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drawings/drawing2.xml" ContentType="application/vnd.openxmlformats-officedocument.drawingml.chartshapes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drawings/drawing3.xml" ContentType="application/vnd.openxmlformats-officedocument.drawingml.chartshapes+xml"/>
  <Override PartName="/xl/charts/chart114.xml" ContentType="application/vnd.openxmlformats-officedocument.drawingml.chart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drawings/drawing4.xml" ContentType="application/vnd.openxmlformats-officedocument.drawing+xml"/>
  <Override PartName="/xl/charts/chart126.xml" ContentType="application/vnd.openxmlformats-officedocument.drawingml.chart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526"/>
  <workbookPr date1904="1" showInkAnnotation="0" codeName="ThisWorkbook" autoCompressPictures="0"/>
  <bookViews>
    <workbookView xWindow="6060" yWindow="200" windowWidth="25780" windowHeight="19000" tabRatio="822"/>
  </bookViews>
  <sheets>
    <sheet name="Copyright" sheetId="1" r:id="rId1"/>
    <sheet name="State" sheetId="2" r:id="rId2"/>
    <sheet name="County" sheetId="3" r:id="rId3"/>
    <sheet name="Town" sheetId="4" r:id="rId4"/>
    <sheet name="Graphs" sheetId="5" r:id="rId5"/>
    <sheet name="Party" sheetId="6" r:id="rId6"/>
    <sheet name="Statistics" sheetId="7" r:id="rId7"/>
    <sheet name="State VTO" sheetId="8" r:id="rId8"/>
    <sheet name="Candidates" sheetId="9" r:id="rId9"/>
    <sheet name="Ballots" sheetId="10" r:id="rId10"/>
    <sheet name="Notes" sheetId="11" r:id="rId11"/>
    <sheet name="Data Sources" sheetId="12" r:id="rId12"/>
    <sheet name="Update Log" sheetId="13" r:id="rId13"/>
  </sheets>
  <definedNames>
    <definedName name="HTML_CodePage" hidden="1">1252</definedName>
    <definedName name="HTML_Control" hidden="1">{"'Stats'!$A$1:$AB$32"}</definedName>
    <definedName name="HTML_Description" hidden="1">""</definedName>
    <definedName name="HTML_Email" hidden="1">""</definedName>
    <definedName name="HTML_Header" hidden="1">"1996 Presidential Election Statistics"</definedName>
    <definedName name="HTML_LastUpdate" hidden="1">"12/9/98"</definedName>
    <definedName name="HTML_LineAfter" hidden="1">FALSE</definedName>
    <definedName name="HTML_LineBefore" hidden="1">FALSE</definedName>
    <definedName name="HTML_Name" hidden="1">"David Leip"</definedName>
    <definedName name="HTML_OBDlg2" hidden="1">TRUE</definedName>
    <definedName name="HTML_OBDlg4" hidden="1">TRUE</definedName>
    <definedName name="HTML_OS" hidden="1">1</definedName>
    <definedName name="HTML_PathFileMac" hidden="1">"Bismark:Home:pe96stats.html"</definedName>
    <definedName name="HTML_Title" hidden="1">"1996 Presidential Election Statistics"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O544" i="3" l="1"/>
  <c r="N544" i="3"/>
  <c r="N1932" i="3"/>
  <c r="L35" i="2"/>
  <c r="O1932" i="3"/>
  <c r="N35" i="2"/>
  <c r="P1932" i="3"/>
  <c r="P35" i="2"/>
  <c r="Q1932" i="3"/>
  <c r="R35" i="2"/>
  <c r="R1932" i="3"/>
  <c r="T35" i="2"/>
  <c r="T1932" i="3"/>
  <c r="X35" i="2"/>
  <c r="S1932" i="3"/>
  <c r="V35" i="2"/>
  <c r="W1870" i="3"/>
  <c r="W1871" i="3"/>
  <c r="W1872" i="3"/>
  <c r="W1873" i="3"/>
  <c r="W1874" i="3"/>
  <c r="W1875" i="3"/>
  <c r="W1876" i="3"/>
  <c r="W1877" i="3"/>
  <c r="W1878" i="3"/>
  <c r="W1879" i="3"/>
  <c r="W1880" i="3"/>
  <c r="W1881" i="3"/>
  <c r="W1882" i="3"/>
  <c r="W1883" i="3"/>
  <c r="W1884" i="3"/>
  <c r="W1885" i="3"/>
  <c r="W1886" i="3"/>
  <c r="W1887" i="3"/>
  <c r="W1888" i="3"/>
  <c r="W1889" i="3"/>
  <c r="W1890" i="3"/>
  <c r="W1891" i="3"/>
  <c r="W1892" i="3"/>
  <c r="W1893" i="3"/>
  <c r="W1894" i="3"/>
  <c r="W1895" i="3"/>
  <c r="W1896" i="3"/>
  <c r="W1897" i="3"/>
  <c r="W1898" i="3"/>
  <c r="W1899" i="3"/>
  <c r="W1900" i="3"/>
  <c r="W1901" i="3"/>
  <c r="W1902" i="3"/>
  <c r="W1903" i="3"/>
  <c r="W1904" i="3"/>
  <c r="W1905" i="3"/>
  <c r="W1906" i="3"/>
  <c r="W1907" i="3"/>
  <c r="W1908" i="3"/>
  <c r="W1909" i="3"/>
  <c r="W1910" i="3"/>
  <c r="W1911" i="3"/>
  <c r="W1912" i="3"/>
  <c r="W1913" i="3"/>
  <c r="W1914" i="3"/>
  <c r="W1915" i="3"/>
  <c r="W1916" i="3"/>
  <c r="W1917" i="3"/>
  <c r="W1918" i="3"/>
  <c r="W1919" i="3"/>
  <c r="W1920" i="3"/>
  <c r="W1921" i="3"/>
  <c r="W1922" i="3"/>
  <c r="W1923" i="3"/>
  <c r="W1924" i="3"/>
  <c r="W1925" i="3"/>
  <c r="W1926" i="3"/>
  <c r="W1927" i="3"/>
  <c r="W1928" i="3"/>
  <c r="W1929" i="3"/>
  <c r="W1930" i="3"/>
  <c r="W1931" i="3"/>
  <c r="W1932" i="3"/>
  <c r="AD35" i="2"/>
  <c r="V1932" i="3"/>
  <c r="AB35" i="2"/>
  <c r="C35" i="2"/>
  <c r="W385" i="3"/>
  <c r="W386" i="3"/>
  <c r="W387" i="3"/>
  <c r="W388" i="3"/>
  <c r="W389" i="3"/>
  <c r="W390" i="3"/>
  <c r="W391" i="3"/>
  <c r="W392" i="3"/>
  <c r="W393" i="3"/>
  <c r="W394" i="3"/>
  <c r="W395" i="3"/>
  <c r="W396" i="3"/>
  <c r="W397" i="3"/>
  <c r="W398" i="3"/>
  <c r="W399" i="3"/>
  <c r="W400" i="3"/>
  <c r="W401" i="3"/>
  <c r="W402" i="3"/>
  <c r="W403" i="3"/>
  <c r="W404" i="3"/>
  <c r="W405" i="3"/>
  <c r="W406" i="3"/>
  <c r="W407" i="3"/>
  <c r="W408" i="3"/>
  <c r="W409" i="3"/>
  <c r="W410" i="3"/>
  <c r="W411" i="3"/>
  <c r="W412" i="3"/>
  <c r="W413" i="3"/>
  <c r="W414" i="3"/>
  <c r="W415" i="3"/>
  <c r="W416" i="3"/>
  <c r="W417" i="3"/>
  <c r="W418" i="3"/>
  <c r="W419" i="3"/>
  <c r="W420" i="3"/>
  <c r="W421" i="3"/>
  <c r="W422" i="3"/>
  <c r="W423" i="3"/>
  <c r="W424" i="3"/>
  <c r="W425" i="3"/>
  <c r="W426" i="3"/>
  <c r="W427" i="3"/>
  <c r="W428" i="3"/>
  <c r="W429" i="3"/>
  <c r="W430" i="3"/>
  <c r="W431" i="3"/>
  <c r="W432" i="3"/>
  <c r="W433" i="3"/>
  <c r="W434" i="3"/>
  <c r="W435" i="3"/>
  <c r="W436" i="3"/>
  <c r="W437" i="3"/>
  <c r="W438" i="3"/>
  <c r="W439" i="3"/>
  <c r="W440" i="3"/>
  <c r="W441" i="3"/>
  <c r="W442" i="3"/>
  <c r="W443" i="3"/>
  <c r="W444" i="3"/>
  <c r="W445" i="3"/>
  <c r="W446" i="3"/>
  <c r="W447" i="3"/>
  <c r="W448" i="3"/>
  <c r="W449" i="3"/>
  <c r="W450" i="3"/>
  <c r="W451" i="3"/>
  <c r="W452" i="3"/>
  <c r="W453" i="3"/>
  <c r="W454" i="3"/>
  <c r="W455" i="3"/>
  <c r="W456" i="3"/>
  <c r="W457" i="3"/>
  <c r="W458" i="3"/>
  <c r="W459" i="3"/>
  <c r="W460" i="3"/>
  <c r="W461" i="3"/>
  <c r="W462" i="3"/>
  <c r="W463" i="3"/>
  <c r="W464" i="3"/>
  <c r="W465" i="3"/>
  <c r="W466" i="3"/>
  <c r="W467" i="3"/>
  <c r="W468" i="3"/>
  <c r="W469" i="3"/>
  <c r="W470" i="3"/>
  <c r="W471" i="3"/>
  <c r="W472" i="3"/>
  <c r="W473" i="3"/>
  <c r="W474" i="3"/>
  <c r="W475" i="3"/>
  <c r="W476" i="3"/>
  <c r="W477" i="3"/>
  <c r="W478" i="3"/>
  <c r="W479" i="3"/>
  <c r="W480" i="3"/>
  <c r="W481" i="3"/>
  <c r="W482" i="3"/>
  <c r="W483" i="3"/>
  <c r="W484" i="3"/>
  <c r="W485" i="3"/>
  <c r="W486" i="3"/>
  <c r="W487" i="3"/>
  <c r="W488" i="3"/>
  <c r="W489" i="3"/>
  <c r="W490" i="3"/>
  <c r="W491" i="3"/>
  <c r="W492" i="3"/>
  <c r="W493" i="3"/>
  <c r="W494" i="3"/>
  <c r="W495" i="3"/>
  <c r="W496" i="3"/>
  <c r="W497" i="3"/>
  <c r="W498" i="3"/>
  <c r="W499" i="3"/>
  <c r="W500" i="3"/>
  <c r="W501" i="3"/>
  <c r="W502" i="3"/>
  <c r="W503" i="3"/>
  <c r="W504" i="3"/>
  <c r="W505" i="3"/>
  <c r="W506" i="3"/>
  <c r="W507" i="3"/>
  <c r="W508" i="3"/>
  <c r="W509" i="3"/>
  <c r="W510" i="3"/>
  <c r="W511" i="3"/>
  <c r="W512" i="3"/>
  <c r="W513" i="3"/>
  <c r="W514" i="3"/>
  <c r="W515" i="3"/>
  <c r="W516" i="3"/>
  <c r="W517" i="3"/>
  <c r="W518" i="3"/>
  <c r="W519" i="3"/>
  <c r="W520" i="3"/>
  <c r="W521" i="3"/>
  <c r="W522" i="3"/>
  <c r="W523" i="3"/>
  <c r="W524" i="3"/>
  <c r="W525" i="3"/>
  <c r="W526" i="3"/>
  <c r="W527" i="3"/>
  <c r="W528" i="3"/>
  <c r="W529" i="3"/>
  <c r="W530" i="3"/>
  <c r="W531" i="3"/>
  <c r="W532" i="3"/>
  <c r="W533" i="3"/>
  <c r="W534" i="3"/>
  <c r="W535" i="3"/>
  <c r="W536" i="3"/>
  <c r="W537" i="3"/>
  <c r="W538" i="3"/>
  <c r="W539" i="3"/>
  <c r="W540" i="3"/>
  <c r="W541" i="3"/>
  <c r="W542" i="3"/>
  <c r="W543" i="3"/>
  <c r="W544" i="3"/>
  <c r="AD13" i="2"/>
  <c r="L13" i="2"/>
  <c r="N13" i="2"/>
  <c r="C13" i="2"/>
  <c r="N230" i="3"/>
  <c r="L7" i="2"/>
  <c r="O230" i="3"/>
  <c r="N7" i="2"/>
  <c r="P230" i="3"/>
  <c r="P7" i="2"/>
  <c r="Q230" i="3"/>
  <c r="R7" i="2"/>
  <c r="R230" i="3"/>
  <c r="T7" i="2"/>
  <c r="S230" i="3"/>
  <c r="V7" i="2"/>
  <c r="W230" i="3"/>
  <c r="AD7" i="2"/>
  <c r="Y230" i="3"/>
  <c r="AH7" i="2"/>
  <c r="AC230" i="3"/>
  <c r="AP7" i="2"/>
  <c r="C7" i="2"/>
  <c r="W78" i="3"/>
  <c r="W79" i="3"/>
  <c r="W80" i="3"/>
  <c r="W81" i="3"/>
  <c r="W82" i="3"/>
  <c r="W83" i="3"/>
  <c r="W84" i="3"/>
  <c r="W85" i="3"/>
  <c r="W86" i="3"/>
  <c r="W87" i="3"/>
  <c r="W88" i="3"/>
  <c r="W89" i="3"/>
  <c r="W90" i="3"/>
  <c r="W91" i="3"/>
  <c r="W92" i="3"/>
  <c r="W93" i="3"/>
  <c r="AD5" i="2"/>
  <c r="N93" i="3"/>
  <c r="L5" i="2"/>
  <c r="O93" i="3"/>
  <c r="N5" i="2"/>
  <c r="P93" i="3"/>
  <c r="P5" i="2"/>
  <c r="Q93" i="3"/>
  <c r="R5" i="2"/>
  <c r="S93" i="3"/>
  <c r="V5" i="2"/>
  <c r="C5" i="2"/>
  <c r="P76" i="3"/>
  <c r="BG3065" i="3"/>
  <c r="BK544" i="3"/>
  <c r="BJ544" i="3"/>
  <c r="BI544" i="3"/>
  <c r="BH544" i="3"/>
  <c r="BG544" i="3"/>
  <c r="BH296" i="3"/>
  <c r="BG87" i="3"/>
  <c r="BG93" i="3"/>
  <c r="W76" i="3"/>
  <c r="AD4" i="2"/>
  <c r="W70" i="3"/>
  <c r="AD3" i="2"/>
  <c r="AD6" i="2"/>
  <c r="W296" i="3"/>
  <c r="AD8" i="2"/>
  <c r="AD9" i="2"/>
  <c r="W311" i="3"/>
  <c r="AD10" i="2"/>
  <c r="AD11" i="2"/>
  <c r="AD12" i="2"/>
  <c r="AD14" i="2"/>
  <c r="W597" i="3"/>
  <c r="AD15" i="2"/>
  <c r="W701" i="3"/>
  <c r="AD16" i="2"/>
  <c r="W795" i="3"/>
  <c r="AD17" i="2"/>
  <c r="W896" i="3"/>
  <c r="AD18" i="2"/>
  <c r="W1003" i="3"/>
  <c r="AD19" i="2"/>
  <c r="AD20" i="2"/>
  <c r="AD21" i="2"/>
  <c r="W1193" i="3"/>
  <c r="W1194" i="3"/>
  <c r="W1195" i="3"/>
  <c r="W1196" i="3"/>
  <c r="W1197" i="3"/>
  <c r="W1198" i="3"/>
  <c r="W1199" i="3"/>
  <c r="W1200" i="3"/>
  <c r="W1201" i="3"/>
  <c r="W1202" i="3"/>
  <c r="W1203" i="3"/>
  <c r="W1204" i="3"/>
  <c r="W1205" i="3"/>
  <c r="W1206" i="3"/>
  <c r="W1207" i="3"/>
  <c r="W1208" i="3"/>
  <c r="W1209" i="3"/>
  <c r="AD22" i="2"/>
  <c r="W1235" i="3"/>
  <c r="AD23" i="2"/>
  <c r="W1237" i="3"/>
  <c r="W1238" i="3"/>
  <c r="W1239" i="3"/>
  <c r="W1240" i="3"/>
  <c r="W1241" i="3"/>
  <c r="W1242" i="3"/>
  <c r="W1243" i="3"/>
  <c r="W1244" i="3"/>
  <c r="W1245" i="3"/>
  <c r="W1246" i="3"/>
  <c r="W1247" i="3"/>
  <c r="W1248" i="3"/>
  <c r="W1249" i="3"/>
  <c r="W1250" i="3"/>
  <c r="W1251" i="3"/>
  <c r="AD24" i="2"/>
  <c r="AD25" i="2"/>
  <c r="W1425" i="3"/>
  <c r="AD26" i="2"/>
  <c r="W1509" i="3"/>
  <c r="AD27" i="2"/>
  <c r="AD28" i="2"/>
  <c r="W1684" i="3"/>
  <c r="AD29" i="2"/>
  <c r="W1779" i="3"/>
  <c r="AD30" i="2"/>
  <c r="AD31" i="2"/>
  <c r="W1800" i="3"/>
  <c r="W1801" i="3"/>
  <c r="W1802" i="3"/>
  <c r="W1803" i="3"/>
  <c r="W1804" i="3"/>
  <c r="W1805" i="3"/>
  <c r="W1806" i="3"/>
  <c r="W1807" i="3"/>
  <c r="W1808" i="3"/>
  <c r="W1809" i="3"/>
  <c r="W1810" i="3"/>
  <c r="AD32" i="2"/>
  <c r="AD33" i="2"/>
  <c r="AD34" i="2"/>
  <c r="AD36" i="2"/>
  <c r="W2089" i="3"/>
  <c r="AD37" i="2"/>
  <c r="W2179" i="3"/>
  <c r="AD38" i="2"/>
  <c r="AD39" i="2"/>
  <c r="W2296" i="3"/>
  <c r="AD40" i="2"/>
  <c r="AD41" i="2"/>
  <c r="W2367" i="3"/>
  <c r="W2368" i="3"/>
  <c r="W2369" i="3"/>
  <c r="W2370" i="3"/>
  <c r="W2371" i="3"/>
  <c r="W2372" i="3"/>
  <c r="AD42" i="2"/>
  <c r="AD43" i="2"/>
  <c r="AD44" i="2"/>
  <c r="AD45" i="2"/>
  <c r="W2841" i="3"/>
  <c r="AD46" i="2"/>
  <c r="W2872" i="3"/>
  <c r="AD47" i="2"/>
  <c r="W2874" i="3"/>
  <c r="W2875" i="3"/>
  <c r="W2876" i="3"/>
  <c r="W2877" i="3"/>
  <c r="W2878" i="3"/>
  <c r="W2879" i="3"/>
  <c r="W2880" i="3"/>
  <c r="W2881" i="3"/>
  <c r="W2882" i="3"/>
  <c r="W2883" i="3"/>
  <c r="W2884" i="3"/>
  <c r="W2885" i="3"/>
  <c r="W2886" i="3"/>
  <c r="W2887" i="3"/>
  <c r="W2888" i="3"/>
  <c r="AD48" i="2"/>
  <c r="W3024" i="3"/>
  <c r="AD49" i="2"/>
  <c r="AD50" i="2"/>
  <c r="W3122" i="3"/>
  <c r="AD51" i="2"/>
  <c r="W3196" i="3"/>
  <c r="AD52" i="2"/>
  <c r="W3221" i="3"/>
  <c r="AD53" i="2"/>
  <c r="AD54" i="2"/>
  <c r="N1833" i="3"/>
  <c r="L33" i="2"/>
  <c r="N3065" i="3"/>
  <c r="L50" i="2"/>
  <c r="N70" i="3"/>
  <c r="L3" i="2"/>
  <c r="L4" i="2"/>
  <c r="N170" i="3"/>
  <c r="L6" i="2"/>
  <c r="N296" i="3"/>
  <c r="L8" i="2"/>
  <c r="N298" i="3"/>
  <c r="N299" i="3"/>
  <c r="N300" i="3"/>
  <c r="N301" i="3"/>
  <c r="N302" i="3"/>
  <c r="N303" i="3"/>
  <c r="N304" i="3"/>
  <c r="N305" i="3"/>
  <c r="N306" i="3"/>
  <c r="L9" i="2"/>
  <c r="N311" i="3"/>
  <c r="L10" i="2"/>
  <c r="L11" i="2"/>
  <c r="N383" i="3"/>
  <c r="L12" i="2"/>
  <c r="N551" i="3"/>
  <c r="L14" i="2"/>
  <c r="N597" i="3"/>
  <c r="L15" i="2"/>
  <c r="N701" i="3"/>
  <c r="L16" i="2"/>
  <c r="N795" i="3"/>
  <c r="L17" i="2"/>
  <c r="N896" i="3"/>
  <c r="L18" i="2"/>
  <c r="N1003" i="3"/>
  <c r="L19" i="2"/>
  <c r="N1125" i="3"/>
  <c r="L20" i="2"/>
  <c r="N1191" i="3"/>
  <c r="L21" i="2"/>
  <c r="N1193" i="3"/>
  <c r="N1194" i="3"/>
  <c r="N1195" i="3"/>
  <c r="N1196" i="3"/>
  <c r="N1197" i="3"/>
  <c r="N1198" i="3"/>
  <c r="N1199" i="3"/>
  <c r="N1200" i="3"/>
  <c r="N1201" i="3"/>
  <c r="N1202" i="3"/>
  <c r="N1203" i="3"/>
  <c r="N1204" i="3"/>
  <c r="N1205" i="3"/>
  <c r="N1206" i="3"/>
  <c r="N1207" i="3"/>
  <c r="N1208" i="3"/>
  <c r="N1209" i="3"/>
  <c r="L22" i="2"/>
  <c r="N1235" i="3"/>
  <c r="L23" i="2"/>
  <c r="N1237" i="3"/>
  <c r="N1238" i="3"/>
  <c r="N1239" i="3"/>
  <c r="N1240" i="3"/>
  <c r="N1241" i="3"/>
  <c r="N1242" i="3"/>
  <c r="N1243" i="3"/>
  <c r="N1244" i="3"/>
  <c r="N1245" i="3"/>
  <c r="N1246" i="3"/>
  <c r="N1247" i="3"/>
  <c r="N1248" i="3"/>
  <c r="N1249" i="3"/>
  <c r="N1250" i="3"/>
  <c r="N1251" i="3"/>
  <c r="L24" i="2"/>
  <c r="N1336" i="3"/>
  <c r="L25" i="2"/>
  <c r="N1425" i="3"/>
  <c r="L26" i="2"/>
  <c r="N1509" i="3"/>
  <c r="L27" i="2"/>
  <c r="N1626" i="3"/>
  <c r="L28" i="2"/>
  <c r="N1684" i="3"/>
  <c r="L29" i="2"/>
  <c r="N1779" i="3"/>
  <c r="L30" i="2"/>
  <c r="N1798" i="3"/>
  <c r="L31" i="2"/>
  <c r="N1800" i="3"/>
  <c r="N1801" i="3"/>
  <c r="N1802" i="3"/>
  <c r="N1803" i="3"/>
  <c r="N1804" i="3"/>
  <c r="N1805" i="3"/>
  <c r="N1806" i="3"/>
  <c r="N1807" i="3"/>
  <c r="N1808" i="3"/>
  <c r="N1809" i="3"/>
  <c r="N1810" i="3"/>
  <c r="L32" i="2"/>
  <c r="N1868" i="3"/>
  <c r="L34" i="2"/>
  <c r="N2034" i="3"/>
  <c r="L36" i="2"/>
  <c r="N2089" i="3"/>
  <c r="L37" i="2"/>
  <c r="N2179" i="3"/>
  <c r="L38" i="2"/>
  <c r="N2258" i="3"/>
  <c r="L39" i="2"/>
  <c r="N2296" i="3"/>
  <c r="L40" i="2"/>
  <c r="N2365" i="3"/>
  <c r="L41" i="2"/>
  <c r="N2367" i="3"/>
  <c r="N2368" i="3"/>
  <c r="N2369" i="3"/>
  <c r="N2370" i="3"/>
  <c r="N2371" i="3"/>
  <c r="N2372" i="3"/>
  <c r="L42" i="2"/>
  <c r="N2420" i="3"/>
  <c r="L43" i="2"/>
  <c r="N2488" i="3"/>
  <c r="L44" i="2"/>
  <c r="N2585" i="3"/>
  <c r="L45" i="2"/>
  <c r="N2841" i="3"/>
  <c r="L46" i="2"/>
  <c r="N2872" i="3"/>
  <c r="L47" i="2"/>
  <c r="N2874" i="3"/>
  <c r="N2875" i="3"/>
  <c r="N2876" i="3"/>
  <c r="N2877" i="3"/>
  <c r="N2878" i="3"/>
  <c r="N2879" i="3"/>
  <c r="N2880" i="3"/>
  <c r="N2881" i="3"/>
  <c r="N2882" i="3"/>
  <c r="N2883" i="3"/>
  <c r="N2884" i="3"/>
  <c r="N2885" i="3"/>
  <c r="N2886" i="3"/>
  <c r="N2887" i="3"/>
  <c r="N2888" i="3"/>
  <c r="L48" i="2"/>
  <c r="N3024" i="3"/>
  <c r="L49" i="2"/>
  <c r="N3122" i="3"/>
  <c r="L51" i="2"/>
  <c r="N3196" i="3"/>
  <c r="L52" i="2"/>
  <c r="N3221" i="3"/>
  <c r="L53" i="2"/>
  <c r="L54" i="2"/>
  <c r="O1833" i="3"/>
  <c r="N33" i="2"/>
  <c r="O3065" i="3"/>
  <c r="N50" i="2"/>
  <c r="N4" i="2"/>
  <c r="O70" i="3"/>
  <c r="N3" i="2"/>
  <c r="O170" i="3"/>
  <c r="N6" i="2"/>
  <c r="O296" i="3"/>
  <c r="N8" i="2"/>
  <c r="O298" i="3"/>
  <c r="O299" i="3"/>
  <c r="O300" i="3"/>
  <c r="O301" i="3"/>
  <c r="O302" i="3"/>
  <c r="O303" i="3"/>
  <c r="O304" i="3"/>
  <c r="O305" i="3"/>
  <c r="O306" i="3"/>
  <c r="N9" i="2"/>
  <c r="O311" i="3"/>
  <c r="N10" i="2"/>
  <c r="N11" i="2"/>
  <c r="O383" i="3"/>
  <c r="N12" i="2"/>
  <c r="O551" i="3"/>
  <c r="N14" i="2"/>
  <c r="O597" i="3"/>
  <c r="N15" i="2"/>
  <c r="O701" i="3"/>
  <c r="N16" i="2"/>
  <c r="O795" i="3"/>
  <c r="N17" i="2"/>
  <c r="O896" i="3"/>
  <c r="N18" i="2"/>
  <c r="O1003" i="3"/>
  <c r="N19" i="2"/>
  <c r="O1125" i="3"/>
  <c r="N20" i="2"/>
  <c r="O1191" i="3"/>
  <c r="N21" i="2"/>
  <c r="O1193" i="3"/>
  <c r="O1194" i="3"/>
  <c r="O1195" i="3"/>
  <c r="O1196" i="3"/>
  <c r="O1197" i="3"/>
  <c r="O1198" i="3"/>
  <c r="O1199" i="3"/>
  <c r="O1200" i="3"/>
  <c r="O1201" i="3"/>
  <c r="O1202" i="3"/>
  <c r="O1203" i="3"/>
  <c r="O1204" i="3"/>
  <c r="O1205" i="3"/>
  <c r="O1206" i="3"/>
  <c r="O1207" i="3"/>
  <c r="O1208" i="3"/>
  <c r="O1209" i="3"/>
  <c r="N22" i="2"/>
  <c r="O1235" i="3"/>
  <c r="N23" i="2"/>
  <c r="O1237" i="3"/>
  <c r="O1238" i="3"/>
  <c r="O1239" i="3"/>
  <c r="O1240" i="3"/>
  <c r="O1241" i="3"/>
  <c r="O1242" i="3"/>
  <c r="O1243" i="3"/>
  <c r="O1244" i="3"/>
  <c r="O1245" i="3"/>
  <c r="O1246" i="3"/>
  <c r="O1247" i="3"/>
  <c r="O1248" i="3"/>
  <c r="O1249" i="3"/>
  <c r="O1250" i="3"/>
  <c r="O1251" i="3"/>
  <c r="N24" i="2"/>
  <c r="O1336" i="3"/>
  <c r="N25" i="2"/>
  <c r="O1425" i="3"/>
  <c r="N26" i="2"/>
  <c r="O1509" i="3"/>
  <c r="N27" i="2"/>
  <c r="O1626" i="3"/>
  <c r="N28" i="2"/>
  <c r="O1684" i="3"/>
  <c r="N29" i="2"/>
  <c r="O1779" i="3"/>
  <c r="N30" i="2"/>
  <c r="O1798" i="3"/>
  <c r="N31" i="2"/>
  <c r="O1800" i="3"/>
  <c r="O1801" i="3"/>
  <c r="O1802" i="3"/>
  <c r="O1803" i="3"/>
  <c r="O1804" i="3"/>
  <c r="O1805" i="3"/>
  <c r="O1806" i="3"/>
  <c r="O1807" i="3"/>
  <c r="O1808" i="3"/>
  <c r="O1809" i="3"/>
  <c r="O1810" i="3"/>
  <c r="N32" i="2"/>
  <c r="O1868" i="3"/>
  <c r="N34" i="2"/>
  <c r="O2034" i="3"/>
  <c r="N36" i="2"/>
  <c r="O2089" i="3"/>
  <c r="N37" i="2"/>
  <c r="O2179" i="3"/>
  <c r="N38" i="2"/>
  <c r="O2258" i="3"/>
  <c r="N39" i="2"/>
  <c r="O2296" i="3"/>
  <c r="N40" i="2"/>
  <c r="O2365" i="3"/>
  <c r="N41" i="2"/>
  <c r="O2367" i="3"/>
  <c r="O2368" i="3"/>
  <c r="O2369" i="3"/>
  <c r="O2370" i="3"/>
  <c r="O2371" i="3"/>
  <c r="O2372" i="3"/>
  <c r="N42" i="2"/>
  <c r="O2420" i="3"/>
  <c r="N43" i="2"/>
  <c r="O2488" i="3"/>
  <c r="N44" i="2"/>
  <c r="O2585" i="3"/>
  <c r="N45" i="2"/>
  <c r="O2841" i="3"/>
  <c r="N46" i="2"/>
  <c r="O2872" i="3"/>
  <c r="N47" i="2"/>
  <c r="O2874" i="3"/>
  <c r="O2875" i="3"/>
  <c r="O2876" i="3"/>
  <c r="O2877" i="3"/>
  <c r="O2878" i="3"/>
  <c r="O2879" i="3"/>
  <c r="O2880" i="3"/>
  <c r="O2881" i="3"/>
  <c r="O2882" i="3"/>
  <c r="O2883" i="3"/>
  <c r="O2884" i="3"/>
  <c r="O2885" i="3"/>
  <c r="O2886" i="3"/>
  <c r="O2887" i="3"/>
  <c r="O2888" i="3"/>
  <c r="N48" i="2"/>
  <c r="O3024" i="3"/>
  <c r="N49" i="2"/>
  <c r="O3122" i="3"/>
  <c r="N51" i="2"/>
  <c r="O3196" i="3"/>
  <c r="N52" i="2"/>
  <c r="O3221" i="3"/>
  <c r="N53" i="2"/>
  <c r="N54" i="2"/>
  <c r="P544" i="3"/>
  <c r="P13" i="2"/>
  <c r="P1833" i="3"/>
  <c r="P33" i="2"/>
  <c r="P3065" i="3"/>
  <c r="P50" i="2"/>
  <c r="P4" i="2"/>
  <c r="P70" i="3"/>
  <c r="P3" i="2"/>
  <c r="P170" i="3"/>
  <c r="P6" i="2"/>
  <c r="P296" i="3"/>
  <c r="P8" i="2"/>
  <c r="P298" i="3"/>
  <c r="P299" i="3"/>
  <c r="P300" i="3"/>
  <c r="P301" i="3"/>
  <c r="P302" i="3"/>
  <c r="P303" i="3"/>
  <c r="P304" i="3"/>
  <c r="P305" i="3"/>
  <c r="P306" i="3"/>
  <c r="P9" i="2"/>
  <c r="P311" i="3"/>
  <c r="P10" i="2"/>
  <c r="P11" i="2"/>
  <c r="P383" i="3"/>
  <c r="P12" i="2"/>
  <c r="P14" i="2"/>
  <c r="P597" i="3"/>
  <c r="P15" i="2"/>
  <c r="P701" i="3"/>
  <c r="P16" i="2"/>
  <c r="P795" i="3"/>
  <c r="P17" i="2"/>
  <c r="P896" i="3"/>
  <c r="P18" i="2"/>
  <c r="P1003" i="3"/>
  <c r="P19" i="2"/>
  <c r="P1125" i="3"/>
  <c r="P20" i="2"/>
  <c r="P1191" i="3"/>
  <c r="P21" i="2"/>
  <c r="P1193" i="3"/>
  <c r="P1194" i="3"/>
  <c r="P1195" i="3"/>
  <c r="P1196" i="3"/>
  <c r="P1197" i="3"/>
  <c r="P1198" i="3"/>
  <c r="P1199" i="3"/>
  <c r="P1200" i="3"/>
  <c r="P1201" i="3"/>
  <c r="P1202" i="3"/>
  <c r="P1203" i="3"/>
  <c r="P1204" i="3"/>
  <c r="P1205" i="3"/>
  <c r="P1206" i="3"/>
  <c r="P1207" i="3"/>
  <c r="P1208" i="3"/>
  <c r="P1209" i="3"/>
  <c r="P22" i="2"/>
  <c r="P1235" i="3"/>
  <c r="P23" i="2"/>
  <c r="P1237" i="3"/>
  <c r="P1238" i="3"/>
  <c r="P1239" i="3"/>
  <c r="P1240" i="3"/>
  <c r="P1241" i="3"/>
  <c r="P1242" i="3"/>
  <c r="P1243" i="3"/>
  <c r="P1244" i="3"/>
  <c r="P1245" i="3"/>
  <c r="P1246" i="3"/>
  <c r="P1247" i="3"/>
  <c r="P1248" i="3"/>
  <c r="P1249" i="3"/>
  <c r="P1250" i="3"/>
  <c r="P1251" i="3"/>
  <c r="P24" i="2"/>
  <c r="P1336" i="3"/>
  <c r="P25" i="2"/>
  <c r="P1425" i="3"/>
  <c r="P26" i="2"/>
  <c r="P1509" i="3"/>
  <c r="P27" i="2"/>
  <c r="P1626" i="3"/>
  <c r="P28" i="2"/>
  <c r="P1684" i="3"/>
  <c r="P29" i="2"/>
  <c r="P1779" i="3"/>
  <c r="P30" i="2"/>
  <c r="P1798" i="3"/>
  <c r="P31" i="2"/>
  <c r="P1800" i="3"/>
  <c r="P1801" i="3"/>
  <c r="P1802" i="3"/>
  <c r="P1803" i="3"/>
  <c r="P1804" i="3"/>
  <c r="P1805" i="3"/>
  <c r="P1806" i="3"/>
  <c r="P1807" i="3"/>
  <c r="P1808" i="3"/>
  <c r="P1809" i="3"/>
  <c r="P1810" i="3"/>
  <c r="P32" i="2"/>
  <c r="P1868" i="3"/>
  <c r="P34" i="2"/>
  <c r="P2034" i="3"/>
  <c r="P36" i="2"/>
  <c r="P2089" i="3"/>
  <c r="P37" i="2"/>
  <c r="P38" i="2"/>
  <c r="P39" i="2"/>
  <c r="P40" i="2"/>
  <c r="P41" i="2"/>
  <c r="P2367" i="3"/>
  <c r="P2368" i="3"/>
  <c r="P2369" i="3"/>
  <c r="P2370" i="3"/>
  <c r="P2371" i="3"/>
  <c r="P2372" i="3"/>
  <c r="P42" i="2"/>
  <c r="P2420" i="3"/>
  <c r="P43" i="2"/>
  <c r="P2488" i="3"/>
  <c r="P44" i="2"/>
  <c r="P2585" i="3"/>
  <c r="P45" i="2"/>
  <c r="P2841" i="3"/>
  <c r="P46" i="2"/>
  <c r="P2872" i="3"/>
  <c r="P47" i="2"/>
  <c r="P2874" i="3"/>
  <c r="P2875" i="3"/>
  <c r="P2876" i="3"/>
  <c r="P2877" i="3"/>
  <c r="P2878" i="3"/>
  <c r="P2879" i="3"/>
  <c r="P2880" i="3"/>
  <c r="P2881" i="3"/>
  <c r="P2882" i="3"/>
  <c r="P2883" i="3"/>
  <c r="P2884" i="3"/>
  <c r="P2885" i="3"/>
  <c r="P2886" i="3"/>
  <c r="P2887" i="3"/>
  <c r="P2888" i="3"/>
  <c r="P48" i="2"/>
  <c r="P49" i="2"/>
  <c r="P3122" i="3"/>
  <c r="P51" i="2"/>
  <c r="P3196" i="3"/>
  <c r="P52" i="2"/>
  <c r="P3221" i="3"/>
  <c r="P53" i="2"/>
  <c r="P54" i="2"/>
  <c r="Q544" i="3"/>
  <c r="R13" i="2"/>
  <c r="Q1833" i="3"/>
  <c r="R33" i="2"/>
  <c r="Q3065" i="3"/>
  <c r="R50" i="2"/>
  <c r="Q76" i="3"/>
  <c r="R4" i="2"/>
  <c r="Q70" i="3"/>
  <c r="R3" i="2"/>
  <c r="Q170" i="3"/>
  <c r="R6" i="2"/>
  <c r="Q296" i="3"/>
  <c r="R8" i="2"/>
  <c r="Q298" i="3"/>
  <c r="Q299" i="3"/>
  <c r="Q300" i="3"/>
  <c r="Q301" i="3"/>
  <c r="Q302" i="3"/>
  <c r="Q303" i="3"/>
  <c r="Q304" i="3"/>
  <c r="Q305" i="3"/>
  <c r="Q306" i="3"/>
  <c r="R9" i="2"/>
  <c r="Q311" i="3"/>
  <c r="R10" i="2"/>
  <c r="R11" i="2"/>
  <c r="Q383" i="3"/>
  <c r="R12" i="2"/>
  <c r="Q551" i="3"/>
  <c r="R14" i="2"/>
  <c r="Q597" i="3"/>
  <c r="R15" i="2"/>
  <c r="Q701" i="3"/>
  <c r="R16" i="2"/>
  <c r="Q795" i="3"/>
  <c r="R17" i="2"/>
  <c r="Q896" i="3"/>
  <c r="R18" i="2"/>
  <c r="Q1003" i="3"/>
  <c r="R19" i="2"/>
  <c r="Q1125" i="3"/>
  <c r="R20" i="2"/>
  <c r="Q1191" i="3"/>
  <c r="R21" i="2"/>
  <c r="Q1193" i="3"/>
  <c r="Q1194" i="3"/>
  <c r="Q1195" i="3"/>
  <c r="Q1196" i="3"/>
  <c r="Q1197" i="3"/>
  <c r="Q1198" i="3"/>
  <c r="Q1199" i="3"/>
  <c r="Q1200" i="3"/>
  <c r="Q1201" i="3"/>
  <c r="Q1202" i="3"/>
  <c r="Q1203" i="3"/>
  <c r="Q1204" i="3"/>
  <c r="Q1205" i="3"/>
  <c r="Q1206" i="3"/>
  <c r="Q1207" i="3"/>
  <c r="Q1208" i="3"/>
  <c r="Q1209" i="3"/>
  <c r="R22" i="2"/>
  <c r="Q1235" i="3"/>
  <c r="R23" i="2"/>
  <c r="Q1237" i="3"/>
  <c r="Q1238" i="3"/>
  <c r="Q1239" i="3"/>
  <c r="Q1240" i="3"/>
  <c r="Q1241" i="3"/>
  <c r="Q1242" i="3"/>
  <c r="Q1243" i="3"/>
  <c r="Q1244" i="3"/>
  <c r="Q1245" i="3"/>
  <c r="Q1246" i="3"/>
  <c r="Q1247" i="3"/>
  <c r="Q1248" i="3"/>
  <c r="Q1249" i="3"/>
  <c r="Q1250" i="3"/>
  <c r="Q1251" i="3"/>
  <c r="R24" i="2"/>
  <c r="Q1336" i="3"/>
  <c r="R25" i="2"/>
  <c r="Q1425" i="3"/>
  <c r="R26" i="2"/>
  <c r="Q1509" i="3"/>
  <c r="R27" i="2"/>
  <c r="Q1626" i="3"/>
  <c r="R28" i="2"/>
  <c r="Q1684" i="3"/>
  <c r="R29" i="2"/>
  <c r="Q1779" i="3"/>
  <c r="R30" i="2"/>
  <c r="Q1798" i="3"/>
  <c r="R31" i="2"/>
  <c r="Q1800" i="3"/>
  <c r="Q1801" i="3"/>
  <c r="Q1802" i="3"/>
  <c r="Q1803" i="3"/>
  <c r="Q1804" i="3"/>
  <c r="Q1805" i="3"/>
  <c r="Q1806" i="3"/>
  <c r="Q1807" i="3"/>
  <c r="Q1808" i="3"/>
  <c r="Q1809" i="3"/>
  <c r="Q1810" i="3"/>
  <c r="R32" i="2"/>
  <c r="Q1868" i="3"/>
  <c r="R34" i="2"/>
  <c r="Q2034" i="3"/>
  <c r="R36" i="2"/>
  <c r="Q2089" i="3"/>
  <c r="R37" i="2"/>
  <c r="Q2179" i="3"/>
  <c r="R38" i="2"/>
  <c r="R39" i="2"/>
  <c r="Q2296" i="3"/>
  <c r="R40" i="2"/>
  <c r="Q2365" i="3"/>
  <c r="R41" i="2"/>
  <c r="Q2367" i="3"/>
  <c r="Q2368" i="3"/>
  <c r="Q2369" i="3"/>
  <c r="Q2370" i="3"/>
  <c r="Q2371" i="3"/>
  <c r="Q2372" i="3"/>
  <c r="R42" i="2"/>
  <c r="Q2420" i="3"/>
  <c r="R43" i="2"/>
  <c r="Q2488" i="3"/>
  <c r="R44" i="2"/>
  <c r="Q2585" i="3"/>
  <c r="R45" i="2"/>
  <c r="Q2841" i="3"/>
  <c r="R46" i="2"/>
  <c r="Q2872" i="3"/>
  <c r="R47" i="2"/>
  <c r="Q2874" i="3"/>
  <c r="Q2875" i="3"/>
  <c r="Q2876" i="3"/>
  <c r="Q2877" i="3"/>
  <c r="Q2878" i="3"/>
  <c r="Q2879" i="3"/>
  <c r="Q2880" i="3"/>
  <c r="Q2881" i="3"/>
  <c r="Q2882" i="3"/>
  <c r="Q2883" i="3"/>
  <c r="Q2884" i="3"/>
  <c r="Q2885" i="3"/>
  <c r="Q2886" i="3"/>
  <c r="Q2887" i="3"/>
  <c r="Q2888" i="3"/>
  <c r="R48" i="2"/>
  <c r="Q3024" i="3"/>
  <c r="R49" i="2"/>
  <c r="Q3122" i="3"/>
  <c r="R51" i="2"/>
  <c r="Q3196" i="3"/>
  <c r="R52" i="2"/>
  <c r="Q3221" i="3"/>
  <c r="R53" i="2"/>
  <c r="R54" i="2"/>
  <c r="R544" i="3"/>
  <c r="T13" i="2"/>
  <c r="R1833" i="3"/>
  <c r="T33" i="2"/>
  <c r="R3065" i="3"/>
  <c r="T50" i="2"/>
  <c r="R70" i="3"/>
  <c r="T3" i="2"/>
  <c r="T4" i="2"/>
  <c r="T5" i="2"/>
  <c r="R170" i="3"/>
  <c r="T6" i="2"/>
  <c r="R296" i="3"/>
  <c r="T8" i="2"/>
  <c r="R298" i="3"/>
  <c r="R299" i="3"/>
  <c r="R300" i="3"/>
  <c r="R301" i="3"/>
  <c r="R302" i="3"/>
  <c r="R303" i="3"/>
  <c r="R304" i="3"/>
  <c r="R305" i="3"/>
  <c r="R306" i="3"/>
  <c r="T9" i="2"/>
  <c r="R311" i="3"/>
  <c r="T10" i="2"/>
  <c r="T11" i="2"/>
  <c r="R383" i="3"/>
  <c r="T12" i="2"/>
  <c r="T14" i="2"/>
  <c r="R597" i="3"/>
  <c r="T15" i="2"/>
  <c r="R701" i="3"/>
  <c r="T16" i="2"/>
  <c r="T17" i="2"/>
  <c r="R896" i="3"/>
  <c r="T18" i="2"/>
  <c r="R1003" i="3"/>
  <c r="T19" i="2"/>
  <c r="R1125" i="3"/>
  <c r="T20" i="2"/>
  <c r="R1191" i="3"/>
  <c r="T21" i="2"/>
  <c r="R1193" i="3"/>
  <c r="R1194" i="3"/>
  <c r="R1195" i="3"/>
  <c r="R1196" i="3"/>
  <c r="R1197" i="3"/>
  <c r="R1198" i="3"/>
  <c r="R1199" i="3"/>
  <c r="R1200" i="3"/>
  <c r="R1201" i="3"/>
  <c r="R1202" i="3"/>
  <c r="R1203" i="3"/>
  <c r="R1204" i="3"/>
  <c r="R1205" i="3"/>
  <c r="R1206" i="3"/>
  <c r="R1207" i="3"/>
  <c r="R1208" i="3"/>
  <c r="R1209" i="3"/>
  <c r="T22" i="2"/>
  <c r="R1235" i="3"/>
  <c r="T23" i="2"/>
  <c r="T24" i="2"/>
  <c r="R1336" i="3"/>
  <c r="T25" i="2"/>
  <c r="R1425" i="3"/>
  <c r="T26" i="2"/>
  <c r="R1509" i="3"/>
  <c r="T27" i="2"/>
  <c r="R1626" i="3"/>
  <c r="T28" i="2"/>
  <c r="R1684" i="3"/>
  <c r="T29" i="2"/>
  <c r="R1779" i="3"/>
  <c r="T30" i="2"/>
  <c r="R1798" i="3"/>
  <c r="T31" i="2"/>
  <c r="R1800" i="3"/>
  <c r="R1801" i="3"/>
  <c r="R1802" i="3"/>
  <c r="R1803" i="3"/>
  <c r="R1804" i="3"/>
  <c r="R1805" i="3"/>
  <c r="R1806" i="3"/>
  <c r="R1807" i="3"/>
  <c r="R1808" i="3"/>
  <c r="R1809" i="3"/>
  <c r="R1810" i="3"/>
  <c r="T32" i="2"/>
  <c r="R1868" i="3"/>
  <c r="T34" i="2"/>
  <c r="T36" i="2"/>
  <c r="R2089" i="3"/>
  <c r="T37" i="2"/>
  <c r="R2179" i="3"/>
  <c r="T38" i="2"/>
  <c r="T39" i="2"/>
  <c r="R2296" i="3"/>
  <c r="T40" i="2"/>
  <c r="R2365" i="3"/>
  <c r="T41" i="2"/>
  <c r="R2367" i="3"/>
  <c r="R2368" i="3"/>
  <c r="R2369" i="3"/>
  <c r="R2370" i="3"/>
  <c r="R2371" i="3"/>
  <c r="R2372" i="3"/>
  <c r="T42" i="2"/>
  <c r="R2420" i="3"/>
  <c r="T43" i="2"/>
  <c r="R2488" i="3"/>
  <c r="T44" i="2"/>
  <c r="R2585" i="3"/>
  <c r="T45" i="2"/>
  <c r="R2841" i="3"/>
  <c r="T46" i="2"/>
  <c r="R2872" i="3"/>
  <c r="T47" i="2"/>
  <c r="T48" i="2"/>
  <c r="R3024" i="3"/>
  <c r="T49" i="2"/>
  <c r="R3122" i="3"/>
  <c r="T51" i="2"/>
  <c r="R3196" i="3"/>
  <c r="T52" i="2"/>
  <c r="R3221" i="3"/>
  <c r="T53" i="2"/>
  <c r="T54" i="2"/>
  <c r="S544" i="3"/>
  <c r="V13" i="2"/>
  <c r="S1833" i="3"/>
  <c r="V33" i="2"/>
  <c r="S3065" i="3"/>
  <c r="V50" i="2"/>
  <c r="S76" i="3"/>
  <c r="V4" i="2"/>
  <c r="V3" i="2"/>
  <c r="S170" i="3"/>
  <c r="V6" i="2"/>
  <c r="S296" i="3"/>
  <c r="V8" i="2"/>
  <c r="S298" i="3"/>
  <c r="S299" i="3"/>
  <c r="S300" i="3"/>
  <c r="S301" i="3"/>
  <c r="S302" i="3"/>
  <c r="S303" i="3"/>
  <c r="S304" i="3"/>
  <c r="S305" i="3"/>
  <c r="S306" i="3"/>
  <c r="V9" i="2"/>
  <c r="S311" i="3"/>
  <c r="V10" i="2"/>
  <c r="V11" i="2"/>
  <c r="S383" i="3"/>
  <c r="V12" i="2"/>
  <c r="S551" i="3"/>
  <c r="V14" i="2"/>
  <c r="S597" i="3"/>
  <c r="V15" i="2"/>
  <c r="S701" i="3"/>
  <c r="V16" i="2"/>
  <c r="S795" i="3"/>
  <c r="V17" i="2"/>
  <c r="S896" i="3"/>
  <c r="V18" i="2"/>
  <c r="S1003" i="3"/>
  <c r="V19" i="2"/>
  <c r="V20" i="2"/>
  <c r="S1191" i="3"/>
  <c r="V21" i="2"/>
  <c r="S1193" i="3"/>
  <c r="S1194" i="3"/>
  <c r="S1195" i="3"/>
  <c r="S1196" i="3"/>
  <c r="S1197" i="3"/>
  <c r="S1198" i="3"/>
  <c r="S1199" i="3"/>
  <c r="S1200" i="3"/>
  <c r="S1201" i="3"/>
  <c r="S1202" i="3"/>
  <c r="S1203" i="3"/>
  <c r="S1204" i="3"/>
  <c r="S1205" i="3"/>
  <c r="S1206" i="3"/>
  <c r="S1207" i="3"/>
  <c r="S1208" i="3"/>
  <c r="S1209" i="3"/>
  <c r="V22" i="2"/>
  <c r="S1235" i="3"/>
  <c r="V23" i="2"/>
  <c r="S1237" i="3"/>
  <c r="S1238" i="3"/>
  <c r="S1239" i="3"/>
  <c r="S1240" i="3"/>
  <c r="S1241" i="3"/>
  <c r="S1242" i="3"/>
  <c r="S1243" i="3"/>
  <c r="S1244" i="3"/>
  <c r="S1245" i="3"/>
  <c r="S1246" i="3"/>
  <c r="S1247" i="3"/>
  <c r="S1248" i="3"/>
  <c r="S1249" i="3"/>
  <c r="S1250" i="3"/>
  <c r="S1251" i="3"/>
  <c r="V24" i="2"/>
  <c r="S1336" i="3"/>
  <c r="V25" i="2"/>
  <c r="S1425" i="3"/>
  <c r="V26" i="2"/>
  <c r="S1509" i="3"/>
  <c r="V27" i="2"/>
  <c r="V28" i="2"/>
  <c r="S1684" i="3"/>
  <c r="V29" i="2"/>
  <c r="S1779" i="3"/>
  <c r="V30" i="2"/>
  <c r="S1798" i="3"/>
  <c r="V31" i="2"/>
  <c r="V32" i="2"/>
  <c r="S1868" i="3"/>
  <c r="V34" i="2"/>
  <c r="S2034" i="3"/>
  <c r="V36" i="2"/>
  <c r="V37" i="2"/>
  <c r="S2179" i="3"/>
  <c r="V38" i="2"/>
  <c r="V39" i="2"/>
  <c r="S2296" i="3"/>
  <c r="V40" i="2"/>
  <c r="S2365" i="3"/>
  <c r="V41" i="2"/>
  <c r="S2367" i="3"/>
  <c r="S2368" i="3"/>
  <c r="S2369" i="3"/>
  <c r="S2370" i="3"/>
  <c r="S2371" i="3"/>
  <c r="S2372" i="3"/>
  <c r="V42" i="2"/>
  <c r="S2420" i="3"/>
  <c r="V43" i="2"/>
  <c r="V44" i="2"/>
  <c r="S2585" i="3"/>
  <c r="V45" i="2"/>
  <c r="S2841" i="3"/>
  <c r="V46" i="2"/>
  <c r="S2872" i="3"/>
  <c r="V47" i="2"/>
  <c r="V48" i="2"/>
  <c r="V49" i="2"/>
  <c r="S3122" i="3"/>
  <c r="V51" i="2"/>
  <c r="S3196" i="3"/>
  <c r="V52" i="2"/>
  <c r="V53" i="2"/>
  <c r="V54" i="2"/>
  <c r="T1833" i="3"/>
  <c r="X33" i="2"/>
  <c r="T3065" i="3"/>
  <c r="X50" i="2"/>
  <c r="X3" i="2"/>
  <c r="X4" i="2"/>
  <c r="X5" i="2"/>
  <c r="X6" i="2"/>
  <c r="X7" i="2"/>
  <c r="T296" i="3"/>
  <c r="X8" i="2"/>
  <c r="T298" i="3"/>
  <c r="T299" i="3"/>
  <c r="T300" i="3"/>
  <c r="T301" i="3"/>
  <c r="T302" i="3"/>
  <c r="T303" i="3"/>
  <c r="T304" i="3"/>
  <c r="T305" i="3"/>
  <c r="T306" i="3"/>
  <c r="X9" i="2"/>
  <c r="T311" i="3"/>
  <c r="X10" i="2"/>
  <c r="X11" i="2"/>
  <c r="T383" i="3"/>
  <c r="X12" i="2"/>
  <c r="X13" i="2"/>
  <c r="X14" i="2"/>
  <c r="X15" i="2"/>
  <c r="X16" i="2"/>
  <c r="X17" i="2"/>
  <c r="T896" i="3"/>
  <c r="X18" i="2"/>
  <c r="X19" i="2"/>
  <c r="X20" i="2"/>
  <c r="T1191" i="3"/>
  <c r="X21" i="2"/>
  <c r="X22" i="2"/>
  <c r="X23" i="2"/>
  <c r="X24" i="2"/>
  <c r="X25" i="2"/>
  <c r="T1425" i="3"/>
  <c r="X26" i="2"/>
  <c r="T1509" i="3"/>
  <c r="X27" i="2"/>
  <c r="X28" i="2"/>
  <c r="X29" i="2"/>
  <c r="T1779" i="3"/>
  <c r="X30" i="2"/>
  <c r="X31" i="2"/>
  <c r="X32" i="2"/>
  <c r="X34" i="2"/>
  <c r="X36" i="2"/>
  <c r="X37" i="2"/>
  <c r="T2179" i="3"/>
  <c r="X38" i="2"/>
  <c r="X39" i="2"/>
  <c r="X40" i="2"/>
  <c r="X41" i="2"/>
  <c r="X42" i="2"/>
  <c r="X43" i="2"/>
  <c r="X44" i="2"/>
  <c r="X45" i="2"/>
  <c r="X46" i="2"/>
  <c r="T2872" i="3"/>
  <c r="X47" i="2"/>
  <c r="T2874" i="3"/>
  <c r="T2875" i="3"/>
  <c r="T2876" i="3"/>
  <c r="T2877" i="3"/>
  <c r="T2878" i="3"/>
  <c r="T2879" i="3"/>
  <c r="T2880" i="3"/>
  <c r="T2881" i="3"/>
  <c r="T2882" i="3"/>
  <c r="T2883" i="3"/>
  <c r="T2884" i="3"/>
  <c r="T2885" i="3"/>
  <c r="T2886" i="3"/>
  <c r="T2887" i="3"/>
  <c r="T2888" i="3"/>
  <c r="X48" i="2"/>
  <c r="X49" i="2"/>
  <c r="X51" i="2"/>
  <c r="T3196" i="3"/>
  <c r="X52" i="2"/>
  <c r="X53" i="2"/>
  <c r="X54" i="2"/>
  <c r="V1833" i="3"/>
  <c r="AB33" i="2"/>
  <c r="V3065" i="3"/>
  <c r="AB50" i="2"/>
  <c r="AB3" i="2"/>
  <c r="AB4" i="2"/>
  <c r="AB5" i="2"/>
  <c r="AB6" i="2"/>
  <c r="AB7" i="2"/>
  <c r="V296" i="3"/>
  <c r="AB8" i="2"/>
  <c r="AB9" i="2"/>
  <c r="AB10" i="2"/>
  <c r="AB11" i="2"/>
  <c r="AB12" i="2"/>
  <c r="AB13" i="2"/>
  <c r="AB14" i="2"/>
  <c r="AB15" i="2"/>
  <c r="AB16" i="2"/>
  <c r="AB17" i="2"/>
  <c r="V896" i="3"/>
  <c r="AB18" i="2"/>
  <c r="V1003" i="3"/>
  <c r="AB19" i="2"/>
  <c r="AB20" i="2"/>
  <c r="AB21" i="2"/>
  <c r="AB22" i="2"/>
  <c r="AB23" i="2"/>
  <c r="AB24" i="2"/>
  <c r="AB25" i="2"/>
  <c r="V1425" i="3"/>
  <c r="AB26" i="2"/>
  <c r="AB27" i="2"/>
  <c r="AB28" i="2"/>
  <c r="AB29" i="2"/>
  <c r="AB30" i="2"/>
  <c r="AB31" i="2"/>
  <c r="AB32" i="2"/>
  <c r="AB34" i="2"/>
  <c r="AB36" i="2"/>
  <c r="AB37" i="2"/>
  <c r="AB38" i="2"/>
  <c r="AB39" i="2"/>
  <c r="AB40" i="2"/>
  <c r="AB41" i="2"/>
  <c r="AB42" i="2"/>
  <c r="AB43" i="2"/>
  <c r="AB44" i="2"/>
  <c r="AB45" i="2"/>
  <c r="AB46" i="2"/>
  <c r="AB47" i="2"/>
  <c r="AB48" i="2"/>
  <c r="AB49" i="2"/>
  <c r="AB51" i="2"/>
  <c r="AB52" i="2"/>
  <c r="AB53" i="2"/>
  <c r="AB54" i="2"/>
  <c r="U1833" i="3"/>
  <c r="Z33" i="2"/>
  <c r="Z3" i="2"/>
  <c r="Z4" i="2"/>
  <c r="Z5" i="2"/>
  <c r="Z6" i="2"/>
  <c r="Z7" i="2"/>
  <c r="U296" i="3"/>
  <c r="Z8" i="2"/>
  <c r="Z9" i="2"/>
  <c r="U311" i="3"/>
  <c r="Z10" i="2"/>
  <c r="Z11" i="2"/>
  <c r="U383" i="3"/>
  <c r="Z12" i="2"/>
  <c r="Z13" i="2"/>
  <c r="Z14" i="2"/>
  <c r="U597" i="3"/>
  <c r="Z15" i="2"/>
  <c r="Z16" i="2"/>
  <c r="U795" i="3"/>
  <c r="Z17" i="2"/>
  <c r="Z18" i="2"/>
  <c r="U1003" i="3"/>
  <c r="Z19" i="2"/>
  <c r="Z20" i="2"/>
  <c r="U1191" i="3"/>
  <c r="Z21" i="2"/>
  <c r="Z22" i="2"/>
  <c r="Z23" i="2"/>
  <c r="Z24" i="2"/>
  <c r="U1336" i="3"/>
  <c r="Z25" i="2"/>
  <c r="U1425" i="3"/>
  <c r="Z26" i="2"/>
  <c r="Z27" i="2"/>
  <c r="Z28" i="2"/>
  <c r="Z29" i="2"/>
  <c r="Z30" i="2"/>
  <c r="Z31" i="2"/>
  <c r="Z32" i="2"/>
  <c r="Z34" i="2"/>
  <c r="Z35" i="2"/>
  <c r="U2034" i="3"/>
  <c r="Z36" i="2"/>
  <c r="Z37" i="2"/>
  <c r="Z38" i="2"/>
  <c r="Z39" i="2"/>
  <c r="Z40" i="2"/>
  <c r="Z41" i="2"/>
  <c r="Z42" i="2"/>
  <c r="U2420" i="3"/>
  <c r="Z43" i="2"/>
  <c r="Z44" i="2"/>
  <c r="U2585" i="3"/>
  <c r="Z45" i="2"/>
  <c r="U2841" i="3"/>
  <c r="Z46" i="2"/>
  <c r="U2872" i="3"/>
  <c r="Z47" i="2"/>
  <c r="Z48" i="2"/>
  <c r="Z49" i="2"/>
  <c r="Z50" i="2"/>
  <c r="Z51" i="2"/>
  <c r="U3196" i="3"/>
  <c r="Z52" i="2"/>
  <c r="Z53" i="2"/>
  <c r="Z54" i="2"/>
  <c r="Y3065" i="3"/>
  <c r="AH50" i="2"/>
  <c r="AH3" i="2"/>
  <c r="AH4" i="2"/>
  <c r="AH5" i="2"/>
  <c r="AH6" i="2"/>
  <c r="AH8" i="2"/>
  <c r="AH9" i="2"/>
  <c r="AH10" i="2"/>
  <c r="AH11" i="2"/>
  <c r="AH12" i="2"/>
  <c r="AH13" i="2"/>
  <c r="AH14" i="2"/>
  <c r="AH15" i="2"/>
  <c r="AH16" i="2"/>
  <c r="AH17" i="2"/>
  <c r="AH18" i="2"/>
  <c r="AH19" i="2"/>
  <c r="AH20" i="2"/>
  <c r="AH21" i="2"/>
  <c r="AH22" i="2"/>
  <c r="AH23" i="2"/>
  <c r="AH24" i="2"/>
  <c r="AH25" i="2"/>
  <c r="AH26" i="2"/>
  <c r="AH27" i="2"/>
  <c r="AH28" i="2"/>
  <c r="AH29" i="2"/>
  <c r="AH30" i="2"/>
  <c r="AH31" i="2"/>
  <c r="AH32" i="2"/>
  <c r="AH33" i="2"/>
  <c r="AH34" i="2"/>
  <c r="AH35" i="2"/>
  <c r="AH36" i="2"/>
  <c r="AH37" i="2"/>
  <c r="Y2179" i="3"/>
  <c r="AH38" i="2"/>
  <c r="AH39" i="2"/>
  <c r="AH40" i="2"/>
  <c r="AH41" i="2"/>
  <c r="Y2367" i="3"/>
  <c r="Y2368" i="3"/>
  <c r="Y2369" i="3"/>
  <c r="Y2370" i="3"/>
  <c r="Y2371" i="3"/>
  <c r="Y2372" i="3"/>
  <c r="AH42" i="2"/>
  <c r="AH43" i="2"/>
  <c r="AH44" i="2"/>
  <c r="AH45" i="2"/>
  <c r="AH46" i="2"/>
  <c r="AH47" i="2"/>
  <c r="Y2874" i="3"/>
  <c r="Y2875" i="3"/>
  <c r="Y2876" i="3"/>
  <c r="Y2877" i="3"/>
  <c r="Y2878" i="3"/>
  <c r="Y2879" i="3"/>
  <c r="Y2880" i="3"/>
  <c r="Y2881" i="3"/>
  <c r="Y2882" i="3"/>
  <c r="Y2883" i="3"/>
  <c r="Y2884" i="3"/>
  <c r="Y2885" i="3"/>
  <c r="Y2886" i="3"/>
  <c r="Y2887" i="3"/>
  <c r="Y2888" i="3"/>
  <c r="AH48" i="2"/>
  <c r="AH49" i="2"/>
  <c r="AH51" i="2"/>
  <c r="AH52" i="2"/>
  <c r="AH53" i="2"/>
  <c r="AH54" i="2"/>
  <c r="AJ3" i="2"/>
  <c r="AJ4" i="2"/>
  <c r="AJ5" i="2"/>
  <c r="AJ6" i="2"/>
  <c r="AJ7" i="2"/>
  <c r="AJ8" i="2"/>
  <c r="AJ9" i="2"/>
  <c r="Z311" i="3"/>
  <c r="AJ10" i="2"/>
  <c r="AJ11" i="2"/>
  <c r="AJ12" i="2"/>
  <c r="AJ13" i="2"/>
  <c r="AJ14" i="2"/>
  <c r="AJ15" i="2"/>
  <c r="AJ16" i="2"/>
  <c r="AJ17" i="2"/>
  <c r="AJ18" i="2"/>
  <c r="AJ19" i="2"/>
  <c r="AJ20" i="2"/>
  <c r="AJ21" i="2"/>
  <c r="AJ22" i="2"/>
  <c r="AJ23" i="2"/>
  <c r="AJ24" i="2"/>
  <c r="AJ25" i="2"/>
  <c r="AJ26" i="2"/>
  <c r="AJ27" i="2"/>
  <c r="AJ28" i="2"/>
  <c r="AJ29" i="2"/>
  <c r="AJ30" i="2"/>
  <c r="Z1798" i="3"/>
  <c r="AJ31" i="2"/>
  <c r="AJ32" i="2"/>
  <c r="AJ33" i="2"/>
  <c r="AJ34" i="2"/>
  <c r="AJ35" i="2"/>
  <c r="AJ36" i="2"/>
  <c r="AJ37" i="2"/>
  <c r="AJ38" i="2"/>
  <c r="AJ39" i="2"/>
  <c r="AJ40" i="2"/>
  <c r="AJ41" i="2"/>
  <c r="AJ42" i="2"/>
  <c r="AJ43" i="2"/>
  <c r="AJ44" i="2"/>
  <c r="AJ45" i="2"/>
  <c r="AJ46" i="2"/>
  <c r="AJ47" i="2"/>
  <c r="AJ48" i="2"/>
  <c r="AJ49" i="2"/>
  <c r="AJ50" i="2"/>
  <c r="AJ51" i="2"/>
  <c r="AJ52" i="2"/>
  <c r="AJ53" i="2"/>
  <c r="AJ54" i="2"/>
  <c r="AF3" i="2"/>
  <c r="AF4" i="2"/>
  <c r="AF5" i="2"/>
  <c r="AF6" i="2"/>
  <c r="AF7" i="2"/>
  <c r="AF8" i="2"/>
  <c r="AF9" i="2"/>
  <c r="AF10" i="2"/>
  <c r="AF11" i="2"/>
  <c r="AF12" i="2"/>
  <c r="AF13" i="2"/>
  <c r="AF14" i="2"/>
  <c r="AF15" i="2"/>
  <c r="AF16" i="2"/>
  <c r="AF17" i="2"/>
  <c r="AF18" i="2"/>
  <c r="AF19" i="2"/>
  <c r="AF20" i="2"/>
  <c r="AF21" i="2"/>
  <c r="AF22" i="2"/>
  <c r="AF23" i="2"/>
  <c r="AF24" i="2"/>
  <c r="AF25" i="2"/>
  <c r="X1425" i="3"/>
  <c r="AF26" i="2"/>
  <c r="AF27" i="2"/>
  <c r="AF28" i="2"/>
  <c r="AF29" i="2"/>
  <c r="AF30" i="2"/>
  <c r="AF31" i="2"/>
  <c r="AF32" i="2"/>
  <c r="AF33" i="2"/>
  <c r="AF34" i="2"/>
  <c r="AF35" i="2"/>
  <c r="AF36" i="2"/>
  <c r="AF37" i="2"/>
  <c r="AF38" i="2"/>
  <c r="AF39" i="2"/>
  <c r="AF40" i="2"/>
  <c r="AF41" i="2"/>
  <c r="AF42" i="2"/>
  <c r="AF43" i="2"/>
  <c r="AF44" i="2"/>
  <c r="AF45" i="2"/>
  <c r="AF46" i="2"/>
  <c r="AF47" i="2"/>
  <c r="AF48" i="2"/>
  <c r="AF49" i="2"/>
  <c r="AF50" i="2"/>
  <c r="AF51" i="2"/>
  <c r="AF52" i="2"/>
  <c r="AF53" i="2"/>
  <c r="AF54" i="2"/>
  <c r="AR3" i="2"/>
  <c r="AR4" i="2"/>
  <c r="AR5" i="2"/>
  <c r="AR6" i="2"/>
  <c r="AR7" i="2"/>
  <c r="AD296" i="3"/>
  <c r="AR8" i="2"/>
  <c r="AR9" i="2"/>
  <c r="AR10" i="2"/>
  <c r="AR11" i="2"/>
  <c r="AR12" i="2"/>
  <c r="AR13" i="2"/>
  <c r="AR14" i="2"/>
  <c r="AR15" i="2"/>
  <c r="AR16" i="2"/>
  <c r="AR17" i="2"/>
  <c r="AR18" i="2"/>
  <c r="AR19" i="2"/>
  <c r="AR20" i="2"/>
  <c r="AD1191" i="3"/>
  <c r="AR21" i="2"/>
  <c r="AR22" i="2"/>
  <c r="AR23" i="2"/>
  <c r="AR24" i="2"/>
  <c r="AR25" i="2"/>
  <c r="AR26" i="2"/>
  <c r="AR27" i="2"/>
  <c r="AR28" i="2"/>
  <c r="AR29" i="2"/>
  <c r="AR30" i="2"/>
  <c r="AR31" i="2"/>
  <c r="AR32" i="2"/>
  <c r="AR33" i="2"/>
  <c r="AR34" i="2"/>
  <c r="AR35" i="2"/>
  <c r="AR36" i="2"/>
  <c r="AR37" i="2"/>
  <c r="AR38" i="2"/>
  <c r="AR39" i="2"/>
  <c r="AR40" i="2"/>
  <c r="AR41" i="2"/>
  <c r="AR42" i="2"/>
  <c r="AR43" i="2"/>
  <c r="AR44" i="2"/>
  <c r="AR45" i="2"/>
  <c r="AR46" i="2"/>
  <c r="AR47" i="2"/>
  <c r="AR48" i="2"/>
  <c r="AR49" i="2"/>
  <c r="AR50" i="2"/>
  <c r="AR51" i="2"/>
  <c r="AR52" i="2"/>
  <c r="AR53" i="2"/>
  <c r="AR54" i="2"/>
  <c r="AT3" i="2"/>
  <c r="AT4" i="2"/>
  <c r="AT5" i="2"/>
  <c r="AT6" i="2"/>
  <c r="AT7" i="2"/>
  <c r="AE296" i="3"/>
  <c r="AT8" i="2"/>
  <c r="AT9" i="2"/>
  <c r="AT10" i="2"/>
  <c r="AT11" i="2"/>
  <c r="AT12" i="2"/>
  <c r="AT13" i="2"/>
  <c r="AT14" i="2"/>
  <c r="AT15" i="2"/>
  <c r="AT16" i="2"/>
  <c r="AT17" i="2"/>
  <c r="AT18" i="2"/>
  <c r="AT19" i="2"/>
  <c r="AT20" i="2"/>
  <c r="AT21" i="2"/>
  <c r="AT22" i="2"/>
  <c r="AT23" i="2"/>
  <c r="AT24" i="2"/>
  <c r="AT25" i="2"/>
  <c r="AT26" i="2"/>
  <c r="AT27" i="2"/>
  <c r="AT28" i="2"/>
  <c r="AT29" i="2"/>
  <c r="AT30" i="2"/>
  <c r="AT31" i="2"/>
  <c r="AT32" i="2"/>
  <c r="AT33" i="2"/>
  <c r="AT34" i="2"/>
  <c r="AT35" i="2"/>
  <c r="AT36" i="2"/>
  <c r="AT37" i="2"/>
  <c r="AT38" i="2"/>
  <c r="AT39" i="2"/>
  <c r="AT40" i="2"/>
  <c r="AT41" i="2"/>
  <c r="AT42" i="2"/>
  <c r="AT43" i="2"/>
  <c r="AT44" i="2"/>
  <c r="AT45" i="2"/>
  <c r="AT46" i="2"/>
  <c r="AT47" i="2"/>
  <c r="AT48" i="2"/>
  <c r="AT49" i="2"/>
  <c r="AT50" i="2"/>
  <c r="AT51" i="2"/>
  <c r="AT52" i="2"/>
  <c r="AT53" i="2"/>
  <c r="AT54" i="2"/>
  <c r="AL3" i="2"/>
  <c r="AL4" i="2"/>
  <c r="AL5" i="2"/>
  <c r="AL6" i="2"/>
  <c r="AL7" i="2"/>
  <c r="AA296" i="3"/>
  <c r="AL8" i="2"/>
  <c r="AL9" i="2"/>
  <c r="AL10" i="2"/>
  <c r="AL11" i="2"/>
  <c r="AL12" i="2"/>
  <c r="AL13" i="2"/>
  <c r="AL14" i="2"/>
  <c r="AL15" i="2"/>
  <c r="AL16" i="2"/>
  <c r="AL17" i="2"/>
  <c r="AL18" i="2"/>
  <c r="AL19" i="2"/>
  <c r="AL20" i="2"/>
  <c r="AL21" i="2"/>
  <c r="AL22" i="2"/>
  <c r="AL23" i="2"/>
  <c r="AL24" i="2"/>
  <c r="AL25" i="2"/>
  <c r="AL26" i="2"/>
  <c r="AL27" i="2"/>
  <c r="AL28" i="2"/>
  <c r="AL29" i="2"/>
  <c r="AL30" i="2"/>
  <c r="AL31" i="2"/>
  <c r="AL32" i="2"/>
  <c r="AL33" i="2"/>
  <c r="AL34" i="2"/>
  <c r="AL35" i="2"/>
  <c r="AL36" i="2"/>
  <c r="AL37" i="2"/>
  <c r="AL38" i="2"/>
  <c r="AL39" i="2"/>
  <c r="AL40" i="2"/>
  <c r="AL41" i="2"/>
  <c r="AL42" i="2"/>
  <c r="AL43" i="2"/>
  <c r="AL44" i="2"/>
  <c r="AL45" i="2"/>
  <c r="AL46" i="2"/>
  <c r="AL47" i="2"/>
  <c r="AL48" i="2"/>
  <c r="AL49" i="2"/>
  <c r="AL50" i="2"/>
  <c r="AL51" i="2"/>
  <c r="AL52" i="2"/>
  <c r="AL53" i="2"/>
  <c r="AL54" i="2"/>
  <c r="AP3" i="2"/>
  <c r="AP4" i="2"/>
  <c r="AP5" i="2"/>
  <c r="AP6" i="2"/>
  <c r="AP8" i="2"/>
  <c r="AP9" i="2"/>
  <c r="AP10" i="2"/>
  <c r="AP11" i="2"/>
  <c r="AP12" i="2"/>
  <c r="AP13" i="2"/>
  <c r="AP14" i="2"/>
  <c r="AP15" i="2"/>
  <c r="AP16" i="2"/>
  <c r="AP17" i="2"/>
  <c r="AP18" i="2"/>
  <c r="AP19" i="2"/>
  <c r="AP20" i="2"/>
  <c r="AP21" i="2"/>
  <c r="AP22" i="2"/>
  <c r="AP23" i="2"/>
  <c r="AP24" i="2"/>
  <c r="AP25" i="2"/>
  <c r="AP26" i="2"/>
  <c r="AP27" i="2"/>
  <c r="AP28" i="2"/>
  <c r="AP29" i="2"/>
  <c r="AP30" i="2"/>
  <c r="AP31" i="2"/>
  <c r="AP32" i="2"/>
  <c r="AP33" i="2"/>
  <c r="AP34" i="2"/>
  <c r="AP35" i="2"/>
  <c r="AP36" i="2"/>
  <c r="AP37" i="2"/>
  <c r="AP38" i="2"/>
  <c r="AP39" i="2"/>
  <c r="AP40" i="2"/>
  <c r="AP41" i="2"/>
  <c r="AP42" i="2"/>
  <c r="AP43" i="2"/>
  <c r="AP44" i="2"/>
  <c r="AP45" i="2"/>
  <c r="AP46" i="2"/>
  <c r="AP47" i="2"/>
  <c r="AP48" i="2"/>
  <c r="AP49" i="2"/>
  <c r="AP50" i="2"/>
  <c r="AP51" i="2"/>
  <c r="AP52" i="2"/>
  <c r="AP53" i="2"/>
  <c r="AP54" i="2"/>
  <c r="AN3" i="2"/>
  <c r="AN4" i="2"/>
  <c r="AN5" i="2"/>
  <c r="AN6" i="2"/>
  <c r="AN7" i="2"/>
  <c r="AN8" i="2"/>
  <c r="AN9" i="2"/>
  <c r="AN10" i="2"/>
  <c r="AN11" i="2"/>
  <c r="AN12" i="2"/>
  <c r="AN13" i="2"/>
  <c r="AN14" i="2"/>
  <c r="AN15" i="2"/>
  <c r="AN16" i="2"/>
  <c r="AN17" i="2"/>
  <c r="AN18" i="2"/>
  <c r="AN19" i="2"/>
  <c r="AN20" i="2"/>
  <c r="AN21" i="2"/>
  <c r="AN22" i="2"/>
  <c r="AN23" i="2"/>
  <c r="AN24" i="2"/>
  <c r="AN25" i="2"/>
  <c r="AN26" i="2"/>
  <c r="AN27" i="2"/>
  <c r="AN28" i="2"/>
  <c r="AN29" i="2"/>
  <c r="AN30" i="2"/>
  <c r="AN31" i="2"/>
  <c r="AN32" i="2"/>
  <c r="AN33" i="2"/>
  <c r="AN34" i="2"/>
  <c r="AN35" i="2"/>
  <c r="AN36" i="2"/>
  <c r="AN37" i="2"/>
  <c r="AN38" i="2"/>
  <c r="AN39" i="2"/>
  <c r="AN40" i="2"/>
  <c r="AN41" i="2"/>
  <c r="AN42" i="2"/>
  <c r="AN43" i="2"/>
  <c r="AN44" i="2"/>
  <c r="AN45" i="2"/>
  <c r="AN46" i="2"/>
  <c r="AB2872" i="3"/>
  <c r="AN47" i="2"/>
  <c r="AN48" i="2"/>
  <c r="AN49" i="2"/>
  <c r="AN50" i="2"/>
  <c r="AN51" i="2"/>
  <c r="AN52" i="2"/>
  <c r="AN53" i="2"/>
  <c r="AN54" i="2"/>
  <c r="AV3" i="2"/>
  <c r="AV4" i="2"/>
  <c r="AV5" i="2"/>
  <c r="AV6" i="2"/>
  <c r="AV7" i="2"/>
  <c r="AV8" i="2"/>
  <c r="AV9" i="2"/>
  <c r="AV10" i="2"/>
  <c r="AV11" i="2"/>
  <c r="AV12" i="2"/>
  <c r="AV13" i="2"/>
  <c r="AV14" i="2"/>
  <c r="AV15" i="2"/>
  <c r="AV16" i="2"/>
  <c r="AV17" i="2"/>
  <c r="AV18" i="2"/>
  <c r="AV19" i="2"/>
  <c r="AV20" i="2"/>
  <c r="AV21" i="2"/>
  <c r="AV22" i="2"/>
  <c r="AV23" i="2"/>
  <c r="AV24" i="2"/>
  <c r="AV25" i="2"/>
  <c r="AV26" i="2"/>
  <c r="AV27" i="2"/>
  <c r="AV28" i="2"/>
  <c r="AV29" i="2"/>
  <c r="AV30" i="2"/>
  <c r="AV31" i="2"/>
  <c r="AV32" i="2"/>
  <c r="AV33" i="2"/>
  <c r="AV34" i="2"/>
  <c r="AV35" i="2"/>
  <c r="AV36" i="2"/>
  <c r="AV37" i="2"/>
  <c r="AV38" i="2"/>
  <c r="AV39" i="2"/>
  <c r="AV40" i="2"/>
  <c r="AV41" i="2"/>
  <c r="AV42" i="2"/>
  <c r="AV43" i="2"/>
  <c r="AV44" i="2"/>
  <c r="AV45" i="2"/>
  <c r="AV46" i="2"/>
  <c r="AV47" i="2"/>
  <c r="AV48" i="2"/>
  <c r="AV49" i="2"/>
  <c r="AV50" i="2"/>
  <c r="AV51" i="2"/>
  <c r="AV52" i="2"/>
  <c r="AV53" i="2"/>
  <c r="AV54" i="2"/>
  <c r="C54" i="2"/>
  <c r="P56" i="2"/>
  <c r="BG1932" i="3"/>
  <c r="BI1932" i="3"/>
  <c r="BH1932" i="3"/>
  <c r="L1" i="2"/>
  <c r="N1" i="2"/>
  <c r="P1" i="2"/>
  <c r="R1" i="2"/>
  <c r="T1" i="2"/>
  <c r="V1" i="2"/>
  <c r="X1" i="2"/>
  <c r="Z1" i="2"/>
  <c r="AB1" i="2"/>
  <c r="AD1" i="2"/>
  <c r="AF1" i="2"/>
  <c r="AH1" i="2"/>
  <c r="AJ1" i="2"/>
  <c r="AL1" i="2"/>
  <c r="AN1" i="2"/>
  <c r="AP1" i="2"/>
  <c r="AR1" i="2"/>
  <c r="AT1" i="2"/>
  <c r="AV1" i="2"/>
  <c r="BB1" i="2"/>
  <c r="BC1" i="2"/>
  <c r="BD1" i="2"/>
  <c r="BE1" i="2"/>
  <c r="L2" i="2"/>
  <c r="G2" i="2"/>
  <c r="N2" i="2"/>
  <c r="H2" i="2"/>
  <c r="P2" i="2"/>
  <c r="I2" i="2"/>
  <c r="R2" i="2"/>
  <c r="T2" i="2"/>
  <c r="V2" i="2"/>
  <c r="X2" i="2"/>
  <c r="Z2" i="2"/>
  <c r="AB2" i="2"/>
  <c r="AD2" i="2"/>
  <c r="AF2" i="2"/>
  <c r="AH2" i="2"/>
  <c r="AJ2" i="2"/>
  <c r="AL2" i="2"/>
  <c r="AN2" i="2"/>
  <c r="AP2" i="2"/>
  <c r="AR2" i="2"/>
  <c r="AT2" i="2"/>
  <c r="AV2" i="2"/>
  <c r="B3" i="2"/>
  <c r="C3" i="2"/>
  <c r="M3" i="2"/>
  <c r="O3" i="2"/>
  <c r="Q3" i="2"/>
  <c r="S3" i="2"/>
  <c r="U3" i="2"/>
  <c r="W3" i="2"/>
  <c r="Y3" i="2"/>
  <c r="AA3" i="2"/>
  <c r="AC3" i="2"/>
  <c r="AE3" i="2"/>
  <c r="AG3" i="2"/>
  <c r="AI3" i="2"/>
  <c r="AK3" i="2"/>
  <c r="AM3" i="2"/>
  <c r="AO3" i="2"/>
  <c r="AQ3" i="2"/>
  <c r="AS3" i="2"/>
  <c r="AU3" i="2"/>
  <c r="AW3" i="2"/>
  <c r="G3" i="2"/>
  <c r="H3" i="2"/>
  <c r="I3" i="2"/>
  <c r="J3" i="2"/>
  <c r="K3" i="2"/>
  <c r="AY3" i="2"/>
  <c r="BA3" i="2"/>
  <c r="BB3" i="2"/>
  <c r="BC3" i="2"/>
  <c r="BD3" i="2"/>
  <c r="BE3" i="2"/>
  <c r="B4" i="2"/>
  <c r="C4" i="2"/>
  <c r="M4" i="2"/>
  <c r="O4" i="2"/>
  <c r="Q4" i="2"/>
  <c r="S4" i="2"/>
  <c r="U4" i="2"/>
  <c r="W4" i="2"/>
  <c r="Y4" i="2"/>
  <c r="AA4" i="2"/>
  <c r="AC4" i="2"/>
  <c r="AE4" i="2"/>
  <c r="AG4" i="2"/>
  <c r="AI4" i="2"/>
  <c r="AK4" i="2"/>
  <c r="AM4" i="2"/>
  <c r="AO4" i="2"/>
  <c r="AQ4" i="2"/>
  <c r="AS4" i="2"/>
  <c r="AU4" i="2"/>
  <c r="AW4" i="2"/>
  <c r="G4" i="2"/>
  <c r="H4" i="2"/>
  <c r="I4" i="2"/>
  <c r="J4" i="2"/>
  <c r="K4" i="2"/>
  <c r="AY4" i="2"/>
  <c r="BA4" i="2"/>
  <c r="BB4" i="2"/>
  <c r="BC4" i="2"/>
  <c r="BD4" i="2"/>
  <c r="BE4" i="2"/>
  <c r="B5" i="2"/>
  <c r="M5" i="2"/>
  <c r="O5" i="2"/>
  <c r="Q5" i="2"/>
  <c r="S5" i="2"/>
  <c r="U5" i="2"/>
  <c r="W5" i="2"/>
  <c r="Y5" i="2"/>
  <c r="AA5" i="2"/>
  <c r="AC5" i="2"/>
  <c r="AE5" i="2"/>
  <c r="AG5" i="2"/>
  <c r="AI5" i="2"/>
  <c r="AK5" i="2"/>
  <c r="AM5" i="2"/>
  <c r="AO5" i="2"/>
  <c r="AQ5" i="2"/>
  <c r="AS5" i="2"/>
  <c r="AU5" i="2"/>
  <c r="AW5" i="2"/>
  <c r="G5" i="2"/>
  <c r="H5" i="2"/>
  <c r="I5" i="2"/>
  <c r="J5" i="2"/>
  <c r="K5" i="2"/>
  <c r="AY5" i="2"/>
  <c r="BA5" i="2"/>
  <c r="BB5" i="2"/>
  <c r="BC5" i="2"/>
  <c r="BD5" i="2"/>
  <c r="BE5" i="2"/>
  <c r="B6" i="2"/>
  <c r="C6" i="2"/>
  <c r="M6" i="2"/>
  <c r="O6" i="2"/>
  <c r="Q6" i="2"/>
  <c r="S6" i="2"/>
  <c r="U6" i="2"/>
  <c r="W6" i="2"/>
  <c r="Y6" i="2"/>
  <c r="AA6" i="2"/>
  <c r="AC6" i="2"/>
  <c r="AE6" i="2"/>
  <c r="AG6" i="2"/>
  <c r="AI6" i="2"/>
  <c r="AK6" i="2"/>
  <c r="AM6" i="2"/>
  <c r="AO6" i="2"/>
  <c r="AQ6" i="2"/>
  <c r="AS6" i="2"/>
  <c r="AU6" i="2"/>
  <c r="AW6" i="2"/>
  <c r="G6" i="2"/>
  <c r="H6" i="2"/>
  <c r="I6" i="2"/>
  <c r="J6" i="2"/>
  <c r="K6" i="2"/>
  <c r="AY6" i="2"/>
  <c r="BA6" i="2"/>
  <c r="BB6" i="2"/>
  <c r="BC6" i="2"/>
  <c r="BD6" i="2"/>
  <c r="BE6" i="2"/>
  <c r="B7" i="2"/>
  <c r="M7" i="2"/>
  <c r="O7" i="2"/>
  <c r="Q7" i="2"/>
  <c r="S7" i="2"/>
  <c r="U7" i="2"/>
  <c r="W7" i="2"/>
  <c r="Y7" i="2"/>
  <c r="AA7" i="2"/>
  <c r="AC7" i="2"/>
  <c r="AE7" i="2"/>
  <c r="AG7" i="2"/>
  <c r="AI7" i="2"/>
  <c r="AK7" i="2"/>
  <c r="AM7" i="2"/>
  <c r="AO7" i="2"/>
  <c r="AQ7" i="2"/>
  <c r="AS7" i="2"/>
  <c r="AU7" i="2"/>
  <c r="AW7" i="2"/>
  <c r="G7" i="2"/>
  <c r="H7" i="2"/>
  <c r="I7" i="2"/>
  <c r="J7" i="2"/>
  <c r="K7" i="2"/>
  <c r="AY7" i="2"/>
  <c r="BA7" i="2"/>
  <c r="BB7" i="2"/>
  <c r="BC7" i="2"/>
  <c r="BD7" i="2"/>
  <c r="BE7" i="2"/>
  <c r="B8" i="2"/>
  <c r="C8" i="2"/>
  <c r="M8" i="2"/>
  <c r="O8" i="2"/>
  <c r="Q8" i="2"/>
  <c r="S8" i="2"/>
  <c r="U8" i="2"/>
  <c r="W8" i="2"/>
  <c r="Y8" i="2"/>
  <c r="AA8" i="2"/>
  <c r="AC8" i="2"/>
  <c r="AE8" i="2"/>
  <c r="AG8" i="2"/>
  <c r="AI8" i="2"/>
  <c r="AK8" i="2"/>
  <c r="AM8" i="2"/>
  <c r="AO8" i="2"/>
  <c r="AQ8" i="2"/>
  <c r="AS8" i="2"/>
  <c r="AU8" i="2"/>
  <c r="AW8" i="2"/>
  <c r="G8" i="2"/>
  <c r="H8" i="2"/>
  <c r="I8" i="2"/>
  <c r="J8" i="2"/>
  <c r="K8" i="2"/>
  <c r="AY8" i="2"/>
  <c r="BA8" i="2"/>
  <c r="BB8" i="2"/>
  <c r="BC8" i="2"/>
  <c r="BD8" i="2"/>
  <c r="BE8" i="2"/>
  <c r="B9" i="2"/>
  <c r="C9" i="2"/>
  <c r="M9" i="2"/>
  <c r="O9" i="2"/>
  <c r="Q9" i="2"/>
  <c r="S9" i="2"/>
  <c r="U9" i="2"/>
  <c r="W9" i="2"/>
  <c r="Y9" i="2"/>
  <c r="AA9" i="2"/>
  <c r="AC9" i="2"/>
  <c r="AE9" i="2"/>
  <c r="AG9" i="2"/>
  <c r="AI9" i="2"/>
  <c r="AK9" i="2"/>
  <c r="AM9" i="2"/>
  <c r="AO9" i="2"/>
  <c r="AQ9" i="2"/>
  <c r="AS9" i="2"/>
  <c r="AU9" i="2"/>
  <c r="AW9" i="2"/>
  <c r="G9" i="2"/>
  <c r="H9" i="2"/>
  <c r="I9" i="2"/>
  <c r="J9" i="2"/>
  <c r="K9" i="2"/>
  <c r="AY9" i="2"/>
  <c r="BA9" i="2"/>
  <c r="BB9" i="2"/>
  <c r="BC9" i="2"/>
  <c r="BD9" i="2"/>
  <c r="BE9" i="2"/>
  <c r="B10" i="2"/>
  <c r="C10" i="2"/>
  <c r="M10" i="2"/>
  <c r="O10" i="2"/>
  <c r="Q10" i="2"/>
  <c r="S10" i="2"/>
  <c r="U10" i="2"/>
  <c r="W10" i="2"/>
  <c r="Y10" i="2"/>
  <c r="AA10" i="2"/>
  <c r="AC10" i="2"/>
  <c r="AE10" i="2"/>
  <c r="AG10" i="2"/>
  <c r="AI10" i="2"/>
  <c r="AK10" i="2"/>
  <c r="AM10" i="2"/>
  <c r="AO10" i="2"/>
  <c r="AQ10" i="2"/>
  <c r="AS10" i="2"/>
  <c r="AU10" i="2"/>
  <c r="AW10" i="2"/>
  <c r="G10" i="2"/>
  <c r="H10" i="2"/>
  <c r="I10" i="2"/>
  <c r="J10" i="2"/>
  <c r="K10" i="2"/>
  <c r="AY10" i="2"/>
  <c r="BA10" i="2"/>
  <c r="BB10" i="2"/>
  <c r="BC10" i="2"/>
  <c r="BD10" i="2"/>
  <c r="BE10" i="2"/>
  <c r="B11" i="2"/>
  <c r="C11" i="2"/>
  <c r="M11" i="2"/>
  <c r="O11" i="2"/>
  <c r="Q11" i="2"/>
  <c r="S11" i="2"/>
  <c r="U11" i="2"/>
  <c r="W11" i="2"/>
  <c r="Y11" i="2"/>
  <c r="AA11" i="2"/>
  <c r="AC11" i="2"/>
  <c r="AE11" i="2"/>
  <c r="AG11" i="2"/>
  <c r="AI11" i="2"/>
  <c r="AK11" i="2"/>
  <c r="AM11" i="2"/>
  <c r="AO11" i="2"/>
  <c r="AQ11" i="2"/>
  <c r="AS11" i="2"/>
  <c r="AU11" i="2"/>
  <c r="AW11" i="2"/>
  <c r="G11" i="2"/>
  <c r="H11" i="2"/>
  <c r="I11" i="2"/>
  <c r="J11" i="2"/>
  <c r="K11" i="2"/>
  <c r="AY11" i="2"/>
  <c r="BA11" i="2"/>
  <c r="BB11" i="2"/>
  <c r="BC11" i="2"/>
  <c r="BD11" i="2"/>
  <c r="BE11" i="2"/>
  <c r="B12" i="2"/>
  <c r="C12" i="2"/>
  <c r="M12" i="2"/>
  <c r="O12" i="2"/>
  <c r="Q12" i="2"/>
  <c r="S12" i="2"/>
  <c r="U12" i="2"/>
  <c r="W12" i="2"/>
  <c r="Y12" i="2"/>
  <c r="AA12" i="2"/>
  <c r="AC12" i="2"/>
  <c r="AE12" i="2"/>
  <c r="AG12" i="2"/>
  <c r="AI12" i="2"/>
  <c r="AK12" i="2"/>
  <c r="AM12" i="2"/>
  <c r="AO12" i="2"/>
  <c r="AQ12" i="2"/>
  <c r="AS12" i="2"/>
  <c r="AU12" i="2"/>
  <c r="AW12" i="2"/>
  <c r="G12" i="2"/>
  <c r="H12" i="2"/>
  <c r="I12" i="2"/>
  <c r="J12" i="2"/>
  <c r="K12" i="2"/>
  <c r="AY12" i="2"/>
  <c r="BA12" i="2"/>
  <c r="BB12" i="2"/>
  <c r="BC12" i="2"/>
  <c r="BD12" i="2"/>
  <c r="BE12" i="2"/>
  <c r="B13" i="2"/>
  <c r="M13" i="2"/>
  <c r="O13" i="2"/>
  <c r="Q13" i="2"/>
  <c r="S13" i="2"/>
  <c r="U13" i="2"/>
  <c r="W13" i="2"/>
  <c r="Y13" i="2"/>
  <c r="AA13" i="2"/>
  <c r="AC13" i="2"/>
  <c r="AE13" i="2"/>
  <c r="AG13" i="2"/>
  <c r="AI13" i="2"/>
  <c r="AK13" i="2"/>
  <c r="AM13" i="2"/>
  <c r="AO13" i="2"/>
  <c r="AQ13" i="2"/>
  <c r="AS13" i="2"/>
  <c r="AU13" i="2"/>
  <c r="AW13" i="2"/>
  <c r="G13" i="2"/>
  <c r="H13" i="2"/>
  <c r="I13" i="2"/>
  <c r="J13" i="2"/>
  <c r="K13" i="2"/>
  <c r="AY13" i="2"/>
  <c r="BA13" i="2"/>
  <c r="BB13" i="2"/>
  <c r="BC13" i="2"/>
  <c r="BD13" i="2"/>
  <c r="BE13" i="2"/>
  <c r="B14" i="2"/>
  <c r="C14" i="2"/>
  <c r="M14" i="2"/>
  <c r="O14" i="2"/>
  <c r="Q14" i="2"/>
  <c r="S14" i="2"/>
  <c r="U14" i="2"/>
  <c r="W14" i="2"/>
  <c r="Y14" i="2"/>
  <c r="AA14" i="2"/>
  <c r="AC14" i="2"/>
  <c r="AE14" i="2"/>
  <c r="AG14" i="2"/>
  <c r="AI14" i="2"/>
  <c r="AK14" i="2"/>
  <c r="AM14" i="2"/>
  <c r="AO14" i="2"/>
  <c r="AQ14" i="2"/>
  <c r="AS14" i="2"/>
  <c r="AU14" i="2"/>
  <c r="AW14" i="2"/>
  <c r="G14" i="2"/>
  <c r="H14" i="2"/>
  <c r="I14" i="2"/>
  <c r="J14" i="2"/>
  <c r="K14" i="2"/>
  <c r="AY14" i="2"/>
  <c r="BA14" i="2"/>
  <c r="BB14" i="2"/>
  <c r="BC14" i="2"/>
  <c r="BD14" i="2"/>
  <c r="BE14" i="2"/>
  <c r="B15" i="2"/>
  <c r="C15" i="2"/>
  <c r="M15" i="2"/>
  <c r="O15" i="2"/>
  <c r="Q15" i="2"/>
  <c r="S15" i="2"/>
  <c r="U15" i="2"/>
  <c r="W15" i="2"/>
  <c r="Y15" i="2"/>
  <c r="AA15" i="2"/>
  <c r="AC15" i="2"/>
  <c r="AE15" i="2"/>
  <c r="AG15" i="2"/>
  <c r="AI15" i="2"/>
  <c r="AK15" i="2"/>
  <c r="AM15" i="2"/>
  <c r="AO15" i="2"/>
  <c r="AQ15" i="2"/>
  <c r="AS15" i="2"/>
  <c r="AU15" i="2"/>
  <c r="AW15" i="2"/>
  <c r="G15" i="2"/>
  <c r="H15" i="2"/>
  <c r="I15" i="2"/>
  <c r="J15" i="2"/>
  <c r="K15" i="2"/>
  <c r="AY15" i="2"/>
  <c r="BA15" i="2"/>
  <c r="BB15" i="2"/>
  <c r="BC15" i="2"/>
  <c r="BD15" i="2"/>
  <c r="BE15" i="2"/>
  <c r="B16" i="2"/>
  <c r="C16" i="2"/>
  <c r="M16" i="2"/>
  <c r="O16" i="2"/>
  <c r="Q16" i="2"/>
  <c r="S16" i="2"/>
  <c r="U16" i="2"/>
  <c r="W16" i="2"/>
  <c r="Y16" i="2"/>
  <c r="AA16" i="2"/>
  <c r="AC16" i="2"/>
  <c r="AE16" i="2"/>
  <c r="AG16" i="2"/>
  <c r="AI16" i="2"/>
  <c r="AK16" i="2"/>
  <c r="AM16" i="2"/>
  <c r="AO16" i="2"/>
  <c r="AQ16" i="2"/>
  <c r="AS16" i="2"/>
  <c r="AU16" i="2"/>
  <c r="AW16" i="2"/>
  <c r="G16" i="2"/>
  <c r="H16" i="2"/>
  <c r="I16" i="2"/>
  <c r="J16" i="2"/>
  <c r="K16" i="2"/>
  <c r="AY16" i="2"/>
  <c r="BA16" i="2"/>
  <c r="BB16" i="2"/>
  <c r="BC16" i="2"/>
  <c r="BD16" i="2"/>
  <c r="BE16" i="2"/>
  <c r="B17" i="2"/>
  <c r="C17" i="2"/>
  <c r="M17" i="2"/>
  <c r="O17" i="2"/>
  <c r="Q17" i="2"/>
  <c r="S17" i="2"/>
  <c r="U17" i="2"/>
  <c r="W17" i="2"/>
  <c r="Y17" i="2"/>
  <c r="AA17" i="2"/>
  <c r="AC17" i="2"/>
  <c r="AE17" i="2"/>
  <c r="AG17" i="2"/>
  <c r="AI17" i="2"/>
  <c r="AK17" i="2"/>
  <c r="AM17" i="2"/>
  <c r="AO17" i="2"/>
  <c r="AQ17" i="2"/>
  <c r="AS17" i="2"/>
  <c r="AU17" i="2"/>
  <c r="AW17" i="2"/>
  <c r="G17" i="2"/>
  <c r="H17" i="2"/>
  <c r="I17" i="2"/>
  <c r="J17" i="2"/>
  <c r="K17" i="2"/>
  <c r="AY17" i="2"/>
  <c r="BA17" i="2"/>
  <c r="BB17" i="2"/>
  <c r="BC17" i="2"/>
  <c r="BD17" i="2"/>
  <c r="BE17" i="2"/>
  <c r="B18" i="2"/>
  <c r="C18" i="2"/>
  <c r="M18" i="2"/>
  <c r="O18" i="2"/>
  <c r="Q18" i="2"/>
  <c r="S18" i="2"/>
  <c r="U18" i="2"/>
  <c r="W18" i="2"/>
  <c r="Y18" i="2"/>
  <c r="AA18" i="2"/>
  <c r="AC18" i="2"/>
  <c r="AE18" i="2"/>
  <c r="AG18" i="2"/>
  <c r="AI18" i="2"/>
  <c r="AK18" i="2"/>
  <c r="AM18" i="2"/>
  <c r="AO18" i="2"/>
  <c r="AQ18" i="2"/>
  <c r="AS18" i="2"/>
  <c r="AU18" i="2"/>
  <c r="AW18" i="2"/>
  <c r="G18" i="2"/>
  <c r="H18" i="2"/>
  <c r="I18" i="2"/>
  <c r="J18" i="2"/>
  <c r="K18" i="2"/>
  <c r="AY18" i="2"/>
  <c r="BA18" i="2"/>
  <c r="BB18" i="2"/>
  <c r="BC18" i="2"/>
  <c r="BD18" i="2"/>
  <c r="BE18" i="2"/>
  <c r="B19" i="2"/>
  <c r="C19" i="2"/>
  <c r="M19" i="2"/>
  <c r="O19" i="2"/>
  <c r="Q19" i="2"/>
  <c r="S19" i="2"/>
  <c r="U19" i="2"/>
  <c r="W19" i="2"/>
  <c r="Y19" i="2"/>
  <c r="AA19" i="2"/>
  <c r="AC19" i="2"/>
  <c r="AE19" i="2"/>
  <c r="AG19" i="2"/>
  <c r="AI19" i="2"/>
  <c r="AK19" i="2"/>
  <c r="AM19" i="2"/>
  <c r="AO19" i="2"/>
  <c r="AQ19" i="2"/>
  <c r="AS19" i="2"/>
  <c r="AU19" i="2"/>
  <c r="AW19" i="2"/>
  <c r="G19" i="2"/>
  <c r="H19" i="2"/>
  <c r="I19" i="2"/>
  <c r="J19" i="2"/>
  <c r="K19" i="2"/>
  <c r="AY19" i="2"/>
  <c r="BA19" i="2"/>
  <c r="BB19" i="2"/>
  <c r="BC19" i="2"/>
  <c r="BD19" i="2"/>
  <c r="BE19" i="2"/>
  <c r="B20" i="2"/>
  <c r="C20" i="2"/>
  <c r="M20" i="2"/>
  <c r="O20" i="2"/>
  <c r="Q20" i="2"/>
  <c r="S20" i="2"/>
  <c r="U20" i="2"/>
  <c r="W20" i="2"/>
  <c r="Y20" i="2"/>
  <c r="AA20" i="2"/>
  <c r="AC20" i="2"/>
  <c r="AE20" i="2"/>
  <c r="AG20" i="2"/>
  <c r="AI20" i="2"/>
  <c r="AK20" i="2"/>
  <c r="AM20" i="2"/>
  <c r="AO20" i="2"/>
  <c r="AQ20" i="2"/>
  <c r="AS20" i="2"/>
  <c r="AU20" i="2"/>
  <c r="AW20" i="2"/>
  <c r="G20" i="2"/>
  <c r="H20" i="2"/>
  <c r="I20" i="2"/>
  <c r="J20" i="2"/>
  <c r="K20" i="2"/>
  <c r="AY20" i="2"/>
  <c r="BA20" i="2"/>
  <c r="BB20" i="2"/>
  <c r="BC20" i="2"/>
  <c r="BD20" i="2"/>
  <c r="BE20" i="2"/>
  <c r="B21" i="2"/>
  <c r="C21" i="2"/>
  <c r="M21" i="2"/>
  <c r="O21" i="2"/>
  <c r="Q21" i="2"/>
  <c r="S21" i="2"/>
  <c r="U21" i="2"/>
  <c r="W21" i="2"/>
  <c r="Y21" i="2"/>
  <c r="AA21" i="2"/>
  <c r="AC21" i="2"/>
  <c r="AE21" i="2"/>
  <c r="AG21" i="2"/>
  <c r="AI21" i="2"/>
  <c r="AK21" i="2"/>
  <c r="AM21" i="2"/>
  <c r="AO21" i="2"/>
  <c r="AQ21" i="2"/>
  <c r="AS21" i="2"/>
  <c r="AU21" i="2"/>
  <c r="AW21" i="2"/>
  <c r="G21" i="2"/>
  <c r="H21" i="2"/>
  <c r="I21" i="2"/>
  <c r="J21" i="2"/>
  <c r="K21" i="2"/>
  <c r="AY21" i="2"/>
  <c r="BA21" i="2"/>
  <c r="BB21" i="2"/>
  <c r="BC21" i="2"/>
  <c r="BD21" i="2"/>
  <c r="BE21" i="2"/>
  <c r="B22" i="2"/>
  <c r="C22" i="2"/>
  <c r="M22" i="2"/>
  <c r="O22" i="2"/>
  <c r="Q22" i="2"/>
  <c r="S22" i="2"/>
  <c r="U22" i="2"/>
  <c r="W22" i="2"/>
  <c r="Y22" i="2"/>
  <c r="AA22" i="2"/>
  <c r="AC22" i="2"/>
  <c r="AE22" i="2"/>
  <c r="AG22" i="2"/>
  <c r="AI22" i="2"/>
  <c r="AK22" i="2"/>
  <c r="AM22" i="2"/>
  <c r="AO22" i="2"/>
  <c r="AQ22" i="2"/>
  <c r="AS22" i="2"/>
  <c r="AU22" i="2"/>
  <c r="AW22" i="2"/>
  <c r="G22" i="2"/>
  <c r="H22" i="2"/>
  <c r="I22" i="2"/>
  <c r="J22" i="2"/>
  <c r="K22" i="2"/>
  <c r="AY22" i="2"/>
  <c r="BA22" i="2"/>
  <c r="BB22" i="2"/>
  <c r="BC22" i="2"/>
  <c r="BD22" i="2"/>
  <c r="BE22" i="2"/>
  <c r="B23" i="2"/>
  <c r="C23" i="2"/>
  <c r="M23" i="2"/>
  <c r="O23" i="2"/>
  <c r="Q23" i="2"/>
  <c r="S23" i="2"/>
  <c r="U23" i="2"/>
  <c r="W23" i="2"/>
  <c r="Y23" i="2"/>
  <c r="AA23" i="2"/>
  <c r="AC23" i="2"/>
  <c r="AE23" i="2"/>
  <c r="AG23" i="2"/>
  <c r="AI23" i="2"/>
  <c r="AK23" i="2"/>
  <c r="AM23" i="2"/>
  <c r="AO23" i="2"/>
  <c r="AQ23" i="2"/>
  <c r="AS23" i="2"/>
  <c r="AU23" i="2"/>
  <c r="AW23" i="2"/>
  <c r="G23" i="2"/>
  <c r="H23" i="2"/>
  <c r="I23" i="2"/>
  <c r="J23" i="2"/>
  <c r="K23" i="2"/>
  <c r="AY23" i="2"/>
  <c r="BA23" i="2"/>
  <c r="BB23" i="2"/>
  <c r="BC23" i="2"/>
  <c r="BD23" i="2"/>
  <c r="BE23" i="2"/>
  <c r="B24" i="2"/>
  <c r="C24" i="2"/>
  <c r="M24" i="2"/>
  <c r="O24" i="2"/>
  <c r="Q24" i="2"/>
  <c r="S24" i="2"/>
  <c r="U24" i="2"/>
  <c r="W24" i="2"/>
  <c r="Y24" i="2"/>
  <c r="AA24" i="2"/>
  <c r="AC24" i="2"/>
  <c r="AE24" i="2"/>
  <c r="AG24" i="2"/>
  <c r="AI24" i="2"/>
  <c r="AK24" i="2"/>
  <c r="AM24" i="2"/>
  <c r="AO24" i="2"/>
  <c r="AQ24" i="2"/>
  <c r="AS24" i="2"/>
  <c r="AU24" i="2"/>
  <c r="AW24" i="2"/>
  <c r="G24" i="2"/>
  <c r="H24" i="2"/>
  <c r="I24" i="2"/>
  <c r="J24" i="2"/>
  <c r="K24" i="2"/>
  <c r="AY24" i="2"/>
  <c r="BA24" i="2"/>
  <c r="BB24" i="2"/>
  <c r="BC24" i="2"/>
  <c r="BD24" i="2"/>
  <c r="BE24" i="2"/>
  <c r="B25" i="2"/>
  <c r="C25" i="2"/>
  <c r="M25" i="2"/>
  <c r="O25" i="2"/>
  <c r="Q25" i="2"/>
  <c r="S25" i="2"/>
  <c r="U25" i="2"/>
  <c r="W25" i="2"/>
  <c r="Y25" i="2"/>
  <c r="AA25" i="2"/>
  <c r="AC25" i="2"/>
  <c r="AE25" i="2"/>
  <c r="AG25" i="2"/>
  <c r="AI25" i="2"/>
  <c r="AK25" i="2"/>
  <c r="AM25" i="2"/>
  <c r="AO25" i="2"/>
  <c r="AQ25" i="2"/>
  <c r="AS25" i="2"/>
  <c r="AU25" i="2"/>
  <c r="AW25" i="2"/>
  <c r="G25" i="2"/>
  <c r="H25" i="2"/>
  <c r="I25" i="2"/>
  <c r="J25" i="2"/>
  <c r="K25" i="2"/>
  <c r="AY25" i="2"/>
  <c r="BA25" i="2"/>
  <c r="BB25" i="2"/>
  <c r="BC25" i="2"/>
  <c r="BD25" i="2"/>
  <c r="BE25" i="2"/>
  <c r="B26" i="2"/>
  <c r="C26" i="2"/>
  <c r="M26" i="2"/>
  <c r="O26" i="2"/>
  <c r="Q26" i="2"/>
  <c r="S26" i="2"/>
  <c r="U26" i="2"/>
  <c r="W26" i="2"/>
  <c r="Y26" i="2"/>
  <c r="AA26" i="2"/>
  <c r="AC26" i="2"/>
  <c r="AE26" i="2"/>
  <c r="AG26" i="2"/>
  <c r="AI26" i="2"/>
  <c r="AK26" i="2"/>
  <c r="AM26" i="2"/>
  <c r="AO26" i="2"/>
  <c r="AQ26" i="2"/>
  <c r="AS26" i="2"/>
  <c r="AU26" i="2"/>
  <c r="AW26" i="2"/>
  <c r="G26" i="2"/>
  <c r="H26" i="2"/>
  <c r="I26" i="2"/>
  <c r="J26" i="2"/>
  <c r="K26" i="2"/>
  <c r="AY26" i="2"/>
  <c r="BA26" i="2"/>
  <c r="BB26" i="2"/>
  <c r="BC26" i="2"/>
  <c r="BD26" i="2"/>
  <c r="BE26" i="2"/>
  <c r="B27" i="2"/>
  <c r="C27" i="2"/>
  <c r="M27" i="2"/>
  <c r="O27" i="2"/>
  <c r="Q27" i="2"/>
  <c r="S27" i="2"/>
  <c r="U27" i="2"/>
  <c r="W27" i="2"/>
  <c r="Y27" i="2"/>
  <c r="AA27" i="2"/>
  <c r="AC27" i="2"/>
  <c r="AE27" i="2"/>
  <c r="AG27" i="2"/>
  <c r="AI27" i="2"/>
  <c r="AK27" i="2"/>
  <c r="AM27" i="2"/>
  <c r="AO27" i="2"/>
  <c r="AQ27" i="2"/>
  <c r="AS27" i="2"/>
  <c r="AU27" i="2"/>
  <c r="AW27" i="2"/>
  <c r="G27" i="2"/>
  <c r="H27" i="2"/>
  <c r="I27" i="2"/>
  <c r="J27" i="2"/>
  <c r="K27" i="2"/>
  <c r="AY27" i="2"/>
  <c r="BA27" i="2"/>
  <c r="BB27" i="2"/>
  <c r="BC27" i="2"/>
  <c r="BD27" i="2"/>
  <c r="BE27" i="2"/>
  <c r="B28" i="2"/>
  <c r="C28" i="2"/>
  <c r="M28" i="2"/>
  <c r="O28" i="2"/>
  <c r="Q28" i="2"/>
  <c r="S28" i="2"/>
  <c r="U28" i="2"/>
  <c r="W28" i="2"/>
  <c r="Y28" i="2"/>
  <c r="AA28" i="2"/>
  <c r="AC28" i="2"/>
  <c r="AE28" i="2"/>
  <c r="AG28" i="2"/>
  <c r="AI28" i="2"/>
  <c r="AK28" i="2"/>
  <c r="AM28" i="2"/>
  <c r="AO28" i="2"/>
  <c r="AQ28" i="2"/>
  <c r="AS28" i="2"/>
  <c r="AU28" i="2"/>
  <c r="AW28" i="2"/>
  <c r="G28" i="2"/>
  <c r="H28" i="2"/>
  <c r="I28" i="2"/>
  <c r="J28" i="2"/>
  <c r="K28" i="2"/>
  <c r="AY28" i="2"/>
  <c r="BA28" i="2"/>
  <c r="BB28" i="2"/>
  <c r="BC28" i="2"/>
  <c r="BD28" i="2"/>
  <c r="BE28" i="2"/>
  <c r="B29" i="2"/>
  <c r="C29" i="2"/>
  <c r="M29" i="2"/>
  <c r="O29" i="2"/>
  <c r="Q29" i="2"/>
  <c r="S29" i="2"/>
  <c r="U29" i="2"/>
  <c r="W29" i="2"/>
  <c r="Y29" i="2"/>
  <c r="AA29" i="2"/>
  <c r="AC29" i="2"/>
  <c r="AE29" i="2"/>
  <c r="AG29" i="2"/>
  <c r="AI29" i="2"/>
  <c r="AK29" i="2"/>
  <c r="AM29" i="2"/>
  <c r="AO29" i="2"/>
  <c r="AQ29" i="2"/>
  <c r="AS29" i="2"/>
  <c r="AU29" i="2"/>
  <c r="AW29" i="2"/>
  <c r="G29" i="2"/>
  <c r="H29" i="2"/>
  <c r="I29" i="2"/>
  <c r="J29" i="2"/>
  <c r="K29" i="2"/>
  <c r="AY29" i="2"/>
  <c r="BA29" i="2"/>
  <c r="BB29" i="2"/>
  <c r="BC29" i="2"/>
  <c r="BD29" i="2"/>
  <c r="BE29" i="2"/>
  <c r="B30" i="2"/>
  <c r="C30" i="2"/>
  <c r="M30" i="2"/>
  <c r="O30" i="2"/>
  <c r="Q30" i="2"/>
  <c r="S30" i="2"/>
  <c r="U30" i="2"/>
  <c r="W30" i="2"/>
  <c r="Y30" i="2"/>
  <c r="AA30" i="2"/>
  <c r="AC30" i="2"/>
  <c r="AE30" i="2"/>
  <c r="AG30" i="2"/>
  <c r="AI30" i="2"/>
  <c r="AK30" i="2"/>
  <c r="AM30" i="2"/>
  <c r="AO30" i="2"/>
  <c r="AQ30" i="2"/>
  <c r="AS30" i="2"/>
  <c r="AU30" i="2"/>
  <c r="AW30" i="2"/>
  <c r="G30" i="2"/>
  <c r="H30" i="2"/>
  <c r="I30" i="2"/>
  <c r="J30" i="2"/>
  <c r="K30" i="2"/>
  <c r="AY30" i="2"/>
  <c r="BA30" i="2"/>
  <c r="BB30" i="2"/>
  <c r="BC30" i="2"/>
  <c r="BD30" i="2"/>
  <c r="BE30" i="2"/>
  <c r="B31" i="2"/>
  <c r="C31" i="2"/>
  <c r="M31" i="2"/>
  <c r="O31" i="2"/>
  <c r="Q31" i="2"/>
  <c r="S31" i="2"/>
  <c r="U31" i="2"/>
  <c r="W31" i="2"/>
  <c r="Y31" i="2"/>
  <c r="AA31" i="2"/>
  <c r="AC31" i="2"/>
  <c r="AE31" i="2"/>
  <c r="AG31" i="2"/>
  <c r="AI31" i="2"/>
  <c r="AK31" i="2"/>
  <c r="AM31" i="2"/>
  <c r="AO31" i="2"/>
  <c r="AQ31" i="2"/>
  <c r="AS31" i="2"/>
  <c r="AU31" i="2"/>
  <c r="AW31" i="2"/>
  <c r="G31" i="2"/>
  <c r="H31" i="2"/>
  <c r="I31" i="2"/>
  <c r="J31" i="2"/>
  <c r="K31" i="2"/>
  <c r="AY31" i="2"/>
  <c r="BA31" i="2"/>
  <c r="BB31" i="2"/>
  <c r="BC31" i="2"/>
  <c r="BD31" i="2"/>
  <c r="BE31" i="2"/>
  <c r="B32" i="2"/>
  <c r="C32" i="2"/>
  <c r="M32" i="2"/>
  <c r="O32" i="2"/>
  <c r="Q32" i="2"/>
  <c r="S32" i="2"/>
  <c r="U32" i="2"/>
  <c r="W32" i="2"/>
  <c r="Y32" i="2"/>
  <c r="AA32" i="2"/>
  <c r="AC32" i="2"/>
  <c r="AE32" i="2"/>
  <c r="AG32" i="2"/>
  <c r="AI32" i="2"/>
  <c r="AK32" i="2"/>
  <c r="AM32" i="2"/>
  <c r="AO32" i="2"/>
  <c r="AQ32" i="2"/>
  <c r="AS32" i="2"/>
  <c r="AU32" i="2"/>
  <c r="AW32" i="2"/>
  <c r="G32" i="2"/>
  <c r="H32" i="2"/>
  <c r="I32" i="2"/>
  <c r="J32" i="2"/>
  <c r="K32" i="2"/>
  <c r="AY32" i="2"/>
  <c r="BA32" i="2"/>
  <c r="BB32" i="2"/>
  <c r="BC32" i="2"/>
  <c r="BD32" i="2"/>
  <c r="BE32" i="2"/>
  <c r="B33" i="2"/>
  <c r="C33" i="2"/>
  <c r="M33" i="2"/>
  <c r="O33" i="2"/>
  <c r="Q33" i="2"/>
  <c r="S33" i="2"/>
  <c r="U33" i="2"/>
  <c r="W33" i="2"/>
  <c r="Y33" i="2"/>
  <c r="AA33" i="2"/>
  <c r="AC33" i="2"/>
  <c r="AE33" i="2"/>
  <c r="AG33" i="2"/>
  <c r="AI33" i="2"/>
  <c r="AK33" i="2"/>
  <c r="AM33" i="2"/>
  <c r="AO33" i="2"/>
  <c r="AQ33" i="2"/>
  <c r="AS33" i="2"/>
  <c r="AU33" i="2"/>
  <c r="AW33" i="2"/>
  <c r="G33" i="2"/>
  <c r="H33" i="2"/>
  <c r="I33" i="2"/>
  <c r="J33" i="2"/>
  <c r="K33" i="2"/>
  <c r="AY33" i="2"/>
  <c r="BA33" i="2"/>
  <c r="BB33" i="2"/>
  <c r="BC33" i="2"/>
  <c r="BD33" i="2"/>
  <c r="BE33" i="2"/>
  <c r="B34" i="2"/>
  <c r="C34" i="2"/>
  <c r="M34" i="2"/>
  <c r="O34" i="2"/>
  <c r="Q34" i="2"/>
  <c r="S34" i="2"/>
  <c r="U34" i="2"/>
  <c r="W34" i="2"/>
  <c r="Y34" i="2"/>
  <c r="AA34" i="2"/>
  <c r="AC34" i="2"/>
  <c r="AE34" i="2"/>
  <c r="AG34" i="2"/>
  <c r="AI34" i="2"/>
  <c r="AK34" i="2"/>
  <c r="AM34" i="2"/>
  <c r="AO34" i="2"/>
  <c r="AQ34" i="2"/>
  <c r="AS34" i="2"/>
  <c r="AU34" i="2"/>
  <c r="AW34" i="2"/>
  <c r="G34" i="2"/>
  <c r="H34" i="2"/>
  <c r="I34" i="2"/>
  <c r="J34" i="2"/>
  <c r="K34" i="2"/>
  <c r="AY34" i="2"/>
  <c r="BA34" i="2"/>
  <c r="BB34" i="2"/>
  <c r="BC34" i="2"/>
  <c r="BD34" i="2"/>
  <c r="BE34" i="2"/>
  <c r="B35" i="2"/>
  <c r="M35" i="2"/>
  <c r="O35" i="2"/>
  <c r="Q35" i="2"/>
  <c r="S35" i="2"/>
  <c r="U35" i="2"/>
  <c r="W35" i="2"/>
  <c r="Y35" i="2"/>
  <c r="AA35" i="2"/>
  <c r="AC35" i="2"/>
  <c r="AE35" i="2"/>
  <c r="AG35" i="2"/>
  <c r="AI35" i="2"/>
  <c r="AK35" i="2"/>
  <c r="AM35" i="2"/>
  <c r="AO35" i="2"/>
  <c r="AQ35" i="2"/>
  <c r="AS35" i="2"/>
  <c r="AU35" i="2"/>
  <c r="AW35" i="2"/>
  <c r="G35" i="2"/>
  <c r="H35" i="2"/>
  <c r="I35" i="2"/>
  <c r="J35" i="2"/>
  <c r="K35" i="2"/>
  <c r="AY35" i="2"/>
  <c r="BA35" i="2"/>
  <c r="BB35" i="2"/>
  <c r="BC35" i="2"/>
  <c r="BD35" i="2"/>
  <c r="BE35" i="2"/>
  <c r="B36" i="2"/>
  <c r="C36" i="2"/>
  <c r="M36" i="2"/>
  <c r="O36" i="2"/>
  <c r="Q36" i="2"/>
  <c r="S36" i="2"/>
  <c r="U36" i="2"/>
  <c r="W36" i="2"/>
  <c r="Y36" i="2"/>
  <c r="AA36" i="2"/>
  <c r="AC36" i="2"/>
  <c r="AE36" i="2"/>
  <c r="AG36" i="2"/>
  <c r="AI36" i="2"/>
  <c r="AK36" i="2"/>
  <c r="AM36" i="2"/>
  <c r="AO36" i="2"/>
  <c r="AQ36" i="2"/>
  <c r="AS36" i="2"/>
  <c r="AU36" i="2"/>
  <c r="AW36" i="2"/>
  <c r="G36" i="2"/>
  <c r="H36" i="2"/>
  <c r="I36" i="2"/>
  <c r="J36" i="2"/>
  <c r="K36" i="2"/>
  <c r="AY36" i="2"/>
  <c r="BA36" i="2"/>
  <c r="BB36" i="2"/>
  <c r="BC36" i="2"/>
  <c r="BD36" i="2"/>
  <c r="BE36" i="2"/>
  <c r="B37" i="2"/>
  <c r="C37" i="2"/>
  <c r="M37" i="2"/>
  <c r="O37" i="2"/>
  <c r="Q37" i="2"/>
  <c r="S37" i="2"/>
  <c r="U37" i="2"/>
  <c r="W37" i="2"/>
  <c r="Y37" i="2"/>
  <c r="AA37" i="2"/>
  <c r="AC37" i="2"/>
  <c r="AE37" i="2"/>
  <c r="AG37" i="2"/>
  <c r="AI37" i="2"/>
  <c r="AK37" i="2"/>
  <c r="AM37" i="2"/>
  <c r="AO37" i="2"/>
  <c r="AQ37" i="2"/>
  <c r="AS37" i="2"/>
  <c r="AU37" i="2"/>
  <c r="AW37" i="2"/>
  <c r="G37" i="2"/>
  <c r="H37" i="2"/>
  <c r="I37" i="2"/>
  <c r="J37" i="2"/>
  <c r="K37" i="2"/>
  <c r="AY37" i="2"/>
  <c r="BA37" i="2"/>
  <c r="BB37" i="2"/>
  <c r="BC37" i="2"/>
  <c r="BD37" i="2"/>
  <c r="BE37" i="2"/>
  <c r="B38" i="2"/>
  <c r="C38" i="2"/>
  <c r="M38" i="2"/>
  <c r="O38" i="2"/>
  <c r="Q38" i="2"/>
  <c r="S38" i="2"/>
  <c r="U38" i="2"/>
  <c r="W38" i="2"/>
  <c r="Y38" i="2"/>
  <c r="AA38" i="2"/>
  <c r="AC38" i="2"/>
  <c r="AE38" i="2"/>
  <c r="AG38" i="2"/>
  <c r="AI38" i="2"/>
  <c r="AK38" i="2"/>
  <c r="AM38" i="2"/>
  <c r="AO38" i="2"/>
  <c r="AQ38" i="2"/>
  <c r="AS38" i="2"/>
  <c r="AU38" i="2"/>
  <c r="AW38" i="2"/>
  <c r="G38" i="2"/>
  <c r="H38" i="2"/>
  <c r="I38" i="2"/>
  <c r="J38" i="2"/>
  <c r="K38" i="2"/>
  <c r="AY38" i="2"/>
  <c r="BA38" i="2"/>
  <c r="BB38" i="2"/>
  <c r="BC38" i="2"/>
  <c r="BD38" i="2"/>
  <c r="BE38" i="2"/>
  <c r="B39" i="2"/>
  <c r="C39" i="2"/>
  <c r="M39" i="2"/>
  <c r="O39" i="2"/>
  <c r="Q39" i="2"/>
  <c r="S39" i="2"/>
  <c r="U39" i="2"/>
  <c r="W39" i="2"/>
  <c r="Y39" i="2"/>
  <c r="AA39" i="2"/>
  <c r="AC39" i="2"/>
  <c r="AE39" i="2"/>
  <c r="AG39" i="2"/>
  <c r="AI39" i="2"/>
  <c r="AK39" i="2"/>
  <c r="AM39" i="2"/>
  <c r="AO39" i="2"/>
  <c r="AQ39" i="2"/>
  <c r="AS39" i="2"/>
  <c r="AU39" i="2"/>
  <c r="AW39" i="2"/>
  <c r="G39" i="2"/>
  <c r="H39" i="2"/>
  <c r="I39" i="2"/>
  <c r="J39" i="2"/>
  <c r="K39" i="2"/>
  <c r="AY39" i="2"/>
  <c r="BA39" i="2"/>
  <c r="BB39" i="2"/>
  <c r="BC39" i="2"/>
  <c r="BD39" i="2"/>
  <c r="BE39" i="2"/>
  <c r="B40" i="2"/>
  <c r="C40" i="2"/>
  <c r="M40" i="2"/>
  <c r="O40" i="2"/>
  <c r="Q40" i="2"/>
  <c r="S40" i="2"/>
  <c r="U40" i="2"/>
  <c r="W40" i="2"/>
  <c r="Y40" i="2"/>
  <c r="AA40" i="2"/>
  <c r="AC40" i="2"/>
  <c r="AE40" i="2"/>
  <c r="AG40" i="2"/>
  <c r="AI40" i="2"/>
  <c r="AK40" i="2"/>
  <c r="AM40" i="2"/>
  <c r="AO40" i="2"/>
  <c r="AQ40" i="2"/>
  <c r="AS40" i="2"/>
  <c r="AU40" i="2"/>
  <c r="AW40" i="2"/>
  <c r="G40" i="2"/>
  <c r="H40" i="2"/>
  <c r="I40" i="2"/>
  <c r="J40" i="2"/>
  <c r="K40" i="2"/>
  <c r="AY40" i="2"/>
  <c r="BA40" i="2"/>
  <c r="BB40" i="2"/>
  <c r="BC40" i="2"/>
  <c r="BD40" i="2"/>
  <c r="BE40" i="2"/>
  <c r="B41" i="2"/>
  <c r="C41" i="2"/>
  <c r="M41" i="2"/>
  <c r="O41" i="2"/>
  <c r="Q41" i="2"/>
  <c r="S41" i="2"/>
  <c r="U41" i="2"/>
  <c r="W41" i="2"/>
  <c r="Y41" i="2"/>
  <c r="AA41" i="2"/>
  <c r="AC41" i="2"/>
  <c r="AE41" i="2"/>
  <c r="AG41" i="2"/>
  <c r="AI41" i="2"/>
  <c r="AK41" i="2"/>
  <c r="AM41" i="2"/>
  <c r="AO41" i="2"/>
  <c r="AQ41" i="2"/>
  <c r="AS41" i="2"/>
  <c r="AU41" i="2"/>
  <c r="AW41" i="2"/>
  <c r="G41" i="2"/>
  <c r="H41" i="2"/>
  <c r="I41" i="2"/>
  <c r="J41" i="2"/>
  <c r="K41" i="2"/>
  <c r="AY41" i="2"/>
  <c r="BA41" i="2"/>
  <c r="BB41" i="2"/>
  <c r="BC41" i="2"/>
  <c r="BD41" i="2"/>
  <c r="BE41" i="2"/>
  <c r="B42" i="2"/>
  <c r="C42" i="2"/>
  <c r="M42" i="2"/>
  <c r="O42" i="2"/>
  <c r="Q42" i="2"/>
  <c r="S42" i="2"/>
  <c r="U42" i="2"/>
  <c r="W42" i="2"/>
  <c r="Y42" i="2"/>
  <c r="AA42" i="2"/>
  <c r="AC42" i="2"/>
  <c r="AE42" i="2"/>
  <c r="AG42" i="2"/>
  <c r="AI42" i="2"/>
  <c r="AK42" i="2"/>
  <c r="AM42" i="2"/>
  <c r="AO42" i="2"/>
  <c r="AQ42" i="2"/>
  <c r="AS42" i="2"/>
  <c r="AU42" i="2"/>
  <c r="AW42" i="2"/>
  <c r="G42" i="2"/>
  <c r="H42" i="2"/>
  <c r="I42" i="2"/>
  <c r="J42" i="2"/>
  <c r="K42" i="2"/>
  <c r="AY42" i="2"/>
  <c r="BA42" i="2"/>
  <c r="BB42" i="2"/>
  <c r="BC42" i="2"/>
  <c r="BD42" i="2"/>
  <c r="BE42" i="2"/>
  <c r="B43" i="2"/>
  <c r="C43" i="2"/>
  <c r="M43" i="2"/>
  <c r="O43" i="2"/>
  <c r="Q43" i="2"/>
  <c r="S43" i="2"/>
  <c r="U43" i="2"/>
  <c r="W43" i="2"/>
  <c r="Y43" i="2"/>
  <c r="AA43" i="2"/>
  <c r="AC43" i="2"/>
  <c r="AE43" i="2"/>
  <c r="AG43" i="2"/>
  <c r="AI43" i="2"/>
  <c r="AK43" i="2"/>
  <c r="AM43" i="2"/>
  <c r="AO43" i="2"/>
  <c r="AQ43" i="2"/>
  <c r="AS43" i="2"/>
  <c r="AU43" i="2"/>
  <c r="AW43" i="2"/>
  <c r="G43" i="2"/>
  <c r="H43" i="2"/>
  <c r="I43" i="2"/>
  <c r="J43" i="2"/>
  <c r="K43" i="2"/>
  <c r="AY43" i="2"/>
  <c r="BA43" i="2"/>
  <c r="BB43" i="2"/>
  <c r="BC43" i="2"/>
  <c r="BD43" i="2"/>
  <c r="BE43" i="2"/>
  <c r="B44" i="2"/>
  <c r="C44" i="2"/>
  <c r="M44" i="2"/>
  <c r="O44" i="2"/>
  <c r="Q44" i="2"/>
  <c r="S44" i="2"/>
  <c r="U44" i="2"/>
  <c r="W44" i="2"/>
  <c r="Y44" i="2"/>
  <c r="AA44" i="2"/>
  <c r="AC44" i="2"/>
  <c r="AE44" i="2"/>
  <c r="AG44" i="2"/>
  <c r="AI44" i="2"/>
  <c r="AK44" i="2"/>
  <c r="AM44" i="2"/>
  <c r="AO44" i="2"/>
  <c r="AQ44" i="2"/>
  <c r="AS44" i="2"/>
  <c r="AU44" i="2"/>
  <c r="AW44" i="2"/>
  <c r="G44" i="2"/>
  <c r="H44" i="2"/>
  <c r="I44" i="2"/>
  <c r="J44" i="2"/>
  <c r="K44" i="2"/>
  <c r="AY44" i="2"/>
  <c r="BA44" i="2"/>
  <c r="BB44" i="2"/>
  <c r="BC44" i="2"/>
  <c r="BD44" i="2"/>
  <c r="BE44" i="2"/>
  <c r="B45" i="2"/>
  <c r="C45" i="2"/>
  <c r="M45" i="2"/>
  <c r="O45" i="2"/>
  <c r="Q45" i="2"/>
  <c r="S45" i="2"/>
  <c r="U45" i="2"/>
  <c r="W45" i="2"/>
  <c r="Y45" i="2"/>
  <c r="AA45" i="2"/>
  <c r="AC45" i="2"/>
  <c r="AE45" i="2"/>
  <c r="AG45" i="2"/>
  <c r="AI45" i="2"/>
  <c r="AK45" i="2"/>
  <c r="AM45" i="2"/>
  <c r="AO45" i="2"/>
  <c r="AQ45" i="2"/>
  <c r="AS45" i="2"/>
  <c r="AU45" i="2"/>
  <c r="AW45" i="2"/>
  <c r="G45" i="2"/>
  <c r="H45" i="2"/>
  <c r="I45" i="2"/>
  <c r="J45" i="2"/>
  <c r="K45" i="2"/>
  <c r="AY45" i="2"/>
  <c r="BA45" i="2"/>
  <c r="BB45" i="2"/>
  <c r="BC45" i="2"/>
  <c r="BD45" i="2"/>
  <c r="BE45" i="2"/>
  <c r="B46" i="2"/>
  <c r="C46" i="2"/>
  <c r="M46" i="2"/>
  <c r="O46" i="2"/>
  <c r="Q46" i="2"/>
  <c r="S46" i="2"/>
  <c r="U46" i="2"/>
  <c r="W46" i="2"/>
  <c r="Y46" i="2"/>
  <c r="AA46" i="2"/>
  <c r="AC46" i="2"/>
  <c r="AE46" i="2"/>
  <c r="AG46" i="2"/>
  <c r="AI46" i="2"/>
  <c r="AK46" i="2"/>
  <c r="AM46" i="2"/>
  <c r="AO46" i="2"/>
  <c r="AQ46" i="2"/>
  <c r="AS46" i="2"/>
  <c r="AU46" i="2"/>
  <c r="AW46" i="2"/>
  <c r="G46" i="2"/>
  <c r="H46" i="2"/>
  <c r="I46" i="2"/>
  <c r="J46" i="2"/>
  <c r="K46" i="2"/>
  <c r="AY46" i="2"/>
  <c r="BA46" i="2"/>
  <c r="BB46" i="2"/>
  <c r="BC46" i="2"/>
  <c r="BD46" i="2"/>
  <c r="BE46" i="2"/>
  <c r="B47" i="2"/>
  <c r="C47" i="2"/>
  <c r="M47" i="2"/>
  <c r="O47" i="2"/>
  <c r="Q47" i="2"/>
  <c r="S47" i="2"/>
  <c r="U47" i="2"/>
  <c r="W47" i="2"/>
  <c r="Y47" i="2"/>
  <c r="AA47" i="2"/>
  <c r="AC47" i="2"/>
  <c r="AE47" i="2"/>
  <c r="AG47" i="2"/>
  <c r="AI47" i="2"/>
  <c r="AK47" i="2"/>
  <c r="AM47" i="2"/>
  <c r="AO47" i="2"/>
  <c r="AQ47" i="2"/>
  <c r="AS47" i="2"/>
  <c r="AU47" i="2"/>
  <c r="AW47" i="2"/>
  <c r="G47" i="2"/>
  <c r="H47" i="2"/>
  <c r="I47" i="2"/>
  <c r="J47" i="2"/>
  <c r="K47" i="2"/>
  <c r="AY47" i="2"/>
  <c r="BA47" i="2"/>
  <c r="BB47" i="2"/>
  <c r="BC47" i="2"/>
  <c r="BD47" i="2"/>
  <c r="BE47" i="2"/>
  <c r="B48" i="2"/>
  <c r="C48" i="2"/>
  <c r="M48" i="2"/>
  <c r="O48" i="2"/>
  <c r="Q48" i="2"/>
  <c r="S48" i="2"/>
  <c r="U48" i="2"/>
  <c r="W48" i="2"/>
  <c r="Y48" i="2"/>
  <c r="AA48" i="2"/>
  <c r="AC48" i="2"/>
  <c r="AE48" i="2"/>
  <c r="AG48" i="2"/>
  <c r="AI48" i="2"/>
  <c r="AK48" i="2"/>
  <c r="AM48" i="2"/>
  <c r="AO48" i="2"/>
  <c r="AQ48" i="2"/>
  <c r="AS48" i="2"/>
  <c r="AU48" i="2"/>
  <c r="AW48" i="2"/>
  <c r="G48" i="2"/>
  <c r="H48" i="2"/>
  <c r="I48" i="2"/>
  <c r="J48" i="2"/>
  <c r="K48" i="2"/>
  <c r="AY48" i="2"/>
  <c r="BA48" i="2"/>
  <c r="BB48" i="2"/>
  <c r="BC48" i="2"/>
  <c r="BD48" i="2"/>
  <c r="BE48" i="2"/>
  <c r="B49" i="2"/>
  <c r="C49" i="2"/>
  <c r="M49" i="2"/>
  <c r="O49" i="2"/>
  <c r="Q49" i="2"/>
  <c r="S49" i="2"/>
  <c r="U49" i="2"/>
  <c r="W49" i="2"/>
  <c r="Y49" i="2"/>
  <c r="AA49" i="2"/>
  <c r="AC49" i="2"/>
  <c r="AE49" i="2"/>
  <c r="AG49" i="2"/>
  <c r="AI49" i="2"/>
  <c r="AK49" i="2"/>
  <c r="AM49" i="2"/>
  <c r="AO49" i="2"/>
  <c r="AQ49" i="2"/>
  <c r="AS49" i="2"/>
  <c r="AU49" i="2"/>
  <c r="AW49" i="2"/>
  <c r="G49" i="2"/>
  <c r="H49" i="2"/>
  <c r="I49" i="2"/>
  <c r="J49" i="2"/>
  <c r="K49" i="2"/>
  <c r="AY49" i="2"/>
  <c r="BA49" i="2"/>
  <c r="BB49" i="2"/>
  <c r="BC49" i="2"/>
  <c r="BD49" i="2"/>
  <c r="BE49" i="2"/>
  <c r="B50" i="2"/>
  <c r="C50" i="2"/>
  <c r="M50" i="2"/>
  <c r="O50" i="2"/>
  <c r="Q50" i="2"/>
  <c r="S50" i="2"/>
  <c r="U50" i="2"/>
  <c r="W50" i="2"/>
  <c r="Y50" i="2"/>
  <c r="AA50" i="2"/>
  <c r="AC50" i="2"/>
  <c r="AE50" i="2"/>
  <c r="AG50" i="2"/>
  <c r="AI50" i="2"/>
  <c r="AK50" i="2"/>
  <c r="AM50" i="2"/>
  <c r="AO50" i="2"/>
  <c r="AQ50" i="2"/>
  <c r="AS50" i="2"/>
  <c r="AU50" i="2"/>
  <c r="AW50" i="2"/>
  <c r="G50" i="2"/>
  <c r="H50" i="2"/>
  <c r="I50" i="2"/>
  <c r="J50" i="2"/>
  <c r="K50" i="2"/>
  <c r="AY50" i="2"/>
  <c r="BA50" i="2"/>
  <c r="BB50" i="2"/>
  <c r="BC50" i="2"/>
  <c r="BD50" i="2"/>
  <c r="BE50" i="2"/>
  <c r="B51" i="2"/>
  <c r="C51" i="2"/>
  <c r="M51" i="2"/>
  <c r="O51" i="2"/>
  <c r="Q51" i="2"/>
  <c r="S51" i="2"/>
  <c r="U51" i="2"/>
  <c r="W51" i="2"/>
  <c r="Y51" i="2"/>
  <c r="AA51" i="2"/>
  <c r="AC51" i="2"/>
  <c r="AE51" i="2"/>
  <c r="AG51" i="2"/>
  <c r="AI51" i="2"/>
  <c r="AK51" i="2"/>
  <c r="AM51" i="2"/>
  <c r="AO51" i="2"/>
  <c r="AQ51" i="2"/>
  <c r="AS51" i="2"/>
  <c r="AU51" i="2"/>
  <c r="AW51" i="2"/>
  <c r="G51" i="2"/>
  <c r="H51" i="2"/>
  <c r="I51" i="2"/>
  <c r="J51" i="2"/>
  <c r="K51" i="2"/>
  <c r="AY51" i="2"/>
  <c r="BA51" i="2"/>
  <c r="BB51" i="2"/>
  <c r="BC51" i="2"/>
  <c r="BD51" i="2"/>
  <c r="BE51" i="2"/>
  <c r="B52" i="2"/>
  <c r="C52" i="2"/>
  <c r="M52" i="2"/>
  <c r="O52" i="2"/>
  <c r="Q52" i="2"/>
  <c r="S52" i="2"/>
  <c r="U52" i="2"/>
  <c r="W52" i="2"/>
  <c r="Y52" i="2"/>
  <c r="AA52" i="2"/>
  <c r="AC52" i="2"/>
  <c r="AE52" i="2"/>
  <c r="AG52" i="2"/>
  <c r="AI52" i="2"/>
  <c r="AK52" i="2"/>
  <c r="AM52" i="2"/>
  <c r="AO52" i="2"/>
  <c r="AQ52" i="2"/>
  <c r="AS52" i="2"/>
  <c r="AU52" i="2"/>
  <c r="AW52" i="2"/>
  <c r="G52" i="2"/>
  <c r="H52" i="2"/>
  <c r="I52" i="2"/>
  <c r="J52" i="2"/>
  <c r="K52" i="2"/>
  <c r="AY52" i="2"/>
  <c r="BA52" i="2"/>
  <c r="BB52" i="2"/>
  <c r="BC52" i="2"/>
  <c r="BD52" i="2"/>
  <c r="BE52" i="2"/>
  <c r="B53" i="2"/>
  <c r="C53" i="2"/>
  <c r="M53" i="2"/>
  <c r="O53" i="2"/>
  <c r="Q53" i="2"/>
  <c r="S53" i="2"/>
  <c r="U53" i="2"/>
  <c r="W53" i="2"/>
  <c r="Y53" i="2"/>
  <c r="AA53" i="2"/>
  <c r="AC53" i="2"/>
  <c r="AE53" i="2"/>
  <c r="AG53" i="2"/>
  <c r="AI53" i="2"/>
  <c r="AK53" i="2"/>
  <c r="AM53" i="2"/>
  <c r="AO53" i="2"/>
  <c r="AQ53" i="2"/>
  <c r="AS53" i="2"/>
  <c r="AU53" i="2"/>
  <c r="AW53" i="2"/>
  <c r="G53" i="2"/>
  <c r="H53" i="2"/>
  <c r="I53" i="2"/>
  <c r="J53" i="2"/>
  <c r="K53" i="2"/>
  <c r="AY53" i="2"/>
  <c r="BA53" i="2"/>
  <c r="BB53" i="2"/>
  <c r="BC53" i="2"/>
  <c r="BD53" i="2"/>
  <c r="BE53" i="2"/>
  <c r="D54" i="2"/>
  <c r="E54" i="2"/>
  <c r="F54" i="2"/>
  <c r="B54" i="2"/>
  <c r="M54" i="2"/>
  <c r="O54" i="2"/>
  <c r="Q54" i="2"/>
  <c r="S54" i="2"/>
  <c r="U54" i="2"/>
  <c r="W54" i="2"/>
  <c r="Y54" i="2"/>
  <c r="AA54" i="2"/>
  <c r="AC54" i="2"/>
  <c r="AE54" i="2"/>
  <c r="AG54" i="2"/>
  <c r="AI54" i="2"/>
  <c r="AK54" i="2"/>
  <c r="AM54" i="2"/>
  <c r="AO54" i="2"/>
  <c r="AQ54" i="2"/>
  <c r="AS54" i="2"/>
  <c r="AU54" i="2"/>
  <c r="AW54" i="2"/>
  <c r="G54" i="2"/>
  <c r="H54" i="2"/>
  <c r="I54" i="2"/>
  <c r="J54" i="2"/>
  <c r="K54" i="2"/>
  <c r="AY54" i="2"/>
  <c r="BA54" i="2"/>
  <c r="BB54" i="2"/>
  <c r="BC54" i="2"/>
  <c r="BD54" i="2"/>
  <c r="BE54" i="2"/>
  <c r="P57" i="2"/>
  <c r="N1" i="3"/>
  <c r="D1" i="3"/>
  <c r="O1" i="3"/>
  <c r="E1" i="3"/>
  <c r="P1" i="3"/>
  <c r="F1" i="3"/>
  <c r="J1" i="3"/>
  <c r="K1" i="3"/>
  <c r="L1" i="3"/>
  <c r="Q1" i="3"/>
  <c r="R1" i="3"/>
  <c r="S1" i="3"/>
  <c r="T1" i="3"/>
  <c r="U1" i="3"/>
  <c r="V1" i="3"/>
  <c r="W1" i="3"/>
  <c r="X1" i="3"/>
  <c r="Y1" i="3"/>
  <c r="Z1" i="3"/>
  <c r="AA1" i="3"/>
  <c r="AB1" i="3"/>
  <c r="AC1" i="3"/>
  <c r="AD1" i="3"/>
  <c r="AE1" i="3"/>
  <c r="AG1" i="3"/>
  <c r="AH1" i="3"/>
  <c r="AI1" i="3"/>
  <c r="AJ1" i="3"/>
  <c r="AK1" i="3"/>
  <c r="AL1" i="3"/>
  <c r="AM1" i="3"/>
  <c r="AN1" i="3"/>
  <c r="C3" i="3"/>
  <c r="D3" i="3"/>
  <c r="E3" i="3"/>
  <c r="F3" i="3"/>
  <c r="G3" i="3"/>
  <c r="H3" i="3"/>
  <c r="J3" i="3"/>
  <c r="K3" i="3"/>
  <c r="L3" i="3"/>
  <c r="M3" i="3"/>
  <c r="AG3" i="3"/>
  <c r="AH3" i="3"/>
  <c r="AI3" i="3"/>
  <c r="AJ3" i="3"/>
  <c r="AK3" i="3"/>
  <c r="AL3" i="3"/>
  <c r="AM3" i="3"/>
  <c r="AN3" i="3"/>
  <c r="AV3" i="3"/>
  <c r="C4" i="3"/>
  <c r="D4" i="3"/>
  <c r="E4" i="3"/>
  <c r="F4" i="3"/>
  <c r="G4" i="3"/>
  <c r="H4" i="3"/>
  <c r="J4" i="3"/>
  <c r="K4" i="3"/>
  <c r="L4" i="3"/>
  <c r="M4" i="3"/>
  <c r="AG4" i="3"/>
  <c r="AH4" i="3"/>
  <c r="AI4" i="3"/>
  <c r="AJ4" i="3"/>
  <c r="AK4" i="3"/>
  <c r="AL4" i="3"/>
  <c r="AM4" i="3"/>
  <c r="AN4" i="3"/>
  <c r="AV4" i="3"/>
  <c r="C5" i="3"/>
  <c r="D5" i="3"/>
  <c r="E5" i="3"/>
  <c r="F5" i="3"/>
  <c r="G5" i="3"/>
  <c r="H5" i="3"/>
  <c r="J5" i="3"/>
  <c r="K5" i="3"/>
  <c r="L5" i="3"/>
  <c r="M5" i="3"/>
  <c r="AG5" i="3"/>
  <c r="AH5" i="3"/>
  <c r="AI5" i="3"/>
  <c r="AJ5" i="3"/>
  <c r="AK5" i="3"/>
  <c r="AL5" i="3"/>
  <c r="AM5" i="3"/>
  <c r="AN5" i="3"/>
  <c r="AV5" i="3"/>
  <c r="C6" i="3"/>
  <c r="D6" i="3"/>
  <c r="E6" i="3"/>
  <c r="F6" i="3"/>
  <c r="G6" i="3"/>
  <c r="H6" i="3"/>
  <c r="J6" i="3"/>
  <c r="K6" i="3"/>
  <c r="L6" i="3"/>
  <c r="M6" i="3"/>
  <c r="AG6" i="3"/>
  <c r="AH6" i="3"/>
  <c r="AI6" i="3"/>
  <c r="AJ6" i="3"/>
  <c r="AK6" i="3"/>
  <c r="AL6" i="3"/>
  <c r="AM6" i="3"/>
  <c r="AN6" i="3"/>
  <c r="AV6" i="3"/>
  <c r="C7" i="3"/>
  <c r="D7" i="3"/>
  <c r="E7" i="3"/>
  <c r="F7" i="3"/>
  <c r="G7" i="3"/>
  <c r="H7" i="3"/>
  <c r="J7" i="3"/>
  <c r="K7" i="3"/>
  <c r="L7" i="3"/>
  <c r="M7" i="3"/>
  <c r="AG7" i="3"/>
  <c r="AH7" i="3"/>
  <c r="AI7" i="3"/>
  <c r="AJ7" i="3"/>
  <c r="AK7" i="3"/>
  <c r="AL7" i="3"/>
  <c r="AM7" i="3"/>
  <c r="AN7" i="3"/>
  <c r="AV7" i="3"/>
  <c r="C8" i="3"/>
  <c r="D8" i="3"/>
  <c r="E8" i="3"/>
  <c r="F8" i="3"/>
  <c r="G8" i="3"/>
  <c r="H8" i="3"/>
  <c r="J8" i="3"/>
  <c r="K8" i="3"/>
  <c r="L8" i="3"/>
  <c r="M8" i="3"/>
  <c r="AG8" i="3"/>
  <c r="AH8" i="3"/>
  <c r="AI8" i="3"/>
  <c r="AJ8" i="3"/>
  <c r="AK8" i="3"/>
  <c r="AL8" i="3"/>
  <c r="AM8" i="3"/>
  <c r="AN8" i="3"/>
  <c r="AV8" i="3"/>
  <c r="C9" i="3"/>
  <c r="D9" i="3"/>
  <c r="E9" i="3"/>
  <c r="F9" i="3"/>
  <c r="G9" i="3"/>
  <c r="H9" i="3"/>
  <c r="J9" i="3"/>
  <c r="K9" i="3"/>
  <c r="L9" i="3"/>
  <c r="M9" i="3"/>
  <c r="AG9" i="3"/>
  <c r="AH9" i="3"/>
  <c r="AI9" i="3"/>
  <c r="AJ9" i="3"/>
  <c r="AK9" i="3"/>
  <c r="AL9" i="3"/>
  <c r="AM9" i="3"/>
  <c r="AN9" i="3"/>
  <c r="AV9" i="3"/>
  <c r="C10" i="3"/>
  <c r="D10" i="3"/>
  <c r="E10" i="3"/>
  <c r="F10" i="3"/>
  <c r="G10" i="3"/>
  <c r="H10" i="3"/>
  <c r="J10" i="3"/>
  <c r="K10" i="3"/>
  <c r="L10" i="3"/>
  <c r="M10" i="3"/>
  <c r="AG10" i="3"/>
  <c r="AH10" i="3"/>
  <c r="AI10" i="3"/>
  <c r="AJ10" i="3"/>
  <c r="AK10" i="3"/>
  <c r="AL10" i="3"/>
  <c r="AM10" i="3"/>
  <c r="AN10" i="3"/>
  <c r="AV10" i="3"/>
  <c r="C11" i="3"/>
  <c r="D11" i="3"/>
  <c r="E11" i="3"/>
  <c r="F11" i="3"/>
  <c r="G11" i="3"/>
  <c r="H11" i="3"/>
  <c r="J11" i="3"/>
  <c r="K11" i="3"/>
  <c r="L11" i="3"/>
  <c r="M11" i="3"/>
  <c r="AG11" i="3"/>
  <c r="AH11" i="3"/>
  <c r="AI11" i="3"/>
  <c r="AJ11" i="3"/>
  <c r="AK11" i="3"/>
  <c r="AL11" i="3"/>
  <c r="AM11" i="3"/>
  <c r="AN11" i="3"/>
  <c r="AV11" i="3"/>
  <c r="C12" i="3"/>
  <c r="D12" i="3"/>
  <c r="E12" i="3"/>
  <c r="F12" i="3"/>
  <c r="G12" i="3"/>
  <c r="H12" i="3"/>
  <c r="J12" i="3"/>
  <c r="K12" i="3"/>
  <c r="L12" i="3"/>
  <c r="M12" i="3"/>
  <c r="AG12" i="3"/>
  <c r="AH12" i="3"/>
  <c r="AI12" i="3"/>
  <c r="AJ12" i="3"/>
  <c r="AK12" i="3"/>
  <c r="AL12" i="3"/>
  <c r="AM12" i="3"/>
  <c r="AN12" i="3"/>
  <c r="AV12" i="3"/>
  <c r="C13" i="3"/>
  <c r="D13" i="3"/>
  <c r="E13" i="3"/>
  <c r="F13" i="3"/>
  <c r="G13" i="3"/>
  <c r="H13" i="3"/>
  <c r="J13" i="3"/>
  <c r="K13" i="3"/>
  <c r="L13" i="3"/>
  <c r="M13" i="3"/>
  <c r="AG13" i="3"/>
  <c r="AH13" i="3"/>
  <c r="AI13" i="3"/>
  <c r="AJ13" i="3"/>
  <c r="AK13" i="3"/>
  <c r="AL13" i="3"/>
  <c r="AM13" i="3"/>
  <c r="AN13" i="3"/>
  <c r="AV13" i="3"/>
  <c r="C14" i="3"/>
  <c r="D14" i="3"/>
  <c r="E14" i="3"/>
  <c r="F14" i="3"/>
  <c r="G14" i="3"/>
  <c r="H14" i="3"/>
  <c r="J14" i="3"/>
  <c r="K14" i="3"/>
  <c r="L14" i="3"/>
  <c r="M14" i="3"/>
  <c r="AG14" i="3"/>
  <c r="AH14" i="3"/>
  <c r="AI14" i="3"/>
  <c r="AJ14" i="3"/>
  <c r="AK14" i="3"/>
  <c r="AL14" i="3"/>
  <c r="AM14" i="3"/>
  <c r="AN14" i="3"/>
  <c r="AV14" i="3"/>
  <c r="C15" i="3"/>
  <c r="D15" i="3"/>
  <c r="E15" i="3"/>
  <c r="F15" i="3"/>
  <c r="G15" i="3"/>
  <c r="H15" i="3"/>
  <c r="J15" i="3"/>
  <c r="K15" i="3"/>
  <c r="L15" i="3"/>
  <c r="M15" i="3"/>
  <c r="AG15" i="3"/>
  <c r="AH15" i="3"/>
  <c r="AI15" i="3"/>
  <c r="AJ15" i="3"/>
  <c r="AK15" i="3"/>
  <c r="AL15" i="3"/>
  <c r="AM15" i="3"/>
  <c r="AN15" i="3"/>
  <c r="AV15" i="3"/>
  <c r="C16" i="3"/>
  <c r="D16" i="3"/>
  <c r="E16" i="3"/>
  <c r="F16" i="3"/>
  <c r="G16" i="3"/>
  <c r="H16" i="3"/>
  <c r="J16" i="3"/>
  <c r="K16" i="3"/>
  <c r="L16" i="3"/>
  <c r="M16" i="3"/>
  <c r="AG16" i="3"/>
  <c r="AH16" i="3"/>
  <c r="AI16" i="3"/>
  <c r="AJ16" i="3"/>
  <c r="AK16" i="3"/>
  <c r="AL16" i="3"/>
  <c r="AM16" i="3"/>
  <c r="AN16" i="3"/>
  <c r="AV16" i="3"/>
  <c r="C17" i="3"/>
  <c r="D17" i="3"/>
  <c r="E17" i="3"/>
  <c r="F17" i="3"/>
  <c r="G17" i="3"/>
  <c r="H17" i="3"/>
  <c r="J17" i="3"/>
  <c r="K17" i="3"/>
  <c r="L17" i="3"/>
  <c r="M17" i="3"/>
  <c r="AG17" i="3"/>
  <c r="AH17" i="3"/>
  <c r="AI17" i="3"/>
  <c r="AJ17" i="3"/>
  <c r="AK17" i="3"/>
  <c r="AL17" i="3"/>
  <c r="AM17" i="3"/>
  <c r="AN17" i="3"/>
  <c r="AV17" i="3"/>
  <c r="C18" i="3"/>
  <c r="D18" i="3"/>
  <c r="E18" i="3"/>
  <c r="F18" i="3"/>
  <c r="G18" i="3"/>
  <c r="H18" i="3"/>
  <c r="J18" i="3"/>
  <c r="K18" i="3"/>
  <c r="L18" i="3"/>
  <c r="M18" i="3"/>
  <c r="AG18" i="3"/>
  <c r="AH18" i="3"/>
  <c r="AI18" i="3"/>
  <c r="AJ18" i="3"/>
  <c r="AK18" i="3"/>
  <c r="AL18" i="3"/>
  <c r="AM18" i="3"/>
  <c r="AN18" i="3"/>
  <c r="AV18" i="3"/>
  <c r="C19" i="3"/>
  <c r="D19" i="3"/>
  <c r="E19" i="3"/>
  <c r="F19" i="3"/>
  <c r="G19" i="3"/>
  <c r="H19" i="3"/>
  <c r="J19" i="3"/>
  <c r="K19" i="3"/>
  <c r="L19" i="3"/>
  <c r="M19" i="3"/>
  <c r="AG19" i="3"/>
  <c r="AH19" i="3"/>
  <c r="AI19" i="3"/>
  <c r="AJ19" i="3"/>
  <c r="AK19" i="3"/>
  <c r="AL19" i="3"/>
  <c r="AM19" i="3"/>
  <c r="AN19" i="3"/>
  <c r="AV19" i="3"/>
  <c r="C20" i="3"/>
  <c r="D20" i="3"/>
  <c r="E20" i="3"/>
  <c r="F20" i="3"/>
  <c r="G20" i="3"/>
  <c r="H20" i="3"/>
  <c r="J20" i="3"/>
  <c r="K20" i="3"/>
  <c r="L20" i="3"/>
  <c r="M20" i="3"/>
  <c r="AG20" i="3"/>
  <c r="AH20" i="3"/>
  <c r="AI20" i="3"/>
  <c r="AJ20" i="3"/>
  <c r="AK20" i="3"/>
  <c r="AL20" i="3"/>
  <c r="AM20" i="3"/>
  <c r="AN20" i="3"/>
  <c r="AV20" i="3"/>
  <c r="C21" i="3"/>
  <c r="D21" i="3"/>
  <c r="E21" i="3"/>
  <c r="F21" i="3"/>
  <c r="G21" i="3"/>
  <c r="H21" i="3"/>
  <c r="J21" i="3"/>
  <c r="K21" i="3"/>
  <c r="L21" i="3"/>
  <c r="M21" i="3"/>
  <c r="AG21" i="3"/>
  <c r="AH21" i="3"/>
  <c r="AI21" i="3"/>
  <c r="AJ21" i="3"/>
  <c r="AK21" i="3"/>
  <c r="AL21" i="3"/>
  <c r="AM21" i="3"/>
  <c r="AN21" i="3"/>
  <c r="AV21" i="3"/>
  <c r="C22" i="3"/>
  <c r="D22" i="3"/>
  <c r="E22" i="3"/>
  <c r="F22" i="3"/>
  <c r="G22" i="3"/>
  <c r="H22" i="3"/>
  <c r="J22" i="3"/>
  <c r="K22" i="3"/>
  <c r="L22" i="3"/>
  <c r="M22" i="3"/>
  <c r="AG22" i="3"/>
  <c r="AH22" i="3"/>
  <c r="AI22" i="3"/>
  <c r="AJ22" i="3"/>
  <c r="AK22" i="3"/>
  <c r="AL22" i="3"/>
  <c r="AM22" i="3"/>
  <c r="AN22" i="3"/>
  <c r="AV22" i="3"/>
  <c r="C23" i="3"/>
  <c r="D23" i="3"/>
  <c r="E23" i="3"/>
  <c r="F23" i="3"/>
  <c r="G23" i="3"/>
  <c r="H23" i="3"/>
  <c r="J23" i="3"/>
  <c r="K23" i="3"/>
  <c r="L23" i="3"/>
  <c r="M23" i="3"/>
  <c r="AG23" i="3"/>
  <c r="AH23" i="3"/>
  <c r="AI23" i="3"/>
  <c r="AJ23" i="3"/>
  <c r="AK23" i="3"/>
  <c r="AL23" i="3"/>
  <c r="AM23" i="3"/>
  <c r="AN23" i="3"/>
  <c r="AV23" i="3"/>
  <c r="C24" i="3"/>
  <c r="D24" i="3"/>
  <c r="E24" i="3"/>
  <c r="F24" i="3"/>
  <c r="G24" i="3"/>
  <c r="H24" i="3"/>
  <c r="J24" i="3"/>
  <c r="K24" i="3"/>
  <c r="L24" i="3"/>
  <c r="M24" i="3"/>
  <c r="AG24" i="3"/>
  <c r="AH24" i="3"/>
  <c r="AI24" i="3"/>
  <c r="AJ24" i="3"/>
  <c r="AK24" i="3"/>
  <c r="AL24" i="3"/>
  <c r="AM24" i="3"/>
  <c r="AN24" i="3"/>
  <c r="AV24" i="3"/>
  <c r="C25" i="3"/>
  <c r="D25" i="3"/>
  <c r="E25" i="3"/>
  <c r="F25" i="3"/>
  <c r="G25" i="3"/>
  <c r="H25" i="3"/>
  <c r="J25" i="3"/>
  <c r="K25" i="3"/>
  <c r="L25" i="3"/>
  <c r="M25" i="3"/>
  <c r="AG25" i="3"/>
  <c r="AH25" i="3"/>
  <c r="AI25" i="3"/>
  <c r="AJ25" i="3"/>
  <c r="AK25" i="3"/>
  <c r="AL25" i="3"/>
  <c r="AM25" i="3"/>
  <c r="AN25" i="3"/>
  <c r="AV25" i="3"/>
  <c r="C26" i="3"/>
  <c r="D26" i="3"/>
  <c r="E26" i="3"/>
  <c r="F26" i="3"/>
  <c r="G26" i="3"/>
  <c r="H26" i="3"/>
  <c r="J26" i="3"/>
  <c r="K26" i="3"/>
  <c r="L26" i="3"/>
  <c r="M26" i="3"/>
  <c r="AG26" i="3"/>
  <c r="AH26" i="3"/>
  <c r="AI26" i="3"/>
  <c r="AJ26" i="3"/>
  <c r="AK26" i="3"/>
  <c r="AL26" i="3"/>
  <c r="AM26" i="3"/>
  <c r="AN26" i="3"/>
  <c r="AV26" i="3"/>
  <c r="C27" i="3"/>
  <c r="D27" i="3"/>
  <c r="E27" i="3"/>
  <c r="F27" i="3"/>
  <c r="G27" i="3"/>
  <c r="H27" i="3"/>
  <c r="J27" i="3"/>
  <c r="K27" i="3"/>
  <c r="L27" i="3"/>
  <c r="M27" i="3"/>
  <c r="AG27" i="3"/>
  <c r="AH27" i="3"/>
  <c r="AI27" i="3"/>
  <c r="AJ27" i="3"/>
  <c r="AK27" i="3"/>
  <c r="AL27" i="3"/>
  <c r="AM27" i="3"/>
  <c r="AN27" i="3"/>
  <c r="AV27" i="3"/>
  <c r="C28" i="3"/>
  <c r="D28" i="3"/>
  <c r="E28" i="3"/>
  <c r="F28" i="3"/>
  <c r="G28" i="3"/>
  <c r="H28" i="3"/>
  <c r="J28" i="3"/>
  <c r="K28" i="3"/>
  <c r="L28" i="3"/>
  <c r="M28" i="3"/>
  <c r="AG28" i="3"/>
  <c r="AH28" i="3"/>
  <c r="AI28" i="3"/>
  <c r="AJ28" i="3"/>
  <c r="AK28" i="3"/>
  <c r="AL28" i="3"/>
  <c r="AM28" i="3"/>
  <c r="AN28" i="3"/>
  <c r="AV28" i="3"/>
  <c r="C29" i="3"/>
  <c r="D29" i="3"/>
  <c r="E29" i="3"/>
  <c r="F29" i="3"/>
  <c r="G29" i="3"/>
  <c r="H29" i="3"/>
  <c r="J29" i="3"/>
  <c r="K29" i="3"/>
  <c r="L29" i="3"/>
  <c r="M29" i="3"/>
  <c r="AG29" i="3"/>
  <c r="AH29" i="3"/>
  <c r="AI29" i="3"/>
  <c r="AJ29" i="3"/>
  <c r="AK29" i="3"/>
  <c r="AL29" i="3"/>
  <c r="AM29" i="3"/>
  <c r="AN29" i="3"/>
  <c r="AV29" i="3"/>
  <c r="C30" i="3"/>
  <c r="D30" i="3"/>
  <c r="E30" i="3"/>
  <c r="F30" i="3"/>
  <c r="G30" i="3"/>
  <c r="H30" i="3"/>
  <c r="J30" i="3"/>
  <c r="K30" i="3"/>
  <c r="L30" i="3"/>
  <c r="M30" i="3"/>
  <c r="AG30" i="3"/>
  <c r="AH30" i="3"/>
  <c r="AI30" i="3"/>
  <c r="AJ30" i="3"/>
  <c r="AK30" i="3"/>
  <c r="AL30" i="3"/>
  <c r="AM30" i="3"/>
  <c r="AN30" i="3"/>
  <c r="AV30" i="3"/>
  <c r="C31" i="3"/>
  <c r="D31" i="3"/>
  <c r="E31" i="3"/>
  <c r="F31" i="3"/>
  <c r="G31" i="3"/>
  <c r="H31" i="3"/>
  <c r="J31" i="3"/>
  <c r="K31" i="3"/>
  <c r="L31" i="3"/>
  <c r="M31" i="3"/>
  <c r="AG31" i="3"/>
  <c r="AH31" i="3"/>
  <c r="AI31" i="3"/>
  <c r="AJ31" i="3"/>
  <c r="AK31" i="3"/>
  <c r="AL31" i="3"/>
  <c r="AM31" i="3"/>
  <c r="AN31" i="3"/>
  <c r="AV31" i="3"/>
  <c r="C32" i="3"/>
  <c r="D32" i="3"/>
  <c r="E32" i="3"/>
  <c r="F32" i="3"/>
  <c r="G32" i="3"/>
  <c r="H32" i="3"/>
  <c r="J32" i="3"/>
  <c r="K32" i="3"/>
  <c r="L32" i="3"/>
  <c r="M32" i="3"/>
  <c r="AG32" i="3"/>
  <c r="AH32" i="3"/>
  <c r="AI32" i="3"/>
  <c r="AJ32" i="3"/>
  <c r="AK32" i="3"/>
  <c r="AL32" i="3"/>
  <c r="AM32" i="3"/>
  <c r="AN32" i="3"/>
  <c r="AV32" i="3"/>
  <c r="C33" i="3"/>
  <c r="D33" i="3"/>
  <c r="E33" i="3"/>
  <c r="F33" i="3"/>
  <c r="G33" i="3"/>
  <c r="H33" i="3"/>
  <c r="J33" i="3"/>
  <c r="K33" i="3"/>
  <c r="L33" i="3"/>
  <c r="M33" i="3"/>
  <c r="AG33" i="3"/>
  <c r="AH33" i="3"/>
  <c r="AI33" i="3"/>
  <c r="AJ33" i="3"/>
  <c r="AK33" i="3"/>
  <c r="AL33" i="3"/>
  <c r="AM33" i="3"/>
  <c r="AN33" i="3"/>
  <c r="AV33" i="3"/>
  <c r="C34" i="3"/>
  <c r="D34" i="3"/>
  <c r="E34" i="3"/>
  <c r="F34" i="3"/>
  <c r="G34" i="3"/>
  <c r="H34" i="3"/>
  <c r="J34" i="3"/>
  <c r="K34" i="3"/>
  <c r="L34" i="3"/>
  <c r="M34" i="3"/>
  <c r="AG34" i="3"/>
  <c r="AH34" i="3"/>
  <c r="AI34" i="3"/>
  <c r="AJ34" i="3"/>
  <c r="AK34" i="3"/>
  <c r="AL34" i="3"/>
  <c r="AM34" i="3"/>
  <c r="AN34" i="3"/>
  <c r="AV34" i="3"/>
  <c r="C35" i="3"/>
  <c r="D35" i="3"/>
  <c r="E35" i="3"/>
  <c r="F35" i="3"/>
  <c r="G35" i="3"/>
  <c r="H35" i="3"/>
  <c r="J35" i="3"/>
  <c r="K35" i="3"/>
  <c r="L35" i="3"/>
  <c r="M35" i="3"/>
  <c r="AG35" i="3"/>
  <c r="AH35" i="3"/>
  <c r="AI35" i="3"/>
  <c r="AJ35" i="3"/>
  <c r="AK35" i="3"/>
  <c r="AL35" i="3"/>
  <c r="AM35" i="3"/>
  <c r="AN35" i="3"/>
  <c r="AV35" i="3"/>
  <c r="C36" i="3"/>
  <c r="D36" i="3"/>
  <c r="E36" i="3"/>
  <c r="F36" i="3"/>
  <c r="G36" i="3"/>
  <c r="H36" i="3"/>
  <c r="J36" i="3"/>
  <c r="K36" i="3"/>
  <c r="L36" i="3"/>
  <c r="M36" i="3"/>
  <c r="AG36" i="3"/>
  <c r="AH36" i="3"/>
  <c r="AI36" i="3"/>
  <c r="AJ36" i="3"/>
  <c r="AK36" i="3"/>
  <c r="AL36" i="3"/>
  <c r="AM36" i="3"/>
  <c r="AN36" i="3"/>
  <c r="AV36" i="3"/>
  <c r="C37" i="3"/>
  <c r="D37" i="3"/>
  <c r="E37" i="3"/>
  <c r="F37" i="3"/>
  <c r="G37" i="3"/>
  <c r="H37" i="3"/>
  <c r="J37" i="3"/>
  <c r="K37" i="3"/>
  <c r="L37" i="3"/>
  <c r="M37" i="3"/>
  <c r="AG37" i="3"/>
  <c r="AH37" i="3"/>
  <c r="AI37" i="3"/>
  <c r="AJ37" i="3"/>
  <c r="AK37" i="3"/>
  <c r="AL37" i="3"/>
  <c r="AM37" i="3"/>
  <c r="AN37" i="3"/>
  <c r="AV37" i="3"/>
  <c r="C38" i="3"/>
  <c r="D38" i="3"/>
  <c r="E38" i="3"/>
  <c r="F38" i="3"/>
  <c r="G38" i="3"/>
  <c r="H38" i="3"/>
  <c r="J38" i="3"/>
  <c r="K38" i="3"/>
  <c r="L38" i="3"/>
  <c r="M38" i="3"/>
  <c r="AG38" i="3"/>
  <c r="AH38" i="3"/>
  <c r="AI38" i="3"/>
  <c r="AJ38" i="3"/>
  <c r="AK38" i="3"/>
  <c r="AL38" i="3"/>
  <c r="AM38" i="3"/>
  <c r="AN38" i="3"/>
  <c r="AV38" i="3"/>
  <c r="C39" i="3"/>
  <c r="D39" i="3"/>
  <c r="E39" i="3"/>
  <c r="F39" i="3"/>
  <c r="G39" i="3"/>
  <c r="H39" i="3"/>
  <c r="J39" i="3"/>
  <c r="K39" i="3"/>
  <c r="L39" i="3"/>
  <c r="M39" i="3"/>
  <c r="AG39" i="3"/>
  <c r="AH39" i="3"/>
  <c r="AI39" i="3"/>
  <c r="AJ39" i="3"/>
  <c r="AK39" i="3"/>
  <c r="AL39" i="3"/>
  <c r="AM39" i="3"/>
  <c r="AN39" i="3"/>
  <c r="AV39" i="3"/>
  <c r="C40" i="3"/>
  <c r="D40" i="3"/>
  <c r="E40" i="3"/>
  <c r="F40" i="3"/>
  <c r="G40" i="3"/>
  <c r="H40" i="3"/>
  <c r="J40" i="3"/>
  <c r="K40" i="3"/>
  <c r="L40" i="3"/>
  <c r="M40" i="3"/>
  <c r="AG40" i="3"/>
  <c r="AH40" i="3"/>
  <c r="AI40" i="3"/>
  <c r="AJ40" i="3"/>
  <c r="AK40" i="3"/>
  <c r="AL40" i="3"/>
  <c r="AM40" i="3"/>
  <c r="AN40" i="3"/>
  <c r="AV40" i="3"/>
  <c r="C41" i="3"/>
  <c r="D41" i="3"/>
  <c r="E41" i="3"/>
  <c r="F41" i="3"/>
  <c r="G41" i="3"/>
  <c r="H41" i="3"/>
  <c r="J41" i="3"/>
  <c r="K41" i="3"/>
  <c r="L41" i="3"/>
  <c r="M41" i="3"/>
  <c r="AG41" i="3"/>
  <c r="AH41" i="3"/>
  <c r="AI41" i="3"/>
  <c r="AJ41" i="3"/>
  <c r="AK41" i="3"/>
  <c r="AL41" i="3"/>
  <c r="AM41" i="3"/>
  <c r="AN41" i="3"/>
  <c r="AV41" i="3"/>
  <c r="C42" i="3"/>
  <c r="D42" i="3"/>
  <c r="E42" i="3"/>
  <c r="F42" i="3"/>
  <c r="G42" i="3"/>
  <c r="H42" i="3"/>
  <c r="J42" i="3"/>
  <c r="K42" i="3"/>
  <c r="L42" i="3"/>
  <c r="M42" i="3"/>
  <c r="AG42" i="3"/>
  <c r="AH42" i="3"/>
  <c r="AI42" i="3"/>
  <c r="AJ42" i="3"/>
  <c r="AK42" i="3"/>
  <c r="AL42" i="3"/>
  <c r="AM42" i="3"/>
  <c r="AN42" i="3"/>
  <c r="AV42" i="3"/>
  <c r="C43" i="3"/>
  <c r="D43" i="3"/>
  <c r="E43" i="3"/>
  <c r="F43" i="3"/>
  <c r="G43" i="3"/>
  <c r="H43" i="3"/>
  <c r="J43" i="3"/>
  <c r="K43" i="3"/>
  <c r="L43" i="3"/>
  <c r="M43" i="3"/>
  <c r="AG43" i="3"/>
  <c r="AH43" i="3"/>
  <c r="AI43" i="3"/>
  <c r="AJ43" i="3"/>
  <c r="AK43" i="3"/>
  <c r="AL43" i="3"/>
  <c r="AM43" i="3"/>
  <c r="AN43" i="3"/>
  <c r="AV43" i="3"/>
  <c r="C44" i="3"/>
  <c r="D44" i="3"/>
  <c r="E44" i="3"/>
  <c r="F44" i="3"/>
  <c r="G44" i="3"/>
  <c r="H44" i="3"/>
  <c r="J44" i="3"/>
  <c r="K44" i="3"/>
  <c r="L44" i="3"/>
  <c r="M44" i="3"/>
  <c r="AG44" i="3"/>
  <c r="AH44" i="3"/>
  <c r="AI44" i="3"/>
  <c r="AJ44" i="3"/>
  <c r="AK44" i="3"/>
  <c r="AL44" i="3"/>
  <c r="AM44" i="3"/>
  <c r="AN44" i="3"/>
  <c r="AV44" i="3"/>
  <c r="C45" i="3"/>
  <c r="D45" i="3"/>
  <c r="E45" i="3"/>
  <c r="F45" i="3"/>
  <c r="G45" i="3"/>
  <c r="H45" i="3"/>
  <c r="J45" i="3"/>
  <c r="K45" i="3"/>
  <c r="L45" i="3"/>
  <c r="M45" i="3"/>
  <c r="AG45" i="3"/>
  <c r="AH45" i="3"/>
  <c r="AI45" i="3"/>
  <c r="AJ45" i="3"/>
  <c r="AK45" i="3"/>
  <c r="AL45" i="3"/>
  <c r="AM45" i="3"/>
  <c r="AN45" i="3"/>
  <c r="AV45" i="3"/>
  <c r="C46" i="3"/>
  <c r="D46" i="3"/>
  <c r="E46" i="3"/>
  <c r="F46" i="3"/>
  <c r="G46" i="3"/>
  <c r="H46" i="3"/>
  <c r="J46" i="3"/>
  <c r="K46" i="3"/>
  <c r="L46" i="3"/>
  <c r="M46" i="3"/>
  <c r="AG46" i="3"/>
  <c r="AH46" i="3"/>
  <c r="AI46" i="3"/>
  <c r="AJ46" i="3"/>
  <c r="AK46" i="3"/>
  <c r="AL46" i="3"/>
  <c r="AM46" i="3"/>
  <c r="AN46" i="3"/>
  <c r="AV46" i="3"/>
  <c r="C47" i="3"/>
  <c r="D47" i="3"/>
  <c r="E47" i="3"/>
  <c r="F47" i="3"/>
  <c r="G47" i="3"/>
  <c r="H47" i="3"/>
  <c r="J47" i="3"/>
  <c r="K47" i="3"/>
  <c r="L47" i="3"/>
  <c r="M47" i="3"/>
  <c r="AG47" i="3"/>
  <c r="AH47" i="3"/>
  <c r="AI47" i="3"/>
  <c r="AJ47" i="3"/>
  <c r="AK47" i="3"/>
  <c r="AL47" i="3"/>
  <c r="AM47" i="3"/>
  <c r="AN47" i="3"/>
  <c r="AV47" i="3"/>
  <c r="C48" i="3"/>
  <c r="D48" i="3"/>
  <c r="E48" i="3"/>
  <c r="F48" i="3"/>
  <c r="G48" i="3"/>
  <c r="H48" i="3"/>
  <c r="J48" i="3"/>
  <c r="K48" i="3"/>
  <c r="L48" i="3"/>
  <c r="M48" i="3"/>
  <c r="AG48" i="3"/>
  <c r="AH48" i="3"/>
  <c r="AI48" i="3"/>
  <c r="AJ48" i="3"/>
  <c r="AK48" i="3"/>
  <c r="AL48" i="3"/>
  <c r="AM48" i="3"/>
  <c r="AN48" i="3"/>
  <c r="AV48" i="3"/>
  <c r="C49" i="3"/>
  <c r="D49" i="3"/>
  <c r="E49" i="3"/>
  <c r="F49" i="3"/>
  <c r="G49" i="3"/>
  <c r="H49" i="3"/>
  <c r="J49" i="3"/>
  <c r="K49" i="3"/>
  <c r="L49" i="3"/>
  <c r="M49" i="3"/>
  <c r="AG49" i="3"/>
  <c r="AH49" i="3"/>
  <c r="AI49" i="3"/>
  <c r="AJ49" i="3"/>
  <c r="AK49" i="3"/>
  <c r="AL49" i="3"/>
  <c r="AM49" i="3"/>
  <c r="AN49" i="3"/>
  <c r="AV49" i="3"/>
  <c r="C50" i="3"/>
  <c r="D50" i="3"/>
  <c r="E50" i="3"/>
  <c r="F50" i="3"/>
  <c r="G50" i="3"/>
  <c r="H50" i="3"/>
  <c r="J50" i="3"/>
  <c r="K50" i="3"/>
  <c r="L50" i="3"/>
  <c r="M50" i="3"/>
  <c r="AG50" i="3"/>
  <c r="AH50" i="3"/>
  <c r="AI50" i="3"/>
  <c r="AJ50" i="3"/>
  <c r="AK50" i="3"/>
  <c r="AL50" i="3"/>
  <c r="AM50" i="3"/>
  <c r="AN50" i="3"/>
  <c r="AV50" i="3"/>
  <c r="C51" i="3"/>
  <c r="D51" i="3"/>
  <c r="E51" i="3"/>
  <c r="F51" i="3"/>
  <c r="G51" i="3"/>
  <c r="H51" i="3"/>
  <c r="J51" i="3"/>
  <c r="K51" i="3"/>
  <c r="L51" i="3"/>
  <c r="M51" i="3"/>
  <c r="AG51" i="3"/>
  <c r="AH51" i="3"/>
  <c r="AI51" i="3"/>
  <c r="AJ51" i="3"/>
  <c r="AK51" i="3"/>
  <c r="AL51" i="3"/>
  <c r="AM51" i="3"/>
  <c r="AN51" i="3"/>
  <c r="AV51" i="3"/>
  <c r="C52" i="3"/>
  <c r="D52" i="3"/>
  <c r="E52" i="3"/>
  <c r="F52" i="3"/>
  <c r="G52" i="3"/>
  <c r="H52" i="3"/>
  <c r="J52" i="3"/>
  <c r="K52" i="3"/>
  <c r="L52" i="3"/>
  <c r="M52" i="3"/>
  <c r="AG52" i="3"/>
  <c r="AH52" i="3"/>
  <c r="AI52" i="3"/>
  <c r="AJ52" i="3"/>
  <c r="AK52" i="3"/>
  <c r="AL52" i="3"/>
  <c r="AM52" i="3"/>
  <c r="AN52" i="3"/>
  <c r="AV52" i="3"/>
  <c r="C53" i="3"/>
  <c r="D53" i="3"/>
  <c r="E53" i="3"/>
  <c r="F53" i="3"/>
  <c r="G53" i="3"/>
  <c r="H53" i="3"/>
  <c r="J53" i="3"/>
  <c r="K53" i="3"/>
  <c r="L53" i="3"/>
  <c r="M53" i="3"/>
  <c r="AG53" i="3"/>
  <c r="AH53" i="3"/>
  <c r="AI53" i="3"/>
  <c r="AJ53" i="3"/>
  <c r="AK53" i="3"/>
  <c r="AL53" i="3"/>
  <c r="AM53" i="3"/>
  <c r="AN53" i="3"/>
  <c r="AV53" i="3"/>
  <c r="C54" i="3"/>
  <c r="D54" i="3"/>
  <c r="E54" i="3"/>
  <c r="F54" i="3"/>
  <c r="G54" i="3"/>
  <c r="H54" i="3"/>
  <c r="J54" i="3"/>
  <c r="K54" i="3"/>
  <c r="L54" i="3"/>
  <c r="M54" i="3"/>
  <c r="AG54" i="3"/>
  <c r="AH54" i="3"/>
  <c r="AI54" i="3"/>
  <c r="AJ54" i="3"/>
  <c r="AK54" i="3"/>
  <c r="AL54" i="3"/>
  <c r="AM54" i="3"/>
  <c r="AN54" i="3"/>
  <c r="AV54" i="3"/>
  <c r="C55" i="3"/>
  <c r="D55" i="3"/>
  <c r="E55" i="3"/>
  <c r="F55" i="3"/>
  <c r="G55" i="3"/>
  <c r="H55" i="3"/>
  <c r="J55" i="3"/>
  <c r="K55" i="3"/>
  <c r="L55" i="3"/>
  <c r="M55" i="3"/>
  <c r="AG55" i="3"/>
  <c r="AH55" i="3"/>
  <c r="AI55" i="3"/>
  <c r="AJ55" i="3"/>
  <c r="AK55" i="3"/>
  <c r="AL55" i="3"/>
  <c r="AM55" i="3"/>
  <c r="AN55" i="3"/>
  <c r="AV55" i="3"/>
  <c r="C56" i="3"/>
  <c r="D56" i="3"/>
  <c r="E56" i="3"/>
  <c r="F56" i="3"/>
  <c r="G56" i="3"/>
  <c r="H56" i="3"/>
  <c r="J56" i="3"/>
  <c r="K56" i="3"/>
  <c r="L56" i="3"/>
  <c r="M56" i="3"/>
  <c r="AG56" i="3"/>
  <c r="AH56" i="3"/>
  <c r="AI56" i="3"/>
  <c r="AJ56" i="3"/>
  <c r="AK56" i="3"/>
  <c r="AL56" i="3"/>
  <c r="AM56" i="3"/>
  <c r="AN56" i="3"/>
  <c r="AV56" i="3"/>
  <c r="C57" i="3"/>
  <c r="D57" i="3"/>
  <c r="E57" i="3"/>
  <c r="F57" i="3"/>
  <c r="G57" i="3"/>
  <c r="H57" i="3"/>
  <c r="J57" i="3"/>
  <c r="K57" i="3"/>
  <c r="L57" i="3"/>
  <c r="M57" i="3"/>
  <c r="AG57" i="3"/>
  <c r="AH57" i="3"/>
  <c r="AI57" i="3"/>
  <c r="AJ57" i="3"/>
  <c r="AK57" i="3"/>
  <c r="AL57" i="3"/>
  <c r="AM57" i="3"/>
  <c r="AN57" i="3"/>
  <c r="AV57" i="3"/>
  <c r="C58" i="3"/>
  <c r="D58" i="3"/>
  <c r="E58" i="3"/>
  <c r="F58" i="3"/>
  <c r="G58" i="3"/>
  <c r="H58" i="3"/>
  <c r="J58" i="3"/>
  <c r="K58" i="3"/>
  <c r="L58" i="3"/>
  <c r="M58" i="3"/>
  <c r="AG58" i="3"/>
  <c r="AH58" i="3"/>
  <c r="AI58" i="3"/>
  <c r="AJ58" i="3"/>
  <c r="AK58" i="3"/>
  <c r="AL58" i="3"/>
  <c r="AM58" i="3"/>
  <c r="AN58" i="3"/>
  <c r="AV58" i="3"/>
  <c r="C59" i="3"/>
  <c r="D59" i="3"/>
  <c r="E59" i="3"/>
  <c r="F59" i="3"/>
  <c r="G59" i="3"/>
  <c r="H59" i="3"/>
  <c r="J59" i="3"/>
  <c r="K59" i="3"/>
  <c r="L59" i="3"/>
  <c r="M59" i="3"/>
  <c r="AG59" i="3"/>
  <c r="AH59" i="3"/>
  <c r="AI59" i="3"/>
  <c r="AJ59" i="3"/>
  <c r="AK59" i="3"/>
  <c r="AL59" i="3"/>
  <c r="AM59" i="3"/>
  <c r="AN59" i="3"/>
  <c r="AV59" i="3"/>
  <c r="C60" i="3"/>
  <c r="D60" i="3"/>
  <c r="E60" i="3"/>
  <c r="F60" i="3"/>
  <c r="G60" i="3"/>
  <c r="H60" i="3"/>
  <c r="J60" i="3"/>
  <c r="K60" i="3"/>
  <c r="L60" i="3"/>
  <c r="M60" i="3"/>
  <c r="AG60" i="3"/>
  <c r="AH60" i="3"/>
  <c r="AI60" i="3"/>
  <c r="AJ60" i="3"/>
  <c r="AK60" i="3"/>
  <c r="AL60" i="3"/>
  <c r="AM60" i="3"/>
  <c r="AN60" i="3"/>
  <c r="AV60" i="3"/>
  <c r="C61" i="3"/>
  <c r="D61" i="3"/>
  <c r="E61" i="3"/>
  <c r="F61" i="3"/>
  <c r="G61" i="3"/>
  <c r="H61" i="3"/>
  <c r="J61" i="3"/>
  <c r="K61" i="3"/>
  <c r="L61" i="3"/>
  <c r="M61" i="3"/>
  <c r="AG61" i="3"/>
  <c r="AH61" i="3"/>
  <c r="AI61" i="3"/>
  <c r="AJ61" i="3"/>
  <c r="AK61" i="3"/>
  <c r="AL61" i="3"/>
  <c r="AM61" i="3"/>
  <c r="AN61" i="3"/>
  <c r="AV61" i="3"/>
  <c r="C62" i="3"/>
  <c r="D62" i="3"/>
  <c r="E62" i="3"/>
  <c r="F62" i="3"/>
  <c r="G62" i="3"/>
  <c r="H62" i="3"/>
  <c r="J62" i="3"/>
  <c r="K62" i="3"/>
  <c r="L62" i="3"/>
  <c r="M62" i="3"/>
  <c r="AG62" i="3"/>
  <c r="AH62" i="3"/>
  <c r="AI62" i="3"/>
  <c r="AJ62" i="3"/>
  <c r="AK62" i="3"/>
  <c r="AL62" i="3"/>
  <c r="AM62" i="3"/>
  <c r="AN62" i="3"/>
  <c r="AV62" i="3"/>
  <c r="C63" i="3"/>
  <c r="D63" i="3"/>
  <c r="E63" i="3"/>
  <c r="F63" i="3"/>
  <c r="G63" i="3"/>
  <c r="H63" i="3"/>
  <c r="J63" i="3"/>
  <c r="K63" i="3"/>
  <c r="L63" i="3"/>
  <c r="M63" i="3"/>
  <c r="AG63" i="3"/>
  <c r="AH63" i="3"/>
  <c r="AI63" i="3"/>
  <c r="AJ63" i="3"/>
  <c r="AK63" i="3"/>
  <c r="AL63" i="3"/>
  <c r="AM63" i="3"/>
  <c r="AN63" i="3"/>
  <c r="AV63" i="3"/>
  <c r="C64" i="3"/>
  <c r="D64" i="3"/>
  <c r="E64" i="3"/>
  <c r="F64" i="3"/>
  <c r="G64" i="3"/>
  <c r="H64" i="3"/>
  <c r="J64" i="3"/>
  <c r="K64" i="3"/>
  <c r="L64" i="3"/>
  <c r="M64" i="3"/>
  <c r="AG64" i="3"/>
  <c r="AH64" i="3"/>
  <c r="AI64" i="3"/>
  <c r="AJ64" i="3"/>
  <c r="AK64" i="3"/>
  <c r="AL64" i="3"/>
  <c r="AM64" i="3"/>
  <c r="AN64" i="3"/>
  <c r="AV64" i="3"/>
  <c r="C65" i="3"/>
  <c r="D65" i="3"/>
  <c r="E65" i="3"/>
  <c r="F65" i="3"/>
  <c r="G65" i="3"/>
  <c r="H65" i="3"/>
  <c r="J65" i="3"/>
  <c r="K65" i="3"/>
  <c r="L65" i="3"/>
  <c r="M65" i="3"/>
  <c r="AG65" i="3"/>
  <c r="AH65" i="3"/>
  <c r="AI65" i="3"/>
  <c r="AJ65" i="3"/>
  <c r="AK65" i="3"/>
  <c r="AL65" i="3"/>
  <c r="AM65" i="3"/>
  <c r="AN65" i="3"/>
  <c r="AV65" i="3"/>
  <c r="C66" i="3"/>
  <c r="D66" i="3"/>
  <c r="E66" i="3"/>
  <c r="F66" i="3"/>
  <c r="G66" i="3"/>
  <c r="H66" i="3"/>
  <c r="J66" i="3"/>
  <c r="K66" i="3"/>
  <c r="L66" i="3"/>
  <c r="M66" i="3"/>
  <c r="AG66" i="3"/>
  <c r="AH66" i="3"/>
  <c r="AI66" i="3"/>
  <c r="AJ66" i="3"/>
  <c r="AK66" i="3"/>
  <c r="AL66" i="3"/>
  <c r="AM66" i="3"/>
  <c r="AN66" i="3"/>
  <c r="AV66" i="3"/>
  <c r="C67" i="3"/>
  <c r="D67" i="3"/>
  <c r="E67" i="3"/>
  <c r="F67" i="3"/>
  <c r="G67" i="3"/>
  <c r="H67" i="3"/>
  <c r="J67" i="3"/>
  <c r="K67" i="3"/>
  <c r="L67" i="3"/>
  <c r="M67" i="3"/>
  <c r="AG67" i="3"/>
  <c r="AH67" i="3"/>
  <c r="AI67" i="3"/>
  <c r="AJ67" i="3"/>
  <c r="AK67" i="3"/>
  <c r="AL67" i="3"/>
  <c r="AM67" i="3"/>
  <c r="AN67" i="3"/>
  <c r="AV67" i="3"/>
  <c r="C68" i="3"/>
  <c r="D68" i="3"/>
  <c r="E68" i="3"/>
  <c r="F68" i="3"/>
  <c r="G68" i="3"/>
  <c r="H68" i="3"/>
  <c r="J68" i="3"/>
  <c r="K68" i="3"/>
  <c r="L68" i="3"/>
  <c r="M68" i="3"/>
  <c r="AG68" i="3"/>
  <c r="AH68" i="3"/>
  <c r="AI68" i="3"/>
  <c r="AJ68" i="3"/>
  <c r="AK68" i="3"/>
  <c r="AL68" i="3"/>
  <c r="AM68" i="3"/>
  <c r="AN68" i="3"/>
  <c r="AV68" i="3"/>
  <c r="C69" i="3"/>
  <c r="D69" i="3"/>
  <c r="E69" i="3"/>
  <c r="F69" i="3"/>
  <c r="G69" i="3"/>
  <c r="H69" i="3"/>
  <c r="J69" i="3"/>
  <c r="K69" i="3"/>
  <c r="L69" i="3"/>
  <c r="M69" i="3"/>
  <c r="AG69" i="3"/>
  <c r="AH69" i="3"/>
  <c r="AI69" i="3"/>
  <c r="AJ69" i="3"/>
  <c r="AK69" i="3"/>
  <c r="AL69" i="3"/>
  <c r="AM69" i="3"/>
  <c r="AN69" i="3"/>
  <c r="AV69" i="3"/>
  <c r="C70" i="3"/>
  <c r="D70" i="3"/>
  <c r="E70" i="3"/>
  <c r="F70" i="3"/>
  <c r="G70" i="3"/>
  <c r="H70" i="3"/>
  <c r="J70" i="3"/>
  <c r="K70" i="3"/>
  <c r="L70" i="3"/>
  <c r="M70" i="3"/>
  <c r="AG70" i="3"/>
  <c r="AH70" i="3"/>
  <c r="AI70" i="3"/>
  <c r="AJ70" i="3"/>
  <c r="AK70" i="3"/>
  <c r="AL70" i="3"/>
  <c r="AM70" i="3"/>
  <c r="AN70" i="3"/>
  <c r="AV70" i="3"/>
  <c r="AV71" i="3"/>
  <c r="C72" i="3"/>
  <c r="D72" i="3"/>
  <c r="E72" i="3"/>
  <c r="F72" i="3"/>
  <c r="G72" i="3"/>
  <c r="H72" i="3"/>
  <c r="J72" i="3"/>
  <c r="K72" i="3"/>
  <c r="L72" i="3"/>
  <c r="M72" i="3"/>
  <c r="AG72" i="3"/>
  <c r="AH72" i="3"/>
  <c r="AI72" i="3"/>
  <c r="AJ72" i="3"/>
  <c r="AK72" i="3"/>
  <c r="AL72" i="3"/>
  <c r="AM72" i="3"/>
  <c r="AN72" i="3"/>
  <c r="AV72" i="3"/>
  <c r="C73" i="3"/>
  <c r="D73" i="3"/>
  <c r="E73" i="3"/>
  <c r="F73" i="3"/>
  <c r="G73" i="3"/>
  <c r="H73" i="3"/>
  <c r="J73" i="3"/>
  <c r="K73" i="3"/>
  <c r="L73" i="3"/>
  <c r="M73" i="3"/>
  <c r="AG73" i="3"/>
  <c r="AH73" i="3"/>
  <c r="AI73" i="3"/>
  <c r="AJ73" i="3"/>
  <c r="AK73" i="3"/>
  <c r="AL73" i="3"/>
  <c r="AM73" i="3"/>
  <c r="AN73" i="3"/>
  <c r="AV73" i="3"/>
  <c r="C74" i="3"/>
  <c r="D74" i="3"/>
  <c r="E74" i="3"/>
  <c r="F74" i="3"/>
  <c r="G74" i="3"/>
  <c r="H74" i="3"/>
  <c r="J74" i="3"/>
  <c r="K74" i="3"/>
  <c r="L74" i="3"/>
  <c r="M74" i="3"/>
  <c r="AG74" i="3"/>
  <c r="AH74" i="3"/>
  <c r="AI74" i="3"/>
  <c r="AJ74" i="3"/>
  <c r="AK74" i="3"/>
  <c r="AL74" i="3"/>
  <c r="AM74" i="3"/>
  <c r="AN74" i="3"/>
  <c r="AV74" i="3"/>
  <c r="C75" i="3"/>
  <c r="D75" i="3"/>
  <c r="E75" i="3"/>
  <c r="F75" i="3"/>
  <c r="G75" i="3"/>
  <c r="H75" i="3"/>
  <c r="J75" i="3"/>
  <c r="K75" i="3"/>
  <c r="L75" i="3"/>
  <c r="M75" i="3"/>
  <c r="AG75" i="3"/>
  <c r="AH75" i="3"/>
  <c r="AI75" i="3"/>
  <c r="AJ75" i="3"/>
  <c r="AK75" i="3"/>
  <c r="AL75" i="3"/>
  <c r="AM75" i="3"/>
  <c r="AN75" i="3"/>
  <c r="AV75" i="3"/>
  <c r="C76" i="3"/>
  <c r="D76" i="3"/>
  <c r="E76" i="3"/>
  <c r="F76" i="3"/>
  <c r="G76" i="3"/>
  <c r="H76" i="3"/>
  <c r="J76" i="3"/>
  <c r="K76" i="3"/>
  <c r="L76" i="3"/>
  <c r="M76" i="3"/>
  <c r="AG76" i="3"/>
  <c r="AH76" i="3"/>
  <c r="AI76" i="3"/>
  <c r="AJ76" i="3"/>
  <c r="AK76" i="3"/>
  <c r="AL76" i="3"/>
  <c r="AM76" i="3"/>
  <c r="AN76" i="3"/>
  <c r="AV76" i="3"/>
  <c r="N77" i="3"/>
  <c r="O77" i="3"/>
  <c r="R77" i="3"/>
  <c r="C78" i="3"/>
  <c r="D78" i="3"/>
  <c r="E78" i="3"/>
  <c r="F78" i="3"/>
  <c r="G78" i="3"/>
  <c r="H78" i="3"/>
  <c r="J78" i="3"/>
  <c r="K78" i="3"/>
  <c r="L78" i="3"/>
  <c r="M78" i="3"/>
  <c r="AG78" i="3"/>
  <c r="AH78" i="3"/>
  <c r="AI78" i="3"/>
  <c r="AJ78" i="3"/>
  <c r="AK78" i="3"/>
  <c r="AL78" i="3"/>
  <c r="AM78" i="3"/>
  <c r="AN78" i="3"/>
  <c r="AV78" i="3"/>
  <c r="C79" i="3"/>
  <c r="D79" i="3"/>
  <c r="E79" i="3"/>
  <c r="F79" i="3"/>
  <c r="G79" i="3"/>
  <c r="H79" i="3"/>
  <c r="J79" i="3"/>
  <c r="K79" i="3"/>
  <c r="L79" i="3"/>
  <c r="M79" i="3"/>
  <c r="AG79" i="3"/>
  <c r="AH79" i="3"/>
  <c r="AI79" i="3"/>
  <c r="AJ79" i="3"/>
  <c r="AK79" i="3"/>
  <c r="AL79" i="3"/>
  <c r="AM79" i="3"/>
  <c r="AN79" i="3"/>
  <c r="AV79" i="3"/>
  <c r="C80" i="3"/>
  <c r="D80" i="3"/>
  <c r="E80" i="3"/>
  <c r="F80" i="3"/>
  <c r="G80" i="3"/>
  <c r="H80" i="3"/>
  <c r="J80" i="3"/>
  <c r="K80" i="3"/>
  <c r="L80" i="3"/>
  <c r="M80" i="3"/>
  <c r="AG80" i="3"/>
  <c r="AH80" i="3"/>
  <c r="AI80" i="3"/>
  <c r="AJ80" i="3"/>
  <c r="AK80" i="3"/>
  <c r="AL80" i="3"/>
  <c r="AM80" i="3"/>
  <c r="AN80" i="3"/>
  <c r="AV80" i="3"/>
  <c r="C81" i="3"/>
  <c r="D81" i="3"/>
  <c r="E81" i="3"/>
  <c r="F81" i="3"/>
  <c r="G81" i="3"/>
  <c r="H81" i="3"/>
  <c r="J81" i="3"/>
  <c r="K81" i="3"/>
  <c r="L81" i="3"/>
  <c r="M81" i="3"/>
  <c r="AG81" i="3"/>
  <c r="AH81" i="3"/>
  <c r="AI81" i="3"/>
  <c r="AJ81" i="3"/>
  <c r="AK81" i="3"/>
  <c r="AL81" i="3"/>
  <c r="AM81" i="3"/>
  <c r="AN81" i="3"/>
  <c r="AV81" i="3"/>
  <c r="C82" i="3"/>
  <c r="D82" i="3"/>
  <c r="E82" i="3"/>
  <c r="F82" i="3"/>
  <c r="G82" i="3"/>
  <c r="H82" i="3"/>
  <c r="J82" i="3"/>
  <c r="K82" i="3"/>
  <c r="L82" i="3"/>
  <c r="M82" i="3"/>
  <c r="AG82" i="3"/>
  <c r="AH82" i="3"/>
  <c r="AI82" i="3"/>
  <c r="AJ82" i="3"/>
  <c r="AK82" i="3"/>
  <c r="AL82" i="3"/>
  <c r="AM82" i="3"/>
  <c r="AN82" i="3"/>
  <c r="AV82" i="3"/>
  <c r="C83" i="3"/>
  <c r="D83" i="3"/>
  <c r="E83" i="3"/>
  <c r="F83" i="3"/>
  <c r="G83" i="3"/>
  <c r="H83" i="3"/>
  <c r="J83" i="3"/>
  <c r="K83" i="3"/>
  <c r="L83" i="3"/>
  <c r="M83" i="3"/>
  <c r="AG83" i="3"/>
  <c r="AH83" i="3"/>
  <c r="AI83" i="3"/>
  <c r="AJ83" i="3"/>
  <c r="AK83" i="3"/>
  <c r="AL83" i="3"/>
  <c r="AM83" i="3"/>
  <c r="AN83" i="3"/>
  <c r="AV83" i="3"/>
  <c r="C84" i="3"/>
  <c r="D84" i="3"/>
  <c r="E84" i="3"/>
  <c r="F84" i="3"/>
  <c r="G84" i="3"/>
  <c r="H84" i="3"/>
  <c r="J84" i="3"/>
  <c r="K84" i="3"/>
  <c r="L84" i="3"/>
  <c r="M84" i="3"/>
  <c r="AG84" i="3"/>
  <c r="AH84" i="3"/>
  <c r="AI84" i="3"/>
  <c r="AJ84" i="3"/>
  <c r="AK84" i="3"/>
  <c r="AL84" i="3"/>
  <c r="AM84" i="3"/>
  <c r="AN84" i="3"/>
  <c r="AV84" i="3"/>
  <c r="C85" i="3"/>
  <c r="D85" i="3"/>
  <c r="E85" i="3"/>
  <c r="F85" i="3"/>
  <c r="G85" i="3"/>
  <c r="H85" i="3"/>
  <c r="J85" i="3"/>
  <c r="K85" i="3"/>
  <c r="L85" i="3"/>
  <c r="M85" i="3"/>
  <c r="AG85" i="3"/>
  <c r="AH85" i="3"/>
  <c r="AI85" i="3"/>
  <c r="AJ85" i="3"/>
  <c r="AK85" i="3"/>
  <c r="AL85" i="3"/>
  <c r="AM85" i="3"/>
  <c r="AN85" i="3"/>
  <c r="AV85" i="3"/>
  <c r="C86" i="3"/>
  <c r="D86" i="3"/>
  <c r="E86" i="3"/>
  <c r="F86" i="3"/>
  <c r="G86" i="3"/>
  <c r="H86" i="3"/>
  <c r="J86" i="3"/>
  <c r="K86" i="3"/>
  <c r="L86" i="3"/>
  <c r="M86" i="3"/>
  <c r="AG86" i="3"/>
  <c r="AH86" i="3"/>
  <c r="AI86" i="3"/>
  <c r="AJ86" i="3"/>
  <c r="AK86" i="3"/>
  <c r="AL86" i="3"/>
  <c r="AM86" i="3"/>
  <c r="AN86" i="3"/>
  <c r="AV86" i="3"/>
  <c r="C87" i="3"/>
  <c r="D87" i="3"/>
  <c r="E87" i="3"/>
  <c r="F87" i="3"/>
  <c r="G87" i="3"/>
  <c r="H87" i="3"/>
  <c r="J87" i="3"/>
  <c r="K87" i="3"/>
  <c r="L87" i="3"/>
  <c r="M87" i="3"/>
  <c r="AG87" i="3"/>
  <c r="AH87" i="3"/>
  <c r="AI87" i="3"/>
  <c r="AJ87" i="3"/>
  <c r="AK87" i="3"/>
  <c r="AL87" i="3"/>
  <c r="AM87" i="3"/>
  <c r="AN87" i="3"/>
  <c r="AV87" i="3"/>
  <c r="C88" i="3"/>
  <c r="D88" i="3"/>
  <c r="E88" i="3"/>
  <c r="F88" i="3"/>
  <c r="G88" i="3"/>
  <c r="H88" i="3"/>
  <c r="J88" i="3"/>
  <c r="K88" i="3"/>
  <c r="L88" i="3"/>
  <c r="M88" i="3"/>
  <c r="AG88" i="3"/>
  <c r="AH88" i="3"/>
  <c r="AI88" i="3"/>
  <c r="AJ88" i="3"/>
  <c r="AK88" i="3"/>
  <c r="AL88" i="3"/>
  <c r="AM88" i="3"/>
  <c r="AN88" i="3"/>
  <c r="AV88" i="3"/>
  <c r="C89" i="3"/>
  <c r="D89" i="3"/>
  <c r="E89" i="3"/>
  <c r="F89" i="3"/>
  <c r="G89" i="3"/>
  <c r="H89" i="3"/>
  <c r="J89" i="3"/>
  <c r="K89" i="3"/>
  <c r="L89" i="3"/>
  <c r="M89" i="3"/>
  <c r="AG89" i="3"/>
  <c r="AH89" i="3"/>
  <c r="AI89" i="3"/>
  <c r="AJ89" i="3"/>
  <c r="AK89" i="3"/>
  <c r="AL89" i="3"/>
  <c r="AM89" i="3"/>
  <c r="AN89" i="3"/>
  <c r="AV89" i="3"/>
  <c r="C90" i="3"/>
  <c r="D90" i="3"/>
  <c r="E90" i="3"/>
  <c r="F90" i="3"/>
  <c r="G90" i="3"/>
  <c r="H90" i="3"/>
  <c r="J90" i="3"/>
  <c r="K90" i="3"/>
  <c r="L90" i="3"/>
  <c r="M90" i="3"/>
  <c r="AG90" i="3"/>
  <c r="AH90" i="3"/>
  <c r="AI90" i="3"/>
  <c r="AJ90" i="3"/>
  <c r="AK90" i="3"/>
  <c r="AL90" i="3"/>
  <c r="AM90" i="3"/>
  <c r="AN90" i="3"/>
  <c r="AV90" i="3"/>
  <c r="C91" i="3"/>
  <c r="D91" i="3"/>
  <c r="E91" i="3"/>
  <c r="F91" i="3"/>
  <c r="G91" i="3"/>
  <c r="H91" i="3"/>
  <c r="J91" i="3"/>
  <c r="K91" i="3"/>
  <c r="L91" i="3"/>
  <c r="M91" i="3"/>
  <c r="AG91" i="3"/>
  <c r="AH91" i="3"/>
  <c r="AI91" i="3"/>
  <c r="AJ91" i="3"/>
  <c r="AK91" i="3"/>
  <c r="AL91" i="3"/>
  <c r="AM91" i="3"/>
  <c r="AN91" i="3"/>
  <c r="AV91" i="3"/>
  <c r="C92" i="3"/>
  <c r="D92" i="3"/>
  <c r="E92" i="3"/>
  <c r="F92" i="3"/>
  <c r="G92" i="3"/>
  <c r="H92" i="3"/>
  <c r="J92" i="3"/>
  <c r="K92" i="3"/>
  <c r="L92" i="3"/>
  <c r="M92" i="3"/>
  <c r="AG92" i="3"/>
  <c r="AH92" i="3"/>
  <c r="AI92" i="3"/>
  <c r="AJ92" i="3"/>
  <c r="AK92" i="3"/>
  <c r="AL92" i="3"/>
  <c r="AM92" i="3"/>
  <c r="AN92" i="3"/>
  <c r="AV92" i="3"/>
  <c r="C93" i="3"/>
  <c r="D93" i="3"/>
  <c r="E93" i="3"/>
  <c r="F93" i="3"/>
  <c r="G93" i="3"/>
  <c r="H93" i="3"/>
  <c r="J93" i="3"/>
  <c r="K93" i="3"/>
  <c r="L93" i="3"/>
  <c r="M93" i="3"/>
  <c r="AG93" i="3"/>
  <c r="AH93" i="3"/>
  <c r="AI93" i="3"/>
  <c r="AJ93" i="3"/>
  <c r="AK93" i="3"/>
  <c r="AL93" i="3"/>
  <c r="AM93" i="3"/>
  <c r="AN93" i="3"/>
  <c r="AV93" i="3"/>
  <c r="C95" i="3"/>
  <c r="D95" i="3"/>
  <c r="E95" i="3"/>
  <c r="F95" i="3"/>
  <c r="G95" i="3"/>
  <c r="H95" i="3"/>
  <c r="J95" i="3"/>
  <c r="K95" i="3"/>
  <c r="L95" i="3"/>
  <c r="M95" i="3"/>
  <c r="AG95" i="3"/>
  <c r="AH95" i="3"/>
  <c r="AI95" i="3"/>
  <c r="AJ95" i="3"/>
  <c r="AK95" i="3"/>
  <c r="AL95" i="3"/>
  <c r="AM95" i="3"/>
  <c r="AN95" i="3"/>
  <c r="AV95" i="3"/>
  <c r="C96" i="3"/>
  <c r="D96" i="3"/>
  <c r="E96" i="3"/>
  <c r="F96" i="3"/>
  <c r="G96" i="3"/>
  <c r="H96" i="3"/>
  <c r="J96" i="3"/>
  <c r="K96" i="3"/>
  <c r="L96" i="3"/>
  <c r="M96" i="3"/>
  <c r="AG96" i="3"/>
  <c r="AH96" i="3"/>
  <c r="AI96" i="3"/>
  <c r="AJ96" i="3"/>
  <c r="AK96" i="3"/>
  <c r="AL96" i="3"/>
  <c r="AM96" i="3"/>
  <c r="AN96" i="3"/>
  <c r="AV96" i="3"/>
  <c r="C97" i="3"/>
  <c r="D97" i="3"/>
  <c r="E97" i="3"/>
  <c r="F97" i="3"/>
  <c r="G97" i="3"/>
  <c r="H97" i="3"/>
  <c r="J97" i="3"/>
  <c r="K97" i="3"/>
  <c r="L97" i="3"/>
  <c r="M97" i="3"/>
  <c r="AG97" i="3"/>
  <c r="AH97" i="3"/>
  <c r="AI97" i="3"/>
  <c r="AJ97" i="3"/>
  <c r="AK97" i="3"/>
  <c r="AL97" i="3"/>
  <c r="AM97" i="3"/>
  <c r="AN97" i="3"/>
  <c r="AV97" i="3"/>
  <c r="C98" i="3"/>
  <c r="D98" i="3"/>
  <c r="E98" i="3"/>
  <c r="F98" i="3"/>
  <c r="G98" i="3"/>
  <c r="H98" i="3"/>
  <c r="J98" i="3"/>
  <c r="K98" i="3"/>
  <c r="L98" i="3"/>
  <c r="M98" i="3"/>
  <c r="AG98" i="3"/>
  <c r="AH98" i="3"/>
  <c r="AI98" i="3"/>
  <c r="AJ98" i="3"/>
  <c r="AK98" i="3"/>
  <c r="AL98" i="3"/>
  <c r="AM98" i="3"/>
  <c r="AN98" i="3"/>
  <c r="AV98" i="3"/>
  <c r="C99" i="3"/>
  <c r="D99" i="3"/>
  <c r="E99" i="3"/>
  <c r="F99" i="3"/>
  <c r="G99" i="3"/>
  <c r="H99" i="3"/>
  <c r="J99" i="3"/>
  <c r="K99" i="3"/>
  <c r="L99" i="3"/>
  <c r="M99" i="3"/>
  <c r="AG99" i="3"/>
  <c r="AH99" i="3"/>
  <c r="AI99" i="3"/>
  <c r="AJ99" i="3"/>
  <c r="AK99" i="3"/>
  <c r="AL99" i="3"/>
  <c r="AM99" i="3"/>
  <c r="AN99" i="3"/>
  <c r="AV99" i="3"/>
  <c r="C100" i="3"/>
  <c r="D100" i="3"/>
  <c r="E100" i="3"/>
  <c r="F100" i="3"/>
  <c r="G100" i="3"/>
  <c r="H100" i="3"/>
  <c r="J100" i="3"/>
  <c r="K100" i="3"/>
  <c r="L100" i="3"/>
  <c r="M100" i="3"/>
  <c r="AG100" i="3"/>
  <c r="AH100" i="3"/>
  <c r="AI100" i="3"/>
  <c r="AJ100" i="3"/>
  <c r="AK100" i="3"/>
  <c r="AL100" i="3"/>
  <c r="AM100" i="3"/>
  <c r="AN100" i="3"/>
  <c r="AV100" i="3"/>
  <c r="C101" i="3"/>
  <c r="D101" i="3"/>
  <c r="E101" i="3"/>
  <c r="F101" i="3"/>
  <c r="G101" i="3"/>
  <c r="H101" i="3"/>
  <c r="J101" i="3"/>
  <c r="K101" i="3"/>
  <c r="L101" i="3"/>
  <c r="M101" i="3"/>
  <c r="AG101" i="3"/>
  <c r="AH101" i="3"/>
  <c r="AI101" i="3"/>
  <c r="AJ101" i="3"/>
  <c r="AK101" i="3"/>
  <c r="AL101" i="3"/>
  <c r="AM101" i="3"/>
  <c r="AN101" i="3"/>
  <c r="AV101" i="3"/>
  <c r="C102" i="3"/>
  <c r="D102" i="3"/>
  <c r="E102" i="3"/>
  <c r="F102" i="3"/>
  <c r="G102" i="3"/>
  <c r="H102" i="3"/>
  <c r="J102" i="3"/>
  <c r="K102" i="3"/>
  <c r="L102" i="3"/>
  <c r="M102" i="3"/>
  <c r="AG102" i="3"/>
  <c r="AH102" i="3"/>
  <c r="AI102" i="3"/>
  <c r="AJ102" i="3"/>
  <c r="AK102" i="3"/>
  <c r="AL102" i="3"/>
  <c r="AM102" i="3"/>
  <c r="AN102" i="3"/>
  <c r="AV102" i="3"/>
  <c r="C103" i="3"/>
  <c r="D103" i="3"/>
  <c r="E103" i="3"/>
  <c r="F103" i="3"/>
  <c r="G103" i="3"/>
  <c r="H103" i="3"/>
  <c r="J103" i="3"/>
  <c r="K103" i="3"/>
  <c r="L103" i="3"/>
  <c r="M103" i="3"/>
  <c r="AG103" i="3"/>
  <c r="AH103" i="3"/>
  <c r="AI103" i="3"/>
  <c r="AJ103" i="3"/>
  <c r="AK103" i="3"/>
  <c r="AL103" i="3"/>
  <c r="AM103" i="3"/>
  <c r="AN103" i="3"/>
  <c r="AV103" i="3"/>
  <c r="C104" i="3"/>
  <c r="D104" i="3"/>
  <c r="E104" i="3"/>
  <c r="F104" i="3"/>
  <c r="G104" i="3"/>
  <c r="H104" i="3"/>
  <c r="J104" i="3"/>
  <c r="K104" i="3"/>
  <c r="L104" i="3"/>
  <c r="M104" i="3"/>
  <c r="AG104" i="3"/>
  <c r="AH104" i="3"/>
  <c r="AI104" i="3"/>
  <c r="AJ104" i="3"/>
  <c r="AK104" i="3"/>
  <c r="AL104" i="3"/>
  <c r="AM104" i="3"/>
  <c r="AN104" i="3"/>
  <c r="AV104" i="3"/>
  <c r="C105" i="3"/>
  <c r="D105" i="3"/>
  <c r="E105" i="3"/>
  <c r="F105" i="3"/>
  <c r="G105" i="3"/>
  <c r="H105" i="3"/>
  <c r="J105" i="3"/>
  <c r="K105" i="3"/>
  <c r="L105" i="3"/>
  <c r="M105" i="3"/>
  <c r="AG105" i="3"/>
  <c r="AH105" i="3"/>
  <c r="AI105" i="3"/>
  <c r="AJ105" i="3"/>
  <c r="AK105" i="3"/>
  <c r="AL105" i="3"/>
  <c r="AM105" i="3"/>
  <c r="AN105" i="3"/>
  <c r="AV105" i="3"/>
  <c r="C106" i="3"/>
  <c r="D106" i="3"/>
  <c r="E106" i="3"/>
  <c r="F106" i="3"/>
  <c r="G106" i="3"/>
  <c r="H106" i="3"/>
  <c r="J106" i="3"/>
  <c r="K106" i="3"/>
  <c r="L106" i="3"/>
  <c r="M106" i="3"/>
  <c r="AG106" i="3"/>
  <c r="AH106" i="3"/>
  <c r="AI106" i="3"/>
  <c r="AJ106" i="3"/>
  <c r="AK106" i="3"/>
  <c r="AL106" i="3"/>
  <c r="AM106" i="3"/>
  <c r="AN106" i="3"/>
  <c r="AV106" i="3"/>
  <c r="C107" i="3"/>
  <c r="D107" i="3"/>
  <c r="E107" i="3"/>
  <c r="F107" i="3"/>
  <c r="G107" i="3"/>
  <c r="H107" i="3"/>
  <c r="J107" i="3"/>
  <c r="K107" i="3"/>
  <c r="L107" i="3"/>
  <c r="M107" i="3"/>
  <c r="AG107" i="3"/>
  <c r="AH107" i="3"/>
  <c r="AI107" i="3"/>
  <c r="AJ107" i="3"/>
  <c r="AK107" i="3"/>
  <c r="AL107" i="3"/>
  <c r="AM107" i="3"/>
  <c r="AN107" i="3"/>
  <c r="AV107" i="3"/>
  <c r="C108" i="3"/>
  <c r="D108" i="3"/>
  <c r="E108" i="3"/>
  <c r="F108" i="3"/>
  <c r="G108" i="3"/>
  <c r="H108" i="3"/>
  <c r="J108" i="3"/>
  <c r="K108" i="3"/>
  <c r="L108" i="3"/>
  <c r="M108" i="3"/>
  <c r="AG108" i="3"/>
  <c r="AH108" i="3"/>
  <c r="AI108" i="3"/>
  <c r="AJ108" i="3"/>
  <c r="AK108" i="3"/>
  <c r="AL108" i="3"/>
  <c r="AM108" i="3"/>
  <c r="AN108" i="3"/>
  <c r="AV108" i="3"/>
  <c r="C109" i="3"/>
  <c r="D109" i="3"/>
  <c r="E109" i="3"/>
  <c r="F109" i="3"/>
  <c r="G109" i="3"/>
  <c r="H109" i="3"/>
  <c r="J109" i="3"/>
  <c r="K109" i="3"/>
  <c r="L109" i="3"/>
  <c r="M109" i="3"/>
  <c r="AG109" i="3"/>
  <c r="AH109" i="3"/>
  <c r="AI109" i="3"/>
  <c r="AJ109" i="3"/>
  <c r="AK109" i="3"/>
  <c r="AL109" i="3"/>
  <c r="AM109" i="3"/>
  <c r="AN109" i="3"/>
  <c r="AV109" i="3"/>
  <c r="C110" i="3"/>
  <c r="D110" i="3"/>
  <c r="E110" i="3"/>
  <c r="F110" i="3"/>
  <c r="G110" i="3"/>
  <c r="H110" i="3"/>
  <c r="J110" i="3"/>
  <c r="K110" i="3"/>
  <c r="L110" i="3"/>
  <c r="M110" i="3"/>
  <c r="AG110" i="3"/>
  <c r="AH110" i="3"/>
  <c r="AI110" i="3"/>
  <c r="AJ110" i="3"/>
  <c r="AK110" i="3"/>
  <c r="AL110" i="3"/>
  <c r="AM110" i="3"/>
  <c r="AN110" i="3"/>
  <c r="AV110" i="3"/>
  <c r="C111" i="3"/>
  <c r="D111" i="3"/>
  <c r="E111" i="3"/>
  <c r="F111" i="3"/>
  <c r="G111" i="3"/>
  <c r="H111" i="3"/>
  <c r="J111" i="3"/>
  <c r="K111" i="3"/>
  <c r="L111" i="3"/>
  <c r="M111" i="3"/>
  <c r="AG111" i="3"/>
  <c r="AH111" i="3"/>
  <c r="AI111" i="3"/>
  <c r="AJ111" i="3"/>
  <c r="AK111" i="3"/>
  <c r="AL111" i="3"/>
  <c r="AM111" i="3"/>
  <c r="AN111" i="3"/>
  <c r="AV111" i="3"/>
  <c r="C112" i="3"/>
  <c r="D112" i="3"/>
  <c r="E112" i="3"/>
  <c r="F112" i="3"/>
  <c r="G112" i="3"/>
  <c r="H112" i="3"/>
  <c r="J112" i="3"/>
  <c r="K112" i="3"/>
  <c r="L112" i="3"/>
  <c r="M112" i="3"/>
  <c r="AG112" i="3"/>
  <c r="AH112" i="3"/>
  <c r="AI112" i="3"/>
  <c r="AJ112" i="3"/>
  <c r="AK112" i="3"/>
  <c r="AL112" i="3"/>
  <c r="AM112" i="3"/>
  <c r="AN112" i="3"/>
  <c r="AV112" i="3"/>
  <c r="C113" i="3"/>
  <c r="D113" i="3"/>
  <c r="E113" i="3"/>
  <c r="F113" i="3"/>
  <c r="G113" i="3"/>
  <c r="H113" i="3"/>
  <c r="J113" i="3"/>
  <c r="K113" i="3"/>
  <c r="L113" i="3"/>
  <c r="M113" i="3"/>
  <c r="AG113" i="3"/>
  <c r="AH113" i="3"/>
  <c r="AI113" i="3"/>
  <c r="AJ113" i="3"/>
  <c r="AK113" i="3"/>
  <c r="AL113" i="3"/>
  <c r="AM113" i="3"/>
  <c r="AN113" i="3"/>
  <c r="AV113" i="3"/>
  <c r="C114" i="3"/>
  <c r="D114" i="3"/>
  <c r="E114" i="3"/>
  <c r="F114" i="3"/>
  <c r="G114" i="3"/>
  <c r="H114" i="3"/>
  <c r="J114" i="3"/>
  <c r="K114" i="3"/>
  <c r="L114" i="3"/>
  <c r="M114" i="3"/>
  <c r="AG114" i="3"/>
  <c r="AH114" i="3"/>
  <c r="AI114" i="3"/>
  <c r="AJ114" i="3"/>
  <c r="AK114" i="3"/>
  <c r="AL114" i="3"/>
  <c r="AM114" i="3"/>
  <c r="AN114" i="3"/>
  <c r="AV114" i="3"/>
  <c r="C115" i="3"/>
  <c r="D115" i="3"/>
  <c r="E115" i="3"/>
  <c r="F115" i="3"/>
  <c r="G115" i="3"/>
  <c r="H115" i="3"/>
  <c r="J115" i="3"/>
  <c r="K115" i="3"/>
  <c r="L115" i="3"/>
  <c r="M115" i="3"/>
  <c r="AG115" i="3"/>
  <c r="AH115" i="3"/>
  <c r="AI115" i="3"/>
  <c r="AJ115" i="3"/>
  <c r="AK115" i="3"/>
  <c r="AL115" i="3"/>
  <c r="AM115" i="3"/>
  <c r="AN115" i="3"/>
  <c r="AV115" i="3"/>
  <c r="C116" i="3"/>
  <c r="D116" i="3"/>
  <c r="E116" i="3"/>
  <c r="F116" i="3"/>
  <c r="G116" i="3"/>
  <c r="H116" i="3"/>
  <c r="J116" i="3"/>
  <c r="K116" i="3"/>
  <c r="L116" i="3"/>
  <c r="M116" i="3"/>
  <c r="AG116" i="3"/>
  <c r="AH116" i="3"/>
  <c r="AI116" i="3"/>
  <c r="AJ116" i="3"/>
  <c r="AK116" i="3"/>
  <c r="AL116" i="3"/>
  <c r="AM116" i="3"/>
  <c r="AN116" i="3"/>
  <c r="AV116" i="3"/>
  <c r="C117" i="3"/>
  <c r="D117" i="3"/>
  <c r="E117" i="3"/>
  <c r="F117" i="3"/>
  <c r="G117" i="3"/>
  <c r="H117" i="3"/>
  <c r="J117" i="3"/>
  <c r="K117" i="3"/>
  <c r="L117" i="3"/>
  <c r="M117" i="3"/>
  <c r="AG117" i="3"/>
  <c r="AH117" i="3"/>
  <c r="AI117" i="3"/>
  <c r="AJ117" i="3"/>
  <c r="AK117" i="3"/>
  <c r="AL117" i="3"/>
  <c r="AM117" i="3"/>
  <c r="AN117" i="3"/>
  <c r="AV117" i="3"/>
  <c r="C118" i="3"/>
  <c r="D118" i="3"/>
  <c r="E118" i="3"/>
  <c r="F118" i="3"/>
  <c r="G118" i="3"/>
  <c r="H118" i="3"/>
  <c r="J118" i="3"/>
  <c r="K118" i="3"/>
  <c r="L118" i="3"/>
  <c r="M118" i="3"/>
  <c r="AG118" i="3"/>
  <c r="AH118" i="3"/>
  <c r="AI118" i="3"/>
  <c r="AJ118" i="3"/>
  <c r="AK118" i="3"/>
  <c r="AL118" i="3"/>
  <c r="AM118" i="3"/>
  <c r="AN118" i="3"/>
  <c r="AV118" i="3"/>
  <c r="C119" i="3"/>
  <c r="D119" i="3"/>
  <c r="E119" i="3"/>
  <c r="F119" i="3"/>
  <c r="G119" i="3"/>
  <c r="H119" i="3"/>
  <c r="J119" i="3"/>
  <c r="K119" i="3"/>
  <c r="L119" i="3"/>
  <c r="M119" i="3"/>
  <c r="AG119" i="3"/>
  <c r="AH119" i="3"/>
  <c r="AI119" i="3"/>
  <c r="AJ119" i="3"/>
  <c r="AK119" i="3"/>
  <c r="AL119" i="3"/>
  <c r="AM119" i="3"/>
  <c r="AN119" i="3"/>
  <c r="AV119" i="3"/>
  <c r="C120" i="3"/>
  <c r="D120" i="3"/>
  <c r="E120" i="3"/>
  <c r="F120" i="3"/>
  <c r="G120" i="3"/>
  <c r="H120" i="3"/>
  <c r="J120" i="3"/>
  <c r="K120" i="3"/>
  <c r="L120" i="3"/>
  <c r="M120" i="3"/>
  <c r="AG120" i="3"/>
  <c r="AH120" i="3"/>
  <c r="AI120" i="3"/>
  <c r="AJ120" i="3"/>
  <c r="AK120" i="3"/>
  <c r="AL120" i="3"/>
  <c r="AM120" i="3"/>
  <c r="AN120" i="3"/>
  <c r="AV120" i="3"/>
  <c r="C121" i="3"/>
  <c r="D121" i="3"/>
  <c r="E121" i="3"/>
  <c r="F121" i="3"/>
  <c r="G121" i="3"/>
  <c r="H121" i="3"/>
  <c r="J121" i="3"/>
  <c r="K121" i="3"/>
  <c r="L121" i="3"/>
  <c r="M121" i="3"/>
  <c r="AG121" i="3"/>
  <c r="AH121" i="3"/>
  <c r="AI121" i="3"/>
  <c r="AJ121" i="3"/>
  <c r="AK121" i="3"/>
  <c r="AL121" i="3"/>
  <c r="AM121" i="3"/>
  <c r="AN121" i="3"/>
  <c r="AV121" i="3"/>
  <c r="C122" i="3"/>
  <c r="D122" i="3"/>
  <c r="E122" i="3"/>
  <c r="F122" i="3"/>
  <c r="G122" i="3"/>
  <c r="H122" i="3"/>
  <c r="J122" i="3"/>
  <c r="K122" i="3"/>
  <c r="L122" i="3"/>
  <c r="M122" i="3"/>
  <c r="AG122" i="3"/>
  <c r="AH122" i="3"/>
  <c r="AI122" i="3"/>
  <c r="AJ122" i="3"/>
  <c r="AK122" i="3"/>
  <c r="AL122" i="3"/>
  <c r="AM122" i="3"/>
  <c r="AN122" i="3"/>
  <c r="AV122" i="3"/>
  <c r="C123" i="3"/>
  <c r="D123" i="3"/>
  <c r="E123" i="3"/>
  <c r="F123" i="3"/>
  <c r="G123" i="3"/>
  <c r="H123" i="3"/>
  <c r="J123" i="3"/>
  <c r="K123" i="3"/>
  <c r="L123" i="3"/>
  <c r="M123" i="3"/>
  <c r="AG123" i="3"/>
  <c r="AH123" i="3"/>
  <c r="AI123" i="3"/>
  <c r="AJ123" i="3"/>
  <c r="AK123" i="3"/>
  <c r="AL123" i="3"/>
  <c r="AM123" i="3"/>
  <c r="AN123" i="3"/>
  <c r="AV123" i="3"/>
  <c r="C124" i="3"/>
  <c r="D124" i="3"/>
  <c r="E124" i="3"/>
  <c r="F124" i="3"/>
  <c r="G124" i="3"/>
  <c r="H124" i="3"/>
  <c r="J124" i="3"/>
  <c r="K124" i="3"/>
  <c r="L124" i="3"/>
  <c r="M124" i="3"/>
  <c r="AG124" i="3"/>
  <c r="AH124" i="3"/>
  <c r="AI124" i="3"/>
  <c r="AJ124" i="3"/>
  <c r="AK124" i="3"/>
  <c r="AL124" i="3"/>
  <c r="AM124" i="3"/>
  <c r="AN124" i="3"/>
  <c r="AV124" i="3"/>
  <c r="C125" i="3"/>
  <c r="D125" i="3"/>
  <c r="E125" i="3"/>
  <c r="F125" i="3"/>
  <c r="G125" i="3"/>
  <c r="H125" i="3"/>
  <c r="J125" i="3"/>
  <c r="K125" i="3"/>
  <c r="L125" i="3"/>
  <c r="M125" i="3"/>
  <c r="AG125" i="3"/>
  <c r="AH125" i="3"/>
  <c r="AI125" i="3"/>
  <c r="AJ125" i="3"/>
  <c r="AK125" i="3"/>
  <c r="AL125" i="3"/>
  <c r="AM125" i="3"/>
  <c r="AN125" i="3"/>
  <c r="AV125" i="3"/>
  <c r="C126" i="3"/>
  <c r="D126" i="3"/>
  <c r="E126" i="3"/>
  <c r="F126" i="3"/>
  <c r="G126" i="3"/>
  <c r="H126" i="3"/>
  <c r="J126" i="3"/>
  <c r="K126" i="3"/>
  <c r="L126" i="3"/>
  <c r="M126" i="3"/>
  <c r="AG126" i="3"/>
  <c r="AH126" i="3"/>
  <c r="AI126" i="3"/>
  <c r="AJ126" i="3"/>
  <c r="AK126" i="3"/>
  <c r="AL126" i="3"/>
  <c r="AM126" i="3"/>
  <c r="AN126" i="3"/>
  <c r="AV126" i="3"/>
  <c r="C127" i="3"/>
  <c r="D127" i="3"/>
  <c r="E127" i="3"/>
  <c r="F127" i="3"/>
  <c r="G127" i="3"/>
  <c r="H127" i="3"/>
  <c r="J127" i="3"/>
  <c r="K127" i="3"/>
  <c r="L127" i="3"/>
  <c r="M127" i="3"/>
  <c r="AG127" i="3"/>
  <c r="AH127" i="3"/>
  <c r="AI127" i="3"/>
  <c r="AJ127" i="3"/>
  <c r="AK127" i="3"/>
  <c r="AL127" i="3"/>
  <c r="AM127" i="3"/>
  <c r="AN127" i="3"/>
  <c r="AV127" i="3"/>
  <c r="C128" i="3"/>
  <c r="D128" i="3"/>
  <c r="E128" i="3"/>
  <c r="F128" i="3"/>
  <c r="G128" i="3"/>
  <c r="H128" i="3"/>
  <c r="J128" i="3"/>
  <c r="K128" i="3"/>
  <c r="L128" i="3"/>
  <c r="M128" i="3"/>
  <c r="AG128" i="3"/>
  <c r="AH128" i="3"/>
  <c r="AI128" i="3"/>
  <c r="AJ128" i="3"/>
  <c r="AK128" i="3"/>
  <c r="AL128" i="3"/>
  <c r="AM128" i="3"/>
  <c r="AN128" i="3"/>
  <c r="AV128" i="3"/>
  <c r="C129" i="3"/>
  <c r="D129" i="3"/>
  <c r="E129" i="3"/>
  <c r="F129" i="3"/>
  <c r="G129" i="3"/>
  <c r="H129" i="3"/>
  <c r="J129" i="3"/>
  <c r="K129" i="3"/>
  <c r="L129" i="3"/>
  <c r="M129" i="3"/>
  <c r="AG129" i="3"/>
  <c r="AH129" i="3"/>
  <c r="AI129" i="3"/>
  <c r="AJ129" i="3"/>
  <c r="AK129" i="3"/>
  <c r="AL129" i="3"/>
  <c r="AM129" i="3"/>
  <c r="AN129" i="3"/>
  <c r="AV129" i="3"/>
  <c r="C130" i="3"/>
  <c r="D130" i="3"/>
  <c r="E130" i="3"/>
  <c r="F130" i="3"/>
  <c r="G130" i="3"/>
  <c r="H130" i="3"/>
  <c r="J130" i="3"/>
  <c r="K130" i="3"/>
  <c r="L130" i="3"/>
  <c r="M130" i="3"/>
  <c r="AG130" i="3"/>
  <c r="AH130" i="3"/>
  <c r="AI130" i="3"/>
  <c r="AJ130" i="3"/>
  <c r="AK130" i="3"/>
  <c r="AL130" i="3"/>
  <c r="AM130" i="3"/>
  <c r="AN130" i="3"/>
  <c r="AV130" i="3"/>
  <c r="C131" i="3"/>
  <c r="D131" i="3"/>
  <c r="E131" i="3"/>
  <c r="F131" i="3"/>
  <c r="G131" i="3"/>
  <c r="H131" i="3"/>
  <c r="J131" i="3"/>
  <c r="K131" i="3"/>
  <c r="L131" i="3"/>
  <c r="M131" i="3"/>
  <c r="AG131" i="3"/>
  <c r="AH131" i="3"/>
  <c r="AI131" i="3"/>
  <c r="AJ131" i="3"/>
  <c r="AK131" i="3"/>
  <c r="AL131" i="3"/>
  <c r="AM131" i="3"/>
  <c r="AN131" i="3"/>
  <c r="AV131" i="3"/>
  <c r="C132" i="3"/>
  <c r="D132" i="3"/>
  <c r="E132" i="3"/>
  <c r="F132" i="3"/>
  <c r="G132" i="3"/>
  <c r="H132" i="3"/>
  <c r="J132" i="3"/>
  <c r="K132" i="3"/>
  <c r="L132" i="3"/>
  <c r="M132" i="3"/>
  <c r="AG132" i="3"/>
  <c r="AH132" i="3"/>
  <c r="AI132" i="3"/>
  <c r="AJ132" i="3"/>
  <c r="AK132" i="3"/>
  <c r="AL132" i="3"/>
  <c r="AM132" i="3"/>
  <c r="AN132" i="3"/>
  <c r="AV132" i="3"/>
  <c r="C133" i="3"/>
  <c r="D133" i="3"/>
  <c r="E133" i="3"/>
  <c r="F133" i="3"/>
  <c r="G133" i="3"/>
  <c r="H133" i="3"/>
  <c r="J133" i="3"/>
  <c r="K133" i="3"/>
  <c r="L133" i="3"/>
  <c r="M133" i="3"/>
  <c r="AG133" i="3"/>
  <c r="AH133" i="3"/>
  <c r="AI133" i="3"/>
  <c r="AJ133" i="3"/>
  <c r="AK133" i="3"/>
  <c r="AL133" i="3"/>
  <c r="AM133" i="3"/>
  <c r="AN133" i="3"/>
  <c r="AV133" i="3"/>
  <c r="C134" i="3"/>
  <c r="D134" i="3"/>
  <c r="E134" i="3"/>
  <c r="F134" i="3"/>
  <c r="G134" i="3"/>
  <c r="H134" i="3"/>
  <c r="J134" i="3"/>
  <c r="K134" i="3"/>
  <c r="L134" i="3"/>
  <c r="M134" i="3"/>
  <c r="AG134" i="3"/>
  <c r="AH134" i="3"/>
  <c r="AI134" i="3"/>
  <c r="AJ134" i="3"/>
  <c r="AK134" i="3"/>
  <c r="AL134" i="3"/>
  <c r="AM134" i="3"/>
  <c r="AN134" i="3"/>
  <c r="AV134" i="3"/>
  <c r="C135" i="3"/>
  <c r="D135" i="3"/>
  <c r="E135" i="3"/>
  <c r="F135" i="3"/>
  <c r="G135" i="3"/>
  <c r="H135" i="3"/>
  <c r="J135" i="3"/>
  <c r="K135" i="3"/>
  <c r="L135" i="3"/>
  <c r="M135" i="3"/>
  <c r="AG135" i="3"/>
  <c r="AH135" i="3"/>
  <c r="AI135" i="3"/>
  <c r="AJ135" i="3"/>
  <c r="AK135" i="3"/>
  <c r="AL135" i="3"/>
  <c r="AM135" i="3"/>
  <c r="AN135" i="3"/>
  <c r="AV135" i="3"/>
  <c r="C136" i="3"/>
  <c r="D136" i="3"/>
  <c r="E136" i="3"/>
  <c r="F136" i="3"/>
  <c r="G136" i="3"/>
  <c r="H136" i="3"/>
  <c r="J136" i="3"/>
  <c r="K136" i="3"/>
  <c r="L136" i="3"/>
  <c r="M136" i="3"/>
  <c r="AG136" i="3"/>
  <c r="AH136" i="3"/>
  <c r="AI136" i="3"/>
  <c r="AJ136" i="3"/>
  <c r="AK136" i="3"/>
  <c r="AL136" i="3"/>
  <c r="AM136" i="3"/>
  <c r="AN136" i="3"/>
  <c r="AV136" i="3"/>
  <c r="C137" i="3"/>
  <c r="D137" i="3"/>
  <c r="E137" i="3"/>
  <c r="F137" i="3"/>
  <c r="G137" i="3"/>
  <c r="H137" i="3"/>
  <c r="J137" i="3"/>
  <c r="K137" i="3"/>
  <c r="L137" i="3"/>
  <c r="M137" i="3"/>
  <c r="AG137" i="3"/>
  <c r="AH137" i="3"/>
  <c r="AI137" i="3"/>
  <c r="AJ137" i="3"/>
  <c r="AK137" i="3"/>
  <c r="AL137" i="3"/>
  <c r="AM137" i="3"/>
  <c r="AN137" i="3"/>
  <c r="AV137" i="3"/>
  <c r="C138" i="3"/>
  <c r="D138" i="3"/>
  <c r="E138" i="3"/>
  <c r="F138" i="3"/>
  <c r="G138" i="3"/>
  <c r="H138" i="3"/>
  <c r="J138" i="3"/>
  <c r="K138" i="3"/>
  <c r="L138" i="3"/>
  <c r="M138" i="3"/>
  <c r="AG138" i="3"/>
  <c r="AH138" i="3"/>
  <c r="AI138" i="3"/>
  <c r="AJ138" i="3"/>
  <c r="AK138" i="3"/>
  <c r="AL138" i="3"/>
  <c r="AM138" i="3"/>
  <c r="AN138" i="3"/>
  <c r="AV138" i="3"/>
  <c r="C139" i="3"/>
  <c r="D139" i="3"/>
  <c r="E139" i="3"/>
  <c r="F139" i="3"/>
  <c r="G139" i="3"/>
  <c r="H139" i="3"/>
  <c r="J139" i="3"/>
  <c r="K139" i="3"/>
  <c r="L139" i="3"/>
  <c r="M139" i="3"/>
  <c r="AG139" i="3"/>
  <c r="AH139" i="3"/>
  <c r="AI139" i="3"/>
  <c r="AJ139" i="3"/>
  <c r="AK139" i="3"/>
  <c r="AL139" i="3"/>
  <c r="AM139" i="3"/>
  <c r="AN139" i="3"/>
  <c r="AV139" i="3"/>
  <c r="C140" i="3"/>
  <c r="D140" i="3"/>
  <c r="E140" i="3"/>
  <c r="F140" i="3"/>
  <c r="G140" i="3"/>
  <c r="H140" i="3"/>
  <c r="J140" i="3"/>
  <c r="K140" i="3"/>
  <c r="L140" i="3"/>
  <c r="M140" i="3"/>
  <c r="AG140" i="3"/>
  <c r="AH140" i="3"/>
  <c r="AI140" i="3"/>
  <c r="AJ140" i="3"/>
  <c r="AK140" i="3"/>
  <c r="AL140" i="3"/>
  <c r="AM140" i="3"/>
  <c r="AN140" i="3"/>
  <c r="AV140" i="3"/>
  <c r="C141" i="3"/>
  <c r="D141" i="3"/>
  <c r="E141" i="3"/>
  <c r="F141" i="3"/>
  <c r="G141" i="3"/>
  <c r="H141" i="3"/>
  <c r="J141" i="3"/>
  <c r="K141" i="3"/>
  <c r="L141" i="3"/>
  <c r="M141" i="3"/>
  <c r="AG141" i="3"/>
  <c r="AH141" i="3"/>
  <c r="AI141" i="3"/>
  <c r="AJ141" i="3"/>
  <c r="AK141" i="3"/>
  <c r="AL141" i="3"/>
  <c r="AM141" i="3"/>
  <c r="AN141" i="3"/>
  <c r="AV141" i="3"/>
  <c r="C142" i="3"/>
  <c r="D142" i="3"/>
  <c r="E142" i="3"/>
  <c r="F142" i="3"/>
  <c r="G142" i="3"/>
  <c r="H142" i="3"/>
  <c r="J142" i="3"/>
  <c r="K142" i="3"/>
  <c r="L142" i="3"/>
  <c r="M142" i="3"/>
  <c r="AG142" i="3"/>
  <c r="AH142" i="3"/>
  <c r="AI142" i="3"/>
  <c r="AJ142" i="3"/>
  <c r="AK142" i="3"/>
  <c r="AL142" i="3"/>
  <c r="AM142" i="3"/>
  <c r="AN142" i="3"/>
  <c r="AV142" i="3"/>
  <c r="C143" i="3"/>
  <c r="D143" i="3"/>
  <c r="E143" i="3"/>
  <c r="F143" i="3"/>
  <c r="G143" i="3"/>
  <c r="H143" i="3"/>
  <c r="J143" i="3"/>
  <c r="K143" i="3"/>
  <c r="L143" i="3"/>
  <c r="M143" i="3"/>
  <c r="AG143" i="3"/>
  <c r="AH143" i="3"/>
  <c r="AI143" i="3"/>
  <c r="AJ143" i="3"/>
  <c r="AK143" i="3"/>
  <c r="AL143" i="3"/>
  <c r="AM143" i="3"/>
  <c r="AN143" i="3"/>
  <c r="AV143" i="3"/>
  <c r="C144" i="3"/>
  <c r="D144" i="3"/>
  <c r="E144" i="3"/>
  <c r="F144" i="3"/>
  <c r="G144" i="3"/>
  <c r="H144" i="3"/>
  <c r="J144" i="3"/>
  <c r="K144" i="3"/>
  <c r="L144" i="3"/>
  <c r="M144" i="3"/>
  <c r="AG144" i="3"/>
  <c r="AH144" i="3"/>
  <c r="AI144" i="3"/>
  <c r="AJ144" i="3"/>
  <c r="AK144" i="3"/>
  <c r="AL144" i="3"/>
  <c r="AM144" i="3"/>
  <c r="AN144" i="3"/>
  <c r="AV144" i="3"/>
  <c r="C145" i="3"/>
  <c r="D145" i="3"/>
  <c r="E145" i="3"/>
  <c r="F145" i="3"/>
  <c r="G145" i="3"/>
  <c r="H145" i="3"/>
  <c r="J145" i="3"/>
  <c r="K145" i="3"/>
  <c r="L145" i="3"/>
  <c r="M145" i="3"/>
  <c r="AG145" i="3"/>
  <c r="AH145" i="3"/>
  <c r="AI145" i="3"/>
  <c r="AJ145" i="3"/>
  <c r="AK145" i="3"/>
  <c r="AL145" i="3"/>
  <c r="AM145" i="3"/>
  <c r="AN145" i="3"/>
  <c r="AV145" i="3"/>
  <c r="C146" i="3"/>
  <c r="D146" i="3"/>
  <c r="E146" i="3"/>
  <c r="F146" i="3"/>
  <c r="G146" i="3"/>
  <c r="H146" i="3"/>
  <c r="J146" i="3"/>
  <c r="K146" i="3"/>
  <c r="L146" i="3"/>
  <c r="M146" i="3"/>
  <c r="AG146" i="3"/>
  <c r="AH146" i="3"/>
  <c r="AI146" i="3"/>
  <c r="AJ146" i="3"/>
  <c r="AK146" i="3"/>
  <c r="AL146" i="3"/>
  <c r="AM146" i="3"/>
  <c r="AN146" i="3"/>
  <c r="AV146" i="3"/>
  <c r="C147" i="3"/>
  <c r="D147" i="3"/>
  <c r="E147" i="3"/>
  <c r="F147" i="3"/>
  <c r="G147" i="3"/>
  <c r="H147" i="3"/>
  <c r="J147" i="3"/>
  <c r="K147" i="3"/>
  <c r="L147" i="3"/>
  <c r="M147" i="3"/>
  <c r="AG147" i="3"/>
  <c r="AH147" i="3"/>
  <c r="AI147" i="3"/>
  <c r="AJ147" i="3"/>
  <c r="AK147" i="3"/>
  <c r="AL147" i="3"/>
  <c r="AM147" i="3"/>
  <c r="AN147" i="3"/>
  <c r="AV147" i="3"/>
  <c r="C148" i="3"/>
  <c r="D148" i="3"/>
  <c r="E148" i="3"/>
  <c r="F148" i="3"/>
  <c r="G148" i="3"/>
  <c r="H148" i="3"/>
  <c r="J148" i="3"/>
  <c r="K148" i="3"/>
  <c r="L148" i="3"/>
  <c r="M148" i="3"/>
  <c r="AG148" i="3"/>
  <c r="AH148" i="3"/>
  <c r="AI148" i="3"/>
  <c r="AJ148" i="3"/>
  <c r="AK148" i="3"/>
  <c r="AL148" i="3"/>
  <c r="AM148" i="3"/>
  <c r="AN148" i="3"/>
  <c r="AV148" i="3"/>
  <c r="C149" i="3"/>
  <c r="D149" i="3"/>
  <c r="E149" i="3"/>
  <c r="F149" i="3"/>
  <c r="G149" i="3"/>
  <c r="H149" i="3"/>
  <c r="J149" i="3"/>
  <c r="K149" i="3"/>
  <c r="L149" i="3"/>
  <c r="M149" i="3"/>
  <c r="AG149" i="3"/>
  <c r="AH149" i="3"/>
  <c r="AI149" i="3"/>
  <c r="AJ149" i="3"/>
  <c r="AK149" i="3"/>
  <c r="AL149" i="3"/>
  <c r="AM149" i="3"/>
  <c r="AN149" i="3"/>
  <c r="AV149" i="3"/>
  <c r="C150" i="3"/>
  <c r="D150" i="3"/>
  <c r="E150" i="3"/>
  <c r="F150" i="3"/>
  <c r="G150" i="3"/>
  <c r="H150" i="3"/>
  <c r="J150" i="3"/>
  <c r="K150" i="3"/>
  <c r="L150" i="3"/>
  <c r="M150" i="3"/>
  <c r="AG150" i="3"/>
  <c r="AH150" i="3"/>
  <c r="AI150" i="3"/>
  <c r="AJ150" i="3"/>
  <c r="AK150" i="3"/>
  <c r="AL150" i="3"/>
  <c r="AM150" i="3"/>
  <c r="AN150" i="3"/>
  <c r="AV150" i="3"/>
  <c r="C151" i="3"/>
  <c r="D151" i="3"/>
  <c r="E151" i="3"/>
  <c r="F151" i="3"/>
  <c r="G151" i="3"/>
  <c r="H151" i="3"/>
  <c r="J151" i="3"/>
  <c r="K151" i="3"/>
  <c r="L151" i="3"/>
  <c r="M151" i="3"/>
  <c r="AG151" i="3"/>
  <c r="AH151" i="3"/>
  <c r="AI151" i="3"/>
  <c r="AJ151" i="3"/>
  <c r="AK151" i="3"/>
  <c r="AL151" i="3"/>
  <c r="AM151" i="3"/>
  <c r="AN151" i="3"/>
  <c r="AV151" i="3"/>
  <c r="C152" i="3"/>
  <c r="D152" i="3"/>
  <c r="E152" i="3"/>
  <c r="F152" i="3"/>
  <c r="G152" i="3"/>
  <c r="H152" i="3"/>
  <c r="J152" i="3"/>
  <c r="K152" i="3"/>
  <c r="L152" i="3"/>
  <c r="M152" i="3"/>
  <c r="AG152" i="3"/>
  <c r="AH152" i="3"/>
  <c r="AI152" i="3"/>
  <c r="AJ152" i="3"/>
  <c r="AK152" i="3"/>
  <c r="AL152" i="3"/>
  <c r="AM152" i="3"/>
  <c r="AN152" i="3"/>
  <c r="AV152" i="3"/>
  <c r="C153" i="3"/>
  <c r="D153" i="3"/>
  <c r="E153" i="3"/>
  <c r="F153" i="3"/>
  <c r="G153" i="3"/>
  <c r="H153" i="3"/>
  <c r="J153" i="3"/>
  <c r="K153" i="3"/>
  <c r="L153" i="3"/>
  <c r="M153" i="3"/>
  <c r="AG153" i="3"/>
  <c r="AH153" i="3"/>
  <c r="AI153" i="3"/>
  <c r="AJ153" i="3"/>
  <c r="AK153" i="3"/>
  <c r="AL153" i="3"/>
  <c r="AM153" i="3"/>
  <c r="AN153" i="3"/>
  <c r="AV153" i="3"/>
  <c r="C154" i="3"/>
  <c r="D154" i="3"/>
  <c r="E154" i="3"/>
  <c r="F154" i="3"/>
  <c r="G154" i="3"/>
  <c r="H154" i="3"/>
  <c r="J154" i="3"/>
  <c r="K154" i="3"/>
  <c r="L154" i="3"/>
  <c r="M154" i="3"/>
  <c r="AG154" i="3"/>
  <c r="AH154" i="3"/>
  <c r="AI154" i="3"/>
  <c r="AJ154" i="3"/>
  <c r="AK154" i="3"/>
  <c r="AL154" i="3"/>
  <c r="AM154" i="3"/>
  <c r="AN154" i="3"/>
  <c r="AV154" i="3"/>
  <c r="C155" i="3"/>
  <c r="D155" i="3"/>
  <c r="E155" i="3"/>
  <c r="F155" i="3"/>
  <c r="G155" i="3"/>
  <c r="H155" i="3"/>
  <c r="J155" i="3"/>
  <c r="K155" i="3"/>
  <c r="L155" i="3"/>
  <c r="M155" i="3"/>
  <c r="AG155" i="3"/>
  <c r="AH155" i="3"/>
  <c r="AI155" i="3"/>
  <c r="AJ155" i="3"/>
  <c r="AK155" i="3"/>
  <c r="AL155" i="3"/>
  <c r="AM155" i="3"/>
  <c r="AN155" i="3"/>
  <c r="AV155" i="3"/>
  <c r="C156" i="3"/>
  <c r="D156" i="3"/>
  <c r="E156" i="3"/>
  <c r="F156" i="3"/>
  <c r="G156" i="3"/>
  <c r="H156" i="3"/>
  <c r="J156" i="3"/>
  <c r="K156" i="3"/>
  <c r="L156" i="3"/>
  <c r="M156" i="3"/>
  <c r="AG156" i="3"/>
  <c r="AH156" i="3"/>
  <c r="AI156" i="3"/>
  <c r="AJ156" i="3"/>
  <c r="AK156" i="3"/>
  <c r="AL156" i="3"/>
  <c r="AM156" i="3"/>
  <c r="AN156" i="3"/>
  <c r="AV156" i="3"/>
  <c r="C157" i="3"/>
  <c r="D157" i="3"/>
  <c r="E157" i="3"/>
  <c r="F157" i="3"/>
  <c r="G157" i="3"/>
  <c r="H157" i="3"/>
  <c r="J157" i="3"/>
  <c r="K157" i="3"/>
  <c r="L157" i="3"/>
  <c r="M157" i="3"/>
  <c r="AG157" i="3"/>
  <c r="AH157" i="3"/>
  <c r="AI157" i="3"/>
  <c r="AJ157" i="3"/>
  <c r="AK157" i="3"/>
  <c r="AL157" i="3"/>
  <c r="AM157" i="3"/>
  <c r="AN157" i="3"/>
  <c r="AV157" i="3"/>
  <c r="C158" i="3"/>
  <c r="D158" i="3"/>
  <c r="E158" i="3"/>
  <c r="F158" i="3"/>
  <c r="G158" i="3"/>
  <c r="H158" i="3"/>
  <c r="J158" i="3"/>
  <c r="K158" i="3"/>
  <c r="L158" i="3"/>
  <c r="M158" i="3"/>
  <c r="AG158" i="3"/>
  <c r="AH158" i="3"/>
  <c r="AI158" i="3"/>
  <c r="AJ158" i="3"/>
  <c r="AK158" i="3"/>
  <c r="AL158" i="3"/>
  <c r="AM158" i="3"/>
  <c r="AN158" i="3"/>
  <c r="AV158" i="3"/>
  <c r="C159" i="3"/>
  <c r="D159" i="3"/>
  <c r="E159" i="3"/>
  <c r="F159" i="3"/>
  <c r="G159" i="3"/>
  <c r="H159" i="3"/>
  <c r="J159" i="3"/>
  <c r="K159" i="3"/>
  <c r="L159" i="3"/>
  <c r="M159" i="3"/>
  <c r="AG159" i="3"/>
  <c r="AH159" i="3"/>
  <c r="AI159" i="3"/>
  <c r="AJ159" i="3"/>
  <c r="AK159" i="3"/>
  <c r="AL159" i="3"/>
  <c r="AM159" i="3"/>
  <c r="AN159" i="3"/>
  <c r="AV159" i="3"/>
  <c r="C160" i="3"/>
  <c r="D160" i="3"/>
  <c r="E160" i="3"/>
  <c r="F160" i="3"/>
  <c r="G160" i="3"/>
  <c r="H160" i="3"/>
  <c r="J160" i="3"/>
  <c r="K160" i="3"/>
  <c r="L160" i="3"/>
  <c r="M160" i="3"/>
  <c r="AG160" i="3"/>
  <c r="AH160" i="3"/>
  <c r="AI160" i="3"/>
  <c r="AJ160" i="3"/>
  <c r="AK160" i="3"/>
  <c r="AL160" i="3"/>
  <c r="AM160" i="3"/>
  <c r="AN160" i="3"/>
  <c r="AV160" i="3"/>
  <c r="C161" i="3"/>
  <c r="D161" i="3"/>
  <c r="E161" i="3"/>
  <c r="F161" i="3"/>
  <c r="G161" i="3"/>
  <c r="H161" i="3"/>
  <c r="J161" i="3"/>
  <c r="K161" i="3"/>
  <c r="L161" i="3"/>
  <c r="M161" i="3"/>
  <c r="AG161" i="3"/>
  <c r="AH161" i="3"/>
  <c r="AI161" i="3"/>
  <c r="AJ161" i="3"/>
  <c r="AK161" i="3"/>
  <c r="AL161" i="3"/>
  <c r="AM161" i="3"/>
  <c r="AN161" i="3"/>
  <c r="AV161" i="3"/>
  <c r="C162" i="3"/>
  <c r="D162" i="3"/>
  <c r="E162" i="3"/>
  <c r="F162" i="3"/>
  <c r="G162" i="3"/>
  <c r="H162" i="3"/>
  <c r="J162" i="3"/>
  <c r="K162" i="3"/>
  <c r="L162" i="3"/>
  <c r="M162" i="3"/>
  <c r="AG162" i="3"/>
  <c r="AH162" i="3"/>
  <c r="AI162" i="3"/>
  <c r="AJ162" i="3"/>
  <c r="AK162" i="3"/>
  <c r="AL162" i="3"/>
  <c r="AM162" i="3"/>
  <c r="AN162" i="3"/>
  <c r="AV162" i="3"/>
  <c r="C163" i="3"/>
  <c r="D163" i="3"/>
  <c r="E163" i="3"/>
  <c r="F163" i="3"/>
  <c r="G163" i="3"/>
  <c r="H163" i="3"/>
  <c r="J163" i="3"/>
  <c r="K163" i="3"/>
  <c r="L163" i="3"/>
  <c r="M163" i="3"/>
  <c r="AG163" i="3"/>
  <c r="AH163" i="3"/>
  <c r="AI163" i="3"/>
  <c r="AJ163" i="3"/>
  <c r="AK163" i="3"/>
  <c r="AL163" i="3"/>
  <c r="AM163" i="3"/>
  <c r="AN163" i="3"/>
  <c r="AV163" i="3"/>
  <c r="C164" i="3"/>
  <c r="D164" i="3"/>
  <c r="E164" i="3"/>
  <c r="F164" i="3"/>
  <c r="G164" i="3"/>
  <c r="H164" i="3"/>
  <c r="J164" i="3"/>
  <c r="K164" i="3"/>
  <c r="L164" i="3"/>
  <c r="M164" i="3"/>
  <c r="AG164" i="3"/>
  <c r="AH164" i="3"/>
  <c r="AI164" i="3"/>
  <c r="AJ164" i="3"/>
  <c r="AK164" i="3"/>
  <c r="AL164" i="3"/>
  <c r="AM164" i="3"/>
  <c r="AN164" i="3"/>
  <c r="AV164" i="3"/>
  <c r="C165" i="3"/>
  <c r="D165" i="3"/>
  <c r="E165" i="3"/>
  <c r="F165" i="3"/>
  <c r="G165" i="3"/>
  <c r="H165" i="3"/>
  <c r="J165" i="3"/>
  <c r="K165" i="3"/>
  <c r="L165" i="3"/>
  <c r="M165" i="3"/>
  <c r="AG165" i="3"/>
  <c r="AH165" i="3"/>
  <c r="AI165" i="3"/>
  <c r="AJ165" i="3"/>
  <c r="AK165" i="3"/>
  <c r="AL165" i="3"/>
  <c r="AM165" i="3"/>
  <c r="AN165" i="3"/>
  <c r="AV165" i="3"/>
  <c r="C166" i="3"/>
  <c r="D166" i="3"/>
  <c r="E166" i="3"/>
  <c r="F166" i="3"/>
  <c r="G166" i="3"/>
  <c r="H166" i="3"/>
  <c r="J166" i="3"/>
  <c r="K166" i="3"/>
  <c r="L166" i="3"/>
  <c r="M166" i="3"/>
  <c r="AG166" i="3"/>
  <c r="AH166" i="3"/>
  <c r="AI166" i="3"/>
  <c r="AJ166" i="3"/>
  <c r="AK166" i="3"/>
  <c r="AL166" i="3"/>
  <c r="AM166" i="3"/>
  <c r="AN166" i="3"/>
  <c r="AV166" i="3"/>
  <c r="C167" i="3"/>
  <c r="D167" i="3"/>
  <c r="E167" i="3"/>
  <c r="F167" i="3"/>
  <c r="G167" i="3"/>
  <c r="H167" i="3"/>
  <c r="J167" i="3"/>
  <c r="K167" i="3"/>
  <c r="L167" i="3"/>
  <c r="M167" i="3"/>
  <c r="AG167" i="3"/>
  <c r="AH167" i="3"/>
  <c r="AI167" i="3"/>
  <c r="AJ167" i="3"/>
  <c r="AK167" i="3"/>
  <c r="AL167" i="3"/>
  <c r="AM167" i="3"/>
  <c r="AN167" i="3"/>
  <c r="AV167" i="3"/>
  <c r="C168" i="3"/>
  <c r="D168" i="3"/>
  <c r="E168" i="3"/>
  <c r="F168" i="3"/>
  <c r="G168" i="3"/>
  <c r="H168" i="3"/>
  <c r="J168" i="3"/>
  <c r="K168" i="3"/>
  <c r="L168" i="3"/>
  <c r="M168" i="3"/>
  <c r="AG168" i="3"/>
  <c r="AH168" i="3"/>
  <c r="AI168" i="3"/>
  <c r="AJ168" i="3"/>
  <c r="AK168" i="3"/>
  <c r="AL168" i="3"/>
  <c r="AM168" i="3"/>
  <c r="AN168" i="3"/>
  <c r="AV168" i="3"/>
  <c r="C169" i="3"/>
  <c r="D169" i="3"/>
  <c r="E169" i="3"/>
  <c r="F169" i="3"/>
  <c r="G169" i="3"/>
  <c r="H169" i="3"/>
  <c r="J169" i="3"/>
  <c r="K169" i="3"/>
  <c r="L169" i="3"/>
  <c r="M169" i="3"/>
  <c r="AG169" i="3"/>
  <c r="AH169" i="3"/>
  <c r="AI169" i="3"/>
  <c r="AJ169" i="3"/>
  <c r="AK169" i="3"/>
  <c r="AL169" i="3"/>
  <c r="AM169" i="3"/>
  <c r="AN169" i="3"/>
  <c r="AV169" i="3"/>
  <c r="C170" i="3"/>
  <c r="D170" i="3"/>
  <c r="E170" i="3"/>
  <c r="F170" i="3"/>
  <c r="G170" i="3"/>
  <c r="H170" i="3"/>
  <c r="J170" i="3"/>
  <c r="K170" i="3"/>
  <c r="L170" i="3"/>
  <c r="M170" i="3"/>
  <c r="AG170" i="3"/>
  <c r="AH170" i="3"/>
  <c r="AI170" i="3"/>
  <c r="AJ170" i="3"/>
  <c r="AK170" i="3"/>
  <c r="AL170" i="3"/>
  <c r="AM170" i="3"/>
  <c r="AN170" i="3"/>
  <c r="AV170" i="3"/>
  <c r="C172" i="3"/>
  <c r="D172" i="3"/>
  <c r="E172" i="3"/>
  <c r="F172" i="3"/>
  <c r="G172" i="3"/>
  <c r="H172" i="3"/>
  <c r="J172" i="3"/>
  <c r="K172" i="3"/>
  <c r="L172" i="3"/>
  <c r="M172" i="3"/>
  <c r="AG172" i="3"/>
  <c r="AH172" i="3"/>
  <c r="AI172" i="3"/>
  <c r="AJ172" i="3"/>
  <c r="AK172" i="3"/>
  <c r="AL172" i="3"/>
  <c r="AM172" i="3"/>
  <c r="AN172" i="3"/>
  <c r="AV172" i="3"/>
  <c r="C173" i="3"/>
  <c r="D173" i="3"/>
  <c r="E173" i="3"/>
  <c r="F173" i="3"/>
  <c r="G173" i="3"/>
  <c r="H173" i="3"/>
  <c r="J173" i="3"/>
  <c r="K173" i="3"/>
  <c r="L173" i="3"/>
  <c r="M173" i="3"/>
  <c r="AG173" i="3"/>
  <c r="AH173" i="3"/>
  <c r="AI173" i="3"/>
  <c r="AJ173" i="3"/>
  <c r="AK173" i="3"/>
  <c r="AL173" i="3"/>
  <c r="AM173" i="3"/>
  <c r="AN173" i="3"/>
  <c r="AV173" i="3"/>
  <c r="C174" i="3"/>
  <c r="D174" i="3"/>
  <c r="E174" i="3"/>
  <c r="F174" i="3"/>
  <c r="G174" i="3"/>
  <c r="H174" i="3"/>
  <c r="J174" i="3"/>
  <c r="K174" i="3"/>
  <c r="L174" i="3"/>
  <c r="M174" i="3"/>
  <c r="AG174" i="3"/>
  <c r="AH174" i="3"/>
  <c r="AI174" i="3"/>
  <c r="AJ174" i="3"/>
  <c r="AK174" i="3"/>
  <c r="AL174" i="3"/>
  <c r="AM174" i="3"/>
  <c r="AN174" i="3"/>
  <c r="AV174" i="3"/>
  <c r="C175" i="3"/>
  <c r="D175" i="3"/>
  <c r="E175" i="3"/>
  <c r="F175" i="3"/>
  <c r="G175" i="3"/>
  <c r="H175" i="3"/>
  <c r="J175" i="3"/>
  <c r="K175" i="3"/>
  <c r="L175" i="3"/>
  <c r="M175" i="3"/>
  <c r="AG175" i="3"/>
  <c r="AH175" i="3"/>
  <c r="AI175" i="3"/>
  <c r="AJ175" i="3"/>
  <c r="AK175" i="3"/>
  <c r="AL175" i="3"/>
  <c r="AM175" i="3"/>
  <c r="AN175" i="3"/>
  <c r="AV175" i="3"/>
  <c r="C176" i="3"/>
  <c r="D176" i="3"/>
  <c r="E176" i="3"/>
  <c r="F176" i="3"/>
  <c r="G176" i="3"/>
  <c r="H176" i="3"/>
  <c r="J176" i="3"/>
  <c r="K176" i="3"/>
  <c r="L176" i="3"/>
  <c r="M176" i="3"/>
  <c r="AG176" i="3"/>
  <c r="AH176" i="3"/>
  <c r="AI176" i="3"/>
  <c r="AJ176" i="3"/>
  <c r="AK176" i="3"/>
  <c r="AL176" i="3"/>
  <c r="AM176" i="3"/>
  <c r="AN176" i="3"/>
  <c r="AV176" i="3"/>
  <c r="C177" i="3"/>
  <c r="D177" i="3"/>
  <c r="E177" i="3"/>
  <c r="F177" i="3"/>
  <c r="G177" i="3"/>
  <c r="H177" i="3"/>
  <c r="J177" i="3"/>
  <c r="K177" i="3"/>
  <c r="L177" i="3"/>
  <c r="M177" i="3"/>
  <c r="AG177" i="3"/>
  <c r="AH177" i="3"/>
  <c r="AI177" i="3"/>
  <c r="AJ177" i="3"/>
  <c r="AK177" i="3"/>
  <c r="AL177" i="3"/>
  <c r="AM177" i="3"/>
  <c r="AN177" i="3"/>
  <c r="AV177" i="3"/>
  <c r="C178" i="3"/>
  <c r="D178" i="3"/>
  <c r="E178" i="3"/>
  <c r="F178" i="3"/>
  <c r="G178" i="3"/>
  <c r="H178" i="3"/>
  <c r="J178" i="3"/>
  <c r="K178" i="3"/>
  <c r="L178" i="3"/>
  <c r="M178" i="3"/>
  <c r="AG178" i="3"/>
  <c r="AH178" i="3"/>
  <c r="AI178" i="3"/>
  <c r="AJ178" i="3"/>
  <c r="AK178" i="3"/>
  <c r="AL178" i="3"/>
  <c r="AM178" i="3"/>
  <c r="AN178" i="3"/>
  <c r="AV178" i="3"/>
  <c r="C179" i="3"/>
  <c r="D179" i="3"/>
  <c r="E179" i="3"/>
  <c r="F179" i="3"/>
  <c r="G179" i="3"/>
  <c r="H179" i="3"/>
  <c r="J179" i="3"/>
  <c r="K179" i="3"/>
  <c r="L179" i="3"/>
  <c r="M179" i="3"/>
  <c r="AG179" i="3"/>
  <c r="AH179" i="3"/>
  <c r="AI179" i="3"/>
  <c r="AJ179" i="3"/>
  <c r="AK179" i="3"/>
  <c r="AL179" i="3"/>
  <c r="AM179" i="3"/>
  <c r="AN179" i="3"/>
  <c r="AV179" i="3"/>
  <c r="C180" i="3"/>
  <c r="D180" i="3"/>
  <c r="E180" i="3"/>
  <c r="F180" i="3"/>
  <c r="G180" i="3"/>
  <c r="H180" i="3"/>
  <c r="J180" i="3"/>
  <c r="K180" i="3"/>
  <c r="L180" i="3"/>
  <c r="M180" i="3"/>
  <c r="AG180" i="3"/>
  <c r="AH180" i="3"/>
  <c r="AI180" i="3"/>
  <c r="AJ180" i="3"/>
  <c r="AK180" i="3"/>
  <c r="AL180" i="3"/>
  <c r="AM180" i="3"/>
  <c r="AN180" i="3"/>
  <c r="AV180" i="3"/>
  <c r="C181" i="3"/>
  <c r="D181" i="3"/>
  <c r="E181" i="3"/>
  <c r="F181" i="3"/>
  <c r="G181" i="3"/>
  <c r="H181" i="3"/>
  <c r="J181" i="3"/>
  <c r="K181" i="3"/>
  <c r="L181" i="3"/>
  <c r="M181" i="3"/>
  <c r="AG181" i="3"/>
  <c r="AH181" i="3"/>
  <c r="AI181" i="3"/>
  <c r="AJ181" i="3"/>
  <c r="AK181" i="3"/>
  <c r="AL181" i="3"/>
  <c r="AM181" i="3"/>
  <c r="AN181" i="3"/>
  <c r="AV181" i="3"/>
  <c r="C182" i="3"/>
  <c r="D182" i="3"/>
  <c r="E182" i="3"/>
  <c r="F182" i="3"/>
  <c r="G182" i="3"/>
  <c r="H182" i="3"/>
  <c r="J182" i="3"/>
  <c r="K182" i="3"/>
  <c r="L182" i="3"/>
  <c r="M182" i="3"/>
  <c r="AG182" i="3"/>
  <c r="AH182" i="3"/>
  <c r="AI182" i="3"/>
  <c r="AJ182" i="3"/>
  <c r="AK182" i="3"/>
  <c r="AL182" i="3"/>
  <c r="AM182" i="3"/>
  <c r="AN182" i="3"/>
  <c r="AV182" i="3"/>
  <c r="C183" i="3"/>
  <c r="D183" i="3"/>
  <c r="E183" i="3"/>
  <c r="F183" i="3"/>
  <c r="G183" i="3"/>
  <c r="H183" i="3"/>
  <c r="J183" i="3"/>
  <c r="K183" i="3"/>
  <c r="L183" i="3"/>
  <c r="M183" i="3"/>
  <c r="AG183" i="3"/>
  <c r="AH183" i="3"/>
  <c r="AI183" i="3"/>
  <c r="AJ183" i="3"/>
  <c r="AK183" i="3"/>
  <c r="AL183" i="3"/>
  <c r="AM183" i="3"/>
  <c r="AN183" i="3"/>
  <c r="AV183" i="3"/>
  <c r="C184" i="3"/>
  <c r="D184" i="3"/>
  <c r="E184" i="3"/>
  <c r="F184" i="3"/>
  <c r="G184" i="3"/>
  <c r="H184" i="3"/>
  <c r="J184" i="3"/>
  <c r="K184" i="3"/>
  <c r="L184" i="3"/>
  <c r="M184" i="3"/>
  <c r="AG184" i="3"/>
  <c r="AH184" i="3"/>
  <c r="AI184" i="3"/>
  <c r="AJ184" i="3"/>
  <c r="AK184" i="3"/>
  <c r="AL184" i="3"/>
  <c r="AM184" i="3"/>
  <c r="AN184" i="3"/>
  <c r="AV184" i="3"/>
  <c r="C185" i="3"/>
  <c r="D185" i="3"/>
  <c r="E185" i="3"/>
  <c r="F185" i="3"/>
  <c r="G185" i="3"/>
  <c r="H185" i="3"/>
  <c r="J185" i="3"/>
  <c r="K185" i="3"/>
  <c r="L185" i="3"/>
  <c r="M185" i="3"/>
  <c r="AG185" i="3"/>
  <c r="AH185" i="3"/>
  <c r="AI185" i="3"/>
  <c r="AJ185" i="3"/>
  <c r="AK185" i="3"/>
  <c r="AL185" i="3"/>
  <c r="AM185" i="3"/>
  <c r="AN185" i="3"/>
  <c r="AV185" i="3"/>
  <c r="C186" i="3"/>
  <c r="D186" i="3"/>
  <c r="E186" i="3"/>
  <c r="F186" i="3"/>
  <c r="G186" i="3"/>
  <c r="H186" i="3"/>
  <c r="J186" i="3"/>
  <c r="K186" i="3"/>
  <c r="L186" i="3"/>
  <c r="M186" i="3"/>
  <c r="AG186" i="3"/>
  <c r="AH186" i="3"/>
  <c r="AI186" i="3"/>
  <c r="AJ186" i="3"/>
  <c r="AK186" i="3"/>
  <c r="AL186" i="3"/>
  <c r="AM186" i="3"/>
  <c r="AN186" i="3"/>
  <c r="AV186" i="3"/>
  <c r="C187" i="3"/>
  <c r="D187" i="3"/>
  <c r="E187" i="3"/>
  <c r="F187" i="3"/>
  <c r="G187" i="3"/>
  <c r="H187" i="3"/>
  <c r="J187" i="3"/>
  <c r="K187" i="3"/>
  <c r="L187" i="3"/>
  <c r="M187" i="3"/>
  <c r="AG187" i="3"/>
  <c r="AH187" i="3"/>
  <c r="AI187" i="3"/>
  <c r="AJ187" i="3"/>
  <c r="AK187" i="3"/>
  <c r="AL187" i="3"/>
  <c r="AM187" i="3"/>
  <c r="AN187" i="3"/>
  <c r="AV187" i="3"/>
  <c r="C188" i="3"/>
  <c r="D188" i="3"/>
  <c r="E188" i="3"/>
  <c r="F188" i="3"/>
  <c r="G188" i="3"/>
  <c r="H188" i="3"/>
  <c r="J188" i="3"/>
  <c r="K188" i="3"/>
  <c r="L188" i="3"/>
  <c r="M188" i="3"/>
  <c r="AG188" i="3"/>
  <c r="AH188" i="3"/>
  <c r="AI188" i="3"/>
  <c r="AJ188" i="3"/>
  <c r="AK188" i="3"/>
  <c r="AL188" i="3"/>
  <c r="AM188" i="3"/>
  <c r="AN188" i="3"/>
  <c r="AV188" i="3"/>
  <c r="C189" i="3"/>
  <c r="D189" i="3"/>
  <c r="E189" i="3"/>
  <c r="F189" i="3"/>
  <c r="G189" i="3"/>
  <c r="H189" i="3"/>
  <c r="J189" i="3"/>
  <c r="K189" i="3"/>
  <c r="L189" i="3"/>
  <c r="M189" i="3"/>
  <c r="AG189" i="3"/>
  <c r="AH189" i="3"/>
  <c r="AI189" i="3"/>
  <c r="AJ189" i="3"/>
  <c r="AK189" i="3"/>
  <c r="AL189" i="3"/>
  <c r="AM189" i="3"/>
  <c r="AN189" i="3"/>
  <c r="AV189" i="3"/>
  <c r="C190" i="3"/>
  <c r="D190" i="3"/>
  <c r="E190" i="3"/>
  <c r="F190" i="3"/>
  <c r="G190" i="3"/>
  <c r="H190" i="3"/>
  <c r="J190" i="3"/>
  <c r="K190" i="3"/>
  <c r="L190" i="3"/>
  <c r="M190" i="3"/>
  <c r="AG190" i="3"/>
  <c r="AH190" i="3"/>
  <c r="AI190" i="3"/>
  <c r="AJ190" i="3"/>
  <c r="AK190" i="3"/>
  <c r="AL190" i="3"/>
  <c r="AM190" i="3"/>
  <c r="AN190" i="3"/>
  <c r="AV190" i="3"/>
  <c r="C191" i="3"/>
  <c r="D191" i="3"/>
  <c r="E191" i="3"/>
  <c r="F191" i="3"/>
  <c r="G191" i="3"/>
  <c r="H191" i="3"/>
  <c r="J191" i="3"/>
  <c r="K191" i="3"/>
  <c r="L191" i="3"/>
  <c r="M191" i="3"/>
  <c r="AG191" i="3"/>
  <c r="AH191" i="3"/>
  <c r="AI191" i="3"/>
  <c r="AJ191" i="3"/>
  <c r="AK191" i="3"/>
  <c r="AL191" i="3"/>
  <c r="AM191" i="3"/>
  <c r="AN191" i="3"/>
  <c r="AV191" i="3"/>
  <c r="C192" i="3"/>
  <c r="D192" i="3"/>
  <c r="E192" i="3"/>
  <c r="F192" i="3"/>
  <c r="G192" i="3"/>
  <c r="H192" i="3"/>
  <c r="J192" i="3"/>
  <c r="K192" i="3"/>
  <c r="L192" i="3"/>
  <c r="M192" i="3"/>
  <c r="AG192" i="3"/>
  <c r="AH192" i="3"/>
  <c r="AI192" i="3"/>
  <c r="AJ192" i="3"/>
  <c r="AK192" i="3"/>
  <c r="AL192" i="3"/>
  <c r="AM192" i="3"/>
  <c r="AN192" i="3"/>
  <c r="AV192" i="3"/>
  <c r="C193" i="3"/>
  <c r="D193" i="3"/>
  <c r="E193" i="3"/>
  <c r="F193" i="3"/>
  <c r="G193" i="3"/>
  <c r="H193" i="3"/>
  <c r="J193" i="3"/>
  <c r="K193" i="3"/>
  <c r="L193" i="3"/>
  <c r="M193" i="3"/>
  <c r="AG193" i="3"/>
  <c r="AH193" i="3"/>
  <c r="AI193" i="3"/>
  <c r="AJ193" i="3"/>
  <c r="AK193" i="3"/>
  <c r="AL193" i="3"/>
  <c r="AM193" i="3"/>
  <c r="AN193" i="3"/>
  <c r="AV193" i="3"/>
  <c r="C194" i="3"/>
  <c r="D194" i="3"/>
  <c r="E194" i="3"/>
  <c r="F194" i="3"/>
  <c r="G194" i="3"/>
  <c r="H194" i="3"/>
  <c r="J194" i="3"/>
  <c r="K194" i="3"/>
  <c r="L194" i="3"/>
  <c r="M194" i="3"/>
  <c r="AG194" i="3"/>
  <c r="AH194" i="3"/>
  <c r="AI194" i="3"/>
  <c r="AJ194" i="3"/>
  <c r="AK194" i="3"/>
  <c r="AL194" i="3"/>
  <c r="AM194" i="3"/>
  <c r="AN194" i="3"/>
  <c r="AV194" i="3"/>
  <c r="C195" i="3"/>
  <c r="D195" i="3"/>
  <c r="E195" i="3"/>
  <c r="F195" i="3"/>
  <c r="G195" i="3"/>
  <c r="H195" i="3"/>
  <c r="J195" i="3"/>
  <c r="K195" i="3"/>
  <c r="L195" i="3"/>
  <c r="M195" i="3"/>
  <c r="AG195" i="3"/>
  <c r="AH195" i="3"/>
  <c r="AI195" i="3"/>
  <c r="AJ195" i="3"/>
  <c r="AK195" i="3"/>
  <c r="AL195" i="3"/>
  <c r="AM195" i="3"/>
  <c r="AN195" i="3"/>
  <c r="AV195" i="3"/>
  <c r="C196" i="3"/>
  <c r="D196" i="3"/>
  <c r="E196" i="3"/>
  <c r="F196" i="3"/>
  <c r="G196" i="3"/>
  <c r="H196" i="3"/>
  <c r="J196" i="3"/>
  <c r="K196" i="3"/>
  <c r="L196" i="3"/>
  <c r="M196" i="3"/>
  <c r="AG196" i="3"/>
  <c r="AH196" i="3"/>
  <c r="AI196" i="3"/>
  <c r="AJ196" i="3"/>
  <c r="AK196" i="3"/>
  <c r="AL196" i="3"/>
  <c r="AM196" i="3"/>
  <c r="AN196" i="3"/>
  <c r="AV196" i="3"/>
  <c r="C197" i="3"/>
  <c r="D197" i="3"/>
  <c r="E197" i="3"/>
  <c r="F197" i="3"/>
  <c r="G197" i="3"/>
  <c r="H197" i="3"/>
  <c r="J197" i="3"/>
  <c r="K197" i="3"/>
  <c r="L197" i="3"/>
  <c r="M197" i="3"/>
  <c r="AG197" i="3"/>
  <c r="AH197" i="3"/>
  <c r="AI197" i="3"/>
  <c r="AJ197" i="3"/>
  <c r="AK197" i="3"/>
  <c r="AL197" i="3"/>
  <c r="AM197" i="3"/>
  <c r="AN197" i="3"/>
  <c r="AV197" i="3"/>
  <c r="C198" i="3"/>
  <c r="D198" i="3"/>
  <c r="E198" i="3"/>
  <c r="F198" i="3"/>
  <c r="G198" i="3"/>
  <c r="H198" i="3"/>
  <c r="J198" i="3"/>
  <c r="K198" i="3"/>
  <c r="L198" i="3"/>
  <c r="M198" i="3"/>
  <c r="AG198" i="3"/>
  <c r="AH198" i="3"/>
  <c r="AI198" i="3"/>
  <c r="AJ198" i="3"/>
  <c r="AK198" i="3"/>
  <c r="AL198" i="3"/>
  <c r="AM198" i="3"/>
  <c r="AN198" i="3"/>
  <c r="AV198" i="3"/>
  <c r="C199" i="3"/>
  <c r="D199" i="3"/>
  <c r="E199" i="3"/>
  <c r="F199" i="3"/>
  <c r="G199" i="3"/>
  <c r="H199" i="3"/>
  <c r="J199" i="3"/>
  <c r="K199" i="3"/>
  <c r="L199" i="3"/>
  <c r="M199" i="3"/>
  <c r="AG199" i="3"/>
  <c r="AH199" i="3"/>
  <c r="AI199" i="3"/>
  <c r="AJ199" i="3"/>
  <c r="AK199" i="3"/>
  <c r="AL199" i="3"/>
  <c r="AM199" i="3"/>
  <c r="AN199" i="3"/>
  <c r="AV199" i="3"/>
  <c r="C200" i="3"/>
  <c r="D200" i="3"/>
  <c r="E200" i="3"/>
  <c r="F200" i="3"/>
  <c r="G200" i="3"/>
  <c r="H200" i="3"/>
  <c r="J200" i="3"/>
  <c r="K200" i="3"/>
  <c r="L200" i="3"/>
  <c r="M200" i="3"/>
  <c r="AG200" i="3"/>
  <c r="AH200" i="3"/>
  <c r="AI200" i="3"/>
  <c r="AJ200" i="3"/>
  <c r="AK200" i="3"/>
  <c r="AL200" i="3"/>
  <c r="AM200" i="3"/>
  <c r="AN200" i="3"/>
  <c r="AV200" i="3"/>
  <c r="C201" i="3"/>
  <c r="D201" i="3"/>
  <c r="E201" i="3"/>
  <c r="F201" i="3"/>
  <c r="G201" i="3"/>
  <c r="H201" i="3"/>
  <c r="J201" i="3"/>
  <c r="K201" i="3"/>
  <c r="L201" i="3"/>
  <c r="M201" i="3"/>
  <c r="AG201" i="3"/>
  <c r="AH201" i="3"/>
  <c r="AI201" i="3"/>
  <c r="AJ201" i="3"/>
  <c r="AK201" i="3"/>
  <c r="AL201" i="3"/>
  <c r="AM201" i="3"/>
  <c r="AN201" i="3"/>
  <c r="AV201" i="3"/>
  <c r="C202" i="3"/>
  <c r="D202" i="3"/>
  <c r="E202" i="3"/>
  <c r="F202" i="3"/>
  <c r="G202" i="3"/>
  <c r="H202" i="3"/>
  <c r="J202" i="3"/>
  <c r="K202" i="3"/>
  <c r="L202" i="3"/>
  <c r="M202" i="3"/>
  <c r="AG202" i="3"/>
  <c r="AH202" i="3"/>
  <c r="AI202" i="3"/>
  <c r="AJ202" i="3"/>
  <c r="AK202" i="3"/>
  <c r="AL202" i="3"/>
  <c r="AM202" i="3"/>
  <c r="AN202" i="3"/>
  <c r="AV202" i="3"/>
  <c r="C203" i="3"/>
  <c r="D203" i="3"/>
  <c r="E203" i="3"/>
  <c r="F203" i="3"/>
  <c r="G203" i="3"/>
  <c r="H203" i="3"/>
  <c r="J203" i="3"/>
  <c r="K203" i="3"/>
  <c r="L203" i="3"/>
  <c r="M203" i="3"/>
  <c r="AG203" i="3"/>
  <c r="AH203" i="3"/>
  <c r="AI203" i="3"/>
  <c r="AJ203" i="3"/>
  <c r="AK203" i="3"/>
  <c r="AL203" i="3"/>
  <c r="AM203" i="3"/>
  <c r="AN203" i="3"/>
  <c r="AV203" i="3"/>
  <c r="C204" i="3"/>
  <c r="D204" i="3"/>
  <c r="E204" i="3"/>
  <c r="F204" i="3"/>
  <c r="G204" i="3"/>
  <c r="H204" i="3"/>
  <c r="J204" i="3"/>
  <c r="K204" i="3"/>
  <c r="L204" i="3"/>
  <c r="M204" i="3"/>
  <c r="AG204" i="3"/>
  <c r="AH204" i="3"/>
  <c r="AI204" i="3"/>
  <c r="AJ204" i="3"/>
  <c r="AK204" i="3"/>
  <c r="AL204" i="3"/>
  <c r="AM204" i="3"/>
  <c r="AN204" i="3"/>
  <c r="AV204" i="3"/>
  <c r="C205" i="3"/>
  <c r="D205" i="3"/>
  <c r="E205" i="3"/>
  <c r="F205" i="3"/>
  <c r="G205" i="3"/>
  <c r="H205" i="3"/>
  <c r="J205" i="3"/>
  <c r="K205" i="3"/>
  <c r="L205" i="3"/>
  <c r="M205" i="3"/>
  <c r="AG205" i="3"/>
  <c r="AH205" i="3"/>
  <c r="AI205" i="3"/>
  <c r="AJ205" i="3"/>
  <c r="AK205" i="3"/>
  <c r="AL205" i="3"/>
  <c r="AM205" i="3"/>
  <c r="AN205" i="3"/>
  <c r="AV205" i="3"/>
  <c r="C206" i="3"/>
  <c r="D206" i="3"/>
  <c r="E206" i="3"/>
  <c r="F206" i="3"/>
  <c r="G206" i="3"/>
  <c r="H206" i="3"/>
  <c r="J206" i="3"/>
  <c r="K206" i="3"/>
  <c r="L206" i="3"/>
  <c r="M206" i="3"/>
  <c r="AG206" i="3"/>
  <c r="AH206" i="3"/>
  <c r="AI206" i="3"/>
  <c r="AJ206" i="3"/>
  <c r="AK206" i="3"/>
  <c r="AL206" i="3"/>
  <c r="AM206" i="3"/>
  <c r="AN206" i="3"/>
  <c r="AV206" i="3"/>
  <c r="C207" i="3"/>
  <c r="D207" i="3"/>
  <c r="E207" i="3"/>
  <c r="F207" i="3"/>
  <c r="G207" i="3"/>
  <c r="H207" i="3"/>
  <c r="J207" i="3"/>
  <c r="K207" i="3"/>
  <c r="L207" i="3"/>
  <c r="M207" i="3"/>
  <c r="AG207" i="3"/>
  <c r="AH207" i="3"/>
  <c r="AI207" i="3"/>
  <c r="AJ207" i="3"/>
  <c r="AK207" i="3"/>
  <c r="AL207" i="3"/>
  <c r="AM207" i="3"/>
  <c r="AN207" i="3"/>
  <c r="AV207" i="3"/>
  <c r="C208" i="3"/>
  <c r="D208" i="3"/>
  <c r="E208" i="3"/>
  <c r="F208" i="3"/>
  <c r="G208" i="3"/>
  <c r="H208" i="3"/>
  <c r="J208" i="3"/>
  <c r="K208" i="3"/>
  <c r="L208" i="3"/>
  <c r="M208" i="3"/>
  <c r="AG208" i="3"/>
  <c r="AH208" i="3"/>
  <c r="AI208" i="3"/>
  <c r="AJ208" i="3"/>
  <c r="AK208" i="3"/>
  <c r="AL208" i="3"/>
  <c r="AM208" i="3"/>
  <c r="AN208" i="3"/>
  <c r="AV208" i="3"/>
  <c r="C209" i="3"/>
  <c r="D209" i="3"/>
  <c r="E209" i="3"/>
  <c r="F209" i="3"/>
  <c r="G209" i="3"/>
  <c r="H209" i="3"/>
  <c r="J209" i="3"/>
  <c r="K209" i="3"/>
  <c r="L209" i="3"/>
  <c r="M209" i="3"/>
  <c r="AG209" i="3"/>
  <c r="AH209" i="3"/>
  <c r="AI209" i="3"/>
  <c r="AJ209" i="3"/>
  <c r="AK209" i="3"/>
  <c r="AL209" i="3"/>
  <c r="AM209" i="3"/>
  <c r="AN209" i="3"/>
  <c r="AV209" i="3"/>
  <c r="C210" i="3"/>
  <c r="D210" i="3"/>
  <c r="E210" i="3"/>
  <c r="F210" i="3"/>
  <c r="G210" i="3"/>
  <c r="H210" i="3"/>
  <c r="J210" i="3"/>
  <c r="K210" i="3"/>
  <c r="L210" i="3"/>
  <c r="M210" i="3"/>
  <c r="AG210" i="3"/>
  <c r="AH210" i="3"/>
  <c r="AI210" i="3"/>
  <c r="AJ210" i="3"/>
  <c r="AK210" i="3"/>
  <c r="AL210" i="3"/>
  <c r="AM210" i="3"/>
  <c r="AN210" i="3"/>
  <c r="AV210" i="3"/>
  <c r="C211" i="3"/>
  <c r="D211" i="3"/>
  <c r="E211" i="3"/>
  <c r="F211" i="3"/>
  <c r="G211" i="3"/>
  <c r="H211" i="3"/>
  <c r="J211" i="3"/>
  <c r="K211" i="3"/>
  <c r="L211" i="3"/>
  <c r="M211" i="3"/>
  <c r="AG211" i="3"/>
  <c r="AH211" i="3"/>
  <c r="AI211" i="3"/>
  <c r="AJ211" i="3"/>
  <c r="AK211" i="3"/>
  <c r="AL211" i="3"/>
  <c r="AM211" i="3"/>
  <c r="AN211" i="3"/>
  <c r="AV211" i="3"/>
  <c r="C212" i="3"/>
  <c r="D212" i="3"/>
  <c r="E212" i="3"/>
  <c r="F212" i="3"/>
  <c r="G212" i="3"/>
  <c r="H212" i="3"/>
  <c r="J212" i="3"/>
  <c r="K212" i="3"/>
  <c r="L212" i="3"/>
  <c r="M212" i="3"/>
  <c r="AG212" i="3"/>
  <c r="AH212" i="3"/>
  <c r="AI212" i="3"/>
  <c r="AJ212" i="3"/>
  <c r="AK212" i="3"/>
  <c r="AL212" i="3"/>
  <c r="AM212" i="3"/>
  <c r="AN212" i="3"/>
  <c r="AV212" i="3"/>
  <c r="C213" i="3"/>
  <c r="D213" i="3"/>
  <c r="E213" i="3"/>
  <c r="F213" i="3"/>
  <c r="G213" i="3"/>
  <c r="H213" i="3"/>
  <c r="J213" i="3"/>
  <c r="K213" i="3"/>
  <c r="L213" i="3"/>
  <c r="M213" i="3"/>
  <c r="AG213" i="3"/>
  <c r="AH213" i="3"/>
  <c r="AI213" i="3"/>
  <c r="AJ213" i="3"/>
  <c r="AK213" i="3"/>
  <c r="AL213" i="3"/>
  <c r="AM213" i="3"/>
  <c r="AN213" i="3"/>
  <c r="AV213" i="3"/>
  <c r="C214" i="3"/>
  <c r="D214" i="3"/>
  <c r="E214" i="3"/>
  <c r="F214" i="3"/>
  <c r="G214" i="3"/>
  <c r="H214" i="3"/>
  <c r="J214" i="3"/>
  <c r="K214" i="3"/>
  <c r="L214" i="3"/>
  <c r="M214" i="3"/>
  <c r="AG214" i="3"/>
  <c r="AH214" i="3"/>
  <c r="AI214" i="3"/>
  <c r="AJ214" i="3"/>
  <c r="AK214" i="3"/>
  <c r="AL214" i="3"/>
  <c r="AM214" i="3"/>
  <c r="AN214" i="3"/>
  <c r="AV214" i="3"/>
  <c r="C215" i="3"/>
  <c r="D215" i="3"/>
  <c r="E215" i="3"/>
  <c r="F215" i="3"/>
  <c r="G215" i="3"/>
  <c r="H215" i="3"/>
  <c r="J215" i="3"/>
  <c r="K215" i="3"/>
  <c r="L215" i="3"/>
  <c r="M215" i="3"/>
  <c r="AG215" i="3"/>
  <c r="AH215" i="3"/>
  <c r="AI215" i="3"/>
  <c r="AJ215" i="3"/>
  <c r="AK215" i="3"/>
  <c r="AL215" i="3"/>
  <c r="AM215" i="3"/>
  <c r="AN215" i="3"/>
  <c r="AV215" i="3"/>
  <c r="C216" i="3"/>
  <c r="D216" i="3"/>
  <c r="E216" i="3"/>
  <c r="F216" i="3"/>
  <c r="G216" i="3"/>
  <c r="H216" i="3"/>
  <c r="J216" i="3"/>
  <c r="K216" i="3"/>
  <c r="L216" i="3"/>
  <c r="M216" i="3"/>
  <c r="AG216" i="3"/>
  <c r="AH216" i="3"/>
  <c r="AI216" i="3"/>
  <c r="AJ216" i="3"/>
  <c r="AK216" i="3"/>
  <c r="AL216" i="3"/>
  <c r="AM216" i="3"/>
  <c r="AN216" i="3"/>
  <c r="AV216" i="3"/>
  <c r="C217" i="3"/>
  <c r="D217" i="3"/>
  <c r="E217" i="3"/>
  <c r="F217" i="3"/>
  <c r="G217" i="3"/>
  <c r="H217" i="3"/>
  <c r="J217" i="3"/>
  <c r="K217" i="3"/>
  <c r="L217" i="3"/>
  <c r="M217" i="3"/>
  <c r="AG217" i="3"/>
  <c r="AH217" i="3"/>
  <c r="AI217" i="3"/>
  <c r="AJ217" i="3"/>
  <c r="AK217" i="3"/>
  <c r="AL217" i="3"/>
  <c r="AM217" i="3"/>
  <c r="AN217" i="3"/>
  <c r="AV217" i="3"/>
  <c r="C218" i="3"/>
  <c r="D218" i="3"/>
  <c r="E218" i="3"/>
  <c r="F218" i="3"/>
  <c r="G218" i="3"/>
  <c r="H218" i="3"/>
  <c r="J218" i="3"/>
  <c r="K218" i="3"/>
  <c r="L218" i="3"/>
  <c r="M218" i="3"/>
  <c r="AG218" i="3"/>
  <c r="AH218" i="3"/>
  <c r="AI218" i="3"/>
  <c r="AJ218" i="3"/>
  <c r="AK218" i="3"/>
  <c r="AL218" i="3"/>
  <c r="AM218" i="3"/>
  <c r="AN218" i="3"/>
  <c r="AV218" i="3"/>
  <c r="C219" i="3"/>
  <c r="D219" i="3"/>
  <c r="E219" i="3"/>
  <c r="F219" i="3"/>
  <c r="G219" i="3"/>
  <c r="H219" i="3"/>
  <c r="J219" i="3"/>
  <c r="K219" i="3"/>
  <c r="L219" i="3"/>
  <c r="M219" i="3"/>
  <c r="AG219" i="3"/>
  <c r="AH219" i="3"/>
  <c r="AI219" i="3"/>
  <c r="AJ219" i="3"/>
  <c r="AK219" i="3"/>
  <c r="AL219" i="3"/>
  <c r="AM219" i="3"/>
  <c r="AN219" i="3"/>
  <c r="AV219" i="3"/>
  <c r="C220" i="3"/>
  <c r="D220" i="3"/>
  <c r="E220" i="3"/>
  <c r="F220" i="3"/>
  <c r="G220" i="3"/>
  <c r="H220" i="3"/>
  <c r="J220" i="3"/>
  <c r="K220" i="3"/>
  <c r="L220" i="3"/>
  <c r="M220" i="3"/>
  <c r="AG220" i="3"/>
  <c r="AH220" i="3"/>
  <c r="AI220" i="3"/>
  <c r="AJ220" i="3"/>
  <c r="AK220" i="3"/>
  <c r="AL220" i="3"/>
  <c r="AM220" i="3"/>
  <c r="AN220" i="3"/>
  <c r="AV220" i="3"/>
  <c r="C221" i="3"/>
  <c r="D221" i="3"/>
  <c r="E221" i="3"/>
  <c r="F221" i="3"/>
  <c r="G221" i="3"/>
  <c r="H221" i="3"/>
  <c r="J221" i="3"/>
  <c r="K221" i="3"/>
  <c r="L221" i="3"/>
  <c r="M221" i="3"/>
  <c r="AG221" i="3"/>
  <c r="AH221" i="3"/>
  <c r="AI221" i="3"/>
  <c r="AJ221" i="3"/>
  <c r="AK221" i="3"/>
  <c r="AL221" i="3"/>
  <c r="AM221" i="3"/>
  <c r="AN221" i="3"/>
  <c r="AV221" i="3"/>
  <c r="C222" i="3"/>
  <c r="D222" i="3"/>
  <c r="E222" i="3"/>
  <c r="F222" i="3"/>
  <c r="G222" i="3"/>
  <c r="H222" i="3"/>
  <c r="J222" i="3"/>
  <c r="K222" i="3"/>
  <c r="L222" i="3"/>
  <c r="M222" i="3"/>
  <c r="AG222" i="3"/>
  <c r="AH222" i="3"/>
  <c r="AI222" i="3"/>
  <c r="AJ222" i="3"/>
  <c r="AK222" i="3"/>
  <c r="AL222" i="3"/>
  <c r="AM222" i="3"/>
  <c r="AN222" i="3"/>
  <c r="AV222" i="3"/>
  <c r="C223" i="3"/>
  <c r="D223" i="3"/>
  <c r="E223" i="3"/>
  <c r="F223" i="3"/>
  <c r="G223" i="3"/>
  <c r="H223" i="3"/>
  <c r="J223" i="3"/>
  <c r="K223" i="3"/>
  <c r="L223" i="3"/>
  <c r="M223" i="3"/>
  <c r="AG223" i="3"/>
  <c r="AH223" i="3"/>
  <c r="AI223" i="3"/>
  <c r="AJ223" i="3"/>
  <c r="AK223" i="3"/>
  <c r="AL223" i="3"/>
  <c r="AM223" i="3"/>
  <c r="AN223" i="3"/>
  <c r="AV223" i="3"/>
  <c r="C224" i="3"/>
  <c r="D224" i="3"/>
  <c r="E224" i="3"/>
  <c r="F224" i="3"/>
  <c r="G224" i="3"/>
  <c r="H224" i="3"/>
  <c r="J224" i="3"/>
  <c r="K224" i="3"/>
  <c r="L224" i="3"/>
  <c r="M224" i="3"/>
  <c r="AG224" i="3"/>
  <c r="AH224" i="3"/>
  <c r="AI224" i="3"/>
  <c r="AJ224" i="3"/>
  <c r="AK224" i="3"/>
  <c r="AL224" i="3"/>
  <c r="AM224" i="3"/>
  <c r="AN224" i="3"/>
  <c r="AV224" i="3"/>
  <c r="C225" i="3"/>
  <c r="D225" i="3"/>
  <c r="E225" i="3"/>
  <c r="F225" i="3"/>
  <c r="G225" i="3"/>
  <c r="H225" i="3"/>
  <c r="J225" i="3"/>
  <c r="K225" i="3"/>
  <c r="L225" i="3"/>
  <c r="M225" i="3"/>
  <c r="AG225" i="3"/>
  <c r="AH225" i="3"/>
  <c r="AI225" i="3"/>
  <c r="AJ225" i="3"/>
  <c r="AK225" i="3"/>
  <c r="AL225" i="3"/>
  <c r="AM225" i="3"/>
  <c r="AN225" i="3"/>
  <c r="AV225" i="3"/>
  <c r="C226" i="3"/>
  <c r="D226" i="3"/>
  <c r="E226" i="3"/>
  <c r="F226" i="3"/>
  <c r="G226" i="3"/>
  <c r="H226" i="3"/>
  <c r="J226" i="3"/>
  <c r="K226" i="3"/>
  <c r="L226" i="3"/>
  <c r="M226" i="3"/>
  <c r="AG226" i="3"/>
  <c r="AH226" i="3"/>
  <c r="AI226" i="3"/>
  <c r="AJ226" i="3"/>
  <c r="AK226" i="3"/>
  <c r="AL226" i="3"/>
  <c r="AM226" i="3"/>
  <c r="AN226" i="3"/>
  <c r="AV226" i="3"/>
  <c r="C227" i="3"/>
  <c r="D227" i="3"/>
  <c r="E227" i="3"/>
  <c r="F227" i="3"/>
  <c r="G227" i="3"/>
  <c r="H227" i="3"/>
  <c r="J227" i="3"/>
  <c r="K227" i="3"/>
  <c r="L227" i="3"/>
  <c r="M227" i="3"/>
  <c r="AG227" i="3"/>
  <c r="AH227" i="3"/>
  <c r="AI227" i="3"/>
  <c r="AJ227" i="3"/>
  <c r="AK227" i="3"/>
  <c r="AL227" i="3"/>
  <c r="AM227" i="3"/>
  <c r="AN227" i="3"/>
  <c r="AV227" i="3"/>
  <c r="C228" i="3"/>
  <c r="D228" i="3"/>
  <c r="E228" i="3"/>
  <c r="F228" i="3"/>
  <c r="G228" i="3"/>
  <c r="H228" i="3"/>
  <c r="J228" i="3"/>
  <c r="K228" i="3"/>
  <c r="L228" i="3"/>
  <c r="M228" i="3"/>
  <c r="AG228" i="3"/>
  <c r="AH228" i="3"/>
  <c r="AI228" i="3"/>
  <c r="AJ228" i="3"/>
  <c r="AK228" i="3"/>
  <c r="AL228" i="3"/>
  <c r="AM228" i="3"/>
  <c r="AN228" i="3"/>
  <c r="AV228" i="3"/>
  <c r="C229" i="3"/>
  <c r="D229" i="3"/>
  <c r="E229" i="3"/>
  <c r="F229" i="3"/>
  <c r="G229" i="3"/>
  <c r="H229" i="3"/>
  <c r="J229" i="3"/>
  <c r="K229" i="3"/>
  <c r="L229" i="3"/>
  <c r="M229" i="3"/>
  <c r="AG229" i="3"/>
  <c r="AH229" i="3"/>
  <c r="AI229" i="3"/>
  <c r="AJ229" i="3"/>
  <c r="AK229" i="3"/>
  <c r="AL229" i="3"/>
  <c r="AM229" i="3"/>
  <c r="AN229" i="3"/>
  <c r="AV229" i="3"/>
  <c r="C230" i="3"/>
  <c r="D230" i="3"/>
  <c r="E230" i="3"/>
  <c r="F230" i="3"/>
  <c r="G230" i="3"/>
  <c r="H230" i="3"/>
  <c r="J230" i="3"/>
  <c r="K230" i="3"/>
  <c r="L230" i="3"/>
  <c r="M230" i="3"/>
  <c r="AG230" i="3"/>
  <c r="AH230" i="3"/>
  <c r="AI230" i="3"/>
  <c r="AJ230" i="3"/>
  <c r="AK230" i="3"/>
  <c r="AL230" i="3"/>
  <c r="AM230" i="3"/>
  <c r="AN230" i="3"/>
  <c r="AV230" i="3"/>
  <c r="C232" i="3"/>
  <c r="D232" i="3"/>
  <c r="E232" i="3"/>
  <c r="F232" i="3"/>
  <c r="G232" i="3"/>
  <c r="H232" i="3"/>
  <c r="J232" i="3"/>
  <c r="K232" i="3"/>
  <c r="L232" i="3"/>
  <c r="M232" i="3"/>
  <c r="AG232" i="3"/>
  <c r="AH232" i="3"/>
  <c r="AI232" i="3"/>
  <c r="AJ232" i="3"/>
  <c r="AK232" i="3"/>
  <c r="AL232" i="3"/>
  <c r="AM232" i="3"/>
  <c r="AN232" i="3"/>
  <c r="AV232" i="3"/>
  <c r="C233" i="3"/>
  <c r="D233" i="3"/>
  <c r="E233" i="3"/>
  <c r="F233" i="3"/>
  <c r="G233" i="3"/>
  <c r="H233" i="3"/>
  <c r="J233" i="3"/>
  <c r="K233" i="3"/>
  <c r="L233" i="3"/>
  <c r="M233" i="3"/>
  <c r="AG233" i="3"/>
  <c r="AH233" i="3"/>
  <c r="AI233" i="3"/>
  <c r="AJ233" i="3"/>
  <c r="AK233" i="3"/>
  <c r="AL233" i="3"/>
  <c r="AM233" i="3"/>
  <c r="AN233" i="3"/>
  <c r="AV233" i="3"/>
  <c r="C234" i="3"/>
  <c r="D234" i="3"/>
  <c r="E234" i="3"/>
  <c r="F234" i="3"/>
  <c r="G234" i="3"/>
  <c r="H234" i="3"/>
  <c r="J234" i="3"/>
  <c r="K234" i="3"/>
  <c r="L234" i="3"/>
  <c r="M234" i="3"/>
  <c r="AG234" i="3"/>
  <c r="AH234" i="3"/>
  <c r="AI234" i="3"/>
  <c r="AJ234" i="3"/>
  <c r="AK234" i="3"/>
  <c r="AL234" i="3"/>
  <c r="AM234" i="3"/>
  <c r="AN234" i="3"/>
  <c r="AV234" i="3"/>
  <c r="C235" i="3"/>
  <c r="D235" i="3"/>
  <c r="E235" i="3"/>
  <c r="F235" i="3"/>
  <c r="G235" i="3"/>
  <c r="H235" i="3"/>
  <c r="J235" i="3"/>
  <c r="K235" i="3"/>
  <c r="L235" i="3"/>
  <c r="M235" i="3"/>
  <c r="AG235" i="3"/>
  <c r="AH235" i="3"/>
  <c r="AI235" i="3"/>
  <c r="AJ235" i="3"/>
  <c r="AK235" i="3"/>
  <c r="AL235" i="3"/>
  <c r="AM235" i="3"/>
  <c r="AN235" i="3"/>
  <c r="AV235" i="3"/>
  <c r="C236" i="3"/>
  <c r="D236" i="3"/>
  <c r="E236" i="3"/>
  <c r="F236" i="3"/>
  <c r="G236" i="3"/>
  <c r="H236" i="3"/>
  <c r="J236" i="3"/>
  <c r="K236" i="3"/>
  <c r="L236" i="3"/>
  <c r="M236" i="3"/>
  <c r="AG236" i="3"/>
  <c r="AH236" i="3"/>
  <c r="AI236" i="3"/>
  <c r="AJ236" i="3"/>
  <c r="AK236" i="3"/>
  <c r="AL236" i="3"/>
  <c r="AM236" i="3"/>
  <c r="AN236" i="3"/>
  <c r="AV236" i="3"/>
  <c r="C237" i="3"/>
  <c r="D237" i="3"/>
  <c r="E237" i="3"/>
  <c r="F237" i="3"/>
  <c r="G237" i="3"/>
  <c r="H237" i="3"/>
  <c r="J237" i="3"/>
  <c r="K237" i="3"/>
  <c r="L237" i="3"/>
  <c r="M237" i="3"/>
  <c r="AG237" i="3"/>
  <c r="AH237" i="3"/>
  <c r="AI237" i="3"/>
  <c r="AJ237" i="3"/>
  <c r="AK237" i="3"/>
  <c r="AL237" i="3"/>
  <c r="AM237" i="3"/>
  <c r="AN237" i="3"/>
  <c r="AV237" i="3"/>
  <c r="C238" i="3"/>
  <c r="D238" i="3"/>
  <c r="E238" i="3"/>
  <c r="F238" i="3"/>
  <c r="G238" i="3"/>
  <c r="H238" i="3"/>
  <c r="J238" i="3"/>
  <c r="K238" i="3"/>
  <c r="L238" i="3"/>
  <c r="M238" i="3"/>
  <c r="AG238" i="3"/>
  <c r="AH238" i="3"/>
  <c r="AI238" i="3"/>
  <c r="AJ238" i="3"/>
  <c r="AK238" i="3"/>
  <c r="AL238" i="3"/>
  <c r="AM238" i="3"/>
  <c r="AN238" i="3"/>
  <c r="AV238" i="3"/>
  <c r="C239" i="3"/>
  <c r="D239" i="3"/>
  <c r="E239" i="3"/>
  <c r="F239" i="3"/>
  <c r="G239" i="3"/>
  <c r="H239" i="3"/>
  <c r="J239" i="3"/>
  <c r="K239" i="3"/>
  <c r="L239" i="3"/>
  <c r="M239" i="3"/>
  <c r="AG239" i="3"/>
  <c r="AH239" i="3"/>
  <c r="AI239" i="3"/>
  <c r="AJ239" i="3"/>
  <c r="AK239" i="3"/>
  <c r="AL239" i="3"/>
  <c r="AM239" i="3"/>
  <c r="AN239" i="3"/>
  <c r="AV239" i="3"/>
  <c r="C240" i="3"/>
  <c r="D240" i="3"/>
  <c r="E240" i="3"/>
  <c r="F240" i="3"/>
  <c r="G240" i="3"/>
  <c r="H240" i="3"/>
  <c r="J240" i="3"/>
  <c r="K240" i="3"/>
  <c r="L240" i="3"/>
  <c r="M240" i="3"/>
  <c r="AG240" i="3"/>
  <c r="AH240" i="3"/>
  <c r="AI240" i="3"/>
  <c r="AJ240" i="3"/>
  <c r="AK240" i="3"/>
  <c r="AL240" i="3"/>
  <c r="AM240" i="3"/>
  <c r="AN240" i="3"/>
  <c r="AV240" i="3"/>
  <c r="C241" i="3"/>
  <c r="D241" i="3"/>
  <c r="E241" i="3"/>
  <c r="F241" i="3"/>
  <c r="G241" i="3"/>
  <c r="H241" i="3"/>
  <c r="J241" i="3"/>
  <c r="K241" i="3"/>
  <c r="L241" i="3"/>
  <c r="M241" i="3"/>
  <c r="AG241" i="3"/>
  <c r="AH241" i="3"/>
  <c r="AI241" i="3"/>
  <c r="AJ241" i="3"/>
  <c r="AK241" i="3"/>
  <c r="AL241" i="3"/>
  <c r="AM241" i="3"/>
  <c r="AN241" i="3"/>
  <c r="AV241" i="3"/>
  <c r="C242" i="3"/>
  <c r="D242" i="3"/>
  <c r="E242" i="3"/>
  <c r="F242" i="3"/>
  <c r="G242" i="3"/>
  <c r="H242" i="3"/>
  <c r="J242" i="3"/>
  <c r="K242" i="3"/>
  <c r="L242" i="3"/>
  <c r="M242" i="3"/>
  <c r="AG242" i="3"/>
  <c r="AH242" i="3"/>
  <c r="AI242" i="3"/>
  <c r="AJ242" i="3"/>
  <c r="AK242" i="3"/>
  <c r="AL242" i="3"/>
  <c r="AM242" i="3"/>
  <c r="AN242" i="3"/>
  <c r="AV242" i="3"/>
  <c r="C243" i="3"/>
  <c r="D243" i="3"/>
  <c r="E243" i="3"/>
  <c r="F243" i="3"/>
  <c r="G243" i="3"/>
  <c r="H243" i="3"/>
  <c r="J243" i="3"/>
  <c r="K243" i="3"/>
  <c r="L243" i="3"/>
  <c r="M243" i="3"/>
  <c r="AG243" i="3"/>
  <c r="AH243" i="3"/>
  <c r="AI243" i="3"/>
  <c r="AJ243" i="3"/>
  <c r="AK243" i="3"/>
  <c r="AL243" i="3"/>
  <c r="AM243" i="3"/>
  <c r="AN243" i="3"/>
  <c r="AV243" i="3"/>
  <c r="C244" i="3"/>
  <c r="D244" i="3"/>
  <c r="E244" i="3"/>
  <c r="F244" i="3"/>
  <c r="G244" i="3"/>
  <c r="H244" i="3"/>
  <c r="J244" i="3"/>
  <c r="K244" i="3"/>
  <c r="L244" i="3"/>
  <c r="M244" i="3"/>
  <c r="AG244" i="3"/>
  <c r="AH244" i="3"/>
  <c r="AI244" i="3"/>
  <c r="AJ244" i="3"/>
  <c r="AK244" i="3"/>
  <c r="AL244" i="3"/>
  <c r="AM244" i="3"/>
  <c r="AN244" i="3"/>
  <c r="AV244" i="3"/>
  <c r="C245" i="3"/>
  <c r="D245" i="3"/>
  <c r="E245" i="3"/>
  <c r="F245" i="3"/>
  <c r="G245" i="3"/>
  <c r="H245" i="3"/>
  <c r="J245" i="3"/>
  <c r="K245" i="3"/>
  <c r="L245" i="3"/>
  <c r="M245" i="3"/>
  <c r="AG245" i="3"/>
  <c r="AH245" i="3"/>
  <c r="AI245" i="3"/>
  <c r="AJ245" i="3"/>
  <c r="AK245" i="3"/>
  <c r="AL245" i="3"/>
  <c r="AM245" i="3"/>
  <c r="AN245" i="3"/>
  <c r="AV245" i="3"/>
  <c r="C246" i="3"/>
  <c r="D246" i="3"/>
  <c r="E246" i="3"/>
  <c r="F246" i="3"/>
  <c r="G246" i="3"/>
  <c r="H246" i="3"/>
  <c r="J246" i="3"/>
  <c r="K246" i="3"/>
  <c r="L246" i="3"/>
  <c r="M246" i="3"/>
  <c r="AG246" i="3"/>
  <c r="AH246" i="3"/>
  <c r="AI246" i="3"/>
  <c r="AJ246" i="3"/>
  <c r="AK246" i="3"/>
  <c r="AL246" i="3"/>
  <c r="AM246" i="3"/>
  <c r="AN246" i="3"/>
  <c r="AV246" i="3"/>
  <c r="C247" i="3"/>
  <c r="D247" i="3"/>
  <c r="E247" i="3"/>
  <c r="F247" i="3"/>
  <c r="G247" i="3"/>
  <c r="H247" i="3"/>
  <c r="J247" i="3"/>
  <c r="K247" i="3"/>
  <c r="L247" i="3"/>
  <c r="M247" i="3"/>
  <c r="AG247" i="3"/>
  <c r="AH247" i="3"/>
  <c r="AI247" i="3"/>
  <c r="AJ247" i="3"/>
  <c r="AK247" i="3"/>
  <c r="AL247" i="3"/>
  <c r="AM247" i="3"/>
  <c r="AN247" i="3"/>
  <c r="AV247" i="3"/>
  <c r="C248" i="3"/>
  <c r="D248" i="3"/>
  <c r="E248" i="3"/>
  <c r="F248" i="3"/>
  <c r="G248" i="3"/>
  <c r="H248" i="3"/>
  <c r="J248" i="3"/>
  <c r="K248" i="3"/>
  <c r="L248" i="3"/>
  <c r="M248" i="3"/>
  <c r="AG248" i="3"/>
  <c r="AH248" i="3"/>
  <c r="AI248" i="3"/>
  <c r="AJ248" i="3"/>
  <c r="AK248" i="3"/>
  <c r="AL248" i="3"/>
  <c r="AM248" i="3"/>
  <c r="AN248" i="3"/>
  <c r="AV248" i="3"/>
  <c r="C249" i="3"/>
  <c r="D249" i="3"/>
  <c r="E249" i="3"/>
  <c r="F249" i="3"/>
  <c r="G249" i="3"/>
  <c r="H249" i="3"/>
  <c r="J249" i="3"/>
  <c r="K249" i="3"/>
  <c r="L249" i="3"/>
  <c r="M249" i="3"/>
  <c r="AG249" i="3"/>
  <c r="AH249" i="3"/>
  <c r="AI249" i="3"/>
  <c r="AJ249" i="3"/>
  <c r="AK249" i="3"/>
  <c r="AL249" i="3"/>
  <c r="AM249" i="3"/>
  <c r="AN249" i="3"/>
  <c r="AV249" i="3"/>
  <c r="C250" i="3"/>
  <c r="D250" i="3"/>
  <c r="E250" i="3"/>
  <c r="F250" i="3"/>
  <c r="G250" i="3"/>
  <c r="H250" i="3"/>
  <c r="J250" i="3"/>
  <c r="K250" i="3"/>
  <c r="L250" i="3"/>
  <c r="M250" i="3"/>
  <c r="AG250" i="3"/>
  <c r="AH250" i="3"/>
  <c r="AI250" i="3"/>
  <c r="AJ250" i="3"/>
  <c r="AK250" i="3"/>
  <c r="AL250" i="3"/>
  <c r="AM250" i="3"/>
  <c r="AN250" i="3"/>
  <c r="AV250" i="3"/>
  <c r="C251" i="3"/>
  <c r="D251" i="3"/>
  <c r="E251" i="3"/>
  <c r="F251" i="3"/>
  <c r="G251" i="3"/>
  <c r="H251" i="3"/>
  <c r="J251" i="3"/>
  <c r="K251" i="3"/>
  <c r="L251" i="3"/>
  <c r="M251" i="3"/>
  <c r="AG251" i="3"/>
  <c r="AH251" i="3"/>
  <c r="AI251" i="3"/>
  <c r="AJ251" i="3"/>
  <c r="AK251" i="3"/>
  <c r="AL251" i="3"/>
  <c r="AM251" i="3"/>
  <c r="AN251" i="3"/>
  <c r="AV251" i="3"/>
  <c r="C252" i="3"/>
  <c r="D252" i="3"/>
  <c r="E252" i="3"/>
  <c r="F252" i="3"/>
  <c r="G252" i="3"/>
  <c r="H252" i="3"/>
  <c r="J252" i="3"/>
  <c r="K252" i="3"/>
  <c r="L252" i="3"/>
  <c r="M252" i="3"/>
  <c r="AG252" i="3"/>
  <c r="AH252" i="3"/>
  <c r="AI252" i="3"/>
  <c r="AJ252" i="3"/>
  <c r="AK252" i="3"/>
  <c r="AL252" i="3"/>
  <c r="AM252" i="3"/>
  <c r="AN252" i="3"/>
  <c r="AV252" i="3"/>
  <c r="C253" i="3"/>
  <c r="D253" i="3"/>
  <c r="E253" i="3"/>
  <c r="F253" i="3"/>
  <c r="G253" i="3"/>
  <c r="H253" i="3"/>
  <c r="J253" i="3"/>
  <c r="K253" i="3"/>
  <c r="L253" i="3"/>
  <c r="M253" i="3"/>
  <c r="AG253" i="3"/>
  <c r="AH253" i="3"/>
  <c r="AI253" i="3"/>
  <c r="AJ253" i="3"/>
  <c r="AK253" i="3"/>
  <c r="AL253" i="3"/>
  <c r="AM253" i="3"/>
  <c r="AN253" i="3"/>
  <c r="AV253" i="3"/>
  <c r="C254" i="3"/>
  <c r="D254" i="3"/>
  <c r="E254" i="3"/>
  <c r="F254" i="3"/>
  <c r="G254" i="3"/>
  <c r="H254" i="3"/>
  <c r="J254" i="3"/>
  <c r="K254" i="3"/>
  <c r="L254" i="3"/>
  <c r="M254" i="3"/>
  <c r="AG254" i="3"/>
  <c r="AH254" i="3"/>
  <c r="AI254" i="3"/>
  <c r="AJ254" i="3"/>
  <c r="AK254" i="3"/>
  <c r="AL254" i="3"/>
  <c r="AM254" i="3"/>
  <c r="AN254" i="3"/>
  <c r="AV254" i="3"/>
  <c r="C255" i="3"/>
  <c r="D255" i="3"/>
  <c r="E255" i="3"/>
  <c r="F255" i="3"/>
  <c r="G255" i="3"/>
  <c r="H255" i="3"/>
  <c r="J255" i="3"/>
  <c r="K255" i="3"/>
  <c r="L255" i="3"/>
  <c r="M255" i="3"/>
  <c r="AG255" i="3"/>
  <c r="AH255" i="3"/>
  <c r="AI255" i="3"/>
  <c r="AJ255" i="3"/>
  <c r="AK255" i="3"/>
  <c r="AL255" i="3"/>
  <c r="AM255" i="3"/>
  <c r="AN255" i="3"/>
  <c r="AV255" i="3"/>
  <c r="C256" i="3"/>
  <c r="D256" i="3"/>
  <c r="E256" i="3"/>
  <c r="F256" i="3"/>
  <c r="G256" i="3"/>
  <c r="H256" i="3"/>
  <c r="J256" i="3"/>
  <c r="K256" i="3"/>
  <c r="L256" i="3"/>
  <c r="M256" i="3"/>
  <c r="AG256" i="3"/>
  <c r="AH256" i="3"/>
  <c r="AI256" i="3"/>
  <c r="AJ256" i="3"/>
  <c r="AK256" i="3"/>
  <c r="AL256" i="3"/>
  <c r="AM256" i="3"/>
  <c r="AN256" i="3"/>
  <c r="AV256" i="3"/>
  <c r="C257" i="3"/>
  <c r="D257" i="3"/>
  <c r="E257" i="3"/>
  <c r="F257" i="3"/>
  <c r="G257" i="3"/>
  <c r="H257" i="3"/>
  <c r="J257" i="3"/>
  <c r="K257" i="3"/>
  <c r="L257" i="3"/>
  <c r="M257" i="3"/>
  <c r="AG257" i="3"/>
  <c r="AH257" i="3"/>
  <c r="AI257" i="3"/>
  <c r="AJ257" i="3"/>
  <c r="AK257" i="3"/>
  <c r="AL257" i="3"/>
  <c r="AM257" i="3"/>
  <c r="AN257" i="3"/>
  <c r="AV257" i="3"/>
  <c r="C258" i="3"/>
  <c r="D258" i="3"/>
  <c r="E258" i="3"/>
  <c r="F258" i="3"/>
  <c r="G258" i="3"/>
  <c r="H258" i="3"/>
  <c r="J258" i="3"/>
  <c r="K258" i="3"/>
  <c r="L258" i="3"/>
  <c r="M258" i="3"/>
  <c r="AG258" i="3"/>
  <c r="AH258" i="3"/>
  <c r="AI258" i="3"/>
  <c r="AJ258" i="3"/>
  <c r="AK258" i="3"/>
  <c r="AL258" i="3"/>
  <c r="AM258" i="3"/>
  <c r="AN258" i="3"/>
  <c r="AV258" i="3"/>
  <c r="C259" i="3"/>
  <c r="D259" i="3"/>
  <c r="E259" i="3"/>
  <c r="F259" i="3"/>
  <c r="G259" i="3"/>
  <c r="H259" i="3"/>
  <c r="J259" i="3"/>
  <c r="K259" i="3"/>
  <c r="L259" i="3"/>
  <c r="M259" i="3"/>
  <c r="AG259" i="3"/>
  <c r="AH259" i="3"/>
  <c r="AI259" i="3"/>
  <c r="AJ259" i="3"/>
  <c r="AK259" i="3"/>
  <c r="AL259" i="3"/>
  <c r="AM259" i="3"/>
  <c r="AN259" i="3"/>
  <c r="AV259" i="3"/>
  <c r="C260" i="3"/>
  <c r="D260" i="3"/>
  <c r="E260" i="3"/>
  <c r="F260" i="3"/>
  <c r="G260" i="3"/>
  <c r="H260" i="3"/>
  <c r="J260" i="3"/>
  <c r="K260" i="3"/>
  <c r="L260" i="3"/>
  <c r="M260" i="3"/>
  <c r="AG260" i="3"/>
  <c r="AH260" i="3"/>
  <c r="AI260" i="3"/>
  <c r="AJ260" i="3"/>
  <c r="AK260" i="3"/>
  <c r="AL260" i="3"/>
  <c r="AM260" i="3"/>
  <c r="AN260" i="3"/>
  <c r="AV260" i="3"/>
  <c r="C261" i="3"/>
  <c r="D261" i="3"/>
  <c r="E261" i="3"/>
  <c r="F261" i="3"/>
  <c r="G261" i="3"/>
  <c r="H261" i="3"/>
  <c r="J261" i="3"/>
  <c r="K261" i="3"/>
  <c r="L261" i="3"/>
  <c r="M261" i="3"/>
  <c r="AG261" i="3"/>
  <c r="AH261" i="3"/>
  <c r="AI261" i="3"/>
  <c r="AJ261" i="3"/>
  <c r="AK261" i="3"/>
  <c r="AL261" i="3"/>
  <c r="AM261" i="3"/>
  <c r="AN261" i="3"/>
  <c r="AV261" i="3"/>
  <c r="C262" i="3"/>
  <c r="D262" i="3"/>
  <c r="E262" i="3"/>
  <c r="F262" i="3"/>
  <c r="G262" i="3"/>
  <c r="H262" i="3"/>
  <c r="J262" i="3"/>
  <c r="K262" i="3"/>
  <c r="L262" i="3"/>
  <c r="M262" i="3"/>
  <c r="AG262" i="3"/>
  <c r="AH262" i="3"/>
  <c r="AI262" i="3"/>
  <c r="AJ262" i="3"/>
  <c r="AK262" i="3"/>
  <c r="AL262" i="3"/>
  <c r="AM262" i="3"/>
  <c r="AN262" i="3"/>
  <c r="AV262" i="3"/>
  <c r="C263" i="3"/>
  <c r="D263" i="3"/>
  <c r="E263" i="3"/>
  <c r="F263" i="3"/>
  <c r="G263" i="3"/>
  <c r="H263" i="3"/>
  <c r="J263" i="3"/>
  <c r="K263" i="3"/>
  <c r="L263" i="3"/>
  <c r="M263" i="3"/>
  <c r="AG263" i="3"/>
  <c r="AH263" i="3"/>
  <c r="AI263" i="3"/>
  <c r="AJ263" i="3"/>
  <c r="AK263" i="3"/>
  <c r="AL263" i="3"/>
  <c r="AM263" i="3"/>
  <c r="AN263" i="3"/>
  <c r="AV263" i="3"/>
  <c r="C264" i="3"/>
  <c r="D264" i="3"/>
  <c r="E264" i="3"/>
  <c r="F264" i="3"/>
  <c r="G264" i="3"/>
  <c r="H264" i="3"/>
  <c r="J264" i="3"/>
  <c r="K264" i="3"/>
  <c r="L264" i="3"/>
  <c r="M264" i="3"/>
  <c r="AG264" i="3"/>
  <c r="AH264" i="3"/>
  <c r="AI264" i="3"/>
  <c r="AJ264" i="3"/>
  <c r="AK264" i="3"/>
  <c r="AL264" i="3"/>
  <c r="AM264" i="3"/>
  <c r="AN264" i="3"/>
  <c r="AV264" i="3"/>
  <c r="C265" i="3"/>
  <c r="D265" i="3"/>
  <c r="E265" i="3"/>
  <c r="F265" i="3"/>
  <c r="G265" i="3"/>
  <c r="H265" i="3"/>
  <c r="J265" i="3"/>
  <c r="K265" i="3"/>
  <c r="L265" i="3"/>
  <c r="M265" i="3"/>
  <c r="AG265" i="3"/>
  <c r="AH265" i="3"/>
  <c r="AI265" i="3"/>
  <c r="AJ265" i="3"/>
  <c r="AK265" i="3"/>
  <c r="AL265" i="3"/>
  <c r="AM265" i="3"/>
  <c r="AN265" i="3"/>
  <c r="AV265" i="3"/>
  <c r="C266" i="3"/>
  <c r="D266" i="3"/>
  <c r="E266" i="3"/>
  <c r="F266" i="3"/>
  <c r="G266" i="3"/>
  <c r="H266" i="3"/>
  <c r="J266" i="3"/>
  <c r="K266" i="3"/>
  <c r="L266" i="3"/>
  <c r="M266" i="3"/>
  <c r="AG266" i="3"/>
  <c r="AH266" i="3"/>
  <c r="AI266" i="3"/>
  <c r="AJ266" i="3"/>
  <c r="AK266" i="3"/>
  <c r="AL266" i="3"/>
  <c r="AM266" i="3"/>
  <c r="AN266" i="3"/>
  <c r="AV266" i="3"/>
  <c r="C267" i="3"/>
  <c r="D267" i="3"/>
  <c r="E267" i="3"/>
  <c r="F267" i="3"/>
  <c r="G267" i="3"/>
  <c r="H267" i="3"/>
  <c r="J267" i="3"/>
  <c r="K267" i="3"/>
  <c r="L267" i="3"/>
  <c r="M267" i="3"/>
  <c r="AG267" i="3"/>
  <c r="AH267" i="3"/>
  <c r="AI267" i="3"/>
  <c r="AJ267" i="3"/>
  <c r="AK267" i="3"/>
  <c r="AL267" i="3"/>
  <c r="AM267" i="3"/>
  <c r="AN267" i="3"/>
  <c r="AV267" i="3"/>
  <c r="C268" i="3"/>
  <c r="D268" i="3"/>
  <c r="E268" i="3"/>
  <c r="F268" i="3"/>
  <c r="G268" i="3"/>
  <c r="H268" i="3"/>
  <c r="J268" i="3"/>
  <c r="K268" i="3"/>
  <c r="L268" i="3"/>
  <c r="M268" i="3"/>
  <c r="AG268" i="3"/>
  <c r="AH268" i="3"/>
  <c r="AI268" i="3"/>
  <c r="AJ268" i="3"/>
  <c r="AK268" i="3"/>
  <c r="AL268" i="3"/>
  <c r="AM268" i="3"/>
  <c r="AN268" i="3"/>
  <c r="AV268" i="3"/>
  <c r="C269" i="3"/>
  <c r="D269" i="3"/>
  <c r="E269" i="3"/>
  <c r="F269" i="3"/>
  <c r="G269" i="3"/>
  <c r="H269" i="3"/>
  <c r="J269" i="3"/>
  <c r="K269" i="3"/>
  <c r="L269" i="3"/>
  <c r="M269" i="3"/>
  <c r="AG269" i="3"/>
  <c r="AH269" i="3"/>
  <c r="AI269" i="3"/>
  <c r="AJ269" i="3"/>
  <c r="AK269" i="3"/>
  <c r="AL269" i="3"/>
  <c r="AM269" i="3"/>
  <c r="AN269" i="3"/>
  <c r="AV269" i="3"/>
  <c r="C270" i="3"/>
  <c r="D270" i="3"/>
  <c r="E270" i="3"/>
  <c r="F270" i="3"/>
  <c r="G270" i="3"/>
  <c r="H270" i="3"/>
  <c r="J270" i="3"/>
  <c r="K270" i="3"/>
  <c r="L270" i="3"/>
  <c r="M270" i="3"/>
  <c r="AG270" i="3"/>
  <c r="AH270" i="3"/>
  <c r="AI270" i="3"/>
  <c r="AJ270" i="3"/>
  <c r="AK270" i="3"/>
  <c r="AL270" i="3"/>
  <c r="AM270" i="3"/>
  <c r="AN270" i="3"/>
  <c r="AV270" i="3"/>
  <c r="C271" i="3"/>
  <c r="D271" i="3"/>
  <c r="E271" i="3"/>
  <c r="F271" i="3"/>
  <c r="G271" i="3"/>
  <c r="H271" i="3"/>
  <c r="J271" i="3"/>
  <c r="K271" i="3"/>
  <c r="L271" i="3"/>
  <c r="M271" i="3"/>
  <c r="AG271" i="3"/>
  <c r="AH271" i="3"/>
  <c r="AI271" i="3"/>
  <c r="AJ271" i="3"/>
  <c r="AK271" i="3"/>
  <c r="AL271" i="3"/>
  <c r="AM271" i="3"/>
  <c r="AN271" i="3"/>
  <c r="AV271" i="3"/>
  <c r="C272" i="3"/>
  <c r="D272" i="3"/>
  <c r="E272" i="3"/>
  <c r="F272" i="3"/>
  <c r="G272" i="3"/>
  <c r="H272" i="3"/>
  <c r="J272" i="3"/>
  <c r="K272" i="3"/>
  <c r="L272" i="3"/>
  <c r="M272" i="3"/>
  <c r="AG272" i="3"/>
  <c r="AH272" i="3"/>
  <c r="AI272" i="3"/>
  <c r="AJ272" i="3"/>
  <c r="AK272" i="3"/>
  <c r="AL272" i="3"/>
  <c r="AM272" i="3"/>
  <c r="AN272" i="3"/>
  <c r="AV272" i="3"/>
  <c r="C273" i="3"/>
  <c r="D273" i="3"/>
  <c r="E273" i="3"/>
  <c r="F273" i="3"/>
  <c r="G273" i="3"/>
  <c r="H273" i="3"/>
  <c r="J273" i="3"/>
  <c r="K273" i="3"/>
  <c r="L273" i="3"/>
  <c r="M273" i="3"/>
  <c r="AG273" i="3"/>
  <c r="AH273" i="3"/>
  <c r="AI273" i="3"/>
  <c r="AJ273" i="3"/>
  <c r="AK273" i="3"/>
  <c r="AL273" i="3"/>
  <c r="AM273" i="3"/>
  <c r="AN273" i="3"/>
  <c r="AV273" i="3"/>
  <c r="C274" i="3"/>
  <c r="D274" i="3"/>
  <c r="E274" i="3"/>
  <c r="F274" i="3"/>
  <c r="G274" i="3"/>
  <c r="H274" i="3"/>
  <c r="J274" i="3"/>
  <c r="K274" i="3"/>
  <c r="L274" i="3"/>
  <c r="M274" i="3"/>
  <c r="AG274" i="3"/>
  <c r="AH274" i="3"/>
  <c r="AI274" i="3"/>
  <c r="AJ274" i="3"/>
  <c r="AK274" i="3"/>
  <c r="AL274" i="3"/>
  <c r="AM274" i="3"/>
  <c r="AN274" i="3"/>
  <c r="AV274" i="3"/>
  <c r="C275" i="3"/>
  <c r="D275" i="3"/>
  <c r="E275" i="3"/>
  <c r="F275" i="3"/>
  <c r="G275" i="3"/>
  <c r="H275" i="3"/>
  <c r="J275" i="3"/>
  <c r="K275" i="3"/>
  <c r="L275" i="3"/>
  <c r="M275" i="3"/>
  <c r="AG275" i="3"/>
  <c r="AH275" i="3"/>
  <c r="AI275" i="3"/>
  <c r="AJ275" i="3"/>
  <c r="AK275" i="3"/>
  <c r="AL275" i="3"/>
  <c r="AM275" i="3"/>
  <c r="AN275" i="3"/>
  <c r="AV275" i="3"/>
  <c r="C276" i="3"/>
  <c r="D276" i="3"/>
  <c r="E276" i="3"/>
  <c r="F276" i="3"/>
  <c r="G276" i="3"/>
  <c r="H276" i="3"/>
  <c r="J276" i="3"/>
  <c r="K276" i="3"/>
  <c r="L276" i="3"/>
  <c r="M276" i="3"/>
  <c r="AG276" i="3"/>
  <c r="AH276" i="3"/>
  <c r="AI276" i="3"/>
  <c r="AJ276" i="3"/>
  <c r="AK276" i="3"/>
  <c r="AL276" i="3"/>
  <c r="AM276" i="3"/>
  <c r="AN276" i="3"/>
  <c r="AV276" i="3"/>
  <c r="C277" i="3"/>
  <c r="D277" i="3"/>
  <c r="E277" i="3"/>
  <c r="F277" i="3"/>
  <c r="G277" i="3"/>
  <c r="H277" i="3"/>
  <c r="J277" i="3"/>
  <c r="K277" i="3"/>
  <c r="L277" i="3"/>
  <c r="M277" i="3"/>
  <c r="AG277" i="3"/>
  <c r="AH277" i="3"/>
  <c r="AI277" i="3"/>
  <c r="AJ277" i="3"/>
  <c r="AK277" i="3"/>
  <c r="AL277" i="3"/>
  <c r="AM277" i="3"/>
  <c r="AN277" i="3"/>
  <c r="AV277" i="3"/>
  <c r="C278" i="3"/>
  <c r="D278" i="3"/>
  <c r="E278" i="3"/>
  <c r="F278" i="3"/>
  <c r="G278" i="3"/>
  <c r="H278" i="3"/>
  <c r="J278" i="3"/>
  <c r="K278" i="3"/>
  <c r="L278" i="3"/>
  <c r="M278" i="3"/>
  <c r="AG278" i="3"/>
  <c r="AH278" i="3"/>
  <c r="AI278" i="3"/>
  <c r="AJ278" i="3"/>
  <c r="AK278" i="3"/>
  <c r="AL278" i="3"/>
  <c r="AM278" i="3"/>
  <c r="AN278" i="3"/>
  <c r="AV278" i="3"/>
  <c r="C279" i="3"/>
  <c r="D279" i="3"/>
  <c r="E279" i="3"/>
  <c r="F279" i="3"/>
  <c r="G279" i="3"/>
  <c r="H279" i="3"/>
  <c r="J279" i="3"/>
  <c r="K279" i="3"/>
  <c r="L279" i="3"/>
  <c r="M279" i="3"/>
  <c r="AG279" i="3"/>
  <c r="AH279" i="3"/>
  <c r="AI279" i="3"/>
  <c r="AJ279" i="3"/>
  <c r="AK279" i="3"/>
  <c r="AL279" i="3"/>
  <c r="AM279" i="3"/>
  <c r="AN279" i="3"/>
  <c r="AV279" i="3"/>
  <c r="C280" i="3"/>
  <c r="D280" i="3"/>
  <c r="E280" i="3"/>
  <c r="F280" i="3"/>
  <c r="G280" i="3"/>
  <c r="H280" i="3"/>
  <c r="J280" i="3"/>
  <c r="K280" i="3"/>
  <c r="L280" i="3"/>
  <c r="M280" i="3"/>
  <c r="AG280" i="3"/>
  <c r="AH280" i="3"/>
  <c r="AI280" i="3"/>
  <c r="AJ280" i="3"/>
  <c r="AK280" i="3"/>
  <c r="AL280" i="3"/>
  <c r="AM280" i="3"/>
  <c r="AN280" i="3"/>
  <c r="AV280" i="3"/>
  <c r="C281" i="3"/>
  <c r="D281" i="3"/>
  <c r="E281" i="3"/>
  <c r="F281" i="3"/>
  <c r="G281" i="3"/>
  <c r="H281" i="3"/>
  <c r="J281" i="3"/>
  <c r="K281" i="3"/>
  <c r="L281" i="3"/>
  <c r="M281" i="3"/>
  <c r="AG281" i="3"/>
  <c r="AH281" i="3"/>
  <c r="AI281" i="3"/>
  <c r="AJ281" i="3"/>
  <c r="AK281" i="3"/>
  <c r="AL281" i="3"/>
  <c r="AM281" i="3"/>
  <c r="AN281" i="3"/>
  <c r="AV281" i="3"/>
  <c r="C282" i="3"/>
  <c r="D282" i="3"/>
  <c r="E282" i="3"/>
  <c r="F282" i="3"/>
  <c r="G282" i="3"/>
  <c r="H282" i="3"/>
  <c r="J282" i="3"/>
  <c r="K282" i="3"/>
  <c r="L282" i="3"/>
  <c r="M282" i="3"/>
  <c r="AG282" i="3"/>
  <c r="AH282" i="3"/>
  <c r="AI282" i="3"/>
  <c r="AJ282" i="3"/>
  <c r="AK282" i="3"/>
  <c r="AL282" i="3"/>
  <c r="AM282" i="3"/>
  <c r="AN282" i="3"/>
  <c r="AV282" i="3"/>
  <c r="C283" i="3"/>
  <c r="D283" i="3"/>
  <c r="E283" i="3"/>
  <c r="F283" i="3"/>
  <c r="G283" i="3"/>
  <c r="H283" i="3"/>
  <c r="J283" i="3"/>
  <c r="K283" i="3"/>
  <c r="L283" i="3"/>
  <c r="M283" i="3"/>
  <c r="AG283" i="3"/>
  <c r="AH283" i="3"/>
  <c r="AI283" i="3"/>
  <c r="AJ283" i="3"/>
  <c r="AK283" i="3"/>
  <c r="AL283" i="3"/>
  <c r="AM283" i="3"/>
  <c r="AN283" i="3"/>
  <c r="AV283" i="3"/>
  <c r="C284" i="3"/>
  <c r="D284" i="3"/>
  <c r="E284" i="3"/>
  <c r="F284" i="3"/>
  <c r="G284" i="3"/>
  <c r="H284" i="3"/>
  <c r="J284" i="3"/>
  <c r="K284" i="3"/>
  <c r="L284" i="3"/>
  <c r="M284" i="3"/>
  <c r="AG284" i="3"/>
  <c r="AH284" i="3"/>
  <c r="AI284" i="3"/>
  <c r="AJ284" i="3"/>
  <c r="AK284" i="3"/>
  <c r="AL284" i="3"/>
  <c r="AM284" i="3"/>
  <c r="AN284" i="3"/>
  <c r="AV284" i="3"/>
  <c r="C285" i="3"/>
  <c r="D285" i="3"/>
  <c r="E285" i="3"/>
  <c r="F285" i="3"/>
  <c r="G285" i="3"/>
  <c r="H285" i="3"/>
  <c r="J285" i="3"/>
  <c r="K285" i="3"/>
  <c r="L285" i="3"/>
  <c r="M285" i="3"/>
  <c r="AG285" i="3"/>
  <c r="AH285" i="3"/>
  <c r="AI285" i="3"/>
  <c r="AJ285" i="3"/>
  <c r="AK285" i="3"/>
  <c r="AL285" i="3"/>
  <c r="AM285" i="3"/>
  <c r="AN285" i="3"/>
  <c r="AV285" i="3"/>
  <c r="C286" i="3"/>
  <c r="D286" i="3"/>
  <c r="E286" i="3"/>
  <c r="F286" i="3"/>
  <c r="G286" i="3"/>
  <c r="H286" i="3"/>
  <c r="J286" i="3"/>
  <c r="K286" i="3"/>
  <c r="L286" i="3"/>
  <c r="M286" i="3"/>
  <c r="AG286" i="3"/>
  <c r="AH286" i="3"/>
  <c r="AI286" i="3"/>
  <c r="AJ286" i="3"/>
  <c r="AK286" i="3"/>
  <c r="AL286" i="3"/>
  <c r="AM286" i="3"/>
  <c r="AN286" i="3"/>
  <c r="AV286" i="3"/>
  <c r="C287" i="3"/>
  <c r="D287" i="3"/>
  <c r="E287" i="3"/>
  <c r="F287" i="3"/>
  <c r="G287" i="3"/>
  <c r="H287" i="3"/>
  <c r="J287" i="3"/>
  <c r="K287" i="3"/>
  <c r="L287" i="3"/>
  <c r="M287" i="3"/>
  <c r="AG287" i="3"/>
  <c r="AH287" i="3"/>
  <c r="AI287" i="3"/>
  <c r="AJ287" i="3"/>
  <c r="AK287" i="3"/>
  <c r="AL287" i="3"/>
  <c r="AM287" i="3"/>
  <c r="AN287" i="3"/>
  <c r="AV287" i="3"/>
  <c r="C288" i="3"/>
  <c r="D288" i="3"/>
  <c r="E288" i="3"/>
  <c r="F288" i="3"/>
  <c r="G288" i="3"/>
  <c r="H288" i="3"/>
  <c r="J288" i="3"/>
  <c r="K288" i="3"/>
  <c r="L288" i="3"/>
  <c r="M288" i="3"/>
  <c r="AG288" i="3"/>
  <c r="AH288" i="3"/>
  <c r="AI288" i="3"/>
  <c r="AJ288" i="3"/>
  <c r="AK288" i="3"/>
  <c r="AL288" i="3"/>
  <c r="AM288" i="3"/>
  <c r="AN288" i="3"/>
  <c r="AV288" i="3"/>
  <c r="C289" i="3"/>
  <c r="D289" i="3"/>
  <c r="E289" i="3"/>
  <c r="F289" i="3"/>
  <c r="G289" i="3"/>
  <c r="H289" i="3"/>
  <c r="J289" i="3"/>
  <c r="K289" i="3"/>
  <c r="L289" i="3"/>
  <c r="M289" i="3"/>
  <c r="AG289" i="3"/>
  <c r="AH289" i="3"/>
  <c r="AI289" i="3"/>
  <c r="AJ289" i="3"/>
  <c r="AK289" i="3"/>
  <c r="AL289" i="3"/>
  <c r="AM289" i="3"/>
  <c r="AN289" i="3"/>
  <c r="AV289" i="3"/>
  <c r="C290" i="3"/>
  <c r="D290" i="3"/>
  <c r="E290" i="3"/>
  <c r="F290" i="3"/>
  <c r="G290" i="3"/>
  <c r="H290" i="3"/>
  <c r="J290" i="3"/>
  <c r="K290" i="3"/>
  <c r="L290" i="3"/>
  <c r="M290" i="3"/>
  <c r="AG290" i="3"/>
  <c r="AH290" i="3"/>
  <c r="AI290" i="3"/>
  <c r="AJ290" i="3"/>
  <c r="AK290" i="3"/>
  <c r="AL290" i="3"/>
  <c r="AM290" i="3"/>
  <c r="AN290" i="3"/>
  <c r="AV290" i="3"/>
  <c r="C291" i="3"/>
  <c r="D291" i="3"/>
  <c r="E291" i="3"/>
  <c r="F291" i="3"/>
  <c r="G291" i="3"/>
  <c r="H291" i="3"/>
  <c r="J291" i="3"/>
  <c r="K291" i="3"/>
  <c r="L291" i="3"/>
  <c r="M291" i="3"/>
  <c r="AG291" i="3"/>
  <c r="AH291" i="3"/>
  <c r="AI291" i="3"/>
  <c r="AJ291" i="3"/>
  <c r="AK291" i="3"/>
  <c r="AL291" i="3"/>
  <c r="AM291" i="3"/>
  <c r="AN291" i="3"/>
  <c r="AV291" i="3"/>
  <c r="C292" i="3"/>
  <c r="D292" i="3"/>
  <c r="E292" i="3"/>
  <c r="F292" i="3"/>
  <c r="G292" i="3"/>
  <c r="H292" i="3"/>
  <c r="J292" i="3"/>
  <c r="K292" i="3"/>
  <c r="L292" i="3"/>
  <c r="M292" i="3"/>
  <c r="AG292" i="3"/>
  <c r="AH292" i="3"/>
  <c r="AI292" i="3"/>
  <c r="AJ292" i="3"/>
  <c r="AK292" i="3"/>
  <c r="AL292" i="3"/>
  <c r="AM292" i="3"/>
  <c r="AN292" i="3"/>
  <c r="AV292" i="3"/>
  <c r="C293" i="3"/>
  <c r="D293" i="3"/>
  <c r="E293" i="3"/>
  <c r="F293" i="3"/>
  <c r="G293" i="3"/>
  <c r="H293" i="3"/>
  <c r="J293" i="3"/>
  <c r="K293" i="3"/>
  <c r="L293" i="3"/>
  <c r="M293" i="3"/>
  <c r="AG293" i="3"/>
  <c r="AH293" i="3"/>
  <c r="AI293" i="3"/>
  <c r="AJ293" i="3"/>
  <c r="AK293" i="3"/>
  <c r="AL293" i="3"/>
  <c r="AM293" i="3"/>
  <c r="AN293" i="3"/>
  <c r="AV293" i="3"/>
  <c r="C294" i="3"/>
  <c r="D294" i="3"/>
  <c r="E294" i="3"/>
  <c r="F294" i="3"/>
  <c r="G294" i="3"/>
  <c r="H294" i="3"/>
  <c r="J294" i="3"/>
  <c r="K294" i="3"/>
  <c r="L294" i="3"/>
  <c r="M294" i="3"/>
  <c r="AG294" i="3"/>
  <c r="AH294" i="3"/>
  <c r="AI294" i="3"/>
  <c r="AJ294" i="3"/>
  <c r="AK294" i="3"/>
  <c r="AL294" i="3"/>
  <c r="AM294" i="3"/>
  <c r="AN294" i="3"/>
  <c r="AV294" i="3"/>
  <c r="C295" i="3"/>
  <c r="D295" i="3"/>
  <c r="E295" i="3"/>
  <c r="F295" i="3"/>
  <c r="G295" i="3"/>
  <c r="H295" i="3"/>
  <c r="J295" i="3"/>
  <c r="K295" i="3"/>
  <c r="L295" i="3"/>
  <c r="M295" i="3"/>
  <c r="AG295" i="3"/>
  <c r="AH295" i="3"/>
  <c r="AI295" i="3"/>
  <c r="AJ295" i="3"/>
  <c r="AK295" i="3"/>
  <c r="AL295" i="3"/>
  <c r="AM295" i="3"/>
  <c r="AN295" i="3"/>
  <c r="AV295" i="3"/>
  <c r="C296" i="3"/>
  <c r="D296" i="3"/>
  <c r="E296" i="3"/>
  <c r="F296" i="3"/>
  <c r="G296" i="3"/>
  <c r="H296" i="3"/>
  <c r="J296" i="3"/>
  <c r="K296" i="3"/>
  <c r="L296" i="3"/>
  <c r="M296" i="3"/>
  <c r="AG296" i="3"/>
  <c r="AH296" i="3"/>
  <c r="AI296" i="3"/>
  <c r="AJ296" i="3"/>
  <c r="AK296" i="3"/>
  <c r="AL296" i="3"/>
  <c r="AM296" i="3"/>
  <c r="AN296" i="3"/>
  <c r="AV296" i="3"/>
  <c r="C298" i="3"/>
  <c r="D298" i="3"/>
  <c r="E298" i="3"/>
  <c r="F298" i="3"/>
  <c r="G298" i="3"/>
  <c r="H298" i="3"/>
  <c r="J298" i="3"/>
  <c r="K298" i="3"/>
  <c r="L298" i="3"/>
  <c r="M298" i="3"/>
  <c r="AG298" i="3"/>
  <c r="AH298" i="3"/>
  <c r="AI298" i="3"/>
  <c r="AJ298" i="3"/>
  <c r="AK298" i="3"/>
  <c r="AL298" i="3"/>
  <c r="AM298" i="3"/>
  <c r="AN298" i="3"/>
  <c r="AV298" i="3"/>
  <c r="C299" i="3"/>
  <c r="D299" i="3"/>
  <c r="E299" i="3"/>
  <c r="F299" i="3"/>
  <c r="G299" i="3"/>
  <c r="H299" i="3"/>
  <c r="J299" i="3"/>
  <c r="K299" i="3"/>
  <c r="L299" i="3"/>
  <c r="M299" i="3"/>
  <c r="AG299" i="3"/>
  <c r="AH299" i="3"/>
  <c r="AI299" i="3"/>
  <c r="AJ299" i="3"/>
  <c r="AK299" i="3"/>
  <c r="AL299" i="3"/>
  <c r="AM299" i="3"/>
  <c r="AN299" i="3"/>
  <c r="AV299" i="3"/>
  <c r="C300" i="3"/>
  <c r="D300" i="3"/>
  <c r="E300" i="3"/>
  <c r="F300" i="3"/>
  <c r="G300" i="3"/>
  <c r="H300" i="3"/>
  <c r="J300" i="3"/>
  <c r="K300" i="3"/>
  <c r="L300" i="3"/>
  <c r="M300" i="3"/>
  <c r="AG300" i="3"/>
  <c r="AH300" i="3"/>
  <c r="AI300" i="3"/>
  <c r="AJ300" i="3"/>
  <c r="AK300" i="3"/>
  <c r="AL300" i="3"/>
  <c r="AM300" i="3"/>
  <c r="AN300" i="3"/>
  <c r="AV300" i="3"/>
  <c r="C301" i="3"/>
  <c r="D301" i="3"/>
  <c r="E301" i="3"/>
  <c r="F301" i="3"/>
  <c r="G301" i="3"/>
  <c r="H301" i="3"/>
  <c r="J301" i="3"/>
  <c r="K301" i="3"/>
  <c r="L301" i="3"/>
  <c r="M301" i="3"/>
  <c r="AG301" i="3"/>
  <c r="AH301" i="3"/>
  <c r="AI301" i="3"/>
  <c r="AJ301" i="3"/>
  <c r="AK301" i="3"/>
  <c r="AL301" i="3"/>
  <c r="AM301" i="3"/>
  <c r="AN301" i="3"/>
  <c r="AV301" i="3"/>
  <c r="C302" i="3"/>
  <c r="D302" i="3"/>
  <c r="E302" i="3"/>
  <c r="F302" i="3"/>
  <c r="G302" i="3"/>
  <c r="H302" i="3"/>
  <c r="J302" i="3"/>
  <c r="K302" i="3"/>
  <c r="L302" i="3"/>
  <c r="M302" i="3"/>
  <c r="AG302" i="3"/>
  <c r="AH302" i="3"/>
  <c r="AI302" i="3"/>
  <c r="AJ302" i="3"/>
  <c r="AK302" i="3"/>
  <c r="AL302" i="3"/>
  <c r="AM302" i="3"/>
  <c r="AN302" i="3"/>
  <c r="AV302" i="3"/>
  <c r="C303" i="3"/>
  <c r="D303" i="3"/>
  <c r="E303" i="3"/>
  <c r="F303" i="3"/>
  <c r="G303" i="3"/>
  <c r="H303" i="3"/>
  <c r="J303" i="3"/>
  <c r="K303" i="3"/>
  <c r="L303" i="3"/>
  <c r="M303" i="3"/>
  <c r="AG303" i="3"/>
  <c r="AH303" i="3"/>
  <c r="AI303" i="3"/>
  <c r="AJ303" i="3"/>
  <c r="AK303" i="3"/>
  <c r="AL303" i="3"/>
  <c r="AM303" i="3"/>
  <c r="AN303" i="3"/>
  <c r="AV303" i="3"/>
  <c r="C304" i="3"/>
  <c r="D304" i="3"/>
  <c r="E304" i="3"/>
  <c r="F304" i="3"/>
  <c r="G304" i="3"/>
  <c r="H304" i="3"/>
  <c r="J304" i="3"/>
  <c r="K304" i="3"/>
  <c r="L304" i="3"/>
  <c r="M304" i="3"/>
  <c r="AG304" i="3"/>
  <c r="AH304" i="3"/>
  <c r="AI304" i="3"/>
  <c r="AJ304" i="3"/>
  <c r="AK304" i="3"/>
  <c r="AL304" i="3"/>
  <c r="AM304" i="3"/>
  <c r="AN304" i="3"/>
  <c r="AV304" i="3"/>
  <c r="C305" i="3"/>
  <c r="D305" i="3"/>
  <c r="E305" i="3"/>
  <c r="F305" i="3"/>
  <c r="G305" i="3"/>
  <c r="H305" i="3"/>
  <c r="J305" i="3"/>
  <c r="K305" i="3"/>
  <c r="L305" i="3"/>
  <c r="M305" i="3"/>
  <c r="AG305" i="3"/>
  <c r="AH305" i="3"/>
  <c r="AI305" i="3"/>
  <c r="AJ305" i="3"/>
  <c r="AK305" i="3"/>
  <c r="AL305" i="3"/>
  <c r="AM305" i="3"/>
  <c r="AN305" i="3"/>
  <c r="AV305" i="3"/>
  <c r="C306" i="3"/>
  <c r="D306" i="3"/>
  <c r="E306" i="3"/>
  <c r="F306" i="3"/>
  <c r="G306" i="3"/>
  <c r="H306" i="3"/>
  <c r="J306" i="3"/>
  <c r="K306" i="3"/>
  <c r="L306" i="3"/>
  <c r="M306" i="3"/>
  <c r="AG306" i="3"/>
  <c r="AH306" i="3"/>
  <c r="AI306" i="3"/>
  <c r="AJ306" i="3"/>
  <c r="AK306" i="3"/>
  <c r="AL306" i="3"/>
  <c r="AM306" i="3"/>
  <c r="AN306" i="3"/>
  <c r="AV306" i="3"/>
  <c r="C308" i="3"/>
  <c r="D308" i="3"/>
  <c r="E308" i="3"/>
  <c r="F308" i="3"/>
  <c r="G308" i="3"/>
  <c r="H308" i="3"/>
  <c r="J308" i="3"/>
  <c r="K308" i="3"/>
  <c r="L308" i="3"/>
  <c r="M308" i="3"/>
  <c r="AG308" i="3"/>
  <c r="AH308" i="3"/>
  <c r="AI308" i="3"/>
  <c r="AJ308" i="3"/>
  <c r="AK308" i="3"/>
  <c r="AL308" i="3"/>
  <c r="AM308" i="3"/>
  <c r="AN308" i="3"/>
  <c r="AV308" i="3"/>
  <c r="C309" i="3"/>
  <c r="D309" i="3"/>
  <c r="E309" i="3"/>
  <c r="F309" i="3"/>
  <c r="G309" i="3"/>
  <c r="H309" i="3"/>
  <c r="J309" i="3"/>
  <c r="K309" i="3"/>
  <c r="L309" i="3"/>
  <c r="M309" i="3"/>
  <c r="AG309" i="3"/>
  <c r="AH309" i="3"/>
  <c r="AI309" i="3"/>
  <c r="AJ309" i="3"/>
  <c r="AK309" i="3"/>
  <c r="AL309" i="3"/>
  <c r="AM309" i="3"/>
  <c r="AN309" i="3"/>
  <c r="AV309" i="3"/>
  <c r="C310" i="3"/>
  <c r="D310" i="3"/>
  <c r="E310" i="3"/>
  <c r="F310" i="3"/>
  <c r="G310" i="3"/>
  <c r="H310" i="3"/>
  <c r="J310" i="3"/>
  <c r="K310" i="3"/>
  <c r="L310" i="3"/>
  <c r="M310" i="3"/>
  <c r="AG310" i="3"/>
  <c r="AH310" i="3"/>
  <c r="AI310" i="3"/>
  <c r="AJ310" i="3"/>
  <c r="AK310" i="3"/>
  <c r="AL310" i="3"/>
  <c r="AM310" i="3"/>
  <c r="AN310" i="3"/>
  <c r="AV310" i="3"/>
  <c r="C311" i="3"/>
  <c r="D311" i="3"/>
  <c r="E311" i="3"/>
  <c r="F311" i="3"/>
  <c r="G311" i="3"/>
  <c r="H311" i="3"/>
  <c r="J311" i="3"/>
  <c r="K311" i="3"/>
  <c r="L311" i="3"/>
  <c r="M311" i="3"/>
  <c r="AG311" i="3"/>
  <c r="AH311" i="3"/>
  <c r="AI311" i="3"/>
  <c r="AJ311" i="3"/>
  <c r="AK311" i="3"/>
  <c r="AL311" i="3"/>
  <c r="AM311" i="3"/>
  <c r="AN311" i="3"/>
  <c r="AV311" i="3"/>
  <c r="C313" i="3"/>
  <c r="D313" i="3"/>
  <c r="E313" i="3"/>
  <c r="F313" i="3"/>
  <c r="G313" i="3"/>
  <c r="H313" i="3"/>
  <c r="J313" i="3"/>
  <c r="K313" i="3"/>
  <c r="L313" i="3"/>
  <c r="M313" i="3"/>
  <c r="AG313" i="3"/>
  <c r="AH313" i="3"/>
  <c r="AI313" i="3"/>
  <c r="AJ313" i="3"/>
  <c r="AK313" i="3"/>
  <c r="AL313" i="3"/>
  <c r="AM313" i="3"/>
  <c r="AN313" i="3"/>
  <c r="AV313" i="3"/>
  <c r="N314" i="3"/>
  <c r="O314" i="3"/>
  <c r="P314" i="3"/>
  <c r="Q314" i="3"/>
  <c r="S314" i="3"/>
  <c r="T314" i="3"/>
  <c r="W314" i="3"/>
  <c r="C314" i="3"/>
  <c r="D314" i="3"/>
  <c r="E314" i="3"/>
  <c r="F314" i="3"/>
  <c r="G314" i="3"/>
  <c r="H314" i="3"/>
  <c r="AG314" i="3"/>
  <c r="AH314" i="3"/>
  <c r="AI314" i="3"/>
  <c r="AJ314" i="3"/>
  <c r="AK314" i="3"/>
  <c r="AL314" i="3"/>
  <c r="AM314" i="3"/>
  <c r="AN314" i="3"/>
  <c r="AV314" i="3"/>
  <c r="C316" i="3"/>
  <c r="D316" i="3"/>
  <c r="E316" i="3"/>
  <c r="F316" i="3"/>
  <c r="G316" i="3"/>
  <c r="H316" i="3"/>
  <c r="J316" i="3"/>
  <c r="K316" i="3"/>
  <c r="L316" i="3"/>
  <c r="M316" i="3"/>
  <c r="AG316" i="3"/>
  <c r="AH316" i="3"/>
  <c r="AI316" i="3"/>
  <c r="AJ316" i="3"/>
  <c r="AK316" i="3"/>
  <c r="AL316" i="3"/>
  <c r="AM316" i="3"/>
  <c r="AN316" i="3"/>
  <c r="AV316" i="3"/>
  <c r="C317" i="3"/>
  <c r="D317" i="3"/>
  <c r="E317" i="3"/>
  <c r="F317" i="3"/>
  <c r="G317" i="3"/>
  <c r="H317" i="3"/>
  <c r="J317" i="3"/>
  <c r="K317" i="3"/>
  <c r="L317" i="3"/>
  <c r="M317" i="3"/>
  <c r="AG317" i="3"/>
  <c r="AH317" i="3"/>
  <c r="AI317" i="3"/>
  <c r="AJ317" i="3"/>
  <c r="AK317" i="3"/>
  <c r="AL317" i="3"/>
  <c r="AM317" i="3"/>
  <c r="AN317" i="3"/>
  <c r="AV317" i="3"/>
  <c r="C318" i="3"/>
  <c r="D318" i="3"/>
  <c r="E318" i="3"/>
  <c r="F318" i="3"/>
  <c r="G318" i="3"/>
  <c r="H318" i="3"/>
  <c r="J318" i="3"/>
  <c r="K318" i="3"/>
  <c r="L318" i="3"/>
  <c r="M318" i="3"/>
  <c r="AG318" i="3"/>
  <c r="AH318" i="3"/>
  <c r="AI318" i="3"/>
  <c r="AJ318" i="3"/>
  <c r="AK318" i="3"/>
  <c r="AL318" i="3"/>
  <c r="AM318" i="3"/>
  <c r="AN318" i="3"/>
  <c r="AV318" i="3"/>
  <c r="C319" i="3"/>
  <c r="D319" i="3"/>
  <c r="E319" i="3"/>
  <c r="F319" i="3"/>
  <c r="G319" i="3"/>
  <c r="H319" i="3"/>
  <c r="J319" i="3"/>
  <c r="K319" i="3"/>
  <c r="L319" i="3"/>
  <c r="M319" i="3"/>
  <c r="AG319" i="3"/>
  <c r="AH319" i="3"/>
  <c r="AI319" i="3"/>
  <c r="AJ319" i="3"/>
  <c r="AK319" i="3"/>
  <c r="AL319" i="3"/>
  <c r="AM319" i="3"/>
  <c r="AN319" i="3"/>
  <c r="AV319" i="3"/>
  <c r="C320" i="3"/>
  <c r="D320" i="3"/>
  <c r="E320" i="3"/>
  <c r="F320" i="3"/>
  <c r="G320" i="3"/>
  <c r="H320" i="3"/>
  <c r="J320" i="3"/>
  <c r="K320" i="3"/>
  <c r="L320" i="3"/>
  <c r="M320" i="3"/>
  <c r="AG320" i="3"/>
  <c r="AH320" i="3"/>
  <c r="AI320" i="3"/>
  <c r="AJ320" i="3"/>
  <c r="AK320" i="3"/>
  <c r="AL320" i="3"/>
  <c r="AM320" i="3"/>
  <c r="AN320" i="3"/>
  <c r="AV320" i="3"/>
  <c r="C321" i="3"/>
  <c r="D321" i="3"/>
  <c r="E321" i="3"/>
  <c r="F321" i="3"/>
  <c r="G321" i="3"/>
  <c r="H321" i="3"/>
  <c r="J321" i="3"/>
  <c r="K321" i="3"/>
  <c r="L321" i="3"/>
  <c r="M321" i="3"/>
  <c r="AG321" i="3"/>
  <c r="AH321" i="3"/>
  <c r="AI321" i="3"/>
  <c r="AJ321" i="3"/>
  <c r="AK321" i="3"/>
  <c r="AL321" i="3"/>
  <c r="AM321" i="3"/>
  <c r="AN321" i="3"/>
  <c r="AV321" i="3"/>
  <c r="C322" i="3"/>
  <c r="D322" i="3"/>
  <c r="E322" i="3"/>
  <c r="F322" i="3"/>
  <c r="G322" i="3"/>
  <c r="H322" i="3"/>
  <c r="J322" i="3"/>
  <c r="K322" i="3"/>
  <c r="L322" i="3"/>
  <c r="M322" i="3"/>
  <c r="AG322" i="3"/>
  <c r="AH322" i="3"/>
  <c r="AI322" i="3"/>
  <c r="AJ322" i="3"/>
  <c r="AK322" i="3"/>
  <c r="AL322" i="3"/>
  <c r="AM322" i="3"/>
  <c r="AN322" i="3"/>
  <c r="AV322" i="3"/>
  <c r="C323" i="3"/>
  <c r="D323" i="3"/>
  <c r="E323" i="3"/>
  <c r="F323" i="3"/>
  <c r="G323" i="3"/>
  <c r="H323" i="3"/>
  <c r="J323" i="3"/>
  <c r="K323" i="3"/>
  <c r="L323" i="3"/>
  <c r="M323" i="3"/>
  <c r="AG323" i="3"/>
  <c r="AH323" i="3"/>
  <c r="AI323" i="3"/>
  <c r="AJ323" i="3"/>
  <c r="AK323" i="3"/>
  <c r="AL323" i="3"/>
  <c r="AM323" i="3"/>
  <c r="AN323" i="3"/>
  <c r="AV323" i="3"/>
  <c r="C324" i="3"/>
  <c r="D324" i="3"/>
  <c r="E324" i="3"/>
  <c r="F324" i="3"/>
  <c r="G324" i="3"/>
  <c r="H324" i="3"/>
  <c r="J324" i="3"/>
  <c r="K324" i="3"/>
  <c r="L324" i="3"/>
  <c r="M324" i="3"/>
  <c r="AG324" i="3"/>
  <c r="AH324" i="3"/>
  <c r="AI324" i="3"/>
  <c r="AJ324" i="3"/>
  <c r="AK324" i="3"/>
  <c r="AL324" i="3"/>
  <c r="AM324" i="3"/>
  <c r="AN324" i="3"/>
  <c r="AV324" i="3"/>
  <c r="C325" i="3"/>
  <c r="D325" i="3"/>
  <c r="E325" i="3"/>
  <c r="F325" i="3"/>
  <c r="G325" i="3"/>
  <c r="H325" i="3"/>
  <c r="J325" i="3"/>
  <c r="K325" i="3"/>
  <c r="L325" i="3"/>
  <c r="M325" i="3"/>
  <c r="AG325" i="3"/>
  <c r="AH325" i="3"/>
  <c r="AI325" i="3"/>
  <c r="AJ325" i="3"/>
  <c r="AK325" i="3"/>
  <c r="AL325" i="3"/>
  <c r="AM325" i="3"/>
  <c r="AN325" i="3"/>
  <c r="AV325" i="3"/>
  <c r="C326" i="3"/>
  <c r="D326" i="3"/>
  <c r="E326" i="3"/>
  <c r="F326" i="3"/>
  <c r="G326" i="3"/>
  <c r="H326" i="3"/>
  <c r="J326" i="3"/>
  <c r="K326" i="3"/>
  <c r="L326" i="3"/>
  <c r="M326" i="3"/>
  <c r="AG326" i="3"/>
  <c r="AH326" i="3"/>
  <c r="AI326" i="3"/>
  <c r="AJ326" i="3"/>
  <c r="AK326" i="3"/>
  <c r="AL326" i="3"/>
  <c r="AM326" i="3"/>
  <c r="AN326" i="3"/>
  <c r="AV326" i="3"/>
  <c r="C327" i="3"/>
  <c r="D327" i="3"/>
  <c r="E327" i="3"/>
  <c r="F327" i="3"/>
  <c r="G327" i="3"/>
  <c r="H327" i="3"/>
  <c r="J327" i="3"/>
  <c r="K327" i="3"/>
  <c r="L327" i="3"/>
  <c r="M327" i="3"/>
  <c r="AG327" i="3"/>
  <c r="AH327" i="3"/>
  <c r="AI327" i="3"/>
  <c r="AJ327" i="3"/>
  <c r="AK327" i="3"/>
  <c r="AL327" i="3"/>
  <c r="AM327" i="3"/>
  <c r="AN327" i="3"/>
  <c r="AV327" i="3"/>
  <c r="C328" i="3"/>
  <c r="D328" i="3"/>
  <c r="E328" i="3"/>
  <c r="F328" i="3"/>
  <c r="G328" i="3"/>
  <c r="H328" i="3"/>
  <c r="J328" i="3"/>
  <c r="K328" i="3"/>
  <c r="L328" i="3"/>
  <c r="M328" i="3"/>
  <c r="AG328" i="3"/>
  <c r="AH328" i="3"/>
  <c r="AI328" i="3"/>
  <c r="AJ328" i="3"/>
  <c r="AK328" i="3"/>
  <c r="AL328" i="3"/>
  <c r="AM328" i="3"/>
  <c r="AN328" i="3"/>
  <c r="AV328" i="3"/>
  <c r="C329" i="3"/>
  <c r="D329" i="3"/>
  <c r="E329" i="3"/>
  <c r="F329" i="3"/>
  <c r="G329" i="3"/>
  <c r="H329" i="3"/>
  <c r="J329" i="3"/>
  <c r="K329" i="3"/>
  <c r="L329" i="3"/>
  <c r="M329" i="3"/>
  <c r="AG329" i="3"/>
  <c r="AH329" i="3"/>
  <c r="AI329" i="3"/>
  <c r="AJ329" i="3"/>
  <c r="AK329" i="3"/>
  <c r="AL329" i="3"/>
  <c r="AM329" i="3"/>
  <c r="AN329" i="3"/>
  <c r="AV329" i="3"/>
  <c r="C330" i="3"/>
  <c r="D330" i="3"/>
  <c r="E330" i="3"/>
  <c r="F330" i="3"/>
  <c r="G330" i="3"/>
  <c r="H330" i="3"/>
  <c r="J330" i="3"/>
  <c r="K330" i="3"/>
  <c r="L330" i="3"/>
  <c r="M330" i="3"/>
  <c r="AG330" i="3"/>
  <c r="AH330" i="3"/>
  <c r="AI330" i="3"/>
  <c r="AJ330" i="3"/>
  <c r="AK330" i="3"/>
  <c r="AL330" i="3"/>
  <c r="AM330" i="3"/>
  <c r="AN330" i="3"/>
  <c r="AV330" i="3"/>
  <c r="C331" i="3"/>
  <c r="D331" i="3"/>
  <c r="E331" i="3"/>
  <c r="F331" i="3"/>
  <c r="G331" i="3"/>
  <c r="H331" i="3"/>
  <c r="J331" i="3"/>
  <c r="K331" i="3"/>
  <c r="L331" i="3"/>
  <c r="M331" i="3"/>
  <c r="AG331" i="3"/>
  <c r="AH331" i="3"/>
  <c r="AI331" i="3"/>
  <c r="AJ331" i="3"/>
  <c r="AK331" i="3"/>
  <c r="AL331" i="3"/>
  <c r="AM331" i="3"/>
  <c r="AN331" i="3"/>
  <c r="AV331" i="3"/>
  <c r="C332" i="3"/>
  <c r="D332" i="3"/>
  <c r="E332" i="3"/>
  <c r="F332" i="3"/>
  <c r="G332" i="3"/>
  <c r="H332" i="3"/>
  <c r="J332" i="3"/>
  <c r="K332" i="3"/>
  <c r="L332" i="3"/>
  <c r="M332" i="3"/>
  <c r="AG332" i="3"/>
  <c r="AH332" i="3"/>
  <c r="AI332" i="3"/>
  <c r="AJ332" i="3"/>
  <c r="AK332" i="3"/>
  <c r="AL332" i="3"/>
  <c r="AM332" i="3"/>
  <c r="AN332" i="3"/>
  <c r="AV332" i="3"/>
  <c r="C333" i="3"/>
  <c r="D333" i="3"/>
  <c r="E333" i="3"/>
  <c r="F333" i="3"/>
  <c r="G333" i="3"/>
  <c r="H333" i="3"/>
  <c r="J333" i="3"/>
  <c r="K333" i="3"/>
  <c r="L333" i="3"/>
  <c r="M333" i="3"/>
  <c r="AG333" i="3"/>
  <c r="AH333" i="3"/>
  <c r="AI333" i="3"/>
  <c r="AJ333" i="3"/>
  <c r="AK333" i="3"/>
  <c r="AL333" i="3"/>
  <c r="AM333" i="3"/>
  <c r="AN333" i="3"/>
  <c r="AV333" i="3"/>
  <c r="C334" i="3"/>
  <c r="D334" i="3"/>
  <c r="E334" i="3"/>
  <c r="F334" i="3"/>
  <c r="G334" i="3"/>
  <c r="H334" i="3"/>
  <c r="J334" i="3"/>
  <c r="K334" i="3"/>
  <c r="L334" i="3"/>
  <c r="M334" i="3"/>
  <c r="AG334" i="3"/>
  <c r="AH334" i="3"/>
  <c r="AI334" i="3"/>
  <c r="AJ334" i="3"/>
  <c r="AK334" i="3"/>
  <c r="AL334" i="3"/>
  <c r="AM334" i="3"/>
  <c r="AN334" i="3"/>
  <c r="AV334" i="3"/>
  <c r="C335" i="3"/>
  <c r="D335" i="3"/>
  <c r="E335" i="3"/>
  <c r="F335" i="3"/>
  <c r="G335" i="3"/>
  <c r="H335" i="3"/>
  <c r="J335" i="3"/>
  <c r="K335" i="3"/>
  <c r="L335" i="3"/>
  <c r="M335" i="3"/>
  <c r="AG335" i="3"/>
  <c r="AH335" i="3"/>
  <c r="AI335" i="3"/>
  <c r="AJ335" i="3"/>
  <c r="AK335" i="3"/>
  <c r="AL335" i="3"/>
  <c r="AM335" i="3"/>
  <c r="AN335" i="3"/>
  <c r="AV335" i="3"/>
  <c r="C336" i="3"/>
  <c r="D336" i="3"/>
  <c r="E336" i="3"/>
  <c r="F336" i="3"/>
  <c r="G336" i="3"/>
  <c r="H336" i="3"/>
  <c r="J336" i="3"/>
  <c r="K336" i="3"/>
  <c r="L336" i="3"/>
  <c r="M336" i="3"/>
  <c r="AG336" i="3"/>
  <c r="AH336" i="3"/>
  <c r="AI336" i="3"/>
  <c r="AJ336" i="3"/>
  <c r="AK336" i="3"/>
  <c r="AL336" i="3"/>
  <c r="AM336" i="3"/>
  <c r="AN336" i="3"/>
  <c r="AV336" i="3"/>
  <c r="C337" i="3"/>
  <c r="D337" i="3"/>
  <c r="E337" i="3"/>
  <c r="F337" i="3"/>
  <c r="G337" i="3"/>
  <c r="H337" i="3"/>
  <c r="J337" i="3"/>
  <c r="K337" i="3"/>
  <c r="L337" i="3"/>
  <c r="M337" i="3"/>
  <c r="AG337" i="3"/>
  <c r="AH337" i="3"/>
  <c r="AI337" i="3"/>
  <c r="AJ337" i="3"/>
  <c r="AK337" i="3"/>
  <c r="AL337" i="3"/>
  <c r="AM337" i="3"/>
  <c r="AN337" i="3"/>
  <c r="AV337" i="3"/>
  <c r="C338" i="3"/>
  <c r="D338" i="3"/>
  <c r="E338" i="3"/>
  <c r="F338" i="3"/>
  <c r="G338" i="3"/>
  <c r="H338" i="3"/>
  <c r="J338" i="3"/>
  <c r="K338" i="3"/>
  <c r="L338" i="3"/>
  <c r="M338" i="3"/>
  <c r="AG338" i="3"/>
  <c r="AH338" i="3"/>
  <c r="AI338" i="3"/>
  <c r="AJ338" i="3"/>
  <c r="AK338" i="3"/>
  <c r="AL338" i="3"/>
  <c r="AM338" i="3"/>
  <c r="AN338" i="3"/>
  <c r="AV338" i="3"/>
  <c r="C339" i="3"/>
  <c r="D339" i="3"/>
  <c r="E339" i="3"/>
  <c r="F339" i="3"/>
  <c r="G339" i="3"/>
  <c r="H339" i="3"/>
  <c r="J339" i="3"/>
  <c r="K339" i="3"/>
  <c r="L339" i="3"/>
  <c r="M339" i="3"/>
  <c r="AG339" i="3"/>
  <c r="AH339" i="3"/>
  <c r="AI339" i="3"/>
  <c r="AJ339" i="3"/>
  <c r="AK339" i="3"/>
  <c r="AL339" i="3"/>
  <c r="AM339" i="3"/>
  <c r="AN339" i="3"/>
  <c r="AV339" i="3"/>
  <c r="C340" i="3"/>
  <c r="D340" i="3"/>
  <c r="E340" i="3"/>
  <c r="F340" i="3"/>
  <c r="G340" i="3"/>
  <c r="H340" i="3"/>
  <c r="J340" i="3"/>
  <c r="K340" i="3"/>
  <c r="L340" i="3"/>
  <c r="M340" i="3"/>
  <c r="AG340" i="3"/>
  <c r="AH340" i="3"/>
  <c r="AI340" i="3"/>
  <c r="AJ340" i="3"/>
  <c r="AK340" i="3"/>
  <c r="AL340" i="3"/>
  <c r="AM340" i="3"/>
  <c r="AN340" i="3"/>
  <c r="AV340" i="3"/>
  <c r="C341" i="3"/>
  <c r="D341" i="3"/>
  <c r="E341" i="3"/>
  <c r="F341" i="3"/>
  <c r="G341" i="3"/>
  <c r="H341" i="3"/>
  <c r="J341" i="3"/>
  <c r="K341" i="3"/>
  <c r="L341" i="3"/>
  <c r="M341" i="3"/>
  <c r="AG341" i="3"/>
  <c r="AH341" i="3"/>
  <c r="AI341" i="3"/>
  <c r="AJ341" i="3"/>
  <c r="AK341" i="3"/>
  <c r="AL341" i="3"/>
  <c r="AM341" i="3"/>
  <c r="AN341" i="3"/>
  <c r="AV341" i="3"/>
  <c r="C342" i="3"/>
  <c r="D342" i="3"/>
  <c r="E342" i="3"/>
  <c r="F342" i="3"/>
  <c r="G342" i="3"/>
  <c r="H342" i="3"/>
  <c r="J342" i="3"/>
  <c r="K342" i="3"/>
  <c r="L342" i="3"/>
  <c r="M342" i="3"/>
  <c r="AG342" i="3"/>
  <c r="AH342" i="3"/>
  <c r="AI342" i="3"/>
  <c r="AJ342" i="3"/>
  <c r="AK342" i="3"/>
  <c r="AL342" i="3"/>
  <c r="AM342" i="3"/>
  <c r="AN342" i="3"/>
  <c r="AV342" i="3"/>
  <c r="C343" i="3"/>
  <c r="D343" i="3"/>
  <c r="E343" i="3"/>
  <c r="F343" i="3"/>
  <c r="G343" i="3"/>
  <c r="H343" i="3"/>
  <c r="J343" i="3"/>
  <c r="K343" i="3"/>
  <c r="L343" i="3"/>
  <c r="M343" i="3"/>
  <c r="AG343" i="3"/>
  <c r="AH343" i="3"/>
  <c r="AI343" i="3"/>
  <c r="AJ343" i="3"/>
  <c r="AK343" i="3"/>
  <c r="AL343" i="3"/>
  <c r="AM343" i="3"/>
  <c r="AN343" i="3"/>
  <c r="AV343" i="3"/>
  <c r="C344" i="3"/>
  <c r="D344" i="3"/>
  <c r="E344" i="3"/>
  <c r="F344" i="3"/>
  <c r="G344" i="3"/>
  <c r="H344" i="3"/>
  <c r="J344" i="3"/>
  <c r="K344" i="3"/>
  <c r="L344" i="3"/>
  <c r="M344" i="3"/>
  <c r="AG344" i="3"/>
  <c r="AH344" i="3"/>
  <c r="AI344" i="3"/>
  <c r="AJ344" i="3"/>
  <c r="AK344" i="3"/>
  <c r="AL344" i="3"/>
  <c r="AM344" i="3"/>
  <c r="AN344" i="3"/>
  <c r="AV344" i="3"/>
  <c r="C345" i="3"/>
  <c r="D345" i="3"/>
  <c r="E345" i="3"/>
  <c r="F345" i="3"/>
  <c r="G345" i="3"/>
  <c r="H345" i="3"/>
  <c r="J345" i="3"/>
  <c r="K345" i="3"/>
  <c r="L345" i="3"/>
  <c r="M345" i="3"/>
  <c r="AG345" i="3"/>
  <c r="AH345" i="3"/>
  <c r="AI345" i="3"/>
  <c r="AJ345" i="3"/>
  <c r="AK345" i="3"/>
  <c r="AL345" i="3"/>
  <c r="AM345" i="3"/>
  <c r="AN345" i="3"/>
  <c r="AV345" i="3"/>
  <c r="C346" i="3"/>
  <c r="D346" i="3"/>
  <c r="E346" i="3"/>
  <c r="F346" i="3"/>
  <c r="G346" i="3"/>
  <c r="H346" i="3"/>
  <c r="J346" i="3"/>
  <c r="K346" i="3"/>
  <c r="L346" i="3"/>
  <c r="M346" i="3"/>
  <c r="AG346" i="3"/>
  <c r="AH346" i="3"/>
  <c r="AI346" i="3"/>
  <c r="AJ346" i="3"/>
  <c r="AK346" i="3"/>
  <c r="AL346" i="3"/>
  <c r="AM346" i="3"/>
  <c r="AN346" i="3"/>
  <c r="AV346" i="3"/>
  <c r="C347" i="3"/>
  <c r="D347" i="3"/>
  <c r="E347" i="3"/>
  <c r="F347" i="3"/>
  <c r="G347" i="3"/>
  <c r="H347" i="3"/>
  <c r="J347" i="3"/>
  <c r="K347" i="3"/>
  <c r="L347" i="3"/>
  <c r="M347" i="3"/>
  <c r="AG347" i="3"/>
  <c r="AH347" i="3"/>
  <c r="AI347" i="3"/>
  <c r="AJ347" i="3"/>
  <c r="AK347" i="3"/>
  <c r="AL347" i="3"/>
  <c r="AM347" i="3"/>
  <c r="AN347" i="3"/>
  <c r="AV347" i="3"/>
  <c r="C348" i="3"/>
  <c r="D348" i="3"/>
  <c r="E348" i="3"/>
  <c r="F348" i="3"/>
  <c r="G348" i="3"/>
  <c r="H348" i="3"/>
  <c r="J348" i="3"/>
  <c r="K348" i="3"/>
  <c r="L348" i="3"/>
  <c r="M348" i="3"/>
  <c r="AG348" i="3"/>
  <c r="AH348" i="3"/>
  <c r="AI348" i="3"/>
  <c r="AJ348" i="3"/>
  <c r="AK348" i="3"/>
  <c r="AL348" i="3"/>
  <c r="AM348" i="3"/>
  <c r="AN348" i="3"/>
  <c r="AV348" i="3"/>
  <c r="C349" i="3"/>
  <c r="D349" i="3"/>
  <c r="E349" i="3"/>
  <c r="F349" i="3"/>
  <c r="G349" i="3"/>
  <c r="H349" i="3"/>
  <c r="J349" i="3"/>
  <c r="K349" i="3"/>
  <c r="L349" i="3"/>
  <c r="M349" i="3"/>
  <c r="AG349" i="3"/>
  <c r="AH349" i="3"/>
  <c r="AI349" i="3"/>
  <c r="AJ349" i="3"/>
  <c r="AK349" i="3"/>
  <c r="AL349" i="3"/>
  <c r="AM349" i="3"/>
  <c r="AN349" i="3"/>
  <c r="AV349" i="3"/>
  <c r="C350" i="3"/>
  <c r="D350" i="3"/>
  <c r="E350" i="3"/>
  <c r="F350" i="3"/>
  <c r="G350" i="3"/>
  <c r="H350" i="3"/>
  <c r="J350" i="3"/>
  <c r="K350" i="3"/>
  <c r="L350" i="3"/>
  <c r="M350" i="3"/>
  <c r="AG350" i="3"/>
  <c r="AH350" i="3"/>
  <c r="AI350" i="3"/>
  <c r="AJ350" i="3"/>
  <c r="AK350" i="3"/>
  <c r="AL350" i="3"/>
  <c r="AM350" i="3"/>
  <c r="AN350" i="3"/>
  <c r="AV350" i="3"/>
  <c r="C351" i="3"/>
  <c r="D351" i="3"/>
  <c r="E351" i="3"/>
  <c r="F351" i="3"/>
  <c r="G351" i="3"/>
  <c r="H351" i="3"/>
  <c r="J351" i="3"/>
  <c r="K351" i="3"/>
  <c r="L351" i="3"/>
  <c r="M351" i="3"/>
  <c r="AG351" i="3"/>
  <c r="AH351" i="3"/>
  <c r="AI351" i="3"/>
  <c r="AJ351" i="3"/>
  <c r="AK351" i="3"/>
  <c r="AL351" i="3"/>
  <c r="AM351" i="3"/>
  <c r="AN351" i="3"/>
  <c r="AV351" i="3"/>
  <c r="C352" i="3"/>
  <c r="D352" i="3"/>
  <c r="E352" i="3"/>
  <c r="F352" i="3"/>
  <c r="G352" i="3"/>
  <c r="H352" i="3"/>
  <c r="J352" i="3"/>
  <c r="K352" i="3"/>
  <c r="L352" i="3"/>
  <c r="M352" i="3"/>
  <c r="AG352" i="3"/>
  <c r="AH352" i="3"/>
  <c r="AI352" i="3"/>
  <c r="AJ352" i="3"/>
  <c r="AK352" i="3"/>
  <c r="AL352" i="3"/>
  <c r="AM352" i="3"/>
  <c r="AN352" i="3"/>
  <c r="AV352" i="3"/>
  <c r="C353" i="3"/>
  <c r="D353" i="3"/>
  <c r="E353" i="3"/>
  <c r="F353" i="3"/>
  <c r="G353" i="3"/>
  <c r="H353" i="3"/>
  <c r="J353" i="3"/>
  <c r="K353" i="3"/>
  <c r="L353" i="3"/>
  <c r="M353" i="3"/>
  <c r="AG353" i="3"/>
  <c r="AH353" i="3"/>
  <c r="AI353" i="3"/>
  <c r="AJ353" i="3"/>
  <c r="AK353" i="3"/>
  <c r="AL353" i="3"/>
  <c r="AM353" i="3"/>
  <c r="AN353" i="3"/>
  <c r="AV353" i="3"/>
  <c r="C354" i="3"/>
  <c r="D354" i="3"/>
  <c r="E354" i="3"/>
  <c r="F354" i="3"/>
  <c r="G354" i="3"/>
  <c r="H354" i="3"/>
  <c r="J354" i="3"/>
  <c r="K354" i="3"/>
  <c r="L354" i="3"/>
  <c r="M354" i="3"/>
  <c r="AG354" i="3"/>
  <c r="AH354" i="3"/>
  <c r="AI354" i="3"/>
  <c r="AJ354" i="3"/>
  <c r="AK354" i="3"/>
  <c r="AL354" i="3"/>
  <c r="AM354" i="3"/>
  <c r="AN354" i="3"/>
  <c r="AV354" i="3"/>
  <c r="C355" i="3"/>
  <c r="D355" i="3"/>
  <c r="E355" i="3"/>
  <c r="F355" i="3"/>
  <c r="G355" i="3"/>
  <c r="H355" i="3"/>
  <c r="J355" i="3"/>
  <c r="K355" i="3"/>
  <c r="L355" i="3"/>
  <c r="M355" i="3"/>
  <c r="AG355" i="3"/>
  <c r="AH355" i="3"/>
  <c r="AI355" i="3"/>
  <c r="AJ355" i="3"/>
  <c r="AK355" i="3"/>
  <c r="AL355" i="3"/>
  <c r="AM355" i="3"/>
  <c r="AN355" i="3"/>
  <c r="AV355" i="3"/>
  <c r="C356" i="3"/>
  <c r="D356" i="3"/>
  <c r="E356" i="3"/>
  <c r="F356" i="3"/>
  <c r="G356" i="3"/>
  <c r="H356" i="3"/>
  <c r="J356" i="3"/>
  <c r="K356" i="3"/>
  <c r="L356" i="3"/>
  <c r="M356" i="3"/>
  <c r="AG356" i="3"/>
  <c r="AH356" i="3"/>
  <c r="AI356" i="3"/>
  <c r="AJ356" i="3"/>
  <c r="AK356" i="3"/>
  <c r="AL356" i="3"/>
  <c r="AM356" i="3"/>
  <c r="AN356" i="3"/>
  <c r="AV356" i="3"/>
  <c r="C357" i="3"/>
  <c r="D357" i="3"/>
  <c r="E357" i="3"/>
  <c r="F357" i="3"/>
  <c r="G357" i="3"/>
  <c r="H357" i="3"/>
  <c r="J357" i="3"/>
  <c r="K357" i="3"/>
  <c r="L357" i="3"/>
  <c r="M357" i="3"/>
  <c r="AG357" i="3"/>
  <c r="AH357" i="3"/>
  <c r="AI357" i="3"/>
  <c r="AJ357" i="3"/>
  <c r="AK357" i="3"/>
  <c r="AL357" i="3"/>
  <c r="AM357" i="3"/>
  <c r="AN357" i="3"/>
  <c r="AV357" i="3"/>
  <c r="C358" i="3"/>
  <c r="D358" i="3"/>
  <c r="E358" i="3"/>
  <c r="F358" i="3"/>
  <c r="G358" i="3"/>
  <c r="H358" i="3"/>
  <c r="J358" i="3"/>
  <c r="K358" i="3"/>
  <c r="L358" i="3"/>
  <c r="M358" i="3"/>
  <c r="AG358" i="3"/>
  <c r="AH358" i="3"/>
  <c r="AI358" i="3"/>
  <c r="AJ358" i="3"/>
  <c r="AK358" i="3"/>
  <c r="AL358" i="3"/>
  <c r="AM358" i="3"/>
  <c r="AN358" i="3"/>
  <c r="AV358" i="3"/>
  <c r="C359" i="3"/>
  <c r="D359" i="3"/>
  <c r="E359" i="3"/>
  <c r="F359" i="3"/>
  <c r="G359" i="3"/>
  <c r="H359" i="3"/>
  <c r="J359" i="3"/>
  <c r="K359" i="3"/>
  <c r="L359" i="3"/>
  <c r="M359" i="3"/>
  <c r="AG359" i="3"/>
  <c r="AH359" i="3"/>
  <c r="AI359" i="3"/>
  <c r="AJ359" i="3"/>
  <c r="AK359" i="3"/>
  <c r="AL359" i="3"/>
  <c r="AM359" i="3"/>
  <c r="AN359" i="3"/>
  <c r="AV359" i="3"/>
  <c r="C360" i="3"/>
  <c r="D360" i="3"/>
  <c r="E360" i="3"/>
  <c r="F360" i="3"/>
  <c r="G360" i="3"/>
  <c r="H360" i="3"/>
  <c r="J360" i="3"/>
  <c r="K360" i="3"/>
  <c r="L360" i="3"/>
  <c r="M360" i="3"/>
  <c r="AG360" i="3"/>
  <c r="AH360" i="3"/>
  <c r="AI360" i="3"/>
  <c r="AJ360" i="3"/>
  <c r="AK360" i="3"/>
  <c r="AL360" i="3"/>
  <c r="AM360" i="3"/>
  <c r="AN360" i="3"/>
  <c r="AV360" i="3"/>
  <c r="C361" i="3"/>
  <c r="D361" i="3"/>
  <c r="E361" i="3"/>
  <c r="F361" i="3"/>
  <c r="G361" i="3"/>
  <c r="H361" i="3"/>
  <c r="J361" i="3"/>
  <c r="K361" i="3"/>
  <c r="L361" i="3"/>
  <c r="M361" i="3"/>
  <c r="AG361" i="3"/>
  <c r="AH361" i="3"/>
  <c r="AI361" i="3"/>
  <c r="AJ361" i="3"/>
  <c r="AK361" i="3"/>
  <c r="AL361" i="3"/>
  <c r="AM361" i="3"/>
  <c r="AN361" i="3"/>
  <c r="AV361" i="3"/>
  <c r="C362" i="3"/>
  <c r="D362" i="3"/>
  <c r="E362" i="3"/>
  <c r="F362" i="3"/>
  <c r="G362" i="3"/>
  <c r="H362" i="3"/>
  <c r="J362" i="3"/>
  <c r="K362" i="3"/>
  <c r="L362" i="3"/>
  <c r="M362" i="3"/>
  <c r="AG362" i="3"/>
  <c r="AH362" i="3"/>
  <c r="AI362" i="3"/>
  <c r="AJ362" i="3"/>
  <c r="AK362" i="3"/>
  <c r="AL362" i="3"/>
  <c r="AM362" i="3"/>
  <c r="AN362" i="3"/>
  <c r="AV362" i="3"/>
  <c r="C363" i="3"/>
  <c r="D363" i="3"/>
  <c r="E363" i="3"/>
  <c r="F363" i="3"/>
  <c r="G363" i="3"/>
  <c r="H363" i="3"/>
  <c r="J363" i="3"/>
  <c r="K363" i="3"/>
  <c r="L363" i="3"/>
  <c r="M363" i="3"/>
  <c r="AG363" i="3"/>
  <c r="AH363" i="3"/>
  <c r="AI363" i="3"/>
  <c r="AJ363" i="3"/>
  <c r="AK363" i="3"/>
  <c r="AL363" i="3"/>
  <c r="AM363" i="3"/>
  <c r="AN363" i="3"/>
  <c r="AV363" i="3"/>
  <c r="C364" i="3"/>
  <c r="D364" i="3"/>
  <c r="E364" i="3"/>
  <c r="F364" i="3"/>
  <c r="G364" i="3"/>
  <c r="H364" i="3"/>
  <c r="J364" i="3"/>
  <c r="K364" i="3"/>
  <c r="L364" i="3"/>
  <c r="M364" i="3"/>
  <c r="AG364" i="3"/>
  <c r="AH364" i="3"/>
  <c r="AI364" i="3"/>
  <c r="AJ364" i="3"/>
  <c r="AK364" i="3"/>
  <c r="AL364" i="3"/>
  <c r="AM364" i="3"/>
  <c r="AN364" i="3"/>
  <c r="AV364" i="3"/>
  <c r="C365" i="3"/>
  <c r="D365" i="3"/>
  <c r="E365" i="3"/>
  <c r="F365" i="3"/>
  <c r="G365" i="3"/>
  <c r="H365" i="3"/>
  <c r="J365" i="3"/>
  <c r="K365" i="3"/>
  <c r="L365" i="3"/>
  <c r="M365" i="3"/>
  <c r="AG365" i="3"/>
  <c r="AH365" i="3"/>
  <c r="AI365" i="3"/>
  <c r="AJ365" i="3"/>
  <c r="AK365" i="3"/>
  <c r="AL365" i="3"/>
  <c r="AM365" i="3"/>
  <c r="AN365" i="3"/>
  <c r="AV365" i="3"/>
  <c r="C366" i="3"/>
  <c r="D366" i="3"/>
  <c r="E366" i="3"/>
  <c r="F366" i="3"/>
  <c r="G366" i="3"/>
  <c r="H366" i="3"/>
  <c r="J366" i="3"/>
  <c r="K366" i="3"/>
  <c r="L366" i="3"/>
  <c r="M366" i="3"/>
  <c r="AG366" i="3"/>
  <c r="AH366" i="3"/>
  <c r="AI366" i="3"/>
  <c r="AJ366" i="3"/>
  <c r="AK366" i="3"/>
  <c r="AL366" i="3"/>
  <c r="AM366" i="3"/>
  <c r="AN366" i="3"/>
  <c r="AV366" i="3"/>
  <c r="C367" i="3"/>
  <c r="D367" i="3"/>
  <c r="E367" i="3"/>
  <c r="F367" i="3"/>
  <c r="G367" i="3"/>
  <c r="H367" i="3"/>
  <c r="J367" i="3"/>
  <c r="K367" i="3"/>
  <c r="L367" i="3"/>
  <c r="M367" i="3"/>
  <c r="AG367" i="3"/>
  <c r="AH367" i="3"/>
  <c r="AI367" i="3"/>
  <c r="AJ367" i="3"/>
  <c r="AK367" i="3"/>
  <c r="AL367" i="3"/>
  <c r="AM367" i="3"/>
  <c r="AN367" i="3"/>
  <c r="AV367" i="3"/>
  <c r="C368" i="3"/>
  <c r="D368" i="3"/>
  <c r="E368" i="3"/>
  <c r="F368" i="3"/>
  <c r="G368" i="3"/>
  <c r="H368" i="3"/>
  <c r="J368" i="3"/>
  <c r="K368" i="3"/>
  <c r="L368" i="3"/>
  <c r="M368" i="3"/>
  <c r="AG368" i="3"/>
  <c r="AH368" i="3"/>
  <c r="AI368" i="3"/>
  <c r="AJ368" i="3"/>
  <c r="AK368" i="3"/>
  <c r="AL368" i="3"/>
  <c r="AM368" i="3"/>
  <c r="AN368" i="3"/>
  <c r="AV368" i="3"/>
  <c r="C369" i="3"/>
  <c r="D369" i="3"/>
  <c r="E369" i="3"/>
  <c r="F369" i="3"/>
  <c r="G369" i="3"/>
  <c r="H369" i="3"/>
  <c r="J369" i="3"/>
  <c r="K369" i="3"/>
  <c r="L369" i="3"/>
  <c r="M369" i="3"/>
  <c r="AG369" i="3"/>
  <c r="AH369" i="3"/>
  <c r="AI369" i="3"/>
  <c r="AJ369" i="3"/>
  <c r="AK369" i="3"/>
  <c r="AL369" i="3"/>
  <c r="AM369" i="3"/>
  <c r="AN369" i="3"/>
  <c r="AV369" i="3"/>
  <c r="C370" i="3"/>
  <c r="D370" i="3"/>
  <c r="E370" i="3"/>
  <c r="F370" i="3"/>
  <c r="G370" i="3"/>
  <c r="H370" i="3"/>
  <c r="J370" i="3"/>
  <c r="K370" i="3"/>
  <c r="L370" i="3"/>
  <c r="M370" i="3"/>
  <c r="AG370" i="3"/>
  <c r="AH370" i="3"/>
  <c r="AI370" i="3"/>
  <c r="AJ370" i="3"/>
  <c r="AK370" i="3"/>
  <c r="AL370" i="3"/>
  <c r="AM370" i="3"/>
  <c r="AN370" i="3"/>
  <c r="AV370" i="3"/>
  <c r="C371" i="3"/>
  <c r="D371" i="3"/>
  <c r="E371" i="3"/>
  <c r="F371" i="3"/>
  <c r="G371" i="3"/>
  <c r="H371" i="3"/>
  <c r="J371" i="3"/>
  <c r="K371" i="3"/>
  <c r="L371" i="3"/>
  <c r="M371" i="3"/>
  <c r="AG371" i="3"/>
  <c r="AH371" i="3"/>
  <c r="AI371" i="3"/>
  <c r="AJ371" i="3"/>
  <c r="AK371" i="3"/>
  <c r="AL371" i="3"/>
  <c r="AM371" i="3"/>
  <c r="AN371" i="3"/>
  <c r="AV371" i="3"/>
  <c r="C372" i="3"/>
  <c r="D372" i="3"/>
  <c r="E372" i="3"/>
  <c r="F372" i="3"/>
  <c r="G372" i="3"/>
  <c r="H372" i="3"/>
  <c r="J372" i="3"/>
  <c r="K372" i="3"/>
  <c r="L372" i="3"/>
  <c r="M372" i="3"/>
  <c r="AG372" i="3"/>
  <c r="AH372" i="3"/>
  <c r="AI372" i="3"/>
  <c r="AJ372" i="3"/>
  <c r="AK372" i="3"/>
  <c r="AL372" i="3"/>
  <c r="AM372" i="3"/>
  <c r="AN372" i="3"/>
  <c r="AV372" i="3"/>
  <c r="C373" i="3"/>
  <c r="D373" i="3"/>
  <c r="E373" i="3"/>
  <c r="F373" i="3"/>
  <c r="G373" i="3"/>
  <c r="H373" i="3"/>
  <c r="J373" i="3"/>
  <c r="K373" i="3"/>
  <c r="L373" i="3"/>
  <c r="M373" i="3"/>
  <c r="AG373" i="3"/>
  <c r="AH373" i="3"/>
  <c r="AI373" i="3"/>
  <c r="AJ373" i="3"/>
  <c r="AK373" i="3"/>
  <c r="AL373" i="3"/>
  <c r="AM373" i="3"/>
  <c r="AN373" i="3"/>
  <c r="AV373" i="3"/>
  <c r="C374" i="3"/>
  <c r="D374" i="3"/>
  <c r="E374" i="3"/>
  <c r="F374" i="3"/>
  <c r="G374" i="3"/>
  <c r="H374" i="3"/>
  <c r="J374" i="3"/>
  <c r="K374" i="3"/>
  <c r="L374" i="3"/>
  <c r="M374" i="3"/>
  <c r="AG374" i="3"/>
  <c r="AH374" i="3"/>
  <c r="AI374" i="3"/>
  <c r="AJ374" i="3"/>
  <c r="AK374" i="3"/>
  <c r="AL374" i="3"/>
  <c r="AM374" i="3"/>
  <c r="AN374" i="3"/>
  <c r="AV374" i="3"/>
  <c r="C375" i="3"/>
  <c r="D375" i="3"/>
  <c r="E375" i="3"/>
  <c r="F375" i="3"/>
  <c r="G375" i="3"/>
  <c r="H375" i="3"/>
  <c r="J375" i="3"/>
  <c r="K375" i="3"/>
  <c r="L375" i="3"/>
  <c r="M375" i="3"/>
  <c r="AG375" i="3"/>
  <c r="AH375" i="3"/>
  <c r="AI375" i="3"/>
  <c r="AJ375" i="3"/>
  <c r="AK375" i="3"/>
  <c r="AL375" i="3"/>
  <c r="AM375" i="3"/>
  <c r="AN375" i="3"/>
  <c r="AV375" i="3"/>
  <c r="C376" i="3"/>
  <c r="D376" i="3"/>
  <c r="E376" i="3"/>
  <c r="F376" i="3"/>
  <c r="G376" i="3"/>
  <c r="H376" i="3"/>
  <c r="J376" i="3"/>
  <c r="K376" i="3"/>
  <c r="L376" i="3"/>
  <c r="M376" i="3"/>
  <c r="AG376" i="3"/>
  <c r="AH376" i="3"/>
  <c r="AI376" i="3"/>
  <c r="AJ376" i="3"/>
  <c r="AK376" i="3"/>
  <c r="AL376" i="3"/>
  <c r="AM376" i="3"/>
  <c r="AN376" i="3"/>
  <c r="AV376" i="3"/>
  <c r="C377" i="3"/>
  <c r="D377" i="3"/>
  <c r="E377" i="3"/>
  <c r="F377" i="3"/>
  <c r="G377" i="3"/>
  <c r="H377" i="3"/>
  <c r="J377" i="3"/>
  <c r="K377" i="3"/>
  <c r="L377" i="3"/>
  <c r="M377" i="3"/>
  <c r="AG377" i="3"/>
  <c r="AH377" i="3"/>
  <c r="AI377" i="3"/>
  <c r="AJ377" i="3"/>
  <c r="AK377" i="3"/>
  <c r="AL377" i="3"/>
  <c r="AM377" i="3"/>
  <c r="AN377" i="3"/>
  <c r="AV377" i="3"/>
  <c r="C378" i="3"/>
  <c r="D378" i="3"/>
  <c r="E378" i="3"/>
  <c r="F378" i="3"/>
  <c r="G378" i="3"/>
  <c r="H378" i="3"/>
  <c r="J378" i="3"/>
  <c r="K378" i="3"/>
  <c r="L378" i="3"/>
  <c r="M378" i="3"/>
  <c r="AG378" i="3"/>
  <c r="AH378" i="3"/>
  <c r="AI378" i="3"/>
  <c r="AJ378" i="3"/>
  <c r="AK378" i="3"/>
  <c r="AL378" i="3"/>
  <c r="AM378" i="3"/>
  <c r="AN378" i="3"/>
  <c r="AV378" i="3"/>
  <c r="C379" i="3"/>
  <c r="D379" i="3"/>
  <c r="E379" i="3"/>
  <c r="F379" i="3"/>
  <c r="G379" i="3"/>
  <c r="H379" i="3"/>
  <c r="J379" i="3"/>
  <c r="K379" i="3"/>
  <c r="L379" i="3"/>
  <c r="M379" i="3"/>
  <c r="AG379" i="3"/>
  <c r="AH379" i="3"/>
  <c r="AI379" i="3"/>
  <c r="AJ379" i="3"/>
  <c r="AK379" i="3"/>
  <c r="AL379" i="3"/>
  <c r="AM379" i="3"/>
  <c r="AN379" i="3"/>
  <c r="AV379" i="3"/>
  <c r="C380" i="3"/>
  <c r="D380" i="3"/>
  <c r="E380" i="3"/>
  <c r="F380" i="3"/>
  <c r="G380" i="3"/>
  <c r="H380" i="3"/>
  <c r="J380" i="3"/>
  <c r="K380" i="3"/>
  <c r="L380" i="3"/>
  <c r="M380" i="3"/>
  <c r="AG380" i="3"/>
  <c r="AH380" i="3"/>
  <c r="AI380" i="3"/>
  <c r="AJ380" i="3"/>
  <c r="AK380" i="3"/>
  <c r="AL380" i="3"/>
  <c r="AM380" i="3"/>
  <c r="AN380" i="3"/>
  <c r="AV380" i="3"/>
  <c r="C381" i="3"/>
  <c r="D381" i="3"/>
  <c r="E381" i="3"/>
  <c r="F381" i="3"/>
  <c r="G381" i="3"/>
  <c r="H381" i="3"/>
  <c r="J381" i="3"/>
  <c r="K381" i="3"/>
  <c r="L381" i="3"/>
  <c r="M381" i="3"/>
  <c r="AG381" i="3"/>
  <c r="AH381" i="3"/>
  <c r="AI381" i="3"/>
  <c r="AJ381" i="3"/>
  <c r="AK381" i="3"/>
  <c r="AL381" i="3"/>
  <c r="AM381" i="3"/>
  <c r="AN381" i="3"/>
  <c r="AV381" i="3"/>
  <c r="C382" i="3"/>
  <c r="D382" i="3"/>
  <c r="E382" i="3"/>
  <c r="F382" i="3"/>
  <c r="G382" i="3"/>
  <c r="H382" i="3"/>
  <c r="J382" i="3"/>
  <c r="K382" i="3"/>
  <c r="L382" i="3"/>
  <c r="M382" i="3"/>
  <c r="AG382" i="3"/>
  <c r="AH382" i="3"/>
  <c r="AI382" i="3"/>
  <c r="AJ382" i="3"/>
  <c r="AK382" i="3"/>
  <c r="AL382" i="3"/>
  <c r="AM382" i="3"/>
  <c r="AN382" i="3"/>
  <c r="AV382" i="3"/>
  <c r="C383" i="3"/>
  <c r="D383" i="3"/>
  <c r="E383" i="3"/>
  <c r="F383" i="3"/>
  <c r="G383" i="3"/>
  <c r="H383" i="3"/>
  <c r="J383" i="3"/>
  <c r="K383" i="3"/>
  <c r="L383" i="3"/>
  <c r="M383" i="3"/>
  <c r="AG383" i="3"/>
  <c r="AH383" i="3"/>
  <c r="AI383" i="3"/>
  <c r="AJ383" i="3"/>
  <c r="AK383" i="3"/>
  <c r="AL383" i="3"/>
  <c r="AM383" i="3"/>
  <c r="AN383" i="3"/>
  <c r="AV383" i="3"/>
  <c r="C385" i="3"/>
  <c r="D385" i="3"/>
  <c r="E385" i="3"/>
  <c r="F385" i="3"/>
  <c r="G385" i="3"/>
  <c r="H385" i="3"/>
  <c r="J385" i="3"/>
  <c r="K385" i="3"/>
  <c r="L385" i="3"/>
  <c r="M385" i="3"/>
  <c r="AG385" i="3"/>
  <c r="AH385" i="3"/>
  <c r="AI385" i="3"/>
  <c r="AJ385" i="3"/>
  <c r="AK385" i="3"/>
  <c r="AL385" i="3"/>
  <c r="AM385" i="3"/>
  <c r="AN385" i="3"/>
  <c r="AV385" i="3"/>
  <c r="C386" i="3"/>
  <c r="D386" i="3"/>
  <c r="E386" i="3"/>
  <c r="F386" i="3"/>
  <c r="G386" i="3"/>
  <c r="H386" i="3"/>
  <c r="J386" i="3"/>
  <c r="K386" i="3"/>
  <c r="L386" i="3"/>
  <c r="M386" i="3"/>
  <c r="AG386" i="3"/>
  <c r="AH386" i="3"/>
  <c r="AI386" i="3"/>
  <c r="AJ386" i="3"/>
  <c r="AK386" i="3"/>
  <c r="AL386" i="3"/>
  <c r="AM386" i="3"/>
  <c r="AN386" i="3"/>
  <c r="AV386" i="3"/>
  <c r="C387" i="3"/>
  <c r="D387" i="3"/>
  <c r="E387" i="3"/>
  <c r="F387" i="3"/>
  <c r="G387" i="3"/>
  <c r="H387" i="3"/>
  <c r="J387" i="3"/>
  <c r="K387" i="3"/>
  <c r="L387" i="3"/>
  <c r="M387" i="3"/>
  <c r="AG387" i="3"/>
  <c r="AH387" i="3"/>
  <c r="AI387" i="3"/>
  <c r="AJ387" i="3"/>
  <c r="AK387" i="3"/>
  <c r="AL387" i="3"/>
  <c r="AM387" i="3"/>
  <c r="AN387" i="3"/>
  <c r="AV387" i="3"/>
  <c r="C388" i="3"/>
  <c r="D388" i="3"/>
  <c r="E388" i="3"/>
  <c r="F388" i="3"/>
  <c r="G388" i="3"/>
  <c r="H388" i="3"/>
  <c r="J388" i="3"/>
  <c r="K388" i="3"/>
  <c r="L388" i="3"/>
  <c r="M388" i="3"/>
  <c r="AG388" i="3"/>
  <c r="AH388" i="3"/>
  <c r="AI388" i="3"/>
  <c r="AJ388" i="3"/>
  <c r="AK388" i="3"/>
  <c r="AL388" i="3"/>
  <c r="AM388" i="3"/>
  <c r="AN388" i="3"/>
  <c r="AV388" i="3"/>
  <c r="C389" i="3"/>
  <c r="D389" i="3"/>
  <c r="E389" i="3"/>
  <c r="F389" i="3"/>
  <c r="G389" i="3"/>
  <c r="H389" i="3"/>
  <c r="J389" i="3"/>
  <c r="K389" i="3"/>
  <c r="L389" i="3"/>
  <c r="M389" i="3"/>
  <c r="AG389" i="3"/>
  <c r="AH389" i="3"/>
  <c r="AI389" i="3"/>
  <c r="AJ389" i="3"/>
  <c r="AK389" i="3"/>
  <c r="AL389" i="3"/>
  <c r="AM389" i="3"/>
  <c r="AN389" i="3"/>
  <c r="AV389" i="3"/>
  <c r="C390" i="3"/>
  <c r="D390" i="3"/>
  <c r="E390" i="3"/>
  <c r="F390" i="3"/>
  <c r="G390" i="3"/>
  <c r="H390" i="3"/>
  <c r="J390" i="3"/>
  <c r="K390" i="3"/>
  <c r="L390" i="3"/>
  <c r="M390" i="3"/>
  <c r="AG390" i="3"/>
  <c r="AH390" i="3"/>
  <c r="AI390" i="3"/>
  <c r="AJ390" i="3"/>
  <c r="AK390" i="3"/>
  <c r="AL390" i="3"/>
  <c r="AM390" i="3"/>
  <c r="AN390" i="3"/>
  <c r="AV390" i="3"/>
  <c r="C391" i="3"/>
  <c r="D391" i="3"/>
  <c r="E391" i="3"/>
  <c r="F391" i="3"/>
  <c r="G391" i="3"/>
  <c r="H391" i="3"/>
  <c r="J391" i="3"/>
  <c r="K391" i="3"/>
  <c r="L391" i="3"/>
  <c r="M391" i="3"/>
  <c r="AG391" i="3"/>
  <c r="AH391" i="3"/>
  <c r="AI391" i="3"/>
  <c r="AJ391" i="3"/>
  <c r="AK391" i="3"/>
  <c r="AL391" i="3"/>
  <c r="AM391" i="3"/>
  <c r="AN391" i="3"/>
  <c r="AV391" i="3"/>
  <c r="C392" i="3"/>
  <c r="D392" i="3"/>
  <c r="E392" i="3"/>
  <c r="F392" i="3"/>
  <c r="G392" i="3"/>
  <c r="H392" i="3"/>
  <c r="J392" i="3"/>
  <c r="K392" i="3"/>
  <c r="L392" i="3"/>
  <c r="M392" i="3"/>
  <c r="AG392" i="3"/>
  <c r="AH392" i="3"/>
  <c r="AI392" i="3"/>
  <c r="AJ392" i="3"/>
  <c r="AK392" i="3"/>
  <c r="AL392" i="3"/>
  <c r="AM392" i="3"/>
  <c r="AN392" i="3"/>
  <c r="AV392" i="3"/>
  <c r="C393" i="3"/>
  <c r="D393" i="3"/>
  <c r="E393" i="3"/>
  <c r="F393" i="3"/>
  <c r="G393" i="3"/>
  <c r="H393" i="3"/>
  <c r="J393" i="3"/>
  <c r="K393" i="3"/>
  <c r="L393" i="3"/>
  <c r="M393" i="3"/>
  <c r="AG393" i="3"/>
  <c r="AH393" i="3"/>
  <c r="AI393" i="3"/>
  <c r="AJ393" i="3"/>
  <c r="AK393" i="3"/>
  <c r="AL393" i="3"/>
  <c r="AM393" i="3"/>
  <c r="AN393" i="3"/>
  <c r="AV393" i="3"/>
  <c r="C394" i="3"/>
  <c r="D394" i="3"/>
  <c r="E394" i="3"/>
  <c r="F394" i="3"/>
  <c r="G394" i="3"/>
  <c r="H394" i="3"/>
  <c r="J394" i="3"/>
  <c r="K394" i="3"/>
  <c r="L394" i="3"/>
  <c r="M394" i="3"/>
  <c r="AG394" i="3"/>
  <c r="AH394" i="3"/>
  <c r="AI394" i="3"/>
  <c r="AJ394" i="3"/>
  <c r="AK394" i="3"/>
  <c r="AL394" i="3"/>
  <c r="AM394" i="3"/>
  <c r="AN394" i="3"/>
  <c r="AV394" i="3"/>
  <c r="C395" i="3"/>
  <c r="D395" i="3"/>
  <c r="E395" i="3"/>
  <c r="F395" i="3"/>
  <c r="G395" i="3"/>
  <c r="H395" i="3"/>
  <c r="J395" i="3"/>
  <c r="K395" i="3"/>
  <c r="L395" i="3"/>
  <c r="M395" i="3"/>
  <c r="AG395" i="3"/>
  <c r="AH395" i="3"/>
  <c r="AI395" i="3"/>
  <c r="AJ395" i="3"/>
  <c r="AK395" i="3"/>
  <c r="AL395" i="3"/>
  <c r="AM395" i="3"/>
  <c r="AN395" i="3"/>
  <c r="AV395" i="3"/>
  <c r="C396" i="3"/>
  <c r="D396" i="3"/>
  <c r="E396" i="3"/>
  <c r="F396" i="3"/>
  <c r="G396" i="3"/>
  <c r="H396" i="3"/>
  <c r="J396" i="3"/>
  <c r="K396" i="3"/>
  <c r="L396" i="3"/>
  <c r="M396" i="3"/>
  <c r="AG396" i="3"/>
  <c r="AH396" i="3"/>
  <c r="AI396" i="3"/>
  <c r="AJ396" i="3"/>
  <c r="AK396" i="3"/>
  <c r="AL396" i="3"/>
  <c r="AM396" i="3"/>
  <c r="AN396" i="3"/>
  <c r="AV396" i="3"/>
  <c r="C397" i="3"/>
  <c r="D397" i="3"/>
  <c r="E397" i="3"/>
  <c r="F397" i="3"/>
  <c r="G397" i="3"/>
  <c r="H397" i="3"/>
  <c r="J397" i="3"/>
  <c r="K397" i="3"/>
  <c r="L397" i="3"/>
  <c r="M397" i="3"/>
  <c r="AG397" i="3"/>
  <c r="AH397" i="3"/>
  <c r="AI397" i="3"/>
  <c r="AJ397" i="3"/>
  <c r="AK397" i="3"/>
  <c r="AL397" i="3"/>
  <c r="AM397" i="3"/>
  <c r="AN397" i="3"/>
  <c r="AV397" i="3"/>
  <c r="C398" i="3"/>
  <c r="D398" i="3"/>
  <c r="E398" i="3"/>
  <c r="F398" i="3"/>
  <c r="G398" i="3"/>
  <c r="H398" i="3"/>
  <c r="J398" i="3"/>
  <c r="K398" i="3"/>
  <c r="L398" i="3"/>
  <c r="M398" i="3"/>
  <c r="AG398" i="3"/>
  <c r="AH398" i="3"/>
  <c r="AI398" i="3"/>
  <c r="AJ398" i="3"/>
  <c r="AK398" i="3"/>
  <c r="AL398" i="3"/>
  <c r="AM398" i="3"/>
  <c r="AN398" i="3"/>
  <c r="AV398" i="3"/>
  <c r="C399" i="3"/>
  <c r="D399" i="3"/>
  <c r="E399" i="3"/>
  <c r="F399" i="3"/>
  <c r="G399" i="3"/>
  <c r="H399" i="3"/>
  <c r="J399" i="3"/>
  <c r="K399" i="3"/>
  <c r="L399" i="3"/>
  <c r="M399" i="3"/>
  <c r="AG399" i="3"/>
  <c r="AH399" i="3"/>
  <c r="AI399" i="3"/>
  <c r="AJ399" i="3"/>
  <c r="AK399" i="3"/>
  <c r="AL399" i="3"/>
  <c r="AM399" i="3"/>
  <c r="AN399" i="3"/>
  <c r="AV399" i="3"/>
  <c r="C400" i="3"/>
  <c r="D400" i="3"/>
  <c r="E400" i="3"/>
  <c r="F400" i="3"/>
  <c r="G400" i="3"/>
  <c r="H400" i="3"/>
  <c r="J400" i="3"/>
  <c r="K400" i="3"/>
  <c r="L400" i="3"/>
  <c r="M400" i="3"/>
  <c r="AG400" i="3"/>
  <c r="AH400" i="3"/>
  <c r="AI400" i="3"/>
  <c r="AJ400" i="3"/>
  <c r="AK400" i="3"/>
  <c r="AL400" i="3"/>
  <c r="AM400" i="3"/>
  <c r="AN400" i="3"/>
  <c r="AV400" i="3"/>
  <c r="C401" i="3"/>
  <c r="D401" i="3"/>
  <c r="E401" i="3"/>
  <c r="F401" i="3"/>
  <c r="G401" i="3"/>
  <c r="H401" i="3"/>
  <c r="J401" i="3"/>
  <c r="K401" i="3"/>
  <c r="L401" i="3"/>
  <c r="M401" i="3"/>
  <c r="AG401" i="3"/>
  <c r="AH401" i="3"/>
  <c r="AI401" i="3"/>
  <c r="AJ401" i="3"/>
  <c r="AK401" i="3"/>
  <c r="AL401" i="3"/>
  <c r="AM401" i="3"/>
  <c r="AN401" i="3"/>
  <c r="AV401" i="3"/>
  <c r="C402" i="3"/>
  <c r="D402" i="3"/>
  <c r="E402" i="3"/>
  <c r="F402" i="3"/>
  <c r="G402" i="3"/>
  <c r="H402" i="3"/>
  <c r="J402" i="3"/>
  <c r="K402" i="3"/>
  <c r="L402" i="3"/>
  <c r="M402" i="3"/>
  <c r="AG402" i="3"/>
  <c r="AH402" i="3"/>
  <c r="AI402" i="3"/>
  <c r="AJ402" i="3"/>
  <c r="AK402" i="3"/>
  <c r="AL402" i="3"/>
  <c r="AM402" i="3"/>
  <c r="AN402" i="3"/>
  <c r="AV402" i="3"/>
  <c r="C403" i="3"/>
  <c r="D403" i="3"/>
  <c r="E403" i="3"/>
  <c r="F403" i="3"/>
  <c r="G403" i="3"/>
  <c r="H403" i="3"/>
  <c r="J403" i="3"/>
  <c r="K403" i="3"/>
  <c r="L403" i="3"/>
  <c r="M403" i="3"/>
  <c r="AG403" i="3"/>
  <c r="AH403" i="3"/>
  <c r="AI403" i="3"/>
  <c r="AJ403" i="3"/>
  <c r="AK403" i="3"/>
  <c r="AL403" i="3"/>
  <c r="AM403" i="3"/>
  <c r="AN403" i="3"/>
  <c r="AV403" i="3"/>
  <c r="C404" i="3"/>
  <c r="D404" i="3"/>
  <c r="E404" i="3"/>
  <c r="F404" i="3"/>
  <c r="G404" i="3"/>
  <c r="H404" i="3"/>
  <c r="J404" i="3"/>
  <c r="K404" i="3"/>
  <c r="L404" i="3"/>
  <c r="M404" i="3"/>
  <c r="AG404" i="3"/>
  <c r="AH404" i="3"/>
  <c r="AI404" i="3"/>
  <c r="AJ404" i="3"/>
  <c r="AK404" i="3"/>
  <c r="AL404" i="3"/>
  <c r="AM404" i="3"/>
  <c r="AN404" i="3"/>
  <c r="AV404" i="3"/>
  <c r="C405" i="3"/>
  <c r="D405" i="3"/>
  <c r="E405" i="3"/>
  <c r="F405" i="3"/>
  <c r="G405" i="3"/>
  <c r="H405" i="3"/>
  <c r="J405" i="3"/>
  <c r="K405" i="3"/>
  <c r="L405" i="3"/>
  <c r="M405" i="3"/>
  <c r="AG405" i="3"/>
  <c r="AH405" i="3"/>
  <c r="AI405" i="3"/>
  <c r="AJ405" i="3"/>
  <c r="AK405" i="3"/>
  <c r="AL405" i="3"/>
  <c r="AM405" i="3"/>
  <c r="AN405" i="3"/>
  <c r="AV405" i="3"/>
  <c r="C406" i="3"/>
  <c r="D406" i="3"/>
  <c r="E406" i="3"/>
  <c r="F406" i="3"/>
  <c r="G406" i="3"/>
  <c r="H406" i="3"/>
  <c r="J406" i="3"/>
  <c r="K406" i="3"/>
  <c r="L406" i="3"/>
  <c r="M406" i="3"/>
  <c r="AG406" i="3"/>
  <c r="AH406" i="3"/>
  <c r="AI406" i="3"/>
  <c r="AJ406" i="3"/>
  <c r="AK406" i="3"/>
  <c r="AL406" i="3"/>
  <c r="AM406" i="3"/>
  <c r="AN406" i="3"/>
  <c r="AV406" i="3"/>
  <c r="C407" i="3"/>
  <c r="D407" i="3"/>
  <c r="E407" i="3"/>
  <c r="F407" i="3"/>
  <c r="G407" i="3"/>
  <c r="H407" i="3"/>
  <c r="J407" i="3"/>
  <c r="K407" i="3"/>
  <c r="L407" i="3"/>
  <c r="M407" i="3"/>
  <c r="AG407" i="3"/>
  <c r="AH407" i="3"/>
  <c r="AI407" i="3"/>
  <c r="AJ407" i="3"/>
  <c r="AK407" i="3"/>
  <c r="AL407" i="3"/>
  <c r="AM407" i="3"/>
  <c r="AN407" i="3"/>
  <c r="AV407" i="3"/>
  <c r="C408" i="3"/>
  <c r="D408" i="3"/>
  <c r="E408" i="3"/>
  <c r="F408" i="3"/>
  <c r="G408" i="3"/>
  <c r="H408" i="3"/>
  <c r="J408" i="3"/>
  <c r="K408" i="3"/>
  <c r="L408" i="3"/>
  <c r="M408" i="3"/>
  <c r="AG408" i="3"/>
  <c r="AH408" i="3"/>
  <c r="AI408" i="3"/>
  <c r="AJ408" i="3"/>
  <c r="AK408" i="3"/>
  <c r="AL408" i="3"/>
  <c r="AM408" i="3"/>
  <c r="AN408" i="3"/>
  <c r="AV408" i="3"/>
  <c r="C409" i="3"/>
  <c r="D409" i="3"/>
  <c r="E409" i="3"/>
  <c r="F409" i="3"/>
  <c r="G409" i="3"/>
  <c r="H409" i="3"/>
  <c r="J409" i="3"/>
  <c r="K409" i="3"/>
  <c r="L409" i="3"/>
  <c r="M409" i="3"/>
  <c r="AG409" i="3"/>
  <c r="AH409" i="3"/>
  <c r="AI409" i="3"/>
  <c r="AJ409" i="3"/>
  <c r="AK409" i="3"/>
  <c r="AL409" i="3"/>
  <c r="AM409" i="3"/>
  <c r="AN409" i="3"/>
  <c r="AV409" i="3"/>
  <c r="C410" i="3"/>
  <c r="D410" i="3"/>
  <c r="E410" i="3"/>
  <c r="F410" i="3"/>
  <c r="G410" i="3"/>
  <c r="H410" i="3"/>
  <c r="J410" i="3"/>
  <c r="K410" i="3"/>
  <c r="L410" i="3"/>
  <c r="M410" i="3"/>
  <c r="AG410" i="3"/>
  <c r="AH410" i="3"/>
  <c r="AI410" i="3"/>
  <c r="AJ410" i="3"/>
  <c r="AK410" i="3"/>
  <c r="AL410" i="3"/>
  <c r="AM410" i="3"/>
  <c r="AN410" i="3"/>
  <c r="AV410" i="3"/>
  <c r="C411" i="3"/>
  <c r="D411" i="3"/>
  <c r="E411" i="3"/>
  <c r="F411" i="3"/>
  <c r="G411" i="3"/>
  <c r="H411" i="3"/>
  <c r="J411" i="3"/>
  <c r="K411" i="3"/>
  <c r="L411" i="3"/>
  <c r="M411" i="3"/>
  <c r="AG411" i="3"/>
  <c r="AH411" i="3"/>
  <c r="AI411" i="3"/>
  <c r="AJ411" i="3"/>
  <c r="AK411" i="3"/>
  <c r="AL411" i="3"/>
  <c r="AM411" i="3"/>
  <c r="AN411" i="3"/>
  <c r="AV411" i="3"/>
  <c r="C412" i="3"/>
  <c r="D412" i="3"/>
  <c r="E412" i="3"/>
  <c r="F412" i="3"/>
  <c r="G412" i="3"/>
  <c r="H412" i="3"/>
  <c r="J412" i="3"/>
  <c r="K412" i="3"/>
  <c r="L412" i="3"/>
  <c r="M412" i="3"/>
  <c r="AG412" i="3"/>
  <c r="AH412" i="3"/>
  <c r="AI412" i="3"/>
  <c r="AJ412" i="3"/>
  <c r="AK412" i="3"/>
  <c r="AL412" i="3"/>
  <c r="AM412" i="3"/>
  <c r="AN412" i="3"/>
  <c r="AV412" i="3"/>
  <c r="C413" i="3"/>
  <c r="D413" i="3"/>
  <c r="E413" i="3"/>
  <c r="F413" i="3"/>
  <c r="G413" i="3"/>
  <c r="H413" i="3"/>
  <c r="J413" i="3"/>
  <c r="K413" i="3"/>
  <c r="L413" i="3"/>
  <c r="M413" i="3"/>
  <c r="AG413" i="3"/>
  <c r="AH413" i="3"/>
  <c r="AI413" i="3"/>
  <c r="AJ413" i="3"/>
  <c r="AK413" i="3"/>
  <c r="AL413" i="3"/>
  <c r="AM413" i="3"/>
  <c r="AN413" i="3"/>
  <c r="AV413" i="3"/>
  <c r="C414" i="3"/>
  <c r="D414" i="3"/>
  <c r="E414" i="3"/>
  <c r="F414" i="3"/>
  <c r="G414" i="3"/>
  <c r="H414" i="3"/>
  <c r="J414" i="3"/>
  <c r="K414" i="3"/>
  <c r="L414" i="3"/>
  <c r="M414" i="3"/>
  <c r="AG414" i="3"/>
  <c r="AH414" i="3"/>
  <c r="AI414" i="3"/>
  <c r="AJ414" i="3"/>
  <c r="AK414" i="3"/>
  <c r="AL414" i="3"/>
  <c r="AM414" i="3"/>
  <c r="AN414" i="3"/>
  <c r="AV414" i="3"/>
  <c r="C415" i="3"/>
  <c r="D415" i="3"/>
  <c r="E415" i="3"/>
  <c r="F415" i="3"/>
  <c r="G415" i="3"/>
  <c r="H415" i="3"/>
  <c r="J415" i="3"/>
  <c r="K415" i="3"/>
  <c r="L415" i="3"/>
  <c r="M415" i="3"/>
  <c r="AG415" i="3"/>
  <c r="AH415" i="3"/>
  <c r="AI415" i="3"/>
  <c r="AJ415" i="3"/>
  <c r="AK415" i="3"/>
  <c r="AL415" i="3"/>
  <c r="AM415" i="3"/>
  <c r="AN415" i="3"/>
  <c r="AV415" i="3"/>
  <c r="C416" i="3"/>
  <c r="D416" i="3"/>
  <c r="E416" i="3"/>
  <c r="F416" i="3"/>
  <c r="G416" i="3"/>
  <c r="H416" i="3"/>
  <c r="J416" i="3"/>
  <c r="K416" i="3"/>
  <c r="L416" i="3"/>
  <c r="M416" i="3"/>
  <c r="AG416" i="3"/>
  <c r="AH416" i="3"/>
  <c r="AI416" i="3"/>
  <c r="AJ416" i="3"/>
  <c r="AK416" i="3"/>
  <c r="AL416" i="3"/>
  <c r="AM416" i="3"/>
  <c r="AN416" i="3"/>
  <c r="AV416" i="3"/>
  <c r="C417" i="3"/>
  <c r="D417" i="3"/>
  <c r="E417" i="3"/>
  <c r="F417" i="3"/>
  <c r="G417" i="3"/>
  <c r="H417" i="3"/>
  <c r="J417" i="3"/>
  <c r="K417" i="3"/>
  <c r="L417" i="3"/>
  <c r="M417" i="3"/>
  <c r="AG417" i="3"/>
  <c r="AH417" i="3"/>
  <c r="AI417" i="3"/>
  <c r="AJ417" i="3"/>
  <c r="AK417" i="3"/>
  <c r="AL417" i="3"/>
  <c r="AM417" i="3"/>
  <c r="AN417" i="3"/>
  <c r="AV417" i="3"/>
  <c r="C418" i="3"/>
  <c r="D418" i="3"/>
  <c r="E418" i="3"/>
  <c r="F418" i="3"/>
  <c r="G418" i="3"/>
  <c r="H418" i="3"/>
  <c r="J418" i="3"/>
  <c r="K418" i="3"/>
  <c r="L418" i="3"/>
  <c r="M418" i="3"/>
  <c r="AG418" i="3"/>
  <c r="AH418" i="3"/>
  <c r="AI418" i="3"/>
  <c r="AJ418" i="3"/>
  <c r="AK418" i="3"/>
  <c r="AL418" i="3"/>
  <c r="AM418" i="3"/>
  <c r="AN418" i="3"/>
  <c r="AV418" i="3"/>
  <c r="C419" i="3"/>
  <c r="D419" i="3"/>
  <c r="E419" i="3"/>
  <c r="F419" i="3"/>
  <c r="G419" i="3"/>
  <c r="H419" i="3"/>
  <c r="J419" i="3"/>
  <c r="K419" i="3"/>
  <c r="L419" i="3"/>
  <c r="M419" i="3"/>
  <c r="AG419" i="3"/>
  <c r="AH419" i="3"/>
  <c r="AI419" i="3"/>
  <c r="AJ419" i="3"/>
  <c r="AK419" i="3"/>
  <c r="AL419" i="3"/>
  <c r="AM419" i="3"/>
  <c r="AN419" i="3"/>
  <c r="AV419" i="3"/>
  <c r="C420" i="3"/>
  <c r="D420" i="3"/>
  <c r="E420" i="3"/>
  <c r="F420" i="3"/>
  <c r="G420" i="3"/>
  <c r="H420" i="3"/>
  <c r="J420" i="3"/>
  <c r="K420" i="3"/>
  <c r="L420" i="3"/>
  <c r="M420" i="3"/>
  <c r="AG420" i="3"/>
  <c r="AH420" i="3"/>
  <c r="AI420" i="3"/>
  <c r="AJ420" i="3"/>
  <c r="AK420" i="3"/>
  <c r="AL420" i="3"/>
  <c r="AM420" i="3"/>
  <c r="AN420" i="3"/>
  <c r="AV420" i="3"/>
  <c r="C421" i="3"/>
  <c r="D421" i="3"/>
  <c r="E421" i="3"/>
  <c r="F421" i="3"/>
  <c r="G421" i="3"/>
  <c r="H421" i="3"/>
  <c r="J421" i="3"/>
  <c r="K421" i="3"/>
  <c r="L421" i="3"/>
  <c r="M421" i="3"/>
  <c r="AG421" i="3"/>
  <c r="AH421" i="3"/>
  <c r="AI421" i="3"/>
  <c r="AJ421" i="3"/>
  <c r="AK421" i="3"/>
  <c r="AL421" i="3"/>
  <c r="AM421" i="3"/>
  <c r="AN421" i="3"/>
  <c r="AV421" i="3"/>
  <c r="C422" i="3"/>
  <c r="D422" i="3"/>
  <c r="E422" i="3"/>
  <c r="F422" i="3"/>
  <c r="G422" i="3"/>
  <c r="H422" i="3"/>
  <c r="J422" i="3"/>
  <c r="K422" i="3"/>
  <c r="L422" i="3"/>
  <c r="M422" i="3"/>
  <c r="AG422" i="3"/>
  <c r="AH422" i="3"/>
  <c r="AI422" i="3"/>
  <c r="AJ422" i="3"/>
  <c r="AK422" i="3"/>
  <c r="AL422" i="3"/>
  <c r="AM422" i="3"/>
  <c r="AN422" i="3"/>
  <c r="AV422" i="3"/>
  <c r="C423" i="3"/>
  <c r="D423" i="3"/>
  <c r="E423" i="3"/>
  <c r="F423" i="3"/>
  <c r="G423" i="3"/>
  <c r="H423" i="3"/>
  <c r="J423" i="3"/>
  <c r="K423" i="3"/>
  <c r="L423" i="3"/>
  <c r="M423" i="3"/>
  <c r="AG423" i="3"/>
  <c r="AH423" i="3"/>
  <c r="AI423" i="3"/>
  <c r="AJ423" i="3"/>
  <c r="AK423" i="3"/>
  <c r="AL423" i="3"/>
  <c r="AM423" i="3"/>
  <c r="AN423" i="3"/>
  <c r="AV423" i="3"/>
  <c r="C424" i="3"/>
  <c r="D424" i="3"/>
  <c r="E424" i="3"/>
  <c r="F424" i="3"/>
  <c r="G424" i="3"/>
  <c r="H424" i="3"/>
  <c r="J424" i="3"/>
  <c r="K424" i="3"/>
  <c r="L424" i="3"/>
  <c r="M424" i="3"/>
  <c r="AG424" i="3"/>
  <c r="AH424" i="3"/>
  <c r="AI424" i="3"/>
  <c r="AJ424" i="3"/>
  <c r="AK424" i="3"/>
  <c r="AL424" i="3"/>
  <c r="AM424" i="3"/>
  <c r="AN424" i="3"/>
  <c r="AV424" i="3"/>
  <c r="C425" i="3"/>
  <c r="D425" i="3"/>
  <c r="E425" i="3"/>
  <c r="F425" i="3"/>
  <c r="G425" i="3"/>
  <c r="H425" i="3"/>
  <c r="J425" i="3"/>
  <c r="K425" i="3"/>
  <c r="L425" i="3"/>
  <c r="M425" i="3"/>
  <c r="AG425" i="3"/>
  <c r="AH425" i="3"/>
  <c r="AI425" i="3"/>
  <c r="AJ425" i="3"/>
  <c r="AK425" i="3"/>
  <c r="AL425" i="3"/>
  <c r="AM425" i="3"/>
  <c r="AN425" i="3"/>
  <c r="AV425" i="3"/>
  <c r="C426" i="3"/>
  <c r="D426" i="3"/>
  <c r="E426" i="3"/>
  <c r="F426" i="3"/>
  <c r="G426" i="3"/>
  <c r="H426" i="3"/>
  <c r="J426" i="3"/>
  <c r="K426" i="3"/>
  <c r="L426" i="3"/>
  <c r="M426" i="3"/>
  <c r="AG426" i="3"/>
  <c r="AH426" i="3"/>
  <c r="AI426" i="3"/>
  <c r="AJ426" i="3"/>
  <c r="AK426" i="3"/>
  <c r="AL426" i="3"/>
  <c r="AM426" i="3"/>
  <c r="AN426" i="3"/>
  <c r="AV426" i="3"/>
  <c r="C427" i="3"/>
  <c r="D427" i="3"/>
  <c r="E427" i="3"/>
  <c r="F427" i="3"/>
  <c r="G427" i="3"/>
  <c r="H427" i="3"/>
  <c r="J427" i="3"/>
  <c r="K427" i="3"/>
  <c r="L427" i="3"/>
  <c r="M427" i="3"/>
  <c r="AG427" i="3"/>
  <c r="AH427" i="3"/>
  <c r="AI427" i="3"/>
  <c r="AJ427" i="3"/>
  <c r="AK427" i="3"/>
  <c r="AL427" i="3"/>
  <c r="AM427" i="3"/>
  <c r="AN427" i="3"/>
  <c r="AV427" i="3"/>
  <c r="C428" i="3"/>
  <c r="D428" i="3"/>
  <c r="E428" i="3"/>
  <c r="F428" i="3"/>
  <c r="G428" i="3"/>
  <c r="H428" i="3"/>
  <c r="J428" i="3"/>
  <c r="K428" i="3"/>
  <c r="L428" i="3"/>
  <c r="M428" i="3"/>
  <c r="AG428" i="3"/>
  <c r="AH428" i="3"/>
  <c r="AI428" i="3"/>
  <c r="AJ428" i="3"/>
  <c r="AK428" i="3"/>
  <c r="AL428" i="3"/>
  <c r="AM428" i="3"/>
  <c r="AN428" i="3"/>
  <c r="AV428" i="3"/>
  <c r="C429" i="3"/>
  <c r="D429" i="3"/>
  <c r="E429" i="3"/>
  <c r="F429" i="3"/>
  <c r="G429" i="3"/>
  <c r="H429" i="3"/>
  <c r="J429" i="3"/>
  <c r="K429" i="3"/>
  <c r="L429" i="3"/>
  <c r="M429" i="3"/>
  <c r="AG429" i="3"/>
  <c r="AH429" i="3"/>
  <c r="AI429" i="3"/>
  <c r="AJ429" i="3"/>
  <c r="AK429" i="3"/>
  <c r="AL429" i="3"/>
  <c r="AM429" i="3"/>
  <c r="AN429" i="3"/>
  <c r="AV429" i="3"/>
  <c r="C430" i="3"/>
  <c r="D430" i="3"/>
  <c r="E430" i="3"/>
  <c r="F430" i="3"/>
  <c r="G430" i="3"/>
  <c r="H430" i="3"/>
  <c r="J430" i="3"/>
  <c r="K430" i="3"/>
  <c r="L430" i="3"/>
  <c r="M430" i="3"/>
  <c r="AG430" i="3"/>
  <c r="AH430" i="3"/>
  <c r="AI430" i="3"/>
  <c r="AJ430" i="3"/>
  <c r="AK430" i="3"/>
  <c r="AL430" i="3"/>
  <c r="AM430" i="3"/>
  <c r="AN430" i="3"/>
  <c r="AV430" i="3"/>
  <c r="C431" i="3"/>
  <c r="D431" i="3"/>
  <c r="E431" i="3"/>
  <c r="F431" i="3"/>
  <c r="G431" i="3"/>
  <c r="H431" i="3"/>
  <c r="J431" i="3"/>
  <c r="K431" i="3"/>
  <c r="L431" i="3"/>
  <c r="M431" i="3"/>
  <c r="AG431" i="3"/>
  <c r="AH431" i="3"/>
  <c r="AI431" i="3"/>
  <c r="AJ431" i="3"/>
  <c r="AK431" i="3"/>
  <c r="AL431" i="3"/>
  <c r="AM431" i="3"/>
  <c r="AN431" i="3"/>
  <c r="AV431" i="3"/>
  <c r="C432" i="3"/>
  <c r="D432" i="3"/>
  <c r="E432" i="3"/>
  <c r="F432" i="3"/>
  <c r="G432" i="3"/>
  <c r="H432" i="3"/>
  <c r="J432" i="3"/>
  <c r="K432" i="3"/>
  <c r="L432" i="3"/>
  <c r="M432" i="3"/>
  <c r="AG432" i="3"/>
  <c r="AH432" i="3"/>
  <c r="AI432" i="3"/>
  <c r="AJ432" i="3"/>
  <c r="AK432" i="3"/>
  <c r="AL432" i="3"/>
  <c r="AM432" i="3"/>
  <c r="AN432" i="3"/>
  <c r="AV432" i="3"/>
  <c r="C433" i="3"/>
  <c r="D433" i="3"/>
  <c r="E433" i="3"/>
  <c r="F433" i="3"/>
  <c r="G433" i="3"/>
  <c r="H433" i="3"/>
  <c r="J433" i="3"/>
  <c r="K433" i="3"/>
  <c r="L433" i="3"/>
  <c r="M433" i="3"/>
  <c r="AG433" i="3"/>
  <c r="AH433" i="3"/>
  <c r="AI433" i="3"/>
  <c r="AJ433" i="3"/>
  <c r="AK433" i="3"/>
  <c r="AL433" i="3"/>
  <c r="AM433" i="3"/>
  <c r="AN433" i="3"/>
  <c r="AV433" i="3"/>
  <c r="C434" i="3"/>
  <c r="D434" i="3"/>
  <c r="E434" i="3"/>
  <c r="F434" i="3"/>
  <c r="G434" i="3"/>
  <c r="H434" i="3"/>
  <c r="J434" i="3"/>
  <c r="K434" i="3"/>
  <c r="L434" i="3"/>
  <c r="M434" i="3"/>
  <c r="AG434" i="3"/>
  <c r="AH434" i="3"/>
  <c r="AI434" i="3"/>
  <c r="AJ434" i="3"/>
  <c r="AK434" i="3"/>
  <c r="AL434" i="3"/>
  <c r="AM434" i="3"/>
  <c r="AN434" i="3"/>
  <c r="AV434" i="3"/>
  <c r="C435" i="3"/>
  <c r="D435" i="3"/>
  <c r="E435" i="3"/>
  <c r="F435" i="3"/>
  <c r="G435" i="3"/>
  <c r="H435" i="3"/>
  <c r="J435" i="3"/>
  <c r="K435" i="3"/>
  <c r="L435" i="3"/>
  <c r="M435" i="3"/>
  <c r="AG435" i="3"/>
  <c r="AH435" i="3"/>
  <c r="AI435" i="3"/>
  <c r="AJ435" i="3"/>
  <c r="AK435" i="3"/>
  <c r="AL435" i="3"/>
  <c r="AM435" i="3"/>
  <c r="AN435" i="3"/>
  <c r="AV435" i="3"/>
  <c r="C436" i="3"/>
  <c r="D436" i="3"/>
  <c r="E436" i="3"/>
  <c r="F436" i="3"/>
  <c r="G436" i="3"/>
  <c r="H436" i="3"/>
  <c r="J436" i="3"/>
  <c r="K436" i="3"/>
  <c r="L436" i="3"/>
  <c r="M436" i="3"/>
  <c r="AG436" i="3"/>
  <c r="AH436" i="3"/>
  <c r="AI436" i="3"/>
  <c r="AJ436" i="3"/>
  <c r="AK436" i="3"/>
  <c r="AL436" i="3"/>
  <c r="AM436" i="3"/>
  <c r="AN436" i="3"/>
  <c r="AV436" i="3"/>
  <c r="C437" i="3"/>
  <c r="D437" i="3"/>
  <c r="E437" i="3"/>
  <c r="F437" i="3"/>
  <c r="G437" i="3"/>
  <c r="H437" i="3"/>
  <c r="J437" i="3"/>
  <c r="K437" i="3"/>
  <c r="L437" i="3"/>
  <c r="M437" i="3"/>
  <c r="AG437" i="3"/>
  <c r="AH437" i="3"/>
  <c r="AI437" i="3"/>
  <c r="AJ437" i="3"/>
  <c r="AK437" i="3"/>
  <c r="AL437" i="3"/>
  <c r="AM437" i="3"/>
  <c r="AN437" i="3"/>
  <c r="AV437" i="3"/>
  <c r="C438" i="3"/>
  <c r="D438" i="3"/>
  <c r="E438" i="3"/>
  <c r="F438" i="3"/>
  <c r="G438" i="3"/>
  <c r="H438" i="3"/>
  <c r="J438" i="3"/>
  <c r="K438" i="3"/>
  <c r="L438" i="3"/>
  <c r="M438" i="3"/>
  <c r="AG438" i="3"/>
  <c r="AH438" i="3"/>
  <c r="AI438" i="3"/>
  <c r="AJ438" i="3"/>
  <c r="AK438" i="3"/>
  <c r="AL438" i="3"/>
  <c r="AM438" i="3"/>
  <c r="AN438" i="3"/>
  <c r="AV438" i="3"/>
  <c r="C439" i="3"/>
  <c r="D439" i="3"/>
  <c r="E439" i="3"/>
  <c r="F439" i="3"/>
  <c r="G439" i="3"/>
  <c r="H439" i="3"/>
  <c r="J439" i="3"/>
  <c r="K439" i="3"/>
  <c r="L439" i="3"/>
  <c r="M439" i="3"/>
  <c r="AG439" i="3"/>
  <c r="AH439" i="3"/>
  <c r="AI439" i="3"/>
  <c r="AJ439" i="3"/>
  <c r="AK439" i="3"/>
  <c r="AL439" i="3"/>
  <c r="AM439" i="3"/>
  <c r="AN439" i="3"/>
  <c r="AV439" i="3"/>
  <c r="C440" i="3"/>
  <c r="D440" i="3"/>
  <c r="E440" i="3"/>
  <c r="F440" i="3"/>
  <c r="G440" i="3"/>
  <c r="H440" i="3"/>
  <c r="J440" i="3"/>
  <c r="K440" i="3"/>
  <c r="L440" i="3"/>
  <c r="M440" i="3"/>
  <c r="AG440" i="3"/>
  <c r="AH440" i="3"/>
  <c r="AI440" i="3"/>
  <c r="AJ440" i="3"/>
  <c r="AK440" i="3"/>
  <c r="AL440" i="3"/>
  <c r="AM440" i="3"/>
  <c r="AN440" i="3"/>
  <c r="AV440" i="3"/>
  <c r="C441" i="3"/>
  <c r="D441" i="3"/>
  <c r="E441" i="3"/>
  <c r="F441" i="3"/>
  <c r="G441" i="3"/>
  <c r="H441" i="3"/>
  <c r="J441" i="3"/>
  <c r="K441" i="3"/>
  <c r="L441" i="3"/>
  <c r="M441" i="3"/>
  <c r="AG441" i="3"/>
  <c r="AH441" i="3"/>
  <c r="AI441" i="3"/>
  <c r="AJ441" i="3"/>
  <c r="AK441" i="3"/>
  <c r="AL441" i="3"/>
  <c r="AM441" i="3"/>
  <c r="AN441" i="3"/>
  <c r="AV441" i="3"/>
  <c r="C442" i="3"/>
  <c r="D442" i="3"/>
  <c r="E442" i="3"/>
  <c r="F442" i="3"/>
  <c r="G442" i="3"/>
  <c r="H442" i="3"/>
  <c r="J442" i="3"/>
  <c r="K442" i="3"/>
  <c r="L442" i="3"/>
  <c r="M442" i="3"/>
  <c r="AG442" i="3"/>
  <c r="AH442" i="3"/>
  <c r="AI442" i="3"/>
  <c r="AJ442" i="3"/>
  <c r="AK442" i="3"/>
  <c r="AL442" i="3"/>
  <c r="AM442" i="3"/>
  <c r="AN442" i="3"/>
  <c r="AV442" i="3"/>
  <c r="C443" i="3"/>
  <c r="D443" i="3"/>
  <c r="E443" i="3"/>
  <c r="F443" i="3"/>
  <c r="G443" i="3"/>
  <c r="H443" i="3"/>
  <c r="J443" i="3"/>
  <c r="K443" i="3"/>
  <c r="L443" i="3"/>
  <c r="M443" i="3"/>
  <c r="AG443" i="3"/>
  <c r="AH443" i="3"/>
  <c r="AI443" i="3"/>
  <c r="AJ443" i="3"/>
  <c r="AK443" i="3"/>
  <c r="AL443" i="3"/>
  <c r="AM443" i="3"/>
  <c r="AN443" i="3"/>
  <c r="AV443" i="3"/>
  <c r="C444" i="3"/>
  <c r="D444" i="3"/>
  <c r="E444" i="3"/>
  <c r="F444" i="3"/>
  <c r="G444" i="3"/>
  <c r="H444" i="3"/>
  <c r="J444" i="3"/>
  <c r="K444" i="3"/>
  <c r="L444" i="3"/>
  <c r="M444" i="3"/>
  <c r="AG444" i="3"/>
  <c r="AH444" i="3"/>
  <c r="AI444" i="3"/>
  <c r="AJ444" i="3"/>
  <c r="AK444" i="3"/>
  <c r="AL444" i="3"/>
  <c r="AM444" i="3"/>
  <c r="AN444" i="3"/>
  <c r="AV444" i="3"/>
  <c r="C445" i="3"/>
  <c r="D445" i="3"/>
  <c r="E445" i="3"/>
  <c r="F445" i="3"/>
  <c r="G445" i="3"/>
  <c r="H445" i="3"/>
  <c r="J445" i="3"/>
  <c r="K445" i="3"/>
  <c r="L445" i="3"/>
  <c r="M445" i="3"/>
  <c r="AG445" i="3"/>
  <c r="AH445" i="3"/>
  <c r="AI445" i="3"/>
  <c r="AJ445" i="3"/>
  <c r="AK445" i="3"/>
  <c r="AL445" i="3"/>
  <c r="AM445" i="3"/>
  <c r="AN445" i="3"/>
  <c r="AV445" i="3"/>
  <c r="C446" i="3"/>
  <c r="D446" i="3"/>
  <c r="E446" i="3"/>
  <c r="F446" i="3"/>
  <c r="G446" i="3"/>
  <c r="H446" i="3"/>
  <c r="J446" i="3"/>
  <c r="K446" i="3"/>
  <c r="L446" i="3"/>
  <c r="M446" i="3"/>
  <c r="AG446" i="3"/>
  <c r="AH446" i="3"/>
  <c r="AI446" i="3"/>
  <c r="AJ446" i="3"/>
  <c r="AK446" i="3"/>
  <c r="AL446" i="3"/>
  <c r="AM446" i="3"/>
  <c r="AN446" i="3"/>
  <c r="AV446" i="3"/>
  <c r="C447" i="3"/>
  <c r="D447" i="3"/>
  <c r="E447" i="3"/>
  <c r="F447" i="3"/>
  <c r="G447" i="3"/>
  <c r="H447" i="3"/>
  <c r="J447" i="3"/>
  <c r="K447" i="3"/>
  <c r="L447" i="3"/>
  <c r="M447" i="3"/>
  <c r="AG447" i="3"/>
  <c r="AH447" i="3"/>
  <c r="AI447" i="3"/>
  <c r="AJ447" i="3"/>
  <c r="AK447" i="3"/>
  <c r="AL447" i="3"/>
  <c r="AM447" i="3"/>
  <c r="AN447" i="3"/>
  <c r="AV447" i="3"/>
  <c r="C448" i="3"/>
  <c r="D448" i="3"/>
  <c r="E448" i="3"/>
  <c r="F448" i="3"/>
  <c r="G448" i="3"/>
  <c r="H448" i="3"/>
  <c r="J448" i="3"/>
  <c r="K448" i="3"/>
  <c r="L448" i="3"/>
  <c r="M448" i="3"/>
  <c r="AG448" i="3"/>
  <c r="AH448" i="3"/>
  <c r="AI448" i="3"/>
  <c r="AJ448" i="3"/>
  <c r="AK448" i="3"/>
  <c r="AL448" i="3"/>
  <c r="AM448" i="3"/>
  <c r="AN448" i="3"/>
  <c r="AV448" i="3"/>
  <c r="C449" i="3"/>
  <c r="D449" i="3"/>
  <c r="E449" i="3"/>
  <c r="F449" i="3"/>
  <c r="G449" i="3"/>
  <c r="H449" i="3"/>
  <c r="J449" i="3"/>
  <c r="K449" i="3"/>
  <c r="L449" i="3"/>
  <c r="M449" i="3"/>
  <c r="AG449" i="3"/>
  <c r="AH449" i="3"/>
  <c r="AI449" i="3"/>
  <c r="AJ449" i="3"/>
  <c r="AK449" i="3"/>
  <c r="AL449" i="3"/>
  <c r="AM449" i="3"/>
  <c r="AN449" i="3"/>
  <c r="AV449" i="3"/>
  <c r="C450" i="3"/>
  <c r="D450" i="3"/>
  <c r="E450" i="3"/>
  <c r="F450" i="3"/>
  <c r="G450" i="3"/>
  <c r="H450" i="3"/>
  <c r="J450" i="3"/>
  <c r="K450" i="3"/>
  <c r="L450" i="3"/>
  <c r="M450" i="3"/>
  <c r="AG450" i="3"/>
  <c r="AH450" i="3"/>
  <c r="AI450" i="3"/>
  <c r="AJ450" i="3"/>
  <c r="AK450" i="3"/>
  <c r="AL450" i="3"/>
  <c r="AM450" i="3"/>
  <c r="AN450" i="3"/>
  <c r="AV450" i="3"/>
  <c r="C451" i="3"/>
  <c r="D451" i="3"/>
  <c r="E451" i="3"/>
  <c r="F451" i="3"/>
  <c r="G451" i="3"/>
  <c r="H451" i="3"/>
  <c r="J451" i="3"/>
  <c r="K451" i="3"/>
  <c r="L451" i="3"/>
  <c r="M451" i="3"/>
  <c r="AG451" i="3"/>
  <c r="AH451" i="3"/>
  <c r="AI451" i="3"/>
  <c r="AJ451" i="3"/>
  <c r="AK451" i="3"/>
  <c r="AL451" i="3"/>
  <c r="AM451" i="3"/>
  <c r="AN451" i="3"/>
  <c r="AV451" i="3"/>
  <c r="C452" i="3"/>
  <c r="D452" i="3"/>
  <c r="E452" i="3"/>
  <c r="F452" i="3"/>
  <c r="G452" i="3"/>
  <c r="H452" i="3"/>
  <c r="J452" i="3"/>
  <c r="K452" i="3"/>
  <c r="L452" i="3"/>
  <c r="M452" i="3"/>
  <c r="AG452" i="3"/>
  <c r="AH452" i="3"/>
  <c r="AI452" i="3"/>
  <c r="AJ452" i="3"/>
  <c r="AK452" i="3"/>
  <c r="AL452" i="3"/>
  <c r="AM452" i="3"/>
  <c r="AN452" i="3"/>
  <c r="AV452" i="3"/>
  <c r="C453" i="3"/>
  <c r="D453" i="3"/>
  <c r="E453" i="3"/>
  <c r="F453" i="3"/>
  <c r="G453" i="3"/>
  <c r="H453" i="3"/>
  <c r="J453" i="3"/>
  <c r="K453" i="3"/>
  <c r="L453" i="3"/>
  <c r="M453" i="3"/>
  <c r="AG453" i="3"/>
  <c r="AH453" i="3"/>
  <c r="AI453" i="3"/>
  <c r="AJ453" i="3"/>
  <c r="AK453" i="3"/>
  <c r="AL453" i="3"/>
  <c r="AM453" i="3"/>
  <c r="AN453" i="3"/>
  <c r="AV453" i="3"/>
  <c r="C454" i="3"/>
  <c r="D454" i="3"/>
  <c r="E454" i="3"/>
  <c r="F454" i="3"/>
  <c r="G454" i="3"/>
  <c r="H454" i="3"/>
  <c r="J454" i="3"/>
  <c r="K454" i="3"/>
  <c r="L454" i="3"/>
  <c r="M454" i="3"/>
  <c r="AG454" i="3"/>
  <c r="AH454" i="3"/>
  <c r="AI454" i="3"/>
  <c r="AJ454" i="3"/>
  <c r="AK454" i="3"/>
  <c r="AL454" i="3"/>
  <c r="AM454" i="3"/>
  <c r="AN454" i="3"/>
  <c r="AV454" i="3"/>
  <c r="C455" i="3"/>
  <c r="D455" i="3"/>
  <c r="E455" i="3"/>
  <c r="F455" i="3"/>
  <c r="G455" i="3"/>
  <c r="H455" i="3"/>
  <c r="J455" i="3"/>
  <c r="K455" i="3"/>
  <c r="L455" i="3"/>
  <c r="M455" i="3"/>
  <c r="AG455" i="3"/>
  <c r="AH455" i="3"/>
  <c r="AI455" i="3"/>
  <c r="AJ455" i="3"/>
  <c r="AK455" i="3"/>
  <c r="AL455" i="3"/>
  <c r="AM455" i="3"/>
  <c r="AN455" i="3"/>
  <c r="AV455" i="3"/>
  <c r="C456" i="3"/>
  <c r="D456" i="3"/>
  <c r="E456" i="3"/>
  <c r="F456" i="3"/>
  <c r="G456" i="3"/>
  <c r="H456" i="3"/>
  <c r="J456" i="3"/>
  <c r="K456" i="3"/>
  <c r="L456" i="3"/>
  <c r="M456" i="3"/>
  <c r="AG456" i="3"/>
  <c r="AH456" i="3"/>
  <c r="AI456" i="3"/>
  <c r="AJ456" i="3"/>
  <c r="AK456" i="3"/>
  <c r="AL456" i="3"/>
  <c r="AM456" i="3"/>
  <c r="AN456" i="3"/>
  <c r="AV456" i="3"/>
  <c r="C457" i="3"/>
  <c r="D457" i="3"/>
  <c r="E457" i="3"/>
  <c r="F457" i="3"/>
  <c r="G457" i="3"/>
  <c r="H457" i="3"/>
  <c r="J457" i="3"/>
  <c r="K457" i="3"/>
  <c r="L457" i="3"/>
  <c r="M457" i="3"/>
  <c r="AG457" i="3"/>
  <c r="AH457" i="3"/>
  <c r="AI457" i="3"/>
  <c r="AJ457" i="3"/>
  <c r="AK457" i="3"/>
  <c r="AL457" i="3"/>
  <c r="AM457" i="3"/>
  <c r="AN457" i="3"/>
  <c r="AV457" i="3"/>
  <c r="C458" i="3"/>
  <c r="D458" i="3"/>
  <c r="E458" i="3"/>
  <c r="F458" i="3"/>
  <c r="G458" i="3"/>
  <c r="H458" i="3"/>
  <c r="J458" i="3"/>
  <c r="K458" i="3"/>
  <c r="L458" i="3"/>
  <c r="M458" i="3"/>
  <c r="AG458" i="3"/>
  <c r="AH458" i="3"/>
  <c r="AI458" i="3"/>
  <c r="AJ458" i="3"/>
  <c r="AK458" i="3"/>
  <c r="AL458" i="3"/>
  <c r="AM458" i="3"/>
  <c r="AN458" i="3"/>
  <c r="AV458" i="3"/>
  <c r="C459" i="3"/>
  <c r="D459" i="3"/>
  <c r="E459" i="3"/>
  <c r="F459" i="3"/>
  <c r="G459" i="3"/>
  <c r="H459" i="3"/>
  <c r="J459" i="3"/>
  <c r="K459" i="3"/>
  <c r="L459" i="3"/>
  <c r="M459" i="3"/>
  <c r="AG459" i="3"/>
  <c r="AH459" i="3"/>
  <c r="AI459" i="3"/>
  <c r="AJ459" i="3"/>
  <c r="AK459" i="3"/>
  <c r="AL459" i="3"/>
  <c r="AM459" i="3"/>
  <c r="AN459" i="3"/>
  <c r="AV459" i="3"/>
  <c r="C460" i="3"/>
  <c r="D460" i="3"/>
  <c r="E460" i="3"/>
  <c r="F460" i="3"/>
  <c r="G460" i="3"/>
  <c r="H460" i="3"/>
  <c r="J460" i="3"/>
  <c r="K460" i="3"/>
  <c r="L460" i="3"/>
  <c r="M460" i="3"/>
  <c r="AG460" i="3"/>
  <c r="AH460" i="3"/>
  <c r="AI460" i="3"/>
  <c r="AJ460" i="3"/>
  <c r="AK460" i="3"/>
  <c r="AL460" i="3"/>
  <c r="AM460" i="3"/>
  <c r="AN460" i="3"/>
  <c r="AV460" i="3"/>
  <c r="C461" i="3"/>
  <c r="D461" i="3"/>
  <c r="E461" i="3"/>
  <c r="F461" i="3"/>
  <c r="G461" i="3"/>
  <c r="H461" i="3"/>
  <c r="J461" i="3"/>
  <c r="K461" i="3"/>
  <c r="L461" i="3"/>
  <c r="M461" i="3"/>
  <c r="AG461" i="3"/>
  <c r="AH461" i="3"/>
  <c r="AI461" i="3"/>
  <c r="AJ461" i="3"/>
  <c r="AK461" i="3"/>
  <c r="AL461" i="3"/>
  <c r="AM461" i="3"/>
  <c r="AN461" i="3"/>
  <c r="AV461" i="3"/>
  <c r="C462" i="3"/>
  <c r="D462" i="3"/>
  <c r="E462" i="3"/>
  <c r="F462" i="3"/>
  <c r="G462" i="3"/>
  <c r="H462" i="3"/>
  <c r="J462" i="3"/>
  <c r="K462" i="3"/>
  <c r="L462" i="3"/>
  <c r="M462" i="3"/>
  <c r="AG462" i="3"/>
  <c r="AH462" i="3"/>
  <c r="AI462" i="3"/>
  <c r="AJ462" i="3"/>
  <c r="AK462" i="3"/>
  <c r="AL462" i="3"/>
  <c r="AM462" i="3"/>
  <c r="AN462" i="3"/>
  <c r="AV462" i="3"/>
  <c r="C463" i="3"/>
  <c r="D463" i="3"/>
  <c r="E463" i="3"/>
  <c r="F463" i="3"/>
  <c r="G463" i="3"/>
  <c r="H463" i="3"/>
  <c r="J463" i="3"/>
  <c r="K463" i="3"/>
  <c r="L463" i="3"/>
  <c r="M463" i="3"/>
  <c r="AG463" i="3"/>
  <c r="AH463" i="3"/>
  <c r="AI463" i="3"/>
  <c r="AJ463" i="3"/>
  <c r="AK463" i="3"/>
  <c r="AL463" i="3"/>
  <c r="AM463" i="3"/>
  <c r="AN463" i="3"/>
  <c r="AV463" i="3"/>
  <c r="C464" i="3"/>
  <c r="D464" i="3"/>
  <c r="E464" i="3"/>
  <c r="F464" i="3"/>
  <c r="G464" i="3"/>
  <c r="H464" i="3"/>
  <c r="J464" i="3"/>
  <c r="K464" i="3"/>
  <c r="L464" i="3"/>
  <c r="M464" i="3"/>
  <c r="AG464" i="3"/>
  <c r="AH464" i="3"/>
  <c r="AI464" i="3"/>
  <c r="AJ464" i="3"/>
  <c r="AK464" i="3"/>
  <c r="AL464" i="3"/>
  <c r="AM464" i="3"/>
  <c r="AN464" i="3"/>
  <c r="AV464" i="3"/>
  <c r="C465" i="3"/>
  <c r="D465" i="3"/>
  <c r="E465" i="3"/>
  <c r="F465" i="3"/>
  <c r="G465" i="3"/>
  <c r="H465" i="3"/>
  <c r="J465" i="3"/>
  <c r="K465" i="3"/>
  <c r="L465" i="3"/>
  <c r="M465" i="3"/>
  <c r="AG465" i="3"/>
  <c r="AH465" i="3"/>
  <c r="AI465" i="3"/>
  <c r="AJ465" i="3"/>
  <c r="AK465" i="3"/>
  <c r="AL465" i="3"/>
  <c r="AM465" i="3"/>
  <c r="AN465" i="3"/>
  <c r="AV465" i="3"/>
  <c r="C466" i="3"/>
  <c r="D466" i="3"/>
  <c r="E466" i="3"/>
  <c r="F466" i="3"/>
  <c r="G466" i="3"/>
  <c r="H466" i="3"/>
  <c r="J466" i="3"/>
  <c r="K466" i="3"/>
  <c r="L466" i="3"/>
  <c r="M466" i="3"/>
  <c r="AG466" i="3"/>
  <c r="AH466" i="3"/>
  <c r="AI466" i="3"/>
  <c r="AJ466" i="3"/>
  <c r="AK466" i="3"/>
  <c r="AL466" i="3"/>
  <c r="AM466" i="3"/>
  <c r="AN466" i="3"/>
  <c r="AV466" i="3"/>
  <c r="C467" i="3"/>
  <c r="D467" i="3"/>
  <c r="E467" i="3"/>
  <c r="F467" i="3"/>
  <c r="G467" i="3"/>
  <c r="H467" i="3"/>
  <c r="J467" i="3"/>
  <c r="K467" i="3"/>
  <c r="L467" i="3"/>
  <c r="M467" i="3"/>
  <c r="AG467" i="3"/>
  <c r="AH467" i="3"/>
  <c r="AI467" i="3"/>
  <c r="AJ467" i="3"/>
  <c r="AK467" i="3"/>
  <c r="AL467" i="3"/>
  <c r="AM467" i="3"/>
  <c r="AN467" i="3"/>
  <c r="AV467" i="3"/>
  <c r="C468" i="3"/>
  <c r="D468" i="3"/>
  <c r="E468" i="3"/>
  <c r="F468" i="3"/>
  <c r="G468" i="3"/>
  <c r="H468" i="3"/>
  <c r="J468" i="3"/>
  <c r="K468" i="3"/>
  <c r="L468" i="3"/>
  <c r="M468" i="3"/>
  <c r="AG468" i="3"/>
  <c r="AH468" i="3"/>
  <c r="AI468" i="3"/>
  <c r="AJ468" i="3"/>
  <c r="AK468" i="3"/>
  <c r="AL468" i="3"/>
  <c r="AM468" i="3"/>
  <c r="AN468" i="3"/>
  <c r="AV468" i="3"/>
  <c r="C469" i="3"/>
  <c r="D469" i="3"/>
  <c r="E469" i="3"/>
  <c r="F469" i="3"/>
  <c r="G469" i="3"/>
  <c r="H469" i="3"/>
  <c r="J469" i="3"/>
  <c r="K469" i="3"/>
  <c r="L469" i="3"/>
  <c r="M469" i="3"/>
  <c r="AG469" i="3"/>
  <c r="AH469" i="3"/>
  <c r="AI469" i="3"/>
  <c r="AJ469" i="3"/>
  <c r="AK469" i="3"/>
  <c r="AL469" i="3"/>
  <c r="AM469" i="3"/>
  <c r="AN469" i="3"/>
  <c r="AV469" i="3"/>
  <c r="C470" i="3"/>
  <c r="D470" i="3"/>
  <c r="E470" i="3"/>
  <c r="F470" i="3"/>
  <c r="G470" i="3"/>
  <c r="H470" i="3"/>
  <c r="J470" i="3"/>
  <c r="K470" i="3"/>
  <c r="L470" i="3"/>
  <c r="M470" i="3"/>
  <c r="AG470" i="3"/>
  <c r="AH470" i="3"/>
  <c r="AI470" i="3"/>
  <c r="AJ470" i="3"/>
  <c r="AK470" i="3"/>
  <c r="AL470" i="3"/>
  <c r="AM470" i="3"/>
  <c r="AN470" i="3"/>
  <c r="AV470" i="3"/>
  <c r="C471" i="3"/>
  <c r="D471" i="3"/>
  <c r="E471" i="3"/>
  <c r="F471" i="3"/>
  <c r="G471" i="3"/>
  <c r="H471" i="3"/>
  <c r="J471" i="3"/>
  <c r="K471" i="3"/>
  <c r="L471" i="3"/>
  <c r="M471" i="3"/>
  <c r="AG471" i="3"/>
  <c r="AH471" i="3"/>
  <c r="AI471" i="3"/>
  <c r="AJ471" i="3"/>
  <c r="AK471" i="3"/>
  <c r="AL471" i="3"/>
  <c r="AM471" i="3"/>
  <c r="AN471" i="3"/>
  <c r="AV471" i="3"/>
  <c r="C472" i="3"/>
  <c r="D472" i="3"/>
  <c r="E472" i="3"/>
  <c r="F472" i="3"/>
  <c r="G472" i="3"/>
  <c r="H472" i="3"/>
  <c r="J472" i="3"/>
  <c r="K472" i="3"/>
  <c r="L472" i="3"/>
  <c r="M472" i="3"/>
  <c r="AG472" i="3"/>
  <c r="AH472" i="3"/>
  <c r="AI472" i="3"/>
  <c r="AJ472" i="3"/>
  <c r="AK472" i="3"/>
  <c r="AL472" i="3"/>
  <c r="AM472" i="3"/>
  <c r="AN472" i="3"/>
  <c r="AV472" i="3"/>
  <c r="C473" i="3"/>
  <c r="D473" i="3"/>
  <c r="E473" i="3"/>
  <c r="F473" i="3"/>
  <c r="G473" i="3"/>
  <c r="H473" i="3"/>
  <c r="J473" i="3"/>
  <c r="K473" i="3"/>
  <c r="L473" i="3"/>
  <c r="M473" i="3"/>
  <c r="AG473" i="3"/>
  <c r="AH473" i="3"/>
  <c r="AI473" i="3"/>
  <c r="AJ473" i="3"/>
  <c r="AK473" i="3"/>
  <c r="AL473" i="3"/>
  <c r="AM473" i="3"/>
  <c r="AN473" i="3"/>
  <c r="AV473" i="3"/>
  <c r="C474" i="3"/>
  <c r="D474" i="3"/>
  <c r="E474" i="3"/>
  <c r="F474" i="3"/>
  <c r="G474" i="3"/>
  <c r="H474" i="3"/>
  <c r="J474" i="3"/>
  <c r="K474" i="3"/>
  <c r="L474" i="3"/>
  <c r="M474" i="3"/>
  <c r="AG474" i="3"/>
  <c r="AH474" i="3"/>
  <c r="AI474" i="3"/>
  <c r="AJ474" i="3"/>
  <c r="AK474" i="3"/>
  <c r="AL474" i="3"/>
  <c r="AM474" i="3"/>
  <c r="AN474" i="3"/>
  <c r="AV474" i="3"/>
  <c r="C475" i="3"/>
  <c r="D475" i="3"/>
  <c r="E475" i="3"/>
  <c r="F475" i="3"/>
  <c r="G475" i="3"/>
  <c r="H475" i="3"/>
  <c r="J475" i="3"/>
  <c r="K475" i="3"/>
  <c r="L475" i="3"/>
  <c r="M475" i="3"/>
  <c r="AG475" i="3"/>
  <c r="AH475" i="3"/>
  <c r="AI475" i="3"/>
  <c r="AJ475" i="3"/>
  <c r="AK475" i="3"/>
  <c r="AL475" i="3"/>
  <c r="AM475" i="3"/>
  <c r="AN475" i="3"/>
  <c r="AV475" i="3"/>
  <c r="C476" i="3"/>
  <c r="D476" i="3"/>
  <c r="E476" i="3"/>
  <c r="F476" i="3"/>
  <c r="G476" i="3"/>
  <c r="H476" i="3"/>
  <c r="J476" i="3"/>
  <c r="K476" i="3"/>
  <c r="L476" i="3"/>
  <c r="M476" i="3"/>
  <c r="AG476" i="3"/>
  <c r="AH476" i="3"/>
  <c r="AI476" i="3"/>
  <c r="AJ476" i="3"/>
  <c r="AK476" i="3"/>
  <c r="AL476" i="3"/>
  <c r="AM476" i="3"/>
  <c r="AN476" i="3"/>
  <c r="AV476" i="3"/>
  <c r="C477" i="3"/>
  <c r="D477" i="3"/>
  <c r="E477" i="3"/>
  <c r="F477" i="3"/>
  <c r="G477" i="3"/>
  <c r="H477" i="3"/>
  <c r="J477" i="3"/>
  <c r="K477" i="3"/>
  <c r="L477" i="3"/>
  <c r="M477" i="3"/>
  <c r="AG477" i="3"/>
  <c r="AH477" i="3"/>
  <c r="AI477" i="3"/>
  <c r="AJ477" i="3"/>
  <c r="AK477" i="3"/>
  <c r="AL477" i="3"/>
  <c r="AM477" i="3"/>
  <c r="AN477" i="3"/>
  <c r="AV477" i="3"/>
  <c r="C478" i="3"/>
  <c r="D478" i="3"/>
  <c r="E478" i="3"/>
  <c r="F478" i="3"/>
  <c r="G478" i="3"/>
  <c r="H478" i="3"/>
  <c r="J478" i="3"/>
  <c r="K478" i="3"/>
  <c r="L478" i="3"/>
  <c r="M478" i="3"/>
  <c r="AG478" i="3"/>
  <c r="AH478" i="3"/>
  <c r="AI478" i="3"/>
  <c r="AJ478" i="3"/>
  <c r="AK478" i="3"/>
  <c r="AL478" i="3"/>
  <c r="AM478" i="3"/>
  <c r="AN478" i="3"/>
  <c r="AV478" i="3"/>
  <c r="C479" i="3"/>
  <c r="D479" i="3"/>
  <c r="E479" i="3"/>
  <c r="F479" i="3"/>
  <c r="G479" i="3"/>
  <c r="H479" i="3"/>
  <c r="J479" i="3"/>
  <c r="K479" i="3"/>
  <c r="L479" i="3"/>
  <c r="M479" i="3"/>
  <c r="AG479" i="3"/>
  <c r="AH479" i="3"/>
  <c r="AI479" i="3"/>
  <c r="AJ479" i="3"/>
  <c r="AK479" i="3"/>
  <c r="AL479" i="3"/>
  <c r="AM479" i="3"/>
  <c r="AN479" i="3"/>
  <c r="AV479" i="3"/>
  <c r="C480" i="3"/>
  <c r="D480" i="3"/>
  <c r="E480" i="3"/>
  <c r="F480" i="3"/>
  <c r="G480" i="3"/>
  <c r="H480" i="3"/>
  <c r="J480" i="3"/>
  <c r="K480" i="3"/>
  <c r="L480" i="3"/>
  <c r="M480" i="3"/>
  <c r="AG480" i="3"/>
  <c r="AH480" i="3"/>
  <c r="AI480" i="3"/>
  <c r="AJ480" i="3"/>
  <c r="AK480" i="3"/>
  <c r="AL480" i="3"/>
  <c r="AM480" i="3"/>
  <c r="AN480" i="3"/>
  <c r="AV480" i="3"/>
  <c r="C481" i="3"/>
  <c r="D481" i="3"/>
  <c r="E481" i="3"/>
  <c r="F481" i="3"/>
  <c r="G481" i="3"/>
  <c r="H481" i="3"/>
  <c r="J481" i="3"/>
  <c r="K481" i="3"/>
  <c r="L481" i="3"/>
  <c r="M481" i="3"/>
  <c r="AG481" i="3"/>
  <c r="AH481" i="3"/>
  <c r="AI481" i="3"/>
  <c r="AJ481" i="3"/>
  <c r="AK481" i="3"/>
  <c r="AL481" i="3"/>
  <c r="AM481" i="3"/>
  <c r="AN481" i="3"/>
  <c r="AV481" i="3"/>
  <c r="C482" i="3"/>
  <c r="D482" i="3"/>
  <c r="E482" i="3"/>
  <c r="F482" i="3"/>
  <c r="G482" i="3"/>
  <c r="H482" i="3"/>
  <c r="J482" i="3"/>
  <c r="K482" i="3"/>
  <c r="L482" i="3"/>
  <c r="M482" i="3"/>
  <c r="AG482" i="3"/>
  <c r="AH482" i="3"/>
  <c r="AI482" i="3"/>
  <c r="AJ482" i="3"/>
  <c r="AK482" i="3"/>
  <c r="AL482" i="3"/>
  <c r="AM482" i="3"/>
  <c r="AN482" i="3"/>
  <c r="AV482" i="3"/>
  <c r="C483" i="3"/>
  <c r="D483" i="3"/>
  <c r="E483" i="3"/>
  <c r="F483" i="3"/>
  <c r="G483" i="3"/>
  <c r="H483" i="3"/>
  <c r="J483" i="3"/>
  <c r="K483" i="3"/>
  <c r="L483" i="3"/>
  <c r="M483" i="3"/>
  <c r="AG483" i="3"/>
  <c r="AH483" i="3"/>
  <c r="AI483" i="3"/>
  <c r="AJ483" i="3"/>
  <c r="AK483" i="3"/>
  <c r="AL483" i="3"/>
  <c r="AM483" i="3"/>
  <c r="AN483" i="3"/>
  <c r="AV483" i="3"/>
  <c r="C484" i="3"/>
  <c r="D484" i="3"/>
  <c r="E484" i="3"/>
  <c r="F484" i="3"/>
  <c r="G484" i="3"/>
  <c r="H484" i="3"/>
  <c r="J484" i="3"/>
  <c r="K484" i="3"/>
  <c r="L484" i="3"/>
  <c r="M484" i="3"/>
  <c r="AG484" i="3"/>
  <c r="AH484" i="3"/>
  <c r="AI484" i="3"/>
  <c r="AJ484" i="3"/>
  <c r="AK484" i="3"/>
  <c r="AL484" i="3"/>
  <c r="AM484" i="3"/>
  <c r="AN484" i="3"/>
  <c r="AV484" i="3"/>
  <c r="C485" i="3"/>
  <c r="D485" i="3"/>
  <c r="E485" i="3"/>
  <c r="F485" i="3"/>
  <c r="G485" i="3"/>
  <c r="H485" i="3"/>
  <c r="J485" i="3"/>
  <c r="K485" i="3"/>
  <c r="L485" i="3"/>
  <c r="M485" i="3"/>
  <c r="AG485" i="3"/>
  <c r="AH485" i="3"/>
  <c r="AI485" i="3"/>
  <c r="AJ485" i="3"/>
  <c r="AK485" i="3"/>
  <c r="AL485" i="3"/>
  <c r="AM485" i="3"/>
  <c r="AN485" i="3"/>
  <c r="AV485" i="3"/>
  <c r="C486" i="3"/>
  <c r="D486" i="3"/>
  <c r="E486" i="3"/>
  <c r="F486" i="3"/>
  <c r="G486" i="3"/>
  <c r="H486" i="3"/>
  <c r="J486" i="3"/>
  <c r="K486" i="3"/>
  <c r="L486" i="3"/>
  <c r="M486" i="3"/>
  <c r="AG486" i="3"/>
  <c r="AH486" i="3"/>
  <c r="AI486" i="3"/>
  <c r="AJ486" i="3"/>
  <c r="AK486" i="3"/>
  <c r="AL486" i="3"/>
  <c r="AM486" i="3"/>
  <c r="AN486" i="3"/>
  <c r="AV486" i="3"/>
  <c r="C487" i="3"/>
  <c r="D487" i="3"/>
  <c r="E487" i="3"/>
  <c r="F487" i="3"/>
  <c r="G487" i="3"/>
  <c r="H487" i="3"/>
  <c r="J487" i="3"/>
  <c r="K487" i="3"/>
  <c r="L487" i="3"/>
  <c r="M487" i="3"/>
  <c r="AG487" i="3"/>
  <c r="AH487" i="3"/>
  <c r="AI487" i="3"/>
  <c r="AJ487" i="3"/>
  <c r="AK487" i="3"/>
  <c r="AL487" i="3"/>
  <c r="AM487" i="3"/>
  <c r="AN487" i="3"/>
  <c r="AV487" i="3"/>
  <c r="C488" i="3"/>
  <c r="D488" i="3"/>
  <c r="E488" i="3"/>
  <c r="F488" i="3"/>
  <c r="G488" i="3"/>
  <c r="H488" i="3"/>
  <c r="J488" i="3"/>
  <c r="K488" i="3"/>
  <c r="L488" i="3"/>
  <c r="M488" i="3"/>
  <c r="AG488" i="3"/>
  <c r="AH488" i="3"/>
  <c r="AI488" i="3"/>
  <c r="AJ488" i="3"/>
  <c r="AK488" i="3"/>
  <c r="AL488" i="3"/>
  <c r="AM488" i="3"/>
  <c r="AN488" i="3"/>
  <c r="AV488" i="3"/>
  <c r="C489" i="3"/>
  <c r="D489" i="3"/>
  <c r="E489" i="3"/>
  <c r="F489" i="3"/>
  <c r="G489" i="3"/>
  <c r="H489" i="3"/>
  <c r="J489" i="3"/>
  <c r="K489" i="3"/>
  <c r="L489" i="3"/>
  <c r="M489" i="3"/>
  <c r="AG489" i="3"/>
  <c r="AH489" i="3"/>
  <c r="AI489" i="3"/>
  <c r="AJ489" i="3"/>
  <c r="AK489" i="3"/>
  <c r="AL489" i="3"/>
  <c r="AM489" i="3"/>
  <c r="AN489" i="3"/>
  <c r="AV489" i="3"/>
  <c r="C490" i="3"/>
  <c r="D490" i="3"/>
  <c r="E490" i="3"/>
  <c r="F490" i="3"/>
  <c r="G490" i="3"/>
  <c r="H490" i="3"/>
  <c r="J490" i="3"/>
  <c r="K490" i="3"/>
  <c r="L490" i="3"/>
  <c r="M490" i="3"/>
  <c r="AG490" i="3"/>
  <c r="AH490" i="3"/>
  <c r="AI490" i="3"/>
  <c r="AJ490" i="3"/>
  <c r="AK490" i="3"/>
  <c r="AL490" i="3"/>
  <c r="AM490" i="3"/>
  <c r="AN490" i="3"/>
  <c r="AV490" i="3"/>
  <c r="C491" i="3"/>
  <c r="D491" i="3"/>
  <c r="E491" i="3"/>
  <c r="F491" i="3"/>
  <c r="G491" i="3"/>
  <c r="H491" i="3"/>
  <c r="J491" i="3"/>
  <c r="K491" i="3"/>
  <c r="L491" i="3"/>
  <c r="M491" i="3"/>
  <c r="AG491" i="3"/>
  <c r="AH491" i="3"/>
  <c r="AI491" i="3"/>
  <c r="AJ491" i="3"/>
  <c r="AK491" i="3"/>
  <c r="AL491" i="3"/>
  <c r="AM491" i="3"/>
  <c r="AN491" i="3"/>
  <c r="AV491" i="3"/>
  <c r="C492" i="3"/>
  <c r="D492" i="3"/>
  <c r="E492" i="3"/>
  <c r="F492" i="3"/>
  <c r="G492" i="3"/>
  <c r="H492" i="3"/>
  <c r="J492" i="3"/>
  <c r="K492" i="3"/>
  <c r="L492" i="3"/>
  <c r="M492" i="3"/>
  <c r="AG492" i="3"/>
  <c r="AH492" i="3"/>
  <c r="AI492" i="3"/>
  <c r="AJ492" i="3"/>
  <c r="AK492" i="3"/>
  <c r="AL492" i="3"/>
  <c r="AM492" i="3"/>
  <c r="AN492" i="3"/>
  <c r="AV492" i="3"/>
  <c r="C493" i="3"/>
  <c r="D493" i="3"/>
  <c r="E493" i="3"/>
  <c r="F493" i="3"/>
  <c r="G493" i="3"/>
  <c r="H493" i="3"/>
  <c r="J493" i="3"/>
  <c r="K493" i="3"/>
  <c r="L493" i="3"/>
  <c r="M493" i="3"/>
  <c r="AG493" i="3"/>
  <c r="AH493" i="3"/>
  <c r="AI493" i="3"/>
  <c r="AJ493" i="3"/>
  <c r="AK493" i="3"/>
  <c r="AL493" i="3"/>
  <c r="AM493" i="3"/>
  <c r="AN493" i="3"/>
  <c r="AV493" i="3"/>
  <c r="C494" i="3"/>
  <c r="D494" i="3"/>
  <c r="E494" i="3"/>
  <c r="F494" i="3"/>
  <c r="G494" i="3"/>
  <c r="H494" i="3"/>
  <c r="J494" i="3"/>
  <c r="K494" i="3"/>
  <c r="L494" i="3"/>
  <c r="M494" i="3"/>
  <c r="AG494" i="3"/>
  <c r="AH494" i="3"/>
  <c r="AI494" i="3"/>
  <c r="AJ494" i="3"/>
  <c r="AK494" i="3"/>
  <c r="AL494" i="3"/>
  <c r="AM494" i="3"/>
  <c r="AN494" i="3"/>
  <c r="AV494" i="3"/>
  <c r="C495" i="3"/>
  <c r="D495" i="3"/>
  <c r="E495" i="3"/>
  <c r="F495" i="3"/>
  <c r="G495" i="3"/>
  <c r="H495" i="3"/>
  <c r="J495" i="3"/>
  <c r="K495" i="3"/>
  <c r="L495" i="3"/>
  <c r="M495" i="3"/>
  <c r="AG495" i="3"/>
  <c r="AH495" i="3"/>
  <c r="AI495" i="3"/>
  <c r="AJ495" i="3"/>
  <c r="AK495" i="3"/>
  <c r="AL495" i="3"/>
  <c r="AM495" i="3"/>
  <c r="AN495" i="3"/>
  <c r="AV495" i="3"/>
  <c r="C496" i="3"/>
  <c r="D496" i="3"/>
  <c r="E496" i="3"/>
  <c r="F496" i="3"/>
  <c r="G496" i="3"/>
  <c r="H496" i="3"/>
  <c r="J496" i="3"/>
  <c r="K496" i="3"/>
  <c r="L496" i="3"/>
  <c r="M496" i="3"/>
  <c r="AG496" i="3"/>
  <c r="AH496" i="3"/>
  <c r="AI496" i="3"/>
  <c r="AJ496" i="3"/>
  <c r="AK496" i="3"/>
  <c r="AL496" i="3"/>
  <c r="AM496" i="3"/>
  <c r="AN496" i="3"/>
  <c r="AV496" i="3"/>
  <c r="C497" i="3"/>
  <c r="D497" i="3"/>
  <c r="E497" i="3"/>
  <c r="F497" i="3"/>
  <c r="G497" i="3"/>
  <c r="H497" i="3"/>
  <c r="J497" i="3"/>
  <c r="K497" i="3"/>
  <c r="L497" i="3"/>
  <c r="M497" i="3"/>
  <c r="AG497" i="3"/>
  <c r="AH497" i="3"/>
  <c r="AI497" i="3"/>
  <c r="AJ497" i="3"/>
  <c r="AK497" i="3"/>
  <c r="AL497" i="3"/>
  <c r="AM497" i="3"/>
  <c r="AN497" i="3"/>
  <c r="AV497" i="3"/>
  <c r="C498" i="3"/>
  <c r="D498" i="3"/>
  <c r="E498" i="3"/>
  <c r="F498" i="3"/>
  <c r="G498" i="3"/>
  <c r="H498" i="3"/>
  <c r="J498" i="3"/>
  <c r="K498" i="3"/>
  <c r="L498" i="3"/>
  <c r="M498" i="3"/>
  <c r="AG498" i="3"/>
  <c r="AH498" i="3"/>
  <c r="AI498" i="3"/>
  <c r="AJ498" i="3"/>
  <c r="AK498" i="3"/>
  <c r="AL498" i="3"/>
  <c r="AM498" i="3"/>
  <c r="AN498" i="3"/>
  <c r="AV498" i="3"/>
  <c r="C499" i="3"/>
  <c r="D499" i="3"/>
  <c r="E499" i="3"/>
  <c r="F499" i="3"/>
  <c r="G499" i="3"/>
  <c r="H499" i="3"/>
  <c r="J499" i="3"/>
  <c r="K499" i="3"/>
  <c r="L499" i="3"/>
  <c r="M499" i="3"/>
  <c r="AG499" i="3"/>
  <c r="AH499" i="3"/>
  <c r="AI499" i="3"/>
  <c r="AJ499" i="3"/>
  <c r="AK499" i="3"/>
  <c r="AL499" i="3"/>
  <c r="AM499" i="3"/>
  <c r="AN499" i="3"/>
  <c r="AV499" i="3"/>
  <c r="C500" i="3"/>
  <c r="D500" i="3"/>
  <c r="E500" i="3"/>
  <c r="F500" i="3"/>
  <c r="G500" i="3"/>
  <c r="H500" i="3"/>
  <c r="J500" i="3"/>
  <c r="K500" i="3"/>
  <c r="L500" i="3"/>
  <c r="M500" i="3"/>
  <c r="AG500" i="3"/>
  <c r="AH500" i="3"/>
  <c r="AI500" i="3"/>
  <c r="AJ500" i="3"/>
  <c r="AK500" i="3"/>
  <c r="AL500" i="3"/>
  <c r="AM500" i="3"/>
  <c r="AN500" i="3"/>
  <c r="AV500" i="3"/>
  <c r="C501" i="3"/>
  <c r="D501" i="3"/>
  <c r="E501" i="3"/>
  <c r="F501" i="3"/>
  <c r="G501" i="3"/>
  <c r="H501" i="3"/>
  <c r="J501" i="3"/>
  <c r="K501" i="3"/>
  <c r="L501" i="3"/>
  <c r="M501" i="3"/>
  <c r="AG501" i="3"/>
  <c r="AH501" i="3"/>
  <c r="AI501" i="3"/>
  <c r="AJ501" i="3"/>
  <c r="AK501" i="3"/>
  <c r="AL501" i="3"/>
  <c r="AM501" i="3"/>
  <c r="AN501" i="3"/>
  <c r="AV501" i="3"/>
  <c r="C502" i="3"/>
  <c r="D502" i="3"/>
  <c r="E502" i="3"/>
  <c r="F502" i="3"/>
  <c r="G502" i="3"/>
  <c r="H502" i="3"/>
  <c r="J502" i="3"/>
  <c r="K502" i="3"/>
  <c r="L502" i="3"/>
  <c r="M502" i="3"/>
  <c r="AG502" i="3"/>
  <c r="AH502" i="3"/>
  <c r="AI502" i="3"/>
  <c r="AJ502" i="3"/>
  <c r="AK502" i="3"/>
  <c r="AL502" i="3"/>
  <c r="AM502" i="3"/>
  <c r="AN502" i="3"/>
  <c r="AV502" i="3"/>
  <c r="C503" i="3"/>
  <c r="D503" i="3"/>
  <c r="E503" i="3"/>
  <c r="F503" i="3"/>
  <c r="G503" i="3"/>
  <c r="H503" i="3"/>
  <c r="J503" i="3"/>
  <c r="K503" i="3"/>
  <c r="L503" i="3"/>
  <c r="M503" i="3"/>
  <c r="AG503" i="3"/>
  <c r="AH503" i="3"/>
  <c r="AI503" i="3"/>
  <c r="AJ503" i="3"/>
  <c r="AK503" i="3"/>
  <c r="AL503" i="3"/>
  <c r="AM503" i="3"/>
  <c r="AN503" i="3"/>
  <c r="AV503" i="3"/>
  <c r="C504" i="3"/>
  <c r="D504" i="3"/>
  <c r="E504" i="3"/>
  <c r="F504" i="3"/>
  <c r="G504" i="3"/>
  <c r="H504" i="3"/>
  <c r="J504" i="3"/>
  <c r="K504" i="3"/>
  <c r="L504" i="3"/>
  <c r="M504" i="3"/>
  <c r="AG504" i="3"/>
  <c r="AH504" i="3"/>
  <c r="AI504" i="3"/>
  <c r="AJ504" i="3"/>
  <c r="AK504" i="3"/>
  <c r="AL504" i="3"/>
  <c r="AM504" i="3"/>
  <c r="AN504" i="3"/>
  <c r="AV504" i="3"/>
  <c r="C505" i="3"/>
  <c r="D505" i="3"/>
  <c r="E505" i="3"/>
  <c r="F505" i="3"/>
  <c r="G505" i="3"/>
  <c r="H505" i="3"/>
  <c r="J505" i="3"/>
  <c r="K505" i="3"/>
  <c r="L505" i="3"/>
  <c r="M505" i="3"/>
  <c r="AG505" i="3"/>
  <c r="AH505" i="3"/>
  <c r="AI505" i="3"/>
  <c r="AJ505" i="3"/>
  <c r="AK505" i="3"/>
  <c r="AL505" i="3"/>
  <c r="AM505" i="3"/>
  <c r="AN505" i="3"/>
  <c r="AV505" i="3"/>
  <c r="C506" i="3"/>
  <c r="D506" i="3"/>
  <c r="E506" i="3"/>
  <c r="F506" i="3"/>
  <c r="G506" i="3"/>
  <c r="H506" i="3"/>
  <c r="J506" i="3"/>
  <c r="K506" i="3"/>
  <c r="L506" i="3"/>
  <c r="M506" i="3"/>
  <c r="AG506" i="3"/>
  <c r="AH506" i="3"/>
  <c r="AI506" i="3"/>
  <c r="AJ506" i="3"/>
  <c r="AK506" i="3"/>
  <c r="AL506" i="3"/>
  <c r="AM506" i="3"/>
  <c r="AN506" i="3"/>
  <c r="AV506" i="3"/>
  <c r="C507" i="3"/>
  <c r="D507" i="3"/>
  <c r="E507" i="3"/>
  <c r="F507" i="3"/>
  <c r="G507" i="3"/>
  <c r="H507" i="3"/>
  <c r="J507" i="3"/>
  <c r="K507" i="3"/>
  <c r="L507" i="3"/>
  <c r="M507" i="3"/>
  <c r="AG507" i="3"/>
  <c r="AH507" i="3"/>
  <c r="AI507" i="3"/>
  <c r="AJ507" i="3"/>
  <c r="AK507" i="3"/>
  <c r="AL507" i="3"/>
  <c r="AM507" i="3"/>
  <c r="AN507" i="3"/>
  <c r="AV507" i="3"/>
  <c r="C508" i="3"/>
  <c r="D508" i="3"/>
  <c r="E508" i="3"/>
  <c r="F508" i="3"/>
  <c r="G508" i="3"/>
  <c r="H508" i="3"/>
  <c r="J508" i="3"/>
  <c r="K508" i="3"/>
  <c r="L508" i="3"/>
  <c r="M508" i="3"/>
  <c r="AG508" i="3"/>
  <c r="AH508" i="3"/>
  <c r="AI508" i="3"/>
  <c r="AJ508" i="3"/>
  <c r="AK508" i="3"/>
  <c r="AL508" i="3"/>
  <c r="AM508" i="3"/>
  <c r="AN508" i="3"/>
  <c r="AV508" i="3"/>
  <c r="C509" i="3"/>
  <c r="D509" i="3"/>
  <c r="E509" i="3"/>
  <c r="F509" i="3"/>
  <c r="G509" i="3"/>
  <c r="H509" i="3"/>
  <c r="J509" i="3"/>
  <c r="K509" i="3"/>
  <c r="L509" i="3"/>
  <c r="M509" i="3"/>
  <c r="AG509" i="3"/>
  <c r="AH509" i="3"/>
  <c r="AI509" i="3"/>
  <c r="AJ509" i="3"/>
  <c r="AK509" i="3"/>
  <c r="AL509" i="3"/>
  <c r="AM509" i="3"/>
  <c r="AN509" i="3"/>
  <c r="AV509" i="3"/>
  <c r="C510" i="3"/>
  <c r="D510" i="3"/>
  <c r="E510" i="3"/>
  <c r="F510" i="3"/>
  <c r="G510" i="3"/>
  <c r="H510" i="3"/>
  <c r="J510" i="3"/>
  <c r="K510" i="3"/>
  <c r="L510" i="3"/>
  <c r="M510" i="3"/>
  <c r="AG510" i="3"/>
  <c r="AH510" i="3"/>
  <c r="AI510" i="3"/>
  <c r="AJ510" i="3"/>
  <c r="AK510" i="3"/>
  <c r="AL510" i="3"/>
  <c r="AM510" i="3"/>
  <c r="AN510" i="3"/>
  <c r="AV510" i="3"/>
  <c r="C511" i="3"/>
  <c r="D511" i="3"/>
  <c r="E511" i="3"/>
  <c r="F511" i="3"/>
  <c r="G511" i="3"/>
  <c r="H511" i="3"/>
  <c r="J511" i="3"/>
  <c r="K511" i="3"/>
  <c r="L511" i="3"/>
  <c r="M511" i="3"/>
  <c r="AG511" i="3"/>
  <c r="AH511" i="3"/>
  <c r="AI511" i="3"/>
  <c r="AJ511" i="3"/>
  <c r="AK511" i="3"/>
  <c r="AL511" i="3"/>
  <c r="AM511" i="3"/>
  <c r="AN511" i="3"/>
  <c r="AV511" i="3"/>
  <c r="C512" i="3"/>
  <c r="D512" i="3"/>
  <c r="E512" i="3"/>
  <c r="F512" i="3"/>
  <c r="G512" i="3"/>
  <c r="H512" i="3"/>
  <c r="J512" i="3"/>
  <c r="K512" i="3"/>
  <c r="L512" i="3"/>
  <c r="M512" i="3"/>
  <c r="AG512" i="3"/>
  <c r="AH512" i="3"/>
  <c r="AI512" i="3"/>
  <c r="AJ512" i="3"/>
  <c r="AK512" i="3"/>
  <c r="AL512" i="3"/>
  <c r="AM512" i="3"/>
  <c r="AN512" i="3"/>
  <c r="AV512" i="3"/>
  <c r="C513" i="3"/>
  <c r="D513" i="3"/>
  <c r="E513" i="3"/>
  <c r="F513" i="3"/>
  <c r="G513" i="3"/>
  <c r="H513" i="3"/>
  <c r="J513" i="3"/>
  <c r="K513" i="3"/>
  <c r="L513" i="3"/>
  <c r="M513" i="3"/>
  <c r="AG513" i="3"/>
  <c r="AH513" i="3"/>
  <c r="AI513" i="3"/>
  <c r="AJ513" i="3"/>
  <c r="AK513" i="3"/>
  <c r="AL513" i="3"/>
  <c r="AM513" i="3"/>
  <c r="AN513" i="3"/>
  <c r="AV513" i="3"/>
  <c r="C514" i="3"/>
  <c r="D514" i="3"/>
  <c r="E514" i="3"/>
  <c r="F514" i="3"/>
  <c r="G514" i="3"/>
  <c r="H514" i="3"/>
  <c r="J514" i="3"/>
  <c r="K514" i="3"/>
  <c r="L514" i="3"/>
  <c r="M514" i="3"/>
  <c r="AG514" i="3"/>
  <c r="AH514" i="3"/>
  <c r="AI514" i="3"/>
  <c r="AJ514" i="3"/>
  <c r="AK514" i="3"/>
  <c r="AL514" i="3"/>
  <c r="AM514" i="3"/>
  <c r="AN514" i="3"/>
  <c r="AV514" i="3"/>
  <c r="C515" i="3"/>
  <c r="D515" i="3"/>
  <c r="E515" i="3"/>
  <c r="F515" i="3"/>
  <c r="G515" i="3"/>
  <c r="H515" i="3"/>
  <c r="J515" i="3"/>
  <c r="K515" i="3"/>
  <c r="L515" i="3"/>
  <c r="M515" i="3"/>
  <c r="AG515" i="3"/>
  <c r="AH515" i="3"/>
  <c r="AI515" i="3"/>
  <c r="AJ515" i="3"/>
  <c r="AK515" i="3"/>
  <c r="AL515" i="3"/>
  <c r="AM515" i="3"/>
  <c r="AN515" i="3"/>
  <c r="AV515" i="3"/>
  <c r="C516" i="3"/>
  <c r="D516" i="3"/>
  <c r="E516" i="3"/>
  <c r="F516" i="3"/>
  <c r="G516" i="3"/>
  <c r="H516" i="3"/>
  <c r="J516" i="3"/>
  <c r="K516" i="3"/>
  <c r="L516" i="3"/>
  <c r="M516" i="3"/>
  <c r="AG516" i="3"/>
  <c r="AH516" i="3"/>
  <c r="AI516" i="3"/>
  <c r="AJ516" i="3"/>
  <c r="AK516" i="3"/>
  <c r="AL516" i="3"/>
  <c r="AM516" i="3"/>
  <c r="AN516" i="3"/>
  <c r="AV516" i="3"/>
  <c r="C517" i="3"/>
  <c r="D517" i="3"/>
  <c r="E517" i="3"/>
  <c r="F517" i="3"/>
  <c r="G517" i="3"/>
  <c r="H517" i="3"/>
  <c r="J517" i="3"/>
  <c r="K517" i="3"/>
  <c r="L517" i="3"/>
  <c r="M517" i="3"/>
  <c r="AG517" i="3"/>
  <c r="AH517" i="3"/>
  <c r="AI517" i="3"/>
  <c r="AJ517" i="3"/>
  <c r="AK517" i="3"/>
  <c r="AL517" i="3"/>
  <c r="AM517" i="3"/>
  <c r="AN517" i="3"/>
  <c r="AV517" i="3"/>
  <c r="C518" i="3"/>
  <c r="D518" i="3"/>
  <c r="E518" i="3"/>
  <c r="F518" i="3"/>
  <c r="G518" i="3"/>
  <c r="H518" i="3"/>
  <c r="J518" i="3"/>
  <c r="K518" i="3"/>
  <c r="L518" i="3"/>
  <c r="M518" i="3"/>
  <c r="AG518" i="3"/>
  <c r="AH518" i="3"/>
  <c r="AI518" i="3"/>
  <c r="AJ518" i="3"/>
  <c r="AK518" i="3"/>
  <c r="AL518" i="3"/>
  <c r="AM518" i="3"/>
  <c r="AN518" i="3"/>
  <c r="AV518" i="3"/>
  <c r="C519" i="3"/>
  <c r="D519" i="3"/>
  <c r="E519" i="3"/>
  <c r="F519" i="3"/>
  <c r="G519" i="3"/>
  <c r="H519" i="3"/>
  <c r="J519" i="3"/>
  <c r="K519" i="3"/>
  <c r="L519" i="3"/>
  <c r="M519" i="3"/>
  <c r="AG519" i="3"/>
  <c r="AH519" i="3"/>
  <c r="AI519" i="3"/>
  <c r="AJ519" i="3"/>
  <c r="AK519" i="3"/>
  <c r="AL519" i="3"/>
  <c r="AM519" i="3"/>
  <c r="AN519" i="3"/>
  <c r="AV519" i="3"/>
  <c r="C520" i="3"/>
  <c r="D520" i="3"/>
  <c r="E520" i="3"/>
  <c r="F520" i="3"/>
  <c r="G520" i="3"/>
  <c r="H520" i="3"/>
  <c r="J520" i="3"/>
  <c r="K520" i="3"/>
  <c r="L520" i="3"/>
  <c r="M520" i="3"/>
  <c r="AG520" i="3"/>
  <c r="AH520" i="3"/>
  <c r="AI520" i="3"/>
  <c r="AJ520" i="3"/>
  <c r="AK520" i="3"/>
  <c r="AL520" i="3"/>
  <c r="AM520" i="3"/>
  <c r="AN520" i="3"/>
  <c r="AV520" i="3"/>
  <c r="C521" i="3"/>
  <c r="D521" i="3"/>
  <c r="E521" i="3"/>
  <c r="F521" i="3"/>
  <c r="G521" i="3"/>
  <c r="H521" i="3"/>
  <c r="J521" i="3"/>
  <c r="K521" i="3"/>
  <c r="L521" i="3"/>
  <c r="M521" i="3"/>
  <c r="AG521" i="3"/>
  <c r="AH521" i="3"/>
  <c r="AI521" i="3"/>
  <c r="AJ521" i="3"/>
  <c r="AK521" i="3"/>
  <c r="AL521" i="3"/>
  <c r="AM521" i="3"/>
  <c r="AN521" i="3"/>
  <c r="AV521" i="3"/>
  <c r="C522" i="3"/>
  <c r="D522" i="3"/>
  <c r="E522" i="3"/>
  <c r="F522" i="3"/>
  <c r="G522" i="3"/>
  <c r="H522" i="3"/>
  <c r="J522" i="3"/>
  <c r="K522" i="3"/>
  <c r="L522" i="3"/>
  <c r="M522" i="3"/>
  <c r="AG522" i="3"/>
  <c r="AH522" i="3"/>
  <c r="AI522" i="3"/>
  <c r="AJ522" i="3"/>
  <c r="AK522" i="3"/>
  <c r="AL522" i="3"/>
  <c r="AM522" i="3"/>
  <c r="AN522" i="3"/>
  <c r="AV522" i="3"/>
  <c r="C523" i="3"/>
  <c r="D523" i="3"/>
  <c r="E523" i="3"/>
  <c r="F523" i="3"/>
  <c r="G523" i="3"/>
  <c r="H523" i="3"/>
  <c r="J523" i="3"/>
  <c r="K523" i="3"/>
  <c r="L523" i="3"/>
  <c r="M523" i="3"/>
  <c r="AG523" i="3"/>
  <c r="AH523" i="3"/>
  <c r="AI523" i="3"/>
  <c r="AJ523" i="3"/>
  <c r="AK523" i="3"/>
  <c r="AL523" i="3"/>
  <c r="AM523" i="3"/>
  <c r="AN523" i="3"/>
  <c r="AV523" i="3"/>
  <c r="C524" i="3"/>
  <c r="D524" i="3"/>
  <c r="E524" i="3"/>
  <c r="F524" i="3"/>
  <c r="G524" i="3"/>
  <c r="H524" i="3"/>
  <c r="J524" i="3"/>
  <c r="K524" i="3"/>
  <c r="L524" i="3"/>
  <c r="M524" i="3"/>
  <c r="AG524" i="3"/>
  <c r="AH524" i="3"/>
  <c r="AI524" i="3"/>
  <c r="AJ524" i="3"/>
  <c r="AK524" i="3"/>
  <c r="AL524" i="3"/>
  <c r="AM524" i="3"/>
  <c r="AN524" i="3"/>
  <c r="AV524" i="3"/>
  <c r="C525" i="3"/>
  <c r="D525" i="3"/>
  <c r="E525" i="3"/>
  <c r="F525" i="3"/>
  <c r="G525" i="3"/>
  <c r="H525" i="3"/>
  <c r="J525" i="3"/>
  <c r="K525" i="3"/>
  <c r="L525" i="3"/>
  <c r="M525" i="3"/>
  <c r="AG525" i="3"/>
  <c r="AH525" i="3"/>
  <c r="AI525" i="3"/>
  <c r="AJ525" i="3"/>
  <c r="AK525" i="3"/>
  <c r="AL525" i="3"/>
  <c r="AM525" i="3"/>
  <c r="AN525" i="3"/>
  <c r="AV525" i="3"/>
  <c r="C526" i="3"/>
  <c r="D526" i="3"/>
  <c r="E526" i="3"/>
  <c r="F526" i="3"/>
  <c r="G526" i="3"/>
  <c r="H526" i="3"/>
  <c r="J526" i="3"/>
  <c r="K526" i="3"/>
  <c r="L526" i="3"/>
  <c r="M526" i="3"/>
  <c r="AG526" i="3"/>
  <c r="AH526" i="3"/>
  <c r="AI526" i="3"/>
  <c r="AJ526" i="3"/>
  <c r="AK526" i="3"/>
  <c r="AL526" i="3"/>
  <c r="AM526" i="3"/>
  <c r="AN526" i="3"/>
  <c r="AV526" i="3"/>
  <c r="C527" i="3"/>
  <c r="D527" i="3"/>
  <c r="E527" i="3"/>
  <c r="F527" i="3"/>
  <c r="G527" i="3"/>
  <c r="H527" i="3"/>
  <c r="J527" i="3"/>
  <c r="K527" i="3"/>
  <c r="L527" i="3"/>
  <c r="M527" i="3"/>
  <c r="AG527" i="3"/>
  <c r="AH527" i="3"/>
  <c r="AI527" i="3"/>
  <c r="AJ527" i="3"/>
  <c r="AK527" i="3"/>
  <c r="AL527" i="3"/>
  <c r="AM527" i="3"/>
  <c r="AN527" i="3"/>
  <c r="AV527" i="3"/>
  <c r="C528" i="3"/>
  <c r="D528" i="3"/>
  <c r="E528" i="3"/>
  <c r="F528" i="3"/>
  <c r="G528" i="3"/>
  <c r="H528" i="3"/>
  <c r="J528" i="3"/>
  <c r="K528" i="3"/>
  <c r="L528" i="3"/>
  <c r="M528" i="3"/>
  <c r="AG528" i="3"/>
  <c r="AH528" i="3"/>
  <c r="AI528" i="3"/>
  <c r="AJ528" i="3"/>
  <c r="AK528" i="3"/>
  <c r="AL528" i="3"/>
  <c r="AM528" i="3"/>
  <c r="AN528" i="3"/>
  <c r="AV528" i="3"/>
  <c r="C529" i="3"/>
  <c r="D529" i="3"/>
  <c r="E529" i="3"/>
  <c r="F529" i="3"/>
  <c r="G529" i="3"/>
  <c r="H529" i="3"/>
  <c r="J529" i="3"/>
  <c r="K529" i="3"/>
  <c r="L529" i="3"/>
  <c r="M529" i="3"/>
  <c r="AG529" i="3"/>
  <c r="AH529" i="3"/>
  <c r="AI529" i="3"/>
  <c r="AJ529" i="3"/>
  <c r="AK529" i="3"/>
  <c r="AL529" i="3"/>
  <c r="AM529" i="3"/>
  <c r="AN529" i="3"/>
  <c r="AV529" i="3"/>
  <c r="C530" i="3"/>
  <c r="D530" i="3"/>
  <c r="E530" i="3"/>
  <c r="F530" i="3"/>
  <c r="G530" i="3"/>
  <c r="H530" i="3"/>
  <c r="J530" i="3"/>
  <c r="K530" i="3"/>
  <c r="L530" i="3"/>
  <c r="M530" i="3"/>
  <c r="AG530" i="3"/>
  <c r="AH530" i="3"/>
  <c r="AI530" i="3"/>
  <c r="AJ530" i="3"/>
  <c r="AK530" i="3"/>
  <c r="AL530" i="3"/>
  <c r="AM530" i="3"/>
  <c r="AN530" i="3"/>
  <c r="AV530" i="3"/>
  <c r="C531" i="3"/>
  <c r="D531" i="3"/>
  <c r="E531" i="3"/>
  <c r="F531" i="3"/>
  <c r="G531" i="3"/>
  <c r="H531" i="3"/>
  <c r="J531" i="3"/>
  <c r="K531" i="3"/>
  <c r="L531" i="3"/>
  <c r="M531" i="3"/>
  <c r="AG531" i="3"/>
  <c r="AH531" i="3"/>
  <c r="AI531" i="3"/>
  <c r="AJ531" i="3"/>
  <c r="AK531" i="3"/>
  <c r="AL531" i="3"/>
  <c r="AM531" i="3"/>
  <c r="AN531" i="3"/>
  <c r="AV531" i="3"/>
  <c r="C532" i="3"/>
  <c r="D532" i="3"/>
  <c r="E532" i="3"/>
  <c r="F532" i="3"/>
  <c r="G532" i="3"/>
  <c r="H532" i="3"/>
  <c r="J532" i="3"/>
  <c r="K532" i="3"/>
  <c r="L532" i="3"/>
  <c r="M532" i="3"/>
  <c r="AG532" i="3"/>
  <c r="AH532" i="3"/>
  <c r="AI532" i="3"/>
  <c r="AJ532" i="3"/>
  <c r="AK532" i="3"/>
  <c r="AL532" i="3"/>
  <c r="AM532" i="3"/>
  <c r="AN532" i="3"/>
  <c r="AV532" i="3"/>
  <c r="C533" i="3"/>
  <c r="D533" i="3"/>
  <c r="E533" i="3"/>
  <c r="F533" i="3"/>
  <c r="G533" i="3"/>
  <c r="H533" i="3"/>
  <c r="J533" i="3"/>
  <c r="K533" i="3"/>
  <c r="L533" i="3"/>
  <c r="M533" i="3"/>
  <c r="AG533" i="3"/>
  <c r="AH533" i="3"/>
  <c r="AI533" i="3"/>
  <c r="AJ533" i="3"/>
  <c r="AK533" i="3"/>
  <c r="AL533" i="3"/>
  <c r="AM533" i="3"/>
  <c r="AN533" i="3"/>
  <c r="AV533" i="3"/>
  <c r="C534" i="3"/>
  <c r="D534" i="3"/>
  <c r="E534" i="3"/>
  <c r="F534" i="3"/>
  <c r="G534" i="3"/>
  <c r="H534" i="3"/>
  <c r="J534" i="3"/>
  <c r="K534" i="3"/>
  <c r="L534" i="3"/>
  <c r="M534" i="3"/>
  <c r="AG534" i="3"/>
  <c r="AH534" i="3"/>
  <c r="AI534" i="3"/>
  <c r="AJ534" i="3"/>
  <c r="AK534" i="3"/>
  <c r="AL534" i="3"/>
  <c r="AM534" i="3"/>
  <c r="AN534" i="3"/>
  <c r="AV534" i="3"/>
  <c r="C535" i="3"/>
  <c r="D535" i="3"/>
  <c r="E535" i="3"/>
  <c r="F535" i="3"/>
  <c r="G535" i="3"/>
  <c r="H535" i="3"/>
  <c r="J535" i="3"/>
  <c r="K535" i="3"/>
  <c r="L535" i="3"/>
  <c r="M535" i="3"/>
  <c r="AG535" i="3"/>
  <c r="AH535" i="3"/>
  <c r="AI535" i="3"/>
  <c r="AJ535" i="3"/>
  <c r="AK535" i="3"/>
  <c r="AL535" i="3"/>
  <c r="AM535" i="3"/>
  <c r="AN535" i="3"/>
  <c r="AV535" i="3"/>
  <c r="C536" i="3"/>
  <c r="D536" i="3"/>
  <c r="E536" i="3"/>
  <c r="F536" i="3"/>
  <c r="G536" i="3"/>
  <c r="H536" i="3"/>
  <c r="J536" i="3"/>
  <c r="K536" i="3"/>
  <c r="L536" i="3"/>
  <c r="M536" i="3"/>
  <c r="AG536" i="3"/>
  <c r="AH536" i="3"/>
  <c r="AI536" i="3"/>
  <c r="AJ536" i="3"/>
  <c r="AK536" i="3"/>
  <c r="AL536" i="3"/>
  <c r="AM536" i="3"/>
  <c r="AN536" i="3"/>
  <c r="AV536" i="3"/>
  <c r="C537" i="3"/>
  <c r="D537" i="3"/>
  <c r="E537" i="3"/>
  <c r="F537" i="3"/>
  <c r="G537" i="3"/>
  <c r="H537" i="3"/>
  <c r="J537" i="3"/>
  <c r="K537" i="3"/>
  <c r="L537" i="3"/>
  <c r="M537" i="3"/>
  <c r="AG537" i="3"/>
  <c r="AH537" i="3"/>
  <c r="AI537" i="3"/>
  <c r="AJ537" i="3"/>
  <c r="AK537" i="3"/>
  <c r="AL537" i="3"/>
  <c r="AM537" i="3"/>
  <c r="AN537" i="3"/>
  <c r="AV537" i="3"/>
  <c r="C538" i="3"/>
  <c r="D538" i="3"/>
  <c r="E538" i="3"/>
  <c r="F538" i="3"/>
  <c r="G538" i="3"/>
  <c r="H538" i="3"/>
  <c r="J538" i="3"/>
  <c r="K538" i="3"/>
  <c r="L538" i="3"/>
  <c r="M538" i="3"/>
  <c r="AG538" i="3"/>
  <c r="AH538" i="3"/>
  <c r="AI538" i="3"/>
  <c r="AJ538" i="3"/>
  <c r="AK538" i="3"/>
  <c r="AL538" i="3"/>
  <c r="AM538" i="3"/>
  <c r="AN538" i="3"/>
  <c r="AV538" i="3"/>
  <c r="C539" i="3"/>
  <c r="D539" i="3"/>
  <c r="E539" i="3"/>
  <c r="F539" i="3"/>
  <c r="G539" i="3"/>
  <c r="H539" i="3"/>
  <c r="J539" i="3"/>
  <c r="K539" i="3"/>
  <c r="L539" i="3"/>
  <c r="M539" i="3"/>
  <c r="AG539" i="3"/>
  <c r="AH539" i="3"/>
  <c r="AI539" i="3"/>
  <c r="AJ539" i="3"/>
  <c r="AK539" i="3"/>
  <c r="AL539" i="3"/>
  <c r="AM539" i="3"/>
  <c r="AN539" i="3"/>
  <c r="AV539" i="3"/>
  <c r="C540" i="3"/>
  <c r="D540" i="3"/>
  <c r="E540" i="3"/>
  <c r="F540" i="3"/>
  <c r="G540" i="3"/>
  <c r="H540" i="3"/>
  <c r="J540" i="3"/>
  <c r="K540" i="3"/>
  <c r="L540" i="3"/>
  <c r="M540" i="3"/>
  <c r="AG540" i="3"/>
  <c r="AH540" i="3"/>
  <c r="AI540" i="3"/>
  <c r="AJ540" i="3"/>
  <c r="AK540" i="3"/>
  <c r="AL540" i="3"/>
  <c r="AM540" i="3"/>
  <c r="AN540" i="3"/>
  <c r="AV540" i="3"/>
  <c r="C541" i="3"/>
  <c r="D541" i="3"/>
  <c r="E541" i="3"/>
  <c r="F541" i="3"/>
  <c r="G541" i="3"/>
  <c r="H541" i="3"/>
  <c r="J541" i="3"/>
  <c r="K541" i="3"/>
  <c r="L541" i="3"/>
  <c r="M541" i="3"/>
  <c r="AG541" i="3"/>
  <c r="AH541" i="3"/>
  <c r="AI541" i="3"/>
  <c r="AJ541" i="3"/>
  <c r="AK541" i="3"/>
  <c r="AL541" i="3"/>
  <c r="AM541" i="3"/>
  <c r="AN541" i="3"/>
  <c r="AV541" i="3"/>
  <c r="C542" i="3"/>
  <c r="D542" i="3"/>
  <c r="E542" i="3"/>
  <c r="F542" i="3"/>
  <c r="G542" i="3"/>
  <c r="H542" i="3"/>
  <c r="J542" i="3"/>
  <c r="K542" i="3"/>
  <c r="L542" i="3"/>
  <c r="M542" i="3"/>
  <c r="AG542" i="3"/>
  <c r="AH542" i="3"/>
  <c r="AI542" i="3"/>
  <c r="AJ542" i="3"/>
  <c r="AK542" i="3"/>
  <c r="AL542" i="3"/>
  <c r="AM542" i="3"/>
  <c r="AN542" i="3"/>
  <c r="AV542" i="3"/>
  <c r="C543" i="3"/>
  <c r="D543" i="3"/>
  <c r="E543" i="3"/>
  <c r="F543" i="3"/>
  <c r="G543" i="3"/>
  <c r="H543" i="3"/>
  <c r="J543" i="3"/>
  <c r="K543" i="3"/>
  <c r="L543" i="3"/>
  <c r="M543" i="3"/>
  <c r="AG543" i="3"/>
  <c r="AH543" i="3"/>
  <c r="AI543" i="3"/>
  <c r="AJ543" i="3"/>
  <c r="AK543" i="3"/>
  <c r="AL543" i="3"/>
  <c r="AM543" i="3"/>
  <c r="AN543" i="3"/>
  <c r="AV543" i="3"/>
  <c r="C544" i="3"/>
  <c r="D544" i="3"/>
  <c r="E544" i="3"/>
  <c r="F544" i="3"/>
  <c r="G544" i="3"/>
  <c r="H544" i="3"/>
  <c r="J544" i="3"/>
  <c r="K544" i="3"/>
  <c r="L544" i="3"/>
  <c r="M544" i="3"/>
  <c r="AG544" i="3"/>
  <c r="AH544" i="3"/>
  <c r="AI544" i="3"/>
  <c r="AJ544" i="3"/>
  <c r="AK544" i="3"/>
  <c r="AL544" i="3"/>
  <c r="AM544" i="3"/>
  <c r="AN544" i="3"/>
  <c r="AV544" i="3"/>
  <c r="C546" i="3"/>
  <c r="D546" i="3"/>
  <c r="E546" i="3"/>
  <c r="F546" i="3"/>
  <c r="G546" i="3"/>
  <c r="H546" i="3"/>
  <c r="J546" i="3"/>
  <c r="K546" i="3"/>
  <c r="L546" i="3"/>
  <c r="M546" i="3"/>
  <c r="AG546" i="3"/>
  <c r="AH546" i="3"/>
  <c r="AI546" i="3"/>
  <c r="AJ546" i="3"/>
  <c r="AK546" i="3"/>
  <c r="AL546" i="3"/>
  <c r="AM546" i="3"/>
  <c r="AN546" i="3"/>
  <c r="AV546" i="3"/>
  <c r="C547" i="3"/>
  <c r="D547" i="3"/>
  <c r="E547" i="3"/>
  <c r="F547" i="3"/>
  <c r="G547" i="3"/>
  <c r="H547" i="3"/>
  <c r="J547" i="3"/>
  <c r="K547" i="3"/>
  <c r="L547" i="3"/>
  <c r="M547" i="3"/>
  <c r="AG547" i="3"/>
  <c r="AH547" i="3"/>
  <c r="AI547" i="3"/>
  <c r="AJ547" i="3"/>
  <c r="AK547" i="3"/>
  <c r="AL547" i="3"/>
  <c r="AM547" i="3"/>
  <c r="AN547" i="3"/>
  <c r="AV547" i="3"/>
  <c r="C548" i="3"/>
  <c r="D548" i="3"/>
  <c r="E548" i="3"/>
  <c r="F548" i="3"/>
  <c r="G548" i="3"/>
  <c r="H548" i="3"/>
  <c r="J548" i="3"/>
  <c r="K548" i="3"/>
  <c r="L548" i="3"/>
  <c r="M548" i="3"/>
  <c r="AG548" i="3"/>
  <c r="AH548" i="3"/>
  <c r="AI548" i="3"/>
  <c r="AJ548" i="3"/>
  <c r="AK548" i="3"/>
  <c r="AL548" i="3"/>
  <c r="AM548" i="3"/>
  <c r="AN548" i="3"/>
  <c r="AV548" i="3"/>
  <c r="C549" i="3"/>
  <c r="D549" i="3"/>
  <c r="E549" i="3"/>
  <c r="F549" i="3"/>
  <c r="G549" i="3"/>
  <c r="H549" i="3"/>
  <c r="J549" i="3"/>
  <c r="K549" i="3"/>
  <c r="L549" i="3"/>
  <c r="M549" i="3"/>
  <c r="AG549" i="3"/>
  <c r="AH549" i="3"/>
  <c r="AI549" i="3"/>
  <c r="AJ549" i="3"/>
  <c r="AK549" i="3"/>
  <c r="AL549" i="3"/>
  <c r="AM549" i="3"/>
  <c r="AN549" i="3"/>
  <c r="AV549" i="3"/>
  <c r="C550" i="3"/>
  <c r="D550" i="3"/>
  <c r="E550" i="3"/>
  <c r="G550" i="3"/>
  <c r="H550" i="3"/>
  <c r="J550" i="3"/>
  <c r="K550" i="3"/>
  <c r="L550" i="3"/>
  <c r="M550" i="3"/>
  <c r="AK550" i="3"/>
  <c r="AN550" i="3"/>
  <c r="AV550" i="3"/>
  <c r="C551" i="3"/>
  <c r="D551" i="3"/>
  <c r="E551" i="3"/>
  <c r="F551" i="3"/>
  <c r="G551" i="3"/>
  <c r="H551" i="3"/>
  <c r="J551" i="3"/>
  <c r="K551" i="3"/>
  <c r="L551" i="3"/>
  <c r="M551" i="3"/>
  <c r="AG551" i="3"/>
  <c r="AH551" i="3"/>
  <c r="AI551" i="3"/>
  <c r="AJ551" i="3"/>
  <c r="AK551" i="3"/>
  <c r="AL551" i="3"/>
  <c r="AM551" i="3"/>
  <c r="AN551" i="3"/>
  <c r="AV551" i="3"/>
  <c r="C553" i="3"/>
  <c r="D553" i="3"/>
  <c r="E553" i="3"/>
  <c r="F553" i="3"/>
  <c r="G553" i="3"/>
  <c r="H553" i="3"/>
  <c r="J553" i="3"/>
  <c r="K553" i="3"/>
  <c r="L553" i="3"/>
  <c r="M553" i="3"/>
  <c r="AG553" i="3"/>
  <c r="AH553" i="3"/>
  <c r="AI553" i="3"/>
  <c r="AJ553" i="3"/>
  <c r="AK553" i="3"/>
  <c r="AL553" i="3"/>
  <c r="AM553" i="3"/>
  <c r="AN553" i="3"/>
  <c r="AV553" i="3"/>
  <c r="C554" i="3"/>
  <c r="D554" i="3"/>
  <c r="E554" i="3"/>
  <c r="F554" i="3"/>
  <c r="G554" i="3"/>
  <c r="H554" i="3"/>
  <c r="J554" i="3"/>
  <c r="K554" i="3"/>
  <c r="L554" i="3"/>
  <c r="M554" i="3"/>
  <c r="AG554" i="3"/>
  <c r="AH554" i="3"/>
  <c r="AI554" i="3"/>
  <c r="AJ554" i="3"/>
  <c r="AK554" i="3"/>
  <c r="AL554" i="3"/>
  <c r="AM554" i="3"/>
  <c r="AN554" i="3"/>
  <c r="AV554" i="3"/>
  <c r="C555" i="3"/>
  <c r="D555" i="3"/>
  <c r="E555" i="3"/>
  <c r="F555" i="3"/>
  <c r="G555" i="3"/>
  <c r="H555" i="3"/>
  <c r="J555" i="3"/>
  <c r="K555" i="3"/>
  <c r="L555" i="3"/>
  <c r="M555" i="3"/>
  <c r="AG555" i="3"/>
  <c r="AH555" i="3"/>
  <c r="AI555" i="3"/>
  <c r="AJ555" i="3"/>
  <c r="AK555" i="3"/>
  <c r="AL555" i="3"/>
  <c r="AM555" i="3"/>
  <c r="AN555" i="3"/>
  <c r="AV555" i="3"/>
  <c r="C556" i="3"/>
  <c r="D556" i="3"/>
  <c r="E556" i="3"/>
  <c r="F556" i="3"/>
  <c r="G556" i="3"/>
  <c r="H556" i="3"/>
  <c r="J556" i="3"/>
  <c r="K556" i="3"/>
  <c r="L556" i="3"/>
  <c r="M556" i="3"/>
  <c r="AG556" i="3"/>
  <c r="AH556" i="3"/>
  <c r="AI556" i="3"/>
  <c r="AJ556" i="3"/>
  <c r="AK556" i="3"/>
  <c r="AL556" i="3"/>
  <c r="AM556" i="3"/>
  <c r="AN556" i="3"/>
  <c r="AV556" i="3"/>
  <c r="C557" i="3"/>
  <c r="D557" i="3"/>
  <c r="E557" i="3"/>
  <c r="F557" i="3"/>
  <c r="G557" i="3"/>
  <c r="H557" i="3"/>
  <c r="J557" i="3"/>
  <c r="K557" i="3"/>
  <c r="L557" i="3"/>
  <c r="M557" i="3"/>
  <c r="AG557" i="3"/>
  <c r="AH557" i="3"/>
  <c r="AI557" i="3"/>
  <c r="AJ557" i="3"/>
  <c r="AK557" i="3"/>
  <c r="AL557" i="3"/>
  <c r="AM557" i="3"/>
  <c r="AN557" i="3"/>
  <c r="AV557" i="3"/>
  <c r="C558" i="3"/>
  <c r="D558" i="3"/>
  <c r="E558" i="3"/>
  <c r="F558" i="3"/>
  <c r="G558" i="3"/>
  <c r="H558" i="3"/>
  <c r="J558" i="3"/>
  <c r="K558" i="3"/>
  <c r="L558" i="3"/>
  <c r="M558" i="3"/>
  <c r="AG558" i="3"/>
  <c r="AH558" i="3"/>
  <c r="AI558" i="3"/>
  <c r="AJ558" i="3"/>
  <c r="AK558" i="3"/>
  <c r="AL558" i="3"/>
  <c r="AM558" i="3"/>
  <c r="AN558" i="3"/>
  <c r="AV558" i="3"/>
  <c r="C559" i="3"/>
  <c r="D559" i="3"/>
  <c r="E559" i="3"/>
  <c r="F559" i="3"/>
  <c r="G559" i="3"/>
  <c r="H559" i="3"/>
  <c r="J559" i="3"/>
  <c r="K559" i="3"/>
  <c r="L559" i="3"/>
  <c r="M559" i="3"/>
  <c r="AG559" i="3"/>
  <c r="AH559" i="3"/>
  <c r="AI559" i="3"/>
  <c r="AJ559" i="3"/>
  <c r="AK559" i="3"/>
  <c r="AL559" i="3"/>
  <c r="AM559" i="3"/>
  <c r="AN559" i="3"/>
  <c r="AV559" i="3"/>
  <c r="C560" i="3"/>
  <c r="D560" i="3"/>
  <c r="E560" i="3"/>
  <c r="F560" i="3"/>
  <c r="G560" i="3"/>
  <c r="H560" i="3"/>
  <c r="J560" i="3"/>
  <c r="K560" i="3"/>
  <c r="L560" i="3"/>
  <c r="M560" i="3"/>
  <c r="AG560" i="3"/>
  <c r="AH560" i="3"/>
  <c r="AI560" i="3"/>
  <c r="AJ560" i="3"/>
  <c r="AK560" i="3"/>
  <c r="AL560" i="3"/>
  <c r="AM560" i="3"/>
  <c r="AN560" i="3"/>
  <c r="AV560" i="3"/>
  <c r="C561" i="3"/>
  <c r="D561" i="3"/>
  <c r="E561" i="3"/>
  <c r="F561" i="3"/>
  <c r="G561" i="3"/>
  <c r="H561" i="3"/>
  <c r="J561" i="3"/>
  <c r="K561" i="3"/>
  <c r="L561" i="3"/>
  <c r="M561" i="3"/>
  <c r="AG561" i="3"/>
  <c r="AH561" i="3"/>
  <c r="AI561" i="3"/>
  <c r="AJ561" i="3"/>
  <c r="AK561" i="3"/>
  <c r="AL561" i="3"/>
  <c r="AM561" i="3"/>
  <c r="AN561" i="3"/>
  <c r="AV561" i="3"/>
  <c r="C562" i="3"/>
  <c r="D562" i="3"/>
  <c r="E562" i="3"/>
  <c r="F562" i="3"/>
  <c r="G562" i="3"/>
  <c r="H562" i="3"/>
  <c r="J562" i="3"/>
  <c r="K562" i="3"/>
  <c r="L562" i="3"/>
  <c r="M562" i="3"/>
  <c r="AG562" i="3"/>
  <c r="AH562" i="3"/>
  <c r="AI562" i="3"/>
  <c r="AJ562" i="3"/>
  <c r="AK562" i="3"/>
  <c r="AL562" i="3"/>
  <c r="AM562" i="3"/>
  <c r="AN562" i="3"/>
  <c r="AV562" i="3"/>
  <c r="C563" i="3"/>
  <c r="D563" i="3"/>
  <c r="E563" i="3"/>
  <c r="F563" i="3"/>
  <c r="G563" i="3"/>
  <c r="H563" i="3"/>
  <c r="J563" i="3"/>
  <c r="K563" i="3"/>
  <c r="L563" i="3"/>
  <c r="M563" i="3"/>
  <c r="AG563" i="3"/>
  <c r="AH563" i="3"/>
  <c r="AI563" i="3"/>
  <c r="AJ563" i="3"/>
  <c r="AK563" i="3"/>
  <c r="AL563" i="3"/>
  <c r="AM563" i="3"/>
  <c r="AN563" i="3"/>
  <c r="AV563" i="3"/>
  <c r="C564" i="3"/>
  <c r="D564" i="3"/>
  <c r="E564" i="3"/>
  <c r="F564" i="3"/>
  <c r="G564" i="3"/>
  <c r="H564" i="3"/>
  <c r="J564" i="3"/>
  <c r="K564" i="3"/>
  <c r="L564" i="3"/>
  <c r="M564" i="3"/>
  <c r="AG564" i="3"/>
  <c r="AH564" i="3"/>
  <c r="AI564" i="3"/>
  <c r="AJ564" i="3"/>
  <c r="AK564" i="3"/>
  <c r="AL564" i="3"/>
  <c r="AM564" i="3"/>
  <c r="AN564" i="3"/>
  <c r="AV564" i="3"/>
  <c r="C565" i="3"/>
  <c r="D565" i="3"/>
  <c r="E565" i="3"/>
  <c r="F565" i="3"/>
  <c r="G565" i="3"/>
  <c r="H565" i="3"/>
  <c r="J565" i="3"/>
  <c r="K565" i="3"/>
  <c r="L565" i="3"/>
  <c r="M565" i="3"/>
  <c r="AG565" i="3"/>
  <c r="AH565" i="3"/>
  <c r="AI565" i="3"/>
  <c r="AJ565" i="3"/>
  <c r="AK565" i="3"/>
  <c r="AL565" i="3"/>
  <c r="AM565" i="3"/>
  <c r="AN565" i="3"/>
  <c r="AV565" i="3"/>
  <c r="C566" i="3"/>
  <c r="D566" i="3"/>
  <c r="E566" i="3"/>
  <c r="F566" i="3"/>
  <c r="G566" i="3"/>
  <c r="H566" i="3"/>
  <c r="J566" i="3"/>
  <c r="K566" i="3"/>
  <c r="L566" i="3"/>
  <c r="M566" i="3"/>
  <c r="AG566" i="3"/>
  <c r="AH566" i="3"/>
  <c r="AI566" i="3"/>
  <c r="AJ566" i="3"/>
  <c r="AK566" i="3"/>
  <c r="AL566" i="3"/>
  <c r="AM566" i="3"/>
  <c r="AN566" i="3"/>
  <c r="AV566" i="3"/>
  <c r="C567" i="3"/>
  <c r="D567" i="3"/>
  <c r="E567" i="3"/>
  <c r="F567" i="3"/>
  <c r="G567" i="3"/>
  <c r="H567" i="3"/>
  <c r="J567" i="3"/>
  <c r="K567" i="3"/>
  <c r="L567" i="3"/>
  <c r="M567" i="3"/>
  <c r="AG567" i="3"/>
  <c r="AH567" i="3"/>
  <c r="AI567" i="3"/>
  <c r="AJ567" i="3"/>
  <c r="AK567" i="3"/>
  <c r="AL567" i="3"/>
  <c r="AM567" i="3"/>
  <c r="AN567" i="3"/>
  <c r="AV567" i="3"/>
  <c r="C568" i="3"/>
  <c r="D568" i="3"/>
  <c r="E568" i="3"/>
  <c r="F568" i="3"/>
  <c r="G568" i="3"/>
  <c r="H568" i="3"/>
  <c r="J568" i="3"/>
  <c r="K568" i="3"/>
  <c r="L568" i="3"/>
  <c r="M568" i="3"/>
  <c r="AG568" i="3"/>
  <c r="AH568" i="3"/>
  <c r="AI568" i="3"/>
  <c r="AJ568" i="3"/>
  <c r="AK568" i="3"/>
  <c r="AL568" i="3"/>
  <c r="AM568" i="3"/>
  <c r="AN568" i="3"/>
  <c r="AV568" i="3"/>
  <c r="C569" i="3"/>
  <c r="D569" i="3"/>
  <c r="E569" i="3"/>
  <c r="F569" i="3"/>
  <c r="G569" i="3"/>
  <c r="H569" i="3"/>
  <c r="J569" i="3"/>
  <c r="K569" i="3"/>
  <c r="L569" i="3"/>
  <c r="M569" i="3"/>
  <c r="AG569" i="3"/>
  <c r="AH569" i="3"/>
  <c r="AI569" i="3"/>
  <c r="AJ569" i="3"/>
  <c r="AK569" i="3"/>
  <c r="AL569" i="3"/>
  <c r="AM569" i="3"/>
  <c r="AN569" i="3"/>
  <c r="AV569" i="3"/>
  <c r="C570" i="3"/>
  <c r="D570" i="3"/>
  <c r="E570" i="3"/>
  <c r="F570" i="3"/>
  <c r="G570" i="3"/>
  <c r="H570" i="3"/>
  <c r="J570" i="3"/>
  <c r="K570" i="3"/>
  <c r="L570" i="3"/>
  <c r="M570" i="3"/>
  <c r="AG570" i="3"/>
  <c r="AH570" i="3"/>
  <c r="AI570" i="3"/>
  <c r="AJ570" i="3"/>
  <c r="AK570" i="3"/>
  <c r="AL570" i="3"/>
  <c r="AM570" i="3"/>
  <c r="AN570" i="3"/>
  <c r="AV570" i="3"/>
  <c r="C571" i="3"/>
  <c r="D571" i="3"/>
  <c r="E571" i="3"/>
  <c r="F571" i="3"/>
  <c r="G571" i="3"/>
  <c r="H571" i="3"/>
  <c r="J571" i="3"/>
  <c r="K571" i="3"/>
  <c r="L571" i="3"/>
  <c r="M571" i="3"/>
  <c r="AG571" i="3"/>
  <c r="AH571" i="3"/>
  <c r="AI571" i="3"/>
  <c r="AJ571" i="3"/>
  <c r="AK571" i="3"/>
  <c r="AL571" i="3"/>
  <c r="AM571" i="3"/>
  <c r="AN571" i="3"/>
  <c r="AV571" i="3"/>
  <c r="C572" i="3"/>
  <c r="D572" i="3"/>
  <c r="E572" i="3"/>
  <c r="F572" i="3"/>
  <c r="G572" i="3"/>
  <c r="H572" i="3"/>
  <c r="J572" i="3"/>
  <c r="K572" i="3"/>
  <c r="L572" i="3"/>
  <c r="M572" i="3"/>
  <c r="AG572" i="3"/>
  <c r="AH572" i="3"/>
  <c r="AI572" i="3"/>
  <c r="AJ572" i="3"/>
  <c r="AK572" i="3"/>
  <c r="AL572" i="3"/>
  <c r="AM572" i="3"/>
  <c r="AN572" i="3"/>
  <c r="AV572" i="3"/>
  <c r="C573" i="3"/>
  <c r="D573" i="3"/>
  <c r="E573" i="3"/>
  <c r="F573" i="3"/>
  <c r="G573" i="3"/>
  <c r="H573" i="3"/>
  <c r="J573" i="3"/>
  <c r="K573" i="3"/>
  <c r="L573" i="3"/>
  <c r="M573" i="3"/>
  <c r="AG573" i="3"/>
  <c r="AH573" i="3"/>
  <c r="AI573" i="3"/>
  <c r="AJ573" i="3"/>
  <c r="AK573" i="3"/>
  <c r="AL573" i="3"/>
  <c r="AM573" i="3"/>
  <c r="AN573" i="3"/>
  <c r="AV573" i="3"/>
  <c r="C574" i="3"/>
  <c r="D574" i="3"/>
  <c r="E574" i="3"/>
  <c r="F574" i="3"/>
  <c r="G574" i="3"/>
  <c r="H574" i="3"/>
  <c r="J574" i="3"/>
  <c r="K574" i="3"/>
  <c r="L574" i="3"/>
  <c r="M574" i="3"/>
  <c r="AG574" i="3"/>
  <c r="AH574" i="3"/>
  <c r="AI574" i="3"/>
  <c r="AJ574" i="3"/>
  <c r="AK574" i="3"/>
  <c r="AL574" i="3"/>
  <c r="AM574" i="3"/>
  <c r="AN574" i="3"/>
  <c r="AV574" i="3"/>
  <c r="C575" i="3"/>
  <c r="D575" i="3"/>
  <c r="E575" i="3"/>
  <c r="F575" i="3"/>
  <c r="G575" i="3"/>
  <c r="H575" i="3"/>
  <c r="J575" i="3"/>
  <c r="K575" i="3"/>
  <c r="L575" i="3"/>
  <c r="M575" i="3"/>
  <c r="AG575" i="3"/>
  <c r="AH575" i="3"/>
  <c r="AI575" i="3"/>
  <c r="AJ575" i="3"/>
  <c r="AK575" i="3"/>
  <c r="AL575" i="3"/>
  <c r="AM575" i="3"/>
  <c r="AN575" i="3"/>
  <c r="AV575" i="3"/>
  <c r="C576" i="3"/>
  <c r="D576" i="3"/>
  <c r="E576" i="3"/>
  <c r="F576" i="3"/>
  <c r="G576" i="3"/>
  <c r="H576" i="3"/>
  <c r="J576" i="3"/>
  <c r="K576" i="3"/>
  <c r="L576" i="3"/>
  <c r="M576" i="3"/>
  <c r="AG576" i="3"/>
  <c r="AH576" i="3"/>
  <c r="AI576" i="3"/>
  <c r="AJ576" i="3"/>
  <c r="AK576" i="3"/>
  <c r="AL576" i="3"/>
  <c r="AM576" i="3"/>
  <c r="AN576" i="3"/>
  <c r="AV576" i="3"/>
  <c r="C577" i="3"/>
  <c r="D577" i="3"/>
  <c r="E577" i="3"/>
  <c r="F577" i="3"/>
  <c r="G577" i="3"/>
  <c r="H577" i="3"/>
  <c r="J577" i="3"/>
  <c r="K577" i="3"/>
  <c r="L577" i="3"/>
  <c r="M577" i="3"/>
  <c r="AG577" i="3"/>
  <c r="AH577" i="3"/>
  <c r="AI577" i="3"/>
  <c r="AJ577" i="3"/>
  <c r="AK577" i="3"/>
  <c r="AL577" i="3"/>
  <c r="AM577" i="3"/>
  <c r="AN577" i="3"/>
  <c r="AV577" i="3"/>
  <c r="C578" i="3"/>
  <c r="D578" i="3"/>
  <c r="E578" i="3"/>
  <c r="F578" i="3"/>
  <c r="G578" i="3"/>
  <c r="H578" i="3"/>
  <c r="J578" i="3"/>
  <c r="K578" i="3"/>
  <c r="L578" i="3"/>
  <c r="M578" i="3"/>
  <c r="AG578" i="3"/>
  <c r="AH578" i="3"/>
  <c r="AI578" i="3"/>
  <c r="AJ578" i="3"/>
  <c r="AK578" i="3"/>
  <c r="AL578" i="3"/>
  <c r="AM578" i="3"/>
  <c r="AN578" i="3"/>
  <c r="AV578" i="3"/>
  <c r="C579" i="3"/>
  <c r="D579" i="3"/>
  <c r="E579" i="3"/>
  <c r="F579" i="3"/>
  <c r="G579" i="3"/>
  <c r="H579" i="3"/>
  <c r="J579" i="3"/>
  <c r="K579" i="3"/>
  <c r="L579" i="3"/>
  <c r="M579" i="3"/>
  <c r="AG579" i="3"/>
  <c r="AH579" i="3"/>
  <c r="AI579" i="3"/>
  <c r="AJ579" i="3"/>
  <c r="AK579" i="3"/>
  <c r="AL579" i="3"/>
  <c r="AM579" i="3"/>
  <c r="AN579" i="3"/>
  <c r="AV579" i="3"/>
  <c r="C580" i="3"/>
  <c r="D580" i="3"/>
  <c r="E580" i="3"/>
  <c r="F580" i="3"/>
  <c r="G580" i="3"/>
  <c r="H580" i="3"/>
  <c r="J580" i="3"/>
  <c r="K580" i="3"/>
  <c r="L580" i="3"/>
  <c r="M580" i="3"/>
  <c r="AG580" i="3"/>
  <c r="AH580" i="3"/>
  <c r="AI580" i="3"/>
  <c r="AJ580" i="3"/>
  <c r="AK580" i="3"/>
  <c r="AL580" i="3"/>
  <c r="AM580" i="3"/>
  <c r="AN580" i="3"/>
  <c r="AV580" i="3"/>
  <c r="C581" i="3"/>
  <c r="D581" i="3"/>
  <c r="E581" i="3"/>
  <c r="F581" i="3"/>
  <c r="G581" i="3"/>
  <c r="H581" i="3"/>
  <c r="J581" i="3"/>
  <c r="K581" i="3"/>
  <c r="L581" i="3"/>
  <c r="M581" i="3"/>
  <c r="AG581" i="3"/>
  <c r="AH581" i="3"/>
  <c r="AI581" i="3"/>
  <c r="AJ581" i="3"/>
  <c r="AK581" i="3"/>
  <c r="AL581" i="3"/>
  <c r="AM581" i="3"/>
  <c r="AN581" i="3"/>
  <c r="AV581" i="3"/>
  <c r="C582" i="3"/>
  <c r="D582" i="3"/>
  <c r="E582" i="3"/>
  <c r="F582" i="3"/>
  <c r="G582" i="3"/>
  <c r="H582" i="3"/>
  <c r="J582" i="3"/>
  <c r="K582" i="3"/>
  <c r="L582" i="3"/>
  <c r="M582" i="3"/>
  <c r="AG582" i="3"/>
  <c r="AH582" i="3"/>
  <c r="AI582" i="3"/>
  <c r="AJ582" i="3"/>
  <c r="AK582" i="3"/>
  <c r="AL582" i="3"/>
  <c r="AM582" i="3"/>
  <c r="AN582" i="3"/>
  <c r="AV582" i="3"/>
  <c r="C583" i="3"/>
  <c r="D583" i="3"/>
  <c r="E583" i="3"/>
  <c r="F583" i="3"/>
  <c r="G583" i="3"/>
  <c r="H583" i="3"/>
  <c r="J583" i="3"/>
  <c r="K583" i="3"/>
  <c r="L583" i="3"/>
  <c r="M583" i="3"/>
  <c r="AG583" i="3"/>
  <c r="AH583" i="3"/>
  <c r="AI583" i="3"/>
  <c r="AJ583" i="3"/>
  <c r="AK583" i="3"/>
  <c r="AL583" i="3"/>
  <c r="AM583" i="3"/>
  <c r="AN583" i="3"/>
  <c r="AV583" i="3"/>
  <c r="C584" i="3"/>
  <c r="D584" i="3"/>
  <c r="E584" i="3"/>
  <c r="F584" i="3"/>
  <c r="G584" i="3"/>
  <c r="H584" i="3"/>
  <c r="J584" i="3"/>
  <c r="K584" i="3"/>
  <c r="L584" i="3"/>
  <c r="M584" i="3"/>
  <c r="AG584" i="3"/>
  <c r="AH584" i="3"/>
  <c r="AI584" i="3"/>
  <c r="AJ584" i="3"/>
  <c r="AK584" i="3"/>
  <c r="AL584" i="3"/>
  <c r="AM584" i="3"/>
  <c r="AN584" i="3"/>
  <c r="AV584" i="3"/>
  <c r="C585" i="3"/>
  <c r="D585" i="3"/>
  <c r="E585" i="3"/>
  <c r="F585" i="3"/>
  <c r="G585" i="3"/>
  <c r="H585" i="3"/>
  <c r="J585" i="3"/>
  <c r="K585" i="3"/>
  <c r="L585" i="3"/>
  <c r="M585" i="3"/>
  <c r="AG585" i="3"/>
  <c r="AH585" i="3"/>
  <c r="AI585" i="3"/>
  <c r="AJ585" i="3"/>
  <c r="AK585" i="3"/>
  <c r="AL585" i="3"/>
  <c r="AM585" i="3"/>
  <c r="AN585" i="3"/>
  <c r="AV585" i="3"/>
  <c r="C586" i="3"/>
  <c r="D586" i="3"/>
  <c r="E586" i="3"/>
  <c r="F586" i="3"/>
  <c r="G586" i="3"/>
  <c r="H586" i="3"/>
  <c r="J586" i="3"/>
  <c r="K586" i="3"/>
  <c r="L586" i="3"/>
  <c r="M586" i="3"/>
  <c r="AG586" i="3"/>
  <c r="AH586" i="3"/>
  <c r="AI586" i="3"/>
  <c r="AJ586" i="3"/>
  <c r="AK586" i="3"/>
  <c r="AL586" i="3"/>
  <c r="AM586" i="3"/>
  <c r="AN586" i="3"/>
  <c r="AV586" i="3"/>
  <c r="C587" i="3"/>
  <c r="D587" i="3"/>
  <c r="E587" i="3"/>
  <c r="F587" i="3"/>
  <c r="G587" i="3"/>
  <c r="H587" i="3"/>
  <c r="J587" i="3"/>
  <c r="K587" i="3"/>
  <c r="L587" i="3"/>
  <c r="M587" i="3"/>
  <c r="AG587" i="3"/>
  <c r="AH587" i="3"/>
  <c r="AI587" i="3"/>
  <c r="AJ587" i="3"/>
  <c r="AK587" i="3"/>
  <c r="AL587" i="3"/>
  <c r="AM587" i="3"/>
  <c r="AN587" i="3"/>
  <c r="AV587" i="3"/>
  <c r="C588" i="3"/>
  <c r="D588" i="3"/>
  <c r="E588" i="3"/>
  <c r="F588" i="3"/>
  <c r="G588" i="3"/>
  <c r="H588" i="3"/>
  <c r="J588" i="3"/>
  <c r="K588" i="3"/>
  <c r="L588" i="3"/>
  <c r="M588" i="3"/>
  <c r="AG588" i="3"/>
  <c r="AH588" i="3"/>
  <c r="AI588" i="3"/>
  <c r="AJ588" i="3"/>
  <c r="AK588" i="3"/>
  <c r="AL588" i="3"/>
  <c r="AM588" i="3"/>
  <c r="AN588" i="3"/>
  <c r="AV588" i="3"/>
  <c r="C589" i="3"/>
  <c r="D589" i="3"/>
  <c r="E589" i="3"/>
  <c r="F589" i="3"/>
  <c r="G589" i="3"/>
  <c r="H589" i="3"/>
  <c r="J589" i="3"/>
  <c r="K589" i="3"/>
  <c r="L589" i="3"/>
  <c r="M589" i="3"/>
  <c r="AG589" i="3"/>
  <c r="AH589" i="3"/>
  <c r="AI589" i="3"/>
  <c r="AJ589" i="3"/>
  <c r="AK589" i="3"/>
  <c r="AL589" i="3"/>
  <c r="AM589" i="3"/>
  <c r="AN589" i="3"/>
  <c r="AV589" i="3"/>
  <c r="C590" i="3"/>
  <c r="D590" i="3"/>
  <c r="E590" i="3"/>
  <c r="F590" i="3"/>
  <c r="G590" i="3"/>
  <c r="H590" i="3"/>
  <c r="J590" i="3"/>
  <c r="K590" i="3"/>
  <c r="L590" i="3"/>
  <c r="M590" i="3"/>
  <c r="AG590" i="3"/>
  <c r="AH590" i="3"/>
  <c r="AI590" i="3"/>
  <c r="AJ590" i="3"/>
  <c r="AK590" i="3"/>
  <c r="AL590" i="3"/>
  <c r="AM590" i="3"/>
  <c r="AN590" i="3"/>
  <c r="AV590" i="3"/>
  <c r="C591" i="3"/>
  <c r="D591" i="3"/>
  <c r="E591" i="3"/>
  <c r="F591" i="3"/>
  <c r="G591" i="3"/>
  <c r="H591" i="3"/>
  <c r="J591" i="3"/>
  <c r="K591" i="3"/>
  <c r="L591" i="3"/>
  <c r="M591" i="3"/>
  <c r="AG591" i="3"/>
  <c r="AH591" i="3"/>
  <c r="AI591" i="3"/>
  <c r="AJ591" i="3"/>
  <c r="AK591" i="3"/>
  <c r="AL591" i="3"/>
  <c r="AM591" i="3"/>
  <c r="AN591" i="3"/>
  <c r="AV591" i="3"/>
  <c r="C592" i="3"/>
  <c r="D592" i="3"/>
  <c r="E592" i="3"/>
  <c r="F592" i="3"/>
  <c r="G592" i="3"/>
  <c r="H592" i="3"/>
  <c r="J592" i="3"/>
  <c r="K592" i="3"/>
  <c r="L592" i="3"/>
  <c r="M592" i="3"/>
  <c r="AG592" i="3"/>
  <c r="AH592" i="3"/>
  <c r="AI592" i="3"/>
  <c r="AJ592" i="3"/>
  <c r="AK592" i="3"/>
  <c r="AL592" i="3"/>
  <c r="AM592" i="3"/>
  <c r="AN592" i="3"/>
  <c r="AV592" i="3"/>
  <c r="C593" i="3"/>
  <c r="D593" i="3"/>
  <c r="E593" i="3"/>
  <c r="F593" i="3"/>
  <c r="G593" i="3"/>
  <c r="H593" i="3"/>
  <c r="J593" i="3"/>
  <c r="K593" i="3"/>
  <c r="L593" i="3"/>
  <c r="M593" i="3"/>
  <c r="AG593" i="3"/>
  <c r="AH593" i="3"/>
  <c r="AI593" i="3"/>
  <c r="AJ593" i="3"/>
  <c r="AK593" i="3"/>
  <c r="AL593" i="3"/>
  <c r="AM593" i="3"/>
  <c r="AN593" i="3"/>
  <c r="AV593" i="3"/>
  <c r="C594" i="3"/>
  <c r="D594" i="3"/>
  <c r="E594" i="3"/>
  <c r="F594" i="3"/>
  <c r="G594" i="3"/>
  <c r="H594" i="3"/>
  <c r="J594" i="3"/>
  <c r="K594" i="3"/>
  <c r="L594" i="3"/>
  <c r="M594" i="3"/>
  <c r="AG594" i="3"/>
  <c r="AH594" i="3"/>
  <c r="AI594" i="3"/>
  <c r="AJ594" i="3"/>
  <c r="AK594" i="3"/>
  <c r="AL594" i="3"/>
  <c r="AM594" i="3"/>
  <c r="AN594" i="3"/>
  <c r="AV594" i="3"/>
  <c r="C595" i="3"/>
  <c r="D595" i="3"/>
  <c r="E595" i="3"/>
  <c r="F595" i="3"/>
  <c r="G595" i="3"/>
  <c r="H595" i="3"/>
  <c r="J595" i="3"/>
  <c r="K595" i="3"/>
  <c r="L595" i="3"/>
  <c r="M595" i="3"/>
  <c r="AG595" i="3"/>
  <c r="AH595" i="3"/>
  <c r="AI595" i="3"/>
  <c r="AJ595" i="3"/>
  <c r="AK595" i="3"/>
  <c r="AL595" i="3"/>
  <c r="AM595" i="3"/>
  <c r="AN595" i="3"/>
  <c r="AV595" i="3"/>
  <c r="C596" i="3"/>
  <c r="D596" i="3"/>
  <c r="E596" i="3"/>
  <c r="F596" i="3"/>
  <c r="G596" i="3"/>
  <c r="H596" i="3"/>
  <c r="J596" i="3"/>
  <c r="K596" i="3"/>
  <c r="L596" i="3"/>
  <c r="M596" i="3"/>
  <c r="AG596" i="3"/>
  <c r="AH596" i="3"/>
  <c r="AI596" i="3"/>
  <c r="AJ596" i="3"/>
  <c r="AK596" i="3"/>
  <c r="AL596" i="3"/>
  <c r="AM596" i="3"/>
  <c r="AN596" i="3"/>
  <c r="AV596" i="3"/>
  <c r="C597" i="3"/>
  <c r="D597" i="3"/>
  <c r="E597" i="3"/>
  <c r="F597" i="3"/>
  <c r="G597" i="3"/>
  <c r="H597" i="3"/>
  <c r="J597" i="3"/>
  <c r="K597" i="3"/>
  <c r="L597" i="3"/>
  <c r="M597" i="3"/>
  <c r="AG597" i="3"/>
  <c r="AH597" i="3"/>
  <c r="AI597" i="3"/>
  <c r="AJ597" i="3"/>
  <c r="AK597" i="3"/>
  <c r="AL597" i="3"/>
  <c r="AM597" i="3"/>
  <c r="AN597" i="3"/>
  <c r="AV597" i="3"/>
  <c r="C599" i="3"/>
  <c r="D599" i="3"/>
  <c r="E599" i="3"/>
  <c r="F599" i="3"/>
  <c r="G599" i="3"/>
  <c r="H599" i="3"/>
  <c r="J599" i="3"/>
  <c r="K599" i="3"/>
  <c r="L599" i="3"/>
  <c r="M599" i="3"/>
  <c r="AG599" i="3"/>
  <c r="AH599" i="3"/>
  <c r="AI599" i="3"/>
  <c r="AJ599" i="3"/>
  <c r="AK599" i="3"/>
  <c r="AL599" i="3"/>
  <c r="AM599" i="3"/>
  <c r="AN599" i="3"/>
  <c r="AV599" i="3"/>
  <c r="C600" i="3"/>
  <c r="D600" i="3"/>
  <c r="E600" i="3"/>
  <c r="F600" i="3"/>
  <c r="G600" i="3"/>
  <c r="H600" i="3"/>
  <c r="J600" i="3"/>
  <c r="K600" i="3"/>
  <c r="L600" i="3"/>
  <c r="M600" i="3"/>
  <c r="AG600" i="3"/>
  <c r="AH600" i="3"/>
  <c r="AI600" i="3"/>
  <c r="AJ600" i="3"/>
  <c r="AK600" i="3"/>
  <c r="AL600" i="3"/>
  <c r="AM600" i="3"/>
  <c r="AN600" i="3"/>
  <c r="AV600" i="3"/>
  <c r="C601" i="3"/>
  <c r="D601" i="3"/>
  <c r="E601" i="3"/>
  <c r="F601" i="3"/>
  <c r="G601" i="3"/>
  <c r="H601" i="3"/>
  <c r="J601" i="3"/>
  <c r="K601" i="3"/>
  <c r="L601" i="3"/>
  <c r="M601" i="3"/>
  <c r="AG601" i="3"/>
  <c r="AH601" i="3"/>
  <c r="AI601" i="3"/>
  <c r="AJ601" i="3"/>
  <c r="AK601" i="3"/>
  <c r="AL601" i="3"/>
  <c r="AM601" i="3"/>
  <c r="AN601" i="3"/>
  <c r="AV601" i="3"/>
  <c r="C602" i="3"/>
  <c r="D602" i="3"/>
  <c r="E602" i="3"/>
  <c r="F602" i="3"/>
  <c r="G602" i="3"/>
  <c r="H602" i="3"/>
  <c r="J602" i="3"/>
  <c r="K602" i="3"/>
  <c r="L602" i="3"/>
  <c r="M602" i="3"/>
  <c r="AG602" i="3"/>
  <c r="AH602" i="3"/>
  <c r="AI602" i="3"/>
  <c r="AJ602" i="3"/>
  <c r="AK602" i="3"/>
  <c r="AL602" i="3"/>
  <c r="AM602" i="3"/>
  <c r="AN602" i="3"/>
  <c r="AV602" i="3"/>
  <c r="C603" i="3"/>
  <c r="D603" i="3"/>
  <c r="E603" i="3"/>
  <c r="F603" i="3"/>
  <c r="G603" i="3"/>
  <c r="H603" i="3"/>
  <c r="J603" i="3"/>
  <c r="K603" i="3"/>
  <c r="L603" i="3"/>
  <c r="M603" i="3"/>
  <c r="AG603" i="3"/>
  <c r="AH603" i="3"/>
  <c r="AI603" i="3"/>
  <c r="AJ603" i="3"/>
  <c r="AK603" i="3"/>
  <c r="AL603" i="3"/>
  <c r="AM603" i="3"/>
  <c r="AN603" i="3"/>
  <c r="AV603" i="3"/>
  <c r="C604" i="3"/>
  <c r="D604" i="3"/>
  <c r="E604" i="3"/>
  <c r="F604" i="3"/>
  <c r="G604" i="3"/>
  <c r="H604" i="3"/>
  <c r="J604" i="3"/>
  <c r="K604" i="3"/>
  <c r="L604" i="3"/>
  <c r="M604" i="3"/>
  <c r="AG604" i="3"/>
  <c r="AH604" i="3"/>
  <c r="AI604" i="3"/>
  <c r="AJ604" i="3"/>
  <c r="AK604" i="3"/>
  <c r="AL604" i="3"/>
  <c r="AM604" i="3"/>
  <c r="AN604" i="3"/>
  <c r="AV604" i="3"/>
  <c r="C605" i="3"/>
  <c r="D605" i="3"/>
  <c r="E605" i="3"/>
  <c r="F605" i="3"/>
  <c r="G605" i="3"/>
  <c r="H605" i="3"/>
  <c r="J605" i="3"/>
  <c r="K605" i="3"/>
  <c r="L605" i="3"/>
  <c r="M605" i="3"/>
  <c r="AG605" i="3"/>
  <c r="AH605" i="3"/>
  <c r="AI605" i="3"/>
  <c r="AJ605" i="3"/>
  <c r="AK605" i="3"/>
  <c r="AL605" i="3"/>
  <c r="AM605" i="3"/>
  <c r="AN605" i="3"/>
  <c r="AV605" i="3"/>
  <c r="C606" i="3"/>
  <c r="D606" i="3"/>
  <c r="E606" i="3"/>
  <c r="F606" i="3"/>
  <c r="G606" i="3"/>
  <c r="H606" i="3"/>
  <c r="J606" i="3"/>
  <c r="K606" i="3"/>
  <c r="L606" i="3"/>
  <c r="M606" i="3"/>
  <c r="AG606" i="3"/>
  <c r="AH606" i="3"/>
  <c r="AI606" i="3"/>
  <c r="AJ606" i="3"/>
  <c r="AK606" i="3"/>
  <c r="AL606" i="3"/>
  <c r="AM606" i="3"/>
  <c r="AN606" i="3"/>
  <c r="AV606" i="3"/>
  <c r="C607" i="3"/>
  <c r="D607" i="3"/>
  <c r="E607" i="3"/>
  <c r="F607" i="3"/>
  <c r="G607" i="3"/>
  <c r="H607" i="3"/>
  <c r="J607" i="3"/>
  <c r="K607" i="3"/>
  <c r="L607" i="3"/>
  <c r="M607" i="3"/>
  <c r="AG607" i="3"/>
  <c r="AH607" i="3"/>
  <c r="AI607" i="3"/>
  <c r="AJ607" i="3"/>
  <c r="AK607" i="3"/>
  <c r="AL607" i="3"/>
  <c r="AM607" i="3"/>
  <c r="AN607" i="3"/>
  <c r="AV607" i="3"/>
  <c r="C608" i="3"/>
  <c r="D608" i="3"/>
  <c r="E608" i="3"/>
  <c r="F608" i="3"/>
  <c r="G608" i="3"/>
  <c r="H608" i="3"/>
  <c r="J608" i="3"/>
  <c r="K608" i="3"/>
  <c r="L608" i="3"/>
  <c r="M608" i="3"/>
  <c r="AG608" i="3"/>
  <c r="AH608" i="3"/>
  <c r="AI608" i="3"/>
  <c r="AJ608" i="3"/>
  <c r="AK608" i="3"/>
  <c r="AL608" i="3"/>
  <c r="AM608" i="3"/>
  <c r="AN608" i="3"/>
  <c r="AV608" i="3"/>
  <c r="C609" i="3"/>
  <c r="D609" i="3"/>
  <c r="E609" i="3"/>
  <c r="F609" i="3"/>
  <c r="G609" i="3"/>
  <c r="H609" i="3"/>
  <c r="J609" i="3"/>
  <c r="K609" i="3"/>
  <c r="L609" i="3"/>
  <c r="M609" i="3"/>
  <c r="AG609" i="3"/>
  <c r="AH609" i="3"/>
  <c r="AI609" i="3"/>
  <c r="AJ609" i="3"/>
  <c r="AK609" i="3"/>
  <c r="AL609" i="3"/>
  <c r="AM609" i="3"/>
  <c r="AN609" i="3"/>
  <c r="AV609" i="3"/>
  <c r="C610" i="3"/>
  <c r="D610" i="3"/>
  <c r="E610" i="3"/>
  <c r="F610" i="3"/>
  <c r="G610" i="3"/>
  <c r="H610" i="3"/>
  <c r="J610" i="3"/>
  <c r="K610" i="3"/>
  <c r="L610" i="3"/>
  <c r="M610" i="3"/>
  <c r="AG610" i="3"/>
  <c r="AH610" i="3"/>
  <c r="AI610" i="3"/>
  <c r="AJ610" i="3"/>
  <c r="AK610" i="3"/>
  <c r="AL610" i="3"/>
  <c r="AM610" i="3"/>
  <c r="AN610" i="3"/>
  <c r="AV610" i="3"/>
  <c r="C611" i="3"/>
  <c r="D611" i="3"/>
  <c r="E611" i="3"/>
  <c r="F611" i="3"/>
  <c r="G611" i="3"/>
  <c r="H611" i="3"/>
  <c r="J611" i="3"/>
  <c r="K611" i="3"/>
  <c r="L611" i="3"/>
  <c r="M611" i="3"/>
  <c r="AG611" i="3"/>
  <c r="AH611" i="3"/>
  <c r="AI611" i="3"/>
  <c r="AJ611" i="3"/>
  <c r="AK611" i="3"/>
  <c r="AL611" i="3"/>
  <c r="AM611" i="3"/>
  <c r="AN611" i="3"/>
  <c r="AV611" i="3"/>
  <c r="C612" i="3"/>
  <c r="D612" i="3"/>
  <c r="E612" i="3"/>
  <c r="F612" i="3"/>
  <c r="G612" i="3"/>
  <c r="H612" i="3"/>
  <c r="J612" i="3"/>
  <c r="K612" i="3"/>
  <c r="L612" i="3"/>
  <c r="M612" i="3"/>
  <c r="AG612" i="3"/>
  <c r="AH612" i="3"/>
  <c r="AI612" i="3"/>
  <c r="AJ612" i="3"/>
  <c r="AK612" i="3"/>
  <c r="AL612" i="3"/>
  <c r="AM612" i="3"/>
  <c r="AN612" i="3"/>
  <c r="AV612" i="3"/>
  <c r="C613" i="3"/>
  <c r="D613" i="3"/>
  <c r="E613" i="3"/>
  <c r="F613" i="3"/>
  <c r="G613" i="3"/>
  <c r="H613" i="3"/>
  <c r="J613" i="3"/>
  <c r="K613" i="3"/>
  <c r="L613" i="3"/>
  <c r="M613" i="3"/>
  <c r="AG613" i="3"/>
  <c r="AH613" i="3"/>
  <c r="AI613" i="3"/>
  <c r="AJ613" i="3"/>
  <c r="AK613" i="3"/>
  <c r="AL613" i="3"/>
  <c r="AM613" i="3"/>
  <c r="AN613" i="3"/>
  <c r="AV613" i="3"/>
  <c r="C614" i="3"/>
  <c r="D614" i="3"/>
  <c r="E614" i="3"/>
  <c r="F614" i="3"/>
  <c r="G614" i="3"/>
  <c r="H614" i="3"/>
  <c r="J614" i="3"/>
  <c r="K614" i="3"/>
  <c r="L614" i="3"/>
  <c r="M614" i="3"/>
  <c r="AG614" i="3"/>
  <c r="AH614" i="3"/>
  <c r="AI614" i="3"/>
  <c r="AJ614" i="3"/>
  <c r="AK614" i="3"/>
  <c r="AL614" i="3"/>
  <c r="AM614" i="3"/>
  <c r="AN614" i="3"/>
  <c r="AV614" i="3"/>
  <c r="C615" i="3"/>
  <c r="D615" i="3"/>
  <c r="E615" i="3"/>
  <c r="F615" i="3"/>
  <c r="G615" i="3"/>
  <c r="H615" i="3"/>
  <c r="J615" i="3"/>
  <c r="K615" i="3"/>
  <c r="L615" i="3"/>
  <c r="M615" i="3"/>
  <c r="AG615" i="3"/>
  <c r="AH615" i="3"/>
  <c r="AI615" i="3"/>
  <c r="AJ615" i="3"/>
  <c r="AK615" i="3"/>
  <c r="AL615" i="3"/>
  <c r="AM615" i="3"/>
  <c r="AN615" i="3"/>
  <c r="AV615" i="3"/>
  <c r="C616" i="3"/>
  <c r="D616" i="3"/>
  <c r="E616" i="3"/>
  <c r="F616" i="3"/>
  <c r="G616" i="3"/>
  <c r="H616" i="3"/>
  <c r="J616" i="3"/>
  <c r="K616" i="3"/>
  <c r="L616" i="3"/>
  <c r="M616" i="3"/>
  <c r="AG616" i="3"/>
  <c r="AH616" i="3"/>
  <c r="AI616" i="3"/>
  <c r="AJ616" i="3"/>
  <c r="AK616" i="3"/>
  <c r="AL616" i="3"/>
  <c r="AM616" i="3"/>
  <c r="AN616" i="3"/>
  <c r="AV616" i="3"/>
  <c r="C617" i="3"/>
  <c r="D617" i="3"/>
  <c r="E617" i="3"/>
  <c r="F617" i="3"/>
  <c r="G617" i="3"/>
  <c r="H617" i="3"/>
  <c r="J617" i="3"/>
  <c r="K617" i="3"/>
  <c r="L617" i="3"/>
  <c r="M617" i="3"/>
  <c r="AG617" i="3"/>
  <c r="AH617" i="3"/>
  <c r="AI617" i="3"/>
  <c r="AJ617" i="3"/>
  <c r="AK617" i="3"/>
  <c r="AL617" i="3"/>
  <c r="AM617" i="3"/>
  <c r="AN617" i="3"/>
  <c r="AV617" i="3"/>
  <c r="C618" i="3"/>
  <c r="D618" i="3"/>
  <c r="E618" i="3"/>
  <c r="F618" i="3"/>
  <c r="G618" i="3"/>
  <c r="H618" i="3"/>
  <c r="J618" i="3"/>
  <c r="K618" i="3"/>
  <c r="L618" i="3"/>
  <c r="M618" i="3"/>
  <c r="AG618" i="3"/>
  <c r="AH618" i="3"/>
  <c r="AI618" i="3"/>
  <c r="AJ618" i="3"/>
  <c r="AK618" i="3"/>
  <c r="AL618" i="3"/>
  <c r="AM618" i="3"/>
  <c r="AN618" i="3"/>
  <c r="AV618" i="3"/>
  <c r="C619" i="3"/>
  <c r="D619" i="3"/>
  <c r="E619" i="3"/>
  <c r="F619" i="3"/>
  <c r="G619" i="3"/>
  <c r="H619" i="3"/>
  <c r="J619" i="3"/>
  <c r="K619" i="3"/>
  <c r="L619" i="3"/>
  <c r="M619" i="3"/>
  <c r="AG619" i="3"/>
  <c r="AH619" i="3"/>
  <c r="AI619" i="3"/>
  <c r="AJ619" i="3"/>
  <c r="AK619" i="3"/>
  <c r="AL619" i="3"/>
  <c r="AM619" i="3"/>
  <c r="AN619" i="3"/>
  <c r="AV619" i="3"/>
  <c r="C620" i="3"/>
  <c r="D620" i="3"/>
  <c r="E620" i="3"/>
  <c r="F620" i="3"/>
  <c r="G620" i="3"/>
  <c r="H620" i="3"/>
  <c r="J620" i="3"/>
  <c r="K620" i="3"/>
  <c r="L620" i="3"/>
  <c r="M620" i="3"/>
  <c r="AG620" i="3"/>
  <c r="AH620" i="3"/>
  <c r="AI620" i="3"/>
  <c r="AJ620" i="3"/>
  <c r="AK620" i="3"/>
  <c r="AL620" i="3"/>
  <c r="AM620" i="3"/>
  <c r="AN620" i="3"/>
  <c r="AV620" i="3"/>
  <c r="C621" i="3"/>
  <c r="D621" i="3"/>
  <c r="E621" i="3"/>
  <c r="F621" i="3"/>
  <c r="G621" i="3"/>
  <c r="H621" i="3"/>
  <c r="J621" i="3"/>
  <c r="K621" i="3"/>
  <c r="L621" i="3"/>
  <c r="M621" i="3"/>
  <c r="AG621" i="3"/>
  <c r="AH621" i="3"/>
  <c r="AI621" i="3"/>
  <c r="AJ621" i="3"/>
  <c r="AK621" i="3"/>
  <c r="AL621" i="3"/>
  <c r="AM621" i="3"/>
  <c r="AN621" i="3"/>
  <c r="AV621" i="3"/>
  <c r="C622" i="3"/>
  <c r="D622" i="3"/>
  <c r="E622" i="3"/>
  <c r="F622" i="3"/>
  <c r="G622" i="3"/>
  <c r="H622" i="3"/>
  <c r="J622" i="3"/>
  <c r="K622" i="3"/>
  <c r="L622" i="3"/>
  <c r="M622" i="3"/>
  <c r="AG622" i="3"/>
  <c r="AH622" i="3"/>
  <c r="AI622" i="3"/>
  <c r="AJ622" i="3"/>
  <c r="AK622" i="3"/>
  <c r="AL622" i="3"/>
  <c r="AM622" i="3"/>
  <c r="AN622" i="3"/>
  <c r="AV622" i="3"/>
  <c r="C623" i="3"/>
  <c r="D623" i="3"/>
  <c r="E623" i="3"/>
  <c r="F623" i="3"/>
  <c r="G623" i="3"/>
  <c r="H623" i="3"/>
  <c r="J623" i="3"/>
  <c r="K623" i="3"/>
  <c r="L623" i="3"/>
  <c r="M623" i="3"/>
  <c r="AG623" i="3"/>
  <c r="AH623" i="3"/>
  <c r="AI623" i="3"/>
  <c r="AJ623" i="3"/>
  <c r="AK623" i="3"/>
  <c r="AL623" i="3"/>
  <c r="AM623" i="3"/>
  <c r="AN623" i="3"/>
  <c r="AV623" i="3"/>
  <c r="C624" i="3"/>
  <c r="D624" i="3"/>
  <c r="E624" i="3"/>
  <c r="F624" i="3"/>
  <c r="G624" i="3"/>
  <c r="H624" i="3"/>
  <c r="J624" i="3"/>
  <c r="K624" i="3"/>
  <c r="L624" i="3"/>
  <c r="M624" i="3"/>
  <c r="AG624" i="3"/>
  <c r="AH624" i="3"/>
  <c r="AI624" i="3"/>
  <c r="AJ624" i="3"/>
  <c r="AK624" i="3"/>
  <c r="AL624" i="3"/>
  <c r="AM624" i="3"/>
  <c r="AN624" i="3"/>
  <c r="AV624" i="3"/>
  <c r="C625" i="3"/>
  <c r="D625" i="3"/>
  <c r="E625" i="3"/>
  <c r="F625" i="3"/>
  <c r="G625" i="3"/>
  <c r="H625" i="3"/>
  <c r="J625" i="3"/>
  <c r="K625" i="3"/>
  <c r="L625" i="3"/>
  <c r="M625" i="3"/>
  <c r="AG625" i="3"/>
  <c r="AH625" i="3"/>
  <c r="AI625" i="3"/>
  <c r="AJ625" i="3"/>
  <c r="AK625" i="3"/>
  <c r="AL625" i="3"/>
  <c r="AM625" i="3"/>
  <c r="AN625" i="3"/>
  <c r="AV625" i="3"/>
  <c r="C626" i="3"/>
  <c r="D626" i="3"/>
  <c r="E626" i="3"/>
  <c r="F626" i="3"/>
  <c r="G626" i="3"/>
  <c r="H626" i="3"/>
  <c r="J626" i="3"/>
  <c r="K626" i="3"/>
  <c r="L626" i="3"/>
  <c r="M626" i="3"/>
  <c r="AG626" i="3"/>
  <c r="AH626" i="3"/>
  <c r="AI626" i="3"/>
  <c r="AJ626" i="3"/>
  <c r="AK626" i="3"/>
  <c r="AL626" i="3"/>
  <c r="AM626" i="3"/>
  <c r="AN626" i="3"/>
  <c r="AV626" i="3"/>
  <c r="C627" i="3"/>
  <c r="D627" i="3"/>
  <c r="E627" i="3"/>
  <c r="F627" i="3"/>
  <c r="G627" i="3"/>
  <c r="H627" i="3"/>
  <c r="J627" i="3"/>
  <c r="K627" i="3"/>
  <c r="L627" i="3"/>
  <c r="M627" i="3"/>
  <c r="AG627" i="3"/>
  <c r="AH627" i="3"/>
  <c r="AI627" i="3"/>
  <c r="AJ627" i="3"/>
  <c r="AK627" i="3"/>
  <c r="AL627" i="3"/>
  <c r="AM627" i="3"/>
  <c r="AN627" i="3"/>
  <c r="AV627" i="3"/>
  <c r="C628" i="3"/>
  <c r="D628" i="3"/>
  <c r="E628" i="3"/>
  <c r="F628" i="3"/>
  <c r="G628" i="3"/>
  <c r="H628" i="3"/>
  <c r="J628" i="3"/>
  <c r="K628" i="3"/>
  <c r="L628" i="3"/>
  <c r="M628" i="3"/>
  <c r="AG628" i="3"/>
  <c r="AH628" i="3"/>
  <c r="AI628" i="3"/>
  <c r="AJ628" i="3"/>
  <c r="AK628" i="3"/>
  <c r="AL628" i="3"/>
  <c r="AM628" i="3"/>
  <c r="AN628" i="3"/>
  <c r="AV628" i="3"/>
  <c r="C629" i="3"/>
  <c r="D629" i="3"/>
  <c r="E629" i="3"/>
  <c r="F629" i="3"/>
  <c r="G629" i="3"/>
  <c r="H629" i="3"/>
  <c r="J629" i="3"/>
  <c r="K629" i="3"/>
  <c r="L629" i="3"/>
  <c r="M629" i="3"/>
  <c r="AG629" i="3"/>
  <c r="AH629" i="3"/>
  <c r="AI629" i="3"/>
  <c r="AJ629" i="3"/>
  <c r="AK629" i="3"/>
  <c r="AL629" i="3"/>
  <c r="AM629" i="3"/>
  <c r="AN629" i="3"/>
  <c r="AV629" i="3"/>
  <c r="C630" i="3"/>
  <c r="D630" i="3"/>
  <c r="E630" i="3"/>
  <c r="F630" i="3"/>
  <c r="G630" i="3"/>
  <c r="H630" i="3"/>
  <c r="J630" i="3"/>
  <c r="K630" i="3"/>
  <c r="L630" i="3"/>
  <c r="M630" i="3"/>
  <c r="AG630" i="3"/>
  <c r="AH630" i="3"/>
  <c r="AI630" i="3"/>
  <c r="AJ630" i="3"/>
  <c r="AK630" i="3"/>
  <c r="AL630" i="3"/>
  <c r="AM630" i="3"/>
  <c r="AN630" i="3"/>
  <c r="AV630" i="3"/>
  <c r="C631" i="3"/>
  <c r="D631" i="3"/>
  <c r="E631" i="3"/>
  <c r="F631" i="3"/>
  <c r="G631" i="3"/>
  <c r="H631" i="3"/>
  <c r="J631" i="3"/>
  <c r="K631" i="3"/>
  <c r="L631" i="3"/>
  <c r="M631" i="3"/>
  <c r="AG631" i="3"/>
  <c r="AH631" i="3"/>
  <c r="AI631" i="3"/>
  <c r="AJ631" i="3"/>
  <c r="AK631" i="3"/>
  <c r="AL631" i="3"/>
  <c r="AM631" i="3"/>
  <c r="AN631" i="3"/>
  <c r="AV631" i="3"/>
  <c r="C632" i="3"/>
  <c r="D632" i="3"/>
  <c r="E632" i="3"/>
  <c r="F632" i="3"/>
  <c r="G632" i="3"/>
  <c r="H632" i="3"/>
  <c r="J632" i="3"/>
  <c r="K632" i="3"/>
  <c r="L632" i="3"/>
  <c r="M632" i="3"/>
  <c r="AG632" i="3"/>
  <c r="AH632" i="3"/>
  <c r="AI632" i="3"/>
  <c r="AJ632" i="3"/>
  <c r="AK632" i="3"/>
  <c r="AL632" i="3"/>
  <c r="AM632" i="3"/>
  <c r="AN632" i="3"/>
  <c r="AV632" i="3"/>
  <c r="C633" i="3"/>
  <c r="D633" i="3"/>
  <c r="E633" i="3"/>
  <c r="F633" i="3"/>
  <c r="G633" i="3"/>
  <c r="H633" i="3"/>
  <c r="J633" i="3"/>
  <c r="K633" i="3"/>
  <c r="L633" i="3"/>
  <c r="M633" i="3"/>
  <c r="AG633" i="3"/>
  <c r="AH633" i="3"/>
  <c r="AI633" i="3"/>
  <c r="AJ633" i="3"/>
  <c r="AK633" i="3"/>
  <c r="AL633" i="3"/>
  <c r="AM633" i="3"/>
  <c r="AN633" i="3"/>
  <c r="AV633" i="3"/>
  <c r="C634" i="3"/>
  <c r="D634" i="3"/>
  <c r="E634" i="3"/>
  <c r="F634" i="3"/>
  <c r="G634" i="3"/>
  <c r="H634" i="3"/>
  <c r="J634" i="3"/>
  <c r="K634" i="3"/>
  <c r="L634" i="3"/>
  <c r="M634" i="3"/>
  <c r="AG634" i="3"/>
  <c r="AH634" i="3"/>
  <c r="AI634" i="3"/>
  <c r="AJ634" i="3"/>
  <c r="AK634" i="3"/>
  <c r="AL634" i="3"/>
  <c r="AM634" i="3"/>
  <c r="AN634" i="3"/>
  <c r="AV634" i="3"/>
  <c r="C635" i="3"/>
  <c r="D635" i="3"/>
  <c r="E635" i="3"/>
  <c r="F635" i="3"/>
  <c r="G635" i="3"/>
  <c r="H635" i="3"/>
  <c r="J635" i="3"/>
  <c r="K635" i="3"/>
  <c r="L635" i="3"/>
  <c r="M635" i="3"/>
  <c r="AG635" i="3"/>
  <c r="AH635" i="3"/>
  <c r="AI635" i="3"/>
  <c r="AJ635" i="3"/>
  <c r="AK635" i="3"/>
  <c r="AL635" i="3"/>
  <c r="AM635" i="3"/>
  <c r="AN635" i="3"/>
  <c r="AV635" i="3"/>
  <c r="C636" i="3"/>
  <c r="D636" i="3"/>
  <c r="E636" i="3"/>
  <c r="F636" i="3"/>
  <c r="G636" i="3"/>
  <c r="H636" i="3"/>
  <c r="J636" i="3"/>
  <c r="K636" i="3"/>
  <c r="L636" i="3"/>
  <c r="M636" i="3"/>
  <c r="AG636" i="3"/>
  <c r="AH636" i="3"/>
  <c r="AI636" i="3"/>
  <c r="AJ636" i="3"/>
  <c r="AK636" i="3"/>
  <c r="AL636" i="3"/>
  <c r="AM636" i="3"/>
  <c r="AN636" i="3"/>
  <c r="AV636" i="3"/>
  <c r="C637" i="3"/>
  <c r="D637" i="3"/>
  <c r="E637" i="3"/>
  <c r="F637" i="3"/>
  <c r="G637" i="3"/>
  <c r="H637" i="3"/>
  <c r="J637" i="3"/>
  <c r="K637" i="3"/>
  <c r="L637" i="3"/>
  <c r="M637" i="3"/>
  <c r="AG637" i="3"/>
  <c r="AH637" i="3"/>
  <c r="AI637" i="3"/>
  <c r="AJ637" i="3"/>
  <c r="AK637" i="3"/>
  <c r="AL637" i="3"/>
  <c r="AM637" i="3"/>
  <c r="AN637" i="3"/>
  <c r="AV637" i="3"/>
  <c r="C638" i="3"/>
  <c r="D638" i="3"/>
  <c r="E638" i="3"/>
  <c r="F638" i="3"/>
  <c r="G638" i="3"/>
  <c r="H638" i="3"/>
  <c r="J638" i="3"/>
  <c r="K638" i="3"/>
  <c r="L638" i="3"/>
  <c r="M638" i="3"/>
  <c r="AG638" i="3"/>
  <c r="AH638" i="3"/>
  <c r="AI638" i="3"/>
  <c r="AJ638" i="3"/>
  <c r="AK638" i="3"/>
  <c r="AL638" i="3"/>
  <c r="AM638" i="3"/>
  <c r="AN638" i="3"/>
  <c r="AV638" i="3"/>
  <c r="C639" i="3"/>
  <c r="D639" i="3"/>
  <c r="E639" i="3"/>
  <c r="F639" i="3"/>
  <c r="G639" i="3"/>
  <c r="H639" i="3"/>
  <c r="J639" i="3"/>
  <c r="K639" i="3"/>
  <c r="L639" i="3"/>
  <c r="M639" i="3"/>
  <c r="AG639" i="3"/>
  <c r="AH639" i="3"/>
  <c r="AI639" i="3"/>
  <c r="AJ639" i="3"/>
  <c r="AK639" i="3"/>
  <c r="AL639" i="3"/>
  <c r="AM639" i="3"/>
  <c r="AN639" i="3"/>
  <c r="AV639" i="3"/>
  <c r="C640" i="3"/>
  <c r="D640" i="3"/>
  <c r="E640" i="3"/>
  <c r="F640" i="3"/>
  <c r="G640" i="3"/>
  <c r="H640" i="3"/>
  <c r="J640" i="3"/>
  <c r="K640" i="3"/>
  <c r="L640" i="3"/>
  <c r="M640" i="3"/>
  <c r="AG640" i="3"/>
  <c r="AH640" i="3"/>
  <c r="AI640" i="3"/>
  <c r="AJ640" i="3"/>
  <c r="AK640" i="3"/>
  <c r="AL640" i="3"/>
  <c r="AM640" i="3"/>
  <c r="AN640" i="3"/>
  <c r="AV640" i="3"/>
  <c r="C641" i="3"/>
  <c r="D641" i="3"/>
  <c r="E641" i="3"/>
  <c r="F641" i="3"/>
  <c r="G641" i="3"/>
  <c r="H641" i="3"/>
  <c r="J641" i="3"/>
  <c r="K641" i="3"/>
  <c r="L641" i="3"/>
  <c r="M641" i="3"/>
  <c r="AG641" i="3"/>
  <c r="AH641" i="3"/>
  <c r="AI641" i="3"/>
  <c r="AJ641" i="3"/>
  <c r="AK641" i="3"/>
  <c r="AL641" i="3"/>
  <c r="AM641" i="3"/>
  <c r="AN641" i="3"/>
  <c r="AV641" i="3"/>
  <c r="C642" i="3"/>
  <c r="D642" i="3"/>
  <c r="E642" i="3"/>
  <c r="F642" i="3"/>
  <c r="G642" i="3"/>
  <c r="H642" i="3"/>
  <c r="J642" i="3"/>
  <c r="K642" i="3"/>
  <c r="L642" i="3"/>
  <c r="M642" i="3"/>
  <c r="AG642" i="3"/>
  <c r="AH642" i="3"/>
  <c r="AI642" i="3"/>
  <c r="AJ642" i="3"/>
  <c r="AK642" i="3"/>
  <c r="AL642" i="3"/>
  <c r="AM642" i="3"/>
  <c r="AN642" i="3"/>
  <c r="AV642" i="3"/>
  <c r="C643" i="3"/>
  <c r="D643" i="3"/>
  <c r="E643" i="3"/>
  <c r="F643" i="3"/>
  <c r="G643" i="3"/>
  <c r="H643" i="3"/>
  <c r="J643" i="3"/>
  <c r="K643" i="3"/>
  <c r="L643" i="3"/>
  <c r="M643" i="3"/>
  <c r="AG643" i="3"/>
  <c r="AH643" i="3"/>
  <c r="AI643" i="3"/>
  <c r="AJ643" i="3"/>
  <c r="AK643" i="3"/>
  <c r="AL643" i="3"/>
  <c r="AM643" i="3"/>
  <c r="AN643" i="3"/>
  <c r="AV643" i="3"/>
  <c r="C644" i="3"/>
  <c r="D644" i="3"/>
  <c r="E644" i="3"/>
  <c r="F644" i="3"/>
  <c r="G644" i="3"/>
  <c r="H644" i="3"/>
  <c r="J644" i="3"/>
  <c r="K644" i="3"/>
  <c r="L644" i="3"/>
  <c r="M644" i="3"/>
  <c r="AG644" i="3"/>
  <c r="AH644" i="3"/>
  <c r="AI644" i="3"/>
  <c r="AJ644" i="3"/>
  <c r="AK644" i="3"/>
  <c r="AL644" i="3"/>
  <c r="AM644" i="3"/>
  <c r="AN644" i="3"/>
  <c r="AV644" i="3"/>
  <c r="C645" i="3"/>
  <c r="D645" i="3"/>
  <c r="E645" i="3"/>
  <c r="F645" i="3"/>
  <c r="G645" i="3"/>
  <c r="H645" i="3"/>
  <c r="J645" i="3"/>
  <c r="K645" i="3"/>
  <c r="L645" i="3"/>
  <c r="M645" i="3"/>
  <c r="AG645" i="3"/>
  <c r="AH645" i="3"/>
  <c r="AI645" i="3"/>
  <c r="AJ645" i="3"/>
  <c r="AK645" i="3"/>
  <c r="AL645" i="3"/>
  <c r="AM645" i="3"/>
  <c r="AN645" i="3"/>
  <c r="AV645" i="3"/>
  <c r="C646" i="3"/>
  <c r="D646" i="3"/>
  <c r="E646" i="3"/>
  <c r="F646" i="3"/>
  <c r="G646" i="3"/>
  <c r="H646" i="3"/>
  <c r="J646" i="3"/>
  <c r="K646" i="3"/>
  <c r="L646" i="3"/>
  <c r="M646" i="3"/>
  <c r="AG646" i="3"/>
  <c r="AH646" i="3"/>
  <c r="AI646" i="3"/>
  <c r="AJ646" i="3"/>
  <c r="AK646" i="3"/>
  <c r="AL646" i="3"/>
  <c r="AM646" i="3"/>
  <c r="AN646" i="3"/>
  <c r="AV646" i="3"/>
  <c r="C647" i="3"/>
  <c r="D647" i="3"/>
  <c r="E647" i="3"/>
  <c r="F647" i="3"/>
  <c r="G647" i="3"/>
  <c r="H647" i="3"/>
  <c r="J647" i="3"/>
  <c r="K647" i="3"/>
  <c r="L647" i="3"/>
  <c r="M647" i="3"/>
  <c r="AG647" i="3"/>
  <c r="AH647" i="3"/>
  <c r="AI647" i="3"/>
  <c r="AJ647" i="3"/>
  <c r="AK647" i="3"/>
  <c r="AL647" i="3"/>
  <c r="AM647" i="3"/>
  <c r="AN647" i="3"/>
  <c r="AV647" i="3"/>
  <c r="C648" i="3"/>
  <c r="D648" i="3"/>
  <c r="E648" i="3"/>
  <c r="F648" i="3"/>
  <c r="G648" i="3"/>
  <c r="H648" i="3"/>
  <c r="J648" i="3"/>
  <c r="K648" i="3"/>
  <c r="L648" i="3"/>
  <c r="M648" i="3"/>
  <c r="AG648" i="3"/>
  <c r="AH648" i="3"/>
  <c r="AI648" i="3"/>
  <c r="AJ648" i="3"/>
  <c r="AK648" i="3"/>
  <c r="AL648" i="3"/>
  <c r="AM648" i="3"/>
  <c r="AN648" i="3"/>
  <c r="AV648" i="3"/>
  <c r="C649" i="3"/>
  <c r="D649" i="3"/>
  <c r="E649" i="3"/>
  <c r="F649" i="3"/>
  <c r="G649" i="3"/>
  <c r="H649" i="3"/>
  <c r="J649" i="3"/>
  <c r="K649" i="3"/>
  <c r="L649" i="3"/>
  <c r="M649" i="3"/>
  <c r="AG649" i="3"/>
  <c r="AH649" i="3"/>
  <c r="AI649" i="3"/>
  <c r="AJ649" i="3"/>
  <c r="AK649" i="3"/>
  <c r="AL649" i="3"/>
  <c r="AM649" i="3"/>
  <c r="AN649" i="3"/>
  <c r="AV649" i="3"/>
  <c r="C650" i="3"/>
  <c r="D650" i="3"/>
  <c r="E650" i="3"/>
  <c r="F650" i="3"/>
  <c r="G650" i="3"/>
  <c r="H650" i="3"/>
  <c r="J650" i="3"/>
  <c r="K650" i="3"/>
  <c r="L650" i="3"/>
  <c r="M650" i="3"/>
  <c r="AG650" i="3"/>
  <c r="AH650" i="3"/>
  <c r="AI650" i="3"/>
  <c r="AJ650" i="3"/>
  <c r="AK650" i="3"/>
  <c r="AL650" i="3"/>
  <c r="AM650" i="3"/>
  <c r="AN650" i="3"/>
  <c r="AV650" i="3"/>
  <c r="C651" i="3"/>
  <c r="D651" i="3"/>
  <c r="E651" i="3"/>
  <c r="F651" i="3"/>
  <c r="G651" i="3"/>
  <c r="H651" i="3"/>
  <c r="J651" i="3"/>
  <c r="K651" i="3"/>
  <c r="L651" i="3"/>
  <c r="M651" i="3"/>
  <c r="AG651" i="3"/>
  <c r="AH651" i="3"/>
  <c r="AI651" i="3"/>
  <c r="AJ651" i="3"/>
  <c r="AK651" i="3"/>
  <c r="AL651" i="3"/>
  <c r="AM651" i="3"/>
  <c r="AN651" i="3"/>
  <c r="AV651" i="3"/>
  <c r="C652" i="3"/>
  <c r="D652" i="3"/>
  <c r="E652" i="3"/>
  <c r="F652" i="3"/>
  <c r="G652" i="3"/>
  <c r="H652" i="3"/>
  <c r="J652" i="3"/>
  <c r="K652" i="3"/>
  <c r="L652" i="3"/>
  <c r="M652" i="3"/>
  <c r="AG652" i="3"/>
  <c r="AH652" i="3"/>
  <c r="AI652" i="3"/>
  <c r="AJ652" i="3"/>
  <c r="AK652" i="3"/>
  <c r="AL652" i="3"/>
  <c r="AM652" i="3"/>
  <c r="AN652" i="3"/>
  <c r="AV652" i="3"/>
  <c r="C653" i="3"/>
  <c r="D653" i="3"/>
  <c r="E653" i="3"/>
  <c r="F653" i="3"/>
  <c r="G653" i="3"/>
  <c r="H653" i="3"/>
  <c r="J653" i="3"/>
  <c r="K653" i="3"/>
  <c r="L653" i="3"/>
  <c r="M653" i="3"/>
  <c r="AG653" i="3"/>
  <c r="AH653" i="3"/>
  <c r="AI653" i="3"/>
  <c r="AJ653" i="3"/>
  <c r="AK653" i="3"/>
  <c r="AL653" i="3"/>
  <c r="AM653" i="3"/>
  <c r="AN653" i="3"/>
  <c r="AV653" i="3"/>
  <c r="C654" i="3"/>
  <c r="D654" i="3"/>
  <c r="E654" i="3"/>
  <c r="F654" i="3"/>
  <c r="G654" i="3"/>
  <c r="H654" i="3"/>
  <c r="J654" i="3"/>
  <c r="K654" i="3"/>
  <c r="L654" i="3"/>
  <c r="M654" i="3"/>
  <c r="AG654" i="3"/>
  <c r="AH654" i="3"/>
  <c r="AI654" i="3"/>
  <c r="AJ654" i="3"/>
  <c r="AK654" i="3"/>
  <c r="AL654" i="3"/>
  <c r="AM654" i="3"/>
  <c r="AN654" i="3"/>
  <c r="AV654" i="3"/>
  <c r="C655" i="3"/>
  <c r="D655" i="3"/>
  <c r="E655" i="3"/>
  <c r="F655" i="3"/>
  <c r="G655" i="3"/>
  <c r="H655" i="3"/>
  <c r="J655" i="3"/>
  <c r="K655" i="3"/>
  <c r="L655" i="3"/>
  <c r="M655" i="3"/>
  <c r="AG655" i="3"/>
  <c r="AH655" i="3"/>
  <c r="AI655" i="3"/>
  <c r="AJ655" i="3"/>
  <c r="AK655" i="3"/>
  <c r="AL655" i="3"/>
  <c r="AM655" i="3"/>
  <c r="AN655" i="3"/>
  <c r="AV655" i="3"/>
  <c r="C656" i="3"/>
  <c r="D656" i="3"/>
  <c r="E656" i="3"/>
  <c r="F656" i="3"/>
  <c r="G656" i="3"/>
  <c r="H656" i="3"/>
  <c r="J656" i="3"/>
  <c r="K656" i="3"/>
  <c r="L656" i="3"/>
  <c r="M656" i="3"/>
  <c r="AG656" i="3"/>
  <c r="AH656" i="3"/>
  <c r="AI656" i="3"/>
  <c r="AJ656" i="3"/>
  <c r="AK656" i="3"/>
  <c r="AL656" i="3"/>
  <c r="AM656" i="3"/>
  <c r="AN656" i="3"/>
  <c r="AV656" i="3"/>
  <c r="C657" i="3"/>
  <c r="D657" i="3"/>
  <c r="E657" i="3"/>
  <c r="F657" i="3"/>
  <c r="G657" i="3"/>
  <c r="H657" i="3"/>
  <c r="J657" i="3"/>
  <c r="K657" i="3"/>
  <c r="L657" i="3"/>
  <c r="M657" i="3"/>
  <c r="AG657" i="3"/>
  <c r="AH657" i="3"/>
  <c r="AI657" i="3"/>
  <c r="AJ657" i="3"/>
  <c r="AK657" i="3"/>
  <c r="AL657" i="3"/>
  <c r="AM657" i="3"/>
  <c r="AN657" i="3"/>
  <c r="AV657" i="3"/>
  <c r="C658" i="3"/>
  <c r="D658" i="3"/>
  <c r="E658" i="3"/>
  <c r="F658" i="3"/>
  <c r="G658" i="3"/>
  <c r="H658" i="3"/>
  <c r="J658" i="3"/>
  <c r="K658" i="3"/>
  <c r="L658" i="3"/>
  <c r="M658" i="3"/>
  <c r="AG658" i="3"/>
  <c r="AH658" i="3"/>
  <c r="AI658" i="3"/>
  <c r="AJ658" i="3"/>
  <c r="AK658" i="3"/>
  <c r="AL658" i="3"/>
  <c r="AM658" i="3"/>
  <c r="AN658" i="3"/>
  <c r="AV658" i="3"/>
  <c r="C659" i="3"/>
  <c r="D659" i="3"/>
  <c r="E659" i="3"/>
  <c r="F659" i="3"/>
  <c r="G659" i="3"/>
  <c r="H659" i="3"/>
  <c r="J659" i="3"/>
  <c r="K659" i="3"/>
  <c r="L659" i="3"/>
  <c r="M659" i="3"/>
  <c r="AG659" i="3"/>
  <c r="AH659" i="3"/>
  <c r="AI659" i="3"/>
  <c r="AJ659" i="3"/>
  <c r="AK659" i="3"/>
  <c r="AL659" i="3"/>
  <c r="AM659" i="3"/>
  <c r="AN659" i="3"/>
  <c r="AV659" i="3"/>
  <c r="C660" i="3"/>
  <c r="D660" i="3"/>
  <c r="E660" i="3"/>
  <c r="F660" i="3"/>
  <c r="G660" i="3"/>
  <c r="H660" i="3"/>
  <c r="J660" i="3"/>
  <c r="K660" i="3"/>
  <c r="L660" i="3"/>
  <c r="M660" i="3"/>
  <c r="AG660" i="3"/>
  <c r="AH660" i="3"/>
  <c r="AI660" i="3"/>
  <c r="AJ660" i="3"/>
  <c r="AK660" i="3"/>
  <c r="AL660" i="3"/>
  <c r="AM660" i="3"/>
  <c r="AN660" i="3"/>
  <c r="AV660" i="3"/>
  <c r="C661" i="3"/>
  <c r="D661" i="3"/>
  <c r="E661" i="3"/>
  <c r="F661" i="3"/>
  <c r="G661" i="3"/>
  <c r="H661" i="3"/>
  <c r="J661" i="3"/>
  <c r="K661" i="3"/>
  <c r="L661" i="3"/>
  <c r="M661" i="3"/>
  <c r="AG661" i="3"/>
  <c r="AH661" i="3"/>
  <c r="AI661" i="3"/>
  <c r="AJ661" i="3"/>
  <c r="AK661" i="3"/>
  <c r="AL661" i="3"/>
  <c r="AM661" i="3"/>
  <c r="AN661" i="3"/>
  <c r="AV661" i="3"/>
  <c r="C662" i="3"/>
  <c r="D662" i="3"/>
  <c r="E662" i="3"/>
  <c r="F662" i="3"/>
  <c r="G662" i="3"/>
  <c r="H662" i="3"/>
  <c r="J662" i="3"/>
  <c r="K662" i="3"/>
  <c r="L662" i="3"/>
  <c r="M662" i="3"/>
  <c r="AG662" i="3"/>
  <c r="AH662" i="3"/>
  <c r="AI662" i="3"/>
  <c r="AJ662" i="3"/>
  <c r="AK662" i="3"/>
  <c r="AL662" i="3"/>
  <c r="AM662" i="3"/>
  <c r="AN662" i="3"/>
  <c r="AV662" i="3"/>
  <c r="C663" i="3"/>
  <c r="D663" i="3"/>
  <c r="E663" i="3"/>
  <c r="F663" i="3"/>
  <c r="G663" i="3"/>
  <c r="H663" i="3"/>
  <c r="J663" i="3"/>
  <c r="K663" i="3"/>
  <c r="L663" i="3"/>
  <c r="M663" i="3"/>
  <c r="AG663" i="3"/>
  <c r="AH663" i="3"/>
  <c r="AI663" i="3"/>
  <c r="AJ663" i="3"/>
  <c r="AK663" i="3"/>
  <c r="AL663" i="3"/>
  <c r="AM663" i="3"/>
  <c r="AN663" i="3"/>
  <c r="AV663" i="3"/>
  <c r="C664" i="3"/>
  <c r="D664" i="3"/>
  <c r="E664" i="3"/>
  <c r="F664" i="3"/>
  <c r="G664" i="3"/>
  <c r="H664" i="3"/>
  <c r="J664" i="3"/>
  <c r="K664" i="3"/>
  <c r="L664" i="3"/>
  <c r="M664" i="3"/>
  <c r="AG664" i="3"/>
  <c r="AH664" i="3"/>
  <c r="AI664" i="3"/>
  <c r="AJ664" i="3"/>
  <c r="AK664" i="3"/>
  <c r="AL664" i="3"/>
  <c r="AM664" i="3"/>
  <c r="AN664" i="3"/>
  <c r="AV664" i="3"/>
  <c r="C665" i="3"/>
  <c r="D665" i="3"/>
  <c r="E665" i="3"/>
  <c r="F665" i="3"/>
  <c r="G665" i="3"/>
  <c r="H665" i="3"/>
  <c r="J665" i="3"/>
  <c r="K665" i="3"/>
  <c r="L665" i="3"/>
  <c r="M665" i="3"/>
  <c r="AG665" i="3"/>
  <c r="AH665" i="3"/>
  <c r="AI665" i="3"/>
  <c r="AJ665" i="3"/>
  <c r="AK665" i="3"/>
  <c r="AL665" i="3"/>
  <c r="AM665" i="3"/>
  <c r="AN665" i="3"/>
  <c r="AV665" i="3"/>
  <c r="C666" i="3"/>
  <c r="D666" i="3"/>
  <c r="E666" i="3"/>
  <c r="F666" i="3"/>
  <c r="G666" i="3"/>
  <c r="H666" i="3"/>
  <c r="J666" i="3"/>
  <c r="K666" i="3"/>
  <c r="L666" i="3"/>
  <c r="M666" i="3"/>
  <c r="AG666" i="3"/>
  <c r="AH666" i="3"/>
  <c r="AI666" i="3"/>
  <c r="AJ666" i="3"/>
  <c r="AK666" i="3"/>
  <c r="AL666" i="3"/>
  <c r="AM666" i="3"/>
  <c r="AN666" i="3"/>
  <c r="AV666" i="3"/>
  <c r="C667" i="3"/>
  <c r="D667" i="3"/>
  <c r="E667" i="3"/>
  <c r="F667" i="3"/>
  <c r="G667" i="3"/>
  <c r="H667" i="3"/>
  <c r="J667" i="3"/>
  <c r="K667" i="3"/>
  <c r="L667" i="3"/>
  <c r="M667" i="3"/>
  <c r="AG667" i="3"/>
  <c r="AH667" i="3"/>
  <c r="AI667" i="3"/>
  <c r="AJ667" i="3"/>
  <c r="AK667" i="3"/>
  <c r="AL667" i="3"/>
  <c r="AM667" i="3"/>
  <c r="AN667" i="3"/>
  <c r="AV667" i="3"/>
  <c r="C668" i="3"/>
  <c r="D668" i="3"/>
  <c r="E668" i="3"/>
  <c r="F668" i="3"/>
  <c r="G668" i="3"/>
  <c r="H668" i="3"/>
  <c r="J668" i="3"/>
  <c r="K668" i="3"/>
  <c r="L668" i="3"/>
  <c r="M668" i="3"/>
  <c r="AG668" i="3"/>
  <c r="AH668" i="3"/>
  <c r="AI668" i="3"/>
  <c r="AJ668" i="3"/>
  <c r="AK668" i="3"/>
  <c r="AL668" i="3"/>
  <c r="AM668" i="3"/>
  <c r="AN668" i="3"/>
  <c r="AV668" i="3"/>
  <c r="C669" i="3"/>
  <c r="D669" i="3"/>
  <c r="E669" i="3"/>
  <c r="F669" i="3"/>
  <c r="G669" i="3"/>
  <c r="H669" i="3"/>
  <c r="J669" i="3"/>
  <c r="K669" i="3"/>
  <c r="L669" i="3"/>
  <c r="M669" i="3"/>
  <c r="AG669" i="3"/>
  <c r="AH669" i="3"/>
  <c r="AI669" i="3"/>
  <c r="AJ669" i="3"/>
  <c r="AK669" i="3"/>
  <c r="AL669" i="3"/>
  <c r="AM669" i="3"/>
  <c r="AN669" i="3"/>
  <c r="AV669" i="3"/>
  <c r="C670" i="3"/>
  <c r="D670" i="3"/>
  <c r="E670" i="3"/>
  <c r="F670" i="3"/>
  <c r="G670" i="3"/>
  <c r="H670" i="3"/>
  <c r="J670" i="3"/>
  <c r="K670" i="3"/>
  <c r="L670" i="3"/>
  <c r="M670" i="3"/>
  <c r="AG670" i="3"/>
  <c r="AH670" i="3"/>
  <c r="AI670" i="3"/>
  <c r="AJ670" i="3"/>
  <c r="AK670" i="3"/>
  <c r="AL670" i="3"/>
  <c r="AM670" i="3"/>
  <c r="AN670" i="3"/>
  <c r="AV670" i="3"/>
  <c r="C671" i="3"/>
  <c r="D671" i="3"/>
  <c r="E671" i="3"/>
  <c r="F671" i="3"/>
  <c r="G671" i="3"/>
  <c r="H671" i="3"/>
  <c r="J671" i="3"/>
  <c r="K671" i="3"/>
  <c r="L671" i="3"/>
  <c r="M671" i="3"/>
  <c r="AG671" i="3"/>
  <c r="AH671" i="3"/>
  <c r="AI671" i="3"/>
  <c r="AJ671" i="3"/>
  <c r="AK671" i="3"/>
  <c r="AL671" i="3"/>
  <c r="AM671" i="3"/>
  <c r="AN671" i="3"/>
  <c r="AV671" i="3"/>
  <c r="C672" i="3"/>
  <c r="D672" i="3"/>
  <c r="E672" i="3"/>
  <c r="F672" i="3"/>
  <c r="G672" i="3"/>
  <c r="H672" i="3"/>
  <c r="J672" i="3"/>
  <c r="K672" i="3"/>
  <c r="L672" i="3"/>
  <c r="M672" i="3"/>
  <c r="AG672" i="3"/>
  <c r="AH672" i="3"/>
  <c r="AI672" i="3"/>
  <c r="AJ672" i="3"/>
  <c r="AK672" i="3"/>
  <c r="AL672" i="3"/>
  <c r="AM672" i="3"/>
  <c r="AN672" i="3"/>
  <c r="AV672" i="3"/>
  <c r="C673" i="3"/>
  <c r="D673" i="3"/>
  <c r="E673" i="3"/>
  <c r="F673" i="3"/>
  <c r="G673" i="3"/>
  <c r="H673" i="3"/>
  <c r="J673" i="3"/>
  <c r="K673" i="3"/>
  <c r="L673" i="3"/>
  <c r="M673" i="3"/>
  <c r="AG673" i="3"/>
  <c r="AH673" i="3"/>
  <c r="AI673" i="3"/>
  <c r="AJ673" i="3"/>
  <c r="AK673" i="3"/>
  <c r="AL673" i="3"/>
  <c r="AM673" i="3"/>
  <c r="AN673" i="3"/>
  <c r="AV673" i="3"/>
  <c r="C674" i="3"/>
  <c r="D674" i="3"/>
  <c r="E674" i="3"/>
  <c r="F674" i="3"/>
  <c r="G674" i="3"/>
  <c r="H674" i="3"/>
  <c r="J674" i="3"/>
  <c r="K674" i="3"/>
  <c r="L674" i="3"/>
  <c r="M674" i="3"/>
  <c r="AG674" i="3"/>
  <c r="AH674" i="3"/>
  <c r="AI674" i="3"/>
  <c r="AJ674" i="3"/>
  <c r="AK674" i="3"/>
  <c r="AL674" i="3"/>
  <c r="AM674" i="3"/>
  <c r="AN674" i="3"/>
  <c r="AV674" i="3"/>
  <c r="C675" i="3"/>
  <c r="D675" i="3"/>
  <c r="E675" i="3"/>
  <c r="F675" i="3"/>
  <c r="G675" i="3"/>
  <c r="H675" i="3"/>
  <c r="J675" i="3"/>
  <c r="K675" i="3"/>
  <c r="L675" i="3"/>
  <c r="M675" i="3"/>
  <c r="AG675" i="3"/>
  <c r="AH675" i="3"/>
  <c r="AI675" i="3"/>
  <c r="AJ675" i="3"/>
  <c r="AK675" i="3"/>
  <c r="AL675" i="3"/>
  <c r="AM675" i="3"/>
  <c r="AN675" i="3"/>
  <c r="AV675" i="3"/>
  <c r="C676" i="3"/>
  <c r="D676" i="3"/>
  <c r="E676" i="3"/>
  <c r="F676" i="3"/>
  <c r="G676" i="3"/>
  <c r="H676" i="3"/>
  <c r="J676" i="3"/>
  <c r="K676" i="3"/>
  <c r="L676" i="3"/>
  <c r="M676" i="3"/>
  <c r="AG676" i="3"/>
  <c r="AH676" i="3"/>
  <c r="AI676" i="3"/>
  <c r="AJ676" i="3"/>
  <c r="AK676" i="3"/>
  <c r="AL676" i="3"/>
  <c r="AM676" i="3"/>
  <c r="AN676" i="3"/>
  <c r="AV676" i="3"/>
  <c r="C677" i="3"/>
  <c r="D677" i="3"/>
  <c r="E677" i="3"/>
  <c r="F677" i="3"/>
  <c r="G677" i="3"/>
  <c r="H677" i="3"/>
  <c r="J677" i="3"/>
  <c r="K677" i="3"/>
  <c r="L677" i="3"/>
  <c r="M677" i="3"/>
  <c r="AG677" i="3"/>
  <c r="AH677" i="3"/>
  <c r="AI677" i="3"/>
  <c r="AJ677" i="3"/>
  <c r="AK677" i="3"/>
  <c r="AL677" i="3"/>
  <c r="AM677" i="3"/>
  <c r="AN677" i="3"/>
  <c r="AV677" i="3"/>
  <c r="C678" i="3"/>
  <c r="D678" i="3"/>
  <c r="E678" i="3"/>
  <c r="F678" i="3"/>
  <c r="G678" i="3"/>
  <c r="H678" i="3"/>
  <c r="J678" i="3"/>
  <c r="K678" i="3"/>
  <c r="L678" i="3"/>
  <c r="M678" i="3"/>
  <c r="AG678" i="3"/>
  <c r="AH678" i="3"/>
  <c r="AI678" i="3"/>
  <c r="AJ678" i="3"/>
  <c r="AK678" i="3"/>
  <c r="AL678" i="3"/>
  <c r="AM678" i="3"/>
  <c r="AN678" i="3"/>
  <c r="AV678" i="3"/>
  <c r="C679" i="3"/>
  <c r="D679" i="3"/>
  <c r="E679" i="3"/>
  <c r="F679" i="3"/>
  <c r="G679" i="3"/>
  <c r="H679" i="3"/>
  <c r="J679" i="3"/>
  <c r="K679" i="3"/>
  <c r="L679" i="3"/>
  <c r="M679" i="3"/>
  <c r="AG679" i="3"/>
  <c r="AH679" i="3"/>
  <c r="AI679" i="3"/>
  <c r="AJ679" i="3"/>
  <c r="AK679" i="3"/>
  <c r="AL679" i="3"/>
  <c r="AM679" i="3"/>
  <c r="AN679" i="3"/>
  <c r="AV679" i="3"/>
  <c r="C680" i="3"/>
  <c r="D680" i="3"/>
  <c r="E680" i="3"/>
  <c r="F680" i="3"/>
  <c r="G680" i="3"/>
  <c r="H680" i="3"/>
  <c r="J680" i="3"/>
  <c r="K680" i="3"/>
  <c r="L680" i="3"/>
  <c r="M680" i="3"/>
  <c r="AG680" i="3"/>
  <c r="AH680" i="3"/>
  <c r="AI680" i="3"/>
  <c r="AJ680" i="3"/>
  <c r="AK680" i="3"/>
  <c r="AL680" i="3"/>
  <c r="AM680" i="3"/>
  <c r="AN680" i="3"/>
  <c r="AV680" i="3"/>
  <c r="C681" i="3"/>
  <c r="D681" i="3"/>
  <c r="E681" i="3"/>
  <c r="F681" i="3"/>
  <c r="G681" i="3"/>
  <c r="H681" i="3"/>
  <c r="J681" i="3"/>
  <c r="K681" i="3"/>
  <c r="L681" i="3"/>
  <c r="M681" i="3"/>
  <c r="AG681" i="3"/>
  <c r="AH681" i="3"/>
  <c r="AI681" i="3"/>
  <c r="AJ681" i="3"/>
  <c r="AK681" i="3"/>
  <c r="AL681" i="3"/>
  <c r="AM681" i="3"/>
  <c r="AN681" i="3"/>
  <c r="AV681" i="3"/>
  <c r="C682" i="3"/>
  <c r="D682" i="3"/>
  <c r="E682" i="3"/>
  <c r="F682" i="3"/>
  <c r="G682" i="3"/>
  <c r="H682" i="3"/>
  <c r="J682" i="3"/>
  <c r="K682" i="3"/>
  <c r="L682" i="3"/>
  <c r="M682" i="3"/>
  <c r="AG682" i="3"/>
  <c r="AH682" i="3"/>
  <c r="AI682" i="3"/>
  <c r="AJ682" i="3"/>
  <c r="AK682" i="3"/>
  <c r="AL682" i="3"/>
  <c r="AM682" i="3"/>
  <c r="AN682" i="3"/>
  <c r="AV682" i="3"/>
  <c r="C683" i="3"/>
  <c r="D683" i="3"/>
  <c r="E683" i="3"/>
  <c r="F683" i="3"/>
  <c r="G683" i="3"/>
  <c r="H683" i="3"/>
  <c r="J683" i="3"/>
  <c r="K683" i="3"/>
  <c r="L683" i="3"/>
  <c r="M683" i="3"/>
  <c r="AG683" i="3"/>
  <c r="AH683" i="3"/>
  <c r="AI683" i="3"/>
  <c r="AJ683" i="3"/>
  <c r="AK683" i="3"/>
  <c r="AL683" i="3"/>
  <c r="AM683" i="3"/>
  <c r="AN683" i="3"/>
  <c r="AV683" i="3"/>
  <c r="C684" i="3"/>
  <c r="D684" i="3"/>
  <c r="E684" i="3"/>
  <c r="F684" i="3"/>
  <c r="G684" i="3"/>
  <c r="H684" i="3"/>
  <c r="J684" i="3"/>
  <c r="K684" i="3"/>
  <c r="L684" i="3"/>
  <c r="M684" i="3"/>
  <c r="AG684" i="3"/>
  <c r="AH684" i="3"/>
  <c r="AI684" i="3"/>
  <c r="AJ684" i="3"/>
  <c r="AK684" i="3"/>
  <c r="AL684" i="3"/>
  <c r="AM684" i="3"/>
  <c r="AN684" i="3"/>
  <c r="AV684" i="3"/>
  <c r="C685" i="3"/>
  <c r="D685" i="3"/>
  <c r="E685" i="3"/>
  <c r="F685" i="3"/>
  <c r="G685" i="3"/>
  <c r="H685" i="3"/>
  <c r="J685" i="3"/>
  <c r="K685" i="3"/>
  <c r="L685" i="3"/>
  <c r="M685" i="3"/>
  <c r="AG685" i="3"/>
  <c r="AH685" i="3"/>
  <c r="AI685" i="3"/>
  <c r="AJ685" i="3"/>
  <c r="AK685" i="3"/>
  <c r="AL685" i="3"/>
  <c r="AM685" i="3"/>
  <c r="AN685" i="3"/>
  <c r="AV685" i="3"/>
  <c r="C686" i="3"/>
  <c r="D686" i="3"/>
  <c r="E686" i="3"/>
  <c r="F686" i="3"/>
  <c r="G686" i="3"/>
  <c r="H686" i="3"/>
  <c r="J686" i="3"/>
  <c r="K686" i="3"/>
  <c r="L686" i="3"/>
  <c r="M686" i="3"/>
  <c r="AG686" i="3"/>
  <c r="AH686" i="3"/>
  <c r="AI686" i="3"/>
  <c r="AJ686" i="3"/>
  <c r="AK686" i="3"/>
  <c r="AL686" i="3"/>
  <c r="AM686" i="3"/>
  <c r="AN686" i="3"/>
  <c r="AV686" i="3"/>
  <c r="C687" i="3"/>
  <c r="D687" i="3"/>
  <c r="E687" i="3"/>
  <c r="F687" i="3"/>
  <c r="G687" i="3"/>
  <c r="H687" i="3"/>
  <c r="J687" i="3"/>
  <c r="K687" i="3"/>
  <c r="L687" i="3"/>
  <c r="M687" i="3"/>
  <c r="AG687" i="3"/>
  <c r="AH687" i="3"/>
  <c r="AI687" i="3"/>
  <c r="AJ687" i="3"/>
  <c r="AK687" i="3"/>
  <c r="AL687" i="3"/>
  <c r="AM687" i="3"/>
  <c r="AN687" i="3"/>
  <c r="AV687" i="3"/>
  <c r="C688" i="3"/>
  <c r="D688" i="3"/>
  <c r="E688" i="3"/>
  <c r="F688" i="3"/>
  <c r="G688" i="3"/>
  <c r="H688" i="3"/>
  <c r="J688" i="3"/>
  <c r="K688" i="3"/>
  <c r="L688" i="3"/>
  <c r="M688" i="3"/>
  <c r="AG688" i="3"/>
  <c r="AH688" i="3"/>
  <c r="AI688" i="3"/>
  <c r="AJ688" i="3"/>
  <c r="AK688" i="3"/>
  <c r="AL688" i="3"/>
  <c r="AM688" i="3"/>
  <c r="AN688" i="3"/>
  <c r="AV688" i="3"/>
  <c r="C689" i="3"/>
  <c r="D689" i="3"/>
  <c r="E689" i="3"/>
  <c r="F689" i="3"/>
  <c r="G689" i="3"/>
  <c r="H689" i="3"/>
  <c r="J689" i="3"/>
  <c r="K689" i="3"/>
  <c r="L689" i="3"/>
  <c r="M689" i="3"/>
  <c r="AG689" i="3"/>
  <c r="AH689" i="3"/>
  <c r="AI689" i="3"/>
  <c r="AJ689" i="3"/>
  <c r="AK689" i="3"/>
  <c r="AL689" i="3"/>
  <c r="AM689" i="3"/>
  <c r="AN689" i="3"/>
  <c r="AV689" i="3"/>
  <c r="C690" i="3"/>
  <c r="D690" i="3"/>
  <c r="E690" i="3"/>
  <c r="F690" i="3"/>
  <c r="G690" i="3"/>
  <c r="H690" i="3"/>
  <c r="J690" i="3"/>
  <c r="K690" i="3"/>
  <c r="L690" i="3"/>
  <c r="M690" i="3"/>
  <c r="AG690" i="3"/>
  <c r="AH690" i="3"/>
  <c r="AI690" i="3"/>
  <c r="AJ690" i="3"/>
  <c r="AK690" i="3"/>
  <c r="AL690" i="3"/>
  <c r="AM690" i="3"/>
  <c r="AN690" i="3"/>
  <c r="AV690" i="3"/>
  <c r="C691" i="3"/>
  <c r="D691" i="3"/>
  <c r="E691" i="3"/>
  <c r="F691" i="3"/>
  <c r="G691" i="3"/>
  <c r="H691" i="3"/>
  <c r="J691" i="3"/>
  <c r="K691" i="3"/>
  <c r="L691" i="3"/>
  <c r="M691" i="3"/>
  <c r="AG691" i="3"/>
  <c r="AH691" i="3"/>
  <c r="AI691" i="3"/>
  <c r="AJ691" i="3"/>
  <c r="AK691" i="3"/>
  <c r="AL691" i="3"/>
  <c r="AM691" i="3"/>
  <c r="AN691" i="3"/>
  <c r="AV691" i="3"/>
  <c r="C692" i="3"/>
  <c r="D692" i="3"/>
  <c r="E692" i="3"/>
  <c r="F692" i="3"/>
  <c r="G692" i="3"/>
  <c r="H692" i="3"/>
  <c r="J692" i="3"/>
  <c r="K692" i="3"/>
  <c r="L692" i="3"/>
  <c r="M692" i="3"/>
  <c r="AG692" i="3"/>
  <c r="AH692" i="3"/>
  <c r="AI692" i="3"/>
  <c r="AJ692" i="3"/>
  <c r="AK692" i="3"/>
  <c r="AL692" i="3"/>
  <c r="AM692" i="3"/>
  <c r="AN692" i="3"/>
  <c r="AV692" i="3"/>
  <c r="C693" i="3"/>
  <c r="D693" i="3"/>
  <c r="E693" i="3"/>
  <c r="F693" i="3"/>
  <c r="G693" i="3"/>
  <c r="H693" i="3"/>
  <c r="J693" i="3"/>
  <c r="K693" i="3"/>
  <c r="L693" i="3"/>
  <c r="M693" i="3"/>
  <c r="AG693" i="3"/>
  <c r="AH693" i="3"/>
  <c r="AI693" i="3"/>
  <c r="AJ693" i="3"/>
  <c r="AK693" i="3"/>
  <c r="AL693" i="3"/>
  <c r="AM693" i="3"/>
  <c r="AN693" i="3"/>
  <c r="AV693" i="3"/>
  <c r="C694" i="3"/>
  <c r="D694" i="3"/>
  <c r="E694" i="3"/>
  <c r="F694" i="3"/>
  <c r="G694" i="3"/>
  <c r="H694" i="3"/>
  <c r="J694" i="3"/>
  <c r="K694" i="3"/>
  <c r="L694" i="3"/>
  <c r="M694" i="3"/>
  <c r="AG694" i="3"/>
  <c r="AH694" i="3"/>
  <c r="AI694" i="3"/>
  <c r="AJ694" i="3"/>
  <c r="AK694" i="3"/>
  <c r="AL694" i="3"/>
  <c r="AM694" i="3"/>
  <c r="AN694" i="3"/>
  <c r="AV694" i="3"/>
  <c r="C695" i="3"/>
  <c r="D695" i="3"/>
  <c r="E695" i="3"/>
  <c r="F695" i="3"/>
  <c r="G695" i="3"/>
  <c r="H695" i="3"/>
  <c r="J695" i="3"/>
  <c r="K695" i="3"/>
  <c r="L695" i="3"/>
  <c r="M695" i="3"/>
  <c r="AG695" i="3"/>
  <c r="AH695" i="3"/>
  <c r="AI695" i="3"/>
  <c r="AJ695" i="3"/>
  <c r="AK695" i="3"/>
  <c r="AL695" i="3"/>
  <c r="AM695" i="3"/>
  <c r="AN695" i="3"/>
  <c r="AV695" i="3"/>
  <c r="C696" i="3"/>
  <c r="D696" i="3"/>
  <c r="E696" i="3"/>
  <c r="F696" i="3"/>
  <c r="G696" i="3"/>
  <c r="H696" i="3"/>
  <c r="J696" i="3"/>
  <c r="K696" i="3"/>
  <c r="L696" i="3"/>
  <c r="M696" i="3"/>
  <c r="AG696" i="3"/>
  <c r="AH696" i="3"/>
  <c r="AI696" i="3"/>
  <c r="AJ696" i="3"/>
  <c r="AK696" i="3"/>
  <c r="AL696" i="3"/>
  <c r="AM696" i="3"/>
  <c r="AN696" i="3"/>
  <c r="AV696" i="3"/>
  <c r="C697" i="3"/>
  <c r="D697" i="3"/>
  <c r="E697" i="3"/>
  <c r="F697" i="3"/>
  <c r="G697" i="3"/>
  <c r="H697" i="3"/>
  <c r="J697" i="3"/>
  <c r="K697" i="3"/>
  <c r="L697" i="3"/>
  <c r="M697" i="3"/>
  <c r="AG697" i="3"/>
  <c r="AH697" i="3"/>
  <c r="AI697" i="3"/>
  <c r="AJ697" i="3"/>
  <c r="AK697" i="3"/>
  <c r="AL697" i="3"/>
  <c r="AM697" i="3"/>
  <c r="AN697" i="3"/>
  <c r="AV697" i="3"/>
  <c r="C698" i="3"/>
  <c r="D698" i="3"/>
  <c r="E698" i="3"/>
  <c r="F698" i="3"/>
  <c r="G698" i="3"/>
  <c r="H698" i="3"/>
  <c r="J698" i="3"/>
  <c r="K698" i="3"/>
  <c r="L698" i="3"/>
  <c r="M698" i="3"/>
  <c r="AG698" i="3"/>
  <c r="AH698" i="3"/>
  <c r="AI698" i="3"/>
  <c r="AJ698" i="3"/>
  <c r="AK698" i="3"/>
  <c r="AL698" i="3"/>
  <c r="AM698" i="3"/>
  <c r="AN698" i="3"/>
  <c r="AV698" i="3"/>
  <c r="C699" i="3"/>
  <c r="D699" i="3"/>
  <c r="E699" i="3"/>
  <c r="F699" i="3"/>
  <c r="G699" i="3"/>
  <c r="H699" i="3"/>
  <c r="J699" i="3"/>
  <c r="K699" i="3"/>
  <c r="L699" i="3"/>
  <c r="M699" i="3"/>
  <c r="AG699" i="3"/>
  <c r="AH699" i="3"/>
  <c r="AI699" i="3"/>
  <c r="AJ699" i="3"/>
  <c r="AK699" i="3"/>
  <c r="AL699" i="3"/>
  <c r="AM699" i="3"/>
  <c r="AN699" i="3"/>
  <c r="AV699" i="3"/>
  <c r="C700" i="3"/>
  <c r="D700" i="3"/>
  <c r="E700" i="3"/>
  <c r="F700" i="3"/>
  <c r="G700" i="3"/>
  <c r="H700" i="3"/>
  <c r="J700" i="3"/>
  <c r="K700" i="3"/>
  <c r="L700" i="3"/>
  <c r="M700" i="3"/>
  <c r="AG700" i="3"/>
  <c r="AH700" i="3"/>
  <c r="AI700" i="3"/>
  <c r="AJ700" i="3"/>
  <c r="AK700" i="3"/>
  <c r="AL700" i="3"/>
  <c r="AM700" i="3"/>
  <c r="AN700" i="3"/>
  <c r="AV700" i="3"/>
  <c r="C701" i="3"/>
  <c r="D701" i="3"/>
  <c r="E701" i="3"/>
  <c r="F701" i="3"/>
  <c r="G701" i="3"/>
  <c r="H701" i="3"/>
  <c r="J701" i="3"/>
  <c r="K701" i="3"/>
  <c r="L701" i="3"/>
  <c r="M701" i="3"/>
  <c r="AG701" i="3"/>
  <c r="AH701" i="3"/>
  <c r="AI701" i="3"/>
  <c r="AJ701" i="3"/>
  <c r="AK701" i="3"/>
  <c r="AL701" i="3"/>
  <c r="AM701" i="3"/>
  <c r="AN701" i="3"/>
  <c r="AV701" i="3"/>
  <c r="C703" i="3"/>
  <c r="D703" i="3"/>
  <c r="E703" i="3"/>
  <c r="F703" i="3"/>
  <c r="G703" i="3"/>
  <c r="H703" i="3"/>
  <c r="J703" i="3"/>
  <c r="K703" i="3"/>
  <c r="L703" i="3"/>
  <c r="M703" i="3"/>
  <c r="AG703" i="3"/>
  <c r="AH703" i="3"/>
  <c r="AI703" i="3"/>
  <c r="AJ703" i="3"/>
  <c r="AK703" i="3"/>
  <c r="AL703" i="3"/>
  <c r="AM703" i="3"/>
  <c r="AN703" i="3"/>
  <c r="AV703" i="3"/>
  <c r="C704" i="3"/>
  <c r="D704" i="3"/>
  <c r="E704" i="3"/>
  <c r="F704" i="3"/>
  <c r="G704" i="3"/>
  <c r="H704" i="3"/>
  <c r="J704" i="3"/>
  <c r="K704" i="3"/>
  <c r="L704" i="3"/>
  <c r="M704" i="3"/>
  <c r="AG704" i="3"/>
  <c r="AH704" i="3"/>
  <c r="AI704" i="3"/>
  <c r="AJ704" i="3"/>
  <c r="AK704" i="3"/>
  <c r="AL704" i="3"/>
  <c r="AM704" i="3"/>
  <c r="AN704" i="3"/>
  <c r="AV704" i="3"/>
  <c r="C705" i="3"/>
  <c r="D705" i="3"/>
  <c r="E705" i="3"/>
  <c r="F705" i="3"/>
  <c r="G705" i="3"/>
  <c r="H705" i="3"/>
  <c r="J705" i="3"/>
  <c r="K705" i="3"/>
  <c r="L705" i="3"/>
  <c r="M705" i="3"/>
  <c r="AG705" i="3"/>
  <c r="AH705" i="3"/>
  <c r="AI705" i="3"/>
  <c r="AJ705" i="3"/>
  <c r="AK705" i="3"/>
  <c r="AL705" i="3"/>
  <c r="AM705" i="3"/>
  <c r="AN705" i="3"/>
  <c r="AV705" i="3"/>
  <c r="C706" i="3"/>
  <c r="D706" i="3"/>
  <c r="E706" i="3"/>
  <c r="F706" i="3"/>
  <c r="G706" i="3"/>
  <c r="H706" i="3"/>
  <c r="J706" i="3"/>
  <c r="K706" i="3"/>
  <c r="L706" i="3"/>
  <c r="M706" i="3"/>
  <c r="AG706" i="3"/>
  <c r="AH706" i="3"/>
  <c r="AI706" i="3"/>
  <c r="AJ706" i="3"/>
  <c r="AK706" i="3"/>
  <c r="AL706" i="3"/>
  <c r="AM706" i="3"/>
  <c r="AN706" i="3"/>
  <c r="AV706" i="3"/>
  <c r="C707" i="3"/>
  <c r="D707" i="3"/>
  <c r="E707" i="3"/>
  <c r="F707" i="3"/>
  <c r="G707" i="3"/>
  <c r="H707" i="3"/>
  <c r="J707" i="3"/>
  <c r="K707" i="3"/>
  <c r="L707" i="3"/>
  <c r="M707" i="3"/>
  <c r="AG707" i="3"/>
  <c r="AH707" i="3"/>
  <c r="AI707" i="3"/>
  <c r="AJ707" i="3"/>
  <c r="AK707" i="3"/>
  <c r="AL707" i="3"/>
  <c r="AM707" i="3"/>
  <c r="AN707" i="3"/>
  <c r="AV707" i="3"/>
  <c r="C708" i="3"/>
  <c r="D708" i="3"/>
  <c r="E708" i="3"/>
  <c r="F708" i="3"/>
  <c r="G708" i="3"/>
  <c r="H708" i="3"/>
  <c r="J708" i="3"/>
  <c r="K708" i="3"/>
  <c r="L708" i="3"/>
  <c r="M708" i="3"/>
  <c r="AG708" i="3"/>
  <c r="AH708" i="3"/>
  <c r="AI708" i="3"/>
  <c r="AJ708" i="3"/>
  <c r="AK708" i="3"/>
  <c r="AL708" i="3"/>
  <c r="AM708" i="3"/>
  <c r="AN708" i="3"/>
  <c r="AV708" i="3"/>
  <c r="C709" i="3"/>
  <c r="D709" i="3"/>
  <c r="E709" i="3"/>
  <c r="F709" i="3"/>
  <c r="G709" i="3"/>
  <c r="H709" i="3"/>
  <c r="J709" i="3"/>
  <c r="K709" i="3"/>
  <c r="L709" i="3"/>
  <c r="M709" i="3"/>
  <c r="AG709" i="3"/>
  <c r="AH709" i="3"/>
  <c r="AI709" i="3"/>
  <c r="AJ709" i="3"/>
  <c r="AK709" i="3"/>
  <c r="AL709" i="3"/>
  <c r="AM709" i="3"/>
  <c r="AN709" i="3"/>
  <c r="AV709" i="3"/>
  <c r="C710" i="3"/>
  <c r="D710" i="3"/>
  <c r="E710" i="3"/>
  <c r="F710" i="3"/>
  <c r="G710" i="3"/>
  <c r="H710" i="3"/>
  <c r="J710" i="3"/>
  <c r="K710" i="3"/>
  <c r="L710" i="3"/>
  <c r="M710" i="3"/>
  <c r="AG710" i="3"/>
  <c r="AH710" i="3"/>
  <c r="AI710" i="3"/>
  <c r="AJ710" i="3"/>
  <c r="AK710" i="3"/>
  <c r="AL710" i="3"/>
  <c r="AM710" i="3"/>
  <c r="AN710" i="3"/>
  <c r="AV710" i="3"/>
  <c r="C711" i="3"/>
  <c r="D711" i="3"/>
  <c r="E711" i="3"/>
  <c r="F711" i="3"/>
  <c r="G711" i="3"/>
  <c r="H711" i="3"/>
  <c r="J711" i="3"/>
  <c r="K711" i="3"/>
  <c r="L711" i="3"/>
  <c r="M711" i="3"/>
  <c r="AG711" i="3"/>
  <c r="AH711" i="3"/>
  <c r="AI711" i="3"/>
  <c r="AJ711" i="3"/>
  <c r="AK711" i="3"/>
  <c r="AL711" i="3"/>
  <c r="AM711" i="3"/>
  <c r="AN711" i="3"/>
  <c r="AV711" i="3"/>
  <c r="C712" i="3"/>
  <c r="D712" i="3"/>
  <c r="E712" i="3"/>
  <c r="F712" i="3"/>
  <c r="G712" i="3"/>
  <c r="H712" i="3"/>
  <c r="J712" i="3"/>
  <c r="K712" i="3"/>
  <c r="L712" i="3"/>
  <c r="M712" i="3"/>
  <c r="AG712" i="3"/>
  <c r="AH712" i="3"/>
  <c r="AI712" i="3"/>
  <c r="AJ712" i="3"/>
  <c r="AK712" i="3"/>
  <c r="AL712" i="3"/>
  <c r="AM712" i="3"/>
  <c r="AN712" i="3"/>
  <c r="AV712" i="3"/>
  <c r="C713" i="3"/>
  <c r="D713" i="3"/>
  <c r="E713" i="3"/>
  <c r="F713" i="3"/>
  <c r="G713" i="3"/>
  <c r="H713" i="3"/>
  <c r="J713" i="3"/>
  <c r="K713" i="3"/>
  <c r="L713" i="3"/>
  <c r="M713" i="3"/>
  <c r="AG713" i="3"/>
  <c r="AH713" i="3"/>
  <c r="AI713" i="3"/>
  <c r="AJ713" i="3"/>
  <c r="AK713" i="3"/>
  <c r="AL713" i="3"/>
  <c r="AM713" i="3"/>
  <c r="AN713" i="3"/>
  <c r="AV713" i="3"/>
  <c r="C714" i="3"/>
  <c r="D714" i="3"/>
  <c r="E714" i="3"/>
  <c r="F714" i="3"/>
  <c r="G714" i="3"/>
  <c r="H714" i="3"/>
  <c r="J714" i="3"/>
  <c r="K714" i="3"/>
  <c r="L714" i="3"/>
  <c r="M714" i="3"/>
  <c r="AG714" i="3"/>
  <c r="AH714" i="3"/>
  <c r="AI714" i="3"/>
  <c r="AJ714" i="3"/>
  <c r="AK714" i="3"/>
  <c r="AL714" i="3"/>
  <c r="AM714" i="3"/>
  <c r="AN714" i="3"/>
  <c r="AV714" i="3"/>
  <c r="C715" i="3"/>
  <c r="D715" i="3"/>
  <c r="E715" i="3"/>
  <c r="F715" i="3"/>
  <c r="G715" i="3"/>
  <c r="H715" i="3"/>
  <c r="J715" i="3"/>
  <c r="K715" i="3"/>
  <c r="L715" i="3"/>
  <c r="M715" i="3"/>
  <c r="AG715" i="3"/>
  <c r="AH715" i="3"/>
  <c r="AI715" i="3"/>
  <c r="AJ715" i="3"/>
  <c r="AK715" i="3"/>
  <c r="AL715" i="3"/>
  <c r="AM715" i="3"/>
  <c r="AN715" i="3"/>
  <c r="AV715" i="3"/>
  <c r="C716" i="3"/>
  <c r="D716" i="3"/>
  <c r="E716" i="3"/>
  <c r="F716" i="3"/>
  <c r="G716" i="3"/>
  <c r="H716" i="3"/>
  <c r="J716" i="3"/>
  <c r="K716" i="3"/>
  <c r="L716" i="3"/>
  <c r="M716" i="3"/>
  <c r="AG716" i="3"/>
  <c r="AH716" i="3"/>
  <c r="AI716" i="3"/>
  <c r="AJ716" i="3"/>
  <c r="AK716" i="3"/>
  <c r="AL716" i="3"/>
  <c r="AM716" i="3"/>
  <c r="AN716" i="3"/>
  <c r="AV716" i="3"/>
  <c r="C717" i="3"/>
  <c r="D717" i="3"/>
  <c r="E717" i="3"/>
  <c r="F717" i="3"/>
  <c r="G717" i="3"/>
  <c r="H717" i="3"/>
  <c r="J717" i="3"/>
  <c r="K717" i="3"/>
  <c r="L717" i="3"/>
  <c r="M717" i="3"/>
  <c r="AG717" i="3"/>
  <c r="AH717" i="3"/>
  <c r="AI717" i="3"/>
  <c r="AJ717" i="3"/>
  <c r="AK717" i="3"/>
  <c r="AL717" i="3"/>
  <c r="AM717" i="3"/>
  <c r="AN717" i="3"/>
  <c r="AV717" i="3"/>
  <c r="C718" i="3"/>
  <c r="D718" i="3"/>
  <c r="E718" i="3"/>
  <c r="F718" i="3"/>
  <c r="G718" i="3"/>
  <c r="H718" i="3"/>
  <c r="J718" i="3"/>
  <c r="K718" i="3"/>
  <c r="L718" i="3"/>
  <c r="M718" i="3"/>
  <c r="AG718" i="3"/>
  <c r="AH718" i="3"/>
  <c r="AI718" i="3"/>
  <c r="AJ718" i="3"/>
  <c r="AK718" i="3"/>
  <c r="AL718" i="3"/>
  <c r="AM718" i="3"/>
  <c r="AN718" i="3"/>
  <c r="AV718" i="3"/>
  <c r="C719" i="3"/>
  <c r="D719" i="3"/>
  <c r="E719" i="3"/>
  <c r="F719" i="3"/>
  <c r="G719" i="3"/>
  <c r="H719" i="3"/>
  <c r="J719" i="3"/>
  <c r="K719" i="3"/>
  <c r="L719" i="3"/>
  <c r="M719" i="3"/>
  <c r="AG719" i="3"/>
  <c r="AH719" i="3"/>
  <c r="AI719" i="3"/>
  <c r="AJ719" i="3"/>
  <c r="AK719" i="3"/>
  <c r="AL719" i="3"/>
  <c r="AM719" i="3"/>
  <c r="AN719" i="3"/>
  <c r="AV719" i="3"/>
  <c r="C720" i="3"/>
  <c r="D720" i="3"/>
  <c r="E720" i="3"/>
  <c r="F720" i="3"/>
  <c r="G720" i="3"/>
  <c r="H720" i="3"/>
  <c r="J720" i="3"/>
  <c r="K720" i="3"/>
  <c r="L720" i="3"/>
  <c r="M720" i="3"/>
  <c r="AG720" i="3"/>
  <c r="AH720" i="3"/>
  <c r="AI720" i="3"/>
  <c r="AJ720" i="3"/>
  <c r="AK720" i="3"/>
  <c r="AL720" i="3"/>
  <c r="AM720" i="3"/>
  <c r="AN720" i="3"/>
  <c r="AV720" i="3"/>
  <c r="C721" i="3"/>
  <c r="D721" i="3"/>
  <c r="E721" i="3"/>
  <c r="F721" i="3"/>
  <c r="G721" i="3"/>
  <c r="H721" i="3"/>
  <c r="J721" i="3"/>
  <c r="K721" i="3"/>
  <c r="L721" i="3"/>
  <c r="M721" i="3"/>
  <c r="AG721" i="3"/>
  <c r="AH721" i="3"/>
  <c r="AI721" i="3"/>
  <c r="AJ721" i="3"/>
  <c r="AK721" i="3"/>
  <c r="AL721" i="3"/>
  <c r="AM721" i="3"/>
  <c r="AN721" i="3"/>
  <c r="AV721" i="3"/>
  <c r="C722" i="3"/>
  <c r="D722" i="3"/>
  <c r="E722" i="3"/>
  <c r="F722" i="3"/>
  <c r="G722" i="3"/>
  <c r="H722" i="3"/>
  <c r="J722" i="3"/>
  <c r="K722" i="3"/>
  <c r="L722" i="3"/>
  <c r="M722" i="3"/>
  <c r="AG722" i="3"/>
  <c r="AH722" i="3"/>
  <c r="AI722" i="3"/>
  <c r="AJ722" i="3"/>
  <c r="AK722" i="3"/>
  <c r="AL722" i="3"/>
  <c r="AM722" i="3"/>
  <c r="AN722" i="3"/>
  <c r="AV722" i="3"/>
  <c r="C723" i="3"/>
  <c r="D723" i="3"/>
  <c r="E723" i="3"/>
  <c r="F723" i="3"/>
  <c r="G723" i="3"/>
  <c r="H723" i="3"/>
  <c r="J723" i="3"/>
  <c r="K723" i="3"/>
  <c r="L723" i="3"/>
  <c r="M723" i="3"/>
  <c r="AG723" i="3"/>
  <c r="AH723" i="3"/>
  <c r="AI723" i="3"/>
  <c r="AJ723" i="3"/>
  <c r="AK723" i="3"/>
  <c r="AL723" i="3"/>
  <c r="AM723" i="3"/>
  <c r="AN723" i="3"/>
  <c r="AV723" i="3"/>
  <c r="C724" i="3"/>
  <c r="D724" i="3"/>
  <c r="E724" i="3"/>
  <c r="F724" i="3"/>
  <c r="G724" i="3"/>
  <c r="H724" i="3"/>
  <c r="J724" i="3"/>
  <c r="K724" i="3"/>
  <c r="L724" i="3"/>
  <c r="M724" i="3"/>
  <c r="AG724" i="3"/>
  <c r="AH724" i="3"/>
  <c r="AI724" i="3"/>
  <c r="AJ724" i="3"/>
  <c r="AK724" i="3"/>
  <c r="AL724" i="3"/>
  <c r="AM724" i="3"/>
  <c r="AN724" i="3"/>
  <c r="AV724" i="3"/>
  <c r="C725" i="3"/>
  <c r="D725" i="3"/>
  <c r="E725" i="3"/>
  <c r="F725" i="3"/>
  <c r="G725" i="3"/>
  <c r="H725" i="3"/>
  <c r="J725" i="3"/>
  <c r="K725" i="3"/>
  <c r="L725" i="3"/>
  <c r="M725" i="3"/>
  <c r="AG725" i="3"/>
  <c r="AH725" i="3"/>
  <c r="AI725" i="3"/>
  <c r="AJ725" i="3"/>
  <c r="AK725" i="3"/>
  <c r="AL725" i="3"/>
  <c r="AM725" i="3"/>
  <c r="AN725" i="3"/>
  <c r="AV725" i="3"/>
  <c r="C726" i="3"/>
  <c r="D726" i="3"/>
  <c r="E726" i="3"/>
  <c r="F726" i="3"/>
  <c r="G726" i="3"/>
  <c r="H726" i="3"/>
  <c r="J726" i="3"/>
  <c r="K726" i="3"/>
  <c r="L726" i="3"/>
  <c r="M726" i="3"/>
  <c r="AG726" i="3"/>
  <c r="AH726" i="3"/>
  <c r="AI726" i="3"/>
  <c r="AJ726" i="3"/>
  <c r="AK726" i="3"/>
  <c r="AL726" i="3"/>
  <c r="AM726" i="3"/>
  <c r="AN726" i="3"/>
  <c r="AV726" i="3"/>
  <c r="C727" i="3"/>
  <c r="D727" i="3"/>
  <c r="E727" i="3"/>
  <c r="F727" i="3"/>
  <c r="G727" i="3"/>
  <c r="H727" i="3"/>
  <c r="J727" i="3"/>
  <c r="K727" i="3"/>
  <c r="L727" i="3"/>
  <c r="M727" i="3"/>
  <c r="AG727" i="3"/>
  <c r="AH727" i="3"/>
  <c r="AI727" i="3"/>
  <c r="AJ727" i="3"/>
  <c r="AK727" i="3"/>
  <c r="AL727" i="3"/>
  <c r="AM727" i="3"/>
  <c r="AN727" i="3"/>
  <c r="AV727" i="3"/>
  <c r="C728" i="3"/>
  <c r="D728" i="3"/>
  <c r="E728" i="3"/>
  <c r="F728" i="3"/>
  <c r="G728" i="3"/>
  <c r="H728" i="3"/>
  <c r="J728" i="3"/>
  <c r="K728" i="3"/>
  <c r="L728" i="3"/>
  <c r="M728" i="3"/>
  <c r="AG728" i="3"/>
  <c r="AH728" i="3"/>
  <c r="AI728" i="3"/>
  <c r="AJ728" i="3"/>
  <c r="AK728" i="3"/>
  <c r="AL728" i="3"/>
  <c r="AM728" i="3"/>
  <c r="AN728" i="3"/>
  <c r="AV728" i="3"/>
  <c r="C729" i="3"/>
  <c r="D729" i="3"/>
  <c r="E729" i="3"/>
  <c r="F729" i="3"/>
  <c r="G729" i="3"/>
  <c r="H729" i="3"/>
  <c r="J729" i="3"/>
  <c r="K729" i="3"/>
  <c r="L729" i="3"/>
  <c r="M729" i="3"/>
  <c r="AG729" i="3"/>
  <c r="AH729" i="3"/>
  <c r="AI729" i="3"/>
  <c r="AJ729" i="3"/>
  <c r="AK729" i="3"/>
  <c r="AL729" i="3"/>
  <c r="AM729" i="3"/>
  <c r="AN729" i="3"/>
  <c r="AV729" i="3"/>
  <c r="C730" i="3"/>
  <c r="D730" i="3"/>
  <c r="E730" i="3"/>
  <c r="F730" i="3"/>
  <c r="G730" i="3"/>
  <c r="H730" i="3"/>
  <c r="J730" i="3"/>
  <c r="K730" i="3"/>
  <c r="L730" i="3"/>
  <c r="M730" i="3"/>
  <c r="AG730" i="3"/>
  <c r="AH730" i="3"/>
  <c r="AI730" i="3"/>
  <c r="AJ730" i="3"/>
  <c r="AK730" i="3"/>
  <c r="AL730" i="3"/>
  <c r="AM730" i="3"/>
  <c r="AN730" i="3"/>
  <c r="AV730" i="3"/>
  <c r="C731" i="3"/>
  <c r="D731" i="3"/>
  <c r="E731" i="3"/>
  <c r="F731" i="3"/>
  <c r="G731" i="3"/>
  <c r="H731" i="3"/>
  <c r="J731" i="3"/>
  <c r="K731" i="3"/>
  <c r="L731" i="3"/>
  <c r="M731" i="3"/>
  <c r="AG731" i="3"/>
  <c r="AH731" i="3"/>
  <c r="AI731" i="3"/>
  <c r="AJ731" i="3"/>
  <c r="AK731" i="3"/>
  <c r="AL731" i="3"/>
  <c r="AM731" i="3"/>
  <c r="AN731" i="3"/>
  <c r="AV731" i="3"/>
  <c r="C732" i="3"/>
  <c r="D732" i="3"/>
  <c r="E732" i="3"/>
  <c r="F732" i="3"/>
  <c r="G732" i="3"/>
  <c r="H732" i="3"/>
  <c r="J732" i="3"/>
  <c r="K732" i="3"/>
  <c r="L732" i="3"/>
  <c r="M732" i="3"/>
  <c r="AG732" i="3"/>
  <c r="AH732" i="3"/>
  <c r="AI732" i="3"/>
  <c r="AJ732" i="3"/>
  <c r="AK732" i="3"/>
  <c r="AL732" i="3"/>
  <c r="AM732" i="3"/>
  <c r="AN732" i="3"/>
  <c r="AV732" i="3"/>
  <c r="C733" i="3"/>
  <c r="D733" i="3"/>
  <c r="E733" i="3"/>
  <c r="F733" i="3"/>
  <c r="G733" i="3"/>
  <c r="H733" i="3"/>
  <c r="J733" i="3"/>
  <c r="K733" i="3"/>
  <c r="L733" i="3"/>
  <c r="M733" i="3"/>
  <c r="AG733" i="3"/>
  <c r="AH733" i="3"/>
  <c r="AI733" i="3"/>
  <c r="AJ733" i="3"/>
  <c r="AK733" i="3"/>
  <c r="AL733" i="3"/>
  <c r="AM733" i="3"/>
  <c r="AN733" i="3"/>
  <c r="AV733" i="3"/>
  <c r="C734" i="3"/>
  <c r="D734" i="3"/>
  <c r="E734" i="3"/>
  <c r="F734" i="3"/>
  <c r="G734" i="3"/>
  <c r="H734" i="3"/>
  <c r="J734" i="3"/>
  <c r="K734" i="3"/>
  <c r="L734" i="3"/>
  <c r="M734" i="3"/>
  <c r="AG734" i="3"/>
  <c r="AH734" i="3"/>
  <c r="AI734" i="3"/>
  <c r="AJ734" i="3"/>
  <c r="AK734" i="3"/>
  <c r="AL734" i="3"/>
  <c r="AM734" i="3"/>
  <c r="AN734" i="3"/>
  <c r="AV734" i="3"/>
  <c r="C735" i="3"/>
  <c r="D735" i="3"/>
  <c r="E735" i="3"/>
  <c r="F735" i="3"/>
  <c r="G735" i="3"/>
  <c r="H735" i="3"/>
  <c r="J735" i="3"/>
  <c r="K735" i="3"/>
  <c r="L735" i="3"/>
  <c r="M735" i="3"/>
  <c r="AG735" i="3"/>
  <c r="AH735" i="3"/>
  <c r="AI735" i="3"/>
  <c r="AJ735" i="3"/>
  <c r="AK735" i="3"/>
  <c r="AL735" i="3"/>
  <c r="AM735" i="3"/>
  <c r="AN735" i="3"/>
  <c r="AV735" i="3"/>
  <c r="C736" i="3"/>
  <c r="D736" i="3"/>
  <c r="E736" i="3"/>
  <c r="F736" i="3"/>
  <c r="G736" i="3"/>
  <c r="H736" i="3"/>
  <c r="J736" i="3"/>
  <c r="K736" i="3"/>
  <c r="L736" i="3"/>
  <c r="M736" i="3"/>
  <c r="AG736" i="3"/>
  <c r="AH736" i="3"/>
  <c r="AI736" i="3"/>
  <c r="AJ736" i="3"/>
  <c r="AK736" i="3"/>
  <c r="AL736" i="3"/>
  <c r="AM736" i="3"/>
  <c r="AN736" i="3"/>
  <c r="AV736" i="3"/>
  <c r="C737" i="3"/>
  <c r="D737" i="3"/>
  <c r="E737" i="3"/>
  <c r="F737" i="3"/>
  <c r="G737" i="3"/>
  <c r="H737" i="3"/>
  <c r="J737" i="3"/>
  <c r="K737" i="3"/>
  <c r="L737" i="3"/>
  <c r="M737" i="3"/>
  <c r="AG737" i="3"/>
  <c r="AH737" i="3"/>
  <c r="AI737" i="3"/>
  <c r="AJ737" i="3"/>
  <c r="AK737" i="3"/>
  <c r="AL737" i="3"/>
  <c r="AM737" i="3"/>
  <c r="AN737" i="3"/>
  <c r="AV737" i="3"/>
  <c r="C738" i="3"/>
  <c r="D738" i="3"/>
  <c r="E738" i="3"/>
  <c r="F738" i="3"/>
  <c r="G738" i="3"/>
  <c r="H738" i="3"/>
  <c r="J738" i="3"/>
  <c r="K738" i="3"/>
  <c r="L738" i="3"/>
  <c r="M738" i="3"/>
  <c r="AG738" i="3"/>
  <c r="AH738" i="3"/>
  <c r="AI738" i="3"/>
  <c r="AJ738" i="3"/>
  <c r="AK738" i="3"/>
  <c r="AL738" i="3"/>
  <c r="AM738" i="3"/>
  <c r="AN738" i="3"/>
  <c r="AV738" i="3"/>
  <c r="C739" i="3"/>
  <c r="D739" i="3"/>
  <c r="E739" i="3"/>
  <c r="F739" i="3"/>
  <c r="G739" i="3"/>
  <c r="H739" i="3"/>
  <c r="J739" i="3"/>
  <c r="K739" i="3"/>
  <c r="L739" i="3"/>
  <c r="M739" i="3"/>
  <c r="AG739" i="3"/>
  <c r="AH739" i="3"/>
  <c r="AI739" i="3"/>
  <c r="AJ739" i="3"/>
  <c r="AK739" i="3"/>
  <c r="AL739" i="3"/>
  <c r="AM739" i="3"/>
  <c r="AN739" i="3"/>
  <c r="AV739" i="3"/>
  <c r="C740" i="3"/>
  <c r="D740" i="3"/>
  <c r="E740" i="3"/>
  <c r="F740" i="3"/>
  <c r="G740" i="3"/>
  <c r="H740" i="3"/>
  <c r="J740" i="3"/>
  <c r="K740" i="3"/>
  <c r="L740" i="3"/>
  <c r="M740" i="3"/>
  <c r="AG740" i="3"/>
  <c r="AH740" i="3"/>
  <c r="AI740" i="3"/>
  <c r="AJ740" i="3"/>
  <c r="AK740" i="3"/>
  <c r="AL740" i="3"/>
  <c r="AM740" i="3"/>
  <c r="AN740" i="3"/>
  <c r="AV740" i="3"/>
  <c r="C741" i="3"/>
  <c r="D741" i="3"/>
  <c r="E741" i="3"/>
  <c r="F741" i="3"/>
  <c r="G741" i="3"/>
  <c r="H741" i="3"/>
  <c r="J741" i="3"/>
  <c r="K741" i="3"/>
  <c r="L741" i="3"/>
  <c r="M741" i="3"/>
  <c r="AG741" i="3"/>
  <c r="AH741" i="3"/>
  <c r="AI741" i="3"/>
  <c r="AJ741" i="3"/>
  <c r="AK741" i="3"/>
  <c r="AL741" i="3"/>
  <c r="AM741" i="3"/>
  <c r="AN741" i="3"/>
  <c r="AV741" i="3"/>
  <c r="C742" i="3"/>
  <c r="D742" i="3"/>
  <c r="E742" i="3"/>
  <c r="F742" i="3"/>
  <c r="G742" i="3"/>
  <c r="H742" i="3"/>
  <c r="J742" i="3"/>
  <c r="K742" i="3"/>
  <c r="L742" i="3"/>
  <c r="M742" i="3"/>
  <c r="AG742" i="3"/>
  <c r="AH742" i="3"/>
  <c r="AI742" i="3"/>
  <c r="AJ742" i="3"/>
  <c r="AK742" i="3"/>
  <c r="AL742" i="3"/>
  <c r="AM742" i="3"/>
  <c r="AN742" i="3"/>
  <c r="AV742" i="3"/>
  <c r="C743" i="3"/>
  <c r="D743" i="3"/>
  <c r="E743" i="3"/>
  <c r="F743" i="3"/>
  <c r="G743" i="3"/>
  <c r="H743" i="3"/>
  <c r="J743" i="3"/>
  <c r="K743" i="3"/>
  <c r="L743" i="3"/>
  <c r="M743" i="3"/>
  <c r="AG743" i="3"/>
  <c r="AH743" i="3"/>
  <c r="AI743" i="3"/>
  <c r="AJ743" i="3"/>
  <c r="AK743" i="3"/>
  <c r="AL743" i="3"/>
  <c r="AM743" i="3"/>
  <c r="AN743" i="3"/>
  <c r="AV743" i="3"/>
  <c r="C744" i="3"/>
  <c r="D744" i="3"/>
  <c r="E744" i="3"/>
  <c r="F744" i="3"/>
  <c r="G744" i="3"/>
  <c r="H744" i="3"/>
  <c r="J744" i="3"/>
  <c r="K744" i="3"/>
  <c r="L744" i="3"/>
  <c r="M744" i="3"/>
  <c r="AG744" i="3"/>
  <c r="AH744" i="3"/>
  <c r="AI744" i="3"/>
  <c r="AJ744" i="3"/>
  <c r="AK744" i="3"/>
  <c r="AL744" i="3"/>
  <c r="AM744" i="3"/>
  <c r="AN744" i="3"/>
  <c r="AV744" i="3"/>
  <c r="C745" i="3"/>
  <c r="D745" i="3"/>
  <c r="E745" i="3"/>
  <c r="F745" i="3"/>
  <c r="G745" i="3"/>
  <c r="H745" i="3"/>
  <c r="J745" i="3"/>
  <c r="K745" i="3"/>
  <c r="L745" i="3"/>
  <c r="M745" i="3"/>
  <c r="AG745" i="3"/>
  <c r="AH745" i="3"/>
  <c r="AI745" i="3"/>
  <c r="AJ745" i="3"/>
  <c r="AK745" i="3"/>
  <c r="AL745" i="3"/>
  <c r="AM745" i="3"/>
  <c r="AN745" i="3"/>
  <c r="AV745" i="3"/>
  <c r="C746" i="3"/>
  <c r="D746" i="3"/>
  <c r="E746" i="3"/>
  <c r="F746" i="3"/>
  <c r="G746" i="3"/>
  <c r="H746" i="3"/>
  <c r="J746" i="3"/>
  <c r="K746" i="3"/>
  <c r="L746" i="3"/>
  <c r="M746" i="3"/>
  <c r="AG746" i="3"/>
  <c r="AH746" i="3"/>
  <c r="AI746" i="3"/>
  <c r="AJ746" i="3"/>
  <c r="AK746" i="3"/>
  <c r="AL746" i="3"/>
  <c r="AM746" i="3"/>
  <c r="AN746" i="3"/>
  <c r="AV746" i="3"/>
  <c r="C747" i="3"/>
  <c r="D747" i="3"/>
  <c r="E747" i="3"/>
  <c r="F747" i="3"/>
  <c r="G747" i="3"/>
  <c r="H747" i="3"/>
  <c r="J747" i="3"/>
  <c r="K747" i="3"/>
  <c r="L747" i="3"/>
  <c r="M747" i="3"/>
  <c r="AG747" i="3"/>
  <c r="AH747" i="3"/>
  <c r="AI747" i="3"/>
  <c r="AJ747" i="3"/>
  <c r="AK747" i="3"/>
  <c r="AL747" i="3"/>
  <c r="AM747" i="3"/>
  <c r="AN747" i="3"/>
  <c r="AV747" i="3"/>
  <c r="C748" i="3"/>
  <c r="D748" i="3"/>
  <c r="E748" i="3"/>
  <c r="F748" i="3"/>
  <c r="G748" i="3"/>
  <c r="H748" i="3"/>
  <c r="J748" i="3"/>
  <c r="K748" i="3"/>
  <c r="L748" i="3"/>
  <c r="M748" i="3"/>
  <c r="AG748" i="3"/>
  <c r="AH748" i="3"/>
  <c r="AI748" i="3"/>
  <c r="AJ748" i="3"/>
  <c r="AK748" i="3"/>
  <c r="AL748" i="3"/>
  <c r="AM748" i="3"/>
  <c r="AN748" i="3"/>
  <c r="AV748" i="3"/>
  <c r="C749" i="3"/>
  <c r="D749" i="3"/>
  <c r="E749" i="3"/>
  <c r="F749" i="3"/>
  <c r="G749" i="3"/>
  <c r="H749" i="3"/>
  <c r="J749" i="3"/>
  <c r="K749" i="3"/>
  <c r="L749" i="3"/>
  <c r="M749" i="3"/>
  <c r="AG749" i="3"/>
  <c r="AH749" i="3"/>
  <c r="AI749" i="3"/>
  <c r="AJ749" i="3"/>
  <c r="AK749" i="3"/>
  <c r="AL749" i="3"/>
  <c r="AM749" i="3"/>
  <c r="AN749" i="3"/>
  <c r="AV749" i="3"/>
  <c r="C750" i="3"/>
  <c r="D750" i="3"/>
  <c r="E750" i="3"/>
  <c r="F750" i="3"/>
  <c r="G750" i="3"/>
  <c r="H750" i="3"/>
  <c r="J750" i="3"/>
  <c r="K750" i="3"/>
  <c r="L750" i="3"/>
  <c r="M750" i="3"/>
  <c r="AG750" i="3"/>
  <c r="AH750" i="3"/>
  <c r="AI750" i="3"/>
  <c r="AJ750" i="3"/>
  <c r="AK750" i="3"/>
  <c r="AL750" i="3"/>
  <c r="AM750" i="3"/>
  <c r="AN750" i="3"/>
  <c r="AV750" i="3"/>
  <c r="C751" i="3"/>
  <c r="D751" i="3"/>
  <c r="E751" i="3"/>
  <c r="F751" i="3"/>
  <c r="G751" i="3"/>
  <c r="H751" i="3"/>
  <c r="J751" i="3"/>
  <c r="K751" i="3"/>
  <c r="L751" i="3"/>
  <c r="M751" i="3"/>
  <c r="AG751" i="3"/>
  <c r="AH751" i="3"/>
  <c r="AI751" i="3"/>
  <c r="AJ751" i="3"/>
  <c r="AK751" i="3"/>
  <c r="AL751" i="3"/>
  <c r="AM751" i="3"/>
  <c r="AN751" i="3"/>
  <c r="AV751" i="3"/>
  <c r="C752" i="3"/>
  <c r="D752" i="3"/>
  <c r="E752" i="3"/>
  <c r="F752" i="3"/>
  <c r="G752" i="3"/>
  <c r="H752" i="3"/>
  <c r="J752" i="3"/>
  <c r="K752" i="3"/>
  <c r="L752" i="3"/>
  <c r="M752" i="3"/>
  <c r="AG752" i="3"/>
  <c r="AH752" i="3"/>
  <c r="AI752" i="3"/>
  <c r="AJ752" i="3"/>
  <c r="AK752" i="3"/>
  <c r="AL752" i="3"/>
  <c r="AM752" i="3"/>
  <c r="AN752" i="3"/>
  <c r="AV752" i="3"/>
  <c r="C753" i="3"/>
  <c r="D753" i="3"/>
  <c r="E753" i="3"/>
  <c r="F753" i="3"/>
  <c r="G753" i="3"/>
  <c r="H753" i="3"/>
  <c r="J753" i="3"/>
  <c r="K753" i="3"/>
  <c r="L753" i="3"/>
  <c r="M753" i="3"/>
  <c r="AG753" i="3"/>
  <c r="AH753" i="3"/>
  <c r="AI753" i="3"/>
  <c r="AJ753" i="3"/>
  <c r="AK753" i="3"/>
  <c r="AL753" i="3"/>
  <c r="AM753" i="3"/>
  <c r="AN753" i="3"/>
  <c r="AV753" i="3"/>
  <c r="C754" i="3"/>
  <c r="D754" i="3"/>
  <c r="E754" i="3"/>
  <c r="F754" i="3"/>
  <c r="G754" i="3"/>
  <c r="H754" i="3"/>
  <c r="J754" i="3"/>
  <c r="K754" i="3"/>
  <c r="L754" i="3"/>
  <c r="M754" i="3"/>
  <c r="AG754" i="3"/>
  <c r="AH754" i="3"/>
  <c r="AI754" i="3"/>
  <c r="AJ754" i="3"/>
  <c r="AK754" i="3"/>
  <c r="AL754" i="3"/>
  <c r="AM754" i="3"/>
  <c r="AN754" i="3"/>
  <c r="AV754" i="3"/>
  <c r="C755" i="3"/>
  <c r="D755" i="3"/>
  <c r="E755" i="3"/>
  <c r="F755" i="3"/>
  <c r="G755" i="3"/>
  <c r="H755" i="3"/>
  <c r="J755" i="3"/>
  <c r="K755" i="3"/>
  <c r="L755" i="3"/>
  <c r="M755" i="3"/>
  <c r="AG755" i="3"/>
  <c r="AH755" i="3"/>
  <c r="AI755" i="3"/>
  <c r="AJ755" i="3"/>
  <c r="AK755" i="3"/>
  <c r="AL755" i="3"/>
  <c r="AM755" i="3"/>
  <c r="AN755" i="3"/>
  <c r="AV755" i="3"/>
  <c r="C756" i="3"/>
  <c r="D756" i="3"/>
  <c r="E756" i="3"/>
  <c r="F756" i="3"/>
  <c r="G756" i="3"/>
  <c r="H756" i="3"/>
  <c r="J756" i="3"/>
  <c r="K756" i="3"/>
  <c r="L756" i="3"/>
  <c r="M756" i="3"/>
  <c r="AG756" i="3"/>
  <c r="AH756" i="3"/>
  <c r="AI756" i="3"/>
  <c r="AJ756" i="3"/>
  <c r="AK756" i="3"/>
  <c r="AL756" i="3"/>
  <c r="AM756" i="3"/>
  <c r="AN756" i="3"/>
  <c r="AV756" i="3"/>
  <c r="C757" i="3"/>
  <c r="D757" i="3"/>
  <c r="E757" i="3"/>
  <c r="F757" i="3"/>
  <c r="G757" i="3"/>
  <c r="H757" i="3"/>
  <c r="J757" i="3"/>
  <c r="K757" i="3"/>
  <c r="L757" i="3"/>
  <c r="M757" i="3"/>
  <c r="AG757" i="3"/>
  <c r="AH757" i="3"/>
  <c r="AI757" i="3"/>
  <c r="AJ757" i="3"/>
  <c r="AK757" i="3"/>
  <c r="AL757" i="3"/>
  <c r="AM757" i="3"/>
  <c r="AN757" i="3"/>
  <c r="AV757" i="3"/>
  <c r="C758" i="3"/>
  <c r="D758" i="3"/>
  <c r="E758" i="3"/>
  <c r="F758" i="3"/>
  <c r="G758" i="3"/>
  <c r="H758" i="3"/>
  <c r="J758" i="3"/>
  <c r="K758" i="3"/>
  <c r="L758" i="3"/>
  <c r="M758" i="3"/>
  <c r="AG758" i="3"/>
  <c r="AH758" i="3"/>
  <c r="AI758" i="3"/>
  <c r="AJ758" i="3"/>
  <c r="AK758" i="3"/>
  <c r="AL758" i="3"/>
  <c r="AM758" i="3"/>
  <c r="AN758" i="3"/>
  <c r="AV758" i="3"/>
  <c r="C759" i="3"/>
  <c r="D759" i="3"/>
  <c r="E759" i="3"/>
  <c r="F759" i="3"/>
  <c r="G759" i="3"/>
  <c r="H759" i="3"/>
  <c r="J759" i="3"/>
  <c r="K759" i="3"/>
  <c r="L759" i="3"/>
  <c r="M759" i="3"/>
  <c r="AG759" i="3"/>
  <c r="AH759" i="3"/>
  <c r="AI759" i="3"/>
  <c r="AJ759" i="3"/>
  <c r="AK759" i="3"/>
  <c r="AL759" i="3"/>
  <c r="AM759" i="3"/>
  <c r="AN759" i="3"/>
  <c r="AV759" i="3"/>
  <c r="C760" i="3"/>
  <c r="D760" i="3"/>
  <c r="E760" i="3"/>
  <c r="F760" i="3"/>
  <c r="G760" i="3"/>
  <c r="H760" i="3"/>
  <c r="J760" i="3"/>
  <c r="K760" i="3"/>
  <c r="L760" i="3"/>
  <c r="M760" i="3"/>
  <c r="AG760" i="3"/>
  <c r="AH760" i="3"/>
  <c r="AI760" i="3"/>
  <c r="AJ760" i="3"/>
  <c r="AK760" i="3"/>
  <c r="AL760" i="3"/>
  <c r="AM760" i="3"/>
  <c r="AN760" i="3"/>
  <c r="AV760" i="3"/>
  <c r="C761" i="3"/>
  <c r="D761" i="3"/>
  <c r="E761" i="3"/>
  <c r="F761" i="3"/>
  <c r="G761" i="3"/>
  <c r="H761" i="3"/>
  <c r="J761" i="3"/>
  <c r="K761" i="3"/>
  <c r="L761" i="3"/>
  <c r="M761" i="3"/>
  <c r="AG761" i="3"/>
  <c r="AH761" i="3"/>
  <c r="AI761" i="3"/>
  <c r="AJ761" i="3"/>
  <c r="AK761" i="3"/>
  <c r="AL761" i="3"/>
  <c r="AM761" i="3"/>
  <c r="AN761" i="3"/>
  <c r="AV761" i="3"/>
  <c r="C762" i="3"/>
  <c r="D762" i="3"/>
  <c r="E762" i="3"/>
  <c r="F762" i="3"/>
  <c r="G762" i="3"/>
  <c r="H762" i="3"/>
  <c r="J762" i="3"/>
  <c r="K762" i="3"/>
  <c r="L762" i="3"/>
  <c r="M762" i="3"/>
  <c r="AG762" i="3"/>
  <c r="AH762" i="3"/>
  <c r="AI762" i="3"/>
  <c r="AJ762" i="3"/>
  <c r="AK762" i="3"/>
  <c r="AL762" i="3"/>
  <c r="AM762" i="3"/>
  <c r="AN762" i="3"/>
  <c r="AV762" i="3"/>
  <c r="C763" i="3"/>
  <c r="D763" i="3"/>
  <c r="E763" i="3"/>
  <c r="F763" i="3"/>
  <c r="G763" i="3"/>
  <c r="H763" i="3"/>
  <c r="J763" i="3"/>
  <c r="K763" i="3"/>
  <c r="L763" i="3"/>
  <c r="M763" i="3"/>
  <c r="AG763" i="3"/>
  <c r="AH763" i="3"/>
  <c r="AI763" i="3"/>
  <c r="AJ763" i="3"/>
  <c r="AK763" i="3"/>
  <c r="AL763" i="3"/>
  <c r="AM763" i="3"/>
  <c r="AN763" i="3"/>
  <c r="AV763" i="3"/>
  <c r="C764" i="3"/>
  <c r="D764" i="3"/>
  <c r="E764" i="3"/>
  <c r="F764" i="3"/>
  <c r="G764" i="3"/>
  <c r="H764" i="3"/>
  <c r="J764" i="3"/>
  <c r="K764" i="3"/>
  <c r="L764" i="3"/>
  <c r="M764" i="3"/>
  <c r="AG764" i="3"/>
  <c r="AH764" i="3"/>
  <c r="AI764" i="3"/>
  <c r="AJ764" i="3"/>
  <c r="AK764" i="3"/>
  <c r="AL764" i="3"/>
  <c r="AM764" i="3"/>
  <c r="AN764" i="3"/>
  <c r="AV764" i="3"/>
  <c r="C765" i="3"/>
  <c r="D765" i="3"/>
  <c r="E765" i="3"/>
  <c r="F765" i="3"/>
  <c r="G765" i="3"/>
  <c r="H765" i="3"/>
  <c r="J765" i="3"/>
  <c r="K765" i="3"/>
  <c r="L765" i="3"/>
  <c r="M765" i="3"/>
  <c r="AG765" i="3"/>
  <c r="AH765" i="3"/>
  <c r="AI765" i="3"/>
  <c r="AJ765" i="3"/>
  <c r="AK765" i="3"/>
  <c r="AL765" i="3"/>
  <c r="AM765" i="3"/>
  <c r="AN765" i="3"/>
  <c r="AV765" i="3"/>
  <c r="C766" i="3"/>
  <c r="D766" i="3"/>
  <c r="E766" i="3"/>
  <c r="F766" i="3"/>
  <c r="G766" i="3"/>
  <c r="H766" i="3"/>
  <c r="J766" i="3"/>
  <c r="K766" i="3"/>
  <c r="L766" i="3"/>
  <c r="M766" i="3"/>
  <c r="AG766" i="3"/>
  <c r="AH766" i="3"/>
  <c r="AI766" i="3"/>
  <c r="AJ766" i="3"/>
  <c r="AK766" i="3"/>
  <c r="AL766" i="3"/>
  <c r="AM766" i="3"/>
  <c r="AN766" i="3"/>
  <c r="AV766" i="3"/>
  <c r="C767" i="3"/>
  <c r="D767" i="3"/>
  <c r="E767" i="3"/>
  <c r="F767" i="3"/>
  <c r="G767" i="3"/>
  <c r="H767" i="3"/>
  <c r="J767" i="3"/>
  <c r="K767" i="3"/>
  <c r="L767" i="3"/>
  <c r="M767" i="3"/>
  <c r="AG767" i="3"/>
  <c r="AH767" i="3"/>
  <c r="AI767" i="3"/>
  <c r="AJ767" i="3"/>
  <c r="AK767" i="3"/>
  <c r="AL767" i="3"/>
  <c r="AM767" i="3"/>
  <c r="AN767" i="3"/>
  <c r="AV767" i="3"/>
  <c r="C768" i="3"/>
  <c r="D768" i="3"/>
  <c r="E768" i="3"/>
  <c r="F768" i="3"/>
  <c r="G768" i="3"/>
  <c r="H768" i="3"/>
  <c r="J768" i="3"/>
  <c r="K768" i="3"/>
  <c r="L768" i="3"/>
  <c r="M768" i="3"/>
  <c r="AG768" i="3"/>
  <c r="AH768" i="3"/>
  <c r="AI768" i="3"/>
  <c r="AJ768" i="3"/>
  <c r="AK768" i="3"/>
  <c r="AL768" i="3"/>
  <c r="AM768" i="3"/>
  <c r="AN768" i="3"/>
  <c r="AV768" i="3"/>
  <c r="C769" i="3"/>
  <c r="D769" i="3"/>
  <c r="E769" i="3"/>
  <c r="F769" i="3"/>
  <c r="G769" i="3"/>
  <c r="H769" i="3"/>
  <c r="J769" i="3"/>
  <c r="K769" i="3"/>
  <c r="L769" i="3"/>
  <c r="M769" i="3"/>
  <c r="AG769" i="3"/>
  <c r="AH769" i="3"/>
  <c r="AI769" i="3"/>
  <c r="AJ769" i="3"/>
  <c r="AK769" i="3"/>
  <c r="AL769" i="3"/>
  <c r="AM769" i="3"/>
  <c r="AN769" i="3"/>
  <c r="AV769" i="3"/>
  <c r="C770" i="3"/>
  <c r="D770" i="3"/>
  <c r="E770" i="3"/>
  <c r="F770" i="3"/>
  <c r="G770" i="3"/>
  <c r="H770" i="3"/>
  <c r="J770" i="3"/>
  <c r="K770" i="3"/>
  <c r="L770" i="3"/>
  <c r="M770" i="3"/>
  <c r="AG770" i="3"/>
  <c r="AH770" i="3"/>
  <c r="AI770" i="3"/>
  <c r="AJ770" i="3"/>
  <c r="AK770" i="3"/>
  <c r="AL770" i="3"/>
  <c r="AM770" i="3"/>
  <c r="AN770" i="3"/>
  <c r="AV770" i="3"/>
  <c r="C771" i="3"/>
  <c r="D771" i="3"/>
  <c r="E771" i="3"/>
  <c r="F771" i="3"/>
  <c r="G771" i="3"/>
  <c r="H771" i="3"/>
  <c r="J771" i="3"/>
  <c r="K771" i="3"/>
  <c r="L771" i="3"/>
  <c r="M771" i="3"/>
  <c r="AG771" i="3"/>
  <c r="AH771" i="3"/>
  <c r="AI771" i="3"/>
  <c r="AJ771" i="3"/>
  <c r="AK771" i="3"/>
  <c r="AL771" i="3"/>
  <c r="AM771" i="3"/>
  <c r="AN771" i="3"/>
  <c r="AV771" i="3"/>
  <c r="C772" i="3"/>
  <c r="D772" i="3"/>
  <c r="E772" i="3"/>
  <c r="F772" i="3"/>
  <c r="G772" i="3"/>
  <c r="H772" i="3"/>
  <c r="J772" i="3"/>
  <c r="K772" i="3"/>
  <c r="L772" i="3"/>
  <c r="M772" i="3"/>
  <c r="AG772" i="3"/>
  <c r="AH772" i="3"/>
  <c r="AI772" i="3"/>
  <c r="AJ772" i="3"/>
  <c r="AK772" i="3"/>
  <c r="AL772" i="3"/>
  <c r="AM772" i="3"/>
  <c r="AN772" i="3"/>
  <c r="AV772" i="3"/>
  <c r="C773" i="3"/>
  <c r="D773" i="3"/>
  <c r="E773" i="3"/>
  <c r="F773" i="3"/>
  <c r="G773" i="3"/>
  <c r="H773" i="3"/>
  <c r="J773" i="3"/>
  <c r="K773" i="3"/>
  <c r="L773" i="3"/>
  <c r="M773" i="3"/>
  <c r="AG773" i="3"/>
  <c r="AH773" i="3"/>
  <c r="AI773" i="3"/>
  <c r="AJ773" i="3"/>
  <c r="AK773" i="3"/>
  <c r="AL773" i="3"/>
  <c r="AM773" i="3"/>
  <c r="AN773" i="3"/>
  <c r="AV773" i="3"/>
  <c r="C774" i="3"/>
  <c r="D774" i="3"/>
  <c r="E774" i="3"/>
  <c r="F774" i="3"/>
  <c r="G774" i="3"/>
  <c r="H774" i="3"/>
  <c r="J774" i="3"/>
  <c r="K774" i="3"/>
  <c r="L774" i="3"/>
  <c r="M774" i="3"/>
  <c r="AG774" i="3"/>
  <c r="AH774" i="3"/>
  <c r="AI774" i="3"/>
  <c r="AJ774" i="3"/>
  <c r="AK774" i="3"/>
  <c r="AL774" i="3"/>
  <c r="AM774" i="3"/>
  <c r="AN774" i="3"/>
  <c r="AV774" i="3"/>
  <c r="C775" i="3"/>
  <c r="D775" i="3"/>
  <c r="E775" i="3"/>
  <c r="F775" i="3"/>
  <c r="G775" i="3"/>
  <c r="H775" i="3"/>
  <c r="J775" i="3"/>
  <c r="K775" i="3"/>
  <c r="L775" i="3"/>
  <c r="M775" i="3"/>
  <c r="AG775" i="3"/>
  <c r="AH775" i="3"/>
  <c r="AI775" i="3"/>
  <c r="AJ775" i="3"/>
  <c r="AK775" i="3"/>
  <c r="AL775" i="3"/>
  <c r="AM775" i="3"/>
  <c r="AN775" i="3"/>
  <c r="AV775" i="3"/>
  <c r="C776" i="3"/>
  <c r="D776" i="3"/>
  <c r="E776" i="3"/>
  <c r="F776" i="3"/>
  <c r="G776" i="3"/>
  <c r="H776" i="3"/>
  <c r="J776" i="3"/>
  <c r="K776" i="3"/>
  <c r="L776" i="3"/>
  <c r="M776" i="3"/>
  <c r="AG776" i="3"/>
  <c r="AH776" i="3"/>
  <c r="AI776" i="3"/>
  <c r="AJ776" i="3"/>
  <c r="AK776" i="3"/>
  <c r="AL776" i="3"/>
  <c r="AM776" i="3"/>
  <c r="AN776" i="3"/>
  <c r="AV776" i="3"/>
  <c r="C777" i="3"/>
  <c r="D777" i="3"/>
  <c r="E777" i="3"/>
  <c r="F777" i="3"/>
  <c r="G777" i="3"/>
  <c r="H777" i="3"/>
  <c r="J777" i="3"/>
  <c r="K777" i="3"/>
  <c r="L777" i="3"/>
  <c r="M777" i="3"/>
  <c r="AG777" i="3"/>
  <c r="AH777" i="3"/>
  <c r="AI777" i="3"/>
  <c r="AJ777" i="3"/>
  <c r="AK777" i="3"/>
  <c r="AL777" i="3"/>
  <c r="AM777" i="3"/>
  <c r="AN777" i="3"/>
  <c r="AV777" i="3"/>
  <c r="C778" i="3"/>
  <c r="D778" i="3"/>
  <c r="E778" i="3"/>
  <c r="F778" i="3"/>
  <c r="G778" i="3"/>
  <c r="H778" i="3"/>
  <c r="J778" i="3"/>
  <c r="K778" i="3"/>
  <c r="L778" i="3"/>
  <c r="M778" i="3"/>
  <c r="AG778" i="3"/>
  <c r="AH778" i="3"/>
  <c r="AI778" i="3"/>
  <c r="AJ778" i="3"/>
  <c r="AK778" i="3"/>
  <c r="AL778" i="3"/>
  <c r="AM778" i="3"/>
  <c r="AN778" i="3"/>
  <c r="AV778" i="3"/>
  <c r="C779" i="3"/>
  <c r="D779" i="3"/>
  <c r="E779" i="3"/>
  <c r="F779" i="3"/>
  <c r="G779" i="3"/>
  <c r="H779" i="3"/>
  <c r="J779" i="3"/>
  <c r="K779" i="3"/>
  <c r="L779" i="3"/>
  <c r="M779" i="3"/>
  <c r="AG779" i="3"/>
  <c r="AH779" i="3"/>
  <c r="AI779" i="3"/>
  <c r="AJ779" i="3"/>
  <c r="AK779" i="3"/>
  <c r="AL779" i="3"/>
  <c r="AM779" i="3"/>
  <c r="AN779" i="3"/>
  <c r="AV779" i="3"/>
  <c r="C780" i="3"/>
  <c r="D780" i="3"/>
  <c r="E780" i="3"/>
  <c r="F780" i="3"/>
  <c r="G780" i="3"/>
  <c r="H780" i="3"/>
  <c r="J780" i="3"/>
  <c r="K780" i="3"/>
  <c r="L780" i="3"/>
  <c r="M780" i="3"/>
  <c r="AG780" i="3"/>
  <c r="AH780" i="3"/>
  <c r="AI780" i="3"/>
  <c r="AJ780" i="3"/>
  <c r="AK780" i="3"/>
  <c r="AL780" i="3"/>
  <c r="AM780" i="3"/>
  <c r="AN780" i="3"/>
  <c r="AV780" i="3"/>
  <c r="C781" i="3"/>
  <c r="D781" i="3"/>
  <c r="E781" i="3"/>
  <c r="F781" i="3"/>
  <c r="G781" i="3"/>
  <c r="H781" i="3"/>
  <c r="J781" i="3"/>
  <c r="K781" i="3"/>
  <c r="L781" i="3"/>
  <c r="M781" i="3"/>
  <c r="AG781" i="3"/>
  <c r="AH781" i="3"/>
  <c r="AI781" i="3"/>
  <c r="AJ781" i="3"/>
  <c r="AK781" i="3"/>
  <c r="AL781" i="3"/>
  <c r="AM781" i="3"/>
  <c r="AN781" i="3"/>
  <c r="AV781" i="3"/>
  <c r="C782" i="3"/>
  <c r="D782" i="3"/>
  <c r="E782" i="3"/>
  <c r="F782" i="3"/>
  <c r="G782" i="3"/>
  <c r="H782" i="3"/>
  <c r="J782" i="3"/>
  <c r="K782" i="3"/>
  <c r="L782" i="3"/>
  <c r="M782" i="3"/>
  <c r="AG782" i="3"/>
  <c r="AH782" i="3"/>
  <c r="AI782" i="3"/>
  <c r="AJ782" i="3"/>
  <c r="AK782" i="3"/>
  <c r="AL782" i="3"/>
  <c r="AM782" i="3"/>
  <c r="AN782" i="3"/>
  <c r="AV782" i="3"/>
  <c r="C783" i="3"/>
  <c r="D783" i="3"/>
  <c r="E783" i="3"/>
  <c r="F783" i="3"/>
  <c r="G783" i="3"/>
  <c r="H783" i="3"/>
  <c r="J783" i="3"/>
  <c r="K783" i="3"/>
  <c r="L783" i="3"/>
  <c r="M783" i="3"/>
  <c r="AG783" i="3"/>
  <c r="AH783" i="3"/>
  <c r="AI783" i="3"/>
  <c r="AJ783" i="3"/>
  <c r="AK783" i="3"/>
  <c r="AL783" i="3"/>
  <c r="AM783" i="3"/>
  <c r="AN783" i="3"/>
  <c r="AV783" i="3"/>
  <c r="C784" i="3"/>
  <c r="D784" i="3"/>
  <c r="E784" i="3"/>
  <c r="F784" i="3"/>
  <c r="G784" i="3"/>
  <c r="H784" i="3"/>
  <c r="J784" i="3"/>
  <c r="K784" i="3"/>
  <c r="L784" i="3"/>
  <c r="M784" i="3"/>
  <c r="AG784" i="3"/>
  <c r="AH784" i="3"/>
  <c r="AI784" i="3"/>
  <c r="AJ784" i="3"/>
  <c r="AK784" i="3"/>
  <c r="AL784" i="3"/>
  <c r="AM784" i="3"/>
  <c r="AN784" i="3"/>
  <c r="AV784" i="3"/>
  <c r="C785" i="3"/>
  <c r="D785" i="3"/>
  <c r="E785" i="3"/>
  <c r="F785" i="3"/>
  <c r="G785" i="3"/>
  <c r="H785" i="3"/>
  <c r="J785" i="3"/>
  <c r="K785" i="3"/>
  <c r="L785" i="3"/>
  <c r="M785" i="3"/>
  <c r="AG785" i="3"/>
  <c r="AH785" i="3"/>
  <c r="AI785" i="3"/>
  <c r="AJ785" i="3"/>
  <c r="AK785" i="3"/>
  <c r="AL785" i="3"/>
  <c r="AM785" i="3"/>
  <c r="AN785" i="3"/>
  <c r="AV785" i="3"/>
  <c r="C786" i="3"/>
  <c r="D786" i="3"/>
  <c r="E786" i="3"/>
  <c r="F786" i="3"/>
  <c r="G786" i="3"/>
  <c r="H786" i="3"/>
  <c r="J786" i="3"/>
  <c r="K786" i="3"/>
  <c r="L786" i="3"/>
  <c r="M786" i="3"/>
  <c r="AG786" i="3"/>
  <c r="AH786" i="3"/>
  <c r="AI786" i="3"/>
  <c r="AJ786" i="3"/>
  <c r="AK786" i="3"/>
  <c r="AL786" i="3"/>
  <c r="AM786" i="3"/>
  <c r="AN786" i="3"/>
  <c r="AV786" i="3"/>
  <c r="C787" i="3"/>
  <c r="D787" i="3"/>
  <c r="E787" i="3"/>
  <c r="F787" i="3"/>
  <c r="G787" i="3"/>
  <c r="H787" i="3"/>
  <c r="J787" i="3"/>
  <c r="K787" i="3"/>
  <c r="L787" i="3"/>
  <c r="M787" i="3"/>
  <c r="AG787" i="3"/>
  <c r="AH787" i="3"/>
  <c r="AI787" i="3"/>
  <c r="AJ787" i="3"/>
  <c r="AK787" i="3"/>
  <c r="AL787" i="3"/>
  <c r="AM787" i="3"/>
  <c r="AN787" i="3"/>
  <c r="AV787" i="3"/>
  <c r="C788" i="3"/>
  <c r="D788" i="3"/>
  <c r="E788" i="3"/>
  <c r="F788" i="3"/>
  <c r="G788" i="3"/>
  <c r="H788" i="3"/>
  <c r="J788" i="3"/>
  <c r="K788" i="3"/>
  <c r="L788" i="3"/>
  <c r="M788" i="3"/>
  <c r="AG788" i="3"/>
  <c r="AH788" i="3"/>
  <c r="AI788" i="3"/>
  <c r="AJ788" i="3"/>
  <c r="AK788" i="3"/>
  <c r="AL788" i="3"/>
  <c r="AM788" i="3"/>
  <c r="AN788" i="3"/>
  <c r="AV788" i="3"/>
  <c r="C789" i="3"/>
  <c r="D789" i="3"/>
  <c r="E789" i="3"/>
  <c r="F789" i="3"/>
  <c r="G789" i="3"/>
  <c r="H789" i="3"/>
  <c r="J789" i="3"/>
  <c r="K789" i="3"/>
  <c r="L789" i="3"/>
  <c r="M789" i="3"/>
  <c r="AG789" i="3"/>
  <c r="AH789" i="3"/>
  <c r="AI789" i="3"/>
  <c r="AJ789" i="3"/>
  <c r="AK789" i="3"/>
  <c r="AL789" i="3"/>
  <c r="AM789" i="3"/>
  <c r="AN789" i="3"/>
  <c r="AV789" i="3"/>
  <c r="C790" i="3"/>
  <c r="D790" i="3"/>
  <c r="E790" i="3"/>
  <c r="F790" i="3"/>
  <c r="G790" i="3"/>
  <c r="H790" i="3"/>
  <c r="J790" i="3"/>
  <c r="K790" i="3"/>
  <c r="L790" i="3"/>
  <c r="M790" i="3"/>
  <c r="AG790" i="3"/>
  <c r="AH790" i="3"/>
  <c r="AI790" i="3"/>
  <c r="AJ790" i="3"/>
  <c r="AK790" i="3"/>
  <c r="AL790" i="3"/>
  <c r="AM790" i="3"/>
  <c r="AN790" i="3"/>
  <c r="AV790" i="3"/>
  <c r="C791" i="3"/>
  <c r="D791" i="3"/>
  <c r="E791" i="3"/>
  <c r="F791" i="3"/>
  <c r="G791" i="3"/>
  <c r="H791" i="3"/>
  <c r="J791" i="3"/>
  <c r="K791" i="3"/>
  <c r="L791" i="3"/>
  <c r="M791" i="3"/>
  <c r="AG791" i="3"/>
  <c r="AH791" i="3"/>
  <c r="AI791" i="3"/>
  <c r="AJ791" i="3"/>
  <c r="AK791" i="3"/>
  <c r="AL791" i="3"/>
  <c r="AM791" i="3"/>
  <c r="AN791" i="3"/>
  <c r="AV791" i="3"/>
  <c r="C792" i="3"/>
  <c r="D792" i="3"/>
  <c r="E792" i="3"/>
  <c r="F792" i="3"/>
  <c r="G792" i="3"/>
  <c r="H792" i="3"/>
  <c r="J792" i="3"/>
  <c r="K792" i="3"/>
  <c r="L792" i="3"/>
  <c r="M792" i="3"/>
  <c r="AG792" i="3"/>
  <c r="AH792" i="3"/>
  <c r="AI792" i="3"/>
  <c r="AJ792" i="3"/>
  <c r="AK792" i="3"/>
  <c r="AL792" i="3"/>
  <c r="AM792" i="3"/>
  <c r="AN792" i="3"/>
  <c r="AV792" i="3"/>
  <c r="C793" i="3"/>
  <c r="D793" i="3"/>
  <c r="E793" i="3"/>
  <c r="F793" i="3"/>
  <c r="G793" i="3"/>
  <c r="H793" i="3"/>
  <c r="J793" i="3"/>
  <c r="K793" i="3"/>
  <c r="L793" i="3"/>
  <c r="M793" i="3"/>
  <c r="AG793" i="3"/>
  <c r="AH793" i="3"/>
  <c r="AI793" i="3"/>
  <c r="AJ793" i="3"/>
  <c r="AK793" i="3"/>
  <c r="AL793" i="3"/>
  <c r="AM793" i="3"/>
  <c r="AN793" i="3"/>
  <c r="AV793" i="3"/>
  <c r="C794" i="3"/>
  <c r="D794" i="3"/>
  <c r="E794" i="3"/>
  <c r="F794" i="3"/>
  <c r="G794" i="3"/>
  <c r="H794" i="3"/>
  <c r="J794" i="3"/>
  <c r="K794" i="3"/>
  <c r="L794" i="3"/>
  <c r="M794" i="3"/>
  <c r="AG794" i="3"/>
  <c r="AH794" i="3"/>
  <c r="AI794" i="3"/>
  <c r="AJ794" i="3"/>
  <c r="AK794" i="3"/>
  <c r="AL794" i="3"/>
  <c r="AM794" i="3"/>
  <c r="AN794" i="3"/>
  <c r="AV794" i="3"/>
  <c r="C795" i="3"/>
  <c r="D795" i="3"/>
  <c r="E795" i="3"/>
  <c r="F795" i="3"/>
  <c r="G795" i="3"/>
  <c r="H795" i="3"/>
  <c r="J795" i="3"/>
  <c r="K795" i="3"/>
  <c r="L795" i="3"/>
  <c r="M795" i="3"/>
  <c r="AG795" i="3"/>
  <c r="AH795" i="3"/>
  <c r="AI795" i="3"/>
  <c r="AJ795" i="3"/>
  <c r="AK795" i="3"/>
  <c r="AL795" i="3"/>
  <c r="AM795" i="3"/>
  <c r="AN795" i="3"/>
  <c r="AV795" i="3"/>
  <c r="C797" i="3"/>
  <c r="D797" i="3"/>
  <c r="E797" i="3"/>
  <c r="F797" i="3"/>
  <c r="G797" i="3"/>
  <c r="H797" i="3"/>
  <c r="J797" i="3"/>
  <c r="K797" i="3"/>
  <c r="L797" i="3"/>
  <c r="M797" i="3"/>
  <c r="AG797" i="3"/>
  <c r="AH797" i="3"/>
  <c r="AI797" i="3"/>
  <c r="AJ797" i="3"/>
  <c r="AK797" i="3"/>
  <c r="AL797" i="3"/>
  <c r="AM797" i="3"/>
  <c r="AN797" i="3"/>
  <c r="AV797" i="3"/>
  <c r="C798" i="3"/>
  <c r="D798" i="3"/>
  <c r="E798" i="3"/>
  <c r="F798" i="3"/>
  <c r="G798" i="3"/>
  <c r="H798" i="3"/>
  <c r="J798" i="3"/>
  <c r="K798" i="3"/>
  <c r="L798" i="3"/>
  <c r="M798" i="3"/>
  <c r="AG798" i="3"/>
  <c r="AH798" i="3"/>
  <c r="AI798" i="3"/>
  <c r="AJ798" i="3"/>
  <c r="AK798" i="3"/>
  <c r="AL798" i="3"/>
  <c r="AM798" i="3"/>
  <c r="AN798" i="3"/>
  <c r="AV798" i="3"/>
  <c r="C799" i="3"/>
  <c r="D799" i="3"/>
  <c r="E799" i="3"/>
  <c r="F799" i="3"/>
  <c r="G799" i="3"/>
  <c r="H799" i="3"/>
  <c r="J799" i="3"/>
  <c r="K799" i="3"/>
  <c r="L799" i="3"/>
  <c r="M799" i="3"/>
  <c r="AG799" i="3"/>
  <c r="AH799" i="3"/>
  <c r="AI799" i="3"/>
  <c r="AJ799" i="3"/>
  <c r="AK799" i="3"/>
  <c r="AL799" i="3"/>
  <c r="AM799" i="3"/>
  <c r="AN799" i="3"/>
  <c r="AV799" i="3"/>
  <c r="C800" i="3"/>
  <c r="D800" i="3"/>
  <c r="E800" i="3"/>
  <c r="F800" i="3"/>
  <c r="G800" i="3"/>
  <c r="H800" i="3"/>
  <c r="J800" i="3"/>
  <c r="K800" i="3"/>
  <c r="L800" i="3"/>
  <c r="M800" i="3"/>
  <c r="AG800" i="3"/>
  <c r="AH800" i="3"/>
  <c r="AI800" i="3"/>
  <c r="AJ800" i="3"/>
  <c r="AK800" i="3"/>
  <c r="AL800" i="3"/>
  <c r="AM800" i="3"/>
  <c r="AN800" i="3"/>
  <c r="AV800" i="3"/>
  <c r="C801" i="3"/>
  <c r="D801" i="3"/>
  <c r="E801" i="3"/>
  <c r="F801" i="3"/>
  <c r="G801" i="3"/>
  <c r="H801" i="3"/>
  <c r="J801" i="3"/>
  <c r="K801" i="3"/>
  <c r="L801" i="3"/>
  <c r="M801" i="3"/>
  <c r="AG801" i="3"/>
  <c r="AH801" i="3"/>
  <c r="AI801" i="3"/>
  <c r="AJ801" i="3"/>
  <c r="AK801" i="3"/>
  <c r="AL801" i="3"/>
  <c r="AM801" i="3"/>
  <c r="AN801" i="3"/>
  <c r="AV801" i="3"/>
  <c r="C802" i="3"/>
  <c r="D802" i="3"/>
  <c r="E802" i="3"/>
  <c r="F802" i="3"/>
  <c r="G802" i="3"/>
  <c r="H802" i="3"/>
  <c r="J802" i="3"/>
  <c r="K802" i="3"/>
  <c r="L802" i="3"/>
  <c r="M802" i="3"/>
  <c r="AG802" i="3"/>
  <c r="AH802" i="3"/>
  <c r="AI802" i="3"/>
  <c r="AJ802" i="3"/>
  <c r="AK802" i="3"/>
  <c r="AL802" i="3"/>
  <c r="AM802" i="3"/>
  <c r="AN802" i="3"/>
  <c r="AV802" i="3"/>
  <c r="C803" i="3"/>
  <c r="D803" i="3"/>
  <c r="E803" i="3"/>
  <c r="F803" i="3"/>
  <c r="G803" i="3"/>
  <c r="H803" i="3"/>
  <c r="J803" i="3"/>
  <c r="K803" i="3"/>
  <c r="L803" i="3"/>
  <c r="M803" i="3"/>
  <c r="AG803" i="3"/>
  <c r="AH803" i="3"/>
  <c r="AI803" i="3"/>
  <c r="AJ803" i="3"/>
  <c r="AK803" i="3"/>
  <c r="AL803" i="3"/>
  <c r="AM803" i="3"/>
  <c r="AN803" i="3"/>
  <c r="AV803" i="3"/>
  <c r="C804" i="3"/>
  <c r="D804" i="3"/>
  <c r="E804" i="3"/>
  <c r="F804" i="3"/>
  <c r="G804" i="3"/>
  <c r="H804" i="3"/>
  <c r="J804" i="3"/>
  <c r="K804" i="3"/>
  <c r="L804" i="3"/>
  <c r="M804" i="3"/>
  <c r="AG804" i="3"/>
  <c r="AH804" i="3"/>
  <c r="AI804" i="3"/>
  <c r="AJ804" i="3"/>
  <c r="AK804" i="3"/>
  <c r="AL804" i="3"/>
  <c r="AM804" i="3"/>
  <c r="AN804" i="3"/>
  <c r="AV804" i="3"/>
  <c r="C805" i="3"/>
  <c r="D805" i="3"/>
  <c r="E805" i="3"/>
  <c r="F805" i="3"/>
  <c r="G805" i="3"/>
  <c r="H805" i="3"/>
  <c r="J805" i="3"/>
  <c r="K805" i="3"/>
  <c r="L805" i="3"/>
  <c r="M805" i="3"/>
  <c r="AG805" i="3"/>
  <c r="AH805" i="3"/>
  <c r="AI805" i="3"/>
  <c r="AJ805" i="3"/>
  <c r="AK805" i="3"/>
  <c r="AL805" i="3"/>
  <c r="AM805" i="3"/>
  <c r="AN805" i="3"/>
  <c r="AV805" i="3"/>
  <c r="C806" i="3"/>
  <c r="D806" i="3"/>
  <c r="E806" i="3"/>
  <c r="F806" i="3"/>
  <c r="G806" i="3"/>
  <c r="H806" i="3"/>
  <c r="J806" i="3"/>
  <c r="K806" i="3"/>
  <c r="L806" i="3"/>
  <c r="M806" i="3"/>
  <c r="AG806" i="3"/>
  <c r="AH806" i="3"/>
  <c r="AI806" i="3"/>
  <c r="AJ806" i="3"/>
  <c r="AK806" i="3"/>
  <c r="AL806" i="3"/>
  <c r="AM806" i="3"/>
  <c r="AN806" i="3"/>
  <c r="AV806" i="3"/>
  <c r="C807" i="3"/>
  <c r="D807" i="3"/>
  <c r="E807" i="3"/>
  <c r="F807" i="3"/>
  <c r="G807" i="3"/>
  <c r="H807" i="3"/>
  <c r="J807" i="3"/>
  <c r="K807" i="3"/>
  <c r="L807" i="3"/>
  <c r="M807" i="3"/>
  <c r="AG807" i="3"/>
  <c r="AH807" i="3"/>
  <c r="AI807" i="3"/>
  <c r="AJ807" i="3"/>
  <c r="AK807" i="3"/>
  <c r="AL807" i="3"/>
  <c r="AM807" i="3"/>
  <c r="AN807" i="3"/>
  <c r="AV807" i="3"/>
  <c r="C808" i="3"/>
  <c r="D808" i="3"/>
  <c r="E808" i="3"/>
  <c r="F808" i="3"/>
  <c r="G808" i="3"/>
  <c r="H808" i="3"/>
  <c r="J808" i="3"/>
  <c r="K808" i="3"/>
  <c r="L808" i="3"/>
  <c r="M808" i="3"/>
  <c r="AG808" i="3"/>
  <c r="AH808" i="3"/>
  <c r="AI808" i="3"/>
  <c r="AJ808" i="3"/>
  <c r="AK808" i="3"/>
  <c r="AL808" i="3"/>
  <c r="AM808" i="3"/>
  <c r="AN808" i="3"/>
  <c r="AV808" i="3"/>
  <c r="C809" i="3"/>
  <c r="D809" i="3"/>
  <c r="E809" i="3"/>
  <c r="F809" i="3"/>
  <c r="G809" i="3"/>
  <c r="H809" i="3"/>
  <c r="J809" i="3"/>
  <c r="K809" i="3"/>
  <c r="L809" i="3"/>
  <c r="M809" i="3"/>
  <c r="AG809" i="3"/>
  <c r="AH809" i="3"/>
  <c r="AI809" i="3"/>
  <c r="AJ809" i="3"/>
  <c r="AK809" i="3"/>
  <c r="AL809" i="3"/>
  <c r="AM809" i="3"/>
  <c r="AN809" i="3"/>
  <c r="AV809" i="3"/>
  <c r="C810" i="3"/>
  <c r="D810" i="3"/>
  <c r="E810" i="3"/>
  <c r="F810" i="3"/>
  <c r="G810" i="3"/>
  <c r="H810" i="3"/>
  <c r="J810" i="3"/>
  <c r="K810" i="3"/>
  <c r="L810" i="3"/>
  <c r="M810" i="3"/>
  <c r="AG810" i="3"/>
  <c r="AH810" i="3"/>
  <c r="AI810" i="3"/>
  <c r="AJ810" i="3"/>
  <c r="AK810" i="3"/>
  <c r="AL810" i="3"/>
  <c r="AM810" i="3"/>
  <c r="AN810" i="3"/>
  <c r="AV810" i="3"/>
  <c r="C811" i="3"/>
  <c r="D811" i="3"/>
  <c r="E811" i="3"/>
  <c r="F811" i="3"/>
  <c r="G811" i="3"/>
  <c r="H811" i="3"/>
  <c r="J811" i="3"/>
  <c r="K811" i="3"/>
  <c r="L811" i="3"/>
  <c r="M811" i="3"/>
  <c r="AG811" i="3"/>
  <c r="AH811" i="3"/>
  <c r="AI811" i="3"/>
  <c r="AJ811" i="3"/>
  <c r="AK811" i="3"/>
  <c r="AL811" i="3"/>
  <c r="AM811" i="3"/>
  <c r="AN811" i="3"/>
  <c r="AV811" i="3"/>
  <c r="C812" i="3"/>
  <c r="D812" i="3"/>
  <c r="E812" i="3"/>
  <c r="F812" i="3"/>
  <c r="G812" i="3"/>
  <c r="H812" i="3"/>
  <c r="J812" i="3"/>
  <c r="K812" i="3"/>
  <c r="L812" i="3"/>
  <c r="M812" i="3"/>
  <c r="AG812" i="3"/>
  <c r="AH812" i="3"/>
  <c r="AI812" i="3"/>
  <c r="AJ812" i="3"/>
  <c r="AK812" i="3"/>
  <c r="AL812" i="3"/>
  <c r="AM812" i="3"/>
  <c r="AN812" i="3"/>
  <c r="AV812" i="3"/>
  <c r="C813" i="3"/>
  <c r="D813" i="3"/>
  <c r="E813" i="3"/>
  <c r="F813" i="3"/>
  <c r="G813" i="3"/>
  <c r="H813" i="3"/>
  <c r="J813" i="3"/>
  <c r="K813" i="3"/>
  <c r="L813" i="3"/>
  <c r="M813" i="3"/>
  <c r="AG813" i="3"/>
  <c r="AH813" i="3"/>
  <c r="AI813" i="3"/>
  <c r="AJ813" i="3"/>
  <c r="AK813" i="3"/>
  <c r="AL813" i="3"/>
  <c r="AM813" i="3"/>
  <c r="AN813" i="3"/>
  <c r="AV813" i="3"/>
  <c r="C814" i="3"/>
  <c r="D814" i="3"/>
  <c r="E814" i="3"/>
  <c r="F814" i="3"/>
  <c r="G814" i="3"/>
  <c r="H814" i="3"/>
  <c r="J814" i="3"/>
  <c r="K814" i="3"/>
  <c r="L814" i="3"/>
  <c r="M814" i="3"/>
  <c r="AG814" i="3"/>
  <c r="AH814" i="3"/>
  <c r="AI814" i="3"/>
  <c r="AJ814" i="3"/>
  <c r="AK814" i="3"/>
  <c r="AL814" i="3"/>
  <c r="AM814" i="3"/>
  <c r="AN814" i="3"/>
  <c r="AV814" i="3"/>
  <c r="C815" i="3"/>
  <c r="D815" i="3"/>
  <c r="E815" i="3"/>
  <c r="F815" i="3"/>
  <c r="G815" i="3"/>
  <c r="H815" i="3"/>
  <c r="J815" i="3"/>
  <c r="K815" i="3"/>
  <c r="L815" i="3"/>
  <c r="M815" i="3"/>
  <c r="AG815" i="3"/>
  <c r="AH815" i="3"/>
  <c r="AI815" i="3"/>
  <c r="AJ815" i="3"/>
  <c r="AK815" i="3"/>
  <c r="AL815" i="3"/>
  <c r="AM815" i="3"/>
  <c r="AN815" i="3"/>
  <c r="AV815" i="3"/>
  <c r="C816" i="3"/>
  <c r="D816" i="3"/>
  <c r="E816" i="3"/>
  <c r="F816" i="3"/>
  <c r="G816" i="3"/>
  <c r="H816" i="3"/>
  <c r="J816" i="3"/>
  <c r="K816" i="3"/>
  <c r="L816" i="3"/>
  <c r="M816" i="3"/>
  <c r="AG816" i="3"/>
  <c r="AH816" i="3"/>
  <c r="AI816" i="3"/>
  <c r="AJ816" i="3"/>
  <c r="AK816" i="3"/>
  <c r="AL816" i="3"/>
  <c r="AM816" i="3"/>
  <c r="AN816" i="3"/>
  <c r="AV816" i="3"/>
  <c r="C817" i="3"/>
  <c r="D817" i="3"/>
  <c r="E817" i="3"/>
  <c r="F817" i="3"/>
  <c r="G817" i="3"/>
  <c r="H817" i="3"/>
  <c r="J817" i="3"/>
  <c r="K817" i="3"/>
  <c r="L817" i="3"/>
  <c r="M817" i="3"/>
  <c r="AG817" i="3"/>
  <c r="AH817" i="3"/>
  <c r="AI817" i="3"/>
  <c r="AJ817" i="3"/>
  <c r="AK817" i="3"/>
  <c r="AL817" i="3"/>
  <c r="AM817" i="3"/>
  <c r="AN817" i="3"/>
  <c r="AV817" i="3"/>
  <c r="C818" i="3"/>
  <c r="D818" i="3"/>
  <c r="E818" i="3"/>
  <c r="F818" i="3"/>
  <c r="G818" i="3"/>
  <c r="H818" i="3"/>
  <c r="J818" i="3"/>
  <c r="K818" i="3"/>
  <c r="L818" i="3"/>
  <c r="M818" i="3"/>
  <c r="AG818" i="3"/>
  <c r="AH818" i="3"/>
  <c r="AI818" i="3"/>
  <c r="AJ818" i="3"/>
  <c r="AK818" i="3"/>
  <c r="AL818" i="3"/>
  <c r="AM818" i="3"/>
  <c r="AN818" i="3"/>
  <c r="AV818" i="3"/>
  <c r="C819" i="3"/>
  <c r="D819" i="3"/>
  <c r="E819" i="3"/>
  <c r="F819" i="3"/>
  <c r="G819" i="3"/>
  <c r="H819" i="3"/>
  <c r="J819" i="3"/>
  <c r="K819" i="3"/>
  <c r="L819" i="3"/>
  <c r="M819" i="3"/>
  <c r="AG819" i="3"/>
  <c r="AH819" i="3"/>
  <c r="AI819" i="3"/>
  <c r="AJ819" i="3"/>
  <c r="AK819" i="3"/>
  <c r="AL819" i="3"/>
  <c r="AM819" i="3"/>
  <c r="AN819" i="3"/>
  <c r="AV819" i="3"/>
  <c r="C820" i="3"/>
  <c r="D820" i="3"/>
  <c r="E820" i="3"/>
  <c r="F820" i="3"/>
  <c r="G820" i="3"/>
  <c r="H820" i="3"/>
  <c r="J820" i="3"/>
  <c r="K820" i="3"/>
  <c r="L820" i="3"/>
  <c r="M820" i="3"/>
  <c r="AG820" i="3"/>
  <c r="AH820" i="3"/>
  <c r="AI820" i="3"/>
  <c r="AJ820" i="3"/>
  <c r="AK820" i="3"/>
  <c r="AL820" i="3"/>
  <c r="AM820" i="3"/>
  <c r="AN820" i="3"/>
  <c r="AV820" i="3"/>
  <c r="C821" i="3"/>
  <c r="D821" i="3"/>
  <c r="E821" i="3"/>
  <c r="F821" i="3"/>
  <c r="G821" i="3"/>
  <c r="H821" i="3"/>
  <c r="J821" i="3"/>
  <c r="K821" i="3"/>
  <c r="L821" i="3"/>
  <c r="M821" i="3"/>
  <c r="AG821" i="3"/>
  <c r="AH821" i="3"/>
  <c r="AI821" i="3"/>
  <c r="AJ821" i="3"/>
  <c r="AK821" i="3"/>
  <c r="AL821" i="3"/>
  <c r="AM821" i="3"/>
  <c r="AN821" i="3"/>
  <c r="AV821" i="3"/>
  <c r="C822" i="3"/>
  <c r="D822" i="3"/>
  <c r="E822" i="3"/>
  <c r="F822" i="3"/>
  <c r="G822" i="3"/>
  <c r="H822" i="3"/>
  <c r="J822" i="3"/>
  <c r="K822" i="3"/>
  <c r="L822" i="3"/>
  <c r="M822" i="3"/>
  <c r="AG822" i="3"/>
  <c r="AH822" i="3"/>
  <c r="AI822" i="3"/>
  <c r="AJ822" i="3"/>
  <c r="AK822" i="3"/>
  <c r="AL822" i="3"/>
  <c r="AM822" i="3"/>
  <c r="AN822" i="3"/>
  <c r="AV822" i="3"/>
  <c r="C823" i="3"/>
  <c r="D823" i="3"/>
  <c r="E823" i="3"/>
  <c r="F823" i="3"/>
  <c r="G823" i="3"/>
  <c r="H823" i="3"/>
  <c r="J823" i="3"/>
  <c r="K823" i="3"/>
  <c r="L823" i="3"/>
  <c r="M823" i="3"/>
  <c r="AG823" i="3"/>
  <c r="AH823" i="3"/>
  <c r="AI823" i="3"/>
  <c r="AJ823" i="3"/>
  <c r="AK823" i="3"/>
  <c r="AL823" i="3"/>
  <c r="AM823" i="3"/>
  <c r="AN823" i="3"/>
  <c r="AV823" i="3"/>
  <c r="C824" i="3"/>
  <c r="D824" i="3"/>
  <c r="E824" i="3"/>
  <c r="F824" i="3"/>
  <c r="G824" i="3"/>
  <c r="H824" i="3"/>
  <c r="J824" i="3"/>
  <c r="K824" i="3"/>
  <c r="L824" i="3"/>
  <c r="M824" i="3"/>
  <c r="AG824" i="3"/>
  <c r="AH824" i="3"/>
  <c r="AI824" i="3"/>
  <c r="AJ824" i="3"/>
  <c r="AK824" i="3"/>
  <c r="AL824" i="3"/>
  <c r="AM824" i="3"/>
  <c r="AN824" i="3"/>
  <c r="AV824" i="3"/>
  <c r="C825" i="3"/>
  <c r="D825" i="3"/>
  <c r="E825" i="3"/>
  <c r="F825" i="3"/>
  <c r="G825" i="3"/>
  <c r="H825" i="3"/>
  <c r="J825" i="3"/>
  <c r="K825" i="3"/>
  <c r="L825" i="3"/>
  <c r="M825" i="3"/>
  <c r="AG825" i="3"/>
  <c r="AH825" i="3"/>
  <c r="AI825" i="3"/>
  <c r="AJ825" i="3"/>
  <c r="AK825" i="3"/>
  <c r="AL825" i="3"/>
  <c r="AM825" i="3"/>
  <c r="AN825" i="3"/>
  <c r="AV825" i="3"/>
  <c r="C826" i="3"/>
  <c r="D826" i="3"/>
  <c r="E826" i="3"/>
  <c r="F826" i="3"/>
  <c r="G826" i="3"/>
  <c r="H826" i="3"/>
  <c r="J826" i="3"/>
  <c r="K826" i="3"/>
  <c r="L826" i="3"/>
  <c r="M826" i="3"/>
  <c r="AG826" i="3"/>
  <c r="AH826" i="3"/>
  <c r="AI826" i="3"/>
  <c r="AJ826" i="3"/>
  <c r="AK826" i="3"/>
  <c r="AL826" i="3"/>
  <c r="AM826" i="3"/>
  <c r="AN826" i="3"/>
  <c r="AV826" i="3"/>
  <c r="C827" i="3"/>
  <c r="D827" i="3"/>
  <c r="E827" i="3"/>
  <c r="F827" i="3"/>
  <c r="G827" i="3"/>
  <c r="H827" i="3"/>
  <c r="J827" i="3"/>
  <c r="K827" i="3"/>
  <c r="L827" i="3"/>
  <c r="M827" i="3"/>
  <c r="AG827" i="3"/>
  <c r="AH827" i="3"/>
  <c r="AI827" i="3"/>
  <c r="AJ827" i="3"/>
  <c r="AK827" i="3"/>
  <c r="AL827" i="3"/>
  <c r="AM827" i="3"/>
  <c r="AN827" i="3"/>
  <c r="AV827" i="3"/>
  <c r="C828" i="3"/>
  <c r="D828" i="3"/>
  <c r="E828" i="3"/>
  <c r="F828" i="3"/>
  <c r="G828" i="3"/>
  <c r="H828" i="3"/>
  <c r="J828" i="3"/>
  <c r="K828" i="3"/>
  <c r="L828" i="3"/>
  <c r="M828" i="3"/>
  <c r="AG828" i="3"/>
  <c r="AH828" i="3"/>
  <c r="AI828" i="3"/>
  <c r="AJ828" i="3"/>
  <c r="AK828" i="3"/>
  <c r="AL828" i="3"/>
  <c r="AM828" i="3"/>
  <c r="AN828" i="3"/>
  <c r="AV828" i="3"/>
  <c r="C829" i="3"/>
  <c r="D829" i="3"/>
  <c r="E829" i="3"/>
  <c r="F829" i="3"/>
  <c r="G829" i="3"/>
  <c r="H829" i="3"/>
  <c r="J829" i="3"/>
  <c r="K829" i="3"/>
  <c r="L829" i="3"/>
  <c r="M829" i="3"/>
  <c r="AG829" i="3"/>
  <c r="AH829" i="3"/>
  <c r="AI829" i="3"/>
  <c r="AJ829" i="3"/>
  <c r="AK829" i="3"/>
  <c r="AL829" i="3"/>
  <c r="AM829" i="3"/>
  <c r="AN829" i="3"/>
  <c r="AV829" i="3"/>
  <c r="C830" i="3"/>
  <c r="D830" i="3"/>
  <c r="E830" i="3"/>
  <c r="F830" i="3"/>
  <c r="G830" i="3"/>
  <c r="H830" i="3"/>
  <c r="J830" i="3"/>
  <c r="K830" i="3"/>
  <c r="L830" i="3"/>
  <c r="M830" i="3"/>
  <c r="AG830" i="3"/>
  <c r="AH830" i="3"/>
  <c r="AI830" i="3"/>
  <c r="AJ830" i="3"/>
  <c r="AK830" i="3"/>
  <c r="AL830" i="3"/>
  <c r="AM830" i="3"/>
  <c r="AN830" i="3"/>
  <c r="AV830" i="3"/>
  <c r="C831" i="3"/>
  <c r="D831" i="3"/>
  <c r="E831" i="3"/>
  <c r="F831" i="3"/>
  <c r="G831" i="3"/>
  <c r="H831" i="3"/>
  <c r="J831" i="3"/>
  <c r="K831" i="3"/>
  <c r="L831" i="3"/>
  <c r="M831" i="3"/>
  <c r="AG831" i="3"/>
  <c r="AH831" i="3"/>
  <c r="AI831" i="3"/>
  <c r="AJ831" i="3"/>
  <c r="AK831" i="3"/>
  <c r="AL831" i="3"/>
  <c r="AM831" i="3"/>
  <c r="AN831" i="3"/>
  <c r="AV831" i="3"/>
  <c r="C832" i="3"/>
  <c r="D832" i="3"/>
  <c r="E832" i="3"/>
  <c r="F832" i="3"/>
  <c r="G832" i="3"/>
  <c r="H832" i="3"/>
  <c r="J832" i="3"/>
  <c r="K832" i="3"/>
  <c r="L832" i="3"/>
  <c r="M832" i="3"/>
  <c r="AG832" i="3"/>
  <c r="AH832" i="3"/>
  <c r="AI832" i="3"/>
  <c r="AJ832" i="3"/>
  <c r="AK832" i="3"/>
  <c r="AL832" i="3"/>
  <c r="AM832" i="3"/>
  <c r="AN832" i="3"/>
  <c r="AV832" i="3"/>
  <c r="C833" i="3"/>
  <c r="D833" i="3"/>
  <c r="E833" i="3"/>
  <c r="F833" i="3"/>
  <c r="G833" i="3"/>
  <c r="H833" i="3"/>
  <c r="J833" i="3"/>
  <c r="K833" i="3"/>
  <c r="L833" i="3"/>
  <c r="M833" i="3"/>
  <c r="AG833" i="3"/>
  <c r="AH833" i="3"/>
  <c r="AI833" i="3"/>
  <c r="AJ833" i="3"/>
  <c r="AK833" i="3"/>
  <c r="AL833" i="3"/>
  <c r="AM833" i="3"/>
  <c r="AN833" i="3"/>
  <c r="AV833" i="3"/>
  <c r="C834" i="3"/>
  <c r="D834" i="3"/>
  <c r="E834" i="3"/>
  <c r="F834" i="3"/>
  <c r="G834" i="3"/>
  <c r="H834" i="3"/>
  <c r="J834" i="3"/>
  <c r="K834" i="3"/>
  <c r="L834" i="3"/>
  <c r="M834" i="3"/>
  <c r="AG834" i="3"/>
  <c r="AH834" i="3"/>
  <c r="AI834" i="3"/>
  <c r="AJ834" i="3"/>
  <c r="AK834" i="3"/>
  <c r="AL834" i="3"/>
  <c r="AM834" i="3"/>
  <c r="AN834" i="3"/>
  <c r="AV834" i="3"/>
  <c r="C835" i="3"/>
  <c r="D835" i="3"/>
  <c r="E835" i="3"/>
  <c r="F835" i="3"/>
  <c r="G835" i="3"/>
  <c r="H835" i="3"/>
  <c r="J835" i="3"/>
  <c r="K835" i="3"/>
  <c r="L835" i="3"/>
  <c r="M835" i="3"/>
  <c r="AG835" i="3"/>
  <c r="AH835" i="3"/>
  <c r="AI835" i="3"/>
  <c r="AJ835" i="3"/>
  <c r="AK835" i="3"/>
  <c r="AL835" i="3"/>
  <c r="AM835" i="3"/>
  <c r="AN835" i="3"/>
  <c r="AV835" i="3"/>
  <c r="C836" i="3"/>
  <c r="D836" i="3"/>
  <c r="E836" i="3"/>
  <c r="F836" i="3"/>
  <c r="G836" i="3"/>
  <c r="H836" i="3"/>
  <c r="J836" i="3"/>
  <c r="K836" i="3"/>
  <c r="L836" i="3"/>
  <c r="M836" i="3"/>
  <c r="AG836" i="3"/>
  <c r="AH836" i="3"/>
  <c r="AI836" i="3"/>
  <c r="AJ836" i="3"/>
  <c r="AK836" i="3"/>
  <c r="AL836" i="3"/>
  <c r="AM836" i="3"/>
  <c r="AN836" i="3"/>
  <c r="AV836" i="3"/>
  <c r="C837" i="3"/>
  <c r="D837" i="3"/>
  <c r="E837" i="3"/>
  <c r="F837" i="3"/>
  <c r="G837" i="3"/>
  <c r="H837" i="3"/>
  <c r="J837" i="3"/>
  <c r="K837" i="3"/>
  <c r="L837" i="3"/>
  <c r="M837" i="3"/>
  <c r="AG837" i="3"/>
  <c r="AH837" i="3"/>
  <c r="AI837" i="3"/>
  <c r="AJ837" i="3"/>
  <c r="AK837" i="3"/>
  <c r="AL837" i="3"/>
  <c r="AM837" i="3"/>
  <c r="AN837" i="3"/>
  <c r="AV837" i="3"/>
  <c r="C838" i="3"/>
  <c r="D838" i="3"/>
  <c r="E838" i="3"/>
  <c r="F838" i="3"/>
  <c r="G838" i="3"/>
  <c r="H838" i="3"/>
  <c r="J838" i="3"/>
  <c r="K838" i="3"/>
  <c r="L838" i="3"/>
  <c r="M838" i="3"/>
  <c r="AG838" i="3"/>
  <c r="AH838" i="3"/>
  <c r="AI838" i="3"/>
  <c r="AJ838" i="3"/>
  <c r="AK838" i="3"/>
  <c r="AL838" i="3"/>
  <c r="AM838" i="3"/>
  <c r="AN838" i="3"/>
  <c r="AV838" i="3"/>
  <c r="C839" i="3"/>
  <c r="D839" i="3"/>
  <c r="E839" i="3"/>
  <c r="F839" i="3"/>
  <c r="G839" i="3"/>
  <c r="H839" i="3"/>
  <c r="J839" i="3"/>
  <c r="K839" i="3"/>
  <c r="L839" i="3"/>
  <c r="M839" i="3"/>
  <c r="AG839" i="3"/>
  <c r="AH839" i="3"/>
  <c r="AI839" i="3"/>
  <c r="AJ839" i="3"/>
  <c r="AK839" i="3"/>
  <c r="AL839" i="3"/>
  <c r="AM839" i="3"/>
  <c r="AN839" i="3"/>
  <c r="AV839" i="3"/>
  <c r="C840" i="3"/>
  <c r="D840" i="3"/>
  <c r="E840" i="3"/>
  <c r="F840" i="3"/>
  <c r="G840" i="3"/>
  <c r="H840" i="3"/>
  <c r="J840" i="3"/>
  <c r="K840" i="3"/>
  <c r="L840" i="3"/>
  <c r="M840" i="3"/>
  <c r="AG840" i="3"/>
  <c r="AH840" i="3"/>
  <c r="AI840" i="3"/>
  <c r="AJ840" i="3"/>
  <c r="AK840" i="3"/>
  <c r="AL840" i="3"/>
  <c r="AM840" i="3"/>
  <c r="AN840" i="3"/>
  <c r="AV840" i="3"/>
  <c r="C841" i="3"/>
  <c r="D841" i="3"/>
  <c r="E841" i="3"/>
  <c r="F841" i="3"/>
  <c r="G841" i="3"/>
  <c r="H841" i="3"/>
  <c r="J841" i="3"/>
  <c r="K841" i="3"/>
  <c r="L841" i="3"/>
  <c r="M841" i="3"/>
  <c r="AG841" i="3"/>
  <c r="AH841" i="3"/>
  <c r="AI841" i="3"/>
  <c r="AJ841" i="3"/>
  <c r="AK841" i="3"/>
  <c r="AL841" i="3"/>
  <c r="AM841" i="3"/>
  <c r="AN841" i="3"/>
  <c r="AV841" i="3"/>
  <c r="C842" i="3"/>
  <c r="D842" i="3"/>
  <c r="E842" i="3"/>
  <c r="F842" i="3"/>
  <c r="G842" i="3"/>
  <c r="H842" i="3"/>
  <c r="J842" i="3"/>
  <c r="K842" i="3"/>
  <c r="L842" i="3"/>
  <c r="M842" i="3"/>
  <c r="AG842" i="3"/>
  <c r="AH842" i="3"/>
  <c r="AI842" i="3"/>
  <c r="AJ842" i="3"/>
  <c r="AK842" i="3"/>
  <c r="AL842" i="3"/>
  <c r="AM842" i="3"/>
  <c r="AN842" i="3"/>
  <c r="AV842" i="3"/>
  <c r="C843" i="3"/>
  <c r="D843" i="3"/>
  <c r="E843" i="3"/>
  <c r="F843" i="3"/>
  <c r="G843" i="3"/>
  <c r="H843" i="3"/>
  <c r="J843" i="3"/>
  <c r="K843" i="3"/>
  <c r="L843" i="3"/>
  <c r="M843" i="3"/>
  <c r="AG843" i="3"/>
  <c r="AH843" i="3"/>
  <c r="AI843" i="3"/>
  <c r="AJ843" i="3"/>
  <c r="AK843" i="3"/>
  <c r="AL843" i="3"/>
  <c r="AM843" i="3"/>
  <c r="AN843" i="3"/>
  <c r="AV843" i="3"/>
  <c r="C844" i="3"/>
  <c r="D844" i="3"/>
  <c r="E844" i="3"/>
  <c r="F844" i="3"/>
  <c r="G844" i="3"/>
  <c r="H844" i="3"/>
  <c r="J844" i="3"/>
  <c r="K844" i="3"/>
  <c r="L844" i="3"/>
  <c r="M844" i="3"/>
  <c r="AG844" i="3"/>
  <c r="AH844" i="3"/>
  <c r="AI844" i="3"/>
  <c r="AJ844" i="3"/>
  <c r="AK844" i="3"/>
  <c r="AL844" i="3"/>
  <c r="AM844" i="3"/>
  <c r="AN844" i="3"/>
  <c r="AV844" i="3"/>
  <c r="C845" i="3"/>
  <c r="D845" i="3"/>
  <c r="E845" i="3"/>
  <c r="F845" i="3"/>
  <c r="G845" i="3"/>
  <c r="H845" i="3"/>
  <c r="J845" i="3"/>
  <c r="K845" i="3"/>
  <c r="L845" i="3"/>
  <c r="M845" i="3"/>
  <c r="AG845" i="3"/>
  <c r="AH845" i="3"/>
  <c r="AI845" i="3"/>
  <c r="AJ845" i="3"/>
  <c r="AK845" i="3"/>
  <c r="AL845" i="3"/>
  <c r="AM845" i="3"/>
  <c r="AN845" i="3"/>
  <c r="AV845" i="3"/>
  <c r="C846" i="3"/>
  <c r="D846" i="3"/>
  <c r="E846" i="3"/>
  <c r="F846" i="3"/>
  <c r="G846" i="3"/>
  <c r="H846" i="3"/>
  <c r="J846" i="3"/>
  <c r="K846" i="3"/>
  <c r="L846" i="3"/>
  <c r="M846" i="3"/>
  <c r="AG846" i="3"/>
  <c r="AH846" i="3"/>
  <c r="AI846" i="3"/>
  <c r="AJ846" i="3"/>
  <c r="AK846" i="3"/>
  <c r="AL846" i="3"/>
  <c r="AM846" i="3"/>
  <c r="AN846" i="3"/>
  <c r="AV846" i="3"/>
  <c r="C847" i="3"/>
  <c r="D847" i="3"/>
  <c r="E847" i="3"/>
  <c r="F847" i="3"/>
  <c r="G847" i="3"/>
  <c r="H847" i="3"/>
  <c r="J847" i="3"/>
  <c r="K847" i="3"/>
  <c r="L847" i="3"/>
  <c r="M847" i="3"/>
  <c r="AG847" i="3"/>
  <c r="AH847" i="3"/>
  <c r="AI847" i="3"/>
  <c r="AJ847" i="3"/>
  <c r="AK847" i="3"/>
  <c r="AL847" i="3"/>
  <c r="AM847" i="3"/>
  <c r="AN847" i="3"/>
  <c r="AV847" i="3"/>
  <c r="C848" i="3"/>
  <c r="D848" i="3"/>
  <c r="E848" i="3"/>
  <c r="F848" i="3"/>
  <c r="G848" i="3"/>
  <c r="H848" i="3"/>
  <c r="J848" i="3"/>
  <c r="K848" i="3"/>
  <c r="L848" i="3"/>
  <c r="M848" i="3"/>
  <c r="AG848" i="3"/>
  <c r="AH848" i="3"/>
  <c r="AI848" i="3"/>
  <c r="AJ848" i="3"/>
  <c r="AK848" i="3"/>
  <c r="AL848" i="3"/>
  <c r="AM848" i="3"/>
  <c r="AN848" i="3"/>
  <c r="AV848" i="3"/>
  <c r="C849" i="3"/>
  <c r="D849" i="3"/>
  <c r="E849" i="3"/>
  <c r="F849" i="3"/>
  <c r="G849" i="3"/>
  <c r="H849" i="3"/>
  <c r="J849" i="3"/>
  <c r="K849" i="3"/>
  <c r="L849" i="3"/>
  <c r="M849" i="3"/>
  <c r="AG849" i="3"/>
  <c r="AH849" i="3"/>
  <c r="AI849" i="3"/>
  <c r="AJ849" i="3"/>
  <c r="AK849" i="3"/>
  <c r="AL849" i="3"/>
  <c r="AM849" i="3"/>
  <c r="AN849" i="3"/>
  <c r="AV849" i="3"/>
  <c r="C850" i="3"/>
  <c r="D850" i="3"/>
  <c r="E850" i="3"/>
  <c r="F850" i="3"/>
  <c r="G850" i="3"/>
  <c r="H850" i="3"/>
  <c r="J850" i="3"/>
  <c r="K850" i="3"/>
  <c r="L850" i="3"/>
  <c r="M850" i="3"/>
  <c r="AG850" i="3"/>
  <c r="AH850" i="3"/>
  <c r="AI850" i="3"/>
  <c r="AJ850" i="3"/>
  <c r="AK850" i="3"/>
  <c r="AL850" i="3"/>
  <c r="AM850" i="3"/>
  <c r="AN850" i="3"/>
  <c r="AV850" i="3"/>
  <c r="C851" i="3"/>
  <c r="D851" i="3"/>
  <c r="E851" i="3"/>
  <c r="F851" i="3"/>
  <c r="G851" i="3"/>
  <c r="H851" i="3"/>
  <c r="J851" i="3"/>
  <c r="K851" i="3"/>
  <c r="L851" i="3"/>
  <c r="M851" i="3"/>
  <c r="AG851" i="3"/>
  <c r="AH851" i="3"/>
  <c r="AI851" i="3"/>
  <c r="AJ851" i="3"/>
  <c r="AK851" i="3"/>
  <c r="AL851" i="3"/>
  <c r="AM851" i="3"/>
  <c r="AN851" i="3"/>
  <c r="AV851" i="3"/>
  <c r="C852" i="3"/>
  <c r="D852" i="3"/>
  <c r="E852" i="3"/>
  <c r="F852" i="3"/>
  <c r="G852" i="3"/>
  <c r="H852" i="3"/>
  <c r="J852" i="3"/>
  <c r="K852" i="3"/>
  <c r="L852" i="3"/>
  <c r="M852" i="3"/>
  <c r="AG852" i="3"/>
  <c r="AH852" i="3"/>
  <c r="AI852" i="3"/>
  <c r="AJ852" i="3"/>
  <c r="AK852" i="3"/>
  <c r="AL852" i="3"/>
  <c r="AM852" i="3"/>
  <c r="AN852" i="3"/>
  <c r="AV852" i="3"/>
  <c r="C853" i="3"/>
  <c r="D853" i="3"/>
  <c r="E853" i="3"/>
  <c r="F853" i="3"/>
  <c r="G853" i="3"/>
  <c r="H853" i="3"/>
  <c r="J853" i="3"/>
  <c r="K853" i="3"/>
  <c r="L853" i="3"/>
  <c r="M853" i="3"/>
  <c r="AG853" i="3"/>
  <c r="AH853" i="3"/>
  <c r="AI853" i="3"/>
  <c r="AJ853" i="3"/>
  <c r="AK853" i="3"/>
  <c r="AL853" i="3"/>
  <c r="AM853" i="3"/>
  <c r="AN853" i="3"/>
  <c r="AV853" i="3"/>
  <c r="C854" i="3"/>
  <c r="D854" i="3"/>
  <c r="E854" i="3"/>
  <c r="F854" i="3"/>
  <c r="G854" i="3"/>
  <c r="H854" i="3"/>
  <c r="J854" i="3"/>
  <c r="K854" i="3"/>
  <c r="L854" i="3"/>
  <c r="M854" i="3"/>
  <c r="AG854" i="3"/>
  <c r="AH854" i="3"/>
  <c r="AI854" i="3"/>
  <c r="AJ854" i="3"/>
  <c r="AK854" i="3"/>
  <c r="AL854" i="3"/>
  <c r="AM854" i="3"/>
  <c r="AN854" i="3"/>
  <c r="AV854" i="3"/>
  <c r="C855" i="3"/>
  <c r="D855" i="3"/>
  <c r="E855" i="3"/>
  <c r="F855" i="3"/>
  <c r="G855" i="3"/>
  <c r="H855" i="3"/>
  <c r="J855" i="3"/>
  <c r="K855" i="3"/>
  <c r="L855" i="3"/>
  <c r="M855" i="3"/>
  <c r="AG855" i="3"/>
  <c r="AH855" i="3"/>
  <c r="AI855" i="3"/>
  <c r="AJ855" i="3"/>
  <c r="AK855" i="3"/>
  <c r="AL855" i="3"/>
  <c r="AM855" i="3"/>
  <c r="AN855" i="3"/>
  <c r="AV855" i="3"/>
  <c r="C856" i="3"/>
  <c r="D856" i="3"/>
  <c r="E856" i="3"/>
  <c r="F856" i="3"/>
  <c r="G856" i="3"/>
  <c r="H856" i="3"/>
  <c r="J856" i="3"/>
  <c r="K856" i="3"/>
  <c r="L856" i="3"/>
  <c r="M856" i="3"/>
  <c r="AG856" i="3"/>
  <c r="AH856" i="3"/>
  <c r="AI856" i="3"/>
  <c r="AJ856" i="3"/>
  <c r="AK856" i="3"/>
  <c r="AL856" i="3"/>
  <c r="AM856" i="3"/>
  <c r="AN856" i="3"/>
  <c r="AV856" i="3"/>
  <c r="C857" i="3"/>
  <c r="D857" i="3"/>
  <c r="E857" i="3"/>
  <c r="F857" i="3"/>
  <c r="G857" i="3"/>
  <c r="H857" i="3"/>
  <c r="J857" i="3"/>
  <c r="K857" i="3"/>
  <c r="L857" i="3"/>
  <c r="M857" i="3"/>
  <c r="AG857" i="3"/>
  <c r="AH857" i="3"/>
  <c r="AI857" i="3"/>
  <c r="AJ857" i="3"/>
  <c r="AK857" i="3"/>
  <c r="AL857" i="3"/>
  <c r="AM857" i="3"/>
  <c r="AN857" i="3"/>
  <c r="AV857" i="3"/>
  <c r="C858" i="3"/>
  <c r="D858" i="3"/>
  <c r="E858" i="3"/>
  <c r="F858" i="3"/>
  <c r="G858" i="3"/>
  <c r="H858" i="3"/>
  <c r="J858" i="3"/>
  <c r="K858" i="3"/>
  <c r="L858" i="3"/>
  <c r="M858" i="3"/>
  <c r="AG858" i="3"/>
  <c r="AH858" i="3"/>
  <c r="AI858" i="3"/>
  <c r="AJ858" i="3"/>
  <c r="AK858" i="3"/>
  <c r="AL858" i="3"/>
  <c r="AM858" i="3"/>
  <c r="AN858" i="3"/>
  <c r="AV858" i="3"/>
  <c r="C859" i="3"/>
  <c r="D859" i="3"/>
  <c r="E859" i="3"/>
  <c r="F859" i="3"/>
  <c r="G859" i="3"/>
  <c r="H859" i="3"/>
  <c r="J859" i="3"/>
  <c r="K859" i="3"/>
  <c r="L859" i="3"/>
  <c r="M859" i="3"/>
  <c r="AG859" i="3"/>
  <c r="AH859" i="3"/>
  <c r="AI859" i="3"/>
  <c r="AJ859" i="3"/>
  <c r="AK859" i="3"/>
  <c r="AL859" i="3"/>
  <c r="AM859" i="3"/>
  <c r="AN859" i="3"/>
  <c r="AV859" i="3"/>
  <c r="C860" i="3"/>
  <c r="D860" i="3"/>
  <c r="E860" i="3"/>
  <c r="F860" i="3"/>
  <c r="G860" i="3"/>
  <c r="H860" i="3"/>
  <c r="J860" i="3"/>
  <c r="K860" i="3"/>
  <c r="L860" i="3"/>
  <c r="M860" i="3"/>
  <c r="AG860" i="3"/>
  <c r="AH860" i="3"/>
  <c r="AI860" i="3"/>
  <c r="AJ860" i="3"/>
  <c r="AK860" i="3"/>
  <c r="AL860" i="3"/>
  <c r="AM860" i="3"/>
  <c r="AN860" i="3"/>
  <c r="AV860" i="3"/>
  <c r="C861" i="3"/>
  <c r="D861" i="3"/>
  <c r="E861" i="3"/>
  <c r="F861" i="3"/>
  <c r="G861" i="3"/>
  <c r="H861" i="3"/>
  <c r="J861" i="3"/>
  <c r="K861" i="3"/>
  <c r="L861" i="3"/>
  <c r="M861" i="3"/>
  <c r="AG861" i="3"/>
  <c r="AH861" i="3"/>
  <c r="AI861" i="3"/>
  <c r="AJ861" i="3"/>
  <c r="AK861" i="3"/>
  <c r="AL861" i="3"/>
  <c r="AM861" i="3"/>
  <c r="AN861" i="3"/>
  <c r="AV861" i="3"/>
  <c r="C862" i="3"/>
  <c r="D862" i="3"/>
  <c r="E862" i="3"/>
  <c r="F862" i="3"/>
  <c r="G862" i="3"/>
  <c r="H862" i="3"/>
  <c r="J862" i="3"/>
  <c r="K862" i="3"/>
  <c r="L862" i="3"/>
  <c r="M862" i="3"/>
  <c r="AG862" i="3"/>
  <c r="AH862" i="3"/>
  <c r="AI862" i="3"/>
  <c r="AJ862" i="3"/>
  <c r="AK862" i="3"/>
  <c r="AL862" i="3"/>
  <c r="AM862" i="3"/>
  <c r="AN862" i="3"/>
  <c r="AV862" i="3"/>
  <c r="C863" i="3"/>
  <c r="D863" i="3"/>
  <c r="E863" i="3"/>
  <c r="F863" i="3"/>
  <c r="G863" i="3"/>
  <c r="H863" i="3"/>
  <c r="J863" i="3"/>
  <c r="K863" i="3"/>
  <c r="L863" i="3"/>
  <c r="M863" i="3"/>
  <c r="AG863" i="3"/>
  <c r="AH863" i="3"/>
  <c r="AI863" i="3"/>
  <c r="AJ863" i="3"/>
  <c r="AK863" i="3"/>
  <c r="AL863" i="3"/>
  <c r="AM863" i="3"/>
  <c r="AN863" i="3"/>
  <c r="AV863" i="3"/>
  <c r="C864" i="3"/>
  <c r="D864" i="3"/>
  <c r="E864" i="3"/>
  <c r="F864" i="3"/>
  <c r="G864" i="3"/>
  <c r="H864" i="3"/>
  <c r="J864" i="3"/>
  <c r="K864" i="3"/>
  <c r="L864" i="3"/>
  <c r="M864" i="3"/>
  <c r="AG864" i="3"/>
  <c r="AH864" i="3"/>
  <c r="AI864" i="3"/>
  <c r="AJ864" i="3"/>
  <c r="AK864" i="3"/>
  <c r="AL864" i="3"/>
  <c r="AM864" i="3"/>
  <c r="AN864" i="3"/>
  <c r="AV864" i="3"/>
  <c r="C865" i="3"/>
  <c r="D865" i="3"/>
  <c r="E865" i="3"/>
  <c r="F865" i="3"/>
  <c r="G865" i="3"/>
  <c r="H865" i="3"/>
  <c r="J865" i="3"/>
  <c r="K865" i="3"/>
  <c r="L865" i="3"/>
  <c r="M865" i="3"/>
  <c r="AG865" i="3"/>
  <c r="AH865" i="3"/>
  <c r="AI865" i="3"/>
  <c r="AJ865" i="3"/>
  <c r="AK865" i="3"/>
  <c r="AL865" i="3"/>
  <c r="AM865" i="3"/>
  <c r="AN865" i="3"/>
  <c r="AV865" i="3"/>
  <c r="C866" i="3"/>
  <c r="D866" i="3"/>
  <c r="E866" i="3"/>
  <c r="F866" i="3"/>
  <c r="G866" i="3"/>
  <c r="H866" i="3"/>
  <c r="J866" i="3"/>
  <c r="K866" i="3"/>
  <c r="L866" i="3"/>
  <c r="M866" i="3"/>
  <c r="AG866" i="3"/>
  <c r="AH866" i="3"/>
  <c r="AI866" i="3"/>
  <c r="AJ866" i="3"/>
  <c r="AK866" i="3"/>
  <c r="AL866" i="3"/>
  <c r="AM866" i="3"/>
  <c r="AN866" i="3"/>
  <c r="AV866" i="3"/>
  <c r="C867" i="3"/>
  <c r="D867" i="3"/>
  <c r="E867" i="3"/>
  <c r="F867" i="3"/>
  <c r="G867" i="3"/>
  <c r="H867" i="3"/>
  <c r="J867" i="3"/>
  <c r="K867" i="3"/>
  <c r="L867" i="3"/>
  <c r="M867" i="3"/>
  <c r="AG867" i="3"/>
  <c r="AH867" i="3"/>
  <c r="AI867" i="3"/>
  <c r="AJ867" i="3"/>
  <c r="AK867" i="3"/>
  <c r="AL867" i="3"/>
  <c r="AM867" i="3"/>
  <c r="AN867" i="3"/>
  <c r="AV867" i="3"/>
  <c r="C868" i="3"/>
  <c r="D868" i="3"/>
  <c r="E868" i="3"/>
  <c r="F868" i="3"/>
  <c r="G868" i="3"/>
  <c r="H868" i="3"/>
  <c r="J868" i="3"/>
  <c r="K868" i="3"/>
  <c r="L868" i="3"/>
  <c r="M868" i="3"/>
  <c r="AG868" i="3"/>
  <c r="AH868" i="3"/>
  <c r="AI868" i="3"/>
  <c r="AJ868" i="3"/>
  <c r="AK868" i="3"/>
  <c r="AL868" i="3"/>
  <c r="AM868" i="3"/>
  <c r="AN868" i="3"/>
  <c r="AV868" i="3"/>
  <c r="C869" i="3"/>
  <c r="D869" i="3"/>
  <c r="E869" i="3"/>
  <c r="F869" i="3"/>
  <c r="G869" i="3"/>
  <c r="H869" i="3"/>
  <c r="J869" i="3"/>
  <c r="K869" i="3"/>
  <c r="L869" i="3"/>
  <c r="M869" i="3"/>
  <c r="AG869" i="3"/>
  <c r="AH869" i="3"/>
  <c r="AI869" i="3"/>
  <c r="AJ869" i="3"/>
  <c r="AK869" i="3"/>
  <c r="AL869" i="3"/>
  <c r="AM869" i="3"/>
  <c r="AN869" i="3"/>
  <c r="AV869" i="3"/>
  <c r="C870" i="3"/>
  <c r="D870" i="3"/>
  <c r="E870" i="3"/>
  <c r="F870" i="3"/>
  <c r="G870" i="3"/>
  <c r="H870" i="3"/>
  <c r="J870" i="3"/>
  <c r="K870" i="3"/>
  <c r="L870" i="3"/>
  <c r="M870" i="3"/>
  <c r="AG870" i="3"/>
  <c r="AH870" i="3"/>
  <c r="AI870" i="3"/>
  <c r="AJ870" i="3"/>
  <c r="AK870" i="3"/>
  <c r="AL870" i="3"/>
  <c r="AM870" i="3"/>
  <c r="AN870" i="3"/>
  <c r="AV870" i="3"/>
  <c r="C871" i="3"/>
  <c r="D871" i="3"/>
  <c r="E871" i="3"/>
  <c r="F871" i="3"/>
  <c r="G871" i="3"/>
  <c r="H871" i="3"/>
  <c r="J871" i="3"/>
  <c r="K871" i="3"/>
  <c r="L871" i="3"/>
  <c r="M871" i="3"/>
  <c r="AG871" i="3"/>
  <c r="AH871" i="3"/>
  <c r="AI871" i="3"/>
  <c r="AJ871" i="3"/>
  <c r="AK871" i="3"/>
  <c r="AL871" i="3"/>
  <c r="AM871" i="3"/>
  <c r="AN871" i="3"/>
  <c r="AV871" i="3"/>
  <c r="C872" i="3"/>
  <c r="D872" i="3"/>
  <c r="E872" i="3"/>
  <c r="F872" i="3"/>
  <c r="G872" i="3"/>
  <c r="H872" i="3"/>
  <c r="J872" i="3"/>
  <c r="K872" i="3"/>
  <c r="L872" i="3"/>
  <c r="M872" i="3"/>
  <c r="AG872" i="3"/>
  <c r="AH872" i="3"/>
  <c r="AI872" i="3"/>
  <c r="AJ872" i="3"/>
  <c r="AK872" i="3"/>
  <c r="AL872" i="3"/>
  <c r="AM872" i="3"/>
  <c r="AN872" i="3"/>
  <c r="AV872" i="3"/>
  <c r="C873" i="3"/>
  <c r="D873" i="3"/>
  <c r="E873" i="3"/>
  <c r="F873" i="3"/>
  <c r="G873" i="3"/>
  <c r="H873" i="3"/>
  <c r="J873" i="3"/>
  <c r="K873" i="3"/>
  <c r="L873" i="3"/>
  <c r="M873" i="3"/>
  <c r="AG873" i="3"/>
  <c r="AH873" i="3"/>
  <c r="AI873" i="3"/>
  <c r="AJ873" i="3"/>
  <c r="AK873" i="3"/>
  <c r="AL873" i="3"/>
  <c r="AM873" i="3"/>
  <c r="AN873" i="3"/>
  <c r="AV873" i="3"/>
  <c r="C874" i="3"/>
  <c r="D874" i="3"/>
  <c r="E874" i="3"/>
  <c r="F874" i="3"/>
  <c r="G874" i="3"/>
  <c r="H874" i="3"/>
  <c r="J874" i="3"/>
  <c r="K874" i="3"/>
  <c r="L874" i="3"/>
  <c r="M874" i="3"/>
  <c r="AG874" i="3"/>
  <c r="AH874" i="3"/>
  <c r="AI874" i="3"/>
  <c r="AJ874" i="3"/>
  <c r="AK874" i="3"/>
  <c r="AL874" i="3"/>
  <c r="AM874" i="3"/>
  <c r="AN874" i="3"/>
  <c r="AV874" i="3"/>
  <c r="C875" i="3"/>
  <c r="D875" i="3"/>
  <c r="E875" i="3"/>
  <c r="F875" i="3"/>
  <c r="G875" i="3"/>
  <c r="H875" i="3"/>
  <c r="J875" i="3"/>
  <c r="K875" i="3"/>
  <c r="L875" i="3"/>
  <c r="M875" i="3"/>
  <c r="AG875" i="3"/>
  <c r="AH875" i="3"/>
  <c r="AI875" i="3"/>
  <c r="AJ875" i="3"/>
  <c r="AK875" i="3"/>
  <c r="AL875" i="3"/>
  <c r="AM875" i="3"/>
  <c r="AN875" i="3"/>
  <c r="AV875" i="3"/>
  <c r="C876" i="3"/>
  <c r="D876" i="3"/>
  <c r="E876" i="3"/>
  <c r="F876" i="3"/>
  <c r="G876" i="3"/>
  <c r="H876" i="3"/>
  <c r="J876" i="3"/>
  <c r="K876" i="3"/>
  <c r="L876" i="3"/>
  <c r="M876" i="3"/>
  <c r="AG876" i="3"/>
  <c r="AH876" i="3"/>
  <c r="AI876" i="3"/>
  <c r="AJ876" i="3"/>
  <c r="AK876" i="3"/>
  <c r="AL876" i="3"/>
  <c r="AM876" i="3"/>
  <c r="AN876" i="3"/>
  <c r="AV876" i="3"/>
  <c r="C877" i="3"/>
  <c r="D877" i="3"/>
  <c r="E877" i="3"/>
  <c r="F877" i="3"/>
  <c r="G877" i="3"/>
  <c r="H877" i="3"/>
  <c r="J877" i="3"/>
  <c r="K877" i="3"/>
  <c r="L877" i="3"/>
  <c r="M877" i="3"/>
  <c r="AG877" i="3"/>
  <c r="AH877" i="3"/>
  <c r="AI877" i="3"/>
  <c r="AJ877" i="3"/>
  <c r="AK877" i="3"/>
  <c r="AL877" i="3"/>
  <c r="AM877" i="3"/>
  <c r="AN877" i="3"/>
  <c r="AV877" i="3"/>
  <c r="C878" i="3"/>
  <c r="D878" i="3"/>
  <c r="E878" i="3"/>
  <c r="F878" i="3"/>
  <c r="G878" i="3"/>
  <c r="H878" i="3"/>
  <c r="J878" i="3"/>
  <c r="K878" i="3"/>
  <c r="L878" i="3"/>
  <c r="M878" i="3"/>
  <c r="AG878" i="3"/>
  <c r="AH878" i="3"/>
  <c r="AI878" i="3"/>
  <c r="AJ878" i="3"/>
  <c r="AK878" i="3"/>
  <c r="AL878" i="3"/>
  <c r="AM878" i="3"/>
  <c r="AN878" i="3"/>
  <c r="AV878" i="3"/>
  <c r="C879" i="3"/>
  <c r="D879" i="3"/>
  <c r="E879" i="3"/>
  <c r="F879" i="3"/>
  <c r="G879" i="3"/>
  <c r="H879" i="3"/>
  <c r="J879" i="3"/>
  <c r="K879" i="3"/>
  <c r="L879" i="3"/>
  <c r="M879" i="3"/>
  <c r="AG879" i="3"/>
  <c r="AH879" i="3"/>
  <c r="AI879" i="3"/>
  <c r="AJ879" i="3"/>
  <c r="AK879" i="3"/>
  <c r="AL879" i="3"/>
  <c r="AM879" i="3"/>
  <c r="AN879" i="3"/>
  <c r="AV879" i="3"/>
  <c r="C880" i="3"/>
  <c r="D880" i="3"/>
  <c r="E880" i="3"/>
  <c r="F880" i="3"/>
  <c r="G880" i="3"/>
  <c r="H880" i="3"/>
  <c r="J880" i="3"/>
  <c r="K880" i="3"/>
  <c r="L880" i="3"/>
  <c r="M880" i="3"/>
  <c r="AG880" i="3"/>
  <c r="AH880" i="3"/>
  <c r="AI880" i="3"/>
  <c r="AJ880" i="3"/>
  <c r="AK880" i="3"/>
  <c r="AL880" i="3"/>
  <c r="AM880" i="3"/>
  <c r="AN880" i="3"/>
  <c r="AV880" i="3"/>
  <c r="C881" i="3"/>
  <c r="D881" i="3"/>
  <c r="E881" i="3"/>
  <c r="F881" i="3"/>
  <c r="G881" i="3"/>
  <c r="H881" i="3"/>
  <c r="J881" i="3"/>
  <c r="K881" i="3"/>
  <c r="L881" i="3"/>
  <c r="M881" i="3"/>
  <c r="AG881" i="3"/>
  <c r="AH881" i="3"/>
  <c r="AI881" i="3"/>
  <c r="AJ881" i="3"/>
  <c r="AK881" i="3"/>
  <c r="AL881" i="3"/>
  <c r="AM881" i="3"/>
  <c r="AN881" i="3"/>
  <c r="AV881" i="3"/>
  <c r="C882" i="3"/>
  <c r="D882" i="3"/>
  <c r="E882" i="3"/>
  <c r="F882" i="3"/>
  <c r="G882" i="3"/>
  <c r="H882" i="3"/>
  <c r="J882" i="3"/>
  <c r="K882" i="3"/>
  <c r="L882" i="3"/>
  <c r="M882" i="3"/>
  <c r="AG882" i="3"/>
  <c r="AH882" i="3"/>
  <c r="AI882" i="3"/>
  <c r="AJ882" i="3"/>
  <c r="AK882" i="3"/>
  <c r="AL882" i="3"/>
  <c r="AM882" i="3"/>
  <c r="AN882" i="3"/>
  <c r="AV882" i="3"/>
  <c r="C883" i="3"/>
  <c r="D883" i="3"/>
  <c r="E883" i="3"/>
  <c r="F883" i="3"/>
  <c r="G883" i="3"/>
  <c r="H883" i="3"/>
  <c r="J883" i="3"/>
  <c r="K883" i="3"/>
  <c r="L883" i="3"/>
  <c r="M883" i="3"/>
  <c r="AG883" i="3"/>
  <c r="AH883" i="3"/>
  <c r="AI883" i="3"/>
  <c r="AJ883" i="3"/>
  <c r="AK883" i="3"/>
  <c r="AL883" i="3"/>
  <c r="AM883" i="3"/>
  <c r="AN883" i="3"/>
  <c r="AV883" i="3"/>
  <c r="C884" i="3"/>
  <c r="D884" i="3"/>
  <c r="E884" i="3"/>
  <c r="F884" i="3"/>
  <c r="G884" i="3"/>
  <c r="H884" i="3"/>
  <c r="J884" i="3"/>
  <c r="K884" i="3"/>
  <c r="L884" i="3"/>
  <c r="M884" i="3"/>
  <c r="AG884" i="3"/>
  <c r="AH884" i="3"/>
  <c r="AI884" i="3"/>
  <c r="AJ884" i="3"/>
  <c r="AK884" i="3"/>
  <c r="AL884" i="3"/>
  <c r="AM884" i="3"/>
  <c r="AN884" i="3"/>
  <c r="AV884" i="3"/>
  <c r="C885" i="3"/>
  <c r="D885" i="3"/>
  <c r="E885" i="3"/>
  <c r="F885" i="3"/>
  <c r="G885" i="3"/>
  <c r="H885" i="3"/>
  <c r="J885" i="3"/>
  <c r="K885" i="3"/>
  <c r="L885" i="3"/>
  <c r="M885" i="3"/>
  <c r="AG885" i="3"/>
  <c r="AH885" i="3"/>
  <c r="AI885" i="3"/>
  <c r="AJ885" i="3"/>
  <c r="AK885" i="3"/>
  <c r="AL885" i="3"/>
  <c r="AM885" i="3"/>
  <c r="AN885" i="3"/>
  <c r="AV885" i="3"/>
  <c r="C886" i="3"/>
  <c r="D886" i="3"/>
  <c r="E886" i="3"/>
  <c r="F886" i="3"/>
  <c r="G886" i="3"/>
  <c r="H886" i="3"/>
  <c r="J886" i="3"/>
  <c r="K886" i="3"/>
  <c r="L886" i="3"/>
  <c r="M886" i="3"/>
  <c r="AG886" i="3"/>
  <c r="AH886" i="3"/>
  <c r="AI886" i="3"/>
  <c r="AJ886" i="3"/>
  <c r="AK886" i="3"/>
  <c r="AL886" i="3"/>
  <c r="AM886" i="3"/>
  <c r="AN886" i="3"/>
  <c r="AV886" i="3"/>
  <c r="C887" i="3"/>
  <c r="D887" i="3"/>
  <c r="E887" i="3"/>
  <c r="F887" i="3"/>
  <c r="G887" i="3"/>
  <c r="H887" i="3"/>
  <c r="J887" i="3"/>
  <c r="K887" i="3"/>
  <c r="L887" i="3"/>
  <c r="M887" i="3"/>
  <c r="AG887" i="3"/>
  <c r="AH887" i="3"/>
  <c r="AI887" i="3"/>
  <c r="AJ887" i="3"/>
  <c r="AK887" i="3"/>
  <c r="AL887" i="3"/>
  <c r="AM887" i="3"/>
  <c r="AN887" i="3"/>
  <c r="AV887" i="3"/>
  <c r="C888" i="3"/>
  <c r="D888" i="3"/>
  <c r="E888" i="3"/>
  <c r="F888" i="3"/>
  <c r="G888" i="3"/>
  <c r="H888" i="3"/>
  <c r="J888" i="3"/>
  <c r="K888" i="3"/>
  <c r="L888" i="3"/>
  <c r="M888" i="3"/>
  <c r="AG888" i="3"/>
  <c r="AH888" i="3"/>
  <c r="AI888" i="3"/>
  <c r="AJ888" i="3"/>
  <c r="AK888" i="3"/>
  <c r="AL888" i="3"/>
  <c r="AM888" i="3"/>
  <c r="AN888" i="3"/>
  <c r="AV888" i="3"/>
  <c r="C889" i="3"/>
  <c r="D889" i="3"/>
  <c r="E889" i="3"/>
  <c r="F889" i="3"/>
  <c r="G889" i="3"/>
  <c r="H889" i="3"/>
  <c r="J889" i="3"/>
  <c r="K889" i="3"/>
  <c r="L889" i="3"/>
  <c r="M889" i="3"/>
  <c r="AG889" i="3"/>
  <c r="AH889" i="3"/>
  <c r="AI889" i="3"/>
  <c r="AJ889" i="3"/>
  <c r="AK889" i="3"/>
  <c r="AL889" i="3"/>
  <c r="AM889" i="3"/>
  <c r="AN889" i="3"/>
  <c r="AV889" i="3"/>
  <c r="C890" i="3"/>
  <c r="D890" i="3"/>
  <c r="E890" i="3"/>
  <c r="F890" i="3"/>
  <c r="G890" i="3"/>
  <c r="H890" i="3"/>
  <c r="J890" i="3"/>
  <c r="K890" i="3"/>
  <c r="L890" i="3"/>
  <c r="M890" i="3"/>
  <c r="AG890" i="3"/>
  <c r="AH890" i="3"/>
  <c r="AI890" i="3"/>
  <c r="AJ890" i="3"/>
  <c r="AK890" i="3"/>
  <c r="AL890" i="3"/>
  <c r="AM890" i="3"/>
  <c r="AN890" i="3"/>
  <c r="AV890" i="3"/>
  <c r="C891" i="3"/>
  <c r="D891" i="3"/>
  <c r="E891" i="3"/>
  <c r="F891" i="3"/>
  <c r="G891" i="3"/>
  <c r="H891" i="3"/>
  <c r="J891" i="3"/>
  <c r="K891" i="3"/>
  <c r="L891" i="3"/>
  <c r="M891" i="3"/>
  <c r="AG891" i="3"/>
  <c r="AH891" i="3"/>
  <c r="AI891" i="3"/>
  <c r="AJ891" i="3"/>
  <c r="AK891" i="3"/>
  <c r="AL891" i="3"/>
  <c r="AM891" i="3"/>
  <c r="AN891" i="3"/>
  <c r="AV891" i="3"/>
  <c r="C892" i="3"/>
  <c r="D892" i="3"/>
  <c r="E892" i="3"/>
  <c r="F892" i="3"/>
  <c r="G892" i="3"/>
  <c r="H892" i="3"/>
  <c r="J892" i="3"/>
  <c r="K892" i="3"/>
  <c r="L892" i="3"/>
  <c r="M892" i="3"/>
  <c r="AG892" i="3"/>
  <c r="AH892" i="3"/>
  <c r="AI892" i="3"/>
  <c r="AJ892" i="3"/>
  <c r="AK892" i="3"/>
  <c r="AL892" i="3"/>
  <c r="AM892" i="3"/>
  <c r="AN892" i="3"/>
  <c r="AV892" i="3"/>
  <c r="C893" i="3"/>
  <c r="D893" i="3"/>
  <c r="E893" i="3"/>
  <c r="F893" i="3"/>
  <c r="G893" i="3"/>
  <c r="H893" i="3"/>
  <c r="J893" i="3"/>
  <c r="K893" i="3"/>
  <c r="L893" i="3"/>
  <c r="M893" i="3"/>
  <c r="AG893" i="3"/>
  <c r="AH893" i="3"/>
  <c r="AI893" i="3"/>
  <c r="AJ893" i="3"/>
  <c r="AK893" i="3"/>
  <c r="AL893" i="3"/>
  <c r="AM893" i="3"/>
  <c r="AN893" i="3"/>
  <c r="AV893" i="3"/>
  <c r="C894" i="3"/>
  <c r="D894" i="3"/>
  <c r="E894" i="3"/>
  <c r="F894" i="3"/>
  <c r="G894" i="3"/>
  <c r="H894" i="3"/>
  <c r="J894" i="3"/>
  <c r="K894" i="3"/>
  <c r="L894" i="3"/>
  <c r="M894" i="3"/>
  <c r="AG894" i="3"/>
  <c r="AH894" i="3"/>
  <c r="AI894" i="3"/>
  <c r="AJ894" i="3"/>
  <c r="AK894" i="3"/>
  <c r="AL894" i="3"/>
  <c r="AM894" i="3"/>
  <c r="AN894" i="3"/>
  <c r="AV894" i="3"/>
  <c r="C895" i="3"/>
  <c r="D895" i="3"/>
  <c r="E895" i="3"/>
  <c r="F895" i="3"/>
  <c r="G895" i="3"/>
  <c r="H895" i="3"/>
  <c r="J895" i="3"/>
  <c r="K895" i="3"/>
  <c r="L895" i="3"/>
  <c r="M895" i="3"/>
  <c r="AG895" i="3"/>
  <c r="AH895" i="3"/>
  <c r="AI895" i="3"/>
  <c r="AJ895" i="3"/>
  <c r="AK895" i="3"/>
  <c r="AL895" i="3"/>
  <c r="AM895" i="3"/>
  <c r="AN895" i="3"/>
  <c r="AV895" i="3"/>
  <c r="C896" i="3"/>
  <c r="D896" i="3"/>
  <c r="E896" i="3"/>
  <c r="F896" i="3"/>
  <c r="G896" i="3"/>
  <c r="H896" i="3"/>
  <c r="J896" i="3"/>
  <c r="K896" i="3"/>
  <c r="L896" i="3"/>
  <c r="M896" i="3"/>
  <c r="AG896" i="3"/>
  <c r="AH896" i="3"/>
  <c r="AI896" i="3"/>
  <c r="AJ896" i="3"/>
  <c r="AK896" i="3"/>
  <c r="AL896" i="3"/>
  <c r="AM896" i="3"/>
  <c r="AN896" i="3"/>
  <c r="AV896" i="3"/>
  <c r="C898" i="3"/>
  <c r="D898" i="3"/>
  <c r="E898" i="3"/>
  <c r="F898" i="3"/>
  <c r="G898" i="3"/>
  <c r="H898" i="3"/>
  <c r="J898" i="3"/>
  <c r="K898" i="3"/>
  <c r="L898" i="3"/>
  <c r="M898" i="3"/>
  <c r="AG898" i="3"/>
  <c r="AH898" i="3"/>
  <c r="AI898" i="3"/>
  <c r="AJ898" i="3"/>
  <c r="AK898" i="3"/>
  <c r="AL898" i="3"/>
  <c r="AM898" i="3"/>
  <c r="AN898" i="3"/>
  <c r="AV898" i="3"/>
  <c r="C899" i="3"/>
  <c r="D899" i="3"/>
  <c r="E899" i="3"/>
  <c r="F899" i="3"/>
  <c r="G899" i="3"/>
  <c r="H899" i="3"/>
  <c r="J899" i="3"/>
  <c r="K899" i="3"/>
  <c r="L899" i="3"/>
  <c r="M899" i="3"/>
  <c r="AG899" i="3"/>
  <c r="AH899" i="3"/>
  <c r="AI899" i="3"/>
  <c r="AJ899" i="3"/>
  <c r="AK899" i="3"/>
  <c r="AL899" i="3"/>
  <c r="AM899" i="3"/>
  <c r="AN899" i="3"/>
  <c r="AV899" i="3"/>
  <c r="C900" i="3"/>
  <c r="D900" i="3"/>
  <c r="E900" i="3"/>
  <c r="F900" i="3"/>
  <c r="G900" i="3"/>
  <c r="H900" i="3"/>
  <c r="J900" i="3"/>
  <c r="K900" i="3"/>
  <c r="L900" i="3"/>
  <c r="M900" i="3"/>
  <c r="AG900" i="3"/>
  <c r="AH900" i="3"/>
  <c r="AI900" i="3"/>
  <c r="AJ900" i="3"/>
  <c r="AK900" i="3"/>
  <c r="AL900" i="3"/>
  <c r="AM900" i="3"/>
  <c r="AN900" i="3"/>
  <c r="AV900" i="3"/>
  <c r="C901" i="3"/>
  <c r="D901" i="3"/>
  <c r="E901" i="3"/>
  <c r="F901" i="3"/>
  <c r="G901" i="3"/>
  <c r="H901" i="3"/>
  <c r="J901" i="3"/>
  <c r="K901" i="3"/>
  <c r="L901" i="3"/>
  <c r="M901" i="3"/>
  <c r="AG901" i="3"/>
  <c r="AH901" i="3"/>
  <c r="AI901" i="3"/>
  <c r="AJ901" i="3"/>
  <c r="AK901" i="3"/>
  <c r="AL901" i="3"/>
  <c r="AM901" i="3"/>
  <c r="AN901" i="3"/>
  <c r="AV901" i="3"/>
  <c r="C902" i="3"/>
  <c r="D902" i="3"/>
  <c r="E902" i="3"/>
  <c r="F902" i="3"/>
  <c r="G902" i="3"/>
  <c r="H902" i="3"/>
  <c r="J902" i="3"/>
  <c r="K902" i="3"/>
  <c r="L902" i="3"/>
  <c r="M902" i="3"/>
  <c r="AG902" i="3"/>
  <c r="AH902" i="3"/>
  <c r="AI902" i="3"/>
  <c r="AJ902" i="3"/>
  <c r="AK902" i="3"/>
  <c r="AL902" i="3"/>
  <c r="AM902" i="3"/>
  <c r="AN902" i="3"/>
  <c r="AV902" i="3"/>
  <c r="C903" i="3"/>
  <c r="D903" i="3"/>
  <c r="E903" i="3"/>
  <c r="F903" i="3"/>
  <c r="G903" i="3"/>
  <c r="H903" i="3"/>
  <c r="J903" i="3"/>
  <c r="K903" i="3"/>
  <c r="L903" i="3"/>
  <c r="M903" i="3"/>
  <c r="AG903" i="3"/>
  <c r="AH903" i="3"/>
  <c r="AI903" i="3"/>
  <c r="AJ903" i="3"/>
  <c r="AK903" i="3"/>
  <c r="AL903" i="3"/>
  <c r="AM903" i="3"/>
  <c r="AN903" i="3"/>
  <c r="AV903" i="3"/>
  <c r="C904" i="3"/>
  <c r="D904" i="3"/>
  <c r="E904" i="3"/>
  <c r="F904" i="3"/>
  <c r="G904" i="3"/>
  <c r="H904" i="3"/>
  <c r="J904" i="3"/>
  <c r="K904" i="3"/>
  <c r="L904" i="3"/>
  <c r="M904" i="3"/>
  <c r="AG904" i="3"/>
  <c r="AH904" i="3"/>
  <c r="AI904" i="3"/>
  <c r="AJ904" i="3"/>
  <c r="AK904" i="3"/>
  <c r="AL904" i="3"/>
  <c r="AM904" i="3"/>
  <c r="AN904" i="3"/>
  <c r="AV904" i="3"/>
  <c r="C905" i="3"/>
  <c r="D905" i="3"/>
  <c r="E905" i="3"/>
  <c r="F905" i="3"/>
  <c r="G905" i="3"/>
  <c r="H905" i="3"/>
  <c r="J905" i="3"/>
  <c r="K905" i="3"/>
  <c r="L905" i="3"/>
  <c r="M905" i="3"/>
  <c r="AG905" i="3"/>
  <c r="AH905" i="3"/>
  <c r="AI905" i="3"/>
  <c r="AJ905" i="3"/>
  <c r="AK905" i="3"/>
  <c r="AL905" i="3"/>
  <c r="AM905" i="3"/>
  <c r="AN905" i="3"/>
  <c r="AV905" i="3"/>
  <c r="C906" i="3"/>
  <c r="D906" i="3"/>
  <c r="E906" i="3"/>
  <c r="F906" i="3"/>
  <c r="G906" i="3"/>
  <c r="H906" i="3"/>
  <c r="J906" i="3"/>
  <c r="K906" i="3"/>
  <c r="L906" i="3"/>
  <c r="M906" i="3"/>
  <c r="AG906" i="3"/>
  <c r="AH906" i="3"/>
  <c r="AI906" i="3"/>
  <c r="AJ906" i="3"/>
  <c r="AK906" i="3"/>
  <c r="AL906" i="3"/>
  <c r="AM906" i="3"/>
  <c r="AN906" i="3"/>
  <c r="AV906" i="3"/>
  <c r="C907" i="3"/>
  <c r="D907" i="3"/>
  <c r="E907" i="3"/>
  <c r="F907" i="3"/>
  <c r="G907" i="3"/>
  <c r="H907" i="3"/>
  <c r="J907" i="3"/>
  <c r="K907" i="3"/>
  <c r="L907" i="3"/>
  <c r="M907" i="3"/>
  <c r="AG907" i="3"/>
  <c r="AH907" i="3"/>
  <c r="AI907" i="3"/>
  <c r="AJ907" i="3"/>
  <c r="AK907" i="3"/>
  <c r="AL907" i="3"/>
  <c r="AM907" i="3"/>
  <c r="AN907" i="3"/>
  <c r="AV907" i="3"/>
  <c r="C908" i="3"/>
  <c r="D908" i="3"/>
  <c r="E908" i="3"/>
  <c r="F908" i="3"/>
  <c r="G908" i="3"/>
  <c r="H908" i="3"/>
  <c r="J908" i="3"/>
  <c r="K908" i="3"/>
  <c r="L908" i="3"/>
  <c r="M908" i="3"/>
  <c r="AG908" i="3"/>
  <c r="AH908" i="3"/>
  <c r="AI908" i="3"/>
  <c r="AJ908" i="3"/>
  <c r="AK908" i="3"/>
  <c r="AL908" i="3"/>
  <c r="AM908" i="3"/>
  <c r="AN908" i="3"/>
  <c r="AV908" i="3"/>
  <c r="C909" i="3"/>
  <c r="D909" i="3"/>
  <c r="E909" i="3"/>
  <c r="F909" i="3"/>
  <c r="G909" i="3"/>
  <c r="H909" i="3"/>
  <c r="J909" i="3"/>
  <c r="K909" i="3"/>
  <c r="L909" i="3"/>
  <c r="M909" i="3"/>
  <c r="AG909" i="3"/>
  <c r="AH909" i="3"/>
  <c r="AI909" i="3"/>
  <c r="AJ909" i="3"/>
  <c r="AK909" i="3"/>
  <c r="AL909" i="3"/>
  <c r="AM909" i="3"/>
  <c r="AN909" i="3"/>
  <c r="AV909" i="3"/>
  <c r="C910" i="3"/>
  <c r="D910" i="3"/>
  <c r="E910" i="3"/>
  <c r="F910" i="3"/>
  <c r="G910" i="3"/>
  <c r="H910" i="3"/>
  <c r="J910" i="3"/>
  <c r="K910" i="3"/>
  <c r="L910" i="3"/>
  <c r="M910" i="3"/>
  <c r="AG910" i="3"/>
  <c r="AH910" i="3"/>
  <c r="AI910" i="3"/>
  <c r="AJ910" i="3"/>
  <c r="AK910" i="3"/>
  <c r="AL910" i="3"/>
  <c r="AM910" i="3"/>
  <c r="AN910" i="3"/>
  <c r="AV910" i="3"/>
  <c r="C911" i="3"/>
  <c r="D911" i="3"/>
  <c r="E911" i="3"/>
  <c r="F911" i="3"/>
  <c r="G911" i="3"/>
  <c r="H911" i="3"/>
  <c r="J911" i="3"/>
  <c r="K911" i="3"/>
  <c r="L911" i="3"/>
  <c r="M911" i="3"/>
  <c r="AG911" i="3"/>
  <c r="AH911" i="3"/>
  <c r="AI911" i="3"/>
  <c r="AJ911" i="3"/>
  <c r="AK911" i="3"/>
  <c r="AL911" i="3"/>
  <c r="AM911" i="3"/>
  <c r="AN911" i="3"/>
  <c r="AV911" i="3"/>
  <c r="C912" i="3"/>
  <c r="D912" i="3"/>
  <c r="E912" i="3"/>
  <c r="F912" i="3"/>
  <c r="G912" i="3"/>
  <c r="H912" i="3"/>
  <c r="J912" i="3"/>
  <c r="K912" i="3"/>
  <c r="L912" i="3"/>
  <c r="M912" i="3"/>
  <c r="AG912" i="3"/>
  <c r="AH912" i="3"/>
  <c r="AI912" i="3"/>
  <c r="AJ912" i="3"/>
  <c r="AK912" i="3"/>
  <c r="AL912" i="3"/>
  <c r="AM912" i="3"/>
  <c r="AN912" i="3"/>
  <c r="AV912" i="3"/>
  <c r="C913" i="3"/>
  <c r="D913" i="3"/>
  <c r="E913" i="3"/>
  <c r="F913" i="3"/>
  <c r="G913" i="3"/>
  <c r="H913" i="3"/>
  <c r="J913" i="3"/>
  <c r="K913" i="3"/>
  <c r="L913" i="3"/>
  <c r="M913" i="3"/>
  <c r="AG913" i="3"/>
  <c r="AH913" i="3"/>
  <c r="AI913" i="3"/>
  <c r="AJ913" i="3"/>
  <c r="AK913" i="3"/>
  <c r="AL913" i="3"/>
  <c r="AM913" i="3"/>
  <c r="AN913" i="3"/>
  <c r="AV913" i="3"/>
  <c r="C914" i="3"/>
  <c r="D914" i="3"/>
  <c r="E914" i="3"/>
  <c r="F914" i="3"/>
  <c r="G914" i="3"/>
  <c r="H914" i="3"/>
  <c r="J914" i="3"/>
  <c r="K914" i="3"/>
  <c r="L914" i="3"/>
  <c r="M914" i="3"/>
  <c r="AG914" i="3"/>
  <c r="AH914" i="3"/>
  <c r="AI914" i="3"/>
  <c r="AJ914" i="3"/>
  <c r="AK914" i="3"/>
  <c r="AL914" i="3"/>
  <c r="AM914" i="3"/>
  <c r="AN914" i="3"/>
  <c r="AV914" i="3"/>
  <c r="C915" i="3"/>
  <c r="D915" i="3"/>
  <c r="E915" i="3"/>
  <c r="F915" i="3"/>
  <c r="G915" i="3"/>
  <c r="H915" i="3"/>
  <c r="J915" i="3"/>
  <c r="K915" i="3"/>
  <c r="L915" i="3"/>
  <c r="M915" i="3"/>
  <c r="AG915" i="3"/>
  <c r="AH915" i="3"/>
  <c r="AI915" i="3"/>
  <c r="AJ915" i="3"/>
  <c r="AK915" i="3"/>
  <c r="AL915" i="3"/>
  <c r="AM915" i="3"/>
  <c r="AN915" i="3"/>
  <c r="AV915" i="3"/>
  <c r="C916" i="3"/>
  <c r="D916" i="3"/>
  <c r="E916" i="3"/>
  <c r="F916" i="3"/>
  <c r="G916" i="3"/>
  <c r="H916" i="3"/>
  <c r="J916" i="3"/>
  <c r="K916" i="3"/>
  <c r="L916" i="3"/>
  <c r="M916" i="3"/>
  <c r="AG916" i="3"/>
  <c r="AH916" i="3"/>
  <c r="AI916" i="3"/>
  <c r="AJ916" i="3"/>
  <c r="AK916" i="3"/>
  <c r="AL916" i="3"/>
  <c r="AM916" i="3"/>
  <c r="AN916" i="3"/>
  <c r="AV916" i="3"/>
  <c r="C917" i="3"/>
  <c r="D917" i="3"/>
  <c r="E917" i="3"/>
  <c r="F917" i="3"/>
  <c r="G917" i="3"/>
  <c r="H917" i="3"/>
  <c r="J917" i="3"/>
  <c r="K917" i="3"/>
  <c r="L917" i="3"/>
  <c r="M917" i="3"/>
  <c r="AG917" i="3"/>
  <c r="AH917" i="3"/>
  <c r="AI917" i="3"/>
  <c r="AJ917" i="3"/>
  <c r="AK917" i="3"/>
  <c r="AL917" i="3"/>
  <c r="AM917" i="3"/>
  <c r="AN917" i="3"/>
  <c r="AV917" i="3"/>
  <c r="C918" i="3"/>
  <c r="D918" i="3"/>
  <c r="E918" i="3"/>
  <c r="F918" i="3"/>
  <c r="G918" i="3"/>
  <c r="H918" i="3"/>
  <c r="J918" i="3"/>
  <c r="K918" i="3"/>
  <c r="L918" i="3"/>
  <c r="M918" i="3"/>
  <c r="AG918" i="3"/>
  <c r="AH918" i="3"/>
  <c r="AI918" i="3"/>
  <c r="AJ918" i="3"/>
  <c r="AK918" i="3"/>
  <c r="AL918" i="3"/>
  <c r="AM918" i="3"/>
  <c r="AN918" i="3"/>
  <c r="AV918" i="3"/>
  <c r="C919" i="3"/>
  <c r="D919" i="3"/>
  <c r="E919" i="3"/>
  <c r="F919" i="3"/>
  <c r="G919" i="3"/>
  <c r="H919" i="3"/>
  <c r="J919" i="3"/>
  <c r="K919" i="3"/>
  <c r="L919" i="3"/>
  <c r="M919" i="3"/>
  <c r="AG919" i="3"/>
  <c r="AH919" i="3"/>
  <c r="AI919" i="3"/>
  <c r="AJ919" i="3"/>
  <c r="AK919" i="3"/>
  <c r="AL919" i="3"/>
  <c r="AM919" i="3"/>
  <c r="AN919" i="3"/>
  <c r="AV919" i="3"/>
  <c r="C920" i="3"/>
  <c r="D920" i="3"/>
  <c r="E920" i="3"/>
  <c r="F920" i="3"/>
  <c r="G920" i="3"/>
  <c r="H920" i="3"/>
  <c r="J920" i="3"/>
  <c r="K920" i="3"/>
  <c r="L920" i="3"/>
  <c r="M920" i="3"/>
  <c r="AG920" i="3"/>
  <c r="AH920" i="3"/>
  <c r="AI920" i="3"/>
  <c r="AJ920" i="3"/>
  <c r="AK920" i="3"/>
  <c r="AL920" i="3"/>
  <c r="AM920" i="3"/>
  <c r="AN920" i="3"/>
  <c r="AV920" i="3"/>
  <c r="C921" i="3"/>
  <c r="D921" i="3"/>
  <c r="E921" i="3"/>
  <c r="F921" i="3"/>
  <c r="G921" i="3"/>
  <c r="H921" i="3"/>
  <c r="J921" i="3"/>
  <c r="K921" i="3"/>
  <c r="L921" i="3"/>
  <c r="M921" i="3"/>
  <c r="AG921" i="3"/>
  <c r="AH921" i="3"/>
  <c r="AI921" i="3"/>
  <c r="AJ921" i="3"/>
  <c r="AK921" i="3"/>
  <c r="AL921" i="3"/>
  <c r="AM921" i="3"/>
  <c r="AN921" i="3"/>
  <c r="AV921" i="3"/>
  <c r="C922" i="3"/>
  <c r="D922" i="3"/>
  <c r="E922" i="3"/>
  <c r="F922" i="3"/>
  <c r="G922" i="3"/>
  <c r="H922" i="3"/>
  <c r="J922" i="3"/>
  <c r="K922" i="3"/>
  <c r="L922" i="3"/>
  <c r="M922" i="3"/>
  <c r="AG922" i="3"/>
  <c r="AH922" i="3"/>
  <c r="AI922" i="3"/>
  <c r="AJ922" i="3"/>
  <c r="AK922" i="3"/>
  <c r="AL922" i="3"/>
  <c r="AM922" i="3"/>
  <c r="AN922" i="3"/>
  <c r="AV922" i="3"/>
  <c r="C923" i="3"/>
  <c r="D923" i="3"/>
  <c r="E923" i="3"/>
  <c r="F923" i="3"/>
  <c r="G923" i="3"/>
  <c r="H923" i="3"/>
  <c r="J923" i="3"/>
  <c r="K923" i="3"/>
  <c r="L923" i="3"/>
  <c r="M923" i="3"/>
  <c r="AG923" i="3"/>
  <c r="AH923" i="3"/>
  <c r="AI923" i="3"/>
  <c r="AJ923" i="3"/>
  <c r="AK923" i="3"/>
  <c r="AL923" i="3"/>
  <c r="AM923" i="3"/>
  <c r="AN923" i="3"/>
  <c r="AV923" i="3"/>
  <c r="C924" i="3"/>
  <c r="D924" i="3"/>
  <c r="E924" i="3"/>
  <c r="F924" i="3"/>
  <c r="G924" i="3"/>
  <c r="H924" i="3"/>
  <c r="J924" i="3"/>
  <c r="K924" i="3"/>
  <c r="L924" i="3"/>
  <c r="M924" i="3"/>
  <c r="AG924" i="3"/>
  <c r="AH924" i="3"/>
  <c r="AI924" i="3"/>
  <c r="AJ924" i="3"/>
  <c r="AK924" i="3"/>
  <c r="AL924" i="3"/>
  <c r="AM924" i="3"/>
  <c r="AN924" i="3"/>
  <c r="AV924" i="3"/>
  <c r="C925" i="3"/>
  <c r="D925" i="3"/>
  <c r="E925" i="3"/>
  <c r="F925" i="3"/>
  <c r="G925" i="3"/>
  <c r="H925" i="3"/>
  <c r="J925" i="3"/>
  <c r="K925" i="3"/>
  <c r="L925" i="3"/>
  <c r="M925" i="3"/>
  <c r="AG925" i="3"/>
  <c r="AH925" i="3"/>
  <c r="AI925" i="3"/>
  <c r="AJ925" i="3"/>
  <c r="AK925" i="3"/>
  <c r="AL925" i="3"/>
  <c r="AM925" i="3"/>
  <c r="AN925" i="3"/>
  <c r="AV925" i="3"/>
  <c r="C926" i="3"/>
  <c r="D926" i="3"/>
  <c r="E926" i="3"/>
  <c r="F926" i="3"/>
  <c r="G926" i="3"/>
  <c r="H926" i="3"/>
  <c r="J926" i="3"/>
  <c r="K926" i="3"/>
  <c r="L926" i="3"/>
  <c r="M926" i="3"/>
  <c r="AG926" i="3"/>
  <c r="AH926" i="3"/>
  <c r="AI926" i="3"/>
  <c r="AJ926" i="3"/>
  <c r="AK926" i="3"/>
  <c r="AL926" i="3"/>
  <c r="AM926" i="3"/>
  <c r="AN926" i="3"/>
  <c r="AV926" i="3"/>
  <c r="C927" i="3"/>
  <c r="D927" i="3"/>
  <c r="E927" i="3"/>
  <c r="F927" i="3"/>
  <c r="G927" i="3"/>
  <c r="H927" i="3"/>
  <c r="J927" i="3"/>
  <c r="K927" i="3"/>
  <c r="L927" i="3"/>
  <c r="M927" i="3"/>
  <c r="AG927" i="3"/>
  <c r="AH927" i="3"/>
  <c r="AI927" i="3"/>
  <c r="AJ927" i="3"/>
  <c r="AK927" i="3"/>
  <c r="AL927" i="3"/>
  <c r="AM927" i="3"/>
  <c r="AN927" i="3"/>
  <c r="AV927" i="3"/>
  <c r="C928" i="3"/>
  <c r="D928" i="3"/>
  <c r="E928" i="3"/>
  <c r="F928" i="3"/>
  <c r="G928" i="3"/>
  <c r="H928" i="3"/>
  <c r="J928" i="3"/>
  <c r="K928" i="3"/>
  <c r="L928" i="3"/>
  <c r="M928" i="3"/>
  <c r="AG928" i="3"/>
  <c r="AH928" i="3"/>
  <c r="AI928" i="3"/>
  <c r="AJ928" i="3"/>
  <c r="AK928" i="3"/>
  <c r="AL928" i="3"/>
  <c r="AM928" i="3"/>
  <c r="AN928" i="3"/>
  <c r="AV928" i="3"/>
  <c r="C929" i="3"/>
  <c r="D929" i="3"/>
  <c r="E929" i="3"/>
  <c r="F929" i="3"/>
  <c r="G929" i="3"/>
  <c r="H929" i="3"/>
  <c r="J929" i="3"/>
  <c r="K929" i="3"/>
  <c r="L929" i="3"/>
  <c r="M929" i="3"/>
  <c r="AG929" i="3"/>
  <c r="AH929" i="3"/>
  <c r="AI929" i="3"/>
  <c r="AJ929" i="3"/>
  <c r="AK929" i="3"/>
  <c r="AL929" i="3"/>
  <c r="AM929" i="3"/>
  <c r="AN929" i="3"/>
  <c r="AV929" i="3"/>
  <c r="C930" i="3"/>
  <c r="D930" i="3"/>
  <c r="E930" i="3"/>
  <c r="F930" i="3"/>
  <c r="G930" i="3"/>
  <c r="H930" i="3"/>
  <c r="J930" i="3"/>
  <c r="K930" i="3"/>
  <c r="L930" i="3"/>
  <c r="M930" i="3"/>
  <c r="AG930" i="3"/>
  <c r="AH930" i="3"/>
  <c r="AI930" i="3"/>
  <c r="AJ930" i="3"/>
  <c r="AK930" i="3"/>
  <c r="AL930" i="3"/>
  <c r="AM930" i="3"/>
  <c r="AN930" i="3"/>
  <c r="AV930" i="3"/>
  <c r="C931" i="3"/>
  <c r="D931" i="3"/>
  <c r="E931" i="3"/>
  <c r="F931" i="3"/>
  <c r="G931" i="3"/>
  <c r="H931" i="3"/>
  <c r="J931" i="3"/>
  <c r="K931" i="3"/>
  <c r="L931" i="3"/>
  <c r="M931" i="3"/>
  <c r="AG931" i="3"/>
  <c r="AH931" i="3"/>
  <c r="AI931" i="3"/>
  <c r="AJ931" i="3"/>
  <c r="AK931" i="3"/>
  <c r="AL931" i="3"/>
  <c r="AM931" i="3"/>
  <c r="AN931" i="3"/>
  <c r="AV931" i="3"/>
  <c r="C932" i="3"/>
  <c r="D932" i="3"/>
  <c r="E932" i="3"/>
  <c r="F932" i="3"/>
  <c r="G932" i="3"/>
  <c r="H932" i="3"/>
  <c r="J932" i="3"/>
  <c r="K932" i="3"/>
  <c r="L932" i="3"/>
  <c r="M932" i="3"/>
  <c r="AG932" i="3"/>
  <c r="AH932" i="3"/>
  <c r="AI932" i="3"/>
  <c r="AJ932" i="3"/>
  <c r="AK932" i="3"/>
  <c r="AL932" i="3"/>
  <c r="AM932" i="3"/>
  <c r="AN932" i="3"/>
  <c r="AV932" i="3"/>
  <c r="C933" i="3"/>
  <c r="D933" i="3"/>
  <c r="E933" i="3"/>
  <c r="F933" i="3"/>
  <c r="G933" i="3"/>
  <c r="H933" i="3"/>
  <c r="J933" i="3"/>
  <c r="K933" i="3"/>
  <c r="L933" i="3"/>
  <c r="M933" i="3"/>
  <c r="AG933" i="3"/>
  <c r="AH933" i="3"/>
  <c r="AI933" i="3"/>
  <c r="AJ933" i="3"/>
  <c r="AK933" i="3"/>
  <c r="AL933" i="3"/>
  <c r="AM933" i="3"/>
  <c r="AN933" i="3"/>
  <c r="AV933" i="3"/>
  <c r="C934" i="3"/>
  <c r="D934" i="3"/>
  <c r="E934" i="3"/>
  <c r="F934" i="3"/>
  <c r="G934" i="3"/>
  <c r="H934" i="3"/>
  <c r="J934" i="3"/>
  <c r="K934" i="3"/>
  <c r="L934" i="3"/>
  <c r="M934" i="3"/>
  <c r="AG934" i="3"/>
  <c r="AH934" i="3"/>
  <c r="AI934" i="3"/>
  <c r="AJ934" i="3"/>
  <c r="AK934" i="3"/>
  <c r="AL934" i="3"/>
  <c r="AM934" i="3"/>
  <c r="AN934" i="3"/>
  <c r="AV934" i="3"/>
  <c r="C935" i="3"/>
  <c r="D935" i="3"/>
  <c r="E935" i="3"/>
  <c r="F935" i="3"/>
  <c r="G935" i="3"/>
  <c r="H935" i="3"/>
  <c r="J935" i="3"/>
  <c r="K935" i="3"/>
  <c r="L935" i="3"/>
  <c r="M935" i="3"/>
  <c r="AG935" i="3"/>
  <c r="AH935" i="3"/>
  <c r="AI935" i="3"/>
  <c r="AJ935" i="3"/>
  <c r="AK935" i="3"/>
  <c r="AL935" i="3"/>
  <c r="AM935" i="3"/>
  <c r="AN935" i="3"/>
  <c r="AV935" i="3"/>
  <c r="C936" i="3"/>
  <c r="D936" i="3"/>
  <c r="E936" i="3"/>
  <c r="F936" i="3"/>
  <c r="G936" i="3"/>
  <c r="H936" i="3"/>
  <c r="J936" i="3"/>
  <c r="K936" i="3"/>
  <c r="L936" i="3"/>
  <c r="M936" i="3"/>
  <c r="AG936" i="3"/>
  <c r="AH936" i="3"/>
  <c r="AI936" i="3"/>
  <c r="AJ936" i="3"/>
  <c r="AK936" i="3"/>
  <c r="AL936" i="3"/>
  <c r="AM936" i="3"/>
  <c r="AN936" i="3"/>
  <c r="AV936" i="3"/>
  <c r="C937" i="3"/>
  <c r="D937" i="3"/>
  <c r="E937" i="3"/>
  <c r="F937" i="3"/>
  <c r="G937" i="3"/>
  <c r="H937" i="3"/>
  <c r="J937" i="3"/>
  <c r="K937" i="3"/>
  <c r="L937" i="3"/>
  <c r="M937" i="3"/>
  <c r="AG937" i="3"/>
  <c r="AH937" i="3"/>
  <c r="AI937" i="3"/>
  <c r="AJ937" i="3"/>
  <c r="AK937" i="3"/>
  <c r="AL937" i="3"/>
  <c r="AM937" i="3"/>
  <c r="AN937" i="3"/>
  <c r="AV937" i="3"/>
  <c r="C938" i="3"/>
  <c r="D938" i="3"/>
  <c r="E938" i="3"/>
  <c r="F938" i="3"/>
  <c r="G938" i="3"/>
  <c r="H938" i="3"/>
  <c r="J938" i="3"/>
  <c r="K938" i="3"/>
  <c r="L938" i="3"/>
  <c r="M938" i="3"/>
  <c r="AG938" i="3"/>
  <c r="AH938" i="3"/>
  <c r="AI938" i="3"/>
  <c r="AJ938" i="3"/>
  <c r="AK938" i="3"/>
  <c r="AL938" i="3"/>
  <c r="AM938" i="3"/>
  <c r="AN938" i="3"/>
  <c r="AV938" i="3"/>
  <c r="C939" i="3"/>
  <c r="D939" i="3"/>
  <c r="E939" i="3"/>
  <c r="F939" i="3"/>
  <c r="G939" i="3"/>
  <c r="H939" i="3"/>
  <c r="J939" i="3"/>
  <c r="K939" i="3"/>
  <c r="L939" i="3"/>
  <c r="M939" i="3"/>
  <c r="AG939" i="3"/>
  <c r="AH939" i="3"/>
  <c r="AI939" i="3"/>
  <c r="AJ939" i="3"/>
  <c r="AK939" i="3"/>
  <c r="AL939" i="3"/>
  <c r="AM939" i="3"/>
  <c r="AN939" i="3"/>
  <c r="AV939" i="3"/>
  <c r="C940" i="3"/>
  <c r="D940" i="3"/>
  <c r="E940" i="3"/>
  <c r="F940" i="3"/>
  <c r="G940" i="3"/>
  <c r="H940" i="3"/>
  <c r="J940" i="3"/>
  <c r="K940" i="3"/>
  <c r="L940" i="3"/>
  <c r="M940" i="3"/>
  <c r="AG940" i="3"/>
  <c r="AH940" i="3"/>
  <c r="AI940" i="3"/>
  <c r="AJ940" i="3"/>
  <c r="AK940" i="3"/>
  <c r="AL940" i="3"/>
  <c r="AM940" i="3"/>
  <c r="AN940" i="3"/>
  <c r="AV940" i="3"/>
  <c r="C941" i="3"/>
  <c r="D941" i="3"/>
  <c r="E941" i="3"/>
  <c r="F941" i="3"/>
  <c r="G941" i="3"/>
  <c r="H941" i="3"/>
  <c r="J941" i="3"/>
  <c r="K941" i="3"/>
  <c r="L941" i="3"/>
  <c r="M941" i="3"/>
  <c r="AG941" i="3"/>
  <c r="AH941" i="3"/>
  <c r="AI941" i="3"/>
  <c r="AJ941" i="3"/>
  <c r="AK941" i="3"/>
  <c r="AL941" i="3"/>
  <c r="AM941" i="3"/>
  <c r="AN941" i="3"/>
  <c r="AV941" i="3"/>
  <c r="C942" i="3"/>
  <c r="D942" i="3"/>
  <c r="E942" i="3"/>
  <c r="F942" i="3"/>
  <c r="G942" i="3"/>
  <c r="H942" i="3"/>
  <c r="J942" i="3"/>
  <c r="K942" i="3"/>
  <c r="L942" i="3"/>
  <c r="M942" i="3"/>
  <c r="AG942" i="3"/>
  <c r="AH942" i="3"/>
  <c r="AI942" i="3"/>
  <c r="AJ942" i="3"/>
  <c r="AK942" i="3"/>
  <c r="AL942" i="3"/>
  <c r="AM942" i="3"/>
  <c r="AN942" i="3"/>
  <c r="AV942" i="3"/>
  <c r="C943" i="3"/>
  <c r="D943" i="3"/>
  <c r="E943" i="3"/>
  <c r="F943" i="3"/>
  <c r="G943" i="3"/>
  <c r="H943" i="3"/>
  <c r="J943" i="3"/>
  <c r="K943" i="3"/>
  <c r="L943" i="3"/>
  <c r="M943" i="3"/>
  <c r="AG943" i="3"/>
  <c r="AH943" i="3"/>
  <c r="AI943" i="3"/>
  <c r="AJ943" i="3"/>
  <c r="AK943" i="3"/>
  <c r="AL943" i="3"/>
  <c r="AM943" i="3"/>
  <c r="AN943" i="3"/>
  <c r="AV943" i="3"/>
  <c r="C944" i="3"/>
  <c r="D944" i="3"/>
  <c r="E944" i="3"/>
  <c r="F944" i="3"/>
  <c r="G944" i="3"/>
  <c r="H944" i="3"/>
  <c r="J944" i="3"/>
  <c r="K944" i="3"/>
  <c r="L944" i="3"/>
  <c r="M944" i="3"/>
  <c r="AG944" i="3"/>
  <c r="AH944" i="3"/>
  <c r="AI944" i="3"/>
  <c r="AJ944" i="3"/>
  <c r="AK944" i="3"/>
  <c r="AL944" i="3"/>
  <c r="AM944" i="3"/>
  <c r="AN944" i="3"/>
  <c r="AV944" i="3"/>
  <c r="C945" i="3"/>
  <c r="D945" i="3"/>
  <c r="E945" i="3"/>
  <c r="F945" i="3"/>
  <c r="G945" i="3"/>
  <c r="H945" i="3"/>
  <c r="J945" i="3"/>
  <c r="K945" i="3"/>
  <c r="L945" i="3"/>
  <c r="M945" i="3"/>
  <c r="AG945" i="3"/>
  <c r="AH945" i="3"/>
  <c r="AI945" i="3"/>
  <c r="AJ945" i="3"/>
  <c r="AK945" i="3"/>
  <c r="AL945" i="3"/>
  <c r="AM945" i="3"/>
  <c r="AN945" i="3"/>
  <c r="AV945" i="3"/>
  <c r="C946" i="3"/>
  <c r="D946" i="3"/>
  <c r="E946" i="3"/>
  <c r="F946" i="3"/>
  <c r="G946" i="3"/>
  <c r="H946" i="3"/>
  <c r="J946" i="3"/>
  <c r="K946" i="3"/>
  <c r="L946" i="3"/>
  <c r="M946" i="3"/>
  <c r="AG946" i="3"/>
  <c r="AH946" i="3"/>
  <c r="AI946" i="3"/>
  <c r="AJ946" i="3"/>
  <c r="AK946" i="3"/>
  <c r="AL946" i="3"/>
  <c r="AM946" i="3"/>
  <c r="AN946" i="3"/>
  <c r="AV946" i="3"/>
  <c r="C947" i="3"/>
  <c r="D947" i="3"/>
  <c r="E947" i="3"/>
  <c r="F947" i="3"/>
  <c r="G947" i="3"/>
  <c r="H947" i="3"/>
  <c r="J947" i="3"/>
  <c r="K947" i="3"/>
  <c r="L947" i="3"/>
  <c r="M947" i="3"/>
  <c r="AG947" i="3"/>
  <c r="AH947" i="3"/>
  <c r="AI947" i="3"/>
  <c r="AJ947" i="3"/>
  <c r="AK947" i="3"/>
  <c r="AL947" i="3"/>
  <c r="AM947" i="3"/>
  <c r="AN947" i="3"/>
  <c r="AV947" i="3"/>
  <c r="C948" i="3"/>
  <c r="D948" i="3"/>
  <c r="E948" i="3"/>
  <c r="F948" i="3"/>
  <c r="G948" i="3"/>
  <c r="H948" i="3"/>
  <c r="J948" i="3"/>
  <c r="K948" i="3"/>
  <c r="L948" i="3"/>
  <c r="M948" i="3"/>
  <c r="AG948" i="3"/>
  <c r="AH948" i="3"/>
  <c r="AI948" i="3"/>
  <c r="AJ948" i="3"/>
  <c r="AK948" i="3"/>
  <c r="AL948" i="3"/>
  <c r="AM948" i="3"/>
  <c r="AN948" i="3"/>
  <c r="AV948" i="3"/>
  <c r="C949" i="3"/>
  <c r="D949" i="3"/>
  <c r="E949" i="3"/>
  <c r="F949" i="3"/>
  <c r="G949" i="3"/>
  <c r="H949" i="3"/>
  <c r="J949" i="3"/>
  <c r="K949" i="3"/>
  <c r="L949" i="3"/>
  <c r="M949" i="3"/>
  <c r="AG949" i="3"/>
  <c r="AH949" i="3"/>
  <c r="AI949" i="3"/>
  <c r="AJ949" i="3"/>
  <c r="AK949" i="3"/>
  <c r="AL949" i="3"/>
  <c r="AM949" i="3"/>
  <c r="AN949" i="3"/>
  <c r="AV949" i="3"/>
  <c r="C950" i="3"/>
  <c r="D950" i="3"/>
  <c r="E950" i="3"/>
  <c r="F950" i="3"/>
  <c r="G950" i="3"/>
  <c r="H950" i="3"/>
  <c r="J950" i="3"/>
  <c r="K950" i="3"/>
  <c r="L950" i="3"/>
  <c r="M950" i="3"/>
  <c r="AG950" i="3"/>
  <c r="AH950" i="3"/>
  <c r="AI950" i="3"/>
  <c r="AJ950" i="3"/>
  <c r="AK950" i="3"/>
  <c r="AL950" i="3"/>
  <c r="AM950" i="3"/>
  <c r="AN950" i="3"/>
  <c r="AV950" i="3"/>
  <c r="C951" i="3"/>
  <c r="D951" i="3"/>
  <c r="E951" i="3"/>
  <c r="F951" i="3"/>
  <c r="G951" i="3"/>
  <c r="H951" i="3"/>
  <c r="J951" i="3"/>
  <c r="K951" i="3"/>
  <c r="L951" i="3"/>
  <c r="M951" i="3"/>
  <c r="AG951" i="3"/>
  <c r="AH951" i="3"/>
  <c r="AI951" i="3"/>
  <c r="AJ951" i="3"/>
  <c r="AK951" i="3"/>
  <c r="AL951" i="3"/>
  <c r="AM951" i="3"/>
  <c r="AN951" i="3"/>
  <c r="AV951" i="3"/>
  <c r="C952" i="3"/>
  <c r="D952" i="3"/>
  <c r="E952" i="3"/>
  <c r="F952" i="3"/>
  <c r="G952" i="3"/>
  <c r="H952" i="3"/>
  <c r="J952" i="3"/>
  <c r="K952" i="3"/>
  <c r="L952" i="3"/>
  <c r="M952" i="3"/>
  <c r="AG952" i="3"/>
  <c r="AH952" i="3"/>
  <c r="AI952" i="3"/>
  <c r="AJ952" i="3"/>
  <c r="AK952" i="3"/>
  <c r="AL952" i="3"/>
  <c r="AM952" i="3"/>
  <c r="AN952" i="3"/>
  <c r="AV952" i="3"/>
  <c r="C953" i="3"/>
  <c r="D953" i="3"/>
  <c r="E953" i="3"/>
  <c r="F953" i="3"/>
  <c r="G953" i="3"/>
  <c r="H953" i="3"/>
  <c r="J953" i="3"/>
  <c r="K953" i="3"/>
  <c r="L953" i="3"/>
  <c r="M953" i="3"/>
  <c r="AG953" i="3"/>
  <c r="AH953" i="3"/>
  <c r="AI953" i="3"/>
  <c r="AJ953" i="3"/>
  <c r="AK953" i="3"/>
  <c r="AL953" i="3"/>
  <c r="AM953" i="3"/>
  <c r="AN953" i="3"/>
  <c r="AV953" i="3"/>
  <c r="C954" i="3"/>
  <c r="D954" i="3"/>
  <c r="E954" i="3"/>
  <c r="F954" i="3"/>
  <c r="G954" i="3"/>
  <c r="H954" i="3"/>
  <c r="J954" i="3"/>
  <c r="K954" i="3"/>
  <c r="L954" i="3"/>
  <c r="M954" i="3"/>
  <c r="AG954" i="3"/>
  <c r="AH954" i="3"/>
  <c r="AI954" i="3"/>
  <c r="AJ954" i="3"/>
  <c r="AK954" i="3"/>
  <c r="AL954" i="3"/>
  <c r="AM954" i="3"/>
  <c r="AN954" i="3"/>
  <c r="AV954" i="3"/>
  <c r="C955" i="3"/>
  <c r="D955" i="3"/>
  <c r="E955" i="3"/>
  <c r="F955" i="3"/>
  <c r="G955" i="3"/>
  <c r="H955" i="3"/>
  <c r="J955" i="3"/>
  <c r="K955" i="3"/>
  <c r="L955" i="3"/>
  <c r="M955" i="3"/>
  <c r="AG955" i="3"/>
  <c r="AH955" i="3"/>
  <c r="AI955" i="3"/>
  <c r="AJ955" i="3"/>
  <c r="AK955" i="3"/>
  <c r="AL955" i="3"/>
  <c r="AM955" i="3"/>
  <c r="AN955" i="3"/>
  <c r="AV955" i="3"/>
  <c r="C956" i="3"/>
  <c r="D956" i="3"/>
  <c r="E956" i="3"/>
  <c r="F956" i="3"/>
  <c r="G956" i="3"/>
  <c r="H956" i="3"/>
  <c r="J956" i="3"/>
  <c r="K956" i="3"/>
  <c r="L956" i="3"/>
  <c r="M956" i="3"/>
  <c r="AG956" i="3"/>
  <c r="AH956" i="3"/>
  <c r="AI956" i="3"/>
  <c r="AJ956" i="3"/>
  <c r="AK956" i="3"/>
  <c r="AL956" i="3"/>
  <c r="AM956" i="3"/>
  <c r="AN956" i="3"/>
  <c r="AV956" i="3"/>
  <c r="C957" i="3"/>
  <c r="D957" i="3"/>
  <c r="E957" i="3"/>
  <c r="F957" i="3"/>
  <c r="G957" i="3"/>
  <c r="H957" i="3"/>
  <c r="J957" i="3"/>
  <c r="K957" i="3"/>
  <c r="L957" i="3"/>
  <c r="M957" i="3"/>
  <c r="AG957" i="3"/>
  <c r="AH957" i="3"/>
  <c r="AI957" i="3"/>
  <c r="AJ957" i="3"/>
  <c r="AK957" i="3"/>
  <c r="AL957" i="3"/>
  <c r="AM957" i="3"/>
  <c r="AN957" i="3"/>
  <c r="AV957" i="3"/>
  <c r="C958" i="3"/>
  <c r="D958" i="3"/>
  <c r="E958" i="3"/>
  <c r="F958" i="3"/>
  <c r="G958" i="3"/>
  <c r="H958" i="3"/>
  <c r="J958" i="3"/>
  <c r="K958" i="3"/>
  <c r="L958" i="3"/>
  <c r="M958" i="3"/>
  <c r="AG958" i="3"/>
  <c r="AH958" i="3"/>
  <c r="AI958" i="3"/>
  <c r="AJ958" i="3"/>
  <c r="AK958" i="3"/>
  <c r="AL958" i="3"/>
  <c r="AM958" i="3"/>
  <c r="AN958" i="3"/>
  <c r="AV958" i="3"/>
  <c r="C959" i="3"/>
  <c r="D959" i="3"/>
  <c r="E959" i="3"/>
  <c r="F959" i="3"/>
  <c r="G959" i="3"/>
  <c r="H959" i="3"/>
  <c r="J959" i="3"/>
  <c r="K959" i="3"/>
  <c r="L959" i="3"/>
  <c r="M959" i="3"/>
  <c r="AG959" i="3"/>
  <c r="AH959" i="3"/>
  <c r="AI959" i="3"/>
  <c r="AJ959" i="3"/>
  <c r="AK959" i="3"/>
  <c r="AL959" i="3"/>
  <c r="AM959" i="3"/>
  <c r="AN959" i="3"/>
  <c r="AV959" i="3"/>
  <c r="C960" i="3"/>
  <c r="D960" i="3"/>
  <c r="E960" i="3"/>
  <c r="F960" i="3"/>
  <c r="G960" i="3"/>
  <c r="H960" i="3"/>
  <c r="J960" i="3"/>
  <c r="K960" i="3"/>
  <c r="L960" i="3"/>
  <c r="M960" i="3"/>
  <c r="AG960" i="3"/>
  <c r="AH960" i="3"/>
  <c r="AI960" i="3"/>
  <c r="AJ960" i="3"/>
  <c r="AK960" i="3"/>
  <c r="AL960" i="3"/>
  <c r="AM960" i="3"/>
  <c r="AN960" i="3"/>
  <c r="AV960" i="3"/>
  <c r="C961" i="3"/>
  <c r="D961" i="3"/>
  <c r="E961" i="3"/>
  <c r="F961" i="3"/>
  <c r="G961" i="3"/>
  <c r="H961" i="3"/>
  <c r="J961" i="3"/>
  <c r="K961" i="3"/>
  <c r="L961" i="3"/>
  <c r="M961" i="3"/>
  <c r="AG961" i="3"/>
  <c r="AH961" i="3"/>
  <c r="AI961" i="3"/>
  <c r="AJ961" i="3"/>
  <c r="AK961" i="3"/>
  <c r="AL961" i="3"/>
  <c r="AM961" i="3"/>
  <c r="AN961" i="3"/>
  <c r="AV961" i="3"/>
  <c r="C962" i="3"/>
  <c r="D962" i="3"/>
  <c r="E962" i="3"/>
  <c r="F962" i="3"/>
  <c r="G962" i="3"/>
  <c r="H962" i="3"/>
  <c r="J962" i="3"/>
  <c r="K962" i="3"/>
  <c r="L962" i="3"/>
  <c r="M962" i="3"/>
  <c r="AG962" i="3"/>
  <c r="AH962" i="3"/>
  <c r="AI962" i="3"/>
  <c r="AJ962" i="3"/>
  <c r="AK962" i="3"/>
  <c r="AL962" i="3"/>
  <c r="AM962" i="3"/>
  <c r="AN962" i="3"/>
  <c r="AV962" i="3"/>
  <c r="C963" i="3"/>
  <c r="D963" i="3"/>
  <c r="E963" i="3"/>
  <c r="F963" i="3"/>
  <c r="G963" i="3"/>
  <c r="H963" i="3"/>
  <c r="J963" i="3"/>
  <c r="K963" i="3"/>
  <c r="L963" i="3"/>
  <c r="M963" i="3"/>
  <c r="AG963" i="3"/>
  <c r="AH963" i="3"/>
  <c r="AI963" i="3"/>
  <c r="AJ963" i="3"/>
  <c r="AK963" i="3"/>
  <c r="AL963" i="3"/>
  <c r="AM963" i="3"/>
  <c r="AN963" i="3"/>
  <c r="AV963" i="3"/>
  <c r="C964" i="3"/>
  <c r="D964" i="3"/>
  <c r="E964" i="3"/>
  <c r="F964" i="3"/>
  <c r="G964" i="3"/>
  <c r="H964" i="3"/>
  <c r="J964" i="3"/>
  <c r="K964" i="3"/>
  <c r="L964" i="3"/>
  <c r="M964" i="3"/>
  <c r="AG964" i="3"/>
  <c r="AH964" i="3"/>
  <c r="AI964" i="3"/>
  <c r="AJ964" i="3"/>
  <c r="AK964" i="3"/>
  <c r="AL964" i="3"/>
  <c r="AM964" i="3"/>
  <c r="AN964" i="3"/>
  <c r="AV964" i="3"/>
  <c r="C965" i="3"/>
  <c r="D965" i="3"/>
  <c r="E965" i="3"/>
  <c r="F965" i="3"/>
  <c r="G965" i="3"/>
  <c r="H965" i="3"/>
  <c r="J965" i="3"/>
  <c r="K965" i="3"/>
  <c r="L965" i="3"/>
  <c r="M965" i="3"/>
  <c r="AG965" i="3"/>
  <c r="AH965" i="3"/>
  <c r="AI965" i="3"/>
  <c r="AJ965" i="3"/>
  <c r="AK965" i="3"/>
  <c r="AL965" i="3"/>
  <c r="AM965" i="3"/>
  <c r="AN965" i="3"/>
  <c r="AV965" i="3"/>
  <c r="C966" i="3"/>
  <c r="D966" i="3"/>
  <c r="E966" i="3"/>
  <c r="F966" i="3"/>
  <c r="G966" i="3"/>
  <c r="H966" i="3"/>
  <c r="J966" i="3"/>
  <c r="K966" i="3"/>
  <c r="L966" i="3"/>
  <c r="M966" i="3"/>
  <c r="AG966" i="3"/>
  <c r="AH966" i="3"/>
  <c r="AI966" i="3"/>
  <c r="AJ966" i="3"/>
  <c r="AK966" i="3"/>
  <c r="AL966" i="3"/>
  <c r="AM966" i="3"/>
  <c r="AN966" i="3"/>
  <c r="AV966" i="3"/>
  <c r="C967" i="3"/>
  <c r="D967" i="3"/>
  <c r="E967" i="3"/>
  <c r="F967" i="3"/>
  <c r="G967" i="3"/>
  <c r="H967" i="3"/>
  <c r="J967" i="3"/>
  <c r="K967" i="3"/>
  <c r="L967" i="3"/>
  <c r="M967" i="3"/>
  <c r="AG967" i="3"/>
  <c r="AH967" i="3"/>
  <c r="AI967" i="3"/>
  <c r="AJ967" i="3"/>
  <c r="AK967" i="3"/>
  <c r="AL967" i="3"/>
  <c r="AM967" i="3"/>
  <c r="AN967" i="3"/>
  <c r="AV967" i="3"/>
  <c r="C968" i="3"/>
  <c r="D968" i="3"/>
  <c r="E968" i="3"/>
  <c r="F968" i="3"/>
  <c r="G968" i="3"/>
  <c r="H968" i="3"/>
  <c r="J968" i="3"/>
  <c r="K968" i="3"/>
  <c r="L968" i="3"/>
  <c r="M968" i="3"/>
  <c r="AG968" i="3"/>
  <c r="AH968" i="3"/>
  <c r="AI968" i="3"/>
  <c r="AJ968" i="3"/>
  <c r="AK968" i="3"/>
  <c r="AL968" i="3"/>
  <c r="AM968" i="3"/>
  <c r="AN968" i="3"/>
  <c r="AV968" i="3"/>
  <c r="C969" i="3"/>
  <c r="D969" i="3"/>
  <c r="E969" i="3"/>
  <c r="F969" i="3"/>
  <c r="G969" i="3"/>
  <c r="H969" i="3"/>
  <c r="J969" i="3"/>
  <c r="K969" i="3"/>
  <c r="L969" i="3"/>
  <c r="M969" i="3"/>
  <c r="AG969" i="3"/>
  <c r="AH969" i="3"/>
  <c r="AI969" i="3"/>
  <c r="AJ969" i="3"/>
  <c r="AK969" i="3"/>
  <c r="AL969" i="3"/>
  <c r="AM969" i="3"/>
  <c r="AN969" i="3"/>
  <c r="AV969" i="3"/>
  <c r="C970" i="3"/>
  <c r="D970" i="3"/>
  <c r="E970" i="3"/>
  <c r="F970" i="3"/>
  <c r="G970" i="3"/>
  <c r="H970" i="3"/>
  <c r="J970" i="3"/>
  <c r="K970" i="3"/>
  <c r="L970" i="3"/>
  <c r="M970" i="3"/>
  <c r="AG970" i="3"/>
  <c r="AH970" i="3"/>
  <c r="AI970" i="3"/>
  <c r="AJ970" i="3"/>
  <c r="AK970" i="3"/>
  <c r="AL970" i="3"/>
  <c r="AM970" i="3"/>
  <c r="AN970" i="3"/>
  <c r="AV970" i="3"/>
  <c r="C971" i="3"/>
  <c r="D971" i="3"/>
  <c r="E971" i="3"/>
  <c r="F971" i="3"/>
  <c r="G971" i="3"/>
  <c r="H971" i="3"/>
  <c r="J971" i="3"/>
  <c r="K971" i="3"/>
  <c r="L971" i="3"/>
  <c r="M971" i="3"/>
  <c r="AG971" i="3"/>
  <c r="AH971" i="3"/>
  <c r="AI971" i="3"/>
  <c r="AJ971" i="3"/>
  <c r="AK971" i="3"/>
  <c r="AL971" i="3"/>
  <c r="AM971" i="3"/>
  <c r="AN971" i="3"/>
  <c r="AV971" i="3"/>
  <c r="C972" i="3"/>
  <c r="D972" i="3"/>
  <c r="E972" i="3"/>
  <c r="F972" i="3"/>
  <c r="G972" i="3"/>
  <c r="H972" i="3"/>
  <c r="J972" i="3"/>
  <c r="K972" i="3"/>
  <c r="L972" i="3"/>
  <c r="M972" i="3"/>
  <c r="AG972" i="3"/>
  <c r="AH972" i="3"/>
  <c r="AI972" i="3"/>
  <c r="AJ972" i="3"/>
  <c r="AK972" i="3"/>
  <c r="AL972" i="3"/>
  <c r="AM972" i="3"/>
  <c r="AN972" i="3"/>
  <c r="AV972" i="3"/>
  <c r="C973" i="3"/>
  <c r="D973" i="3"/>
  <c r="E973" i="3"/>
  <c r="F973" i="3"/>
  <c r="G973" i="3"/>
  <c r="H973" i="3"/>
  <c r="J973" i="3"/>
  <c r="K973" i="3"/>
  <c r="L973" i="3"/>
  <c r="M973" i="3"/>
  <c r="AG973" i="3"/>
  <c r="AH973" i="3"/>
  <c r="AI973" i="3"/>
  <c r="AJ973" i="3"/>
  <c r="AK973" i="3"/>
  <c r="AL973" i="3"/>
  <c r="AM973" i="3"/>
  <c r="AN973" i="3"/>
  <c r="AV973" i="3"/>
  <c r="C974" i="3"/>
  <c r="D974" i="3"/>
  <c r="E974" i="3"/>
  <c r="F974" i="3"/>
  <c r="G974" i="3"/>
  <c r="H974" i="3"/>
  <c r="J974" i="3"/>
  <c r="K974" i="3"/>
  <c r="L974" i="3"/>
  <c r="M974" i="3"/>
  <c r="AG974" i="3"/>
  <c r="AH974" i="3"/>
  <c r="AI974" i="3"/>
  <c r="AJ974" i="3"/>
  <c r="AK974" i="3"/>
  <c r="AL974" i="3"/>
  <c r="AM974" i="3"/>
  <c r="AN974" i="3"/>
  <c r="AV974" i="3"/>
  <c r="C975" i="3"/>
  <c r="D975" i="3"/>
  <c r="E975" i="3"/>
  <c r="F975" i="3"/>
  <c r="G975" i="3"/>
  <c r="H975" i="3"/>
  <c r="J975" i="3"/>
  <c r="K975" i="3"/>
  <c r="L975" i="3"/>
  <c r="M975" i="3"/>
  <c r="AG975" i="3"/>
  <c r="AH975" i="3"/>
  <c r="AI975" i="3"/>
  <c r="AJ975" i="3"/>
  <c r="AK975" i="3"/>
  <c r="AL975" i="3"/>
  <c r="AM975" i="3"/>
  <c r="AN975" i="3"/>
  <c r="AV975" i="3"/>
  <c r="C976" i="3"/>
  <c r="D976" i="3"/>
  <c r="E976" i="3"/>
  <c r="F976" i="3"/>
  <c r="G976" i="3"/>
  <c r="H976" i="3"/>
  <c r="J976" i="3"/>
  <c r="K976" i="3"/>
  <c r="L976" i="3"/>
  <c r="M976" i="3"/>
  <c r="AG976" i="3"/>
  <c r="AH976" i="3"/>
  <c r="AI976" i="3"/>
  <c r="AJ976" i="3"/>
  <c r="AK976" i="3"/>
  <c r="AL976" i="3"/>
  <c r="AM976" i="3"/>
  <c r="AN976" i="3"/>
  <c r="AV976" i="3"/>
  <c r="C977" i="3"/>
  <c r="D977" i="3"/>
  <c r="E977" i="3"/>
  <c r="F977" i="3"/>
  <c r="G977" i="3"/>
  <c r="H977" i="3"/>
  <c r="J977" i="3"/>
  <c r="K977" i="3"/>
  <c r="L977" i="3"/>
  <c r="M977" i="3"/>
  <c r="AG977" i="3"/>
  <c r="AH977" i="3"/>
  <c r="AI977" i="3"/>
  <c r="AJ977" i="3"/>
  <c r="AK977" i="3"/>
  <c r="AL977" i="3"/>
  <c r="AM977" i="3"/>
  <c r="AN977" i="3"/>
  <c r="AV977" i="3"/>
  <c r="C978" i="3"/>
  <c r="D978" i="3"/>
  <c r="E978" i="3"/>
  <c r="F978" i="3"/>
  <c r="G978" i="3"/>
  <c r="H978" i="3"/>
  <c r="J978" i="3"/>
  <c r="K978" i="3"/>
  <c r="L978" i="3"/>
  <c r="M978" i="3"/>
  <c r="AG978" i="3"/>
  <c r="AH978" i="3"/>
  <c r="AI978" i="3"/>
  <c r="AJ978" i="3"/>
  <c r="AK978" i="3"/>
  <c r="AL978" i="3"/>
  <c r="AM978" i="3"/>
  <c r="AN978" i="3"/>
  <c r="AV978" i="3"/>
  <c r="C979" i="3"/>
  <c r="D979" i="3"/>
  <c r="E979" i="3"/>
  <c r="F979" i="3"/>
  <c r="G979" i="3"/>
  <c r="H979" i="3"/>
  <c r="J979" i="3"/>
  <c r="K979" i="3"/>
  <c r="L979" i="3"/>
  <c r="M979" i="3"/>
  <c r="AG979" i="3"/>
  <c r="AH979" i="3"/>
  <c r="AI979" i="3"/>
  <c r="AJ979" i="3"/>
  <c r="AK979" i="3"/>
  <c r="AL979" i="3"/>
  <c r="AM979" i="3"/>
  <c r="AN979" i="3"/>
  <c r="AV979" i="3"/>
  <c r="C980" i="3"/>
  <c r="D980" i="3"/>
  <c r="E980" i="3"/>
  <c r="F980" i="3"/>
  <c r="G980" i="3"/>
  <c r="H980" i="3"/>
  <c r="J980" i="3"/>
  <c r="K980" i="3"/>
  <c r="L980" i="3"/>
  <c r="M980" i="3"/>
  <c r="AG980" i="3"/>
  <c r="AH980" i="3"/>
  <c r="AI980" i="3"/>
  <c r="AJ980" i="3"/>
  <c r="AK980" i="3"/>
  <c r="AL980" i="3"/>
  <c r="AM980" i="3"/>
  <c r="AN980" i="3"/>
  <c r="AV980" i="3"/>
  <c r="C981" i="3"/>
  <c r="D981" i="3"/>
  <c r="E981" i="3"/>
  <c r="F981" i="3"/>
  <c r="G981" i="3"/>
  <c r="H981" i="3"/>
  <c r="J981" i="3"/>
  <c r="K981" i="3"/>
  <c r="L981" i="3"/>
  <c r="M981" i="3"/>
  <c r="AG981" i="3"/>
  <c r="AH981" i="3"/>
  <c r="AI981" i="3"/>
  <c r="AJ981" i="3"/>
  <c r="AK981" i="3"/>
  <c r="AL981" i="3"/>
  <c r="AM981" i="3"/>
  <c r="AN981" i="3"/>
  <c r="AV981" i="3"/>
  <c r="C982" i="3"/>
  <c r="D982" i="3"/>
  <c r="E982" i="3"/>
  <c r="F982" i="3"/>
  <c r="G982" i="3"/>
  <c r="H982" i="3"/>
  <c r="J982" i="3"/>
  <c r="K982" i="3"/>
  <c r="L982" i="3"/>
  <c r="M982" i="3"/>
  <c r="AG982" i="3"/>
  <c r="AH982" i="3"/>
  <c r="AI982" i="3"/>
  <c r="AJ982" i="3"/>
  <c r="AK982" i="3"/>
  <c r="AL982" i="3"/>
  <c r="AM982" i="3"/>
  <c r="AN982" i="3"/>
  <c r="AV982" i="3"/>
  <c r="C983" i="3"/>
  <c r="D983" i="3"/>
  <c r="E983" i="3"/>
  <c r="F983" i="3"/>
  <c r="G983" i="3"/>
  <c r="H983" i="3"/>
  <c r="J983" i="3"/>
  <c r="K983" i="3"/>
  <c r="L983" i="3"/>
  <c r="M983" i="3"/>
  <c r="AG983" i="3"/>
  <c r="AH983" i="3"/>
  <c r="AI983" i="3"/>
  <c r="AJ983" i="3"/>
  <c r="AK983" i="3"/>
  <c r="AL983" i="3"/>
  <c r="AM983" i="3"/>
  <c r="AN983" i="3"/>
  <c r="AV983" i="3"/>
  <c r="C984" i="3"/>
  <c r="D984" i="3"/>
  <c r="E984" i="3"/>
  <c r="F984" i="3"/>
  <c r="G984" i="3"/>
  <c r="H984" i="3"/>
  <c r="J984" i="3"/>
  <c r="K984" i="3"/>
  <c r="L984" i="3"/>
  <c r="M984" i="3"/>
  <c r="AG984" i="3"/>
  <c r="AH984" i="3"/>
  <c r="AI984" i="3"/>
  <c r="AJ984" i="3"/>
  <c r="AK984" i="3"/>
  <c r="AL984" i="3"/>
  <c r="AM984" i="3"/>
  <c r="AN984" i="3"/>
  <c r="AV984" i="3"/>
  <c r="C985" i="3"/>
  <c r="D985" i="3"/>
  <c r="E985" i="3"/>
  <c r="F985" i="3"/>
  <c r="G985" i="3"/>
  <c r="H985" i="3"/>
  <c r="J985" i="3"/>
  <c r="K985" i="3"/>
  <c r="L985" i="3"/>
  <c r="M985" i="3"/>
  <c r="AG985" i="3"/>
  <c r="AH985" i="3"/>
  <c r="AI985" i="3"/>
  <c r="AJ985" i="3"/>
  <c r="AK985" i="3"/>
  <c r="AL985" i="3"/>
  <c r="AM985" i="3"/>
  <c r="AN985" i="3"/>
  <c r="AV985" i="3"/>
  <c r="C986" i="3"/>
  <c r="D986" i="3"/>
  <c r="E986" i="3"/>
  <c r="F986" i="3"/>
  <c r="G986" i="3"/>
  <c r="H986" i="3"/>
  <c r="J986" i="3"/>
  <c r="K986" i="3"/>
  <c r="L986" i="3"/>
  <c r="M986" i="3"/>
  <c r="AG986" i="3"/>
  <c r="AH986" i="3"/>
  <c r="AI986" i="3"/>
  <c r="AJ986" i="3"/>
  <c r="AK986" i="3"/>
  <c r="AL986" i="3"/>
  <c r="AM986" i="3"/>
  <c r="AN986" i="3"/>
  <c r="AV986" i="3"/>
  <c r="C987" i="3"/>
  <c r="D987" i="3"/>
  <c r="E987" i="3"/>
  <c r="F987" i="3"/>
  <c r="G987" i="3"/>
  <c r="H987" i="3"/>
  <c r="J987" i="3"/>
  <c r="K987" i="3"/>
  <c r="L987" i="3"/>
  <c r="M987" i="3"/>
  <c r="AG987" i="3"/>
  <c r="AH987" i="3"/>
  <c r="AI987" i="3"/>
  <c r="AJ987" i="3"/>
  <c r="AK987" i="3"/>
  <c r="AL987" i="3"/>
  <c r="AM987" i="3"/>
  <c r="AN987" i="3"/>
  <c r="AV987" i="3"/>
  <c r="C988" i="3"/>
  <c r="D988" i="3"/>
  <c r="E988" i="3"/>
  <c r="F988" i="3"/>
  <c r="G988" i="3"/>
  <c r="H988" i="3"/>
  <c r="J988" i="3"/>
  <c r="K988" i="3"/>
  <c r="L988" i="3"/>
  <c r="M988" i="3"/>
  <c r="AG988" i="3"/>
  <c r="AH988" i="3"/>
  <c r="AI988" i="3"/>
  <c r="AJ988" i="3"/>
  <c r="AK988" i="3"/>
  <c r="AL988" i="3"/>
  <c r="AM988" i="3"/>
  <c r="AN988" i="3"/>
  <c r="AV988" i="3"/>
  <c r="C989" i="3"/>
  <c r="D989" i="3"/>
  <c r="E989" i="3"/>
  <c r="F989" i="3"/>
  <c r="G989" i="3"/>
  <c r="H989" i="3"/>
  <c r="J989" i="3"/>
  <c r="K989" i="3"/>
  <c r="L989" i="3"/>
  <c r="M989" i="3"/>
  <c r="AG989" i="3"/>
  <c r="AH989" i="3"/>
  <c r="AI989" i="3"/>
  <c r="AJ989" i="3"/>
  <c r="AK989" i="3"/>
  <c r="AL989" i="3"/>
  <c r="AM989" i="3"/>
  <c r="AN989" i="3"/>
  <c r="AV989" i="3"/>
  <c r="C990" i="3"/>
  <c r="D990" i="3"/>
  <c r="E990" i="3"/>
  <c r="F990" i="3"/>
  <c r="G990" i="3"/>
  <c r="H990" i="3"/>
  <c r="J990" i="3"/>
  <c r="K990" i="3"/>
  <c r="L990" i="3"/>
  <c r="M990" i="3"/>
  <c r="AG990" i="3"/>
  <c r="AH990" i="3"/>
  <c r="AI990" i="3"/>
  <c r="AJ990" i="3"/>
  <c r="AK990" i="3"/>
  <c r="AL990" i="3"/>
  <c r="AM990" i="3"/>
  <c r="AN990" i="3"/>
  <c r="AV990" i="3"/>
  <c r="C991" i="3"/>
  <c r="D991" i="3"/>
  <c r="E991" i="3"/>
  <c r="F991" i="3"/>
  <c r="G991" i="3"/>
  <c r="H991" i="3"/>
  <c r="J991" i="3"/>
  <c r="K991" i="3"/>
  <c r="L991" i="3"/>
  <c r="M991" i="3"/>
  <c r="AG991" i="3"/>
  <c r="AH991" i="3"/>
  <c r="AI991" i="3"/>
  <c r="AJ991" i="3"/>
  <c r="AK991" i="3"/>
  <c r="AL991" i="3"/>
  <c r="AM991" i="3"/>
  <c r="AN991" i="3"/>
  <c r="AV991" i="3"/>
  <c r="C992" i="3"/>
  <c r="D992" i="3"/>
  <c r="E992" i="3"/>
  <c r="F992" i="3"/>
  <c r="G992" i="3"/>
  <c r="H992" i="3"/>
  <c r="J992" i="3"/>
  <c r="K992" i="3"/>
  <c r="L992" i="3"/>
  <c r="M992" i="3"/>
  <c r="AG992" i="3"/>
  <c r="AH992" i="3"/>
  <c r="AI992" i="3"/>
  <c r="AJ992" i="3"/>
  <c r="AK992" i="3"/>
  <c r="AL992" i="3"/>
  <c r="AM992" i="3"/>
  <c r="AN992" i="3"/>
  <c r="AV992" i="3"/>
  <c r="C993" i="3"/>
  <c r="D993" i="3"/>
  <c r="E993" i="3"/>
  <c r="F993" i="3"/>
  <c r="G993" i="3"/>
  <c r="H993" i="3"/>
  <c r="J993" i="3"/>
  <c r="K993" i="3"/>
  <c r="L993" i="3"/>
  <c r="M993" i="3"/>
  <c r="AG993" i="3"/>
  <c r="AH993" i="3"/>
  <c r="AI993" i="3"/>
  <c r="AJ993" i="3"/>
  <c r="AK993" i="3"/>
  <c r="AL993" i="3"/>
  <c r="AM993" i="3"/>
  <c r="AN993" i="3"/>
  <c r="AV993" i="3"/>
  <c r="C994" i="3"/>
  <c r="D994" i="3"/>
  <c r="E994" i="3"/>
  <c r="F994" i="3"/>
  <c r="G994" i="3"/>
  <c r="H994" i="3"/>
  <c r="J994" i="3"/>
  <c r="K994" i="3"/>
  <c r="L994" i="3"/>
  <c r="M994" i="3"/>
  <c r="AG994" i="3"/>
  <c r="AH994" i="3"/>
  <c r="AI994" i="3"/>
  <c r="AJ994" i="3"/>
  <c r="AK994" i="3"/>
  <c r="AL994" i="3"/>
  <c r="AM994" i="3"/>
  <c r="AN994" i="3"/>
  <c r="AV994" i="3"/>
  <c r="C995" i="3"/>
  <c r="D995" i="3"/>
  <c r="E995" i="3"/>
  <c r="F995" i="3"/>
  <c r="G995" i="3"/>
  <c r="H995" i="3"/>
  <c r="J995" i="3"/>
  <c r="K995" i="3"/>
  <c r="L995" i="3"/>
  <c r="M995" i="3"/>
  <c r="AG995" i="3"/>
  <c r="AH995" i="3"/>
  <c r="AI995" i="3"/>
  <c r="AJ995" i="3"/>
  <c r="AK995" i="3"/>
  <c r="AL995" i="3"/>
  <c r="AM995" i="3"/>
  <c r="AN995" i="3"/>
  <c r="AV995" i="3"/>
  <c r="C996" i="3"/>
  <c r="D996" i="3"/>
  <c r="E996" i="3"/>
  <c r="F996" i="3"/>
  <c r="G996" i="3"/>
  <c r="H996" i="3"/>
  <c r="J996" i="3"/>
  <c r="K996" i="3"/>
  <c r="L996" i="3"/>
  <c r="M996" i="3"/>
  <c r="AG996" i="3"/>
  <c r="AH996" i="3"/>
  <c r="AI996" i="3"/>
  <c r="AJ996" i="3"/>
  <c r="AK996" i="3"/>
  <c r="AL996" i="3"/>
  <c r="AM996" i="3"/>
  <c r="AN996" i="3"/>
  <c r="AV996" i="3"/>
  <c r="C997" i="3"/>
  <c r="D997" i="3"/>
  <c r="E997" i="3"/>
  <c r="F997" i="3"/>
  <c r="G997" i="3"/>
  <c r="H997" i="3"/>
  <c r="J997" i="3"/>
  <c r="K997" i="3"/>
  <c r="L997" i="3"/>
  <c r="M997" i="3"/>
  <c r="AG997" i="3"/>
  <c r="AH997" i="3"/>
  <c r="AI997" i="3"/>
  <c r="AJ997" i="3"/>
  <c r="AK997" i="3"/>
  <c r="AL997" i="3"/>
  <c r="AM997" i="3"/>
  <c r="AN997" i="3"/>
  <c r="AV997" i="3"/>
  <c r="C998" i="3"/>
  <c r="D998" i="3"/>
  <c r="E998" i="3"/>
  <c r="F998" i="3"/>
  <c r="G998" i="3"/>
  <c r="H998" i="3"/>
  <c r="J998" i="3"/>
  <c r="K998" i="3"/>
  <c r="L998" i="3"/>
  <c r="M998" i="3"/>
  <c r="AG998" i="3"/>
  <c r="AH998" i="3"/>
  <c r="AI998" i="3"/>
  <c r="AJ998" i="3"/>
  <c r="AK998" i="3"/>
  <c r="AL998" i="3"/>
  <c r="AM998" i="3"/>
  <c r="AN998" i="3"/>
  <c r="AV998" i="3"/>
  <c r="C999" i="3"/>
  <c r="D999" i="3"/>
  <c r="E999" i="3"/>
  <c r="F999" i="3"/>
  <c r="G999" i="3"/>
  <c r="H999" i="3"/>
  <c r="J999" i="3"/>
  <c r="K999" i="3"/>
  <c r="L999" i="3"/>
  <c r="M999" i="3"/>
  <c r="AG999" i="3"/>
  <c r="AH999" i="3"/>
  <c r="AI999" i="3"/>
  <c r="AJ999" i="3"/>
  <c r="AK999" i="3"/>
  <c r="AL999" i="3"/>
  <c r="AM999" i="3"/>
  <c r="AN999" i="3"/>
  <c r="AV999" i="3"/>
  <c r="C1000" i="3"/>
  <c r="D1000" i="3"/>
  <c r="E1000" i="3"/>
  <c r="F1000" i="3"/>
  <c r="G1000" i="3"/>
  <c r="H1000" i="3"/>
  <c r="J1000" i="3"/>
  <c r="K1000" i="3"/>
  <c r="L1000" i="3"/>
  <c r="M1000" i="3"/>
  <c r="AG1000" i="3"/>
  <c r="AH1000" i="3"/>
  <c r="AI1000" i="3"/>
  <c r="AJ1000" i="3"/>
  <c r="AK1000" i="3"/>
  <c r="AL1000" i="3"/>
  <c r="AM1000" i="3"/>
  <c r="AN1000" i="3"/>
  <c r="AV1000" i="3"/>
  <c r="C1001" i="3"/>
  <c r="D1001" i="3"/>
  <c r="E1001" i="3"/>
  <c r="F1001" i="3"/>
  <c r="G1001" i="3"/>
  <c r="H1001" i="3"/>
  <c r="J1001" i="3"/>
  <c r="K1001" i="3"/>
  <c r="L1001" i="3"/>
  <c r="M1001" i="3"/>
  <c r="AG1001" i="3"/>
  <c r="AH1001" i="3"/>
  <c r="AI1001" i="3"/>
  <c r="AJ1001" i="3"/>
  <c r="AK1001" i="3"/>
  <c r="AL1001" i="3"/>
  <c r="AM1001" i="3"/>
  <c r="AN1001" i="3"/>
  <c r="AV1001" i="3"/>
  <c r="C1002" i="3"/>
  <c r="D1002" i="3"/>
  <c r="E1002" i="3"/>
  <c r="F1002" i="3"/>
  <c r="G1002" i="3"/>
  <c r="H1002" i="3"/>
  <c r="J1002" i="3"/>
  <c r="K1002" i="3"/>
  <c r="L1002" i="3"/>
  <c r="M1002" i="3"/>
  <c r="AG1002" i="3"/>
  <c r="AH1002" i="3"/>
  <c r="AI1002" i="3"/>
  <c r="AJ1002" i="3"/>
  <c r="AK1002" i="3"/>
  <c r="AL1002" i="3"/>
  <c r="AM1002" i="3"/>
  <c r="AN1002" i="3"/>
  <c r="AV1002" i="3"/>
  <c r="C1003" i="3"/>
  <c r="D1003" i="3"/>
  <c r="E1003" i="3"/>
  <c r="F1003" i="3"/>
  <c r="G1003" i="3"/>
  <c r="H1003" i="3"/>
  <c r="J1003" i="3"/>
  <c r="K1003" i="3"/>
  <c r="L1003" i="3"/>
  <c r="M1003" i="3"/>
  <c r="AG1003" i="3"/>
  <c r="AH1003" i="3"/>
  <c r="AI1003" i="3"/>
  <c r="AJ1003" i="3"/>
  <c r="AK1003" i="3"/>
  <c r="AL1003" i="3"/>
  <c r="AM1003" i="3"/>
  <c r="AN1003" i="3"/>
  <c r="AV1003" i="3"/>
  <c r="C1005" i="3"/>
  <c r="D1005" i="3"/>
  <c r="E1005" i="3"/>
  <c r="F1005" i="3"/>
  <c r="G1005" i="3"/>
  <c r="H1005" i="3"/>
  <c r="J1005" i="3"/>
  <c r="K1005" i="3"/>
  <c r="L1005" i="3"/>
  <c r="M1005" i="3"/>
  <c r="AG1005" i="3"/>
  <c r="AH1005" i="3"/>
  <c r="AI1005" i="3"/>
  <c r="AJ1005" i="3"/>
  <c r="AK1005" i="3"/>
  <c r="AL1005" i="3"/>
  <c r="AM1005" i="3"/>
  <c r="AN1005" i="3"/>
  <c r="AV1005" i="3"/>
  <c r="C1006" i="3"/>
  <c r="D1006" i="3"/>
  <c r="E1006" i="3"/>
  <c r="F1006" i="3"/>
  <c r="G1006" i="3"/>
  <c r="H1006" i="3"/>
  <c r="J1006" i="3"/>
  <c r="K1006" i="3"/>
  <c r="L1006" i="3"/>
  <c r="M1006" i="3"/>
  <c r="AG1006" i="3"/>
  <c r="AH1006" i="3"/>
  <c r="AI1006" i="3"/>
  <c r="AJ1006" i="3"/>
  <c r="AK1006" i="3"/>
  <c r="AL1006" i="3"/>
  <c r="AM1006" i="3"/>
  <c r="AN1006" i="3"/>
  <c r="AV1006" i="3"/>
  <c r="C1007" i="3"/>
  <c r="D1007" i="3"/>
  <c r="E1007" i="3"/>
  <c r="F1007" i="3"/>
  <c r="G1007" i="3"/>
  <c r="H1007" i="3"/>
  <c r="J1007" i="3"/>
  <c r="K1007" i="3"/>
  <c r="L1007" i="3"/>
  <c r="M1007" i="3"/>
  <c r="AG1007" i="3"/>
  <c r="AH1007" i="3"/>
  <c r="AI1007" i="3"/>
  <c r="AJ1007" i="3"/>
  <c r="AK1007" i="3"/>
  <c r="AL1007" i="3"/>
  <c r="AM1007" i="3"/>
  <c r="AN1007" i="3"/>
  <c r="AV1007" i="3"/>
  <c r="C1008" i="3"/>
  <c r="D1008" i="3"/>
  <c r="E1008" i="3"/>
  <c r="F1008" i="3"/>
  <c r="G1008" i="3"/>
  <c r="H1008" i="3"/>
  <c r="J1008" i="3"/>
  <c r="K1008" i="3"/>
  <c r="L1008" i="3"/>
  <c r="M1008" i="3"/>
  <c r="AG1008" i="3"/>
  <c r="AH1008" i="3"/>
  <c r="AI1008" i="3"/>
  <c r="AJ1008" i="3"/>
  <c r="AK1008" i="3"/>
  <c r="AL1008" i="3"/>
  <c r="AM1008" i="3"/>
  <c r="AN1008" i="3"/>
  <c r="AV1008" i="3"/>
  <c r="C1009" i="3"/>
  <c r="D1009" i="3"/>
  <c r="E1009" i="3"/>
  <c r="F1009" i="3"/>
  <c r="G1009" i="3"/>
  <c r="H1009" i="3"/>
  <c r="J1009" i="3"/>
  <c r="K1009" i="3"/>
  <c r="L1009" i="3"/>
  <c r="M1009" i="3"/>
  <c r="AG1009" i="3"/>
  <c r="AH1009" i="3"/>
  <c r="AI1009" i="3"/>
  <c r="AJ1009" i="3"/>
  <c r="AK1009" i="3"/>
  <c r="AL1009" i="3"/>
  <c r="AM1009" i="3"/>
  <c r="AN1009" i="3"/>
  <c r="AV1009" i="3"/>
  <c r="C1010" i="3"/>
  <c r="D1010" i="3"/>
  <c r="E1010" i="3"/>
  <c r="F1010" i="3"/>
  <c r="G1010" i="3"/>
  <c r="H1010" i="3"/>
  <c r="J1010" i="3"/>
  <c r="K1010" i="3"/>
  <c r="L1010" i="3"/>
  <c r="M1010" i="3"/>
  <c r="AG1010" i="3"/>
  <c r="AH1010" i="3"/>
  <c r="AI1010" i="3"/>
  <c r="AJ1010" i="3"/>
  <c r="AK1010" i="3"/>
  <c r="AL1010" i="3"/>
  <c r="AM1010" i="3"/>
  <c r="AN1010" i="3"/>
  <c r="AV1010" i="3"/>
  <c r="C1011" i="3"/>
  <c r="D1011" i="3"/>
  <c r="E1011" i="3"/>
  <c r="F1011" i="3"/>
  <c r="G1011" i="3"/>
  <c r="H1011" i="3"/>
  <c r="J1011" i="3"/>
  <c r="K1011" i="3"/>
  <c r="L1011" i="3"/>
  <c r="M1011" i="3"/>
  <c r="AG1011" i="3"/>
  <c r="AH1011" i="3"/>
  <c r="AI1011" i="3"/>
  <c r="AJ1011" i="3"/>
  <c r="AK1011" i="3"/>
  <c r="AL1011" i="3"/>
  <c r="AM1011" i="3"/>
  <c r="AN1011" i="3"/>
  <c r="AV1011" i="3"/>
  <c r="C1012" i="3"/>
  <c r="D1012" i="3"/>
  <c r="E1012" i="3"/>
  <c r="F1012" i="3"/>
  <c r="G1012" i="3"/>
  <c r="H1012" i="3"/>
  <c r="J1012" i="3"/>
  <c r="K1012" i="3"/>
  <c r="L1012" i="3"/>
  <c r="M1012" i="3"/>
  <c r="AG1012" i="3"/>
  <c r="AH1012" i="3"/>
  <c r="AI1012" i="3"/>
  <c r="AJ1012" i="3"/>
  <c r="AK1012" i="3"/>
  <c r="AL1012" i="3"/>
  <c r="AM1012" i="3"/>
  <c r="AN1012" i="3"/>
  <c r="AV1012" i="3"/>
  <c r="C1013" i="3"/>
  <c r="D1013" i="3"/>
  <c r="E1013" i="3"/>
  <c r="F1013" i="3"/>
  <c r="G1013" i="3"/>
  <c r="H1013" i="3"/>
  <c r="J1013" i="3"/>
  <c r="K1013" i="3"/>
  <c r="L1013" i="3"/>
  <c r="M1013" i="3"/>
  <c r="AG1013" i="3"/>
  <c r="AH1013" i="3"/>
  <c r="AI1013" i="3"/>
  <c r="AJ1013" i="3"/>
  <c r="AK1013" i="3"/>
  <c r="AL1013" i="3"/>
  <c r="AM1013" i="3"/>
  <c r="AN1013" i="3"/>
  <c r="AV1013" i="3"/>
  <c r="C1014" i="3"/>
  <c r="D1014" i="3"/>
  <c r="E1014" i="3"/>
  <c r="F1014" i="3"/>
  <c r="G1014" i="3"/>
  <c r="H1014" i="3"/>
  <c r="J1014" i="3"/>
  <c r="K1014" i="3"/>
  <c r="L1014" i="3"/>
  <c r="M1014" i="3"/>
  <c r="AG1014" i="3"/>
  <c r="AH1014" i="3"/>
  <c r="AI1014" i="3"/>
  <c r="AJ1014" i="3"/>
  <c r="AK1014" i="3"/>
  <c r="AL1014" i="3"/>
  <c r="AM1014" i="3"/>
  <c r="AN1014" i="3"/>
  <c r="AV1014" i="3"/>
  <c r="C1015" i="3"/>
  <c r="D1015" i="3"/>
  <c r="E1015" i="3"/>
  <c r="F1015" i="3"/>
  <c r="G1015" i="3"/>
  <c r="H1015" i="3"/>
  <c r="J1015" i="3"/>
  <c r="K1015" i="3"/>
  <c r="L1015" i="3"/>
  <c r="M1015" i="3"/>
  <c r="AG1015" i="3"/>
  <c r="AH1015" i="3"/>
  <c r="AI1015" i="3"/>
  <c r="AJ1015" i="3"/>
  <c r="AK1015" i="3"/>
  <c r="AL1015" i="3"/>
  <c r="AM1015" i="3"/>
  <c r="AN1015" i="3"/>
  <c r="AV1015" i="3"/>
  <c r="C1016" i="3"/>
  <c r="D1016" i="3"/>
  <c r="E1016" i="3"/>
  <c r="F1016" i="3"/>
  <c r="G1016" i="3"/>
  <c r="H1016" i="3"/>
  <c r="J1016" i="3"/>
  <c r="K1016" i="3"/>
  <c r="L1016" i="3"/>
  <c r="M1016" i="3"/>
  <c r="AG1016" i="3"/>
  <c r="AH1016" i="3"/>
  <c r="AI1016" i="3"/>
  <c r="AJ1016" i="3"/>
  <c r="AK1016" i="3"/>
  <c r="AL1016" i="3"/>
  <c r="AM1016" i="3"/>
  <c r="AN1016" i="3"/>
  <c r="AV1016" i="3"/>
  <c r="C1017" i="3"/>
  <c r="D1017" i="3"/>
  <c r="E1017" i="3"/>
  <c r="F1017" i="3"/>
  <c r="G1017" i="3"/>
  <c r="H1017" i="3"/>
  <c r="J1017" i="3"/>
  <c r="K1017" i="3"/>
  <c r="L1017" i="3"/>
  <c r="M1017" i="3"/>
  <c r="AG1017" i="3"/>
  <c r="AH1017" i="3"/>
  <c r="AI1017" i="3"/>
  <c r="AJ1017" i="3"/>
  <c r="AK1017" i="3"/>
  <c r="AL1017" i="3"/>
  <c r="AM1017" i="3"/>
  <c r="AN1017" i="3"/>
  <c r="AV1017" i="3"/>
  <c r="C1018" i="3"/>
  <c r="D1018" i="3"/>
  <c r="E1018" i="3"/>
  <c r="F1018" i="3"/>
  <c r="G1018" i="3"/>
  <c r="H1018" i="3"/>
  <c r="J1018" i="3"/>
  <c r="K1018" i="3"/>
  <c r="L1018" i="3"/>
  <c r="M1018" i="3"/>
  <c r="AG1018" i="3"/>
  <c r="AH1018" i="3"/>
  <c r="AI1018" i="3"/>
  <c r="AJ1018" i="3"/>
  <c r="AK1018" i="3"/>
  <c r="AL1018" i="3"/>
  <c r="AM1018" i="3"/>
  <c r="AN1018" i="3"/>
  <c r="AV1018" i="3"/>
  <c r="C1019" i="3"/>
  <c r="D1019" i="3"/>
  <c r="E1019" i="3"/>
  <c r="F1019" i="3"/>
  <c r="G1019" i="3"/>
  <c r="H1019" i="3"/>
  <c r="J1019" i="3"/>
  <c r="K1019" i="3"/>
  <c r="L1019" i="3"/>
  <c r="M1019" i="3"/>
  <c r="AG1019" i="3"/>
  <c r="AH1019" i="3"/>
  <c r="AI1019" i="3"/>
  <c r="AJ1019" i="3"/>
  <c r="AK1019" i="3"/>
  <c r="AL1019" i="3"/>
  <c r="AM1019" i="3"/>
  <c r="AN1019" i="3"/>
  <c r="AV1019" i="3"/>
  <c r="C1020" i="3"/>
  <c r="D1020" i="3"/>
  <c r="E1020" i="3"/>
  <c r="F1020" i="3"/>
  <c r="G1020" i="3"/>
  <c r="H1020" i="3"/>
  <c r="J1020" i="3"/>
  <c r="K1020" i="3"/>
  <c r="L1020" i="3"/>
  <c r="M1020" i="3"/>
  <c r="AG1020" i="3"/>
  <c r="AH1020" i="3"/>
  <c r="AI1020" i="3"/>
  <c r="AJ1020" i="3"/>
  <c r="AK1020" i="3"/>
  <c r="AL1020" i="3"/>
  <c r="AM1020" i="3"/>
  <c r="AN1020" i="3"/>
  <c r="AV1020" i="3"/>
  <c r="C1021" i="3"/>
  <c r="D1021" i="3"/>
  <c r="E1021" i="3"/>
  <c r="F1021" i="3"/>
  <c r="G1021" i="3"/>
  <c r="H1021" i="3"/>
  <c r="J1021" i="3"/>
  <c r="K1021" i="3"/>
  <c r="L1021" i="3"/>
  <c r="M1021" i="3"/>
  <c r="AG1021" i="3"/>
  <c r="AH1021" i="3"/>
  <c r="AI1021" i="3"/>
  <c r="AJ1021" i="3"/>
  <c r="AK1021" i="3"/>
  <c r="AL1021" i="3"/>
  <c r="AM1021" i="3"/>
  <c r="AN1021" i="3"/>
  <c r="AV1021" i="3"/>
  <c r="C1022" i="3"/>
  <c r="D1022" i="3"/>
  <c r="E1022" i="3"/>
  <c r="F1022" i="3"/>
  <c r="G1022" i="3"/>
  <c r="H1022" i="3"/>
  <c r="J1022" i="3"/>
  <c r="K1022" i="3"/>
  <c r="L1022" i="3"/>
  <c r="M1022" i="3"/>
  <c r="AG1022" i="3"/>
  <c r="AH1022" i="3"/>
  <c r="AI1022" i="3"/>
  <c r="AJ1022" i="3"/>
  <c r="AK1022" i="3"/>
  <c r="AL1022" i="3"/>
  <c r="AM1022" i="3"/>
  <c r="AN1022" i="3"/>
  <c r="AV1022" i="3"/>
  <c r="C1023" i="3"/>
  <c r="D1023" i="3"/>
  <c r="E1023" i="3"/>
  <c r="F1023" i="3"/>
  <c r="G1023" i="3"/>
  <c r="H1023" i="3"/>
  <c r="J1023" i="3"/>
  <c r="K1023" i="3"/>
  <c r="L1023" i="3"/>
  <c r="M1023" i="3"/>
  <c r="AG1023" i="3"/>
  <c r="AH1023" i="3"/>
  <c r="AI1023" i="3"/>
  <c r="AJ1023" i="3"/>
  <c r="AK1023" i="3"/>
  <c r="AL1023" i="3"/>
  <c r="AM1023" i="3"/>
  <c r="AN1023" i="3"/>
  <c r="AV1023" i="3"/>
  <c r="C1024" i="3"/>
  <c r="D1024" i="3"/>
  <c r="E1024" i="3"/>
  <c r="F1024" i="3"/>
  <c r="G1024" i="3"/>
  <c r="H1024" i="3"/>
  <c r="J1024" i="3"/>
  <c r="K1024" i="3"/>
  <c r="L1024" i="3"/>
  <c r="M1024" i="3"/>
  <c r="AG1024" i="3"/>
  <c r="AH1024" i="3"/>
  <c r="AI1024" i="3"/>
  <c r="AJ1024" i="3"/>
  <c r="AK1024" i="3"/>
  <c r="AL1024" i="3"/>
  <c r="AM1024" i="3"/>
  <c r="AN1024" i="3"/>
  <c r="AV1024" i="3"/>
  <c r="C1025" i="3"/>
  <c r="D1025" i="3"/>
  <c r="E1025" i="3"/>
  <c r="F1025" i="3"/>
  <c r="G1025" i="3"/>
  <c r="H1025" i="3"/>
  <c r="J1025" i="3"/>
  <c r="K1025" i="3"/>
  <c r="L1025" i="3"/>
  <c r="M1025" i="3"/>
  <c r="AG1025" i="3"/>
  <c r="AH1025" i="3"/>
  <c r="AI1025" i="3"/>
  <c r="AJ1025" i="3"/>
  <c r="AK1025" i="3"/>
  <c r="AL1025" i="3"/>
  <c r="AM1025" i="3"/>
  <c r="AN1025" i="3"/>
  <c r="AV1025" i="3"/>
  <c r="C1026" i="3"/>
  <c r="D1026" i="3"/>
  <c r="E1026" i="3"/>
  <c r="F1026" i="3"/>
  <c r="G1026" i="3"/>
  <c r="H1026" i="3"/>
  <c r="J1026" i="3"/>
  <c r="K1026" i="3"/>
  <c r="L1026" i="3"/>
  <c r="M1026" i="3"/>
  <c r="AG1026" i="3"/>
  <c r="AH1026" i="3"/>
  <c r="AI1026" i="3"/>
  <c r="AJ1026" i="3"/>
  <c r="AK1026" i="3"/>
  <c r="AL1026" i="3"/>
  <c r="AM1026" i="3"/>
  <c r="AN1026" i="3"/>
  <c r="AV1026" i="3"/>
  <c r="C1027" i="3"/>
  <c r="D1027" i="3"/>
  <c r="E1027" i="3"/>
  <c r="F1027" i="3"/>
  <c r="G1027" i="3"/>
  <c r="H1027" i="3"/>
  <c r="J1027" i="3"/>
  <c r="K1027" i="3"/>
  <c r="L1027" i="3"/>
  <c r="M1027" i="3"/>
  <c r="AG1027" i="3"/>
  <c r="AH1027" i="3"/>
  <c r="AI1027" i="3"/>
  <c r="AJ1027" i="3"/>
  <c r="AK1027" i="3"/>
  <c r="AL1027" i="3"/>
  <c r="AM1027" i="3"/>
  <c r="AN1027" i="3"/>
  <c r="AV1027" i="3"/>
  <c r="C1028" i="3"/>
  <c r="D1028" i="3"/>
  <c r="E1028" i="3"/>
  <c r="F1028" i="3"/>
  <c r="G1028" i="3"/>
  <c r="H1028" i="3"/>
  <c r="J1028" i="3"/>
  <c r="K1028" i="3"/>
  <c r="L1028" i="3"/>
  <c r="M1028" i="3"/>
  <c r="AG1028" i="3"/>
  <c r="AH1028" i="3"/>
  <c r="AI1028" i="3"/>
  <c r="AJ1028" i="3"/>
  <c r="AK1028" i="3"/>
  <c r="AL1028" i="3"/>
  <c r="AM1028" i="3"/>
  <c r="AN1028" i="3"/>
  <c r="AV1028" i="3"/>
  <c r="C1029" i="3"/>
  <c r="D1029" i="3"/>
  <c r="E1029" i="3"/>
  <c r="F1029" i="3"/>
  <c r="G1029" i="3"/>
  <c r="H1029" i="3"/>
  <c r="J1029" i="3"/>
  <c r="K1029" i="3"/>
  <c r="L1029" i="3"/>
  <c r="M1029" i="3"/>
  <c r="AG1029" i="3"/>
  <c r="AH1029" i="3"/>
  <c r="AI1029" i="3"/>
  <c r="AJ1029" i="3"/>
  <c r="AK1029" i="3"/>
  <c r="AL1029" i="3"/>
  <c r="AM1029" i="3"/>
  <c r="AN1029" i="3"/>
  <c r="AV1029" i="3"/>
  <c r="C1030" i="3"/>
  <c r="D1030" i="3"/>
  <c r="E1030" i="3"/>
  <c r="F1030" i="3"/>
  <c r="G1030" i="3"/>
  <c r="H1030" i="3"/>
  <c r="J1030" i="3"/>
  <c r="K1030" i="3"/>
  <c r="L1030" i="3"/>
  <c r="M1030" i="3"/>
  <c r="AG1030" i="3"/>
  <c r="AH1030" i="3"/>
  <c r="AI1030" i="3"/>
  <c r="AJ1030" i="3"/>
  <c r="AK1030" i="3"/>
  <c r="AL1030" i="3"/>
  <c r="AM1030" i="3"/>
  <c r="AN1030" i="3"/>
  <c r="AV1030" i="3"/>
  <c r="C1031" i="3"/>
  <c r="D1031" i="3"/>
  <c r="E1031" i="3"/>
  <c r="F1031" i="3"/>
  <c r="G1031" i="3"/>
  <c r="H1031" i="3"/>
  <c r="J1031" i="3"/>
  <c r="K1031" i="3"/>
  <c r="L1031" i="3"/>
  <c r="M1031" i="3"/>
  <c r="AG1031" i="3"/>
  <c r="AH1031" i="3"/>
  <c r="AI1031" i="3"/>
  <c r="AJ1031" i="3"/>
  <c r="AK1031" i="3"/>
  <c r="AL1031" i="3"/>
  <c r="AM1031" i="3"/>
  <c r="AN1031" i="3"/>
  <c r="AV1031" i="3"/>
  <c r="C1032" i="3"/>
  <c r="D1032" i="3"/>
  <c r="E1032" i="3"/>
  <c r="F1032" i="3"/>
  <c r="G1032" i="3"/>
  <c r="H1032" i="3"/>
  <c r="J1032" i="3"/>
  <c r="K1032" i="3"/>
  <c r="L1032" i="3"/>
  <c r="M1032" i="3"/>
  <c r="AG1032" i="3"/>
  <c r="AH1032" i="3"/>
  <c r="AI1032" i="3"/>
  <c r="AJ1032" i="3"/>
  <c r="AK1032" i="3"/>
  <c r="AL1032" i="3"/>
  <c r="AM1032" i="3"/>
  <c r="AN1032" i="3"/>
  <c r="AV1032" i="3"/>
  <c r="C1033" i="3"/>
  <c r="D1033" i="3"/>
  <c r="E1033" i="3"/>
  <c r="F1033" i="3"/>
  <c r="G1033" i="3"/>
  <c r="H1033" i="3"/>
  <c r="J1033" i="3"/>
  <c r="K1033" i="3"/>
  <c r="L1033" i="3"/>
  <c r="M1033" i="3"/>
  <c r="AG1033" i="3"/>
  <c r="AH1033" i="3"/>
  <c r="AI1033" i="3"/>
  <c r="AJ1033" i="3"/>
  <c r="AK1033" i="3"/>
  <c r="AL1033" i="3"/>
  <c r="AM1033" i="3"/>
  <c r="AN1033" i="3"/>
  <c r="AV1033" i="3"/>
  <c r="C1034" i="3"/>
  <c r="D1034" i="3"/>
  <c r="E1034" i="3"/>
  <c r="F1034" i="3"/>
  <c r="G1034" i="3"/>
  <c r="H1034" i="3"/>
  <c r="J1034" i="3"/>
  <c r="K1034" i="3"/>
  <c r="L1034" i="3"/>
  <c r="M1034" i="3"/>
  <c r="AG1034" i="3"/>
  <c r="AH1034" i="3"/>
  <c r="AI1034" i="3"/>
  <c r="AJ1034" i="3"/>
  <c r="AK1034" i="3"/>
  <c r="AL1034" i="3"/>
  <c r="AM1034" i="3"/>
  <c r="AN1034" i="3"/>
  <c r="AV1034" i="3"/>
  <c r="C1035" i="3"/>
  <c r="D1035" i="3"/>
  <c r="E1035" i="3"/>
  <c r="F1035" i="3"/>
  <c r="G1035" i="3"/>
  <c r="H1035" i="3"/>
  <c r="J1035" i="3"/>
  <c r="K1035" i="3"/>
  <c r="L1035" i="3"/>
  <c r="M1035" i="3"/>
  <c r="AG1035" i="3"/>
  <c r="AH1035" i="3"/>
  <c r="AI1035" i="3"/>
  <c r="AJ1035" i="3"/>
  <c r="AK1035" i="3"/>
  <c r="AL1035" i="3"/>
  <c r="AM1035" i="3"/>
  <c r="AN1035" i="3"/>
  <c r="AV1035" i="3"/>
  <c r="C1036" i="3"/>
  <c r="D1036" i="3"/>
  <c r="E1036" i="3"/>
  <c r="F1036" i="3"/>
  <c r="G1036" i="3"/>
  <c r="H1036" i="3"/>
  <c r="J1036" i="3"/>
  <c r="K1036" i="3"/>
  <c r="L1036" i="3"/>
  <c r="M1036" i="3"/>
  <c r="AG1036" i="3"/>
  <c r="AH1036" i="3"/>
  <c r="AI1036" i="3"/>
  <c r="AJ1036" i="3"/>
  <c r="AK1036" i="3"/>
  <c r="AL1036" i="3"/>
  <c r="AM1036" i="3"/>
  <c r="AN1036" i="3"/>
  <c r="AV1036" i="3"/>
  <c r="C1037" i="3"/>
  <c r="D1037" i="3"/>
  <c r="E1037" i="3"/>
  <c r="F1037" i="3"/>
  <c r="G1037" i="3"/>
  <c r="H1037" i="3"/>
  <c r="J1037" i="3"/>
  <c r="K1037" i="3"/>
  <c r="L1037" i="3"/>
  <c r="M1037" i="3"/>
  <c r="AG1037" i="3"/>
  <c r="AH1037" i="3"/>
  <c r="AI1037" i="3"/>
  <c r="AJ1037" i="3"/>
  <c r="AK1037" i="3"/>
  <c r="AL1037" i="3"/>
  <c r="AM1037" i="3"/>
  <c r="AN1037" i="3"/>
  <c r="AV1037" i="3"/>
  <c r="C1038" i="3"/>
  <c r="D1038" i="3"/>
  <c r="E1038" i="3"/>
  <c r="F1038" i="3"/>
  <c r="G1038" i="3"/>
  <c r="H1038" i="3"/>
  <c r="J1038" i="3"/>
  <c r="K1038" i="3"/>
  <c r="L1038" i="3"/>
  <c r="M1038" i="3"/>
  <c r="AG1038" i="3"/>
  <c r="AH1038" i="3"/>
  <c r="AI1038" i="3"/>
  <c r="AJ1038" i="3"/>
  <c r="AK1038" i="3"/>
  <c r="AL1038" i="3"/>
  <c r="AM1038" i="3"/>
  <c r="AN1038" i="3"/>
  <c r="AV1038" i="3"/>
  <c r="C1039" i="3"/>
  <c r="D1039" i="3"/>
  <c r="E1039" i="3"/>
  <c r="F1039" i="3"/>
  <c r="G1039" i="3"/>
  <c r="H1039" i="3"/>
  <c r="J1039" i="3"/>
  <c r="K1039" i="3"/>
  <c r="L1039" i="3"/>
  <c r="M1039" i="3"/>
  <c r="AG1039" i="3"/>
  <c r="AH1039" i="3"/>
  <c r="AI1039" i="3"/>
  <c r="AJ1039" i="3"/>
  <c r="AK1039" i="3"/>
  <c r="AL1039" i="3"/>
  <c r="AM1039" i="3"/>
  <c r="AN1039" i="3"/>
  <c r="AV1039" i="3"/>
  <c r="C1040" i="3"/>
  <c r="D1040" i="3"/>
  <c r="E1040" i="3"/>
  <c r="F1040" i="3"/>
  <c r="G1040" i="3"/>
  <c r="H1040" i="3"/>
  <c r="J1040" i="3"/>
  <c r="K1040" i="3"/>
  <c r="L1040" i="3"/>
  <c r="M1040" i="3"/>
  <c r="AG1040" i="3"/>
  <c r="AH1040" i="3"/>
  <c r="AI1040" i="3"/>
  <c r="AJ1040" i="3"/>
  <c r="AK1040" i="3"/>
  <c r="AL1040" i="3"/>
  <c r="AM1040" i="3"/>
  <c r="AN1040" i="3"/>
  <c r="AV1040" i="3"/>
  <c r="C1041" i="3"/>
  <c r="D1041" i="3"/>
  <c r="E1041" i="3"/>
  <c r="F1041" i="3"/>
  <c r="G1041" i="3"/>
  <c r="H1041" i="3"/>
  <c r="J1041" i="3"/>
  <c r="K1041" i="3"/>
  <c r="L1041" i="3"/>
  <c r="M1041" i="3"/>
  <c r="AG1041" i="3"/>
  <c r="AH1041" i="3"/>
  <c r="AI1041" i="3"/>
  <c r="AJ1041" i="3"/>
  <c r="AK1041" i="3"/>
  <c r="AL1041" i="3"/>
  <c r="AM1041" i="3"/>
  <c r="AN1041" i="3"/>
  <c r="AV1041" i="3"/>
  <c r="C1042" i="3"/>
  <c r="D1042" i="3"/>
  <c r="E1042" i="3"/>
  <c r="F1042" i="3"/>
  <c r="G1042" i="3"/>
  <c r="H1042" i="3"/>
  <c r="J1042" i="3"/>
  <c r="K1042" i="3"/>
  <c r="L1042" i="3"/>
  <c r="M1042" i="3"/>
  <c r="AG1042" i="3"/>
  <c r="AH1042" i="3"/>
  <c r="AI1042" i="3"/>
  <c r="AJ1042" i="3"/>
  <c r="AK1042" i="3"/>
  <c r="AL1042" i="3"/>
  <c r="AM1042" i="3"/>
  <c r="AN1042" i="3"/>
  <c r="AV1042" i="3"/>
  <c r="C1043" i="3"/>
  <c r="D1043" i="3"/>
  <c r="E1043" i="3"/>
  <c r="F1043" i="3"/>
  <c r="G1043" i="3"/>
  <c r="H1043" i="3"/>
  <c r="J1043" i="3"/>
  <c r="K1043" i="3"/>
  <c r="L1043" i="3"/>
  <c r="M1043" i="3"/>
  <c r="AG1043" i="3"/>
  <c r="AH1043" i="3"/>
  <c r="AI1043" i="3"/>
  <c r="AJ1043" i="3"/>
  <c r="AK1043" i="3"/>
  <c r="AL1043" i="3"/>
  <c r="AM1043" i="3"/>
  <c r="AN1043" i="3"/>
  <c r="AV1043" i="3"/>
  <c r="C1044" i="3"/>
  <c r="D1044" i="3"/>
  <c r="E1044" i="3"/>
  <c r="F1044" i="3"/>
  <c r="G1044" i="3"/>
  <c r="H1044" i="3"/>
  <c r="J1044" i="3"/>
  <c r="K1044" i="3"/>
  <c r="L1044" i="3"/>
  <c r="M1044" i="3"/>
  <c r="AG1044" i="3"/>
  <c r="AH1044" i="3"/>
  <c r="AI1044" i="3"/>
  <c r="AJ1044" i="3"/>
  <c r="AK1044" i="3"/>
  <c r="AL1044" i="3"/>
  <c r="AM1044" i="3"/>
  <c r="AN1044" i="3"/>
  <c r="AV1044" i="3"/>
  <c r="C1045" i="3"/>
  <c r="D1045" i="3"/>
  <c r="E1045" i="3"/>
  <c r="F1045" i="3"/>
  <c r="G1045" i="3"/>
  <c r="H1045" i="3"/>
  <c r="J1045" i="3"/>
  <c r="K1045" i="3"/>
  <c r="L1045" i="3"/>
  <c r="M1045" i="3"/>
  <c r="AG1045" i="3"/>
  <c r="AH1045" i="3"/>
  <c r="AI1045" i="3"/>
  <c r="AJ1045" i="3"/>
  <c r="AK1045" i="3"/>
  <c r="AL1045" i="3"/>
  <c r="AM1045" i="3"/>
  <c r="AN1045" i="3"/>
  <c r="AV1045" i="3"/>
  <c r="C1046" i="3"/>
  <c r="D1046" i="3"/>
  <c r="E1046" i="3"/>
  <c r="F1046" i="3"/>
  <c r="G1046" i="3"/>
  <c r="H1046" i="3"/>
  <c r="J1046" i="3"/>
  <c r="K1046" i="3"/>
  <c r="L1046" i="3"/>
  <c r="M1046" i="3"/>
  <c r="AG1046" i="3"/>
  <c r="AH1046" i="3"/>
  <c r="AI1046" i="3"/>
  <c r="AJ1046" i="3"/>
  <c r="AK1046" i="3"/>
  <c r="AL1046" i="3"/>
  <c r="AM1046" i="3"/>
  <c r="AN1046" i="3"/>
  <c r="AV1046" i="3"/>
  <c r="C1047" i="3"/>
  <c r="D1047" i="3"/>
  <c r="E1047" i="3"/>
  <c r="F1047" i="3"/>
  <c r="G1047" i="3"/>
  <c r="H1047" i="3"/>
  <c r="J1047" i="3"/>
  <c r="K1047" i="3"/>
  <c r="L1047" i="3"/>
  <c r="M1047" i="3"/>
  <c r="AG1047" i="3"/>
  <c r="AH1047" i="3"/>
  <c r="AI1047" i="3"/>
  <c r="AJ1047" i="3"/>
  <c r="AK1047" i="3"/>
  <c r="AL1047" i="3"/>
  <c r="AM1047" i="3"/>
  <c r="AN1047" i="3"/>
  <c r="AV1047" i="3"/>
  <c r="C1048" i="3"/>
  <c r="D1048" i="3"/>
  <c r="E1048" i="3"/>
  <c r="F1048" i="3"/>
  <c r="G1048" i="3"/>
  <c r="H1048" i="3"/>
  <c r="J1048" i="3"/>
  <c r="K1048" i="3"/>
  <c r="L1048" i="3"/>
  <c r="M1048" i="3"/>
  <c r="AG1048" i="3"/>
  <c r="AH1048" i="3"/>
  <c r="AI1048" i="3"/>
  <c r="AJ1048" i="3"/>
  <c r="AK1048" i="3"/>
  <c r="AL1048" i="3"/>
  <c r="AM1048" i="3"/>
  <c r="AN1048" i="3"/>
  <c r="AV1048" i="3"/>
  <c r="C1049" i="3"/>
  <c r="D1049" i="3"/>
  <c r="E1049" i="3"/>
  <c r="F1049" i="3"/>
  <c r="G1049" i="3"/>
  <c r="H1049" i="3"/>
  <c r="J1049" i="3"/>
  <c r="K1049" i="3"/>
  <c r="L1049" i="3"/>
  <c r="M1049" i="3"/>
  <c r="AG1049" i="3"/>
  <c r="AH1049" i="3"/>
  <c r="AI1049" i="3"/>
  <c r="AJ1049" i="3"/>
  <c r="AK1049" i="3"/>
  <c r="AL1049" i="3"/>
  <c r="AM1049" i="3"/>
  <c r="AN1049" i="3"/>
  <c r="AV1049" i="3"/>
  <c r="C1050" i="3"/>
  <c r="D1050" i="3"/>
  <c r="E1050" i="3"/>
  <c r="F1050" i="3"/>
  <c r="G1050" i="3"/>
  <c r="H1050" i="3"/>
  <c r="J1050" i="3"/>
  <c r="K1050" i="3"/>
  <c r="L1050" i="3"/>
  <c r="M1050" i="3"/>
  <c r="AG1050" i="3"/>
  <c r="AH1050" i="3"/>
  <c r="AI1050" i="3"/>
  <c r="AJ1050" i="3"/>
  <c r="AK1050" i="3"/>
  <c r="AL1050" i="3"/>
  <c r="AM1050" i="3"/>
  <c r="AN1050" i="3"/>
  <c r="AV1050" i="3"/>
  <c r="C1051" i="3"/>
  <c r="D1051" i="3"/>
  <c r="E1051" i="3"/>
  <c r="F1051" i="3"/>
  <c r="G1051" i="3"/>
  <c r="H1051" i="3"/>
  <c r="J1051" i="3"/>
  <c r="K1051" i="3"/>
  <c r="L1051" i="3"/>
  <c r="M1051" i="3"/>
  <c r="AG1051" i="3"/>
  <c r="AH1051" i="3"/>
  <c r="AI1051" i="3"/>
  <c r="AJ1051" i="3"/>
  <c r="AK1051" i="3"/>
  <c r="AL1051" i="3"/>
  <c r="AM1051" i="3"/>
  <c r="AN1051" i="3"/>
  <c r="AV1051" i="3"/>
  <c r="C1052" i="3"/>
  <c r="D1052" i="3"/>
  <c r="E1052" i="3"/>
  <c r="F1052" i="3"/>
  <c r="G1052" i="3"/>
  <c r="H1052" i="3"/>
  <c r="J1052" i="3"/>
  <c r="K1052" i="3"/>
  <c r="L1052" i="3"/>
  <c r="M1052" i="3"/>
  <c r="AG1052" i="3"/>
  <c r="AH1052" i="3"/>
  <c r="AI1052" i="3"/>
  <c r="AJ1052" i="3"/>
  <c r="AK1052" i="3"/>
  <c r="AL1052" i="3"/>
  <c r="AM1052" i="3"/>
  <c r="AN1052" i="3"/>
  <c r="AV1052" i="3"/>
  <c r="C1053" i="3"/>
  <c r="D1053" i="3"/>
  <c r="E1053" i="3"/>
  <c r="F1053" i="3"/>
  <c r="G1053" i="3"/>
  <c r="H1053" i="3"/>
  <c r="J1053" i="3"/>
  <c r="K1053" i="3"/>
  <c r="L1053" i="3"/>
  <c r="M1053" i="3"/>
  <c r="AG1053" i="3"/>
  <c r="AH1053" i="3"/>
  <c r="AI1053" i="3"/>
  <c r="AJ1053" i="3"/>
  <c r="AK1053" i="3"/>
  <c r="AL1053" i="3"/>
  <c r="AM1053" i="3"/>
  <c r="AN1053" i="3"/>
  <c r="AV1053" i="3"/>
  <c r="C1054" i="3"/>
  <c r="D1054" i="3"/>
  <c r="E1054" i="3"/>
  <c r="F1054" i="3"/>
  <c r="G1054" i="3"/>
  <c r="H1054" i="3"/>
  <c r="J1054" i="3"/>
  <c r="K1054" i="3"/>
  <c r="L1054" i="3"/>
  <c r="M1054" i="3"/>
  <c r="AG1054" i="3"/>
  <c r="AH1054" i="3"/>
  <c r="AI1054" i="3"/>
  <c r="AJ1054" i="3"/>
  <c r="AK1054" i="3"/>
  <c r="AL1054" i="3"/>
  <c r="AM1054" i="3"/>
  <c r="AN1054" i="3"/>
  <c r="AV1054" i="3"/>
  <c r="C1055" i="3"/>
  <c r="D1055" i="3"/>
  <c r="E1055" i="3"/>
  <c r="F1055" i="3"/>
  <c r="G1055" i="3"/>
  <c r="H1055" i="3"/>
  <c r="J1055" i="3"/>
  <c r="K1055" i="3"/>
  <c r="L1055" i="3"/>
  <c r="M1055" i="3"/>
  <c r="AG1055" i="3"/>
  <c r="AH1055" i="3"/>
  <c r="AI1055" i="3"/>
  <c r="AJ1055" i="3"/>
  <c r="AK1055" i="3"/>
  <c r="AL1055" i="3"/>
  <c r="AM1055" i="3"/>
  <c r="AN1055" i="3"/>
  <c r="AV1055" i="3"/>
  <c r="C1056" i="3"/>
  <c r="D1056" i="3"/>
  <c r="E1056" i="3"/>
  <c r="F1056" i="3"/>
  <c r="G1056" i="3"/>
  <c r="H1056" i="3"/>
  <c r="J1056" i="3"/>
  <c r="K1056" i="3"/>
  <c r="L1056" i="3"/>
  <c r="M1056" i="3"/>
  <c r="AG1056" i="3"/>
  <c r="AH1056" i="3"/>
  <c r="AI1056" i="3"/>
  <c r="AJ1056" i="3"/>
  <c r="AK1056" i="3"/>
  <c r="AL1056" i="3"/>
  <c r="AM1056" i="3"/>
  <c r="AN1056" i="3"/>
  <c r="AV1056" i="3"/>
  <c r="C1057" i="3"/>
  <c r="D1057" i="3"/>
  <c r="E1057" i="3"/>
  <c r="F1057" i="3"/>
  <c r="G1057" i="3"/>
  <c r="H1057" i="3"/>
  <c r="J1057" i="3"/>
  <c r="K1057" i="3"/>
  <c r="L1057" i="3"/>
  <c r="M1057" i="3"/>
  <c r="AG1057" i="3"/>
  <c r="AH1057" i="3"/>
  <c r="AI1057" i="3"/>
  <c r="AJ1057" i="3"/>
  <c r="AK1057" i="3"/>
  <c r="AL1057" i="3"/>
  <c r="AM1057" i="3"/>
  <c r="AN1057" i="3"/>
  <c r="AV1057" i="3"/>
  <c r="C1058" i="3"/>
  <c r="D1058" i="3"/>
  <c r="E1058" i="3"/>
  <c r="F1058" i="3"/>
  <c r="G1058" i="3"/>
  <c r="H1058" i="3"/>
  <c r="J1058" i="3"/>
  <c r="K1058" i="3"/>
  <c r="L1058" i="3"/>
  <c r="M1058" i="3"/>
  <c r="AG1058" i="3"/>
  <c r="AH1058" i="3"/>
  <c r="AI1058" i="3"/>
  <c r="AJ1058" i="3"/>
  <c r="AK1058" i="3"/>
  <c r="AL1058" i="3"/>
  <c r="AM1058" i="3"/>
  <c r="AN1058" i="3"/>
  <c r="AV1058" i="3"/>
  <c r="C1059" i="3"/>
  <c r="D1059" i="3"/>
  <c r="E1059" i="3"/>
  <c r="F1059" i="3"/>
  <c r="G1059" i="3"/>
  <c r="H1059" i="3"/>
  <c r="J1059" i="3"/>
  <c r="K1059" i="3"/>
  <c r="L1059" i="3"/>
  <c r="M1059" i="3"/>
  <c r="AG1059" i="3"/>
  <c r="AH1059" i="3"/>
  <c r="AI1059" i="3"/>
  <c r="AJ1059" i="3"/>
  <c r="AK1059" i="3"/>
  <c r="AL1059" i="3"/>
  <c r="AM1059" i="3"/>
  <c r="AN1059" i="3"/>
  <c r="AV1059" i="3"/>
  <c r="C1060" i="3"/>
  <c r="D1060" i="3"/>
  <c r="E1060" i="3"/>
  <c r="F1060" i="3"/>
  <c r="G1060" i="3"/>
  <c r="H1060" i="3"/>
  <c r="J1060" i="3"/>
  <c r="K1060" i="3"/>
  <c r="L1060" i="3"/>
  <c r="M1060" i="3"/>
  <c r="AG1060" i="3"/>
  <c r="AH1060" i="3"/>
  <c r="AI1060" i="3"/>
  <c r="AJ1060" i="3"/>
  <c r="AK1060" i="3"/>
  <c r="AL1060" i="3"/>
  <c r="AM1060" i="3"/>
  <c r="AN1060" i="3"/>
  <c r="AV1060" i="3"/>
  <c r="C1061" i="3"/>
  <c r="D1061" i="3"/>
  <c r="E1061" i="3"/>
  <c r="F1061" i="3"/>
  <c r="G1061" i="3"/>
  <c r="H1061" i="3"/>
  <c r="J1061" i="3"/>
  <c r="K1061" i="3"/>
  <c r="L1061" i="3"/>
  <c r="M1061" i="3"/>
  <c r="AG1061" i="3"/>
  <c r="AH1061" i="3"/>
  <c r="AI1061" i="3"/>
  <c r="AJ1061" i="3"/>
  <c r="AK1061" i="3"/>
  <c r="AL1061" i="3"/>
  <c r="AM1061" i="3"/>
  <c r="AN1061" i="3"/>
  <c r="AV1061" i="3"/>
  <c r="C1062" i="3"/>
  <c r="D1062" i="3"/>
  <c r="E1062" i="3"/>
  <c r="F1062" i="3"/>
  <c r="G1062" i="3"/>
  <c r="H1062" i="3"/>
  <c r="J1062" i="3"/>
  <c r="K1062" i="3"/>
  <c r="L1062" i="3"/>
  <c r="M1062" i="3"/>
  <c r="AG1062" i="3"/>
  <c r="AH1062" i="3"/>
  <c r="AI1062" i="3"/>
  <c r="AJ1062" i="3"/>
  <c r="AK1062" i="3"/>
  <c r="AL1062" i="3"/>
  <c r="AM1062" i="3"/>
  <c r="AN1062" i="3"/>
  <c r="AV1062" i="3"/>
  <c r="C1063" i="3"/>
  <c r="D1063" i="3"/>
  <c r="E1063" i="3"/>
  <c r="F1063" i="3"/>
  <c r="G1063" i="3"/>
  <c r="H1063" i="3"/>
  <c r="J1063" i="3"/>
  <c r="K1063" i="3"/>
  <c r="L1063" i="3"/>
  <c r="M1063" i="3"/>
  <c r="AG1063" i="3"/>
  <c r="AH1063" i="3"/>
  <c r="AI1063" i="3"/>
  <c r="AJ1063" i="3"/>
  <c r="AK1063" i="3"/>
  <c r="AL1063" i="3"/>
  <c r="AM1063" i="3"/>
  <c r="AN1063" i="3"/>
  <c r="AV1063" i="3"/>
  <c r="C1064" i="3"/>
  <c r="D1064" i="3"/>
  <c r="E1064" i="3"/>
  <c r="F1064" i="3"/>
  <c r="G1064" i="3"/>
  <c r="H1064" i="3"/>
  <c r="J1064" i="3"/>
  <c r="K1064" i="3"/>
  <c r="L1064" i="3"/>
  <c r="M1064" i="3"/>
  <c r="AG1064" i="3"/>
  <c r="AH1064" i="3"/>
  <c r="AI1064" i="3"/>
  <c r="AJ1064" i="3"/>
  <c r="AK1064" i="3"/>
  <c r="AL1064" i="3"/>
  <c r="AM1064" i="3"/>
  <c r="AN1064" i="3"/>
  <c r="AV1064" i="3"/>
  <c r="C1065" i="3"/>
  <c r="D1065" i="3"/>
  <c r="E1065" i="3"/>
  <c r="F1065" i="3"/>
  <c r="G1065" i="3"/>
  <c r="H1065" i="3"/>
  <c r="J1065" i="3"/>
  <c r="K1065" i="3"/>
  <c r="L1065" i="3"/>
  <c r="M1065" i="3"/>
  <c r="AG1065" i="3"/>
  <c r="AH1065" i="3"/>
  <c r="AI1065" i="3"/>
  <c r="AJ1065" i="3"/>
  <c r="AK1065" i="3"/>
  <c r="AL1065" i="3"/>
  <c r="AM1065" i="3"/>
  <c r="AN1065" i="3"/>
  <c r="AV1065" i="3"/>
  <c r="C1066" i="3"/>
  <c r="D1066" i="3"/>
  <c r="E1066" i="3"/>
  <c r="F1066" i="3"/>
  <c r="G1066" i="3"/>
  <c r="H1066" i="3"/>
  <c r="J1066" i="3"/>
  <c r="K1066" i="3"/>
  <c r="L1066" i="3"/>
  <c r="M1066" i="3"/>
  <c r="AG1066" i="3"/>
  <c r="AH1066" i="3"/>
  <c r="AI1066" i="3"/>
  <c r="AJ1066" i="3"/>
  <c r="AK1066" i="3"/>
  <c r="AL1066" i="3"/>
  <c r="AM1066" i="3"/>
  <c r="AN1066" i="3"/>
  <c r="AV1066" i="3"/>
  <c r="C1067" i="3"/>
  <c r="D1067" i="3"/>
  <c r="E1067" i="3"/>
  <c r="F1067" i="3"/>
  <c r="G1067" i="3"/>
  <c r="H1067" i="3"/>
  <c r="J1067" i="3"/>
  <c r="K1067" i="3"/>
  <c r="L1067" i="3"/>
  <c r="M1067" i="3"/>
  <c r="AG1067" i="3"/>
  <c r="AH1067" i="3"/>
  <c r="AI1067" i="3"/>
  <c r="AJ1067" i="3"/>
  <c r="AK1067" i="3"/>
  <c r="AL1067" i="3"/>
  <c r="AM1067" i="3"/>
  <c r="AN1067" i="3"/>
  <c r="AV1067" i="3"/>
  <c r="C1068" i="3"/>
  <c r="D1068" i="3"/>
  <c r="E1068" i="3"/>
  <c r="F1068" i="3"/>
  <c r="G1068" i="3"/>
  <c r="H1068" i="3"/>
  <c r="J1068" i="3"/>
  <c r="K1068" i="3"/>
  <c r="L1068" i="3"/>
  <c r="M1068" i="3"/>
  <c r="AG1068" i="3"/>
  <c r="AH1068" i="3"/>
  <c r="AI1068" i="3"/>
  <c r="AJ1068" i="3"/>
  <c r="AK1068" i="3"/>
  <c r="AL1068" i="3"/>
  <c r="AM1068" i="3"/>
  <c r="AN1068" i="3"/>
  <c r="AV1068" i="3"/>
  <c r="C1069" i="3"/>
  <c r="D1069" i="3"/>
  <c r="E1069" i="3"/>
  <c r="F1069" i="3"/>
  <c r="G1069" i="3"/>
  <c r="H1069" i="3"/>
  <c r="J1069" i="3"/>
  <c r="K1069" i="3"/>
  <c r="L1069" i="3"/>
  <c r="M1069" i="3"/>
  <c r="AG1069" i="3"/>
  <c r="AH1069" i="3"/>
  <c r="AI1069" i="3"/>
  <c r="AJ1069" i="3"/>
  <c r="AK1069" i="3"/>
  <c r="AL1069" i="3"/>
  <c r="AM1069" i="3"/>
  <c r="AN1069" i="3"/>
  <c r="AV1069" i="3"/>
  <c r="C1070" i="3"/>
  <c r="D1070" i="3"/>
  <c r="E1070" i="3"/>
  <c r="F1070" i="3"/>
  <c r="G1070" i="3"/>
  <c r="H1070" i="3"/>
  <c r="J1070" i="3"/>
  <c r="K1070" i="3"/>
  <c r="L1070" i="3"/>
  <c r="M1070" i="3"/>
  <c r="AG1070" i="3"/>
  <c r="AH1070" i="3"/>
  <c r="AI1070" i="3"/>
  <c r="AJ1070" i="3"/>
  <c r="AK1070" i="3"/>
  <c r="AL1070" i="3"/>
  <c r="AM1070" i="3"/>
  <c r="AN1070" i="3"/>
  <c r="AV1070" i="3"/>
  <c r="C1071" i="3"/>
  <c r="D1071" i="3"/>
  <c r="E1071" i="3"/>
  <c r="F1071" i="3"/>
  <c r="G1071" i="3"/>
  <c r="H1071" i="3"/>
  <c r="J1071" i="3"/>
  <c r="K1071" i="3"/>
  <c r="L1071" i="3"/>
  <c r="M1071" i="3"/>
  <c r="AG1071" i="3"/>
  <c r="AH1071" i="3"/>
  <c r="AI1071" i="3"/>
  <c r="AJ1071" i="3"/>
  <c r="AK1071" i="3"/>
  <c r="AL1071" i="3"/>
  <c r="AM1071" i="3"/>
  <c r="AN1071" i="3"/>
  <c r="AV1071" i="3"/>
  <c r="C1072" i="3"/>
  <c r="D1072" i="3"/>
  <c r="E1072" i="3"/>
  <c r="F1072" i="3"/>
  <c r="G1072" i="3"/>
  <c r="H1072" i="3"/>
  <c r="J1072" i="3"/>
  <c r="K1072" i="3"/>
  <c r="L1072" i="3"/>
  <c r="M1072" i="3"/>
  <c r="AG1072" i="3"/>
  <c r="AH1072" i="3"/>
  <c r="AI1072" i="3"/>
  <c r="AJ1072" i="3"/>
  <c r="AK1072" i="3"/>
  <c r="AL1072" i="3"/>
  <c r="AM1072" i="3"/>
  <c r="AN1072" i="3"/>
  <c r="AV1072" i="3"/>
  <c r="C1073" i="3"/>
  <c r="D1073" i="3"/>
  <c r="E1073" i="3"/>
  <c r="F1073" i="3"/>
  <c r="G1073" i="3"/>
  <c r="H1073" i="3"/>
  <c r="J1073" i="3"/>
  <c r="K1073" i="3"/>
  <c r="L1073" i="3"/>
  <c r="M1073" i="3"/>
  <c r="AG1073" i="3"/>
  <c r="AH1073" i="3"/>
  <c r="AI1073" i="3"/>
  <c r="AJ1073" i="3"/>
  <c r="AK1073" i="3"/>
  <c r="AL1073" i="3"/>
  <c r="AM1073" i="3"/>
  <c r="AN1073" i="3"/>
  <c r="AV1073" i="3"/>
  <c r="C1074" i="3"/>
  <c r="D1074" i="3"/>
  <c r="E1074" i="3"/>
  <c r="F1074" i="3"/>
  <c r="G1074" i="3"/>
  <c r="H1074" i="3"/>
  <c r="J1074" i="3"/>
  <c r="K1074" i="3"/>
  <c r="L1074" i="3"/>
  <c r="M1074" i="3"/>
  <c r="AG1074" i="3"/>
  <c r="AH1074" i="3"/>
  <c r="AI1074" i="3"/>
  <c r="AJ1074" i="3"/>
  <c r="AK1074" i="3"/>
  <c r="AL1074" i="3"/>
  <c r="AM1074" i="3"/>
  <c r="AN1074" i="3"/>
  <c r="AV1074" i="3"/>
  <c r="C1075" i="3"/>
  <c r="D1075" i="3"/>
  <c r="E1075" i="3"/>
  <c r="F1075" i="3"/>
  <c r="G1075" i="3"/>
  <c r="H1075" i="3"/>
  <c r="J1075" i="3"/>
  <c r="K1075" i="3"/>
  <c r="L1075" i="3"/>
  <c r="M1075" i="3"/>
  <c r="AG1075" i="3"/>
  <c r="AH1075" i="3"/>
  <c r="AI1075" i="3"/>
  <c r="AJ1075" i="3"/>
  <c r="AK1075" i="3"/>
  <c r="AL1075" i="3"/>
  <c r="AM1075" i="3"/>
  <c r="AN1075" i="3"/>
  <c r="AV1075" i="3"/>
  <c r="C1076" i="3"/>
  <c r="D1076" i="3"/>
  <c r="E1076" i="3"/>
  <c r="F1076" i="3"/>
  <c r="G1076" i="3"/>
  <c r="H1076" i="3"/>
  <c r="J1076" i="3"/>
  <c r="K1076" i="3"/>
  <c r="L1076" i="3"/>
  <c r="M1076" i="3"/>
  <c r="AG1076" i="3"/>
  <c r="AH1076" i="3"/>
  <c r="AI1076" i="3"/>
  <c r="AJ1076" i="3"/>
  <c r="AK1076" i="3"/>
  <c r="AL1076" i="3"/>
  <c r="AM1076" i="3"/>
  <c r="AN1076" i="3"/>
  <c r="AV1076" i="3"/>
  <c r="C1077" i="3"/>
  <c r="D1077" i="3"/>
  <c r="E1077" i="3"/>
  <c r="F1077" i="3"/>
  <c r="G1077" i="3"/>
  <c r="H1077" i="3"/>
  <c r="J1077" i="3"/>
  <c r="K1077" i="3"/>
  <c r="L1077" i="3"/>
  <c r="M1077" i="3"/>
  <c r="AG1077" i="3"/>
  <c r="AH1077" i="3"/>
  <c r="AI1077" i="3"/>
  <c r="AJ1077" i="3"/>
  <c r="AK1077" i="3"/>
  <c r="AL1077" i="3"/>
  <c r="AM1077" i="3"/>
  <c r="AN1077" i="3"/>
  <c r="AV1077" i="3"/>
  <c r="C1078" i="3"/>
  <c r="D1078" i="3"/>
  <c r="E1078" i="3"/>
  <c r="F1078" i="3"/>
  <c r="G1078" i="3"/>
  <c r="H1078" i="3"/>
  <c r="J1078" i="3"/>
  <c r="K1078" i="3"/>
  <c r="L1078" i="3"/>
  <c r="M1078" i="3"/>
  <c r="AG1078" i="3"/>
  <c r="AH1078" i="3"/>
  <c r="AI1078" i="3"/>
  <c r="AJ1078" i="3"/>
  <c r="AK1078" i="3"/>
  <c r="AL1078" i="3"/>
  <c r="AM1078" i="3"/>
  <c r="AN1078" i="3"/>
  <c r="AV1078" i="3"/>
  <c r="C1079" i="3"/>
  <c r="D1079" i="3"/>
  <c r="E1079" i="3"/>
  <c r="F1079" i="3"/>
  <c r="G1079" i="3"/>
  <c r="H1079" i="3"/>
  <c r="J1079" i="3"/>
  <c r="K1079" i="3"/>
  <c r="L1079" i="3"/>
  <c r="M1079" i="3"/>
  <c r="AG1079" i="3"/>
  <c r="AH1079" i="3"/>
  <c r="AI1079" i="3"/>
  <c r="AJ1079" i="3"/>
  <c r="AK1079" i="3"/>
  <c r="AL1079" i="3"/>
  <c r="AM1079" i="3"/>
  <c r="AN1079" i="3"/>
  <c r="AV1079" i="3"/>
  <c r="C1080" i="3"/>
  <c r="D1080" i="3"/>
  <c r="E1080" i="3"/>
  <c r="F1080" i="3"/>
  <c r="G1080" i="3"/>
  <c r="H1080" i="3"/>
  <c r="J1080" i="3"/>
  <c r="K1080" i="3"/>
  <c r="L1080" i="3"/>
  <c r="M1080" i="3"/>
  <c r="AG1080" i="3"/>
  <c r="AH1080" i="3"/>
  <c r="AI1080" i="3"/>
  <c r="AJ1080" i="3"/>
  <c r="AK1080" i="3"/>
  <c r="AL1080" i="3"/>
  <c r="AM1080" i="3"/>
  <c r="AN1080" i="3"/>
  <c r="AV1080" i="3"/>
  <c r="C1081" i="3"/>
  <c r="D1081" i="3"/>
  <c r="E1081" i="3"/>
  <c r="F1081" i="3"/>
  <c r="G1081" i="3"/>
  <c r="H1081" i="3"/>
  <c r="J1081" i="3"/>
  <c r="K1081" i="3"/>
  <c r="L1081" i="3"/>
  <c r="M1081" i="3"/>
  <c r="AG1081" i="3"/>
  <c r="AH1081" i="3"/>
  <c r="AI1081" i="3"/>
  <c r="AJ1081" i="3"/>
  <c r="AK1081" i="3"/>
  <c r="AL1081" i="3"/>
  <c r="AM1081" i="3"/>
  <c r="AN1081" i="3"/>
  <c r="AV1081" i="3"/>
  <c r="C1082" i="3"/>
  <c r="D1082" i="3"/>
  <c r="E1082" i="3"/>
  <c r="F1082" i="3"/>
  <c r="G1082" i="3"/>
  <c r="H1082" i="3"/>
  <c r="J1082" i="3"/>
  <c r="K1082" i="3"/>
  <c r="L1082" i="3"/>
  <c r="M1082" i="3"/>
  <c r="AG1082" i="3"/>
  <c r="AH1082" i="3"/>
  <c r="AI1082" i="3"/>
  <c r="AJ1082" i="3"/>
  <c r="AK1082" i="3"/>
  <c r="AL1082" i="3"/>
  <c r="AM1082" i="3"/>
  <c r="AN1082" i="3"/>
  <c r="AV1082" i="3"/>
  <c r="C1083" i="3"/>
  <c r="D1083" i="3"/>
  <c r="E1083" i="3"/>
  <c r="F1083" i="3"/>
  <c r="G1083" i="3"/>
  <c r="H1083" i="3"/>
  <c r="J1083" i="3"/>
  <c r="K1083" i="3"/>
  <c r="L1083" i="3"/>
  <c r="M1083" i="3"/>
  <c r="AG1083" i="3"/>
  <c r="AH1083" i="3"/>
  <c r="AI1083" i="3"/>
  <c r="AJ1083" i="3"/>
  <c r="AK1083" i="3"/>
  <c r="AL1083" i="3"/>
  <c r="AM1083" i="3"/>
  <c r="AN1083" i="3"/>
  <c r="AV1083" i="3"/>
  <c r="C1084" i="3"/>
  <c r="D1084" i="3"/>
  <c r="E1084" i="3"/>
  <c r="F1084" i="3"/>
  <c r="G1084" i="3"/>
  <c r="H1084" i="3"/>
  <c r="J1084" i="3"/>
  <c r="K1084" i="3"/>
  <c r="L1084" i="3"/>
  <c r="M1084" i="3"/>
  <c r="AG1084" i="3"/>
  <c r="AH1084" i="3"/>
  <c r="AI1084" i="3"/>
  <c r="AJ1084" i="3"/>
  <c r="AK1084" i="3"/>
  <c r="AL1084" i="3"/>
  <c r="AM1084" i="3"/>
  <c r="AN1084" i="3"/>
  <c r="AV1084" i="3"/>
  <c r="C1085" i="3"/>
  <c r="D1085" i="3"/>
  <c r="E1085" i="3"/>
  <c r="F1085" i="3"/>
  <c r="G1085" i="3"/>
  <c r="H1085" i="3"/>
  <c r="J1085" i="3"/>
  <c r="K1085" i="3"/>
  <c r="L1085" i="3"/>
  <c r="M1085" i="3"/>
  <c r="AG1085" i="3"/>
  <c r="AH1085" i="3"/>
  <c r="AI1085" i="3"/>
  <c r="AJ1085" i="3"/>
  <c r="AK1085" i="3"/>
  <c r="AL1085" i="3"/>
  <c r="AM1085" i="3"/>
  <c r="AN1085" i="3"/>
  <c r="AV1085" i="3"/>
  <c r="C1086" i="3"/>
  <c r="D1086" i="3"/>
  <c r="E1086" i="3"/>
  <c r="F1086" i="3"/>
  <c r="G1086" i="3"/>
  <c r="H1086" i="3"/>
  <c r="J1086" i="3"/>
  <c r="K1086" i="3"/>
  <c r="L1086" i="3"/>
  <c r="M1086" i="3"/>
  <c r="AG1086" i="3"/>
  <c r="AH1086" i="3"/>
  <c r="AI1086" i="3"/>
  <c r="AJ1086" i="3"/>
  <c r="AK1086" i="3"/>
  <c r="AL1086" i="3"/>
  <c r="AM1086" i="3"/>
  <c r="AN1086" i="3"/>
  <c r="AV1086" i="3"/>
  <c r="C1087" i="3"/>
  <c r="D1087" i="3"/>
  <c r="E1087" i="3"/>
  <c r="F1087" i="3"/>
  <c r="G1087" i="3"/>
  <c r="H1087" i="3"/>
  <c r="J1087" i="3"/>
  <c r="K1087" i="3"/>
  <c r="L1087" i="3"/>
  <c r="M1087" i="3"/>
  <c r="AG1087" i="3"/>
  <c r="AH1087" i="3"/>
  <c r="AI1087" i="3"/>
  <c r="AJ1087" i="3"/>
  <c r="AK1087" i="3"/>
  <c r="AL1087" i="3"/>
  <c r="AM1087" i="3"/>
  <c r="AN1087" i="3"/>
  <c r="AV1087" i="3"/>
  <c r="C1088" i="3"/>
  <c r="D1088" i="3"/>
  <c r="E1088" i="3"/>
  <c r="F1088" i="3"/>
  <c r="G1088" i="3"/>
  <c r="H1088" i="3"/>
  <c r="J1088" i="3"/>
  <c r="K1088" i="3"/>
  <c r="L1088" i="3"/>
  <c r="M1088" i="3"/>
  <c r="AG1088" i="3"/>
  <c r="AH1088" i="3"/>
  <c r="AI1088" i="3"/>
  <c r="AJ1088" i="3"/>
  <c r="AK1088" i="3"/>
  <c r="AL1088" i="3"/>
  <c r="AM1088" i="3"/>
  <c r="AN1088" i="3"/>
  <c r="AV1088" i="3"/>
  <c r="C1089" i="3"/>
  <c r="D1089" i="3"/>
  <c r="E1089" i="3"/>
  <c r="F1089" i="3"/>
  <c r="G1089" i="3"/>
  <c r="H1089" i="3"/>
  <c r="J1089" i="3"/>
  <c r="K1089" i="3"/>
  <c r="L1089" i="3"/>
  <c r="M1089" i="3"/>
  <c r="AG1089" i="3"/>
  <c r="AH1089" i="3"/>
  <c r="AI1089" i="3"/>
  <c r="AJ1089" i="3"/>
  <c r="AK1089" i="3"/>
  <c r="AL1089" i="3"/>
  <c r="AM1089" i="3"/>
  <c r="AN1089" i="3"/>
  <c r="AV1089" i="3"/>
  <c r="C1090" i="3"/>
  <c r="D1090" i="3"/>
  <c r="E1090" i="3"/>
  <c r="F1090" i="3"/>
  <c r="G1090" i="3"/>
  <c r="H1090" i="3"/>
  <c r="J1090" i="3"/>
  <c r="K1090" i="3"/>
  <c r="L1090" i="3"/>
  <c r="M1090" i="3"/>
  <c r="AG1090" i="3"/>
  <c r="AH1090" i="3"/>
  <c r="AI1090" i="3"/>
  <c r="AJ1090" i="3"/>
  <c r="AK1090" i="3"/>
  <c r="AL1090" i="3"/>
  <c r="AM1090" i="3"/>
  <c r="AN1090" i="3"/>
  <c r="AV1090" i="3"/>
  <c r="C1091" i="3"/>
  <c r="D1091" i="3"/>
  <c r="E1091" i="3"/>
  <c r="F1091" i="3"/>
  <c r="G1091" i="3"/>
  <c r="H1091" i="3"/>
  <c r="J1091" i="3"/>
  <c r="K1091" i="3"/>
  <c r="L1091" i="3"/>
  <c r="M1091" i="3"/>
  <c r="AG1091" i="3"/>
  <c r="AH1091" i="3"/>
  <c r="AI1091" i="3"/>
  <c r="AJ1091" i="3"/>
  <c r="AK1091" i="3"/>
  <c r="AL1091" i="3"/>
  <c r="AM1091" i="3"/>
  <c r="AN1091" i="3"/>
  <c r="AV1091" i="3"/>
  <c r="C1092" i="3"/>
  <c r="D1092" i="3"/>
  <c r="E1092" i="3"/>
  <c r="F1092" i="3"/>
  <c r="G1092" i="3"/>
  <c r="H1092" i="3"/>
  <c r="J1092" i="3"/>
  <c r="K1092" i="3"/>
  <c r="L1092" i="3"/>
  <c r="M1092" i="3"/>
  <c r="AG1092" i="3"/>
  <c r="AH1092" i="3"/>
  <c r="AI1092" i="3"/>
  <c r="AJ1092" i="3"/>
  <c r="AK1092" i="3"/>
  <c r="AL1092" i="3"/>
  <c r="AM1092" i="3"/>
  <c r="AN1092" i="3"/>
  <c r="AV1092" i="3"/>
  <c r="C1093" i="3"/>
  <c r="D1093" i="3"/>
  <c r="E1093" i="3"/>
  <c r="F1093" i="3"/>
  <c r="G1093" i="3"/>
  <c r="H1093" i="3"/>
  <c r="J1093" i="3"/>
  <c r="K1093" i="3"/>
  <c r="L1093" i="3"/>
  <c r="M1093" i="3"/>
  <c r="AG1093" i="3"/>
  <c r="AH1093" i="3"/>
  <c r="AI1093" i="3"/>
  <c r="AJ1093" i="3"/>
  <c r="AK1093" i="3"/>
  <c r="AL1093" i="3"/>
  <c r="AM1093" i="3"/>
  <c r="AN1093" i="3"/>
  <c r="AV1093" i="3"/>
  <c r="C1094" i="3"/>
  <c r="D1094" i="3"/>
  <c r="E1094" i="3"/>
  <c r="F1094" i="3"/>
  <c r="G1094" i="3"/>
  <c r="H1094" i="3"/>
  <c r="J1094" i="3"/>
  <c r="K1094" i="3"/>
  <c r="L1094" i="3"/>
  <c r="M1094" i="3"/>
  <c r="AG1094" i="3"/>
  <c r="AH1094" i="3"/>
  <c r="AI1094" i="3"/>
  <c r="AJ1094" i="3"/>
  <c r="AK1094" i="3"/>
  <c r="AL1094" i="3"/>
  <c r="AM1094" i="3"/>
  <c r="AN1094" i="3"/>
  <c r="AV1094" i="3"/>
  <c r="C1095" i="3"/>
  <c r="D1095" i="3"/>
  <c r="E1095" i="3"/>
  <c r="F1095" i="3"/>
  <c r="G1095" i="3"/>
  <c r="H1095" i="3"/>
  <c r="J1095" i="3"/>
  <c r="K1095" i="3"/>
  <c r="L1095" i="3"/>
  <c r="M1095" i="3"/>
  <c r="AG1095" i="3"/>
  <c r="AH1095" i="3"/>
  <c r="AI1095" i="3"/>
  <c r="AJ1095" i="3"/>
  <c r="AK1095" i="3"/>
  <c r="AL1095" i="3"/>
  <c r="AM1095" i="3"/>
  <c r="AN1095" i="3"/>
  <c r="AV1095" i="3"/>
  <c r="C1096" i="3"/>
  <c r="D1096" i="3"/>
  <c r="E1096" i="3"/>
  <c r="F1096" i="3"/>
  <c r="G1096" i="3"/>
  <c r="H1096" i="3"/>
  <c r="J1096" i="3"/>
  <c r="K1096" i="3"/>
  <c r="L1096" i="3"/>
  <c r="M1096" i="3"/>
  <c r="AG1096" i="3"/>
  <c r="AH1096" i="3"/>
  <c r="AI1096" i="3"/>
  <c r="AJ1096" i="3"/>
  <c r="AK1096" i="3"/>
  <c r="AL1096" i="3"/>
  <c r="AM1096" i="3"/>
  <c r="AN1096" i="3"/>
  <c r="AV1096" i="3"/>
  <c r="C1097" i="3"/>
  <c r="D1097" i="3"/>
  <c r="E1097" i="3"/>
  <c r="F1097" i="3"/>
  <c r="G1097" i="3"/>
  <c r="H1097" i="3"/>
  <c r="J1097" i="3"/>
  <c r="K1097" i="3"/>
  <c r="L1097" i="3"/>
  <c r="M1097" i="3"/>
  <c r="AG1097" i="3"/>
  <c r="AH1097" i="3"/>
  <c r="AI1097" i="3"/>
  <c r="AJ1097" i="3"/>
  <c r="AK1097" i="3"/>
  <c r="AL1097" i="3"/>
  <c r="AM1097" i="3"/>
  <c r="AN1097" i="3"/>
  <c r="AV1097" i="3"/>
  <c r="C1098" i="3"/>
  <c r="D1098" i="3"/>
  <c r="E1098" i="3"/>
  <c r="F1098" i="3"/>
  <c r="G1098" i="3"/>
  <c r="H1098" i="3"/>
  <c r="J1098" i="3"/>
  <c r="K1098" i="3"/>
  <c r="L1098" i="3"/>
  <c r="M1098" i="3"/>
  <c r="AG1098" i="3"/>
  <c r="AH1098" i="3"/>
  <c r="AI1098" i="3"/>
  <c r="AJ1098" i="3"/>
  <c r="AK1098" i="3"/>
  <c r="AL1098" i="3"/>
  <c r="AM1098" i="3"/>
  <c r="AN1098" i="3"/>
  <c r="AV1098" i="3"/>
  <c r="C1099" i="3"/>
  <c r="D1099" i="3"/>
  <c r="E1099" i="3"/>
  <c r="F1099" i="3"/>
  <c r="G1099" i="3"/>
  <c r="H1099" i="3"/>
  <c r="J1099" i="3"/>
  <c r="K1099" i="3"/>
  <c r="L1099" i="3"/>
  <c r="M1099" i="3"/>
  <c r="AG1099" i="3"/>
  <c r="AH1099" i="3"/>
  <c r="AI1099" i="3"/>
  <c r="AJ1099" i="3"/>
  <c r="AK1099" i="3"/>
  <c r="AL1099" i="3"/>
  <c r="AM1099" i="3"/>
  <c r="AN1099" i="3"/>
  <c r="AV1099" i="3"/>
  <c r="C1100" i="3"/>
  <c r="D1100" i="3"/>
  <c r="E1100" i="3"/>
  <c r="F1100" i="3"/>
  <c r="G1100" i="3"/>
  <c r="H1100" i="3"/>
  <c r="J1100" i="3"/>
  <c r="K1100" i="3"/>
  <c r="L1100" i="3"/>
  <c r="M1100" i="3"/>
  <c r="AG1100" i="3"/>
  <c r="AH1100" i="3"/>
  <c r="AI1100" i="3"/>
  <c r="AJ1100" i="3"/>
  <c r="AK1100" i="3"/>
  <c r="AL1100" i="3"/>
  <c r="AM1100" i="3"/>
  <c r="AN1100" i="3"/>
  <c r="AV1100" i="3"/>
  <c r="C1101" i="3"/>
  <c r="D1101" i="3"/>
  <c r="E1101" i="3"/>
  <c r="F1101" i="3"/>
  <c r="G1101" i="3"/>
  <c r="H1101" i="3"/>
  <c r="J1101" i="3"/>
  <c r="K1101" i="3"/>
  <c r="L1101" i="3"/>
  <c r="M1101" i="3"/>
  <c r="AG1101" i="3"/>
  <c r="AH1101" i="3"/>
  <c r="AI1101" i="3"/>
  <c r="AJ1101" i="3"/>
  <c r="AK1101" i="3"/>
  <c r="AL1101" i="3"/>
  <c r="AM1101" i="3"/>
  <c r="AN1101" i="3"/>
  <c r="AV1101" i="3"/>
  <c r="C1102" i="3"/>
  <c r="D1102" i="3"/>
  <c r="E1102" i="3"/>
  <c r="F1102" i="3"/>
  <c r="G1102" i="3"/>
  <c r="H1102" i="3"/>
  <c r="J1102" i="3"/>
  <c r="K1102" i="3"/>
  <c r="L1102" i="3"/>
  <c r="M1102" i="3"/>
  <c r="AG1102" i="3"/>
  <c r="AH1102" i="3"/>
  <c r="AI1102" i="3"/>
  <c r="AJ1102" i="3"/>
  <c r="AK1102" i="3"/>
  <c r="AL1102" i="3"/>
  <c r="AM1102" i="3"/>
  <c r="AN1102" i="3"/>
  <c r="AV1102" i="3"/>
  <c r="C1103" i="3"/>
  <c r="D1103" i="3"/>
  <c r="E1103" i="3"/>
  <c r="F1103" i="3"/>
  <c r="G1103" i="3"/>
  <c r="H1103" i="3"/>
  <c r="J1103" i="3"/>
  <c r="K1103" i="3"/>
  <c r="L1103" i="3"/>
  <c r="M1103" i="3"/>
  <c r="AG1103" i="3"/>
  <c r="AH1103" i="3"/>
  <c r="AI1103" i="3"/>
  <c r="AJ1103" i="3"/>
  <c r="AK1103" i="3"/>
  <c r="AL1103" i="3"/>
  <c r="AM1103" i="3"/>
  <c r="AN1103" i="3"/>
  <c r="AV1103" i="3"/>
  <c r="C1104" i="3"/>
  <c r="D1104" i="3"/>
  <c r="E1104" i="3"/>
  <c r="F1104" i="3"/>
  <c r="G1104" i="3"/>
  <c r="H1104" i="3"/>
  <c r="J1104" i="3"/>
  <c r="K1104" i="3"/>
  <c r="L1104" i="3"/>
  <c r="M1104" i="3"/>
  <c r="AG1104" i="3"/>
  <c r="AH1104" i="3"/>
  <c r="AI1104" i="3"/>
  <c r="AJ1104" i="3"/>
  <c r="AK1104" i="3"/>
  <c r="AL1104" i="3"/>
  <c r="AM1104" i="3"/>
  <c r="AN1104" i="3"/>
  <c r="AV1104" i="3"/>
  <c r="C1105" i="3"/>
  <c r="D1105" i="3"/>
  <c r="E1105" i="3"/>
  <c r="F1105" i="3"/>
  <c r="G1105" i="3"/>
  <c r="H1105" i="3"/>
  <c r="J1105" i="3"/>
  <c r="K1105" i="3"/>
  <c r="L1105" i="3"/>
  <c r="M1105" i="3"/>
  <c r="AG1105" i="3"/>
  <c r="AH1105" i="3"/>
  <c r="AI1105" i="3"/>
  <c r="AJ1105" i="3"/>
  <c r="AK1105" i="3"/>
  <c r="AL1105" i="3"/>
  <c r="AM1105" i="3"/>
  <c r="AN1105" i="3"/>
  <c r="AV1105" i="3"/>
  <c r="C1106" i="3"/>
  <c r="D1106" i="3"/>
  <c r="E1106" i="3"/>
  <c r="F1106" i="3"/>
  <c r="G1106" i="3"/>
  <c r="H1106" i="3"/>
  <c r="J1106" i="3"/>
  <c r="K1106" i="3"/>
  <c r="L1106" i="3"/>
  <c r="M1106" i="3"/>
  <c r="AG1106" i="3"/>
  <c r="AH1106" i="3"/>
  <c r="AI1106" i="3"/>
  <c r="AJ1106" i="3"/>
  <c r="AK1106" i="3"/>
  <c r="AL1106" i="3"/>
  <c r="AM1106" i="3"/>
  <c r="AN1106" i="3"/>
  <c r="AV1106" i="3"/>
  <c r="C1107" i="3"/>
  <c r="D1107" i="3"/>
  <c r="E1107" i="3"/>
  <c r="F1107" i="3"/>
  <c r="G1107" i="3"/>
  <c r="H1107" i="3"/>
  <c r="J1107" i="3"/>
  <c r="K1107" i="3"/>
  <c r="L1107" i="3"/>
  <c r="M1107" i="3"/>
  <c r="AG1107" i="3"/>
  <c r="AH1107" i="3"/>
  <c r="AI1107" i="3"/>
  <c r="AJ1107" i="3"/>
  <c r="AK1107" i="3"/>
  <c r="AL1107" i="3"/>
  <c r="AM1107" i="3"/>
  <c r="AN1107" i="3"/>
  <c r="AV1107" i="3"/>
  <c r="C1108" i="3"/>
  <c r="D1108" i="3"/>
  <c r="E1108" i="3"/>
  <c r="F1108" i="3"/>
  <c r="G1108" i="3"/>
  <c r="H1108" i="3"/>
  <c r="J1108" i="3"/>
  <c r="K1108" i="3"/>
  <c r="L1108" i="3"/>
  <c r="M1108" i="3"/>
  <c r="AG1108" i="3"/>
  <c r="AH1108" i="3"/>
  <c r="AI1108" i="3"/>
  <c r="AJ1108" i="3"/>
  <c r="AK1108" i="3"/>
  <c r="AL1108" i="3"/>
  <c r="AM1108" i="3"/>
  <c r="AN1108" i="3"/>
  <c r="AV1108" i="3"/>
  <c r="C1109" i="3"/>
  <c r="D1109" i="3"/>
  <c r="E1109" i="3"/>
  <c r="F1109" i="3"/>
  <c r="G1109" i="3"/>
  <c r="H1109" i="3"/>
  <c r="J1109" i="3"/>
  <c r="K1109" i="3"/>
  <c r="L1109" i="3"/>
  <c r="M1109" i="3"/>
  <c r="AG1109" i="3"/>
  <c r="AH1109" i="3"/>
  <c r="AI1109" i="3"/>
  <c r="AJ1109" i="3"/>
  <c r="AK1109" i="3"/>
  <c r="AL1109" i="3"/>
  <c r="AM1109" i="3"/>
  <c r="AN1109" i="3"/>
  <c r="AV1109" i="3"/>
  <c r="C1110" i="3"/>
  <c r="D1110" i="3"/>
  <c r="E1110" i="3"/>
  <c r="F1110" i="3"/>
  <c r="G1110" i="3"/>
  <c r="H1110" i="3"/>
  <c r="J1110" i="3"/>
  <c r="K1110" i="3"/>
  <c r="L1110" i="3"/>
  <c r="M1110" i="3"/>
  <c r="AG1110" i="3"/>
  <c r="AH1110" i="3"/>
  <c r="AI1110" i="3"/>
  <c r="AJ1110" i="3"/>
  <c r="AK1110" i="3"/>
  <c r="AL1110" i="3"/>
  <c r="AM1110" i="3"/>
  <c r="AN1110" i="3"/>
  <c r="AV1110" i="3"/>
  <c r="C1111" i="3"/>
  <c r="D1111" i="3"/>
  <c r="E1111" i="3"/>
  <c r="F1111" i="3"/>
  <c r="G1111" i="3"/>
  <c r="H1111" i="3"/>
  <c r="J1111" i="3"/>
  <c r="K1111" i="3"/>
  <c r="L1111" i="3"/>
  <c r="M1111" i="3"/>
  <c r="AG1111" i="3"/>
  <c r="AH1111" i="3"/>
  <c r="AI1111" i="3"/>
  <c r="AJ1111" i="3"/>
  <c r="AK1111" i="3"/>
  <c r="AL1111" i="3"/>
  <c r="AM1111" i="3"/>
  <c r="AN1111" i="3"/>
  <c r="AV1111" i="3"/>
  <c r="C1112" i="3"/>
  <c r="D1112" i="3"/>
  <c r="E1112" i="3"/>
  <c r="F1112" i="3"/>
  <c r="G1112" i="3"/>
  <c r="H1112" i="3"/>
  <c r="J1112" i="3"/>
  <c r="K1112" i="3"/>
  <c r="L1112" i="3"/>
  <c r="M1112" i="3"/>
  <c r="AG1112" i="3"/>
  <c r="AH1112" i="3"/>
  <c r="AI1112" i="3"/>
  <c r="AJ1112" i="3"/>
  <c r="AK1112" i="3"/>
  <c r="AL1112" i="3"/>
  <c r="AM1112" i="3"/>
  <c r="AN1112" i="3"/>
  <c r="AV1112" i="3"/>
  <c r="C1113" i="3"/>
  <c r="D1113" i="3"/>
  <c r="E1113" i="3"/>
  <c r="F1113" i="3"/>
  <c r="G1113" i="3"/>
  <c r="H1113" i="3"/>
  <c r="J1113" i="3"/>
  <c r="K1113" i="3"/>
  <c r="L1113" i="3"/>
  <c r="M1113" i="3"/>
  <c r="AG1113" i="3"/>
  <c r="AH1113" i="3"/>
  <c r="AI1113" i="3"/>
  <c r="AJ1113" i="3"/>
  <c r="AK1113" i="3"/>
  <c r="AL1113" i="3"/>
  <c r="AM1113" i="3"/>
  <c r="AN1113" i="3"/>
  <c r="AV1113" i="3"/>
  <c r="C1114" i="3"/>
  <c r="D1114" i="3"/>
  <c r="E1114" i="3"/>
  <c r="F1114" i="3"/>
  <c r="G1114" i="3"/>
  <c r="H1114" i="3"/>
  <c r="J1114" i="3"/>
  <c r="K1114" i="3"/>
  <c r="L1114" i="3"/>
  <c r="M1114" i="3"/>
  <c r="AG1114" i="3"/>
  <c r="AH1114" i="3"/>
  <c r="AI1114" i="3"/>
  <c r="AJ1114" i="3"/>
  <c r="AK1114" i="3"/>
  <c r="AL1114" i="3"/>
  <c r="AM1114" i="3"/>
  <c r="AN1114" i="3"/>
  <c r="AV1114" i="3"/>
  <c r="C1115" i="3"/>
  <c r="D1115" i="3"/>
  <c r="E1115" i="3"/>
  <c r="F1115" i="3"/>
  <c r="G1115" i="3"/>
  <c r="H1115" i="3"/>
  <c r="J1115" i="3"/>
  <c r="K1115" i="3"/>
  <c r="L1115" i="3"/>
  <c r="M1115" i="3"/>
  <c r="AG1115" i="3"/>
  <c r="AH1115" i="3"/>
  <c r="AI1115" i="3"/>
  <c r="AJ1115" i="3"/>
  <c r="AK1115" i="3"/>
  <c r="AL1115" i="3"/>
  <c r="AM1115" i="3"/>
  <c r="AN1115" i="3"/>
  <c r="AV1115" i="3"/>
  <c r="C1116" i="3"/>
  <c r="D1116" i="3"/>
  <c r="E1116" i="3"/>
  <c r="F1116" i="3"/>
  <c r="G1116" i="3"/>
  <c r="H1116" i="3"/>
  <c r="J1116" i="3"/>
  <c r="K1116" i="3"/>
  <c r="L1116" i="3"/>
  <c r="M1116" i="3"/>
  <c r="AG1116" i="3"/>
  <c r="AH1116" i="3"/>
  <c r="AI1116" i="3"/>
  <c r="AJ1116" i="3"/>
  <c r="AK1116" i="3"/>
  <c r="AL1116" i="3"/>
  <c r="AM1116" i="3"/>
  <c r="AN1116" i="3"/>
  <c r="AV1116" i="3"/>
  <c r="C1117" i="3"/>
  <c r="D1117" i="3"/>
  <c r="E1117" i="3"/>
  <c r="F1117" i="3"/>
  <c r="G1117" i="3"/>
  <c r="H1117" i="3"/>
  <c r="J1117" i="3"/>
  <c r="K1117" i="3"/>
  <c r="L1117" i="3"/>
  <c r="M1117" i="3"/>
  <c r="AG1117" i="3"/>
  <c r="AH1117" i="3"/>
  <c r="AI1117" i="3"/>
  <c r="AJ1117" i="3"/>
  <c r="AK1117" i="3"/>
  <c r="AL1117" i="3"/>
  <c r="AM1117" i="3"/>
  <c r="AN1117" i="3"/>
  <c r="AV1117" i="3"/>
  <c r="C1118" i="3"/>
  <c r="D1118" i="3"/>
  <c r="E1118" i="3"/>
  <c r="F1118" i="3"/>
  <c r="G1118" i="3"/>
  <c r="H1118" i="3"/>
  <c r="J1118" i="3"/>
  <c r="K1118" i="3"/>
  <c r="L1118" i="3"/>
  <c r="M1118" i="3"/>
  <c r="AG1118" i="3"/>
  <c r="AH1118" i="3"/>
  <c r="AI1118" i="3"/>
  <c r="AJ1118" i="3"/>
  <c r="AK1118" i="3"/>
  <c r="AL1118" i="3"/>
  <c r="AM1118" i="3"/>
  <c r="AN1118" i="3"/>
  <c r="AV1118" i="3"/>
  <c r="C1119" i="3"/>
  <c r="D1119" i="3"/>
  <c r="E1119" i="3"/>
  <c r="F1119" i="3"/>
  <c r="G1119" i="3"/>
  <c r="H1119" i="3"/>
  <c r="J1119" i="3"/>
  <c r="K1119" i="3"/>
  <c r="L1119" i="3"/>
  <c r="M1119" i="3"/>
  <c r="AG1119" i="3"/>
  <c r="AH1119" i="3"/>
  <c r="AI1119" i="3"/>
  <c r="AJ1119" i="3"/>
  <c r="AK1119" i="3"/>
  <c r="AL1119" i="3"/>
  <c r="AM1119" i="3"/>
  <c r="AN1119" i="3"/>
  <c r="AV1119" i="3"/>
  <c r="C1120" i="3"/>
  <c r="D1120" i="3"/>
  <c r="E1120" i="3"/>
  <c r="F1120" i="3"/>
  <c r="G1120" i="3"/>
  <c r="H1120" i="3"/>
  <c r="J1120" i="3"/>
  <c r="K1120" i="3"/>
  <c r="L1120" i="3"/>
  <c r="M1120" i="3"/>
  <c r="AG1120" i="3"/>
  <c r="AH1120" i="3"/>
  <c r="AI1120" i="3"/>
  <c r="AJ1120" i="3"/>
  <c r="AK1120" i="3"/>
  <c r="AL1120" i="3"/>
  <c r="AM1120" i="3"/>
  <c r="AN1120" i="3"/>
  <c r="AV1120" i="3"/>
  <c r="C1121" i="3"/>
  <c r="D1121" i="3"/>
  <c r="E1121" i="3"/>
  <c r="F1121" i="3"/>
  <c r="G1121" i="3"/>
  <c r="H1121" i="3"/>
  <c r="J1121" i="3"/>
  <c r="K1121" i="3"/>
  <c r="L1121" i="3"/>
  <c r="M1121" i="3"/>
  <c r="AG1121" i="3"/>
  <c r="AH1121" i="3"/>
  <c r="AI1121" i="3"/>
  <c r="AJ1121" i="3"/>
  <c r="AK1121" i="3"/>
  <c r="AL1121" i="3"/>
  <c r="AM1121" i="3"/>
  <c r="AN1121" i="3"/>
  <c r="AV1121" i="3"/>
  <c r="C1122" i="3"/>
  <c r="D1122" i="3"/>
  <c r="E1122" i="3"/>
  <c r="F1122" i="3"/>
  <c r="G1122" i="3"/>
  <c r="H1122" i="3"/>
  <c r="J1122" i="3"/>
  <c r="K1122" i="3"/>
  <c r="L1122" i="3"/>
  <c r="M1122" i="3"/>
  <c r="AG1122" i="3"/>
  <c r="AH1122" i="3"/>
  <c r="AI1122" i="3"/>
  <c r="AJ1122" i="3"/>
  <c r="AK1122" i="3"/>
  <c r="AL1122" i="3"/>
  <c r="AM1122" i="3"/>
  <c r="AN1122" i="3"/>
  <c r="AV1122" i="3"/>
  <c r="C1123" i="3"/>
  <c r="D1123" i="3"/>
  <c r="E1123" i="3"/>
  <c r="F1123" i="3"/>
  <c r="G1123" i="3"/>
  <c r="H1123" i="3"/>
  <c r="J1123" i="3"/>
  <c r="K1123" i="3"/>
  <c r="L1123" i="3"/>
  <c r="M1123" i="3"/>
  <c r="AG1123" i="3"/>
  <c r="AH1123" i="3"/>
  <c r="AI1123" i="3"/>
  <c r="AJ1123" i="3"/>
  <c r="AK1123" i="3"/>
  <c r="AL1123" i="3"/>
  <c r="AM1123" i="3"/>
  <c r="AN1123" i="3"/>
  <c r="AV1123" i="3"/>
  <c r="C1124" i="3"/>
  <c r="D1124" i="3"/>
  <c r="E1124" i="3"/>
  <c r="F1124" i="3"/>
  <c r="G1124" i="3"/>
  <c r="H1124" i="3"/>
  <c r="J1124" i="3"/>
  <c r="K1124" i="3"/>
  <c r="L1124" i="3"/>
  <c r="M1124" i="3"/>
  <c r="AG1124" i="3"/>
  <c r="AH1124" i="3"/>
  <c r="AI1124" i="3"/>
  <c r="AJ1124" i="3"/>
  <c r="AK1124" i="3"/>
  <c r="AL1124" i="3"/>
  <c r="AM1124" i="3"/>
  <c r="AN1124" i="3"/>
  <c r="AV1124" i="3"/>
  <c r="C1125" i="3"/>
  <c r="D1125" i="3"/>
  <c r="E1125" i="3"/>
  <c r="F1125" i="3"/>
  <c r="G1125" i="3"/>
  <c r="H1125" i="3"/>
  <c r="J1125" i="3"/>
  <c r="K1125" i="3"/>
  <c r="L1125" i="3"/>
  <c r="M1125" i="3"/>
  <c r="AG1125" i="3"/>
  <c r="AH1125" i="3"/>
  <c r="AI1125" i="3"/>
  <c r="AJ1125" i="3"/>
  <c r="AK1125" i="3"/>
  <c r="AL1125" i="3"/>
  <c r="AM1125" i="3"/>
  <c r="AN1125" i="3"/>
  <c r="AV1125" i="3"/>
  <c r="C1127" i="3"/>
  <c r="D1127" i="3"/>
  <c r="E1127" i="3"/>
  <c r="F1127" i="3"/>
  <c r="G1127" i="3"/>
  <c r="H1127" i="3"/>
  <c r="J1127" i="3"/>
  <c r="K1127" i="3"/>
  <c r="L1127" i="3"/>
  <c r="M1127" i="3"/>
  <c r="AG1127" i="3"/>
  <c r="AH1127" i="3"/>
  <c r="AI1127" i="3"/>
  <c r="AJ1127" i="3"/>
  <c r="AK1127" i="3"/>
  <c r="AL1127" i="3"/>
  <c r="AM1127" i="3"/>
  <c r="AN1127" i="3"/>
  <c r="AV1127" i="3"/>
  <c r="C1128" i="3"/>
  <c r="D1128" i="3"/>
  <c r="E1128" i="3"/>
  <c r="F1128" i="3"/>
  <c r="G1128" i="3"/>
  <c r="H1128" i="3"/>
  <c r="J1128" i="3"/>
  <c r="K1128" i="3"/>
  <c r="L1128" i="3"/>
  <c r="M1128" i="3"/>
  <c r="AG1128" i="3"/>
  <c r="AH1128" i="3"/>
  <c r="AI1128" i="3"/>
  <c r="AJ1128" i="3"/>
  <c r="AK1128" i="3"/>
  <c r="AL1128" i="3"/>
  <c r="AM1128" i="3"/>
  <c r="AN1128" i="3"/>
  <c r="AV1128" i="3"/>
  <c r="C1129" i="3"/>
  <c r="D1129" i="3"/>
  <c r="E1129" i="3"/>
  <c r="F1129" i="3"/>
  <c r="G1129" i="3"/>
  <c r="H1129" i="3"/>
  <c r="J1129" i="3"/>
  <c r="K1129" i="3"/>
  <c r="L1129" i="3"/>
  <c r="M1129" i="3"/>
  <c r="AG1129" i="3"/>
  <c r="AH1129" i="3"/>
  <c r="AI1129" i="3"/>
  <c r="AJ1129" i="3"/>
  <c r="AK1129" i="3"/>
  <c r="AL1129" i="3"/>
  <c r="AM1129" i="3"/>
  <c r="AN1129" i="3"/>
  <c r="AV1129" i="3"/>
  <c r="C1130" i="3"/>
  <c r="D1130" i="3"/>
  <c r="E1130" i="3"/>
  <c r="F1130" i="3"/>
  <c r="G1130" i="3"/>
  <c r="H1130" i="3"/>
  <c r="J1130" i="3"/>
  <c r="K1130" i="3"/>
  <c r="L1130" i="3"/>
  <c r="M1130" i="3"/>
  <c r="AG1130" i="3"/>
  <c r="AH1130" i="3"/>
  <c r="AI1130" i="3"/>
  <c r="AJ1130" i="3"/>
  <c r="AK1130" i="3"/>
  <c r="AL1130" i="3"/>
  <c r="AM1130" i="3"/>
  <c r="AN1130" i="3"/>
  <c r="AV1130" i="3"/>
  <c r="C1131" i="3"/>
  <c r="D1131" i="3"/>
  <c r="E1131" i="3"/>
  <c r="F1131" i="3"/>
  <c r="G1131" i="3"/>
  <c r="H1131" i="3"/>
  <c r="J1131" i="3"/>
  <c r="K1131" i="3"/>
  <c r="L1131" i="3"/>
  <c r="M1131" i="3"/>
  <c r="AG1131" i="3"/>
  <c r="AH1131" i="3"/>
  <c r="AI1131" i="3"/>
  <c r="AJ1131" i="3"/>
  <c r="AK1131" i="3"/>
  <c r="AL1131" i="3"/>
  <c r="AM1131" i="3"/>
  <c r="AN1131" i="3"/>
  <c r="AV1131" i="3"/>
  <c r="C1132" i="3"/>
  <c r="D1132" i="3"/>
  <c r="E1132" i="3"/>
  <c r="F1132" i="3"/>
  <c r="G1132" i="3"/>
  <c r="H1132" i="3"/>
  <c r="J1132" i="3"/>
  <c r="K1132" i="3"/>
  <c r="L1132" i="3"/>
  <c r="M1132" i="3"/>
  <c r="AG1132" i="3"/>
  <c r="AH1132" i="3"/>
  <c r="AI1132" i="3"/>
  <c r="AJ1132" i="3"/>
  <c r="AK1132" i="3"/>
  <c r="AL1132" i="3"/>
  <c r="AM1132" i="3"/>
  <c r="AN1132" i="3"/>
  <c r="AV1132" i="3"/>
  <c r="C1133" i="3"/>
  <c r="D1133" i="3"/>
  <c r="E1133" i="3"/>
  <c r="F1133" i="3"/>
  <c r="G1133" i="3"/>
  <c r="H1133" i="3"/>
  <c r="J1133" i="3"/>
  <c r="K1133" i="3"/>
  <c r="L1133" i="3"/>
  <c r="M1133" i="3"/>
  <c r="AG1133" i="3"/>
  <c r="AH1133" i="3"/>
  <c r="AI1133" i="3"/>
  <c r="AJ1133" i="3"/>
  <c r="AK1133" i="3"/>
  <c r="AL1133" i="3"/>
  <c r="AM1133" i="3"/>
  <c r="AN1133" i="3"/>
  <c r="AV1133" i="3"/>
  <c r="C1134" i="3"/>
  <c r="D1134" i="3"/>
  <c r="E1134" i="3"/>
  <c r="F1134" i="3"/>
  <c r="G1134" i="3"/>
  <c r="H1134" i="3"/>
  <c r="J1134" i="3"/>
  <c r="K1134" i="3"/>
  <c r="L1134" i="3"/>
  <c r="M1134" i="3"/>
  <c r="AG1134" i="3"/>
  <c r="AH1134" i="3"/>
  <c r="AI1134" i="3"/>
  <c r="AJ1134" i="3"/>
  <c r="AK1134" i="3"/>
  <c r="AL1134" i="3"/>
  <c r="AM1134" i="3"/>
  <c r="AN1134" i="3"/>
  <c r="AV1134" i="3"/>
  <c r="C1135" i="3"/>
  <c r="D1135" i="3"/>
  <c r="E1135" i="3"/>
  <c r="F1135" i="3"/>
  <c r="G1135" i="3"/>
  <c r="H1135" i="3"/>
  <c r="J1135" i="3"/>
  <c r="K1135" i="3"/>
  <c r="L1135" i="3"/>
  <c r="M1135" i="3"/>
  <c r="AG1135" i="3"/>
  <c r="AH1135" i="3"/>
  <c r="AI1135" i="3"/>
  <c r="AJ1135" i="3"/>
  <c r="AK1135" i="3"/>
  <c r="AL1135" i="3"/>
  <c r="AM1135" i="3"/>
  <c r="AN1135" i="3"/>
  <c r="AV1135" i="3"/>
  <c r="C1136" i="3"/>
  <c r="D1136" i="3"/>
  <c r="E1136" i="3"/>
  <c r="F1136" i="3"/>
  <c r="G1136" i="3"/>
  <c r="H1136" i="3"/>
  <c r="J1136" i="3"/>
  <c r="K1136" i="3"/>
  <c r="L1136" i="3"/>
  <c r="M1136" i="3"/>
  <c r="AG1136" i="3"/>
  <c r="AH1136" i="3"/>
  <c r="AI1136" i="3"/>
  <c r="AJ1136" i="3"/>
  <c r="AK1136" i="3"/>
  <c r="AL1136" i="3"/>
  <c r="AM1136" i="3"/>
  <c r="AN1136" i="3"/>
  <c r="AV1136" i="3"/>
  <c r="C1137" i="3"/>
  <c r="D1137" i="3"/>
  <c r="E1137" i="3"/>
  <c r="F1137" i="3"/>
  <c r="G1137" i="3"/>
  <c r="H1137" i="3"/>
  <c r="J1137" i="3"/>
  <c r="K1137" i="3"/>
  <c r="L1137" i="3"/>
  <c r="M1137" i="3"/>
  <c r="AG1137" i="3"/>
  <c r="AH1137" i="3"/>
  <c r="AI1137" i="3"/>
  <c r="AJ1137" i="3"/>
  <c r="AK1137" i="3"/>
  <c r="AL1137" i="3"/>
  <c r="AM1137" i="3"/>
  <c r="AN1137" i="3"/>
  <c r="AV1137" i="3"/>
  <c r="C1138" i="3"/>
  <c r="D1138" i="3"/>
  <c r="E1138" i="3"/>
  <c r="F1138" i="3"/>
  <c r="G1138" i="3"/>
  <c r="H1138" i="3"/>
  <c r="J1138" i="3"/>
  <c r="K1138" i="3"/>
  <c r="L1138" i="3"/>
  <c r="M1138" i="3"/>
  <c r="AG1138" i="3"/>
  <c r="AH1138" i="3"/>
  <c r="AI1138" i="3"/>
  <c r="AJ1138" i="3"/>
  <c r="AK1138" i="3"/>
  <c r="AL1138" i="3"/>
  <c r="AM1138" i="3"/>
  <c r="AN1138" i="3"/>
  <c r="AV1138" i="3"/>
  <c r="C1139" i="3"/>
  <c r="D1139" i="3"/>
  <c r="E1139" i="3"/>
  <c r="F1139" i="3"/>
  <c r="G1139" i="3"/>
  <c r="H1139" i="3"/>
  <c r="J1139" i="3"/>
  <c r="K1139" i="3"/>
  <c r="L1139" i="3"/>
  <c r="M1139" i="3"/>
  <c r="AG1139" i="3"/>
  <c r="AH1139" i="3"/>
  <c r="AI1139" i="3"/>
  <c r="AJ1139" i="3"/>
  <c r="AK1139" i="3"/>
  <c r="AL1139" i="3"/>
  <c r="AM1139" i="3"/>
  <c r="AN1139" i="3"/>
  <c r="AV1139" i="3"/>
  <c r="C1140" i="3"/>
  <c r="D1140" i="3"/>
  <c r="E1140" i="3"/>
  <c r="F1140" i="3"/>
  <c r="G1140" i="3"/>
  <c r="H1140" i="3"/>
  <c r="J1140" i="3"/>
  <c r="K1140" i="3"/>
  <c r="L1140" i="3"/>
  <c r="M1140" i="3"/>
  <c r="AG1140" i="3"/>
  <c r="AH1140" i="3"/>
  <c r="AI1140" i="3"/>
  <c r="AJ1140" i="3"/>
  <c r="AK1140" i="3"/>
  <c r="AL1140" i="3"/>
  <c r="AM1140" i="3"/>
  <c r="AN1140" i="3"/>
  <c r="AV1140" i="3"/>
  <c r="C1141" i="3"/>
  <c r="D1141" i="3"/>
  <c r="E1141" i="3"/>
  <c r="F1141" i="3"/>
  <c r="G1141" i="3"/>
  <c r="H1141" i="3"/>
  <c r="J1141" i="3"/>
  <c r="K1141" i="3"/>
  <c r="L1141" i="3"/>
  <c r="M1141" i="3"/>
  <c r="AG1141" i="3"/>
  <c r="AH1141" i="3"/>
  <c r="AI1141" i="3"/>
  <c r="AJ1141" i="3"/>
  <c r="AK1141" i="3"/>
  <c r="AL1141" i="3"/>
  <c r="AM1141" i="3"/>
  <c r="AN1141" i="3"/>
  <c r="AV1141" i="3"/>
  <c r="C1142" i="3"/>
  <c r="D1142" i="3"/>
  <c r="E1142" i="3"/>
  <c r="F1142" i="3"/>
  <c r="G1142" i="3"/>
  <c r="H1142" i="3"/>
  <c r="J1142" i="3"/>
  <c r="K1142" i="3"/>
  <c r="L1142" i="3"/>
  <c r="M1142" i="3"/>
  <c r="AG1142" i="3"/>
  <c r="AH1142" i="3"/>
  <c r="AI1142" i="3"/>
  <c r="AJ1142" i="3"/>
  <c r="AK1142" i="3"/>
  <c r="AL1142" i="3"/>
  <c r="AM1142" i="3"/>
  <c r="AN1142" i="3"/>
  <c r="AV1142" i="3"/>
  <c r="C1143" i="3"/>
  <c r="D1143" i="3"/>
  <c r="E1143" i="3"/>
  <c r="F1143" i="3"/>
  <c r="G1143" i="3"/>
  <c r="H1143" i="3"/>
  <c r="J1143" i="3"/>
  <c r="K1143" i="3"/>
  <c r="L1143" i="3"/>
  <c r="M1143" i="3"/>
  <c r="AG1143" i="3"/>
  <c r="AH1143" i="3"/>
  <c r="AI1143" i="3"/>
  <c r="AJ1143" i="3"/>
  <c r="AK1143" i="3"/>
  <c r="AL1143" i="3"/>
  <c r="AM1143" i="3"/>
  <c r="AN1143" i="3"/>
  <c r="AV1143" i="3"/>
  <c r="C1144" i="3"/>
  <c r="D1144" i="3"/>
  <c r="E1144" i="3"/>
  <c r="F1144" i="3"/>
  <c r="G1144" i="3"/>
  <c r="H1144" i="3"/>
  <c r="J1144" i="3"/>
  <c r="K1144" i="3"/>
  <c r="L1144" i="3"/>
  <c r="M1144" i="3"/>
  <c r="AG1144" i="3"/>
  <c r="AH1144" i="3"/>
  <c r="AI1144" i="3"/>
  <c r="AJ1144" i="3"/>
  <c r="AK1144" i="3"/>
  <c r="AL1144" i="3"/>
  <c r="AM1144" i="3"/>
  <c r="AN1144" i="3"/>
  <c r="AV1144" i="3"/>
  <c r="C1145" i="3"/>
  <c r="D1145" i="3"/>
  <c r="E1145" i="3"/>
  <c r="F1145" i="3"/>
  <c r="G1145" i="3"/>
  <c r="H1145" i="3"/>
  <c r="J1145" i="3"/>
  <c r="K1145" i="3"/>
  <c r="L1145" i="3"/>
  <c r="M1145" i="3"/>
  <c r="AG1145" i="3"/>
  <c r="AH1145" i="3"/>
  <c r="AI1145" i="3"/>
  <c r="AJ1145" i="3"/>
  <c r="AK1145" i="3"/>
  <c r="AL1145" i="3"/>
  <c r="AM1145" i="3"/>
  <c r="AN1145" i="3"/>
  <c r="AV1145" i="3"/>
  <c r="C1146" i="3"/>
  <c r="D1146" i="3"/>
  <c r="E1146" i="3"/>
  <c r="F1146" i="3"/>
  <c r="G1146" i="3"/>
  <c r="H1146" i="3"/>
  <c r="J1146" i="3"/>
  <c r="K1146" i="3"/>
  <c r="L1146" i="3"/>
  <c r="M1146" i="3"/>
  <c r="AG1146" i="3"/>
  <c r="AH1146" i="3"/>
  <c r="AI1146" i="3"/>
  <c r="AJ1146" i="3"/>
  <c r="AK1146" i="3"/>
  <c r="AL1146" i="3"/>
  <c r="AM1146" i="3"/>
  <c r="AN1146" i="3"/>
  <c r="AV1146" i="3"/>
  <c r="C1147" i="3"/>
  <c r="D1147" i="3"/>
  <c r="E1147" i="3"/>
  <c r="F1147" i="3"/>
  <c r="G1147" i="3"/>
  <c r="H1147" i="3"/>
  <c r="J1147" i="3"/>
  <c r="K1147" i="3"/>
  <c r="L1147" i="3"/>
  <c r="M1147" i="3"/>
  <c r="AG1147" i="3"/>
  <c r="AH1147" i="3"/>
  <c r="AI1147" i="3"/>
  <c r="AJ1147" i="3"/>
  <c r="AK1147" i="3"/>
  <c r="AL1147" i="3"/>
  <c r="AM1147" i="3"/>
  <c r="AN1147" i="3"/>
  <c r="AV1147" i="3"/>
  <c r="C1148" i="3"/>
  <c r="D1148" i="3"/>
  <c r="E1148" i="3"/>
  <c r="F1148" i="3"/>
  <c r="G1148" i="3"/>
  <c r="H1148" i="3"/>
  <c r="J1148" i="3"/>
  <c r="K1148" i="3"/>
  <c r="L1148" i="3"/>
  <c r="M1148" i="3"/>
  <c r="AG1148" i="3"/>
  <c r="AH1148" i="3"/>
  <c r="AI1148" i="3"/>
  <c r="AJ1148" i="3"/>
  <c r="AK1148" i="3"/>
  <c r="AL1148" i="3"/>
  <c r="AM1148" i="3"/>
  <c r="AN1148" i="3"/>
  <c r="AV1148" i="3"/>
  <c r="C1149" i="3"/>
  <c r="D1149" i="3"/>
  <c r="E1149" i="3"/>
  <c r="F1149" i="3"/>
  <c r="G1149" i="3"/>
  <c r="H1149" i="3"/>
  <c r="J1149" i="3"/>
  <c r="K1149" i="3"/>
  <c r="L1149" i="3"/>
  <c r="M1149" i="3"/>
  <c r="AG1149" i="3"/>
  <c r="AH1149" i="3"/>
  <c r="AI1149" i="3"/>
  <c r="AJ1149" i="3"/>
  <c r="AK1149" i="3"/>
  <c r="AL1149" i="3"/>
  <c r="AM1149" i="3"/>
  <c r="AN1149" i="3"/>
  <c r="AV1149" i="3"/>
  <c r="C1150" i="3"/>
  <c r="D1150" i="3"/>
  <c r="E1150" i="3"/>
  <c r="F1150" i="3"/>
  <c r="G1150" i="3"/>
  <c r="H1150" i="3"/>
  <c r="J1150" i="3"/>
  <c r="K1150" i="3"/>
  <c r="L1150" i="3"/>
  <c r="M1150" i="3"/>
  <c r="AG1150" i="3"/>
  <c r="AH1150" i="3"/>
  <c r="AI1150" i="3"/>
  <c r="AJ1150" i="3"/>
  <c r="AK1150" i="3"/>
  <c r="AL1150" i="3"/>
  <c r="AM1150" i="3"/>
  <c r="AN1150" i="3"/>
  <c r="AV1150" i="3"/>
  <c r="C1151" i="3"/>
  <c r="D1151" i="3"/>
  <c r="E1151" i="3"/>
  <c r="F1151" i="3"/>
  <c r="G1151" i="3"/>
  <c r="H1151" i="3"/>
  <c r="J1151" i="3"/>
  <c r="K1151" i="3"/>
  <c r="L1151" i="3"/>
  <c r="M1151" i="3"/>
  <c r="AG1151" i="3"/>
  <c r="AH1151" i="3"/>
  <c r="AI1151" i="3"/>
  <c r="AJ1151" i="3"/>
  <c r="AK1151" i="3"/>
  <c r="AL1151" i="3"/>
  <c r="AM1151" i="3"/>
  <c r="AN1151" i="3"/>
  <c r="AV1151" i="3"/>
  <c r="C1152" i="3"/>
  <c r="D1152" i="3"/>
  <c r="E1152" i="3"/>
  <c r="F1152" i="3"/>
  <c r="G1152" i="3"/>
  <c r="H1152" i="3"/>
  <c r="J1152" i="3"/>
  <c r="K1152" i="3"/>
  <c r="L1152" i="3"/>
  <c r="M1152" i="3"/>
  <c r="AG1152" i="3"/>
  <c r="AH1152" i="3"/>
  <c r="AI1152" i="3"/>
  <c r="AJ1152" i="3"/>
  <c r="AK1152" i="3"/>
  <c r="AL1152" i="3"/>
  <c r="AM1152" i="3"/>
  <c r="AN1152" i="3"/>
  <c r="AV1152" i="3"/>
  <c r="C1153" i="3"/>
  <c r="D1153" i="3"/>
  <c r="E1153" i="3"/>
  <c r="F1153" i="3"/>
  <c r="G1153" i="3"/>
  <c r="H1153" i="3"/>
  <c r="J1153" i="3"/>
  <c r="K1153" i="3"/>
  <c r="L1153" i="3"/>
  <c r="M1153" i="3"/>
  <c r="AG1153" i="3"/>
  <c r="AH1153" i="3"/>
  <c r="AI1153" i="3"/>
  <c r="AJ1153" i="3"/>
  <c r="AK1153" i="3"/>
  <c r="AL1153" i="3"/>
  <c r="AM1153" i="3"/>
  <c r="AN1153" i="3"/>
  <c r="AV1153" i="3"/>
  <c r="C1154" i="3"/>
  <c r="D1154" i="3"/>
  <c r="E1154" i="3"/>
  <c r="F1154" i="3"/>
  <c r="G1154" i="3"/>
  <c r="H1154" i="3"/>
  <c r="J1154" i="3"/>
  <c r="K1154" i="3"/>
  <c r="L1154" i="3"/>
  <c r="M1154" i="3"/>
  <c r="AG1154" i="3"/>
  <c r="AH1154" i="3"/>
  <c r="AI1154" i="3"/>
  <c r="AJ1154" i="3"/>
  <c r="AK1154" i="3"/>
  <c r="AL1154" i="3"/>
  <c r="AM1154" i="3"/>
  <c r="AN1154" i="3"/>
  <c r="AV1154" i="3"/>
  <c r="C1155" i="3"/>
  <c r="D1155" i="3"/>
  <c r="E1155" i="3"/>
  <c r="F1155" i="3"/>
  <c r="G1155" i="3"/>
  <c r="H1155" i="3"/>
  <c r="J1155" i="3"/>
  <c r="K1155" i="3"/>
  <c r="L1155" i="3"/>
  <c r="M1155" i="3"/>
  <c r="AG1155" i="3"/>
  <c r="AH1155" i="3"/>
  <c r="AI1155" i="3"/>
  <c r="AJ1155" i="3"/>
  <c r="AK1155" i="3"/>
  <c r="AL1155" i="3"/>
  <c r="AM1155" i="3"/>
  <c r="AN1155" i="3"/>
  <c r="AV1155" i="3"/>
  <c r="C1156" i="3"/>
  <c r="D1156" i="3"/>
  <c r="E1156" i="3"/>
  <c r="F1156" i="3"/>
  <c r="G1156" i="3"/>
  <c r="H1156" i="3"/>
  <c r="J1156" i="3"/>
  <c r="K1156" i="3"/>
  <c r="L1156" i="3"/>
  <c r="M1156" i="3"/>
  <c r="AG1156" i="3"/>
  <c r="AH1156" i="3"/>
  <c r="AI1156" i="3"/>
  <c r="AJ1156" i="3"/>
  <c r="AK1156" i="3"/>
  <c r="AL1156" i="3"/>
  <c r="AM1156" i="3"/>
  <c r="AN1156" i="3"/>
  <c r="AV1156" i="3"/>
  <c r="C1157" i="3"/>
  <c r="D1157" i="3"/>
  <c r="E1157" i="3"/>
  <c r="F1157" i="3"/>
  <c r="G1157" i="3"/>
  <c r="H1157" i="3"/>
  <c r="J1157" i="3"/>
  <c r="K1157" i="3"/>
  <c r="L1157" i="3"/>
  <c r="M1157" i="3"/>
  <c r="AG1157" i="3"/>
  <c r="AH1157" i="3"/>
  <c r="AI1157" i="3"/>
  <c r="AJ1157" i="3"/>
  <c r="AK1157" i="3"/>
  <c r="AL1157" i="3"/>
  <c r="AM1157" i="3"/>
  <c r="AN1157" i="3"/>
  <c r="AV1157" i="3"/>
  <c r="C1158" i="3"/>
  <c r="D1158" i="3"/>
  <c r="E1158" i="3"/>
  <c r="F1158" i="3"/>
  <c r="G1158" i="3"/>
  <c r="H1158" i="3"/>
  <c r="J1158" i="3"/>
  <c r="K1158" i="3"/>
  <c r="L1158" i="3"/>
  <c r="M1158" i="3"/>
  <c r="AG1158" i="3"/>
  <c r="AH1158" i="3"/>
  <c r="AI1158" i="3"/>
  <c r="AJ1158" i="3"/>
  <c r="AK1158" i="3"/>
  <c r="AL1158" i="3"/>
  <c r="AM1158" i="3"/>
  <c r="AN1158" i="3"/>
  <c r="AV1158" i="3"/>
  <c r="C1159" i="3"/>
  <c r="D1159" i="3"/>
  <c r="E1159" i="3"/>
  <c r="F1159" i="3"/>
  <c r="G1159" i="3"/>
  <c r="H1159" i="3"/>
  <c r="J1159" i="3"/>
  <c r="K1159" i="3"/>
  <c r="L1159" i="3"/>
  <c r="M1159" i="3"/>
  <c r="AG1159" i="3"/>
  <c r="AH1159" i="3"/>
  <c r="AI1159" i="3"/>
  <c r="AJ1159" i="3"/>
  <c r="AK1159" i="3"/>
  <c r="AL1159" i="3"/>
  <c r="AM1159" i="3"/>
  <c r="AN1159" i="3"/>
  <c r="AV1159" i="3"/>
  <c r="C1160" i="3"/>
  <c r="D1160" i="3"/>
  <c r="E1160" i="3"/>
  <c r="F1160" i="3"/>
  <c r="G1160" i="3"/>
  <c r="H1160" i="3"/>
  <c r="J1160" i="3"/>
  <c r="K1160" i="3"/>
  <c r="L1160" i="3"/>
  <c r="M1160" i="3"/>
  <c r="AG1160" i="3"/>
  <c r="AH1160" i="3"/>
  <c r="AI1160" i="3"/>
  <c r="AJ1160" i="3"/>
  <c r="AK1160" i="3"/>
  <c r="AL1160" i="3"/>
  <c r="AM1160" i="3"/>
  <c r="AN1160" i="3"/>
  <c r="AV1160" i="3"/>
  <c r="C1161" i="3"/>
  <c r="D1161" i="3"/>
  <c r="E1161" i="3"/>
  <c r="F1161" i="3"/>
  <c r="G1161" i="3"/>
  <c r="H1161" i="3"/>
  <c r="J1161" i="3"/>
  <c r="K1161" i="3"/>
  <c r="L1161" i="3"/>
  <c r="M1161" i="3"/>
  <c r="AG1161" i="3"/>
  <c r="AH1161" i="3"/>
  <c r="AI1161" i="3"/>
  <c r="AJ1161" i="3"/>
  <c r="AK1161" i="3"/>
  <c r="AL1161" i="3"/>
  <c r="AM1161" i="3"/>
  <c r="AN1161" i="3"/>
  <c r="AV1161" i="3"/>
  <c r="C1162" i="3"/>
  <c r="D1162" i="3"/>
  <c r="E1162" i="3"/>
  <c r="F1162" i="3"/>
  <c r="G1162" i="3"/>
  <c r="H1162" i="3"/>
  <c r="J1162" i="3"/>
  <c r="K1162" i="3"/>
  <c r="L1162" i="3"/>
  <c r="M1162" i="3"/>
  <c r="AG1162" i="3"/>
  <c r="AH1162" i="3"/>
  <c r="AI1162" i="3"/>
  <c r="AJ1162" i="3"/>
  <c r="AK1162" i="3"/>
  <c r="AL1162" i="3"/>
  <c r="AM1162" i="3"/>
  <c r="AN1162" i="3"/>
  <c r="AV1162" i="3"/>
  <c r="C1163" i="3"/>
  <c r="D1163" i="3"/>
  <c r="E1163" i="3"/>
  <c r="F1163" i="3"/>
  <c r="G1163" i="3"/>
  <c r="H1163" i="3"/>
  <c r="J1163" i="3"/>
  <c r="K1163" i="3"/>
  <c r="L1163" i="3"/>
  <c r="M1163" i="3"/>
  <c r="AG1163" i="3"/>
  <c r="AH1163" i="3"/>
  <c r="AI1163" i="3"/>
  <c r="AJ1163" i="3"/>
  <c r="AK1163" i="3"/>
  <c r="AL1163" i="3"/>
  <c r="AM1163" i="3"/>
  <c r="AN1163" i="3"/>
  <c r="AV1163" i="3"/>
  <c r="C1164" i="3"/>
  <c r="D1164" i="3"/>
  <c r="E1164" i="3"/>
  <c r="F1164" i="3"/>
  <c r="G1164" i="3"/>
  <c r="H1164" i="3"/>
  <c r="J1164" i="3"/>
  <c r="K1164" i="3"/>
  <c r="L1164" i="3"/>
  <c r="M1164" i="3"/>
  <c r="AG1164" i="3"/>
  <c r="AH1164" i="3"/>
  <c r="AI1164" i="3"/>
  <c r="AJ1164" i="3"/>
  <c r="AK1164" i="3"/>
  <c r="AL1164" i="3"/>
  <c r="AM1164" i="3"/>
  <c r="AN1164" i="3"/>
  <c r="AV1164" i="3"/>
  <c r="C1165" i="3"/>
  <c r="D1165" i="3"/>
  <c r="E1165" i="3"/>
  <c r="F1165" i="3"/>
  <c r="G1165" i="3"/>
  <c r="H1165" i="3"/>
  <c r="J1165" i="3"/>
  <c r="K1165" i="3"/>
  <c r="L1165" i="3"/>
  <c r="M1165" i="3"/>
  <c r="AG1165" i="3"/>
  <c r="AH1165" i="3"/>
  <c r="AI1165" i="3"/>
  <c r="AJ1165" i="3"/>
  <c r="AK1165" i="3"/>
  <c r="AL1165" i="3"/>
  <c r="AM1165" i="3"/>
  <c r="AN1165" i="3"/>
  <c r="AV1165" i="3"/>
  <c r="C1166" i="3"/>
  <c r="D1166" i="3"/>
  <c r="E1166" i="3"/>
  <c r="F1166" i="3"/>
  <c r="G1166" i="3"/>
  <c r="H1166" i="3"/>
  <c r="J1166" i="3"/>
  <c r="K1166" i="3"/>
  <c r="L1166" i="3"/>
  <c r="M1166" i="3"/>
  <c r="AG1166" i="3"/>
  <c r="AH1166" i="3"/>
  <c r="AI1166" i="3"/>
  <c r="AJ1166" i="3"/>
  <c r="AK1166" i="3"/>
  <c r="AL1166" i="3"/>
  <c r="AM1166" i="3"/>
  <c r="AN1166" i="3"/>
  <c r="AV1166" i="3"/>
  <c r="C1167" i="3"/>
  <c r="D1167" i="3"/>
  <c r="E1167" i="3"/>
  <c r="F1167" i="3"/>
  <c r="G1167" i="3"/>
  <c r="H1167" i="3"/>
  <c r="J1167" i="3"/>
  <c r="K1167" i="3"/>
  <c r="L1167" i="3"/>
  <c r="M1167" i="3"/>
  <c r="AG1167" i="3"/>
  <c r="AH1167" i="3"/>
  <c r="AI1167" i="3"/>
  <c r="AJ1167" i="3"/>
  <c r="AK1167" i="3"/>
  <c r="AL1167" i="3"/>
  <c r="AM1167" i="3"/>
  <c r="AN1167" i="3"/>
  <c r="AV1167" i="3"/>
  <c r="C1168" i="3"/>
  <c r="D1168" i="3"/>
  <c r="E1168" i="3"/>
  <c r="F1168" i="3"/>
  <c r="G1168" i="3"/>
  <c r="H1168" i="3"/>
  <c r="J1168" i="3"/>
  <c r="K1168" i="3"/>
  <c r="L1168" i="3"/>
  <c r="M1168" i="3"/>
  <c r="AG1168" i="3"/>
  <c r="AH1168" i="3"/>
  <c r="AI1168" i="3"/>
  <c r="AJ1168" i="3"/>
  <c r="AK1168" i="3"/>
  <c r="AL1168" i="3"/>
  <c r="AM1168" i="3"/>
  <c r="AN1168" i="3"/>
  <c r="AV1168" i="3"/>
  <c r="C1169" i="3"/>
  <c r="D1169" i="3"/>
  <c r="E1169" i="3"/>
  <c r="F1169" i="3"/>
  <c r="G1169" i="3"/>
  <c r="H1169" i="3"/>
  <c r="J1169" i="3"/>
  <c r="K1169" i="3"/>
  <c r="L1169" i="3"/>
  <c r="M1169" i="3"/>
  <c r="AG1169" i="3"/>
  <c r="AH1169" i="3"/>
  <c r="AI1169" i="3"/>
  <c r="AJ1169" i="3"/>
  <c r="AK1169" i="3"/>
  <c r="AL1169" i="3"/>
  <c r="AM1169" i="3"/>
  <c r="AN1169" i="3"/>
  <c r="AV1169" i="3"/>
  <c r="C1170" i="3"/>
  <c r="D1170" i="3"/>
  <c r="E1170" i="3"/>
  <c r="F1170" i="3"/>
  <c r="G1170" i="3"/>
  <c r="H1170" i="3"/>
  <c r="J1170" i="3"/>
  <c r="K1170" i="3"/>
  <c r="L1170" i="3"/>
  <c r="M1170" i="3"/>
  <c r="AG1170" i="3"/>
  <c r="AH1170" i="3"/>
  <c r="AI1170" i="3"/>
  <c r="AJ1170" i="3"/>
  <c r="AK1170" i="3"/>
  <c r="AL1170" i="3"/>
  <c r="AM1170" i="3"/>
  <c r="AN1170" i="3"/>
  <c r="AV1170" i="3"/>
  <c r="C1171" i="3"/>
  <c r="D1171" i="3"/>
  <c r="E1171" i="3"/>
  <c r="F1171" i="3"/>
  <c r="G1171" i="3"/>
  <c r="H1171" i="3"/>
  <c r="J1171" i="3"/>
  <c r="K1171" i="3"/>
  <c r="L1171" i="3"/>
  <c r="M1171" i="3"/>
  <c r="AG1171" i="3"/>
  <c r="AH1171" i="3"/>
  <c r="AI1171" i="3"/>
  <c r="AJ1171" i="3"/>
  <c r="AK1171" i="3"/>
  <c r="AL1171" i="3"/>
  <c r="AM1171" i="3"/>
  <c r="AN1171" i="3"/>
  <c r="AV1171" i="3"/>
  <c r="C1172" i="3"/>
  <c r="D1172" i="3"/>
  <c r="E1172" i="3"/>
  <c r="F1172" i="3"/>
  <c r="G1172" i="3"/>
  <c r="H1172" i="3"/>
  <c r="J1172" i="3"/>
  <c r="K1172" i="3"/>
  <c r="L1172" i="3"/>
  <c r="M1172" i="3"/>
  <c r="AG1172" i="3"/>
  <c r="AH1172" i="3"/>
  <c r="AI1172" i="3"/>
  <c r="AJ1172" i="3"/>
  <c r="AK1172" i="3"/>
  <c r="AL1172" i="3"/>
  <c r="AM1172" i="3"/>
  <c r="AN1172" i="3"/>
  <c r="AV1172" i="3"/>
  <c r="C1173" i="3"/>
  <c r="D1173" i="3"/>
  <c r="E1173" i="3"/>
  <c r="F1173" i="3"/>
  <c r="G1173" i="3"/>
  <c r="H1173" i="3"/>
  <c r="J1173" i="3"/>
  <c r="K1173" i="3"/>
  <c r="L1173" i="3"/>
  <c r="M1173" i="3"/>
  <c r="AG1173" i="3"/>
  <c r="AH1173" i="3"/>
  <c r="AI1173" i="3"/>
  <c r="AJ1173" i="3"/>
  <c r="AK1173" i="3"/>
  <c r="AL1173" i="3"/>
  <c r="AM1173" i="3"/>
  <c r="AN1173" i="3"/>
  <c r="AV1173" i="3"/>
  <c r="C1174" i="3"/>
  <c r="D1174" i="3"/>
  <c r="E1174" i="3"/>
  <c r="F1174" i="3"/>
  <c r="G1174" i="3"/>
  <c r="H1174" i="3"/>
  <c r="J1174" i="3"/>
  <c r="K1174" i="3"/>
  <c r="L1174" i="3"/>
  <c r="M1174" i="3"/>
  <c r="AG1174" i="3"/>
  <c r="AH1174" i="3"/>
  <c r="AI1174" i="3"/>
  <c r="AJ1174" i="3"/>
  <c r="AK1174" i="3"/>
  <c r="AL1174" i="3"/>
  <c r="AM1174" i="3"/>
  <c r="AN1174" i="3"/>
  <c r="AV1174" i="3"/>
  <c r="C1175" i="3"/>
  <c r="D1175" i="3"/>
  <c r="E1175" i="3"/>
  <c r="F1175" i="3"/>
  <c r="G1175" i="3"/>
  <c r="H1175" i="3"/>
  <c r="J1175" i="3"/>
  <c r="K1175" i="3"/>
  <c r="L1175" i="3"/>
  <c r="M1175" i="3"/>
  <c r="AG1175" i="3"/>
  <c r="AH1175" i="3"/>
  <c r="AI1175" i="3"/>
  <c r="AJ1175" i="3"/>
  <c r="AK1175" i="3"/>
  <c r="AL1175" i="3"/>
  <c r="AM1175" i="3"/>
  <c r="AN1175" i="3"/>
  <c r="AV1175" i="3"/>
  <c r="C1176" i="3"/>
  <c r="D1176" i="3"/>
  <c r="E1176" i="3"/>
  <c r="F1176" i="3"/>
  <c r="G1176" i="3"/>
  <c r="H1176" i="3"/>
  <c r="J1176" i="3"/>
  <c r="K1176" i="3"/>
  <c r="L1176" i="3"/>
  <c r="M1176" i="3"/>
  <c r="AG1176" i="3"/>
  <c r="AH1176" i="3"/>
  <c r="AI1176" i="3"/>
  <c r="AJ1176" i="3"/>
  <c r="AK1176" i="3"/>
  <c r="AL1176" i="3"/>
  <c r="AM1176" i="3"/>
  <c r="AN1176" i="3"/>
  <c r="AV1176" i="3"/>
  <c r="C1177" i="3"/>
  <c r="D1177" i="3"/>
  <c r="E1177" i="3"/>
  <c r="F1177" i="3"/>
  <c r="G1177" i="3"/>
  <c r="H1177" i="3"/>
  <c r="J1177" i="3"/>
  <c r="K1177" i="3"/>
  <c r="L1177" i="3"/>
  <c r="M1177" i="3"/>
  <c r="AG1177" i="3"/>
  <c r="AH1177" i="3"/>
  <c r="AI1177" i="3"/>
  <c r="AJ1177" i="3"/>
  <c r="AK1177" i="3"/>
  <c r="AL1177" i="3"/>
  <c r="AM1177" i="3"/>
  <c r="AN1177" i="3"/>
  <c r="AV1177" i="3"/>
  <c r="C1178" i="3"/>
  <c r="D1178" i="3"/>
  <c r="E1178" i="3"/>
  <c r="F1178" i="3"/>
  <c r="G1178" i="3"/>
  <c r="H1178" i="3"/>
  <c r="J1178" i="3"/>
  <c r="K1178" i="3"/>
  <c r="L1178" i="3"/>
  <c r="M1178" i="3"/>
  <c r="AG1178" i="3"/>
  <c r="AH1178" i="3"/>
  <c r="AI1178" i="3"/>
  <c r="AJ1178" i="3"/>
  <c r="AK1178" i="3"/>
  <c r="AL1178" i="3"/>
  <c r="AM1178" i="3"/>
  <c r="AN1178" i="3"/>
  <c r="AV1178" i="3"/>
  <c r="C1179" i="3"/>
  <c r="D1179" i="3"/>
  <c r="E1179" i="3"/>
  <c r="F1179" i="3"/>
  <c r="G1179" i="3"/>
  <c r="H1179" i="3"/>
  <c r="J1179" i="3"/>
  <c r="K1179" i="3"/>
  <c r="L1179" i="3"/>
  <c r="M1179" i="3"/>
  <c r="AG1179" i="3"/>
  <c r="AH1179" i="3"/>
  <c r="AI1179" i="3"/>
  <c r="AJ1179" i="3"/>
  <c r="AK1179" i="3"/>
  <c r="AL1179" i="3"/>
  <c r="AM1179" i="3"/>
  <c r="AN1179" i="3"/>
  <c r="AV1179" i="3"/>
  <c r="C1180" i="3"/>
  <c r="D1180" i="3"/>
  <c r="E1180" i="3"/>
  <c r="F1180" i="3"/>
  <c r="G1180" i="3"/>
  <c r="H1180" i="3"/>
  <c r="J1180" i="3"/>
  <c r="K1180" i="3"/>
  <c r="L1180" i="3"/>
  <c r="M1180" i="3"/>
  <c r="AG1180" i="3"/>
  <c r="AH1180" i="3"/>
  <c r="AI1180" i="3"/>
  <c r="AJ1180" i="3"/>
  <c r="AK1180" i="3"/>
  <c r="AL1180" i="3"/>
  <c r="AM1180" i="3"/>
  <c r="AN1180" i="3"/>
  <c r="AV1180" i="3"/>
  <c r="C1181" i="3"/>
  <c r="D1181" i="3"/>
  <c r="E1181" i="3"/>
  <c r="F1181" i="3"/>
  <c r="G1181" i="3"/>
  <c r="H1181" i="3"/>
  <c r="J1181" i="3"/>
  <c r="K1181" i="3"/>
  <c r="L1181" i="3"/>
  <c r="M1181" i="3"/>
  <c r="AG1181" i="3"/>
  <c r="AH1181" i="3"/>
  <c r="AI1181" i="3"/>
  <c r="AJ1181" i="3"/>
  <c r="AK1181" i="3"/>
  <c r="AL1181" i="3"/>
  <c r="AM1181" i="3"/>
  <c r="AN1181" i="3"/>
  <c r="AV1181" i="3"/>
  <c r="C1182" i="3"/>
  <c r="D1182" i="3"/>
  <c r="E1182" i="3"/>
  <c r="F1182" i="3"/>
  <c r="G1182" i="3"/>
  <c r="H1182" i="3"/>
  <c r="J1182" i="3"/>
  <c r="K1182" i="3"/>
  <c r="L1182" i="3"/>
  <c r="M1182" i="3"/>
  <c r="AG1182" i="3"/>
  <c r="AH1182" i="3"/>
  <c r="AI1182" i="3"/>
  <c r="AJ1182" i="3"/>
  <c r="AK1182" i="3"/>
  <c r="AL1182" i="3"/>
  <c r="AM1182" i="3"/>
  <c r="AN1182" i="3"/>
  <c r="AV1182" i="3"/>
  <c r="C1183" i="3"/>
  <c r="D1183" i="3"/>
  <c r="E1183" i="3"/>
  <c r="F1183" i="3"/>
  <c r="G1183" i="3"/>
  <c r="H1183" i="3"/>
  <c r="J1183" i="3"/>
  <c r="K1183" i="3"/>
  <c r="L1183" i="3"/>
  <c r="M1183" i="3"/>
  <c r="AG1183" i="3"/>
  <c r="AH1183" i="3"/>
  <c r="AI1183" i="3"/>
  <c r="AJ1183" i="3"/>
  <c r="AK1183" i="3"/>
  <c r="AL1183" i="3"/>
  <c r="AM1183" i="3"/>
  <c r="AN1183" i="3"/>
  <c r="AV1183" i="3"/>
  <c r="C1184" i="3"/>
  <c r="D1184" i="3"/>
  <c r="E1184" i="3"/>
  <c r="F1184" i="3"/>
  <c r="G1184" i="3"/>
  <c r="H1184" i="3"/>
  <c r="J1184" i="3"/>
  <c r="K1184" i="3"/>
  <c r="L1184" i="3"/>
  <c r="M1184" i="3"/>
  <c r="AG1184" i="3"/>
  <c r="AH1184" i="3"/>
  <c r="AI1184" i="3"/>
  <c r="AJ1184" i="3"/>
  <c r="AK1184" i="3"/>
  <c r="AL1184" i="3"/>
  <c r="AM1184" i="3"/>
  <c r="AN1184" i="3"/>
  <c r="AV1184" i="3"/>
  <c r="C1185" i="3"/>
  <c r="D1185" i="3"/>
  <c r="E1185" i="3"/>
  <c r="F1185" i="3"/>
  <c r="G1185" i="3"/>
  <c r="H1185" i="3"/>
  <c r="J1185" i="3"/>
  <c r="K1185" i="3"/>
  <c r="L1185" i="3"/>
  <c r="M1185" i="3"/>
  <c r="AG1185" i="3"/>
  <c r="AH1185" i="3"/>
  <c r="AI1185" i="3"/>
  <c r="AJ1185" i="3"/>
  <c r="AK1185" i="3"/>
  <c r="AL1185" i="3"/>
  <c r="AM1185" i="3"/>
  <c r="AN1185" i="3"/>
  <c r="AV1185" i="3"/>
  <c r="C1186" i="3"/>
  <c r="D1186" i="3"/>
  <c r="E1186" i="3"/>
  <c r="F1186" i="3"/>
  <c r="G1186" i="3"/>
  <c r="H1186" i="3"/>
  <c r="J1186" i="3"/>
  <c r="K1186" i="3"/>
  <c r="L1186" i="3"/>
  <c r="M1186" i="3"/>
  <c r="AG1186" i="3"/>
  <c r="AH1186" i="3"/>
  <c r="AI1186" i="3"/>
  <c r="AJ1186" i="3"/>
  <c r="AK1186" i="3"/>
  <c r="AL1186" i="3"/>
  <c r="AM1186" i="3"/>
  <c r="AN1186" i="3"/>
  <c r="AV1186" i="3"/>
  <c r="C1187" i="3"/>
  <c r="D1187" i="3"/>
  <c r="E1187" i="3"/>
  <c r="F1187" i="3"/>
  <c r="G1187" i="3"/>
  <c r="H1187" i="3"/>
  <c r="J1187" i="3"/>
  <c r="K1187" i="3"/>
  <c r="L1187" i="3"/>
  <c r="M1187" i="3"/>
  <c r="AG1187" i="3"/>
  <c r="AH1187" i="3"/>
  <c r="AI1187" i="3"/>
  <c r="AJ1187" i="3"/>
  <c r="AK1187" i="3"/>
  <c r="AL1187" i="3"/>
  <c r="AM1187" i="3"/>
  <c r="AN1187" i="3"/>
  <c r="AV1187" i="3"/>
  <c r="C1188" i="3"/>
  <c r="D1188" i="3"/>
  <c r="E1188" i="3"/>
  <c r="F1188" i="3"/>
  <c r="G1188" i="3"/>
  <c r="H1188" i="3"/>
  <c r="J1188" i="3"/>
  <c r="K1188" i="3"/>
  <c r="L1188" i="3"/>
  <c r="M1188" i="3"/>
  <c r="AG1188" i="3"/>
  <c r="AH1188" i="3"/>
  <c r="AI1188" i="3"/>
  <c r="AJ1188" i="3"/>
  <c r="AK1188" i="3"/>
  <c r="AL1188" i="3"/>
  <c r="AM1188" i="3"/>
  <c r="AN1188" i="3"/>
  <c r="AV1188" i="3"/>
  <c r="C1189" i="3"/>
  <c r="D1189" i="3"/>
  <c r="E1189" i="3"/>
  <c r="F1189" i="3"/>
  <c r="G1189" i="3"/>
  <c r="H1189" i="3"/>
  <c r="J1189" i="3"/>
  <c r="K1189" i="3"/>
  <c r="L1189" i="3"/>
  <c r="M1189" i="3"/>
  <c r="AG1189" i="3"/>
  <c r="AH1189" i="3"/>
  <c r="AI1189" i="3"/>
  <c r="AJ1189" i="3"/>
  <c r="AK1189" i="3"/>
  <c r="AL1189" i="3"/>
  <c r="AM1189" i="3"/>
  <c r="AN1189" i="3"/>
  <c r="AV1189" i="3"/>
  <c r="C1190" i="3"/>
  <c r="D1190" i="3"/>
  <c r="E1190" i="3"/>
  <c r="F1190" i="3"/>
  <c r="G1190" i="3"/>
  <c r="H1190" i="3"/>
  <c r="J1190" i="3"/>
  <c r="K1190" i="3"/>
  <c r="L1190" i="3"/>
  <c r="M1190" i="3"/>
  <c r="AG1190" i="3"/>
  <c r="AH1190" i="3"/>
  <c r="AI1190" i="3"/>
  <c r="AJ1190" i="3"/>
  <c r="AK1190" i="3"/>
  <c r="AL1190" i="3"/>
  <c r="AM1190" i="3"/>
  <c r="AN1190" i="3"/>
  <c r="AV1190" i="3"/>
  <c r="C1191" i="3"/>
  <c r="D1191" i="3"/>
  <c r="E1191" i="3"/>
  <c r="F1191" i="3"/>
  <c r="G1191" i="3"/>
  <c r="H1191" i="3"/>
  <c r="J1191" i="3"/>
  <c r="K1191" i="3"/>
  <c r="L1191" i="3"/>
  <c r="M1191" i="3"/>
  <c r="AG1191" i="3"/>
  <c r="AH1191" i="3"/>
  <c r="AI1191" i="3"/>
  <c r="AJ1191" i="3"/>
  <c r="AK1191" i="3"/>
  <c r="AL1191" i="3"/>
  <c r="AM1191" i="3"/>
  <c r="AN1191" i="3"/>
  <c r="AV1191" i="3"/>
  <c r="C1193" i="3"/>
  <c r="D1193" i="3"/>
  <c r="E1193" i="3"/>
  <c r="F1193" i="3"/>
  <c r="G1193" i="3"/>
  <c r="H1193" i="3"/>
  <c r="J1193" i="3"/>
  <c r="K1193" i="3"/>
  <c r="L1193" i="3"/>
  <c r="M1193" i="3"/>
  <c r="AG1193" i="3"/>
  <c r="AH1193" i="3"/>
  <c r="AI1193" i="3"/>
  <c r="AJ1193" i="3"/>
  <c r="AK1193" i="3"/>
  <c r="AL1193" i="3"/>
  <c r="AM1193" i="3"/>
  <c r="AN1193" i="3"/>
  <c r="AV1193" i="3"/>
  <c r="C1194" i="3"/>
  <c r="D1194" i="3"/>
  <c r="E1194" i="3"/>
  <c r="F1194" i="3"/>
  <c r="G1194" i="3"/>
  <c r="H1194" i="3"/>
  <c r="J1194" i="3"/>
  <c r="K1194" i="3"/>
  <c r="L1194" i="3"/>
  <c r="M1194" i="3"/>
  <c r="AG1194" i="3"/>
  <c r="AH1194" i="3"/>
  <c r="AI1194" i="3"/>
  <c r="AJ1194" i="3"/>
  <c r="AK1194" i="3"/>
  <c r="AL1194" i="3"/>
  <c r="AM1194" i="3"/>
  <c r="AN1194" i="3"/>
  <c r="AV1194" i="3"/>
  <c r="C1195" i="3"/>
  <c r="D1195" i="3"/>
  <c r="E1195" i="3"/>
  <c r="F1195" i="3"/>
  <c r="G1195" i="3"/>
  <c r="H1195" i="3"/>
  <c r="J1195" i="3"/>
  <c r="K1195" i="3"/>
  <c r="L1195" i="3"/>
  <c r="M1195" i="3"/>
  <c r="AG1195" i="3"/>
  <c r="AH1195" i="3"/>
  <c r="AI1195" i="3"/>
  <c r="AJ1195" i="3"/>
  <c r="AK1195" i="3"/>
  <c r="AL1195" i="3"/>
  <c r="AM1195" i="3"/>
  <c r="AN1195" i="3"/>
  <c r="AV1195" i="3"/>
  <c r="C1196" i="3"/>
  <c r="D1196" i="3"/>
  <c r="E1196" i="3"/>
  <c r="F1196" i="3"/>
  <c r="G1196" i="3"/>
  <c r="H1196" i="3"/>
  <c r="J1196" i="3"/>
  <c r="K1196" i="3"/>
  <c r="L1196" i="3"/>
  <c r="M1196" i="3"/>
  <c r="AG1196" i="3"/>
  <c r="AH1196" i="3"/>
  <c r="AI1196" i="3"/>
  <c r="AJ1196" i="3"/>
  <c r="AK1196" i="3"/>
  <c r="AL1196" i="3"/>
  <c r="AM1196" i="3"/>
  <c r="AN1196" i="3"/>
  <c r="AV1196" i="3"/>
  <c r="C1197" i="3"/>
  <c r="D1197" i="3"/>
  <c r="E1197" i="3"/>
  <c r="F1197" i="3"/>
  <c r="G1197" i="3"/>
  <c r="H1197" i="3"/>
  <c r="J1197" i="3"/>
  <c r="K1197" i="3"/>
  <c r="L1197" i="3"/>
  <c r="M1197" i="3"/>
  <c r="AG1197" i="3"/>
  <c r="AH1197" i="3"/>
  <c r="AI1197" i="3"/>
  <c r="AJ1197" i="3"/>
  <c r="AK1197" i="3"/>
  <c r="AL1197" i="3"/>
  <c r="AM1197" i="3"/>
  <c r="AN1197" i="3"/>
  <c r="AV1197" i="3"/>
  <c r="C1198" i="3"/>
  <c r="D1198" i="3"/>
  <c r="E1198" i="3"/>
  <c r="F1198" i="3"/>
  <c r="G1198" i="3"/>
  <c r="H1198" i="3"/>
  <c r="J1198" i="3"/>
  <c r="K1198" i="3"/>
  <c r="L1198" i="3"/>
  <c r="M1198" i="3"/>
  <c r="AG1198" i="3"/>
  <c r="AH1198" i="3"/>
  <c r="AI1198" i="3"/>
  <c r="AJ1198" i="3"/>
  <c r="AK1198" i="3"/>
  <c r="AL1198" i="3"/>
  <c r="AM1198" i="3"/>
  <c r="AN1198" i="3"/>
  <c r="AV1198" i="3"/>
  <c r="C1199" i="3"/>
  <c r="D1199" i="3"/>
  <c r="E1199" i="3"/>
  <c r="F1199" i="3"/>
  <c r="G1199" i="3"/>
  <c r="H1199" i="3"/>
  <c r="J1199" i="3"/>
  <c r="K1199" i="3"/>
  <c r="L1199" i="3"/>
  <c r="M1199" i="3"/>
  <c r="AG1199" i="3"/>
  <c r="AH1199" i="3"/>
  <c r="AI1199" i="3"/>
  <c r="AJ1199" i="3"/>
  <c r="AK1199" i="3"/>
  <c r="AL1199" i="3"/>
  <c r="AM1199" i="3"/>
  <c r="AN1199" i="3"/>
  <c r="AV1199" i="3"/>
  <c r="C1200" i="3"/>
  <c r="D1200" i="3"/>
  <c r="E1200" i="3"/>
  <c r="F1200" i="3"/>
  <c r="G1200" i="3"/>
  <c r="H1200" i="3"/>
  <c r="J1200" i="3"/>
  <c r="K1200" i="3"/>
  <c r="L1200" i="3"/>
  <c r="M1200" i="3"/>
  <c r="AG1200" i="3"/>
  <c r="AH1200" i="3"/>
  <c r="AI1200" i="3"/>
  <c r="AJ1200" i="3"/>
  <c r="AK1200" i="3"/>
  <c r="AL1200" i="3"/>
  <c r="AM1200" i="3"/>
  <c r="AN1200" i="3"/>
  <c r="AV1200" i="3"/>
  <c r="C1201" i="3"/>
  <c r="D1201" i="3"/>
  <c r="E1201" i="3"/>
  <c r="F1201" i="3"/>
  <c r="G1201" i="3"/>
  <c r="H1201" i="3"/>
  <c r="J1201" i="3"/>
  <c r="K1201" i="3"/>
  <c r="L1201" i="3"/>
  <c r="M1201" i="3"/>
  <c r="AG1201" i="3"/>
  <c r="AH1201" i="3"/>
  <c r="AI1201" i="3"/>
  <c r="AJ1201" i="3"/>
  <c r="AK1201" i="3"/>
  <c r="AL1201" i="3"/>
  <c r="AM1201" i="3"/>
  <c r="AN1201" i="3"/>
  <c r="AV1201" i="3"/>
  <c r="C1202" i="3"/>
  <c r="D1202" i="3"/>
  <c r="E1202" i="3"/>
  <c r="F1202" i="3"/>
  <c r="G1202" i="3"/>
  <c r="H1202" i="3"/>
  <c r="J1202" i="3"/>
  <c r="K1202" i="3"/>
  <c r="L1202" i="3"/>
  <c r="M1202" i="3"/>
  <c r="AG1202" i="3"/>
  <c r="AH1202" i="3"/>
  <c r="AI1202" i="3"/>
  <c r="AJ1202" i="3"/>
  <c r="AK1202" i="3"/>
  <c r="AL1202" i="3"/>
  <c r="AM1202" i="3"/>
  <c r="AN1202" i="3"/>
  <c r="AV1202" i="3"/>
  <c r="C1203" i="3"/>
  <c r="D1203" i="3"/>
  <c r="E1203" i="3"/>
  <c r="F1203" i="3"/>
  <c r="G1203" i="3"/>
  <c r="H1203" i="3"/>
  <c r="J1203" i="3"/>
  <c r="K1203" i="3"/>
  <c r="L1203" i="3"/>
  <c r="M1203" i="3"/>
  <c r="AG1203" i="3"/>
  <c r="AH1203" i="3"/>
  <c r="AI1203" i="3"/>
  <c r="AJ1203" i="3"/>
  <c r="AK1203" i="3"/>
  <c r="AL1203" i="3"/>
  <c r="AM1203" i="3"/>
  <c r="AN1203" i="3"/>
  <c r="AV1203" i="3"/>
  <c r="C1204" i="3"/>
  <c r="D1204" i="3"/>
  <c r="E1204" i="3"/>
  <c r="F1204" i="3"/>
  <c r="G1204" i="3"/>
  <c r="H1204" i="3"/>
  <c r="J1204" i="3"/>
  <c r="K1204" i="3"/>
  <c r="L1204" i="3"/>
  <c r="M1204" i="3"/>
  <c r="AG1204" i="3"/>
  <c r="AH1204" i="3"/>
  <c r="AI1204" i="3"/>
  <c r="AJ1204" i="3"/>
  <c r="AK1204" i="3"/>
  <c r="AL1204" i="3"/>
  <c r="AM1204" i="3"/>
  <c r="AN1204" i="3"/>
  <c r="AV1204" i="3"/>
  <c r="C1205" i="3"/>
  <c r="D1205" i="3"/>
  <c r="E1205" i="3"/>
  <c r="F1205" i="3"/>
  <c r="G1205" i="3"/>
  <c r="H1205" i="3"/>
  <c r="J1205" i="3"/>
  <c r="K1205" i="3"/>
  <c r="L1205" i="3"/>
  <c r="M1205" i="3"/>
  <c r="AG1205" i="3"/>
  <c r="AH1205" i="3"/>
  <c r="AI1205" i="3"/>
  <c r="AJ1205" i="3"/>
  <c r="AK1205" i="3"/>
  <c r="AL1205" i="3"/>
  <c r="AM1205" i="3"/>
  <c r="AN1205" i="3"/>
  <c r="AV1205" i="3"/>
  <c r="C1206" i="3"/>
  <c r="D1206" i="3"/>
  <c r="E1206" i="3"/>
  <c r="F1206" i="3"/>
  <c r="G1206" i="3"/>
  <c r="H1206" i="3"/>
  <c r="J1206" i="3"/>
  <c r="K1206" i="3"/>
  <c r="L1206" i="3"/>
  <c r="M1206" i="3"/>
  <c r="AG1206" i="3"/>
  <c r="AH1206" i="3"/>
  <c r="AI1206" i="3"/>
  <c r="AJ1206" i="3"/>
  <c r="AK1206" i="3"/>
  <c r="AL1206" i="3"/>
  <c r="AM1206" i="3"/>
  <c r="AN1206" i="3"/>
  <c r="AV1206" i="3"/>
  <c r="C1207" i="3"/>
  <c r="D1207" i="3"/>
  <c r="E1207" i="3"/>
  <c r="F1207" i="3"/>
  <c r="G1207" i="3"/>
  <c r="H1207" i="3"/>
  <c r="J1207" i="3"/>
  <c r="K1207" i="3"/>
  <c r="L1207" i="3"/>
  <c r="M1207" i="3"/>
  <c r="AG1207" i="3"/>
  <c r="AH1207" i="3"/>
  <c r="AI1207" i="3"/>
  <c r="AJ1207" i="3"/>
  <c r="AK1207" i="3"/>
  <c r="AL1207" i="3"/>
  <c r="AM1207" i="3"/>
  <c r="AN1207" i="3"/>
  <c r="AV1207" i="3"/>
  <c r="C1208" i="3"/>
  <c r="D1208" i="3"/>
  <c r="E1208" i="3"/>
  <c r="F1208" i="3"/>
  <c r="G1208" i="3"/>
  <c r="H1208" i="3"/>
  <c r="J1208" i="3"/>
  <c r="K1208" i="3"/>
  <c r="L1208" i="3"/>
  <c r="M1208" i="3"/>
  <c r="AG1208" i="3"/>
  <c r="AH1208" i="3"/>
  <c r="AI1208" i="3"/>
  <c r="AJ1208" i="3"/>
  <c r="AK1208" i="3"/>
  <c r="AL1208" i="3"/>
  <c r="AM1208" i="3"/>
  <c r="AN1208" i="3"/>
  <c r="AV1208" i="3"/>
  <c r="C1209" i="3"/>
  <c r="D1209" i="3"/>
  <c r="E1209" i="3"/>
  <c r="F1209" i="3"/>
  <c r="G1209" i="3"/>
  <c r="H1209" i="3"/>
  <c r="J1209" i="3"/>
  <c r="K1209" i="3"/>
  <c r="L1209" i="3"/>
  <c r="M1209" i="3"/>
  <c r="AG1209" i="3"/>
  <c r="AH1209" i="3"/>
  <c r="AI1209" i="3"/>
  <c r="AJ1209" i="3"/>
  <c r="AK1209" i="3"/>
  <c r="AL1209" i="3"/>
  <c r="AM1209" i="3"/>
  <c r="AN1209" i="3"/>
  <c r="AV1209" i="3"/>
  <c r="C1211" i="3"/>
  <c r="D1211" i="3"/>
  <c r="E1211" i="3"/>
  <c r="F1211" i="3"/>
  <c r="G1211" i="3"/>
  <c r="H1211" i="3"/>
  <c r="J1211" i="3"/>
  <c r="K1211" i="3"/>
  <c r="L1211" i="3"/>
  <c r="M1211" i="3"/>
  <c r="AG1211" i="3"/>
  <c r="AH1211" i="3"/>
  <c r="AI1211" i="3"/>
  <c r="AJ1211" i="3"/>
  <c r="AK1211" i="3"/>
  <c r="AL1211" i="3"/>
  <c r="AM1211" i="3"/>
  <c r="AN1211" i="3"/>
  <c r="AV1211" i="3"/>
  <c r="C1212" i="3"/>
  <c r="D1212" i="3"/>
  <c r="E1212" i="3"/>
  <c r="F1212" i="3"/>
  <c r="G1212" i="3"/>
  <c r="H1212" i="3"/>
  <c r="J1212" i="3"/>
  <c r="K1212" i="3"/>
  <c r="L1212" i="3"/>
  <c r="M1212" i="3"/>
  <c r="AG1212" i="3"/>
  <c r="AH1212" i="3"/>
  <c r="AI1212" i="3"/>
  <c r="AJ1212" i="3"/>
  <c r="AK1212" i="3"/>
  <c r="AL1212" i="3"/>
  <c r="AM1212" i="3"/>
  <c r="AN1212" i="3"/>
  <c r="AV1212" i="3"/>
  <c r="C1213" i="3"/>
  <c r="D1213" i="3"/>
  <c r="E1213" i="3"/>
  <c r="F1213" i="3"/>
  <c r="G1213" i="3"/>
  <c r="H1213" i="3"/>
  <c r="J1213" i="3"/>
  <c r="K1213" i="3"/>
  <c r="L1213" i="3"/>
  <c r="M1213" i="3"/>
  <c r="AG1213" i="3"/>
  <c r="AH1213" i="3"/>
  <c r="AI1213" i="3"/>
  <c r="AJ1213" i="3"/>
  <c r="AK1213" i="3"/>
  <c r="AL1213" i="3"/>
  <c r="AM1213" i="3"/>
  <c r="AN1213" i="3"/>
  <c r="AV1213" i="3"/>
  <c r="C1214" i="3"/>
  <c r="D1214" i="3"/>
  <c r="E1214" i="3"/>
  <c r="F1214" i="3"/>
  <c r="G1214" i="3"/>
  <c r="H1214" i="3"/>
  <c r="J1214" i="3"/>
  <c r="K1214" i="3"/>
  <c r="L1214" i="3"/>
  <c r="M1214" i="3"/>
  <c r="AG1214" i="3"/>
  <c r="AH1214" i="3"/>
  <c r="AI1214" i="3"/>
  <c r="AJ1214" i="3"/>
  <c r="AK1214" i="3"/>
  <c r="AL1214" i="3"/>
  <c r="AM1214" i="3"/>
  <c r="AN1214" i="3"/>
  <c r="AV1214" i="3"/>
  <c r="C1215" i="3"/>
  <c r="D1215" i="3"/>
  <c r="E1215" i="3"/>
  <c r="F1215" i="3"/>
  <c r="G1215" i="3"/>
  <c r="H1215" i="3"/>
  <c r="J1215" i="3"/>
  <c r="K1215" i="3"/>
  <c r="L1215" i="3"/>
  <c r="M1215" i="3"/>
  <c r="AG1215" i="3"/>
  <c r="AH1215" i="3"/>
  <c r="AI1215" i="3"/>
  <c r="AJ1215" i="3"/>
  <c r="AK1215" i="3"/>
  <c r="AL1215" i="3"/>
  <c r="AM1215" i="3"/>
  <c r="AN1215" i="3"/>
  <c r="AV1215" i="3"/>
  <c r="C1216" i="3"/>
  <c r="D1216" i="3"/>
  <c r="E1216" i="3"/>
  <c r="F1216" i="3"/>
  <c r="G1216" i="3"/>
  <c r="H1216" i="3"/>
  <c r="J1216" i="3"/>
  <c r="K1216" i="3"/>
  <c r="L1216" i="3"/>
  <c r="M1216" i="3"/>
  <c r="AG1216" i="3"/>
  <c r="AH1216" i="3"/>
  <c r="AI1216" i="3"/>
  <c r="AJ1216" i="3"/>
  <c r="AK1216" i="3"/>
  <c r="AL1216" i="3"/>
  <c r="AM1216" i="3"/>
  <c r="AN1216" i="3"/>
  <c r="AV1216" i="3"/>
  <c r="C1217" i="3"/>
  <c r="D1217" i="3"/>
  <c r="E1217" i="3"/>
  <c r="F1217" i="3"/>
  <c r="G1217" i="3"/>
  <c r="H1217" i="3"/>
  <c r="J1217" i="3"/>
  <c r="K1217" i="3"/>
  <c r="L1217" i="3"/>
  <c r="M1217" i="3"/>
  <c r="AG1217" i="3"/>
  <c r="AH1217" i="3"/>
  <c r="AI1217" i="3"/>
  <c r="AJ1217" i="3"/>
  <c r="AK1217" i="3"/>
  <c r="AL1217" i="3"/>
  <c r="AM1217" i="3"/>
  <c r="AN1217" i="3"/>
  <c r="AV1217" i="3"/>
  <c r="C1218" i="3"/>
  <c r="D1218" i="3"/>
  <c r="E1218" i="3"/>
  <c r="F1218" i="3"/>
  <c r="G1218" i="3"/>
  <c r="H1218" i="3"/>
  <c r="J1218" i="3"/>
  <c r="K1218" i="3"/>
  <c r="L1218" i="3"/>
  <c r="M1218" i="3"/>
  <c r="AG1218" i="3"/>
  <c r="AH1218" i="3"/>
  <c r="AI1218" i="3"/>
  <c r="AJ1218" i="3"/>
  <c r="AK1218" i="3"/>
  <c r="AL1218" i="3"/>
  <c r="AM1218" i="3"/>
  <c r="AN1218" i="3"/>
  <c r="AV1218" i="3"/>
  <c r="C1219" i="3"/>
  <c r="D1219" i="3"/>
  <c r="E1219" i="3"/>
  <c r="F1219" i="3"/>
  <c r="G1219" i="3"/>
  <c r="H1219" i="3"/>
  <c r="J1219" i="3"/>
  <c r="K1219" i="3"/>
  <c r="L1219" i="3"/>
  <c r="M1219" i="3"/>
  <c r="AG1219" i="3"/>
  <c r="AH1219" i="3"/>
  <c r="AI1219" i="3"/>
  <c r="AJ1219" i="3"/>
  <c r="AK1219" i="3"/>
  <c r="AL1219" i="3"/>
  <c r="AM1219" i="3"/>
  <c r="AN1219" i="3"/>
  <c r="AV1219" i="3"/>
  <c r="C1220" i="3"/>
  <c r="D1220" i="3"/>
  <c r="E1220" i="3"/>
  <c r="F1220" i="3"/>
  <c r="G1220" i="3"/>
  <c r="H1220" i="3"/>
  <c r="J1220" i="3"/>
  <c r="K1220" i="3"/>
  <c r="L1220" i="3"/>
  <c r="M1220" i="3"/>
  <c r="AG1220" i="3"/>
  <c r="AH1220" i="3"/>
  <c r="AI1220" i="3"/>
  <c r="AJ1220" i="3"/>
  <c r="AK1220" i="3"/>
  <c r="AL1220" i="3"/>
  <c r="AM1220" i="3"/>
  <c r="AN1220" i="3"/>
  <c r="AV1220" i="3"/>
  <c r="C1221" i="3"/>
  <c r="D1221" i="3"/>
  <c r="E1221" i="3"/>
  <c r="F1221" i="3"/>
  <c r="G1221" i="3"/>
  <c r="H1221" i="3"/>
  <c r="J1221" i="3"/>
  <c r="K1221" i="3"/>
  <c r="L1221" i="3"/>
  <c r="M1221" i="3"/>
  <c r="AG1221" i="3"/>
  <c r="AH1221" i="3"/>
  <c r="AI1221" i="3"/>
  <c r="AJ1221" i="3"/>
  <c r="AK1221" i="3"/>
  <c r="AL1221" i="3"/>
  <c r="AM1221" i="3"/>
  <c r="AN1221" i="3"/>
  <c r="AV1221" i="3"/>
  <c r="C1222" i="3"/>
  <c r="D1222" i="3"/>
  <c r="E1222" i="3"/>
  <c r="F1222" i="3"/>
  <c r="G1222" i="3"/>
  <c r="H1222" i="3"/>
  <c r="J1222" i="3"/>
  <c r="K1222" i="3"/>
  <c r="L1222" i="3"/>
  <c r="M1222" i="3"/>
  <c r="AG1222" i="3"/>
  <c r="AH1222" i="3"/>
  <c r="AI1222" i="3"/>
  <c r="AJ1222" i="3"/>
  <c r="AK1222" i="3"/>
  <c r="AL1222" i="3"/>
  <c r="AM1222" i="3"/>
  <c r="AN1222" i="3"/>
  <c r="AV1222" i="3"/>
  <c r="C1223" i="3"/>
  <c r="D1223" i="3"/>
  <c r="E1223" i="3"/>
  <c r="F1223" i="3"/>
  <c r="G1223" i="3"/>
  <c r="H1223" i="3"/>
  <c r="J1223" i="3"/>
  <c r="K1223" i="3"/>
  <c r="L1223" i="3"/>
  <c r="M1223" i="3"/>
  <c r="AG1223" i="3"/>
  <c r="AH1223" i="3"/>
  <c r="AI1223" i="3"/>
  <c r="AJ1223" i="3"/>
  <c r="AK1223" i="3"/>
  <c r="AL1223" i="3"/>
  <c r="AM1223" i="3"/>
  <c r="AN1223" i="3"/>
  <c r="AV1223" i="3"/>
  <c r="C1224" i="3"/>
  <c r="D1224" i="3"/>
  <c r="E1224" i="3"/>
  <c r="F1224" i="3"/>
  <c r="G1224" i="3"/>
  <c r="H1224" i="3"/>
  <c r="J1224" i="3"/>
  <c r="K1224" i="3"/>
  <c r="L1224" i="3"/>
  <c r="M1224" i="3"/>
  <c r="AG1224" i="3"/>
  <c r="AH1224" i="3"/>
  <c r="AI1224" i="3"/>
  <c r="AJ1224" i="3"/>
  <c r="AK1224" i="3"/>
  <c r="AL1224" i="3"/>
  <c r="AM1224" i="3"/>
  <c r="AN1224" i="3"/>
  <c r="AV1224" i="3"/>
  <c r="C1225" i="3"/>
  <c r="D1225" i="3"/>
  <c r="E1225" i="3"/>
  <c r="F1225" i="3"/>
  <c r="G1225" i="3"/>
  <c r="H1225" i="3"/>
  <c r="J1225" i="3"/>
  <c r="K1225" i="3"/>
  <c r="L1225" i="3"/>
  <c r="M1225" i="3"/>
  <c r="AG1225" i="3"/>
  <c r="AH1225" i="3"/>
  <c r="AI1225" i="3"/>
  <c r="AJ1225" i="3"/>
  <c r="AK1225" i="3"/>
  <c r="AL1225" i="3"/>
  <c r="AM1225" i="3"/>
  <c r="AN1225" i="3"/>
  <c r="AV1225" i="3"/>
  <c r="C1226" i="3"/>
  <c r="D1226" i="3"/>
  <c r="E1226" i="3"/>
  <c r="F1226" i="3"/>
  <c r="G1226" i="3"/>
  <c r="H1226" i="3"/>
  <c r="J1226" i="3"/>
  <c r="K1226" i="3"/>
  <c r="L1226" i="3"/>
  <c r="M1226" i="3"/>
  <c r="AG1226" i="3"/>
  <c r="AH1226" i="3"/>
  <c r="AI1226" i="3"/>
  <c r="AJ1226" i="3"/>
  <c r="AK1226" i="3"/>
  <c r="AL1226" i="3"/>
  <c r="AM1226" i="3"/>
  <c r="AN1226" i="3"/>
  <c r="AV1226" i="3"/>
  <c r="C1227" i="3"/>
  <c r="D1227" i="3"/>
  <c r="E1227" i="3"/>
  <c r="F1227" i="3"/>
  <c r="G1227" i="3"/>
  <c r="H1227" i="3"/>
  <c r="J1227" i="3"/>
  <c r="K1227" i="3"/>
  <c r="L1227" i="3"/>
  <c r="M1227" i="3"/>
  <c r="AG1227" i="3"/>
  <c r="AH1227" i="3"/>
  <c r="AI1227" i="3"/>
  <c r="AJ1227" i="3"/>
  <c r="AK1227" i="3"/>
  <c r="AL1227" i="3"/>
  <c r="AM1227" i="3"/>
  <c r="AN1227" i="3"/>
  <c r="AV1227" i="3"/>
  <c r="C1228" i="3"/>
  <c r="D1228" i="3"/>
  <c r="E1228" i="3"/>
  <c r="F1228" i="3"/>
  <c r="G1228" i="3"/>
  <c r="H1228" i="3"/>
  <c r="J1228" i="3"/>
  <c r="K1228" i="3"/>
  <c r="L1228" i="3"/>
  <c r="M1228" i="3"/>
  <c r="AG1228" i="3"/>
  <c r="AH1228" i="3"/>
  <c r="AI1228" i="3"/>
  <c r="AJ1228" i="3"/>
  <c r="AK1228" i="3"/>
  <c r="AL1228" i="3"/>
  <c r="AM1228" i="3"/>
  <c r="AN1228" i="3"/>
  <c r="AV1228" i="3"/>
  <c r="C1229" i="3"/>
  <c r="D1229" i="3"/>
  <c r="E1229" i="3"/>
  <c r="F1229" i="3"/>
  <c r="G1229" i="3"/>
  <c r="H1229" i="3"/>
  <c r="J1229" i="3"/>
  <c r="K1229" i="3"/>
  <c r="L1229" i="3"/>
  <c r="M1229" i="3"/>
  <c r="AG1229" i="3"/>
  <c r="AH1229" i="3"/>
  <c r="AI1229" i="3"/>
  <c r="AJ1229" i="3"/>
  <c r="AK1229" i="3"/>
  <c r="AL1229" i="3"/>
  <c r="AM1229" i="3"/>
  <c r="AN1229" i="3"/>
  <c r="AV1229" i="3"/>
  <c r="C1230" i="3"/>
  <c r="D1230" i="3"/>
  <c r="E1230" i="3"/>
  <c r="F1230" i="3"/>
  <c r="G1230" i="3"/>
  <c r="H1230" i="3"/>
  <c r="J1230" i="3"/>
  <c r="K1230" i="3"/>
  <c r="L1230" i="3"/>
  <c r="M1230" i="3"/>
  <c r="AG1230" i="3"/>
  <c r="AH1230" i="3"/>
  <c r="AI1230" i="3"/>
  <c r="AJ1230" i="3"/>
  <c r="AK1230" i="3"/>
  <c r="AL1230" i="3"/>
  <c r="AM1230" i="3"/>
  <c r="AN1230" i="3"/>
  <c r="AV1230" i="3"/>
  <c r="C1231" i="3"/>
  <c r="D1231" i="3"/>
  <c r="E1231" i="3"/>
  <c r="F1231" i="3"/>
  <c r="G1231" i="3"/>
  <c r="H1231" i="3"/>
  <c r="J1231" i="3"/>
  <c r="K1231" i="3"/>
  <c r="L1231" i="3"/>
  <c r="M1231" i="3"/>
  <c r="AG1231" i="3"/>
  <c r="AH1231" i="3"/>
  <c r="AI1231" i="3"/>
  <c r="AJ1231" i="3"/>
  <c r="AK1231" i="3"/>
  <c r="AL1231" i="3"/>
  <c r="AM1231" i="3"/>
  <c r="AN1231" i="3"/>
  <c r="AV1231" i="3"/>
  <c r="C1232" i="3"/>
  <c r="D1232" i="3"/>
  <c r="E1232" i="3"/>
  <c r="F1232" i="3"/>
  <c r="G1232" i="3"/>
  <c r="H1232" i="3"/>
  <c r="J1232" i="3"/>
  <c r="K1232" i="3"/>
  <c r="L1232" i="3"/>
  <c r="M1232" i="3"/>
  <c r="AG1232" i="3"/>
  <c r="AH1232" i="3"/>
  <c r="AI1232" i="3"/>
  <c r="AJ1232" i="3"/>
  <c r="AK1232" i="3"/>
  <c r="AL1232" i="3"/>
  <c r="AM1232" i="3"/>
  <c r="AN1232" i="3"/>
  <c r="AV1232" i="3"/>
  <c r="C1233" i="3"/>
  <c r="D1233" i="3"/>
  <c r="E1233" i="3"/>
  <c r="F1233" i="3"/>
  <c r="G1233" i="3"/>
  <c r="H1233" i="3"/>
  <c r="J1233" i="3"/>
  <c r="K1233" i="3"/>
  <c r="L1233" i="3"/>
  <c r="M1233" i="3"/>
  <c r="AG1233" i="3"/>
  <c r="AH1233" i="3"/>
  <c r="AI1233" i="3"/>
  <c r="AJ1233" i="3"/>
  <c r="AK1233" i="3"/>
  <c r="AL1233" i="3"/>
  <c r="AM1233" i="3"/>
  <c r="AN1233" i="3"/>
  <c r="AV1233" i="3"/>
  <c r="C1234" i="3"/>
  <c r="D1234" i="3"/>
  <c r="E1234" i="3"/>
  <c r="F1234" i="3"/>
  <c r="G1234" i="3"/>
  <c r="H1234" i="3"/>
  <c r="J1234" i="3"/>
  <c r="K1234" i="3"/>
  <c r="L1234" i="3"/>
  <c r="M1234" i="3"/>
  <c r="AG1234" i="3"/>
  <c r="AH1234" i="3"/>
  <c r="AI1234" i="3"/>
  <c r="AJ1234" i="3"/>
  <c r="AK1234" i="3"/>
  <c r="AL1234" i="3"/>
  <c r="AM1234" i="3"/>
  <c r="AN1234" i="3"/>
  <c r="AV1234" i="3"/>
  <c r="C1235" i="3"/>
  <c r="D1235" i="3"/>
  <c r="E1235" i="3"/>
  <c r="F1235" i="3"/>
  <c r="G1235" i="3"/>
  <c r="H1235" i="3"/>
  <c r="J1235" i="3"/>
  <c r="K1235" i="3"/>
  <c r="L1235" i="3"/>
  <c r="M1235" i="3"/>
  <c r="AG1235" i="3"/>
  <c r="AH1235" i="3"/>
  <c r="AI1235" i="3"/>
  <c r="AJ1235" i="3"/>
  <c r="AK1235" i="3"/>
  <c r="AL1235" i="3"/>
  <c r="AM1235" i="3"/>
  <c r="AN1235" i="3"/>
  <c r="AV1235" i="3"/>
  <c r="C1237" i="3"/>
  <c r="D1237" i="3"/>
  <c r="E1237" i="3"/>
  <c r="F1237" i="3"/>
  <c r="G1237" i="3"/>
  <c r="H1237" i="3"/>
  <c r="J1237" i="3"/>
  <c r="K1237" i="3"/>
  <c r="L1237" i="3"/>
  <c r="M1237" i="3"/>
  <c r="AG1237" i="3"/>
  <c r="AH1237" i="3"/>
  <c r="AI1237" i="3"/>
  <c r="AJ1237" i="3"/>
  <c r="AK1237" i="3"/>
  <c r="AL1237" i="3"/>
  <c r="AM1237" i="3"/>
  <c r="AN1237" i="3"/>
  <c r="AV1237" i="3"/>
  <c r="C1238" i="3"/>
  <c r="D1238" i="3"/>
  <c r="E1238" i="3"/>
  <c r="F1238" i="3"/>
  <c r="G1238" i="3"/>
  <c r="H1238" i="3"/>
  <c r="J1238" i="3"/>
  <c r="K1238" i="3"/>
  <c r="L1238" i="3"/>
  <c r="M1238" i="3"/>
  <c r="AG1238" i="3"/>
  <c r="AH1238" i="3"/>
  <c r="AI1238" i="3"/>
  <c r="AJ1238" i="3"/>
  <c r="AK1238" i="3"/>
  <c r="AL1238" i="3"/>
  <c r="AM1238" i="3"/>
  <c r="AN1238" i="3"/>
  <c r="AV1238" i="3"/>
  <c r="C1239" i="3"/>
  <c r="D1239" i="3"/>
  <c r="E1239" i="3"/>
  <c r="F1239" i="3"/>
  <c r="G1239" i="3"/>
  <c r="H1239" i="3"/>
  <c r="J1239" i="3"/>
  <c r="K1239" i="3"/>
  <c r="L1239" i="3"/>
  <c r="M1239" i="3"/>
  <c r="AG1239" i="3"/>
  <c r="AH1239" i="3"/>
  <c r="AI1239" i="3"/>
  <c r="AJ1239" i="3"/>
  <c r="AK1239" i="3"/>
  <c r="AL1239" i="3"/>
  <c r="AM1239" i="3"/>
  <c r="AN1239" i="3"/>
  <c r="AV1239" i="3"/>
  <c r="C1240" i="3"/>
  <c r="D1240" i="3"/>
  <c r="E1240" i="3"/>
  <c r="F1240" i="3"/>
  <c r="G1240" i="3"/>
  <c r="H1240" i="3"/>
  <c r="J1240" i="3"/>
  <c r="K1240" i="3"/>
  <c r="L1240" i="3"/>
  <c r="M1240" i="3"/>
  <c r="AG1240" i="3"/>
  <c r="AH1240" i="3"/>
  <c r="AI1240" i="3"/>
  <c r="AJ1240" i="3"/>
  <c r="AK1240" i="3"/>
  <c r="AL1240" i="3"/>
  <c r="AM1240" i="3"/>
  <c r="AN1240" i="3"/>
  <c r="AV1240" i="3"/>
  <c r="C1241" i="3"/>
  <c r="D1241" i="3"/>
  <c r="E1241" i="3"/>
  <c r="F1241" i="3"/>
  <c r="G1241" i="3"/>
  <c r="H1241" i="3"/>
  <c r="J1241" i="3"/>
  <c r="K1241" i="3"/>
  <c r="L1241" i="3"/>
  <c r="M1241" i="3"/>
  <c r="AG1241" i="3"/>
  <c r="AH1241" i="3"/>
  <c r="AI1241" i="3"/>
  <c r="AJ1241" i="3"/>
  <c r="AK1241" i="3"/>
  <c r="AL1241" i="3"/>
  <c r="AM1241" i="3"/>
  <c r="AN1241" i="3"/>
  <c r="AV1241" i="3"/>
  <c r="C1242" i="3"/>
  <c r="D1242" i="3"/>
  <c r="E1242" i="3"/>
  <c r="F1242" i="3"/>
  <c r="G1242" i="3"/>
  <c r="H1242" i="3"/>
  <c r="J1242" i="3"/>
  <c r="K1242" i="3"/>
  <c r="L1242" i="3"/>
  <c r="M1242" i="3"/>
  <c r="AG1242" i="3"/>
  <c r="AH1242" i="3"/>
  <c r="AI1242" i="3"/>
  <c r="AJ1242" i="3"/>
  <c r="AK1242" i="3"/>
  <c r="AL1242" i="3"/>
  <c r="AM1242" i="3"/>
  <c r="AN1242" i="3"/>
  <c r="AV1242" i="3"/>
  <c r="C1243" i="3"/>
  <c r="D1243" i="3"/>
  <c r="E1243" i="3"/>
  <c r="F1243" i="3"/>
  <c r="G1243" i="3"/>
  <c r="H1243" i="3"/>
  <c r="J1243" i="3"/>
  <c r="K1243" i="3"/>
  <c r="L1243" i="3"/>
  <c r="M1243" i="3"/>
  <c r="AG1243" i="3"/>
  <c r="AH1243" i="3"/>
  <c r="AI1243" i="3"/>
  <c r="AJ1243" i="3"/>
  <c r="AK1243" i="3"/>
  <c r="AL1243" i="3"/>
  <c r="AM1243" i="3"/>
  <c r="AN1243" i="3"/>
  <c r="AV1243" i="3"/>
  <c r="C1244" i="3"/>
  <c r="D1244" i="3"/>
  <c r="E1244" i="3"/>
  <c r="F1244" i="3"/>
  <c r="G1244" i="3"/>
  <c r="H1244" i="3"/>
  <c r="J1244" i="3"/>
  <c r="K1244" i="3"/>
  <c r="L1244" i="3"/>
  <c r="M1244" i="3"/>
  <c r="AG1244" i="3"/>
  <c r="AH1244" i="3"/>
  <c r="AI1244" i="3"/>
  <c r="AJ1244" i="3"/>
  <c r="AK1244" i="3"/>
  <c r="AL1244" i="3"/>
  <c r="AM1244" i="3"/>
  <c r="AN1244" i="3"/>
  <c r="AV1244" i="3"/>
  <c r="C1245" i="3"/>
  <c r="D1245" i="3"/>
  <c r="E1245" i="3"/>
  <c r="F1245" i="3"/>
  <c r="G1245" i="3"/>
  <c r="H1245" i="3"/>
  <c r="J1245" i="3"/>
  <c r="K1245" i="3"/>
  <c r="L1245" i="3"/>
  <c r="M1245" i="3"/>
  <c r="AG1245" i="3"/>
  <c r="AH1245" i="3"/>
  <c r="AI1245" i="3"/>
  <c r="AJ1245" i="3"/>
  <c r="AK1245" i="3"/>
  <c r="AL1245" i="3"/>
  <c r="AM1245" i="3"/>
  <c r="AN1245" i="3"/>
  <c r="AV1245" i="3"/>
  <c r="C1246" i="3"/>
  <c r="D1246" i="3"/>
  <c r="E1246" i="3"/>
  <c r="F1246" i="3"/>
  <c r="G1246" i="3"/>
  <c r="H1246" i="3"/>
  <c r="J1246" i="3"/>
  <c r="K1246" i="3"/>
  <c r="L1246" i="3"/>
  <c r="M1246" i="3"/>
  <c r="AG1246" i="3"/>
  <c r="AH1246" i="3"/>
  <c r="AI1246" i="3"/>
  <c r="AJ1246" i="3"/>
  <c r="AK1246" i="3"/>
  <c r="AL1246" i="3"/>
  <c r="AM1246" i="3"/>
  <c r="AN1246" i="3"/>
  <c r="AV1246" i="3"/>
  <c r="C1247" i="3"/>
  <c r="D1247" i="3"/>
  <c r="E1247" i="3"/>
  <c r="F1247" i="3"/>
  <c r="G1247" i="3"/>
  <c r="H1247" i="3"/>
  <c r="J1247" i="3"/>
  <c r="K1247" i="3"/>
  <c r="L1247" i="3"/>
  <c r="M1247" i="3"/>
  <c r="AG1247" i="3"/>
  <c r="AH1247" i="3"/>
  <c r="AI1247" i="3"/>
  <c r="AJ1247" i="3"/>
  <c r="AK1247" i="3"/>
  <c r="AL1247" i="3"/>
  <c r="AM1247" i="3"/>
  <c r="AN1247" i="3"/>
  <c r="AV1247" i="3"/>
  <c r="C1248" i="3"/>
  <c r="D1248" i="3"/>
  <c r="E1248" i="3"/>
  <c r="F1248" i="3"/>
  <c r="G1248" i="3"/>
  <c r="H1248" i="3"/>
  <c r="J1248" i="3"/>
  <c r="K1248" i="3"/>
  <c r="L1248" i="3"/>
  <c r="M1248" i="3"/>
  <c r="AG1248" i="3"/>
  <c r="AH1248" i="3"/>
  <c r="AI1248" i="3"/>
  <c r="AJ1248" i="3"/>
  <c r="AK1248" i="3"/>
  <c r="AL1248" i="3"/>
  <c r="AM1248" i="3"/>
  <c r="AN1248" i="3"/>
  <c r="AV1248" i="3"/>
  <c r="C1249" i="3"/>
  <c r="D1249" i="3"/>
  <c r="E1249" i="3"/>
  <c r="F1249" i="3"/>
  <c r="G1249" i="3"/>
  <c r="H1249" i="3"/>
  <c r="J1249" i="3"/>
  <c r="K1249" i="3"/>
  <c r="L1249" i="3"/>
  <c r="M1249" i="3"/>
  <c r="AG1249" i="3"/>
  <c r="AH1249" i="3"/>
  <c r="AI1249" i="3"/>
  <c r="AJ1249" i="3"/>
  <c r="AK1249" i="3"/>
  <c r="AL1249" i="3"/>
  <c r="AM1249" i="3"/>
  <c r="AN1249" i="3"/>
  <c r="AV1249" i="3"/>
  <c r="C1250" i="3"/>
  <c r="D1250" i="3"/>
  <c r="E1250" i="3"/>
  <c r="F1250" i="3"/>
  <c r="G1250" i="3"/>
  <c r="H1250" i="3"/>
  <c r="J1250" i="3"/>
  <c r="K1250" i="3"/>
  <c r="L1250" i="3"/>
  <c r="M1250" i="3"/>
  <c r="AG1250" i="3"/>
  <c r="AH1250" i="3"/>
  <c r="AI1250" i="3"/>
  <c r="AJ1250" i="3"/>
  <c r="AK1250" i="3"/>
  <c r="AL1250" i="3"/>
  <c r="AM1250" i="3"/>
  <c r="AN1250" i="3"/>
  <c r="AV1250" i="3"/>
  <c r="C1251" i="3"/>
  <c r="D1251" i="3"/>
  <c r="E1251" i="3"/>
  <c r="F1251" i="3"/>
  <c r="G1251" i="3"/>
  <c r="H1251" i="3"/>
  <c r="J1251" i="3"/>
  <c r="K1251" i="3"/>
  <c r="L1251" i="3"/>
  <c r="M1251" i="3"/>
  <c r="AG1251" i="3"/>
  <c r="AH1251" i="3"/>
  <c r="AI1251" i="3"/>
  <c r="AJ1251" i="3"/>
  <c r="AK1251" i="3"/>
  <c r="AL1251" i="3"/>
  <c r="AM1251" i="3"/>
  <c r="AN1251" i="3"/>
  <c r="AV1251" i="3"/>
  <c r="C1253" i="3"/>
  <c r="D1253" i="3"/>
  <c r="E1253" i="3"/>
  <c r="F1253" i="3"/>
  <c r="G1253" i="3"/>
  <c r="H1253" i="3"/>
  <c r="J1253" i="3"/>
  <c r="K1253" i="3"/>
  <c r="L1253" i="3"/>
  <c r="M1253" i="3"/>
  <c r="AG1253" i="3"/>
  <c r="AH1253" i="3"/>
  <c r="AI1253" i="3"/>
  <c r="AJ1253" i="3"/>
  <c r="AK1253" i="3"/>
  <c r="AL1253" i="3"/>
  <c r="AM1253" i="3"/>
  <c r="AN1253" i="3"/>
  <c r="AV1253" i="3"/>
  <c r="C1254" i="3"/>
  <c r="D1254" i="3"/>
  <c r="E1254" i="3"/>
  <c r="F1254" i="3"/>
  <c r="G1254" i="3"/>
  <c r="H1254" i="3"/>
  <c r="J1254" i="3"/>
  <c r="K1254" i="3"/>
  <c r="L1254" i="3"/>
  <c r="M1254" i="3"/>
  <c r="AG1254" i="3"/>
  <c r="AH1254" i="3"/>
  <c r="AI1254" i="3"/>
  <c r="AJ1254" i="3"/>
  <c r="AK1254" i="3"/>
  <c r="AL1254" i="3"/>
  <c r="AM1254" i="3"/>
  <c r="AN1254" i="3"/>
  <c r="AV1254" i="3"/>
  <c r="C1255" i="3"/>
  <c r="D1255" i="3"/>
  <c r="E1255" i="3"/>
  <c r="F1255" i="3"/>
  <c r="G1255" i="3"/>
  <c r="H1255" i="3"/>
  <c r="J1255" i="3"/>
  <c r="K1255" i="3"/>
  <c r="L1255" i="3"/>
  <c r="M1255" i="3"/>
  <c r="AG1255" i="3"/>
  <c r="AH1255" i="3"/>
  <c r="AI1255" i="3"/>
  <c r="AJ1255" i="3"/>
  <c r="AK1255" i="3"/>
  <c r="AL1255" i="3"/>
  <c r="AM1255" i="3"/>
  <c r="AN1255" i="3"/>
  <c r="AV1255" i="3"/>
  <c r="C1256" i="3"/>
  <c r="D1256" i="3"/>
  <c r="E1256" i="3"/>
  <c r="F1256" i="3"/>
  <c r="G1256" i="3"/>
  <c r="H1256" i="3"/>
  <c r="J1256" i="3"/>
  <c r="K1256" i="3"/>
  <c r="L1256" i="3"/>
  <c r="M1256" i="3"/>
  <c r="AG1256" i="3"/>
  <c r="AH1256" i="3"/>
  <c r="AI1256" i="3"/>
  <c r="AJ1256" i="3"/>
  <c r="AK1256" i="3"/>
  <c r="AL1256" i="3"/>
  <c r="AM1256" i="3"/>
  <c r="AN1256" i="3"/>
  <c r="AV1256" i="3"/>
  <c r="C1257" i="3"/>
  <c r="D1257" i="3"/>
  <c r="E1257" i="3"/>
  <c r="F1257" i="3"/>
  <c r="G1257" i="3"/>
  <c r="H1257" i="3"/>
  <c r="J1257" i="3"/>
  <c r="K1257" i="3"/>
  <c r="L1257" i="3"/>
  <c r="M1257" i="3"/>
  <c r="AG1257" i="3"/>
  <c r="AH1257" i="3"/>
  <c r="AI1257" i="3"/>
  <c r="AJ1257" i="3"/>
  <c r="AK1257" i="3"/>
  <c r="AL1257" i="3"/>
  <c r="AM1257" i="3"/>
  <c r="AN1257" i="3"/>
  <c r="AV1257" i="3"/>
  <c r="C1258" i="3"/>
  <c r="D1258" i="3"/>
  <c r="E1258" i="3"/>
  <c r="F1258" i="3"/>
  <c r="G1258" i="3"/>
  <c r="H1258" i="3"/>
  <c r="J1258" i="3"/>
  <c r="K1258" i="3"/>
  <c r="L1258" i="3"/>
  <c r="M1258" i="3"/>
  <c r="AG1258" i="3"/>
  <c r="AH1258" i="3"/>
  <c r="AI1258" i="3"/>
  <c r="AJ1258" i="3"/>
  <c r="AK1258" i="3"/>
  <c r="AL1258" i="3"/>
  <c r="AM1258" i="3"/>
  <c r="AN1258" i="3"/>
  <c r="AV1258" i="3"/>
  <c r="C1259" i="3"/>
  <c r="D1259" i="3"/>
  <c r="E1259" i="3"/>
  <c r="F1259" i="3"/>
  <c r="G1259" i="3"/>
  <c r="H1259" i="3"/>
  <c r="J1259" i="3"/>
  <c r="K1259" i="3"/>
  <c r="L1259" i="3"/>
  <c r="M1259" i="3"/>
  <c r="AG1259" i="3"/>
  <c r="AH1259" i="3"/>
  <c r="AI1259" i="3"/>
  <c r="AJ1259" i="3"/>
  <c r="AK1259" i="3"/>
  <c r="AL1259" i="3"/>
  <c r="AM1259" i="3"/>
  <c r="AN1259" i="3"/>
  <c r="AV1259" i="3"/>
  <c r="C1260" i="3"/>
  <c r="D1260" i="3"/>
  <c r="E1260" i="3"/>
  <c r="F1260" i="3"/>
  <c r="G1260" i="3"/>
  <c r="H1260" i="3"/>
  <c r="J1260" i="3"/>
  <c r="K1260" i="3"/>
  <c r="L1260" i="3"/>
  <c r="M1260" i="3"/>
  <c r="AG1260" i="3"/>
  <c r="AH1260" i="3"/>
  <c r="AI1260" i="3"/>
  <c r="AJ1260" i="3"/>
  <c r="AK1260" i="3"/>
  <c r="AL1260" i="3"/>
  <c r="AM1260" i="3"/>
  <c r="AN1260" i="3"/>
  <c r="AV1260" i="3"/>
  <c r="C1261" i="3"/>
  <c r="D1261" i="3"/>
  <c r="E1261" i="3"/>
  <c r="F1261" i="3"/>
  <c r="G1261" i="3"/>
  <c r="H1261" i="3"/>
  <c r="J1261" i="3"/>
  <c r="K1261" i="3"/>
  <c r="L1261" i="3"/>
  <c r="M1261" i="3"/>
  <c r="AG1261" i="3"/>
  <c r="AH1261" i="3"/>
  <c r="AI1261" i="3"/>
  <c r="AJ1261" i="3"/>
  <c r="AK1261" i="3"/>
  <c r="AL1261" i="3"/>
  <c r="AM1261" i="3"/>
  <c r="AN1261" i="3"/>
  <c r="AV1261" i="3"/>
  <c r="C1262" i="3"/>
  <c r="D1262" i="3"/>
  <c r="E1262" i="3"/>
  <c r="F1262" i="3"/>
  <c r="G1262" i="3"/>
  <c r="H1262" i="3"/>
  <c r="J1262" i="3"/>
  <c r="K1262" i="3"/>
  <c r="L1262" i="3"/>
  <c r="M1262" i="3"/>
  <c r="AG1262" i="3"/>
  <c r="AH1262" i="3"/>
  <c r="AI1262" i="3"/>
  <c r="AJ1262" i="3"/>
  <c r="AK1262" i="3"/>
  <c r="AL1262" i="3"/>
  <c r="AM1262" i="3"/>
  <c r="AN1262" i="3"/>
  <c r="AV1262" i="3"/>
  <c r="C1263" i="3"/>
  <c r="D1263" i="3"/>
  <c r="E1263" i="3"/>
  <c r="F1263" i="3"/>
  <c r="G1263" i="3"/>
  <c r="H1263" i="3"/>
  <c r="J1263" i="3"/>
  <c r="K1263" i="3"/>
  <c r="L1263" i="3"/>
  <c r="M1263" i="3"/>
  <c r="AG1263" i="3"/>
  <c r="AH1263" i="3"/>
  <c r="AI1263" i="3"/>
  <c r="AJ1263" i="3"/>
  <c r="AK1263" i="3"/>
  <c r="AL1263" i="3"/>
  <c r="AM1263" i="3"/>
  <c r="AN1263" i="3"/>
  <c r="AV1263" i="3"/>
  <c r="C1264" i="3"/>
  <c r="D1264" i="3"/>
  <c r="E1264" i="3"/>
  <c r="F1264" i="3"/>
  <c r="G1264" i="3"/>
  <c r="H1264" i="3"/>
  <c r="J1264" i="3"/>
  <c r="K1264" i="3"/>
  <c r="L1264" i="3"/>
  <c r="M1264" i="3"/>
  <c r="AG1264" i="3"/>
  <c r="AH1264" i="3"/>
  <c r="AI1264" i="3"/>
  <c r="AJ1264" i="3"/>
  <c r="AK1264" i="3"/>
  <c r="AL1264" i="3"/>
  <c r="AM1264" i="3"/>
  <c r="AN1264" i="3"/>
  <c r="AV1264" i="3"/>
  <c r="C1265" i="3"/>
  <c r="D1265" i="3"/>
  <c r="E1265" i="3"/>
  <c r="F1265" i="3"/>
  <c r="G1265" i="3"/>
  <c r="H1265" i="3"/>
  <c r="J1265" i="3"/>
  <c r="K1265" i="3"/>
  <c r="L1265" i="3"/>
  <c r="M1265" i="3"/>
  <c r="AG1265" i="3"/>
  <c r="AH1265" i="3"/>
  <c r="AI1265" i="3"/>
  <c r="AJ1265" i="3"/>
  <c r="AK1265" i="3"/>
  <c r="AL1265" i="3"/>
  <c r="AM1265" i="3"/>
  <c r="AN1265" i="3"/>
  <c r="AV1265" i="3"/>
  <c r="C1266" i="3"/>
  <c r="D1266" i="3"/>
  <c r="E1266" i="3"/>
  <c r="F1266" i="3"/>
  <c r="G1266" i="3"/>
  <c r="H1266" i="3"/>
  <c r="J1266" i="3"/>
  <c r="K1266" i="3"/>
  <c r="L1266" i="3"/>
  <c r="M1266" i="3"/>
  <c r="AG1266" i="3"/>
  <c r="AH1266" i="3"/>
  <c r="AI1266" i="3"/>
  <c r="AJ1266" i="3"/>
  <c r="AK1266" i="3"/>
  <c r="AL1266" i="3"/>
  <c r="AM1266" i="3"/>
  <c r="AN1266" i="3"/>
  <c r="AV1266" i="3"/>
  <c r="C1267" i="3"/>
  <c r="D1267" i="3"/>
  <c r="E1267" i="3"/>
  <c r="F1267" i="3"/>
  <c r="G1267" i="3"/>
  <c r="H1267" i="3"/>
  <c r="J1267" i="3"/>
  <c r="K1267" i="3"/>
  <c r="L1267" i="3"/>
  <c r="M1267" i="3"/>
  <c r="AG1267" i="3"/>
  <c r="AH1267" i="3"/>
  <c r="AI1267" i="3"/>
  <c r="AJ1267" i="3"/>
  <c r="AK1267" i="3"/>
  <c r="AL1267" i="3"/>
  <c r="AM1267" i="3"/>
  <c r="AN1267" i="3"/>
  <c r="AV1267" i="3"/>
  <c r="C1268" i="3"/>
  <c r="D1268" i="3"/>
  <c r="E1268" i="3"/>
  <c r="F1268" i="3"/>
  <c r="G1268" i="3"/>
  <c r="H1268" i="3"/>
  <c r="J1268" i="3"/>
  <c r="K1268" i="3"/>
  <c r="L1268" i="3"/>
  <c r="M1268" i="3"/>
  <c r="AG1268" i="3"/>
  <c r="AH1268" i="3"/>
  <c r="AI1268" i="3"/>
  <c r="AJ1268" i="3"/>
  <c r="AK1268" i="3"/>
  <c r="AL1268" i="3"/>
  <c r="AM1268" i="3"/>
  <c r="AN1268" i="3"/>
  <c r="AV1268" i="3"/>
  <c r="C1269" i="3"/>
  <c r="D1269" i="3"/>
  <c r="E1269" i="3"/>
  <c r="F1269" i="3"/>
  <c r="G1269" i="3"/>
  <c r="H1269" i="3"/>
  <c r="J1269" i="3"/>
  <c r="K1269" i="3"/>
  <c r="L1269" i="3"/>
  <c r="M1269" i="3"/>
  <c r="AG1269" i="3"/>
  <c r="AH1269" i="3"/>
  <c r="AI1269" i="3"/>
  <c r="AJ1269" i="3"/>
  <c r="AK1269" i="3"/>
  <c r="AL1269" i="3"/>
  <c r="AM1269" i="3"/>
  <c r="AN1269" i="3"/>
  <c r="AV1269" i="3"/>
  <c r="C1270" i="3"/>
  <c r="D1270" i="3"/>
  <c r="E1270" i="3"/>
  <c r="F1270" i="3"/>
  <c r="G1270" i="3"/>
  <c r="H1270" i="3"/>
  <c r="J1270" i="3"/>
  <c r="K1270" i="3"/>
  <c r="L1270" i="3"/>
  <c r="M1270" i="3"/>
  <c r="AG1270" i="3"/>
  <c r="AH1270" i="3"/>
  <c r="AI1270" i="3"/>
  <c r="AJ1270" i="3"/>
  <c r="AK1270" i="3"/>
  <c r="AL1270" i="3"/>
  <c r="AM1270" i="3"/>
  <c r="AN1270" i="3"/>
  <c r="AV1270" i="3"/>
  <c r="C1271" i="3"/>
  <c r="D1271" i="3"/>
  <c r="E1271" i="3"/>
  <c r="F1271" i="3"/>
  <c r="G1271" i="3"/>
  <c r="H1271" i="3"/>
  <c r="J1271" i="3"/>
  <c r="K1271" i="3"/>
  <c r="L1271" i="3"/>
  <c r="M1271" i="3"/>
  <c r="AG1271" i="3"/>
  <c r="AH1271" i="3"/>
  <c r="AI1271" i="3"/>
  <c r="AJ1271" i="3"/>
  <c r="AK1271" i="3"/>
  <c r="AL1271" i="3"/>
  <c r="AM1271" i="3"/>
  <c r="AN1271" i="3"/>
  <c r="AV1271" i="3"/>
  <c r="C1272" i="3"/>
  <c r="D1272" i="3"/>
  <c r="E1272" i="3"/>
  <c r="F1272" i="3"/>
  <c r="G1272" i="3"/>
  <c r="H1272" i="3"/>
  <c r="J1272" i="3"/>
  <c r="K1272" i="3"/>
  <c r="L1272" i="3"/>
  <c r="M1272" i="3"/>
  <c r="AG1272" i="3"/>
  <c r="AH1272" i="3"/>
  <c r="AI1272" i="3"/>
  <c r="AJ1272" i="3"/>
  <c r="AK1272" i="3"/>
  <c r="AL1272" i="3"/>
  <c r="AM1272" i="3"/>
  <c r="AN1272" i="3"/>
  <c r="AV1272" i="3"/>
  <c r="C1273" i="3"/>
  <c r="D1273" i="3"/>
  <c r="E1273" i="3"/>
  <c r="F1273" i="3"/>
  <c r="G1273" i="3"/>
  <c r="H1273" i="3"/>
  <c r="J1273" i="3"/>
  <c r="K1273" i="3"/>
  <c r="L1273" i="3"/>
  <c r="M1273" i="3"/>
  <c r="AG1273" i="3"/>
  <c r="AH1273" i="3"/>
  <c r="AI1273" i="3"/>
  <c r="AJ1273" i="3"/>
  <c r="AK1273" i="3"/>
  <c r="AL1273" i="3"/>
  <c r="AM1273" i="3"/>
  <c r="AN1273" i="3"/>
  <c r="AV1273" i="3"/>
  <c r="C1274" i="3"/>
  <c r="D1274" i="3"/>
  <c r="E1274" i="3"/>
  <c r="F1274" i="3"/>
  <c r="G1274" i="3"/>
  <c r="H1274" i="3"/>
  <c r="J1274" i="3"/>
  <c r="K1274" i="3"/>
  <c r="L1274" i="3"/>
  <c r="M1274" i="3"/>
  <c r="AG1274" i="3"/>
  <c r="AH1274" i="3"/>
  <c r="AI1274" i="3"/>
  <c r="AJ1274" i="3"/>
  <c r="AK1274" i="3"/>
  <c r="AL1274" i="3"/>
  <c r="AM1274" i="3"/>
  <c r="AN1274" i="3"/>
  <c r="AV1274" i="3"/>
  <c r="C1275" i="3"/>
  <c r="D1275" i="3"/>
  <c r="E1275" i="3"/>
  <c r="F1275" i="3"/>
  <c r="G1275" i="3"/>
  <c r="H1275" i="3"/>
  <c r="J1275" i="3"/>
  <c r="K1275" i="3"/>
  <c r="L1275" i="3"/>
  <c r="M1275" i="3"/>
  <c r="AG1275" i="3"/>
  <c r="AH1275" i="3"/>
  <c r="AI1275" i="3"/>
  <c r="AJ1275" i="3"/>
  <c r="AK1275" i="3"/>
  <c r="AL1275" i="3"/>
  <c r="AM1275" i="3"/>
  <c r="AN1275" i="3"/>
  <c r="AV1275" i="3"/>
  <c r="C1276" i="3"/>
  <c r="D1276" i="3"/>
  <c r="E1276" i="3"/>
  <c r="F1276" i="3"/>
  <c r="G1276" i="3"/>
  <c r="H1276" i="3"/>
  <c r="J1276" i="3"/>
  <c r="K1276" i="3"/>
  <c r="L1276" i="3"/>
  <c r="M1276" i="3"/>
  <c r="AG1276" i="3"/>
  <c r="AH1276" i="3"/>
  <c r="AI1276" i="3"/>
  <c r="AJ1276" i="3"/>
  <c r="AK1276" i="3"/>
  <c r="AL1276" i="3"/>
  <c r="AM1276" i="3"/>
  <c r="AN1276" i="3"/>
  <c r="AV1276" i="3"/>
  <c r="C1277" i="3"/>
  <c r="D1277" i="3"/>
  <c r="E1277" i="3"/>
  <c r="F1277" i="3"/>
  <c r="G1277" i="3"/>
  <c r="H1277" i="3"/>
  <c r="J1277" i="3"/>
  <c r="K1277" i="3"/>
  <c r="L1277" i="3"/>
  <c r="M1277" i="3"/>
  <c r="AG1277" i="3"/>
  <c r="AH1277" i="3"/>
  <c r="AI1277" i="3"/>
  <c r="AJ1277" i="3"/>
  <c r="AK1277" i="3"/>
  <c r="AL1277" i="3"/>
  <c r="AM1277" i="3"/>
  <c r="AN1277" i="3"/>
  <c r="AV1277" i="3"/>
  <c r="C1278" i="3"/>
  <c r="D1278" i="3"/>
  <c r="E1278" i="3"/>
  <c r="F1278" i="3"/>
  <c r="G1278" i="3"/>
  <c r="H1278" i="3"/>
  <c r="J1278" i="3"/>
  <c r="K1278" i="3"/>
  <c r="L1278" i="3"/>
  <c r="M1278" i="3"/>
  <c r="AG1278" i="3"/>
  <c r="AH1278" i="3"/>
  <c r="AI1278" i="3"/>
  <c r="AJ1278" i="3"/>
  <c r="AK1278" i="3"/>
  <c r="AL1278" i="3"/>
  <c r="AM1278" i="3"/>
  <c r="AN1278" i="3"/>
  <c r="AV1278" i="3"/>
  <c r="C1279" i="3"/>
  <c r="D1279" i="3"/>
  <c r="E1279" i="3"/>
  <c r="F1279" i="3"/>
  <c r="G1279" i="3"/>
  <c r="H1279" i="3"/>
  <c r="J1279" i="3"/>
  <c r="K1279" i="3"/>
  <c r="L1279" i="3"/>
  <c r="M1279" i="3"/>
  <c r="AG1279" i="3"/>
  <c r="AH1279" i="3"/>
  <c r="AI1279" i="3"/>
  <c r="AJ1279" i="3"/>
  <c r="AK1279" i="3"/>
  <c r="AL1279" i="3"/>
  <c r="AM1279" i="3"/>
  <c r="AN1279" i="3"/>
  <c r="AV1279" i="3"/>
  <c r="C1280" i="3"/>
  <c r="D1280" i="3"/>
  <c r="E1280" i="3"/>
  <c r="F1280" i="3"/>
  <c r="G1280" i="3"/>
  <c r="H1280" i="3"/>
  <c r="J1280" i="3"/>
  <c r="K1280" i="3"/>
  <c r="L1280" i="3"/>
  <c r="M1280" i="3"/>
  <c r="AG1280" i="3"/>
  <c r="AH1280" i="3"/>
  <c r="AI1280" i="3"/>
  <c r="AJ1280" i="3"/>
  <c r="AK1280" i="3"/>
  <c r="AL1280" i="3"/>
  <c r="AM1280" i="3"/>
  <c r="AN1280" i="3"/>
  <c r="AV1280" i="3"/>
  <c r="C1281" i="3"/>
  <c r="D1281" i="3"/>
  <c r="E1281" i="3"/>
  <c r="F1281" i="3"/>
  <c r="G1281" i="3"/>
  <c r="H1281" i="3"/>
  <c r="J1281" i="3"/>
  <c r="K1281" i="3"/>
  <c r="L1281" i="3"/>
  <c r="M1281" i="3"/>
  <c r="AG1281" i="3"/>
  <c r="AH1281" i="3"/>
  <c r="AI1281" i="3"/>
  <c r="AJ1281" i="3"/>
  <c r="AK1281" i="3"/>
  <c r="AL1281" i="3"/>
  <c r="AM1281" i="3"/>
  <c r="AN1281" i="3"/>
  <c r="AV1281" i="3"/>
  <c r="C1282" i="3"/>
  <c r="D1282" i="3"/>
  <c r="E1282" i="3"/>
  <c r="F1282" i="3"/>
  <c r="G1282" i="3"/>
  <c r="H1282" i="3"/>
  <c r="J1282" i="3"/>
  <c r="K1282" i="3"/>
  <c r="L1282" i="3"/>
  <c r="M1282" i="3"/>
  <c r="AG1282" i="3"/>
  <c r="AH1282" i="3"/>
  <c r="AI1282" i="3"/>
  <c r="AJ1282" i="3"/>
  <c r="AK1282" i="3"/>
  <c r="AL1282" i="3"/>
  <c r="AM1282" i="3"/>
  <c r="AN1282" i="3"/>
  <c r="AV1282" i="3"/>
  <c r="C1283" i="3"/>
  <c r="D1283" i="3"/>
  <c r="E1283" i="3"/>
  <c r="F1283" i="3"/>
  <c r="G1283" i="3"/>
  <c r="H1283" i="3"/>
  <c r="J1283" i="3"/>
  <c r="K1283" i="3"/>
  <c r="L1283" i="3"/>
  <c r="M1283" i="3"/>
  <c r="AG1283" i="3"/>
  <c r="AH1283" i="3"/>
  <c r="AI1283" i="3"/>
  <c r="AJ1283" i="3"/>
  <c r="AK1283" i="3"/>
  <c r="AL1283" i="3"/>
  <c r="AM1283" i="3"/>
  <c r="AN1283" i="3"/>
  <c r="AV1283" i="3"/>
  <c r="C1284" i="3"/>
  <c r="D1284" i="3"/>
  <c r="E1284" i="3"/>
  <c r="F1284" i="3"/>
  <c r="G1284" i="3"/>
  <c r="H1284" i="3"/>
  <c r="J1284" i="3"/>
  <c r="K1284" i="3"/>
  <c r="L1284" i="3"/>
  <c r="M1284" i="3"/>
  <c r="AG1284" i="3"/>
  <c r="AH1284" i="3"/>
  <c r="AI1284" i="3"/>
  <c r="AJ1284" i="3"/>
  <c r="AK1284" i="3"/>
  <c r="AL1284" i="3"/>
  <c r="AM1284" i="3"/>
  <c r="AN1284" i="3"/>
  <c r="AV1284" i="3"/>
  <c r="C1285" i="3"/>
  <c r="D1285" i="3"/>
  <c r="E1285" i="3"/>
  <c r="F1285" i="3"/>
  <c r="G1285" i="3"/>
  <c r="H1285" i="3"/>
  <c r="J1285" i="3"/>
  <c r="K1285" i="3"/>
  <c r="L1285" i="3"/>
  <c r="M1285" i="3"/>
  <c r="AG1285" i="3"/>
  <c r="AH1285" i="3"/>
  <c r="AI1285" i="3"/>
  <c r="AJ1285" i="3"/>
  <c r="AK1285" i="3"/>
  <c r="AL1285" i="3"/>
  <c r="AM1285" i="3"/>
  <c r="AN1285" i="3"/>
  <c r="AV1285" i="3"/>
  <c r="C1286" i="3"/>
  <c r="D1286" i="3"/>
  <c r="E1286" i="3"/>
  <c r="F1286" i="3"/>
  <c r="G1286" i="3"/>
  <c r="H1286" i="3"/>
  <c r="J1286" i="3"/>
  <c r="K1286" i="3"/>
  <c r="L1286" i="3"/>
  <c r="M1286" i="3"/>
  <c r="AG1286" i="3"/>
  <c r="AH1286" i="3"/>
  <c r="AI1286" i="3"/>
  <c r="AJ1286" i="3"/>
  <c r="AK1286" i="3"/>
  <c r="AL1286" i="3"/>
  <c r="AM1286" i="3"/>
  <c r="AN1286" i="3"/>
  <c r="AV1286" i="3"/>
  <c r="C1287" i="3"/>
  <c r="D1287" i="3"/>
  <c r="E1287" i="3"/>
  <c r="F1287" i="3"/>
  <c r="G1287" i="3"/>
  <c r="H1287" i="3"/>
  <c r="J1287" i="3"/>
  <c r="K1287" i="3"/>
  <c r="L1287" i="3"/>
  <c r="M1287" i="3"/>
  <c r="AG1287" i="3"/>
  <c r="AH1287" i="3"/>
  <c r="AI1287" i="3"/>
  <c r="AJ1287" i="3"/>
  <c r="AK1287" i="3"/>
  <c r="AL1287" i="3"/>
  <c r="AM1287" i="3"/>
  <c r="AN1287" i="3"/>
  <c r="AV1287" i="3"/>
  <c r="C1288" i="3"/>
  <c r="D1288" i="3"/>
  <c r="E1288" i="3"/>
  <c r="F1288" i="3"/>
  <c r="G1288" i="3"/>
  <c r="H1288" i="3"/>
  <c r="J1288" i="3"/>
  <c r="K1288" i="3"/>
  <c r="L1288" i="3"/>
  <c r="M1288" i="3"/>
  <c r="AG1288" i="3"/>
  <c r="AH1288" i="3"/>
  <c r="AI1288" i="3"/>
  <c r="AJ1288" i="3"/>
  <c r="AK1288" i="3"/>
  <c r="AL1288" i="3"/>
  <c r="AM1288" i="3"/>
  <c r="AN1288" i="3"/>
  <c r="AV1288" i="3"/>
  <c r="C1289" i="3"/>
  <c r="D1289" i="3"/>
  <c r="E1289" i="3"/>
  <c r="F1289" i="3"/>
  <c r="G1289" i="3"/>
  <c r="H1289" i="3"/>
  <c r="J1289" i="3"/>
  <c r="K1289" i="3"/>
  <c r="L1289" i="3"/>
  <c r="M1289" i="3"/>
  <c r="AG1289" i="3"/>
  <c r="AH1289" i="3"/>
  <c r="AI1289" i="3"/>
  <c r="AJ1289" i="3"/>
  <c r="AK1289" i="3"/>
  <c r="AL1289" i="3"/>
  <c r="AM1289" i="3"/>
  <c r="AN1289" i="3"/>
  <c r="AV1289" i="3"/>
  <c r="C1290" i="3"/>
  <c r="D1290" i="3"/>
  <c r="E1290" i="3"/>
  <c r="F1290" i="3"/>
  <c r="G1290" i="3"/>
  <c r="H1290" i="3"/>
  <c r="J1290" i="3"/>
  <c r="K1290" i="3"/>
  <c r="L1290" i="3"/>
  <c r="M1290" i="3"/>
  <c r="AG1290" i="3"/>
  <c r="AH1290" i="3"/>
  <c r="AI1290" i="3"/>
  <c r="AJ1290" i="3"/>
  <c r="AK1290" i="3"/>
  <c r="AL1290" i="3"/>
  <c r="AM1290" i="3"/>
  <c r="AN1290" i="3"/>
  <c r="AV1290" i="3"/>
  <c r="C1291" i="3"/>
  <c r="D1291" i="3"/>
  <c r="E1291" i="3"/>
  <c r="F1291" i="3"/>
  <c r="G1291" i="3"/>
  <c r="H1291" i="3"/>
  <c r="J1291" i="3"/>
  <c r="K1291" i="3"/>
  <c r="L1291" i="3"/>
  <c r="M1291" i="3"/>
  <c r="AG1291" i="3"/>
  <c r="AH1291" i="3"/>
  <c r="AI1291" i="3"/>
  <c r="AJ1291" i="3"/>
  <c r="AK1291" i="3"/>
  <c r="AL1291" i="3"/>
  <c r="AM1291" i="3"/>
  <c r="AN1291" i="3"/>
  <c r="AV1291" i="3"/>
  <c r="C1292" i="3"/>
  <c r="D1292" i="3"/>
  <c r="E1292" i="3"/>
  <c r="F1292" i="3"/>
  <c r="G1292" i="3"/>
  <c r="H1292" i="3"/>
  <c r="J1292" i="3"/>
  <c r="K1292" i="3"/>
  <c r="L1292" i="3"/>
  <c r="M1292" i="3"/>
  <c r="AG1292" i="3"/>
  <c r="AH1292" i="3"/>
  <c r="AI1292" i="3"/>
  <c r="AJ1292" i="3"/>
  <c r="AK1292" i="3"/>
  <c r="AL1292" i="3"/>
  <c r="AM1292" i="3"/>
  <c r="AN1292" i="3"/>
  <c r="AV1292" i="3"/>
  <c r="C1293" i="3"/>
  <c r="D1293" i="3"/>
  <c r="E1293" i="3"/>
  <c r="F1293" i="3"/>
  <c r="G1293" i="3"/>
  <c r="H1293" i="3"/>
  <c r="J1293" i="3"/>
  <c r="K1293" i="3"/>
  <c r="L1293" i="3"/>
  <c r="M1293" i="3"/>
  <c r="AG1293" i="3"/>
  <c r="AH1293" i="3"/>
  <c r="AI1293" i="3"/>
  <c r="AJ1293" i="3"/>
  <c r="AK1293" i="3"/>
  <c r="AL1293" i="3"/>
  <c r="AM1293" i="3"/>
  <c r="AN1293" i="3"/>
  <c r="AV1293" i="3"/>
  <c r="C1294" i="3"/>
  <c r="D1294" i="3"/>
  <c r="E1294" i="3"/>
  <c r="F1294" i="3"/>
  <c r="G1294" i="3"/>
  <c r="H1294" i="3"/>
  <c r="J1294" i="3"/>
  <c r="K1294" i="3"/>
  <c r="L1294" i="3"/>
  <c r="M1294" i="3"/>
  <c r="AG1294" i="3"/>
  <c r="AH1294" i="3"/>
  <c r="AI1294" i="3"/>
  <c r="AJ1294" i="3"/>
  <c r="AK1294" i="3"/>
  <c r="AL1294" i="3"/>
  <c r="AM1294" i="3"/>
  <c r="AN1294" i="3"/>
  <c r="AV1294" i="3"/>
  <c r="C1295" i="3"/>
  <c r="D1295" i="3"/>
  <c r="E1295" i="3"/>
  <c r="F1295" i="3"/>
  <c r="G1295" i="3"/>
  <c r="H1295" i="3"/>
  <c r="J1295" i="3"/>
  <c r="K1295" i="3"/>
  <c r="L1295" i="3"/>
  <c r="M1295" i="3"/>
  <c r="AG1295" i="3"/>
  <c r="AH1295" i="3"/>
  <c r="AI1295" i="3"/>
  <c r="AJ1295" i="3"/>
  <c r="AK1295" i="3"/>
  <c r="AL1295" i="3"/>
  <c r="AM1295" i="3"/>
  <c r="AN1295" i="3"/>
  <c r="AV1295" i="3"/>
  <c r="C1296" i="3"/>
  <c r="D1296" i="3"/>
  <c r="E1296" i="3"/>
  <c r="F1296" i="3"/>
  <c r="G1296" i="3"/>
  <c r="H1296" i="3"/>
  <c r="J1296" i="3"/>
  <c r="K1296" i="3"/>
  <c r="L1296" i="3"/>
  <c r="M1296" i="3"/>
  <c r="AG1296" i="3"/>
  <c r="AH1296" i="3"/>
  <c r="AI1296" i="3"/>
  <c r="AJ1296" i="3"/>
  <c r="AK1296" i="3"/>
  <c r="AL1296" i="3"/>
  <c r="AM1296" i="3"/>
  <c r="AN1296" i="3"/>
  <c r="AV1296" i="3"/>
  <c r="C1297" i="3"/>
  <c r="D1297" i="3"/>
  <c r="E1297" i="3"/>
  <c r="F1297" i="3"/>
  <c r="G1297" i="3"/>
  <c r="H1297" i="3"/>
  <c r="J1297" i="3"/>
  <c r="K1297" i="3"/>
  <c r="L1297" i="3"/>
  <c r="M1297" i="3"/>
  <c r="AG1297" i="3"/>
  <c r="AH1297" i="3"/>
  <c r="AI1297" i="3"/>
  <c r="AJ1297" i="3"/>
  <c r="AK1297" i="3"/>
  <c r="AL1297" i="3"/>
  <c r="AM1297" i="3"/>
  <c r="AN1297" i="3"/>
  <c r="AV1297" i="3"/>
  <c r="C1298" i="3"/>
  <c r="D1298" i="3"/>
  <c r="E1298" i="3"/>
  <c r="F1298" i="3"/>
  <c r="G1298" i="3"/>
  <c r="H1298" i="3"/>
  <c r="J1298" i="3"/>
  <c r="K1298" i="3"/>
  <c r="L1298" i="3"/>
  <c r="M1298" i="3"/>
  <c r="AG1298" i="3"/>
  <c r="AH1298" i="3"/>
  <c r="AI1298" i="3"/>
  <c r="AJ1298" i="3"/>
  <c r="AK1298" i="3"/>
  <c r="AL1298" i="3"/>
  <c r="AM1298" i="3"/>
  <c r="AN1298" i="3"/>
  <c r="AV1298" i="3"/>
  <c r="C1299" i="3"/>
  <c r="D1299" i="3"/>
  <c r="E1299" i="3"/>
  <c r="F1299" i="3"/>
  <c r="G1299" i="3"/>
  <c r="H1299" i="3"/>
  <c r="J1299" i="3"/>
  <c r="K1299" i="3"/>
  <c r="L1299" i="3"/>
  <c r="M1299" i="3"/>
  <c r="AG1299" i="3"/>
  <c r="AH1299" i="3"/>
  <c r="AI1299" i="3"/>
  <c r="AJ1299" i="3"/>
  <c r="AK1299" i="3"/>
  <c r="AL1299" i="3"/>
  <c r="AM1299" i="3"/>
  <c r="AN1299" i="3"/>
  <c r="AV1299" i="3"/>
  <c r="C1300" i="3"/>
  <c r="D1300" i="3"/>
  <c r="E1300" i="3"/>
  <c r="F1300" i="3"/>
  <c r="G1300" i="3"/>
  <c r="H1300" i="3"/>
  <c r="J1300" i="3"/>
  <c r="K1300" i="3"/>
  <c r="L1300" i="3"/>
  <c r="M1300" i="3"/>
  <c r="AG1300" i="3"/>
  <c r="AH1300" i="3"/>
  <c r="AI1300" i="3"/>
  <c r="AJ1300" i="3"/>
  <c r="AK1300" i="3"/>
  <c r="AL1300" i="3"/>
  <c r="AM1300" i="3"/>
  <c r="AN1300" i="3"/>
  <c r="AV1300" i="3"/>
  <c r="C1301" i="3"/>
  <c r="D1301" i="3"/>
  <c r="E1301" i="3"/>
  <c r="F1301" i="3"/>
  <c r="G1301" i="3"/>
  <c r="H1301" i="3"/>
  <c r="J1301" i="3"/>
  <c r="K1301" i="3"/>
  <c r="L1301" i="3"/>
  <c r="M1301" i="3"/>
  <c r="AG1301" i="3"/>
  <c r="AH1301" i="3"/>
  <c r="AI1301" i="3"/>
  <c r="AJ1301" i="3"/>
  <c r="AK1301" i="3"/>
  <c r="AL1301" i="3"/>
  <c r="AM1301" i="3"/>
  <c r="AN1301" i="3"/>
  <c r="AV1301" i="3"/>
  <c r="C1302" i="3"/>
  <c r="D1302" i="3"/>
  <c r="E1302" i="3"/>
  <c r="F1302" i="3"/>
  <c r="G1302" i="3"/>
  <c r="H1302" i="3"/>
  <c r="J1302" i="3"/>
  <c r="K1302" i="3"/>
  <c r="L1302" i="3"/>
  <c r="M1302" i="3"/>
  <c r="AG1302" i="3"/>
  <c r="AH1302" i="3"/>
  <c r="AI1302" i="3"/>
  <c r="AJ1302" i="3"/>
  <c r="AK1302" i="3"/>
  <c r="AL1302" i="3"/>
  <c r="AM1302" i="3"/>
  <c r="AN1302" i="3"/>
  <c r="AV1302" i="3"/>
  <c r="C1303" i="3"/>
  <c r="D1303" i="3"/>
  <c r="E1303" i="3"/>
  <c r="F1303" i="3"/>
  <c r="G1303" i="3"/>
  <c r="H1303" i="3"/>
  <c r="J1303" i="3"/>
  <c r="K1303" i="3"/>
  <c r="L1303" i="3"/>
  <c r="M1303" i="3"/>
  <c r="AG1303" i="3"/>
  <c r="AH1303" i="3"/>
  <c r="AI1303" i="3"/>
  <c r="AJ1303" i="3"/>
  <c r="AK1303" i="3"/>
  <c r="AL1303" i="3"/>
  <c r="AM1303" i="3"/>
  <c r="AN1303" i="3"/>
  <c r="AV1303" i="3"/>
  <c r="C1304" i="3"/>
  <c r="D1304" i="3"/>
  <c r="E1304" i="3"/>
  <c r="F1304" i="3"/>
  <c r="G1304" i="3"/>
  <c r="H1304" i="3"/>
  <c r="J1304" i="3"/>
  <c r="K1304" i="3"/>
  <c r="L1304" i="3"/>
  <c r="M1304" i="3"/>
  <c r="AG1304" i="3"/>
  <c r="AH1304" i="3"/>
  <c r="AI1304" i="3"/>
  <c r="AJ1304" i="3"/>
  <c r="AK1304" i="3"/>
  <c r="AL1304" i="3"/>
  <c r="AM1304" i="3"/>
  <c r="AN1304" i="3"/>
  <c r="AV1304" i="3"/>
  <c r="C1305" i="3"/>
  <c r="D1305" i="3"/>
  <c r="E1305" i="3"/>
  <c r="F1305" i="3"/>
  <c r="G1305" i="3"/>
  <c r="H1305" i="3"/>
  <c r="J1305" i="3"/>
  <c r="K1305" i="3"/>
  <c r="L1305" i="3"/>
  <c r="M1305" i="3"/>
  <c r="AG1305" i="3"/>
  <c r="AH1305" i="3"/>
  <c r="AI1305" i="3"/>
  <c r="AJ1305" i="3"/>
  <c r="AK1305" i="3"/>
  <c r="AL1305" i="3"/>
  <c r="AM1305" i="3"/>
  <c r="AN1305" i="3"/>
  <c r="AV1305" i="3"/>
  <c r="C1306" i="3"/>
  <c r="D1306" i="3"/>
  <c r="E1306" i="3"/>
  <c r="F1306" i="3"/>
  <c r="G1306" i="3"/>
  <c r="H1306" i="3"/>
  <c r="J1306" i="3"/>
  <c r="K1306" i="3"/>
  <c r="L1306" i="3"/>
  <c r="M1306" i="3"/>
  <c r="AG1306" i="3"/>
  <c r="AH1306" i="3"/>
  <c r="AI1306" i="3"/>
  <c r="AJ1306" i="3"/>
  <c r="AK1306" i="3"/>
  <c r="AL1306" i="3"/>
  <c r="AM1306" i="3"/>
  <c r="AN1306" i="3"/>
  <c r="AV1306" i="3"/>
  <c r="C1307" i="3"/>
  <c r="D1307" i="3"/>
  <c r="E1307" i="3"/>
  <c r="F1307" i="3"/>
  <c r="G1307" i="3"/>
  <c r="H1307" i="3"/>
  <c r="J1307" i="3"/>
  <c r="K1307" i="3"/>
  <c r="L1307" i="3"/>
  <c r="M1307" i="3"/>
  <c r="AG1307" i="3"/>
  <c r="AH1307" i="3"/>
  <c r="AI1307" i="3"/>
  <c r="AJ1307" i="3"/>
  <c r="AK1307" i="3"/>
  <c r="AL1307" i="3"/>
  <c r="AM1307" i="3"/>
  <c r="AN1307" i="3"/>
  <c r="AV1307" i="3"/>
  <c r="C1308" i="3"/>
  <c r="D1308" i="3"/>
  <c r="E1308" i="3"/>
  <c r="F1308" i="3"/>
  <c r="G1308" i="3"/>
  <c r="H1308" i="3"/>
  <c r="J1308" i="3"/>
  <c r="K1308" i="3"/>
  <c r="L1308" i="3"/>
  <c r="M1308" i="3"/>
  <c r="AG1308" i="3"/>
  <c r="AH1308" i="3"/>
  <c r="AI1308" i="3"/>
  <c r="AJ1308" i="3"/>
  <c r="AK1308" i="3"/>
  <c r="AL1308" i="3"/>
  <c r="AM1308" i="3"/>
  <c r="AN1308" i="3"/>
  <c r="AV1308" i="3"/>
  <c r="C1309" i="3"/>
  <c r="D1309" i="3"/>
  <c r="E1309" i="3"/>
  <c r="F1309" i="3"/>
  <c r="G1309" i="3"/>
  <c r="H1309" i="3"/>
  <c r="J1309" i="3"/>
  <c r="K1309" i="3"/>
  <c r="L1309" i="3"/>
  <c r="M1309" i="3"/>
  <c r="AG1309" i="3"/>
  <c r="AH1309" i="3"/>
  <c r="AI1309" i="3"/>
  <c r="AJ1309" i="3"/>
  <c r="AK1309" i="3"/>
  <c r="AL1309" i="3"/>
  <c r="AM1309" i="3"/>
  <c r="AN1309" i="3"/>
  <c r="AV1309" i="3"/>
  <c r="C1310" i="3"/>
  <c r="D1310" i="3"/>
  <c r="E1310" i="3"/>
  <c r="F1310" i="3"/>
  <c r="G1310" i="3"/>
  <c r="H1310" i="3"/>
  <c r="J1310" i="3"/>
  <c r="K1310" i="3"/>
  <c r="L1310" i="3"/>
  <c r="M1310" i="3"/>
  <c r="AG1310" i="3"/>
  <c r="AH1310" i="3"/>
  <c r="AI1310" i="3"/>
  <c r="AJ1310" i="3"/>
  <c r="AK1310" i="3"/>
  <c r="AL1310" i="3"/>
  <c r="AM1310" i="3"/>
  <c r="AN1310" i="3"/>
  <c r="AV1310" i="3"/>
  <c r="C1311" i="3"/>
  <c r="D1311" i="3"/>
  <c r="E1311" i="3"/>
  <c r="F1311" i="3"/>
  <c r="G1311" i="3"/>
  <c r="H1311" i="3"/>
  <c r="J1311" i="3"/>
  <c r="K1311" i="3"/>
  <c r="L1311" i="3"/>
  <c r="M1311" i="3"/>
  <c r="AG1311" i="3"/>
  <c r="AH1311" i="3"/>
  <c r="AI1311" i="3"/>
  <c r="AJ1311" i="3"/>
  <c r="AK1311" i="3"/>
  <c r="AL1311" i="3"/>
  <c r="AM1311" i="3"/>
  <c r="AN1311" i="3"/>
  <c r="AV1311" i="3"/>
  <c r="C1312" i="3"/>
  <c r="D1312" i="3"/>
  <c r="E1312" i="3"/>
  <c r="F1312" i="3"/>
  <c r="G1312" i="3"/>
  <c r="H1312" i="3"/>
  <c r="J1312" i="3"/>
  <c r="K1312" i="3"/>
  <c r="L1312" i="3"/>
  <c r="M1312" i="3"/>
  <c r="AG1312" i="3"/>
  <c r="AH1312" i="3"/>
  <c r="AI1312" i="3"/>
  <c r="AJ1312" i="3"/>
  <c r="AK1312" i="3"/>
  <c r="AL1312" i="3"/>
  <c r="AM1312" i="3"/>
  <c r="AN1312" i="3"/>
  <c r="AV1312" i="3"/>
  <c r="C1313" i="3"/>
  <c r="D1313" i="3"/>
  <c r="E1313" i="3"/>
  <c r="F1313" i="3"/>
  <c r="G1313" i="3"/>
  <c r="H1313" i="3"/>
  <c r="J1313" i="3"/>
  <c r="K1313" i="3"/>
  <c r="L1313" i="3"/>
  <c r="M1313" i="3"/>
  <c r="AG1313" i="3"/>
  <c r="AH1313" i="3"/>
  <c r="AI1313" i="3"/>
  <c r="AJ1313" i="3"/>
  <c r="AK1313" i="3"/>
  <c r="AL1313" i="3"/>
  <c r="AM1313" i="3"/>
  <c r="AN1313" i="3"/>
  <c r="AV1313" i="3"/>
  <c r="C1314" i="3"/>
  <c r="D1314" i="3"/>
  <c r="E1314" i="3"/>
  <c r="F1314" i="3"/>
  <c r="G1314" i="3"/>
  <c r="H1314" i="3"/>
  <c r="J1314" i="3"/>
  <c r="K1314" i="3"/>
  <c r="L1314" i="3"/>
  <c r="M1314" i="3"/>
  <c r="AG1314" i="3"/>
  <c r="AH1314" i="3"/>
  <c r="AI1314" i="3"/>
  <c r="AJ1314" i="3"/>
  <c r="AK1314" i="3"/>
  <c r="AL1314" i="3"/>
  <c r="AM1314" i="3"/>
  <c r="AN1314" i="3"/>
  <c r="AV1314" i="3"/>
  <c r="C1315" i="3"/>
  <c r="D1315" i="3"/>
  <c r="E1315" i="3"/>
  <c r="F1315" i="3"/>
  <c r="G1315" i="3"/>
  <c r="H1315" i="3"/>
  <c r="J1315" i="3"/>
  <c r="K1315" i="3"/>
  <c r="L1315" i="3"/>
  <c r="M1315" i="3"/>
  <c r="AG1315" i="3"/>
  <c r="AH1315" i="3"/>
  <c r="AI1315" i="3"/>
  <c r="AJ1315" i="3"/>
  <c r="AK1315" i="3"/>
  <c r="AL1315" i="3"/>
  <c r="AM1315" i="3"/>
  <c r="AN1315" i="3"/>
  <c r="AV1315" i="3"/>
  <c r="C1316" i="3"/>
  <c r="D1316" i="3"/>
  <c r="E1316" i="3"/>
  <c r="F1316" i="3"/>
  <c r="G1316" i="3"/>
  <c r="H1316" i="3"/>
  <c r="J1316" i="3"/>
  <c r="K1316" i="3"/>
  <c r="L1316" i="3"/>
  <c r="M1316" i="3"/>
  <c r="AG1316" i="3"/>
  <c r="AH1316" i="3"/>
  <c r="AI1316" i="3"/>
  <c r="AJ1316" i="3"/>
  <c r="AK1316" i="3"/>
  <c r="AL1316" i="3"/>
  <c r="AM1316" i="3"/>
  <c r="AN1316" i="3"/>
  <c r="AV1316" i="3"/>
  <c r="C1317" i="3"/>
  <c r="D1317" i="3"/>
  <c r="E1317" i="3"/>
  <c r="F1317" i="3"/>
  <c r="G1317" i="3"/>
  <c r="H1317" i="3"/>
  <c r="J1317" i="3"/>
  <c r="K1317" i="3"/>
  <c r="L1317" i="3"/>
  <c r="M1317" i="3"/>
  <c r="AG1317" i="3"/>
  <c r="AH1317" i="3"/>
  <c r="AI1317" i="3"/>
  <c r="AJ1317" i="3"/>
  <c r="AK1317" i="3"/>
  <c r="AL1317" i="3"/>
  <c r="AM1317" i="3"/>
  <c r="AN1317" i="3"/>
  <c r="AV1317" i="3"/>
  <c r="C1318" i="3"/>
  <c r="D1318" i="3"/>
  <c r="E1318" i="3"/>
  <c r="F1318" i="3"/>
  <c r="G1318" i="3"/>
  <c r="H1318" i="3"/>
  <c r="J1318" i="3"/>
  <c r="K1318" i="3"/>
  <c r="L1318" i="3"/>
  <c r="M1318" i="3"/>
  <c r="AG1318" i="3"/>
  <c r="AH1318" i="3"/>
  <c r="AI1318" i="3"/>
  <c r="AJ1318" i="3"/>
  <c r="AK1318" i="3"/>
  <c r="AL1318" i="3"/>
  <c r="AM1318" i="3"/>
  <c r="AN1318" i="3"/>
  <c r="AV1318" i="3"/>
  <c r="C1319" i="3"/>
  <c r="D1319" i="3"/>
  <c r="E1319" i="3"/>
  <c r="F1319" i="3"/>
  <c r="G1319" i="3"/>
  <c r="H1319" i="3"/>
  <c r="J1319" i="3"/>
  <c r="K1319" i="3"/>
  <c r="L1319" i="3"/>
  <c r="M1319" i="3"/>
  <c r="AG1319" i="3"/>
  <c r="AH1319" i="3"/>
  <c r="AI1319" i="3"/>
  <c r="AJ1319" i="3"/>
  <c r="AK1319" i="3"/>
  <c r="AL1319" i="3"/>
  <c r="AM1319" i="3"/>
  <c r="AN1319" i="3"/>
  <c r="AV1319" i="3"/>
  <c r="C1320" i="3"/>
  <c r="D1320" i="3"/>
  <c r="E1320" i="3"/>
  <c r="F1320" i="3"/>
  <c r="G1320" i="3"/>
  <c r="H1320" i="3"/>
  <c r="J1320" i="3"/>
  <c r="K1320" i="3"/>
  <c r="L1320" i="3"/>
  <c r="M1320" i="3"/>
  <c r="AG1320" i="3"/>
  <c r="AH1320" i="3"/>
  <c r="AI1320" i="3"/>
  <c r="AJ1320" i="3"/>
  <c r="AK1320" i="3"/>
  <c r="AL1320" i="3"/>
  <c r="AM1320" i="3"/>
  <c r="AN1320" i="3"/>
  <c r="AV1320" i="3"/>
  <c r="C1321" i="3"/>
  <c r="D1321" i="3"/>
  <c r="E1321" i="3"/>
  <c r="F1321" i="3"/>
  <c r="G1321" i="3"/>
  <c r="H1321" i="3"/>
  <c r="J1321" i="3"/>
  <c r="K1321" i="3"/>
  <c r="L1321" i="3"/>
  <c r="M1321" i="3"/>
  <c r="AG1321" i="3"/>
  <c r="AH1321" i="3"/>
  <c r="AI1321" i="3"/>
  <c r="AJ1321" i="3"/>
  <c r="AK1321" i="3"/>
  <c r="AL1321" i="3"/>
  <c r="AM1321" i="3"/>
  <c r="AN1321" i="3"/>
  <c r="AV1321" i="3"/>
  <c r="C1322" i="3"/>
  <c r="D1322" i="3"/>
  <c r="E1322" i="3"/>
  <c r="F1322" i="3"/>
  <c r="G1322" i="3"/>
  <c r="H1322" i="3"/>
  <c r="J1322" i="3"/>
  <c r="K1322" i="3"/>
  <c r="L1322" i="3"/>
  <c r="M1322" i="3"/>
  <c r="AG1322" i="3"/>
  <c r="AH1322" i="3"/>
  <c r="AI1322" i="3"/>
  <c r="AJ1322" i="3"/>
  <c r="AK1322" i="3"/>
  <c r="AL1322" i="3"/>
  <c r="AM1322" i="3"/>
  <c r="AN1322" i="3"/>
  <c r="AV1322" i="3"/>
  <c r="C1323" i="3"/>
  <c r="D1323" i="3"/>
  <c r="E1323" i="3"/>
  <c r="F1323" i="3"/>
  <c r="G1323" i="3"/>
  <c r="H1323" i="3"/>
  <c r="J1323" i="3"/>
  <c r="K1323" i="3"/>
  <c r="L1323" i="3"/>
  <c r="M1323" i="3"/>
  <c r="AG1323" i="3"/>
  <c r="AH1323" i="3"/>
  <c r="AI1323" i="3"/>
  <c r="AJ1323" i="3"/>
  <c r="AK1323" i="3"/>
  <c r="AL1323" i="3"/>
  <c r="AM1323" i="3"/>
  <c r="AN1323" i="3"/>
  <c r="AV1323" i="3"/>
  <c r="C1324" i="3"/>
  <c r="D1324" i="3"/>
  <c r="E1324" i="3"/>
  <c r="F1324" i="3"/>
  <c r="G1324" i="3"/>
  <c r="H1324" i="3"/>
  <c r="J1324" i="3"/>
  <c r="K1324" i="3"/>
  <c r="L1324" i="3"/>
  <c r="M1324" i="3"/>
  <c r="AG1324" i="3"/>
  <c r="AH1324" i="3"/>
  <c r="AI1324" i="3"/>
  <c r="AJ1324" i="3"/>
  <c r="AK1324" i="3"/>
  <c r="AL1324" i="3"/>
  <c r="AM1324" i="3"/>
  <c r="AN1324" i="3"/>
  <c r="AV1324" i="3"/>
  <c r="C1325" i="3"/>
  <c r="D1325" i="3"/>
  <c r="E1325" i="3"/>
  <c r="F1325" i="3"/>
  <c r="G1325" i="3"/>
  <c r="H1325" i="3"/>
  <c r="J1325" i="3"/>
  <c r="K1325" i="3"/>
  <c r="L1325" i="3"/>
  <c r="M1325" i="3"/>
  <c r="AG1325" i="3"/>
  <c r="AH1325" i="3"/>
  <c r="AI1325" i="3"/>
  <c r="AJ1325" i="3"/>
  <c r="AK1325" i="3"/>
  <c r="AL1325" i="3"/>
  <c r="AM1325" i="3"/>
  <c r="AN1325" i="3"/>
  <c r="AV1325" i="3"/>
  <c r="C1326" i="3"/>
  <c r="D1326" i="3"/>
  <c r="E1326" i="3"/>
  <c r="F1326" i="3"/>
  <c r="G1326" i="3"/>
  <c r="H1326" i="3"/>
  <c r="J1326" i="3"/>
  <c r="K1326" i="3"/>
  <c r="L1326" i="3"/>
  <c r="M1326" i="3"/>
  <c r="AG1326" i="3"/>
  <c r="AH1326" i="3"/>
  <c r="AI1326" i="3"/>
  <c r="AJ1326" i="3"/>
  <c r="AK1326" i="3"/>
  <c r="AL1326" i="3"/>
  <c r="AM1326" i="3"/>
  <c r="AN1326" i="3"/>
  <c r="AV1326" i="3"/>
  <c r="C1327" i="3"/>
  <c r="D1327" i="3"/>
  <c r="E1327" i="3"/>
  <c r="F1327" i="3"/>
  <c r="G1327" i="3"/>
  <c r="H1327" i="3"/>
  <c r="J1327" i="3"/>
  <c r="K1327" i="3"/>
  <c r="L1327" i="3"/>
  <c r="M1327" i="3"/>
  <c r="AG1327" i="3"/>
  <c r="AH1327" i="3"/>
  <c r="AI1327" i="3"/>
  <c r="AJ1327" i="3"/>
  <c r="AK1327" i="3"/>
  <c r="AL1327" i="3"/>
  <c r="AM1327" i="3"/>
  <c r="AN1327" i="3"/>
  <c r="AV1327" i="3"/>
  <c r="C1328" i="3"/>
  <c r="D1328" i="3"/>
  <c r="E1328" i="3"/>
  <c r="F1328" i="3"/>
  <c r="G1328" i="3"/>
  <c r="H1328" i="3"/>
  <c r="J1328" i="3"/>
  <c r="K1328" i="3"/>
  <c r="L1328" i="3"/>
  <c r="M1328" i="3"/>
  <c r="AG1328" i="3"/>
  <c r="AH1328" i="3"/>
  <c r="AI1328" i="3"/>
  <c r="AJ1328" i="3"/>
  <c r="AK1328" i="3"/>
  <c r="AL1328" i="3"/>
  <c r="AM1328" i="3"/>
  <c r="AN1328" i="3"/>
  <c r="AV1328" i="3"/>
  <c r="C1329" i="3"/>
  <c r="D1329" i="3"/>
  <c r="E1329" i="3"/>
  <c r="F1329" i="3"/>
  <c r="G1329" i="3"/>
  <c r="H1329" i="3"/>
  <c r="J1329" i="3"/>
  <c r="K1329" i="3"/>
  <c r="L1329" i="3"/>
  <c r="M1329" i="3"/>
  <c r="AG1329" i="3"/>
  <c r="AH1329" i="3"/>
  <c r="AI1329" i="3"/>
  <c r="AJ1329" i="3"/>
  <c r="AK1329" i="3"/>
  <c r="AL1329" i="3"/>
  <c r="AM1329" i="3"/>
  <c r="AN1329" i="3"/>
  <c r="AV1329" i="3"/>
  <c r="C1330" i="3"/>
  <c r="D1330" i="3"/>
  <c r="E1330" i="3"/>
  <c r="F1330" i="3"/>
  <c r="G1330" i="3"/>
  <c r="H1330" i="3"/>
  <c r="J1330" i="3"/>
  <c r="K1330" i="3"/>
  <c r="L1330" i="3"/>
  <c r="M1330" i="3"/>
  <c r="AG1330" i="3"/>
  <c r="AH1330" i="3"/>
  <c r="AI1330" i="3"/>
  <c r="AJ1330" i="3"/>
  <c r="AK1330" i="3"/>
  <c r="AL1330" i="3"/>
  <c r="AM1330" i="3"/>
  <c r="AN1330" i="3"/>
  <c r="AV1330" i="3"/>
  <c r="C1331" i="3"/>
  <c r="D1331" i="3"/>
  <c r="E1331" i="3"/>
  <c r="F1331" i="3"/>
  <c r="G1331" i="3"/>
  <c r="H1331" i="3"/>
  <c r="J1331" i="3"/>
  <c r="K1331" i="3"/>
  <c r="L1331" i="3"/>
  <c r="M1331" i="3"/>
  <c r="AG1331" i="3"/>
  <c r="AH1331" i="3"/>
  <c r="AI1331" i="3"/>
  <c r="AJ1331" i="3"/>
  <c r="AK1331" i="3"/>
  <c r="AL1331" i="3"/>
  <c r="AM1331" i="3"/>
  <c r="AN1331" i="3"/>
  <c r="AV1331" i="3"/>
  <c r="C1332" i="3"/>
  <c r="D1332" i="3"/>
  <c r="E1332" i="3"/>
  <c r="F1332" i="3"/>
  <c r="G1332" i="3"/>
  <c r="H1332" i="3"/>
  <c r="J1332" i="3"/>
  <c r="K1332" i="3"/>
  <c r="L1332" i="3"/>
  <c r="M1332" i="3"/>
  <c r="AG1332" i="3"/>
  <c r="AH1332" i="3"/>
  <c r="AI1332" i="3"/>
  <c r="AJ1332" i="3"/>
  <c r="AK1332" i="3"/>
  <c r="AL1332" i="3"/>
  <c r="AM1332" i="3"/>
  <c r="AN1332" i="3"/>
  <c r="AV1332" i="3"/>
  <c r="C1333" i="3"/>
  <c r="D1333" i="3"/>
  <c r="E1333" i="3"/>
  <c r="F1333" i="3"/>
  <c r="G1333" i="3"/>
  <c r="H1333" i="3"/>
  <c r="J1333" i="3"/>
  <c r="K1333" i="3"/>
  <c r="L1333" i="3"/>
  <c r="M1333" i="3"/>
  <c r="AG1333" i="3"/>
  <c r="AH1333" i="3"/>
  <c r="AI1333" i="3"/>
  <c r="AJ1333" i="3"/>
  <c r="AK1333" i="3"/>
  <c r="AL1333" i="3"/>
  <c r="AM1333" i="3"/>
  <c r="AN1333" i="3"/>
  <c r="AV1333" i="3"/>
  <c r="C1334" i="3"/>
  <c r="D1334" i="3"/>
  <c r="E1334" i="3"/>
  <c r="F1334" i="3"/>
  <c r="G1334" i="3"/>
  <c r="H1334" i="3"/>
  <c r="J1334" i="3"/>
  <c r="K1334" i="3"/>
  <c r="L1334" i="3"/>
  <c r="M1334" i="3"/>
  <c r="AG1334" i="3"/>
  <c r="AH1334" i="3"/>
  <c r="AI1334" i="3"/>
  <c r="AJ1334" i="3"/>
  <c r="AK1334" i="3"/>
  <c r="AL1334" i="3"/>
  <c r="AM1334" i="3"/>
  <c r="AN1334" i="3"/>
  <c r="AV1334" i="3"/>
  <c r="C1335" i="3"/>
  <c r="D1335" i="3"/>
  <c r="E1335" i="3"/>
  <c r="F1335" i="3"/>
  <c r="G1335" i="3"/>
  <c r="H1335" i="3"/>
  <c r="J1335" i="3"/>
  <c r="K1335" i="3"/>
  <c r="L1335" i="3"/>
  <c r="M1335" i="3"/>
  <c r="AG1335" i="3"/>
  <c r="AH1335" i="3"/>
  <c r="AI1335" i="3"/>
  <c r="AJ1335" i="3"/>
  <c r="AK1335" i="3"/>
  <c r="AL1335" i="3"/>
  <c r="AM1335" i="3"/>
  <c r="AN1335" i="3"/>
  <c r="AV1335" i="3"/>
  <c r="C1336" i="3"/>
  <c r="D1336" i="3"/>
  <c r="E1336" i="3"/>
  <c r="F1336" i="3"/>
  <c r="G1336" i="3"/>
  <c r="H1336" i="3"/>
  <c r="J1336" i="3"/>
  <c r="K1336" i="3"/>
  <c r="L1336" i="3"/>
  <c r="M1336" i="3"/>
  <c r="AG1336" i="3"/>
  <c r="AH1336" i="3"/>
  <c r="AI1336" i="3"/>
  <c r="AJ1336" i="3"/>
  <c r="AK1336" i="3"/>
  <c r="AL1336" i="3"/>
  <c r="AM1336" i="3"/>
  <c r="AN1336" i="3"/>
  <c r="AV1336" i="3"/>
  <c r="C1338" i="3"/>
  <c r="D1338" i="3"/>
  <c r="E1338" i="3"/>
  <c r="F1338" i="3"/>
  <c r="G1338" i="3"/>
  <c r="H1338" i="3"/>
  <c r="J1338" i="3"/>
  <c r="K1338" i="3"/>
  <c r="L1338" i="3"/>
  <c r="M1338" i="3"/>
  <c r="AG1338" i="3"/>
  <c r="AH1338" i="3"/>
  <c r="AI1338" i="3"/>
  <c r="AJ1338" i="3"/>
  <c r="AK1338" i="3"/>
  <c r="AL1338" i="3"/>
  <c r="AM1338" i="3"/>
  <c r="AN1338" i="3"/>
  <c r="AV1338" i="3"/>
  <c r="C1339" i="3"/>
  <c r="D1339" i="3"/>
  <c r="E1339" i="3"/>
  <c r="F1339" i="3"/>
  <c r="G1339" i="3"/>
  <c r="H1339" i="3"/>
  <c r="J1339" i="3"/>
  <c r="K1339" i="3"/>
  <c r="L1339" i="3"/>
  <c r="M1339" i="3"/>
  <c r="AG1339" i="3"/>
  <c r="AH1339" i="3"/>
  <c r="AI1339" i="3"/>
  <c r="AJ1339" i="3"/>
  <c r="AK1339" i="3"/>
  <c r="AL1339" i="3"/>
  <c r="AM1339" i="3"/>
  <c r="AN1339" i="3"/>
  <c r="AV1339" i="3"/>
  <c r="C1340" i="3"/>
  <c r="D1340" i="3"/>
  <c r="E1340" i="3"/>
  <c r="F1340" i="3"/>
  <c r="G1340" i="3"/>
  <c r="H1340" i="3"/>
  <c r="J1340" i="3"/>
  <c r="K1340" i="3"/>
  <c r="L1340" i="3"/>
  <c r="M1340" i="3"/>
  <c r="AG1340" i="3"/>
  <c r="AH1340" i="3"/>
  <c r="AI1340" i="3"/>
  <c r="AJ1340" i="3"/>
  <c r="AK1340" i="3"/>
  <c r="AL1340" i="3"/>
  <c r="AM1340" i="3"/>
  <c r="AN1340" i="3"/>
  <c r="AV1340" i="3"/>
  <c r="C1341" i="3"/>
  <c r="D1341" i="3"/>
  <c r="E1341" i="3"/>
  <c r="F1341" i="3"/>
  <c r="G1341" i="3"/>
  <c r="H1341" i="3"/>
  <c r="J1341" i="3"/>
  <c r="K1341" i="3"/>
  <c r="L1341" i="3"/>
  <c r="M1341" i="3"/>
  <c r="AG1341" i="3"/>
  <c r="AH1341" i="3"/>
  <c r="AI1341" i="3"/>
  <c r="AJ1341" i="3"/>
  <c r="AK1341" i="3"/>
  <c r="AL1341" i="3"/>
  <c r="AM1341" i="3"/>
  <c r="AN1341" i="3"/>
  <c r="AV1341" i="3"/>
  <c r="C1342" i="3"/>
  <c r="D1342" i="3"/>
  <c r="E1342" i="3"/>
  <c r="F1342" i="3"/>
  <c r="G1342" i="3"/>
  <c r="H1342" i="3"/>
  <c r="J1342" i="3"/>
  <c r="K1342" i="3"/>
  <c r="L1342" i="3"/>
  <c r="M1342" i="3"/>
  <c r="AG1342" i="3"/>
  <c r="AH1342" i="3"/>
  <c r="AI1342" i="3"/>
  <c r="AJ1342" i="3"/>
  <c r="AK1342" i="3"/>
  <c r="AL1342" i="3"/>
  <c r="AM1342" i="3"/>
  <c r="AN1342" i="3"/>
  <c r="AV1342" i="3"/>
  <c r="C1343" i="3"/>
  <c r="D1343" i="3"/>
  <c r="E1343" i="3"/>
  <c r="F1343" i="3"/>
  <c r="G1343" i="3"/>
  <c r="H1343" i="3"/>
  <c r="J1343" i="3"/>
  <c r="K1343" i="3"/>
  <c r="L1343" i="3"/>
  <c r="M1343" i="3"/>
  <c r="AG1343" i="3"/>
  <c r="AH1343" i="3"/>
  <c r="AI1343" i="3"/>
  <c r="AJ1343" i="3"/>
  <c r="AK1343" i="3"/>
  <c r="AL1343" i="3"/>
  <c r="AM1343" i="3"/>
  <c r="AN1343" i="3"/>
  <c r="AV1343" i="3"/>
  <c r="C1344" i="3"/>
  <c r="D1344" i="3"/>
  <c r="E1344" i="3"/>
  <c r="F1344" i="3"/>
  <c r="G1344" i="3"/>
  <c r="H1344" i="3"/>
  <c r="J1344" i="3"/>
  <c r="K1344" i="3"/>
  <c r="L1344" i="3"/>
  <c r="M1344" i="3"/>
  <c r="AG1344" i="3"/>
  <c r="AH1344" i="3"/>
  <c r="AI1344" i="3"/>
  <c r="AJ1344" i="3"/>
  <c r="AK1344" i="3"/>
  <c r="AL1344" i="3"/>
  <c r="AM1344" i="3"/>
  <c r="AN1344" i="3"/>
  <c r="AV1344" i="3"/>
  <c r="C1345" i="3"/>
  <c r="D1345" i="3"/>
  <c r="E1345" i="3"/>
  <c r="F1345" i="3"/>
  <c r="G1345" i="3"/>
  <c r="H1345" i="3"/>
  <c r="J1345" i="3"/>
  <c r="K1345" i="3"/>
  <c r="L1345" i="3"/>
  <c r="M1345" i="3"/>
  <c r="AG1345" i="3"/>
  <c r="AH1345" i="3"/>
  <c r="AI1345" i="3"/>
  <c r="AJ1345" i="3"/>
  <c r="AK1345" i="3"/>
  <c r="AL1345" i="3"/>
  <c r="AM1345" i="3"/>
  <c r="AN1345" i="3"/>
  <c r="AV1345" i="3"/>
  <c r="C1346" i="3"/>
  <c r="D1346" i="3"/>
  <c r="E1346" i="3"/>
  <c r="F1346" i="3"/>
  <c r="G1346" i="3"/>
  <c r="H1346" i="3"/>
  <c r="J1346" i="3"/>
  <c r="K1346" i="3"/>
  <c r="L1346" i="3"/>
  <c r="M1346" i="3"/>
  <c r="AG1346" i="3"/>
  <c r="AH1346" i="3"/>
  <c r="AI1346" i="3"/>
  <c r="AJ1346" i="3"/>
  <c r="AK1346" i="3"/>
  <c r="AL1346" i="3"/>
  <c r="AM1346" i="3"/>
  <c r="AN1346" i="3"/>
  <c r="AV1346" i="3"/>
  <c r="C1347" i="3"/>
  <c r="D1347" i="3"/>
  <c r="E1347" i="3"/>
  <c r="F1347" i="3"/>
  <c r="G1347" i="3"/>
  <c r="H1347" i="3"/>
  <c r="J1347" i="3"/>
  <c r="K1347" i="3"/>
  <c r="L1347" i="3"/>
  <c r="M1347" i="3"/>
  <c r="AG1347" i="3"/>
  <c r="AH1347" i="3"/>
  <c r="AI1347" i="3"/>
  <c r="AJ1347" i="3"/>
  <c r="AK1347" i="3"/>
  <c r="AL1347" i="3"/>
  <c r="AM1347" i="3"/>
  <c r="AN1347" i="3"/>
  <c r="AV1347" i="3"/>
  <c r="C1348" i="3"/>
  <c r="D1348" i="3"/>
  <c r="E1348" i="3"/>
  <c r="F1348" i="3"/>
  <c r="G1348" i="3"/>
  <c r="H1348" i="3"/>
  <c r="J1348" i="3"/>
  <c r="K1348" i="3"/>
  <c r="L1348" i="3"/>
  <c r="M1348" i="3"/>
  <c r="AG1348" i="3"/>
  <c r="AH1348" i="3"/>
  <c r="AI1348" i="3"/>
  <c r="AJ1348" i="3"/>
  <c r="AK1348" i="3"/>
  <c r="AL1348" i="3"/>
  <c r="AM1348" i="3"/>
  <c r="AN1348" i="3"/>
  <c r="AV1348" i="3"/>
  <c r="C1349" i="3"/>
  <c r="D1349" i="3"/>
  <c r="E1349" i="3"/>
  <c r="F1349" i="3"/>
  <c r="G1349" i="3"/>
  <c r="H1349" i="3"/>
  <c r="J1349" i="3"/>
  <c r="K1349" i="3"/>
  <c r="L1349" i="3"/>
  <c r="M1349" i="3"/>
  <c r="AG1349" i="3"/>
  <c r="AH1349" i="3"/>
  <c r="AI1349" i="3"/>
  <c r="AJ1349" i="3"/>
  <c r="AK1349" i="3"/>
  <c r="AL1349" i="3"/>
  <c r="AM1349" i="3"/>
  <c r="AN1349" i="3"/>
  <c r="AV1349" i="3"/>
  <c r="C1350" i="3"/>
  <c r="D1350" i="3"/>
  <c r="E1350" i="3"/>
  <c r="F1350" i="3"/>
  <c r="G1350" i="3"/>
  <c r="H1350" i="3"/>
  <c r="J1350" i="3"/>
  <c r="K1350" i="3"/>
  <c r="L1350" i="3"/>
  <c r="M1350" i="3"/>
  <c r="AG1350" i="3"/>
  <c r="AH1350" i="3"/>
  <c r="AI1350" i="3"/>
  <c r="AJ1350" i="3"/>
  <c r="AK1350" i="3"/>
  <c r="AL1350" i="3"/>
  <c r="AM1350" i="3"/>
  <c r="AN1350" i="3"/>
  <c r="AV1350" i="3"/>
  <c r="C1351" i="3"/>
  <c r="D1351" i="3"/>
  <c r="E1351" i="3"/>
  <c r="F1351" i="3"/>
  <c r="G1351" i="3"/>
  <c r="H1351" i="3"/>
  <c r="J1351" i="3"/>
  <c r="K1351" i="3"/>
  <c r="L1351" i="3"/>
  <c r="M1351" i="3"/>
  <c r="AG1351" i="3"/>
  <c r="AH1351" i="3"/>
  <c r="AI1351" i="3"/>
  <c r="AJ1351" i="3"/>
  <c r="AK1351" i="3"/>
  <c r="AL1351" i="3"/>
  <c r="AM1351" i="3"/>
  <c r="AN1351" i="3"/>
  <c r="AV1351" i="3"/>
  <c r="C1352" i="3"/>
  <c r="D1352" i="3"/>
  <c r="E1352" i="3"/>
  <c r="F1352" i="3"/>
  <c r="G1352" i="3"/>
  <c r="H1352" i="3"/>
  <c r="J1352" i="3"/>
  <c r="K1352" i="3"/>
  <c r="L1352" i="3"/>
  <c r="M1352" i="3"/>
  <c r="AG1352" i="3"/>
  <c r="AH1352" i="3"/>
  <c r="AI1352" i="3"/>
  <c r="AJ1352" i="3"/>
  <c r="AK1352" i="3"/>
  <c r="AL1352" i="3"/>
  <c r="AM1352" i="3"/>
  <c r="AN1352" i="3"/>
  <c r="AV1352" i="3"/>
  <c r="C1353" i="3"/>
  <c r="D1353" i="3"/>
  <c r="E1353" i="3"/>
  <c r="F1353" i="3"/>
  <c r="G1353" i="3"/>
  <c r="H1353" i="3"/>
  <c r="J1353" i="3"/>
  <c r="K1353" i="3"/>
  <c r="L1353" i="3"/>
  <c r="M1353" i="3"/>
  <c r="AG1353" i="3"/>
  <c r="AH1353" i="3"/>
  <c r="AI1353" i="3"/>
  <c r="AJ1353" i="3"/>
  <c r="AK1353" i="3"/>
  <c r="AL1353" i="3"/>
  <c r="AM1353" i="3"/>
  <c r="AN1353" i="3"/>
  <c r="AV1353" i="3"/>
  <c r="C1354" i="3"/>
  <c r="D1354" i="3"/>
  <c r="E1354" i="3"/>
  <c r="F1354" i="3"/>
  <c r="G1354" i="3"/>
  <c r="H1354" i="3"/>
  <c r="J1354" i="3"/>
  <c r="K1354" i="3"/>
  <c r="L1354" i="3"/>
  <c r="M1354" i="3"/>
  <c r="AG1354" i="3"/>
  <c r="AH1354" i="3"/>
  <c r="AI1354" i="3"/>
  <c r="AJ1354" i="3"/>
  <c r="AK1354" i="3"/>
  <c r="AL1354" i="3"/>
  <c r="AM1354" i="3"/>
  <c r="AN1354" i="3"/>
  <c r="AV1354" i="3"/>
  <c r="C1355" i="3"/>
  <c r="D1355" i="3"/>
  <c r="E1355" i="3"/>
  <c r="F1355" i="3"/>
  <c r="G1355" i="3"/>
  <c r="H1355" i="3"/>
  <c r="J1355" i="3"/>
  <c r="K1355" i="3"/>
  <c r="L1355" i="3"/>
  <c r="M1355" i="3"/>
  <c r="AG1355" i="3"/>
  <c r="AH1355" i="3"/>
  <c r="AI1355" i="3"/>
  <c r="AJ1355" i="3"/>
  <c r="AK1355" i="3"/>
  <c r="AL1355" i="3"/>
  <c r="AM1355" i="3"/>
  <c r="AN1355" i="3"/>
  <c r="AV1355" i="3"/>
  <c r="C1356" i="3"/>
  <c r="D1356" i="3"/>
  <c r="E1356" i="3"/>
  <c r="F1356" i="3"/>
  <c r="G1356" i="3"/>
  <c r="H1356" i="3"/>
  <c r="J1356" i="3"/>
  <c r="K1356" i="3"/>
  <c r="L1356" i="3"/>
  <c r="M1356" i="3"/>
  <c r="AG1356" i="3"/>
  <c r="AH1356" i="3"/>
  <c r="AI1356" i="3"/>
  <c r="AJ1356" i="3"/>
  <c r="AK1356" i="3"/>
  <c r="AL1356" i="3"/>
  <c r="AM1356" i="3"/>
  <c r="AN1356" i="3"/>
  <c r="AV1356" i="3"/>
  <c r="C1357" i="3"/>
  <c r="D1357" i="3"/>
  <c r="E1357" i="3"/>
  <c r="F1357" i="3"/>
  <c r="G1357" i="3"/>
  <c r="H1357" i="3"/>
  <c r="J1357" i="3"/>
  <c r="K1357" i="3"/>
  <c r="L1357" i="3"/>
  <c r="M1357" i="3"/>
  <c r="AG1357" i="3"/>
  <c r="AH1357" i="3"/>
  <c r="AI1357" i="3"/>
  <c r="AJ1357" i="3"/>
  <c r="AK1357" i="3"/>
  <c r="AL1357" i="3"/>
  <c r="AM1357" i="3"/>
  <c r="AN1357" i="3"/>
  <c r="AV1357" i="3"/>
  <c r="C1358" i="3"/>
  <c r="D1358" i="3"/>
  <c r="E1358" i="3"/>
  <c r="F1358" i="3"/>
  <c r="G1358" i="3"/>
  <c r="H1358" i="3"/>
  <c r="J1358" i="3"/>
  <c r="K1358" i="3"/>
  <c r="L1358" i="3"/>
  <c r="M1358" i="3"/>
  <c r="AG1358" i="3"/>
  <c r="AH1358" i="3"/>
  <c r="AI1358" i="3"/>
  <c r="AJ1358" i="3"/>
  <c r="AK1358" i="3"/>
  <c r="AL1358" i="3"/>
  <c r="AM1358" i="3"/>
  <c r="AN1358" i="3"/>
  <c r="AV1358" i="3"/>
  <c r="C1359" i="3"/>
  <c r="D1359" i="3"/>
  <c r="E1359" i="3"/>
  <c r="F1359" i="3"/>
  <c r="G1359" i="3"/>
  <c r="H1359" i="3"/>
  <c r="J1359" i="3"/>
  <c r="K1359" i="3"/>
  <c r="L1359" i="3"/>
  <c r="M1359" i="3"/>
  <c r="AG1359" i="3"/>
  <c r="AH1359" i="3"/>
  <c r="AI1359" i="3"/>
  <c r="AJ1359" i="3"/>
  <c r="AK1359" i="3"/>
  <c r="AL1359" i="3"/>
  <c r="AM1359" i="3"/>
  <c r="AN1359" i="3"/>
  <c r="AV1359" i="3"/>
  <c r="C1360" i="3"/>
  <c r="D1360" i="3"/>
  <c r="E1360" i="3"/>
  <c r="F1360" i="3"/>
  <c r="G1360" i="3"/>
  <c r="H1360" i="3"/>
  <c r="J1360" i="3"/>
  <c r="K1360" i="3"/>
  <c r="L1360" i="3"/>
  <c r="M1360" i="3"/>
  <c r="AG1360" i="3"/>
  <c r="AH1360" i="3"/>
  <c r="AI1360" i="3"/>
  <c r="AJ1360" i="3"/>
  <c r="AK1360" i="3"/>
  <c r="AL1360" i="3"/>
  <c r="AM1360" i="3"/>
  <c r="AN1360" i="3"/>
  <c r="AV1360" i="3"/>
  <c r="C1361" i="3"/>
  <c r="D1361" i="3"/>
  <c r="E1361" i="3"/>
  <c r="F1361" i="3"/>
  <c r="G1361" i="3"/>
  <c r="H1361" i="3"/>
  <c r="J1361" i="3"/>
  <c r="K1361" i="3"/>
  <c r="L1361" i="3"/>
  <c r="M1361" i="3"/>
  <c r="AG1361" i="3"/>
  <c r="AH1361" i="3"/>
  <c r="AI1361" i="3"/>
  <c r="AJ1361" i="3"/>
  <c r="AK1361" i="3"/>
  <c r="AL1361" i="3"/>
  <c r="AM1361" i="3"/>
  <c r="AN1361" i="3"/>
  <c r="AV1361" i="3"/>
  <c r="C1362" i="3"/>
  <c r="D1362" i="3"/>
  <c r="E1362" i="3"/>
  <c r="F1362" i="3"/>
  <c r="G1362" i="3"/>
  <c r="H1362" i="3"/>
  <c r="J1362" i="3"/>
  <c r="K1362" i="3"/>
  <c r="L1362" i="3"/>
  <c r="M1362" i="3"/>
  <c r="AG1362" i="3"/>
  <c r="AH1362" i="3"/>
  <c r="AI1362" i="3"/>
  <c r="AJ1362" i="3"/>
  <c r="AK1362" i="3"/>
  <c r="AL1362" i="3"/>
  <c r="AM1362" i="3"/>
  <c r="AN1362" i="3"/>
  <c r="AV1362" i="3"/>
  <c r="C1363" i="3"/>
  <c r="D1363" i="3"/>
  <c r="E1363" i="3"/>
  <c r="F1363" i="3"/>
  <c r="G1363" i="3"/>
  <c r="H1363" i="3"/>
  <c r="J1363" i="3"/>
  <c r="K1363" i="3"/>
  <c r="L1363" i="3"/>
  <c r="M1363" i="3"/>
  <c r="AG1363" i="3"/>
  <c r="AH1363" i="3"/>
  <c r="AI1363" i="3"/>
  <c r="AJ1363" i="3"/>
  <c r="AK1363" i="3"/>
  <c r="AL1363" i="3"/>
  <c r="AM1363" i="3"/>
  <c r="AN1363" i="3"/>
  <c r="AV1363" i="3"/>
  <c r="C1364" i="3"/>
  <c r="D1364" i="3"/>
  <c r="E1364" i="3"/>
  <c r="F1364" i="3"/>
  <c r="G1364" i="3"/>
  <c r="H1364" i="3"/>
  <c r="J1364" i="3"/>
  <c r="K1364" i="3"/>
  <c r="L1364" i="3"/>
  <c r="M1364" i="3"/>
  <c r="AG1364" i="3"/>
  <c r="AH1364" i="3"/>
  <c r="AI1364" i="3"/>
  <c r="AJ1364" i="3"/>
  <c r="AK1364" i="3"/>
  <c r="AL1364" i="3"/>
  <c r="AM1364" i="3"/>
  <c r="AN1364" i="3"/>
  <c r="AV1364" i="3"/>
  <c r="C1365" i="3"/>
  <c r="D1365" i="3"/>
  <c r="E1365" i="3"/>
  <c r="F1365" i="3"/>
  <c r="G1365" i="3"/>
  <c r="H1365" i="3"/>
  <c r="J1365" i="3"/>
  <c r="K1365" i="3"/>
  <c r="L1365" i="3"/>
  <c r="M1365" i="3"/>
  <c r="AG1365" i="3"/>
  <c r="AH1365" i="3"/>
  <c r="AI1365" i="3"/>
  <c r="AJ1365" i="3"/>
  <c r="AK1365" i="3"/>
  <c r="AL1365" i="3"/>
  <c r="AM1365" i="3"/>
  <c r="AN1365" i="3"/>
  <c r="AV1365" i="3"/>
  <c r="C1366" i="3"/>
  <c r="D1366" i="3"/>
  <c r="E1366" i="3"/>
  <c r="F1366" i="3"/>
  <c r="G1366" i="3"/>
  <c r="H1366" i="3"/>
  <c r="J1366" i="3"/>
  <c r="K1366" i="3"/>
  <c r="L1366" i="3"/>
  <c r="M1366" i="3"/>
  <c r="AG1366" i="3"/>
  <c r="AH1366" i="3"/>
  <c r="AI1366" i="3"/>
  <c r="AJ1366" i="3"/>
  <c r="AK1366" i="3"/>
  <c r="AL1366" i="3"/>
  <c r="AM1366" i="3"/>
  <c r="AN1366" i="3"/>
  <c r="AV1366" i="3"/>
  <c r="C1367" i="3"/>
  <c r="D1367" i="3"/>
  <c r="E1367" i="3"/>
  <c r="F1367" i="3"/>
  <c r="G1367" i="3"/>
  <c r="H1367" i="3"/>
  <c r="J1367" i="3"/>
  <c r="K1367" i="3"/>
  <c r="L1367" i="3"/>
  <c r="M1367" i="3"/>
  <c r="AG1367" i="3"/>
  <c r="AH1367" i="3"/>
  <c r="AI1367" i="3"/>
  <c r="AJ1367" i="3"/>
  <c r="AK1367" i="3"/>
  <c r="AL1367" i="3"/>
  <c r="AM1367" i="3"/>
  <c r="AN1367" i="3"/>
  <c r="AV1367" i="3"/>
  <c r="C1368" i="3"/>
  <c r="D1368" i="3"/>
  <c r="E1368" i="3"/>
  <c r="F1368" i="3"/>
  <c r="G1368" i="3"/>
  <c r="H1368" i="3"/>
  <c r="J1368" i="3"/>
  <c r="K1368" i="3"/>
  <c r="L1368" i="3"/>
  <c r="M1368" i="3"/>
  <c r="AG1368" i="3"/>
  <c r="AH1368" i="3"/>
  <c r="AI1368" i="3"/>
  <c r="AJ1368" i="3"/>
  <c r="AK1368" i="3"/>
  <c r="AL1368" i="3"/>
  <c r="AM1368" i="3"/>
  <c r="AN1368" i="3"/>
  <c r="AV1368" i="3"/>
  <c r="C1369" i="3"/>
  <c r="D1369" i="3"/>
  <c r="E1369" i="3"/>
  <c r="F1369" i="3"/>
  <c r="G1369" i="3"/>
  <c r="H1369" i="3"/>
  <c r="J1369" i="3"/>
  <c r="K1369" i="3"/>
  <c r="L1369" i="3"/>
  <c r="M1369" i="3"/>
  <c r="AG1369" i="3"/>
  <c r="AH1369" i="3"/>
  <c r="AI1369" i="3"/>
  <c r="AJ1369" i="3"/>
  <c r="AK1369" i="3"/>
  <c r="AL1369" i="3"/>
  <c r="AM1369" i="3"/>
  <c r="AN1369" i="3"/>
  <c r="AV1369" i="3"/>
  <c r="C1370" i="3"/>
  <c r="D1370" i="3"/>
  <c r="E1370" i="3"/>
  <c r="F1370" i="3"/>
  <c r="G1370" i="3"/>
  <c r="H1370" i="3"/>
  <c r="J1370" i="3"/>
  <c r="K1370" i="3"/>
  <c r="L1370" i="3"/>
  <c r="M1370" i="3"/>
  <c r="AG1370" i="3"/>
  <c r="AH1370" i="3"/>
  <c r="AI1370" i="3"/>
  <c r="AJ1370" i="3"/>
  <c r="AK1370" i="3"/>
  <c r="AL1370" i="3"/>
  <c r="AM1370" i="3"/>
  <c r="AN1370" i="3"/>
  <c r="AV1370" i="3"/>
  <c r="C1371" i="3"/>
  <c r="D1371" i="3"/>
  <c r="E1371" i="3"/>
  <c r="F1371" i="3"/>
  <c r="G1371" i="3"/>
  <c r="H1371" i="3"/>
  <c r="J1371" i="3"/>
  <c r="K1371" i="3"/>
  <c r="L1371" i="3"/>
  <c r="M1371" i="3"/>
  <c r="AG1371" i="3"/>
  <c r="AH1371" i="3"/>
  <c r="AI1371" i="3"/>
  <c r="AJ1371" i="3"/>
  <c r="AK1371" i="3"/>
  <c r="AL1371" i="3"/>
  <c r="AM1371" i="3"/>
  <c r="AN1371" i="3"/>
  <c r="AV1371" i="3"/>
  <c r="C1372" i="3"/>
  <c r="D1372" i="3"/>
  <c r="E1372" i="3"/>
  <c r="F1372" i="3"/>
  <c r="G1372" i="3"/>
  <c r="H1372" i="3"/>
  <c r="J1372" i="3"/>
  <c r="K1372" i="3"/>
  <c r="L1372" i="3"/>
  <c r="M1372" i="3"/>
  <c r="AG1372" i="3"/>
  <c r="AH1372" i="3"/>
  <c r="AI1372" i="3"/>
  <c r="AJ1372" i="3"/>
  <c r="AK1372" i="3"/>
  <c r="AL1372" i="3"/>
  <c r="AM1372" i="3"/>
  <c r="AN1372" i="3"/>
  <c r="AV1372" i="3"/>
  <c r="C1373" i="3"/>
  <c r="D1373" i="3"/>
  <c r="E1373" i="3"/>
  <c r="F1373" i="3"/>
  <c r="G1373" i="3"/>
  <c r="H1373" i="3"/>
  <c r="J1373" i="3"/>
  <c r="K1373" i="3"/>
  <c r="L1373" i="3"/>
  <c r="M1373" i="3"/>
  <c r="AG1373" i="3"/>
  <c r="AH1373" i="3"/>
  <c r="AI1373" i="3"/>
  <c r="AJ1373" i="3"/>
  <c r="AK1373" i="3"/>
  <c r="AL1373" i="3"/>
  <c r="AM1373" i="3"/>
  <c r="AN1373" i="3"/>
  <c r="AV1373" i="3"/>
  <c r="C1374" i="3"/>
  <c r="D1374" i="3"/>
  <c r="E1374" i="3"/>
  <c r="F1374" i="3"/>
  <c r="G1374" i="3"/>
  <c r="H1374" i="3"/>
  <c r="J1374" i="3"/>
  <c r="K1374" i="3"/>
  <c r="L1374" i="3"/>
  <c r="M1374" i="3"/>
  <c r="AG1374" i="3"/>
  <c r="AH1374" i="3"/>
  <c r="AI1374" i="3"/>
  <c r="AJ1374" i="3"/>
  <c r="AK1374" i="3"/>
  <c r="AL1374" i="3"/>
  <c r="AM1374" i="3"/>
  <c r="AN1374" i="3"/>
  <c r="AV1374" i="3"/>
  <c r="C1375" i="3"/>
  <c r="D1375" i="3"/>
  <c r="E1375" i="3"/>
  <c r="F1375" i="3"/>
  <c r="G1375" i="3"/>
  <c r="H1375" i="3"/>
  <c r="J1375" i="3"/>
  <c r="K1375" i="3"/>
  <c r="L1375" i="3"/>
  <c r="M1375" i="3"/>
  <c r="AG1375" i="3"/>
  <c r="AH1375" i="3"/>
  <c r="AI1375" i="3"/>
  <c r="AJ1375" i="3"/>
  <c r="AK1375" i="3"/>
  <c r="AL1375" i="3"/>
  <c r="AM1375" i="3"/>
  <c r="AN1375" i="3"/>
  <c r="AV1375" i="3"/>
  <c r="C1376" i="3"/>
  <c r="D1376" i="3"/>
  <c r="E1376" i="3"/>
  <c r="F1376" i="3"/>
  <c r="G1376" i="3"/>
  <c r="H1376" i="3"/>
  <c r="J1376" i="3"/>
  <c r="K1376" i="3"/>
  <c r="L1376" i="3"/>
  <c r="M1376" i="3"/>
  <c r="AG1376" i="3"/>
  <c r="AH1376" i="3"/>
  <c r="AI1376" i="3"/>
  <c r="AJ1376" i="3"/>
  <c r="AK1376" i="3"/>
  <c r="AL1376" i="3"/>
  <c r="AM1376" i="3"/>
  <c r="AN1376" i="3"/>
  <c r="AV1376" i="3"/>
  <c r="C1377" i="3"/>
  <c r="D1377" i="3"/>
  <c r="E1377" i="3"/>
  <c r="F1377" i="3"/>
  <c r="G1377" i="3"/>
  <c r="H1377" i="3"/>
  <c r="J1377" i="3"/>
  <c r="K1377" i="3"/>
  <c r="L1377" i="3"/>
  <c r="M1377" i="3"/>
  <c r="AG1377" i="3"/>
  <c r="AH1377" i="3"/>
  <c r="AI1377" i="3"/>
  <c r="AJ1377" i="3"/>
  <c r="AK1377" i="3"/>
  <c r="AL1377" i="3"/>
  <c r="AM1377" i="3"/>
  <c r="AN1377" i="3"/>
  <c r="AV1377" i="3"/>
  <c r="C1378" i="3"/>
  <c r="D1378" i="3"/>
  <c r="E1378" i="3"/>
  <c r="F1378" i="3"/>
  <c r="G1378" i="3"/>
  <c r="H1378" i="3"/>
  <c r="J1378" i="3"/>
  <c r="K1378" i="3"/>
  <c r="L1378" i="3"/>
  <c r="M1378" i="3"/>
  <c r="AG1378" i="3"/>
  <c r="AH1378" i="3"/>
  <c r="AI1378" i="3"/>
  <c r="AJ1378" i="3"/>
  <c r="AK1378" i="3"/>
  <c r="AL1378" i="3"/>
  <c r="AM1378" i="3"/>
  <c r="AN1378" i="3"/>
  <c r="AV1378" i="3"/>
  <c r="C1379" i="3"/>
  <c r="D1379" i="3"/>
  <c r="E1379" i="3"/>
  <c r="F1379" i="3"/>
  <c r="G1379" i="3"/>
  <c r="H1379" i="3"/>
  <c r="J1379" i="3"/>
  <c r="K1379" i="3"/>
  <c r="L1379" i="3"/>
  <c r="M1379" i="3"/>
  <c r="AG1379" i="3"/>
  <c r="AH1379" i="3"/>
  <c r="AI1379" i="3"/>
  <c r="AJ1379" i="3"/>
  <c r="AK1379" i="3"/>
  <c r="AL1379" i="3"/>
  <c r="AM1379" i="3"/>
  <c r="AN1379" i="3"/>
  <c r="AV1379" i="3"/>
  <c r="C1380" i="3"/>
  <c r="D1380" i="3"/>
  <c r="E1380" i="3"/>
  <c r="F1380" i="3"/>
  <c r="G1380" i="3"/>
  <c r="H1380" i="3"/>
  <c r="J1380" i="3"/>
  <c r="K1380" i="3"/>
  <c r="L1380" i="3"/>
  <c r="M1380" i="3"/>
  <c r="AG1380" i="3"/>
  <c r="AH1380" i="3"/>
  <c r="AI1380" i="3"/>
  <c r="AJ1380" i="3"/>
  <c r="AK1380" i="3"/>
  <c r="AL1380" i="3"/>
  <c r="AM1380" i="3"/>
  <c r="AN1380" i="3"/>
  <c r="AV1380" i="3"/>
  <c r="C1381" i="3"/>
  <c r="D1381" i="3"/>
  <c r="E1381" i="3"/>
  <c r="F1381" i="3"/>
  <c r="G1381" i="3"/>
  <c r="H1381" i="3"/>
  <c r="J1381" i="3"/>
  <c r="K1381" i="3"/>
  <c r="L1381" i="3"/>
  <c r="M1381" i="3"/>
  <c r="AG1381" i="3"/>
  <c r="AH1381" i="3"/>
  <c r="AI1381" i="3"/>
  <c r="AJ1381" i="3"/>
  <c r="AK1381" i="3"/>
  <c r="AL1381" i="3"/>
  <c r="AM1381" i="3"/>
  <c r="AN1381" i="3"/>
  <c r="AV1381" i="3"/>
  <c r="C1382" i="3"/>
  <c r="D1382" i="3"/>
  <c r="E1382" i="3"/>
  <c r="F1382" i="3"/>
  <c r="G1382" i="3"/>
  <c r="H1382" i="3"/>
  <c r="J1382" i="3"/>
  <c r="K1382" i="3"/>
  <c r="L1382" i="3"/>
  <c r="M1382" i="3"/>
  <c r="AG1382" i="3"/>
  <c r="AH1382" i="3"/>
  <c r="AI1382" i="3"/>
  <c r="AJ1382" i="3"/>
  <c r="AK1382" i="3"/>
  <c r="AL1382" i="3"/>
  <c r="AM1382" i="3"/>
  <c r="AN1382" i="3"/>
  <c r="AV1382" i="3"/>
  <c r="C1383" i="3"/>
  <c r="D1383" i="3"/>
  <c r="E1383" i="3"/>
  <c r="F1383" i="3"/>
  <c r="G1383" i="3"/>
  <c r="H1383" i="3"/>
  <c r="J1383" i="3"/>
  <c r="K1383" i="3"/>
  <c r="L1383" i="3"/>
  <c r="M1383" i="3"/>
  <c r="AG1383" i="3"/>
  <c r="AH1383" i="3"/>
  <c r="AI1383" i="3"/>
  <c r="AJ1383" i="3"/>
  <c r="AK1383" i="3"/>
  <c r="AL1383" i="3"/>
  <c r="AM1383" i="3"/>
  <c r="AN1383" i="3"/>
  <c r="AV1383" i="3"/>
  <c r="C1384" i="3"/>
  <c r="D1384" i="3"/>
  <c r="E1384" i="3"/>
  <c r="F1384" i="3"/>
  <c r="G1384" i="3"/>
  <c r="H1384" i="3"/>
  <c r="J1384" i="3"/>
  <c r="K1384" i="3"/>
  <c r="L1384" i="3"/>
  <c r="M1384" i="3"/>
  <c r="AG1384" i="3"/>
  <c r="AH1384" i="3"/>
  <c r="AI1384" i="3"/>
  <c r="AJ1384" i="3"/>
  <c r="AK1384" i="3"/>
  <c r="AL1384" i="3"/>
  <c r="AM1384" i="3"/>
  <c r="AN1384" i="3"/>
  <c r="AV1384" i="3"/>
  <c r="C1385" i="3"/>
  <c r="D1385" i="3"/>
  <c r="E1385" i="3"/>
  <c r="F1385" i="3"/>
  <c r="G1385" i="3"/>
  <c r="H1385" i="3"/>
  <c r="J1385" i="3"/>
  <c r="K1385" i="3"/>
  <c r="L1385" i="3"/>
  <c r="M1385" i="3"/>
  <c r="AG1385" i="3"/>
  <c r="AH1385" i="3"/>
  <c r="AI1385" i="3"/>
  <c r="AJ1385" i="3"/>
  <c r="AK1385" i="3"/>
  <c r="AL1385" i="3"/>
  <c r="AM1385" i="3"/>
  <c r="AN1385" i="3"/>
  <c r="AV1385" i="3"/>
  <c r="C1386" i="3"/>
  <c r="D1386" i="3"/>
  <c r="E1386" i="3"/>
  <c r="F1386" i="3"/>
  <c r="G1386" i="3"/>
  <c r="H1386" i="3"/>
  <c r="J1386" i="3"/>
  <c r="K1386" i="3"/>
  <c r="L1386" i="3"/>
  <c r="M1386" i="3"/>
  <c r="AG1386" i="3"/>
  <c r="AH1386" i="3"/>
  <c r="AI1386" i="3"/>
  <c r="AJ1386" i="3"/>
  <c r="AK1386" i="3"/>
  <c r="AL1386" i="3"/>
  <c r="AM1386" i="3"/>
  <c r="AN1386" i="3"/>
  <c r="AV1386" i="3"/>
  <c r="C1387" i="3"/>
  <c r="D1387" i="3"/>
  <c r="E1387" i="3"/>
  <c r="F1387" i="3"/>
  <c r="G1387" i="3"/>
  <c r="H1387" i="3"/>
  <c r="J1387" i="3"/>
  <c r="K1387" i="3"/>
  <c r="L1387" i="3"/>
  <c r="M1387" i="3"/>
  <c r="AG1387" i="3"/>
  <c r="AH1387" i="3"/>
  <c r="AI1387" i="3"/>
  <c r="AJ1387" i="3"/>
  <c r="AK1387" i="3"/>
  <c r="AL1387" i="3"/>
  <c r="AM1387" i="3"/>
  <c r="AN1387" i="3"/>
  <c r="AV1387" i="3"/>
  <c r="C1388" i="3"/>
  <c r="D1388" i="3"/>
  <c r="E1388" i="3"/>
  <c r="F1388" i="3"/>
  <c r="G1388" i="3"/>
  <c r="H1388" i="3"/>
  <c r="J1388" i="3"/>
  <c r="K1388" i="3"/>
  <c r="L1388" i="3"/>
  <c r="M1388" i="3"/>
  <c r="AG1388" i="3"/>
  <c r="AH1388" i="3"/>
  <c r="AI1388" i="3"/>
  <c r="AJ1388" i="3"/>
  <c r="AK1388" i="3"/>
  <c r="AL1388" i="3"/>
  <c r="AM1388" i="3"/>
  <c r="AN1388" i="3"/>
  <c r="AV1388" i="3"/>
  <c r="C1389" i="3"/>
  <c r="D1389" i="3"/>
  <c r="E1389" i="3"/>
  <c r="F1389" i="3"/>
  <c r="G1389" i="3"/>
  <c r="H1389" i="3"/>
  <c r="J1389" i="3"/>
  <c r="K1389" i="3"/>
  <c r="L1389" i="3"/>
  <c r="M1389" i="3"/>
  <c r="AG1389" i="3"/>
  <c r="AH1389" i="3"/>
  <c r="AI1389" i="3"/>
  <c r="AJ1389" i="3"/>
  <c r="AK1389" i="3"/>
  <c r="AL1389" i="3"/>
  <c r="AM1389" i="3"/>
  <c r="AN1389" i="3"/>
  <c r="AV1389" i="3"/>
  <c r="C1390" i="3"/>
  <c r="D1390" i="3"/>
  <c r="E1390" i="3"/>
  <c r="F1390" i="3"/>
  <c r="G1390" i="3"/>
  <c r="H1390" i="3"/>
  <c r="J1390" i="3"/>
  <c r="K1390" i="3"/>
  <c r="L1390" i="3"/>
  <c r="M1390" i="3"/>
  <c r="AG1390" i="3"/>
  <c r="AH1390" i="3"/>
  <c r="AI1390" i="3"/>
  <c r="AJ1390" i="3"/>
  <c r="AK1390" i="3"/>
  <c r="AL1390" i="3"/>
  <c r="AM1390" i="3"/>
  <c r="AN1390" i="3"/>
  <c r="AV1390" i="3"/>
  <c r="C1391" i="3"/>
  <c r="D1391" i="3"/>
  <c r="E1391" i="3"/>
  <c r="F1391" i="3"/>
  <c r="G1391" i="3"/>
  <c r="H1391" i="3"/>
  <c r="J1391" i="3"/>
  <c r="K1391" i="3"/>
  <c r="L1391" i="3"/>
  <c r="M1391" i="3"/>
  <c r="AG1391" i="3"/>
  <c r="AH1391" i="3"/>
  <c r="AI1391" i="3"/>
  <c r="AJ1391" i="3"/>
  <c r="AK1391" i="3"/>
  <c r="AL1391" i="3"/>
  <c r="AM1391" i="3"/>
  <c r="AN1391" i="3"/>
  <c r="AV1391" i="3"/>
  <c r="C1392" i="3"/>
  <c r="D1392" i="3"/>
  <c r="E1392" i="3"/>
  <c r="F1392" i="3"/>
  <c r="G1392" i="3"/>
  <c r="H1392" i="3"/>
  <c r="J1392" i="3"/>
  <c r="K1392" i="3"/>
  <c r="L1392" i="3"/>
  <c r="M1392" i="3"/>
  <c r="AG1392" i="3"/>
  <c r="AH1392" i="3"/>
  <c r="AI1392" i="3"/>
  <c r="AJ1392" i="3"/>
  <c r="AK1392" i="3"/>
  <c r="AL1392" i="3"/>
  <c r="AM1392" i="3"/>
  <c r="AN1392" i="3"/>
  <c r="AV1392" i="3"/>
  <c r="C1393" i="3"/>
  <c r="D1393" i="3"/>
  <c r="E1393" i="3"/>
  <c r="F1393" i="3"/>
  <c r="G1393" i="3"/>
  <c r="H1393" i="3"/>
  <c r="J1393" i="3"/>
  <c r="K1393" i="3"/>
  <c r="L1393" i="3"/>
  <c r="M1393" i="3"/>
  <c r="AG1393" i="3"/>
  <c r="AH1393" i="3"/>
  <c r="AI1393" i="3"/>
  <c r="AJ1393" i="3"/>
  <c r="AK1393" i="3"/>
  <c r="AL1393" i="3"/>
  <c r="AM1393" i="3"/>
  <c r="AN1393" i="3"/>
  <c r="AV1393" i="3"/>
  <c r="C1394" i="3"/>
  <c r="D1394" i="3"/>
  <c r="E1394" i="3"/>
  <c r="F1394" i="3"/>
  <c r="G1394" i="3"/>
  <c r="H1394" i="3"/>
  <c r="J1394" i="3"/>
  <c r="K1394" i="3"/>
  <c r="L1394" i="3"/>
  <c r="M1394" i="3"/>
  <c r="AG1394" i="3"/>
  <c r="AH1394" i="3"/>
  <c r="AI1394" i="3"/>
  <c r="AJ1394" i="3"/>
  <c r="AK1394" i="3"/>
  <c r="AL1394" i="3"/>
  <c r="AM1394" i="3"/>
  <c r="AN1394" i="3"/>
  <c r="AV1394" i="3"/>
  <c r="C1395" i="3"/>
  <c r="D1395" i="3"/>
  <c r="E1395" i="3"/>
  <c r="F1395" i="3"/>
  <c r="G1395" i="3"/>
  <c r="H1395" i="3"/>
  <c r="J1395" i="3"/>
  <c r="K1395" i="3"/>
  <c r="L1395" i="3"/>
  <c r="M1395" i="3"/>
  <c r="AG1395" i="3"/>
  <c r="AH1395" i="3"/>
  <c r="AI1395" i="3"/>
  <c r="AJ1395" i="3"/>
  <c r="AK1395" i="3"/>
  <c r="AL1395" i="3"/>
  <c r="AM1395" i="3"/>
  <c r="AN1395" i="3"/>
  <c r="AV1395" i="3"/>
  <c r="C1396" i="3"/>
  <c r="D1396" i="3"/>
  <c r="E1396" i="3"/>
  <c r="F1396" i="3"/>
  <c r="G1396" i="3"/>
  <c r="H1396" i="3"/>
  <c r="J1396" i="3"/>
  <c r="K1396" i="3"/>
  <c r="L1396" i="3"/>
  <c r="M1396" i="3"/>
  <c r="AG1396" i="3"/>
  <c r="AH1396" i="3"/>
  <c r="AI1396" i="3"/>
  <c r="AJ1396" i="3"/>
  <c r="AK1396" i="3"/>
  <c r="AL1396" i="3"/>
  <c r="AM1396" i="3"/>
  <c r="AN1396" i="3"/>
  <c r="AV1396" i="3"/>
  <c r="C1397" i="3"/>
  <c r="D1397" i="3"/>
  <c r="E1397" i="3"/>
  <c r="F1397" i="3"/>
  <c r="G1397" i="3"/>
  <c r="H1397" i="3"/>
  <c r="J1397" i="3"/>
  <c r="K1397" i="3"/>
  <c r="L1397" i="3"/>
  <c r="M1397" i="3"/>
  <c r="AG1397" i="3"/>
  <c r="AH1397" i="3"/>
  <c r="AI1397" i="3"/>
  <c r="AJ1397" i="3"/>
  <c r="AK1397" i="3"/>
  <c r="AL1397" i="3"/>
  <c r="AM1397" i="3"/>
  <c r="AN1397" i="3"/>
  <c r="AV1397" i="3"/>
  <c r="C1398" i="3"/>
  <c r="D1398" i="3"/>
  <c r="E1398" i="3"/>
  <c r="F1398" i="3"/>
  <c r="G1398" i="3"/>
  <c r="H1398" i="3"/>
  <c r="J1398" i="3"/>
  <c r="K1398" i="3"/>
  <c r="L1398" i="3"/>
  <c r="M1398" i="3"/>
  <c r="AG1398" i="3"/>
  <c r="AH1398" i="3"/>
  <c r="AI1398" i="3"/>
  <c r="AJ1398" i="3"/>
  <c r="AK1398" i="3"/>
  <c r="AL1398" i="3"/>
  <c r="AM1398" i="3"/>
  <c r="AN1398" i="3"/>
  <c r="AV1398" i="3"/>
  <c r="C1399" i="3"/>
  <c r="D1399" i="3"/>
  <c r="E1399" i="3"/>
  <c r="F1399" i="3"/>
  <c r="G1399" i="3"/>
  <c r="H1399" i="3"/>
  <c r="J1399" i="3"/>
  <c r="K1399" i="3"/>
  <c r="L1399" i="3"/>
  <c r="M1399" i="3"/>
  <c r="AG1399" i="3"/>
  <c r="AH1399" i="3"/>
  <c r="AI1399" i="3"/>
  <c r="AJ1399" i="3"/>
  <c r="AK1399" i="3"/>
  <c r="AL1399" i="3"/>
  <c r="AM1399" i="3"/>
  <c r="AN1399" i="3"/>
  <c r="AV1399" i="3"/>
  <c r="C1400" i="3"/>
  <c r="D1400" i="3"/>
  <c r="E1400" i="3"/>
  <c r="F1400" i="3"/>
  <c r="G1400" i="3"/>
  <c r="H1400" i="3"/>
  <c r="J1400" i="3"/>
  <c r="K1400" i="3"/>
  <c r="L1400" i="3"/>
  <c r="M1400" i="3"/>
  <c r="AG1400" i="3"/>
  <c r="AH1400" i="3"/>
  <c r="AI1400" i="3"/>
  <c r="AJ1400" i="3"/>
  <c r="AK1400" i="3"/>
  <c r="AL1400" i="3"/>
  <c r="AM1400" i="3"/>
  <c r="AN1400" i="3"/>
  <c r="AV1400" i="3"/>
  <c r="C1401" i="3"/>
  <c r="D1401" i="3"/>
  <c r="E1401" i="3"/>
  <c r="F1401" i="3"/>
  <c r="G1401" i="3"/>
  <c r="H1401" i="3"/>
  <c r="J1401" i="3"/>
  <c r="K1401" i="3"/>
  <c r="L1401" i="3"/>
  <c r="M1401" i="3"/>
  <c r="AG1401" i="3"/>
  <c r="AH1401" i="3"/>
  <c r="AI1401" i="3"/>
  <c r="AJ1401" i="3"/>
  <c r="AK1401" i="3"/>
  <c r="AL1401" i="3"/>
  <c r="AM1401" i="3"/>
  <c r="AN1401" i="3"/>
  <c r="AV1401" i="3"/>
  <c r="C1402" i="3"/>
  <c r="D1402" i="3"/>
  <c r="E1402" i="3"/>
  <c r="F1402" i="3"/>
  <c r="G1402" i="3"/>
  <c r="H1402" i="3"/>
  <c r="J1402" i="3"/>
  <c r="K1402" i="3"/>
  <c r="L1402" i="3"/>
  <c r="M1402" i="3"/>
  <c r="AG1402" i="3"/>
  <c r="AH1402" i="3"/>
  <c r="AI1402" i="3"/>
  <c r="AJ1402" i="3"/>
  <c r="AK1402" i="3"/>
  <c r="AL1402" i="3"/>
  <c r="AM1402" i="3"/>
  <c r="AN1402" i="3"/>
  <c r="AV1402" i="3"/>
  <c r="C1403" i="3"/>
  <c r="D1403" i="3"/>
  <c r="E1403" i="3"/>
  <c r="F1403" i="3"/>
  <c r="G1403" i="3"/>
  <c r="H1403" i="3"/>
  <c r="J1403" i="3"/>
  <c r="K1403" i="3"/>
  <c r="L1403" i="3"/>
  <c r="M1403" i="3"/>
  <c r="AG1403" i="3"/>
  <c r="AH1403" i="3"/>
  <c r="AI1403" i="3"/>
  <c r="AJ1403" i="3"/>
  <c r="AK1403" i="3"/>
  <c r="AL1403" i="3"/>
  <c r="AM1403" i="3"/>
  <c r="AN1403" i="3"/>
  <c r="AV1403" i="3"/>
  <c r="C1404" i="3"/>
  <c r="D1404" i="3"/>
  <c r="E1404" i="3"/>
  <c r="F1404" i="3"/>
  <c r="G1404" i="3"/>
  <c r="H1404" i="3"/>
  <c r="J1404" i="3"/>
  <c r="K1404" i="3"/>
  <c r="L1404" i="3"/>
  <c r="M1404" i="3"/>
  <c r="AG1404" i="3"/>
  <c r="AH1404" i="3"/>
  <c r="AI1404" i="3"/>
  <c r="AJ1404" i="3"/>
  <c r="AK1404" i="3"/>
  <c r="AL1404" i="3"/>
  <c r="AM1404" i="3"/>
  <c r="AN1404" i="3"/>
  <c r="AV1404" i="3"/>
  <c r="C1405" i="3"/>
  <c r="D1405" i="3"/>
  <c r="E1405" i="3"/>
  <c r="F1405" i="3"/>
  <c r="G1405" i="3"/>
  <c r="H1405" i="3"/>
  <c r="J1405" i="3"/>
  <c r="K1405" i="3"/>
  <c r="L1405" i="3"/>
  <c r="M1405" i="3"/>
  <c r="AG1405" i="3"/>
  <c r="AH1405" i="3"/>
  <c r="AI1405" i="3"/>
  <c r="AJ1405" i="3"/>
  <c r="AK1405" i="3"/>
  <c r="AL1405" i="3"/>
  <c r="AM1405" i="3"/>
  <c r="AN1405" i="3"/>
  <c r="AV1405" i="3"/>
  <c r="C1406" i="3"/>
  <c r="D1406" i="3"/>
  <c r="E1406" i="3"/>
  <c r="F1406" i="3"/>
  <c r="G1406" i="3"/>
  <c r="H1406" i="3"/>
  <c r="J1406" i="3"/>
  <c r="K1406" i="3"/>
  <c r="L1406" i="3"/>
  <c r="M1406" i="3"/>
  <c r="AG1406" i="3"/>
  <c r="AH1406" i="3"/>
  <c r="AI1406" i="3"/>
  <c r="AJ1406" i="3"/>
  <c r="AK1406" i="3"/>
  <c r="AL1406" i="3"/>
  <c r="AM1406" i="3"/>
  <c r="AN1406" i="3"/>
  <c r="AV1406" i="3"/>
  <c r="C1407" i="3"/>
  <c r="D1407" i="3"/>
  <c r="E1407" i="3"/>
  <c r="F1407" i="3"/>
  <c r="G1407" i="3"/>
  <c r="H1407" i="3"/>
  <c r="J1407" i="3"/>
  <c r="K1407" i="3"/>
  <c r="L1407" i="3"/>
  <c r="M1407" i="3"/>
  <c r="AG1407" i="3"/>
  <c r="AH1407" i="3"/>
  <c r="AI1407" i="3"/>
  <c r="AJ1407" i="3"/>
  <c r="AK1407" i="3"/>
  <c r="AL1407" i="3"/>
  <c r="AM1407" i="3"/>
  <c r="AN1407" i="3"/>
  <c r="AV1407" i="3"/>
  <c r="C1408" i="3"/>
  <c r="D1408" i="3"/>
  <c r="E1408" i="3"/>
  <c r="F1408" i="3"/>
  <c r="G1408" i="3"/>
  <c r="H1408" i="3"/>
  <c r="J1408" i="3"/>
  <c r="K1408" i="3"/>
  <c r="L1408" i="3"/>
  <c r="M1408" i="3"/>
  <c r="AG1408" i="3"/>
  <c r="AH1408" i="3"/>
  <c r="AI1408" i="3"/>
  <c r="AJ1408" i="3"/>
  <c r="AK1408" i="3"/>
  <c r="AL1408" i="3"/>
  <c r="AM1408" i="3"/>
  <c r="AN1408" i="3"/>
  <c r="AV1408" i="3"/>
  <c r="C1409" i="3"/>
  <c r="D1409" i="3"/>
  <c r="E1409" i="3"/>
  <c r="F1409" i="3"/>
  <c r="G1409" i="3"/>
  <c r="H1409" i="3"/>
  <c r="J1409" i="3"/>
  <c r="K1409" i="3"/>
  <c r="L1409" i="3"/>
  <c r="M1409" i="3"/>
  <c r="AG1409" i="3"/>
  <c r="AH1409" i="3"/>
  <c r="AI1409" i="3"/>
  <c r="AJ1409" i="3"/>
  <c r="AK1409" i="3"/>
  <c r="AL1409" i="3"/>
  <c r="AM1409" i="3"/>
  <c r="AN1409" i="3"/>
  <c r="AV1409" i="3"/>
  <c r="C1410" i="3"/>
  <c r="D1410" i="3"/>
  <c r="E1410" i="3"/>
  <c r="F1410" i="3"/>
  <c r="G1410" i="3"/>
  <c r="H1410" i="3"/>
  <c r="J1410" i="3"/>
  <c r="K1410" i="3"/>
  <c r="L1410" i="3"/>
  <c r="M1410" i="3"/>
  <c r="AG1410" i="3"/>
  <c r="AH1410" i="3"/>
  <c r="AI1410" i="3"/>
  <c r="AJ1410" i="3"/>
  <c r="AK1410" i="3"/>
  <c r="AL1410" i="3"/>
  <c r="AM1410" i="3"/>
  <c r="AN1410" i="3"/>
  <c r="AV1410" i="3"/>
  <c r="C1411" i="3"/>
  <c r="D1411" i="3"/>
  <c r="E1411" i="3"/>
  <c r="F1411" i="3"/>
  <c r="G1411" i="3"/>
  <c r="H1411" i="3"/>
  <c r="J1411" i="3"/>
  <c r="K1411" i="3"/>
  <c r="L1411" i="3"/>
  <c r="M1411" i="3"/>
  <c r="AG1411" i="3"/>
  <c r="AH1411" i="3"/>
  <c r="AI1411" i="3"/>
  <c r="AJ1411" i="3"/>
  <c r="AK1411" i="3"/>
  <c r="AL1411" i="3"/>
  <c r="AM1411" i="3"/>
  <c r="AN1411" i="3"/>
  <c r="AV1411" i="3"/>
  <c r="C1412" i="3"/>
  <c r="D1412" i="3"/>
  <c r="E1412" i="3"/>
  <c r="F1412" i="3"/>
  <c r="G1412" i="3"/>
  <c r="H1412" i="3"/>
  <c r="J1412" i="3"/>
  <c r="K1412" i="3"/>
  <c r="L1412" i="3"/>
  <c r="M1412" i="3"/>
  <c r="AG1412" i="3"/>
  <c r="AH1412" i="3"/>
  <c r="AI1412" i="3"/>
  <c r="AJ1412" i="3"/>
  <c r="AK1412" i="3"/>
  <c r="AL1412" i="3"/>
  <c r="AM1412" i="3"/>
  <c r="AN1412" i="3"/>
  <c r="AV1412" i="3"/>
  <c r="C1413" i="3"/>
  <c r="D1413" i="3"/>
  <c r="E1413" i="3"/>
  <c r="F1413" i="3"/>
  <c r="G1413" i="3"/>
  <c r="H1413" i="3"/>
  <c r="J1413" i="3"/>
  <c r="K1413" i="3"/>
  <c r="L1413" i="3"/>
  <c r="M1413" i="3"/>
  <c r="AG1413" i="3"/>
  <c r="AH1413" i="3"/>
  <c r="AI1413" i="3"/>
  <c r="AJ1413" i="3"/>
  <c r="AK1413" i="3"/>
  <c r="AL1413" i="3"/>
  <c r="AM1413" i="3"/>
  <c r="AN1413" i="3"/>
  <c r="AV1413" i="3"/>
  <c r="C1414" i="3"/>
  <c r="D1414" i="3"/>
  <c r="E1414" i="3"/>
  <c r="F1414" i="3"/>
  <c r="G1414" i="3"/>
  <c r="H1414" i="3"/>
  <c r="J1414" i="3"/>
  <c r="K1414" i="3"/>
  <c r="L1414" i="3"/>
  <c r="M1414" i="3"/>
  <c r="AG1414" i="3"/>
  <c r="AH1414" i="3"/>
  <c r="AI1414" i="3"/>
  <c r="AJ1414" i="3"/>
  <c r="AK1414" i="3"/>
  <c r="AL1414" i="3"/>
  <c r="AM1414" i="3"/>
  <c r="AN1414" i="3"/>
  <c r="AV1414" i="3"/>
  <c r="C1415" i="3"/>
  <c r="D1415" i="3"/>
  <c r="E1415" i="3"/>
  <c r="F1415" i="3"/>
  <c r="G1415" i="3"/>
  <c r="H1415" i="3"/>
  <c r="J1415" i="3"/>
  <c r="K1415" i="3"/>
  <c r="L1415" i="3"/>
  <c r="M1415" i="3"/>
  <c r="AG1415" i="3"/>
  <c r="AH1415" i="3"/>
  <c r="AI1415" i="3"/>
  <c r="AJ1415" i="3"/>
  <c r="AK1415" i="3"/>
  <c r="AL1415" i="3"/>
  <c r="AM1415" i="3"/>
  <c r="AN1415" i="3"/>
  <c r="AV1415" i="3"/>
  <c r="C1416" i="3"/>
  <c r="D1416" i="3"/>
  <c r="E1416" i="3"/>
  <c r="F1416" i="3"/>
  <c r="G1416" i="3"/>
  <c r="H1416" i="3"/>
  <c r="J1416" i="3"/>
  <c r="K1416" i="3"/>
  <c r="L1416" i="3"/>
  <c r="M1416" i="3"/>
  <c r="AG1416" i="3"/>
  <c r="AH1416" i="3"/>
  <c r="AI1416" i="3"/>
  <c r="AJ1416" i="3"/>
  <c r="AK1416" i="3"/>
  <c r="AL1416" i="3"/>
  <c r="AM1416" i="3"/>
  <c r="AN1416" i="3"/>
  <c r="AV1416" i="3"/>
  <c r="C1417" i="3"/>
  <c r="D1417" i="3"/>
  <c r="E1417" i="3"/>
  <c r="F1417" i="3"/>
  <c r="G1417" i="3"/>
  <c r="H1417" i="3"/>
  <c r="J1417" i="3"/>
  <c r="K1417" i="3"/>
  <c r="L1417" i="3"/>
  <c r="M1417" i="3"/>
  <c r="AG1417" i="3"/>
  <c r="AH1417" i="3"/>
  <c r="AI1417" i="3"/>
  <c r="AJ1417" i="3"/>
  <c r="AK1417" i="3"/>
  <c r="AL1417" i="3"/>
  <c r="AM1417" i="3"/>
  <c r="AN1417" i="3"/>
  <c r="AV1417" i="3"/>
  <c r="C1418" i="3"/>
  <c r="D1418" i="3"/>
  <c r="E1418" i="3"/>
  <c r="F1418" i="3"/>
  <c r="G1418" i="3"/>
  <c r="H1418" i="3"/>
  <c r="J1418" i="3"/>
  <c r="K1418" i="3"/>
  <c r="L1418" i="3"/>
  <c r="M1418" i="3"/>
  <c r="AG1418" i="3"/>
  <c r="AH1418" i="3"/>
  <c r="AI1418" i="3"/>
  <c r="AJ1418" i="3"/>
  <c r="AK1418" i="3"/>
  <c r="AL1418" i="3"/>
  <c r="AM1418" i="3"/>
  <c r="AN1418" i="3"/>
  <c r="AV1418" i="3"/>
  <c r="C1419" i="3"/>
  <c r="D1419" i="3"/>
  <c r="E1419" i="3"/>
  <c r="F1419" i="3"/>
  <c r="G1419" i="3"/>
  <c r="H1419" i="3"/>
  <c r="J1419" i="3"/>
  <c r="K1419" i="3"/>
  <c r="L1419" i="3"/>
  <c r="M1419" i="3"/>
  <c r="AG1419" i="3"/>
  <c r="AH1419" i="3"/>
  <c r="AI1419" i="3"/>
  <c r="AJ1419" i="3"/>
  <c r="AK1419" i="3"/>
  <c r="AL1419" i="3"/>
  <c r="AM1419" i="3"/>
  <c r="AN1419" i="3"/>
  <c r="AV1419" i="3"/>
  <c r="C1420" i="3"/>
  <c r="D1420" i="3"/>
  <c r="E1420" i="3"/>
  <c r="F1420" i="3"/>
  <c r="G1420" i="3"/>
  <c r="H1420" i="3"/>
  <c r="J1420" i="3"/>
  <c r="K1420" i="3"/>
  <c r="L1420" i="3"/>
  <c r="M1420" i="3"/>
  <c r="AG1420" i="3"/>
  <c r="AH1420" i="3"/>
  <c r="AI1420" i="3"/>
  <c r="AJ1420" i="3"/>
  <c r="AK1420" i="3"/>
  <c r="AL1420" i="3"/>
  <c r="AM1420" i="3"/>
  <c r="AN1420" i="3"/>
  <c r="AV1420" i="3"/>
  <c r="C1421" i="3"/>
  <c r="D1421" i="3"/>
  <c r="E1421" i="3"/>
  <c r="F1421" i="3"/>
  <c r="G1421" i="3"/>
  <c r="H1421" i="3"/>
  <c r="J1421" i="3"/>
  <c r="K1421" i="3"/>
  <c r="L1421" i="3"/>
  <c r="M1421" i="3"/>
  <c r="AG1421" i="3"/>
  <c r="AH1421" i="3"/>
  <c r="AI1421" i="3"/>
  <c r="AJ1421" i="3"/>
  <c r="AK1421" i="3"/>
  <c r="AL1421" i="3"/>
  <c r="AM1421" i="3"/>
  <c r="AN1421" i="3"/>
  <c r="AV1421" i="3"/>
  <c r="C1422" i="3"/>
  <c r="D1422" i="3"/>
  <c r="E1422" i="3"/>
  <c r="F1422" i="3"/>
  <c r="G1422" i="3"/>
  <c r="H1422" i="3"/>
  <c r="J1422" i="3"/>
  <c r="K1422" i="3"/>
  <c r="L1422" i="3"/>
  <c r="M1422" i="3"/>
  <c r="AG1422" i="3"/>
  <c r="AH1422" i="3"/>
  <c r="AI1422" i="3"/>
  <c r="AJ1422" i="3"/>
  <c r="AK1422" i="3"/>
  <c r="AL1422" i="3"/>
  <c r="AM1422" i="3"/>
  <c r="AN1422" i="3"/>
  <c r="AV1422" i="3"/>
  <c r="C1423" i="3"/>
  <c r="D1423" i="3"/>
  <c r="E1423" i="3"/>
  <c r="F1423" i="3"/>
  <c r="G1423" i="3"/>
  <c r="H1423" i="3"/>
  <c r="J1423" i="3"/>
  <c r="K1423" i="3"/>
  <c r="L1423" i="3"/>
  <c r="M1423" i="3"/>
  <c r="AG1423" i="3"/>
  <c r="AH1423" i="3"/>
  <c r="AI1423" i="3"/>
  <c r="AJ1423" i="3"/>
  <c r="AK1423" i="3"/>
  <c r="AL1423" i="3"/>
  <c r="AM1423" i="3"/>
  <c r="AN1423" i="3"/>
  <c r="AV1423" i="3"/>
  <c r="C1424" i="3"/>
  <c r="D1424" i="3"/>
  <c r="E1424" i="3"/>
  <c r="F1424" i="3"/>
  <c r="G1424" i="3"/>
  <c r="H1424" i="3"/>
  <c r="J1424" i="3"/>
  <c r="K1424" i="3"/>
  <c r="L1424" i="3"/>
  <c r="M1424" i="3"/>
  <c r="AG1424" i="3"/>
  <c r="AH1424" i="3"/>
  <c r="AI1424" i="3"/>
  <c r="AJ1424" i="3"/>
  <c r="AK1424" i="3"/>
  <c r="AL1424" i="3"/>
  <c r="AM1424" i="3"/>
  <c r="AN1424" i="3"/>
  <c r="AV1424" i="3"/>
  <c r="C1425" i="3"/>
  <c r="D1425" i="3"/>
  <c r="E1425" i="3"/>
  <c r="F1425" i="3"/>
  <c r="G1425" i="3"/>
  <c r="H1425" i="3"/>
  <c r="J1425" i="3"/>
  <c r="K1425" i="3"/>
  <c r="L1425" i="3"/>
  <c r="M1425" i="3"/>
  <c r="AG1425" i="3"/>
  <c r="AH1425" i="3"/>
  <c r="AI1425" i="3"/>
  <c r="AJ1425" i="3"/>
  <c r="AK1425" i="3"/>
  <c r="AL1425" i="3"/>
  <c r="AM1425" i="3"/>
  <c r="AN1425" i="3"/>
  <c r="AV1425" i="3"/>
  <c r="C1427" i="3"/>
  <c r="D1427" i="3"/>
  <c r="E1427" i="3"/>
  <c r="F1427" i="3"/>
  <c r="G1427" i="3"/>
  <c r="H1427" i="3"/>
  <c r="J1427" i="3"/>
  <c r="K1427" i="3"/>
  <c r="L1427" i="3"/>
  <c r="M1427" i="3"/>
  <c r="AG1427" i="3"/>
  <c r="AH1427" i="3"/>
  <c r="AI1427" i="3"/>
  <c r="AJ1427" i="3"/>
  <c r="AK1427" i="3"/>
  <c r="AL1427" i="3"/>
  <c r="AM1427" i="3"/>
  <c r="AN1427" i="3"/>
  <c r="AV1427" i="3"/>
  <c r="C1428" i="3"/>
  <c r="D1428" i="3"/>
  <c r="E1428" i="3"/>
  <c r="F1428" i="3"/>
  <c r="G1428" i="3"/>
  <c r="H1428" i="3"/>
  <c r="J1428" i="3"/>
  <c r="K1428" i="3"/>
  <c r="L1428" i="3"/>
  <c r="M1428" i="3"/>
  <c r="AG1428" i="3"/>
  <c r="AH1428" i="3"/>
  <c r="AI1428" i="3"/>
  <c r="AJ1428" i="3"/>
  <c r="AK1428" i="3"/>
  <c r="AL1428" i="3"/>
  <c r="AM1428" i="3"/>
  <c r="AN1428" i="3"/>
  <c r="AV1428" i="3"/>
  <c r="C1429" i="3"/>
  <c r="D1429" i="3"/>
  <c r="E1429" i="3"/>
  <c r="F1429" i="3"/>
  <c r="G1429" i="3"/>
  <c r="H1429" i="3"/>
  <c r="J1429" i="3"/>
  <c r="K1429" i="3"/>
  <c r="L1429" i="3"/>
  <c r="M1429" i="3"/>
  <c r="AG1429" i="3"/>
  <c r="AH1429" i="3"/>
  <c r="AI1429" i="3"/>
  <c r="AJ1429" i="3"/>
  <c r="AK1429" i="3"/>
  <c r="AL1429" i="3"/>
  <c r="AM1429" i="3"/>
  <c r="AN1429" i="3"/>
  <c r="AV1429" i="3"/>
  <c r="C1430" i="3"/>
  <c r="D1430" i="3"/>
  <c r="E1430" i="3"/>
  <c r="F1430" i="3"/>
  <c r="G1430" i="3"/>
  <c r="H1430" i="3"/>
  <c r="J1430" i="3"/>
  <c r="K1430" i="3"/>
  <c r="L1430" i="3"/>
  <c r="M1430" i="3"/>
  <c r="AG1430" i="3"/>
  <c r="AH1430" i="3"/>
  <c r="AI1430" i="3"/>
  <c r="AJ1430" i="3"/>
  <c r="AK1430" i="3"/>
  <c r="AL1430" i="3"/>
  <c r="AM1430" i="3"/>
  <c r="AN1430" i="3"/>
  <c r="AV1430" i="3"/>
  <c r="C1431" i="3"/>
  <c r="D1431" i="3"/>
  <c r="E1431" i="3"/>
  <c r="F1431" i="3"/>
  <c r="G1431" i="3"/>
  <c r="H1431" i="3"/>
  <c r="J1431" i="3"/>
  <c r="K1431" i="3"/>
  <c r="L1431" i="3"/>
  <c r="M1431" i="3"/>
  <c r="AG1431" i="3"/>
  <c r="AH1431" i="3"/>
  <c r="AI1431" i="3"/>
  <c r="AJ1431" i="3"/>
  <c r="AK1431" i="3"/>
  <c r="AL1431" i="3"/>
  <c r="AM1431" i="3"/>
  <c r="AN1431" i="3"/>
  <c r="AV1431" i="3"/>
  <c r="C1432" i="3"/>
  <c r="D1432" i="3"/>
  <c r="E1432" i="3"/>
  <c r="F1432" i="3"/>
  <c r="G1432" i="3"/>
  <c r="H1432" i="3"/>
  <c r="J1432" i="3"/>
  <c r="K1432" i="3"/>
  <c r="L1432" i="3"/>
  <c r="M1432" i="3"/>
  <c r="AG1432" i="3"/>
  <c r="AH1432" i="3"/>
  <c r="AI1432" i="3"/>
  <c r="AJ1432" i="3"/>
  <c r="AK1432" i="3"/>
  <c r="AL1432" i="3"/>
  <c r="AM1432" i="3"/>
  <c r="AN1432" i="3"/>
  <c r="AV1432" i="3"/>
  <c r="C1433" i="3"/>
  <c r="D1433" i="3"/>
  <c r="E1433" i="3"/>
  <c r="F1433" i="3"/>
  <c r="G1433" i="3"/>
  <c r="H1433" i="3"/>
  <c r="J1433" i="3"/>
  <c r="K1433" i="3"/>
  <c r="L1433" i="3"/>
  <c r="M1433" i="3"/>
  <c r="AG1433" i="3"/>
  <c r="AH1433" i="3"/>
  <c r="AI1433" i="3"/>
  <c r="AJ1433" i="3"/>
  <c r="AK1433" i="3"/>
  <c r="AL1433" i="3"/>
  <c r="AM1433" i="3"/>
  <c r="AN1433" i="3"/>
  <c r="AV1433" i="3"/>
  <c r="C1434" i="3"/>
  <c r="D1434" i="3"/>
  <c r="E1434" i="3"/>
  <c r="F1434" i="3"/>
  <c r="G1434" i="3"/>
  <c r="H1434" i="3"/>
  <c r="J1434" i="3"/>
  <c r="K1434" i="3"/>
  <c r="L1434" i="3"/>
  <c r="M1434" i="3"/>
  <c r="AG1434" i="3"/>
  <c r="AH1434" i="3"/>
  <c r="AI1434" i="3"/>
  <c r="AJ1434" i="3"/>
  <c r="AK1434" i="3"/>
  <c r="AL1434" i="3"/>
  <c r="AM1434" i="3"/>
  <c r="AN1434" i="3"/>
  <c r="AV1434" i="3"/>
  <c r="C1435" i="3"/>
  <c r="D1435" i="3"/>
  <c r="E1435" i="3"/>
  <c r="F1435" i="3"/>
  <c r="G1435" i="3"/>
  <c r="H1435" i="3"/>
  <c r="J1435" i="3"/>
  <c r="K1435" i="3"/>
  <c r="L1435" i="3"/>
  <c r="M1435" i="3"/>
  <c r="AG1435" i="3"/>
  <c r="AH1435" i="3"/>
  <c r="AI1435" i="3"/>
  <c r="AJ1435" i="3"/>
  <c r="AK1435" i="3"/>
  <c r="AL1435" i="3"/>
  <c r="AM1435" i="3"/>
  <c r="AN1435" i="3"/>
  <c r="AV1435" i="3"/>
  <c r="C1436" i="3"/>
  <c r="D1436" i="3"/>
  <c r="E1436" i="3"/>
  <c r="F1436" i="3"/>
  <c r="G1436" i="3"/>
  <c r="H1436" i="3"/>
  <c r="J1436" i="3"/>
  <c r="K1436" i="3"/>
  <c r="L1436" i="3"/>
  <c r="M1436" i="3"/>
  <c r="AG1436" i="3"/>
  <c r="AH1436" i="3"/>
  <c r="AI1436" i="3"/>
  <c r="AJ1436" i="3"/>
  <c r="AK1436" i="3"/>
  <c r="AL1436" i="3"/>
  <c r="AM1436" i="3"/>
  <c r="AN1436" i="3"/>
  <c r="AV1436" i="3"/>
  <c r="C1437" i="3"/>
  <c r="D1437" i="3"/>
  <c r="E1437" i="3"/>
  <c r="F1437" i="3"/>
  <c r="G1437" i="3"/>
  <c r="H1437" i="3"/>
  <c r="J1437" i="3"/>
  <c r="K1437" i="3"/>
  <c r="L1437" i="3"/>
  <c r="M1437" i="3"/>
  <c r="AG1437" i="3"/>
  <c r="AH1437" i="3"/>
  <c r="AI1437" i="3"/>
  <c r="AJ1437" i="3"/>
  <c r="AK1437" i="3"/>
  <c r="AL1437" i="3"/>
  <c r="AM1437" i="3"/>
  <c r="AN1437" i="3"/>
  <c r="AV1437" i="3"/>
  <c r="C1438" i="3"/>
  <c r="D1438" i="3"/>
  <c r="E1438" i="3"/>
  <c r="F1438" i="3"/>
  <c r="G1438" i="3"/>
  <c r="H1438" i="3"/>
  <c r="J1438" i="3"/>
  <c r="K1438" i="3"/>
  <c r="L1438" i="3"/>
  <c r="M1438" i="3"/>
  <c r="AG1438" i="3"/>
  <c r="AH1438" i="3"/>
  <c r="AI1438" i="3"/>
  <c r="AJ1438" i="3"/>
  <c r="AK1438" i="3"/>
  <c r="AL1438" i="3"/>
  <c r="AM1438" i="3"/>
  <c r="AN1438" i="3"/>
  <c r="AV1438" i="3"/>
  <c r="C1439" i="3"/>
  <c r="D1439" i="3"/>
  <c r="E1439" i="3"/>
  <c r="F1439" i="3"/>
  <c r="G1439" i="3"/>
  <c r="H1439" i="3"/>
  <c r="J1439" i="3"/>
  <c r="K1439" i="3"/>
  <c r="L1439" i="3"/>
  <c r="M1439" i="3"/>
  <c r="AG1439" i="3"/>
  <c r="AH1439" i="3"/>
  <c r="AI1439" i="3"/>
  <c r="AJ1439" i="3"/>
  <c r="AK1439" i="3"/>
  <c r="AL1439" i="3"/>
  <c r="AM1439" i="3"/>
  <c r="AN1439" i="3"/>
  <c r="AV1439" i="3"/>
  <c r="C1440" i="3"/>
  <c r="D1440" i="3"/>
  <c r="E1440" i="3"/>
  <c r="F1440" i="3"/>
  <c r="G1440" i="3"/>
  <c r="H1440" i="3"/>
  <c r="J1440" i="3"/>
  <c r="K1440" i="3"/>
  <c r="L1440" i="3"/>
  <c r="M1440" i="3"/>
  <c r="AG1440" i="3"/>
  <c r="AH1440" i="3"/>
  <c r="AI1440" i="3"/>
  <c r="AJ1440" i="3"/>
  <c r="AK1440" i="3"/>
  <c r="AL1440" i="3"/>
  <c r="AM1440" i="3"/>
  <c r="AN1440" i="3"/>
  <c r="AV1440" i="3"/>
  <c r="C1441" i="3"/>
  <c r="D1441" i="3"/>
  <c r="E1441" i="3"/>
  <c r="F1441" i="3"/>
  <c r="G1441" i="3"/>
  <c r="H1441" i="3"/>
  <c r="J1441" i="3"/>
  <c r="K1441" i="3"/>
  <c r="L1441" i="3"/>
  <c r="M1441" i="3"/>
  <c r="AG1441" i="3"/>
  <c r="AH1441" i="3"/>
  <c r="AI1441" i="3"/>
  <c r="AJ1441" i="3"/>
  <c r="AK1441" i="3"/>
  <c r="AL1441" i="3"/>
  <c r="AM1441" i="3"/>
  <c r="AN1441" i="3"/>
  <c r="AV1441" i="3"/>
  <c r="C1442" i="3"/>
  <c r="D1442" i="3"/>
  <c r="E1442" i="3"/>
  <c r="F1442" i="3"/>
  <c r="G1442" i="3"/>
  <c r="H1442" i="3"/>
  <c r="J1442" i="3"/>
  <c r="K1442" i="3"/>
  <c r="L1442" i="3"/>
  <c r="M1442" i="3"/>
  <c r="AG1442" i="3"/>
  <c r="AH1442" i="3"/>
  <c r="AI1442" i="3"/>
  <c r="AJ1442" i="3"/>
  <c r="AK1442" i="3"/>
  <c r="AL1442" i="3"/>
  <c r="AM1442" i="3"/>
  <c r="AN1442" i="3"/>
  <c r="AV1442" i="3"/>
  <c r="C1443" i="3"/>
  <c r="D1443" i="3"/>
  <c r="E1443" i="3"/>
  <c r="F1443" i="3"/>
  <c r="G1443" i="3"/>
  <c r="H1443" i="3"/>
  <c r="J1443" i="3"/>
  <c r="K1443" i="3"/>
  <c r="L1443" i="3"/>
  <c r="M1443" i="3"/>
  <c r="AG1443" i="3"/>
  <c r="AH1443" i="3"/>
  <c r="AI1443" i="3"/>
  <c r="AJ1443" i="3"/>
  <c r="AK1443" i="3"/>
  <c r="AL1443" i="3"/>
  <c r="AM1443" i="3"/>
  <c r="AN1443" i="3"/>
  <c r="AV1443" i="3"/>
  <c r="C1444" i="3"/>
  <c r="D1444" i="3"/>
  <c r="E1444" i="3"/>
  <c r="F1444" i="3"/>
  <c r="G1444" i="3"/>
  <c r="H1444" i="3"/>
  <c r="J1444" i="3"/>
  <c r="K1444" i="3"/>
  <c r="L1444" i="3"/>
  <c r="M1444" i="3"/>
  <c r="AG1444" i="3"/>
  <c r="AH1444" i="3"/>
  <c r="AI1444" i="3"/>
  <c r="AJ1444" i="3"/>
  <c r="AK1444" i="3"/>
  <c r="AL1444" i="3"/>
  <c r="AM1444" i="3"/>
  <c r="AN1444" i="3"/>
  <c r="AV1444" i="3"/>
  <c r="C1445" i="3"/>
  <c r="D1445" i="3"/>
  <c r="E1445" i="3"/>
  <c r="F1445" i="3"/>
  <c r="G1445" i="3"/>
  <c r="H1445" i="3"/>
  <c r="J1445" i="3"/>
  <c r="K1445" i="3"/>
  <c r="L1445" i="3"/>
  <c r="M1445" i="3"/>
  <c r="AG1445" i="3"/>
  <c r="AH1445" i="3"/>
  <c r="AI1445" i="3"/>
  <c r="AJ1445" i="3"/>
  <c r="AK1445" i="3"/>
  <c r="AL1445" i="3"/>
  <c r="AM1445" i="3"/>
  <c r="AN1445" i="3"/>
  <c r="AV1445" i="3"/>
  <c r="C1446" i="3"/>
  <c r="D1446" i="3"/>
  <c r="E1446" i="3"/>
  <c r="F1446" i="3"/>
  <c r="G1446" i="3"/>
  <c r="H1446" i="3"/>
  <c r="J1446" i="3"/>
  <c r="K1446" i="3"/>
  <c r="L1446" i="3"/>
  <c r="M1446" i="3"/>
  <c r="AG1446" i="3"/>
  <c r="AH1446" i="3"/>
  <c r="AI1446" i="3"/>
  <c r="AJ1446" i="3"/>
  <c r="AK1446" i="3"/>
  <c r="AL1446" i="3"/>
  <c r="AM1446" i="3"/>
  <c r="AN1446" i="3"/>
  <c r="AV1446" i="3"/>
  <c r="C1447" i="3"/>
  <c r="D1447" i="3"/>
  <c r="E1447" i="3"/>
  <c r="F1447" i="3"/>
  <c r="G1447" i="3"/>
  <c r="H1447" i="3"/>
  <c r="J1447" i="3"/>
  <c r="K1447" i="3"/>
  <c r="L1447" i="3"/>
  <c r="M1447" i="3"/>
  <c r="AG1447" i="3"/>
  <c r="AH1447" i="3"/>
  <c r="AI1447" i="3"/>
  <c r="AJ1447" i="3"/>
  <c r="AK1447" i="3"/>
  <c r="AL1447" i="3"/>
  <c r="AM1447" i="3"/>
  <c r="AN1447" i="3"/>
  <c r="AV1447" i="3"/>
  <c r="C1448" i="3"/>
  <c r="D1448" i="3"/>
  <c r="E1448" i="3"/>
  <c r="F1448" i="3"/>
  <c r="G1448" i="3"/>
  <c r="H1448" i="3"/>
  <c r="J1448" i="3"/>
  <c r="K1448" i="3"/>
  <c r="L1448" i="3"/>
  <c r="M1448" i="3"/>
  <c r="AG1448" i="3"/>
  <c r="AH1448" i="3"/>
  <c r="AI1448" i="3"/>
  <c r="AJ1448" i="3"/>
  <c r="AK1448" i="3"/>
  <c r="AL1448" i="3"/>
  <c r="AM1448" i="3"/>
  <c r="AN1448" i="3"/>
  <c r="AV1448" i="3"/>
  <c r="C1449" i="3"/>
  <c r="D1449" i="3"/>
  <c r="E1449" i="3"/>
  <c r="F1449" i="3"/>
  <c r="G1449" i="3"/>
  <c r="H1449" i="3"/>
  <c r="J1449" i="3"/>
  <c r="K1449" i="3"/>
  <c r="L1449" i="3"/>
  <c r="M1449" i="3"/>
  <c r="AG1449" i="3"/>
  <c r="AH1449" i="3"/>
  <c r="AI1449" i="3"/>
  <c r="AJ1449" i="3"/>
  <c r="AK1449" i="3"/>
  <c r="AL1449" i="3"/>
  <c r="AM1449" i="3"/>
  <c r="AN1449" i="3"/>
  <c r="AV1449" i="3"/>
  <c r="C1450" i="3"/>
  <c r="D1450" i="3"/>
  <c r="E1450" i="3"/>
  <c r="F1450" i="3"/>
  <c r="G1450" i="3"/>
  <c r="H1450" i="3"/>
  <c r="J1450" i="3"/>
  <c r="K1450" i="3"/>
  <c r="L1450" i="3"/>
  <c r="M1450" i="3"/>
  <c r="AG1450" i="3"/>
  <c r="AH1450" i="3"/>
  <c r="AI1450" i="3"/>
  <c r="AJ1450" i="3"/>
  <c r="AK1450" i="3"/>
  <c r="AL1450" i="3"/>
  <c r="AM1450" i="3"/>
  <c r="AN1450" i="3"/>
  <c r="AV1450" i="3"/>
  <c r="C1451" i="3"/>
  <c r="D1451" i="3"/>
  <c r="E1451" i="3"/>
  <c r="F1451" i="3"/>
  <c r="G1451" i="3"/>
  <c r="H1451" i="3"/>
  <c r="J1451" i="3"/>
  <c r="K1451" i="3"/>
  <c r="L1451" i="3"/>
  <c r="M1451" i="3"/>
  <c r="AG1451" i="3"/>
  <c r="AH1451" i="3"/>
  <c r="AI1451" i="3"/>
  <c r="AJ1451" i="3"/>
  <c r="AK1451" i="3"/>
  <c r="AL1451" i="3"/>
  <c r="AM1451" i="3"/>
  <c r="AN1451" i="3"/>
  <c r="AV1451" i="3"/>
  <c r="C1452" i="3"/>
  <c r="D1452" i="3"/>
  <c r="E1452" i="3"/>
  <c r="F1452" i="3"/>
  <c r="G1452" i="3"/>
  <c r="H1452" i="3"/>
  <c r="J1452" i="3"/>
  <c r="K1452" i="3"/>
  <c r="L1452" i="3"/>
  <c r="M1452" i="3"/>
  <c r="AG1452" i="3"/>
  <c r="AH1452" i="3"/>
  <c r="AI1452" i="3"/>
  <c r="AJ1452" i="3"/>
  <c r="AK1452" i="3"/>
  <c r="AL1452" i="3"/>
  <c r="AM1452" i="3"/>
  <c r="AN1452" i="3"/>
  <c r="AV1452" i="3"/>
  <c r="C1453" i="3"/>
  <c r="D1453" i="3"/>
  <c r="E1453" i="3"/>
  <c r="F1453" i="3"/>
  <c r="G1453" i="3"/>
  <c r="H1453" i="3"/>
  <c r="J1453" i="3"/>
  <c r="K1453" i="3"/>
  <c r="L1453" i="3"/>
  <c r="M1453" i="3"/>
  <c r="AG1453" i="3"/>
  <c r="AH1453" i="3"/>
  <c r="AI1453" i="3"/>
  <c r="AJ1453" i="3"/>
  <c r="AK1453" i="3"/>
  <c r="AL1453" i="3"/>
  <c r="AM1453" i="3"/>
  <c r="AN1453" i="3"/>
  <c r="AV1453" i="3"/>
  <c r="C1454" i="3"/>
  <c r="D1454" i="3"/>
  <c r="E1454" i="3"/>
  <c r="F1454" i="3"/>
  <c r="G1454" i="3"/>
  <c r="H1454" i="3"/>
  <c r="J1454" i="3"/>
  <c r="K1454" i="3"/>
  <c r="L1454" i="3"/>
  <c r="M1454" i="3"/>
  <c r="AG1454" i="3"/>
  <c r="AH1454" i="3"/>
  <c r="AI1454" i="3"/>
  <c r="AJ1454" i="3"/>
  <c r="AK1454" i="3"/>
  <c r="AL1454" i="3"/>
  <c r="AM1454" i="3"/>
  <c r="AN1454" i="3"/>
  <c r="AV1454" i="3"/>
  <c r="C1455" i="3"/>
  <c r="D1455" i="3"/>
  <c r="E1455" i="3"/>
  <c r="F1455" i="3"/>
  <c r="G1455" i="3"/>
  <c r="H1455" i="3"/>
  <c r="J1455" i="3"/>
  <c r="K1455" i="3"/>
  <c r="L1455" i="3"/>
  <c r="M1455" i="3"/>
  <c r="AG1455" i="3"/>
  <c r="AH1455" i="3"/>
  <c r="AI1455" i="3"/>
  <c r="AJ1455" i="3"/>
  <c r="AK1455" i="3"/>
  <c r="AL1455" i="3"/>
  <c r="AM1455" i="3"/>
  <c r="AN1455" i="3"/>
  <c r="AV1455" i="3"/>
  <c r="C1456" i="3"/>
  <c r="D1456" i="3"/>
  <c r="E1456" i="3"/>
  <c r="F1456" i="3"/>
  <c r="G1456" i="3"/>
  <c r="H1456" i="3"/>
  <c r="J1456" i="3"/>
  <c r="K1456" i="3"/>
  <c r="L1456" i="3"/>
  <c r="M1456" i="3"/>
  <c r="AG1456" i="3"/>
  <c r="AH1456" i="3"/>
  <c r="AI1456" i="3"/>
  <c r="AJ1456" i="3"/>
  <c r="AK1456" i="3"/>
  <c r="AL1456" i="3"/>
  <c r="AM1456" i="3"/>
  <c r="AN1456" i="3"/>
  <c r="AV1456" i="3"/>
  <c r="C1457" i="3"/>
  <c r="D1457" i="3"/>
  <c r="E1457" i="3"/>
  <c r="F1457" i="3"/>
  <c r="G1457" i="3"/>
  <c r="H1457" i="3"/>
  <c r="J1457" i="3"/>
  <c r="K1457" i="3"/>
  <c r="L1457" i="3"/>
  <c r="M1457" i="3"/>
  <c r="AG1457" i="3"/>
  <c r="AH1457" i="3"/>
  <c r="AI1457" i="3"/>
  <c r="AJ1457" i="3"/>
  <c r="AK1457" i="3"/>
  <c r="AL1457" i="3"/>
  <c r="AM1457" i="3"/>
  <c r="AN1457" i="3"/>
  <c r="AV1457" i="3"/>
  <c r="C1458" i="3"/>
  <c r="D1458" i="3"/>
  <c r="E1458" i="3"/>
  <c r="F1458" i="3"/>
  <c r="G1458" i="3"/>
  <c r="H1458" i="3"/>
  <c r="J1458" i="3"/>
  <c r="K1458" i="3"/>
  <c r="L1458" i="3"/>
  <c r="M1458" i="3"/>
  <c r="AG1458" i="3"/>
  <c r="AH1458" i="3"/>
  <c r="AI1458" i="3"/>
  <c r="AJ1458" i="3"/>
  <c r="AK1458" i="3"/>
  <c r="AL1458" i="3"/>
  <c r="AM1458" i="3"/>
  <c r="AN1458" i="3"/>
  <c r="AV1458" i="3"/>
  <c r="C1459" i="3"/>
  <c r="D1459" i="3"/>
  <c r="E1459" i="3"/>
  <c r="F1459" i="3"/>
  <c r="G1459" i="3"/>
  <c r="H1459" i="3"/>
  <c r="J1459" i="3"/>
  <c r="K1459" i="3"/>
  <c r="L1459" i="3"/>
  <c r="M1459" i="3"/>
  <c r="AG1459" i="3"/>
  <c r="AH1459" i="3"/>
  <c r="AI1459" i="3"/>
  <c r="AJ1459" i="3"/>
  <c r="AK1459" i="3"/>
  <c r="AL1459" i="3"/>
  <c r="AM1459" i="3"/>
  <c r="AN1459" i="3"/>
  <c r="AV1459" i="3"/>
  <c r="C1460" i="3"/>
  <c r="D1460" i="3"/>
  <c r="E1460" i="3"/>
  <c r="F1460" i="3"/>
  <c r="G1460" i="3"/>
  <c r="H1460" i="3"/>
  <c r="J1460" i="3"/>
  <c r="K1460" i="3"/>
  <c r="L1460" i="3"/>
  <c r="M1460" i="3"/>
  <c r="AG1460" i="3"/>
  <c r="AH1460" i="3"/>
  <c r="AI1460" i="3"/>
  <c r="AJ1460" i="3"/>
  <c r="AK1460" i="3"/>
  <c r="AL1460" i="3"/>
  <c r="AM1460" i="3"/>
  <c r="AN1460" i="3"/>
  <c r="AV1460" i="3"/>
  <c r="C1461" i="3"/>
  <c r="D1461" i="3"/>
  <c r="E1461" i="3"/>
  <c r="F1461" i="3"/>
  <c r="G1461" i="3"/>
  <c r="H1461" i="3"/>
  <c r="J1461" i="3"/>
  <c r="K1461" i="3"/>
  <c r="L1461" i="3"/>
  <c r="M1461" i="3"/>
  <c r="AG1461" i="3"/>
  <c r="AH1461" i="3"/>
  <c r="AI1461" i="3"/>
  <c r="AJ1461" i="3"/>
  <c r="AK1461" i="3"/>
  <c r="AL1461" i="3"/>
  <c r="AM1461" i="3"/>
  <c r="AN1461" i="3"/>
  <c r="AV1461" i="3"/>
  <c r="C1462" i="3"/>
  <c r="D1462" i="3"/>
  <c r="E1462" i="3"/>
  <c r="F1462" i="3"/>
  <c r="G1462" i="3"/>
  <c r="H1462" i="3"/>
  <c r="J1462" i="3"/>
  <c r="K1462" i="3"/>
  <c r="L1462" i="3"/>
  <c r="M1462" i="3"/>
  <c r="AG1462" i="3"/>
  <c r="AH1462" i="3"/>
  <c r="AI1462" i="3"/>
  <c r="AJ1462" i="3"/>
  <c r="AK1462" i="3"/>
  <c r="AL1462" i="3"/>
  <c r="AM1462" i="3"/>
  <c r="AN1462" i="3"/>
  <c r="AV1462" i="3"/>
  <c r="C1463" i="3"/>
  <c r="D1463" i="3"/>
  <c r="E1463" i="3"/>
  <c r="F1463" i="3"/>
  <c r="G1463" i="3"/>
  <c r="H1463" i="3"/>
  <c r="J1463" i="3"/>
  <c r="K1463" i="3"/>
  <c r="L1463" i="3"/>
  <c r="M1463" i="3"/>
  <c r="AG1463" i="3"/>
  <c r="AH1463" i="3"/>
  <c r="AI1463" i="3"/>
  <c r="AJ1463" i="3"/>
  <c r="AK1463" i="3"/>
  <c r="AL1463" i="3"/>
  <c r="AM1463" i="3"/>
  <c r="AN1463" i="3"/>
  <c r="AV1463" i="3"/>
  <c r="C1464" i="3"/>
  <c r="D1464" i="3"/>
  <c r="E1464" i="3"/>
  <c r="F1464" i="3"/>
  <c r="G1464" i="3"/>
  <c r="H1464" i="3"/>
  <c r="J1464" i="3"/>
  <c r="K1464" i="3"/>
  <c r="L1464" i="3"/>
  <c r="M1464" i="3"/>
  <c r="AG1464" i="3"/>
  <c r="AH1464" i="3"/>
  <c r="AI1464" i="3"/>
  <c r="AJ1464" i="3"/>
  <c r="AK1464" i="3"/>
  <c r="AL1464" i="3"/>
  <c r="AM1464" i="3"/>
  <c r="AN1464" i="3"/>
  <c r="AV1464" i="3"/>
  <c r="C1465" i="3"/>
  <c r="D1465" i="3"/>
  <c r="E1465" i="3"/>
  <c r="F1465" i="3"/>
  <c r="G1465" i="3"/>
  <c r="H1465" i="3"/>
  <c r="J1465" i="3"/>
  <c r="K1465" i="3"/>
  <c r="L1465" i="3"/>
  <c r="M1465" i="3"/>
  <c r="AG1465" i="3"/>
  <c r="AH1465" i="3"/>
  <c r="AI1465" i="3"/>
  <c r="AJ1465" i="3"/>
  <c r="AK1465" i="3"/>
  <c r="AL1465" i="3"/>
  <c r="AM1465" i="3"/>
  <c r="AN1465" i="3"/>
  <c r="AV1465" i="3"/>
  <c r="C1466" i="3"/>
  <c r="D1466" i="3"/>
  <c r="E1466" i="3"/>
  <c r="F1466" i="3"/>
  <c r="G1466" i="3"/>
  <c r="H1466" i="3"/>
  <c r="J1466" i="3"/>
  <c r="K1466" i="3"/>
  <c r="L1466" i="3"/>
  <c r="M1466" i="3"/>
  <c r="AG1466" i="3"/>
  <c r="AH1466" i="3"/>
  <c r="AI1466" i="3"/>
  <c r="AJ1466" i="3"/>
  <c r="AK1466" i="3"/>
  <c r="AL1466" i="3"/>
  <c r="AM1466" i="3"/>
  <c r="AN1466" i="3"/>
  <c r="AV1466" i="3"/>
  <c r="C1467" i="3"/>
  <c r="D1467" i="3"/>
  <c r="E1467" i="3"/>
  <c r="F1467" i="3"/>
  <c r="G1467" i="3"/>
  <c r="H1467" i="3"/>
  <c r="J1467" i="3"/>
  <c r="K1467" i="3"/>
  <c r="L1467" i="3"/>
  <c r="M1467" i="3"/>
  <c r="AG1467" i="3"/>
  <c r="AH1467" i="3"/>
  <c r="AI1467" i="3"/>
  <c r="AJ1467" i="3"/>
  <c r="AK1467" i="3"/>
  <c r="AL1467" i="3"/>
  <c r="AM1467" i="3"/>
  <c r="AN1467" i="3"/>
  <c r="AV1467" i="3"/>
  <c r="C1468" i="3"/>
  <c r="D1468" i="3"/>
  <c r="E1468" i="3"/>
  <c r="F1468" i="3"/>
  <c r="G1468" i="3"/>
  <c r="H1468" i="3"/>
  <c r="J1468" i="3"/>
  <c r="K1468" i="3"/>
  <c r="L1468" i="3"/>
  <c r="M1468" i="3"/>
  <c r="AG1468" i="3"/>
  <c r="AH1468" i="3"/>
  <c r="AI1468" i="3"/>
  <c r="AJ1468" i="3"/>
  <c r="AK1468" i="3"/>
  <c r="AL1468" i="3"/>
  <c r="AM1468" i="3"/>
  <c r="AN1468" i="3"/>
  <c r="AV1468" i="3"/>
  <c r="C1469" i="3"/>
  <c r="D1469" i="3"/>
  <c r="E1469" i="3"/>
  <c r="F1469" i="3"/>
  <c r="G1469" i="3"/>
  <c r="H1469" i="3"/>
  <c r="J1469" i="3"/>
  <c r="K1469" i="3"/>
  <c r="L1469" i="3"/>
  <c r="M1469" i="3"/>
  <c r="AG1469" i="3"/>
  <c r="AH1469" i="3"/>
  <c r="AI1469" i="3"/>
  <c r="AJ1469" i="3"/>
  <c r="AK1469" i="3"/>
  <c r="AL1469" i="3"/>
  <c r="AM1469" i="3"/>
  <c r="AN1469" i="3"/>
  <c r="AV1469" i="3"/>
  <c r="C1470" i="3"/>
  <c r="D1470" i="3"/>
  <c r="E1470" i="3"/>
  <c r="F1470" i="3"/>
  <c r="G1470" i="3"/>
  <c r="H1470" i="3"/>
  <c r="J1470" i="3"/>
  <c r="K1470" i="3"/>
  <c r="L1470" i="3"/>
  <c r="M1470" i="3"/>
  <c r="AG1470" i="3"/>
  <c r="AH1470" i="3"/>
  <c r="AI1470" i="3"/>
  <c r="AJ1470" i="3"/>
  <c r="AK1470" i="3"/>
  <c r="AL1470" i="3"/>
  <c r="AM1470" i="3"/>
  <c r="AN1470" i="3"/>
  <c r="AV1470" i="3"/>
  <c r="C1471" i="3"/>
  <c r="D1471" i="3"/>
  <c r="E1471" i="3"/>
  <c r="F1471" i="3"/>
  <c r="G1471" i="3"/>
  <c r="H1471" i="3"/>
  <c r="J1471" i="3"/>
  <c r="K1471" i="3"/>
  <c r="L1471" i="3"/>
  <c r="M1471" i="3"/>
  <c r="AG1471" i="3"/>
  <c r="AH1471" i="3"/>
  <c r="AI1471" i="3"/>
  <c r="AJ1471" i="3"/>
  <c r="AK1471" i="3"/>
  <c r="AL1471" i="3"/>
  <c r="AM1471" i="3"/>
  <c r="AN1471" i="3"/>
  <c r="AV1471" i="3"/>
  <c r="C1472" i="3"/>
  <c r="D1472" i="3"/>
  <c r="E1472" i="3"/>
  <c r="F1472" i="3"/>
  <c r="G1472" i="3"/>
  <c r="H1472" i="3"/>
  <c r="J1472" i="3"/>
  <c r="K1472" i="3"/>
  <c r="L1472" i="3"/>
  <c r="M1472" i="3"/>
  <c r="AG1472" i="3"/>
  <c r="AH1472" i="3"/>
  <c r="AI1472" i="3"/>
  <c r="AJ1472" i="3"/>
  <c r="AK1472" i="3"/>
  <c r="AL1472" i="3"/>
  <c r="AM1472" i="3"/>
  <c r="AN1472" i="3"/>
  <c r="AV1472" i="3"/>
  <c r="C1473" i="3"/>
  <c r="D1473" i="3"/>
  <c r="E1473" i="3"/>
  <c r="F1473" i="3"/>
  <c r="G1473" i="3"/>
  <c r="H1473" i="3"/>
  <c r="J1473" i="3"/>
  <c r="K1473" i="3"/>
  <c r="L1473" i="3"/>
  <c r="M1473" i="3"/>
  <c r="AG1473" i="3"/>
  <c r="AH1473" i="3"/>
  <c r="AI1473" i="3"/>
  <c r="AJ1473" i="3"/>
  <c r="AK1473" i="3"/>
  <c r="AL1473" i="3"/>
  <c r="AM1473" i="3"/>
  <c r="AN1473" i="3"/>
  <c r="AV1473" i="3"/>
  <c r="C1474" i="3"/>
  <c r="D1474" i="3"/>
  <c r="E1474" i="3"/>
  <c r="F1474" i="3"/>
  <c r="G1474" i="3"/>
  <c r="H1474" i="3"/>
  <c r="J1474" i="3"/>
  <c r="K1474" i="3"/>
  <c r="L1474" i="3"/>
  <c r="M1474" i="3"/>
  <c r="AG1474" i="3"/>
  <c r="AH1474" i="3"/>
  <c r="AI1474" i="3"/>
  <c r="AJ1474" i="3"/>
  <c r="AK1474" i="3"/>
  <c r="AL1474" i="3"/>
  <c r="AM1474" i="3"/>
  <c r="AN1474" i="3"/>
  <c r="AV1474" i="3"/>
  <c r="C1475" i="3"/>
  <c r="D1475" i="3"/>
  <c r="E1475" i="3"/>
  <c r="F1475" i="3"/>
  <c r="G1475" i="3"/>
  <c r="H1475" i="3"/>
  <c r="J1475" i="3"/>
  <c r="K1475" i="3"/>
  <c r="L1475" i="3"/>
  <c r="M1475" i="3"/>
  <c r="AG1475" i="3"/>
  <c r="AH1475" i="3"/>
  <c r="AI1475" i="3"/>
  <c r="AJ1475" i="3"/>
  <c r="AK1475" i="3"/>
  <c r="AL1475" i="3"/>
  <c r="AM1475" i="3"/>
  <c r="AN1475" i="3"/>
  <c r="AV1475" i="3"/>
  <c r="C1476" i="3"/>
  <c r="D1476" i="3"/>
  <c r="E1476" i="3"/>
  <c r="F1476" i="3"/>
  <c r="G1476" i="3"/>
  <c r="H1476" i="3"/>
  <c r="J1476" i="3"/>
  <c r="K1476" i="3"/>
  <c r="L1476" i="3"/>
  <c r="M1476" i="3"/>
  <c r="AG1476" i="3"/>
  <c r="AH1476" i="3"/>
  <c r="AI1476" i="3"/>
  <c r="AJ1476" i="3"/>
  <c r="AK1476" i="3"/>
  <c r="AL1476" i="3"/>
  <c r="AM1476" i="3"/>
  <c r="AN1476" i="3"/>
  <c r="AV1476" i="3"/>
  <c r="C1477" i="3"/>
  <c r="D1477" i="3"/>
  <c r="E1477" i="3"/>
  <c r="F1477" i="3"/>
  <c r="G1477" i="3"/>
  <c r="H1477" i="3"/>
  <c r="J1477" i="3"/>
  <c r="K1477" i="3"/>
  <c r="L1477" i="3"/>
  <c r="M1477" i="3"/>
  <c r="AG1477" i="3"/>
  <c r="AH1477" i="3"/>
  <c r="AI1477" i="3"/>
  <c r="AJ1477" i="3"/>
  <c r="AK1477" i="3"/>
  <c r="AL1477" i="3"/>
  <c r="AM1477" i="3"/>
  <c r="AN1477" i="3"/>
  <c r="AV1477" i="3"/>
  <c r="C1478" i="3"/>
  <c r="D1478" i="3"/>
  <c r="E1478" i="3"/>
  <c r="F1478" i="3"/>
  <c r="G1478" i="3"/>
  <c r="H1478" i="3"/>
  <c r="J1478" i="3"/>
  <c r="K1478" i="3"/>
  <c r="L1478" i="3"/>
  <c r="M1478" i="3"/>
  <c r="AG1478" i="3"/>
  <c r="AH1478" i="3"/>
  <c r="AI1478" i="3"/>
  <c r="AJ1478" i="3"/>
  <c r="AK1478" i="3"/>
  <c r="AL1478" i="3"/>
  <c r="AM1478" i="3"/>
  <c r="AN1478" i="3"/>
  <c r="AV1478" i="3"/>
  <c r="C1479" i="3"/>
  <c r="D1479" i="3"/>
  <c r="E1479" i="3"/>
  <c r="F1479" i="3"/>
  <c r="G1479" i="3"/>
  <c r="H1479" i="3"/>
  <c r="J1479" i="3"/>
  <c r="K1479" i="3"/>
  <c r="L1479" i="3"/>
  <c r="M1479" i="3"/>
  <c r="AG1479" i="3"/>
  <c r="AH1479" i="3"/>
  <c r="AI1479" i="3"/>
  <c r="AJ1479" i="3"/>
  <c r="AK1479" i="3"/>
  <c r="AL1479" i="3"/>
  <c r="AM1479" i="3"/>
  <c r="AN1479" i="3"/>
  <c r="AV1479" i="3"/>
  <c r="C1480" i="3"/>
  <c r="D1480" i="3"/>
  <c r="E1480" i="3"/>
  <c r="F1480" i="3"/>
  <c r="G1480" i="3"/>
  <c r="H1480" i="3"/>
  <c r="J1480" i="3"/>
  <c r="K1480" i="3"/>
  <c r="L1480" i="3"/>
  <c r="M1480" i="3"/>
  <c r="AG1480" i="3"/>
  <c r="AH1480" i="3"/>
  <c r="AI1480" i="3"/>
  <c r="AJ1480" i="3"/>
  <c r="AK1480" i="3"/>
  <c r="AL1480" i="3"/>
  <c r="AM1480" i="3"/>
  <c r="AN1480" i="3"/>
  <c r="AV1480" i="3"/>
  <c r="C1481" i="3"/>
  <c r="D1481" i="3"/>
  <c r="E1481" i="3"/>
  <c r="F1481" i="3"/>
  <c r="G1481" i="3"/>
  <c r="H1481" i="3"/>
  <c r="J1481" i="3"/>
  <c r="K1481" i="3"/>
  <c r="L1481" i="3"/>
  <c r="M1481" i="3"/>
  <c r="AG1481" i="3"/>
  <c r="AH1481" i="3"/>
  <c r="AI1481" i="3"/>
  <c r="AJ1481" i="3"/>
  <c r="AK1481" i="3"/>
  <c r="AL1481" i="3"/>
  <c r="AM1481" i="3"/>
  <c r="AN1481" i="3"/>
  <c r="AV1481" i="3"/>
  <c r="C1482" i="3"/>
  <c r="D1482" i="3"/>
  <c r="E1482" i="3"/>
  <c r="F1482" i="3"/>
  <c r="G1482" i="3"/>
  <c r="H1482" i="3"/>
  <c r="J1482" i="3"/>
  <c r="K1482" i="3"/>
  <c r="L1482" i="3"/>
  <c r="M1482" i="3"/>
  <c r="AG1482" i="3"/>
  <c r="AH1482" i="3"/>
  <c r="AI1482" i="3"/>
  <c r="AJ1482" i="3"/>
  <c r="AK1482" i="3"/>
  <c r="AL1482" i="3"/>
  <c r="AM1482" i="3"/>
  <c r="AN1482" i="3"/>
  <c r="AV1482" i="3"/>
  <c r="C1483" i="3"/>
  <c r="D1483" i="3"/>
  <c r="E1483" i="3"/>
  <c r="F1483" i="3"/>
  <c r="G1483" i="3"/>
  <c r="H1483" i="3"/>
  <c r="J1483" i="3"/>
  <c r="K1483" i="3"/>
  <c r="L1483" i="3"/>
  <c r="M1483" i="3"/>
  <c r="AG1483" i="3"/>
  <c r="AH1483" i="3"/>
  <c r="AI1483" i="3"/>
  <c r="AJ1483" i="3"/>
  <c r="AK1483" i="3"/>
  <c r="AL1483" i="3"/>
  <c r="AM1483" i="3"/>
  <c r="AN1483" i="3"/>
  <c r="AV1483" i="3"/>
  <c r="C1484" i="3"/>
  <c r="D1484" i="3"/>
  <c r="E1484" i="3"/>
  <c r="F1484" i="3"/>
  <c r="G1484" i="3"/>
  <c r="H1484" i="3"/>
  <c r="J1484" i="3"/>
  <c r="K1484" i="3"/>
  <c r="L1484" i="3"/>
  <c r="M1484" i="3"/>
  <c r="AG1484" i="3"/>
  <c r="AH1484" i="3"/>
  <c r="AI1484" i="3"/>
  <c r="AJ1484" i="3"/>
  <c r="AK1484" i="3"/>
  <c r="AL1484" i="3"/>
  <c r="AM1484" i="3"/>
  <c r="AN1484" i="3"/>
  <c r="AV1484" i="3"/>
  <c r="C1485" i="3"/>
  <c r="D1485" i="3"/>
  <c r="E1485" i="3"/>
  <c r="F1485" i="3"/>
  <c r="G1485" i="3"/>
  <c r="H1485" i="3"/>
  <c r="J1485" i="3"/>
  <c r="K1485" i="3"/>
  <c r="L1485" i="3"/>
  <c r="M1485" i="3"/>
  <c r="AG1485" i="3"/>
  <c r="AH1485" i="3"/>
  <c r="AI1485" i="3"/>
  <c r="AJ1485" i="3"/>
  <c r="AK1485" i="3"/>
  <c r="AL1485" i="3"/>
  <c r="AM1485" i="3"/>
  <c r="AN1485" i="3"/>
  <c r="AV1485" i="3"/>
  <c r="C1486" i="3"/>
  <c r="D1486" i="3"/>
  <c r="E1486" i="3"/>
  <c r="F1486" i="3"/>
  <c r="G1486" i="3"/>
  <c r="H1486" i="3"/>
  <c r="J1486" i="3"/>
  <c r="K1486" i="3"/>
  <c r="L1486" i="3"/>
  <c r="M1486" i="3"/>
  <c r="AG1486" i="3"/>
  <c r="AH1486" i="3"/>
  <c r="AI1486" i="3"/>
  <c r="AJ1486" i="3"/>
  <c r="AK1486" i="3"/>
  <c r="AL1486" i="3"/>
  <c r="AM1486" i="3"/>
  <c r="AN1486" i="3"/>
  <c r="AV1486" i="3"/>
  <c r="C1487" i="3"/>
  <c r="D1487" i="3"/>
  <c r="E1487" i="3"/>
  <c r="F1487" i="3"/>
  <c r="G1487" i="3"/>
  <c r="H1487" i="3"/>
  <c r="J1487" i="3"/>
  <c r="K1487" i="3"/>
  <c r="L1487" i="3"/>
  <c r="M1487" i="3"/>
  <c r="AG1487" i="3"/>
  <c r="AH1487" i="3"/>
  <c r="AI1487" i="3"/>
  <c r="AJ1487" i="3"/>
  <c r="AK1487" i="3"/>
  <c r="AL1487" i="3"/>
  <c r="AM1487" i="3"/>
  <c r="AN1487" i="3"/>
  <c r="AV1487" i="3"/>
  <c r="C1488" i="3"/>
  <c r="D1488" i="3"/>
  <c r="E1488" i="3"/>
  <c r="F1488" i="3"/>
  <c r="G1488" i="3"/>
  <c r="H1488" i="3"/>
  <c r="J1488" i="3"/>
  <c r="K1488" i="3"/>
  <c r="L1488" i="3"/>
  <c r="M1488" i="3"/>
  <c r="AG1488" i="3"/>
  <c r="AH1488" i="3"/>
  <c r="AI1488" i="3"/>
  <c r="AJ1488" i="3"/>
  <c r="AK1488" i="3"/>
  <c r="AL1488" i="3"/>
  <c r="AM1488" i="3"/>
  <c r="AN1488" i="3"/>
  <c r="AV1488" i="3"/>
  <c r="C1489" i="3"/>
  <c r="D1489" i="3"/>
  <c r="E1489" i="3"/>
  <c r="F1489" i="3"/>
  <c r="G1489" i="3"/>
  <c r="H1489" i="3"/>
  <c r="J1489" i="3"/>
  <c r="K1489" i="3"/>
  <c r="L1489" i="3"/>
  <c r="M1489" i="3"/>
  <c r="AG1489" i="3"/>
  <c r="AH1489" i="3"/>
  <c r="AI1489" i="3"/>
  <c r="AJ1489" i="3"/>
  <c r="AK1489" i="3"/>
  <c r="AL1489" i="3"/>
  <c r="AM1489" i="3"/>
  <c r="AN1489" i="3"/>
  <c r="AV1489" i="3"/>
  <c r="C1490" i="3"/>
  <c r="D1490" i="3"/>
  <c r="E1490" i="3"/>
  <c r="F1490" i="3"/>
  <c r="G1490" i="3"/>
  <c r="H1490" i="3"/>
  <c r="J1490" i="3"/>
  <c r="K1490" i="3"/>
  <c r="L1490" i="3"/>
  <c r="M1490" i="3"/>
  <c r="AG1490" i="3"/>
  <c r="AH1490" i="3"/>
  <c r="AI1490" i="3"/>
  <c r="AJ1490" i="3"/>
  <c r="AK1490" i="3"/>
  <c r="AL1490" i="3"/>
  <c r="AM1490" i="3"/>
  <c r="AN1490" i="3"/>
  <c r="AV1490" i="3"/>
  <c r="C1491" i="3"/>
  <c r="D1491" i="3"/>
  <c r="E1491" i="3"/>
  <c r="F1491" i="3"/>
  <c r="G1491" i="3"/>
  <c r="H1491" i="3"/>
  <c r="J1491" i="3"/>
  <c r="K1491" i="3"/>
  <c r="L1491" i="3"/>
  <c r="M1491" i="3"/>
  <c r="AG1491" i="3"/>
  <c r="AH1491" i="3"/>
  <c r="AI1491" i="3"/>
  <c r="AJ1491" i="3"/>
  <c r="AK1491" i="3"/>
  <c r="AL1491" i="3"/>
  <c r="AM1491" i="3"/>
  <c r="AN1491" i="3"/>
  <c r="AV1491" i="3"/>
  <c r="C1492" i="3"/>
  <c r="D1492" i="3"/>
  <c r="E1492" i="3"/>
  <c r="F1492" i="3"/>
  <c r="G1492" i="3"/>
  <c r="H1492" i="3"/>
  <c r="J1492" i="3"/>
  <c r="K1492" i="3"/>
  <c r="L1492" i="3"/>
  <c r="M1492" i="3"/>
  <c r="AG1492" i="3"/>
  <c r="AH1492" i="3"/>
  <c r="AI1492" i="3"/>
  <c r="AJ1492" i="3"/>
  <c r="AK1492" i="3"/>
  <c r="AL1492" i="3"/>
  <c r="AM1492" i="3"/>
  <c r="AN1492" i="3"/>
  <c r="AV1492" i="3"/>
  <c r="C1493" i="3"/>
  <c r="D1493" i="3"/>
  <c r="E1493" i="3"/>
  <c r="F1493" i="3"/>
  <c r="G1493" i="3"/>
  <c r="H1493" i="3"/>
  <c r="J1493" i="3"/>
  <c r="K1493" i="3"/>
  <c r="L1493" i="3"/>
  <c r="M1493" i="3"/>
  <c r="AG1493" i="3"/>
  <c r="AH1493" i="3"/>
  <c r="AI1493" i="3"/>
  <c r="AJ1493" i="3"/>
  <c r="AK1493" i="3"/>
  <c r="AL1493" i="3"/>
  <c r="AM1493" i="3"/>
  <c r="AN1493" i="3"/>
  <c r="AV1493" i="3"/>
  <c r="C1494" i="3"/>
  <c r="D1494" i="3"/>
  <c r="E1494" i="3"/>
  <c r="F1494" i="3"/>
  <c r="G1494" i="3"/>
  <c r="H1494" i="3"/>
  <c r="J1494" i="3"/>
  <c r="K1494" i="3"/>
  <c r="L1494" i="3"/>
  <c r="M1494" i="3"/>
  <c r="AG1494" i="3"/>
  <c r="AH1494" i="3"/>
  <c r="AI1494" i="3"/>
  <c r="AJ1494" i="3"/>
  <c r="AK1494" i="3"/>
  <c r="AL1494" i="3"/>
  <c r="AM1494" i="3"/>
  <c r="AN1494" i="3"/>
  <c r="AV1494" i="3"/>
  <c r="C1495" i="3"/>
  <c r="D1495" i="3"/>
  <c r="E1495" i="3"/>
  <c r="F1495" i="3"/>
  <c r="G1495" i="3"/>
  <c r="H1495" i="3"/>
  <c r="J1495" i="3"/>
  <c r="K1495" i="3"/>
  <c r="L1495" i="3"/>
  <c r="M1495" i="3"/>
  <c r="AG1495" i="3"/>
  <c r="AH1495" i="3"/>
  <c r="AI1495" i="3"/>
  <c r="AJ1495" i="3"/>
  <c r="AK1495" i="3"/>
  <c r="AL1495" i="3"/>
  <c r="AM1495" i="3"/>
  <c r="AN1495" i="3"/>
  <c r="AV1495" i="3"/>
  <c r="C1496" i="3"/>
  <c r="D1496" i="3"/>
  <c r="E1496" i="3"/>
  <c r="F1496" i="3"/>
  <c r="G1496" i="3"/>
  <c r="H1496" i="3"/>
  <c r="J1496" i="3"/>
  <c r="K1496" i="3"/>
  <c r="L1496" i="3"/>
  <c r="M1496" i="3"/>
  <c r="AG1496" i="3"/>
  <c r="AH1496" i="3"/>
  <c r="AI1496" i="3"/>
  <c r="AJ1496" i="3"/>
  <c r="AK1496" i="3"/>
  <c r="AL1496" i="3"/>
  <c r="AM1496" i="3"/>
  <c r="AN1496" i="3"/>
  <c r="AV1496" i="3"/>
  <c r="C1497" i="3"/>
  <c r="D1497" i="3"/>
  <c r="E1497" i="3"/>
  <c r="F1497" i="3"/>
  <c r="G1497" i="3"/>
  <c r="H1497" i="3"/>
  <c r="J1497" i="3"/>
  <c r="K1497" i="3"/>
  <c r="L1497" i="3"/>
  <c r="M1497" i="3"/>
  <c r="AG1497" i="3"/>
  <c r="AH1497" i="3"/>
  <c r="AI1497" i="3"/>
  <c r="AJ1497" i="3"/>
  <c r="AK1497" i="3"/>
  <c r="AL1497" i="3"/>
  <c r="AM1497" i="3"/>
  <c r="AN1497" i="3"/>
  <c r="AV1497" i="3"/>
  <c r="C1498" i="3"/>
  <c r="D1498" i="3"/>
  <c r="E1498" i="3"/>
  <c r="F1498" i="3"/>
  <c r="G1498" i="3"/>
  <c r="H1498" i="3"/>
  <c r="J1498" i="3"/>
  <c r="K1498" i="3"/>
  <c r="L1498" i="3"/>
  <c r="M1498" i="3"/>
  <c r="AG1498" i="3"/>
  <c r="AH1498" i="3"/>
  <c r="AI1498" i="3"/>
  <c r="AJ1498" i="3"/>
  <c r="AK1498" i="3"/>
  <c r="AL1498" i="3"/>
  <c r="AM1498" i="3"/>
  <c r="AN1498" i="3"/>
  <c r="AV1498" i="3"/>
  <c r="C1499" i="3"/>
  <c r="D1499" i="3"/>
  <c r="E1499" i="3"/>
  <c r="F1499" i="3"/>
  <c r="G1499" i="3"/>
  <c r="H1499" i="3"/>
  <c r="J1499" i="3"/>
  <c r="K1499" i="3"/>
  <c r="L1499" i="3"/>
  <c r="M1499" i="3"/>
  <c r="AG1499" i="3"/>
  <c r="AH1499" i="3"/>
  <c r="AI1499" i="3"/>
  <c r="AJ1499" i="3"/>
  <c r="AK1499" i="3"/>
  <c r="AL1499" i="3"/>
  <c r="AM1499" i="3"/>
  <c r="AN1499" i="3"/>
  <c r="AV1499" i="3"/>
  <c r="C1500" i="3"/>
  <c r="D1500" i="3"/>
  <c r="E1500" i="3"/>
  <c r="F1500" i="3"/>
  <c r="G1500" i="3"/>
  <c r="H1500" i="3"/>
  <c r="J1500" i="3"/>
  <c r="K1500" i="3"/>
  <c r="L1500" i="3"/>
  <c r="M1500" i="3"/>
  <c r="AG1500" i="3"/>
  <c r="AH1500" i="3"/>
  <c r="AI1500" i="3"/>
  <c r="AJ1500" i="3"/>
  <c r="AK1500" i="3"/>
  <c r="AL1500" i="3"/>
  <c r="AM1500" i="3"/>
  <c r="AN1500" i="3"/>
  <c r="AV1500" i="3"/>
  <c r="C1501" i="3"/>
  <c r="D1501" i="3"/>
  <c r="E1501" i="3"/>
  <c r="F1501" i="3"/>
  <c r="G1501" i="3"/>
  <c r="H1501" i="3"/>
  <c r="J1501" i="3"/>
  <c r="K1501" i="3"/>
  <c r="L1501" i="3"/>
  <c r="M1501" i="3"/>
  <c r="AG1501" i="3"/>
  <c r="AH1501" i="3"/>
  <c r="AI1501" i="3"/>
  <c r="AJ1501" i="3"/>
  <c r="AK1501" i="3"/>
  <c r="AL1501" i="3"/>
  <c r="AM1501" i="3"/>
  <c r="AN1501" i="3"/>
  <c r="AV1501" i="3"/>
  <c r="C1502" i="3"/>
  <c r="D1502" i="3"/>
  <c r="E1502" i="3"/>
  <c r="F1502" i="3"/>
  <c r="G1502" i="3"/>
  <c r="H1502" i="3"/>
  <c r="J1502" i="3"/>
  <c r="K1502" i="3"/>
  <c r="L1502" i="3"/>
  <c r="M1502" i="3"/>
  <c r="AG1502" i="3"/>
  <c r="AH1502" i="3"/>
  <c r="AI1502" i="3"/>
  <c r="AJ1502" i="3"/>
  <c r="AK1502" i="3"/>
  <c r="AL1502" i="3"/>
  <c r="AM1502" i="3"/>
  <c r="AN1502" i="3"/>
  <c r="AV1502" i="3"/>
  <c r="C1503" i="3"/>
  <c r="D1503" i="3"/>
  <c r="E1503" i="3"/>
  <c r="F1503" i="3"/>
  <c r="G1503" i="3"/>
  <c r="H1503" i="3"/>
  <c r="J1503" i="3"/>
  <c r="K1503" i="3"/>
  <c r="L1503" i="3"/>
  <c r="M1503" i="3"/>
  <c r="AG1503" i="3"/>
  <c r="AH1503" i="3"/>
  <c r="AI1503" i="3"/>
  <c r="AJ1503" i="3"/>
  <c r="AK1503" i="3"/>
  <c r="AL1503" i="3"/>
  <c r="AM1503" i="3"/>
  <c r="AN1503" i="3"/>
  <c r="AV1503" i="3"/>
  <c r="C1504" i="3"/>
  <c r="D1504" i="3"/>
  <c r="E1504" i="3"/>
  <c r="F1504" i="3"/>
  <c r="G1504" i="3"/>
  <c r="H1504" i="3"/>
  <c r="J1504" i="3"/>
  <c r="K1504" i="3"/>
  <c r="L1504" i="3"/>
  <c r="M1504" i="3"/>
  <c r="AG1504" i="3"/>
  <c r="AH1504" i="3"/>
  <c r="AI1504" i="3"/>
  <c r="AJ1504" i="3"/>
  <c r="AK1504" i="3"/>
  <c r="AL1504" i="3"/>
  <c r="AM1504" i="3"/>
  <c r="AN1504" i="3"/>
  <c r="AV1504" i="3"/>
  <c r="C1505" i="3"/>
  <c r="D1505" i="3"/>
  <c r="E1505" i="3"/>
  <c r="F1505" i="3"/>
  <c r="G1505" i="3"/>
  <c r="H1505" i="3"/>
  <c r="J1505" i="3"/>
  <c r="K1505" i="3"/>
  <c r="L1505" i="3"/>
  <c r="M1505" i="3"/>
  <c r="AG1505" i="3"/>
  <c r="AH1505" i="3"/>
  <c r="AI1505" i="3"/>
  <c r="AJ1505" i="3"/>
  <c r="AK1505" i="3"/>
  <c r="AL1505" i="3"/>
  <c r="AM1505" i="3"/>
  <c r="AN1505" i="3"/>
  <c r="AV1505" i="3"/>
  <c r="C1506" i="3"/>
  <c r="D1506" i="3"/>
  <c r="E1506" i="3"/>
  <c r="F1506" i="3"/>
  <c r="G1506" i="3"/>
  <c r="H1506" i="3"/>
  <c r="J1506" i="3"/>
  <c r="K1506" i="3"/>
  <c r="L1506" i="3"/>
  <c r="M1506" i="3"/>
  <c r="AG1506" i="3"/>
  <c r="AH1506" i="3"/>
  <c r="AI1506" i="3"/>
  <c r="AJ1506" i="3"/>
  <c r="AK1506" i="3"/>
  <c r="AL1506" i="3"/>
  <c r="AM1506" i="3"/>
  <c r="AN1506" i="3"/>
  <c r="AV1506" i="3"/>
  <c r="C1507" i="3"/>
  <c r="D1507" i="3"/>
  <c r="E1507" i="3"/>
  <c r="F1507" i="3"/>
  <c r="G1507" i="3"/>
  <c r="H1507" i="3"/>
  <c r="J1507" i="3"/>
  <c r="K1507" i="3"/>
  <c r="L1507" i="3"/>
  <c r="M1507" i="3"/>
  <c r="AG1507" i="3"/>
  <c r="AH1507" i="3"/>
  <c r="AI1507" i="3"/>
  <c r="AJ1507" i="3"/>
  <c r="AK1507" i="3"/>
  <c r="AL1507" i="3"/>
  <c r="AM1507" i="3"/>
  <c r="AN1507" i="3"/>
  <c r="AV1507" i="3"/>
  <c r="C1508" i="3"/>
  <c r="D1508" i="3"/>
  <c r="E1508" i="3"/>
  <c r="F1508" i="3"/>
  <c r="G1508" i="3"/>
  <c r="H1508" i="3"/>
  <c r="J1508" i="3"/>
  <c r="K1508" i="3"/>
  <c r="L1508" i="3"/>
  <c r="M1508" i="3"/>
  <c r="AG1508" i="3"/>
  <c r="AH1508" i="3"/>
  <c r="AI1508" i="3"/>
  <c r="AJ1508" i="3"/>
  <c r="AK1508" i="3"/>
  <c r="AL1508" i="3"/>
  <c r="AM1508" i="3"/>
  <c r="AN1508" i="3"/>
  <c r="AV1508" i="3"/>
  <c r="C1509" i="3"/>
  <c r="D1509" i="3"/>
  <c r="E1509" i="3"/>
  <c r="F1509" i="3"/>
  <c r="G1509" i="3"/>
  <c r="H1509" i="3"/>
  <c r="J1509" i="3"/>
  <c r="K1509" i="3"/>
  <c r="L1509" i="3"/>
  <c r="M1509" i="3"/>
  <c r="AG1509" i="3"/>
  <c r="AH1509" i="3"/>
  <c r="AI1509" i="3"/>
  <c r="AJ1509" i="3"/>
  <c r="AK1509" i="3"/>
  <c r="AL1509" i="3"/>
  <c r="AM1509" i="3"/>
  <c r="AN1509" i="3"/>
  <c r="AV1509" i="3"/>
  <c r="C1511" i="3"/>
  <c r="D1511" i="3"/>
  <c r="E1511" i="3"/>
  <c r="F1511" i="3"/>
  <c r="G1511" i="3"/>
  <c r="H1511" i="3"/>
  <c r="J1511" i="3"/>
  <c r="K1511" i="3"/>
  <c r="L1511" i="3"/>
  <c r="M1511" i="3"/>
  <c r="AG1511" i="3"/>
  <c r="AH1511" i="3"/>
  <c r="AI1511" i="3"/>
  <c r="AJ1511" i="3"/>
  <c r="AK1511" i="3"/>
  <c r="AL1511" i="3"/>
  <c r="AM1511" i="3"/>
  <c r="AN1511" i="3"/>
  <c r="AV1511" i="3"/>
  <c r="C1512" i="3"/>
  <c r="D1512" i="3"/>
  <c r="E1512" i="3"/>
  <c r="F1512" i="3"/>
  <c r="G1512" i="3"/>
  <c r="H1512" i="3"/>
  <c r="J1512" i="3"/>
  <c r="K1512" i="3"/>
  <c r="L1512" i="3"/>
  <c r="M1512" i="3"/>
  <c r="AG1512" i="3"/>
  <c r="AH1512" i="3"/>
  <c r="AI1512" i="3"/>
  <c r="AJ1512" i="3"/>
  <c r="AK1512" i="3"/>
  <c r="AL1512" i="3"/>
  <c r="AM1512" i="3"/>
  <c r="AN1512" i="3"/>
  <c r="AV1512" i="3"/>
  <c r="C1513" i="3"/>
  <c r="D1513" i="3"/>
  <c r="E1513" i="3"/>
  <c r="F1513" i="3"/>
  <c r="G1513" i="3"/>
  <c r="H1513" i="3"/>
  <c r="J1513" i="3"/>
  <c r="K1513" i="3"/>
  <c r="L1513" i="3"/>
  <c r="M1513" i="3"/>
  <c r="AG1513" i="3"/>
  <c r="AH1513" i="3"/>
  <c r="AI1513" i="3"/>
  <c r="AJ1513" i="3"/>
  <c r="AK1513" i="3"/>
  <c r="AL1513" i="3"/>
  <c r="AM1513" i="3"/>
  <c r="AN1513" i="3"/>
  <c r="AV1513" i="3"/>
  <c r="C1514" i="3"/>
  <c r="D1514" i="3"/>
  <c r="E1514" i="3"/>
  <c r="F1514" i="3"/>
  <c r="G1514" i="3"/>
  <c r="H1514" i="3"/>
  <c r="J1514" i="3"/>
  <c r="K1514" i="3"/>
  <c r="L1514" i="3"/>
  <c r="M1514" i="3"/>
  <c r="AG1514" i="3"/>
  <c r="AH1514" i="3"/>
  <c r="AI1514" i="3"/>
  <c r="AJ1514" i="3"/>
  <c r="AK1514" i="3"/>
  <c r="AL1514" i="3"/>
  <c r="AM1514" i="3"/>
  <c r="AN1514" i="3"/>
  <c r="AV1514" i="3"/>
  <c r="C1515" i="3"/>
  <c r="D1515" i="3"/>
  <c r="E1515" i="3"/>
  <c r="F1515" i="3"/>
  <c r="G1515" i="3"/>
  <c r="H1515" i="3"/>
  <c r="J1515" i="3"/>
  <c r="K1515" i="3"/>
  <c r="L1515" i="3"/>
  <c r="M1515" i="3"/>
  <c r="AG1515" i="3"/>
  <c r="AH1515" i="3"/>
  <c r="AI1515" i="3"/>
  <c r="AJ1515" i="3"/>
  <c r="AK1515" i="3"/>
  <c r="AL1515" i="3"/>
  <c r="AM1515" i="3"/>
  <c r="AN1515" i="3"/>
  <c r="AV1515" i="3"/>
  <c r="C1516" i="3"/>
  <c r="D1516" i="3"/>
  <c r="E1516" i="3"/>
  <c r="F1516" i="3"/>
  <c r="G1516" i="3"/>
  <c r="H1516" i="3"/>
  <c r="J1516" i="3"/>
  <c r="K1516" i="3"/>
  <c r="L1516" i="3"/>
  <c r="M1516" i="3"/>
  <c r="AG1516" i="3"/>
  <c r="AH1516" i="3"/>
  <c r="AI1516" i="3"/>
  <c r="AJ1516" i="3"/>
  <c r="AK1516" i="3"/>
  <c r="AL1516" i="3"/>
  <c r="AM1516" i="3"/>
  <c r="AN1516" i="3"/>
  <c r="AV1516" i="3"/>
  <c r="C1517" i="3"/>
  <c r="D1517" i="3"/>
  <c r="E1517" i="3"/>
  <c r="F1517" i="3"/>
  <c r="G1517" i="3"/>
  <c r="H1517" i="3"/>
  <c r="J1517" i="3"/>
  <c r="K1517" i="3"/>
  <c r="L1517" i="3"/>
  <c r="M1517" i="3"/>
  <c r="AG1517" i="3"/>
  <c r="AH1517" i="3"/>
  <c r="AI1517" i="3"/>
  <c r="AJ1517" i="3"/>
  <c r="AK1517" i="3"/>
  <c r="AL1517" i="3"/>
  <c r="AM1517" i="3"/>
  <c r="AN1517" i="3"/>
  <c r="AV1517" i="3"/>
  <c r="C1518" i="3"/>
  <c r="D1518" i="3"/>
  <c r="E1518" i="3"/>
  <c r="F1518" i="3"/>
  <c r="G1518" i="3"/>
  <c r="H1518" i="3"/>
  <c r="J1518" i="3"/>
  <c r="K1518" i="3"/>
  <c r="L1518" i="3"/>
  <c r="M1518" i="3"/>
  <c r="AG1518" i="3"/>
  <c r="AH1518" i="3"/>
  <c r="AI1518" i="3"/>
  <c r="AJ1518" i="3"/>
  <c r="AK1518" i="3"/>
  <c r="AL1518" i="3"/>
  <c r="AM1518" i="3"/>
  <c r="AN1518" i="3"/>
  <c r="AV1518" i="3"/>
  <c r="C1519" i="3"/>
  <c r="D1519" i="3"/>
  <c r="E1519" i="3"/>
  <c r="F1519" i="3"/>
  <c r="G1519" i="3"/>
  <c r="H1519" i="3"/>
  <c r="J1519" i="3"/>
  <c r="K1519" i="3"/>
  <c r="L1519" i="3"/>
  <c r="M1519" i="3"/>
  <c r="AG1519" i="3"/>
  <c r="AH1519" i="3"/>
  <c r="AI1519" i="3"/>
  <c r="AJ1519" i="3"/>
  <c r="AK1519" i="3"/>
  <c r="AL1519" i="3"/>
  <c r="AM1519" i="3"/>
  <c r="AN1519" i="3"/>
  <c r="AV1519" i="3"/>
  <c r="C1520" i="3"/>
  <c r="D1520" i="3"/>
  <c r="E1520" i="3"/>
  <c r="F1520" i="3"/>
  <c r="G1520" i="3"/>
  <c r="H1520" i="3"/>
  <c r="J1520" i="3"/>
  <c r="K1520" i="3"/>
  <c r="L1520" i="3"/>
  <c r="M1520" i="3"/>
  <c r="AG1520" i="3"/>
  <c r="AH1520" i="3"/>
  <c r="AI1520" i="3"/>
  <c r="AJ1520" i="3"/>
  <c r="AK1520" i="3"/>
  <c r="AL1520" i="3"/>
  <c r="AM1520" i="3"/>
  <c r="AN1520" i="3"/>
  <c r="AV1520" i="3"/>
  <c r="C1521" i="3"/>
  <c r="D1521" i="3"/>
  <c r="E1521" i="3"/>
  <c r="F1521" i="3"/>
  <c r="G1521" i="3"/>
  <c r="H1521" i="3"/>
  <c r="J1521" i="3"/>
  <c r="K1521" i="3"/>
  <c r="L1521" i="3"/>
  <c r="M1521" i="3"/>
  <c r="AG1521" i="3"/>
  <c r="AH1521" i="3"/>
  <c r="AI1521" i="3"/>
  <c r="AJ1521" i="3"/>
  <c r="AK1521" i="3"/>
  <c r="AL1521" i="3"/>
  <c r="AM1521" i="3"/>
  <c r="AN1521" i="3"/>
  <c r="AV1521" i="3"/>
  <c r="C1522" i="3"/>
  <c r="D1522" i="3"/>
  <c r="E1522" i="3"/>
  <c r="F1522" i="3"/>
  <c r="G1522" i="3"/>
  <c r="H1522" i="3"/>
  <c r="J1522" i="3"/>
  <c r="K1522" i="3"/>
  <c r="L1522" i="3"/>
  <c r="M1522" i="3"/>
  <c r="AG1522" i="3"/>
  <c r="AH1522" i="3"/>
  <c r="AI1522" i="3"/>
  <c r="AJ1522" i="3"/>
  <c r="AK1522" i="3"/>
  <c r="AL1522" i="3"/>
  <c r="AM1522" i="3"/>
  <c r="AN1522" i="3"/>
  <c r="AV1522" i="3"/>
  <c r="C1523" i="3"/>
  <c r="D1523" i="3"/>
  <c r="E1523" i="3"/>
  <c r="F1523" i="3"/>
  <c r="G1523" i="3"/>
  <c r="H1523" i="3"/>
  <c r="J1523" i="3"/>
  <c r="K1523" i="3"/>
  <c r="L1523" i="3"/>
  <c r="M1523" i="3"/>
  <c r="AG1523" i="3"/>
  <c r="AH1523" i="3"/>
  <c r="AI1523" i="3"/>
  <c r="AJ1523" i="3"/>
  <c r="AK1523" i="3"/>
  <c r="AL1523" i="3"/>
  <c r="AM1523" i="3"/>
  <c r="AN1523" i="3"/>
  <c r="AV1523" i="3"/>
  <c r="C1524" i="3"/>
  <c r="D1524" i="3"/>
  <c r="E1524" i="3"/>
  <c r="F1524" i="3"/>
  <c r="G1524" i="3"/>
  <c r="H1524" i="3"/>
  <c r="J1524" i="3"/>
  <c r="K1524" i="3"/>
  <c r="L1524" i="3"/>
  <c r="M1524" i="3"/>
  <c r="AG1524" i="3"/>
  <c r="AH1524" i="3"/>
  <c r="AI1524" i="3"/>
  <c r="AJ1524" i="3"/>
  <c r="AK1524" i="3"/>
  <c r="AL1524" i="3"/>
  <c r="AM1524" i="3"/>
  <c r="AN1524" i="3"/>
  <c r="AV1524" i="3"/>
  <c r="C1525" i="3"/>
  <c r="D1525" i="3"/>
  <c r="E1525" i="3"/>
  <c r="F1525" i="3"/>
  <c r="G1525" i="3"/>
  <c r="H1525" i="3"/>
  <c r="J1525" i="3"/>
  <c r="K1525" i="3"/>
  <c r="L1525" i="3"/>
  <c r="M1525" i="3"/>
  <c r="AG1525" i="3"/>
  <c r="AH1525" i="3"/>
  <c r="AI1525" i="3"/>
  <c r="AJ1525" i="3"/>
  <c r="AK1525" i="3"/>
  <c r="AL1525" i="3"/>
  <c r="AM1525" i="3"/>
  <c r="AN1525" i="3"/>
  <c r="AV1525" i="3"/>
  <c r="C1526" i="3"/>
  <c r="D1526" i="3"/>
  <c r="E1526" i="3"/>
  <c r="F1526" i="3"/>
  <c r="G1526" i="3"/>
  <c r="H1526" i="3"/>
  <c r="J1526" i="3"/>
  <c r="K1526" i="3"/>
  <c r="L1526" i="3"/>
  <c r="M1526" i="3"/>
  <c r="AG1526" i="3"/>
  <c r="AH1526" i="3"/>
  <c r="AI1526" i="3"/>
  <c r="AJ1526" i="3"/>
  <c r="AK1526" i="3"/>
  <c r="AL1526" i="3"/>
  <c r="AM1526" i="3"/>
  <c r="AN1526" i="3"/>
  <c r="AV1526" i="3"/>
  <c r="C1527" i="3"/>
  <c r="D1527" i="3"/>
  <c r="E1527" i="3"/>
  <c r="F1527" i="3"/>
  <c r="G1527" i="3"/>
  <c r="H1527" i="3"/>
  <c r="J1527" i="3"/>
  <c r="K1527" i="3"/>
  <c r="L1527" i="3"/>
  <c r="M1527" i="3"/>
  <c r="AG1527" i="3"/>
  <c r="AH1527" i="3"/>
  <c r="AI1527" i="3"/>
  <c r="AJ1527" i="3"/>
  <c r="AK1527" i="3"/>
  <c r="AL1527" i="3"/>
  <c r="AM1527" i="3"/>
  <c r="AN1527" i="3"/>
  <c r="AV1527" i="3"/>
  <c r="C1528" i="3"/>
  <c r="D1528" i="3"/>
  <c r="E1528" i="3"/>
  <c r="F1528" i="3"/>
  <c r="G1528" i="3"/>
  <c r="H1528" i="3"/>
  <c r="J1528" i="3"/>
  <c r="K1528" i="3"/>
  <c r="L1528" i="3"/>
  <c r="M1528" i="3"/>
  <c r="AG1528" i="3"/>
  <c r="AH1528" i="3"/>
  <c r="AI1528" i="3"/>
  <c r="AJ1528" i="3"/>
  <c r="AK1528" i="3"/>
  <c r="AL1528" i="3"/>
  <c r="AM1528" i="3"/>
  <c r="AN1528" i="3"/>
  <c r="AV1528" i="3"/>
  <c r="C1529" i="3"/>
  <c r="D1529" i="3"/>
  <c r="E1529" i="3"/>
  <c r="F1529" i="3"/>
  <c r="G1529" i="3"/>
  <c r="H1529" i="3"/>
  <c r="J1529" i="3"/>
  <c r="K1529" i="3"/>
  <c r="L1529" i="3"/>
  <c r="M1529" i="3"/>
  <c r="AG1529" i="3"/>
  <c r="AH1529" i="3"/>
  <c r="AI1529" i="3"/>
  <c r="AJ1529" i="3"/>
  <c r="AK1529" i="3"/>
  <c r="AL1529" i="3"/>
  <c r="AM1529" i="3"/>
  <c r="AN1529" i="3"/>
  <c r="AV1529" i="3"/>
  <c r="C1530" i="3"/>
  <c r="D1530" i="3"/>
  <c r="E1530" i="3"/>
  <c r="F1530" i="3"/>
  <c r="G1530" i="3"/>
  <c r="H1530" i="3"/>
  <c r="J1530" i="3"/>
  <c r="K1530" i="3"/>
  <c r="L1530" i="3"/>
  <c r="M1530" i="3"/>
  <c r="AG1530" i="3"/>
  <c r="AH1530" i="3"/>
  <c r="AI1530" i="3"/>
  <c r="AJ1530" i="3"/>
  <c r="AK1530" i="3"/>
  <c r="AL1530" i="3"/>
  <c r="AM1530" i="3"/>
  <c r="AN1530" i="3"/>
  <c r="AV1530" i="3"/>
  <c r="C1531" i="3"/>
  <c r="D1531" i="3"/>
  <c r="E1531" i="3"/>
  <c r="F1531" i="3"/>
  <c r="G1531" i="3"/>
  <c r="H1531" i="3"/>
  <c r="J1531" i="3"/>
  <c r="K1531" i="3"/>
  <c r="L1531" i="3"/>
  <c r="M1531" i="3"/>
  <c r="AG1531" i="3"/>
  <c r="AH1531" i="3"/>
  <c r="AI1531" i="3"/>
  <c r="AJ1531" i="3"/>
  <c r="AK1531" i="3"/>
  <c r="AL1531" i="3"/>
  <c r="AM1531" i="3"/>
  <c r="AN1531" i="3"/>
  <c r="AV1531" i="3"/>
  <c r="C1532" i="3"/>
  <c r="D1532" i="3"/>
  <c r="E1532" i="3"/>
  <c r="F1532" i="3"/>
  <c r="G1532" i="3"/>
  <c r="H1532" i="3"/>
  <c r="J1532" i="3"/>
  <c r="K1532" i="3"/>
  <c r="L1532" i="3"/>
  <c r="M1532" i="3"/>
  <c r="AG1532" i="3"/>
  <c r="AH1532" i="3"/>
  <c r="AI1532" i="3"/>
  <c r="AJ1532" i="3"/>
  <c r="AK1532" i="3"/>
  <c r="AL1532" i="3"/>
  <c r="AM1532" i="3"/>
  <c r="AN1532" i="3"/>
  <c r="AV1532" i="3"/>
  <c r="C1533" i="3"/>
  <c r="D1533" i="3"/>
  <c r="E1533" i="3"/>
  <c r="F1533" i="3"/>
  <c r="G1533" i="3"/>
  <c r="H1533" i="3"/>
  <c r="J1533" i="3"/>
  <c r="K1533" i="3"/>
  <c r="L1533" i="3"/>
  <c r="M1533" i="3"/>
  <c r="AG1533" i="3"/>
  <c r="AH1533" i="3"/>
  <c r="AI1533" i="3"/>
  <c r="AJ1533" i="3"/>
  <c r="AK1533" i="3"/>
  <c r="AL1533" i="3"/>
  <c r="AM1533" i="3"/>
  <c r="AN1533" i="3"/>
  <c r="AV1533" i="3"/>
  <c r="C1534" i="3"/>
  <c r="D1534" i="3"/>
  <c r="E1534" i="3"/>
  <c r="F1534" i="3"/>
  <c r="G1534" i="3"/>
  <c r="H1534" i="3"/>
  <c r="J1534" i="3"/>
  <c r="K1534" i="3"/>
  <c r="L1534" i="3"/>
  <c r="M1534" i="3"/>
  <c r="AG1534" i="3"/>
  <c r="AH1534" i="3"/>
  <c r="AI1534" i="3"/>
  <c r="AJ1534" i="3"/>
  <c r="AK1534" i="3"/>
  <c r="AL1534" i="3"/>
  <c r="AM1534" i="3"/>
  <c r="AN1534" i="3"/>
  <c r="AV1534" i="3"/>
  <c r="C1535" i="3"/>
  <c r="D1535" i="3"/>
  <c r="E1535" i="3"/>
  <c r="F1535" i="3"/>
  <c r="G1535" i="3"/>
  <c r="H1535" i="3"/>
  <c r="J1535" i="3"/>
  <c r="K1535" i="3"/>
  <c r="L1535" i="3"/>
  <c r="M1535" i="3"/>
  <c r="AG1535" i="3"/>
  <c r="AH1535" i="3"/>
  <c r="AI1535" i="3"/>
  <c r="AJ1535" i="3"/>
  <c r="AK1535" i="3"/>
  <c r="AL1535" i="3"/>
  <c r="AM1535" i="3"/>
  <c r="AN1535" i="3"/>
  <c r="AV1535" i="3"/>
  <c r="C1536" i="3"/>
  <c r="D1536" i="3"/>
  <c r="E1536" i="3"/>
  <c r="F1536" i="3"/>
  <c r="G1536" i="3"/>
  <c r="H1536" i="3"/>
  <c r="J1536" i="3"/>
  <c r="K1536" i="3"/>
  <c r="L1536" i="3"/>
  <c r="M1536" i="3"/>
  <c r="AG1536" i="3"/>
  <c r="AH1536" i="3"/>
  <c r="AI1536" i="3"/>
  <c r="AJ1536" i="3"/>
  <c r="AK1536" i="3"/>
  <c r="AL1536" i="3"/>
  <c r="AM1536" i="3"/>
  <c r="AN1536" i="3"/>
  <c r="AV1536" i="3"/>
  <c r="C1537" i="3"/>
  <c r="D1537" i="3"/>
  <c r="E1537" i="3"/>
  <c r="F1537" i="3"/>
  <c r="G1537" i="3"/>
  <c r="H1537" i="3"/>
  <c r="J1537" i="3"/>
  <c r="K1537" i="3"/>
  <c r="L1537" i="3"/>
  <c r="M1537" i="3"/>
  <c r="AG1537" i="3"/>
  <c r="AH1537" i="3"/>
  <c r="AI1537" i="3"/>
  <c r="AJ1537" i="3"/>
  <c r="AK1537" i="3"/>
  <c r="AL1537" i="3"/>
  <c r="AM1537" i="3"/>
  <c r="AN1537" i="3"/>
  <c r="AV1537" i="3"/>
  <c r="C1538" i="3"/>
  <c r="D1538" i="3"/>
  <c r="E1538" i="3"/>
  <c r="F1538" i="3"/>
  <c r="G1538" i="3"/>
  <c r="H1538" i="3"/>
  <c r="J1538" i="3"/>
  <c r="K1538" i="3"/>
  <c r="L1538" i="3"/>
  <c r="M1538" i="3"/>
  <c r="AG1538" i="3"/>
  <c r="AH1538" i="3"/>
  <c r="AI1538" i="3"/>
  <c r="AJ1538" i="3"/>
  <c r="AK1538" i="3"/>
  <c r="AL1538" i="3"/>
  <c r="AM1538" i="3"/>
  <c r="AN1538" i="3"/>
  <c r="AV1538" i="3"/>
  <c r="C1539" i="3"/>
  <c r="D1539" i="3"/>
  <c r="E1539" i="3"/>
  <c r="F1539" i="3"/>
  <c r="G1539" i="3"/>
  <c r="H1539" i="3"/>
  <c r="J1539" i="3"/>
  <c r="K1539" i="3"/>
  <c r="L1539" i="3"/>
  <c r="M1539" i="3"/>
  <c r="AG1539" i="3"/>
  <c r="AH1539" i="3"/>
  <c r="AI1539" i="3"/>
  <c r="AJ1539" i="3"/>
  <c r="AK1539" i="3"/>
  <c r="AL1539" i="3"/>
  <c r="AM1539" i="3"/>
  <c r="AN1539" i="3"/>
  <c r="AV1539" i="3"/>
  <c r="C1540" i="3"/>
  <c r="D1540" i="3"/>
  <c r="E1540" i="3"/>
  <c r="F1540" i="3"/>
  <c r="G1540" i="3"/>
  <c r="H1540" i="3"/>
  <c r="J1540" i="3"/>
  <c r="K1540" i="3"/>
  <c r="L1540" i="3"/>
  <c r="M1540" i="3"/>
  <c r="AG1540" i="3"/>
  <c r="AH1540" i="3"/>
  <c r="AI1540" i="3"/>
  <c r="AJ1540" i="3"/>
  <c r="AK1540" i="3"/>
  <c r="AL1540" i="3"/>
  <c r="AM1540" i="3"/>
  <c r="AN1540" i="3"/>
  <c r="AV1540" i="3"/>
  <c r="C1541" i="3"/>
  <c r="D1541" i="3"/>
  <c r="E1541" i="3"/>
  <c r="F1541" i="3"/>
  <c r="G1541" i="3"/>
  <c r="H1541" i="3"/>
  <c r="J1541" i="3"/>
  <c r="K1541" i="3"/>
  <c r="L1541" i="3"/>
  <c r="M1541" i="3"/>
  <c r="AG1541" i="3"/>
  <c r="AH1541" i="3"/>
  <c r="AI1541" i="3"/>
  <c r="AJ1541" i="3"/>
  <c r="AK1541" i="3"/>
  <c r="AL1541" i="3"/>
  <c r="AM1541" i="3"/>
  <c r="AN1541" i="3"/>
  <c r="AV1541" i="3"/>
  <c r="C1542" i="3"/>
  <c r="D1542" i="3"/>
  <c r="E1542" i="3"/>
  <c r="F1542" i="3"/>
  <c r="G1542" i="3"/>
  <c r="H1542" i="3"/>
  <c r="J1542" i="3"/>
  <c r="K1542" i="3"/>
  <c r="L1542" i="3"/>
  <c r="M1542" i="3"/>
  <c r="AG1542" i="3"/>
  <c r="AH1542" i="3"/>
  <c r="AI1542" i="3"/>
  <c r="AJ1542" i="3"/>
  <c r="AK1542" i="3"/>
  <c r="AL1542" i="3"/>
  <c r="AM1542" i="3"/>
  <c r="AN1542" i="3"/>
  <c r="AV1542" i="3"/>
  <c r="C1543" i="3"/>
  <c r="D1543" i="3"/>
  <c r="E1543" i="3"/>
  <c r="F1543" i="3"/>
  <c r="G1543" i="3"/>
  <c r="H1543" i="3"/>
  <c r="J1543" i="3"/>
  <c r="K1543" i="3"/>
  <c r="L1543" i="3"/>
  <c r="M1543" i="3"/>
  <c r="AG1543" i="3"/>
  <c r="AH1543" i="3"/>
  <c r="AI1543" i="3"/>
  <c r="AJ1543" i="3"/>
  <c r="AK1543" i="3"/>
  <c r="AL1543" i="3"/>
  <c r="AM1543" i="3"/>
  <c r="AN1543" i="3"/>
  <c r="AV1543" i="3"/>
  <c r="C1544" i="3"/>
  <c r="D1544" i="3"/>
  <c r="E1544" i="3"/>
  <c r="F1544" i="3"/>
  <c r="G1544" i="3"/>
  <c r="H1544" i="3"/>
  <c r="J1544" i="3"/>
  <c r="K1544" i="3"/>
  <c r="L1544" i="3"/>
  <c r="M1544" i="3"/>
  <c r="AG1544" i="3"/>
  <c r="AH1544" i="3"/>
  <c r="AI1544" i="3"/>
  <c r="AJ1544" i="3"/>
  <c r="AK1544" i="3"/>
  <c r="AL1544" i="3"/>
  <c r="AM1544" i="3"/>
  <c r="AN1544" i="3"/>
  <c r="AV1544" i="3"/>
  <c r="C1545" i="3"/>
  <c r="D1545" i="3"/>
  <c r="E1545" i="3"/>
  <c r="F1545" i="3"/>
  <c r="G1545" i="3"/>
  <c r="H1545" i="3"/>
  <c r="J1545" i="3"/>
  <c r="K1545" i="3"/>
  <c r="L1545" i="3"/>
  <c r="M1545" i="3"/>
  <c r="AG1545" i="3"/>
  <c r="AH1545" i="3"/>
  <c r="AI1545" i="3"/>
  <c r="AJ1545" i="3"/>
  <c r="AK1545" i="3"/>
  <c r="AL1545" i="3"/>
  <c r="AM1545" i="3"/>
  <c r="AN1545" i="3"/>
  <c r="AV1545" i="3"/>
  <c r="C1546" i="3"/>
  <c r="D1546" i="3"/>
  <c r="E1546" i="3"/>
  <c r="F1546" i="3"/>
  <c r="G1546" i="3"/>
  <c r="H1546" i="3"/>
  <c r="J1546" i="3"/>
  <c r="K1546" i="3"/>
  <c r="L1546" i="3"/>
  <c r="M1546" i="3"/>
  <c r="AG1546" i="3"/>
  <c r="AH1546" i="3"/>
  <c r="AI1546" i="3"/>
  <c r="AJ1546" i="3"/>
  <c r="AK1546" i="3"/>
  <c r="AL1546" i="3"/>
  <c r="AM1546" i="3"/>
  <c r="AN1546" i="3"/>
  <c r="AV1546" i="3"/>
  <c r="C1547" i="3"/>
  <c r="D1547" i="3"/>
  <c r="E1547" i="3"/>
  <c r="F1547" i="3"/>
  <c r="G1547" i="3"/>
  <c r="H1547" i="3"/>
  <c r="J1547" i="3"/>
  <c r="K1547" i="3"/>
  <c r="L1547" i="3"/>
  <c r="M1547" i="3"/>
  <c r="AG1547" i="3"/>
  <c r="AH1547" i="3"/>
  <c r="AI1547" i="3"/>
  <c r="AJ1547" i="3"/>
  <c r="AK1547" i="3"/>
  <c r="AL1547" i="3"/>
  <c r="AM1547" i="3"/>
  <c r="AN1547" i="3"/>
  <c r="AV1547" i="3"/>
  <c r="C1548" i="3"/>
  <c r="D1548" i="3"/>
  <c r="E1548" i="3"/>
  <c r="F1548" i="3"/>
  <c r="G1548" i="3"/>
  <c r="H1548" i="3"/>
  <c r="J1548" i="3"/>
  <c r="K1548" i="3"/>
  <c r="L1548" i="3"/>
  <c r="M1548" i="3"/>
  <c r="AG1548" i="3"/>
  <c r="AH1548" i="3"/>
  <c r="AI1548" i="3"/>
  <c r="AJ1548" i="3"/>
  <c r="AK1548" i="3"/>
  <c r="AL1548" i="3"/>
  <c r="AM1548" i="3"/>
  <c r="AN1548" i="3"/>
  <c r="AV1548" i="3"/>
  <c r="C1549" i="3"/>
  <c r="D1549" i="3"/>
  <c r="E1549" i="3"/>
  <c r="F1549" i="3"/>
  <c r="G1549" i="3"/>
  <c r="H1549" i="3"/>
  <c r="J1549" i="3"/>
  <c r="K1549" i="3"/>
  <c r="L1549" i="3"/>
  <c r="M1549" i="3"/>
  <c r="AG1549" i="3"/>
  <c r="AH1549" i="3"/>
  <c r="AI1549" i="3"/>
  <c r="AJ1549" i="3"/>
  <c r="AK1549" i="3"/>
  <c r="AL1549" i="3"/>
  <c r="AM1549" i="3"/>
  <c r="AN1549" i="3"/>
  <c r="AV1549" i="3"/>
  <c r="C1550" i="3"/>
  <c r="D1550" i="3"/>
  <c r="E1550" i="3"/>
  <c r="F1550" i="3"/>
  <c r="G1550" i="3"/>
  <c r="H1550" i="3"/>
  <c r="J1550" i="3"/>
  <c r="K1550" i="3"/>
  <c r="L1550" i="3"/>
  <c r="M1550" i="3"/>
  <c r="AG1550" i="3"/>
  <c r="AH1550" i="3"/>
  <c r="AI1550" i="3"/>
  <c r="AJ1550" i="3"/>
  <c r="AK1550" i="3"/>
  <c r="AL1550" i="3"/>
  <c r="AM1550" i="3"/>
  <c r="AN1550" i="3"/>
  <c r="AV1550" i="3"/>
  <c r="C1551" i="3"/>
  <c r="D1551" i="3"/>
  <c r="E1551" i="3"/>
  <c r="F1551" i="3"/>
  <c r="G1551" i="3"/>
  <c r="H1551" i="3"/>
  <c r="J1551" i="3"/>
  <c r="K1551" i="3"/>
  <c r="L1551" i="3"/>
  <c r="M1551" i="3"/>
  <c r="AG1551" i="3"/>
  <c r="AH1551" i="3"/>
  <c r="AI1551" i="3"/>
  <c r="AJ1551" i="3"/>
  <c r="AK1551" i="3"/>
  <c r="AL1551" i="3"/>
  <c r="AM1551" i="3"/>
  <c r="AN1551" i="3"/>
  <c r="AV1551" i="3"/>
  <c r="C1552" i="3"/>
  <c r="D1552" i="3"/>
  <c r="E1552" i="3"/>
  <c r="F1552" i="3"/>
  <c r="G1552" i="3"/>
  <c r="H1552" i="3"/>
  <c r="J1552" i="3"/>
  <c r="K1552" i="3"/>
  <c r="L1552" i="3"/>
  <c r="M1552" i="3"/>
  <c r="AG1552" i="3"/>
  <c r="AH1552" i="3"/>
  <c r="AI1552" i="3"/>
  <c r="AJ1552" i="3"/>
  <c r="AK1552" i="3"/>
  <c r="AL1552" i="3"/>
  <c r="AM1552" i="3"/>
  <c r="AN1552" i="3"/>
  <c r="AV1552" i="3"/>
  <c r="C1553" i="3"/>
  <c r="D1553" i="3"/>
  <c r="E1553" i="3"/>
  <c r="F1553" i="3"/>
  <c r="G1553" i="3"/>
  <c r="H1553" i="3"/>
  <c r="J1553" i="3"/>
  <c r="K1553" i="3"/>
  <c r="L1553" i="3"/>
  <c r="M1553" i="3"/>
  <c r="AG1553" i="3"/>
  <c r="AH1553" i="3"/>
  <c r="AI1553" i="3"/>
  <c r="AJ1553" i="3"/>
  <c r="AK1553" i="3"/>
  <c r="AL1553" i="3"/>
  <c r="AM1553" i="3"/>
  <c r="AN1553" i="3"/>
  <c r="AV1553" i="3"/>
  <c r="C1554" i="3"/>
  <c r="D1554" i="3"/>
  <c r="E1554" i="3"/>
  <c r="F1554" i="3"/>
  <c r="G1554" i="3"/>
  <c r="H1554" i="3"/>
  <c r="J1554" i="3"/>
  <c r="K1554" i="3"/>
  <c r="L1554" i="3"/>
  <c r="M1554" i="3"/>
  <c r="AG1554" i="3"/>
  <c r="AH1554" i="3"/>
  <c r="AI1554" i="3"/>
  <c r="AJ1554" i="3"/>
  <c r="AK1554" i="3"/>
  <c r="AL1554" i="3"/>
  <c r="AM1554" i="3"/>
  <c r="AN1554" i="3"/>
  <c r="AV1554" i="3"/>
  <c r="C1555" i="3"/>
  <c r="D1555" i="3"/>
  <c r="E1555" i="3"/>
  <c r="F1555" i="3"/>
  <c r="G1555" i="3"/>
  <c r="H1555" i="3"/>
  <c r="J1555" i="3"/>
  <c r="K1555" i="3"/>
  <c r="L1555" i="3"/>
  <c r="M1555" i="3"/>
  <c r="AG1555" i="3"/>
  <c r="AH1555" i="3"/>
  <c r="AI1555" i="3"/>
  <c r="AJ1555" i="3"/>
  <c r="AK1555" i="3"/>
  <c r="AL1555" i="3"/>
  <c r="AM1555" i="3"/>
  <c r="AN1555" i="3"/>
  <c r="AV1555" i="3"/>
  <c r="C1556" i="3"/>
  <c r="D1556" i="3"/>
  <c r="E1556" i="3"/>
  <c r="F1556" i="3"/>
  <c r="G1556" i="3"/>
  <c r="H1556" i="3"/>
  <c r="J1556" i="3"/>
  <c r="K1556" i="3"/>
  <c r="L1556" i="3"/>
  <c r="M1556" i="3"/>
  <c r="AG1556" i="3"/>
  <c r="AH1556" i="3"/>
  <c r="AI1556" i="3"/>
  <c r="AJ1556" i="3"/>
  <c r="AK1556" i="3"/>
  <c r="AL1556" i="3"/>
  <c r="AM1556" i="3"/>
  <c r="AN1556" i="3"/>
  <c r="AV1556" i="3"/>
  <c r="C1557" i="3"/>
  <c r="D1557" i="3"/>
  <c r="E1557" i="3"/>
  <c r="F1557" i="3"/>
  <c r="G1557" i="3"/>
  <c r="H1557" i="3"/>
  <c r="J1557" i="3"/>
  <c r="K1557" i="3"/>
  <c r="L1557" i="3"/>
  <c r="M1557" i="3"/>
  <c r="AG1557" i="3"/>
  <c r="AH1557" i="3"/>
  <c r="AI1557" i="3"/>
  <c r="AJ1557" i="3"/>
  <c r="AK1557" i="3"/>
  <c r="AL1557" i="3"/>
  <c r="AM1557" i="3"/>
  <c r="AN1557" i="3"/>
  <c r="AV1557" i="3"/>
  <c r="C1558" i="3"/>
  <c r="D1558" i="3"/>
  <c r="E1558" i="3"/>
  <c r="F1558" i="3"/>
  <c r="G1558" i="3"/>
  <c r="H1558" i="3"/>
  <c r="J1558" i="3"/>
  <c r="K1558" i="3"/>
  <c r="L1558" i="3"/>
  <c r="M1558" i="3"/>
  <c r="AG1558" i="3"/>
  <c r="AH1558" i="3"/>
  <c r="AI1558" i="3"/>
  <c r="AJ1558" i="3"/>
  <c r="AK1558" i="3"/>
  <c r="AL1558" i="3"/>
  <c r="AM1558" i="3"/>
  <c r="AN1558" i="3"/>
  <c r="AV1558" i="3"/>
  <c r="C1559" i="3"/>
  <c r="D1559" i="3"/>
  <c r="E1559" i="3"/>
  <c r="F1559" i="3"/>
  <c r="G1559" i="3"/>
  <c r="H1559" i="3"/>
  <c r="J1559" i="3"/>
  <c r="K1559" i="3"/>
  <c r="L1559" i="3"/>
  <c r="M1559" i="3"/>
  <c r="AG1559" i="3"/>
  <c r="AH1559" i="3"/>
  <c r="AI1559" i="3"/>
  <c r="AJ1559" i="3"/>
  <c r="AK1559" i="3"/>
  <c r="AL1559" i="3"/>
  <c r="AM1559" i="3"/>
  <c r="AN1559" i="3"/>
  <c r="AV1559" i="3"/>
  <c r="C1560" i="3"/>
  <c r="D1560" i="3"/>
  <c r="E1560" i="3"/>
  <c r="F1560" i="3"/>
  <c r="G1560" i="3"/>
  <c r="H1560" i="3"/>
  <c r="J1560" i="3"/>
  <c r="K1560" i="3"/>
  <c r="L1560" i="3"/>
  <c r="M1560" i="3"/>
  <c r="AG1560" i="3"/>
  <c r="AH1560" i="3"/>
  <c r="AI1560" i="3"/>
  <c r="AJ1560" i="3"/>
  <c r="AK1560" i="3"/>
  <c r="AL1560" i="3"/>
  <c r="AM1560" i="3"/>
  <c r="AN1560" i="3"/>
  <c r="AV1560" i="3"/>
  <c r="C1561" i="3"/>
  <c r="D1561" i="3"/>
  <c r="E1561" i="3"/>
  <c r="F1561" i="3"/>
  <c r="G1561" i="3"/>
  <c r="H1561" i="3"/>
  <c r="J1561" i="3"/>
  <c r="K1561" i="3"/>
  <c r="L1561" i="3"/>
  <c r="M1561" i="3"/>
  <c r="AG1561" i="3"/>
  <c r="AH1561" i="3"/>
  <c r="AI1561" i="3"/>
  <c r="AJ1561" i="3"/>
  <c r="AK1561" i="3"/>
  <c r="AL1561" i="3"/>
  <c r="AM1561" i="3"/>
  <c r="AN1561" i="3"/>
  <c r="AV1561" i="3"/>
  <c r="C1562" i="3"/>
  <c r="D1562" i="3"/>
  <c r="E1562" i="3"/>
  <c r="F1562" i="3"/>
  <c r="G1562" i="3"/>
  <c r="H1562" i="3"/>
  <c r="J1562" i="3"/>
  <c r="K1562" i="3"/>
  <c r="L1562" i="3"/>
  <c r="M1562" i="3"/>
  <c r="AG1562" i="3"/>
  <c r="AH1562" i="3"/>
  <c r="AI1562" i="3"/>
  <c r="AJ1562" i="3"/>
  <c r="AK1562" i="3"/>
  <c r="AL1562" i="3"/>
  <c r="AM1562" i="3"/>
  <c r="AN1562" i="3"/>
  <c r="AV1562" i="3"/>
  <c r="C1563" i="3"/>
  <c r="D1563" i="3"/>
  <c r="E1563" i="3"/>
  <c r="F1563" i="3"/>
  <c r="G1563" i="3"/>
  <c r="H1563" i="3"/>
  <c r="J1563" i="3"/>
  <c r="K1563" i="3"/>
  <c r="L1563" i="3"/>
  <c r="M1563" i="3"/>
  <c r="AG1563" i="3"/>
  <c r="AH1563" i="3"/>
  <c r="AI1563" i="3"/>
  <c r="AJ1563" i="3"/>
  <c r="AK1563" i="3"/>
  <c r="AL1563" i="3"/>
  <c r="AM1563" i="3"/>
  <c r="AN1563" i="3"/>
  <c r="AV1563" i="3"/>
  <c r="C1564" i="3"/>
  <c r="D1564" i="3"/>
  <c r="E1564" i="3"/>
  <c r="F1564" i="3"/>
  <c r="G1564" i="3"/>
  <c r="H1564" i="3"/>
  <c r="J1564" i="3"/>
  <c r="K1564" i="3"/>
  <c r="L1564" i="3"/>
  <c r="M1564" i="3"/>
  <c r="AG1564" i="3"/>
  <c r="AH1564" i="3"/>
  <c r="AI1564" i="3"/>
  <c r="AJ1564" i="3"/>
  <c r="AK1564" i="3"/>
  <c r="AL1564" i="3"/>
  <c r="AM1564" i="3"/>
  <c r="AN1564" i="3"/>
  <c r="AV1564" i="3"/>
  <c r="C1565" i="3"/>
  <c r="D1565" i="3"/>
  <c r="E1565" i="3"/>
  <c r="F1565" i="3"/>
  <c r="G1565" i="3"/>
  <c r="H1565" i="3"/>
  <c r="J1565" i="3"/>
  <c r="K1565" i="3"/>
  <c r="L1565" i="3"/>
  <c r="M1565" i="3"/>
  <c r="AG1565" i="3"/>
  <c r="AH1565" i="3"/>
  <c r="AI1565" i="3"/>
  <c r="AJ1565" i="3"/>
  <c r="AK1565" i="3"/>
  <c r="AL1565" i="3"/>
  <c r="AM1565" i="3"/>
  <c r="AN1565" i="3"/>
  <c r="AV1565" i="3"/>
  <c r="C1566" i="3"/>
  <c r="D1566" i="3"/>
  <c r="E1566" i="3"/>
  <c r="F1566" i="3"/>
  <c r="G1566" i="3"/>
  <c r="H1566" i="3"/>
  <c r="J1566" i="3"/>
  <c r="K1566" i="3"/>
  <c r="L1566" i="3"/>
  <c r="M1566" i="3"/>
  <c r="AG1566" i="3"/>
  <c r="AH1566" i="3"/>
  <c r="AI1566" i="3"/>
  <c r="AJ1566" i="3"/>
  <c r="AK1566" i="3"/>
  <c r="AL1566" i="3"/>
  <c r="AM1566" i="3"/>
  <c r="AN1566" i="3"/>
  <c r="AV1566" i="3"/>
  <c r="C1567" i="3"/>
  <c r="D1567" i="3"/>
  <c r="E1567" i="3"/>
  <c r="F1567" i="3"/>
  <c r="G1567" i="3"/>
  <c r="H1567" i="3"/>
  <c r="J1567" i="3"/>
  <c r="K1567" i="3"/>
  <c r="L1567" i="3"/>
  <c r="M1567" i="3"/>
  <c r="AG1567" i="3"/>
  <c r="AH1567" i="3"/>
  <c r="AI1567" i="3"/>
  <c r="AJ1567" i="3"/>
  <c r="AK1567" i="3"/>
  <c r="AL1567" i="3"/>
  <c r="AM1567" i="3"/>
  <c r="AN1567" i="3"/>
  <c r="AV1567" i="3"/>
  <c r="C1568" i="3"/>
  <c r="D1568" i="3"/>
  <c r="E1568" i="3"/>
  <c r="F1568" i="3"/>
  <c r="G1568" i="3"/>
  <c r="H1568" i="3"/>
  <c r="J1568" i="3"/>
  <c r="K1568" i="3"/>
  <c r="L1568" i="3"/>
  <c r="M1568" i="3"/>
  <c r="AG1568" i="3"/>
  <c r="AH1568" i="3"/>
  <c r="AI1568" i="3"/>
  <c r="AJ1568" i="3"/>
  <c r="AK1568" i="3"/>
  <c r="AL1568" i="3"/>
  <c r="AM1568" i="3"/>
  <c r="AN1568" i="3"/>
  <c r="AV1568" i="3"/>
  <c r="C1569" i="3"/>
  <c r="D1569" i="3"/>
  <c r="E1569" i="3"/>
  <c r="F1569" i="3"/>
  <c r="G1569" i="3"/>
  <c r="H1569" i="3"/>
  <c r="J1569" i="3"/>
  <c r="K1569" i="3"/>
  <c r="L1569" i="3"/>
  <c r="M1569" i="3"/>
  <c r="AG1569" i="3"/>
  <c r="AH1569" i="3"/>
  <c r="AI1569" i="3"/>
  <c r="AJ1569" i="3"/>
  <c r="AK1569" i="3"/>
  <c r="AL1569" i="3"/>
  <c r="AM1569" i="3"/>
  <c r="AN1569" i="3"/>
  <c r="AV1569" i="3"/>
  <c r="C1570" i="3"/>
  <c r="D1570" i="3"/>
  <c r="E1570" i="3"/>
  <c r="F1570" i="3"/>
  <c r="G1570" i="3"/>
  <c r="H1570" i="3"/>
  <c r="J1570" i="3"/>
  <c r="K1570" i="3"/>
  <c r="L1570" i="3"/>
  <c r="M1570" i="3"/>
  <c r="AG1570" i="3"/>
  <c r="AH1570" i="3"/>
  <c r="AI1570" i="3"/>
  <c r="AJ1570" i="3"/>
  <c r="AK1570" i="3"/>
  <c r="AL1570" i="3"/>
  <c r="AM1570" i="3"/>
  <c r="AN1570" i="3"/>
  <c r="AV1570" i="3"/>
  <c r="C1571" i="3"/>
  <c r="D1571" i="3"/>
  <c r="E1571" i="3"/>
  <c r="F1571" i="3"/>
  <c r="G1571" i="3"/>
  <c r="H1571" i="3"/>
  <c r="J1571" i="3"/>
  <c r="K1571" i="3"/>
  <c r="L1571" i="3"/>
  <c r="M1571" i="3"/>
  <c r="AG1571" i="3"/>
  <c r="AH1571" i="3"/>
  <c r="AI1571" i="3"/>
  <c r="AJ1571" i="3"/>
  <c r="AK1571" i="3"/>
  <c r="AL1571" i="3"/>
  <c r="AM1571" i="3"/>
  <c r="AN1571" i="3"/>
  <c r="AV1571" i="3"/>
  <c r="C1572" i="3"/>
  <c r="D1572" i="3"/>
  <c r="E1572" i="3"/>
  <c r="F1572" i="3"/>
  <c r="G1572" i="3"/>
  <c r="H1572" i="3"/>
  <c r="J1572" i="3"/>
  <c r="K1572" i="3"/>
  <c r="L1572" i="3"/>
  <c r="M1572" i="3"/>
  <c r="AG1572" i="3"/>
  <c r="AH1572" i="3"/>
  <c r="AI1572" i="3"/>
  <c r="AJ1572" i="3"/>
  <c r="AK1572" i="3"/>
  <c r="AL1572" i="3"/>
  <c r="AM1572" i="3"/>
  <c r="AN1572" i="3"/>
  <c r="AV1572" i="3"/>
  <c r="C1573" i="3"/>
  <c r="D1573" i="3"/>
  <c r="E1573" i="3"/>
  <c r="F1573" i="3"/>
  <c r="G1573" i="3"/>
  <c r="H1573" i="3"/>
  <c r="J1573" i="3"/>
  <c r="K1573" i="3"/>
  <c r="L1573" i="3"/>
  <c r="M1573" i="3"/>
  <c r="AG1573" i="3"/>
  <c r="AH1573" i="3"/>
  <c r="AI1573" i="3"/>
  <c r="AJ1573" i="3"/>
  <c r="AK1573" i="3"/>
  <c r="AL1573" i="3"/>
  <c r="AM1573" i="3"/>
  <c r="AN1573" i="3"/>
  <c r="AV1573" i="3"/>
  <c r="C1574" i="3"/>
  <c r="D1574" i="3"/>
  <c r="E1574" i="3"/>
  <c r="F1574" i="3"/>
  <c r="G1574" i="3"/>
  <c r="H1574" i="3"/>
  <c r="J1574" i="3"/>
  <c r="K1574" i="3"/>
  <c r="L1574" i="3"/>
  <c r="M1574" i="3"/>
  <c r="AG1574" i="3"/>
  <c r="AH1574" i="3"/>
  <c r="AI1574" i="3"/>
  <c r="AJ1574" i="3"/>
  <c r="AK1574" i="3"/>
  <c r="AL1574" i="3"/>
  <c r="AM1574" i="3"/>
  <c r="AN1574" i="3"/>
  <c r="AV1574" i="3"/>
  <c r="C1575" i="3"/>
  <c r="D1575" i="3"/>
  <c r="E1575" i="3"/>
  <c r="F1575" i="3"/>
  <c r="G1575" i="3"/>
  <c r="H1575" i="3"/>
  <c r="J1575" i="3"/>
  <c r="K1575" i="3"/>
  <c r="L1575" i="3"/>
  <c r="M1575" i="3"/>
  <c r="AG1575" i="3"/>
  <c r="AH1575" i="3"/>
  <c r="AI1575" i="3"/>
  <c r="AJ1575" i="3"/>
  <c r="AK1575" i="3"/>
  <c r="AL1575" i="3"/>
  <c r="AM1575" i="3"/>
  <c r="AN1575" i="3"/>
  <c r="AV1575" i="3"/>
  <c r="C1576" i="3"/>
  <c r="D1576" i="3"/>
  <c r="E1576" i="3"/>
  <c r="F1576" i="3"/>
  <c r="G1576" i="3"/>
  <c r="H1576" i="3"/>
  <c r="J1576" i="3"/>
  <c r="K1576" i="3"/>
  <c r="L1576" i="3"/>
  <c r="M1576" i="3"/>
  <c r="AG1576" i="3"/>
  <c r="AH1576" i="3"/>
  <c r="AI1576" i="3"/>
  <c r="AJ1576" i="3"/>
  <c r="AK1576" i="3"/>
  <c r="AL1576" i="3"/>
  <c r="AM1576" i="3"/>
  <c r="AN1576" i="3"/>
  <c r="AV1576" i="3"/>
  <c r="C1577" i="3"/>
  <c r="D1577" i="3"/>
  <c r="E1577" i="3"/>
  <c r="F1577" i="3"/>
  <c r="G1577" i="3"/>
  <c r="H1577" i="3"/>
  <c r="J1577" i="3"/>
  <c r="K1577" i="3"/>
  <c r="L1577" i="3"/>
  <c r="M1577" i="3"/>
  <c r="AG1577" i="3"/>
  <c r="AH1577" i="3"/>
  <c r="AI1577" i="3"/>
  <c r="AJ1577" i="3"/>
  <c r="AK1577" i="3"/>
  <c r="AL1577" i="3"/>
  <c r="AM1577" i="3"/>
  <c r="AN1577" i="3"/>
  <c r="AV1577" i="3"/>
  <c r="C1578" i="3"/>
  <c r="D1578" i="3"/>
  <c r="E1578" i="3"/>
  <c r="F1578" i="3"/>
  <c r="G1578" i="3"/>
  <c r="H1578" i="3"/>
  <c r="J1578" i="3"/>
  <c r="K1578" i="3"/>
  <c r="L1578" i="3"/>
  <c r="M1578" i="3"/>
  <c r="AG1578" i="3"/>
  <c r="AH1578" i="3"/>
  <c r="AI1578" i="3"/>
  <c r="AJ1578" i="3"/>
  <c r="AK1578" i="3"/>
  <c r="AL1578" i="3"/>
  <c r="AM1578" i="3"/>
  <c r="AN1578" i="3"/>
  <c r="AV1578" i="3"/>
  <c r="C1579" i="3"/>
  <c r="D1579" i="3"/>
  <c r="E1579" i="3"/>
  <c r="F1579" i="3"/>
  <c r="G1579" i="3"/>
  <c r="H1579" i="3"/>
  <c r="J1579" i="3"/>
  <c r="K1579" i="3"/>
  <c r="L1579" i="3"/>
  <c r="M1579" i="3"/>
  <c r="AG1579" i="3"/>
  <c r="AH1579" i="3"/>
  <c r="AI1579" i="3"/>
  <c r="AJ1579" i="3"/>
  <c r="AK1579" i="3"/>
  <c r="AL1579" i="3"/>
  <c r="AM1579" i="3"/>
  <c r="AN1579" i="3"/>
  <c r="AV1579" i="3"/>
  <c r="C1580" i="3"/>
  <c r="D1580" i="3"/>
  <c r="E1580" i="3"/>
  <c r="F1580" i="3"/>
  <c r="G1580" i="3"/>
  <c r="H1580" i="3"/>
  <c r="J1580" i="3"/>
  <c r="K1580" i="3"/>
  <c r="L1580" i="3"/>
  <c r="M1580" i="3"/>
  <c r="AG1580" i="3"/>
  <c r="AH1580" i="3"/>
  <c r="AI1580" i="3"/>
  <c r="AJ1580" i="3"/>
  <c r="AK1580" i="3"/>
  <c r="AL1580" i="3"/>
  <c r="AM1580" i="3"/>
  <c r="AN1580" i="3"/>
  <c r="AV1580" i="3"/>
  <c r="C1581" i="3"/>
  <c r="D1581" i="3"/>
  <c r="E1581" i="3"/>
  <c r="F1581" i="3"/>
  <c r="G1581" i="3"/>
  <c r="H1581" i="3"/>
  <c r="J1581" i="3"/>
  <c r="K1581" i="3"/>
  <c r="L1581" i="3"/>
  <c r="M1581" i="3"/>
  <c r="AG1581" i="3"/>
  <c r="AH1581" i="3"/>
  <c r="AI1581" i="3"/>
  <c r="AJ1581" i="3"/>
  <c r="AK1581" i="3"/>
  <c r="AL1581" i="3"/>
  <c r="AM1581" i="3"/>
  <c r="AN1581" i="3"/>
  <c r="AV1581" i="3"/>
  <c r="C1582" i="3"/>
  <c r="D1582" i="3"/>
  <c r="E1582" i="3"/>
  <c r="F1582" i="3"/>
  <c r="G1582" i="3"/>
  <c r="H1582" i="3"/>
  <c r="J1582" i="3"/>
  <c r="K1582" i="3"/>
  <c r="L1582" i="3"/>
  <c r="M1582" i="3"/>
  <c r="AG1582" i="3"/>
  <c r="AH1582" i="3"/>
  <c r="AI1582" i="3"/>
  <c r="AJ1582" i="3"/>
  <c r="AK1582" i="3"/>
  <c r="AL1582" i="3"/>
  <c r="AM1582" i="3"/>
  <c r="AN1582" i="3"/>
  <c r="AV1582" i="3"/>
  <c r="C1583" i="3"/>
  <c r="D1583" i="3"/>
  <c r="E1583" i="3"/>
  <c r="F1583" i="3"/>
  <c r="G1583" i="3"/>
  <c r="H1583" i="3"/>
  <c r="J1583" i="3"/>
  <c r="K1583" i="3"/>
  <c r="L1583" i="3"/>
  <c r="M1583" i="3"/>
  <c r="AG1583" i="3"/>
  <c r="AH1583" i="3"/>
  <c r="AI1583" i="3"/>
  <c r="AJ1583" i="3"/>
  <c r="AK1583" i="3"/>
  <c r="AL1583" i="3"/>
  <c r="AM1583" i="3"/>
  <c r="AN1583" i="3"/>
  <c r="AV1583" i="3"/>
  <c r="C1584" i="3"/>
  <c r="D1584" i="3"/>
  <c r="E1584" i="3"/>
  <c r="F1584" i="3"/>
  <c r="G1584" i="3"/>
  <c r="H1584" i="3"/>
  <c r="J1584" i="3"/>
  <c r="K1584" i="3"/>
  <c r="L1584" i="3"/>
  <c r="M1584" i="3"/>
  <c r="AG1584" i="3"/>
  <c r="AH1584" i="3"/>
  <c r="AI1584" i="3"/>
  <c r="AJ1584" i="3"/>
  <c r="AK1584" i="3"/>
  <c r="AL1584" i="3"/>
  <c r="AM1584" i="3"/>
  <c r="AN1584" i="3"/>
  <c r="AV1584" i="3"/>
  <c r="C1585" i="3"/>
  <c r="D1585" i="3"/>
  <c r="E1585" i="3"/>
  <c r="F1585" i="3"/>
  <c r="G1585" i="3"/>
  <c r="H1585" i="3"/>
  <c r="J1585" i="3"/>
  <c r="K1585" i="3"/>
  <c r="L1585" i="3"/>
  <c r="M1585" i="3"/>
  <c r="AG1585" i="3"/>
  <c r="AH1585" i="3"/>
  <c r="AI1585" i="3"/>
  <c r="AJ1585" i="3"/>
  <c r="AK1585" i="3"/>
  <c r="AL1585" i="3"/>
  <c r="AM1585" i="3"/>
  <c r="AN1585" i="3"/>
  <c r="AV1585" i="3"/>
  <c r="C1586" i="3"/>
  <c r="D1586" i="3"/>
  <c r="E1586" i="3"/>
  <c r="F1586" i="3"/>
  <c r="G1586" i="3"/>
  <c r="H1586" i="3"/>
  <c r="J1586" i="3"/>
  <c r="K1586" i="3"/>
  <c r="L1586" i="3"/>
  <c r="M1586" i="3"/>
  <c r="AG1586" i="3"/>
  <c r="AH1586" i="3"/>
  <c r="AI1586" i="3"/>
  <c r="AJ1586" i="3"/>
  <c r="AK1586" i="3"/>
  <c r="AL1586" i="3"/>
  <c r="AM1586" i="3"/>
  <c r="AN1586" i="3"/>
  <c r="AV1586" i="3"/>
  <c r="C1587" i="3"/>
  <c r="D1587" i="3"/>
  <c r="E1587" i="3"/>
  <c r="F1587" i="3"/>
  <c r="G1587" i="3"/>
  <c r="H1587" i="3"/>
  <c r="J1587" i="3"/>
  <c r="K1587" i="3"/>
  <c r="L1587" i="3"/>
  <c r="M1587" i="3"/>
  <c r="AG1587" i="3"/>
  <c r="AH1587" i="3"/>
  <c r="AI1587" i="3"/>
  <c r="AJ1587" i="3"/>
  <c r="AK1587" i="3"/>
  <c r="AL1587" i="3"/>
  <c r="AM1587" i="3"/>
  <c r="AN1587" i="3"/>
  <c r="AV1587" i="3"/>
  <c r="C1588" i="3"/>
  <c r="D1588" i="3"/>
  <c r="E1588" i="3"/>
  <c r="F1588" i="3"/>
  <c r="G1588" i="3"/>
  <c r="H1588" i="3"/>
  <c r="J1588" i="3"/>
  <c r="K1588" i="3"/>
  <c r="L1588" i="3"/>
  <c r="M1588" i="3"/>
  <c r="AG1588" i="3"/>
  <c r="AH1588" i="3"/>
  <c r="AI1588" i="3"/>
  <c r="AJ1588" i="3"/>
  <c r="AK1588" i="3"/>
  <c r="AL1588" i="3"/>
  <c r="AM1588" i="3"/>
  <c r="AN1588" i="3"/>
  <c r="AV1588" i="3"/>
  <c r="C1589" i="3"/>
  <c r="D1589" i="3"/>
  <c r="E1589" i="3"/>
  <c r="F1589" i="3"/>
  <c r="G1589" i="3"/>
  <c r="H1589" i="3"/>
  <c r="J1589" i="3"/>
  <c r="K1589" i="3"/>
  <c r="L1589" i="3"/>
  <c r="M1589" i="3"/>
  <c r="AG1589" i="3"/>
  <c r="AH1589" i="3"/>
  <c r="AI1589" i="3"/>
  <c r="AJ1589" i="3"/>
  <c r="AK1589" i="3"/>
  <c r="AL1589" i="3"/>
  <c r="AM1589" i="3"/>
  <c r="AN1589" i="3"/>
  <c r="AV1589" i="3"/>
  <c r="C1590" i="3"/>
  <c r="D1590" i="3"/>
  <c r="E1590" i="3"/>
  <c r="F1590" i="3"/>
  <c r="G1590" i="3"/>
  <c r="H1590" i="3"/>
  <c r="J1590" i="3"/>
  <c r="K1590" i="3"/>
  <c r="L1590" i="3"/>
  <c r="M1590" i="3"/>
  <c r="AG1590" i="3"/>
  <c r="AH1590" i="3"/>
  <c r="AI1590" i="3"/>
  <c r="AJ1590" i="3"/>
  <c r="AK1590" i="3"/>
  <c r="AL1590" i="3"/>
  <c r="AM1590" i="3"/>
  <c r="AN1590" i="3"/>
  <c r="AV1590" i="3"/>
  <c r="C1591" i="3"/>
  <c r="D1591" i="3"/>
  <c r="E1591" i="3"/>
  <c r="F1591" i="3"/>
  <c r="G1591" i="3"/>
  <c r="H1591" i="3"/>
  <c r="J1591" i="3"/>
  <c r="K1591" i="3"/>
  <c r="L1591" i="3"/>
  <c r="M1591" i="3"/>
  <c r="AG1591" i="3"/>
  <c r="AH1591" i="3"/>
  <c r="AI1591" i="3"/>
  <c r="AJ1591" i="3"/>
  <c r="AK1591" i="3"/>
  <c r="AL1591" i="3"/>
  <c r="AM1591" i="3"/>
  <c r="AN1591" i="3"/>
  <c r="AV1591" i="3"/>
  <c r="C1592" i="3"/>
  <c r="D1592" i="3"/>
  <c r="E1592" i="3"/>
  <c r="F1592" i="3"/>
  <c r="G1592" i="3"/>
  <c r="H1592" i="3"/>
  <c r="J1592" i="3"/>
  <c r="K1592" i="3"/>
  <c r="L1592" i="3"/>
  <c r="M1592" i="3"/>
  <c r="AG1592" i="3"/>
  <c r="AH1592" i="3"/>
  <c r="AI1592" i="3"/>
  <c r="AJ1592" i="3"/>
  <c r="AK1592" i="3"/>
  <c r="AL1592" i="3"/>
  <c r="AM1592" i="3"/>
  <c r="AN1592" i="3"/>
  <c r="AV1592" i="3"/>
  <c r="C1593" i="3"/>
  <c r="D1593" i="3"/>
  <c r="E1593" i="3"/>
  <c r="F1593" i="3"/>
  <c r="G1593" i="3"/>
  <c r="H1593" i="3"/>
  <c r="J1593" i="3"/>
  <c r="K1593" i="3"/>
  <c r="L1593" i="3"/>
  <c r="M1593" i="3"/>
  <c r="AG1593" i="3"/>
  <c r="AH1593" i="3"/>
  <c r="AI1593" i="3"/>
  <c r="AJ1593" i="3"/>
  <c r="AK1593" i="3"/>
  <c r="AL1593" i="3"/>
  <c r="AM1593" i="3"/>
  <c r="AN1593" i="3"/>
  <c r="AV1593" i="3"/>
  <c r="C1594" i="3"/>
  <c r="D1594" i="3"/>
  <c r="E1594" i="3"/>
  <c r="F1594" i="3"/>
  <c r="G1594" i="3"/>
  <c r="H1594" i="3"/>
  <c r="J1594" i="3"/>
  <c r="K1594" i="3"/>
  <c r="L1594" i="3"/>
  <c r="M1594" i="3"/>
  <c r="AG1594" i="3"/>
  <c r="AH1594" i="3"/>
  <c r="AI1594" i="3"/>
  <c r="AJ1594" i="3"/>
  <c r="AK1594" i="3"/>
  <c r="AL1594" i="3"/>
  <c r="AM1594" i="3"/>
  <c r="AN1594" i="3"/>
  <c r="AV1594" i="3"/>
  <c r="C1595" i="3"/>
  <c r="D1595" i="3"/>
  <c r="E1595" i="3"/>
  <c r="F1595" i="3"/>
  <c r="G1595" i="3"/>
  <c r="H1595" i="3"/>
  <c r="J1595" i="3"/>
  <c r="K1595" i="3"/>
  <c r="L1595" i="3"/>
  <c r="M1595" i="3"/>
  <c r="AG1595" i="3"/>
  <c r="AH1595" i="3"/>
  <c r="AI1595" i="3"/>
  <c r="AJ1595" i="3"/>
  <c r="AK1595" i="3"/>
  <c r="AL1595" i="3"/>
  <c r="AM1595" i="3"/>
  <c r="AN1595" i="3"/>
  <c r="AV1595" i="3"/>
  <c r="C1596" i="3"/>
  <c r="D1596" i="3"/>
  <c r="E1596" i="3"/>
  <c r="F1596" i="3"/>
  <c r="G1596" i="3"/>
  <c r="H1596" i="3"/>
  <c r="J1596" i="3"/>
  <c r="K1596" i="3"/>
  <c r="L1596" i="3"/>
  <c r="M1596" i="3"/>
  <c r="AG1596" i="3"/>
  <c r="AH1596" i="3"/>
  <c r="AI1596" i="3"/>
  <c r="AJ1596" i="3"/>
  <c r="AK1596" i="3"/>
  <c r="AL1596" i="3"/>
  <c r="AM1596" i="3"/>
  <c r="AN1596" i="3"/>
  <c r="AV1596" i="3"/>
  <c r="C1597" i="3"/>
  <c r="D1597" i="3"/>
  <c r="E1597" i="3"/>
  <c r="F1597" i="3"/>
  <c r="G1597" i="3"/>
  <c r="H1597" i="3"/>
  <c r="J1597" i="3"/>
  <c r="K1597" i="3"/>
  <c r="L1597" i="3"/>
  <c r="M1597" i="3"/>
  <c r="AG1597" i="3"/>
  <c r="AH1597" i="3"/>
  <c r="AI1597" i="3"/>
  <c r="AJ1597" i="3"/>
  <c r="AK1597" i="3"/>
  <c r="AL1597" i="3"/>
  <c r="AM1597" i="3"/>
  <c r="AN1597" i="3"/>
  <c r="AV1597" i="3"/>
  <c r="C1598" i="3"/>
  <c r="D1598" i="3"/>
  <c r="E1598" i="3"/>
  <c r="F1598" i="3"/>
  <c r="G1598" i="3"/>
  <c r="H1598" i="3"/>
  <c r="J1598" i="3"/>
  <c r="K1598" i="3"/>
  <c r="L1598" i="3"/>
  <c r="M1598" i="3"/>
  <c r="AG1598" i="3"/>
  <c r="AH1598" i="3"/>
  <c r="AI1598" i="3"/>
  <c r="AJ1598" i="3"/>
  <c r="AK1598" i="3"/>
  <c r="AL1598" i="3"/>
  <c r="AM1598" i="3"/>
  <c r="AN1598" i="3"/>
  <c r="AV1598" i="3"/>
  <c r="C1599" i="3"/>
  <c r="D1599" i="3"/>
  <c r="E1599" i="3"/>
  <c r="F1599" i="3"/>
  <c r="G1599" i="3"/>
  <c r="H1599" i="3"/>
  <c r="J1599" i="3"/>
  <c r="K1599" i="3"/>
  <c r="L1599" i="3"/>
  <c r="M1599" i="3"/>
  <c r="AG1599" i="3"/>
  <c r="AH1599" i="3"/>
  <c r="AI1599" i="3"/>
  <c r="AJ1599" i="3"/>
  <c r="AK1599" i="3"/>
  <c r="AL1599" i="3"/>
  <c r="AM1599" i="3"/>
  <c r="AN1599" i="3"/>
  <c r="AV1599" i="3"/>
  <c r="C1600" i="3"/>
  <c r="D1600" i="3"/>
  <c r="E1600" i="3"/>
  <c r="F1600" i="3"/>
  <c r="G1600" i="3"/>
  <c r="H1600" i="3"/>
  <c r="J1600" i="3"/>
  <c r="K1600" i="3"/>
  <c r="L1600" i="3"/>
  <c r="M1600" i="3"/>
  <c r="AG1600" i="3"/>
  <c r="AH1600" i="3"/>
  <c r="AI1600" i="3"/>
  <c r="AJ1600" i="3"/>
  <c r="AK1600" i="3"/>
  <c r="AL1600" i="3"/>
  <c r="AM1600" i="3"/>
  <c r="AN1600" i="3"/>
  <c r="AV1600" i="3"/>
  <c r="C1601" i="3"/>
  <c r="D1601" i="3"/>
  <c r="E1601" i="3"/>
  <c r="F1601" i="3"/>
  <c r="G1601" i="3"/>
  <c r="H1601" i="3"/>
  <c r="J1601" i="3"/>
  <c r="K1601" i="3"/>
  <c r="L1601" i="3"/>
  <c r="M1601" i="3"/>
  <c r="AG1601" i="3"/>
  <c r="AH1601" i="3"/>
  <c r="AI1601" i="3"/>
  <c r="AJ1601" i="3"/>
  <c r="AK1601" i="3"/>
  <c r="AL1601" i="3"/>
  <c r="AM1601" i="3"/>
  <c r="AN1601" i="3"/>
  <c r="AV1601" i="3"/>
  <c r="C1602" i="3"/>
  <c r="D1602" i="3"/>
  <c r="E1602" i="3"/>
  <c r="F1602" i="3"/>
  <c r="G1602" i="3"/>
  <c r="H1602" i="3"/>
  <c r="J1602" i="3"/>
  <c r="K1602" i="3"/>
  <c r="L1602" i="3"/>
  <c r="M1602" i="3"/>
  <c r="AG1602" i="3"/>
  <c r="AH1602" i="3"/>
  <c r="AI1602" i="3"/>
  <c r="AJ1602" i="3"/>
  <c r="AK1602" i="3"/>
  <c r="AL1602" i="3"/>
  <c r="AM1602" i="3"/>
  <c r="AN1602" i="3"/>
  <c r="AV1602" i="3"/>
  <c r="C1603" i="3"/>
  <c r="D1603" i="3"/>
  <c r="E1603" i="3"/>
  <c r="F1603" i="3"/>
  <c r="G1603" i="3"/>
  <c r="H1603" i="3"/>
  <c r="J1603" i="3"/>
  <c r="K1603" i="3"/>
  <c r="L1603" i="3"/>
  <c r="M1603" i="3"/>
  <c r="AG1603" i="3"/>
  <c r="AH1603" i="3"/>
  <c r="AI1603" i="3"/>
  <c r="AJ1603" i="3"/>
  <c r="AK1603" i="3"/>
  <c r="AL1603" i="3"/>
  <c r="AM1603" i="3"/>
  <c r="AN1603" i="3"/>
  <c r="AV1603" i="3"/>
  <c r="C1604" i="3"/>
  <c r="D1604" i="3"/>
  <c r="E1604" i="3"/>
  <c r="F1604" i="3"/>
  <c r="G1604" i="3"/>
  <c r="H1604" i="3"/>
  <c r="J1604" i="3"/>
  <c r="K1604" i="3"/>
  <c r="L1604" i="3"/>
  <c r="M1604" i="3"/>
  <c r="AG1604" i="3"/>
  <c r="AH1604" i="3"/>
  <c r="AI1604" i="3"/>
  <c r="AJ1604" i="3"/>
  <c r="AK1604" i="3"/>
  <c r="AL1604" i="3"/>
  <c r="AM1604" i="3"/>
  <c r="AN1604" i="3"/>
  <c r="AV1604" i="3"/>
  <c r="C1605" i="3"/>
  <c r="D1605" i="3"/>
  <c r="E1605" i="3"/>
  <c r="F1605" i="3"/>
  <c r="G1605" i="3"/>
  <c r="H1605" i="3"/>
  <c r="J1605" i="3"/>
  <c r="K1605" i="3"/>
  <c r="L1605" i="3"/>
  <c r="M1605" i="3"/>
  <c r="AG1605" i="3"/>
  <c r="AH1605" i="3"/>
  <c r="AI1605" i="3"/>
  <c r="AJ1605" i="3"/>
  <c r="AK1605" i="3"/>
  <c r="AL1605" i="3"/>
  <c r="AM1605" i="3"/>
  <c r="AN1605" i="3"/>
  <c r="AV1605" i="3"/>
  <c r="C1606" i="3"/>
  <c r="D1606" i="3"/>
  <c r="E1606" i="3"/>
  <c r="F1606" i="3"/>
  <c r="G1606" i="3"/>
  <c r="H1606" i="3"/>
  <c r="J1606" i="3"/>
  <c r="K1606" i="3"/>
  <c r="L1606" i="3"/>
  <c r="M1606" i="3"/>
  <c r="AG1606" i="3"/>
  <c r="AH1606" i="3"/>
  <c r="AI1606" i="3"/>
  <c r="AJ1606" i="3"/>
  <c r="AK1606" i="3"/>
  <c r="AL1606" i="3"/>
  <c r="AM1606" i="3"/>
  <c r="AN1606" i="3"/>
  <c r="AV1606" i="3"/>
  <c r="C1607" i="3"/>
  <c r="D1607" i="3"/>
  <c r="E1607" i="3"/>
  <c r="F1607" i="3"/>
  <c r="G1607" i="3"/>
  <c r="H1607" i="3"/>
  <c r="J1607" i="3"/>
  <c r="K1607" i="3"/>
  <c r="L1607" i="3"/>
  <c r="M1607" i="3"/>
  <c r="AG1607" i="3"/>
  <c r="AH1607" i="3"/>
  <c r="AI1607" i="3"/>
  <c r="AJ1607" i="3"/>
  <c r="AK1607" i="3"/>
  <c r="AL1607" i="3"/>
  <c r="AM1607" i="3"/>
  <c r="AN1607" i="3"/>
  <c r="AV1607" i="3"/>
  <c r="C1608" i="3"/>
  <c r="D1608" i="3"/>
  <c r="E1608" i="3"/>
  <c r="F1608" i="3"/>
  <c r="G1608" i="3"/>
  <c r="H1608" i="3"/>
  <c r="J1608" i="3"/>
  <c r="K1608" i="3"/>
  <c r="L1608" i="3"/>
  <c r="M1608" i="3"/>
  <c r="AG1608" i="3"/>
  <c r="AH1608" i="3"/>
  <c r="AI1608" i="3"/>
  <c r="AJ1608" i="3"/>
  <c r="AK1608" i="3"/>
  <c r="AL1608" i="3"/>
  <c r="AM1608" i="3"/>
  <c r="AN1608" i="3"/>
  <c r="AV1608" i="3"/>
  <c r="C1609" i="3"/>
  <c r="D1609" i="3"/>
  <c r="E1609" i="3"/>
  <c r="F1609" i="3"/>
  <c r="G1609" i="3"/>
  <c r="H1609" i="3"/>
  <c r="J1609" i="3"/>
  <c r="K1609" i="3"/>
  <c r="L1609" i="3"/>
  <c r="M1609" i="3"/>
  <c r="AG1609" i="3"/>
  <c r="AH1609" i="3"/>
  <c r="AI1609" i="3"/>
  <c r="AJ1609" i="3"/>
  <c r="AK1609" i="3"/>
  <c r="AL1609" i="3"/>
  <c r="AM1609" i="3"/>
  <c r="AN1609" i="3"/>
  <c r="AV1609" i="3"/>
  <c r="C1610" i="3"/>
  <c r="D1610" i="3"/>
  <c r="E1610" i="3"/>
  <c r="F1610" i="3"/>
  <c r="G1610" i="3"/>
  <c r="H1610" i="3"/>
  <c r="J1610" i="3"/>
  <c r="K1610" i="3"/>
  <c r="L1610" i="3"/>
  <c r="M1610" i="3"/>
  <c r="AG1610" i="3"/>
  <c r="AH1610" i="3"/>
  <c r="AI1610" i="3"/>
  <c r="AJ1610" i="3"/>
  <c r="AK1610" i="3"/>
  <c r="AL1610" i="3"/>
  <c r="AM1610" i="3"/>
  <c r="AN1610" i="3"/>
  <c r="AV1610" i="3"/>
  <c r="C1611" i="3"/>
  <c r="D1611" i="3"/>
  <c r="E1611" i="3"/>
  <c r="F1611" i="3"/>
  <c r="G1611" i="3"/>
  <c r="H1611" i="3"/>
  <c r="J1611" i="3"/>
  <c r="K1611" i="3"/>
  <c r="L1611" i="3"/>
  <c r="M1611" i="3"/>
  <c r="AG1611" i="3"/>
  <c r="AH1611" i="3"/>
  <c r="AI1611" i="3"/>
  <c r="AJ1611" i="3"/>
  <c r="AK1611" i="3"/>
  <c r="AL1611" i="3"/>
  <c r="AM1611" i="3"/>
  <c r="AN1611" i="3"/>
  <c r="AV1611" i="3"/>
  <c r="C1612" i="3"/>
  <c r="D1612" i="3"/>
  <c r="E1612" i="3"/>
  <c r="F1612" i="3"/>
  <c r="G1612" i="3"/>
  <c r="H1612" i="3"/>
  <c r="J1612" i="3"/>
  <c r="K1612" i="3"/>
  <c r="L1612" i="3"/>
  <c r="M1612" i="3"/>
  <c r="AG1612" i="3"/>
  <c r="AH1612" i="3"/>
  <c r="AI1612" i="3"/>
  <c r="AJ1612" i="3"/>
  <c r="AK1612" i="3"/>
  <c r="AL1612" i="3"/>
  <c r="AM1612" i="3"/>
  <c r="AN1612" i="3"/>
  <c r="AV1612" i="3"/>
  <c r="C1613" i="3"/>
  <c r="D1613" i="3"/>
  <c r="E1613" i="3"/>
  <c r="F1613" i="3"/>
  <c r="G1613" i="3"/>
  <c r="H1613" i="3"/>
  <c r="J1613" i="3"/>
  <c r="K1613" i="3"/>
  <c r="L1613" i="3"/>
  <c r="M1613" i="3"/>
  <c r="AG1613" i="3"/>
  <c r="AH1613" i="3"/>
  <c r="AI1613" i="3"/>
  <c r="AJ1613" i="3"/>
  <c r="AK1613" i="3"/>
  <c r="AL1613" i="3"/>
  <c r="AM1613" i="3"/>
  <c r="AN1613" i="3"/>
  <c r="AV1613" i="3"/>
  <c r="C1614" i="3"/>
  <c r="D1614" i="3"/>
  <c r="E1614" i="3"/>
  <c r="F1614" i="3"/>
  <c r="G1614" i="3"/>
  <c r="H1614" i="3"/>
  <c r="J1614" i="3"/>
  <c r="K1614" i="3"/>
  <c r="L1614" i="3"/>
  <c r="M1614" i="3"/>
  <c r="AG1614" i="3"/>
  <c r="AH1614" i="3"/>
  <c r="AI1614" i="3"/>
  <c r="AJ1614" i="3"/>
  <c r="AK1614" i="3"/>
  <c r="AL1614" i="3"/>
  <c r="AM1614" i="3"/>
  <c r="AN1614" i="3"/>
  <c r="AV1614" i="3"/>
  <c r="C1615" i="3"/>
  <c r="D1615" i="3"/>
  <c r="E1615" i="3"/>
  <c r="F1615" i="3"/>
  <c r="G1615" i="3"/>
  <c r="H1615" i="3"/>
  <c r="J1615" i="3"/>
  <c r="K1615" i="3"/>
  <c r="L1615" i="3"/>
  <c r="M1615" i="3"/>
  <c r="AG1615" i="3"/>
  <c r="AH1615" i="3"/>
  <c r="AI1615" i="3"/>
  <c r="AJ1615" i="3"/>
  <c r="AK1615" i="3"/>
  <c r="AL1615" i="3"/>
  <c r="AM1615" i="3"/>
  <c r="AN1615" i="3"/>
  <c r="AV1615" i="3"/>
  <c r="C1616" i="3"/>
  <c r="D1616" i="3"/>
  <c r="E1616" i="3"/>
  <c r="F1616" i="3"/>
  <c r="G1616" i="3"/>
  <c r="H1616" i="3"/>
  <c r="J1616" i="3"/>
  <c r="K1616" i="3"/>
  <c r="L1616" i="3"/>
  <c r="M1616" i="3"/>
  <c r="AG1616" i="3"/>
  <c r="AH1616" i="3"/>
  <c r="AI1616" i="3"/>
  <c r="AJ1616" i="3"/>
  <c r="AK1616" i="3"/>
  <c r="AL1616" i="3"/>
  <c r="AM1616" i="3"/>
  <c r="AN1616" i="3"/>
  <c r="AV1616" i="3"/>
  <c r="C1617" i="3"/>
  <c r="D1617" i="3"/>
  <c r="E1617" i="3"/>
  <c r="F1617" i="3"/>
  <c r="G1617" i="3"/>
  <c r="H1617" i="3"/>
  <c r="J1617" i="3"/>
  <c r="K1617" i="3"/>
  <c r="L1617" i="3"/>
  <c r="M1617" i="3"/>
  <c r="AG1617" i="3"/>
  <c r="AH1617" i="3"/>
  <c r="AI1617" i="3"/>
  <c r="AJ1617" i="3"/>
  <c r="AK1617" i="3"/>
  <c r="AL1617" i="3"/>
  <c r="AM1617" i="3"/>
  <c r="AN1617" i="3"/>
  <c r="AV1617" i="3"/>
  <c r="C1618" i="3"/>
  <c r="D1618" i="3"/>
  <c r="E1618" i="3"/>
  <c r="F1618" i="3"/>
  <c r="G1618" i="3"/>
  <c r="H1618" i="3"/>
  <c r="J1618" i="3"/>
  <c r="K1618" i="3"/>
  <c r="L1618" i="3"/>
  <c r="M1618" i="3"/>
  <c r="AG1618" i="3"/>
  <c r="AH1618" i="3"/>
  <c r="AI1618" i="3"/>
  <c r="AJ1618" i="3"/>
  <c r="AK1618" i="3"/>
  <c r="AL1618" i="3"/>
  <c r="AM1618" i="3"/>
  <c r="AN1618" i="3"/>
  <c r="AV1618" i="3"/>
  <c r="C1619" i="3"/>
  <c r="D1619" i="3"/>
  <c r="E1619" i="3"/>
  <c r="F1619" i="3"/>
  <c r="G1619" i="3"/>
  <c r="H1619" i="3"/>
  <c r="J1619" i="3"/>
  <c r="K1619" i="3"/>
  <c r="L1619" i="3"/>
  <c r="M1619" i="3"/>
  <c r="AG1619" i="3"/>
  <c r="AH1619" i="3"/>
  <c r="AI1619" i="3"/>
  <c r="AJ1619" i="3"/>
  <c r="AK1619" i="3"/>
  <c r="AL1619" i="3"/>
  <c r="AM1619" i="3"/>
  <c r="AN1619" i="3"/>
  <c r="AV1619" i="3"/>
  <c r="C1620" i="3"/>
  <c r="D1620" i="3"/>
  <c r="E1620" i="3"/>
  <c r="F1620" i="3"/>
  <c r="G1620" i="3"/>
  <c r="H1620" i="3"/>
  <c r="J1620" i="3"/>
  <c r="K1620" i="3"/>
  <c r="L1620" i="3"/>
  <c r="M1620" i="3"/>
  <c r="AG1620" i="3"/>
  <c r="AH1620" i="3"/>
  <c r="AI1620" i="3"/>
  <c r="AJ1620" i="3"/>
  <c r="AK1620" i="3"/>
  <c r="AL1620" i="3"/>
  <c r="AM1620" i="3"/>
  <c r="AN1620" i="3"/>
  <c r="AV1620" i="3"/>
  <c r="C1621" i="3"/>
  <c r="D1621" i="3"/>
  <c r="E1621" i="3"/>
  <c r="F1621" i="3"/>
  <c r="G1621" i="3"/>
  <c r="H1621" i="3"/>
  <c r="J1621" i="3"/>
  <c r="K1621" i="3"/>
  <c r="L1621" i="3"/>
  <c r="M1621" i="3"/>
  <c r="AG1621" i="3"/>
  <c r="AH1621" i="3"/>
  <c r="AI1621" i="3"/>
  <c r="AJ1621" i="3"/>
  <c r="AK1621" i="3"/>
  <c r="AL1621" i="3"/>
  <c r="AM1621" i="3"/>
  <c r="AN1621" i="3"/>
  <c r="AV1621" i="3"/>
  <c r="C1622" i="3"/>
  <c r="D1622" i="3"/>
  <c r="E1622" i="3"/>
  <c r="F1622" i="3"/>
  <c r="G1622" i="3"/>
  <c r="H1622" i="3"/>
  <c r="J1622" i="3"/>
  <c r="K1622" i="3"/>
  <c r="L1622" i="3"/>
  <c r="M1622" i="3"/>
  <c r="AG1622" i="3"/>
  <c r="AH1622" i="3"/>
  <c r="AI1622" i="3"/>
  <c r="AJ1622" i="3"/>
  <c r="AK1622" i="3"/>
  <c r="AL1622" i="3"/>
  <c r="AM1622" i="3"/>
  <c r="AN1622" i="3"/>
  <c r="AV1622" i="3"/>
  <c r="C1623" i="3"/>
  <c r="D1623" i="3"/>
  <c r="E1623" i="3"/>
  <c r="F1623" i="3"/>
  <c r="G1623" i="3"/>
  <c r="H1623" i="3"/>
  <c r="J1623" i="3"/>
  <c r="K1623" i="3"/>
  <c r="L1623" i="3"/>
  <c r="M1623" i="3"/>
  <c r="AG1623" i="3"/>
  <c r="AH1623" i="3"/>
  <c r="AI1623" i="3"/>
  <c r="AJ1623" i="3"/>
  <c r="AK1623" i="3"/>
  <c r="AL1623" i="3"/>
  <c r="AM1623" i="3"/>
  <c r="AN1623" i="3"/>
  <c r="AV1623" i="3"/>
  <c r="C1624" i="3"/>
  <c r="D1624" i="3"/>
  <c r="E1624" i="3"/>
  <c r="F1624" i="3"/>
  <c r="G1624" i="3"/>
  <c r="H1624" i="3"/>
  <c r="J1624" i="3"/>
  <c r="K1624" i="3"/>
  <c r="L1624" i="3"/>
  <c r="M1624" i="3"/>
  <c r="AG1624" i="3"/>
  <c r="AH1624" i="3"/>
  <c r="AI1624" i="3"/>
  <c r="AJ1624" i="3"/>
  <c r="AK1624" i="3"/>
  <c r="AL1624" i="3"/>
  <c r="AM1624" i="3"/>
  <c r="AN1624" i="3"/>
  <c r="AV1624" i="3"/>
  <c r="C1625" i="3"/>
  <c r="D1625" i="3"/>
  <c r="E1625" i="3"/>
  <c r="F1625" i="3"/>
  <c r="G1625" i="3"/>
  <c r="H1625" i="3"/>
  <c r="J1625" i="3"/>
  <c r="K1625" i="3"/>
  <c r="L1625" i="3"/>
  <c r="M1625" i="3"/>
  <c r="AG1625" i="3"/>
  <c r="AH1625" i="3"/>
  <c r="AI1625" i="3"/>
  <c r="AJ1625" i="3"/>
  <c r="AK1625" i="3"/>
  <c r="AL1625" i="3"/>
  <c r="AM1625" i="3"/>
  <c r="AN1625" i="3"/>
  <c r="AV1625" i="3"/>
  <c r="C1626" i="3"/>
  <c r="D1626" i="3"/>
  <c r="E1626" i="3"/>
  <c r="F1626" i="3"/>
  <c r="G1626" i="3"/>
  <c r="H1626" i="3"/>
  <c r="J1626" i="3"/>
  <c r="K1626" i="3"/>
  <c r="L1626" i="3"/>
  <c r="M1626" i="3"/>
  <c r="AG1626" i="3"/>
  <c r="AH1626" i="3"/>
  <c r="AI1626" i="3"/>
  <c r="AJ1626" i="3"/>
  <c r="AK1626" i="3"/>
  <c r="AL1626" i="3"/>
  <c r="AM1626" i="3"/>
  <c r="AN1626" i="3"/>
  <c r="AV1626" i="3"/>
  <c r="C1628" i="3"/>
  <c r="D1628" i="3"/>
  <c r="E1628" i="3"/>
  <c r="F1628" i="3"/>
  <c r="G1628" i="3"/>
  <c r="H1628" i="3"/>
  <c r="J1628" i="3"/>
  <c r="K1628" i="3"/>
  <c r="L1628" i="3"/>
  <c r="M1628" i="3"/>
  <c r="AG1628" i="3"/>
  <c r="AH1628" i="3"/>
  <c r="AI1628" i="3"/>
  <c r="AJ1628" i="3"/>
  <c r="AK1628" i="3"/>
  <c r="AL1628" i="3"/>
  <c r="AM1628" i="3"/>
  <c r="AN1628" i="3"/>
  <c r="AV1628" i="3"/>
  <c r="C1629" i="3"/>
  <c r="D1629" i="3"/>
  <c r="E1629" i="3"/>
  <c r="F1629" i="3"/>
  <c r="G1629" i="3"/>
  <c r="H1629" i="3"/>
  <c r="J1629" i="3"/>
  <c r="K1629" i="3"/>
  <c r="L1629" i="3"/>
  <c r="M1629" i="3"/>
  <c r="AG1629" i="3"/>
  <c r="AH1629" i="3"/>
  <c r="AI1629" i="3"/>
  <c r="AJ1629" i="3"/>
  <c r="AK1629" i="3"/>
  <c r="AL1629" i="3"/>
  <c r="AM1629" i="3"/>
  <c r="AN1629" i="3"/>
  <c r="AV1629" i="3"/>
  <c r="C1630" i="3"/>
  <c r="D1630" i="3"/>
  <c r="E1630" i="3"/>
  <c r="F1630" i="3"/>
  <c r="G1630" i="3"/>
  <c r="H1630" i="3"/>
  <c r="J1630" i="3"/>
  <c r="K1630" i="3"/>
  <c r="L1630" i="3"/>
  <c r="M1630" i="3"/>
  <c r="AG1630" i="3"/>
  <c r="AH1630" i="3"/>
  <c r="AI1630" i="3"/>
  <c r="AJ1630" i="3"/>
  <c r="AK1630" i="3"/>
  <c r="AL1630" i="3"/>
  <c r="AM1630" i="3"/>
  <c r="AN1630" i="3"/>
  <c r="AV1630" i="3"/>
  <c r="C1631" i="3"/>
  <c r="D1631" i="3"/>
  <c r="E1631" i="3"/>
  <c r="F1631" i="3"/>
  <c r="G1631" i="3"/>
  <c r="H1631" i="3"/>
  <c r="J1631" i="3"/>
  <c r="K1631" i="3"/>
  <c r="L1631" i="3"/>
  <c r="M1631" i="3"/>
  <c r="AG1631" i="3"/>
  <c r="AH1631" i="3"/>
  <c r="AI1631" i="3"/>
  <c r="AJ1631" i="3"/>
  <c r="AK1631" i="3"/>
  <c r="AL1631" i="3"/>
  <c r="AM1631" i="3"/>
  <c r="AN1631" i="3"/>
  <c r="AV1631" i="3"/>
  <c r="C1632" i="3"/>
  <c r="D1632" i="3"/>
  <c r="E1632" i="3"/>
  <c r="F1632" i="3"/>
  <c r="G1632" i="3"/>
  <c r="H1632" i="3"/>
  <c r="J1632" i="3"/>
  <c r="K1632" i="3"/>
  <c r="L1632" i="3"/>
  <c r="M1632" i="3"/>
  <c r="AG1632" i="3"/>
  <c r="AH1632" i="3"/>
  <c r="AI1632" i="3"/>
  <c r="AJ1632" i="3"/>
  <c r="AK1632" i="3"/>
  <c r="AL1632" i="3"/>
  <c r="AM1632" i="3"/>
  <c r="AN1632" i="3"/>
  <c r="AV1632" i="3"/>
  <c r="C1633" i="3"/>
  <c r="D1633" i="3"/>
  <c r="E1633" i="3"/>
  <c r="F1633" i="3"/>
  <c r="G1633" i="3"/>
  <c r="H1633" i="3"/>
  <c r="J1633" i="3"/>
  <c r="K1633" i="3"/>
  <c r="L1633" i="3"/>
  <c r="M1633" i="3"/>
  <c r="AG1633" i="3"/>
  <c r="AH1633" i="3"/>
  <c r="AI1633" i="3"/>
  <c r="AJ1633" i="3"/>
  <c r="AK1633" i="3"/>
  <c r="AL1633" i="3"/>
  <c r="AM1633" i="3"/>
  <c r="AN1633" i="3"/>
  <c r="AV1633" i="3"/>
  <c r="C1634" i="3"/>
  <c r="D1634" i="3"/>
  <c r="E1634" i="3"/>
  <c r="F1634" i="3"/>
  <c r="G1634" i="3"/>
  <c r="H1634" i="3"/>
  <c r="J1634" i="3"/>
  <c r="K1634" i="3"/>
  <c r="L1634" i="3"/>
  <c r="M1634" i="3"/>
  <c r="AG1634" i="3"/>
  <c r="AH1634" i="3"/>
  <c r="AI1634" i="3"/>
  <c r="AJ1634" i="3"/>
  <c r="AK1634" i="3"/>
  <c r="AL1634" i="3"/>
  <c r="AM1634" i="3"/>
  <c r="AN1634" i="3"/>
  <c r="AV1634" i="3"/>
  <c r="C1635" i="3"/>
  <c r="D1635" i="3"/>
  <c r="E1635" i="3"/>
  <c r="F1635" i="3"/>
  <c r="G1635" i="3"/>
  <c r="H1635" i="3"/>
  <c r="J1635" i="3"/>
  <c r="K1635" i="3"/>
  <c r="L1635" i="3"/>
  <c r="M1635" i="3"/>
  <c r="AG1635" i="3"/>
  <c r="AH1635" i="3"/>
  <c r="AI1635" i="3"/>
  <c r="AJ1635" i="3"/>
  <c r="AK1635" i="3"/>
  <c r="AL1635" i="3"/>
  <c r="AM1635" i="3"/>
  <c r="AN1635" i="3"/>
  <c r="AV1635" i="3"/>
  <c r="C1636" i="3"/>
  <c r="D1636" i="3"/>
  <c r="E1636" i="3"/>
  <c r="F1636" i="3"/>
  <c r="G1636" i="3"/>
  <c r="H1636" i="3"/>
  <c r="J1636" i="3"/>
  <c r="K1636" i="3"/>
  <c r="L1636" i="3"/>
  <c r="M1636" i="3"/>
  <c r="AG1636" i="3"/>
  <c r="AH1636" i="3"/>
  <c r="AI1636" i="3"/>
  <c r="AJ1636" i="3"/>
  <c r="AK1636" i="3"/>
  <c r="AL1636" i="3"/>
  <c r="AM1636" i="3"/>
  <c r="AN1636" i="3"/>
  <c r="AV1636" i="3"/>
  <c r="C1637" i="3"/>
  <c r="D1637" i="3"/>
  <c r="E1637" i="3"/>
  <c r="F1637" i="3"/>
  <c r="G1637" i="3"/>
  <c r="H1637" i="3"/>
  <c r="J1637" i="3"/>
  <c r="K1637" i="3"/>
  <c r="L1637" i="3"/>
  <c r="M1637" i="3"/>
  <c r="AG1637" i="3"/>
  <c r="AH1637" i="3"/>
  <c r="AI1637" i="3"/>
  <c r="AJ1637" i="3"/>
  <c r="AK1637" i="3"/>
  <c r="AL1637" i="3"/>
  <c r="AM1637" i="3"/>
  <c r="AN1637" i="3"/>
  <c r="AV1637" i="3"/>
  <c r="C1638" i="3"/>
  <c r="D1638" i="3"/>
  <c r="E1638" i="3"/>
  <c r="F1638" i="3"/>
  <c r="G1638" i="3"/>
  <c r="H1638" i="3"/>
  <c r="J1638" i="3"/>
  <c r="K1638" i="3"/>
  <c r="L1638" i="3"/>
  <c r="M1638" i="3"/>
  <c r="AG1638" i="3"/>
  <c r="AH1638" i="3"/>
  <c r="AI1638" i="3"/>
  <c r="AJ1638" i="3"/>
  <c r="AK1638" i="3"/>
  <c r="AL1638" i="3"/>
  <c r="AM1638" i="3"/>
  <c r="AN1638" i="3"/>
  <c r="AV1638" i="3"/>
  <c r="C1639" i="3"/>
  <c r="D1639" i="3"/>
  <c r="E1639" i="3"/>
  <c r="F1639" i="3"/>
  <c r="G1639" i="3"/>
  <c r="H1639" i="3"/>
  <c r="J1639" i="3"/>
  <c r="K1639" i="3"/>
  <c r="L1639" i="3"/>
  <c r="M1639" i="3"/>
  <c r="AG1639" i="3"/>
  <c r="AH1639" i="3"/>
  <c r="AI1639" i="3"/>
  <c r="AJ1639" i="3"/>
  <c r="AK1639" i="3"/>
  <c r="AL1639" i="3"/>
  <c r="AM1639" i="3"/>
  <c r="AN1639" i="3"/>
  <c r="AV1639" i="3"/>
  <c r="C1640" i="3"/>
  <c r="D1640" i="3"/>
  <c r="E1640" i="3"/>
  <c r="F1640" i="3"/>
  <c r="G1640" i="3"/>
  <c r="H1640" i="3"/>
  <c r="J1640" i="3"/>
  <c r="K1640" i="3"/>
  <c r="L1640" i="3"/>
  <c r="M1640" i="3"/>
  <c r="AG1640" i="3"/>
  <c r="AH1640" i="3"/>
  <c r="AI1640" i="3"/>
  <c r="AJ1640" i="3"/>
  <c r="AK1640" i="3"/>
  <c r="AL1640" i="3"/>
  <c r="AM1640" i="3"/>
  <c r="AN1640" i="3"/>
  <c r="AV1640" i="3"/>
  <c r="C1641" i="3"/>
  <c r="D1641" i="3"/>
  <c r="E1641" i="3"/>
  <c r="F1641" i="3"/>
  <c r="G1641" i="3"/>
  <c r="H1641" i="3"/>
  <c r="J1641" i="3"/>
  <c r="K1641" i="3"/>
  <c r="L1641" i="3"/>
  <c r="M1641" i="3"/>
  <c r="AG1641" i="3"/>
  <c r="AH1641" i="3"/>
  <c r="AI1641" i="3"/>
  <c r="AJ1641" i="3"/>
  <c r="AK1641" i="3"/>
  <c r="AL1641" i="3"/>
  <c r="AM1641" i="3"/>
  <c r="AN1641" i="3"/>
  <c r="AV1641" i="3"/>
  <c r="C1642" i="3"/>
  <c r="D1642" i="3"/>
  <c r="E1642" i="3"/>
  <c r="F1642" i="3"/>
  <c r="G1642" i="3"/>
  <c r="H1642" i="3"/>
  <c r="J1642" i="3"/>
  <c r="K1642" i="3"/>
  <c r="L1642" i="3"/>
  <c r="M1642" i="3"/>
  <c r="AG1642" i="3"/>
  <c r="AH1642" i="3"/>
  <c r="AI1642" i="3"/>
  <c r="AJ1642" i="3"/>
  <c r="AK1642" i="3"/>
  <c r="AL1642" i="3"/>
  <c r="AM1642" i="3"/>
  <c r="AN1642" i="3"/>
  <c r="AV1642" i="3"/>
  <c r="C1643" i="3"/>
  <c r="D1643" i="3"/>
  <c r="E1643" i="3"/>
  <c r="F1643" i="3"/>
  <c r="G1643" i="3"/>
  <c r="H1643" i="3"/>
  <c r="J1643" i="3"/>
  <c r="K1643" i="3"/>
  <c r="L1643" i="3"/>
  <c r="M1643" i="3"/>
  <c r="AG1643" i="3"/>
  <c r="AH1643" i="3"/>
  <c r="AI1643" i="3"/>
  <c r="AJ1643" i="3"/>
  <c r="AK1643" i="3"/>
  <c r="AL1643" i="3"/>
  <c r="AM1643" i="3"/>
  <c r="AN1643" i="3"/>
  <c r="AV1643" i="3"/>
  <c r="C1644" i="3"/>
  <c r="D1644" i="3"/>
  <c r="E1644" i="3"/>
  <c r="F1644" i="3"/>
  <c r="G1644" i="3"/>
  <c r="H1644" i="3"/>
  <c r="J1644" i="3"/>
  <c r="K1644" i="3"/>
  <c r="L1644" i="3"/>
  <c r="M1644" i="3"/>
  <c r="AG1644" i="3"/>
  <c r="AH1644" i="3"/>
  <c r="AI1644" i="3"/>
  <c r="AJ1644" i="3"/>
  <c r="AK1644" i="3"/>
  <c r="AL1644" i="3"/>
  <c r="AM1644" i="3"/>
  <c r="AN1644" i="3"/>
  <c r="AV1644" i="3"/>
  <c r="C1645" i="3"/>
  <c r="D1645" i="3"/>
  <c r="E1645" i="3"/>
  <c r="F1645" i="3"/>
  <c r="G1645" i="3"/>
  <c r="H1645" i="3"/>
  <c r="J1645" i="3"/>
  <c r="K1645" i="3"/>
  <c r="L1645" i="3"/>
  <c r="M1645" i="3"/>
  <c r="AG1645" i="3"/>
  <c r="AH1645" i="3"/>
  <c r="AI1645" i="3"/>
  <c r="AJ1645" i="3"/>
  <c r="AK1645" i="3"/>
  <c r="AL1645" i="3"/>
  <c r="AM1645" i="3"/>
  <c r="AN1645" i="3"/>
  <c r="AV1645" i="3"/>
  <c r="C1646" i="3"/>
  <c r="D1646" i="3"/>
  <c r="E1646" i="3"/>
  <c r="F1646" i="3"/>
  <c r="G1646" i="3"/>
  <c r="H1646" i="3"/>
  <c r="J1646" i="3"/>
  <c r="K1646" i="3"/>
  <c r="L1646" i="3"/>
  <c r="M1646" i="3"/>
  <c r="AG1646" i="3"/>
  <c r="AH1646" i="3"/>
  <c r="AI1646" i="3"/>
  <c r="AJ1646" i="3"/>
  <c r="AK1646" i="3"/>
  <c r="AL1646" i="3"/>
  <c r="AM1646" i="3"/>
  <c r="AN1646" i="3"/>
  <c r="AV1646" i="3"/>
  <c r="C1647" i="3"/>
  <c r="D1647" i="3"/>
  <c r="E1647" i="3"/>
  <c r="F1647" i="3"/>
  <c r="G1647" i="3"/>
  <c r="H1647" i="3"/>
  <c r="J1647" i="3"/>
  <c r="K1647" i="3"/>
  <c r="L1647" i="3"/>
  <c r="M1647" i="3"/>
  <c r="AG1647" i="3"/>
  <c r="AH1647" i="3"/>
  <c r="AI1647" i="3"/>
  <c r="AJ1647" i="3"/>
  <c r="AK1647" i="3"/>
  <c r="AL1647" i="3"/>
  <c r="AM1647" i="3"/>
  <c r="AN1647" i="3"/>
  <c r="AV1647" i="3"/>
  <c r="C1648" i="3"/>
  <c r="D1648" i="3"/>
  <c r="E1648" i="3"/>
  <c r="F1648" i="3"/>
  <c r="G1648" i="3"/>
  <c r="H1648" i="3"/>
  <c r="J1648" i="3"/>
  <c r="K1648" i="3"/>
  <c r="L1648" i="3"/>
  <c r="M1648" i="3"/>
  <c r="AG1648" i="3"/>
  <c r="AH1648" i="3"/>
  <c r="AI1648" i="3"/>
  <c r="AJ1648" i="3"/>
  <c r="AK1648" i="3"/>
  <c r="AL1648" i="3"/>
  <c r="AM1648" i="3"/>
  <c r="AN1648" i="3"/>
  <c r="AV1648" i="3"/>
  <c r="C1649" i="3"/>
  <c r="D1649" i="3"/>
  <c r="E1649" i="3"/>
  <c r="F1649" i="3"/>
  <c r="G1649" i="3"/>
  <c r="H1649" i="3"/>
  <c r="J1649" i="3"/>
  <c r="K1649" i="3"/>
  <c r="L1649" i="3"/>
  <c r="M1649" i="3"/>
  <c r="AG1649" i="3"/>
  <c r="AH1649" i="3"/>
  <c r="AI1649" i="3"/>
  <c r="AJ1649" i="3"/>
  <c r="AK1649" i="3"/>
  <c r="AL1649" i="3"/>
  <c r="AM1649" i="3"/>
  <c r="AN1649" i="3"/>
  <c r="AV1649" i="3"/>
  <c r="C1650" i="3"/>
  <c r="D1650" i="3"/>
  <c r="E1650" i="3"/>
  <c r="F1650" i="3"/>
  <c r="G1650" i="3"/>
  <c r="H1650" i="3"/>
  <c r="J1650" i="3"/>
  <c r="K1650" i="3"/>
  <c r="L1650" i="3"/>
  <c r="M1650" i="3"/>
  <c r="AG1650" i="3"/>
  <c r="AH1650" i="3"/>
  <c r="AI1650" i="3"/>
  <c r="AJ1650" i="3"/>
  <c r="AK1650" i="3"/>
  <c r="AL1650" i="3"/>
  <c r="AM1650" i="3"/>
  <c r="AN1650" i="3"/>
  <c r="AV1650" i="3"/>
  <c r="C1651" i="3"/>
  <c r="D1651" i="3"/>
  <c r="E1651" i="3"/>
  <c r="F1651" i="3"/>
  <c r="G1651" i="3"/>
  <c r="H1651" i="3"/>
  <c r="J1651" i="3"/>
  <c r="K1651" i="3"/>
  <c r="L1651" i="3"/>
  <c r="M1651" i="3"/>
  <c r="AG1651" i="3"/>
  <c r="AH1651" i="3"/>
  <c r="AI1651" i="3"/>
  <c r="AJ1651" i="3"/>
  <c r="AK1651" i="3"/>
  <c r="AL1651" i="3"/>
  <c r="AM1651" i="3"/>
  <c r="AN1651" i="3"/>
  <c r="AV1651" i="3"/>
  <c r="C1652" i="3"/>
  <c r="D1652" i="3"/>
  <c r="E1652" i="3"/>
  <c r="F1652" i="3"/>
  <c r="G1652" i="3"/>
  <c r="H1652" i="3"/>
  <c r="J1652" i="3"/>
  <c r="K1652" i="3"/>
  <c r="L1652" i="3"/>
  <c r="M1652" i="3"/>
  <c r="AG1652" i="3"/>
  <c r="AH1652" i="3"/>
  <c r="AI1652" i="3"/>
  <c r="AJ1652" i="3"/>
  <c r="AK1652" i="3"/>
  <c r="AL1652" i="3"/>
  <c r="AM1652" i="3"/>
  <c r="AN1652" i="3"/>
  <c r="AV1652" i="3"/>
  <c r="C1653" i="3"/>
  <c r="D1653" i="3"/>
  <c r="E1653" i="3"/>
  <c r="F1653" i="3"/>
  <c r="G1653" i="3"/>
  <c r="H1653" i="3"/>
  <c r="J1653" i="3"/>
  <c r="K1653" i="3"/>
  <c r="L1653" i="3"/>
  <c r="M1653" i="3"/>
  <c r="AG1653" i="3"/>
  <c r="AH1653" i="3"/>
  <c r="AI1653" i="3"/>
  <c r="AJ1653" i="3"/>
  <c r="AK1653" i="3"/>
  <c r="AL1653" i="3"/>
  <c r="AM1653" i="3"/>
  <c r="AN1653" i="3"/>
  <c r="AV1653" i="3"/>
  <c r="C1654" i="3"/>
  <c r="D1654" i="3"/>
  <c r="E1654" i="3"/>
  <c r="F1654" i="3"/>
  <c r="G1654" i="3"/>
  <c r="H1654" i="3"/>
  <c r="J1654" i="3"/>
  <c r="K1654" i="3"/>
  <c r="L1654" i="3"/>
  <c r="M1654" i="3"/>
  <c r="AG1654" i="3"/>
  <c r="AH1654" i="3"/>
  <c r="AI1654" i="3"/>
  <c r="AJ1654" i="3"/>
  <c r="AK1654" i="3"/>
  <c r="AL1654" i="3"/>
  <c r="AM1654" i="3"/>
  <c r="AN1654" i="3"/>
  <c r="AV1654" i="3"/>
  <c r="C1655" i="3"/>
  <c r="D1655" i="3"/>
  <c r="E1655" i="3"/>
  <c r="F1655" i="3"/>
  <c r="G1655" i="3"/>
  <c r="H1655" i="3"/>
  <c r="J1655" i="3"/>
  <c r="K1655" i="3"/>
  <c r="L1655" i="3"/>
  <c r="M1655" i="3"/>
  <c r="AG1655" i="3"/>
  <c r="AH1655" i="3"/>
  <c r="AI1655" i="3"/>
  <c r="AJ1655" i="3"/>
  <c r="AK1655" i="3"/>
  <c r="AL1655" i="3"/>
  <c r="AM1655" i="3"/>
  <c r="AN1655" i="3"/>
  <c r="AV1655" i="3"/>
  <c r="C1656" i="3"/>
  <c r="D1656" i="3"/>
  <c r="E1656" i="3"/>
  <c r="F1656" i="3"/>
  <c r="G1656" i="3"/>
  <c r="H1656" i="3"/>
  <c r="J1656" i="3"/>
  <c r="K1656" i="3"/>
  <c r="L1656" i="3"/>
  <c r="M1656" i="3"/>
  <c r="AG1656" i="3"/>
  <c r="AH1656" i="3"/>
  <c r="AI1656" i="3"/>
  <c r="AJ1656" i="3"/>
  <c r="AK1656" i="3"/>
  <c r="AL1656" i="3"/>
  <c r="AM1656" i="3"/>
  <c r="AN1656" i="3"/>
  <c r="AV1656" i="3"/>
  <c r="C1657" i="3"/>
  <c r="D1657" i="3"/>
  <c r="E1657" i="3"/>
  <c r="F1657" i="3"/>
  <c r="G1657" i="3"/>
  <c r="H1657" i="3"/>
  <c r="J1657" i="3"/>
  <c r="K1657" i="3"/>
  <c r="L1657" i="3"/>
  <c r="M1657" i="3"/>
  <c r="AG1657" i="3"/>
  <c r="AH1657" i="3"/>
  <c r="AI1657" i="3"/>
  <c r="AJ1657" i="3"/>
  <c r="AK1657" i="3"/>
  <c r="AL1657" i="3"/>
  <c r="AM1657" i="3"/>
  <c r="AN1657" i="3"/>
  <c r="AV1657" i="3"/>
  <c r="C1658" i="3"/>
  <c r="D1658" i="3"/>
  <c r="E1658" i="3"/>
  <c r="F1658" i="3"/>
  <c r="G1658" i="3"/>
  <c r="H1658" i="3"/>
  <c r="J1658" i="3"/>
  <c r="K1658" i="3"/>
  <c r="L1658" i="3"/>
  <c r="M1658" i="3"/>
  <c r="AG1658" i="3"/>
  <c r="AH1658" i="3"/>
  <c r="AI1658" i="3"/>
  <c r="AJ1658" i="3"/>
  <c r="AK1658" i="3"/>
  <c r="AL1658" i="3"/>
  <c r="AM1658" i="3"/>
  <c r="AN1658" i="3"/>
  <c r="AV1658" i="3"/>
  <c r="C1659" i="3"/>
  <c r="D1659" i="3"/>
  <c r="E1659" i="3"/>
  <c r="F1659" i="3"/>
  <c r="G1659" i="3"/>
  <c r="H1659" i="3"/>
  <c r="J1659" i="3"/>
  <c r="K1659" i="3"/>
  <c r="L1659" i="3"/>
  <c r="M1659" i="3"/>
  <c r="AG1659" i="3"/>
  <c r="AH1659" i="3"/>
  <c r="AI1659" i="3"/>
  <c r="AJ1659" i="3"/>
  <c r="AK1659" i="3"/>
  <c r="AL1659" i="3"/>
  <c r="AM1659" i="3"/>
  <c r="AN1659" i="3"/>
  <c r="AV1659" i="3"/>
  <c r="C1660" i="3"/>
  <c r="D1660" i="3"/>
  <c r="E1660" i="3"/>
  <c r="F1660" i="3"/>
  <c r="G1660" i="3"/>
  <c r="H1660" i="3"/>
  <c r="J1660" i="3"/>
  <c r="K1660" i="3"/>
  <c r="L1660" i="3"/>
  <c r="M1660" i="3"/>
  <c r="AG1660" i="3"/>
  <c r="AH1660" i="3"/>
  <c r="AI1660" i="3"/>
  <c r="AJ1660" i="3"/>
  <c r="AK1660" i="3"/>
  <c r="AL1660" i="3"/>
  <c r="AM1660" i="3"/>
  <c r="AN1660" i="3"/>
  <c r="AV1660" i="3"/>
  <c r="C1661" i="3"/>
  <c r="D1661" i="3"/>
  <c r="E1661" i="3"/>
  <c r="F1661" i="3"/>
  <c r="G1661" i="3"/>
  <c r="H1661" i="3"/>
  <c r="J1661" i="3"/>
  <c r="K1661" i="3"/>
  <c r="L1661" i="3"/>
  <c r="M1661" i="3"/>
  <c r="AG1661" i="3"/>
  <c r="AH1661" i="3"/>
  <c r="AI1661" i="3"/>
  <c r="AJ1661" i="3"/>
  <c r="AK1661" i="3"/>
  <c r="AL1661" i="3"/>
  <c r="AM1661" i="3"/>
  <c r="AN1661" i="3"/>
  <c r="AV1661" i="3"/>
  <c r="C1662" i="3"/>
  <c r="D1662" i="3"/>
  <c r="E1662" i="3"/>
  <c r="F1662" i="3"/>
  <c r="G1662" i="3"/>
  <c r="H1662" i="3"/>
  <c r="J1662" i="3"/>
  <c r="K1662" i="3"/>
  <c r="L1662" i="3"/>
  <c r="M1662" i="3"/>
  <c r="AG1662" i="3"/>
  <c r="AH1662" i="3"/>
  <c r="AI1662" i="3"/>
  <c r="AJ1662" i="3"/>
  <c r="AK1662" i="3"/>
  <c r="AL1662" i="3"/>
  <c r="AM1662" i="3"/>
  <c r="AN1662" i="3"/>
  <c r="AV1662" i="3"/>
  <c r="C1663" i="3"/>
  <c r="D1663" i="3"/>
  <c r="E1663" i="3"/>
  <c r="F1663" i="3"/>
  <c r="G1663" i="3"/>
  <c r="H1663" i="3"/>
  <c r="J1663" i="3"/>
  <c r="K1663" i="3"/>
  <c r="L1663" i="3"/>
  <c r="M1663" i="3"/>
  <c r="AG1663" i="3"/>
  <c r="AH1663" i="3"/>
  <c r="AI1663" i="3"/>
  <c r="AJ1663" i="3"/>
  <c r="AK1663" i="3"/>
  <c r="AL1663" i="3"/>
  <c r="AM1663" i="3"/>
  <c r="AN1663" i="3"/>
  <c r="AV1663" i="3"/>
  <c r="C1664" i="3"/>
  <c r="D1664" i="3"/>
  <c r="E1664" i="3"/>
  <c r="F1664" i="3"/>
  <c r="G1664" i="3"/>
  <c r="H1664" i="3"/>
  <c r="J1664" i="3"/>
  <c r="K1664" i="3"/>
  <c r="L1664" i="3"/>
  <c r="M1664" i="3"/>
  <c r="AG1664" i="3"/>
  <c r="AH1664" i="3"/>
  <c r="AI1664" i="3"/>
  <c r="AJ1664" i="3"/>
  <c r="AK1664" i="3"/>
  <c r="AL1664" i="3"/>
  <c r="AM1664" i="3"/>
  <c r="AN1664" i="3"/>
  <c r="AV1664" i="3"/>
  <c r="C1665" i="3"/>
  <c r="D1665" i="3"/>
  <c r="E1665" i="3"/>
  <c r="F1665" i="3"/>
  <c r="G1665" i="3"/>
  <c r="H1665" i="3"/>
  <c r="J1665" i="3"/>
  <c r="K1665" i="3"/>
  <c r="L1665" i="3"/>
  <c r="M1665" i="3"/>
  <c r="AG1665" i="3"/>
  <c r="AH1665" i="3"/>
  <c r="AI1665" i="3"/>
  <c r="AJ1665" i="3"/>
  <c r="AK1665" i="3"/>
  <c r="AL1665" i="3"/>
  <c r="AM1665" i="3"/>
  <c r="AN1665" i="3"/>
  <c r="AV1665" i="3"/>
  <c r="C1666" i="3"/>
  <c r="D1666" i="3"/>
  <c r="E1666" i="3"/>
  <c r="F1666" i="3"/>
  <c r="G1666" i="3"/>
  <c r="H1666" i="3"/>
  <c r="J1666" i="3"/>
  <c r="K1666" i="3"/>
  <c r="L1666" i="3"/>
  <c r="M1666" i="3"/>
  <c r="AG1666" i="3"/>
  <c r="AH1666" i="3"/>
  <c r="AI1666" i="3"/>
  <c r="AJ1666" i="3"/>
  <c r="AK1666" i="3"/>
  <c r="AL1666" i="3"/>
  <c r="AM1666" i="3"/>
  <c r="AN1666" i="3"/>
  <c r="AV1666" i="3"/>
  <c r="C1667" i="3"/>
  <c r="D1667" i="3"/>
  <c r="E1667" i="3"/>
  <c r="F1667" i="3"/>
  <c r="G1667" i="3"/>
  <c r="H1667" i="3"/>
  <c r="J1667" i="3"/>
  <c r="K1667" i="3"/>
  <c r="L1667" i="3"/>
  <c r="M1667" i="3"/>
  <c r="AG1667" i="3"/>
  <c r="AH1667" i="3"/>
  <c r="AI1667" i="3"/>
  <c r="AJ1667" i="3"/>
  <c r="AK1667" i="3"/>
  <c r="AL1667" i="3"/>
  <c r="AM1667" i="3"/>
  <c r="AN1667" i="3"/>
  <c r="AV1667" i="3"/>
  <c r="C1668" i="3"/>
  <c r="D1668" i="3"/>
  <c r="E1668" i="3"/>
  <c r="F1668" i="3"/>
  <c r="G1668" i="3"/>
  <c r="H1668" i="3"/>
  <c r="J1668" i="3"/>
  <c r="K1668" i="3"/>
  <c r="L1668" i="3"/>
  <c r="M1668" i="3"/>
  <c r="AG1668" i="3"/>
  <c r="AH1668" i="3"/>
  <c r="AI1668" i="3"/>
  <c r="AJ1668" i="3"/>
  <c r="AK1668" i="3"/>
  <c r="AL1668" i="3"/>
  <c r="AM1668" i="3"/>
  <c r="AN1668" i="3"/>
  <c r="AV1668" i="3"/>
  <c r="C1669" i="3"/>
  <c r="D1669" i="3"/>
  <c r="E1669" i="3"/>
  <c r="F1669" i="3"/>
  <c r="G1669" i="3"/>
  <c r="H1669" i="3"/>
  <c r="J1669" i="3"/>
  <c r="K1669" i="3"/>
  <c r="L1669" i="3"/>
  <c r="M1669" i="3"/>
  <c r="AG1669" i="3"/>
  <c r="AH1669" i="3"/>
  <c r="AI1669" i="3"/>
  <c r="AJ1669" i="3"/>
  <c r="AK1669" i="3"/>
  <c r="AL1669" i="3"/>
  <c r="AM1669" i="3"/>
  <c r="AN1669" i="3"/>
  <c r="AV1669" i="3"/>
  <c r="C1670" i="3"/>
  <c r="D1670" i="3"/>
  <c r="E1670" i="3"/>
  <c r="F1670" i="3"/>
  <c r="G1670" i="3"/>
  <c r="H1670" i="3"/>
  <c r="J1670" i="3"/>
  <c r="K1670" i="3"/>
  <c r="L1670" i="3"/>
  <c r="M1670" i="3"/>
  <c r="AG1670" i="3"/>
  <c r="AH1670" i="3"/>
  <c r="AI1670" i="3"/>
  <c r="AJ1670" i="3"/>
  <c r="AK1670" i="3"/>
  <c r="AL1670" i="3"/>
  <c r="AM1670" i="3"/>
  <c r="AN1670" i="3"/>
  <c r="AV1670" i="3"/>
  <c r="C1671" i="3"/>
  <c r="D1671" i="3"/>
  <c r="E1671" i="3"/>
  <c r="F1671" i="3"/>
  <c r="G1671" i="3"/>
  <c r="H1671" i="3"/>
  <c r="J1671" i="3"/>
  <c r="K1671" i="3"/>
  <c r="L1671" i="3"/>
  <c r="M1671" i="3"/>
  <c r="AG1671" i="3"/>
  <c r="AH1671" i="3"/>
  <c r="AI1671" i="3"/>
  <c r="AJ1671" i="3"/>
  <c r="AK1671" i="3"/>
  <c r="AL1671" i="3"/>
  <c r="AM1671" i="3"/>
  <c r="AN1671" i="3"/>
  <c r="AV1671" i="3"/>
  <c r="C1672" i="3"/>
  <c r="D1672" i="3"/>
  <c r="E1672" i="3"/>
  <c r="F1672" i="3"/>
  <c r="G1672" i="3"/>
  <c r="H1672" i="3"/>
  <c r="J1672" i="3"/>
  <c r="K1672" i="3"/>
  <c r="L1672" i="3"/>
  <c r="M1672" i="3"/>
  <c r="AG1672" i="3"/>
  <c r="AH1672" i="3"/>
  <c r="AI1672" i="3"/>
  <c r="AJ1672" i="3"/>
  <c r="AK1672" i="3"/>
  <c r="AL1672" i="3"/>
  <c r="AM1672" i="3"/>
  <c r="AN1672" i="3"/>
  <c r="AV1672" i="3"/>
  <c r="C1673" i="3"/>
  <c r="D1673" i="3"/>
  <c r="E1673" i="3"/>
  <c r="F1673" i="3"/>
  <c r="G1673" i="3"/>
  <c r="H1673" i="3"/>
  <c r="J1673" i="3"/>
  <c r="K1673" i="3"/>
  <c r="L1673" i="3"/>
  <c r="M1673" i="3"/>
  <c r="AG1673" i="3"/>
  <c r="AH1673" i="3"/>
  <c r="AI1673" i="3"/>
  <c r="AJ1673" i="3"/>
  <c r="AK1673" i="3"/>
  <c r="AL1673" i="3"/>
  <c r="AM1673" i="3"/>
  <c r="AN1673" i="3"/>
  <c r="AV1673" i="3"/>
  <c r="C1674" i="3"/>
  <c r="D1674" i="3"/>
  <c r="E1674" i="3"/>
  <c r="F1674" i="3"/>
  <c r="G1674" i="3"/>
  <c r="H1674" i="3"/>
  <c r="J1674" i="3"/>
  <c r="K1674" i="3"/>
  <c r="L1674" i="3"/>
  <c r="M1674" i="3"/>
  <c r="AG1674" i="3"/>
  <c r="AH1674" i="3"/>
  <c r="AI1674" i="3"/>
  <c r="AJ1674" i="3"/>
  <c r="AK1674" i="3"/>
  <c r="AL1674" i="3"/>
  <c r="AM1674" i="3"/>
  <c r="AN1674" i="3"/>
  <c r="AV1674" i="3"/>
  <c r="C1675" i="3"/>
  <c r="D1675" i="3"/>
  <c r="E1675" i="3"/>
  <c r="F1675" i="3"/>
  <c r="G1675" i="3"/>
  <c r="H1675" i="3"/>
  <c r="J1675" i="3"/>
  <c r="K1675" i="3"/>
  <c r="L1675" i="3"/>
  <c r="M1675" i="3"/>
  <c r="AG1675" i="3"/>
  <c r="AH1675" i="3"/>
  <c r="AI1675" i="3"/>
  <c r="AJ1675" i="3"/>
  <c r="AK1675" i="3"/>
  <c r="AL1675" i="3"/>
  <c r="AM1675" i="3"/>
  <c r="AN1675" i="3"/>
  <c r="AV1675" i="3"/>
  <c r="C1676" i="3"/>
  <c r="D1676" i="3"/>
  <c r="E1676" i="3"/>
  <c r="F1676" i="3"/>
  <c r="G1676" i="3"/>
  <c r="H1676" i="3"/>
  <c r="J1676" i="3"/>
  <c r="K1676" i="3"/>
  <c r="L1676" i="3"/>
  <c r="M1676" i="3"/>
  <c r="AG1676" i="3"/>
  <c r="AH1676" i="3"/>
  <c r="AI1676" i="3"/>
  <c r="AJ1676" i="3"/>
  <c r="AK1676" i="3"/>
  <c r="AL1676" i="3"/>
  <c r="AM1676" i="3"/>
  <c r="AN1676" i="3"/>
  <c r="AV1676" i="3"/>
  <c r="C1677" i="3"/>
  <c r="D1677" i="3"/>
  <c r="E1677" i="3"/>
  <c r="F1677" i="3"/>
  <c r="G1677" i="3"/>
  <c r="H1677" i="3"/>
  <c r="J1677" i="3"/>
  <c r="K1677" i="3"/>
  <c r="L1677" i="3"/>
  <c r="M1677" i="3"/>
  <c r="AG1677" i="3"/>
  <c r="AH1677" i="3"/>
  <c r="AI1677" i="3"/>
  <c r="AJ1677" i="3"/>
  <c r="AK1677" i="3"/>
  <c r="AL1677" i="3"/>
  <c r="AM1677" i="3"/>
  <c r="AN1677" i="3"/>
  <c r="AV1677" i="3"/>
  <c r="C1678" i="3"/>
  <c r="D1678" i="3"/>
  <c r="E1678" i="3"/>
  <c r="F1678" i="3"/>
  <c r="G1678" i="3"/>
  <c r="H1678" i="3"/>
  <c r="J1678" i="3"/>
  <c r="K1678" i="3"/>
  <c r="L1678" i="3"/>
  <c r="M1678" i="3"/>
  <c r="AG1678" i="3"/>
  <c r="AH1678" i="3"/>
  <c r="AI1678" i="3"/>
  <c r="AJ1678" i="3"/>
  <c r="AK1678" i="3"/>
  <c r="AL1678" i="3"/>
  <c r="AM1678" i="3"/>
  <c r="AN1678" i="3"/>
  <c r="AV1678" i="3"/>
  <c r="C1679" i="3"/>
  <c r="D1679" i="3"/>
  <c r="E1679" i="3"/>
  <c r="F1679" i="3"/>
  <c r="G1679" i="3"/>
  <c r="H1679" i="3"/>
  <c r="J1679" i="3"/>
  <c r="K1679" i="3"/>
  <c r="L1679" i="3"/>
  <c r="M1679" i="3"/>
  <c r="AG1679" i="3"/>
  <c r="AH1679" i="3"/>
  <c r="AI1679" i="3"/>
  <c r="AJ1679" i="3"/>
  <c r="AK1679" i="3"/>
  <c r="AL1679" i="3"/>
  <c r="AM1679" i="3"/>
  <c r="AN1679" i="3"/>
  <c r="AV1679" i="3"/>
  <c r="C1680" i="3"/>
  <c r="D1680" i="3"/>
  <c r="E1680" i="3"/>
  <c r="F1680" i="3"/>
  <c r="G1680" i="3"/>
  <c r="H1680" i="3"/>
  <c r="J1680" i="3"/>
  <c r="K1680" i="3"/>
  <c r="L1680" i="3"/>
  <c r="M1680" i="3"/>
  <c r="AG1680" i="3"/>
  <c r="AH1680" i="3"/>
  <c r="AI1680" i="3"/>
  <c r="AJ1680" i="3"/>
  <c r="AK1680" i="3"/>
  <c r="AL1680" i="3"/>
  <c r="AM1680" i="3"/>
  <c r="AN1680" i="3"/>
  <c r="AV1680" i="3"/>
  <c r="C1681" i="3"/>
  <c r="D1681" i="3"/>
  <c r="E1681" i="3"/>
  <c r="F1681" i="3"/>
  <c r="G1681" i="3"/>
  <c r="H1681" i="3"/>
  <c r="J1681" i="3"/>
  <c r="K1681" i="3"/>
  <c r="L1681" i="3"/>
  <c r="M1681" i="3"/>
  <c r="AG1681" i="3"/>
  <c r="AH1681" i="3"/>
  <c r="AI1681" i="3"/>
  <c r="AJ1681" i="3"/>
  <c r="AK1681" i="3"/>
  <c r="AL1681" i="3"/>
  <c r="AM1681" i="3"/>
  <c r="AN1681" i="3"/>
  <c r="AV1681" i="3"/>
  <c r="C1682" i="3"/>
  <c r="D1682" i="3"/>
  <c r="E1682" i="3"/>
  <c r="F1682" i="3"/>
  <c r="G1682" i="3"/>
  <c r="H1682" i="3"/>
  <c r="J1682" i="3"/>
  <c r="K1682" i="3"/>
  <c r="L1682" i="3"/>
  <c r="M1682" i="3"/>
  <c r="AG1682" i="3"/>
  <c r="AH1682" i="3"/>
  <c r="AI1682" i="3"/>
  <c r="AJ1682" i="3"/>
  <c r="AK1682" i="3"/>
  <c r="AL1682" i="3"/>
  <c r="AM1682" i="3"/>
  <c r="AN1682" i="3"/>
  <c r="AV1682" i="3"/>
  <c r="C1683" i="3"/>
  <c r="D1683" i="3"/>
  <c r="E1683" i="3"/>
  <c r="F1683" i="3"/>
  <c r="G1683" i="3"/>
  <c r="H1683" i="3"/>
  <c r="J1683" i="3"/>
  <c r="K1683" i="3"/>
  <c r="L1683" i="3"/>
  <c r="M1683" i="3"/>
  <c r="AG1683" i="3"/>
  <c r="AH1683" i="3"/>
  <c r="AI1683" i="3"/>
  <c r="AJ1683" i="3"/>
  <c r="AK1683" i="3"/>
  <c r="AL1683" i="3"/>
  <c r="AM1683" i="3"/>
  <c r="AN1683" i="3"/>
  <c r="AV1683" i="3"/>
  <c r="C1684" i="3"/>
  <c r="D1684" i="3"/>
  <c r="E1684" i="3"/>
  <c r="F1684" i="3"/>
  <c r="G1684" i="3"/>
  <c r="H1684" i="3"/>
  <c r="J1684" i="3"/>
  <c r="K1684" i="3"/>
  <c r="L1684" i="3"/>
  <c r="M1684" i="3"/>
  <c r="AG1684" i="3"/>
  <c r="AH1684" i="3"/>
  <c r="AI1684" i="3"/>
  <c r="AJ1684" i="3"/>
  <c r="AK1684" i="3"/>
  <c r="AL1684" i="3"/>
  <c r="AM1684" i="3"/>
  <c r="AN1684" i="3"/>
  <c r="AV1684" i="3"/>
  <c r="C1686" i="3"/>
  <c r="D1686" i="3"/>
  <c r="E1686" i="3"/>
  <c r="F1686" i="3"/>
  <c r="G1686" i="3"/>
  <c r="H1686" i="3"/>
  <c r="J1686" i="3"/>
  <c r="K1686" i="3"/>
  <c r="L1686" i="3"/>
  <c r="M1686" i="3"/>
  <c r="AG1686" i="3"/>
  <c r="AH1686" i="3"/>
  <c r="AI1686" i="3"/>
  <c r="AJ1686" i="3"/>
  <c r="AK1686" i="3"/>
  <c r="AL1686" i="3"/>
  <c r="AM1686" i="3"/>
  <c r="AN1686" i="3"/>
  <c r="AV1686" i="3"/>
  <c r="C1687" i="3"/>
  <c r="D1687" i="3"/>
  <c r="E1687" i="3"/>
  <c r="F1687" i="3"/>
  <c r="G1687" i="3"/>
  <c r="H1687" i="3"/>
  <c r="J1687" i="3"/>
  <c r="K1687" i="3"/>
  <c r="L1687" i="3"/>
  <c r="M1687" i="3"/>
  <c r="AG1687" i="3"/>
  <c r="AH1687" i="3"/>
  <c r="AI1687" i="3"/>
  <c r="AJ1687" i="3"/>
  <c r="AK1687" i="3"/>
  <c r="AL1687" i="3"/>
  <c r="AM1687" i="3"/>
  <c r="AN1687" i="3"/>
  <c r="AV1687" i="3"/>
  <c r="C1688" i="3"/>
  <c r="D1688" i="3"/>
  <c r="E1688" i="3"/>
  <c r="F1688" i="3"/>
  <c r="G1688" i="3"/>
  <c r="H1688" i="3"/>
  <c r="J1688" i="3"/>
  <c r="K1688" i="3"/>
  <c r="L1688" i="3"/>
  <c r="M1688" i="3"/>
  <c r="AG1688" i="3"/>
  <c r="AH1688" i="3"/>
  <c r="AI1688" i="3"/>
  <c r="AJ1688" i="3"/>
  <c r="AK1688" i="3"/>
  <c r="AL1688" i="3"/>
  <c r="AM1688" i="3"/>
  <c r="AN1688" i="3"/>
  <c r="AV1688" i="3"/>
  <c r="C1689" i="3"/>
  <c r="D1689" i="3"/>
  <c r="E1689" i="3"/>
  <c r="F1689" i="3"/>
  <c r="G1689" i="3"/>
  <c r="H1689" i="3"/>
  <c r="J1689" i="3"/>
  <c r="K1689" i="3"/>
  <c r="L1689" i="3"/>
  <c r="M1689" i="3"/>
  <c r="AG1689" i="3"/>
  <c r="AH1689" i="3"/>
  <c r="AI1689" i="3"/>
  <c r="AJ1689" i="3"/>
  <c r="AK1689" i="3"/>
  <c r="AL1689" i="3"/>
  <c r="AM1689" i="3"/>
  <c r="AN1689" i="3"/>
  <c r="AV1689" i="3"/>
  <c r="C1690" i="3"/>
  <c r="D1690" i="3"/>
  <c r="E1690" i="3"/>
  <c r="F1690" i="3"/>
  <c r="G1690" i="3"/>
  <c r="H1690" i="3"/>
  <c r="J1690" i="3"/>
  <c r="K1690" i="3"/>
  <c r="L1690" i="3"/>
  <c r="M1690" i="3"/>
  <c r="AG1690" i="3"/>
  <c r="AH1690" i="3"/>
  <c r="AI1690" i="3"/>
  <c r="AJ1690" i="3"/>
  <c r="AK1690" i="3"/>
  <c r="AL1690" i="3"/>
  <c r="AM1690" i="3"/>
  <c r="AN1690" i="3"/>
  <c r="AV1690" i="3"/>
  <c r="C1691" i="3"/>
  <c r="D1691" i="3"/>
  <c r="E1691" i="3"/>
  <c r="F1691" i="3"/>
  <c r="G1691" i="3"/>
  <c r="H1691" i="3"/>
  <c r="J1691" i="3"/>
  <c r="K1691" i="3"/>
  <c r="L1691" i="3"/>
  <c r="M1691" i="3"/>
  <c r="AG1691" i="3"/>
  <c r="AH1691" i="3"/>
  <c r="AI1691" i="3"/>
  <c r="AJ1691" i="3"/>
  <c r="AK1691" i="3"/>
  <c r="AL1691" i="3"/>
  <c r="AM1691" i="3"/>
  <c r="AN1691" i="3"/>
  <c r="AV1691" i="3"/>
  <c r="C1692" i="3"/>
  <c r="D1692" i="3"/>
  <c r="E1692" i="3"/>
  <c r="F1692" i="3"/>
  <c r="G1692" i="3"/>
  <c r="H1692" i="3"/>
  <c r="J1692" i="3"/>
  <c r="K1692" i="3"/>
  <c r="L1692" i="3"/>
  <c r="M1692" i="3"/>
  <c r="AG1692" i="3"/>
  <c r="AH1692" i="3"/>
  <c r="AI1692" i="3"/>
  <c r="AJ1692" i="3"/>
  <c r="AK1692" i="3"/>
  <c r="AL1692" i="3"/>
  <c r="AM1692" i="3"/>
  <c r="AN1692" i="3"/>
  <c r="AV1692" i="3"/>
  <c r="C1693" i="3"/>
  <c r="D1693" i="3"/>
  <c r="E1693" i="3"/>
  <c r="F1693" i="3"/>
  <c r="G1693" i="3"/>
  <c r="H1693" i="3"/>
  <c r="J1693" i="3"/>
  <c r="K1693" i="3"/>
  <c r="L1693" i="3"/>
  <c r="M1693" i="3"/>
  <c r="AG1693" i="3"/>
  <c r="AH1693" i="3"/>
  <c r="AI1693" i="3"/>
  <c r="AJ1693" i="3"/>
  <c r="AK1693" i="3"/>
  <c r="AL1693" i="3"/>
  <c r="AM1693" i="3"/>
  <c r="AN1693" i="3"/>
  <c r="AV1693" i="3"/>
  <c r="C1694" i="3"/>
  <c r="D1694" i="3"/>
  <c r="E1694" i="3"/>
  <c r="F1694" i="3"/>
  <c r="G1694" i="3"/>
  <c r="H1694" i="3"/>
  <c r="J1694" i="3"/>
  <c r="K1694" i="3"/>
  <c r="L1694" i="3"/>
  <c r="M1694" i="3"/>
  <c r="AG1694" i="3"/>
  <c r="AH1694" i="3"/>
  <c r="AI1694" i="3"/>
  <c r="AJ1694" i="3"/>
  <c r="AK1694" i="3"/>
  <c r="AL1694" i="3"/>
  <c r="AM1694" i="3"/>
  <c r="AN1694" i="3"/>
  <c r="AV1694" i="3"/>
  <c r="C1695" i="3"/>
  <c r="D1695" i="3"/>
  <c r="E1695" i="3"/>
  <c r="F1695" i="3"/>
  <c r="G1695" i="3"/>
  <c r="H1695" i="3"/>
  <c r="J1695" i="3"/>
  <c r="K1695" i="3"/>
  <c r="L1695" i="3"/>
  <c r="M1695" i="3"/>
  <c r="AG1695" i="3"/>
  <c r="AH1695" i="3"/>
  <c r="AI1695" i="3"/>
  <c r="AJ1695" i="3"/>
  <c r="AK1695" i="3"/>
  <c r="AL1695" i="3"/>
  <c r="AM1695" i="3"/>
  <c r="AN1695" i="3"/>
  <c r="AV1695" i="3"/>
  <c r="C1696" i="3"/>
  <c r="D1696" i="3"/>
  <c r="E1696" i="3"/>
  <c r="F1696" i="3"/>
  <c r="G1696" i="3"/>
  <c r="H1696" i="3"/>
  <c r="J1696" i="3"/>
  <c r="K1696" i="3"/>
  <c r="L1696" i="3"/>
  <c r="M1696" i="3"/>
  <c r="AG1696" i="3"/>
  <c r="AH1696" i="3"/>
  <c r="AI1696" i="3"/>
  <c r="AJ1696" i="3"/>
  <c r="AK1696" i="3"/>
  <c r="AL1696" i="3"/>
  <c r="AM1696" i="3"/>
  <c r="AN1696" i="3"/>
  <c r="AV1696" i="3"/>
  <c r="C1697" i="3"/>
  <c r="D1697" i="3"/>
  <c r="E1697" i="3"/>
  <c r="F1697" i="3"/>
  <c r="G1697" i="3"/>
  <c r="H1697" i="3"/>
  <c r="J1697" i="3"/>
  <c r="K1697" i="3"/>
  <c r="L1697" i="3"/>
  <c r="M1697" i="3"/>
  <c r="AG1697" i="3"/>
  <c r="AH1697" i="3"/>
  <c r="AI1697" i="3"/>
  <c r="AJ1697" i="3"/>
  <c r="AK1697" i="3"/>
  <c r="AL1697" i="3"/>
  <c r="AM1697" i="3"/>
  <c r="AN1697" i="3"/>
  <c r="AV1697" i="3"/>
  <c r="C1698" i="3"/>
  <c r="D1698" i="3"/>
  <c r="E1698" i="3"/>
  <c r="F1698" i="3"/>
  <c r="G1698" i="3"/>
  <c r="H1698" i="3"/>
  <c r="J1698" i="3"/>
  <c r="K1698" i="3"/>
  <c r="L1698" i="3"/>
  <c r="M1698" i="3"/>
  <c r="AG1698" i="3"/>
  <c r="AH1698" i="3"/>
  <c r="AI1698" i="3"/>
  <c r="AJ1698" i="3"/>
  <c r="AK1698" i="3"/>
  <c r="AL1698" i="3"/>
  <c r="AM1698" i="3"/>
  <c r="AN1698" i="3"/>
  <c r="AV1698" i="3"/>
  <c r="C1699" i="3"/>
  <c r="D1699" i="3"/>
  <c r="E1699" i="3"/>
  <c r="F1699" i="3"/>
  <c r="G1699" i="3"/>
  <c r="H1699" i="3"/>
  <c r="J1699" i="3"/>
  <c r="K1699" i="3"/>
  <c r="L1699" i="3"/>
  <c r="M1699" i="3"/>
  <c r="AG1699" i="3"/>
  <c r="AH1699" i="3"/>
  <c r="AI1699" i="3"/>
  <c r="AJ1699" i="3"/>
  <c r="AK1699" i="3"/>
  <c r="AL1699" i="3"/>
  <c r="AM1699" i="3"/>
  <c r="AN1699" i="3"/>
  <c r="AV1699" i="3"/>
  <c r="C1700" i="3"/>
  <c r="D1700" i="3"/>
  <c r="E1700" i="3"/>
  <c r="F1700" i="3"/>
  <c r="G1700" i="3"/>
  <c r="H1700" i="3"/>
  <c r="J1700" i="3"/>
  <c r="K1700" i="3"/>
  <c r="L1700" i="3"/>
  <c r="M1700" i="3"/>
  <c r="AG1700" i="3"/>
  <c r="AH1700" i="3"/>
  <c r="AI1700" i="3"/>
  <c r="AJ1700" i="3"/>
  <c r="AK1700" i="3"/>
  <c r="AL1700" i="3"/>
  <c r="AM1700" i="3"/>
  <c r="AN1700" i="3"/>
  <c r="AV1700" i="3"/>
  <c r="C1701" i="3"/>
  <c r="D1701" i="3"/>
  <c r="E1701" i="3"/>
  <c r="F1701" i="3"/>
  <c r="G1701" i="3"/>
  <c r="H1701" i="3"/>
  <c r="J1701" i="3"/>
  <c r="K1701" i="3"/>
  <c r="L1701" i="3"/>
  <c r="M1701" i="3"/>
  <c r="AG1701" i="3"/>
  <c r="AH1701" i="3"/>
  <c r="AI1701" i="3"/>
  <c r="AJ1701" i="3"/>
  <c r="AK1701" i="3"/>
  <c r="AL1701" i="3"/>
  <c r="AM1701" i="3"/>
  <c r="AN1701" i="3"/>
  <c r="AV1701" i="3"/>
  <c r="C1702" i="3"/>
  <c r="D1702" i="3"/>
  <c r="E1702" i="3"/>
  <c r="F1702" i="3"/>
  <c r="G1702" i="3"/>
  <c r="H1702" i="3"/>
  <c r="J1702" i="3"/>
  <c r="K1702" i="3"/>
  <c r="L1702" i="3"/>
  <c r="M1702" i="3"/>
  <c r="AG1702" i="3"/>
  <c r="AH1702" i="3"/>
  <c r="AI1702" i="3"/>
  <c r="AJ1702" i="3"/>
  <c r="AK1702" i="3"/>
  <c r="AL1702" i="3"/>
  <c r="AM1702" i="3"/>
  <c r="AN1702" i="3"/>
  <c r="AV1702" i="3"/>
  <c r="C1703" i="3"/>
  <c r="D1703" i="3"/>
  <c r="E1703" i="3"/>
  <c r="F1703" i="3"/>
  <c r="G1703" i="3"/>
  <c r="H1703" i="3"/>
  <c r="J1703" i="3"/>
  <c r="K1703" i="3"/>
  <c r="L1703" i="3"/>
  <c r="M1703" i="3"/>
  <c r="AG1703" i="3"/>
  <c r="AH1703" i="3"/>
  <c r="AI1703" i="3"/>
  <c r="AJ1703" i="3"/>
  <c r="AK1703" i="3"/>
  <c r="AL1703" i="3"/>
  <c r="AM1703" i="3"/>
  <c r="AN1703" i="3"/>
  <c r="AV1703" i="3"/>
  <c r="C1704" i="3"/>
  <c r="D1704" i="3"/>
  <c r="E1704" i="3"/>
  <c r="F1704" i="3"/>
  <c r="G1704" i="3"/>
  <c r="H1704" i="3"/>
  <c r="J1704" i="3"/>
  <c r="K1704" i="3"/>
  <c r="L1704" i="3"/>
  <c r="M1704" i="3"/>
  <c r="AG1704" i="3"/>
  <c r="AH1704" i="3"/>
  <c r="AI1704" i="3"/>
  <c r="AJ1704" i="3"/>
  <c r="AK1704" i="3"/>
  <c r="AL1704" i="3"/>
  <c r="AM1704" i="3"/>
  <c r="AN1704" i="3"/>
  <c r="AV1704" i="3"/>
  <c r="C1705" i="3"/>
  <c r="D1705" i="3"/>
  <c r="E1705" i="3"/>
  <c r="F1705" i="3"/>
  <c r="G1705" i="3"/>
  <c r="H1705" i="3"/>
  <c r="J1705" i="3"/>
  <c r="K1705" i="3"/>
  <c r="L1705" i="3"/>
  <c r="M1705" i="3"/>
  <c r="AG1705" i="3"/>
  <c r="AH1705" i="3"/>
  <c r="AI1705" i="3"/>
  <c r="AJ1705" i="3"/>
  <c r="AK1705" i="3"/>
  <c r="AL1705" i="3"/>
  <c r="AM1705" i="3"/>
  <c r="AN1705" i="3"/>
  <c r="AV1705" i="3"/>
  <c r="C1706" i="3"/>
  <c r="D1706" i="3"/>
  <c r="E1706" i="3"/>
  <c r="F1706" i="3"/>
  <c r="G1706" i="3"/>
  <c r="H1706" i="3"/>
  <c r="J1706" i="3"/>
  <c r="K1706" i="3"/>
  <c r="L1706" i="3"/>
  <c r="M1706" i="3"/>
  <c r="AG1706" i="3"/>
  <c r="AH1706" i="3"/>
  <c r="AI1706" i="3"/>
  <c r="AJ1706" i="3"/>
  <c r="AK1706" i="3"/>
  <c r="AL1706" i="3"/>
  <c r="AM1706" i="3"/>
  <c r="AN1706" i="3"/>
  <c r="AV1706" i="3"/>
  <c r="C1707" i="3"/>
  <c r="D1707" i="3"/>
  <c r="E1707" i="3"/>
  <c r="F1707" i="3"/>
  <c r="G1707" i="3"/>
  <c r="H1707" i="3"/>
  <c r="J1707" i="3"/>
  <c r="K1707" i="3"/>
  <c r="L1707" i="3"/>
  <c r="M1707" i="3"/>
  <c r="AG1707" i="3"/>
  <c r="AH1707" i="3"/>
  <c r="AI1707" i="3"/>
  <c r="AJ1707" i="3"/>
  <c r="AK1707" i="3"/>
  <c r="AL1707" i="3"/>
  <c r="AM1707" i="3"/>
  <c r="AN1707" i="3"/>
  <c r="AV1707" i="3"/>
  <c r="C1708" i="3"/>
  <c r="D1708" i="3"/>
  <c r="E1708" i="3"/>
  <c r="F1708" i="3"/>
  <c r="G1708" i="3"/>
  <c r="H1708" i="3"/>
  <c r="J1708" i="3"/>
  <c r="K1708" i="3"/>
  <c r="L1708" i="3"/>
  <c r="M1708" i="3"/>
  <c r="AG1708" i="3"/>
  <c r="AH1708" i="3"/>
  <c r="AI1708" i="3"/>
  <c r="AJ1708" i="3"/>
  <c r="AK1708" i="3"/>
  <c r="AL1708" i="3"/>
  <c r="AM1708" i="3"/>
  <c r="AN1708" i="3"/>
  <c r="AV1708" i="3"/>
  <c r="C1709" i="3"/>
  <c r="D1709" i="3"/>
  <c r="E1709" i="3"/>
  <c r="F1709" i="3"/>
  <c r="G1709" i="3"/>
  <c r="H1709" i="3"/>
  <c r="J1709" i="3"/>
  <c r="K1709" i="3"/>
  <c r="L1709" i="3"/>
  <c r="M1709" i="3"/>
  <c r="AG1709" i="3"/>
  <c r="AH1709" i="3"/>
  <c r="AI1709" i="3"/>
  <c r="AJ1709" i="3"/>
  <c r="AK1709" i="3"/>
  <c r="AL1709" i="3"/>
  <c r="AM1709" i="3"/>
  <c r="AN1709" i="3"/>
  <c r="AV1709" i="3"/>
  <c r="C1710" i="3"/>
  <c r="D1710" i="3"/>
  <c r="E1710" i="3"/>
  <c r="F1710" i="3"/>
  <c r="G1710" i="3"/>
  <c r="H1710" i="3"/>
  <c r="J1710" i="3"/>
  <c r="K1710" i="3"/>
  <c r="L1710" i="3"/>
  <c r="M1710" i="3"/>
  <c r="AG1710" i="3"/>
  <c r="AH1710" i="3"/>
  <c r="AI1710" i="3"/>
  <c r="AJ1710" i="3"/>
  <c r="AK1710" i="3"/>
  <c r="AL1710" i="3"/>
  <c r="AM1710" i="3"/>
  <c r="AN1710" i="3"/>
  <c r="AV1710" i="3"/>
  <c r="C1711" i="3"/>
  <c r="D1711" i="3"/>
  <c r="E1711" i="3"/>
  <c r="F1711" i="3"/>
  <c r="G1711" i="3"/>
  <c r="H1711" i="3"/>
  <c r="J1711" i="3"/>
  <c r="K1711" i="3"/>
  <c r="L1711" i="3"/>
  <c r="M1711" i="3"/>
  <c r="AG1711" i="3"/>
  <c r="AH1711" i="3"/>
  <c r="AI1711" i="3"/>
  <c r="AJ1711" i="3"/>
  <c r="AK1711" i="3"/>
  <c r="AL1711" i="3"/>
  <c r="AM1711" i="3"/>
  <c r="AN1711" i="3"/>
  <c r="AV1711" i="3"/>
  <c r="C1712" i="3"/>
  <c r="D1712" i="3"/>
  <c r="E1712" i="3"/>
  <c r="F1712" i="3"/>
  <c r="G1712" i="3"/>
  <c r="H1712" i="3"/>
  <c r="J1712" i="3"/>
  <c r="K1712" i="3"/>
  <c r="L1712" i="3"/>
  <c r="M1712" i="3"/>
  <c r="AG1712" i="3"/>
  <c r="AH1712" i="3"/>
  <c r="AI1712" i="3"/>
  <c r="AJ1712" i="3"/>
  <c r="AK1712" i="3"/>
  <c r="AL1712" i="3"/>
  <c r="AM1712" i="3"/>
  <c r="AN1712" i="3"/>
  <c r="AV1712" i="3"/>
  <c r="C1713" i="3"/>
  <c r="D1713" i="3"/>
  <c r="E1713" i="3"/>
  <c r="F1713" i="3"/>
  <c r="G1713" i="3"/>
  <c r="H1713" i="3"/>
  <c r="J1713" i="3"/>
  <c r="K1713" i="3"/>
  <c r="L1713" i="3"/>
  <c r="M1713" i="3"/>
  <c r="AG1713" i="3"/>
  <c r="AH1713" i="3"/>
  <c r="AI1713" i="3"/>
  <c r="AJ1713" i="3"/>
  <c r="AK1713" i="3"/>
  <c r="AL1713" i="3"/>
  <c r="AM1713" i="3"/>
  <c r="AN1713" i="3"/>
  <c r="AV1713" i="3"/>
  <c r="C1714" i="3"/>
  <c r="D1714" i="3"/>
  <c r="E1714" i="3"/>
  <c r="F1714" i="3"/>
  <c r="G1714" i="3"/>
  <c r="H1714" i="3"/>
  <c r="J1714" i="3"/>
  <c r="K1714" i="3"/>
  <c r="L1714" i="3"/>
  <c r="M1714" i="3"/>
  <c r="AG1714" i="3"/>
  <c r="AH1714" i="3"/>
  <c r="AI1714" i="3"/>
  <c r="AJ1714" i="3"/>
  <c r="AK1714" i="3"/>
  <c r="AL1714" i="3"/>
  <c r="AM1714" i="3"/>
  <c r="AN1714" i="3"/>
  <c r="AV1714" i="3"/>
  <c r="C1715" i="3"/>
  <c r="D1715" i="3"/>
  <c r="E1715" i="3"/>
  <c r="F1715" i="3"/>
  <c r="G1715" i="3"/>
  <c r="H1715" i="3"/>
  <c r="J1715" i="3"/>
  <c r="K1715" i="3"/>
  <c r="L1715" i="3"/>
  <c r="M1715" i="3"/>
  <c r="AG1715" i="3"/>
  <c r="AH1715" i="3"/>
  <c r="AI1715" i="3"/>
  <c r="AJ1715" i="3"/>
  <c r="AK1715" i="3"/>
  <c r="AL1715" i="3"/>
  <c r="AM1715" i="3"/>
  <c r="AN1715" i="3"/>
  <c r="AV1715" i="3"/>
  <c r="C1716" i="3"/>
  <c r="D1716" i="3"/>
  <c r="E1716" i="3"/>
  <c r="F1716" i="3"/>
  <c r="G1716" i="3"/>
  <c r="H1716" i="3"/>
  <c r="J1716" i="3"/>
  <c r="K1716" i="3"/>
  <c r="L1716" i="3"/>
  <c r="M1716" i="3"/>
  <c r="AG1716" i="3"/>
  <c r="AH1716" i="3"/>
  <c r="AI1716" i="3"/>
  <c r="AJ1716" i="3"/>
  <c r="AK1716" i="3"/>
  <c r="AL1716" i="3"/>
  <c r="AM1716" i="3"/>
  <c r="AN1716" i="3"/>
  <c r="AV1716" i="3"/>
  <c r="C1717" i="3"/>
  <c r="D1717" i="3"/>
  <c r="E1717" i="3"/>
  <c r="F1717" i="3"/>
  <c r="G1717" i="3"/>
  <c r="H1717" i="3"/>
  <c r="J1717" i="3"/>
  <c r="K1717" i="3"/>
  <c r="L1717" i="3"/>
  <c r="M1717" i="3"/>
  <c r="AG1717" i="3"/>
  <c r="AH1717" i="3"/>
  <c r="AI1717" i="3"/>
  <c r="AJ1717" i="3"/>
  <c r="AK1717" i="3"/>
  <c r="AL1717" i="3"/>
  <c r="AM1717" i="3"/>
  <c r="AN1717" i="3"/>
  <c r="AV1717" i="3"/>
  <c r="C1718" i="3"/>
  <c r="D1718" i="3"/>
  <c r="E1718" i="3"/>
  <c r="F1718" i="3"/>
  <c r="G1718" i="3"/>
  <c r="H1718" i="3"/>
  <c r="J1718" i="3"/>
  <c r="K1718" i="3"/>
  <c r="L1718" i="3"/>
  <c r="M1718" i="3"/>
  <c r="AG1718" i="3"/>
  <c r="AH1718" i="3"/>
  <c r="AI1718" i="3"/>
  <c r="AJ1718" i="3"/>
  <c r="AK1718" i="3"/>
  <c r="AL1718" i="3"/>
  <c r="AM1718" i="3"/>
  <c r="AN1718" i="3"/>
  <c r="AV1718" i="3"/>
  <c r="C1719" i="3"/>
  <c r="D1719" i="3"/>
  <c r="E1719" i="3"/>
  <c r="F1719" i="3"/>
  <c r="G1719" i="3"/>
  <c r="H1719" i="3"/>
  <c r="J1719" i="3"/>
  <c r="K1719" i="3"/>
  <c r="L1719" i="3"/>
  <c r="M1719" i="3"/>
  <c r="AG1719" i="3"/>
  <c r="AH1719" i="3"/>
  <c r="AI1719" i="3"/>
  <c r="AJ1719" i="3"/>
  <c r="AK1719" i="3"/>
  <c r="AL1719" i="3"/>
  <c r="AM1719" i="3"/>
  <c r="AN1719" i="3"/>
  <c r="AV1719" i="3"/>
  <c r="C1720" i="3"/>
  <c r="D1720" i="3"/>
  <c r="E1720" i="3"/>
  <c r="F1720" i="3"/>
  <c r="G1720" i="3"/>
  <c r="H1720" i="3"/>
  <c r="J1720" i="3"/>
  <c r="K1720" i="3"/>
  <c r="L1720" i="3"/>
  <c r="M1720" i="3"/>
  <c r="AG1720" i="3"/>
  <c r="AH1720" i="3"/>
  <c r="AI1720" i="3"/>
  <c r="AJ1720" i="3"/>
  <c r="AK1720" i="3"/>
  <c r="AL1720" i="3"/>
  <c r="AM1720" i="3"/>
  <c r="AN1720" i="3"/>
  <c r="AV1720" i="3"/>
  <c r="C1721" i="3"/>
  <c r="D1721" i="3"/>
  <c r="E1721" i="3"/>
  <c r="F1721" i="3"/>
  <c r="G1721" i="3"/>
  <c r="H1721" i="3"/>
  <c r="J1721" i="3"/>
  <c r="K1721" i="3"/>
  <c r="L1721" i="3"/>
  <c r="M1721" i="3"/>
  <c r="AG1721" i="3"/>
  <c r="AH1721" i="3"/>
  <c r="AI1721" i="3"/>
  <c r="AJ1721" i="3"/>
  <c r="AK1721" i="3"/>
  <c r="AL1721" i="3"/>
  <c r="AM1721" i="3"/>
  <c r="AN1721" i="3"/>
  <c r="AV1721" i="3"/>
  <c r="C1722" i="3"/>
  <c r="D1722" i="3"/>
  <c r="E1722" i="3"/>
  <c r="F1722" i="3"/>
  <c r="G1722" i="3"/>
  <c r="H1722" i="3"/>
  <c r="J1722" i="3"/>
  <c r="K1722" i="3"/>
  <c r="L1722" i="3"/>
  <c r="M1722" i="3"/>
  <c r="AG1722" i="3"/>
  <c r="AH1722" i="3"/>
  <c r="AI1722" i="3"/>
  <c r="AJ1722" i="3"/>
  <c r="AK1722" i="3"/>
  <c r="AL1722" i="3"/>
  <c r="AM1722" i="3"/>
  <c r="AN1722" i="3"/>
  <c r="AV1722" i="3"/>
  <c r="C1723" i="3"/>
  <c r="D1723" i="3"/>
  <c r="E1723" i="3"/>
  <c r="F1723" i="3"/>
  <c r="G1723" i="3"/>
  <c r="H1723" i="3"/>
  <c r="J1723" i="3"/>
  <c r="K1723" i="3"/>
  <c r="L1723" i="3"/>
  <c r="M1723" i="3"/>
  <c r="AG1723" i="3"/>
  <c r="AH1723" i="3"/>
  <c r="AI1723" i="3"/>
  <c r="AJ1723" i="3"/>
  <c r="AK1723" i="3"/>
  <c r="AL1723" i="3"/>
  <c r="AM1723" i="3"/>
  <c r="AN1723" i="3"/>
  <c r="AV1723" i="3"/>
  <c r="C1724" i="3"/>
  <c r="D1724" i="3"/>
  <c r="E1724" i="3"/>
  <c r="F1724" i="3"/>
  <c r="G1724" i="3"/>
  <c r="H1724" i="3"/>
  <c r="J1724" i="3"/>
  <c r="K1724" i="3"/>
  <c r="L1724" i="3"/>
  <c r="M1724" i="3"/>
  <c r="AG1724" i="3"/>
  <c r="AH1724" i="3"/>
  <c r="AI1724" i="3"/>
  <c r="AJ1724" i="3"/>
  <c r="AK1724" i="3"/>
  <c r="AL1724" i="3"/>
  <c r="AM1724" i="3"/>
  <c r="AN1724" i="3"/>
  <c r="AV1724" i="3"/>
  <c r="C1725" i="3"/>
  <c r="D1725" i="3"/>
  <c r="E1725" i="3"/>
  <c r="F1725" i="3"/>
  <c r="G1725" i="3"/>
  <c r="H1725" i="3"/>
  <c r="J1725" i="3"/>
  <c r="K1725" i="3"/>
  <c r="L1725" i="3"/>
  <c r="M1725" i="3"/>
  <c r="AG1725" i="3"/>
  <c r="AH1725" i="3"/>
  <c r="AI1725" i="3"/>
  <c r="AJ1725" i="3"/>
  <c r="AK1725" i="3"/>
  <c r="AL1725" i="3"/>
  <c r="AM1725" i="3"/>
  <c r="AN1725" i="3"/>
  <c r="AV1725" i="3"/>
  <c r="C1726" i="3"/>
  <c r="D1726" i="3"/>
  <c r="E1726" i="3"/>
  <c r="F1726" i="3"/>
  <c r="G1726" i="3"/>
  <c r="H1726" i="3"/>
  <c r="J1726" i="3"/>
  <c r="K1726" i="3"/>
  <c r="L1726" i="3"/>
  <c r="M1726" i="3"/>
  <c r="AG1726" i="3"/>
  <c r="AH1726" i="3"/>
  <c r="AI1726" i="3"/>
  <c r="AJ1726" i="3"/>
  <c r="AK1726" i="3"/>
  <c r="AL1726" i="3"/>
  <c r="AM1726" i="3"/>
  <c r="AN1726" i="3"/>
  <c r="AV1726" i="3"/>
  <c r="C1727" i="3"/>
  <c r="D1727" i="3"/>
  <c r="E1727" i="3"/>
  <c r="F1727" i="3"/>
  <c r="G1727" i="3"/>
  <c r="H1727" i="3"/>
  <c r="J1727" i="3"/>
  <c r="K1727" i="3"/>
  <c r="L1727" i="3"/>
  <c r="M1727" i="3"/>
  <c r="AG1727" i="3"/>
  <c r="AH1727" i="3"/>
  <c r="AI1727" i="3"/>
  <c r="AJ1727" i="3"/>
  <c r="AK1727" i="3"/>
  <c r="AL1727" i="3"/>
  <c r="AM1727" i="3"/>
  <c r="AN1727" i="3"/>
  <c r="AV1727" i="3"/>
  <c r="C1728" i="3"/>
  <c r="D1728" i="3"/>
  <c r="E1728" i="3"/>
  <c r="F1728" i="3"/>
  <c r="G1728" i="3"/>
  <c r="H1728" i="3"/>
  <c r="J1728" i="3"/>
  <c r="K1728" i="3"/>
  <c r="L1728" i="3"/>
  <c r="M1728" i="3"/>
  <c r="AG1728" i="3"/>
  <c r="AH1728" i="3"/>
  <c r="AI1728" i="3"/>
  <c r="AJ1728" i="3"/>
  <c r="AK1728" i="3"/>
  <c r="AL1728" i="3"/>
  <c r="AM1728" i="3"/>
  <c r="AN1728" i="3"/>
  <c r="AV1728" i="3"/>
  <c r="C1729" i="3"/>
  <c r="D1729" i="3"/>
  <c r="E1729" i="3"/>
  <c r="F1729" i="3"/>
  <c r="G1729" i="3"/>
  <c r="H1729" i="3"/>
  <c r="J1729" i="3"/>
  <c r="K1729" i="3"/>
  <c r="L1729" i="3"/>
  <c r="M1729" i="3"/>
  <c r="AG1729" i="3"/>
  <c r="AH1729" i="3"/>
  <c r="AI1729" i="3"/>
  <c r="AJ1729" i="3"/>
  <c r="AK1729" i="3"/>
  <c r="AL1729" i="3"/>
  <c r="AM1729" i="3"/>
  <c r="AN1729" i="3"/>
  <c r="AV1729" i="3"/>
  <c r="C1730" i="3"/>
  <c r="D1730" i="3"/>
  <c r="E1730" i="3"/>
  <c r="F1730" i="3"/>
  <c r="G1730" i="3"/>
  <c r="H1730" i="3"/>
  <c r="J1730" i="3"/>
  <c r="K1730" i="3"/>
  <c r="L1730" i="3"/>
  <c r="M1730" i="3"/>
  <c r="AG1730" i="3"/>
  <c r="AH1730" i="3"/>
  <c r="AI1730" i="3"/>
  <c r="AJ1730" i="3"/>
  <c r="AK1730" i="3"/>
  <c r="AL1730" i="3"/>
  <c r="AM1730" i="3"/>
  <c r="AN1730" i="3"/>
  <c r="AV1730" i="3"/>
  <c r="C1731" i="3"/>
  <c r="D1731" i="3"/>
  <c r="E1731" i="3"/>
  <c r="F1731" i="3"/>
  <c r="G1731" i="3"/>
  <c r="H1731" i="3"/>
  <c r="J1731" i="3"/>
  <c r="K1731" i="3"/>
  <c r="L1731" i="3"/>
  <c r="M1731" i="3"/>
  <c r="AG1731" i="3"/>
  <c r="AH1731" i="3"/>
  <c r="AI1731" i="3"/>
  <c r="AJ1731" i="3"/>
  <c r="AK1731" i="3"/>
  <c r="AL1731" i="3"/>
  <c r="AM1731" i="3"/>
  <c r="AN1731" i="3"/>
  <c r="AV1731" i="3"/>
  <c r="C1732" i="3"/>
  <c r="D1732" i="3"/>
  <c r="E1732" i="3"/>
  <c r="F1732" i="3"/>
  <c r="G1732" i="3"/>
  <c r="H1732" i="3"/>
  <c r="J1732" i="3"/>
  <c r="K1732" i="3"/>
  <c r="L1732" i="3"/>
  <c r="M1732" i="3"/>
  <c r="AG1732" i="3"/>
  <c r="AH1732" i="3"/>
  <c r="AI1732" i="3"/>
  <c r="AJ1732" i="3"/>
  <c r="AK1732" i="3"/>
  <c r="AL1732" i="3"/>
  <c r="AM1732" i="3"/>
  <c r="AN1732" i="3"/>
  <c r="AV1732" i="3"/>
  <c r="C1733" i="3"/>
  <c r="D1733" i="3"/>
  <c r="E1733" i="3"/>
  <c r="F1733" i="3"/>
  <c r="G1733" i="3"/>
  <c r="H1733" i="3"/>
  <c r="J1733" i="3"/>
  <c r="K1733" i="3"/>
  <c r="L1733" i="3"/>
  <c r="M1733" i="3"/>
  <c r="AG1733" i="3"/>
  <c r="AH1733" i="3"/>
  <c r="AI1733" i="3"/>
  <c r="AJ1733" i="3"/>
  <c r="AK1733" i="3"/>
  <c r="AL1733" i="3"/>
  <c r="AM1733" i="3"/>
  <c r="AN1733" i="3"/>
  <c r="AV1733" i="3"/>
  <c r="C1734" i="3"/>
  <c r="D1734" i="3"/>
  <c r="E1734" i="3"/>
  <c r="F1734" i="3"/>
  <c r="G1734" i="3"/>
  <c r="H1734" i="3"/>
  <c r="J1734" i="3"/>
  <c r="K1734" i="3"/>
  <c r="L1734" i="3"/>
  <c r="M1734" i="3"/>
  <c r="AG1734" i="3"/>
  <c r="AH1734" i="3"/>
  <c r="AI1734" i="3"/>
  <c r="AJ1734" i="3"/>
  <c r="AK1734" i="3"/>
  <c r="AL1734" i="3"/>
  <c r="AM1734" i="3"/>
  <c r="AN1734" i="3"/>
  <c r="AV1734" i="3"/>
  <c r="C1735" i="3"/>
  <c r="D1735" i="3"/>
  <c r="E1735" i="3"/>
  <c r="F1735" i="3"/>
  <c r="G1735" i="3"/>
  <c r="H1735" i="3"/>
  <c r="J1735" i="3"/>
  <c r="K1735" i="3"/>
  <c r="L1735" i="3"/>
  <c r="M1735" i="3"/>
  <c r="AG1735" i="3"/>
  <c r="AH1735" i="3"/>
  <c r="AI1735" i="3"/>
  <c r="AJ1735" i="3"/>
  <c r="AK1735" i="3"/>
  <c r="AL1735" i="3"/>
  <c r="AM1735" i="3"/>
  <c r="AN1735" i="3"/>
  <c r="AV1735" i="3"/>
  <c r="C1736" i="3"/>
  <c r="D1736" i="3"/>
  <c r="E1736" i="3"/>
  <c r="F1736" i="3"/>
  <c r="G1736" i="3"/>
  <c r="H1736" i="3"/>
  <c r="J1736" i="3"/>
  <c r="K1736" i="3"/>
  <c r="L1736" i="3"/>
  <c r="M1736" i="3"/>
  <c r="AG1736" i="3"/>
  <c r="AH1736" i="3"/>
  <c r="AI1736" i="3"/>
  <c r="AJ1736" i="3"/>
  <c r="AK1736" i="3"/>
  <c r="AL1736" i="3"/>
  <c r="AM1736" i="3"/>
  <c r="AN1736" i="3"/>
  <c r="AV1736" i="3"/>
  <c r="C1737" i="3"/>
  <c r="D1737" i="3"/>
  <c r="E1737" i="3"/>
  <c r="F1737" i="3"/>
  <c r="G1737" i="3"/>
  <c r="H1737" i="3"/>
  <c r="J1737" i="3"/>
  <c r="K1737" i="3"/>
  <c r="L1737" i="3"/>
  <c r="M1737" i="3"/>
  <c r="AG1737" i="3"/>
  <c r="AH1737" i="3"/>
  <c r="AI1737" i="3"/>
  <c r="AJ1737" i="3"/>
  <c r="AK1737" i="3"/>
  <c r="AL1737" i="3"/>
  <c r="AM1737" i="3"/>
  <c r="AN1737" i="3"/>
  <c r="AV1737" i="3"/>
  <c r="C1738" i="3"/>
  <c r="D1738" i="3"/>
  <c r="E1738" i="3"/>
  <c r="F1738" i="3"/>
  <c r="G1738" i="3"/>
  <c r="H1738" i="3"/>
  <c r="J1738" i="3"/>
  <c r="K1738" i="3"/>
  <c r="L1738" i="3"/>
  <c r="M1738" i="3"/>
  <c r="AG1738" i="3"/>
  <c r="AH1738" i="3"/>
  <c r="AI1738" i="3"/>
  <c r="AJ1738" i="3"/>
  <c r="AK1738" i="3"/>
  <c r="AL1738" i="3"/>
  <c r="AM1738" i="3"/>
  <c r="AN1738" i="3"/>
  <c r="AV1738" i="3"/>
  <c r="C1739" i="3"/>
  <c r="D1739" i="3"/>
  <c r="E1739" i="3"/>
  <c r="F1739" i="3"/>
  <c r="G1739" i="3"/>
  <c r="H1739" i="3"/>
  <c r="J1739" i="3"/>
  <c r="K1739" i="3"/>
  <c r="L1739" i="3"/>
  <c r="M1739" i="3"/>
  <c r="AG1739" i="3"/>
  <c r="AH1739" i="3"/>
  <c r="AI1739" i="3"/>
  <c r="AJ1739" i="3"/>
  <c r="AK1739" i="3"/>
  <c r="AL1739" i="3"/>
  <c r="AM1739" i="3"/>
  <c r="AN1739" i="3"/>
  <c r="AV1739" i="3"/>
  <c r="C1740" i="3"/>
  <c r="D1740" i="3"/>
  <c r="E1740" i="3"/>
  <c r="F1740" i="3"/>
  <c r="G1740" i="3"/>
  <c r="H1740" i="3"/>
  <c r="J1740" i="3"/>
  <c r="K1740" i="3"/>
  <c r="L1740" i="3"/>
  <c r="M1740" i="3"/>
  <c r="AG1740" i="3"/>
  <c r="AH1740" i="3"/>
  <c r="AI1740" i="3"/>
  <c r="AJ1740" i="3"/>
  <c r="AK1740" i="3"/>
  <c r="AL1740" i="3"/>
  <c r="AM1740" i="3"/>
  <c r="AN1740" i="3"/>
  <c r="AV1740" i="3"/>
  <c r="C1741" i="3"/>
  <c r="D1741" i="3"/>
  <c r="E1741" i="3"/>
  <c r="F1741" i="3"/>
  <c r="G1741" i="3"/>
  <c r="H1741" i="3"/>
  <c r="J1741" i="3"/>
  <c r="K1741" i="3"/>
  <c r="L1741" i="3"/>
  <c r="M1741" i="3"/>
  <c r="AG1741" i="3"/>
  <c r="AH1741" i="3"/>
  <c r="AI1741" i="3"/>
  <c r="AJ1741" i="3"/>
  <c r="AK1741" i="3"/>
  <c r="AL1741" i="3"/>
  <c r="AM1741" i="3"/>
  <c r="AN1741" i="3"/>
  <c r="AV1741" i="3"/>
  <c r="C1742" i="3"/>
  <c r="D1742" i="3"/>
  <c r="E1742" i="3"/>
  <c r="F1742" i="3"/>
  <c r="G1742" i="3"/>
  <c r="H1742" i="3"/>
  <c r="J1742" i="3"/>
  <c r="K1742" i="3"/>
  <c r="L1742" i="3"/>
  <c r="M1742" i="3"/>
  <c r="AG1742" i="3"/>
  <c r="AH1742" i="3"/>
  <c r="AI1742" i="3"/>
  <c r="AJ1742" i="3"/>
  <c r="AK1742" i="3"/>
  <c r="AL1742" i="3"/>
  <c r="AM1742" i="3"/>
  <c r="AN1742" i="3"/>
  <c r="AV1742" i="3"/>
  <c r="C1743" i="3"/>
  <c r="D1743" i="3"/>
  <c r="E1743" i="3"/>
  <c r="F1743" i="3"/>
  <c r="G1743" i="3"/>
  <c r="H1743" i="3"/>
  <c r="J1743" i="3"/>
  <c r="K1743" i="3"/>
  <c r="L1743" i="3"/>
  <c r="M1743" i="3"/>
  <c r="AG1743" i="3"/>
  <c r="AH1743" i="3"/>
  <c r="AI1743" i="3"/>
  <c r="AJ1743" i="3"/>
  <c r="AK1743" i="3"/>
  <c r="AL1743" i="3"/>
  <c r="AM1743" i="3"/>
  <c r="AN1743" i="3"/>
  <c r="AV1743" i="3"/>
  <c r="C1744" i="3"/>
  <c r="D1744" i="3"/>
  <c r="E1744" i="3"/>
  <c r="F1744" i="3"/>
  <c r="G1744" i="3"/>
  <c r="H1744" i="3"/>
  <c r="J1744" i="3"/>
  <c r="K1744" i="3"/>
  <c r="L1744" i="3"/>
  <c r="M1744" i="3"/>
  <c r="AG1744" i="3"/>
  <c r="AH1744" i="3"/>
  <c r="AI1744" i="3"/>
  <c r="AJ1744" i="3"/>
  <c r="AK1744" i="3"/>
  <c r="AL1744" i="3"/>
  <c r="AM1744" i="3"/>
  <c r="AN1744" i="3"/>
  <c r="AV1744" i="3"/>
  <c r="C1745" i="3"/>
  <c r="D1745" i="3"/>
  <c r="E1745" i="3"/>
  <c r="F1745" i="3"/>
  <c r="G1745" i="3"/>
  <c r="H1745" i="3"/>
  <c r="J1745" i="3"/>
  <c r="K1745" i="3"/>
  <c r="L1745" i="3"/>
  <c r="M1745" i="3"/>
  <c r="AG1745" i="3"/>
  <c r="AH1745" i="3"/>
  <c r="AI1745" i="3"/>
  <c r="AJ1745" i="3"/>
  <c r="AK1745" i="3"/>
  <c r="AL1745" i="3"/>
  <c r="AM1745" i="3"/>
  <c r="AN1745" i="3"/>
  <c r="AV1745" i="3"/>
  <c r="C1746" i="3"/>
  <c r="D1746" i="3"/>
  <c r="E1746" i="3"/>
  <c r="F1746" i="3"/>
  <c r="G1746" i="3"/>
  <c r="H1746" i="3"/>
  <c r="J1746" i="3"/>
  <c r="K1746" i="3"/>
  <c r="L1746" i="3"/>
  <c r="M1746" i="3"/>
  <c r="AG1746" i="3"/>
  <c r="AH1746" i="3"/>
  <c r="AI1746" i="3"/>
  <c r="AJ1746" i="3"/>
  <c r="AK1746" i="3"/>
  <c r="AL1746" i="3"/>
  <c r="AM1746" i="3"/>
  <c r="AN1746" i="3"/>
  <c r="AV1746" i="3"/>
  <c r="C1747" i="3"/>
  <c r="D1747" i="3"/>
  <c r="E1747" i="3"/>
  <c r="F1747" i="3"/>
  <c r="G1747" i="3"/>
  <c r="H1747" i="3"/>
  <c r="J1747" i="3"/>
  <c r="K1747" i="3"/>
  <c r="L1747" i="3"/>
  <c r="M1747" i="3"/>
  <c r="AG1747" i="3"/>
  <c r="AH1747" i="3"/>
  <c r="AI1747" i="3"/>
  <c r="AJ1747" i="3"/>
  <c r="AK1747" i="3"/>
  <c r="AL1747" i="3"/>
  <c r="AM1747" i="3"/>
  <c r="AN1747" i="3"/>
  <c r="AV1747" i="3"/>
  <c r="C1748" i="3"/>
  <c r="D1748" i="3"/>
  <c r="E1748" i="3"/>
  <c r="F1748" i="3"/>
  <c r="G1748" i="3"/>
  <c r="H1748" i="3"/>
  <c r="J1748" i="3"/>
  <c r="K1748" i="3"/>
  <c r="L1748" i="3"/>
  <c r="M1748" i="3"/>
  <c r="AG1748" i="3"/>
  <c r="AH1748" i="3"/>
  <c r="AI1748" i="3"/>
  <c r="AJ1748" i="3"/>
  <c r="AK1748" i="3"/>
  <c r="AL1748" i="3"/>
  <c r="AM1748" i="3"/>
  <c r="AN1748" i="3"/>
  <c r="AV1748" i="3"/>
  <c r="C1749" i="3"/>
  <c r="D1749" i="3"/>
  <c r="E1749" i="3"/>
  <c r="F1749" i="3"/>
  <c r="G1749" i="3"/>
  <c r="H1749" i="3"/>
  <c r="J1749" i="3"/>
  <c r="K1749" i="3"/>
  <c r="L1749" i="3"/>
  <c r="M1749" i="3"/>
  <c r="AG1749" i="3"/>
  <c r="AH1749" i="3"/>
  <c r="AI1749" i="3"/>
  <c r="AJ1749" i="3"/>
  <c r="AK1749" i="3"/>
  <c r="AL1749" i="3"/>
  <c r="AM1749" i="3"/>
  <c r="AN1749" i="3"/>
  <c r="AV1749" i="3"/>
  <c r="C1750" i="3"/>
  <c r="D1750" i="3"/>
  <c r="E1750" i="3"/>
  <c r="F1750" i="3"/>
  <c r="G1750" i="3"/>
  <c r="H1750" i="3"/>
  <c r="J1750" i="3"/>
  <c r="K1750" i="3"/>
  <c r="L1750" i="3"/>
  <c r="M1750" i="3"/>
  <c r="AG1750" i="3"/>
  <c r="AH1750" i="3"/>
  <c r="AI1750" i="3"/>
  <c r="AJ1750" i="3"/>
  <c r="AK1750" i="3"/>
  <c r="AL1750" i="3"/>
  <c r="AM1750" i="3"/>
  <c r="AN1750" i="3"/>
  <c r="AV1750" i="3"/>
  <c r="C1751" i="3"/>
  <c r="D1751" i="3"/>
  <c r="E1751" i="3"/>
  <c r="F1751" i="3"/>
  <c r="G1751" i="3"/>
  <c r="H1751" i="3"/>
  <c r="J1751" i="3"/>
  <c r="K1751" i="3"/>
  <c r="L1751" i="3"/>
  <c r="M1751" i="3"/>
  <c r="AG1751" i="3"/>
  <c r="AH1751" i="3"/>
  <c r="AI1751" i="3"/>
  <c r="AJ1751" i="3"/>
  <c r="AK1751" i="3"/>
  <c r="AL1751" i="3"/>
  <c r="AM1751" i="3"/>
  <c r="AN1751" i="3"/>
  <c r="AV1751" i="3"/>
  <c r="C1752" i="3"/>
  <c r="D1752" i="3"/>
  <c r="E1752" i="3"/>
  <c r="F1752" i="3"/>
  <c r="G1752" i="3"/>
  <c r="H1752" i="3"/>
  <c r="J1752" i="3"/>
  <c r="K1752" i="3"/>
  <c r="L1752" i="3"/>
  <c r="M1752" i="3"/>
  <c r="AG1752" i="3"/>
  <c r="AH1752" i="3"/>
  <c r="AI1752" i="3"/>
  <c r="AJ1752" i="3"/>
  <c r="AK1752" i="3"/>
  <c r="AL1752" i="3"/>
  <c r="AM1752" i="3"/>
  <c r="AN1752" i="3"/>
  <c r="AV1752" i="3"/>
  <c r="C1753" i="3"/>
  <c r="D1753" i="3"/>
  <c r="E1753" i="3"/>
  <c r="F1753" i="3"/>
  <c r="G1753" i="3"/>
  <c r="H1753" i="3"/>
  <c r="J1753" i="3"/>
  <c r="K1753" i="3"/>
  <c r="L1753" i="3"/>
  <c r="M1753" i="3"/>
  <c r="AG1753" i="3"/>
  <c r="AH1753" i="3"/>
  <c r="AI1753" i="3"/>
  <c r="AJ1753" i="3"/>
  <c r="AK1753" i="3"/>
  <c r="AL1753" i="3"/>
  <c r="AM1753" i="3"/>
  <c r="AN1753" i="3"/>
  <c r="AV1753" i="3"/>
  <c r="C1754" i="3"/>
  <c r="D1754" i="3"/>
  <c r="E1754" i="3"/>
  <c r="F1754" i="3"/>
  <c r="G1754" i="3"/>
  <c r="H1754" i="3"/>
  <c r="J1754" i="3"/>
  <c r="K1754" i="3"/>
  <c r="L1754" i="3"/>
  <c r="M1754" i="3"/>
  <c r="AG1754" i="3"/>
  <c r="AH1754" i="3"/>
  <c r="AI1754" i="3"/>
  <c r="AJ1754" i="3"/>
  <c r="AK1754" i="3"/>
  <c r="AL1754" i="3"/>
  <c r="AM1754" i="3"/>
  <c r="AN1754" i="3"/>
  <c r="AV1754" i="3"/>
  <c r="C1755" i="3"/>
  <c r="D1755" i="3"/>
  <c r="E1755" i="3"/>
  <c r="F1755" i="3"/>
  <c r="G1755" i="3"/>
  <c r="H1755" i="3"/>
  <c r="J1755" i="3"/>
  <c r="K1755" i="3"/>
  <c r="L1755" i="3"/>
  <c r="M1755" i="3"/>
  <c r="AG1755" i="3"/>
  <c r="AH1755" i="3"/>
  <c r="AI1755" i="3"/>
  <c r="AJ1755" i="3"/>
  <c r="AK1755" i="3"/>
  <c r="AL1755" i="3"/>
  <c r="AM1755" i="3"/>
  <c r="AN1755" i="3"/>
  <c r="AV1755" i="3"/>
  <c r="C1756" i="3"/>
  <c r="D1756" i="3"/>
  <c r="E1756" i="3"/>
  <c r="F1756" i="3"/>
  <c r="G1756" i="3"/>
  <c r="H1756" i="3"/>
  <c r="J1756" i="3"/>
  <c r="K1756" i="3"/>
  <c r="L1756" i="3"/>
  <c r="M1756" i="3"/>
  <c r="AG1756" i="3"/>
  <c r="AH1756" i="3"/>
  <c r="AI1756" i="3"/>
  <c r="AJ1756" i="3"/>
  <c r="AK1756" i="3"/>
  <c r="AL1756" i="3"/>
  <c r="AM1756" i="3"/>
  <c r="AN1756" i="3"/>
  <c r="AV1756" i="3"/>
  <c r="C1757" i="3"/>
  <c r="D1757" i="3"/>
  <c r="E1757" i="3"/>
  <c r="F1757" i="3"/>
  <c r="G1757" i="3"/>
  <c r="H1757" i="3"/>
  <c r="J1757" i="3"/>
  <c r="K1757" i="3"/>
  <c r="L1757" i="3"/>
  <c r="M1757" i="3"/>
  <c r="AG1757" i="3"/>
  <c r="AH1757" i="3"/>
  <c r="AI1757" i="3"/>
  <c r="AJ1757" i="3"/>
  <c r="AK1757" i="3"/>
  <c r="AL1757" i="3"/>
  <c r="AM1757" i="3"/>
  <c r="AN1757" i="3"/>
  <c r="AV1757" i="3"/>
  <c r="C1758" i="3"/>
  <c r="D1758" i="3"/>
  <c r="E1758" i="3"/>
  <c r="F1758" i="3"/>
  <c r="G1758" i="3"/>
  <c r="H1758" i="3"/>
  <c r="J1758" i="3"/>
  <c r="K1758" i="3"/>
  <c r="L1758" i="3"/>
  <c r="M1758" i="3"/>
  <c r="AG1758" i="3"/>
  <c r="AH1758" i="3"/>
  <c r="AI1758" i="3"/>
  <c r="AJ1758" i="3"/>
  <c r="AK1758" i="3"/>
  <c r="AL1758" i="3"/>
  <c r="AM1758" i="3"/>
  <c r="AN1758" i="3"/>
  <c r="AV1758" i="3"/>
  <c r="C1759" i="3"/>
  <c r="D1759" i="3"/>
  <c r="E1759" i="3"/>
  <c r="F1759" i="3"/>
  <c r="G1759" i="3"/>
  <c r="H1759" i="3"/>
  <c r="J1759" i="3"/>
  <c r="K1759" i="3"/>
  <c r="L1759" i="3"/>
  <c r="M1759" i="3"/>
  <c r="AG1759" i="3"/>
  <c r="AH1759" i="3"/>
  <c r="AI1759" i="3"/>
  <c r="AJ1759" i="3"/>
  <c r="AK1759" i="3"/>
  <c r="AL1759" i="3"/>
  <c r="AM1759" i="3"/>
  <c r="AN1759" i="3"/>
  <c r="AV1759" i="3"/>
  <c r="C1760" i="3"/>
  <c r="D1760" i="3"/>
  <c r="E1760" i="3"/>
  <c r="F1760" i="3"/>
  <c r="G1760" i="3"/>
  <c r="H1760" i="3"/>
  <c r="J1760" i="3"/>
  <c r="K1760" i="3"/>
  <c r="L1760" i="3"/>
  <c r="M1760" i="3"/>
  <c r="AG1760" i="3"/>
  <c r="AH1760" i="3"/>
  <c r="AI1760" i="3"/>
  <c r="AJ1760" i="3"/>
  <c r="AK1760" i="3"/>
  <c r="AL1760" i="3"/>
  <c r="AM1760" i="3"/>
  <c r="AN1760" i="3"/>
  <c r="AV1760" i="3"/>
  <c r="C1761" i="3"/>
  <c r="D1761" i="3"/>
  <c r="E1761" i="3"/>
  <c r="F1761" i="3"/>
  <c r="G1761" i="3"/>
  <c r="H1761" i="3"/>
  <c r="J1761" i="3"/>
  <c r="K1761" i="3"/>
  <c r="L1761" i="3"/>
  <c r="M1761" i="3"/>
  <c r="AG1761" i="3"/>
  <c r="AH1761" i="3"/>
  <c r="AI1761" i="3"/>
  <c r="AJ1761" i="3"/>
  <c r="AK1761" i="3"/>
  <c r="AL1761" i="3"/>
  <c r="AM1761" i="3"/>
  <c r="AN1761" i="3"/>
  <c r="AV1761" i="3"/>
  <c r="C1762" i="3"/>
  <c r="D1762" i="3"/>
  <c r="E1762" i="3"/>
  <c r="F1762" i="3"/>
  <c r="G1762" i="3"/>
  <c r="H1762" i="3"/>
  <c r="J1762" i="3"/>
  <c r="K1762" i="3"/>
  <c r="L1762" i="3"/>
  <c r="M1762" i="3"/>
  <c r="AG1762" i="3"/>
  <c r="AH1762" i="3"/>
  <c r="AI1762" i="3"/>
  <c r="AJ1762" i="3"/>
  <c r="AK1762" i="3"/>
  <c r="AL1762" i="3"/>
  <c r="AM1762" i="3"/>
  <c r="AN1762" i="3"/>
  <c r="AV1762" i="3"/>
  <c r="C1763" i="3"/>
  <c r="D1763" i="3"/>
  <c r="E1763" i="3"/>
  <c r="F1763" i="3"/>
  <c r="G1763" i="3"/>
  <c r="H1763" i="3"/>
  <c r="J1763" i="3"/>
  <c r="K1763" i="3"/>
  <c r="L1763" i="3"/>
  <c r="M1763" i="3"/>
  <c r="AG1763" i="3"/>
  <c r="AH1763" i="3"/>
  <c r="AI1763" i="3"/>
  <c r="AJ1763" i="3"/>
  <c r="AK1763" i="3"/>
  <c r="AL1763" i="3"/>
  <c r="AM1763" i="3"/>
  <c r="AN1763" i="3"/>
  <c r="AV1763" i="3"/>
  <c r="C1764" i="3"/>
  <c r="D1764" i="3"/>
  <c r="E1764" i="3"/>
  <c r="F1764" i="3"/>
  <c r="G1764" i="3"/>
  <c r="H1764" i="3"/>
  <c r="J1764" i="3"/>
  <c r="K1764" i="3"/>
  <c r="L1764" i="3"/>
  <c r="M1764" i="3"/>
  <c r="AG1764" i="3"/>
  <c r="AH1764" i="3"/>
  <c r="AI1764" i="3"/>
  <c r="AJ1764" i="3"/>
  <c r="AK1764" i="3"/>
  <c r="AL1764" i="3"/>
  <c r="AM1764" i="3"/>
  <c r="AN1764" i="3"/>
  <c r="AV1764" i="3"/>
  <c r="C1765" i="3"/>
  <c r="D1765" i="3"/>
  <c r="E1765" i="3"/>
  <c r="F1765" i="3"/>
  <c r="G1765" i="3"/>
  <c r="H1765" i="3"/>
  <c r="J1765" i="3"/>
  <c r="K1765" i="3"/>
  <c r="L1765" i="3"/>
  <c r="M1765" i="3"/>
  <c r="AG1765" i="3"/>
  <c r="AH1765" i="3"/>
  <c r="AI1765" i="3"/>
  <c r="AJ1765" i="3"/>
  <c r="AK1765" i="3"/>
  <c r="AL1765" i="3"/>
  <c r="AM1765" i="3"/>
  <c r="AN1765" i="3"/>
  <c r="AV1765" i="3"/>
  <c r="C1766" i="3"/>
  <c r="D1766" i="3"/>
  <c r="E1766" i="3"/>
  <c r="F1766" i="3"/>
  <c r="G1766" i="3"/>
  <c r="H1766" i="3"/>
  <c r="J1766" i="3"/>
  <c r="K1766" i="3"/>
  <c r="L1766" i="3"/>
  <c r="M1766" i="3"/>
  <c r="AG1766" i="3"/>
  <c r="AH1766" i="3"/>
  <c r="AI1766" i="3"/>
  <c r="AJ1766" i="3"/>
  <c r="AK1766" i="3"/>
  <c r="AL1766" i="3"/>
  <c r="AM1766" i="3"/>
  <c r="AN1766" i="3"/>
  <c r="AV1766" i="3"/>
  <c r="C1767" i="3"/>
  <c r="D1767" i="3"/>
  <c r="E1767" i="3"/>
  <c r="F1767" i="3"/>
  <c r="G1767" i="3"/>
  <c r="H1767" i="3"/>
  <c r="J1767" i="3"/>
  <c r="K1767" i="3"/>
  <c r="L1767" i="3"/>
  <c r="M1767" i="3"/>
  <c r="AG1767" i="3"/>
  <c r="AH1767" i="3"/>
  <c r="AI1767" i="3"/>
  <c r="AJ1767" i="3"/>
  <c r="AK1767" i="3"/>
  <c r="AL1767" i="3"/>
  <c r="AM1767" i="3"/>
  <c r="AN1767" i="3"/>
  <c r="AV1767" i="3"/>
  <c r="C1768" i="3"/>
  <c r="D1768" i="3"/>
  <c r="E1768" i="3"/>
  <c r="F1768" i="3"/>
  <c r="G1768" i="3"/>
  <c r="H1768" i="3"/>
  <c r="J1768" i="3"/>
  <c r="K1768" i="3"/>
  <c r="L1768" i="3"/>
  <c r="M1768" i="3"/>
  <c r="AG1768" i="3"/>
  <c r="AH1768" i="3"/>
  <c r="AI1768" i="3"/>
  <c r="AJ1768" i="3"/>
  <c r="AK1768" i="3"/>
  <c r="AL1768" i="3"/>
  <c r="AM1768" i="3"/>
  <c r="AN1768" i="3"/>
  <c r="AV1768" i="3"/>
  <c r="C1769" i="3"/>
  <c r="D1769" i="3"/>
  <c r="E1769" i="3"/>
  <c r="F1769" i="3"/>
  <c r="G1769" i="3"/>
  <c r="H1769" i="3"/>
  <c r="J1769" i="3"/>
  <c r="K1769" i="3"/>
  <c r="L1769" i="3"/>
  <c r="M1769" i="3"/>
  <c r="AG1769" i="3"/>
  <c r="AH1769" i="3"/>
  <c r="AI1769" i="3"/>
  <c r="AJ1769" i="3"/>
  <c r="AK1769" i="3"/>
  <c r="AL1769" i="3"/>
  <c r="AM1769" i="3"/>
  <c r="AN1769" i="3"/>
  <c r="AV1769" i="3"/>
  <c r="C1770" i="3"/>
  <c r="D1770" i="3"/>
  <c r="E1770" i="3"/>
  <c r="F1770" i="3"/>
  <c r="G1770" i="3"/>
  <c r="H1770" i="3"/>
  <c r="J1770" i="3"/>
  <c r="K1770" i="3"/>
  <c r="L1770" i="3"/>
  <c r="M1770" i="3"/>
  <c r="AG1770" i="3"/>
  <c r="AH1770" i="3"/>
  <c r="AI1770" i="3"/>
  <c r="AJ1770" i="3"/>
  <c r="AK1770" i="3"/>
  <c r="AL1770" i="3"/>
  <c r="AM1770" i="3"/>
  <c r="AN1770" i="3"/>
  <c r="AV1770" i="3"/>
  <c r="C1771" i="3"/>
  <c r="D1771" i="3"/>
  <c r="E1771" i="3"/>
  <c r="F1771" i="3"/>
  <c r="G1771" i="3"/>
  <c r="H1771" i="3"/>
  <c r="J1771" i="3"/>
  <c r="K1771" i="3"/>
  <c r="L1771" i="3"/>
  <c r="M1771" i="3"/>
  <c r="AG1771" i="3"/>
  <c r="AH1771" i="3"/>
  <c r="AI1771" i="3"/>
  <c r="AJ1771" i="3"/>
  <c r="AK1771" i="3"/>
  <c r="AL1771" i="3"/>
  <c r="AM1771" i="3"/>
  <c r="AN1771" i="3"/>
  <c r="AV1771" i="3"/>
  <c r="C1772" i="3"/>
  <c r="D1772" i="3"/>
  <c r="E1772" i="3"/>
  <c r="F1772" i="3"/>
  <c r="G1772" i="3"/>
  <c r="H1772" i="3"/>
  <c r="J1772" i="3"/>
  <c r="K1772" i="3"/>
  <c r="L1772" i="3"/>
  <c r="M1772" i="3"/>
  <c r="AG1772" i="3"/>
  <c r="AH1772" i="3"/>
  <c r="AI1772" i="3"/>
  <c r="AJ1772" i="3"/>
  <c r="AK1772" i="3"/>
  <c r="AL1772" i="3"/>
  <c r="AM1772" i="3"/>
  <c r="AN1772" i="3"/>
  <c r="AV1772" i="3"/>
  <c r="C1773" i="3"/>
  <c r="D1773" i="3"/>
  <c r="E1773" i="3"/>
  <c r="F1773" i="3"/>
  <c r="G1773" i="3"/>
  <c r="H1773" i="3"/>
  <c r="J1773" i="3"/>
  <c r="K1773" i="3"/>
  <c r="L1773" i="3"/>
  <c r="M1773" i="3"/>
  <c r="AG1773" i="3"/>
  <c r="AH1773" i="3"/>
  <c r="AI1773" i="3"/>
  <c r="AJ1773" i="3"/>
  <c r="AK1773" i="3"/>
  <c r="AL1773" i="3"/>
  <c r="AM1773" i="3"/>
  <c r="AN1773" i="3"/>
  <c r="AV1773" i="3"/>
  <c r="C1774" i="3"/>
  <c r="D1774" i="3"/>
  <c r="E1774" i="3"/>
  <c r="F1774" i="3"/>
  <c r="G1774" i="3"/>
  <c r="H1774" i="3"/>
  <c r="J1774" i="3"/>
  <c r="K1774" i="3"/>
  <c r="L1774" i="3"/>
  <c r="M1774" i="3"/>
  <c r="AG1774" i="3"/>
  <c r="AH1774" i="3"/>
  <c r="AI1774" i="3"/>
  <c r="AJ1774" i="3"/>
  <c r="AK1774" i="3"/>
  <c r="AL1774" i="3"/>
  <c r="AM1774" i="3"/>
  <c r="AN1774" i="3"/>
  <c r="AV1774" i="3"/>
  <c r="C1775" i="3"/>
  <c r="D1775" i="3"/>
  <c r="E1775" i="3"/>
  <c r="F1775" i="3"/>
  <c r="G1775" i="3"/>
  <c r="H1775" i="3"/>
  <c r="J1775" i="3"/>
  <c r="K1775" i="3"/>
  <c r="L1775" i="3"/>
  <c r="M1775" i="3"/>
  <c r="AG1775" i="3"/>
  <c r="AH1775" i="3"/>
  <c r="AI1775" i="3"/>
  <c r="AJ1775" i="3"/>
  <c r="AK1775" i="3"/>
  <c r="AL1775" i="3"/>
  <c r="AM1775" i="3"/>
  <c r="AN1775" i="3"/>
  <c r="AV1775" i="3"/>
  <c r="C1776" i="3"/>
  <c r="D1776" i="3"/>
  <c r="E1776" i="3"/>
  <c r="F1776" i="3"/>
  <c r="G1776" i="3"/>
  <c r="H1776" i="3"/>
  <c r="J1776" i="3"/>
  <c r="K1776" i="3"/>
  <c r="L1776" i="3"/>
  <c r="M1776" i="3"/>
  <c r="AG1776" i="3"/>
  <c r="AH1776" i="3"/>
  <c r="AI1776" i="3"/>
  <c r="AJ1776" i="3"/>
  <c r="AK1776" i="3"/>
  <c r="AL1776" i="3"/>
  <c r="AM1776" i="3"/>
  <c r="AN1776" i="3"/>
  <c r="AV1776" i="3"/>
  <c r="C1777" i="3"/>
  <c r="D1777" i="3"/>
  <c r="E1777" i="3"/>
  <c r="F1777" i="3"/>
  <c r="G1777" i="3"/>
  <c r="H1777" i="3"/>
  <c r="J1777" i="3"/>
  <c r="K1777" i="3"/>
  <c r="L1777" i="3"/>
  <c r="M1777" i="3"/>
  <c r="AG1777" i="3"/>
  <c r="AH1777" i="3"/>
  <c r="AI1777" i="3"/>
  <c r="AJ1777" i="3"/>
  <c r="AK1777" i="3"/>
  <c r="AL1777" i="3"/>
  <c r="AM1777" i="3"/>
  <c r="AN1777" i="3"/>
  <c r="AV1777" i="3"/>
  <c r="C1778" i="3"/>
  <c r="D1778" i="3"/>
  <c r="E1778" i="3"/>
  <c r="F1778" i="3"/>
  <c r="G1778" i="3"/>
  <c r="H1778" i="3"/>
  <c r="J1778" i="3"/>
  <c r="K1778" i="3"/>
  <c r="L1778" i="3"/>
  <c r="M1778" i="3"/>
  <c r="AG1778" i="3"/>
  <c r="AH1778" i="3"/>
  <c r="AI1778" i="3"/>
  <c r="AJ1778" i="3"/>
  <c r="AK1778" i="3"/>
  <c r="AL1778" i="3"/>
  <c r="AM1778" i="3"/>
  <c r="AN1778" i="3"/>
  <c r="AV1778" i="3"/>
  <c r="C1779" i="3"/>
  <c r="D1779" i="3"/>
  <c r="E1779" i="3"/>
  <c r="F1779" i="3"/>
  <c r="G1779" i="3"/>
  <c r="H1779" i="3"/>
  <c r="J1779" i="3"/>
  <c r="K1779" i="3"/>
  <c r="L1779" i="3"/>
  <c r="M1779" i="3"/>
  <c r="AG1779" i="3"/>
  <c r="AH1779" i="3"/>
  <c r="AI1779" i="3"/>
  <c r="AJ1779" i="3"/>
  <c r="AK1779" i="3"/>
  <c r="AL1779" i="3"/>
  <c r="AM1779" i="3"/>
  <c r="AN1779" i="3"/>
  <c r="AV1779" i="3"/>
  <c r="C1781" i="3"/>
  <c r="D1781" i="3"/>
  <c r="E1781" i="3"/>
  <c r="F1781" i="3"/>
  <c r="G1781" i="3"/>
  <c r="H1781" i="3"/>
  <c r="J1781" i="3"/>
  <c r="K1781" i="3"/>
  <c r="L1781" i="3"/>
  <c r="M1781" i="3"/>
  <c r="AG1781" i="3"/>
  <c r="AH1781" i="3"/>
  <c r="AI1781" i="3"/>
  <c r="AJ1781" i="3"/>
  <c r="AK1781" i="3"/>
  <c r="AL1781" i="3"/>
  <c r="AM1781" i="3"/>
  <c r="AN1781" i="3"/>
  <c r="AV1781" i="3"/>
  <c r="C1782" i="3"/>
  <c r="D1782" i="3"/>
  <c r="E1782" i="3"/>
  <c r="F1782" i="3"/>
  <c r="G1782" i="3"/>
  <c r="H1782" i="3"/>
  <c r="J1782" i="3"/>
  <c r="K1782" i="3"/>
  <c r="L1782" i="3"/>
  <c r="M1782" i="3"/>
  <c r="AG1782" i="3"/>
  <c r="AH1782" i="3"/>
  <c r="AI1782" i="3"/>
  <c r="AJ1782" i="3"/>
  <c r="AK1782" i="3"/>
  <c r="AL1782" i="3"/>
  <c r="AM1782" i="3"/>
  <c r="AN1782" i="3"/>
  <c r="AV1782" i="3"/>
  <c r="C1783" i="3"/>
  <c r="D1783" i="3"/>
  <c r="E1783" i="3"/>
  <c r="F1783" i="3"/>
  <c r="G1783" i="3"/>
  <c r="H1783" i="3"/>
  <c r="J1783" i="3"/>
  <c r="K1783" i="3"/>
  <c r="L1783" i="3"/>
  <c r="M1783" i="3"/>
  <c r="AG1783" i="3"/>
  <c r="AH1783" i="3"/>
  <c r="AI1783" i="3"/>
  <c r="AJ1783" i="3"/>
  <c r="AK1783" i="3"/>
  <c r="AL1783" i="3"/>
  <c r="AM1783" i="3"/>
  <c r="AN1783" i="3"/>
  <c r="AV1783" i="3"/>
  <c r="C1784" i="3"/>
  <c r="D1784" i="3"/>
  <c r="E1784" i="3"/>
  <c r="F1784" i="3"/>
  <c r="G1784" i="3"/>
  <c r="H1784" i="3"/>
  <c r="J1784" i="3"/>
  <c r="K1784" i="3"/>
  <c r="L1784" i="3"/>
  <c r="M1784" i="3"/>
  <c r="AG1784" i="3"/>
  <c r="AH1784" i="3"/>
  <c r="AI1784" i="3"/>
  <c r="AJ1784" i="3"/>
  <c r="AK1784" i="3"/>
  <c r="AL1784" i="3"/>
  <c r="AM1784" i="3"/>
  <c r="AN1784" i="3"/>
  <c r="AV1784" i="3"/>
  <c r="C1785" i="3"/>
  <c r="D1785" i="3"/>
  <c r="E1785" i="3"/>
  <c r="F1785" i="3"/>
  <c r="G1785" i="3"/>
  <c r="H1785" i="3"/>
  <c r="J1785" i="3"/>
  <c r="K1785" i="3"/>
  <c r="L1785" i="3"/>
  <c r="M1785" i="3"/>
  <c r="AG1785" i="3"/>
  <c r="AH1785" i="3"/>
  <c r="AI1785" i="3"/>
  <c r="AJ1785" i="3"/>
  <c r="AK1785" i="3"/>
  <c r="AL1785" i="3"/>
  <c r="AM1785" i="3"/>
  <c r="AN1785" i="3"/>
  <c r="AV1785" i="3"/>
  <c r="C1786" i="3"/>
  <c r="D1786" i="3"/>
  <c r="E1786" i="3"/>
  <c r="F1786" i="3"/>
  <c r="G1786" i="3"/>
  <c r="H1786" i="3"/>
  <c r="J1786" i="3"/>
  <c r="K1786" i="3"/>
  <c r="L1786" i="3"/>
  <c r="M1786" i="3"/>
  <c r="AG1786" i="3"/>
  <c r="AH1786" i="3"/>
  <c r="AI1786" i="3"/>
  <c r="AJ1786" i="3"/>
  <c r="AK1786" i="3"/>
  <c r="AL1786" i="3"/>
  <c r="AM1786" i="3"/>
  <c r="AN1786" i="3"/>
  <c r="AV1786" i="3"/>
  <c r="C1787" i="3"/>
  <c r="D1787" i="3"/>
  <c r="E1787" i="3"/>
  <c r="F1787" i="3"/>
  <c r="G1787" i="3"/>
  <c r="H1787" i="3"/>
  <c r="J1787" i="3"/>
  <c r="K1787" i="3"/>
  <c r="L1787" i="3"/>
  <c r="M1787" i="3"/>
  <c r="AG1787" i="3"/>
  <c r="AH1787" i="3"/>
  <c r="AI1787" i="3"/>
  <c r="AJ1787" i="3"/>
  <c r="AK1787" i="3"/>
  <c r="AL1787" i="3"/>
  <c r="AM1787" i="3"/>
  <c r="AN1787" i="3"/>
  <c r="AV1787" i="3"/>
  <c r="C1788" i="3"/>
  <c r="D1788" i="3"/>
  <c r="E1788" i="3"/>
  <c r="F1788" i="3"/>
  <c r="G1788" i="3"/>
  <c r="H1788" i="3"/>
  <c r="J1788" i="3"/>
  <c r="K1788" i="3"/>
  <c r="L1788" i="3"/>
  <c r="M1788" i="3"/>
  <c r="AG1788" i="3"/>
  <c r="AH1788" i="3"/>
  <c r="AI1788" i="3"/>
  <c r="AJ1788" i="3"/>
  <c r="AK1788" i="3"/>
  <c r="AL1788" i="3"/>
  <c r="AM1788" i="3"/>
  <c r="AN1788" i="3"/>
  <c r="AV1788" i="3"/>
  <c r="C1789" i="3"/>
  <c r="D1789" i="3"/>
  <c r="E1789" i="3"/>
  <c r="F1789" i="3"/>
  <c r="G1789" i="3"/>
  <c r="H1789" i="3"/>
  <c r="J1789" i="3"/>
  <c r="K1789" i="3"/>
  <c r="L1789" i="3"/>
  <c r="M1789" i="3"/>
  <c r="AG1789" i="3"/>
  <c r="AH1789" i="3"/>
  <c r="AI1789" i="3"/>
  <c r="AJ1789" i="3"/>
  <c r="AK1789" i="3"/>
  <c r="AL1789" i="3"/>
  <c r="AM1789" i="3"/>
  <c r="AN1789" i="3"/>
  <c r="AV1789" i="3"/>
  <c r="C1790" i="3"/>
  <c r="D1790" i="3"/>
  <c r="E1790" i="3"/>
  <c r="F1790" i="3"/>
  <c r="G1790" i="3"/>
  <c r="H1790" i="3"/>
  <c r="J1790" i="3"/>
  <c r="K1790" i="3"/>
  <c r="L1790" i="3"/>
  <c r="M1790" i="3"/>
  <c r="AG1790" i="3"/>
  <c r="AH1790" i="3"/>
  <c r="AI1790" i="3"/>
  <c r="AJ1790" i="3"/>
  <c r="AK1790" i="3"/>
  <c r="AL1790" i="3"/>
  <c r="AM1790" i="3"/>
  <c r="AN1790" i="3"/>
  <c r="AV1790" i="3"/>
  <c r="C1791" i="3"/>
  <c r="D1791" i="3"/>
  <c r="E1791" i="3"/>
  <c r="F1791" i="3"/>
  <c r="G1791" i="3"/>
  <c r="H1791" i="3"/>
  <c r="J1791" i="3"/>
  <c r="K1791" i="3"/>
  <c r="L1791" i="3"/>
  <c r="M1791" i="3"/>
  <c r="AG1791" i="3"/>
  <c r="AH1791" i="3"/>
  <c r="AI1791" i="3"/>
  <c r="AJ1791" i="3"/>
  <c r="AK1791" i="3"/>
  <c r="AL1791" i="3"/>
  <c r="AM1791" i="3"/>
  <c r="AN1791" i="3"/>
  <c r="AV1791" i="3"/>
  <c r="C1792" i="3"/>
  <c r="D1792" i="3"/>
  <c r="E1792" i="3"/>
  <c r="F1792" i="3"/>
  <c r="G1792" i="3"/>
  <c r="H1792" i="3"/>
  <c r="J1792" i="3"/>
  <c r="K1792" i="3"/>
  <c r="L1792" i="3"/>
  <c r="M1792" i="3"/>
  <c r="AG1792" i="3"/>
  <c r="AH1792" i="3"/>
  <c r="AI1792" i="3"/>
  <c r="AJ1792" i="3"/>
  <c r="AK1792" i="3"/>
  <c r="AL1792" i="3"/>
  <c r="AM1792" i="3"/>
  <c r="AN1792" i="3"/>
  <c r="AV1792" i="3"/>
  <c r="C1793" i="3"/>
  <c r="D1793" i="3"/>
  <c r="E1793" i="3"/>
  <c r="F1793" i="3"/>
  <c r="G1793" i="3"/>
  <c r="H1793" i="3"/>
  <c r="J1793" i="3"/>
  <c r="K1793" i="3"/>
  <c r="L1793" i="3"/>
  <c r="M1793" i="3"/>
  <c r="AG1793" i="3"/>
  <c r="AH1793" i="3"/>
  <c r="AI1793" i="3"/>
  <c r="AJ1793" i="3"/>
  <c r="AK1793" i="3"/>
  <c r="AL1793" i="3"/>
  <c r="AM1793" i="3"/>
  <c r="AN1793" i="3"/>
  <c r="AV1793" i="3"/>
  <c r="C1794" i="3"/>
  <c r="D1794" i="3"/>
  <c r="E1794" i="3"/>
  <c r="F1794" i="3"/>
  <c r="G1794" i="3"/>
  <c r="H1794" i="3"/>
  <c r="J1794" i="3"/>
  <c r="K1794" i="3"/>
  <c r="L1794" i="3"/>
  <c r="M1794" i="3"/>
  <c r="AG1794" i="3"/>
  <c r="AH1794" i="3"/>
  <c r="AI1794" i="3"/>
  <c r="AJ1794" i="3"/>
  <c r="AK1794" i="3"/>
  <c r="AL1794" i="3"/>
  <c r="AM1794" i="3"/>
  <c r="AN1794" i="3"/>
  <c r="AV1794" i="3"/>
  <c r="C1795" i="3"/>
  <c r="D1795" i="3"/>
  <c r="E1795" i="3"/>
  <c r="F1795" i="3"/>
  <c r="G1795" i="3"/>
  <c r="H1795" i="3"/>
  <c r="J1795" i="3"/>
  <c r="K1795" i="3"/>
  <c r="L1795" i="3"/>
  <c r="M1795" i="3"/>
  <c r="AG1795" i="3"/>
  <c r="AH1795" i="3"/>
  <c r="AI1795" i="3"/>
  <c r="AJ1795" i="3"/>
  <c r="AK1795" i="3"/>
  <c r="AL1795" i="3"/>
  <c r="AM1795" i="3"/>
  <c r="AN1795" i="3"/>
  <c r="AV1795" i="3"/>
  <c r="C1796" i="3"/>
  <c r="D1796" i="3"/>
  <c r="E1796" i="3"/>
  <c r="F1796" i="3"/>
  <c r="G1796" i="3"/>
  <c r="H1796" i="3"/>
  <c r="J1796" i="3"/>
  <c r="K1796" i="3"/>
  <c r="L1796" i="3"/>
  <c r="M1796" i="3"/>
  <c r="AG1796" i="3"/>
  <c r="AH1796" i="3"/>
  <c r="AI1796" i="3"/>
  <c r="AJ1796" i="3"/>
  <c r="AK1796" i="3"/>
  <c r="AL1796" i="3"/>
  <c r="AM1796" i="3"/>
  <c r="AN1796" i="3"/>
  <c r="AV1796" i="3"/>
  <c r="C1797" i="3"/>
  <c r="D1797" i="3"/>
  <c r="E1797" i="3"/>
  <c r="F1797" i="3"/>
  <c r="G1797" i="3"/>
  <c r="H1797" i="3"/>
  <c r="J1797" i="3"/>
  <c r="K1797" i="3"/>
  <c r="L1797" i="3"/>
  <c r="M1797" i="3"/>
  <c r="AG1797" i="3"/>
  <c r="AH1797" i="3"/>
  <c r="AI1797" i="3"/>
  <c r="AJ1797" i="3"/>
  <c r="AK1797" i="3"/>
  <c r="AL1797" i="3"/>
  <c r="AM1797" i="3"/>
  <c r="AN1797" i="3"/>
  <c r="AV1797" i="3"/>
  <c r="C1798" i="3"/>
  <c r="D1798" i="3"/>
  <c r="E1798" i="3"/>
  <c r="F1798" i="3"/>
  <c r="G1798" i="3"/>
  <c r="H1798" i="3"/>
  <c r="J1798" i="3"/>
  <c r="K1798" i="3"/>
  <c r="L1798" i="3"/>
  <c r="M1798" i="3"/>
  <c r="AG1798" i="3"/>
  <c r="AH1798" i="3"/>
  <c r="AI1798" i="3"/>
  <c r="AJ1798" i="3"/>
  <c r="AK1798" i="3"/>
  <c r="AL1798" i="3"/>
  <c r="AM1798" i="3"/>
  <c r="AN1798" i="3"/>
  <c r="AV1798" i="3"/>
  <c r="C1800" i="3"/>
  <c r="D1800" i="3"/>
  <c r="E1800" i="3"/>
  <c r="F1800" i="3"/>
  <c r="G1800" i="3"/>
  <c r="H1800" i="3"/>
  <c r="J1800" i="3"/>
  <c r="K1800" i="3"/>
  <c r="L1800" i="3"/>
  <c r="M1800" i="3"/>
  <c r="AG1800" i="3"/>
  <c r="AH1800" i="3"/>
  <c r="AI1800" i="3"/>
  <c r="AJ1800" i="3"/>
  <c r="AK1800" i="3"/>
  <c r="AL1800" i="3"/>
  <c r="AM1800" i="3"/>
  <c r="AN1800" i="3"/>
  <c r="AV1800" i="3"/>
  <c r="C1801" i="3"/>
  <c r="D1801" i="3"/>
  <c r="E1801" i="3"/>
  <c r="F1801" i="3"/>
  <c r="G1801" i="3"/>
  <c r="H1801" i="3"/>
  <c r="J1801" i="3"/>
  <c r="K1801" i="3"/>
  <c r="L1801" i="3"/>
  <c r="M1801" i="3"/>
  <c r="AG1801" i="3"/>
  <c r="AH1801" i="3"/>
  <c r="AI1801" i="3"/>
  <c r="AJ1801" i="3"/>
  <c r="AK1801" i="3"/>
  <c r="AL1801" i="3"/>
  <c r="AM1801" i="3"/>
  <c r="AN1801" i="3"/>
  <c r="AV1801" i="3"/>
  <c r="C1802" i="3"/>
  <c r="D1802" i="3"/>
  <c r="E1802" i="3"/>
  <c r="F1802" i="3"/>
  <c r="G1802" i="3"/>
  <c r="H1802" i="3"/>
  <c r="J1802" i="3"/>
  <c r="K1802" i="3"/>
  <c r="L1802" i="3"/>
  <c r="M1802" i="3"/>
  <c r="AG1802" i="3"/>
  <c r="AH1802" i="3"/>
  <c r="AI1802" i="3"/>
  <c r="AJ1802" i="3"/>
  <c r="AK1802" i="3"/>
  <c r="AL1802" i="3"/>
  <c r="AM1802" i="3"/>
  <c r="AN1802" i="3"/>
  <c r="AV1802" i="3"/>
  <c r="C1803" i="3"/>
  <c r="D1803" i="3"/>
  <c r="E1803" i="3"/>
  <c r="F1803" i="3"/>
  <c r="G1803" i="3"/>
  <c r="H1803" i="3"/>
  <c r="J1803" i="3"/>
  <c r="K1803" i="3"/>
  <c r="L1803" i="3"/>
  <c r="M1803" i="3"/>
  <c r="AG1803" i="3"/>
  <c r="AH1803" i="3"/>
  <c r="AI1803" i="3"/>
  <c r="AJ1803" i="3"/>
  <c r="AK1803" i="3"/>
  <c r="AL1803" i="3"/>
  <c r="AM1803" i="3"/>
  <c r="AN1803" i="3"/>
  <c r="AV1803" i="3"/>
  <c r="C1804" i="3"/>
  <c r="D1804" i="3"/>
  <c r="E1804" i="3"/>
  <c r="F1804" i="3"/>
  <c r="G1804" i="3"/>
  <c r="H1804" i="3"/>
  <c r="J1804" i="3"/>
  <c r="K1804" i="3"/>
  <c r="L1804" i="3"/>
  <c r="M1804" i="3"/>
  <c r="AG1804" i="3"/>
  <c r="AH1804" i="3"/>
  <c r="AI1804" i="3"/>
  <c r="AJ1804" i="3"/>
  <c r="AK1804" i="3"/>
  <c r="AL1804" i="3"/>
  <c r="AM1804" i="3"/>
  <c r="AN1804" i="3"/>
  <c r="AV1804" i="3"/>
  <c r="C1805" i="3"/>
  <c r="D1805" i="3"/>
  <c r="E1805" i="3"/>
  <c r="F1805" i="3"/>
  <c r="G1805" i="3"/>
  <c r="H1805" i="3"/>
  <c r="J1805" i="3"/>
  <c r="K1805" i="3"/>
  <c r="L1805" i="3"/>
  <c r="M1805" i="3"/>
  <c r="AG1805" i="3"/>
  <c r="AH1805" i="3"/>
  <c r="AI1805" i="3"/>
  <c r="AJ1805" i="3"/>
  <c r="AK1805" i="3"/>
  <c r="AL1805" i="3"/>
  <c r="AM1805" i="3"/>
  <c r="AN1805" i="3"/>
  <c r="AV1805" i="3"/>
  <c r="C1806" i="3"/>
  <c r="D1806" i="3"/>
  <c r="E1806" i="3"/>
  <c r="F1806" i="3"/>
  <c r="G1806" i="3"/>
  <c r="H1806" i="3"/>
  <c r="J1806" i="3"/>
  <c r="K1806" i="3"/>
  <c r="L1806" i="3"/>
  <c r="M1806" i="3"/>
  <c r="AG1806" i="3"/>
  <c r="AH1806" i="3"/>
  <c r="AI1806" i="3"/>
  <c r="AJ1806" i="3"/>
  <c r="AK1806" i="3"/>
  <c r="AL1806" i="3"/>
  <c r="AM1806" i="3"/>
  <c r="AN1806" i="3"/>
  <c r="AV1806" i="3"/>
  <c r="C1807" i="3"/>
  <c r="D1807" i="3"/>
  <c r="E1807" i="3"/>
  <c r="F1807" i="3"/>
  <c r="G1807" i="3"/>
  <c r="H1807" i="3"/>
  <c r="J1807" i="3"/>
  <c r="K1807" i="3"/>
  <c r="L1807" i="3"/>
  <c r="M1807" i="3"/>
  <c r="AG1807" i="3"/>
  <c r="AH1807" i="3"/>
  <c r="AI1807" i="3"/>
  <c r="AJ1807" i="3"/>
  <c r="AK1807" i="3"/>
  <c r="AL1807" i="3"/>
  <c r="AM1807" i="3"/>
  <c r="AN1807" i="3"/>
  <c r="AV1807" i="3"/>
  <c r="C1808" i="3"/>
  <c r="D1808" i="3"/>
  <c r="E1808" i="3"/>
  <c r="F1808" i="3"/>
  <c r="G1808" i="3"/>
  <c r="H1808" i="3"/>
  <c r="J1808" i="3"/>
  <c r="K1808" i="3"/>
  <c r="L1808" i="3"/>
  <c r="M1808" i="3"/>
  <c r="AG1808" i="3"/>
  <c r="AH1808" i="3"/>
  <c r="AI1808" i="3"/>
  <c r="AJ1808" i="3"/>
  <c r="AK1808" i="3"/>
  <c r="AL1808" i="3"/>
  <c r="AM1808" i="3"/>
  <c r="AN1808" i="3"/>
  <c r="AV1808" i="3"/>
  <c r="C1809" i="3"/>
  <c r="D1809" i="3"/>
  <c r="E1809" i="3"/>
  <c r="F1809" i="3"/>
  <c r="G1809" i="3"/>
  <c r="H1809" i="3"/>
  <c r="J1809" i="3"/>
  <c r="K1809" i="3"/>
  <c r="L1809" i="3"/>
  <c r="M1809" i="3"/>
  <c r="AG1809" i="3"/>
  <c r="AH1809" i="3"/>
  <c r="AI1809" i="3"/>
  <c r="AJ1809" i="3"/>
  <c r="AK1809" i="3"/>
  <c r="AL1809" i="3"/>
  <c r="AM1809" i="3"/>
  <c r="AN1809" i="3"/>
  <c r="AV1809" i="3"/>
  <c r="C1810" i="3"/>
  <c r="D1810" i="3"/>
  <c r="E1810" i="3"/>
  <c r="F1810" i="3"/>
  <c r="G1810" i="3"/>
  <c r="H1810" i="3"/>
  <c r="J1810" i="3"/>
  <c r="K1810" i="3"/>
  <c r="L1810" i="3"/>
  <c r="M1810" i="3"/>
  <c r="AG1810" i="3"/>
  <c r="AH1810" i="3"/>
  <c r="AI1810" i="3"/>
  <c r="AJ1810" i="3"/>
  <c r="AK1810" i="3"/>
  <c r="AL1810" i="3"/>
  <c r="AM1810" i="3"/>
  <c r="AN1810" i="3"/>
  <c r="AV1810" i="3"/>
  <c r="AV1811" i="3"/>
  <c r="C1812" i="3"/>
  <c r="D1812" i="3"/>
  <c r="E1812" i="3"/>
  <c r="F1812" i="3"/>
  <c r="G1812" i="3"/>
  <c r="H1812" i="3"/>
  <c r="J1812" i="3"/>
  <c r="K1812" i="3"/>
  <c r="L1812" i="3"/>
  <c r="M1812" i="3"/>
  <c r="AG1812" i="3"/>
  <c r="AH1812" i="3"/>
  <c r="AI1812" i="3"/>
  <c r="AJ1812" i="3"/>
  <c r="AK1812" i="3"/>
  <c r="AL1812" i="3"/>
  <c r="AM1812" i="3"/>
  <c r="AN1812" i="3"/>
  <c r="AV1812" i="3"/>
  <c r="C1813" i="3"/>
  <c r="D1813" i="3"/>
  <c r="E1813" i="3"/>
  <c r="F1813" i="3"/>
  <c r="G1813" i="3"/>
  <c r="H1813" i="3"/>
  <c r="J1813" i="3"/>
  <c r="K1813" i="3"/>
  <c r="L1813" i="3"/>
  <c r="M1813" i="3"/>
  <c r="AG1813" i="3"/>
  <c r="AH1813" i="3"/>
  <c r="AI1813" i="3"/>
  <c r="AJ1813" i="3"/>
  <c r="AK1813" i="3"/>
  <c r="AL1813" i="3"/>
  <c r="AM1813" i="3"/>
  <c r="AN1813" i="3"/>
  <c r="AV1813" i="3"/>
  <c r="C1814" i="3"/>
  <c r="D1814" i="3"/>
  <c r="E1814" i="3"/>
  <c r="F1814" i="3"/>
  <c r="G1814" i="3"/>
  <c r="H1814" i="3"/>
  <c r="J1814" i="3"/>
  <c r="K1814" i="3"/>
  <c r="L1814" i="3"/>
  <c r="M1814" i="3"/>
  <c r="AG1814" i="3"/>
  <c r="AH1814" i="3"/>
  <c r="AI1814" i="3"/>
  <c r="AJ1814" i="3"/>
  <c r="AK1814" i="3"/>
  <c r="AL1814" i="3"/>
  <c r="AM1814" i="3"/>
  <c r="AN1814" i="3"/>
  <c r="AV1814" i="3"/>
  <c r="C1815" i="3"/>
  <c r="D1815" i="3"/>
  <c r="E1815" i="3"/>
  <c r="F1815" i="3"/>
  <c r="G1815" i="3"/>
  <c r="H1815" i="3"/>
  <c r="J1815" i="3"/>
  <c r="K1815" i="3"/>
  <c r="L1815" i="3"/>
  <c r="M1815" i="3"/>
  <c r="AG1815" i="3"/>
  <c r="AH1815" i="3"/>
  <c r="AI1815" i="3"/>
  <c r="AJ1815" i="3"/>
  <c r="AK1815" i="3"/>
  <c r="AL1815" i="3"/>
  <c r="AM1815" i="3"/>
  <c r="AN1815" i="3"/>
  <c r="AV1815" i="3"/>
  <c r="C1816" i="3"/>
  <c r="D1816" i="3"/>
  <c r="E1816" i="3"/>
  <c r="F1816" i="3"/>
  <c r="G1816" i="3"/>
  <c r="H1816" i="3"/>
  <c r="J1816" i="3"/>
  <c r="K1816" i="3"/>
  <c r="L1816" i="3"/>
  <c r="M1816" i="3"/>
  <c r="AG1816" i="3"/>
  <c r="AH1816" i="3"/>
  <c r="AI1816" i="3"/>
  <c r="AJ1816" i="3"/>
  <c r="AK1816" i="3"/>
  <c r="AL1816" i="3"/>
  <c r="AM1816" i="3"/>
  <c r="AN1816" i="3"/>
  <c r="AV1816" i="3"/>
  <c r="C1817" i="3"/>
  <c r="D1817" i="3"/>
  <c r="E1817" i="3"/>
  <c r="F1817" i="3"/>
  <c r="G1817" i="3"/>
  <c r="H1817" i="3"/>
  <c r="J1817" i="3"/>
  <c r="K1817" i="3"/>
  <c r="L1817" i="3"/>
  <c r="M1817" i="3"/>
  <c r="AG1817" i="3"/>
  <c r="AH1817" i="3"/>
  <c r="AI1817" i="3"/>
  <c r="AJ1817" i="3"/>
  <c r="AK1817" i="3"/>
  <c r="AL1817" i="3"/>
  <c r="AM1817" i="3"/>
  <c r="AN1817" i="3"/>
  <c r="AV1817" i="3"/>
  <c r="C1818" i="3"/>
  <c r="D1818" i="3"/>
  <c r="E1818" i="3"/>
  <c r="F1818" i="3"/>
  <c r="G1818" i="3"/>
  <c r="H1818" i="3"/>
  <c r="J1818" i="3"/>
  <c r="K1818" i="3"/>
  <c r="L1818" i="3"/>
  <c r="M1818" i="3"/>
  <c r="AG1818" i="3"/>
  <c r="AH1818" i="3"/>
  <c r="AI1818" i="3"/>
  <c r="AJ1818" i="3"/>
  <c r="AK1818" i="3"/>
  <c r="AL1818" i="3"/>
  <c r="AM1818" i="3"/>
  <c r="AN1818" i="3"/>
  <c r="AV1818" i="3"/>
  <c r="C1819" i="3"/>
  <c r="D1819" i="3"/>
  <c r="E1819" i="3"/>
  <c r="F1819" i="3"/>
  <c r="G1819" i="3"/>
  <c r="H1819" i="3"/>
  <c r="J1819" i="3"/>
  <c r="K1819" i="3"/>
  <c r="L1819" i="3"/>
  <c r="M1819" i="3"/>
  <c r="AG1819" i="3"/>
  <c r="AH1819" i="3"/>
  <c r="AI1819" i="3"/>
  <c r="AJ1819" i="3"/>
  <c r="AK1819" i="3"/>
  <c r="AL1819" i="3"/>
  <c r="AM1819" i="3"/>
  <c r="AN1819" i="3"/>
  <c r="AV1819" i="3"/>
  <c r="C1820" i="3"/>
  <c r="D1820" i="3"/>
  <c r="E1820" i="3"/>
  <c r="F1820" i="3"/>
  <c r="G1820" i="3"/>
  <c r="H1820" i="3"/>
  <c r="J1820" i="3"/>
  <c r="K1820" i="3"/>
  <c r="L1820" i="3"/>
  <c r="M1820" i="3"/>
  <c r="AG1820" i="3"/>
  <c r="AH1820" i="3"/>
  <c r="AI1820" i="3"/>
  <c r="AJ1820" i="3"/>
  <c r="AK1820" i="3"/>
  <c r="AL1820" i="3"/>
  <c r="AM1820" i="3"/>
  <c r="AN1820" i="3"/>
  <c r="AV1820" i="3"/>
  <c r="C1821" i="3"/>
  <c r="D1821" i="3"/>
  <c r="E1821" i="3"/>
  <c r="F1821" i="3"/>
  <c r="G1821" i="3"/>
  <c r="H1821" i="3"/>
  <c r="J1821" i="3"/>
  <c r="K1821" i="3"/>
  <c r="L1821" i="3"/>
  <c r="M1821" i="3"/>
  <c r="AG1821" i="3"/>
  <c r="AH1821" i="3"/>
  <c r="AI1821" i="3"/>
  <c r="AJ1821" i="3"/>
  <c r="AK1821" i="3"/>
  <c r="AL1821" i="3"/>
  <c r="AM1821" i="3"/>
  <c r="AN1821" i="3"/>
  <c r="AV1821" i="3"/>
  <c r="C1822" i="3"/>
  <c r="D1822" i="3"/>
  <c r="E1822" i="3"/>
  <c r="F1822" i="3"/>
  <c r="G1822" i="3"/>
  <c r="H1822" i="3"/>
  <c r="J1822" i="3"/>
  <c r="K1822" i="3"/>
  <c r="L1822" i="3"/>
  <c r="M1822" i="3"/>
  <c r="AG1822" i="3"/>
  <c r="AH1822" i="3"/>
  <c r="AI1822" i="3"/>
  <c r="AJ1822" i="3"/>
  <c r="AK1822" i="3"/>
  <c r="AL1822" i="3"/>
  <c r="AM1822" i="3"/>
  <c r="AN1822" i="3"/>
  <c r="AV1822" i="3"/>
  <c r="C1823" i="3"/>
  <c r="D1823" i="3"/>
  <c r="E1823" i="3"/>
  <c r="F1823" i="3"/>
  <c r="G1823" i="3"/>
  <c r="H1823" i="3"/>
  <c r="J1823" i="3"/>
  <c r="K1823" i="3"/>
  <c r="L1823" i="3"/>
  <c r="M1823" i="3"/>
  <c r="AG1823" i="3"/>
  <c r="AH1823" i="3"/>
  <c r="AI1823" i="3"/>
  <c r="AJ1823" i="3"/>
  <c r="AK1823" i="3"/>
  <c r="AL1823" i="3"/>
  <c r="AM1823" i="3"/>
  <c r="AN1823" i="3"/>
  <c r="AV1823" i="3"/>
  <c r="C1824" i="3"/>
  <c r="D1824" i="3"/>
  <c r="E1824" i="3"/>
  <c r="F1824" i="3"/>
  <c r="G1824" i="3"/>
  <c r="H1824" i="3"/>
  <c r="J1824" i="3"/>
  <c r="K1824" i="3"/>
  <c r="L1824" i="3"/>
  <c r="M1824" i="3"/>
  <c r="AG1824" i="3"/>
  <c r="AH1824" i="3"/>
  <c r="AI1824" i="3"/>
  <c r="AJ1824" i="3"/>
  <c r="AK1824" i="3"/>
  <c r="AL1824" i="3"/>
  <c r="AM1824" i="3"/>
  <c r="AN1824" i="3"/>
  <c r="AV1824" i="3"/>
  <c r="C1825" i="3"/>
  <c r="D1825" i="3"/>
  <c r="E1825" i="3"/>
  <c r="F1825" i="3"/>
  <c r="G1825" i="3"/>
  <c r="H1825" i="3"/>
  <c r="J1825" i="3"/>
  <c r="K1825" i="3"/>
  <c r="L1825" i="3"/>
  <c r="M1825" i="3"/>
  <c r="AG1825" i="3"/>
  <c r="AH1825" i="3"/>
  <c r="AI1825" i="3"/>
  <c r="AJ1825" i="3"/>
  <c r="AK1825" i="3"/>
  <c r="AL1825" i="3"/>
  <c r="AM1825" i="3"/>
  <c r="AN1825" i="3"/>
  <c r="AV1825" i="3"/>
  <c r="C1826" i="3"/>
  <c r="D1826" i="3"/>
  <c r="E1826" i="3"/>
  <c r="F1826" i="3"/>
  <c r="G1826" i="3"/>
  <c r="H1826" i="3"/>
  <c r="J1826" i="3"/>
  <c r="K1826" i="3"/>
  <c r="L1826" i="3"/>
  <c r="M1826" i="3"/>
  <c r="AG1826" i="3"/>
  <c r="AH1826" i="3"/>
  <c r="AI1826" i="3"/>
  <c r="AJ1826" i="3"/>
  <c r="AK1826" i="3"/>
  <c r="AL1826" i="3"/>
  <c r="AM1826" i="3"/>
  <c r="AN1826" i="3"/>
  <c r="AV1826" i="3"/>
  <c r="C1827" i="3"/>
  <c r="D1827" i="3"/>
  <c r="E1827" i="3"/>
  <c r="F1827" i="3"/>
  <c r="G1827" i="3"/>
  <c r="H1827" i="3"/>
  <c r="J1827" i="3"/>
  <c r="K1827" i="3"/>
  <c r="L1827" i="3"/>
  <c r="M1827" i="3"/>
  <c r="AG1827" i="3"/>
  <c r="AH1827" i="3"/>
  <c r="AI1827" i="3"/>
  <c r="AJ1827" i="3"/>
  <c r="AK1827" i="3"/>
  <c r="AL1827" i="3"/>
  <c r="AM1827" i="3"/>
  <c r="AN1827" i="3"/>
  <c r="AV1827" i="3"/>
  <c r="C1828" i="3"/>
  <c r="D1828" i="3"/>
  <c r="E1828" i="3"/>
  <c r="F1828" i="3"/>
  <c r="G1828" i="3"/>
  <c r="H1828" i="3"/>
  <c r="J1828" i="3"/>
  <c r="K1828" i="3"/>
  <c r="L1828" i="3"/>
  <c r="M1828" i="3"/>
  <c r="AG1828" i="3"/>
  <c r="AH1828" i="3"/>
  <c r="AI1828" i="3"/>
  <c r="AJ1828" i="3"/>
  <c r="AK1828" i="3"/>
  <c r="AL1828" i="3"/>
  <c r="AM1828" i="3"/>
  <c r="AN1828" i="3"/>
  <c r="AV1828" i="3"/>
  <c r="C1829" i="3"/>
  <c r="D1829" i="3"/>
  <c r="E1829" i="3"/>
  <c r="F1829" i="3"/>
  <c r="G1829" i="3"/>
  <c r="H1829" i="3"/>
  <c r="J1829" i="3"/>
  <c r="K1829" i="3"/>
  <c r="L1829" i="3"/>
  <c r="M1829" i="3"/>
  <c r="AG1829" i="3"/>
  <c r="AH1829" i="3"/>
  <c r="AI1829" i="3"/>
  <c r="AJ1829" i="3"/>
  <c r="AK1829" i="3"/>
  <c r="AL1829" i="3"/>
  <c r="AM1829" i="3"/>
  <c r="AN1829" i="3"/>
  <c r="AV1829" i="3"/>
  <c r="C1830" i="3"/>
  <c r="D1830" i="3"/>
  <c r="E1830" i="3"/>
  <c r="F1830" i="3"/>
  <c r="G1830" i="3"/>
  <c r="H1830" i="3"/>
  <c r="J1830" i="3"/>
  <c r="K1830" i="3"/>
  <c r="L1830" i="3"/>
  <c r="M1830" i="3"/>
  <c r="AG1830" i="3"/>
  <c r="AH1830" i="3"/>
  <c r="AI1830" i="3"/>
  <c r="AJ1830" i="3"/>
  <c r="AK1830" i="3"/>
  <c r="AL1830" i="3"/>
  <c r="AM1830" i="3"/>
  <c r="AN1830" i="3"/>
  <c r="AV1830" i="3"/>
  <c r="C1831" i="3"/>
  <c r="D1831" i="3"/>
  <c r="E1831" i="3"/>
  <c r="F1831" i="3"/>
  <c r="G1831" i="3"/>
  <c r="H1831" i="3"/>
  <c r="J1831" i="3"/>
  <c r="K1831" i="3"/>
  <c r="L1831" i="3"/>
  <c r="M1831" i="3"/>
  <c r="AG1831" i="3"/>
  <c r="AH1831" i="3"/>
  <c r="AI1831" i="3"/>
  <c r="AJ1831" i="3"/>
  <c r="AK1831" i="3"/>
  <c r="AL1831" i="3"/>
  <c r="AM1831" i="3"/>
  <c r="AN1831" i="3"/>
  <c r="AV1831" i="3"/>
  <c r="C1832" i="3"/>
  <c r="D1832" i="3"/>
  <c r="E1832" i="3"/>
  <c r="F1832" i="3"/>
  <c r="G1832" i="3"/>
  <c r="H1832" i="3"/>
  <c r="J1832" i="3"/>
  <c r="K1832" i="3"/>
  <c r="L1832" i="3"/>
  <c r="M1832" i="3"/>
  <c r="AG1832" i="3"/>
  <c r="AH1832" i="3"/>
  <c r="AI1832" i="3"/>
  <c r="AJ1832" i="3"/>
  <c r="AK1832" i="3"/>
  <c r="AL1832" i="3"/>
  <c r="AM1832" i="3"/>
  <c r="AN1832" i="3"/>
  <c r="AV1832" i="3"/>
  <c r="C1833" i="3"/>
  <c r="D1833" i="3"/>
  <c r="E1833" i="3"/>
  <c r="F1833" i="3"/>
  <c r="G1833" i="3"/>
  <c r="H1833" i="3"/>
  <c r="J1833" i="3"/>
  <c r="K1833" i="3"/>
  <c r="L1833" i="3"/>
  <c r="M1833" i="3"/>
  <c r="AG1833" i="3"/>
  <c r="AH1833" i="3"/>
  <c r="AI1833" i="3"/>
  <c r="AJ1833" i="3"/>
  <c r="AK1833" i="3"/>
  <c r="AL1833" i="3"/>
  <c r="AM1833" i="3"/>
  <c r="AN1833" i="3"/>
  <c r="AV1833" i="3"/>
  <c r="C1835" i="3"/>
  <c r="D1835" i="3"/>
  <c r="E1835" i="3"/>
  <c r="F1835" i="3"/>
  <c r="G1835" i="3"/>
  <c r="H1835" i="3"/>
  <c r="J1835" i="3"/>
  <c r="K1835" i="3"/>
  <c r="L1835" i="3"/>
  <c r="M1835" i="3"/>
  <c r="AG1835" i="3"/>
  <c r="AH1835" i="3"/>
  <c r="AI1835" i="3"/>
  <c r="AJ1835" i="3"/>
  <c r="AK1835" i="3"/>
  <c r="AL1835" i="3"/>
  <c r="AM1835" i="3"/>
  <c r="AN1835" i="3"/>
  <c r="AV1835" i="3"/>
  <c r="C1836" i="3"/>
  <c r="D1836" i="3"/>
  <c r="E1836" i="3"/>
  <c r="F1836" i="3"/>
  <c r="G1836" i="3"/>
  <c r="H1836" i="3"/>
  <c r="J1836" i="3"/>
  <c r="K1836" i="3"/>
  <c r="L1836" i="3"/>
  <c r="M1836" i="3"/>
  <c r="AG1836" i="3"/>
  <c r="AH1836" i="3"/>
  <c r="AI1836" i="3"/>
  <c r="AJ1836" i="3"/>
  <c r="AK1836" i="3"/>
  <c r="AL1836" i="3"/>
  <c r="AM1836" i="3"/>
  <c r="AN1836" i="3"/>
  <c r="AV1836" i="3"/>
  <c r="C1837" i="3"/>
  <c r="D1837" i="3"/>
  <c r="E1837" i="3"/>
  <c r="F1837" i="3"/>
  <c r="G1837" i="3"/>
  <c r="H1837" i="3"/>
  <c r="J1837" i="3"/>
  <c r="K1837" i="3"/>
  <c r="L1837" i="3"/>
  <c r="M1837" i="3"/>
  <c r="AG1837" i="3"/>
  <c r="AH1837" i="3"/>
  <c r="AI1837" i="3"/>
  <c r="AJ1837" i="3"/>
  <c r="AK1837" i="3"/>
  <c r="AL1837" i="3"/>
  <c r="AM1837" i="3"/>
  <c r="AN1837" i="3"/>
  <c r="AV1837" i="3"/>
  <c r="C1838" i="3"/>
  <c r="D1838" i="3"/>
  <c r="E1838" i="3"/>
  <c r="F1838" i="3"/>
  <c r="G1838" i="3"/>
  <c r="H1838" i="3"/>
  <c r="J1838" i="3"/>
  <c r="K1838" i="3"/>
  <c r="L1838" i="3"/>
  <c r="M1838" i="3"/>
  <c r="AG1838" i="3"/>
  <c r="AH1838" i="3"/>
  <c r="AI1838" i="3"/>
  <c r="AJ1838" i="3"/>
  <c r="AK1838" i="3"/>
  <c r="AL1838" i="3"/>
  <c r="AM1838" i="3"/>
  <c r="AN1838" i="3"/>
  <c r="AV1838" i="3"/>
  <c r="C1839" i="3"/>
  <c r="D1839" i="3"/>
  <c r="E1839" i="3"/>
  <c r="F1839" i="3"/>
  <c r="G1839" i="3"/>
  <c r="H1839" i="3"/>
  <c r="J1839" i="3"/>
  <c r="K1839" i="3"/>
  <c r="L1839" i="3"/>
  <c r="M1839" i="3"/>
  <c r="AG1839" i="3"/>
  <c r="AH1839" i="3"/>
  <c r="AI1839" i="3"/>
  <c r="AJ1839" i="3"/>
  <c r="AK1839" i="3"/>
  <c r="AL1839" i="3"/>
  <c r="AM1839" i="3"/>
  <c r="AN1839" i="3"/>
  <c r="AV1839" i="3"/>
  <c r="C1840" i="3"/>
  <c r="D1840" i="3"/>
  <c r="E1840" i="3"/>
  <c r="F1840" i="3"/>
  <c r="G1840" i="3"/>
  <c r="H1840" i="3"/>
  <c r="J1840" i="3"/>
  <c r="K1840" i="3"/>
  <c r="L1840" i="3"/>
  <c r="M1840" i="3"/>
  <c r="AG1840" i="3"/>
  <c r="AH1840" i="3"/>
  <c r="AI1840" i="3"/>
  <c r="AJ1840" i="3"/>
  <c r="AK1840" i="3"/>
  <c r="AL1840" i="3"/>
  <c r="AM1840" i="3"/>
  <c r="AN1840" i="3"/>
  <c r="AV1840" i="3"/>
  <c r="C1841" i="3"/>
  <c r="D1841" i="3"/>
  <c r="E1841" i="3"/>
  <c r="F1841" i="3"/>
  <c r="G1841" i="3"/>
  <c r="H1841" i="3"/>
  <c r="J1841" i="3"/>
  <c r="K1841" i="3"/>
  <c r="L1841" i="3"/>
  <c r="M1841" i="3"/>
  <c r="AG1841" i="3"/>
  <c r="AH1841" i="3"/>
  <c r="AI1841" i="3"/>
  <c r="AJ1841" i="3"/>
  <c r="AK1841" i="3"/>
  <c r="AL1841" i="3"/>
  <c r="AM1841" i="3"/>
  <c r="AN1841" i="3"/>
  <c r="AV1841" i="3"/>
  <c r="C1842" i="3"/>
  <c r="D1842" i="3"/>
  <c r="E1842" i="3"/>
  <c r="F1842" i="3"/>
  <c r="G1842" i="3"/>
  <c r="H1842" i="3"/>
  <c r="J1842" i="3"/>
  <c r="K1842" i="3"/>
  <c r="L1842" i="3"/>
  <c r="M1842" i="3"/>
  <c r="AG1842" i="3"/>
  <c r="AH1842" i="3"/>
  <c r="AI1842" i="3"/>
  <c r="AJ1842" i="3"/>
  <c r="AK1842" i="3"/>
  <c r="AL1842" i="3"/>
  <c r="AM1842" i="3"/>
  <c r="AN1842" i="3"/>
  <c r="AV1842" i="3"/>
  <c r="C1843" i="3"/>
  <c r="D1843" i="3"/>
  <c r="E1843" i="3"/>
  <c r="F1843" i="3"/>
  <c r="G1843" i="3"/>
  <c r="H1843" i="3"/>
  <c r="J1843" i="3"/>
  <c r="K1843" i="3"/>
  <c r="L1843" i="3"/>
  <c r="M1843" i="3"/>
  <c r="AG1843" i="3"/>
  <c r="AH1843" i="3"/>
  <c r="AI1843" i="3"/>
  <c r="AJ1843" i="3"/>
  <c r="AK1843" i="3"/>
  <c r="AL1843" i="3"/>
  <c r="AM1843" i="3"/>
  <c r="AN1843" i="3"/>
  <c r="AV1843" i="3"/>
  <c r="C1844" i="3"/>
  <c r="D1844" i="3"/>
  <c r="E1844" i="3"/>
  <c r="F1844" i="3"/>
  <c r="G1844" i="3"/>
  <c r="H1844" i="3"/>
  <c r="J1844" i="3"/>
  <c r="K1844" i="3"/>
  <c r="L1844" i="3"/>
  <c r="M1844" i="3"/>
  <c r="AG1844" i="3"/>
  <c r="AH1844" i="3"/>
  <c r="AI1844" i="3"/>
  <c r="AJ1844" i="3"/>
  <c r="AK1844" i="3"/>
  <c r="AL1844" i="3"/>
  <c r="AM1844" i="3"/>
  <c r="AN1844" i="3"/>
  <c r="AV1844" i="3"/>
  <c r="C1845" i="3"/>
  <c r="D1845" i="3"/>
  <c r="E1845" i="3"/>
  <c r="F1845" i="3"/>
  <c r="G1845" i="3"/>
  <c r="H1845" i="3"/>
  <c r="J1845" i="3"/>
  <c r="K1845" i="3"/>
  <c r="L1845" i="3"/>
  <c r="M1845" i="3"/>
  <c r="AG1845" i="3"/>
  <c r="AH1845" i="3"/>
  <c r="AI1845" i="3"/>
  <c r="AJ1845" i="3"/>
  <c r="AK1845" i="3"/>
  <c r="AL1845" i="3"/>
  <c r="AM1845" i="3"/>
  <c r="AN1845" i="3"/>
  <c r="AV1845" i="3"/>
  <c r="C1846" i="3"/>
  <c r="D1846" i="3"/>
  <c r="E1846" i="3"/>
  <c r="F1846" i="3"/>
  <c r="G1846" i="3"/>
  <c r="H1846" i="3"/>
  <c r="J1846" i="3"/>
  <c r="K1846" i="3"/>
  <c r="L1846" i="3"/>
  <c r="M1846" i="3"/>
  <c r="AG1846" i="3"/>
  <c r="AH1846" i="3"/>
  <c r="AI1846" i="3"/>
  <c r="AJ1846" i="3"/>
  <c r="AK1846" i="3"/>
  <c r="AL1846" i="3"/>
  <c r="AM1846" i="3"/>
  <c r="AN1846" i="3"/>
  <c r="AV1846" i="3"/>
  <c r="C1847" i="3"/>
  <c r="D1847" i="3"/>
  <c r="E1847" i="3"/>
  <c r="F1847" i="3"/>
  <c r="G1847" i="3"/>
  <c r="H1847" i="3"/>
  <c r="J1847" i="3"/>
  <c r="K1847" i="3"/>
  <c r="L1847" i="3"/>
  <c r="M1847" i="3"/>
  <c r="AG1847" i="3"/>
  <c r="AH1847" i="3"/>
  <c r="AI1847" i="3"/>
  <c r="AJ1847" i="3"/>
  <c r="AK1847" i="3"/>
  <c r="AL1847" i="3"/>
  <c r="AM1847" i="3"/>
  <c r="AN1847" i="3"/>
  <c r="AV1847" i="3"/>
  <c r="C1848" i="3"/>
  <c r="D1848" i="3"/>
  <c r="E1848" i="3"/>
  <c r="F1848" i="3"/>
  <c r="G1848" i="3"/>
  <c r="H1848" i="3"/>
  <c r="J1848" i="3"/>
  <c r="K1848" i="3"/>
  <c r="L1848" i="3"/>
  <c r="M1848" i="3"/>
  <c r="AG1848" i="3"/>
  <c r="AH1848" i="3"/>
  <c r="AI1848" i="3"/>
  <c r="AJ1848" i="3"/>
  <c r="AK1848" i="3"/>
  <c r="AL1848" i="3"/>
  <c r="AM1848" i="3"/>
  <c r="AN1848" i="3"/>
  <c r="AV1848" i="3"/>
  <c r="C1849" i="3"/>
  <c r="D1849" i="3"/>
  <c r="E1849" i="3"/>
  <c r="F1849" i="3"/>
  <c r="G1849" i="3"/>
  <c r="H1849" i="3"/>
  <c r="J1849" i="3"/>
  <c r="K1849" i="3"/>
  <c r="L1849" i="3"/>
  <c r="M1849" i="3"/>
  <c r="AG1849" i="3"/>
  <c r="AH1849" i="3"/>
  <c r="AI1849" i="3"/>
  <c r="AJ1849" i="3"/>
  <c r="AK1849" i="3"/>
  <c r="AL1849" i="3"/>
  <c r="AM1849" i="3"/>
  <c r="AN1849" i="3"/>
  <c r="AV1849" i="3"/>
  <c r="C1850" i="3"/>
  <c r="D1850" i="3"/>
  <c r="E1850" i="3"/>
  <c r="F1850" i="3"/>
  <c r="G1850" i="3"/>
  <c r="H1850" i="3"/>
  <c r="J1850" i="3"/>
  <c r="K1850" i="3"/>
  <c r="L1850" i="3"/>
  <c r="M1850" i="3"/>
  <c r="AG1850" i="3"/>
  <c r="AH1850" i="3"/>
  <c r="AI1850" i="3"/>
  <c r="AJ1850" i="3"/>
  <c r="AK1850" i="3"/>
  <c r="AL1850" i="3"/>
  <c r="AM1850" i="3"/>
  <c r="AN1850" i="3"/>
  <c r="AV1850" i="3"/>
  <c r="C1851" i="3"/>
  <c r="D1851" i="3"/>
  <c r="E1851" i="3"/>
  <c r="F1851" i="3"/>
  <c r="G1851" i="3"/>
  <c r="H1851" i="3"/>
  <c r="J1851" i="3"/>
  <c r="K1851" i="3"/>
  <c r="L1851" i="3"/>
  <c r="M1851" i="3"/>
  <c r="AG1851" i="3"/>
  <c r="AH1851" i="3"/>
  <c r="AI1851" i="3"/>
  <c r="AJ1851" i="3"/>
  <c r="AK1851" i="3"/>
  <c r="AL1851" i="3"/>
  <c r="AM1851" i="3"/>
  <c r="AN1851" i="3"/>
  <c r="AV1851" i="3"/>
  <c r="C1852" i="3"/>
  <c r="D1852" i="3"/>
  <c r="E1852" i="3"/>
  <c r="F1852" i="3"/>
  <c r="G1852" i="3"/>
  <c r="H1852" i="3"/>
  <c r="J1852" i="3"/>
  <c r="K1852" i="3"/>
  <c r="L1852" i="3"/>
  <c r="M1852" i="3"/>
  <c r="AG1852" i="3"/>
  <c r="AH1852" i="3"/>
  <c r="AI1852" i="3"/>
  <c r="AJ1852" i="3"/>
  <c r="AK1852" i="3"/>
  <c r="AL1852" i="3"/>
  <c r="AM1852" i="3"/>
  <c r="AN1852" i="3"/>
  <c r="AV1852" i="3"/>
  <c r="C1853" i="3"/>
  <c r="D1853" i="3"/>
  <c r="E1853" i="3"/>
  <c r="F1853" i="3"/>
  <c r="G1853" i="3"/>
  <c r="H1853" i="3"/>
  <c r="J1853" i="3"/>
  <c r="K1853" i="3"/>
  <c r="L1853" i="3"/>
  <c r="M1853" i="3"/>
  <c r="AG1853" i="3"/>
  <c r="AH1853" i="3"/>
  <c r="AI1853" i="3"/>
  <c r="AJ1853" i="3"/>
  <c r="AK1853" i="3"/>
  <c r="AL1853" i="3"/>
  <c r="AM1853" i="3"/>
  <c r="AN1853" i="3"/>
  <c r="AV1853" i="3"/>
  <c r="C1854" i="3"/>
  <c r="D1854" i="3"/>
  <c r="E1854" i="3"/>
  <c r="F1854" i="3"/>
  <c r="G1854" i="3"/>
  <c r="H1854" i="3"/>
  <c r="J1854" i="3"/>
  <c r="K1854" i="3"/>
  <c r="L1854" i="3"/>
  <c r="M1854" i="3"/>
  <c r="AG1854" i="3"/>
  <c r="AH1854" i="3"/>
  <c r="AI1854" i="3"/>
  <c r="AJ1854" i="3"/>
  <c r="AK1854" i="3"/>
  <c r="AL1854" i="3"/>
  <c r="AM1854" i="3"/>
  <c r="AN1854" i="3"/>
  <c r="AV1854" i="3"/>
  <c r="C1855" i="3"/>
  <c r="D1855" i="3"/>
  <c r="E1855" i="3"/>
  <c r="F1855" i="3"/>
  <c r="G1855" i="3"/>
  <c r="H1855" i="3"/>
  <c r="J1855" i="3"/>
  <c r="K1855" i="3"/>
  <c r="L1855" i="3"/>
  <c r="M1855" i="3"/>
  <c r="AG1855" i="3"/>
  <c r="AH1855" i="3"/>
  <c r="AI1855" i="3"/>
  <c r="AJ1855" i="3"/>
  <c r="AK1855" i="3"/>
  <c r="AL1855" i="3"/>
  <c r="AM1855" i="3"/>
  <c r="AN1855" i="3"/>
  <c r="AV1855" i="3"/>
  <c r="C1856" i="3"/>
  <c r="D1856" i="3"/>
  <c r="E1856" i="3"/>
  <c r="F1856" i="3"/>
  <c r="G1856" i="3"/>
  <c r="H1856" i="3"/>
  <c r="J1856" i="3"/>
  <c r="K1856" i="3"/>
  <c r="L1856" i="3"/>
  <c r="M1856" i="3"/>
  <c r="AG1856" i="3"/>
  <c r="AH1856" i="3"/>
  <c r="AI1856" i="3"/>
  <c r="AJ1856" i="3"/>
  <c r="AK1856" i="3"/>
  <c r="AL1856" i="3"/>
  <c r="AM1856" i="3"/>
  <c r="AN1856" i="3"/>
  <c r="AV1856" i="3"/>
  <c r="C1857" i="3"/>
  <c r="D1857" i="3"/>
  <c r="E1857" i="3"/>
  <c r="F1857" i="3"/>
  <c r="G1857" i="3"/>
  <c r="H1857" i="3"/>
  <c r="J1857" i="3"/>
  <c r="K1857" i="3"/>
  <c r="L1857" i="3"/>
  <c r="M1857" i="3"/>
  <c r="AG1857" i="3"/>
  <c r="AH1857" i="3"/>
  <c r="AI1857" i="3"/>
  <c r="AJ1857" i="3"/>
  <c r="AK1857" i="3"/>
  <c r="AL1857" i="3"/>
  <c r="AM1857" i="3"/>
  <c r="AN1857" i="3"/>
  <c r="AV1857" i="3"/>
  <c r="C1858" i="3"/>
  <c r="D1858" i="3"/>
  <c r="E1858" i="3"/>
  <c r="F1858" i="3"/>
  <c r="G1858" i="3"/>
  <c r="H1858" i="3"/>
  <c r="J1858" i="3"/>
  <c r="K1858" i="3"/>
  <c r="L1858" i="3"/>
  <c r="M1858" i="3"/>
  <c r="AG1858" i="3"/>
  <c r="AH1858" i="3"/>
  <c r="AI1858" i="3"/>
  <c r="AJ1858" i="3"/>
  <c r="AK1858" i="3"/>
  <c r="AL1858" i="3"/>
  <c r="AM1858" i="3"/>
  <c r="AN1858" i="3"/>
  <c r="AV1858" i="3"/>
  <c r="C1859" i="3"/>
  <c r="D1859" i="3"/>
  <c r="E1859" i="3"/>
  <c r="F1859" i="3"/>
  <c r="G1859" i="3"/>
  <c r="H1859" i="3"/>
  <c r="J1859" i="3"/>
  <c r="K1859" i="3"/>
  <c r="L1859" i="3"/>
  <c r="M1859" i="3"/>
  <c r="AG1859" i="3"/>
  <c r="AH1859" i="3"/>
  <c r="AI1859" i="3"/>
  <c r="AJ1859" i="3"/>
  <c r="AK1859" i="3"/>
  <c r="AL1859" i="3"/>
  <c r="AM1859" i="3"/>
  <c r="AN1859" i="3"/>
  <c r="AV1859" i="3"/>
  <c r="C1860" i="3"/>
  <c r="D1860" i="3"/>
  <c r="E1860" i="3"/>
  <c r="F1860" i="3"/>
  <c r="G1860" i="3"/>
  <c r="H1860" i="3"/>
  <c r="J1860" i="3"/>
  <c r="K1860" i="3"/>
  <c r="L1860" i="3"/>
  <c r="M1860" i="3"/>
  <c r="AG1860" i="3"/>
  <c r="AH1860" i="3"/>
  <c r="AI1860" i="3"/>
  <c r="AJ1860" i="3"/>
  <c r="AK1860" i="3"/>
  <c r="AL1860" i="3"/>
  <c r="AM1860" i="3"/>
  <c r="AN1860" i="3"/>
  <c r="AV1860" i="3"/>
  <c r="C1861" i="3"/>
  <c r="D1861" i="3"/>
  <c r="E1861" i="3"/>
  <c r="F1861" i="3"/>
  <c r="G1861" i="3"/>
  <c r="H1861" i="3"/>
  <c r="J1861" i="3"/>
  <c r="K1861" i="3"/>
  <c r="L1861" i="3"/>
  <c r="M1861" i="3"/>
  <c r="AG1861" i="3"/>
  <c r="AH1861" i="3"/>
  <c r="AI1861" i="3"/>
  <c r="AJ1861" i="3"/>
  <c r="AK1861" i="3"/>
  <c r="AL1861" i="3"/>
  <c r="AM1861" i="3"/>
  <c r="AN1861" i="3"/>
  <c r="AV1861" i="3"/>
  <c r="C1862" i="3"/>
  <c r="D1862" i="3"/>
  <c r="E1862" i="3"/>
  <c r="F1862" i="3"/>
  <c r="G1862" i="3"/>
  <c r="H1862" i="3"/>
  <c r="J1862" i="3"/>
  <c r="K1862" i="3"/>
  <c r="L1862" i="3"/>
  <c r="M1862" i="3"/>
  <c r="AG1862" i="3"/>
  <c r="AH1862" i="3"/>
  <c r="AI1862" i="3"/>
  <c r="AJ1862" i="3"/>
  <c r="AK1862" i="3"/>
  <c r="AL1862" i="3"/>
  <c r="AM1862" i="3"/>
  <c r="AN1862" i="3"/>
  <c r="AV1862" i="3"/>
  <c r="C1863" i="3"/>
  <c r="D1863" i="3"/>
  <c r="E1863" i="3"/>
  <c r="F1863" i="3"/>
  <c r="G1863" i="3"/>
  <c r="H1863" i="3"/>
  <c r="J1863" i="3"/>
  <c r="K1863" i="3"/>
  <c r="L1863" i="3"/>
  <c r="M1863" i="3"/>
  <c r="AG1863" i="3"/>
  <c r="AH1863" i="3"/>
  <c r="AI1863" i="3"/>
  <c r="AJ1863" i="3"/>
  <c r="AK1863" i="3"/>
  <c r="AL1863" i="3"/>
  <c r="AM1863" i="3"/>
  <c r="AN1863" i="3"/>
  <c r="AV1863" i="3"/>
  <c r="C1864" i="3"/>
  <c r="D1864" i="3"/>
  <c r="E1864" i="3"/>
  <c r="F1864" i="3"/>
  <c r="G1864" i="3"/>
  <c r="H1864" i="3"/>
  <c r="J1864" i="3"/>
  <c r="K1864" i="3"/>
  <c r="L1864" i="3"/>
  <c r="M1864" i="3"/>
  <c r="AG1864" i="3"/>
  <c r="AH1864" i="3"/>
  <c r="AI1864" i="3"/>
  <c r="AJ1864" i="3"/>
  <c r="AK1864" i="3"/>
  <c r="AL1864" i="3"/>
  <c r="AM1864" i="3"/>
  <c r="AN1864" i="3"/>
  <c r="AV1864" i="3"/>
  <c r="C1865" i="3"/>
  <c r="D1865" i="3"/>
  <c r="E1865" i="3"/>
  <c r="F1865" i="3"/>
  <c r="G1865" i="3"/>
  <c r="H1865" i="3"/>
  <c r="J1865" i="3"/>
  <c r="K1865" i="3"/>
  <c r="L1865" i="3"/>
  <c r="M1865" i="3"/>
  <c r="AG1865" i="3"/>
  <c r="AH1865" i="3"/>
  <c r="AI1865" i="3"/>
  <c r="AJ1865" i="3"/>
  <c r="AK1865" i="3"/>
  <c r="AL1865" i="3"/>
  <c r="AM1865" i="3"/>
  <c r="AN1865" i="3"/>
  <c r="AV1865" i="3"/>
  <c r="C1866" i="3"/>
  <c r="D1866" i="3"/>
  <c r="E1866" i="3"/>
  <c r="F1866" i="3"/>
  <c r="G1866" i="3"/>
  <c r="H1866" i="3"/>
  <c r="J1866" i="3"/>
  <c r="K1866" i="3"/>
  <c r="L1866" i="3"/>
  <c r="M1866" i="3"/>
  <c r="AG1866" i="3"/>
  <c r="AH1866" i="3"/>
  <c r="AI1866" i="3"/>
  <c r="AJ1866" i="3"/>
  <c r="AK1866" i="3"/>
  <c r="AL1866" i="3"/>
  <c r="AM1866" i="3"/>
  <c r="AN1866" i="3"/>
  <c r="AV1866" i="3"/>
  <c r="C1867" i="3"/>
  <c r="D1867" i="3"/>
  <c r="E1867" i="3"/>
  <c r="F1867" i="3"/>
  <c r="G1867" i="3"/>
  <c r="H1867" i="3"/>
  <c r="J1867" i="3"/>
  <c r="K1867" i="3"/>
  <c r="L1867" i="3"/>
  <c r="M1867" i="3"/>
  <c r="AG1867" i="3"/>
  <c r="AH1867" i="3"/>
  <c r="AI1867" i="3"/>
  <c r="AJ1867" i="3"/>
  <c r="AK1867" i="3"/>
  <c r="AL1867" i="3"/>
  <c r="AM1867" i="3"/>
  <c r="AN1867" i="3"/>
  <c r="AV1867" i="3"/>
  <c r="C1868" i="3"/>
  <c r="D1868" i="3"/>
  <c r="E1868" i="3"/>
  <c r="F1868" i="3"/>
  <c r="G1868" i="3"/>
  <c r="H1868" i="3"/>
  <c r="J1868" i="3"/>
  <c r="K1868" i="3"/>
  <c r="L1868" i="3"/>
  <c r="M1868" i="3"/>
  <c r="AG1868" i="3"/>
  <c r="AH1868" i="3"/>
  <c r="AI1868" i="3"/>
  <c r="AJ1868" i="3"/>
  <c r="AK1868" i="3"/>
  <c r="AL1868" i="3"/>
  <c r="AM1868" i="3"/>
  <c r="AN1868" i="3"/>
  <c r="AV1868" i="3"/>
  <c r="C1870" i="3"/>
  <c r="D1870" i="3"/>
  <c r="E1870" i="3"/>
  <c r="F1870" i="3"/>
  <c r="G1870" i="3"/>
  <c r="H1870" i="3"/>
  <c r="J1870" i="3"/>
  <c r="K1870" i="3"/>
  <c r="L1870" i="3"/>
  <c r="M1870" i="3"/>
  <c r="AG1870" i="3"/>
  <c r="AH1870" i="3"/>
  <c r="AI1870" i="3"/>
  <c r="AJ1870" i="3"/>
  <c r="AK1870" i="3"/>
  <c r="AL1870" i="3"/>
  <c r="AM1870" i="3"/>
  <c r="AN1870" i="3"/>
  <c r="AV1870" i="3"/>
  <c r="C1871" i="3"/>
  <c r="D1871" i="3"/>
  <c r="E1871" i="3"/>
  <c r="F1871" i="3"/>
  <c r="G1871" i="3"/>
  <c r="H1871" i="3"/>
  <c r="J1871" i="3"/>
  <c r="K1871" i="3"/>
  <c r="L1871" i="3"/>
  <c r="M1871" i="3"/>
  <c r="AG1871" i="3"/>
  <c r="AH1871" i="3"/>
  <c r="AI1871" i="3"/>
  <c r="AJ1871" i="3"/>
  <c r="AK1871" i="3"/>
  <c r="AL1871" i="3"/>
  <c r="AM1871" i="3"/>
  <c r="AN1871" i="3"/>
  <c r="AV1871" i="3"/>
  <c r="C1872" i="3"/>
  <c r="D1872" i="3"/>
  <c r="E1872" i="3"/>
  <c r="F1872" i="3"/>
  <c r="G1872" i="3"/>
  <c r="H1872" i="3"/>
  <c r="J1872" i="3"/>
  <c r="K1872" i="3"/>
  <c r="L1872" i="3"/>
  <c r="M1872" i="3"/>
  <c r="AG1872" i="3"/>
  <c r="AH1872" i="3"/>
  <c r="AI1872" i="3"/>
  <c r="AJ1872" i="3"/>
  <c r="AK1872" i="3"/>
  <c r="AL1872" i="3"/>
  <c r="AM1872" i="3"/>
  <c r="AN1872" i="3"/>
  <c r="AV1872" i="3"/>
  <c r="C1873" i="3"/>
  <c r="D1873" i="3"/>
  <c r="E1873" i="3"/>
  <c r="F1873" i="3"/>
  <c r="G1873" i="3"/>
  <c r="H1873" i="3"/>
  <c r="J1873" i="3"/>
  <c r="K1873" i="3"/>
  <c r="L1873" i="3"/>
  <c r="M1873" i="3"/>
  <c r="AG1873" i="3"/>
  <c r="AH1873" i="3"/>
  <c r="AI1873" i="3"/>
  <c r="AJ1873" i="3"/>
  <c r="AK1873" i="3"/>
  <c r="AL1873" i="3"/>
  <c r="AM1873" i="3"/>
  <c r="AN1873" i="3"/>
  <c r="AV1873" i="3"/>
  <c r="C1874" i="3"/>
  <c r="D1874" i="3"/>
  <c r="E1874" i="3"/>
  <c r="F1874" i="3"/>
  <c r="G1874" i="3"/>
  <c r="H1874" i="3"/>
  <c r="J1874" i="3"/>
  <c r="K1874" i="3"/>
  <c r="L1874" i="3"/>
  <c r="M1874" i="3"/>
  <c r="AG1874" i="3"/>
  <c r="AH1874" i="3"/>
  <c r="AI1874" i="3"/>
  <c r="AJ1874" i="3"/>
  <c r="AK1874" i="3"/>
  <c r="AL1874" i="3"/>
  <c r="AM1874" i="3"/>
  <c r="AN1874" i="3"/>
  <c r="AV1874" i="3"/>
  <c r="C1875" i="3"/>
  <c r="D1875" i="3"/>
  <c r="E1875" i="3"/>
  <c r="F1875" i="3"/>
  <c r="G1875" i="3"/>
  <c r="H1875" i="3"/>
  <c r="J1875" i="3"/>
  <c r="K1875" i="3"/>
  <c r="L1875" i="3"/>
  <c r="M1875" i="3"/>
  <c r="AG1875" i="3"/>
  <c r="AH1875" i="3"/>
  <c r="AI1875" i="3"/>
  <c r="AJ1875" i="3"/>
  <c r="AK1875" i="3"/>
  <c r="AL1875" i="3"/>
  <c r="AM1875" i="3"/>
  <c r="AN1875" i="3"/>
  <c r="AV1875" i="3"/>
  <c r="C1876" i="3"/>
  <c r="D1876" i="3"/>
  <c r="E1876" i="3"/>
  <c r="F1876" i="3"/>
  <c r="G1876" i="3"/>
  <c r="H1876" i="3"/>
  <c r="J1876" i="3"/>
  <c r="K1876" i="3"/>
  <c r="L1876" i="3"/>
  <c r="M1876" i="3"/>
  <c r="AG1876" i="3"/>
  <c r="AH1876" i="3"/>
  <c r="AI1876" i="3"/>
  <c r="AJ1876" i="3"/>
  <c r="AK1876" i="3"/>
  <c r="AL1876" i="3"/>
  <c r="AM1876" i="3"/>
  <c r="AN1876" i="3"/>
  <c r="AV1876" i="3"/>
  <c r="C1877" i="3"/>
  <c r="D1877" i="3"/>
  <c r="E1877" i="3"/>
  <c r="F1877" i="3"/>
  <c r="G1877" i="3"/>
  <c r="H1877" i="3"/>
  <c r="J1877" i="3"/>
  <c r="K1877" i="3"/>
  <c r="L1877" i="3"/>
  <c r="M1877" i="3"/>
  <c r="AG1877" i="3"/>
  <c r="AH1877" i="3"/>
  <c r="AI1877" i="3"/>
  <c r="AJ1877" i="3"/>
  <c r="AK1877" i="3"/>
  <c r="AL1877" i="3"/>
  <c r="AM1877" i="3"/>
  <c r="AN1877" i="3"/>
  <c r="AV1877" i="3"/>
  <c r="C1878" i="3"/>
  <c r="D1878" i="3"/>
  <c r="E1878" i="3"/>
  <c r="F1878" i="3"/>
  <c r="G1878" i="3"/>
  <c r="H1878" i="3"/>
  <c r="J1878" i="3"/>
  <c r="K1878" i="3"/>
  <c r="L1878" i="3"/>
  <c r="M1878" i="3"/>
  <c r="AG1878" i="3"/>
  <c r="AH1878" i="3"/>
  <c r="AI1878" i="3"/>
  <c r="AJ1878" i="3"/>
  <c r="AK1878" i="3"/>
  <c r="AL1878" i="3"/>
  <c r="AM1878" i="3"/>
  <c r="AN1878" i="3"/>
  <c r="AV1878" i="3"/>
  <c r="C1879" i="3"/>
  <c r="D1879" i="3"/>
  <c r="E1879" i="3"/>
  <c r="F1879" i="3"/>
  <c r="G1879" i="3"/>
  <c r="H1879" i="3"/>
  <c r="J1879" i="3"/>
  <c r="K1879" i="3"/>
  <c r="L1879" i="3"/>
  <c r="M1879" i="3"/>
  <c r="AG1879" i="3"/>
  <c r="AH1879" i="3"/>
  <c r="AI1879" i="3"/>
  <c r="AJ1879" i="3"/>
  <c r="AK1879" i="3"/>
  <c r="AL1879" i="3"/>
  <c r="AM1879" i="3"/>
  <c r="AN1879" i="3"/>
  <c r="AV1879" i="3"/>
  <c r="C1880" i="3"/>
  <c r="D1880" i="3"/>
  <c r="E1880" i="3"/>
  <c r="F1880" i="3"/>
  <c r="G1880" i="3"/>
  <c r="H1880" i="3"/>
  <c r="J1880" i="3"/>
  <c r="K1880" i="3"/>
  <c r="L1880" i="3"/>
  <c r="M1880" i="3"/>
  <c r="AG1880" i="3"/>
  <c r="AH1880" i="3"/>
  <c r="AI1880" i="3"/>
  <c r="AJ1880" i="3"/>
  <c r="AK1880" i="3"/>
  <c r="AL1880" i="3"/>
  <c r="AM1880" i="3"/>
  <c r="AN1880" i="3"/>
  <c r="AV1880" i="3"/>
  <c r="C1881" i="3"/>
  <c r="D1881" i="3"/>
  <c r="E1881" i="3"/>
  <c r="F1881" i="3"/>
  <c r="G1881" i="3"/>
  <c r="H1881" i="3"/>
  <c r="J1881" i="3"/>
  <c r="K1881" i="3"/>
  <c r="L1881" i="3"/>
  <c r="M1881" i="3"/>
  <c r="AG1881" i="3"/>
  <c r="AH1881" i="3"/>
  <c r="AI1881" i="3"/>
  <c r="AJ1881" i="3"/>
  <c r="AK1881" i="3"/>
  <c r="AL1881" i="3"/>
  <c r="AM1881" i="3"/>
  <c r="AN1881" i="3"/>
  <c r="AV1881" i="3"/>
  <c r="C1882" i="3"/>
  <c r="D1882" i="3"/>
  <c r="E1882" i="3"/>
  <c r="F1882" i="3"/>
  <c r="G1882" i="3"/>
  <c r="H1882" i="3"/>
  <c r="J1882" i="3"/>
  <c r="K1882" i="3"/>
  <c r="L1882" i="3"/>
  <c r="M1882" i="3"/>
  <c r="AG1882" i="3"/>
  <c r="AH1882" i="3"/>
  <c r="AI1882" i="3"/>
  <c r="AJ1882" i="3"/>
  <c r="AK1882" i="3"/>
  <c r="AL1882" i="3"/>
  <c r="AM1882" i="3"/>
  <c r="AN1882" i="3"/>
  <c r="AV1882" i="3"/>
  <c r="C1883" i="3"/>
  <c r="D1883" i="3"/>
  <c r="E1883" i="3"/>
  <c r="F1883" i="3"/>
  <c r="G1883" i="3"/>
  <c r="H1883" i="3"/>
  <c r="J1883" i="3"/>
  <c r="K1883" i="3"/>
  <c r="L1883" i="3"/>
  <c r="M1883" i="3"/>
  <c r="AG1883" i="3"/>
  <c r="AH1883" i="3"/>
  <c r="AI1883" i="3"/>
  <c r="AJ1883" i="3"/>
  <c r="AK1883" i="3"/>
  <c r="AL1883" i="3"/>
  <c r="AM1883" i="3"/>
  <c r="AN1883" i="3"/>
  <c r="AV1883" i="3"/>
  <c r="C1884" i="3"/>
  <c r="D1884" i="3"/>
  <c r="E1884" i="3"/>
  <c r="F1884" i="3"/>
  <c r="G1884" i="3"/>
  <c r="H1884" i="3"/>
  <c r="J1884" i="3"/>
  <c r="K1884" i="3"/>
  <c r="L1884" i="3"/>
  <c r="M1884" i="3"/>
  <c r="AG1884" i="3"/>
  <c r="AH1884" i="3"/>
  <c r="AI1884" i="3"/>
  <c r="AJ1884" i="3"/>
  <c r="AK1884" i="3"/>
  <c r="AL1884" i="3"/>
  <c r="AM1884" i="3"/>
  <c r="AN1884" i="3"/>
  <c r="AV1884" i="3"/>
  <c r="C1885" i="3"/>
  <c r="D1885" i="3"/>
  <c r="E1885" i="3"/>
  <c r="F1885" i="3"/>
  <c r="G1885" i="3"/>
  <c r="H1885" i="3"/>
  <c r="J1885" i="3"/>
  <c r="K1885" i="3"/>
  <c r="L1885" i="3"/>
  <c r="M1885" i="3"/>
  <c r="AG1885" i="3"/>
  <c r="AH1885" i="3"/>
  <c r="AI1885" i="3"/>
  <c r="AJ1885" i="3"/>
  <c r="AK1885" i="3"/>
  <c r="AL1885" i="3"/>
  <c r="AM1885" i="3"/>
  <c r="AN1885" i="3"/>
  <c r="AV1885" i="3"/>
  <c r="C1886" i="3"/>
  <c r="D1886" i="3"/>
  <c r="E1886" i="3"/>
  <c r="F1886" i="3"/>
  <c r="G1886" i="3"/>
  <c r="H1886" i="3"/>
  <c r="J1886" i="3"/>
  <c r="K1886" i="3"/>
  <c r="L1886" i="3"/>
  <c r="M1886" i="3"/>
  <c r="AG1886" i="3"/>
  <c r="AH1886" i="3"/>
  <c r="AI1886" i="3"/>
  <c r="AJ1886" i="3"/>
  <c r="AK1886" i="3"/>
  <c r="AL1886" i="3"/>
  <c r="AM1886" i="3"/>
  <c r="AN1886" i="3"/>
  <c r="AV1886" i="3"/>
  <c r="C1887" i="3"/>
  <c r="D1887" i="3"/>
  <c r="E1887" i="3"/>
  <c r="F1887" i="3"/>
  <c r="G1887" i="3"/>
  <c r="H1887" i="3"/>
  <c r="J1887" i="3"/>
  <c r="K1887" i="3"/>
  <c r="L1887" i="3"/>
  <c r="M1887" i="3"/>
  <c r="AG1887" i="3"/>
  <c r="AH1887" i="3"/>
  <c r="AI1887" i="3"/>
  <c r="AJ1887" i="3"/>
  <c r="AK1887" i="3"/>
  <c r="AL1887" i="3"/>
  <c r="AM1887" i="3"/>
  <c r="AN1887" i="3"/>
  <c r="AV1887" i="3"/>
  <c r="C1888" i="3"/>
  <c r="D1888" i="3"/>
  <c r="E1888" i="3"/>
  <c r="F1888" i="3"/>
  <c r="G1888" i="3"/>
  <c r="H1888" i="3"/>
  <c r="J1888" i="3"/>
  <c r="K1888" i="3"/>
  <c r="L1888" i="3"/>
  <c r="M1888" i="3"/>
  <c r="AG1888" i="3"/>
  <c r="AH1888" i="3"/>
  <c r="AI1888" i="3"/>
  <c r="AJ1888" i="3"/>
  <c r="AK1888" i="3"/>
  <c r="AL1888" i="3"/>
  <c r="AM1888" i="3"/>
  <c r="AN1888" i="3"/>
  <c r="AV1888" i="3"/>
  <c r="C1889" i="3"/>
  <c r="D1889" i="3"/>
  <c r="E1889" i="3"/>
  <c r="F1889" i="3"/>
  <c r="G1889" i="3"/>
  <c r="H1889" i="3"/>
  <c r="J1889" i="3"/>
  <c r="K1889" i="3"/>
  <c r="L1889" i="3"/>
  <c r="M1889" i="3"/>
  <c r="AG1889" i="3"/>
  <c r="AH1889" i="3"/>
  <c r="AI1889" i="3"/>
  <c r="AJ1889" i="3"/>
  <c r="AK1889" i="3"/>
  <c r="AL1889" i="3"/>
  <c r="AM1889" i="3"/>
  <c r="AN1889" i="3"/>
  <c r="AV1889" i="3"/>
  <c r="C1890" i="3"/>
  <c r="D1890" i="3"/>
  <c r="E1890" i="3"/>
  <c r="F1890" i="3"/>
  <c r="G1890" i="3"/>
  <c r="H1890" i="3"/>
  <c r="J1890" i="3"/>
  <c r="K1890" i="3"/>
  <c r="L1890" i="3"/>
  <c r="M1890" i="3"/>
  <c r="AG1890" i="3"/>
  <c r="AH1890" i="3"/>
  <c r="AI1890" i="3"/>
  <c r="AJ1890" i="3"/>
  <c r="AK1890" i="3"/>
  <c r="AL1890" i="3"/>
  <c r="AM1890" i="3"/>
  <c r="AN1890" i="3"/>
  <c r="AV1890" i="3"/>
  <c r="C1891" i="3"/>
  <c r="D1891" i="3"/>
  <c r="E1891" i="3"/>
  <c r="F1891" i="3"/>
  <c r="G1891" i="3"/>
  <c r="H1891" i="3"/>
  <c r="J1891" i="3"/>
  <c r="K1891" i="3"/>
  <c r="L1891" i="3"/>
  <c r="M1891" i="3"/>
  <c r="AG1891" i="3"/>
  <c r="AH1891" i="3"/>
  <c r="AI1891" i="3"/>
  <c r="AJ1891" i="3"/>
  <c r="AK1891" i="3"/>
  <c r="AL1891" i="3"/>
  <c r="AM1891" i="3"/>
  <c r="AN1891" i="3"/>
  <c r="AV1891" i="3"/>
  <c r="C1892" i="3"/>
  <c r="D1892" i="3"/>
  <c r="E1892" i="3"/>
  <c r="F1892" i="3"/>
  <c r="G1892" i="3"/>
  <c r="H1892" i="3"/>
  <c r="J1892" i="3"/>
  <c r="K1892" i="3"/>
  <c r="L1892" i="3"/>
  <c r="M1892" i="3"/>
  <c r="AG1892" i="3"/>
  <c r="AH1892" i="3"/>
  <c r="AI1892" i="3"/>
  <c r="AJ1892" i="3"/>
  <c r="AK1892" i="3"/>
  <c r="AL1892" i="3"/>
  <c r="AM1892" i="3"/>
  <c r="AN1892" i="3"/>
  <c r="AV1892" i="3"/>
  <c r="C1893" i="3"/>
  <c r="D1893" i="3"/>
  <c r="E1893" i="3"/>
  <c r="F1893" i="3"/>
  <c r="G1893" i="3"/>
  <c r="H1893" i="3"/>
  <c r="J1893" i="3"/>
  <c r="K1893" i="3"/>
  <c r="L1893" i="3"/>
  <c r="M1893" i="3"/>
  <c r="AG1893" i="3"/>
  <c r="AH1893" i="3"/>
  <c r="AI1893" i="3"/>
  <c r="AJ1893" i="3"/>
  <c r="AK1893" i="3"/>
  <c r="AL1893" i="3"/>
  <c r="AM1893" i="3"/>
  <c r="AN1893" i="3"/>
  <c r="AV1893" i="3"/>
  <c r="C1894" i="3"/>
  <c r="D1894" i="3"/>
  <c r="E1894" i="3"/>
  <c r="F1894" i="3"/>
  <c r="G1894" i="3"/>
  <c r="H1894" i="3"/>
  <c r="J1894" i="3"/>
  <c r="K1894" i="3"/>
  <c r="L1894" i="3"/>
  <c r="M1894" i="3"/>
  <c r="AG1894" i="3"/>
  <c r="AH1894" i="3"/>
  <c r="AI1894" i="3"/>
  <c r="AJ1894" i="3"/>
  <c r="AK1894" i="3"/>
  <c r="AL1894" i="3"/>
  <c r="AM1894" i="3"/>
  <c r="AN1894" i="3"/>
  <c r="AV1894" i="3"/>
  <c r="C1895" i="3"/>
  <c r="D1895" i="3"/>
  <c r="E1895" i="3"/>
  <c r="F1895" i="3"/>
  <c r="G1895" i="3"/>
  <c r="H1895" i="3"/>
  <c r="J1895" i="3"/>
  <c r="K1895" i="3"/>
  <c r="L1895" i="3"/>
  <c r="M1895" i="3"/>
  <c r="AG1895" i="3"/>
  <c r="AH1895" i="3"/>
  <c r="AI1895" i="3"/>
  <c r="AJ1895" i="3"/>
  <c r="AK1895" i="3"/>
  <c r="AL1895" i="3"/>
  <c r="AM1895" i="3"/>
  <c r="AN1895" i="3"/>
  <c r="AV1895" i="3"/>
  <c r="C1896" i="3"/>
  <c r="D1896" i="3"/>
  <c r="E1896" i="3"/>
  <c r="F1896" i="3"/>
  <c r="G1896" i="3"/>
  <c r="H1896" i="3"/>
  <c r="J1896" i="3"/>
  <c r="K1896" i="3"/>
  <c r="L1896" i="3"/>
  <c r="M1896" i="3"/>
  <c r="AG1896" i="3"/>
  <c r="AH1896" i="3"/>
  <c r="AI1896" i="3"/>
  <c r="AJ1896" i="3"/>
  <c r="AK1896" i="3"/>
  <c r="AL1896" i="3"/>
  <c r="AM1896" i="3"/>
  <c r="AN1896" i="3"/>
  <c r="AV1896" i="3"/>
  <c r="C1897" i="3"/>
  <c r="D1897" i="3"/>
  <c r="E1897" i="3"/>
  <c r="F1897" i="3"/>
  <c r="G1897" i="3"/>
  <c r="H1897" i="3"/>
  <c r="J1897" i="3"/>
  <c r="K1897" i="3"/>
  <c r="L1897" i="3"/>
  <c r="M1897" i="3"/>
  <c r="AG1897" i="3"/>
  <c r="AH1897" i="3"/>
  <c r="AI1897" i="3"/>
  <c r="AJ1897" i="3"/>
  <c r="AK1897" i="3"/>
  <c r="AL1897" i="3"/>
  <c r="AM1897" i="3"/>
  <c r="AN1897" i="3"/>
  <c r="AV1897" i="3"/>
  <c r="C1898" i="3"/>
  <c r="D1898" i="3"/>
  <c r="E1898" i="3"/>
  <c r="F1898" i="3"/>
  <c r="G1898" i="3"/>
  <c r="H1898" i="3"/>
  <c r="J1898" i="3"/>
  <c r="K1898" i="3"/>
  <c r="L1898" i="3"/>
  <c r="M1898" i="3"/>
  <c r="AG1898" i="3"/>
  <c r="AH1898" i="3"/>
  <c r="AI1898" i="3"/>
  <c r="AJ1898" i="3"/>
  <c r="AK1898" i="3"/>
  <c r="AL1898" i="3"/>
  <c r="AM1898" i="3"/>
  <c r="AN1898" i="3"/>
  <c r="AV1898" i="3"/>
  <c r="C1899" i="3"/>
  <c r="D1899" i="3"/>
  <c r="E1899" i="3"/>
  <c r="F1899" i="3"/>
  <c r="G1899" i="3"/>
  <c r="H1899" i="3"/>
  <c r="J1899" i="3"/>
  <c r="K1899" i="3"/>
  <c r="L1899" i="3"/>
  <c r="M1899" i="3"/>
  <c r="AG1899" i="3"/>
  <c r="AH1899" i="3"/>
  <c r="AI1899" i="3"/>
  <c r="AJ1899" i="3"/>
  <c r="AK1899" i="3"/>
  <c r="AL1899" i="3"/>
  <c r="AM1899" i="3"/>
  <c r="AN1899" i="3"/>
  <c r="AV1899" i="3"/>
  <c r="C1900" i="3"/>
  <c r="D1900" i="3"/>
  <c r="E1900" i="3"/>
  <c r="F1900" i="3"/>
  <c r="G1900" i="3"/>
  <c r="H1900" i="3"/>
  <c r="J1900" i="3"/>
  <c r="K1900" i="3"/>
  <c r="L1900" i="3"/>
  <c r="M1900" i="3"/>
  <c r="AG1900" i="3"/>
  <c r="AH1900" i="3"/>
  <c r="AI1900" i="3"/>
  <c r="AJ1900" i="3"/>
  <c r="AK1900" i="3"/>
  <c r="AL1900" i="3"/>
  <c r="AM1900" i="3"/>
  <c r="AN1900" i="3"/>
  <c r="AV1900" i="3"/>
  <c r="C1901" i="3"/>
  <c r="D1901" i="3"/>
  <c r="E1901" i="3"/>
  <c r="F1901" i="3"/>
  <c r="G1901" i="3"/>
  <c r="H1901" i="3"/>
  <c r="J1901" i="3"/>
  <c r="K1901" i="3"/>
  <c r="L1901" i="3"/>
  <c r="M1901" i="3"/>
  <c r="AG1901" i="3"/>
  <c r="AH1901" i="3"/>
  <c r="AI1901" i="3"/>
  <c r="AJ1901" i="3"/>
  <c r="AK1901" i="3"/>
  <c r="AL1901" i="3"/>
  <c r="AM1901" i="3"/>
  <c r="AN1901" i="3"/>
  <c r="AV1901" i="3"/>
  <c r="C1902" i="3"/>
  <c r="D1902" i="3"/>
  <c r="E1902" i="3"/>
  <c r="F1902" i="3"/>
  <c r="G1902" i="3"/>
  <c r="H1902" i="3"/>
  <c r="J1902" i="3"/>
  <c r="K1902" i="3"/>
  <c r="L1902" i="3"/>
  <c r="M1902" i="3"/>
  <c r="AG1902" i="3"/>
  <c r="AH1902" i="3"/>
  <c r="AI1902" i="3"/>
  <c r="AJ1902" i="3"/>
  <c r="AK1902" i="3"/>
  <c r="AL1902" i="3"/>
  <c r="AM1902" i="3"/>
  <c r="AN1902" i="3"/>
  <c r="AV1902" i="3"/>
  <c r="C1903" i="3"/>
  <c r="D1903" i="3"/>
  <c r="E1903" i="3"/>
  <c r="F1903" i="3"/>
  <c r="G1903" i="3"/>
  <c r="H1903" i="3"/>
  <c r="J1903" i="3"/>
  <c r="K1903" i="3"/>
  <c r="L1903" i="3"/>
  <c r="M1903" i="3"/>
  <c r="AG1903" i="3"/>
  <c r="AH1903" i="3"/>
  <c r="AI1903" i="3"/>
  <c r="AJ1903" i="3"/>
  <c r="AK1903" i="3"/>
  <c r="AL1903" i="3"/>
  <c r="AM1903" i="3"/>
  <c r="AN1903" i="3"/>
  <c r="AV1903" i="3"/>
  <c r="C1904" i="3"/>
  <c r="D1904" i="3"/>
  <c r="E1904" i="3"/>
  <c r="F1904" i="3"/>
  <c r="G1904" i="3"/>
  <c r="H1904" i="3"/>
  <c r="J1904" i="3"/>
  <c r="K1904" i="3"/>
  <c r="L1904" i="3"/>
  <c r="M1904" i="3"/>
  <c r="AG1904" i="3"/>
  <c r="AH1904" i="3"/>
  <c r="AI1904" i="3"/>
  <c r="AJ1904" i="3"/>
  <c r="AK1904" i="3"/>
  <c r="AL1904" i="3"/>
  <c r="AM1904" i="3"/>
  <c r="AN1904" i="3"/>
  <c r="AV1904" i="3"/>
  <c r="C1905" i="3"/>
  <c r="D1905" i="3"/>
  <c r="E1905" i="3"/>
  <c r="F1905" i="3"/>
  <c r="G1905" i="3"/>
  <c r="H1905" i="3"/>
  <c r="J1905" i="3"/>
  <c r="K1905" i="3"/>
  <c r="L1905" i="3"/>
  <c r="M1905" i="3"/>
  <c r="AG1905" i="3"/>
  <c r="AH1905" i="3"/>
  <c r="AI1905" i="3"/>
  <c r="AJ1905" i="3"/>
  <c r="AK1905" i="3"/>
  <c r="AL1905" i="3"/>
  <c r="AM1905" i="3"/>
  <c r="AN1905" i="3"/>
  <c r="AV1905" i="3"/>
  <c r="C1906" i="3"/>
  <c r="D1906" i="3"/>
  <c r="E1906" i="3"/>
  <c r="F1906" i="3"/>
  <c r="G1906" i="3"/>
  <c r="H1906" i="3"/>
  <c r="J1906" i="3"/>
  <c r="K1906" i="3"/>
  <c r="L1906" i="3"/>
  <c r="M1906" i="3"/>
  <c r="AG1906" i="3"/>
  <c r="AH1906" i="3"/>
  <c r="AI1906" i="3"/>
  <c r="AJ1906" i="3"/>
  <c r="AK1906" i="3"/>
  <c r="AL1906" i="3"/>
  <c r="AM1906" i="3"/>
  <c r="AN1906" i="3"/>
  <c r="AV1906" i="3"/>
  <c r="C1907" i="3"/>
  <c r="D1907" i="3"/>
  <c r="E1907" i="3"/>
  <c r="F1907" i="3"/>
  <c r="G1907" i="3"/>
  <c r="H1907" i="3"/>
  <c r="J1907" i="3"/>
  <c r="K1907" i="3"/>
  <c r="L1907" i="3"/>
  <c r="M1907" i="3"/>
  <c r="AG1907" i="3"/>
  <c r="AH1907" i="3"/>
  <c r="AI1907" i="3"/>
  <c r="AJ1907" i="3"/>
  <c r="AK1907" i="3"/>
  <c r="AL1907" i="3"/>
  <c r="AM1907" i="3"/>
  <c r="AN1907" i="3"/>
  <c r="AV1907" i="3"/>
  <c r="C1908" i="3"/>
  <c r="D1908" i="3"/>
  <c r="E1908" i="3"/>
  <c r="F1908" i="3"/>
  <c r="G1908" i="3"/>
  <c r="H1908" i="3"/>
  <c r="J1908" i="3"/>
  <c r="K1908" i="3"/>
  <c r="L1908" i="3"/>
  <c r="M1908" i="3"/>
  <c r="AG1908" i="3"/>
  <c r="AH1908" i="3"/>
  <c r="AI1908" i="3"/>
  <c r="AJ1908" i="3"/>
  <c r="AK1908" i="3"/>
  <c r="AL1908" i="3"/>
  <c r="AM1908" i="3"/>
  <c r="AN1908" i="3"/>
  <c r="AV1908" i="3"/>
  <c r="C1909" i="3"/>
  <c r="D1909" i="3"/>
  <c r="E1909" i="3"/>
  <c r="F1909" i="3"/>
  <c r="G1909" i="3"/>
  <c r="H1909" i="3"/>
  <c r="J1909" i="3"/>
  <c r="K1909" i="3"/>
  <c r="L1909" i="3"/>
  <c r="M1909" i="3"/>
  <c r="AG1909" i="3"/>
  <c r="AH1909" i="3"/>
  <c r="AI1909" i="3"/>
  <c r="AJ1909" i="3"/>
  <c r="AK1909" i="3"/>
  <c r="AL1909" i="3"/>
  <c r="AM1909" i="3"/>
  <c r="AN1909" i="3"/>
  <c r="AV1909" i="3"/>
  <c r="C1910" i="3"/>
  <c r="D1910" i="3"/>
  <c r="E1910" i="3"/>
  <c r="F1910" i="3"/>
  <c r="G1910" i="3"/>
  <c r="H1910" i="3"/>
  <c r="J1910" i="3"/>
  <c r="K1910" i="3"/>
  <c r="L1910" i="3"/>
  <c r="M1910" i="3"/>
  <c r="AG1910" i="3"/>
  <c r="AH1910" i="3"/>
  <c r="AI1910" i="3"/>
  <c r="AJ1910" i="3"/>
  <c r="AK1910" i="3"/>
  <c r="AL1910" i="3"/>
  <c r="AM1910" i="3"/>
  <c r="AN1910" i="3"/>
  <c r="AV1910" i="3"/>
  <c r="C1911" i="3"/>
  <c r="D1911" i="3"/>
  <c r="E1911" i="3"/>
  <c r="F1911" i="3"/>
  <c r="G1911" i="3"/>
  <c r="H1911" i="3"/>
  <c r="J1911" i="3"/>
  <c r="K1911" i="3"/>
  <c r="L1911" i="3"/>
  <c r="M1911" i="3"/>
  <c r="AG1911" i="3"/>
  <c r="AH1911" i="3"/>
  <c r="AI1911" i="3"/>
  <c r="AJ1911" i="3"/>
  <c r="AK1911" i="3"/>
  <c r="AL1911" i="3"/>
  <c r="AM1911" i="3"/>
  <c r="AN1911" i="3"/>
  <c r="AV1911" i="3"/>
  <c r="C1912" i="3"/>
  <c r="D1912" i="3"/>
  <c r="E1912" i="3"/>
  <c r="F1912" i="3"/>
  <c r="G1912" i="3"/>
  <c r="H1912" i="3"/>
  <c r="J1912" i="3"/>
  <c r="K1912" i="3"/>
  <c r="L1912" i="3"/>
  <c r="M1912" i="3"/>
  <c r="AG1912" i="3"/>
  <c r="AH1912" i="3"/>
  <c r="AI1912" i="3"/>
  <c r="AJ1912" i="3"/>
  <c r="AK1912" i="3"/>
  <c r="AL1912" i="3"/>
  <c r="AM1912" i="3"/>
  <c r="AN1912" i="3"/>
  <c r="AV1912" i="3"/>
  <c r="C1913" i="3"/>
  <c r="D1913" i="3"/>
  <c r="E1913" i="3"/>
  <c r="F1913" i="3"/>
  <c r="G1913" i="3"/>
  <c r="H1913" i="3"/>
  <c r="J1913" i="3"/>
  <c r="K1913" i="3"/>
  <c r="L1913" i="3"/>
  <c r="M1913" i="3"/>
  <c r="AG1913" i="3"/>
  <c r="AH1913" i="3"/>
  <c r="AI1913" i="3"/>
  <c r="AJ1913" i="3"/>
  <c r="AK1913" i="3"/>
  <c r="AL1913" i="3"/>
  <c r="AM1913" i="3"/>
  <c r="AN1913" i="3"/>
  <c r="AV1913" i="3"/>
  <c r="C1914" i="3"/>
  <c r="D1914" i="3"/>
  <c r="E1914" i="3"/>
  <c r="F1914" i="3"/>
  <c r="G1914" i="3"/>
  <c r="H1914" i="3"/>
  <c r="J1914" i="3"/>
  <c r="K1914" i="3"/>
  <c r="L1914" i="3"/>
  <c r="M1914" i="3"/>
  <c r="AG1914" i="3"/>
  <c r="AH1914" i="3"/>
  <c r="AI1914" i="3"/>
  <c r="AJ1914" i="3"/>
  <c r="AK1914" i="3"/>
  <c r="AL1914" i="3"/>
  <c r="AM1914" i="3"/>
  <c r="AN1914" i="3"/>
  <c r="AV1914" i="3"/>
  <c r="C1915" i="3"/>
  <c r="D1915" i="3"/>
  <c r="E1915" i="3"/>
  <c r="F1915" i="3"/>
  <c r="G1915" i="3"/>
  <c r="H1915" i="3"/>
  <c r="J1915" i="3"/>
  <c r="K1915" i="3"/>
  <c r="L1915" i="3"/>
  <c r="M1915" i="3"/>
  <c r="AG1915" i="3"/>
  <c r="AH1915" i="3"/>
  <c r="AI1915" i="3"/>
  <c r="AJ1915" i="3"/>
  <c r="AK1915" i="3"/>
  <c r="AL1915" i="3"/>
  <c r="AM1915" i="3"/>
  <c r="AN1915" i="3"/>
  <c r="AV1915" i="3"/>
  <c r="C1916" i="3"/>
  <c r="D1916" i="3"/>
  <c r="E1916" i="3"/>
  <c r="F1916" i="3"/>
  <c r="G1916" i="3"/>
  <c r="H1916" i="3"/>
  <c r="J1916" i="3"/>
  <c r="K1916" i="3"/>
  <c r="L1916" i="3"/>
  <c r="M1916" i="3"/>
  <c r="AG1916" i="3"/>
  <c r="AH1916" i="3"/>
  <c r="AI1916" i="3"/>
  <c r="AJ1916" i="3"/>
  <c r="AK1916" i="3"/>
  <c r="AL1916" i="3"/>
  <c r="AM1916" i="3"/>
  <c r="AN1916" i="3"/>
  <c r="AV1916" i="3"/>
  <c r="C1917" i="3"/>
  <c r="D1917" i="3"/>
  <c r="E1917" i="3"/>
  <c r="F1917" i="3"/>
  <c r="G1917" i="3"/>
  <c r="H1917" i="3"/>
  <c r="J1917" i="3"/>
  <c r="K1917" i="3"/>
  <c r="L1917" i="3"/>
  <c r="M1917" i="3"/>
  <c r="AG1917" i="3"/>
  <c r="AH1917" i="3"/>
  <c r="AI1917" i="3"/>
  <c r="AJ1917" i="3"/>
  <c r="AK1917" i="3"/>
  <c r="AL1917" i="3"/>
  <c r="AM1917" i="3"/>
  <c r="AN1917" i="3"/>
  <c r="AV1917" i="3"/>
  <c r="C1918" i="3"/>
  <c r="D1918" i="3"/>
  <c r="E1918" i="3"/>
  <c r="F1918" i="3"/>
  <c r="G1918" i="3"/>
  <c r="H1918" i="3"/>
  <c r="J1918" i="3"/>
  <c r="K1918" i="3"/>
  <c r="L1918" i="3"/>
  <c r="M1918" i="3"/>
  <c r="AG1918" i="3"/>
  <c r="AH1918" i="3"/>
  <c r="AI1918" i="3"/>
  <c r="AJ1918" i="3"/>
  <c r="AK1918" i="3"/>
  <c r="AL1918" i="3"/>
  <c r="AM1918" i="3"/>
  <c r="AN1918" i="3"/>
  <c r="AV1918" i="3"/>
  <c r="C1919" i="3"/>
  <c r="D1919" i="3"/>
  <c r="E1919" i="3"/>
  <c r="F1919" i="3"/>
  <c r="G1919" i="3"/>
  <c r="H1919" i="3"/>
  <c r="J1919" i="3"/>
  <c r="K1919" i="3"/>
  <c r="L1919" i="3"/>
  <c r="M1919" i="3"/>
  <c r="AG1919" i="3"/>
  <c r="AH1919" i="3"/>
  <c r="AI1919" i="3"/>
  <c r="AJ1919" i="3"/>
  <c r="AK1919" i="3"/>
  <c r="AL1919" i="3"/>
  <c r="AM1919" i="3"/>
  <c r="AN1919" i="3"/>
  <c r="AV1919" i="3"/>
  <c r="C1920" i="3"/>
  <c r="D1920" i="3"/>
  <c r="E1920" i="3"/>
  <c r="F1920" i="3"/>
  <c r="G1920" i="3"/>
  <c r="H1920" i="3"/>
  <c r="J1920" i="3"/>
  <c r="K1920" i="3"/>
  <c r="L1920" i="3"/>
  <c r="M1920" i="3"/>
  <c r="AG1920" i="3"/>
  <c r="AH1920" i="3"/>
  <c r="AI1920" i="3"/>
  <c r="AJ1920" i="3"/>
  <c r="AK1920" i="3"/>
  <c r="AL1920" i="3"/>
  <c r="AM1920" i="3"/>
  <c r="AN1920" i="3"/>
  <c r="AV1920" i="3"/>
  <c r="C1921" i="3"/>
  <c r="D1921" i="3"/>
  <c r="E1921" i="3"/>
  <c r="F1921" i="3"/>
  <c r="G1921" i="3"/>
  <c r="H1921" i="3"/>
  <c r="J1921" i="3"/>
  <c r="K1921" i="3"/>
  <c r="L1921" i="3"/>
  <c r="M1921" i="3"/>
  <c r="AG1921" i="3"/>
  <c r="AH1921" i="3"/>
  <c r="AI1921" i="3"/>
  <c r="AJ1921" i="3"/>
  <c r="AK1921" i="3"/>
  <c r="AL1921" i="3"/>
  <c r="AM1921" i="3"/>
  <c r="AN1921" i="3"/>
  <c r="AV1921" i="3"/>
  <c r="C1922" i="3"/>
  <c r="D1922" i="3"/>
  <c r="E1922" i="3"/>
  <c r="F1922" i="3"/>
  <c r="G1922" i="3"/>
  <c r="H1922" i="3"/>
  <c r="J1922" i="3"/>
  <c r="K1922" i="3"/>
  <c r="L1922" i="3"/>
  <c r="M1922" i="3"/>
  <c r="AG1922" i="3"/>
  <c r="AH1922" i="3"/>
  <c r="AI1922" i="3"/>
  <c r="AJ1922" i="3"/>
  <c r="AK1922" i="3"/>
  <c r="AL1922" i="3"/>
  <c r="AM1922" i="3"/>
  <c r="AN1922" i="3"/>
  <c r="AV1922" i="3"/>
  <c r="C1923" i="3"/>
  <c r="D1923" i="3"/>
  <c r="E1923" i="3"/>
  <c r="F1923" i="3"/>
  <c r="G1923" i="3"/>
  <c r="H1923" i="3"/>
  <c r="J1923" i="3"/>
  <c r="K1923" i="3"/>
  <c r="L1923" i="3"/>
  <c r="M1923" i="3"/>
  <c r="AG1923" i="3"/>
  <c r="AH1923" i="3"/>
  <c r="AI1923" i="3"/>
  <c r="AJ1923" i="3"/>
  <c r="AK1923" i="3"/>
  <c r="AL1923" i="3"/>
  <c r="AM1923" i="3"/>
  <c r="AN1923" i="3"/>
  <c r="AV1923" i="3"/>
  <c r="C1924" i="3"/>
  <c r="D1924" i="3"/>
  <c r="E1924" i="3"/>
  <c r="F1924" i="3"/>
  <c r="G1924" i="3"/>
  <c r="H1924" i="3"/>
  <c r="J1924" i="3"/>
  <c r="K1924" i="3"/>
  <c r="L1924" i="3"/>
  <c r="M1924" i="3"/>
  <c r="AG1924" i="3"/>
  <c r="AH1924" i="3"/>
  <c r="AI1924" i="3"/>
  <c r="AJ1924" i="3"/>
  <c r="AK1924" i="3"/>
  <c r="AL1924" i="3"/>
  <c r="AM1924" i="3"/>
  <c r="AN1924" i="3"/>
  <c r="AV1924" i="3"/>
  <c r="C1925" i="3"/>
  <c r="D1925" i="3"/>
  <c r="E1925" i="3"/>
  <c r="F1925" i="3"/>
  <c r="G1925" i="3"/>
  <c r="H1925" i="3"/>
  <c r="J1925" i="3"/>
  <c r="K1925" i="3"/>
  <c r="L1925" i="3"/>
  <c r="M1925" i="3"/>
  <c r="AG1925" i="3"/>
  <c r="AH1925" i="3"/>
  <c r="AI1925" i="3"/>
  <c r="AJ1925" i="3"/>
  <c r="AK1925" i="3"/>
  <c r="AL1925" i="3"/>
  <c r="AM1925" i="3"/>
  <c r="AN1925" i="3"/>
  <c r="AV1925" i="3"/>
  <c r="C1926" i="3"/>
  <c r="D1926" i="3"/>
  <c r="E1926" i="3"/>
  <c r="F1926" i="3"/>
  <c r="G1926" i="3"/>
  <c r="H1926" i="3"/>
  <c r="J1926" i="3"/>
  <c r="K1926" i="3"/>
  <c r="L1926" i="3"/>
  <c r="M1926" i="3"/>
  <c r="AG1926" i="3"/>
  <c r="AH1926" i="3"/>
  <c r="AI1926" i="3"/>
  <c r="AJ1926" i="3"/>
  <c r="AK1926" i="3"/>
  <c r="AL1926" i="3"/>
  <c r="AM1926" i="3"/>
  <c r="AN1926" i="3"/>
  <c r="AV1926" i="3"/>
  <c r="C1927" i="3"/>
  <c r="D1927" i="3"/>
  <c r="E1927" i="3"/>
  <c r="F1927" i="3"/>
  <c r="G1927" i="3"/>
  <c r="H1927" i="3"/>
  <c r="J1927" i="3"/>
  <c r="K1927" i="3"/>
  <c r="L1927" i="3"/>
  <c r="M1927" i="3"/>
  <c r="AG1927" i="3"/>
  <c r="AH1927" i="3"/>
  <c r="AI1927" i="3"/>
  <c r="AJ1927" i="3"/>
  <c r="AK1927" i="3"/>
  <c r="AL1927" i="3"/>
  <c r="AM1927" i="3"/>
  <c r="AN1927" i="3"/>
  <c r="AV1927" i="3"/>
  <c r="C1928" i="3"/>
  <c r="D1928" i="3"/>
  <c r="E1928" i="3"/>
  <c r="F1928" i="3"/>
  <c r="G1928" i="3"/>
  <c r="H1928" i="3"/>
  <c r="J1928" i="3"/>
  <c r="K1928" i="3"/>
  <c r="L1928" i="3"/>
  <c r="M1928" i="3"/>
  <c r="AG1928" i="3"/>
  <c r="AH1928" i="3"/>
  <c r="AI1928" i="3"/>
  <c r="AJ1928" i="3"/>
  <c r="AK1928" i="3"/>
  <c r="AL1928" i="3"/>
  <c r="AM1928" i="3"/>
  <c r="AN1928" i="3"/>
  <c r="AV1928" i="3"/>
  <c r="C1929" i="3"/>
  <c r="D1929" i="3"/>
  <c r="E1929" i="3"/>
  <c r="F1929" i="3"/>
  <c r="G1929" i="3"/>
  <c r="H1929" i="3"/>
  <c r="J1929" i="3"/>
  <c r="K1929" i="3"/>
  <c r="L1929" i="3"/>
  <c r="M1929" i="3"/>
  <c r="AG1929" i="3"/>
  <c r="AH1929" i="3"/>
  <c r="AI1929" i="3"/>
  <c r="AJ1929" i="3"/>
  <c r="AK1929" i="3"/>
  <c r="AL1929" i="3"/>
  <c r="AM1929" i="3"/>
  <c r="AN1929" i="3"/>
  <c r="AV1929" i="3"/>
  <c r="C1930" i="3"/>
  <c r="D1930" i="3"/>
  <c r="E1930" i="3"/>
  <c r="F1930" i="3"/>
  <c r="G1930" i="3"/>
  <c r="H1930" i="3"/>
  <c r="J1930" i="3"/>
  <c r="K1930" i="3"/>
  <c r="L1930" i="3"/>
  <c r="M1930" i="3"/>
  <c r="AG1930" i="3"/>
  <c r="AH1930" i="3"/>
  <c r="AI1930" i="3"/>
  <c r="AJ1930" i="3"/>
  <c r="AK1930" i="3"/>
  <c r="AL1930" i="3"/>
  <c r="AM1930" i="3"/>
  <c r="AN1930" i="3"/>
  <c r="AV1930" i="3"/>
  <c r="C1931" i="3"/>
  <c r="D1931" i="3"/>
  <c r="E1931" i="3"/>
  <c r="F1931" i="3"/>
  <c r="G1931" i="3"/>
  <c r="H1931" i="3"/>
  <c r="J1931" i="3"/>
  <c r="K1931" i="3"/>
  <c r="L1931" i="3"/>
  <c r="M1931" i="3"/>
  <c r="AG1931" i="3"/>
  <c r="AH1931" i="3"/>
  <c r="AI1931" i="3"/>
  <c r="AJ1931" i="3"/>
  <c r="AK1931" i="3"/>
  <c r="AL1931" i="3"/>
  <c r="AM1931" i="3"/>
  <c r="AN1931" i="3"/>
  <c r="AV1931" i="3"/>
  <c r="C1932" i="3"/>
  <c r="D1932" i="3"/>
  <c r="E1932" i="3"/>
  <c r="F1932" i="3"/>
  <c r="G1932" i="3"/>
  <c r="H1932" i="3"/>
  <c r="J1932" i="3"/>
  <c r="K1932" i="3"/>
  <c r="L1932" i="3"/>
  <c r="M1932" i="3"/>
  <c r="AG1932" i="3"/>
  <c r="AH1932" i="3"/>
  <c r="AI1932" i="3"/>
  <c r="AJ1932" i="3"/>
  <c r="AK1932" i="3"/>
  <c r="AL1932" i="3"/>
  <c r="AM1932" i="3"/>
  <c r="AN1932" i="3"/>
  <c r="AV1932" i="3"/>
  <c r="C1934" i="3"/>
  <c r="D1934" i="3"/>
  <c r="E1934" i="3"/>
  <c r="F1934" i="3"/>
  <c r="G1934" i="3"/>
  <c r="H1934" i="3"/>
  <c r="J1934" i="3"/>
  <c r="K1934" i="3"/>
  <c r="L1934" i="3"/>
  <c r="M1934" i="3"/>
  <c r="AG1934" i="3"/>
  <c r="AH1934" i="3"/>
  <c r="AI1934" i="3"/>
  <c r="AJ1934" i="3"/>
  <c r="AK1934" i="3"/>
  <c r="AL1934" i="3"/>
  <c r="AM1934" i="3"/>
  <c r="AN1934" i="3"/>
  <c r="AV1934" i="3"/>
  <c r="C1935" i="3"/>
  <c r="D1935" i="3"/>
  <c r="E1935" i="3"/>
  <c r="F1935" i="3"/>
  <c r="G1935" i="3"/>
  <c r="H1935" i="3"/>
  <c r="J1935" i="3"/>
  <c r="K1935" i="3"/>
  <c r="L1935" i="3"/>
  <c r="M1935" i="3"/>
  <c r="AG1935" i="3"/>
  <c r="AH1935" i="3"/>
  <c r="AI1935" i="3"/>
  <c r="AJ1935" i="3"/>
  <c r="AK1935" i="3"/>
  <c r="AL1935" i="3"/>
  <c r="AM1935" i="3"/>
  <c r="AN1935" i="3"/>
  <c r="AV1935" i="3"/>
  <c r="C1936" i="3"/>
  <c r="D1936" i="3"/>
  <c r="E1936" i="3"/>
  <c r="F1936" i="3"/>
  <c r="G1936" i="3"/>
  <c r="H1936" i="3"/>
  <c r="J1936" i="3"/>
  <c r="K1936" i="3"/>
  <c r="L1936" i="3"/>
  <c r="M1936" i="3"/>
  <c r="AG1936" i="3"/>
  <c r="AH1936" i="3"/>
  <c r="AI1936" i="3"/>
  <c r="AJ1936" i="3"/>
  <c r="AK1936" i="3"/>
  <c r="AL1936" i="3"/>
  <c r="AM1936" i="3"/>
  <c r="AN1936" i="3"/>
  <c r="AV1936" i="3"/>
  <c r="C1937" i="3"/>
  <c r="D1937" i="3"/>
  <c r="E1937" i="3"/>
  <c r="F1937" i="3"/>
  <c r="G1937" i="3"/>
  <c r="H1937" i="3"/>
  <c r="J1937" i="3"/>
  <c r="K1937" i="3"/>
  <c r="L1937" i="3"/>
  <c r="M1937" i="3"/>
  <c r="AG1937" i="3"/>
  <c r="AH1937" i="3"/>
  <c r="AI1937" i="3"/>
  <c r="AJ1937" i="3"/>
  <c r="AK1937" i="3"/>
  <c r="AL1937" i="3"/>
  <c r="AM1937" i="3"/>
  <c r="AN1937" i="3"/>
  <c r="AV1937" i="3"/>
  <c r="C1938" i="3"/>
  <c r="D1938" i="3"/>
  <c r="E1938" i="3"/>
  <c r="F1938" i="3"/>
  <c r="G1938" i="3"/>
  <c r="H1938" i="3"/>
  <c r="J1938" i="3"/>
  <c r="K1938" i="3"/>
  <c r="L1938" i="3"/>
  <c r="M1938" i="3"/>
  <c r="AG1938" i="3"/>
  <c r="AH1938" i="3"/>
  <c r="AI1938" i="3"/>
  <c r="AJ1938" i="3"/>
  <c r="AK1938" i="3"/>
  <c r="AL1938" i="3"/>
  <c r="AM1938" i="3"/>
  <c r="AN1938" i="3"/>
  <c r="AV1938" i="3"/>
  <c r="C1939" i="3"/>
  <c r="D1939" i="3"/>
  <c r="E1939" i="3"/>
  <c r="F1939" i="3"/>
  <c r="G1939" i="3"/>
  <c r="H1939" i="3"/>
  <c r="J1939" i="3"/>
  <c r="K1939" i="3"/>
  <c r="L1939" i="3"/>
  <c r="M1939" i="3"/>
  <c r="AG1939" i="3"/>
  <c r="AH1939" i="3"/>
  <c r="AI1939" i="3"/>
  <c r="AJ1939" i="3"/>
  <c r="AK1939" i="3"/>
  <c r="AL1939" i="3"/>
  <c r="AM1939" i="3"/>
  <c r="AN1939" i="3"/>
  <c r="AV1939" i="3"/>
  <c r="C1940" i="3"/>
  <c r="D1940" i="3"/>
  <c r="E1940" i="3"/>
  <c r="F1940" i="3"/>
  <c r="G1940" i="3"/>
  <c r="H1940" i="3"/>
  <c r="J1940" i="3"/>
  <c r="K1940" i="3"/>
  <c r="L1940" i="3"/>
  <c r="M1940" i="3"/>
  <c r="AG1940" i="3"/>
  <c r="AH1940" i="3"/>
  <c r="AI1940" i="3"/>
  <c r="AJ1940" i="3"/>
  <c r="AK1940" i="3"/>
  <c r="AL1940" i="3"/>
  <c r="AM1940" i="3"/>
  <c r="AN1940" i="3"/>
  <c r="AV1940" i="3"/>
  <c r="C1941" i="3"/>
  <c r="D1941" i="3"/>
  <c r="E1941" i="3"/>
  <c r="F1941" i="3"/>
  <c r="G1941" i="3"/>
  <c r="H1941" i="3"/>
  <c r="J1941" i="3"/>
  <c r="K1941" i="3"/>
  <c r="L1941" i="3"/>
  <c r="M1941" i="3"/>
  <c r="AG1941" i="3"/>
  <c r="AH1941" i="3"/>
  <c r="AI1941" i="3"/>
  <c r="AJ1941" i="3"/>
  <c r="AK1941" i="3"/>
  <c r="AL1941" i="3"/>
  <c r="AM1941" i="3"/>
  <c r="AN1941" i="3"/>
  <c r="AV1941" i="3"/>
  <c r="C1942" i="3"/>
  <c r="D1942" i="3"/>
  <c r="E1942" i="3"/>
  <c r="F1942" i="3"/>
  <c r="G1942" i="3"/>
  <c r="H1942" i="3"/>
  <c r="J1942" i="3"/>
  <c r="K1942" i="3"/>
  <c r="L1942" i="3"/>
  <c r="M1942" i="3"/>
  <c r="AG1942" i="3"/>
  <c r="AH1942" i="3"/>
  <c r="AI1942" i="3"/>
  <c r="AJ1942" i="3"/>
  <c r="AK1942" i="3"/>
  <c r="AL1942" i="3"/>
  <c r="AM1942" i="3"/>
  <c r="AN1942" i="3"/>
  <c r="AV1942" i="3"/>
  <c r="C1943" i="3"/>
  <c r="D1943" i="3"/>
  <c r="E1943" i="3"/>
  <c r="F1943" i="3"/>
  <c r="G1943" i="3"/>
  <c r="H1943" i="3"/>
  <c r="J1943" i="3"/>
  <c r="K1943" i="3"/>
  <c r="L1943" i="3"/>
  <c r="M1943" i="3"/>
  <c r="AG1943" i="3"/>
  <c r="AH1943" i="3"/>
  <c r="AI1943" i="3"/>
  <c r="AJ1943" i="3"/>
  <c r="AK1943" i="3"/>
  <c r="AL1943" i="3"/>
  <c r="AM1943" i="3"/>
  <c r="AN1943" i="3"/>
  <c r="AV1943" i="3"/>
  <c r="C1944" i="3"/>
  <c r="D1944" i="3"/>
  <c r="E1944" i="3"/>
  <c r="F1944" i="3"/>
  <c r="G1944" i="3"/>
  <c r="H1944" i="3"/>
  <c r="J1944" i="3"/>
  <c r="K1944" i="3"/>
  <c r="L1944" i="3"/>
  <c r="M1944" i="3"/>
  <c r="AG1944" i="3"/>
  <c r="AH1944" i="3"/>
  <c r="AI1944" i="3"/>
  <c r="AJ1944" i="3"/>
  <c r="AK1944" i="3"/>
  <c r="AL1944" i="3"/>
  <c r="AM1944" i="3"/>
  <c r="AN1944" i="3"/>
  <c r="AV1944" i="3"/>
  <c r="C1945" i="3"/>
  <c r="D1945" i="3"/>
  <c r="E1945" i="3"/>
  <c r="F1945" i="3"/>
  <c r="G1945" i="3"/>
  <c r="H1945" i="3"/>
  <c r="J1945" i="3"/>
  <c r="K1945" i="3"/>
  <c r="L1945" i="3"/>
  <c r="M1945" i="3"/>
  <c r="AG1945" i="3"/>
  <c r="AH1945" i="3"/>
  <c r="AI1945" i="3"/>
  <c r="AJ1945" i="3"/>
  <c r="AK1945" i="3"/>
  <c r="AL1945" i="3"/>
  <c r="AM1945" i="3"/>
  <c r="AN1945" i="3"/>
  <c r="AV1945" i="3"/>
  <c r="C1946" i="3"/>
  <c r="D1946" i="3"/>
  <c r="E1946" i="3"/>
  <c r="F1946" i="3"/>
  <c r="G1946" i="3"/>
  <c r="H1946" i="3"/>
  <c r="J1946" i="3"/>
  <c r="K1946" i="3"/>
  <c r="L1946" i="3"/>
  <c r="M1946" i="3"/>
  <c r="AG1946" i="3"/>
  <c r="AH1946" i="3"/>
  <c r="AI1946" i="3"/>
  <c r="AJ1946" i="3"/>
  <c r="AK1946" i="3"/>
  <c r="AL1946" i="3"/>
  <c r="AM1946" i="3"/>
  <c r="AN1946" i="3"/>
  <c r="AV1946" i="3"/>
  <c r="C1947" i="3"/>
  <c r="D1947" i="3"/>
  <c r="E1947" i="3"/>
  <c r="F1947" i="3"/>
  <c r="G1947" i="3"/>
  <c r="H1947" i="3"/>
  <c r="J1947" i="3"/>
  <c r="K1947" i="3"/>
  <c r="L1947" i="3"/>
  <c r="M1947" i="3"/>
  <c r="AG1947" i="3"/>
  <c r="AH1947" i="3"/>
  <c r="AI1947" i="3"/>
  <c r="AJ1947" i="3"/>
  <c r="AK1947" i="3"/>
  <c r="AL1947" i="3"/>
  <c r="AM1947" i="3"/>
  <c r="AN1947" i="3"/>
  <c r="AV1947" i="3"/>
  <c r="C1948" i="3"/>
  <c r="D1948" i="3"/>
  <c r="E1948" i="3"/>
  <c r="F1948" i="3"/>
  <c r="G1948" i="3"/>
  <c r="H1948" i="3"/>
  <c r="J1948" i="3"/>
  <c r="K1948" i="3"/>
  <c r="L1948" i="3"/>
  <c r="M1948" i="3"/>
  <c r="AG1948" i="3"/>
  <c r="AH1948" i="3"/>
  <c r="AI1948" i="3"/>
  <c r="AJ1948" i="3"/>
  <c r="AK1948" i="3"/>
  <c r="AL1948" i="3"/>
  <c r="AM1948" i="3"/>
  <c r="AN1948" i="3"/>
  <c r="AV1948" i="3"/>
  <c r="C1949" i="3"/>
  <c r="D1949" i="3"/>
  <c r="E1949" i="3"/>
  <c r="F1949" i="3"/>
  <c r="G1949" i="3"/>
  <c r="H1949" i="3"/>
  <c r="J1949" i="3"/>
  <c r="K1949" i="3"/>
  <c r="L1949" i="3"/>
  <c r="M1949" i="3"/>
  <c r="AG1949" i="3"/>
  <c r="AH1949" i="3"/>
  <c r="AI1949" i="3"/>
  <c r="AJ1949" i="3"/>
  <c r="AK1949" i="3"/>
  <c r="AL1949" i="3"/>
  <c r="AM1949" i="3"/>
  <c r="AN1949" i="3"/>
  <c r="AV1949" i="3"/>
  <c r="C1950" i="3"/>
  <c r="D1950" i="3"/>
  <c r="E1950" i="3"/>
  <c r="F1950" i="3"/>
  <c r="G1950" i="3"/>
  <c r="H1950" i="3"/>
  <c r="J1950" i="3"/>
  <c r="K1950" i="3"/>
  <c r="L1950" i="3"/>
  <c r="M1950" i="3"/>
  <c r="AG1950" i="3"/>
  <c r="AH1950" i="3"/>
  <c r="AI1950" i="3"/>
  <c r="AJ1950" i="3"/>
  <c r="AK1950" i="3"/>
  <c r="AL1950" i="3"/>
  <c r="AM1950" i="3"/>
  <c r="AN1950" i="3"/>
  <c r="AV1950" i="3"/>
  <c r="C1951" i="3"/>
  <c r="D1951" i="3"/>
  <c r="E1951" i="3"/>
  <c r="F1951" i="3"/>
  <c r="G1951" i="3"/>
  <c r="H1951" i="3"/>
  <c r="J1951" i="3"/>
  <c r="K1951" i="3"/>
  <c r="L1951" i="3"/>
  <c r="M1951" i="3"/>
  <c r="AG1951" i="3"/>
  <c r="AH1951" i="3"/>
  <c r="AI1951" i="3"/>
  <c r="AJ1951" i="3"/>
  <c r="AK1951" i="3"/>
  <c r="AL1951" i="3"/>
  <c r="AM1951" i="3"/>
  <c r="AN1951" i="3"/>
  <c r="AV1951" i="3"/>
  <c r="C1952" i="3"/>
  <c r="D1952" i="3"/>
  <c r="E1952" i="3"/>
  <c r="F1952" i="3"/>
  <c r="G1952" i="3"/>
  <c r="H1952" i="3"/>
  <c r="J1952" i="3"/>
  <c r="K1952" i="3"/>
  <c r="L1952" i="3"/>
  <c r="M1952" i="3"/>
  <c r="AG1952" i="3"/>
  <c r="AH1952" i="3"/>
  <c r="AI1952" i="3"/>
  <c r="AJ1952" i="3"/>
  <c r="AK1952" i="3"/>
  <c r="AL1952" i="3"/>
  <c r="AM1952" i="3"/>
  <c r="AN1952" i="3"/>
  <c r="AV1952" i="3"/>
  <c r="C1953" i="3"/>
  <c r="D1953" i="3"/>
  <c r="E1953" i="3"/>
  <c r="F1953" i="3"/>
  <c r="G1953" i="3"/>
  <c r="H1953" i="3"/>
  <c r="J1953" i="3"/>
  <c r="K1953" i="3"/>
  <c r="L1953" i="3"/>
  <c r="M1953" i="3"/>
  <c r="AG1953" i="3"/>
  <c r="AH1953" i="3"/>
  <c r="AI1953" i="3"/>
  <c r="AJ1953" i="3"/>
  <c r="AK1953" i="3"/>
  <c r="AL1953" i="3"/>
  <c r="AM1953" i="3"/>
  <c r="AN1953" i="3"/>
  <c r="AV1953" i="3"/>
  <c r="C1954" i="3"/>
  <c r="D1954" i="3"/>
  <c r="E1954" i="3"/>
  <c r="F1954" i="3"/>
  <c r="G1954" i="3"/>
  <c r="H1954" i="3"/>
  <c r="J1954" i="3"/>
  <c r="K1954" i="3"/>
  <c r="L1954" i="3"/>
  <c r="M1954" i="3"/>
  <c r="AG1954" i="3"/>
  <c r="AH1954" i="3"/>
  <c r="AI1954" i="3"/>
  <c r="AJ1954" i="3"/>
  <c r="AK1954" i="3"/>
  <c r="AL1954" i="3"/>
  <c r="AM1954" i="3"/>
  <c r="AN1954" i="3"/>
  <c r="AV1954" i="3"/>
  <c r="C1955" i="3"/>
  <c r="D1955" i="3"/>
  <c r="E1955" i="3"/>
  <c r="F1955" i="3"/>
  <c r="G1955" i="3"/>
  <c r="H1955" i="3"/>
  <c r="J1955" i="3"/>
  <c r="K1955" i="3"/>
  <c r="L1955" i="3"/>
  <c r="M1955" i="3"/>
  <c r="AG1955" i="3"/>
  <c r="AH1955" i="3"/>
  <c r="AI1955" i="3"/>
  <c r="AJ1955" i="3"/>
  <c r="AK1955" i="3"/>
  <c r="AL1955" i="3"/>
  <c r="AM1955" i="3"/>
  <c r="AN1955" i="3"/>
  <c r="AV1955" i="3"/>
  <c r="C1956" i="3"/>
  <c r="D1956" i="3"/>
  <c r="E1956" i="3"/>
  <c r="F1956" i="3"/>
  <c r="G1956" i="3"/>
  <c r="H1956" i="3"/>
  <c r="J1956" i="3"/>
  <c r="K1956" i="3"/>
  <c r="L1956" i="3"/>
  <c r="M1956" i="3"/>
  <c r="AG1956" i="3"/>
  <c r="AH1956" i="3"/>
  <c r="AI1956" i="3"/>
  <c r="AJ1956" i="3"/>
  <c r="AK1956" i="3"/>
  <c r="AL1956" i="3"/>
  <c r="AM1956" i="3"/>
  <c r="AN1956" i="3"/>
  <c r="AV1956" i="3"/>
  <c r="C1957" i="3"/>
  <c r="D1957" i="3"/>
  <c r="E1957" i="3"/>
  <c r="F1957" i="3"/>
  <c r="G1957" i="3"/>
  <c r="H1957" i="3"/>
  <c r="J1957" i="3"/>
  <c r="K1957" i="3"/>
  <c r="L1957" i="3"/>
  <c r="M1957" i="3"/>
  <c r="AG1957" i="3"/>
  <c r="AH1957" i="3"/>
  <c r="AI1957" i="3"/>
  <c r="AJ1957" i="3"/>
  <c r="AK1957" i="3"/>
  <c r="AL1957" i="3"/>
  <c r="AM1957" i="3"/>
  <c r="AN1957" i="3"/>
  <c r="AV1957" i="3"/>
  <c r="C1958" i="3"/>
  <c r="D1958" i="3"/>
  <c r="E1958" i="3"/>
  <c r="F1958" i="3"/>
  <c r="G1958" i="3"/>
  <c r="H1958" i="3"/>
  <c r="J1958" i="3"/>
  <c r="K1958" i="3"/>
  <c r="L1958" i="3"/>
  <c r="M1958" i="3"/>
  <c r="AG1958" i="3"/>
  <c r="AH1958" i="3"/>
  <c r="AI1958" i="3"/>
  <c r="AJ1958" i="3"/>
  <c r="AK1958" i="3"/>
  <c r="AL1958" i="3"/>
  <c r="AM1958" i="3"/>
  <c r="AN1958" i="3"/>
  <c r="AV1958" i="3"/>
  <c r="C1959" i="3"/>
  <c r="D1959" i="3"/>
  <c r="E1959" i="3"/>
  <c r="F1959" i="3"/>
  <c r="G1959" i="3"/>
  <c r="H1959" i="3"/>
  <c r="J1959" i="3"/>
  <c r="K1959" i="3"/>
  <c r="L1959" i="3"/>
  <c r="M1959" i="3"/>
  <c r="AG1959" i="3"/>
  <c r="AH1959" i="3"/>
  <c r="AI1959" i="3"/>
  <c r="AJ1959" i="3"/>
  <c r="AK1959" i="3"/>
  <c r="AL1959" i="3"/>
  <c r="AM1959" i="3"/>
  <c r="AN1959" i="3"/>
  <c r="AV1959" i="3"/>
  <c r="C1960" i="3"/>
  <c r="D1960" i="3"/>
  <c r="E1960" i="3"/>
  <c r="F1960" i="3"/>
  <c r="G1960" i="3"/>
  <c r="H1960" i="3"/>
  <c r="J1960" i="3"/>
  <c r="K1960" i="3"/>
  <c r="L1960" i="3"/>
  <c r="M1960" i="3"/>
  <c r="AG1960" i="3"/>
  <c r="AH1960" i="3"/>
  <c r="AI1960" i="3"/>
  <c r="AJ1960" i="3"/>
  <c r="AK1960" i="3"/>
  <c r="AL1960" i="3"/>
  <c r="AM1960" i="3"/>
  <c r="AN1960" i="3"/>
  <c r="AV1960" i="3"/>
  <c r="C1961" i="3"/>
  <c r="D1961" i="3"/>
  <c r="E1961" i="3"/>
  <c r="F1961" i="3"/>
  <c r="G1961" i="3"/>
  <c r="H1961" i="3"/>
  <c r="J1961" i="3"/>
  <c r="K1961" i="3"/>
  <c r="L1961" i="3"/>
  <c r="M1961" i="3"/>
  <c r="AG1961" i="3"/>
  <c r="AH1961" i="3"/>
  <c r="AI1961" i="3"/>
  <c r="AJ1961" i="3"/>
  <c r="AK1961" i="3"/>
  <c r="AL1961" i="3"/>
  <c r="AM1961" i="3"/>
  <c r="AN1961" i="3"/>
  <c r="AV1961" i="3"/>
  <c r="C1962" i="3"/>
  <c r="D1962" i="3"/>
  <c r="E1962" i="3"/>
  <c r="F1962" i="3"/>
  <c r="G1962" i="3"/>
  <c r="H1962" i="3"/>
  <c r="J1962" i="3"/>
  <c r="K1962" i="3"/>
  <c r="L1962" i="3"/>
  <c r="M1962" i="3"/>
  <c r="AG1962" i="3"/>
  <c r="AH1962" i="3"/>
  <c r="AI1962" i="3"/>
  <c r="AJ1962" i="3"/>
  <c r="AK1962" i="3"/>
  <c r="AL1962" i="3"/>
  <c r="AM1962" i="3"/>
  <c r="AN1962" i="3"/>
  <c r="AV1962" i="3"/>
  <c r="C1963" i="3"/>
  <c r="D1963" i="3"/>
  <c r="E1963" i="3"/>
  <c r="F1963" i="3"/>
  <c r="G1963" i="3"/>
  <c r="H1963" i="3"/>
  <c r="J1963" i="3"/>
  <c r="K1963" i="3"/>
  <c r="L1963" i="3"/>
  <c r="M1963" i="3"/>
  <c r="AG1963" i="3"/>
  <c r="AH1963" i="3"/>
  <c r="AI1963" i="3"/>
  <c r="AJ1963" i="3"/>
  <c r="AK1963" i="3"/>
  <c r="AL1963" i="3"/>
  <c r="AM1963" i="3"/>
  <c r="AN1963" i="3"/>
  <c r="AV1963" i="3"/>
  <c r="C1964" i="3"/>
  <c r="D1964" i="3"/>
  <c r="E1964" i="3"/>
  <c r="F1964" i="3"/>
  <c r="G1964" i="3"/>
  <c r="H1964" i="3"/>
  <c r="J1964" i="3"/>
  <c r="K1964" i="3"/>
  <c r="L1964" i="3"/>
  <c r="M1964" i="3"/>
  <c r="AG1964" i="3"/>
  <c r="AH1964" i="3"/>
  <c r="AI1964" i="3"/>
  <c r="AJ1964" i="3"/>
  <c r="AK1964" i="3"/>
  <c r="AL1964" i="3"/>
  <c r="AM1964" i="3"/>
  <c r="AN1964" i="3"/>
  <c r="AV1964" i="3"/>
  <c r="C1965" i="3"/>
  <c r="D1965" i="3"/>
  <c r="E1965" i="3"/>
  <c r="F1965" i="3"/>
  <c r="G1965" i="3"/>
  <c r="H1965" i="3"/>
  <c r="J1965" i="3"/>
  <c r="K1965" i="3"/>
  <c r="L1965" i="3"/>
  <c r="M1965" i="3"/>
  <c r="AG1965" i="3"/>
  <c r="AH1965" i="3"/>
  <c r="AI1965" i="3"/>
  <c r="AJ1965" i="3"/>
  <c r="AK1965" i="3"/>
  <c r="AL1965" i="3"/>
  <c r="AM1965" i="3"/>
  <c r="AN1965" i="3"/>
  <c r="AV1965" i="3"/>
  <c r="C1966" i="3"/>
  <c r="D1966" i="3"/>
  <c r="E1966" i="3"/>
  <c r="F1966" i="3"/>
  <c r="G1966" i="3"/>
  <c r="H1966" i="3"/>
  <c r="J1966" i="3"/>
  <c r="K1966" i="3"/>
  <c r="L1966" i="3"/>
  <c r="M1966" i="3"/>
  <c r="AG1966" i="3"/>
  <c r="AH1966" i="3"/>
  <c r="AI1966" i="3"/>
  <c r="AJ1966" i="3"/>
  <c r="AK1966" i="3"/>
  <c r="AL1966" i="3"/>
  <c r="AM1966" i="3"/>
  <c r="AN1966" i="3"/>
  <c r="AV1966" i="3"/>
  <c r="C1967" i="3"/>
  <c r="D1967" i="3"/>
  <c r="E1967" i="3"/>
  <c r="F1967" i="3"/>
  <c r="G1967" i="3"/>
  <c r="H1967" i="3"/>
  <c r="J1967" i="3"/>
  <c r="K1967" i="3"/>
  <c r="L1967" i="3"/>
  <c r="M1967" i="3"/>
  <c r="AG1967" i="3"/>
  <c r="AH1967" i="3"/>
  <c r="AI1967" i="3"/>
  <c r="AJ1967" i="3"/>
  <c r="AK1967" i="3"/>
  <c r="AL1967" i="3"/>
  <c r="AM1967" i="3"/>
  <c r="AN1967" i="3"/>
  <c r="AV1967" i="3"/>
  <c r="C1968" i="3"/>
  <c r="D1968" i="3"/>
  <c r="E1968" i="3"/>
  <c r="F1968" i="3"/>
  <c r="G1968" i="3"/>
  <c r="H1968" i="3"/>
  <c r="J1968" i="3"/>
  <c r="K1968" i="3"/>
  <c r="L1968" i="3"/>
  <c r="M1968" i="3"/>
  <c r="AG1968" i="3"/>
  <c r="AH1968" i="3"/>
  <c r="AI1968" i="3"/>
  <c r="AJ1968" i="3"/>
  <c r="AK1968" i="3"/>
  <c r="AL1968" i="3"/>
  <c r="AM1968" i="3"/>
  <c r="AN1968" i="3"/>
  <c r="AV1968" i="3"/>
  <c r="C1969" i="3"/>
  <c r="D1969" i="3"/>
  <c r="E1969" i="3"/>
  <c r="F1969" i="3"/>
  <c r="G1969" i="3"/>
  <c r="H1969" i="3"/>
  <c r="J1969" i="3"/>
  <c r="K1969" i="3"/>
  <c r="L1969" i="3"/>
  <c r="M1969" i="3"/>
  <c r="AG1969" i="3"/>
  <c r="AH1969" i="3"/>
  <c r="AI1969" i="3"/>
  <c r="AJ1969" i="3"/>
  <c r="AK1969" i="3"/>
  <c r="AL1969" i="3"/>
  <c r="AM1969" i="3"/>
  <c r="AN1969" i="3"/>
  <c r="AV1969" i="3"/>
  <c r="C1970" i="3"/>
  <c r="D1970" i="3"/>
  <c r="E1970" i="3"/>
  <c r="F1970" i="3"/>
  <c r="G1970" i="3"/>
  <c r="H1970" i="3"/>
  <c r="J1970" i="3"/>
  <c r="K1970" i="3"/>
  <c r="L1970" i="3"/>
  <c r="M1970" i="3"/>
  <c r="AG1970" i="3"/>
  <c r="AH1970" i="3"/>
  <c r="AI1970" i="3"/>
  <c r="AJ1970" i="3"/>
  <c r="AK1970" i="3"/>
  <c r="AL1970" i="3"/>
  <c r="AM1970" i="3"/>
  <c r="AN1970" i="3"/>
  <c r="AV1970" i="3"/>
  <c r="C1971" i="3"/>
  <c r="D1971" i="3"/>
  <c r="E1971" i="3"/>
  <c r="F1971" i="3"/>
  <c r="G1971" i="3"/>
  <c r="H1971" i="3"/>
  <c r="J1971" i="3"/>
  <c r="K1971" i="3"/>
  <c r="L1971" i="3"/>
  <c r="M1971" i="3"/>
  <c r="AG1971" i="3"/>
  <c r="AH1971" i="3"/>
  <c r="AI1971" i="3"/>
  <c r="AJ1971" i="3"/>
  <c r="AK1971" i="3"/>
  <c r="AL1971" i="3"/>
  <c r="AM1971" i="3"/>
  <c r="AN1971" i="3"/>
  <c r="AV1971" i="3"/>
  <c r="C1972" i="3"/>
  <c r="D1972" i="3"/>
  <c r="E1972" i="3"/>
  <c r="F1972" i="3"/>
  <c r="G1972" i="3"/>
  <c r="H1972" i="3"/>
  <c r="J1972" i="3"/>
  <c r="K1972" i="3"/>
  <c r="L1972" i="3"/>
  <c r="M1972" i="3"/>
  <c r="AG1972" i="3"/>
  <c r="AH1972" i="3"/>
  <c r="AI1972" i="3"/>
  <c r="AJ1972" i="3"/>
  <c r="AK1972" i="3"/>
  <c r="AL1972" i="3"/>
  <c r="AM1972" i="3"/>
  <c r="AN1972" i="3"/>
  <c r="AV1972" i="3"/>
  <c r="C1973" i="3"/>
  <c r="D1973" i="3"/>
  <c r="E1973" i="3"/>
  <c r="F1973" i="3"/>
  <c r="G1973" i="3"/>
  <c r="H1973" i="3"/>
  <c r="J1973" i="3"/>
  <c r="K1973" i="3"/>
  <c r="L1973" i="3"/>
  <c r="M1973" i="3"/>
  <c r="AG1973" i="3"/>
  <c r="AH1973" i="3"/>
  <c r="AI1973" i="3"/>
  <c r="AJ1973" i="3"/>
  <c r="AK1973" i="3"/>
  <c r="AL1973" i="3"/>
  <c r="AM1973" i="3"/>
  <c r="AN1973" i="3"/>
  <c r="AV1973" i="3"/>
  <c r="C1974" i="3"/>
  <c r="D1974" i="3"/>
  <c r="E1974" i="3"/>
  <c r="F1974" i="3"/>
  <c r="G1974" i="3"/>
  <c r="H1974" i="3"/>
  <c r="J1974" i="3"/>
  <c r="K1974" i="3"/>
  <c r="L1974" i="3"/>
  <c r="M1974" i="3"/>
  <c r="AG1974" i="3"/>
  <c r="AH1974" i="3"/>
  <c r="AI1974" i="3"/>
  <c r="AJ1974" i="3"/>
  <c r="AK1974" i="3"/>
  <c r="AL1974" i="3"/>
  <c r="AM1974" i="3"/>
  <c r="AN1974" i="3"/>
  <c r="AV1974" i="3"/>
  <c r="C1975" i="3"/>
  <c r="D1975" i="3"/>
  <c r="E1975" i="3"/>
  <c r="F1975" i="3"/>
  <c r="G1975" i="3"/>
  <c r="H1975" i="3"/>
  <c r="J1975" i="3"/>
  <c r="K1975" i="3"/>
  <c r="L1975" i="3"/>
  <c r="M1975" i="3"/>
  <c r="AG1975" i="3"/>
  <c r="AH1975" i="3"/>
  <c r="AI1975" i="3"/>
  <c r="AJ1975" i="3"/>
  <c r="AK1975" i="3"/>
  <c r="AL1975" i="3"/>
  <c r="AM1975" i="3"/>
  <c r="AN1975" i="3"/>
  <c r="AV1975" i="3"/>
  <c r="C1976" i="3"/>
  <c r="D1976" i="3"/>
  <c r="E1976" i="3"/>
  <c r="F1976" i="3"/>
  <c r="G1976" i="3"/>
  <c r="H1976" i="3"/>
  <c r="J1976" i="3"/>
  <c r="K1976" i="3"/>
  <c r="L1976" i="3"/>
  <c r="M1976" i="3"/>
  <c r="AG1976" i="3"/>
  <c r="AH1976" i="3"/>
  <c r="AI1976" i="3"/>
  <c r="AJ1976" i="3"/>
  <c r="AK1976" i="3"/>
  <c r="AL1976" i="3"/>
  <c r="AM1976" i="3"/>
  <c r="AN1976" i="3"/>
  <c r="AV1976" i="3"/>
  <c r="C1977" i="3"/>
  <c r="D1977" i="3"/>
  <c r="E1977" i="3"/>
  <c r="F1977" i="3"/>
  <c r="G1977" i="3"/>
  <c r="H1977" i="3"/>
  <c r="J1977" i="3"/>
  <c r="K1977" i="3"/>
  <c r="L1977" i="3"/>
  <c r="M1977" i="3"/>
  <c r="AG1977" i="3"/>
  <c r="AH1977" i="3"/>
  <c r="AI1977" i="3"/>
  <c r="AJ1977" i="3"/>
  <c r="AK1977" i="3"/>
  <c r="AL1977" i="3"/>
  <c r="AM1977" i="3"/>
  <c r="AN1977" i="3"/>
  <c r="AV1977" i="3"/>
  <c r="C1978" i="3"/>
  <c r="D1978" i="3"/>
  <c r="E1978" i="3"/>
  <c r="F1978" i="3"/>
  <c r="G1978" i="3"/>
  <c r="H1978" i="3"/>
  <c r="J1978" i="3"/>
  <c r="K1978" i="3"/>
  <c r="L1978" i="3"/>
  <c r="M1978" i="3"/>
  <c r="AG1978" i="3"/>
  <c r="AH1978" i="3"/>
  <c r="AI1978" i="3"/>
  <c r="AJ1978" i="3"/>
  <c r="AK1978" i="3"/>
  <c r="AL1978" i="3"/>
  <c r="AM1978" i="3"/>
  <c r="AN1978" i="3"/>
  <c r="AV1978" i="3"/>
  <c r="C1979" i="3"/>
  <c r="D1979" i="3"/>
  <c r="E1979" i="3"/>
  <c r="F1979" i="3"/>
  <c r="G1979" i="3"/>
  <c r="H1979" i="3"/>
  <c r="J1979" i="3"/>
  <c r="K1979" i="3"/>
  <c r="L1979" i="3"/>
  <c r="M1979" i="3"/>
  <c r="AG1979" i="3"/>
  <c r="AH1979" i="3"/>
  <c r="AI1979" i="3"/>
  <c r="AJ1979" i="3"/>
  <c r="AK1979" i="3"/>
  <c r="AL1979" i="3"/>
  <c r="AM1979" i="3"/>
  <c r="AN1979" i="3"/>
  <c r="AV1979" i="3"/>
  <c r="C1980" i="3"/>
  <c r="D1980" i="3"/>
  <c r="E1980" i="3"/>
  <c r="F1980" i="3"/>
  <c r="G1980" i="3"/>
  <c r="H1980" i="3"/>
  <c r="J1980" i="3"/>
  <c r="K1980" i="3"/>
  <c r="L1980" i="3"/>
  <c r="M1980" i="3"/>
  <c r="AG1980" i="3"/>
  <c r="AH1980" i="3"/>
  <c r="AI1980" i="3"/>
  <c r="AJ1980" i="3"/>
  <c r="AK1980" i="3"/>
  <c r="AL1980" i="3"/>
  <c r="AM1980" i="3"/>
  <c r="AN1980" i="3"/>
  <c r="AV1980" i="3"/>
  <c r="C1981" i="3"/>
  <c r="D1981" i="3"/>
  <c r="E1981" i="3"/>
  <c r="F1981" i="3"/>
  <c r="G1981" i="3"/>
  <c r="H1981" i="3"/>
  <c r="J1981" i="3"/>
  <c r="K1981" i="3"/>
  <c r="L1981" i="3"/>
  <c r="M1981" i="3"/>
  <c r="AG1981" i="3"/>
  <c r="AH1981" i="3"/>
  <c r="AI1981" i="3"/>
  <c r="AJ1981" i="3"/>
  <c r="AK1981" i="3"/>
  <c r="AL1981" i="3"/>
  <c r="AM1981" i="3"/>
  <c r="AN1981" i="3"/>
  <c r="AV1981" i="3"/>
  <c r="C1982" i="3"/>
  <c r="D1982" i="3"/>
  <c r="E1982" i="3"/>
  <c r="F1982" i="3"/>
  <c r="G1982" i="3"/>
  <c r="H1982" i="3"/>
  <c r="J1982" i="3"/>
  <c r="K1982" i="3"/>
  <c r="L1982" i="3"/>
  <c r="M1982" i="3"/>
  <c r="AG1982" i="3"/>
  <c r="AH1982" i="3"/>
  <c r="AI1982" i="3"/>
  <c r="AJ1982" i="3"/>
  <c r="AK1982" i="3"/>
  <c r="AL1982" i="3"/>
  <c r="AM1982" i="3"/>
  <c r="AN1982" i="3"/>
  <c r="AV1982" i="3"/>
  <c r="C1983" i="3"/>
  <c r="D1983" i="3"/>
  <c r="E1983" i="3"/>
  <c r="F1983" i="3"/>
  <c r="G1983" i="3"/>
  <c r="H1983" i="3"/>
  <c r="J1983" i="3"/>
  <c r="K1983" i="3"/>
  <c r="L1983" i="3"/>
  <c r="M1983" i="3"/>
  <c r="AG1983" i="3"/>
  <c r="AH1983" i="3"/>
  <c r="AI1983" i="3"/>
  <c r="AJ1983" i="3"/>
  <c r="AK1983" i="3"/>
  <c r="AL1983" i="3"/>
  <c r="AM1983" i="3"/>
  <c r="AN1983" i="3"/>
  <c r="AV1983" i="3"/>
  <c r="C1984" i="3"/>
  <c r="D1984" i="3"/>
  <c r="E1984" i="3"/>
  <c r="F1984" i="3"/>
  <c r="G1984" i="3"/>
  <c r="H1984" i="3"/>
  <c r="J1984" i="3"/>
  <c r="K1984" i="3"/>
  <c r="L1984" i="3"/>
  <c r="M1984" i="3"/>
  <c r="AG1984" i="3"/>
  <c r="AH1984" i="3"/>
  <c r="AI1984" i="3"/>
  <c r="AJ1984" i="3"/>
  <c r="AK1984" i="3"/>
  <c r="AL1984" i="3"/>
  <c r="AM1984" i="3"/>
  <c r="AN1984" i="3"/>
  <c r="AV1984" i="3"/>
  <c r="C1985" i="3"/>
  <c r="D1985" i="3"/>
  <c r="E1985" i="3"/>
  <c r="F1985" i="3"/>
  <c r="G1985" i="3"/>
  <c r="H1985" i="3"/>
  <c r="J1985" i="3"/>
  <c r="K1985" i="3"/>
  <c r="L1985" i="3"/>
  <c r="M1985" i="3"/>
  <c r="AG1985" i="3"/>
  <c r="AH1985" i="3"/>
  <c r="AI1985" i="3"/>
  <c r="AJ1985" i="3"/>
  <c r="AK1985" i="3"/>
  <c r="AL1985" i="3"/>
  <c r="AM1985" i="3"/>
  <c r="AN1985" i="3"/>
  <c r="AV1985" i="3"/>
  <c r="C1986" i="3"/>
  <c r="D1986" i="3"/>
  <c r="E1986" i="3"/>
  <c r="F1986" i="3"/>
  <c r="G1986" i="3"/>
  <c r="H1986" i="3"/>
  <c r="J1986" i="3"/>
  <c r="K1986" i="3"/>
  <c r="L1986" i="3"/>
  <c r="M1986" i="3"/>
  <c r="AG1986" i="3"/>
  <c r="AH1986" i="3"/>
  <c r="AI1986" i="3"/>
  <c r="AJ1986" i="3"/>
  <c r="AK1986" i="3"/>
  <c r="AL1986" i="3"/>
  <c r="AM1986" i="3"/>
  <c r="AN1986" i="3"/>
  <c r="AV1986" i="3"/>
  <c r="C1987" i="3"/>
  <c r="D1987" i="3"/>
  <c r="E1987" i="3"/>
  <c r="F1987" i="3"/>
  <c r="G1987" i="3"/>
  <c r="H1987" i="3"/>
  <c r="J1987" i="3"/>
  <c r="K1987" i="3"/>
  <c r="L1987" i="3"/>
  <c r="M1987" i="3"/>
  <c r="AG1987" i="3"/>
  <c r="AH1987" i="3"/>
  <c r="AI1987" i="3"/>
  <c r="AJ1987" i="3"/>
  <c r="AK1987" i="3"/>
  <c r="AL1987" i="3"/>
  <c r="AM1987" i="3"/>
  <c r="AN1987" i="3"/>
  <c r="AV1987" i="3"/>
  <c r="C1988" i="3"/>
  <c r="D1988" i="3"/>
  <c r="E1988" i="3"/>
  <c r="F1988" i="3"/>
  <c r="G1988" i="3"/>
  <c r="H1988" i="3"/>
  <c r="J1988" i="3"/>
  <c r="K1988" i="3"/>
  <c r="L1988" i="3"/>
  <c r="M1988" i="3"/>
  <c r="AG1988" i="3"/>
  <c r="AH1988" i="3"/>
  <c r="AI1988" i="3"/>
  <c r="AJ1988" i="3"/>
  <c r="AK1988" i="3"/>
  <c r="AL1988" i="3"/>
  <c r="AM1988" i="3"/>
  <c r="AN1988" i="3"/>
  <c r="AV1988" i="3"/>
  <c r="C1989" i="3"/>
  <c r="D1989" i="3"/>
  <c r="E1989" i="3"/>
  <c r="F1989" i="3"/>
  <c r="G1989" i="3"/>
  <c r="H1989" i="3"/>
  <c r="J1989" i="3"/>
  <c r="K1989" i="3"/>
  <c r="L1989" i="3"/>
  <c r="M1989" i="3"/>
  <c r="AG1989" i="3"/>
  <c r="AH1989" i="3"/>
  <c r="AI1989" i="3"/>
  <c r="AJ1989" i="3"/>
  <c r="AK1989" i="3"/>
  <c r="AL1989" i="3"/>
  <c r="AM1989" i="3"/>
  <c r="AN1989" i="3"/>
  <c r="AV1989" i="3"/>
  <c r="C1990" i="3"/>
  <c r="D1990" i="3"/>
  <c r="E1990" i="3"/>
  <c r="F1990" i="3"/>
  <c r="G1990" i="3"/>
  <c r="H1990" i="3"/>
  <c r="J1990" i="3"/>
  <c r="K1990" i="3"/>
  <c r="L1990" i="3"/>
  <c r="M1990" i="3"/>
  <c r="AG1990" i="3"/>
  <c r="AH1990" i="3"/>
  <c r="AI1990" i="3"/>
  <c r="AJ1990" i="3"/>
  <c r="AK1990" i="3"/>
  <c r="AL1990" i="3"/>
  <c r="AM1990" i="3"/>
  <c r="AN1990" i="3"/>
  <c r="AV1990" i="3"/>
  <c r="C1991" i="3"/>
  <c r="D1991" i="3"/>
  <c r="E1991" i="3"/>
  <c r="F1991" i="3"/>
  <c r="G1991" i="3"/>
  <c r="H1991" i="3"/>
  <c r="J1991" i="3"/>
  <c r="K1991" i="3"/>
  <c r="L1991" i="3"/>
  <c r="M1991" i="3"/>
  <c r="AG1991" i="3"/>
  <c r="AH1991" i="3"/>
  <c r="AI1991" i="3"/>
  <c r="AJ1991" i="3"/>
  <c r="AK1991" i="3"/>
  <c r="AL1991" i="3"/>
  <c r="AM1991" i="3"/>
  <c r="AN1991" i="3"/>
  <c r="AV1991" i="3"/>
  <c r="C1992" i="3"/>
  <c r="D1992" i="3"/>
  <c r="E1992" i="3"/>
  <c r="F1992" i="3"/>
  <c r="G1992" i="3"/>
  <c r="H1992" i="3"/>
  <c r="J1992" i="3"/>
  <c r="K1992" i="3"/>
  <c r="L1992" i="3"/>
  <c r="M1992" i="3"/>
  <c r="AG1992" i="3"/>
  <c r="AH1992" i="3"/>
  <c r="AI1992" i="3"/>
  <c r="AJ1992" i="3"/>
  <c r="AK1992" i="3"/>
  <c r="AL1992" i="3"/>
  <c r="AM1992" i="3"/>
  <c r="AN1992" i="3"/>
  <c r="AV1992" i="3"/>
  <c r="C1993" i="3"/>
  <c r="D1993" i="3"/>
  <c r="E1993" i="3"/>
  <c r="F1993" i="3"/>
  <c r="G1993" i="3"/>
  <c r="H1993" i="3"/>
  <c r="J1993" i="3"/>
  <c r="K1993" i="3"/>
  <c r="L1993" i="3"/>
  <c r="M1993" i="3"/>
  <c r="AG1993" i="3"/>
  <c r="AH1993" i="3"/>
  <c r="AI1993" i="3"/>
  <c r="AJ1993" i="3"/>
  <c r="AK1993" i="3"/>
  <c r="AL1993" i="3"/>
  <c r="AM1993" i="3"/>
  <c r="AN1993" i="3"/>
  <c r="AV1993" i="3"/>
  <c r="C1994" i="3"/>
  <c r="D1994" i="3"/>
  <c r="E1994" i="3"/>
  <c r="F1994" i="3"/>
  <c r="G1994" i="3"/>
  <c r="H1994" i="3"/>
  <c r="J1994" i="3"/>
  <c r="K1994" i="3"/>
  <c r="L1994" i="3"/>
  <c r="M1994" i="3"/>
  <c r="AG1994" i="3"/>
  <c r="AH1994" i="3"/>
  <c r="AI1994" i="3"/>
  <c r="AJ1994" i="3"/>
  <c r="AK1994" i="3"/>
  <c r="AL1994" i="3"/>
  <c r="AM1994" i="3"/>
  <c r="AN1994" i="3"/>
  <c r="AV1994" i="3"/>
  <c r="C1995" i="3"/>
  <c r="D1995" i="3"/>
  <c r="E1995" i="3"/>
  <c r="F1995" i="3"/>
  <c r="G1995" i="3"/>
  <c r="H1995" i="3"/>
  <c r="J1995" i="3"/>
  <c r="K1995" i="3"/>
  <c r="L1995" i="3"/>
  <c r="M1995" i="3"/>
  <c r="AG1995" i="3"/>
  <c r="AH1995" i="3"/>
  <c r="AI1995" i="3"/>
  <c r="AJ1995" i="3"/>
  <c r="AK1995" i="3"/>
  <c r="AL1995" i="3"/>
  <c r="AM1995" i="3"/>
  <c r="AN1995" i="3"/>
  <c r="AV1995" i="3"/>
  <c r="C1996" i="3"/>
  <c r="D1996" i="3"/>
  <c r="E1996" i="3"/>
  <c r="F1996" i="3"/>
  <c r="G1996" i="3"/>
  <c r="H1996" i="3"/>
  <c r="J1996" i="3"/>
  <c r="K1996" i="3"/>
  <c r="L1996" i="3"/>
  <c r="M1996" i="3"/>
  <c r="AG1996" i="3"/>
  <c r="AH1996" i="3"/>
  <c r="AI1996" i="3"/>
  <c r="AJ1996" i="3"/>
  <c r="AK1996" i="3"/>
  <c r="AL1996" i="3"/>
  <c r="AM1996" i="3"/>
  <c r="AN1996" i="3"/>
  <c r="AV1996" i="3"/>
  <c r="C1997" i="3"/>
  <c r="D1997" i="3"/>
  <c r="E1997" i="3"/>
  <c r="F1997" i="3"/>
  <c r="G1997" i="3"/>
  <c r="H1997" i="3"/>
  <c r="J1997" i="3"/>
  <c r="K1997" i="3"/>
  <c r="L1997" i="3"/>
  <c r="M1997" i="3"/>
  <c r="AG1997" i="3"/>
  <c r="AH1997" i="3"/>
  <c r="AI1997" i="3"/>
  <c r="AJ1997" i="3"/>
  <c r="AK1997" i="3"/>
  <c r="AL1997" i="3"/>
  <c r="AM1997" i="3"/>
  <c r="AN1997" i="3"/>
  <c r="AV1997" i="3"/>
  <c r="C1998" i="3"/>
  <c r="D1998" i="3"/>
  <c r="E1998" i="3"/>
  <c r="F1998" i="3"/>
  <c r="G1998" i="3"/>
  <c r="H1998" i="3"/>
  <c r="J1998" i="3"/>
  <c r="K1998" i="3"/>
  <c r="L1998" i="3"/>
  <c r="M1998" i="3"/>
  <c r="AG1998" i="3"/>
  <c r="AH1998" i="3"/>
  <c r="AI1998" i="3"/>
  <c r="AJ1998" i="3"/>
  <c r="AK1998" i="3"/>
  <c r="AL1998" i="3"/>
  <c r="AM1998" i="3"/>
  <c r="AN1998" i="3"/>
  <c r="AV1998" i="3"/>
  <c r="C1999" i="3"/>
  <c r="D1999" i="3"/>
  <c r="E1999" i="3"/>
  <c r="F1999" i="3"/>
  <c r="G1999" i="3"/>
  <c r="H1999" i="3"/>
  <c r="J1999" i="3"/>
  <c r="K1999" i="3"/>
  <c r="L1999" i="3"/>
  <c r="M1999" i="3"/>
  <c r="AG1999" i="3"/>
  <c r="AH1999" i="3"/>
  <c r="AI1999" i="3"/>
  <c r="AJ1999" i="3"/>
  <c r="AK1999" i="3"/>
  <c r="AL1999" i="3"/>
  <c r="AM1999" i="3"/>
  <c r="AN1999" i="3"/>
  <c r="AV1999" i="3"/>
  <c r="C2000" i="3"/>
  <c r="D2000" i="3"/>
  <c r="E2000" i="3"/>
  <c r="F2000" i="3"/>
  <c r="G2000" i="3"/>
  <c r="H2000" i="3"/>
  <c r="J2000" i="3"/>
  <c r="K2000" i="3"/>
  <c r="L2000" i="3"/>
  <c r="M2000" i="3"/>
  <c r="AG2000" i="3"/>
  <c r="AH2000" i="3"/>
  <c r="AI2000" i="3"/>
  <c r="AJ2000" i="3"/>
  <c r="AK2000" i="3"/>
  <c r="AL2000" i="3"/>
  <c r="AM2000" i="3"/>
  <c r="AN2000" i="3"/>
  <c r="AV2000" i="3"/>
  <c r="C2001" i="3"/>
  <c r="D2001" i="3"/>
  <c r="E2001" i="3"/>
  <c r="F2001" i="3"/>
  <c r="G2001" i="3"/>
  <c r="H2001" i="3"/>
  <c r="J2001" i="3"/>
  <c r="K2001" i="3"/>
  <c r="L2001" i="3"/>
  <c r="M2001" i="3"/>
  <c r="AG2001" i="3"/>
  <c r="AH2001" i="3"/>
  <c r="AI2001" i="3"/>
  <c r="AJ2001" i="3"/>
  <c r="AK2001" i="3"/>
  <c r="AL2001" i="3"/>
  <c r="AM2001" i="3"/>
  <c r="AN2001" i="3"/>
  <c r="AV2001" i="3"/>
  <c r="C2002" i="3"/>
  <c r="D2002" i="3"/>
  <c r="E2002" i="3"/>
  <c r="F2002" i="3"/>
  <c r="G2002" i="3"/>
  <c r="H2002" i="3"/>
  <c r="J2002" i="3"/>
  <c r="K2002" i="3"/>
  <c r="L2002" i="3"/>
  <c r="M2002" i="3"/>
  <c r="AG2002" i="3"/>
  <c r="AH2002" i="3"/>
  <c r="AI2002" i="3"/>
  <c r="AJ2002" i="3"/>
  <c r="AK2002" i="3"/>
  <c r="AL2002" i="3"/>
  <c r="AM2002" i="3"/>
  <c r="AN2002" i="3"/>
  <c r="AV2002" i="3"/>
  <c r="C2003" i="3"/>
  <c r="D2003" i="3"/>
  <c r="E2003" i="3"/>
  <c r="F2003" i="3"/>
  <c r="G2003" i="3"/>
  <c r="H2003" i="3"/>
  <c r="J2003" i="3"/>
  <c r="K2003" i="3"/>
  <c r="L2003" i="3"/>
  <c r="M2003" i="3"/>
  <c r="AG2003" i="3"/>
  <c r="AH2003" i="3"/>
  <c r="AI2003" i="3"/>
  <c r="AJ2003" i="3"/>
  <c r="AK2003" i="3"/>
  <c r="AL2003" i="3"/>
  <c r="AM2003" i="3"/>
  <c r="AN2003" i="3"/>
  <c r="AV2003" i="3"/>
  <c r="C2004" i="3"/>
  <c r="D2004" i="3"/>
  <c r="E2004" i="3"/>
  <c r="F2004" i="3"/>
  <c r="G2004" i="3"/>
  <c r="H2004" i="3"/>
  <c r="J2004" i="3"/>
  <c r="K2004" i="3"/>
  <c r="L2004" i="3"/>
  <c r="M2004" i="3"/>
  <c r="AG2004" i="3"/>
  <c r="AH2004" i="3"/>
  <c r="AI2004" i="3"/>
  <c r="AJ2004" i="3"/>
  <c r="AK2004" i="3"/>
  <c r="AL2004" i="3"/>
  <c r="AM2004" i="3"/>
  <c r="AN2004" i="3"/>
  <c r="AV2004" i="3"/>
  <c r="C2005" i="3"/>
  <c r="D2005" i="3"/>
  <c r="E2005" i="3"/>
  <c r="F2005" i="3"/>
  <c r="G2005" i="3"/>
  <c r="H2005" i="3"/>
  <c r="J2005" i="3"/>
  <c r="K2005" i="3"/>
  <c r="L2005" i="3"/>
  <c r="M2005" i="3"/>
  <c r="AG2005" i="3"/>
  <c r="AH2005" i="3"/>
  <c r="AI2005" i="3"/>
  <c r="AJ2005" i="3"/>
  <c r="AK2005" i="3"/>
  <c r="AL2005" i="3"/>
  <c r="AM2005" i="3"/>
  <c r="AN2005" i="3"/>
  <c r="AV2005" i="3"/>
  <c r="C2006" i="3"/>
  <c r="D2006" i="3"/>
  <c r="E2006" i="3"/>
  <c r="F2006" i="3"/>
  <c r="G2006" i="3"/>
  <c r="H2006" i="3"/>
  <c r="J2006" i="3"/>
  <c r="K2006" i="3"/>
  <c r="L2006" i="3"/>
  <c r="M2006" i="3"/>
  <c r="AG2006" i="3"/>
  <c r="AH2006" i="3"/>
  <c r="AI2006" i="3"/>
  <c r="AJ2006" i="3"/>
  <c r="AK2006" i="3"/>
  <c r="AL2006" i="3"/>
  <c r="AM2006" i="3"/>
  <c r="AN2006" i="3"/>
  <c r="AV2006" i="3"/>
  <c r="C2007" i="3"/>
  <c r="D2007" i="3"/>
  <c r="E2007" i="3"/>
  <c r="F2007" i="3"/>
  <c r="G2007" i="3"/>
  <c r="H2007" i="3"/>
  <c r="J2007" i="3"/>
  <c r="K2007" i="3"/>
  <c r="L2007" i="3"/>
  <c r="M2007" i="3"/>
  <c r="AG2007" i="3"/>
  <c r="AH2007" i="3"/>
  <c r="AI2007" i="3"/>
  <c r="AJ2007" i="3"/>
  <c r="AK2007" i="3"/>
  <c r="AL2007" i="3"/>
  <c r="AM2007" i="3"/>
  <c r="AN2007" i="3"/>
  <c r="AV2007" i="3"/>
  <c r="C2008" i="3"/>
  <c r="D2008" i="3"/>
  <c r="E2008" i="3"/>
  <c r="F2008" i="3"/>
  <c r="G2008" i="3"/>
  <c r="H2008" i="3"/>
  <c r="J2008" i="3"/>
  <c r="K2008" i="3"/>
  <c r="L2008" i="3"/>
  <c r="M2008" i="3"/>
  <c r="AG2008" i="3"/>
  <c r="AH2008" i="3"/>
  <c r="AI2008" i="3"/>
  <c r="AJ2008" i="3"/>
  <c r="AK2008" i="3"/>
  <c r="AL2008" i="3"/>
  <c r="AM2008" i="3"/>
  <c r="AN2008" i="3"/>
  <c r="AV2008" i="3"/>
  <c r="C2009" i="3"/>
  <c r="D2009" i="3"/>
  <c r="E2009" i="3"/>
  <c r="F2009" i="3"/>
  <c r="G2009" i="3"/>
  <c r="H2009" i="3"/>
  <c r="J2009" i="3"/>
  <c r="K2009" i="3"/>
  <c r="L2009" i="3"/>
  <c r="M2009" i="3"/>
  <c r="AG2009" i="3"/>
  <c r="AH2009" i="3"/>
  <c r="AI2009" i="3"/>
  <c r="AJ2009" i="3"/>
  <c r="AK2009" i="3"/>
  <c r="AL2009" i="3"/>
  <c r="AM2009" i="3"/>
  <c r="AN2009" i="3"/>
  <c r="AV2009" i="3"/>
  <c r="C2010" i="3"/>
  <c r="D2010" i="3"/>
  <c r="E2010" i="3"/>
  <c r="F2010" i="3"/>
  <c r="G2010" i="3"/>
  <c r="H2010" i="3"/>
  <c r="J2010" i="3"/>
  <c r="K2010" i="3"/>
  <c r="L2010" i="3"/>
  <c r="M2010" i="3"/>
  <c r="AG2010" i="3"/>
  <c r="AH2010" i="3"/>
  <c r="AI2010" i="3"/>
  <c r="AJ2010" i="3"/>
  <c r="AK2010" i="3"/>
  <c r="AL2010" i="3"/>
  <c r="AM2010" i="3"/>
  <c r="AN2010" i="3"/>
  <c r="AV2010" i="3"/>
  <c r="C2011" i="3"/>
  <c r="D2011" i="3"/>
  <c r="E2011" i="3"/>
  <c r="F2011" i="3"/>
  <c r="G2011" i="3"/>
  <c r="H2011" i="3"/>
  <c r="J2011" i="3"/>
  <c r="K2011" i="3"/>
  <c r="L2011" i="3"/>
  <c r="M2011" i="3"/>
  <c r="AG2011" i="3"/>
  <c r="AH2011" i="3"/>
  <c r="AI2011" i="3"/>
  <c r="AJ2011" i="3"/>
  <c r="AK2011" i="3"/>
  <c r="AL2011" i="3"/>
  <c r="AM2011" i="3"/>
  <c r="AN2011" i="3"/>
  <c r="AV2011" i="3"/>
  <c r="C2012" i="3"/>
  <c r="D2012" i="3"/>
  <c r="E2012" i="3"/>
  <c r="F2012" i="3"/>
  <c r="G2012" i="3"/>
  <c r="H2012" i="3"/>
  <c r="J2012" i="3"/>
  <c r="K2012" i="3"/>
  <c r="L2012" i="3"/>
  <c r="M2012" i="3"/>
  <c r="AG2012" i="3"/>
  <c r="AH2012" i="3"/>
  <c r="AI2012" i="3"/>
  <c r="AJ2012" i="3"/>
  <c r="AK2012" i="3"/>
  <c r="AL2012" i="3"/>
  <c r="AM2012" i="3"/>
  <c r="AN2012" i="3"/>
  <c r="AV2012" i="3"/>
  <c r="C2013" i="3"/>
  <c r="D2013" i="3"/>
  <c r="E2013" i="3"/>
  <c r="F2013" i="3"/>
  <c r="G2013" i="3"/>
  <c r="H2013" i="3"/>
  <c r="J2013" i="3"/>
  <c r="K2013" i="3"/>
  <c r="L2013" i="3"/>
  <c r="M2013" i="3"/>
  <c r="AG2013" i="3"/>
  <c r="AH2013" i="3"/>
  <c r="AI2013" i="3"/>
  <c r="AJ2013" i="3"/>
  <c r="AK2013" i="3"/>
  <c r="AL2013" i="3"/>
  <c r="AM2013" i="3"/>
  <c r="AN2013" i="3"/>
  <c r="AV2013" i="3"/>
  <c r="C2014" i="3"/>
  <c r="D2014" i="3"/>
  <c r="E2014" i="3"/>
  <c r="F2014" i="3"/>
  <c r="G2014" i="3"/>
  <c r="H2014" i="3"/>
  <c r="J2014" i="3"/>
  <c r="K2014" i="3"/>
  <c r="L2014" i="3"/>
  <c r="M2014" i="3"/>
  <c r="AG2014" i="3"/>
  <c r="AH2014" i="3"/>
  <c r="AI2014" i="3"/>
  <c r="AJ2014" i="3"/>
  <c r="AK2014" i="3"/>
  <c r="AL2014" i="3"/>
  <c r="AM2014" i="3"/>
  <c r="AN2014" i="3"/>
  <c r="AV2014" i="3"/>
  <c r="C2015" i="3"/>
  <c r="D2015" i="3"/>
  <c r="E2015" i="3"/>
  <c r="F2015" i="3"/>
  <c r="G2015" i="3"/>
  <c r="H2015" i="3"/>
  <c r="J2015" i="3"/>
  <c r="K2015" i="3"/>
  <c r="L2015" i="3"/>
  <c r="M2015" i="3"/>
  <c r="AG2015" i="3"/>
  <c r="AH2015" i="3"/>
  <c r="AI2015" i="3"/>
  <c r="AJ2015" i="3"/>
  <c r="AK2015" i="3"/>
  <c r="AL2015" i="3"/>
  <c r="AM2015" i="3"/>
  <c r="AN2015" i="3"/>
  <c r="AV2015" i="3"/>
  <c r="C2016" i="3"/>
  <c r="D2016" i="3"/>
  <c r="E2016" i="3"/>
  <c r="F2016" i="3"/>
  <c r="G2016" i="3"/>
  <c r="H2016" i="3"/>
  <c r="J2016" i="3"/>
  <c r="K2016" i="3"/>
  <c r="L2016" i="3"/>
  <c r="M2016" i="3"/>
  <c r="AG2016" i="3"/>
  <c r="AH2016" i="3"/>
  <c r="AI2016" i="3"/>
  <c r="AJ2016" i="3"/>
  <c r="AK2016" i="3"/>
  <c r="AL2016" i="3"/>
  <c r="AM2016" i="3"/>
  <c r="AN2016" i="3"/>
  <c r="AV2016" i="3"/>
  <c r="C2017" i="3"/>
  <c r="D2017" i="3"/>
  <c r="E2017" i="3"/>
  <c r="F2017" i="3"/>
  <c r="G2017" i="3"/>
  <c r="H2017" i="3"/>
  <c r="J2017" i="3"/>
  <c r="K2017" i="3"/>
  <c r="L2017" i="3"/>
  <c r="M2017" i="3"/>
  <c r="AG2017" i="3"/>
  <c r="AH2017" i="3"/>
  <c r="AI2017" i="3"/>
  <c r="AJ2017" i="3"/>
  <c r="AK2017" i="3"/>
  <c r="AL2017" i="3"/>
  <c r="AM2017" i="3"/>
  <c r="AN2017" i="3"/>
  <c r="AV2017" i="3"/>
  <c r="C2018" i="3"/>
  <c r="D2018" i="3"/>
  <c r="E2018" i="3"/>
  <c r="F2018" i="3"/>
  <c r="G2018" i="3"/>
  <c r="H2018" i="3"/>
  <c r="J2018" i="3"/>
  <c r="K2018" i="3"/>
  <c r="L2018" i="3"/>
  <c r="M2018" i="3"/>
  <c r="AG2018" i="3"/>
  <c r="AH2018" i="3"/>
  <c r="AI2018" i="3"/>
  <c r="AJ2018" i="3"/>
  <c r="AK2018" i="3"/>
  <c r="AL2018" i="3"/>
  <c r="AM2018" i="3"/>
  <c r="AN2018" i="3"/>
  <c r="AV2018" i="3"/>
  <c r="C2019" i="3"/>
  <c r="D2019" i="3"/>
  <c r="E2019" i="3"/>
  <c r="F2019" i="3"/>
  <c r="G2019" i="3"/>
  <c r="H2019" i="3"/>
  <c r="J2019" i="3"/>
  <c r="K2019" i="3"/>
  <c r="L2019" i="3"/>
  <c r="M2019" i="3"/>
  <c r="AG2019" i="3"/>
  <c r="AH2019" i="3"/>
  <c r="AI2019" i="3"/>
  <c r="AJ2019" i="3"/>
  <c r="AK2019" i="3"/>
  <c r="AL2019" i="3"/>
  <c r="AM2019" i="3"/>
  <c r="AN2019" i="3"/>
  <c r="AV2019" i="3"/>
  <c r="C2020" i="3"/>
  <c r="D2020" i="3"/>
  <c r="E2020" i="3"/>
  <c r="F2020" i="3"/>
  <c r="G2020" i="3"/>
  <c r="H2020" i="3"/>
  <c r="J2020" i="3"/>
  <c r="K2020" i="3"/>
  <c r="L2020" i="3"/>
  <c r="M2020" i="3"/>
  <c r="AG2020" i="3"/>
  <c r="AH2020" i="3"/>
  <c r="AI2020" i="3"/>
  <c r="AJ2020" i="3"/>
  <c r="AK2020" i="3"/>
  <c r="AL2020" i="3"/>
  <c r="AM2020" i="3"/>
  <c r="AN2020" i="3"/>
  <c r="AV2020" i="3"/>
  <c r="C2021" i="3"/>
  <c r="D2021" i="3"/>
  <c r="E2021" i="3"/>
  <c r="F2021" i="3"/>
  <c r="G2021" i="3"/>
  <c r="H2021" i="3"/>
  <c r="J2021" i="3"/>
  <c r="K2021" i="3"/>
  <c r="L2021" i="3"/>
  <c r="M2021" i="3"/>
  <c r="AG2021" i="3"/>
  <c r="AH2021" i="3"/>
  <c r="AI2021" i="3"/>
  <c r="AJ2021" i="3"/>
  <c r="AK2021" i="3"/>
  <c r="AL2021" i="3"/>
  <c r="AM2021" i="3"/>
  <c r="AN2021" i="3"/>
  <c r="AV2021" i="3"/>
  <c r="C2022" i="3"/>
  <c r="D2022" i="3"/>
  <c r="E2022" i="3"/>
  <c r="F2022" i="3"/>
  <c r="G2022" i="3"/>
  <c r="H2022" i="3"/>
  <c r="J2022" i="3"/>
  <c r="K2022" i="3"/>
  <c r="L2022" i="3"/>
  <c r="M2022" i="3"/>
  <c r="AG2022" i="3"/>
  <c r="AH2022" i="3"/>
  <c r="AI2022" i="3"/>
  <c r="AJ2022" i="3"/>
  <c r="AK2022" i="3"/>
  <c r="AL2022" i="3"/>
  <c r="AM2022" i="3"/>
  <c r="AN2022" i="3"/>
  <c r="AV2022" i="3"/>
  <c r="C2023" i="3"/>
  <c r="D2023" i="3"/>
  <c r="E2023" i="3"/>
  <c r="F2023" i="3"/>
  <c r="G2023" i="3"/>
  <c r="H2023" i="3"/>
  <c r="J2023" i="3"/>
  <c r="K2023" i="3"/>
  <c r="L2023" i="3"/>
  <c r="M2023" i="3"/>
  <c r="AG2023" i="3"/>
  <c r="AH2023" i="3"/>
  <c r="AI2023" i="3"/>
  <c r="AJ2023" i="3"/>
  <c r="AK2023" i="3"/>
  <c r="AL2023" i="3"/>
  <c r="AM2023" i="3"/>
  <c r="AN2023" i="3"/>
  <c r="AV2023" i="3"/>
  <c r="C2024" i="3"/>
  <c r="D2024" i="3"/>
  <c r="E2024" i="3"/>
  <c r="F2024" i="3"/>
  <c r="G2024" i="3"/>
  <c r="H2024" i="3"/>
  <c r="J2024" i="3"/>
  <c r="K2024" i="3"/>
  <c r="L2024" i="3"/>
  <c r="M2024" i="3"/>
  <c r="AG2024" i="3"/>
  <c r="AH2024" i="3"/>
  <c r="AI2024" i="3"/>
  <c r="AJ2024" i="3"/>
  <c r="AK2024" i="3"/>
  <c r="AL2024" i="3"/>
  <c r="AM2024" i="3"/>
  <c r="AN2024" i="3"/>
  <c r="AV2024" i="3"/>
  <c r="C2025" i="3"/>
  <c r="D2025" i="3"/>
  <c r="E2025" i="3"/>
  <c r="F2025" i="3"/>
  <c r="G2025" i="3"/>
  <c r="H2025" i="3"/>
  <c r="J2025" i="3"/>
  <c r="K2025" i="3"/>
  <c r="L2025" i="3"/>
  <c r="M2025" i="3"/>
  <c r="AG2025" i="3"/>
  <c r="AH2025" i="3"/>
  <c r="AI2025" i="3"/>
  <c r="AJ2025" i="3"/>
  <c r="AK2025" i="3"/>
  <c r="AL2025" i="3"/>
  <c r="AM2025" i="3"/>
  <c r="AN2025" i="3"/>
  <c r="AV2025" i="3"/>
  <c r="C2026" i="3"/>
  <c r="D2026" i="3"/>
  <c r="E2026" i="3"/>
  <c r="F2026" i="3"/>
  <c r="G2026" i="3"/>
  <c r="H2026" i="3"/>
  <c r="J2026" i="3"/>
  <c r="K2026" i="3"/>
  <c r="L2026" i="3"/>
  <c r="M2026" i="3"/>
  <c r="AG2026" i="3"/>
  <c r="AH2026" i="3"/>
  <c r="AI2026" i="3"/>
  <c r="AJ2026" i="3"/>
  <c r="AK2026" i="3"/>
  <c r="AL2026" i="3"/>
  <c r="AM2026" i="3"/>
  <c r="AN2026" i="3"/>
  <c r="AV2026" i="3"/>
  <c r="C2027" i="3"/>
  <c r="D2027" i="3"/>
  <c r="E2027" i="3"/>
  <c r="F2027" i="3"/>
  <c r="G2027" i="3"/>
  <c r="H2027" i="3"/>
  <c r="J2027" i="3"/>
  <c r="K2027" i="3"/>
  <c r="L2027" i="3"/>
  <c r="M2027" i="3"/>
  <c r="AG2027" i="3"/>
  <c r="AH2027" i="3"/>
  <c r="AI2027" i="3"/>
  <c r="AJ2027" i="3"/>
  <c r="AK2027" i="3"/>
  <c r="AL2027" i="3"/>
  <c r="AM2027" i="3"/>
  <c r="AN2027" i="3"/>
  <c r="AV2027" i="3"/>
  <c r="C2028" i="3"/>
  <c r="D2028" i="3"/>
  <c r="E2028" i="3"/>
  <c r="F2028" i="3"/>
  <c r="G2028" i="3"/>
  <c r="H2028" i="3"/>
  <c r="J2028" i="3"/>
  <c r="K2028" i="3"/>
  <c r="L2028" i="3"/>
  <c r="M2028" i="3"/>
  <c r="AG2028" i="3"/>
  <c r="AH2028" i="3"/>
  <c r="AI2028" i="3"/>
  <c r="AJ2028" i="3"/>
  <c r="AK2028" i="3"/>
  <c r="AL2028" i="3"/>
  <c r="AM2028" i="3"/>
  <c r="AN2028" i="3"/>
  <c r="AV2028" i="3"/>
  <c r="C2029" i="3"/>
  <c r="D2029" i="3"/>
  <c r="E2029" i="3"/>
  <c r="F2029" i="3"/>
  <c r="G2029" i="3"/>
  <c r="H2029" i="3"/>
  <c r="J2029" i="3"/>
  <c r="K2029" i="3"/>
  <c r="L2029" i="3"/>
  <c r="M2029" i="3"/>
  <c r="AG2029" i="3"/>
  <c r="AH2029" i="3"/>
  <c r="AI2029" i="3"/>
  <c r="AJ2029" i="3"/>
  <c r="AK2029" i="3"/>
  <c r="AL2029" i="3"/>
  <c r="AM2029" i="3"/>
  <c r="AN2029" i="3"/>
  <c r="AV2029" i="3"/>
  <c r="C2030" i="3"/>
  <c r="D2030" i="3"/>
  <c r="E2030" i="3"/>
  <c r="F2030" i="3"/>
  <c r="G2030" i="3"/>
  <c r="H2030" i="3"/>
  <c r="J2030" i="3"/>
  <c r="K2030" i="3"/>
  <c r="L2030" i="3"/>
  <c r="M2030" i="3"/>
  <c r="AG2030" i="3"/>
  <c r="AH2030" i="3"/>
  <c r="AI2030" i="3"/>
  <c r="AJ2030" i="3"/>
  <c r="AK2030" i="3"/>
  <c r="AL2030" i="3"/>
  <c r="AM2030" i="3"/>
  <c r="AN2030" i="3"/>
  <c r="AV2030" i="3"/>
  <c r="C2031" i="3"/>
  <c r="D2031" i="3"/>
  <c r="E2031" i="3"/>
  <c r="F2031" i="3"/>
  <c r="G2031" i="3"/>
  <c r="H2031" i="3"/>
  <c r="J2031" i="3"/>
  <c r="K2031" i="3"/>
  <c r="L2031" i="3"/>
  <c r="M2031" i="3"/>
  <c r="AG2031" i="3"/>
  <c r="AH2031" i="3"/>
  <c r="AI2031" i="3"/>
  <c r="AJ2031" i="3"/>
  <c r="AK2031" i="3"/>
  <c r="AL2031" i="3"/>
  <c r="AM2031" i="3"/>
  <c r="AN2031" i="3"/>
  <c r="AV2031" i="3"/>
  <c r="C2032" i="3"/>
  <c r="D2032" i="3"/>
  <c r="E2032" i="3"/>
  <c r="F2032" i="3"/>
  <c r="G2032" i="3"/>
  <c r="H2032" i="3"/>
  <c r="J2032" i="3"/>
  <c r="K2032" i="3"/>
  <c r="L2032" i="3"/>
  <c r="M2032" i="3"/>
  <c r="AG2032" i="3"/>
  <c r="AH2032" i="3"/>
  <c r="AI2032" i="3"/>
  <c r="AJ2032" i="3"/>
  <c r="AK2032" i="3"/>
  <c r="AL2032" i="3"/>
  <c r="AM2032" i="3"/>
  <c r="AN2032" i="3"/>
  <c r="AV2032" i="3"/>
  <c r="C2033" i="3"/>
  <c r="D2033" i="3"/>
  <c r="E2033" i="3"/>
  <c r="F2033" i="3"/>
  <c r="G2033" i="3"/>
  <c r="H2033" i="3"/>
  <c r="J2033" i="3"/>
  <c r="K2033" i="3"/>
  <c r="L2033" i="3"/>
  <c r="M2033" i="3"/>
  <c r="AG2033" i="3"/>
  <c r="AH2033" i="3"/>
  <c r="AI2033" i="3"/>
  <c r="AJ2033" i="3"/>
  <c r="AK2033" i="3"/>
  <c r="AL2033" i="3"/>
  <c r="AM2033" i="3"/>
  <c r="AN2033" i="3"/>
  <c r="AV2033" i="3"/>
  <c r="C2034" i="3"/>
  <c r="D2034" i="3"/>
  <c r="E2034" i="3"/>
  <c r="F2034" i="3"/>
  <c r="G2034" i="3"/>
  <c r="H2034" i="3"/>
  <c r="J2034" i="3"/>
  <c r="K2034" i="3"/>
  <c r="L2034" i="3"/>
  <c r="M2034" i="3"/>
  <c r="AG2034" i="3"/>
  <c r="AH2034" i="3"/>
  <c r="AI2034" i="3"/>
  <c r="AJ2034" i="3"/>
  <c r="AK2034" i="3"/>
  <c r="AL2034" i="3"/>
  <c r="AM2034" i="3"/>
  <c r="AN2034" i="3"/>
  <c r="AV2034" i="3"/>
  <c r="C2036" i="3"/>
  <c r="D2036" i="3"/>
  <c r="E2036" i="3"/>
  <c r="F2036" i="3"/>
  <c r="G2036" i="3"/>
  <c r="H2036" i="3"/>
  <c r="J2036" i="3"/>
  <c r="K2036" i="3"/>
  <c r="L2036" i="3"/>
  <c r="M2036" i="3"/>
  <c r="AG2036" i="3"/>
  <c r="AH2036" i="3"/>
  <c r="AI2036" i="3"/>
  <c r="AJ2036" i="3"/>
  <c r="AK2036" i="3"/>
  <c r="AL2036" i="3"/>
  <c r="AM2036" i="3"/>
  <c r="AN2036" i="3"/>
  <c r="AV2036" i="3"/>
  <c r="C2037" i="3"/>
  <c r="D2037" i="3"/>
  <c r="E2037" i="3"/>
  <c r="F2037" i="3"/>
  <c r="G2037" i="3"/>
  <c r="H2037" i="3"/>
  <c r="J2037" i="3"/>
  <c r="K2037" i="3"/>
  <c r="L2037" i="3"/>
  <c r="M2037" i="3"/>
  <c r="AG2037" i="3"/>
  <c r="AH2037" i="3"/>
  <c r="AI2037" i="3"/>
  <c r="AJ2037" i="3"/>
  <c r="AK2037" i="3"/>
  <c r="AL2037" i="3"/>
  <c r="AM2037" i="3"/>
  <c r="AN2037" i="3"/>
  <c r="AV2037" i="3"/>
  <c r="C2038" i="3"/>
  <c r="D2038" i="3"/>
  <c r="E2038" i="3"/>
  <c r="F2038" i="3"/>
  <c r="G2038" i="3"/>
  <c r="H2038" i="3"/>
  <c r="J2038" i="3"/>
  <c r="K2038" i="3"/>
  <c r="L2038" i="3"/>
  <c r="M2038" i="3"/>
  <c r="AG2038" i="3"/>
  <c r="AH2038" i="3"/>
  <c r="AI2038" i="3"/>
  <c r="AJ2038" i="3"/>
  <c r="AK2038" i="3"/>
  <c r="AL2038" i="3"/>
  <c r="AM2038" i="3"/>
  <c r="AN2038" i="3"/>
  <c r="AV2038" i="3"/>
  <c r="C2039" i="3"/>
  <c r="D2039" i="3"/>
  <c r="E2039" i="3"/>
  <c r="F2039" i="3"/>
  <c r="G2039" i="3"/>
  <c r="H2039" i="3"/>
  <c r="J2039" i="3"/>
  <c r="K2039" i="3"/>
  <c r="L2039" i="3"/>
  <c r="M2039" i="3"/>
  <c r="AG2039" i="3"/>
  <c r="AH2039" i="3"/>
  <c r="AI2039" i="3"/>
  <c r="AJ2039" i="3"/>
  <c r="AK2039" i="3"/>
  <c r="AL2039" i="3"/>
  <c r="AM2039" i="3"/>
  <c r="AN2039" i="3"/>
  <c r="AV2039" i="3"/>
  <c r="C2040" i="3"/>
  <c r="D2040" i="3"/>
  <c r="E2040" i="3"/>
  <c r="F2040" i="3"/>
  <c r="G2040" i="3"/>
  <c r="H2040" i="3"/>
  <c r="J2040" i="3"/>
  <c r="K2040" i="3"/>
  <c r="L2040" i="3"/>
  <c r="M2040" i="3"/>
  <c r="AG2040" i="3"/>
  <c r="AH2040" i="3"/>
  <c r="AI2040" i="3"/>
  <c r="AJ2040" i="3"/>
  <c r="AK2040" i="3"/>
  <c r="AL2040" i="3"/>
  <c r="AM2040" i="3"/>
  <c r="AN2040" i="3"/>
  <c r="AV2040" i="3"/>
  <c r="C2041" i="3"/>
  <c r="D2041" i="3"/>
  <c r="E2041" i="3"/>
  <c r="F2041" i="3"/>
  <c r="G2041" i="3"/>
  <c r="H2041" i="3"/>
  <c r="J2041" i="3"/>
  <c r="K2041" i="3"/>
  <c r="L2041" i="3"/>
  <c r="M2041" i="3"/>
  <c r="AG2041" i="3"/>
  <c r="AH2041" i="3"/>
  <c r="AI2041" i="3"/>
  <c r="AJ2041" i="3"/>
  <c r="AK2041" i="3"/>
  <c r="AL2041" i="3"/>
  <c r="AM2041" i="3"/>
  <c r="AN2041" i="3"/>
  <c r="AV2041" i="3"/>
  <c r="C2042" i="3"/>
  <c r="D2042" i="3"/>
  <c r="E2042" i="3"/>
  <c r="F2042" i="3"/>
  <c r="G2042" i="3"/>
  <c r="H2042" i="3"/>
  <c r="J2042" i="3"/>
  <c r="K2042" i="3"/>
  <c r="L2042" i="3"/>
  <c r="M2042" i="3"/>
  <c r="AG2042" i="3"/>
  <c r="AH2042" i="3"/>
  <c r="AI2042" i="3"/>
  <c r="AJ2042" i="3"/>
  <c r="AK2042" i="3"/>
  <c r="AL2042" i="3"/>
  <c r="AM2042" i="3"/>
  <c r="AN2042" i="3"/>
  <c r="AV2042" i="3"/>
  <c r="C2043" i="3"/>
  <c r="D2043" i="3"/>
  <c r="E2043" i="3"/>
  <c r="F2043" i="3"/>
  <c r="G2043" i="3"/>
  <c r="H2043" i="3"/>
  <c r="J2043" i="3"/>
  <c r="K2043" i="3"/>
  <c r="L2043" i="3"/>
  <c r="M2043" i="3"/>
  <c r="AG2043" i="3"/>
  <c r="AH2043" i="3"/>
  <c r="AI2043" i="3"/>
  <c r="AJ2043" i="3"/>
  <c r="AK2043" i="3"/>
  <c r="AL2043" i="3"/>
  <c r="AM2043" i="3"/>
  <c r="AN2043" i="3"/>
  <c r="AV2043" i="3"/>
  <c r="C2044" i="3"/>
  <c r="D2044" i="3"/>
  <c r="E2044" i="3"/>
  <c r="F2044" i="3"/>
  <c r="G2044" i="3"/>
  <c r="H2044" i="3"/>
  <c r="J2044" i="3"/>
  <c r="K2044" i="3"/>
  <c r="L2044" i="3"/>
  <c r="M2044" i="3"/>
  <c r="AG2044" i="3"/>
  <c r="AH2044" i="3"/>
  <c r="AI2044" i="3"/>
  <c r="AJ2044" i="3"/>
  <c r="AK2044" i="3"/>
  <c r="AL2044" i="3"/>
  <c r="AM2044" i="3"/>
  <c r="AN2044" i="3"/>
  <c r="AV2044" i="3"/>
  <c r="C2045" i="3"/>
  <c r="D2045" i="3"/>
  <c r="E2045" i="3"/>
  <c r="F2045" i="3"/>
  <c r="G2045" i="3"/>
  <c r="H2045" i="3"/>
  <c r="J2045" i="3"/>
  <c r="K2045" i="3"/>
  <c r="L2045" i="3"/>
  <c r="M2045" i="3"/>
  <c r="AG2045" i="3"/>
  <c r="AH2045" i="3"/>
  <c r="AI2045" i="3"/>
  <c r="AJ2045" i="3"/>
  <c r="AK2045" i="3"/>
  <c r="AL2045" i="3"/>
  <c r="AM2045" i="3"/>
  <c r="AN2045" i="3"/>
  <c r="AV2045" i="3"/>
  <c r="C2046" i="3"/>
  <c r="D2046" i="3"/>
  <c r="E2046" i="3"/>
  <c r="F2046" i="3"/>
  <c r="G2046" i="3"/>
  <c r="H2046" i="3"/>
  <c r="J2046" i="3"/>
  <c r="K2046" i="3"/>
  <c r="L2046" i="3"/>
  <c r="M2046" i="3"/>
  <c r="AG2046" i="3"/>
  <c r="AH2046" i="3"/>
  <c r="AI2046" i="3"/>
  <c r="AJ2046" i="3"/>
  <c r="AK2046" i="3"/>
  <c r="AL2046" i="3"/>
  <c r="AM2046" i="3"/>
  <c r="AN2046" i="3"/>
  <c r="AV2046" i="3"/>
  <c r="C2047" i="3"/>
  <c r="D2047" i="3"/>
  <c r="E2047" i="3"/>
  <c r="F2047" i="3"/>
  <c r="G2047" i="3"/>
  <c r="H2047" i="3"/>
  <c r="J2047" i="3"/>
  <c r="K2047" i="3"/>
  <c r="L2047" i="3"/>
  <c r="M2047" i="3"/>
  <c r="AG2047" i="3"/>
  <c r="AH2047" i="3"/>
  <c r="AI2047" i="3"/>
  <c r="AJ2047" i="3"/>
  <c r="AK2047" i="3"/>
  <c r="AL2047" i="3"/>
  <c r="AM2047" i="3"/>
  <c r="AN2047" i="3"/>
  <c r="AV2047" i="3"/>
  <c r="C2048" i="3"/>
  <c r="D2048" i="3"/>
  <c r="E2048" i="3"/>
  <c r="F2048" i="3"/>
  <c r="G2048" i="3"/>
  <c r="H2048" i="3"/>
  <c r="J2048" i="3"/>
  <c r="K2048" i="3"/>
  <c r="L2048" i="3"/>
  <c r="M2048" i="3"/>
  <c r="AG2048" i="3"/>
  <c r="AH2048" i="3"/>
  <c r="AI2048" i="3"/>
  <c r="AJ2048" i="3"/>
  <c r="AK2048" i="3"/>
  <c r="AL2048" i="3"/>
  <c r="AM2048" i="3"/>
  <c r="AN2048" i="3"/>
  <c r="AV2048" i="3"/>
  <c r="C2049" i="3"/>
  <c r="D2049" i="3"/>
  <c r="E2049" i="3"/>
  <c r="F2049" i="3"/>
  <c r="G2049" i="3"/>
  <c r="H2049" i="3"/>
  <c r="J2049" i="3"/>
  <c r="K2049" i="3"/>
  <c r="L2049" i="3"/>
  <c r="M2049" i="3"/>
  <c r="AG2049" i="3"/>
  <c r="AH2049" i="3"/>
  <c r="AI2049" i="3"/>
  <c r="AJ2049" i="3"/>
  <c r="AK2049" i="3"/>
  <c r="AL2049" i="3"/>
  <c r="AM2049" i="3"/>
  <c r="AN2049" i="3"/>
  <c r="AV2049" i="3"/>
  <c r="C2050" i="3"/>
  <c r="D2050" i="3"/>
  <c r="E2050" i="3"/>
  <c r="F2050" i="3"/>
  <c r="G2050" i="3"/>
  <c r="H2050" i="3"/>
  <c r="J2050" i="3"/>
  <c r="K2050" i="3"/>
  <c r="L2050" i="3"/>
  <c r="M2050" i="3"/>
  <c r="AG2050" i="3"/>
  <c r="AH2050" i="3"/>
  <c r="AI2050" i="3"/>
  <c r="AJ2050" i="3"/>
  <c r="AK2050" i="3"/>
  <c r="AL2050" i="3"/>
  <c r="AM2050" i="3"/>
  <c r="AN2050" i="3"/>
  <c r="AV2050" i="3"/>
  <c r="C2051" i="3"/>
  <c r="D2051" i="3"/>
  <c r="E2051" i="3"/>
  <c r="F2051" i="3"/>
  <c r="G2051" i="3"/>
  <c r="H2051" i="3"/>
  <c r="J2051" i="3"/>
  <c r="K2051" i="3"/>
  <c r="L2051" i="3"/>
  <c r="M2051" i="3"/>
  <c r="AG2051" i="3"/>
  <c r="AH2051" i="3"/>
  <c r="AI2051" i="3"/>
  <c r="AJ2051" i="3"/>
  <c r="AK2051" i="3"/>
  <c r="AL2051" i="3"/>
  <c r="AM2051" i="3"/>
  <c r="AN2051" i="3"/>
  <c r="AV2051" i="3"/>
  <c r="C2052" i="3"/>
  <c r="D2052" i="3"/>
  <c r="E2052" i="3"/>
  <c r="F2052" i="3"/>
  <c r="G2052" i="3"/>
  <c r="H2052" i="3"/>
  <c r="J2052" i="3"/>
  <c r="K2052" i="3"/>
  <c r="L2052" i="3"/>
  <c r="M2052" i="3"/>
  <c r="AG2052" i="3"/>
  <c r="AH2052" i="3"/>
  <c r="AI2052" i="3"/>
  <c r="AJ2052" i="3"/>
  <c r="AK2052" i="3"/>
  <c r="AL2052" i="3"/>
  <c r="AM2052" i="3"/>
  <c r="AN2052" i="3"/>
  <c r="AV2052" i="3"/>
  <c r="C2053" i="3"/>
  <c r="D2053" i="3"/>
  <c r="E2053" i="3"/>
  <c r="F2053" i="3"/>
  <c r="G2053" i="3"/>
  <c r="H2053" i="3"/>
  <c r="J2053" i="3"/>
  <c r="K2053" i="3"/>
  <c r="L2053" i="3"/>
  <c r="M2053" i="3"/>
  <c r="AG2053" i="3"/>
  <c r="AH2053" i="3"/>
  <c r="AI2053" i="3"/>
  <c r="AJ2053" i="3"/>
  <c r="AK2053" i="3"/>
  <c r="AL2053" i="3"/>
  <c r="AM2053" i="3"/>
  <c r="AN2053" i="3"/>
  <c r="AV2053" i="3"/>
  <c r="C2054" i="3"/>
  <c r="D2054" i="3"/>
  <c r="E2054" i="3"/>
  <c r="F2054" i="3"/>
  <c r="G2054" i="3"/>
  <c r="H2054" i="3"/>
  <c r="J2054" i="3"/>
  <c r="K2054" i="3"/>
  <c r="L2054" i="3"/>
  <c r="M2054" i="3"/>
  <c r="AG2054" i="3"/>
  <c r="AH2054" i="3"/>
  <c r="AI2054" i="3"/>
  <c r="AJ2054" i="3"/>
  <c r="AK2054" i="3"/>
  <c r="AL2054" i="3"/>
  <c r="AM2054" i="3"/>
  <c r="AN2054" i="3"/>
  <c r="AV2054" i="3"/>
  <c r="C2055" i="3"/>
  <c r="D2055" i="3"/>
  <c r="E2055" i="3"/>
  <c r="F2055" i="3"/>
  <c r="G2055" i="3"/>
  <c r="H2055" i="3"/>
  <c r="J2055" i="3"/>
  <c r="K2055" i="3"/>
  <c r="L2055" i="3"/>
  <c r="M2055" i="3"/>
  <c r="AG2055" i="3"/>
  <c r="AH2055" i="3"/>
  <c r="AI2055" i="3"/>
  <c r="AJ2055" i="3"/>
  <c r="AK2055" i="3"/>
  <c r="AL2055" i="3"/>
  <c r="AM2055" i="3"/>
  <c r="AN2055" i="3"/>
  <c r="AV2055" i="3"/>
  <c r="C2056" i="3"/>
  <c r="D2056" i="3"/>
  <c r="E2056" i="3"/>
  <c r="F2056" i="3"/>
  <c r="G2056" i="3"/>
  <c r="H2056" i="3"/>
  <c r="J2056" i="3"/>
  <c r="K2056" i="3"/>
  <c r="L2056" i="3"/>
  <c r="M2056" i="3"/>
  <c r="AG2056" i="3"/>
  <c r="AH2056" i="3"/>
  <c r="AI2056" i="3"/>
  <c r="AJ2056" i="3"/>
  <c r="AK2056" i="3"/>
  <c r="AL2056" i="3"/>
  <c r="AM2056" i="3"/>
  <c r="AN2056" i="3"/>
  <c r="AV2056" i="3"/>
  <c r="C2057" i="3"/>
  <c r="D2057" i="3"/>
  <c r="E2057" i="3"/>
  <c r="F2057" i="3"/>
  <c r="G2057" i="3"/>
  <c r="H2057" i="3"/>
  <c r="J2057" i="3"/>
  <c r="K2057" i="3"/>
  <c r="L2057" i="3"/>
  <c r="M2057" i="3"/>
  <c r="AG2057" i="3"/>
  <c r="AH2057" i="3"/>
  <c r="AI2057" i="3"/>
  <c r="AJ2057" i="3"/>
  <c r="AK2057" i="3"/>
  <c r="AL2057" i="3"/>
  <c r="AM2057" i="3"/>
  <c r="AN2057" i="3"/>
  <c r="AV2057" i="3"/>
  <c r="C2058" i="3"/>
  <c r="D2058" i="3"/>
  <c r="E2058" i="3"/>
  <c r="F2058" i="3"/>
  <c r="G2058" i="3"/>
  <c r="H2058" i="3"/>
  <c r="J2058" i="3"/>
  <c r="K2058" i="3"/>
  <c r="L2058" i="3"/>
  <c r="M2058" i="3"/>
  <c r="AG2058" i="3"/>
  <c r="AH2058" i="3"/>
  <c r="AI2058" i="3"/>
  <c r="AJ2058" i="3"/>
  <c r="AK2058" i="3"/>
  <c r="AL2058" i="3"/>
  <c r="AM2058" i="3"/>
  <c r="AN2058" i="3"/>
  <c r="AV2058" i="3"/>
  <c r="C2059" i="3"/>
  <c r="D2059" i="3"/>
  <c r="E2059" i="3"/>
  <c r="F2059" i="3"/>
  <c r="G2059" i="3"/>
  <c r="H2059" i="3"/>
  <c r="J2059" i="3"/>
  <c r="K2059" i="3"/>
  <c r="L2059" i="3"/>
  <c r="M2059" i="3"/>
  <c r="AG2059" i="3"/>
  <c r="AH2059" i="3"/>
  <c r="AI2059" i="3"/>
  <c r="AJ2059" i="3"/>
  <c r="AK2059" i="3"/>
  <c r="AL2059" i="3"/>
  <c r="AM2059" i="3"/>
  <c r="AN2059" i="3"/>
  <c r="AV2059" i="3"/>
  <c r="C2060" i="3"/>
  <c r="D2060" i="3"/>
  <c r="E2060" i="3"/>
  <c r="F2060" i="3"/>
  <c r="G2060" i="3"/>
  <c r="H2060" i="3"/>
  <c r="J2060" i="3"/>
  <c r="K2060" i="3"/>
  <c r="L2060" i="3"/>
  <c r="M2060" i="3"/>
  <c r="AG2060" i="3"/>
  <c r="AH2060" i="3"/>
  <c r="AI2060" i="3"/>
  <c r="AJ2060" i="3"/>
  <c r="AK2060" i="3"/>
  <c r="AL2060" i="3"/>
  <c r="AM2060" i="3"/>
  <c r="AN2060" i="3"/>
  <c r="AV2060" i="3"/>
  <c r="C2061" i="3"/>
  <c r="D2061" i="3"/>
  <c r="E2061" i="3"/>
  <c r="F2061" i="3"/>
  <c r="G2061" i="3"/>
  <c r="H2061" i="3"/>
  <c r="J2061" i="3"/>
  <c r="K2061" i="3"/>
  <c r="L2061" i="3"/>
  <c r="M2061" i="3"/>
  <c r="AG2061" i="3"/>
  <c r="AH2061" i="3"/>
  <c r="AI2061" i="3"/>
  <c r="AJ2061" i="3"/>
  <c r="AK2061" i="3"/>
  <c r="AL2061" i="3"/>
  <c r="AM2061" i="3"/>
  <c r="AN2061" i="3"/>
  <c r="AV2061" i="3"/>
  <c r="C2062" i="3"/>
  <c r="D2062" i="3"/>
  <c r="E2062" i="3"/>
  <c r="F2062" i="3"/>
  <c r="G2062" i="3"/>
  <c r="H2062" i="3"/>
  <c r="J2062" i="3"/>
  <c r="K2062" i="3"/>
  <c r="L2062" i="3"/>
  <c r="M2062" i="3"/>
  <c r="AG2062" i="3"/>
  <c r="AH2062" i="3"/>
  <c r="AI2062" i="3"/>
  <c r="AJ2062" i="3"/>
  <c r="AK2062" i="3"/>
  <c r="AL2062" i="3"/>
  <c r="AM2062" i="3"/>
  <c r="AN2062" i="3"/>
  <c r="AV2062" i="3"/>
  <c r="C2063" i="3"/>
  <c r="D2063" i="3"/>
  <c r="E2063" i="3"/>
  <c r="F2063" i="3"/>
  <c r="G2063" i="3"/>
  <c r="H2063" i="3"/>
  <c r="J2063" i="3"/>
  <c r="K2063" i="3"/>
  <c r="L2063" i="3"/>
  <c r="M2063" i="3"/>
  <c r="AG2063" i="3"/>
  <c r="AH2063" i="3"/>
  <c r="AI2063" i="3"/>
  <c r="AJ2063" i="3"/>
  <c r="AK2063" i="3"/>
  <c r="AL2063" i="3"/>
  <c r="AM2063" i="3"/>
  <c r="AN2063" i="3"/>
  <c r="AV2063" i="3"/>
  <c r="C2064" i="3"/>
  <c r="D2064" i="3"/>
  <c r="E2064" i="3"/>
  <c r="F2064" i="3"/>
  <c r="G2064" i="3"/>
  <c r="H2064" i="3"/>
  <c r="J2064" i="3"/>
  <c r="K2064" i="3"/>
  <c r="L2064" i="3"/>
  <c r="M2064" i="3"/>
  <c r="AG2064" i="3"/>
  <c r="AH2064" i="3"/>
  <c r="AI2064" i="3"/>
  <c r="AJ2064" i="3"/>
  <c r="AK2064" i="3"/>
  <c r="AL2064" i="3"/>
  <c r="AM2064" i="3"/>
  <c r="AN2064" i="3"/>
  <c r="AV2064" i="3"/>
  <c r="C2065" i="3"/>
  <c r="D2065" i="3"/>
  <c r="E2065" i="3"/>
  <c r="F2065" i="3"/>
  <c r="G2065" i="3"/>
  <c r="H2065" i="3"/>
  <c r="J2065" i="3"/>
  <c r="K2065" i="3"/>
  <c r="L2065" i="3"/>
  <c r="M2065" i="3"/>
  <c r="AG2065" i="3"/>
  <c r="AH2065" i="3"/>
  <c r="AI2065" i="3"/>
  <c r="AJ2065" i="3"/>
  <c r="AK2065" i="3"/>
  <c r="AL2065" i="3"/>
  <c r="AM2065" i="3"/>
  <c r="AN2065" i="3"/>
  <c r="AV2065" i="3"/>
  <c r="C2066" i="3"/>
  <c r="D2066" i="3"/>
  <c r="E2066" i="3"/>
  <c r="F2066" i="3"/>
  <c r="G2066" i="3"/>
  <c r="H2066" i="3"/>
  <c r="J2066" i="3"/>
  <c r="K2066" i="3"/>
  <c r="L2066" i="3"/>
  <c r="M2066" i="3"/>
  <c r="AG2066" i="3"/>
  <c r="AH2066" i="3"/>
  <c r="AI2066" i="3"/>
  <c r="AJ2066" i="3"/>
  <c r="AK2066" i="3"/>
  <c r="AL2066" i="3"/>
  <c r="AM2066" i="3"/>
  <c r="AN2066" i="3"/>
  <c r="AV2066" i="3"/>
  <c r="C2067" i="3"/>
  <c r="D2067" i="3"/>
  <c r="E2067" i="3"/>
  <c r="F2067" i="3"/>
  <c r="G2067" i="3"/>
  <c r="H2067" i="3"/>
  <c r="J2067" i="3"/>
  <c r="K2067" i="3"/>
  <c r="L2067" i="3"/>
  <c r="M2067" i="3"/>
  <c r="AG2067" i="3"/>
  <c r="AH2067" i="3"/>
  <c r="AI2067" i="3"/>
  <c r="AJ2067" i="3"/>
  <c r="AK2067" i="3"/>
  <c r="AL2067" i="3"/>
  <c r="AM2067" i="3"/>
  <c r="AN2067" i="3"/>
  <c r="AV2067" i="3"/>
  <c r="C2068" i="3"/>
  <c r="D2068" i="3"/>
  <c r="E2068" i="3"/>
  <c r="F2068" i="3"/>
  <c r="G2068" i="3"/>
  <c r="H2068" i="3"/>
  <c r="J2068" i="3"/>
  <c r="K2068" i="3"/>
  <c r="L2068" i="3"/>
  <c r="M2068" i="3"/>
  <c r="AG2068" i="3"/>
  <c r="AH2068" i="3"/>
  <c r="AI2068" i="3"/>
  <c r="AJ2068" i="3"/>
  <c r="AK2068" i="3"/>
  <c r="AL2068" i="3"/>
  <c r="AM2068" i="3"/>
  <c r="AN2068" i="3"/>
  <c r="AV2068" i="3"/>
  <c r="C2069" i="3"/>
  <c r="D2069" i="3"/>
  <c r="E2069" i="3"/>
  <c r="F2069" i="3"/>
  <c r="G2069" i="3"/>
  <c r="H2069" i="3"/>
  <c r="J2069" i="3"/>
  <c r="K2069" i="3"/>
  <c r="L2069" i="3"/>
  <c r="M2069" i="3"/>
  <c r="AG2069" i="3"/>
  <c r="AH2069" i="3"/>
  <c r="AI2069" i="3"/>
  <c r="AJ2069" i="3"/>
  <c r="AK2069" i="3"/>
  <c r="AL2069" i="3"/>
  <c r="AM2069" i="3"/>
  <c r="AN2069" i="3"/>
  <c r="AV2069" i="3"/>
  <c r="C2070" i="3"/>
  <c r="D2070" i="3"/>
  <c r="E2070" i="3"/>
  <c r="F2070" i="3"/>
  <c r="G2070" i="3"/>
  <c r="H2070" i="3"/>
  <c r="J2070" i="3"/>
  <c r="K2070" i="3"/>
  <c r="L2070" i="3"/>
  <c r="M2070" i="3"/>
  <c r="AG2070" i="3"/>
  <c r="AH2070" i="3"/>
  <c r="AI2070" i="3"/>
  <c r="AJ2070" i="3"/>
  <c r="AK2070" i="3"/>
  <c r="AL2070" i="3"/>
  <c r="AM2070" i="3"/>
  <c r="AN2070" i="3"/>
  <c r="AV2070" i="3"/>
  <c r="C2071" i="3"/>
  <c r="D2071" i="3"/>
  <c r="E2071" i="3"/>
  <c r="F2071" i="3"/>
  <c r="G2071" i="3"/>
  <c r="H2071" i="3"/>
  <c r="J2071" i="3"/>
  <c r="K2071" i="3"/>
  <c r="L2071" i="3"/>
  <c r="M2071" i="3"/>
  <c r="AG2071" i="3"/>
  <c r="AH2071" i="3"/>
  <c r="AI2071" i="3"/>
  <c r="AJ2071" i="3"/>
  <c r="AK2071" i="3"/>
  <c r="AL2071" i="3"/>
  <c r="AM2071" i="3"/>
  <c r="AN2071" i="3"/>
  <c r="AV2071" i="3"/>
  <c r="C2072" i="3"/>
  <c r="D2072" i="3"/>
  <c r="E2072" i="3"/>
  <c r="F2072" i="3"/>
  <c r="G2072" i="3"/>
  <c r="H2072" i="3"/>
  <c r="J2072" i="3"/>
  <c r="K2072" i="3"/>
  <c r="L2072" i="3"/>
  <c r="M2072" i="3"/>
  <c r="AG2072" i="3"/>
  <c r="AH2072" i="3"/>
  <c r="AI2072" i="3"/>
  <c r="AJ2072" i="3"/>
  <c r="AK2072" i="3"/>
  <c r="AL2072" i="3"/>
  <c r="AM2072" i="3"/>
  <c r="AN2072" i="3"/>
  <c r="AV2072" i="3"/>
  <c r="C2073" i="3"/>
  <c r="D2073" i="3"/>
  <c r="E2073" i="3"/>
  <c r="F2073" i="3"/>
  <c r="G2073" i="3"/>
  <c r="H2073" i="3"/>
  <c r="J2073" i="3"/>
  <c r="K2073" i="3"/>
  <c r="L2073" i="3"/>
  <c r="M2073" i="3"/>
  <c r="AG2073" i="3"/>
  <c r="AH2073" i="3"/>
  <c r="AI2073" i="3"/>
  <c r="AJ2073" i="3"/>
  <c r="AK2073" i="3"/>
  <c r="AL2073" i="3"/>
  <c r="AM2073" i="3"/>
  <c r="AN2073" i="3"/>
  <c r="AV2073" i="3"/>
  <c r="C2074" i="3"/>
  <c r="D2074" i="3"/>
  <c r="E2074" i="3"/>
  <c r="F2074" i="3"/>
  <c r="G2074" i="3"/>
  <c r="H2074" i="3"/>
  <c r="J2074" i="3"/>
  <c r="K2074" i="3"/>
  <c r="L2074" i="3"/>
  <c r="M2074" i="3"/>
  <c r="AG2074" i="3"/>
  <c r="AH2074" i="3"/>
  <c r="AI2074" i="3"/>
  <c r="AJ2074" i="3"/>
  <c r="AK2074" i="3"/>
  <c r="AL2074" i="3"/>
  <c r="AM2074" i="3"/>
  <c r="AN2074" i="3"/>
  <c r="AV2074" i="3"/>
  <c r="C2075" i="3"/>
  <c r="D2075" i="3"/>
  <c r="E2075" i="3"/>
  <c r="F2075" i="3"/>
  <c r="G2075" i="3"/>
  <c r="H2075" i="3"/>
  <c r="J2075" i="3"/>
  <c r="K2075" i="3"/>
  <c r="L2075" i="3"/>
  <c r="M2075" i="3"/>
  <c r="AG2075" i="3"/>
  <c r="AH2075" i="3"/>
  <c r="AI2075" i="3"/>
  <c r="AJ2075" i="3"/>
  <c r="AK2075" i="3"/>
  <c r="AL2075" i="3"/>
  <c r="AM2075" i="3"/>
  <c r="AN2075" i="3"/>
  <c r="AV2075" i="3"/>
  <c r="C2076" i="3"/>
  <c r="D2076" i="3"/>
  <c r="E2076" i="3"/>
  <c r="F2076" i="3"/>
  <c r="G2076" i="3"/>
  <c r="H2076" i="3"/>
  <c r="J2076" i="3"/>
  <c r="K2076" i="3"/>
  <c r="L2076" i="3"/>
  <c r="M2076" i="3"/>
  <c r="AG2076" i="3"/>
  <c r="AH2076" i="3"/>
  <c r="AI2076" i="3"/>
  <c r="AJ2076" i="3"/>
  <c r="AK2076" i="3"/>
  <c r="AL2076" i="3"/>
  <c r="AM2076" i="3"/>
  <c r="AN2076" i="3"/>
  <c r="AV2076" i="3"/>
  <c r="C2077" i="3"/>
  <c r="D2077" i="3"/>
  <c r="E2077" i="3"/>
  <c r="F2077" i="3"/>
  <c r="G2077" i="3"/>
  <c r="H2077" i="3"/>
  <c r="J2077" i="3"/>
  <c r="K2077" i="3"/>
  <c r="L2077" i="3"/>
  <c r="M2077" i="3"/>
  <c r="AG2077" i="3"/>
  <c r="AH2077" i="3"/>
  <c r="AI2077" i="3"/>
  <c r="AJ2077" i="3"/>
  <c r="AK2077" i="3"/>
  <c r="AL2077" i="3"/>
  <c r="AM2077" i="3"/>
  <c r="AN2077" i="3"/>
  <c r="AV2077" i="3"/>
  <c r="C2078" i="3"/>
  <c r="D2078" i="3"/>
  <c r="E2078" i="3"/>
  <c r="F2078" i="3"/>
  <c r="G2078" i="3"/>
  <c r="H2078" i="3"/>
  <c r="J2078" i="3"/>
  <c r="K2078" i="3"/>
  <c r="L2078" i="3"/>
  <c r="M2078" i="3"/>
  <c r="AG2078" i="3"/>
  <c r="AH2078" i="3"/>
  <c r="AI2078" i="3"/>
  <c r="AJ2078" i="3"/>
  <c r="AK2078" i="3"/>
  <c r="AL2078" i="3"/>
  <c r="AM2078" i="3"/>
  <c r="AN2078" i="3"/>
  <c r="AV2078" i="3"/>
  <c r="C2079" i="3"/>
  <c r="D2079" i="3"/>
  <c r="E2079" i="3"/>
  <c r="F2079" i="3"/>
  <c r="G2079" i="3"/>
  <c r="H2079" i="3"/>
  <c r="J2079" i="3"/>
  <c r="K2079" i="3"/>
  <c r="L2079" i="3"/>
  <c r="M2079" i="3"/>
  <c r="AG2079" i="3"/>
  <c r="AH2079" i="3"/>
  <c r="AI2079" i="3"/>
  <c r="AJ2079" i="3"/>
  <c r="AK2079" i="3"/>
  <c r="AL2079" i="3"/>
  <c r="AM2079" i="3"/>
  <c r="AN2079" i="3"/>
  <c r="AV2079" i="3"/>
  <c r="C2080" i="3"/>
  <c r="D2080" i="3"/>
  <c r="E2080" i="3"/>
  <c r="F2080" i="3"/>
  <c r="G2080" i="3"/>
  <c r="H2080" i="3"/>
  <c r="J2080" i="3"/>
  <c r="K2080" i="3"/>
  <c r="L2080" i="3"/>
  <c r="M2080" i="3"/>
  <c r="AG2080" i="3"/>
  <c r="AH2080" i="3"/>
  <c r="AI2080" i="3"/>
  <c r="AJ2080" i="3"/>
  <c r="AK2080" i="3"/>
  <c r="AL2080" i="3"/>
  <c r="AM2080" i="3"/>
  <c r="AN2080" i="3"/>
  <c r="AV2080" i="3"/>
  <c r="C2081" i="3"/>
  <c r="D2081" i="3"/>
  <c r="E2081" i="3"/>
  <c r="F2081" i="3"/>
  <c r="G2081" i="3"/>
  <c r="H2081" i="3"/>
  <c r="J2081" i="3"/>
  <c r="K2081" i="3"/>
  <c r="L2081" i="3"/>
  <c r="M2081" i="3"/>
  <c r="AG2081" i="3"/>
  <c r="AH2081" i="3"/>
  <c r="AI2081" i="3"/>
  <c r="AJ2081" i="3"/>
  <c r="AK2081" i="3"/>
  <c r="AL2081" i="3"/>
  <c r="AM2081" i="3"/>
  <c r="AN2081" i="3"/>
  <c r="AV2081" i="3"/>
  <c r="C2082" i="3"/>
  <c r="D2082" i="3"/>
  <c r="E2082" i="3"/>
  <c r="F2082" i="3"/>
  <c r="G2082" i="3"/>
  <c r="H2082" i="3"/>
  <c r="J2082" i="3"/>
  <c r="K2082" i="3"/>
  <c r="L2082" i="3"/>
  <c r="M2082" i="3"/>
  <c r="AG2082" i="3"/>
  <c r="AH2082" i="3"/>
  <c r="AI2082" i="3"/>
  <c r="AJ2082" i="3"/>
  <c r="AK2082" i="3"/>
  <c r="AL2082" i="3"/>
  <c r="AM2082" i="3"/>
  <c r="AN2082" i="3"/>
  <c r="AV2082" i="3"/>
  <c r="C2083" i="3"/>
  <c r="D2083" i="3"/>
  <c r="E2083" i="3"/>
  <c r="F2083" i="3"/>
  <c r="G2083" i="3"/>
  <c r="H2083" i="3"/>
  <c r="J2083" i="3"/>
  <c r="K2083" i="3"/>
  <c r="L2083" i="3"/>
  <c r="M2083" i="3"/>
  <c r="AG2083" i="3"/>
  <c r="AH2083" i="3"/>
  <c r="AI2083" i="3"/>
  <c r="AJ2083" i="3"/>
  <c r="AK2083" i="3"/>
  <c r="AL2083" i="3"/>
  <c r="AM2083" i="3"/>
  <c r="AN2083" i="3"/>
  <c r="AV2083" i="3"/>
  <c r="C2084" i="3"/>
  <c r="D2084" i="3"/>
  <c r="E2084" i="3"/>
  <c r="F2084" i="3"/>
  <c r="G2084" i="3"/>
  <c r="H2084" i="3"/>
  <c r="J2084" i="3"/>
  <c r="K2084" i="3"/>
  <c r="L2084" i="3"/>
  <c r="M2084" i="3"/>
  <c r="AG2084" i="3"/>
  <c r="AH2084" i="3"/>
  <c r="AI2084" i="3"/>
  <c r="AJ2084" i="3"/>
  <c r="AK2084" i="3"/>
  <c r="AL2084" i="3"/>
  <c r="AM2084" i="3"/>
  <c r="AN2084" i="3"/>
  <c r="AV2084" i="3"/>
  <c r="C2085" i="3"/>
  <c r="D2085" i="3"/>
  <c r="E2085" i="3"/>
  <c r="F2085" i="3"/>
  <c r="G2085" i="3"/>
  <c r="H2085" i="3"/>
  <c r="J2085" i="3"/>
  <c r="K2085" i="3"/>
  <c r="L2085" i="3"/>
  <c r="M2085" i="3"/>
  <c r="AG2085" i="3"/>
  <c r="AH2085" i="3"/>
  <c r="AI2085" i="3"/>
  <c r="AJ2085" i="3"/>
  <c r="AK2085" i="3"/>
  <c r="AL2085" i="3"/>
  <c r="AM2085" i="3"/>
  <c r="AN2085" i="3"/>
  <c r="AV2085" i="3"/>
  <c r="C2086" i="3"/>
  <c r="D2086" i="3"/>
  <c r="E2086" i="3"/>
  <c r="F2086" i="3"/>
  <c r="G2086" i="3"/>
  <c r="H2086" i="3"/>
  <c r="J2086" i="3"/>
  <c r="K2086" i="3"/>
  <c r="L2086" i="3"/>
  <c r="M2086" i="3"/>
  <c r="AG2086" i="3"/>
  <c r="AH2086" i="3"/>
  <c r="AI2086" i="3"/>
  <c r="AJ2086" i="3"/>
  <c r="AK2086" i="3"/>
  <c r="AL2086" i="3"/>
  <c r="AM2086" i="3"/>
  <c r="AN2086" i="3"/>
  <c r="AV2086" i="3"/>
  <c r="C2087" i="3"/>
  <c r="D2087" i="3"/>
  <c r="E2087" i="3"/>
  <c r="F2087" i="3"/>
  <c r="G2087" i="3"/>
  <c r="H2087" i="3"/>
  <c r="J2087" i="3"/>
  <c r="K2087" i="3"/>
  <c r="L2087" i="3"/>
  <c r="M2087" i="3"/>
  <c r="AG2087" i="3"/>
  <c r="AH2087" i="3"/>
  <c r="AI2087" i="3"/>
  <c r="AJ2087" i="3"/>
  <c r="AK2087" i="3"/>
  <c r="AL2087" i="3"/>
  <c r="AM2087" i="3"/>
  <c r="AN2087" i="3"/>
  <c r="AV2087" i="3"/>
  <c r="C2088" i="3"/>
  <c r="D2088" i="3"/>
  <c r="E2088" i="3"/>
  <c r="F2088" i="3"/>
  <c r="G2088" i="3"/>
  <c r="H2088" i="3"/>
  <c r="J2088" i="3"/>
  <c r="K2088" i="3"/>
  <c r="L2088" i="3"/>
  <c r="M2088" i="3"/>
  <c r="AG2088" i="3"/>
  <c r="AH2088" i="3"/>
  <c r="AI2088" i="3"/>
  <c r="AJ2088" i="3"/>
  <c r="AK2088" i="3"/>
  <c r="AL2088" i="3"/>
  <c r="AM2088" i="3"/>
  <c r="AN2088" i="3"/>
  <c r="AV2088" i="3"/>
  <c r="C2089" i="3"/>
  <c r="D2089" i="3"/>
  <c r="E2089" i="3"/>
  <c r="F2089" i="3"/>
  <c r="G2089" i="3"/>
  <c r="H2089" i="3"/>
  <c r="J2089" i="3"/>
  <c r="K2089" i="3"/>
  <c r="L2089" i="3"/>
  <c r="M2089" i="3"/>
  <c r="AG2089" i="3"/>
  <c r="AH2089" i="3"/>
  <c r="AI2089" i="3"/>
  <c r="AJ2089" i="3"/>
  <c r="AK2089" i="3"/>
  <c r="AL2089" i="3"/>
  <c r="AM2089" i="3"/>
  <c r="AN2089" i="3"/>
  <c r="AV2089" i="3"/>
  <c r="C2091" i="3"/>
  <c r="D2091" i="3"/>
  <c r="E2091" i="3"/>
  <c r="F2091" i="3"/>
  <c r="G2091" i="3"/>
  <c r="H2091" i="3"/>
  <c r="J2091" i="3"/>
  <c r="K2091" i="3"/>
  <c r="L2091" i="3"/>
  <c r="M2091" i="3"/>
  <c r="AG2091" i="3"/>
  <c r="AH2091" i="3"/>
  <c r="AI2091" i="3"/>
  <c r="AJ2091" i="3"/>
  <c r="AK2091" i="3"/>
  <c r="AL2091" i="3"/>
  <c r="AM2091" i="3"/>
  <c r="AN2091" i="3"/>
  <c r="AV2091" i="3"/>
  <c r="C2092" i="3"/>
  <c r="D2092" i="3"/>
  <c r="E2092" i="3"/>
  <c r="F2092" i="3"/>
  <c r="G2092" i="3"/>
  <c r="H2092" i="3"/>
  <c r="J2092" i="3"/>
  <c r="K2092" i="3"/>
  <c r="L2092" i="3"/>
  <c r="M2092" i="3"/>
  <c r="AG2092" i="3"/>
  <c r="AH2092" i="3"/>
  <c r="AI2092" i="3"/>
  <c r="AJ2092" i="3"/>
  <c r="AK2092" i="3"/>
  <c r="AL2092" i="3"/>
  <c r="AM2092" i="3"/>
  <c r="AN2092" i="3"/>
  <c r="AV2092" i="3"/>
  <c r="C2093" i="3"/>
  <c r="D2093" i="3"/>
  <c r="E2093" i="3"/>
  <c r="F2093" i="3"/>
  <c r="G2093" i="3"/>
  <c r="H2093" i="3"/>
  <c r="J2093" i="3"/>
  <c r="K2093" i="3"/>
  <c r="L2093" i="3"/>
  <c r="M2093" i="3"/>
  <c r="AG2093" i="3"/>
  <c r="AH2093" i="3"/>
  <c r="AI2093" i="3"/>
  <c r="AJ2093" i="3"/>
  <c r="AK2093" i="3"/>
  <c r="AL2093" i="3"/>
  <c r="AM2093" i="3"/>
  <c r="AN2093" i="3"/>
  <c r="AV2093" i="3"/>
  <c r="C2094" i="3"/>
  <c r="D2094" i="3"/>
  <c r="E2094" i="3"/>
  <c r="F2094" i="3"/>
  <c r="G2094" i="3"/>
  <c r="H2094" i="3"/>
  <c r="J2094" i="3"/>
  <c r="K2094" i="3"/>
  <c r="L2094" i="3"/>
  <c r="M2094" i="3"/>
  <c r="AG2094" i="3"/>
  <c r="AH2094" i="3"/>
  <c r="AI2094" i="3"/>
  <c r="AJ2094" i="3"/>
  <c r="AK2094" i="3"/>
  <c r="AL2094" i="3"/>
  <c r="AM2094" i="3"/>
  <c r="AN2094" i="3"/>
  <c r="AV2094" i="3"/>
  <c r="C2095" i="3"/>
  <c r="D2095" i="3"/>
  <c r="E2095" i="3"/>
  <c r="F2095" i="3"/>
  <c r="G2095" i="3"/>
  <c r="H2095" i="3"/>
  <c r="J2095" i="3"/>
  <c r="K2095" i="3"/>
  <c r="L2095" i="3"/>
  <c r="M2095" i="3"/>
  <c r="AG2095" i="3"/>
  <c r="AH2095" i="3"/>
  <c r="AI2095" i="3"/>
  <c r="AJ2095" i="3"/>
  <c r="AK2095" i="3"/>
  <c r="AL2095" i="3"/>
  <c r="AM2095" i="3"/>
  <c r="AN2095" i="3"/>
  <c r="AV2095" i="3"/>
  <c r="C2096" i="3"/>
  <c r="D2096" i="3"/>
  <c r="E2096" i="3"/>
  <c r="F2096" i="3"/>
  <c r="G2096" i="3"/>
  <c r="H2096" i="3"/>
  <c r="J2096" i="3"/>
  <c r="K2096" i="3"/>
  <c r="L2096" i="3"/>
  <c r="M2096" i="3"/>
  <c r="AG2096" i="3"/>
  <c r="AH2096" i="3"/>
  <c r="AI2096" i="3"/>
  <c r="AJ2096" i="3"/>
  <c r="AK2096" i="3"/>
  <c r="AL2096" i="3"/>
  <c r="AM2096" i="3"/>
  <c r="AN2096" i="3"/>
  <c r="AV2096" i="3"/>
  <c r="C2097" i="3"/>
  <c r="D2097" i="3"/>
  <c r="E2097" i="3"/>
  <c r="F2097" i="3"/>
  <c r="G2097" i="3"/>
  <c r="H2097" i="3"/>
  <c r="J2097" i="3"/>
  <c r="K2097" i="3"/>
  <c r="L2097" i="3"/>
  <c r="M2097" i="3"/>
  <c r="AG2097" i="3"/>
  <c r="AH2097" i="3"/>
  <c r="AI2097" i="3"/>
  <c r="AJ2097" i="3"/>
  <c r="AK2097" i="3"/>
  <c r="AL2097" i="3"/>
  <c r="AM2097" i="3"/>
  <c r="AN2097" i="3"/>
  <c r="AV2097" i="3"/>
  <c r="C2098" i="3"/>
  <c r="D2098" i="3"/>
  <c r="E2098" i="3"/>
  <c r="F2098" i="3"/>
  <c r="G2098" i="3"/>
  <c r="H2098" i="3"/>
  <c r="J2098" i="3"/>
  <c r="K2098" i="3"/>
  <c r="L2098" i="3"/>
  <c r="M2098" i="3"/>
  <c r="AG2098" i="3"/>
  <c r="AH2098" i="3"/>
  <c r="AI2098" i="3"/>
  <c r="AJ2098" i="3"/>
  <c r="AK2098" i="3"/>
  <c r="AL2098" i="3"/>
  <c r="AM2098" i="3"/>
  <c r="AN2098" i="3"/>
  <c r="AV2098" i="3"/>
  <c r="C2099" i="3"/>
  <c r="D2099" i="3"/>
  <c r="E2099" i="3"/>
  <c r="F2099" i="3"/>
  <c r="G2099" i="3"/>
  <c r="H2099" i="3"/>
  <c r="J2099" i="3"/>
  <c r="K2099" i="3"/>
  <c r="L2099" i="3"/>
  <c r="M2099" i="3"/>
  <c r="AG2099" i="3"/>
  <c r="AH2099" i="3"/>
  <c r="AI2099" i="3"/>
  <c r="AJ2099" i="3"/>
  <c r="AK2099" i="3"/>
  <c r="AL2099" i="3"/>
  <c r="AM2099" i="3"/>
  <c r="AN2099" i="3"/>
  <c r="AV2099" i="3"/>
  <c r="C2100" i="3"/>
  <c r="D2100" i="3"/>
  <c r="E2100" i="3"/>
  <c r="F2100" i="3"/>
  <c r="G2100" i="3"/>
  <c r="H2100" i="3"/>
  <c r="J2100" i="3"/>
  <c r="K2100" i="3"/>
  <c r="L2100" i="3"/>
  <c r="M2100" i="3"/>
  <c r="AG2100" i="3"/>
  <c r="AH2100" i="3"/>
  <c r="AI2100" i="3"/>
  <c r="AJ2100" i="3"/>
  <c r="AK2100" i="3"/>
  <c r="AL2100" i="3"/>
  <c r="AM2100" i="3"/>
  <c r="AN2100" i="3"/>
  <c r="AV2100" i="3"/>
  <c r="C2101" i="3"/>
  <c r="D2101" i="3"/>
  <c r="E2101" i="3"/>
  <c r="F2101" i="3"/>
  <c r="G2101" i="3"/>
  <c r="H2101" i="3"/>
  <c r="J2101" i="3"/>
  <c r="K2101" i="3"/>
  <c r="L2101" i="3"/>
  <c r="M2101" i="3"/>
  <c r="AG2101" i="3"/>
  <c r="AH2101" i="3"/>
  <c r="AI2101" i="3"/>
  <c r="AJ2101" i="3"/>
  <c r="AK2101" i="3"/>
  <c r="AL2101" i="3"/>
  <c r="AM2101" i="3"/>
  <c r="AN2101" i="3"/>
  <c r="AV2101" i="3"/>
  <c r="C2102" i="3"/>
  <c r="D2102" i="3"/>
  <c r="E2102" i="3"/>
  <c r="F2102" i="3"/>
  <c r="G2102" i="3"/>
  <c r="H2102" i="3"/>
  <c r="J2102" i="3"/>
  <c r="K2102" i="3"/>
  <c r="L2102" i="3"/>
  <c r="M2102" i="3"/>
  <c r="AG2102" i="3"/>
  <c r="AH2102" i="3"/>
  <c r="AI2102" i="3"/>
  <c r="AJ2102" i="3"/>
  <c r="AK2102" i="3"/>
  <c r="AL2102" i="3"/>
  <c r="AM2102" i="3"/>
  <c r="AN2102" i="3"/>
  <c r="AV2102" i="3"/>
  <c r="C2103" i="3"/>
  <c r="D2103" i="3"/>
  <c r="E2103" i="3"/>
  <c r="F2103" i="3"/>
  <c r="G2103" i="3"/>
  <c r="H2103" i="3"/>
  <c r="J2103" i="3"/>
  <c r="K2103" i="3"/>
  <c r="L2103" i="3"/>
  <c r="M2103" i="3"/>
  <c r="AG2103" i="3"/>
  <c r="AH2103" i="3"/>
  <c r="AI2103" i="3"/>
  <c r="AJ2103" i="3"/>
  <c r="AK2103" i="3"/>
  <c r="AL2103" i="3"/>
  <c r="AM2103" i="3"/>
  <c r="AN2103" i="3"/>
  <c r="AV2103" i="3"/>
  <c r="C2104" i="3"/>
  <c r="D2104" i="3"/>
  <c r="E2104" i="3"/>
  <c r="F2104" i="3"/>
  <c r="G2104" i="3"/>
  <c r="H2104" i="3"/>
  <c r="J2104" i="3"/>
  <c r="K2104" i="3"/>
  <c r="L2104" i="3"/>
  <c r="M2104" i="3"/>
  <c r="AG2104" i="3"/>
  <c r="AH2104" i="3"/>
  <c r="AI2104" i="3"/>
  <c r="AJ2104" i="3"/>
  <c r="AK2104" i="3"/>
  <c r="AL2104" i="3"/>
  <c r="AM2104" i="3"/>
  <c r="AN2104" i="3"/>
  <c r="AV2104" i="3"/>
  <c r="C2105" i="3"/>
  <c r="D2105" i="3"/>
  <c r="E2105" i="3"/>
  <c r="F2105" i="3"/>
  <c r="G2105" i="3"/>
  <c r="H2105" i="3"/>
  <c r="J2105" i="3"/>
  <c r="K2105" i="3"/>
  <c r="L2105" i="3"/>
  <c r="M2105" i="3"/>
  <c r="AG2105" i="3"/>
  <c r="AH2105" i="3"/>
  <c r="AI2105" i="3"/>
  <c r="AJ2105" i="3"/>
  <c r="AK2105" i="3"/>
  <c r="AL2105" i="3"/>
  <c r="AM2105" i="3"/>
  <c r="AN2105" i="3"/>
  <c r="AV2105" i="3"/>
  <c r="C2106" i="3"/>
  <c r="D2106" i="3"/>
  <c r="E2106" i="3"/>
  <c r="F2106" i="3"/>
  <c r="G2106" i="3"/>
  <c r="H2106" i="3"/>
  <c r="J2106" i="3"/>
  <c r="K2106" i="3"/>
  <c r="L2106" i="3"/>
  <c r="M2106" i="3"/>
  <c r="AG2106" i="3"/>
  <c r="AH2106" i="3"/>
  <c r="AI2106" i="3"/>
  <c r="AJ2106" i="3"/>
  <c r="AK2106" i="3"/>
  <c r="AL2106" i="3"/>
  <c r="AM2106" i="3"/>
  <c r="AN2106" i="3"/>
  <c r="AV2106" i="3"/>
  <c r="C2107" i="3"/>
  <c r="D2107" i="3"/>
  <c r="E2107" i="3"/>
  <c r="F2107" i="3"/>
  <c r="G2107" i="3"/>
  <c r="H2107" i="3"/>
  <c r="J2107" i="3"/>
  <c r="K2107" i="3"/>
  <c r="L2107" i="3"/>
  <c r="M2107" i="3"/>
  <c r="AG2107" i="3"/>
  <c r="AH2107" i="3"/>
  <c r="AI2107" i="3"/>
  <c r="AJ2107" i="3"/>
  <c r="AK2107" i="3"/>
  <c r="AL2107" i="3"/>
  <c r="AM2107" i="3"/>
  <c r="AN2107" i="3"/>
  <c r="AV2107" i="3"/>
  <c r="C2108" i="3"/>
  <c r="D2108" i="3"/>
  <c r="E2108" i="3"/>
  <c r="F2108" i="3"/>
  <c r="G2108" i="3"/>
  <c r="H2108" i="3"/>
  <c r="J2108" i="3"/>
  <c r="K2108" i="3"/>
  <c r="L2108" i="3"/>
  <c r="M2108" i="3"/>
  <c r="AG2108" i="3"/>
  <c r="AH2108" i="3"/>
  <c r="AI2108" i="3"/>
  <c r="AJ2108" i="3"/>
  <c r="AK2108" i="3"/>
  <c r="AL2108" i="3"/>
  <c r="AM2108" i="3"/>
  <c r="AN2108" i="3"/>
  <c r="AV2108" i="3"/>
  <c r="C2109" i="3"/>
  <c r="D2109" i="3"/>
  <c r="E2109" i="3"/>
  <c r="F2109" i="3"/>
  <c r="G2109" i="3"/>
  <c r="H2109" i="3"/>
  <c r="J2109" i="3"/>
  <c r="K2109" i="3"/>
  <c r="L2109" i="3"/>
  <c r="M2109" i="3"/>
  <c r="AG2109" i="3"/>
  <c r="AH2109" i="3"/>
  <c r="AI2109" i="3"/>
  <c r="AJ2109" i="3"/>
  <c r="AK2109" i="3"/>
  <c r="AL2109" i="3"/>
  <c r="AM2109" i="3"/>
  <c r="AN2109" i="3"/>
  <c r="AV2109" i="3"/>
  <c r="C2110" i="3"/>
  <c r="D2110" i="3"/>
  <c r="E2110" i="3"/>
  <c r="F2110" i="3"/>
  <c r="G2110" i="3"/>
  <c r="H2110" i="3"/>
  <c r="J2110" i="3"/>
  <c r="K2110" i="3"/>
  <c r="L2110" i="3"/>
  <c r="M2110" i="3"/>
  <c r="AG2110" i="3"/>
  <c r="AH2110" i="3"/>
  <c r="AI2110" i="3"/>
  <c r="AJ2110" i="3"/>
  <c r="AK2110" i="3"/>
  <c r="AL2110" i="3"/>
  <c r="AM2110" i="3"/>
  <c r="AN2110" i="3"/>
  <c r="AV2110" i="3"/>
  <c r="C2111" i="3"/>
  <c r="D2111" i="3"/>
  <c r="E2111" i="3"/>
  <c r="F2111" i="3"/>
  <c r="G2111" i="3"/>
  <c r="H2111" i="3"/>
  <c r="J2111" i="3"/>
  <c r="K2111" i="3"/>
  <c r="L2111" i="3"/>
  <c r="M2111" i="3"/>
  <c r="AG2111" i="3"/>
  <c r="AH2111" i="3"/>
  <c r="AI2111" i="3"/>
  <c r="AJ2111" i="3"/>
  <c r="AK2111" i="3"/>
  <c r="AL2111" i="3"/>
  <c r="AM2111" i="3"/>
  <c r="AN2111" i="3"/>
  <c r="AV2111" i="3"/>
  <c r="C2112" i="3"/>
  <c r="D2112" i="3"/>
  <c r="E2112" i="3"/>
  <c r="F2112" i="3"/>
  <c r="G2112" i="3"/>
  <c r="H2112" i="3"/>
  <c r="J2112" i="3"/>
  <c r="K2112" i="3"/>
  <c r="L2112" i="3"/>
  <c r="M2112" i="3"/>
  <c r="AG2112" i="3"/>
  <c r="AH2112" i="3"/>
  <c r="AI2112" i="3"/>
  <c r="AJ2112" i="3"/>
  <c r="AK2112" i="3"/>
  <c r="AL2112" i="3"/>
  <c r="AM2112" i="3"/>
  <c r="AN2112" i="3"/>
  <c r="AV2112" i="3"/>
  <c r="C2113" i="3"/>
  <c r="D2113" i="3"/>
  <c r="E2113" i="3"/>
  <c r="F2113" i="3"/>
  <c r="G2113" i="3"/>
  <c r="H2113" i="3"/>
  <c r="J2113" i="3"/>
  <c r="K2113" i="3"/>
  <c r="L2113" i="3"/>
  <c r="M2113" i="3"/>
  <c r="AG2113" i="3"/>
  <c r="AH2113" i="3"/>
  <c r="AI2113" i="3"/>
  <c r="AJ2113" i="3"/>
  <c r="AK2113" i="3"/>
  <c r="AL2113" i="3"/>
  <c r="AM2113" i="3"/>
  <c r="AN2113" i="3"/>
  <c r="AV2113" i="3"/>
  <c r="C2114" i="3"/>
  <c r="D2114" i="3"/>
  <c r="E2114" i="3"/>
  <c r="F2114" i="3"/>
  <c r="G2114" i="3"/>
  <c r="H2114" i="3"/>
  <c r="J2114" i="3"/>
  <c r="K2114" i="3"/>
  <c r="L2114" i="3"/>
  <c r="M2114" i="3"/>
  <c r="AG2114" i="3"/>
  <c r="AH2114" i="3"/>
  <c r="AI2114" i="3"/>
  <c r="AJ2114" i="3"/>
  <c r="AK2114" i="3"/>
  <c r="AL2114" i="3"/>
  <c r="AM2114" i="3"/>
  <c r="AN2114" i="3"/>
  <c r="AV2114" i="3"/>
  <c r="C2115" i="3"/>
  <c r="D2115" i="3"/>
  <c r="E2115" i="3"/>
  <c r="F2115" i="3"/>
  <c r="G2115" i="3"/>
  <c r="H2115" i="3"/>
  <c r="J2115" i="3"/>
  <c r="K2115" i="3"/>
  <c r="L2115" i="3"/>
  <c r="M2115" i="3"/>
  <c r="AG2115" i="3"/>
  <c r="AH2115" i="3"/>
  <c r="AI2115" i="3"/>
  <c r="AJ2115" i="3"/>
  <c r="AK2115" i="3"/>
  <c r="AL2115" i="3"/>
  <c r="AM2115" i="3"/>
  <c r="AN2115" i="3"/>
  <c r="AV2115" i="3"/>
  <c r="C2116" i="3"/>
  <c r="D2116" i="3"/>
  <c r="E2116" i="3"/>
  <c r="F2116" i="3"/>
  <c r="G2116" i="3"/>
  <c r="H2116" i="3"/>
  <c r="J2116" i="3"/>
  <c r="K2116" i="3"/>
  <c r="L2116" i="3"/>
  <c r="M2116" i="3"/>
  <c r="AG2116" i="3"/>
  <c r="AH2116" i="3"/>
  <c r="AI2116" i="3"/>
  <c r="AJ2116" i="3"/>
  <c r="AK2116" i="3"/>
  <c r="AL2116" i="3"/>
  <c r="AM2116" i="3"/>
  <c r="AN2116" i="3"/>
  <c r="AV2116" i="3"/>
  <c r="C2117" i="3"/>
  <c r="D2117" i="3"/>
  <c r="E2117" i="3"/>
  <c r="F2117" i="3"/>
  <c r="G2117" i="3"/>
  <c r="H2117" i="3"/>
  <c r="J2117" i="3"/>
  <c r="K2117" i="3"/>
  <c r="L2117" i="3"/>
  <c r="M2117" i="3"/>
  <c r="AG2117" i="3"/>
  <c r="AH2117" i="3"/>
  <c r="AI2117" i="3"/>
  <c r="AJ2117" i="3"/>
  <c r="AK2117" i="3"/>
  <c r="AL2117" i="3"/>
  <c r="AM2117" i="3"/>
  <c r="AN2117" i="3"/>
  <c r="AV2117" i="3"/>
  <c r="C2118" i="3"/>
  <c r="D2118" i="3"/>
  <c r="E2118" i="3"/>
  <c r="F2118" i="3"/>
  <c r="G2118" i="3"/>
  <c r="H2118" i="3"/>
  <c r="J2118" i="3"/>
  <c r="K2118" i="3"/>
  <c r="L2118" i="3"/>
  <c r="M2118" i="3"/>
  <c r="AG2118" i="3"/>
  <c r="AH2118" i="3"/>
  <c r="AI2118" i="3"/>
  <c r="AJ2118" i="3"/>
  <c r="AK2118" i="3"/>
  <c r="AL2118" i="3"/>
  <c r="AM2118" i="3"/>
  <c r="AN2118" i="3"/>
  <c r="AV2118" i="3"/>
  <c r="C2119" i="3"/>
  <c r="D2119" i="3"/>
  <c r="E2119" i="3"/>
  <c r="F2119" i="3"/>
  <c r="G2119" i="3"/>
  <c r="H2119" i="3"/>
  <c r="J2119" i="3"/>
  <c r="K2119" i="3"/>
  <c r="L2119" i="3"/>
  <c r="M2119" i="3"/>
  <c r="AG2119" i="3"/>
  <c r="AH2119" i="3"/>
  <c r="AI2119" i="3"/>
  <c r="AJ2119" i="3"/>
  <c r="AK2119" i="3"/>
  <c r="AL2119" i="3"/>
  <c r="AM2119" i="3"/>
  <c r="AN2119" i="3"/>
  <c r="AV2119" i="3"/>
  <c r="C2120" i="3"/>
  <c r="D2120" i="3"/>
  <c r="E2120" i="3"/>
  <c r="F2120" i="3"/>
  <c r="G2120" i="3"/>
  <c r="H2120" i="3"/>
  <c r="J2120" i="3"/>
  <c r="K2120" i="3"/>
  <c r="L2120" i="3"/>
  <c r="M2120" i="3"/>
  <c r="AG2120" i="3"/>
  <c r="AH2120" i="3"/>
  <c r="AI2120" i="3"/>
  <c r="AJ2120" i="3"/>
  <c r="AK2120" i="3"/>
  <c r="AL2120" i="3"/>
  <c r="AM2120" i="3"/>
  <c r="AN2120" i="3"/>
  <c r="AV2120" i="3"/>
  <c r="C2121" i="3"/>
  <c r="D2121" i="3"/>
  <c r="E2121" i="3"/>
  <c r="F2121" i="3"/>
  <c r="G2121" i="3"/>
  <c r="H2121" i="3"/>
  <c r="J2121" i="3"/>
  <c r="K2121" i="3"/>
  <c r="L2121" i="3"/>
  <c r="M2121" i="3"/>
  <c r="AG2121" i="3"/>
  <c r="AH2121" i="3"/>
  <c r="AI2121" i="3"/>
  <c r="AJ2121" i="3"/>
  <c r="AK2121" i="3"/>
  <c r="AL2121" i="3"/>
  <c r="AM2121" i="3"/>
  <c r="AN2121" i="3"/>
  <c r="AV2121" i="3"/>
  <c r="C2122" i="3"/>
  <c r="D2122" i="3"/>
  <c r="E2122" i="3"/>
  <c r="F2122" i="3"/>
  <c r="G2122" i="3"/>
  <c r="H2122" i="3"/>
  <c r="J2122" i="3"/>
  <c r="K2122" i="3"/>
  <c r="L2122" i="3"/>
  <c r="M2122" i="3"/>
  <c r="AG2122" i="3"/>
  <c r="AH2122" i="3"/>
  <c r="AI2122" i="3"/>
  <c r="AJ2122" i="3"/>
  <c r="AK2122" i="3"/>
  <c r="AL2122" i="3"/>
  <c r="AM2122" i="3"/>
  <c r="AN2122" i="3"/>
  <c r="AV2122" i="3"/>
  <c r="C2123" i="3"/>
  <c r="D2123" i="3"/>
  <c r="E2123" i="3"/>
  <c r="F2123" i="3"/>
  <c r="G2123" i="3"/>
  <c r="H2123" i="3"/>
  <c r="J2123" i="3"/>
  <c r="K2123" i="3"/>
  <c r="L2123" i="3"/>
  <c r="M2123" i="3"/>
  <c r="AG2123" i="3"/>
  <c r="AH2123" i="3"/>
  <c r="AI2123" i="3"/>
  <c r="AJ2123" i="3"/>
  <c r="AK2123" i="3"/>
  <c r="AL2123" i="3"/>
  <c r="AM2123" i="3"/>
  <c r="AN2123" i="3"/>
  <c r="AV2123" i="3"/>
  <c r="C2124" i="3"/>
  <c r="D2124" i="3"/>
  <c r="E2124" i="3"/>
  <c r="F2124" i="3"/>
  <c r="G2124" i="3"/>
  <c r="H2124" i="3"/>
  <c r="J2124" i="3"/>
  <c r="K2124" i="3"/>
  <c r="L2124" i="3"/>
  <c r="M2124" i="3"/>
  <c r="AG2124" i="3"/>
  <c r="AH2124" i="3"/>
  <c r="AI2124" i="3"/>
  <c r="AJ2124" i="3"/>
  <c r="AK2124" i="3"/>
  <c r="AL2124" i="3"/>
  <c r="AM2124" i="3"/>
  <c r="AN2124" i="3"/>
  <c r="AV2124" i="3"/>
  <c r="C2125" i="3"/>
  <c r="D2125" i="3"/>
  <c r="E2125" i="3"/>
  <c r="F2125" i="3"/>
  <c r="G2125" i="3"/>
  <c r="H2125" i="3"/>
  <c r="J2125" i="3"/>
  <c r="K2125" i="3"/>
  <c r="L2125" i="3"/>
  <c r="M2125" i="3"/>
  <c r="AG2125" i="3"/>
  <c r="AH2125" i="3"/>
  <c r="AI2125" i="3"/>
  <c r="AJ2125" i="3"/>
  <c r="AK2125" i="3"/>
  <c r="AL2125" i="3"/>
  <c r="AM2125" i="3"/>
  <c r="AN2125" i="3"/>
  <c r="AV2125" i="3"/>
  <c r="C2126" i="3"/>
  <c r="D2126" i="3"/>
  <c r="E2126" i="3"/>
  <c r="F2126" i="3"/>
  <c r="G2126" i="3"/>
  <c r="H2126" i="3"/>
  <c r="J2126" i="3"/>
  <c r="K2126" i="3"/>
  <c r="L2126" i="3"/>
  <c r="M2126" i="3"/>
  <c r="AG2126" i="3"/>
  <c r="AH2126" i="3"/>
  <c r="AI2126" i="3"/>
  <c r="AJ2126" i="3"/>
  <c r="AK2126" i="3"/>
  <c r="AL2126" i="3"/>
  <c r="AM2126" i="3"/>
  <c r="AN2126" i="3"/>
  <c r="AV2126" i="3"/>
  <c r="C2127" i="3"/>
  <c r="D2127" i="3"/>
  <c r="E2127" i="3"/>
  <c r="F2127" i="3"/>
  <c r="G2127" i="3"/>
  <c r="H2127" i="3"/>
  <c r="J2127" i="3"/>
  <c r="K2127" i="3"/>
  <c r="L2127" i="3"/>
  <c r="M2127" i="3"/>
  <c r="AG2127" i="3"/>
  <c r="AH2127" i="3"/>
  <c r="AI2127" i="3"/>
  <c r="AJ2127" i="3"/>
  <c r="AK2127" i="3"/>
  <c r="AL2127" i="3"/>
  <c r="AM2127" i="3"/>
  <c r="AN2127" i="3"/>
  <c r="AV2127" i="3"/>
  <c r="C2128" i="3"/>
  <c r="D2128" i="3"/>
  <c r="E2128" i="3"/>
  <c r="F2128" i="3"/>
  <c r="G2128" i="3"/>
  <c r="H2128" i="3"/>
  <c r="J2128" i="3"/>
  <c r="K2128" i="3"/>
  <c r="L2128" i="3"/>
  <c r="M2128" i="3"/>
  <c r="AG2128" i="3"/>
  <c r="AH2128" i="3"/>
  <c r="AI2128" i="3"/>
  <c r="AJ2128" i="3"/>
  <c r="AK2128" i="3"/>
  <c r="AL2128" i="3"/>
  <c r="AM2128" i="3"/>
  <c r="AN2128" i="3"/>
  <c r="AV2128" i="3"/>
  <c r="C2129" i="3"/>
  <c r="D2129" i="3"/>
  <c r="E2129" i="3"/>
  <c r="F2129" i="3"/>
  <c r="G2129" i="3"/>
  <c r="H2129" i="3"/>
  <c r="J2129" i="3"/>
  <c r="K2129" i="3"/>
  <c r="L2129" i="3"/>
  <c r="M2129" i="3"/>
  <c r="AG2129" i="3"/>
  <c r="AH2129" i="3"/>
  <c r="AI2129" i="3"/>
  <c r="AJ2129" i="3"/>
  <c r="AK2129" i="3"/>
  <c r="AL2129" i="3"/>
  <c r="AM2129" i="3"/>
  <c r="AN2129" i="3"/>
  <c r="AV2129" i="3"/>
  <c r="C2130" i="3"/>
  <c r="D2130" i="3"/>
  <c r="E2130" i="3"/>
  <c r="F2130" i="3"/>
  <c r="G2130" i="3"/>
  <c r="H2130" i="3"/>
  <c r="J2130" i="3"/>
  <c r="K2130" i="3"/>
  <c r="L2130" i="3"/>
  <c r="M2130" i="3"/>
  <c r="AG2130" i="3"/>
  <c r="AH2130" i="3"/>
  <c r="AI2130" i="3"/>
  <c r="AJ2130" i="3"/>
  <c r="AK2130" i="3"/>
  <c r="AL2130" i="3"/>
  <c r="AM2130" i="3"/>
  <c r="AN2130" i="3"/>
  <c r="AV2130" i="3"/>
  <c r="C2131" i="3"/>
  <c r="D2131" i="3"/>
  <c r="E2131" i="3"/>
  <c r="F2131" i="3"/>
  <c r="G2131" i="3"/>
  <c r="H2131" i="3"/>
  <c r="J2131" i="3"/>
  <c r="K2131" i="3"/>
  <c r="L2131" i="3"/>
  <c r="M2131" i="3"/>
  <c r="AG2131" i="3"/>
  <c r="AH2131" i="3"/>
  <c r="AI2131" i="3"/>
  <c r="AJ2131" i="3"/>
  <c r="AK2131" i="3"/>
  <c r="AL2131" i="3"/>
  <c r="AM2131" i="3"/>
  <c r="AN2131" i="3"/>
  <c r="AV2131" i="3"/>
  <c r="C2132" i="3"/>
  <c r="D2132" i="3"/>
  <c r="E2132" i="3"/>
  <c r="F2132" i="3"/>
  <c r="G2132" i="3"/>
  <c r="H2132" i="3"/>
  <c r="J2132" i="3"/>
  <c r="K2132" i="3"/>
  <c r="L2132" i="3"/>
  <c r="M2132" i="3"/>
  <c r="AG2132" i="3"/>
  <c r="AH2132" i="3"/>
  <c r="AI2132" i="3"/>
  <c r="AJ2132" i="3"/>
  <c r="AK2132" i="3"/>
  <c r="AL2132" i="3"/>
  <c r="AM2132" i="3"/>
  <c r="AN2132" i="3"/>
  <c r="AV2132" i="3"/>
  <c r="C2133" i="3"/>
  <c r="D2133" i="3"/>
  <c r="E2133" i="3"/>
  <c r="F2133" i="3"/>
  <c r="G2133" i="3"/>
  <c r="H2133" i="3"/>
  <c r="J2133" i="3"/>
  <c r="K2133" i="3"/>
  <c r="L2133" i="3"/>
  <c r="M2133" i="3"/>
  <c r="AG2133" i="3"/>
  <c r="AH2133" i="3"/>
  <c r="AI2133" i="3"/>
  <c r="AJ2133" i="3"/>
  <c r="AK2133" i="3"/>
  <c r="AL2133" i="3"/>
  <c r="AM2133" i="3"/>
  <c r="AN2133" i="3"/>
  <c r="AV2133" i="3"/>
  <c r="C2134" i="3"/>
  <c r="D2134" i="3"/>
  <c r="E2134" i="3"/>
  <c r="F2134" i="3"/>
  <c r="G2134" i="3"/>
  <c r="H2134" i="3"/>
  <c r="J2134" i="3"/>
  <c r="K2134" i="3"/>
  <c r="L2134" i="3"/>
  <c r="M2134" i="3"/>
  <c r="AG2134" i="3"/>
  <c r="AH2134" i="3"/>
  <c r="AI2134" i="3"/>
  <c r="AJ2134" i="3"/>
  <c r="AK2134" i="3"/>
  <c r="AL2134" i="3"/>
  <c r="AM2134" i="3"/>
  <c r="AN2134" i="3"/>
  <c r="AV2134" i="3"/>
  <c r="C2135" i="3"/>
  <c r="D2135" i="3"/>
  <c r="E2135" i="3"/>
  <c r="F2135" i="3"/>
  <c r="G2135" i="3"/>
  <c r="H2135" i="3"/>
  <c r="J2135" i="3"/>
  <c r="K2135" i="3"/>
  <c r="L2135" i="3"/>
  <c r="M2135" i="3"/>
  <c r="AG2135" i="3"/>
  <c r="AH2135" i="3"/>
  <c r="AI2135" i="3"/>
  <c r="AJ2135" i="3"/>
  <c r="AK2135" i="3"/>
  <c r="AL2135" i="3"/>
  <c r="AM2135" i="3"/>
  <c r="AN2135" i="3"/>
  <c r="AV2135" i="3"/>
  <c r="C2136" i="3"/>
  <c r="D2136" i="3"/>
  <c r="E2136" i="3"/>
  <c r="F2136" i="3"/>
  <c r="G2136" i="3"/>
  <c r="H2136" i="3"/>
  <c r="J2136" i="3"/>
  <c r="K2136" i="3"/>
  <c r="L2136" i="3"/>
  <c r="M2136" i="3"/>
  <c r="AG2136" i="3"/>
  <c r="AH2136" i="3"/>
  <c r="AI2136" i="3"/>
  <c r="AJ2136" i="3"/>
  <c r="AK2136" i="3"/>
  <c r="AL2136" i="3"/>
  <c r="AM2136" i="3"/>
  <c r="AN2136" i="3"/>
  <c r="AV2136" i="3"/>
  <c r="C2137" i="3"/>
  <c r="D2137" i="3"/>
  <c r="E2137" i="3"/>
  <c r="F2137" i="3"/>
  <c r="G2137" i="3"/>
  <c r="H2137" i="3"/>
  <c r="J2137" i="3"/>
  <c r="K2137" i="3"/>
  <c r="L2137" i="3"/>
  <c r="M2137" i="3"/>
  <c r="AG2137" i="3"/>
  <c r="AH2137" i="3"/>
  <c r="AI2137" i="3"/>
  <c r="AJ2137" i="3"/>
  <c r="AK2137" i="3"/>
  <c r="AL2137" i="3"/>
  <c r="AM2137" i="3"/>
  <c r="AN2137" i="3"/>
  <c r="AV2137" i="3"/>
  <c r="C2138" i="3"/>
  <c r="D2138" i="3"/>
  <c r="E2138" i="3"/>
  <c r="F2138" i="3"/>
  <c r="G2138" i="3"/>
  <c r="H2138" i="3"/>
  <c r="J2138" i="3"/>
  <c r="K2138" i="3"/>
  <c r="L2138" i="3"/>
  <c r="M2138" i="3"/>
  <c r="AG2138" i="3"/>
  <c r="AH2138" i="3"/>
  <c r="AI2138" i="3"/>
  <c r="AJ2138" i="3"/>
  <c r="AK2138" i="3"/>
  <c r="AL2138" i="3"/>
  <c r="AM2138" i="3"/>
  <c r="AN2138" i="3"/>
  <c r="AV2138" i="3"/>
  <c r="C2139" i="3"/>
  <c r="D2139" i="3"/>
  <c r="E2139" i="3"/>
  <c r="F2139" i="3"/>
  <c r="G2139" i="3"/>
  <c r="H2139" i="3"/>
  <c r="J2139" i="3"/>
  <c r="K2139" i="3"/>
  <c r="L2139" i="3"/>
  <c r="M2139" i="3"/>
  <c r="AG2139" i="3"/>
  <c r="AH2139" i="3"/>
  <c r="AI2139" i="3"/>
  <c r="AJ2139" i="3"/>
  <c r="AK2139" i="3"/>
  <c r="AL2139" i="3"/>
  <c r="AM2139" i="3"/>
  <c r="AN2139" i="3"/>
  <c r="AV2139" i="3"/>
  <c r="C2140" i="3"/>
  <c r="D2140" i="3"/>
  <c r="E2140" i="3"/>
  <c r="F2140" i="3"/>
  <c r="G2140" i="3"/>
  <c r="H2140" i="3"/>
  <c r="J2140" i="3"/>
  <c r="K2140" i="3"/>
  <c r="L2140" i="3"/>
  <c r="M2140" i="3"/>
  <c r="AG2140" i="3"/>
  <c r="AH2140" i="3"/>
  <c r="AI2140" i="3"/>
  <c r="AJ2140" i="3"/>
  <c r="AK2140" i="3"/>
  <c r="AL2140" i="3"/>
  <c r="AM2140" i="3"/>
  <c r="AN2140" i="3"/>
  <c r="AV2140" i="3"/>
  <c r="C2141" i="3"/>
  <c r="D2141" i="3"/>
  <c r="E2141" i="3"/>
  <c r="F2141" i="3"/>
  <c r="G2141" i="3"/>
  <c r="H2141" i="3"/>
  <c r="J2141" i="3"/>
  <c r="K2141" i="3"/>
  <c r="L2141" i="3"/>
  <c r="M2141" i="3"/>
  <c r="AG2141" i="3"/>
  <c r="AH2141" i="3"/>
  <c r="AI2141" i="3"/>
  <c r="AJ2141" i="3"/>
  <c r="AK2141" i="3"/>
  <c r="AL2141" i="3"/>
  <c r="AM2141" i="3"/>
  <c r="AN2141" i="3"/>
  <c r="AV2141" i="3"/>
  <c r="C2142" i="3"/>
  <c r="D2142" i="3"/>
  <c r="E2142" i="3"/>
  <c r="F2142" i="3"/>
  <c r="G2142" i="3"/>
  <c r="H2142" i="3"/>
  <c r="J2142" i="3"/>
  <c r="K2142" i="3"/>
  <c r="L2142" i="3"/>
  <c r="M2142" i="3"/>
  <c r="AG2142" i="3"/>
  <c r="AH2142" i="3"/>
  <c r="AI2142" i="3"/>
  <c r="AJ2142" i="3"/>
  <c r="AK2142" i="3"/>
  <c r="AL2142" i="3"/>
  <c r="AM2142" i="3"/>
  <c r="AN2142" i="3"/>
  <c r="AV2142" i="3"/>
  <c r="C2143" i="3"/>
  <c r="D2143" i="3"/>
  <c r="E2143" i="3"/>
  <c r="F2143" i="3"/>
  <c r="G2143" i="3"/>
  <c r="H2143" i="3"/>
  <c r="J2143" i="3"/>
  <c r="K2143" i="3"/>
  <c r="L2143" i="3"/>
  <c r="M2143" i="3"/>
  <c r="AG2143" i="3"/>
  <c r="AH2143" i="3"/>
  <c r="AI2143" i="3"/>
  <c r="AJ2143" i="3"/>
  <c r="AK2143" i="3"/>
  <c r="AL2143" i="3"/>
  <c r="AM2143" i="3"/>
  <c r="AN2143" i="3"/>
  <c r="AV2143" i="3"/>
  <c r="C2144" i="3"/>
  <c r="D2144" i="3"/>
  <c r="E2144" i="3"/>
  <c r="F2144" i="3"/>
  <c r="G2144" i="3"/>
  <c r="H2144" i="3"/>
  <c r="J2144" i="3"/>
  <c r="K2144" i="3"/>
  <c r="L2144" i="3"/>
  <c r="M2144" i="3"/>
  <c r="AG2144" i="3"/>
  <c r="AH2144" i="3"/>
  <c r="AI2144" i="3"/>
  <c r="AJ2144" i="3"/>
  <c r="AK2144" i="3"/>
  <c r="AL2144" i="3"/>
  <c r="AM2144" i="3"/>
  <c r="AN2144" i="3"/>
  <c r="AV2144" i="3"/>
  <c r="C2145" i="3"/>
  <c r="D2145" i="3"/>
  <c r="E2145" i="3"/>
  <c r="F2145" i="3"/>
  <c r="G2145" i="3"/>
  <c r="H2145" i="3"/>
  <c r="J2145" i="3"/>
  <c r="K2145" i="3"/>
  <c r="L2145" i="3"/>
  <c r="M2145" i="3"/>
  <c r="AG2145" i="3"/>
  <c r="AH2145" i="3"/>
  <c r="AI2145" i="3"/>
  <c r="AJ2145" i="3"/>
  <c r="AK2145" i="3"/>
  <c r="AL2145" i="3"/>
  <c r="AM2145" i="3"/>
  <c r="AN2145" i="3"/>
  <c r="AV2145" i="3"/>
  <c r="C2146" i="3"/>
  <c r="D2146" i="3"/>
  <c r="E2146" i="3"/>
  <c r="F2146" i="3"/>
  <c r="G2146" i="3"/>
  <c r="H2146" i="3"/>
  <c r="J2146" i="3"/>
  <c r="K2146" i="3"/>
  <c r="L2146" i="3"/>
  <c r="M2146" i="3"/>
  <c r="AG2146" i="3"/>
  <c r="AH2146" i="3"/>
  <c r="AI2146" i="3"/>
  <c r="AJ2146" i="3"/>
  <c r="AK2146" i="3"/>
  <c r="AL2146" i="3"/>
  <c r="AM2146" i="3"/>
  <c r="AN2146" i="3"/>
  <c r="AV2146" i="3"/>
  <c r="C2147" i="3"/>
  <c r="D2147" i="3"/>
  <c r="E2147" i="3"/>
  <c r="F2147" i="3"/>
  <c r="G2147" i="3"/>
  <c r="H2147" i="3"/>
  <c r="J2147" i="3"/>
  <c r="K2147" i="3"/>
  <c r="L2147" i="3"/>
  <c r="M2147" i="3"/>
  <c r="AG2147" i="3"/>
  <c r="AH2147" i="3"/>
  <c r="AI2147" i="3"/>
  <c r="AJ2147" i="3"/>
  <c r="AK2147" i="3"/>
  <c r="AL2147" i="3"/>
  <c r="AM2147" i="3"/>
  <c r="AN2147" i="3"/>
  <c r="AV2147" i="3"/>
  <c r="C2148" i="3"/>
  <c r="D2148" i="3"/>
  <c r="E2148" i="3"/>
  <c r="F2148" i="3"/>
  <c r="G2148" i="3"/>
  <c r="H2148" i="3"/>
  <c r="J2148" i="3"/>
  <c r="K2148" i="3"/>
  <c r="L2148" i="3"/>
  <c r="M2148" i="3"/>
  <c r="AG2148" i="3"/>
  <c r="AH2148" i="3"/>
  <c r="AI2148" i="3"/>
  <c r="AJ2148" i="3"/>
  <c r="AK2148" i="3"/>
  <c r="AL2148" i="3"/>
  <c r="AM2148" i="3"/>
  <c r="AN2148" i="3"/>
  <c r="AV2148" i="3"/>
  <c r="C2149" i="3"/>
  <c r="D2149" i="3"/>
  <c r="E2149" i="3"/>
  <c r="F2149" i="3"/>
  <c r="G2149" i="3"/>
  <c r="H2149" i="3"/>
  <c r="J2149" i="3"/>
  <c r="K2149" i="3"/>
  <c r="L2149" i="3"/>
  <c r="M2149" i="3"/>
  <c r="AG2149" i="3"/>
  <c r="AH2149" i="3"/>
  <c r="AI2149" i="3"/>
  <c r="AJ2149" i="3"/>
  <c r="AK2149" i="3"/>
  <c r="AL2149" i="3"/>
  <c r="AM2149" i="3"/>
  <c r="AN2149" i="3"/>
  <c r="AV2149" i="3"/>
  <c r="C2150" i="3"/>
  <c r="D2150" i="3"/>
  <c r="E2150" i="3"/>
  <c r="F2150" i="3"/>
  <c r="G2150" i="3"/>
  <c r="H2150" i="3"/>
  <c r="J2150" i="3"/>
  <c r="K2150" i="3"/>
  <c r="L2150" i="3"/>
  <c r="M2150" i="3"/>
  <c r="AG2150" i="3"/>
  <c r="AH2150" i="3"/>
  <c r="AI2150" i="3"/>
  <c r="AJ2150" i="3"/>
  <c r="AK2150" i="3"/>
  <c r="AL2150" i="3"/>
  <c r="AM2150" i="3"/>
  <c r="AN2150" i="3"/>
  <c r="AV2150" i="3"/>
  <c r="C2151" i="3"/>
  <c r="D2151" i="3"/>
  <c r="E2151" i="3"/>
  <c r="F2151" i="3"/>
  <c r="G2151" i="3"/>
  <c r="H2151" i="3"/>
  <c r="J2151" i="3"/>
  <c r="K2151" i="3"/>
  <c r="L2151" i="3"/>
  <c r="M2151" i="3"/>
  <c r="AG2151" i="3"/>
  <c r="AH2151" i="3"/>
  <c r="AI2151" i="3"/>
  <c r="AJ2151" i="3"/>
  <c r="AK2151" i="3"/>
  <c r="AL2151" i="3"/>
  <c r="AM2151" i="3"/>
  <c r="AN2151" i="3"/>
  <c r="AV2151" i="3"/>
  <c r="C2152" i="3"/>
  <c r="D2152" i="3"/>
  <c r="E2152" i="3"/>
  <c r="F2152" i="3"/>
  <c r="G2152" i="3"/>
  <c r="H2152" i="3"/>
  <c r="J2152" i="3"/>
  <c r="K2152" i="3"/>
  <c r="L2152" i="3"/>
  <c r="M2152" i="3"/>
  <c r="AG2152" i="3"/>
  <c r="AH2152" i="3"/>
  <c r="AI2152" i="3"/>
  <c r="AJ2152" i="3"/>
  <c r="AK2152" i="3"/>
  <c r="AL2152" i="3"/>
  <c r="AM2152" i="3"/>
  <c r="AN2152" i="3"/>
  <c r="AV2152" i="3"/>
  <c r="C2153" i="3"/>
  <c r="D2153" i="3"/>
  <c r="E2153" i="3"/>
  <c r="F2153" i="3"/>
  <c r="G2153" i="3"/>
  <c r="H2153" i="3"/>
  <c r="J2153" i="3"/>
  <c r="K2153" i="3"/>
  <c r="L2153" i="3"/>
  <c r="M2153" i="3"/>
  <c r="AG2153" i="3"/>
  <c r="AH2153" i="3"/>
  <c r="AI2153" i="3"/>
  <c r="AJ2153" i="3"/>
  <c r="AK2153" i="3"/>
  <c r="AL2153" i="3"/>
  <c r="AM2153" i="3"/>
  <c r="AN2153" i="3"/>
  <c r="AV2153" i="3"/>
  <c r="C2154" i="3"/>
  <c r="D2154" i="3"/>
  <c r="E2154" i="3"/>
  <c r="F2154" i="3"/>
  <c r="G2154" i="3"/>
  <c r="H2154" i="3"/>
  <c r="J2154" i="3"/>
  <c r="K2154" i="3"/>
  <c r="L2154" i="3"/>
  <c r="M2154" i="3"/>
  <c r="AG2154" i="3"/>
  <c r="AH2154" i="3"/>
  <c r="AI2154" i="3"/>
  <c r="AJ2154" i="3"/>
  <c r="AK2154" i="3"/>
  <c r="AL2154" i="3"/>
  <c r="AM2154" i="3"/>
  <c r="AN2154" i="3"/>
  <c r="AV2154" i="3"/>
  <c r="C2155" i="3"/>
  <c r="D2155" i="3"/>
  <c r="E2155" i="3"/>
  <c r="F2155" i="3"/>
  <c r="G2155" i="3"/>
  <c r="H2155" i="3"/>
  <c r="J2155" i="3"/>
  <c r="K2155" i="3"/>
  <c r="L2155" i="3"/>
  <c r="M2155" i="3"/>
  <c r="AG2155" i="3"/>
  <c r="AH2155" i="3"/>
  <c r="AI2155" i="3"/>
  <c r="AJ2155" i="3"/>
  <c r="AK2155" i="3"/>
  <c r="AL2155" i="3"/>
  <c r="AM2155" i="3"/>
  <c r="AN2155" i="3"/>
  <c r="AV2155" i="3"/>
  <c r="C2156" i="3"/>
  <c r="D2156" i="3"/>
  <c r="E2156" i="3"/>
  <c r="F2156" i="3"/>
  <c r="G2156" i="3"/>
  <c r="H2156" i="3"/>
  <c r="J2156" i="3"/>
  <c r="K2156" i="3"/>
  <c r="L2156" i="3"/>
  <c r="M2156" i="3"/>
  <c r="AG2156" i="3"/>
  <c r="AH2156" i="3"/>
  <c r="AI2156" i="3"/>
  <c r="AJ2156" i="3"/>
  <c r="AK2156" i="3"/>
  <c r="AL2156" i="3"/>
  <c r="AM2156" i="3"/>
  <c r="AN2156" i="3"/>
  <c r="AV2156" i="3"/>
  <c r="C2157" i="3"/>
  <c r="D2157" i="3"/>
  <c r="E2157" i="3"/>
  <c r="F2157" i="3"/>
  <c r="G2157" i="3"/>
  <c r="H2157" i="3"/>
  <c r="J2157" i="3"/>
  <c r="K2157" i="3"/>
  <c r="L2157" i="3"/>
  <c r="M2157" i="3"/>
  <c r="AG2157" i="3"/>
  <c r="AH2157" i="3"/>
  <c r="AI2157" i="3"/>
  <c r="AJ2157" i="3"/>
  <c r="AK2157" i="3"/>
  <c r="AL2157" i="3"/>
  <c r="AM2157" i="3"/>
  <c r="AN2157" i="3"/>
  <c r="AV2157" i="3"/>
  <c r="C2158" i="3"/>
  <c r="D2158" i="3"/>
  <c r="E2158" i="3"/>
  <c r="F2158" i="3"/>
  <c r="G2158" i="3"/>
  <c r="H2158" i="3"/>
  <c r="J2158" i="3"/>
  <c r="K2158" i="3"/>
  <c r="L2158" i="3"/>
  <c r="M2158" i="3"/>
  <c r="AG2158" i="3"/>
  <c r="AH2158" i="3"/>
  <c r="AI2158" i="3"/>
  <c r="AJ2158" i="3"/>
  <c r="AK2158" i="3"/>
  <c r="AL2158" i="3"/>
  <c r="AM2158" i="3"/>
  <c r="AN2158" i="3"/>
  <c r="AV2158" i="3"/>
  <c r="C2159" i="3"/>
  <c r="D2159" i="3"/>
  <c r="E2159" i="3"/>
  <c r="F2159" i="3"/>
  <c r="G2159" i="3"/>
  <c r="H2159" i="3"/>
  <c r="J2159" i="3"/>
  <c r="K2159" i="3"/>
  <c r="L2159" i="3"/>
  <c r="M2159" i="3"/>
  <c r="AG2159" i="3"/>
  <c r="AH2159" i="3"/>
  <c r="AI2159" i="3"/>
  <c r="AJ2159" i="3"/>
  <c r="AK2159" i="3"/>
  <c r="AL2159" i="3"/>
  <c r="AM2159" i="3"/>
  <c r="AN2159" i="3"/>
  <c r="AV2159" i="3"/>
  <c r="C2160" i="3"/>
  <c r="D2160" i="3"/>
  <c r="E2160" i="3"/>
  <c r="F2160" i="3"/>
  <c r="G2160" i="3"/>
  <c r="H2160" i="3"/>
  <c r="J2160" i="3"/>
  <c r="K2160" i="3"/>
  <c r="L2160" i="3"/>
  <c r="M2160" i="3"/>
  <c r="AG2160" i="3"/>
  <c r="AH2160" i="3"/>
  <c r="AI2160" i="3"/>
  <c r="AJ2160" i="3"/>
  <c r="AK2160" i="3"/>
  <c r="AL2160" i="3"/>
  <c r="AM2160" i="3"/>
  <c r="AN2160" i="3"/>
  <c r="AV2160" i="3"/>
  <c r="C2161" i="3"/>
  <c r="D2161" i="3"/>
  <c r="E2161" i="3"/>
  <c r="F2161" i="3"/>
  <c r="G2161" i="3"/>
  <c r="H2161" i="3"/>
  <c r="J2161" i="3"/>
  <c r="K2161" i="3"/>
  <c r="L2161" i="3"/>
  <c r="M2161" i="3"/>
  <c r="AG2161" i="3"/>
  <c r="AH2161" i="3"/>
  <c r="AI2161" i="3"/>
  <c r="AJ2161" i="3"/>
  <c r="AK2161" i="3"/>
  <c r="AL2161" i="3"/>
  <c r="AM2161" i="3"/>
  <c r="AN2161" i="3"/>
  <c r="AV2161" i="3"/>
  <c r="C2162" i="3"/>
  <c r="D2162" i="3"/>
  <c r="E2162" i="3"/>
  <c r="F2162" i="3"/>
  <c r="G2162" i="3"/>
  <c r="H2162" i="3"/>
  <c r="J2162" i="3"/>
  <c r="K2162" i="3"/>
  <c r="L2162" i="3"/>
  <c r="M2162" i="3"/>
  <c r="AG2162" i="3"/>
  <c r="AH2162" i="3"/>
  <c r="AI2162" i="3"/>
  <c r="AJ2162" i="3"/>
  <c r="AK2162" i="3"/>
  <c r="AL2162" i="3"/>
  <c r="AM2162" i="3"/>
  <c r="AN2162" i="3"/>
  <c r="AV2162" i="3"/>
  <c r="C2163" i="3"/>
  <c r="D2163" i="3"/>
  <c r="E2163" i="3"/>
  <c r="F2163" i="3"/>
  <c r="G2163" i="3"/>
  <c r="H2163" i="3"/>
  <c r="J2163" i="3"/>
  <c r="K2163" i="3"/>
  <c r="L2163" i="3"/>
  <c r="M2163" i="3"/>
  <c r="AG2163" i="3"/>
  <c r="AH2163" i="3"/>
  <c r="AI2163" i="3"/>
  <c r="AJ2163" i="3"/>
  <c r="AK2163" i="3"/>
  <c r="AL2163" i="3"/>
  <c r="AM2163" i="3"/>
  <c r="AN2163" i="3"/>
  <c r="AV2163" i="3"/>
  <c r="C2164" i="3"/>
  <c r="D2164" i="3"/>
  <c r="E2164" i="3"/>
  <c r="F2164" i="3"/>
  <c r="G2164" i="3"/>
  <c r="H2164" i="3"/>
  <c r="J2164" i="3"/>
  <c r="K2164" i="3"/>
  <c r="L2164" i="3"/>
  <c r="M2164" i="3"/>
  <c r="AG2164" i="3"/>
  <c r="AH2164" i="3"/>
  <c r="AI2164" i="3"/>
  <c r="AJ2164" i="3"/>
  <c r="AK2164" i="3"/>
  <c r="AL2164" i="3"/>
  <c r="AM2164" i="3"/>
  <c r="AN2164" i="3"/>
  <c r="AV2164" i="3"/>
  <c r="C2165" i="3"/>
  <c r="D2165" i="3"/>
  <c r="E2165" i="3"/>
  <c r="F2165" i="3"/>
  <c r="G2165" i="3"/>
  <c r="H2165" i="3"/>
  <c r="J2165" i="3"/>
  <c r="K2165" i="3"/>
  <c r="L2165" i="3"/>
  <c r="M2165" i="3"/>
  <c r="AG2165" i="3"/>
  <c r="AH2165" i="3"/>
  <c r="AI2165" i="3"/>
  <c r="AJ2165" i="3"/>
  <c r="AK2165" i="3"/>
  <c r="AL2165" i="3"/>
  <c r="AM2165" i="3"/>
  <c r="AN2165" i="3"/>
  <c r="AV2165" i="3"/>
  <c r="C2166" i="3"/>
  <c r="D2166" i="3"/>
  <c r="E2166" i="3"/>
  <c r="F2166" i="3"/>
  <c r="G2166" i="3"/>
  <c r="H2166" i="3"/>
  <c r="J2166" i="3"/>
  <c r="K2166" i="3"/>
  <c r="L2166" i="3"/>
  <c r="M2166" i="3"/>
  <c r="AG2166" i="3"/>
  <c r="AH2166" i="3"/>
  <c r="AI2166" i="3"/>
  <c r="AJ2166" i="3"/>
  <c r="AK2166" i="3"/>
  <c r="AL2166" i="3"/>
  <c r="AM2166" i="3"/>
  <c r="AN2166" i="3"/>
  <c r="AV2166" i="3"/>
  <c r="C2167" i="3"/>
  <c r="D2167" i="3"/>
  <c r="E2167" i="3"/>
  <c r="F2167" i="3"/>
  <c r="G2167" i="3"/>
  <c r="H2167" i="3"/>
  <c r="J2167" i="3"/>
  <c r="K2167" i="3"/>
  <c r="L2167" i="3"/>
  <c r="M2167" i="3"/>
  <c r="AG2167" i="3"/>
  <c r="AH2167" i="3"/>
  <c r="AI2167" i="3"/>
  <c r="AJ2167" i="3"/>
  <c r="AK2167" i="3"/>
  <c r="AL2167" i="3"/>
  <c r="AM2167" i="3"/>
  <c r="AN2167" i="3"/>
  <c r="AV2167" i="3"/>
  <c r="C2168" i="3"/>
  <c r="D2168" i="3"/>
  <c r="E2168" i="3"/>
  <c r="F2168" i="3"/>
  <c r="G2168" i="3"/>
  <c r="H2168" i="3"/>
  <c r="J2168" i="3"/>
  <c r="K2168" i="3"/>
  <c r="L2168" i="3"/>
  <c r="M2168" i="3"/>
  <c r="AG2168" i="3"/>
  <c r="AH2168" i="3"/>
  <c r="AI2168" i="3"/>
  <c r="AJ2168" i="3"/>
  <c r="AK2168" i="3"/>
  <c r="AL2168" i="3"/>
  <c r="AM2168" i="3"/>
  <c r="AN2168" i="3"/>
  <c r="AV2168" i="3"/>
  <c r="C2169" i="3"/>
  <c r="D2169" i="3"/>
  <c r="E2169" i="3"/>
  <c r="F2169" i="3"/>
  <c r="G2169" i="3"/>
  <c r="H2169" i="3"/>
  <c r="J2169" i="3"/>
  <c r="K2169" i="3"/>
  <c r="L2169" i="3"/>
  <c r="M2169" i="3"/>
  <c r="AG2169" i="3"/>
  <c r="AH2169" i="3"/>
  <c r="AI2169" i="3"/>
  <c r="AJ2169" i="3"/>
  <c r="AK2169" i="3"/>
  <c r="AL2169" i="3"/>
  <c r="AM2169" i="3"/>
  <c r="AN2169" i="3"/>
  <c r="AV2169" i="3"/>
  <c r="C2170" i="3"/>
  <c r="D2170" i="3"/>
  <c r="E2170" i="3"/>
  <c r="F2170" i="3"/>
  <c r="G2170" i="3"/>
  <c r="H2170" i="3"/>
  <c r="J2170" i="3"/>
  <c r="K2170" i="3"/>
  <c r="L2170" i="3"/>
  <c r="M2170" i="3"/>
  <c r="AG2170" i="3"/>
  <c r="AH2170" i="3"/>
  <c r="AI2170" i="3"/>
  <c r="AJ2170" i="3"/>
  <c r="AK2170" i="3"/>
  <c r="AL2170" i="3"/>
  <c r="AM2170" i="3"/>
  <c r="AN2170" i="3"/>
  <c r="AV2170" i="3"/>
  <c r="C2171" i="3"/>
  <c r="D2171" i="3"/>
  <c r="E2171" i="3"/>
  <c r="F2171" i="3"/>
  <c r="G2171" i="3"/>
  <c r="H2171" i="3"/>
  <c r="J2171" i="3"/>
  <c r="K2171" i="3"/>
  <c r="L2171" i="3"/>
  <c r="M2171" i="3"/>
  <c r="AG2171" i="3"/>
  <c r="AH2171" i="3"/>
  <c r="AI2171" i="3"/>
  <c r="AJ2171" i="3"/>
  <c r="AK2171" i="3"/>
  <c r="AL2171" i="3"/>
  <c r="AM2171" i="3"/>
  <c r="AN2171" i="3"/>
  <c r="AV2171" i="3"/>
  <c r="C2172" i="3"/>
  <c r="D2172" i="3"/>
  <c r="E2172" i="3"/>
  <c r="F2172" i="3"/>
  <c r="G2172" i="3"/>
  <c r="H2172" i="3"/>
  <c r="J2172" i="3"/>
  <c r="K2172" i="3"/>
  <c r="L2172" i="3"/>
  <c r="M2172" i="3"/>
  <c r="AG2172" i="3"/>
  <c r="AH2172" i="3"/>
  <c r="AI2172" i="3"/>
  <c r="AJ2172" i="3"/>
  <c r="AK2172" i="3"/>
  <c r="AL2172" i="3"/>
  <c r="AM2172" i="3"/>
  <c r="AN2172" i="3"/>
  <c r="AV2172" i="3"/>
  <c r="C2173" i="3"/>
  <c r="D2173" i="3"/>
  <c r="E2173" i="3"/>
  <c r="F2173" i="3"/>
  <c r="G2173" i="3"/>
  <c r="H2173" i="3"/>
  <c r="J2173" i="3"/>
  <c r="K2173" i="3"/>
  <c r="L2173" i="3"/>
  <c r="M2173" i="3"/>
  <c r="AG2173" i="3"/>
  <c r="AH2173" i="3"/>
  <c r="AI2173" i="3"/>
  <c r="AJ2173" i="3"/>
  <c r="AK2173" i="3"/>
  <c r="AL2173" i="3"/>
  <c r="AM2173" i="3"/>
  <c r="AN2173" i="3"/>
  <c r="AV2173" i="3"/>
  <c r="C2174" i="3"/>
  <c r="D2174" i="3"/>
  <c r="E2174" i="3"/>
  <c r="F2174" i="3"/>
  <c r="G2174" i="3"/>
  <c r="H2174" i="3"/>
  <c r="J2174" i="3"/>
  <c r="K2174" i="3"/>
  <c r="L2174" i="3"/>
  <c r="M2174" i="3"/>
  <c r="AG2174" i="3"/>
  <c r="AH2174" i="3"/>
  <c r="AI2174" i="3"/>
  <c r="AJ2174" i="3"/>
  <c r="AK2174" i="3"/>
  <c r="AL2174" i="3"/>
  <c r="AM2174" i="3"/>
  <c r="AN2174" i="3"/>
  <c r="AV2174" i="3"/>
  <c r="C2175" i="3"/>
  <c r="D2175" i="3"/>
  <c r="E2175" i="3"/>
  <c r="F2175" i="3"/>
  <c r="G2175" i="3"/>
  <c r="H2175" i="3"/>
  <c r="J2175" i="3"/>
  <c r="K2175" i="3"/>
  <c r="L2175" i="3"/>
  <c r="M2175" i="3"/>
  <c r="AG2175" i="3"/>
  <c r="AH2175" i="3"/>
  <c r="AI2175" i="3"/>
  <c r="AJ2175" i="3"/>
  <c r="AK2175" i="3"/>
  <c r="AL2175" i="3"/>
  <c r="AM2175" i="3"/>
  <c r="AN2175" i="3"/>
  <c r="AV2175" i="3"/>
  <c r="C2176" i="3"/>
  <c r="D2176" i="3"/>
  <c r="E2176" i="3"/>
  <c r="F2176" i="3"/>
  <c r="G2176" i="3"/>
  <c r="H2176" i="3"/>
  <c r="J2176" i="3"/>
  <c r="K2176" i="3"/>
  <c r="L2176" i="3"/>
  <c r="M2176" i="3"/>
  <c r="AG2176" i="3"/>
  <c r="AH2176" i="3"/>
  <c r="AI2176" i="3"/>
  <c r="AJ2176" i="3"/>
  <c r="AK2176" i="3"/>
  <c r="AL2176" i="3"/>
  <c r="AM2176" i="3"/>
  <c r="AN2176" i="3"/>
  <c r="AV2176" i="3"/>
  <c r="C2177" i="3"/>
  <c r="D2177" i="3"/>
  <c r="E2177" i="3"/>
  <c r="F2177" i="3"/>
  <c r="G2177" i="3"/>
  <c r="H2177" i="3"/>
  <c r="J2177" i="3"/>
  <c r="K2177" i="3"/>
  <c r="L2177" i="3"/>
  <c r="M2177" i="3"/>
  <c r="AG2177" i="3"/>
  <c r="AH2177" i="3"/>
  <c r="AI2177" i="3"/>
  <c r="AJ2177" i="3"/>
  <c r="AK2177" i="3"/>
  <c r="AL2177" i="3"/>
  <c r="AM2177" i="3"/>
  <c r="AN2177" i="3"/>
  <c r="AV2177" i="3"/>
  <c r="C2178" i="3"/>
  <c r="D2178" i="3"/>
  <c r="E2178" i="3"/>
  <c r="F2178" i="3"/>
  <c r="G2178" i="3"/>
  <c r="H2178" i="3"/>
  <c r="J2178" i="3"/>
  <c r="K2178" i="3"/>
  <c r="L2178" i="3"/>
  <c r="M2178" i="3"/>
  <c r="AG2178" i="3"/>
  <c r="AH2178" i="3"/>
  <c r="AI2178" i="3"/>
  <c r="AJ2178" i="3"/>
  <c r="AK2178" i="3"/>
  <c r="AL2178" i="3"/>
  <c r="AM2178" i="3"/>
  <c r="AN2178" i="3"/>
  <c r="AV2178" i="3"/>
  <c r="C2179" i="3"/>
  <c r="D2179" i="3"/>
  <c r="E2179" i="3"/>
  <c r="F2179" i="3"/>
  <c r="G2179" i="3"/>
  <c r="H2179" i="3"/>
  <c r="J2179" i="3"/>
  <c r="K2179" i="3"/>
  <c r="L2179" i="3"/>
  <c r="M2179" i="3"/>
  <c r="AG2179" i="3"/>
  <c r="AH2179" i="3"/>
  <c r="AI2179" i="3"/>
  <c r="AJ2179" i="3"/>
  <c r="AK2179" i="3"/>
  <c r="AL2179" i="3"/>
  <c r="AM2179" i="3"/>
  <c r="AN2179" i="3"/>
  <c r="AV2179" i="3"/>
  <c r="C2181" i="3"/>
  <c r="D2181" i="3"/>
  <c r="E2181" i="3"/>
  <c r="F2181" i="3"/>
  <c r="G2181" i="3"/>
  <c r="H2181" i="3"/>
  <c r="J2181" i="3"/>
  <c r="K2181" i="3"/>
  <c r="L2181" i="3"/>
  <c r="M2181" i="3"/>
  <c r="AG2181" i="3"/>
  <c r="AH2181" i="3"/>
  <c r="AI2181" i="3"/>
  <c r="AJ2181" i="3"/>
  <c r="AK2181" i="3"/>
  <c r="AL2181" i="3"/>
  <c r="AM2181" i="3"/>
  <c r="AN2181" i="3"/>
  <c r="AV2181" i="3"/>
  <c r="C2182" i="3"/>
  <c r="D2182" i="3"/>
  <c r="E2182" i="3"/>
  <c r="F2182" i="3"/>
  <c r="G2182" i="3"/>
  <c r="H2182" i="3"/>
  <c r="J2182" i="3"/>
  <c r="K2182" i="3"/>
  <c r="L2182" i="3"/>
  <c r="M2182" i="3"/>
  <c r="AG2182" i="3"/>
  <c r="AH2182" i="3"/>
  <c r="AI2182" i="3"/>
  <c r="AJ2182" i="3"/>
  <c r="AK2182" i="3"/>
  <c r="AL2182" i="3"/>
  <c r="AM2182" i="3"/>
  <c r="AN2182" i="3"/>
  <c r="AV2182" i="3"/>
  <c r="C2183" i="3"/>
  <c r="D2183" i="3"/>
  <c r="E2183" i="3"/>
  <c r="F2183" i="3"/>
  <c r="G2183" i="3"/>
  <c r="H2183" i="3"/>
  <c r="J2183" i="3"/>
  <c r="K2183" i="3"/>
  <c r="L2183" i="3"/>
  <c r="M2183" i="3"/>
  <c r="AG2183" i="3"/>
  <c r="AH2183" i="3"/>
  <c r="AI2183" i="3"/>
  <c r="AJ2183" i="3"/>
  <c r="AK2183" i="3"/>
  <c r="AL2183" i="3"/>
  <c r="AM2183" i="3"/>
  <c r="AN2183" i="3"/>
  <c r="AV2183" i="3"/>
  <c r="C2184" i="3"/>
  <c r="D2184" i="3"/>
  <c r="E2184" i="3"/>
  <c r="F2184" i="3"/>
  <c r="G2184" i="3"/>
  <c r="H2184" i="3"/>
  <c r="J2184" i="3"/>
  <c r="K2184" i="3"/>
  <c r="L2184" i="3"/>
  <c r="M2184" i="3"/>
  <c r="AG2184" i="3"/>
  <c r="AH2184" i="3"/>
  <c r="AI2184" i="3"/>
  <c r="AJ2184" i="3"/>
  <c r="AK2184" i="3"/>
  <c r="AL2184" i="3"/>
  <c r="AM2184" i="3"/>
  <c r="AN2184" i="3"/>
  <c r="AV2184" i="3"/>
  <c r="C2185" i="3"/>
  <c r="D2185" i="3"/>
  <c r="E2185" i="3"/>
  <c r="F2185" i="3"/>
  <c r="G2185" i="3"/>
  <c r="H2185" i="3"/>
  <c r="J2185" i="3"/>
  <c r="K2185" i="3"/>
  <c r="L2185" i="3"/>
  <c r="M2185" i="3"/>
  <c r="AG2185" i="3"/>
  <c r="AH2185" i="3"/>
  <c r="AI2185" i="3"/>
  <c r="AJ2185" i="3"/>
  <c r="AK2185" i="3"/>
  <c r="AL2185" i="3"/>
  <c r="AM2185" i="3"/>
  <c r="AN2185" i="3"/>
  <c r="AV2185" i="3"/>
  <c r="C2186" i="3"/>
  <c r="D2186" i="3"/>
  <c r="E2186" i="3"/>
  <c r="F2186" i="3"/>
  <c r="G2186" i="3"/>
  <c r="H2186" i="3"/>
  <c r="J2186" i="3"/>
  <c r="K2186" i="3"/>
  <c r="L2186" i="3"/>
  <c r="M2186" i="3"/>
  <c r="AG2186" i="3"/>
  <c r="AH2186" i="3"/>
  <c r="AI2186" i="3"/>
  <c r="AJ2186" i="3"/>
  <c r="AK2186" i="3"/>
  <c r="AL2186" i="3"/>
  <c r="AM2186" i="3"/>
  <c r="AN2186" i="3"/>
  <c r="AV2186" i="3"/>
  <c r="C2187" i="3"/>
  <c r="D2187" i="3"/>
  <c r="E2187" i="3"/>
  <c r="F2187" i="3"/>
  <c r="G2187" i="3"/>
  <c r="H2187" i="3"/>
  <c r="J2187" i="3"/>
  <c r="K2187" i="3"/>
  <c r="L2187" i="3"/>
  <c r="M2187" i="3"/>
  <c r="AG2187" i="3"/>
  <c r="AH2187" i="3"/>
  <c r="AI2187" i="3"/>
  <c r="AJ2187" i="3"/>
  <c r="AK2187" i="3"/>
  <c r="AL2187" i="3"/>
  <c r="AM2187" i="3"/>
  <c r="AN2187" i="3"/>
  <c r="AV2187" i="3"/>
  <c r="C2188" i="3"/>
  <c r="D2188" i="3"/>
  <c r="E2188" i="3"/>
  <c r="F2188" i="3"/>
  <c r="G2188" i="3"/>
  <c r="H2188" i="3"/>
  <c r="J2188" i="3"/>
  <c r="K2188" i="3"/>
  <c r="L2188" i="3"/>
  <c r="M2188" i="3"/>
  <c r="AG2188" i="3"/>
  <c r="AH2188" i="3"/>
  <c r="AI2188" i="3"/>
  <c r="AJ2188" i="3"/>
  <c r="AK2188" i="3"/>
  <c r="AL2188" i="3"/>
  <c r="AM2188" i="3"/>
  <c r="AN2188" i="3"/>
  <c r="AV2188" i="3"/>
  <c r="C2189" i="3"/>
  <c r="D2189" i="3"/>
  <c r="E2189" i="3"/>
  <c r="F2189" i="3"/>
  <c r="G2189" i="3"/>
  <c r="H2189" i="3"/>
  <c r="J2189" i="3"/>
  <c r="K2189" i="3"/>
  <c r="L2189" i="3"/>
  <c r="M2189" i="3"/>
  <c r="AG2189" i="3"/>
  <c r="AH2189" i="3"/>
  <c r="AI2189" i="3"/>
  <c r="AJ2189" i="3"/>
  <c r="AK2189" i="3"/>
  <c r="AL2189" i="3"/>
  <c r="AM2189" i="3"/>
  <c r="AN2189" i="3"/>
  <c r="AV2189" i="3"/>
  <c r="C2190" i="3"/>
  <c r="D2190" i="3"/>
  <c r="E2190" i="3"/>
  <c r="F2190" i="3"/>
  <c r="G2190" i="3"/>
  <c r="H2190" i="3"/>
  <c r="J2190" i="3"/>
  <c r="K2190" i="3"/>
  <c r="L2190" i="3"/>
  <c r="M2190" i="3"/>
  <c r="AG2190" i="3"/>
  <c r="AH2190" i="3"/>
  <c r="AI2190" i="3"/>
  <c r="AJ2190" i="3"/>
  <c r="AK2190" i="3"/>
  <c r="AL2190" i="3"/>
  <c r="AM2190" i="3"/>
  <c r="AN2190" i="3"/>
  <c r="AV2190" i="3"/>
  <c r="C2191" i="3"/>
  <c r="D2191" i="3"/>
  <c r="E2191" i="3"/>
  <c r="F2191" i="3"/>
  <c r="G2191" i="3"/>
  <c r="H2191" i="3"/>
  <c r="J2191" i="3"/>
  <c r="K2191" i="3"/>
  <c r="L2191" i="3"/>
  <c r="M2191" i="3"/>
  <c r="AG2191" i="3"/>
  <c r="AH2191" i="3"/>
  <c r="AI2191" i="3"/>
  <c r="AJ2191" i="3"/>
  <c r="AK2191" i="3"/>
  <c r="AL2191" i="3"/>
  <c r="AM2191" i="3"/>
  <c r="AN2191" i="3"/>
  <c r="AV2191" i="3"/>
  <c r="C2192" i="3"/>
  <c r="D2192" i="3"/>
  <c r="E2192" i="3"/>
  <c r="F2192" i="3"/>
  <c r="G2192" i="3"/>
  <c r="H2192" i="3"/>
  <c r="J2192" i="3"/>
  <c r="K2192" i="3"/>
  <c r="L2192" i="3"/>
  <c r="M2192" i="3"/>
  <c r="AG2192" i="3"/>
  <c r="AH2192" i="3"/>
  <c r="AI2192" i="3"/>
  <c r="AJ2192" i="3"/>
  <c r="AK2192" i="3"/>
  <c r="AL2192" i="3"/>
  <c r="AM2192" i="3"/>
  <c r="AN2192" i="3"/>
  <c r="AV2192" i="3"/>
  <c r="C2193" i="3"/>
  <c r="D2193" i="3"/>
  <c r="E2193" i="3"/>
  <c r="F2193" i="3"/>
  <c r="G2193" i="3"/>
  <c r="H2193" i="3"/>
  <c r="J2193" i="3"/>
  <c r="K2193" i="3"/>
  <c r="L2193" i="3"/>
  <c r="M2193" i="3"/>
  <c r="AG2193" i="3"/>
  <c r="AH2193" i="3"/>
  <c r="AI2193" i="3"/>
  <c r="AJ2193" i="3"/>
  <c r="AK2193" i="3"/>
  <c r="AL2193" i="3"/>
  <c r="AM2193" i="3"/>
  <c r="AN2193" i="3"/>
  <c r="AV2193" i="3"/>
  <c r="C2194" i="3"/>
  <c r="D2194" i="3"/>
  <c r="E2194" i="3"/>
  <c r="F2194" i="3"/>
  <c r="G2194" i="3"/>
  <c r="H2194" i="3"/>
  <c r="J2194" i="3"/>
  <c r="K2194" i="3"/>
  <c r="L2194" i="3"/>
  <c r="M2194" i="3"/>
  <c r="AG2194" i="3"/>
  <c r="AH2194" i="3"/>
  <c r="AI2194" i="3"/>
  <c r="AJ2194" i="3"/>
  <c r="AK2194" i="3"/>
  <c r="AL2194" i="3"/>
  <c r="AM2194" i="3"/>
  <c r="AN2194" i="3"/>
  <c r="AV2194" i="3"/>
  <c r="C2195" i="3"/>
  <c r="D2195" i="3"/>
  <c r="E2195" i="3"/>
  <c r="F2195" i="3"/>
  <c r="G2195" i="3"/>
  <c r="H2195" i="3"/>
  <c r="J2195" i="3"/>
  <c r="K2195" i="3"/>
  <c r="L2195" i="3"/>
  <c r="M2195" i="3"/>
  <c r="AG2195" i="3"/>
  <c r="AH2195" i="3"/>
  <c r="AI2195" i="3"/>
  <c r="AJ2195" i="3"/>
  <c r="AK2195" i="3"/>
  <c r="AL2195" i="3"/>
  <c r="AM2195" i="3"/>
  <c r="AN2195" i="3"/>
  <c r="AV2195" i="3"/>
  <c r="C2196" i="3"/>
  <c r="D2196" i="3"/>
  <c r="E2196" i="3"/>
  <c r="F2196" i="3"/>
  <c r="G2196" i="3"/>
  <c r="H2196" i="3"/>
  <c r="J2196" i="3"/>
  <c r="K2196" i="3"/>
  <c r="L2196" i="3"/>
  <c r="M2196" i="3"/>
  <c r="AG2196" i="3"/>
  <c r="AH2196" i="3"/>
  <c r="AI2196" i="3"/>
  <c r="AJ2196" i="3"/>
  <c r="AK2196" i="3"/>
  <c r="AL2196" i="3"/>
  <c r="AM2196" i="3"/>
  <c r="AN2196" i="3"/>
  <c r="AV2196" i="3"/>
  <c r="C2197" i="3"/>
  <c r="D2197" i="3"/>
  <c r="E2197" i="3"/>
  <c r="F2197" i="3"/>
  <c r="G2197" i="3"/>
  <c r="H2197" i="3"/>
  <c r="J2197" i="3"/>
  <c r="K2197" i="3"/>
  <c r="L2197" i="3"/>
  <c r="M2197" i="3"/>
  <c r="AG2197" i="3"/>
  <c r="AH2197" i="3"/>
  <c r="AI2197" i="3"/>
  <c r="AJ2197" i="3"/>
  <c r="AK2197" i="3"/>
  <c r="AL2197" i="3"/>
  <c r="AM2197" i="3"/>
  <c r="AN2197" i="3"/>
  <c r="AV2197" i="3"/>
  <c r="C2198" i="3"/>
  <c r="D2198" i="3"/>
  <c r="E2198" i="3"/>
  <c r="F2198" i="3"/>
  <c r="G2198" i="3"/>
  <c r="H2198" i="3"/>
  <c r="J2198" i="3"/>
  <c r="K2198" i="3"/>
  <c r="L2198" i="3"/>
  <c r="M2198" i="3"/>
  <c r="AG2198" i="3"/>
  <c r="AH2198" i="3"/>
  <c r="AI2198" i="3"/>
  <c r="AJ2198" i="3"/>
  <c r="AK2198" i="3"/>
  <c r="AL2198" i="3"/>
  <c r="AM2198" i="3"/>
  <c r="AN2198" i="3"/>
  <c r="AV2198" i="3"/>
  <c r="C2199" i="3"/>
  <c r="D2199" i="3"/>
  <c r="E2199" i="3"/>
  <c r="F2199" i="3"/>
  <c r="G2199" i="3"/>
  <c r="H2199" i="3"/>
  <c r="J2199" i="3"/>
  <c r="K2199" i="3"/>
  <c r="L2199" i="3"/>
  <c r="M2199" i="3"/>
  <c r="AG2199" i="3"/>
  <c r="AH2199" i="3"/>
  <c r="AI2199" i="3"/>
  <c r="AJ2199" i="3"/>
  <c r="AK2199" i="3"/>
  <c r="AL2199" i="3"/>
  <c r="AM2199" i="3"/>
  <c r="AN2199" i="3"/>
  <c r="AV2199" i="3"/>
  <c r="C2200" i="3"/>
  <c r="D2200" i="3"/>
  <c r="E2200" i="3"/>
  <c r="F2200" i="3"/>
  <c r="G2200" i="3"/>
  <c r="H2200" i="3"/>
  <c r="J2200" i="3"/>
  <c r="K2200" i="3"/>
  <c r="L2200" i="3"/>
  <c r="M2200" i="3"/>
  <c r="AG2200" i="3"/>
  <c r="AH2200" i="3"/>
  <c r="AI2200" i="3"/>
  <c r="AJ2200" i="3"/>
  <c r="AK2200" i="3"/>
  <c r="AL2200" i="3"/>
  <c r="AM2200" i="3"/>
  <c r="AN2200" i="3"/>
  <c r="AV2200" i="3"/>
  <c r="C2201" i="3"/>
  <c r="D2201" i="3"/>
  <c r="E2201" i="3"/>
  <c r="F2201" i="3"/>
  <c r="G2201" i="3"/>
  <c r="H2201" i="3"/>
  <c r="J2201" i="3"/>
  <c r="K2201" i="3"/>
  <c r="L2201" i="3"/>
  <c r="M2201" i="3"/>
  <c r="AG2201" i="3"/>
  <c r="AH2201" i="3"/>
  <c r="AI2201" i="3"/>
  <c r="AJ2201" i="3"/>
  <c r="AK2201" i="3"/>
  <c r="AL2201" i="3"/>
  <c r="AM2201" i="3"/>
  <c r="AN2201" i="3"/>
  <c r="AV2201" i="3"/>
  <c r="C2202" i="3"/>
  <c r="D2202" i="3"/>
  <c r="E2202" i="3"/>
  <c r="F2202" i="3"/>
  <c r="G2202" i="3"/>
  <c r="H2202" i="3"/>
  <c r="J2202" i="3"/>
  <c r="K2202" i="3"/>
  <c r="L2202" i="3"/>
  <c r="M2202" i="3"/>
  <c r="AG2202" i="3"/>
  <c r="AH2202" i="3"/>
  <c r="AI2202" i="3"/>
  <c r="AJ2202" i="3"/>
  <c r="AK2202" i="3"/>
  <c r="AL2202" i="3"/>
  <c r="AM2202" i="3"/>
  <c r="AN2202" i="3"/>
  <c r="AV2202" i="3"/>
  <c r="C2203" i="3"/>
  <c r="D2203" i="3"/>
  <c r="E2203" i="3"/>
  <c r="F2203" i="3"/>
  <c r="G2203" i="3"/>
  <c r="H2203" i="3"/>
  <c r="J2203" i="3"/>
  <c r="K2203" i="3"/>
  <c r="L2203" i="3"/>
  <c r="M2203" i="3"/>
  <c r="AG2203" i="3"/>
  <c r="AH2203" i="3"/>
  <c r="AI2203" i="3"/>
  <c r="AJ2203" i="3"/>
  <c r="AK2203" i="3"/>
  <c r="AL2203" i="3"/>
  <c r="AM2203" i="3"/>
  <c r="AN2203" i="3"/>
  <c r="AV2203" i="3"/>
  <c r="C2204" i="3"/>
  <c r="D2204" i="3"/>
  <c r="E2204" i="3"/>
  <c r="F2204" i="3"/>
  <c r="G2204" i="3"/>
  <c r="H2204" i="3"/>
  <c r="J2204" i="3"/>
  <c r="K2204" i="3"/>
  <c r="L2204" i="3"/>
  <c r="M2204" i="3"/>
  <c r="AG2204" i="3"/>
  <c r="AH2204" i="3"/>
  <c r="AI2204" i="3"/>
  <c r="AJ2204" i="3"/>
  <c r="AK2204" i="3"/>
  <c r="AL2204" i="3"/>
  <c r="AM2204" i="3"/>
  <c r="AN2204" i="3"/>
  <c r="AV2204" i="3"/>
  <c r="C2205" i="3"/>
  <c r="D2205" i="3"/>
  <c r="E2205" i="3"/>
  <c r="F2205" i="3"/>
  <c r="G2205" i="3"/>
  <c r="H2205" i="3"/>
  <c r="J2205" i="3"/>
  <c r="K2205" i="3"/>
  <c r="L2205" i="3"/>
  <c r="M2205" i="3"/>
  <c r="AG2205" i="3"/>
  <c r="AH2205" i="3"/>
  <c r="AI2205" i="3"/>
  <c r="AJ2205" i="3"/>
  <c r="AK2205" i="3"/>
  <c r="AL2205" i="3"/>
  <c r="AM2205" i="3"/>
  <c r="AN2205" i="3"/>
  <c r="AV2205" i="3"/>
  <c r="C2206" i="3"/>
  <c r="D2206" i="3"/>
  <c r="E2206" i="3"/>
  <c r="F2206" i="3"/>
  <c r="G2206" i="3"/>
  <c r="H2206" i="3"/>
  <c r="J2206" i="3"/>
  <c r="K2206" i="3"/>
  <c r="L2206" i="3"/>
  <c r="M2206" i="3"/>
  <c r="AG2206" i="3"/>
  <c r="AH2206" i="3"/>
  <c r="AI2206" i="3"/>
  <c r="AJ2206" i="3"/>
  <c r="AK2206" i="3"/>
  <c r="AL2206" i="3"/>
  <c r="AM2206" i="3"/>
  <c r="AN2206" i="3"/>
  <c r="AV2206" i="3"/>
  <c r="C2207" i="3"/>
  <c r="D2207" i="3"/>
  <c r="E2207" i="3"/>
  <c r="F2207" i="3"/>
  <c r="G2207" i="3"/>
  <c r="H2207" i="3"/>
  <c r="J2207" i="3"/>
  <c r="K2207" i="3"/>
  <c r="L2207" i="3"/>
  <c r="M2207" i="3"/>
  <c r="AG2207" i="3"/>
  <c r="AH2207" i="3"/>
  <c r="AI2207" i="3"/>
  <c r="AJ2207" i="3"/>
  <c r="AK2207" i="3"/>
  <c r="AL2207" i="3"/>
  <c r="AM2207" i="3"/>
  <c r="AN2207" i="3"/>
  <c r="AV2207" i="3"/>
  <c r="C2208" i="3"/>
  <c r="D2208" i="3"/>
  <c r="E2208" i="3"/>
  <c r="F2208" i="3"/>
  <c r="G2208" i="3"/>
  <c r="H2208" i="3"/>
  <c r="J2208" i="3"/>
  <c r="K2208" i="3"/>
  <c r="L2208" i="3"/>
  <c r="M2208" i="3"/>
  <c r="AG2208" i="3"/>
  <c r="AH2208" i="3"/>
  <c r="AI2208" i="3"/>
  <c r="AJ2208" i="3"/>
  <c r="AK2208" i="3"/>
  <c r="AL2208" i="3"/>
  <c r="AM2208" i="3"/>
  <c r="AN2208" i="3"/>
  <c r="AV2208" i="3"/>
  <c r="C2209" i="3"/>
  <c r="D2209" i="3"/>
  <c r="E2209" i="3"/>
  <c r="F2209" i="3"/>
  <c r="G2209" i="3"/>
  <c r="H2209" i="3"/>
  <c r="J2209" i="3"/>
  <c r="K2209" i="3"/>
  <c r="L2209" i="3"/>
  <c r="M2209" i="3"/>
  <c r="AG2209" i="3"/>
  <c r="AH2209" i="3"/>
  <c r="AI2209" i="3"/>
  <c r="AJ2209" i="3"/>
  <c r="AK2209" i="3"/>
  <c r="AL2209" i="3"/>
  <c r="AM2209" i="3"/>
  <c r="AN2209" i="3"/>
  <c r="AV2209" i="3"/>
  <c r="C2210" i="3"/>
  <c r="D2210" i="3"/>
  <c r="E2210" i="3"/>
  <c r="F2210" i="3"/>
  <c r="G2210" i="3"/>
  <c r="H2210" i="3"/>
  <c r="J2210" i="3"/>
  <c r="K2210" i="3"/>
  <c r="L2210" i="3"/>
  <c r="M2210" i="3"/>
  <c r="AG2210" i="3"/>
  <c r="AH2210" i="3"/>
  <c r="AI2210" i="3"/>
  <c r="AJ2210" i="3"/>
  <c r="AK2210" i="3"/>
  <c r="AL2210" i="3"/>
  <c r="AM2210" i="3"/>
  <c r="AN2210" i="3"/>
  <c r="AV2210" i="3"/>
  <c r="C2211" i="3"/>
  <c r="D2211" i="3"/>
  <c r="E2211" i="3"/>
  <c r="F2211" i="3"/>
  <c r="G2211" i="3"/>
  <c r="H2211" i="3"/>
  <c r="J2211" i="3"/>
  <c r="K2211" i="3"/>
  <c r="L2211" i="3"/>
  <c r="M2211" i="3"/>
  <c r="AG2211" i="3"/>
  <c r="AH2211" i="3"/>
  <c r="AI2211" i="3"/>
  <c r="AJ2211" i="3"/>
  <c r="AK2211" i="3"/>
  <c r="AL2211" i="3"/>
  <c r="AM2211" i="3"/>
  <c r="AN2211" i="3"/>
  <c r="AV2211" i="3"/>
  <c r="C2212" i="3"/>
  <c r="D2212" i="3"/>
  <c r="E2212" i="3"/>
  <c r="F2212" i="3"/>
  <c r="G2212" i="3"/>
  <c r="H2212" i="3"/>
  <c r="J2212" i="3"/>
  <c r="K2212" i="3"/>
  <c r="L2212" i="3"/>
  <c r="M2212" i="3"/>
  <c r="AG2212" i="3"/>
  <c r="AH2212" i="3"/>
  <c r="AI2212" i="3"/>
  <c r="AJ2212" i="3"/>
  <c r="AK2212" i="3"/>
  <c r="AL2212" i="3"/>
  <c r="AM2212" i="3"/>
  <c r="AN2212" i="3"/>
  <c r="AV2212" i="3"/>
  <c r="C2213" i="3"/>
  <c r="D2213" i="3"/>
  <c r="E2213" i="3"/>
  <c r="F2213" i="3"/>
  <c r="G2213" i="3"/>
  <c r="H2213" i="3"/>
  <c r="J2213" i="3"/>
  <c r="K2213" i="3"/>
  <c r="L2213" i="3"/>
  <c r="M2213" i="3"/>
  <c r="AG2213" i="3"/>
  <c r="AH2213" i="3"/>
  <c r="AI2213" i="3"/>
  <c r="AJ2213" i="3"/>
  <c r="AK2213" i="3"/>
  <c r="AL2213" i="3"/>
  <c r="AM2213" i="3"/>
  <c r="AN2213" i="3"/>
  <c r="AV2213" i="3"/>
  <c r="C2214" i="3"/>
  <c r="D2214" i="3"/>
  <c r="E2214" i="3"/>
  <c r="F2214" i="3"/>
  <c r="G2214" i="3"/>
  <c r="H2214" i="3"/>
  <c r="J2214" i="3"/>
  <c r="K2214" i="3"/>
  <c r="L2214" i="3"/>
  <c r="M2214" i="3"/>
  <c r="AG2214" i="3"/>
  <c r="AH2214" i="3"/>
  <c r="AI2214" i="3"/>
  <c r="AJ2214" i="3"/>
  <c r="AK2214" i="3"/>
  <c r="AL2214" i="3"/>
  <c r="AM2214" i="3"/>
  <c r="AN2214" i="3"/>
  <c r="AV2214" i="3"/>
  <c r="C2215" i="3"/>
  <c r="D2215" i="3"/>
  <c r="E2215" i="3"/>
  <c r="F2215" i="3"/>
  <c r="G2215" i="3"/>
  <c r="H2215" i="3"/>
  <c r="J2215" i="3"/>
  <c r="K2215" i="3"/>
  <c r="L2215" i="3"/>
  <c r="M2215" i="3"/>
  <c r="AG2215" i="3"/>
  <c r="AH2215" i="3"/>
  <c r="AI2215" i="3"/>
  <c r="AJ2215" i="3"/>
  <c r="AK2215" i="3"/>
  <c r="AL2215" i="3"/>
  <c r="AM2215" i="3"/>
  <c r="AN2215" i="3"/>
  <c r="AV2215" i="3"/>
  <c r="C2216" i="3"/>
  <c r="D2216" i="3"/>
  <c r="E2216" i="3"/>
  <c r="F2216" i="3"/>
  <c r="G2216" i="3"/>
  <c r="H2216" i="3"/>
  <c r="J2216" i="3"/>
  <c r="K2216" i="3"/>
  <c r="L2216" i="3"/>
  <c r="M2216" i="3"/>
  <c r="AG2216" i="3"/>
  <c r="AH2216" i="3"/>
  <c r="AI2216" i="3"/>
  <c r="AJ2216" i="3"/>
  <c r="AK2216" i="3"/>
  <c r="AL2216" i="3"/>
  <c r="AM2216" i="3"/>
  <c r="AN2216" i="3"/>
  <c r="AV2216" i="3"/>
  <c r="C2217" i="3"/>
  <c r="D2217" i="3"/>
  <c r="E2217" i="3"/>
  <c r="F2217" i="3"/>
  <c r="G2217" i="3"/>
  <c r="H2217" i="3"/>
  <c r="J2217" i="3"/>
  <c r="K2217" i="3"/>
  <c r="L2217" i="3"/>
  <c r="M2217" i="3"/>
  <c r="AG2217" i="3"/>
  <c r="AH2217" i="3"/>
  <c r="AI2217" i="3"/>
  <c r="AJ2217" i="3"/>
  <c r="AK2217" i="3"/>
  <c r="AL2217" i="3"/>
  <c r="AM2217" i="3"/>
  <c r="AN2217" i="3"/>
  <c r="AV2217" i="3"/>
  <c r="C2218" i="3"/>
  <c r="D2218" i="3"/>
  <c r="E2218" i="3"/>
  <c r="F2218" i="3"/>
  <c r="G2218" i="3"/>
  <c r="H2218" i="3"/>
  <c r="J2218" i="3"/>
  <c r="K2218" i="3"/>
  <c r="L2218" i="3"/>
  <c r="M2218" i="3"/>
  <c r="AG2218" i="3"/>
  <c r="AH2218" i="3"/>
  <c r="AI2218" i="3"/>
  <c r="AJ2218" i="3"/>
  <c r="AK2218" i="3"/>
  <c r="AL2218" i="3"/>
  <c r="AM2218" i="3"/>
  <c r="AN2218" i="3"/>
  <c r="AV2218" i="3"/>
  <c r="C2219" i="3"/>
  <c r="D2219" i="3"/>
  <c r="E2219" i="3"/>
  <c r="F2219" i="3"/>
  <c r="G2219" i="3"/>
  <c r="H2219" i="3"/>
  <c r="J2219" i="3"/>
  <c r="K2219" i="3"/>
  <c r="L2219" i="3"/>
  <c r="M2219" i="3"/>
  <c r="AG2219" i="3"/>
  <c r="AH2219" i="3"/>
  <c r="AI2219" i="3"/>
  <c r="AJ2219" i="3"/>
  <c r="AK2219" i="3"/>
  <c r="AL2219" i="3"/>
  <c r="AM2219" i="3"/>
  <c r="AN2219" i="3"/>
  <c r="AV2219" i="3"/>
  <c r="C2220" i="3"/>
  <c r="D2220" i="3"/>
  <c r="E2220" i="3"/>
  <c r="F2220" i="3"/>
  <c r="G2220" i="3"/>
  <c r="H2220" i="3"/>
  <c r="J2220" i="3"/>
  <c r="K2220" i="3"/>
  <c r="L2220" i="3"/>
  <c r="M2220" i="3"/>
  <c r="AG2220" i="3"/>
  <c r="AH2220" i="3"/>
  <c r="AI2220" i="3"/>
  <c r="AJ2220" i="3"/>
  <c r="AK2220" i="3"/>
  <c r="AL2220" i="3"/>
  <c r="AM2220" i="3"/>
  <c r="AN2220" i="3"/>
  <c r="AV2220" i="3"/>
  <c r="C2221" i="3"/>
  <c r="D2221" i="3"/>
  <c r="E2221" i="3"/>
  <c r="F2221" i="3"/>
  <c r="G2221" i="3"/>
  <c r="H2221" i="3"/>
  <c r="J2221" i="3"/>
  <c r="K2221" i="3"/>
  <c r="L2221" i="3"/>
  <c r="M2221" i="3"/>
  <c r="AG2221" i="3"/>
  <c r="AH2221" i="3"/>
  <c r="AI2221" i="3"/>
  <c r="AJ2221" i="3"/>
  <c r="AK2221" i="3"/>
  <c r="AL2221" i="3"/>
  <c r="AM2221" i="3"/>
  <c r="AN2221" i="3"/>
  <c r="AV2221" i="3"/>
  <c r="C2222" i="3"/>
  <c r="D2222" i="3"/>
  <c r="E2222" i="3"/>
  <c r="F2222" i="3"/>
  <c r="G2222" i="3"/>
  <c r="H2222" i="3"/>
  <c r="J2222" i="3"/>
  <c r="K2222" i="3"/>
  <c r="L2222" i="3"/>
  <c r="M2222" i="3"/>
  <c r="AG2222" i="3"/>
  <c r="AH2222" i="3"/>
  <c r="AI2222" i="3"/>
  <c r="AJ2222" i="3"/>
  <c r="AK2222" i="3"/>
  <c r="AL2222" i="3"/>
  <c r="AM2222" i="3"/>
  <c r="AN2222" i="3"/>
  <c r="AV2222" i="3"/>
  <c r="C2223" i="3"/>
  <c r="D2223" i="3"/>
  <c r="E2223" i="3"/>
  <c r="F2223" i="3"/>
  <c r="G2223" i="3"/>
  <c r="H2223" i="3"/>
  <c r="J2223" i="3"/>
  <c r="K2223" i="3"/>
  <c r="L2223" i="3"/>
  <c r="M2223" i="3"/>
  <c r="AG2223" i="3"/>
  <c r="AH2223" i="3"/>
  <c r="AI2223" i="3"/>
  <c r="AJ2223" i="3"/>
  <c r="AK2223" i="3"/>
  <c r="AL2223" i="3"/>
  <c r="AM2223" i="3"/>
  <c r="AN2223" i="3"/>
  <c r="AV2223" i="3"/>
  <c r="C2224" i="3"/>
  <c r="D2224" i="3"/>
  <c r="E2224" i="3"/>
  <c r="F2224" i="3"/>
  <c r="G2224" i="3"/>
  <c r="H2224" i="3"/>
  <c r="J2224" i="3"/>
  <c r="K2224" i="3"/>
  <c r="L2224" i="3"/>
  <c r="M2224" i="3"/>
  <c r="AG2224" i="3"/>
  <c r="AH2224" i="3"/>
  <c r="AI2224" i="3"/>
  <c r="AJ2224" i="3"/>
  <c r="AK2224" i="3"/>
  <c r="AL2224" i="3"/>
  <c r="AM2224" i="3"/>
  <c r="AN2224" i="3"/>
  <c r="AV2224" i="3"/>
  <c r="C2225" i="3"/>
  <c r="D2225" i="3"/>
  <c r="E2225" i="3"/>
  <c r="F2225" i="3"/>
  <c r="G2225" i="3"/>
  <c r="H2225" i="3"/>
  <c r="J2225" i="3"/>
  <c r="K2225" i="3"/>
  <c r="L2225" i="3"/>
  <c r="M2225" i="3"/>
  <c r="AG2225" i="3"/>
  <c r="AH2225" i="3"/>
  <c r="AI2225" i="3"/>
  <c r="AJ2225" i="3"/>
  <c r="AK2225" i="3"/>
  <c r="AL2225" i="3"/>
  <c r="AM2225" i="3"/>
  <c r="AN2225" i="3"/>
  <c r="AV2225" i="3"/>
  <c r="C2226" i="3"/>
  <c r="D2226" i="3"/>
  <c r="E2226" i="3"/>
  <c r="F2226" i="3"/>
  <c r="G2226" i="3"/>
  <c r="H2226" i="3"/>
  <c r="J2226" i="3"/>
  <c r="K2226" i="3"/>
  <c r="L2226" i="3"/>
  <c r="M2226" i="3"/>
  <c r="AG2226" i="3"/>
  <c r="AH2226" i="3"/>
  <c r="AI2226" i="3"/>
  <c r="AJ2226" i="3"/>
  <c r="AK2226" i="3"/>
  <c r="AL2226" i="3"/>
  <c r="AM2226" i="3"/>
  <c r="AN2226" i="3"/>
  <c r="AV2226" i="3"/>
  <c r="C2227" i="3"/>
  <c r="D2227" i="3"/>
  <c r="E2227" i="3"/>
  <c r="F2227" i="3"/>
  <c r="G2227" i="3"/>
  <c r="H2227" i="3"/>
  <c r="J2227" i="3"/>
  <c r="K2227" i="3"/>
  <c r="L2227" i="3"/>
  <c r="M2227" i="3"/>
  <c r="AG2227" i="3"/>
  <c r="AH2227" i="3"/>
  <c r="AI2227" i="3"/>
  <c r="AJ2227" i="3"/>
  <c r="AK2227" i="3"/>
  <c r="AL2227" i="3"/>
  <c r="AM2227" i="3"/>
  <c r="AN2227" i="3"/>
  <c r="AV2227" i="3"/>
  <c r="C2228" i="3"/>
  <c r="D2228" i="3"/>
  <c r="E2228" i="3"/>
  <c r="F2228" i="3"/>
  <c r="G2228" i="3"/>
  <c r="H2228" i="3"/>
  <c r="J2228" i="3"/>
  <c r="K2228" i="3"/>
  <c r="L2228" i="3"/>
  <c r="M2228" i="3"/>
  <c r="AG2228" i="3"/>
  <c r="AH2228" i="3"/>
  <c r="AI2228" i="3"/>
  <c r="AJ2228" i="3"/>
  <c r="AK2228" i="3"/>
  <c r="AL2228" i="3"/>
  <c r="AM2228" i="3"/>
  <c r="AN2228" i="3"/>
  <c r="AV2228" i="3"/>
  <c r="C2229" i="3"/>
  <c r="D2229" i="3"/>
  <c r="E2229" i="3"/>
  <c r="F2229" i="3"/>
  <c r="G2229" i="3"/>
  <c r="H2229" i="3"/>
  <c r="J2229" i="3"/>
  <c r="K2229" i="3"/>
  <c r="L2229" i="3"/>
  <c r="M2229" i="3"/>
  <c r="AG2229" i="3"/>
  <c r="AH2229" i="3"/>
  <c r="AI2229" i="3"/>
  <c r="AJ2229" i="3"/>
  <c r="AK2229" i="3"/>
  <c r="AL2229" i="3"/>
  <c r="AM2229" i="3"/>
  <c r="AN2229" i="3"/>
  <c r="AV2229" i="3"/>
  <c r="C2230" i="3"/>
  <c r="D2230" i="3"/>
  <c r="E2230" i="3"/>
  <c r="F2230" i="3"/>
  <c r="G2230" i="3"/>
  <c r="H2230" i="3"/>
  <c r="J2230" i="3"/>
  <c r="K2230" i="3"/>
  <c r="L2230" i="3"/>
  <c r="M2230" i="3"/>
  <c r="AG2230" i="3"/>
  <c r="AH2230" i="3"/>
  <c r="AI2230" i="3"/>
  <c r="AJ2230" i="3"/>
  <c r="AK2230" i="3"/>
  <c r="AL2230" i="3"/>
  <c r="AM2230" i="3"/>
  <c r="AN2230" i="3"/>
  <c r="AV2230" i="3"/>
  <c r="C2231" i="3"/>
  <c r="D2231" i="3"/>
  <c r="E2231" i="3"/>
  <c r="F2231" i="3"/>
  <c r="G2231" i="3"/>
  <c r="H2231" i="3"/>
  <c r="J2231" i="3"/>
  <c r="K2231" i="3"/>
  <c r="L2231" i="3"/>
  <c r="M2231" i="3"/>
  <c r="AG2231" i="3"/>
  <c r="AH2231" i="3"/>
  <c r="AI2231" i="3"/>
  <c r="AJ2231" i="3"/>
  <c r="AK2231" i="3"/>
  <c r="AL2231" i="3"/>
  <c r="AM2231" i="3"/>
  <c r="AN2231" i="3"/>
  <c r="AV2231" i="3"/>
  <c r="C2232" i="3"/>
  <c r="D2232" i="3"/>
  <c r="E2232" i="3"/>
  <c r="F2232" i="3"/>
  <c r="G2232" i="3"/>
  <c r="H2232" i="3"/>
  <c r="J2232" i="3"/>
  <c r="K2232" i="3"/>
  <c r="L2232" i="3"/>
  <c r="M2232" i="3"/>
  <c r="AG2232" i="3"/>
  <c r="AH2232" i="3"/>
  <c r="AI2232" i="3"/>
  <c r="AJ2232" i="3"/>
  <c r="AK2232" i="3"/>
  <c r="AL2232" i="3"/>
  <c r="AM2232" i="3"/>
  <c r="AN2232" i="3"/>
  <c r="AV2232" i="3"/>
  <c r="C2233" i="3"/>
  <c r="D2233" i="3"/>
  <c r="E2233" i="3"/>
  <c r="F2233" i="3"/>
  <c r="G2233" i="3"/>
  <c r="H2233" i="3"/>
  <c r="J2233" i="3"/>
  <c r="K2233" i="3"/>
  <c r="L2233" i="3"/>
  <c r="M2233" i="3"/>
  <c r="AG2233" i="3"/>
  <c r="AH2233" i="3"/>
  <c r="AI2233" i="3"/>
  <c r="AJ2233" i="3"/>
  <c r="AK2233" i="3"/>
  <c r="AL2233" i="3"/>
  <c r="AM2233" i="3"/>
  <c r="AN2233" i="3"/>
  <c r="AV2233" i="3"/>
  <c r="C2234" i="3"/>
  <c r="D2234" i="3"/>
  <c r="E2234" i="3"/>
  <c r="F2234" i="3"/>
  <c r="G2234" i="3"/>
  <c r="H2234" i="3"/>
  <c r="J2234" i="3"/>
  <c r="K2234" i="3"/>
  <c r="L2234" i="3"/>
  <c r="M2234" i="3"/>
  <c r="AG2234" i="3"/>
  <c r="AH2234" i="3"/>
  <c r="AI2234" i="3"/>
  <c r="AJ2234" i="3"/>
  <c r="AK2234" i="3"/>
  <c r="AL2234" i="3"/>
  <c r="AM2234" i="3"/>
  <c r="AN2234" i="3"/>
  <c r="AV2234" i="3"/>
  <c r="C2235" i="3"/>
  <c r="D2235" i="3"/>
  <c r="E2235" i="3"/>
  <c r="F2235" i="3"/>
  <c r="G2235" i="3"/>
  <c r="H2235" i="3"/>
  <c r="J2235" i="3"/>
  <c r="K2235" i="3"/>
  <c r="L2235" i="3"/>
  <c r="M2235" i="3"/>
  <c r="AG2235" i="3"/>
  <c r="AH2235" i="3"/>
  <c r="AI2235" i="3"/>
  <c r="AJ2235" i="3"/>
  <c r="AK2235" i="3"/>
  <c r="AL2235" i="3"/>
  <c r="AM2235" i="3"/>
  <c r="AN2235" i="3"/>
  <c r="AV2235" i="3"/>
  <c r="C2236" i="3"/>
  <c r="D2236" i="3"/>
  <c r="E2236" i="3"/>
  <c r="F2236" i="3"/>
  <c r="G2236" i="3"/>
  <c r="H2236" i="3"/>
  <c r="J2236" i="3"/>
  <c r="K2236" i="3"/>
  <c r="L2236" i="3"/>
  <c r="M2236" i="3"/>
  <c r="AG2236" i="3"/>
  <c r="AH2236" i="3"/>
  <c r="AI2236" i="3"/>
  <c r="AJ2236" i="3"/>
  <c r="AK2236" i="3"/>
  <c r="AL2236" i="3"/>
  <c r="AM2236" i="3"/>
  <c r="AN2236" i="3"/>
  <c r="AV2236" i="3"/>
  <c r="C2237" i="3"/>
  <c r="D2237" i="3"/>
  <c r="E2237" i="3"/>
  <c r="F2237" i="3"/>
  <c r="G2237" i="3"/>
  <c r="H2237" i="3"/>
  <c r="J2237" i="3"/>
  <c r="K2237" i="3"/>
  <c r="L2237" i="3"/>
  <c r="M2237" i="3"/>
  <c r="AG2237" i="3"/>
  <c r="AH2237" i="3"/>
  <c r="AI2237" i="3"/>
  <c r="AJ2237" i="3"/>
  <c r="AK2237" i="3"/>
  <c r="AL2237" i="3"/>
  <c r="AM2237" i="3"/>
  <c r="AN2237" i="3"/>
  <c r="AV2237" i="3"/>
  <c r="C2238" i="3"/>
  <c r="D2238" i="3"/>
  <c r="E2238" i="3"/>
  <c r="F2238" i="3"/>
  <c r="G2238" i="3"/>
  <c r="H2238" i="3"/>
  <c r="J2238" i="3"/>
  <c r="K2238" i="3"/>
  <c r="L2238" i="3"/>
  <c r="M2238" i="3"/>
  <c r="AG2238" i="3"/>
  <c r="AH2238" i="3"/>
  <c r="AI2238" i="3"/>
  <c r="AJ2238" i="3"/>
  <c r="AK2238" i="3"/>
  <c r="AL2238" i="3"/>
  <c r="AM2238" i="3"/>
  <c r="AN2238" i="3"/>
  <c r="AV2238" i="3"/>
  <c r="C2239" i="3"/>
  <c r="D2239" i="3"/>
  <c r="E2239" i="3"/>
  <c r="F2239" i="3"/>
  <c r="G2239" i="3"/>
  <c r="H2239" i="3"/>
  <c r="J2239" i="3"/>
  <c r="K2239" i="3"/>
  <c r="L2239" i="3"/>
  <c r="M2239" i="3"/>
  <c r="AG2239" i="3"/>
  <c r="AH2239" i="3"/>
  <c r="AI2239" i="3"/>
  <c r="AJ2239" i="3"/>
  <c r="AK2239" i="3"/>
  <c r="AL2239" i="3"/>
  <c r="AM2239" i="3"/>
  <c r="AN2239" i="3"/>
  <c r="AV2239" i="3"/>
  <c r="C2240" i="3"/>
  <c r="D2240" i="3"/>
  <c r="E2240" i="3"/>
  <c r="F2240" i="3"/>
  <c r="G2240" i="3"/>
  <c r="H2240" i="3"/>
  <c r="J2240" i="3"/>
  <c r="K2240" i="3"/>
  <c r="L2240" i="3"/>
  <c r="M2240" i="3"/>
  <c r="AG2240" i="3"/>
  <c r="AH2240" i="3"/>
  <c r="AI2240" i="3"/>
  <c r="AJ2240" i="3"/>
  <c r="AK2240" i="3"/>
  <c r="AL2240" i="3"/>
  <c r="AM2240" i="3"/>
  <c r="AN2240" i="3"/>
  <c r="AV2240" i="3"/>
  <c r="C2241" i="3"/>
  <c r="D2241" i="3"/>
  <c r="E2241" i="3"/>
  <c r="F2241" i="3"/>
  <c r="G2241" i="3"/>
  <c r="H2241" i="3"/>
  <c r="J2241" i="3"/>
  <c r="K2241" i="3"/>
  <c r="L2241" i="3"/>
  <c r="M2241" i="3"/>
  <c r="AG2241" i="3"/>
  <c r="AH2241" i="3"/>
  <c r="AI2241" i="3"/>
  <c r="AJ2241" i="3"/>
  <c r="AK2241" i="3"/>
  <c r="AL2241" i="3"/>
  <c r="AM2241" i="3"/>
  <c r="AN2241" i="3"/>
  <c r="AV2241" i="3"/>
  <c r="C2242" i="3"/>
  <c r="D2242" i="3"/>
  <c r="E2242" i="3"/>
  <c r="F2242" i="3"/>
  <c r="G2242" i="3"/>
  <c r="H2242" i="3"/>
  <c r="J2242" i="3"/>
  <c r="K2242" i="3"/>
  <c r="L2242" i="3"/>
  <c r="M2242" i="3"/>
  <c r="AG2242" i="3"/>
  <c r="AH2242" i="3"/>
  <c r="AI2242" i="3"/>
  <c r="AJ2242" i="3"/>
  <c r="AK2242" i="3"/>
  <c r="AL2242" i="3"/>
  <c r="AM2242" i="3"/>
  <c r="AN2242" i="3"/>
  <c r="AV2242" i="3"/>
  <c r="C2243" i="3"/>
  <c r="D2243" i="3"/>
  <c r="E2243" i="3"/>
  <c r="F2243" i="3"/>
  <c r="G2243" i="3"/>
  <c r="H2243" i="3"/>
  <c r="J2243" i="3"/>
  <c r="K2243" i="3"/>
  <c r="L2243" i="3"/>
  <c r="M2243" i="3"/>
  <c r="AG2243" i="3"/>
  <c r="AH2243" i="3"/>
  <c r="AI2243" i="3"/>
  <c r="AJ2243" i="3"/>
  <c r="AK2243" i="3"/>
  <c r="AL2243" i="3"/>
  <c r="AM2243" i="3"/>
  <c r="AN2243" i="3"/>
  <c r="AV2243" i="3"/>
  <c r="C2244" i="3"/>
  <c r="D2244" i="3"/>
  <c r="E2244" i="3"/>
  <c r="F2244" i="3"/>
  <c r="G2244" i="3"/>
  <c r="H2244" i="3"/>
  <c r="J2244" i="3"/>
  <c r="K2244" i="3"/>
  <c r="L2244" i="3"/>
  <c r="M2244" i="3"/>
  <c r="AG2244" i="3"/>
  <c r="AH2244" i="3"/>
  <c r="AI2244" i="3"/>
  <c r="AJ2244" i="3"/>
  <c r="AK2244" i="3"/>
  <c r="AL2244" i="3"/>
  <c r="AM2244" i="3"/>
  <c r="AN2244" i="3"/>
  <c r="AV2244" i="3"/>
  <c r="C2245" i="3"/>
  <c r="D2245" i="3"/>
  <c r="E2245" i="3"/>
  <c r="F2245" i="3"/>
  <c r="G2245" i="3"/>
  <c r="H2245" i="3"/>
  <c r="J2245" i="3"/>
  <c r="K2245" i="3"/>
  <c r="L2245" i="3"/>
  <c r="M2245" i="3"/>
  <c r="AG2245" i="3"/>
  <c r="AH2245" i="3"/>
  <c r="AI2245" i="3"/>
  <c r="AJ2245" i="3"/>
  <c r="AK2245" i="3"/>
  <c r="AL2245" i="3"/>
  <c r="AM2245" i="3"/>
  <c r="AN2245" i="3"/>
  <c r="AV2245" i="3"/>
  <c r="C2246" i="3"/>
  <c r="D2246" i="3"/>
  <c r="E2246" i="3"/>
  <c r="F2246" i="3"/>
  <c r="G2246" i="3"/>
  <c r="H2246" i="3"/>
  <c r="J2246" i="3"/>
  <c r="K2246" i="3"/>
  <c r="L2246" i="3"/>
  <c r="M2246" i="3"/>
  <c r="AG2246" i="3"/>
  <c r="AH2246" i="3"/>
  <c r="AI2246" i="3"/>
  <c r="AJ2246" i="3"/>
  <c r="AK2246" i="3"/>
  <c r="AL2246" i="3"/>
  <c r="AM2246" i="3"/>
  <c r="AN2246" i="3"/>
  <c r="AV2246" i="3"/>
  <c r="C2247" i="3"/>
  <c r="D2247" i="3"/>
  <c r="E2247" i="3"/>
  <c r="F2247" i="3"/>
  <c r="G2247" i="3"/>
  <c r="H2247" i="3"/>
  <c r="J2247" i="3"/>
  <c r="K2247" i="3"/>
  <c r="L2247" i="3"/>
  <c r="M2247" i="3"/>
  <c r="AG2247" i="3"/>
  <c r="AH2247" i="3"/>
  <c r="AI2247" i="3"/>
  <c r="AJ2247" i="3"/>
  <c r="AK2247" i="3"/>
  <c r="AL2247" i="3"/>
  <c r="AM2247" i="3"/>
  <c r="AN2247" i="3"/>
  <c r="AV2247" i="3"/>
  <c r="C2248" i="3"/>
  <c r="D2248" i="3"/>
  <c r="E2248" i="3"/>
  <c r="F2248" i="3"/>
  <c r="G2248" i="3"/>
  <c r="H2248" i="3"/>
  <c r="J2248" i="3"/>
  <c r="K2248" i="3"/>
  <c r="L2248" i="3"/>
  <c r="M2248" i="3"/>
  <c r="AG2248" i="3"/>
  <c r="AH2248" i="3"/>
  <c r="AI2248" i="3"/>
  <c r="AJ2248" i="3"/>
  <c r="AK2248" i="3"/>
  <c r="AL2248" i="3"/>
  <c r="AM2248" i="3"/>
  <c r="AN2248" i="3"/>
  <c r="AV2248" i="3"/>
  <c r="C2249" i="3"/>
  <c r="D2249" i="3"/>
  <c r="E2249" i="3"/>
  <c r="F2249" i="3"/>
  <c r="G2249" i="3"/>
  <c r="H2249" i="3"/>
  <c r="J2249" i="3"/>
  <c r="K2249" i="3"/>
  <c r="L2249" i="3"/>
  <c r="M2249" i="3"/>
  <c r="AG2249" i="3"/>
  <c r="AH2249" i="3"/>
  <c r="AI2249" i="3"/>
  <c r="AJ2249" i="3"/>
  <c r="AK2249" i="3"/>
  <c r="AL2249" i="3"/>
  <c r="AM2249" i="3"/>
  <c r="AN2249" i="3"/>
  <c r="AV2249" i="3"/>
  <c r="C2250" i="3"/>
  <c r="D2250" i="3"/>
  <c r="E2250" i="3"/>
  <c r="F2250" i="3"/>
  <c r="G2250" i="3"/>
  <c r="H2250" i="3"/>
  <c r="J2250" i="3"/>
  <c r="K2250" i="3"/>
  <c r="L2250" i="3"/>
  <c r="M2250" i="3"/>
  <c r="AG2250" i="3"/>
  <c r="AH2250" i="3"/>
  <c r="AI2250" i="3"/>
  <c r="AJ2250" i="3"/>
  <c r="AK2250" i="3"/>
  <c r="AL2250" i="3"/>
  <c r="AM2250" i="3"/>
  <c r="AN2250" i="3"/>
  <c r="AV2250" i="3"/>
  <c r="C2251" i="3"/>
  <c r="D2251" i="3"/>
  <c r="E2251" i="3"/>
  <c r="F2251" i="3"/>
  <c r="G2251" i="3"/>
  <c r="H2251" i="3"/>
  <c r="J2251" i="3"/>
  <c r="K2251" i="3"/>
  <c r="L2251" i="3"/>
  <c r="M2251" i="3"/>
  <c r="AG2251" i="3"/>
  <c r="AH2251" i="3"/>
  <c r="AI2251" i="3"/>
  <c r="AJ2251" i="3"/>
  <c r="AK2251" i="3"/>
  <c r="AL2251" i="3"/>
  <c r="AM2251" i="3"/>
  <c r="AN2251" i="3"/>
  <c r="AV2251" i="3"/>
  <c r="C2252" i="3"/>
  <c r="D2252" i="3"/>
  <c r="E2252" i="3"/>
  <c r="F2252" i="3"/>
  <c r="G2252" i="3"/>
  <c r="H2252" i="3"/>
  <c r="J2252" i="3"/>
  <c r="K2252" i="3"/>
  <c r="L2252" i="3"/>
  <c r="M2252" i="3"/>
  <c r="AG2252" i="3"/>
  <c r="AH2252" i="3"/>
  <c r="AI2252" i="3"/>
  <c r="AJ2252" i="3"/>
  <c r="AK2252" i="3"/>
  <c r="AL2252" i="3"/>
  <c r="AM2252" i="3"/>
  <c r="AN2252" i="3"/>
  <c r="AV2252" i="3"/>
  <c r="C2253" i="3"/>
  <c r="D2253" i="3"/>
  <c r="E2253" i="3"/>
  <c r="F2253" i="3"/>
  <c r="G2253" i="3"/>
  <c r="H2253" i="3"/>
  <c r="J2253" i="3"/>
  <c r="K2253" i="3"/>
  <c r="L2253" i="3"/>
  <c r="M2253" i="3"/>
  <c r="AG2253" i="3"/>
  <c r="AH2253" i="3"/>
  <c r="AI2253" i="3"/>
  <c r="AJ2253" i="3"/>
  <c r="AK2253" i="3"/>
  <c r="AL2253" i="3"/>
  <c r="AM2253" i="3"/>
  <c r="AN2253" i="3"/>
  <c r="AV2253" i="3"/>
  <c r="C2254" i="3"/>
  <c r="D2254" i="3"/>
  <c r="E2254" i="3"/>
  <c r="F2254" i="3"/>
  <c r="G2254" i="3"/>
  <c r="H2254" i="3"/>
  <c r="J2254" i="3"/>
  <c r="K2254" i="3"/>
  <c r="L2254" i="3"/>
  <c r="M2254" i="3"/>
  <c r="AG2254" i="3"/>
  <c r="AH2254" i="3"/>
  <c r="AI2254" i="3"/>
  <c r="AJ2254" i="3"/>
  <c r="AK2254" i="3"/>
  <c r="AL2254" i="3"/>
  <c r="AM2254" i="3"/>
  <c r="AN2254" i="3"/>
  <c r="AV2254" i="3"/>
  <c r="C2255" i="3"/>
  <c r="D2255" i="3"/>
  <c r="E2255" i="3"/>
  <c r="F2255" i="3"/>
  <c r="G2255" i="3"/>
  <c r="H2255" i="3"/>
  <c r="J2255" i="3"/>
  <c r="K2255" i="3"/>
  <c r="L2255" i="3"/>
  <c r="M2255" i="3"/>
  <c r="AG2255" i="3"/>
  <c r="AH2255" i="3"/>
  <c r="AI2255" i="3"/>
  <c r="AJ2255" i="3"/>
  <c r="AK2255" i="3"/>
  <c r="AL2255" i="3"/>
  <c r="AM2255" i="3"/>
  <c r="AN2255" i="3"/>
  <c r="AV2255" i="3"/>
  <c r="C2256" i="3"/>
  <c r="D2256" i="3"/>
  <c r="E2256" i="3"/>
  <c r="F2256" i="3"/>
  <c r="G2256" i="3"/>
  <c r="H2256" i="3"/>
  <c r="J2256" i="3"/>
  <c r="K2256" i="3"/>
  <c r="L2256" i="3"/>
  <c r="M2256" i="3"/>
  <c r="AG2256" i="3"/>
  <c r="AH2256" i="3"/>
  <c r="AI2256" i="3"/>
  <c r="AJ2256" i="3"/>
  <c r="AK2256" i="3"/>
  <c r="AL2256" i="3"/>
  <c r="AM2256" i="3"/>
  <c r="AN2256" i="3"/>
  <c r="AV2256" i="3"/>
  <c r="C2257" i="3"/>
  <c r="D2257" i="3"/>
  <c r="E2257" i="3"/>
  <c r="F2257" i="3"/>
  <c r="G2257" i="3"/>
  <c r="H2257" i="3"/>
  <c r="J2257" i="3"/>
  <c r="K2257" i="3"/>
  <c r="L2257" i="3"/>
  <c r="M2257" i="3"/>
  <c r="AG2257" i="3"/>
  <c r="AH2257" i="3"/>
  <c r="AI2257" i="3"/>
  <c r="AJ2257" i="3"/>
  <c r="AK2257" i="3"/>
  <c r="AL2257" i="3"/>
  <c r="AM2257" i="3"/>
  <c r="AN2257" i="3"/>
  <c r="AV2257" i="3"/>
  <c r="C2258" i="3"/>
  <c r="D2258" i="3"/>
  <c r="E2258" i="3"/>
  <c r="F2258" i="3"/>
  <c r="G2258" i="3"/>
  <c r="H2258" i="3"/>
  <c r="J2258" i="3"/>
  <c r="K2258" i="3"/>
  <c r="L2258" i="3"/>
  <c r="M2258" i="3"/>
  <c r="AG2258" i="3"/>
  <c r="AH2258" i="3"/>
  <c r="AI2258" i="3"/>
  <c r="AJ2258" i="3"/>
  <c r="AK2258" i="3"/>
  <c r="AL2258" i="3"/>
  <c r="AM2258" i="3"/>
  <c r="AN2258" i="3"/>
  <c r="AV2258" i="3"/>
  <c r="C2260" i="3"/>
  <c r="D2260" i="3"/>
  <c r="E2260" i="3"/>
  <c r="F2260" i="3"/>
  <c r="G2260" i="3"/>
  <c r="H2260" i="3"/>
  <c r="J2260" i="3"/>
  <c r="K2260" i="3"/>
  <c r="L2260" i="3"/>
  <c r="M2260" i="3"/>
  <c r="AG2260" i="3"/>
  <c r="AH2260" i="3"/>
  <c r="AI2260" i="3"/>
  <c r="AJ2260" i="3"/>
  <c r="AK2260" i="3"/>
  <c r="AL2260" i="3"/>
  <c r="AM2260" i="3"/>
  <c r="AN2260" i="3"/>
  <c r="AV2260" i="3"/>
  <c r="C2261" i="3"/>
  <c r="D2261" i="3"/>
  <c r="E2261" i="3"/>
  <c r="F2261" i="3"/>
  <c r="G2261" i="3"/>
  <c r="H2261" i="3"/>
  <c r="J2261" i="3"/>
  <c r="K2261" i="3"/>
  <c r="L2261" i="3"/>
  <c r="M2261" i="3"/>
  <c r="AG2261" i="3"/>
  <c r="AH2261" i="3"/>
  <c r="AI2261" i="3"/>
  <c r="AJ2261" i="3"/>
  <c r="AK2261" i="3"/>
  <c r="AL2261" i="3"/>
  <c r="AM2261" i="3"/>
  <c r="AN2261" i="3"/>
  <c r="AV2261" i="3"/>
  <c r="C2262" i="3"/>
  <c r="D2262" i="3"/>
  <c r="E2262" i="3"/>
  <c r="F2262" i="3"/>
  <c r="G2262" i="3"/>
  <c r="H2262" i="3"/>
  <c r="J2262" i="3"/>
  <c r="K2262" i="3"/>
  <c r="L2262" i="3"/>
  <c r="M2262" i="3"/>
  <c r="AG2262" i="3"/>
  <c r="AH2262" i="3"/>
  <c r="AI2262" i="3"/>
  <c r="AJ2262" i="3"/>
  <c r="AK2262" i="3"/>
  <c r="AL2262" i="3"/>
  <c r="AM2262" i="3"/>
  <c r="AN2262" i="3"/>
  <c r="AV2262" i="3"/>
  <c r="C2263" i="3"/>
  <c r="D2263" i="3"/>
  <c r="E2263" i="3"/>
  <c r="F2263" i="3"/>
  <c r="G2263" i="3"/>
  <c r="H2263" i="3"/>
  <c r="J2263" i="3"/>
  <c r="K2263" i="3"/>
  <c r="L2263" i="3"/>
  <c r="M2263" i="3"/>
  <c r="AG2263" i="3"/>
  <c r="AH2263" i="3"/>
  <c r="AI2263" i="3"/>
  <c r="AJ2263" i="3"/>
  <c r="AK2263" i="3"/>
  <c r="AL2263" i="3"/>
  <c r="AM2263" i="3"/>
  <c r="AN2263" i="3"/>
  <c r="AV2263" i="3"/>
  <c r="C2264" i="3"/>
  <c r="D2264" i="3"/>
  <c r="E2264" i="3"/>
  <c r="F2264" i="3"/>
  <c r="G2264" i="3"/>
  <c r="H2264" i="3"/>
  <c r="J2264" i="3"/>
  <c r="K2264" i="3"/>
  <c r="L2264" i="3"/>
  <c r="M2264" i="3"/>
  <c r="AG2264" i="3"/>
  <c r="AH2264" i="3"/>
  <c r="AI2264" i="3"/>
  <c r="AJ2264" i="3"/>
  <c r="AK2264" i="3"/>
  <c r="AL2264" i="3"/>
  <c r="AM2264" i="3"/>
  <c r="AN2264" i="3"/>
  <c r="AV2264" i="3"/>
  <c r="C2265" i="3"/>
  <c r="D2265" i="3"/>
  <c r="E2265" i="3"/>
  <c r="F2265" i="3"/>
  <c r="G2265" i="3"/>
  <c r="H2265" i="3"/>
  <c r="J2265" i="3"/>
  <c r="K2265" i="3"/>
  <c r="L2265" i="3"/>
  <c r="M2265" i="3"/>
  <c r="AG2265" i="3"/>
  <c r="AH2265" i="3"/>
  <c r="AI2265" i="3"/>
  <c r="AJ2265" i="3"/>
  <c r="AK2265" i="3"/>
  <c r="AL2265" i="3"/>
  <c r="AM2265" i="3"/>
  <c r="AN2265" i="3"/>
  <c r="AV2265" i="3"/>
  <c r="C2266" i="3"/>
  <c r="D2266" i="3"/>
  <c r="E2266" i="3"/>
  <c r="F2266" i="3"/>
  <c r="G2266" i="3"/>
  <c r="H2266" i="3"/>
  <c r="J2266" i="3"/>
  <c r="K2266" i="3"/>
  <c r="L2266" i="3"/>
  <c r="M2266" i="3"/>
  <c r="AG2266" i="3"/>
  <c r="AH2266" i="3"/>
  <c r="AI2266" i="3"/>
  <c r="AJ2266" i="3"/>
  <c r="AK2266" i="3"/>
  <c r="AL2266" i="3"/>
  <c r="AM2266" i="3"/>
  <c r="AN2266" i="3"/>
  <c r="AV2266" i="3"/>
  <c r="C2267" i="3"/>
  <c r="D2267" i="3"/>
  <c r="E2267" i="3"/>
  <c r="F2267" i="3"/>
  <c r="G2267" i="3"/>
  <c r="H2267" i="3"/>
  <c r="J2267" i="3"/>
  <c r="K2267" i="3"/>
  <c r="L2267" i="3"/>
  <c r="M2267" i="3"/>
  <c r="AG2267" i="3"/>
  <c r="AH2267" i="3"/>
  <c r="AI2267" i="3"/>
  <c r="AJ2267" i="3"/>
  <c r="AK2267" i="3"/>
  <c r="AL2267" i="3"/>
  <c r="AM2267" i="3"/>
  <c r="AN2267" i="3"/>
  <c r="AV2267" i="3"/>
  <c r="C2268" i="3"/>
  <c r="D2268" i="3"/>
  <c r="E2268" i="3"/>
  <c r="F2268" i="3"/>
  <c r="G2268" i="3"/>
  <c r="H2268" i="3"/>
  <c r="J2268" i="3"/>
  <c r="K2268" i="3"/>
  <c r="L2268" i="3"/>
  <c r="M2268" i="3"/>
  <c r="AG2268" i="3"/>
  <c r="AH2268" i="3"/>
  <c r="AI2268" i="3"/>
  <c r="AJ2268" i="3"/>
  <c r="AK2268" i="3"/>
  <c r="AL2268" i="3"/>
  <c r="AM2268" i="3"/>
  <c r="AN2268" i="3"/>
  <c r="AV2268" i="3"/>
  <c r="C2269" i="3"/>
  <c r="D2269" i="3"/>
  <c r="E2269" i="3"/>
  <c r="F2269" i="3"/>
  <c r="G2269" i="3"/>
  <c r="H2269" i="3"/>
  <c r="J2269" i="3"/>
  <c r="K2269" i="3"/>
  <c r="L2269" i="3"/>
  <c r="M2269" i="3"/>
  <c r="AG2269" i="3"/>
  <c r="AH2269" i="3"/>
  <c r="AI2269" i="3"/>
  <c r="AJ2269" i="3"/>
  <c r="AK2269" i="3"/>
  <c r="AL2269" i="3"/>
  <c r="AM2269" i="3"/>
  <c r="AN2269" i="3"/>
  <c r="AV2269" i="3"/>
  <c r="C2270" i="3"/>
  <c r="D2270" i="3"/>
  <c r="E2270" i="3"/>
  <c r="F2270" i="3"/>
  <c r="G2270" i="3"/>
  <c r="H2270" i="3"/>
  <c r="J2270" i="3"/>
  <c r="K2270" i="3"/>
  <c r="L2270" i="3"/>
  <c r="M2270" i="3"/>
  <c r="AG2270" i="3"/>
  <c r="AH2270" i="3"/>
  <c r="AI2270" i="3"/>
  <c r="AJ2270" i="3"/>
  <c r="AK2270" i="3"/>
  <c r="AL2270" i="3"/>
  <c r="AM2270" i="3"/>
  <c r="AN2270" i="3"/>
  <c r="AV2270" i="3"/>
  <c r="C2271" i="3"/>
  <c r="D2271" i="3"/>
  <c r="E2271" i="3"/>
  <c r="F2271" i="3"/>
  <c r="G2271" i="3"/>
  <c r="H2271" i="3"/>
  <c r="J2271" i="3"/>
  <c r="K2271" i="3"/>
  <c r="L2271" i="3"/>
  <c r="M2271" i="3"/>
  <c r="AG2271" i="3"/>
  <c r="AH2271" i="3"/>
  <c r="AI2271" i="3"/>
  <c r="AJ2271" i="3"/>
  <c r="AK2271" i="3"/>
  <c r="AL2271" i="3"/>
  <c r="AM2271" i="3"/>
  <c r="AN2271" i="3"/>
  <c r="AV2271" i="3"/>
  <c r="C2272" i="3"/>
  <c r="D2272" i="3"/>
  <c r="E2272" i="3"/>
  <c r="F2272" i="3"/>
  <c r="G2272" i="3"/>
  <c r="H2272" i="3"/>
  <c r="J2272" i="3"/>
  <c r="K2272" i="3"/>
  <c r="L2272" i="3"/>
  <c r="M2272" i="3"/>
  <c r="AG2272" i="3"/>
  <c r="AH2272" i="3"/>
  <c r="AI2272" i="3"/>
  <c r="AJ2272" i="3"/>
  <c r="AK2272" i="3"/>
  <c r="AL2272" i="3"/>
  <c r="AM2272" i="3"/>
  <c r="AN2272" i="3"/>
  <c r="AV2272" i="3"/>
  <c r="C2273" i="3"/>
  <c r="D2273" i="3"/>
  <c r="E2273" i="3"/>
  <c r="F2273" i="3"/>
  <c r="G2273" i="3"/>
  <c r="H2273" i="3"/>
  <c r="J2273" i="3"/>
  <c r="K2273" i="3"/>
  <c r="L2273" i="3"/>
  <c r="M2273" i="3"/>
  <c r="AG2273" i="3"/>
  <c r="AH2273" i="3"/>
  <c r="AI2273" i="3"/>
  <c r="AJ2273" i="3"/>
  <c r="AK2273" i="3"/>
  <c r="AL2273" i="3"/>
  <c r="AM2273" i="3"/>
  <c r="AN2273" i="3"/>
  <c r="AV2273" i="3"/>
  <c r="C2274" i="3"/>
  <c r="D2274" i="3"/>
  <c r="E2274" i="3"/>
  <c r="F2274" i="3"/>
  <c r="G2274" i="3"/>
  <c r="H2274" i="3"/>
  <c r="J2274" i="3"/>
  <c r="K2274" i="3"/>
  <c r="L2274" i="3"/>
  <c r="M2274" i="3"/>
  <c r="AG2274" i="3"/>
  <c r="AH2274" i="3"/>
  <c r="AI2274" i="3"/>
  <c r="AJ2274" i="3"/>
  <c r="AK2274" i="3"/>
  <c r="AL2274" i="3"/>
  <c r="AM2274" i="3"/>
  <c r="AN2274" i="3"/>
  <c r="AV2274" i="3"/>
  <c r="C2275" i="3"/>
  <c r="D2275" i="3"/>
  <c r="E2275" i="3"/>
  <c r="F2275" i="3"/>
  <c r="G2275" i="3"/>
  <c r="H2275" i="3"/>
  <c r="J2275" i="3"/>
  <c r="K2275" i="3"/>
  <c r="L2275" i="3"/>
  <c r="M2275" i="3"/>
  <c r="AG2275" i="3"/>
  <c r="AH2275" i="3"/>
  <c r="AI2275" i="3"/>
  <c r="AJ2275" i="3"/>
  <c r="AK2275" i="3"/>
  <c r="AL2275" i="3"/>
  <c r="AM2275" i="3"/>
  <c r="AN2275" i="3"/>
  <c r="AV2275" i="3"/>
  <c r="C2276" i="3"/>
  <c r="D2276" i="3"/>
  <c r="E2276" i="3"/>
  <c r="F2276" i="3"/>
  <c r="G2276" i="3"/>
  <c r="H2276" i="3"/>
  <c r="J2276" i="3"/>
  <c r="K2276" i="3"/>
  <c r="L2276" i="3"/>
  <c r="M2276" i="3"/>
  <c r="AG2276" i="3"/>
  <c r="AH2276" i="3"/>
  <c r="AI2276" i="3"/>
  <c r="AJ2276" i="3"/>
  <c r="AK2276" i="3"/>
  <c r="AL2276" i="3"/>
  <c r="AM2276" i="3"/>
  <c r="AN2276" i="3"/>
  <c r="AV2276" i="3"/>
  <c r="C2277" i="3"/>
  <c r="D2277" i="3"/>
  <c r="E2277" i="3"/>
  <c r="F2277" i="3"/>
  <c r="G2277" i="3"/>
  <c r="H2277" i="3"/>
  <c r="J2277" i="3"/>
  <c r="K2277" i="3"/>
  <c r="L2277" i="3"/>
  <c r="M2277" i="3"/>
  <c r="AG2277" i="3"/>
  <c r="AH2277" i="3"/>
  <c r="AI2277" i="3"/>
  <c r="AJ2277" i="3"/>
  <c r="AK2277" i="3"/>
  <c r="AL2277" i="3"/>
  <c r="AM2277" i="3"/>
  <c r="AN2277" i="3"/>
  <c r="AV2277" i="3"/>
  <c r="C2278" i="3"/>
  <c r="D2278" i="3"/>
  <c r="E2278" i="3"/>
  <c r="F2278" i="3"/>
  <c r="G2278" i="3"/>
  <c r="H2278" i="3"/>
  <c r="J2278" i="3"/>
  <c r="K2278" i="3"/>
  <c r="L2278" i="3"/>
  <c r="M2278" i="3"/>
  <c r="AG2278" i="3"/>
  <c r="AH2278" i="3"/>
  <c r="AI2278" i="3"/>
  <c r="AJ2278" i="3"/>
  <c r="AK2278" i="3"/>
  <c r="AL2278" i="3"/>
  <c r="AM2278" i="3"/>
  <c r="AN2278" i="3"/>
  <c r="AV2278" i="3"/>
  <c r="C2279" i="3"/>
  <c r="D2279" i="3"/>
  <c r="E2279" i="3"/>
  <c r="F2279" i="3"/>
  <c r="G2279" i="3"/>
  <c r="H2279" i="3"/>
  <c r="J2279" i="3"/>
  <c r="K2279" i="3"/>
  <c r="L2279" i="3"/>
  <c r="M2279" i="3"/>
  <c r="AG2279" i="3"/>
  <c r="AH2279" i="3"/>
  <c r="AI2279" i="3"/>
  <c r="AJ2279" i="3"/>
  <c r="AK2279" i="3"/>
  <c r="AL2279" i="3"/>
  <c r="AM2279" i="3"/>
  <c r="AN2279" i="3"/>
  <c r="AV2279" i="3"/>
  <c r="C2280" i="3"/>
  <c r="D2280" i="3"/>
  <c r="E2280" i="3"/>
  <c r="F2280" i="3"/>
  <c r="G2280" i="3"/>
  <c r="H2280" i="3"/>
  <c r="J2280" i="3"/>
  <c r="K2280" i="3"/>
  <c r="L2280" i="3"/>
  <c r="M2280" i="3"/>
  <c r="AG2280" i="3"/>
  <c r="AH2280" i="3"/>
  <c r="AI2280" i="3"/>
  <c r="AJ2280" i="3"/>
  <c r="AK2280" i="3"/>
  <c r="AL2280" i="3"/>
  <c r="AM2280" i="3"/>
  <c r="AN2280" i="3"/>
  <c r="AV2280" i="3"/>
  <c r="C2281" i="3"/>
  <c r="D2281" i="3"/>
  <c r="E2281" i="3"/>
  <c r="F2281" i="3"/>
  <c r="G2281" i="3"/>
  <c r="H2281" i="3"/>
  <c r="J2281" i="3"/>
  <c r="K2281" i="3"/>
  <c r="L2281" i="3"/>
  <c r="M2281" i="3"/>
  <c r="AG2281" i="3"/>
  <c r="AH2281" i="3"/>
  <c r="AI2281" i="3"/>
  <c r="AJ2281" i="3"/>
  <c r="AK2281" i="3"/>
  <c r="AL2281" i="3"/>
  <c r="AM2281" i="3"/>
  <c r="AN2281" i="3"/>
  <c r="AV2281" i="3"/>
  <c r="C2282" i="3"/>
  <c r="D2282" i="3"/>
  <c r="E2282" i="3"/>
  <c r="F2282" i="3"/>
  <c r="G2282" i="3"/>
  <c r="H2282" i="3"/>
  <c r="J2282" i="3"/>
  <c r="K2282" i="3"/>
  <c r="L2282" i="3"/>
  <c r="M2282" i="3"/>
  <c r="AG2282" i="3"/>
  <c r="AH2282" i="3"/>
  <c r="AI2282" i="3"/>
  <c r="AJ2282" i="3"/>
  <c r="AK2282" i="3"/>
  <c r="AL2282" i="3"/>
  <c r="AM2282" i="3"/>
  <c r="AN2282" i="3"/>
  <c r="AV2282" i="3"/>
  <c r="C2283" i="3"/>
  <c r="D2283" i="3"/>
  <c r="E2283" i="3"/>
  <c r="F2283" i="3"/>
  <c r="G2283" i="3"/>
  <c r="H2283" i="3"/>
  <c r="J2283" i="3"/>
  <c r="K2283" i="3"/>
  <c r="L2283" i="3"/>
  <c r="M2283" i="3"/>
  <c r="AG2283" i="3"/>
  <c r="AH2283" i="3"/>
  <c r="AI2283" i="3"/>
  <c r="AJ2283" i="3"/>
  <c r="AK2283" i="3"/>
  <c r="AL2283" i="3"/>
  <c r="AM2283" i="3"/>
  <c r="AN2283" i="3"/>
  <c r="AV2283" i="3"/>
  <c r="C2284" i="3"/>
  <c r="D2284" i="3"/>
  <c r="E2284" i="3"/>
  <c r="F2284" i="3"/>
  <c r="G2284" i="3"/>
  <c r="H2284" i="3"/>
  <c r="J2284" i="3"/>
  <c r="K2284" i="3"/>
  <c r="L2284" i="3"/>
  <c r="M2284" i="3"/>
  <c r="AG2284" i="3"/>
  <c r="AH2284" i="3"/>
  <c r="AI2284" i="3"/>
  <c r="AJ2284" i="3"/>
  <c r="AK2284" i="3"/>
  <c r="AL2284" i="3"/>
  <c r="AM2284" i="3"/>
  <c r="AN2284" i="3"/>
  <c r="AV2284" i="3"/>
  <c r="C2285" i="3"/>
  <c r="D2285" i="3"/>
  <c r="E2285" i="3"/>
  <c r="F2285" i="3"/>
  <c r="G2285" i="3"/>
  <c r="H2285" i="3"/>
  <c r="J2285" i="3"/>
  <c r="K2285" i="3"/>
  <c r="L2285" i="3"/>
  <c r="M2285" i="3"/>
  <c r="AG2285" i="3"/>
  <c r="AH2285" i="3"/>
  <c r="AI2285" i="3"/>
  <c r="AJ2285" i="3"/>
  <c r="AK2285" i="3"/>
  <c r="AL2285" i="3"/>
  <c r="AM2285" i="3"/>
  <c r="AN2285" i="3"/>
  <c r="AV2285" i="3"/>
  <c r="C2286" i="3"/>
  <c r="D2286" i="3"/>
  <c r="E2286" i="3"/>
  <c r="F2286" i="3"/>
  <c r="G2286" i="3"/>
  <c r="H2286" i="3"/>
  <c r="J2286" i="3"/>
  <c r="K2286" i="3"/>
  <c r="L2286" i="3"/>
  <c r="M2286" i="3"/>
  <c r="AG2286" i="3"/>
  <c r="AH2286" i="3"/>
  <c r="AI2286" i="3"/>
  <c r="AJ2286" i="3"/>
  <c r="AK2286" i="3"/>
  <c r="AL2286" i="3"/>
  <c r="AM2286" i="3"/>
  <c r="AN2286" i="3"/>
  <c r="AV2286" i="3"/>
  <c r="C2287" i="3"/>
  <c r="D2287" i="3"/>
  <c r="E2287" i="3"/>
  <c r="F2287" i="3"/>
  <c r="G2287" i="3"/>
  <c r="H2287" i="3"/>
  <c r="J2287" i="3"/>
  <c r="K2287" i="3"/>
  <c r="L2287" i="3"/>
  <c r="M2287" i="3"/>
  <c r="AG2287" i="3"/>
  <c r="AH2287" i="3"/>
  <c r="AI2287" i="3"/>
  <c r="AJ2287" i="3"/>
  <c r="AK2287" i="3"/>
  <c r="AL2287" i="3"/>
  <c r="AM2287" i="3"/>
  <c r="AN2287" i="3"/>
  <c r="AV2287" i="3"/>
  <c r="C2288" i="3"/>
  <c r="D2288" i="3"/>
  <c r="E2288" i="3"/>
  <c r="F2288" i="3"/>
  <c r="G2288" i="3"/>
  <c r="H2288" i="3"/>
  <c r="J2288" i="3"/>
  <c r="K2288" i="3"/>
  <c r="L2288" i="3"/>
  <c r="M2288" i="3"/>
  <c r="AG2288" i="3"/>
  <c r="AH2288" i="3"/>
  <c r="AI2288" i="3"/>
  <c r="AJ2288" i="3"/>
  <c r="AK2288" i="3"/>
  <c r="AL2288" i="3"/>
  <c r="AM2288" i="3"/>
  <c r="AN2288" i="3"/>
  <c r="AV2288" i="3"/>
  <c r="C2289" i="3"/>
  <c r="D2289" i="3"/>
  <c r="E2289" i="3"/>
  <c r="F2289" i="3"/>
  <c r="G2289" i="3"/>
  <c r="H2289" i="3"/>
  <c r="J2289" i="3"/>
  <c r="K2289" i="3"/>
  <c r="L2289" i="3"/>
  <c r="M2289" i="3"/>
  <c r="AG2289" i="3"/>
  <c r="AH2289" i="3"/>
  <c r="AI2289" i="3"/>
  <c r="AJ2289" i="3"/>
  <c r="AK2289" i="3"/>
  <c r="AL2289" i="3"/>
  <c r="AM2289" i="3"/>
  <c r="AN2289" i="3"/>
  <c r="AV2289" i="3"/>
  <c r="C2290" i="3"/>
  <c r="D2290" i="3"/>
  <c r="E2290" i="3"/>
  <c r="F2290" i="3"/>
  <c r="G2290" i="3"/>
  <c r="H2290" i="3"/>
  <c r="J2290" i="3"/>
  <c r="K2290" i="3"/>
  <c r="L2290" i="3"/>
  <c r="M2290" i="3"/>
  <c r="AG2290" i="3"/>
  <c r="AH2290" i="3"/>
  <c r="AI2290" i="3"/>
  <c r="AJ2290" i="3"/>
  <c r="AK2290" i="3"/>
  <c r="AL2290" i="3"/>
  <c r="AM2290" i="3"/>
  <c r="AN2290" i="3"/>
  <c r="AV2290" i="3"/>
  <c r="C2291" i="3"/>
  <c r="D2291" i="3"/>
  <c r="E2291" i="3"/>
  <c r="F2291" i="3"/>
  <c r="G2291" i="3"/>
  <c r="H2291" i="3"/>
  <c r="J2291" i="3"/>
  <c r="K2291" i="3"/>
  <c r="L2291" i="3"/>
  <c r="M2291" i="3"/>
  <c r="AG2291" i="3"/>
  <c r="AH2291" i="3"/>
  <c r="AI2291" i="3"/>
  <c r="AJ2291" i="3"/>
  <c r="AK2291" i="3"/>
  <c r="AL2291" i="3"/>
  <c r="AM2291" i="3"/>
  <c r="AN2291" i="3"/>
  <c r="AV2291" i="3"/>
  <c r="C2292" i="3"/>
  <c r="D2292" i="3"/>
  <c r="E2292" i="3"/>
  <c r="F2292" i="3"/>
  <c r="G2292" i="3"/>
  <c r="H2292" i="3"/>
  <c r="J2292" i="3"/>
  <c r="K2292" i="3"/>
  <c r="L2292" i="3"/>
  <c r="M2292" i="3"/>
  <c r="AG2292" i="3"/>
  <c r="AH2292" i="3"/>
  <c r="AI2292" i="3"/>
  <c r="AJ2292" i="3"/>
  <c r="AK2292" i="3"/>
  <c r="AL2292" i="3"/>
  <c r="AM2292" i="3"/>
  <c r="AN2292" i="3"/>
  <c r="AV2292" i="3"/>
  <c r="C2293" i="3"/>
  <c r="D2293" i="3"/>
  <c r="E2293" i="3"/>
  <c r="F2293" i="3"/>
  <c r="G2293" i="3"/>
  <c r="H2293" i="3"/>
  <c r="J2293" i="3"/>
  <c r="K2293" i="3"/>
  <c r="L2293" i="3"/>
  <c r="M2293" i="3"/>
  <c r="AG2293" i="3"/>
  <c r="AH2293" i="3"/>
  <c r="AI2293" i="3"/>
  <c r="AJ2293" i="3"/>
  <c r="AK2293" i="3"/>
  <c r="AL2293" i="3"/>
  <c r="AM2293" i="3"/>
  <c r="AN2293" i="3"/>
  <c r="AV2293" i="3"/>
  <c r="C2294" i="3"/>
  <c r="D2294" i="3"/>
  <c r="E2294" i="3"/>
  <c r="F2294" i="3"/>
  <c r="G2294" i="3"/>
  <c r="H2294" i="3"/>
  <c r="J2294" i="3"/>
  <c r="K2294" i="3"/>
  <c r="L2294" i="3"/>
  <c r="M2294" i="3"/>
  <c r="AG2294" i="3"/>
  <c r="AH2294" i="3"/>
  <c r="AI2294" i="3"/>
  <c r="AJ2294" i="3"/>
  <c r="AK2294" i="3"/>
  <c r="AL2294" i="3"/>
  <c r="AM2294" i="3"/>
  <c r="AN2294" i="3"/>
  <c r="AV2294" i="3"/>
  <c r="C2295" i="3"/>
  <c r="D2295" i="3"/>
  <c r="E2295" i="3"/>
  <c r="F2295" i="3"/>
  <c r="G2295" i="3"/>
  <c r="H2295" i="3"/>
  <c r="J2295" i="3"/>
  <c r="K2295" i="3"/>
  <c r="L2295" i="3"/>
  <c r="M2295" i="3"/>
  <c r="AG2295" i="3"/>
  <c r="AH2295" i="3"/>
  <c r="AI2295" i="3"/>
  <c r="AJ2295" i="3"/>
  <c r="AK2295" i="3"/>
  <c r="AL2295" i="3"/>
  <c r="AM2295" i="3"/>
  <c r="AN2295" i="3"/>
  <c r="AV2295" i="3"/>
  <c r="C2296" i="3"/>
  <c r="D2296" i="3"/>
  <c r="E2296" i="3"/>
  <c r="F2296" i="3"/>
  <c r="G2296" i="3"/>
  <c r="H2296" i="3"/>
  <c r="J2296" i="3"/>
  <c r="K2296" i="3"/>
  <c r="L2296" i="3"/>
  <c r="M2296" i="3"/>
  <c r="AG2296" i="3"/>
  <c r="AH2296" i="3"/>
  <c r="AI2296" i="3"/>
  <c r="AJ2296" i="3"/>
  <c r="AK2296" i="3"/>
  <c r="AL2296" i="3"/>
  <c r="AM2296" i="3"/>
  <c r="AN2296" i="3"/>
  <c r="AV2296" i="3"/>
  <c r="C2298" i="3"/>
  <c r="D2298" i="3"/>
  <c r="E2298" i="3"/>
  <c r="F2298" i="3"/>
  <c r="G2298" i="3"/>
  <c r="H2298" i="3"/>
  <c r="J2298" i="3"/>
  <c r="K2298" i="3"/>
  <c r="L2298" i="3"/>
  <c r="M2298" i="3"/>
  <c r="AG2298" i="3"/>
  <c r="AH2298" i="3"/>
  <c r="AI2298" i="3"/>
  <c r="AJ2298" i="3"/>
  <c r="AK2298" i="3"/>
  <c r="AL2298" i="3"/>
  <c r="AM2298" i="3"/>
  <c r="AN2298" i="3"/>
  <c r="AV2298" i="3"/>
  <c r="C2299" i="3"/>
  <c r="D2299" i="3"/>
  <c r="E2299" i="3"/>
  <c r="F2299" i="3"/>
  <c r="G2299" i="3"/>
  <c r="H2299" i="3"/>
  <c r="J2299" i="3"/>
  <c r="K2299" i="3"/>
  <c r="L2299" i="3"/>
  <c r="M2299" i="3"/>
  <c r="AG2299" i="3"/>
  <c r="AH2299" i="3"/>
  <c r="AI2299" i="3"/>
  <c r="AJ2299" i="3"/>
  <c r="AK2299" i="3"/>
  <c r="AL2299" i="3"/>
  <c r="AM2299" i="3"/>
  <c r="AN2299" i="3"/>
  <c r="AV2299" i="3"/>
  <c r="C2300" i="3"/>
  <c r="D2300" i="3"/>
  <c r="E2300" i="3"/>
  <c r="F2300" i="3"/>
  <c r="G2300" i="3"/>
  <c r="H2300" i="3"/>
  <c r="J2300" i="3"/>
  <c r="K2300" i="3"/>
  <c r="L2300" i="3"/>
  <c r="M2300" i="3"/>
  <c r="AG2300" i="3"/>
  <c r="AH2300" i="3"/>
  <c r="AI2300" i="3"/>
  <c r="AJ2300" i="3"/>
  <c r="AK2300" i="3"/>
  <c r="AL2300" i="3"/>
  <c r="AM2300" i="3"/>
  <c r="AN2300" i="3"/>
  <c r="AV2300" i="3"/>
  <c r="C2301" i="3"/>
  <c r="D2301" i="3"/>
  <c r="E2301" i="3"/>
  <c r="F2301" i="3"/>
  <c r="G2301" i="3"/>
  <c r="H2301" i="3"/>
  <c r="J2301" i="3"/>
  <c r="K2301" i="3"/>
  <c r="L2301" i="3"/>
  <c r="M2301" i="3"/>
  <c r="AG2301" i="3"/>
  <c r="AH2301" i="3"/>
  <c r="AI2301" i="3"/>
  <c r="AJ2301" i="3"/>
  <c r="AK2301" i="3"/>
  <c r="AL2301" i="3"/>
  <c r="AM2301" i="3"/>
  <c r="AN2301" i="3"/>
  <c r="AV2301" i="3"/>
  <c r="C2302" i="3"/>
  <c r="D2302" i="3"/>
  <c r="E2302" i="3"/>
  <c r="F2302" i="3"/>
  <c r="G2302" i="3"/>
  <c r="H2302" i="3"/>
  <c r="J2302" i="3"/>
  <c r="K2302" i="3"/>
  <c r="L2302" i="3"/>
  <c r="M2302" i="3"/>
  <c r="AG2302" i="3"/>
  <c r="AH2302" i="3"/>
  <c r="AI2302" i="3"/>
  <c r="AJ2302" i="3"/>
  <c r="AK2302" i="3"/>
  <c r="AL2302" i="3"/>
  <c r="AM2302" i="3"/>
  <c r="AN2302" i="3"/>
  <c r="AV2302" i="3"/>
  <c r="C2303" i="3"/>
  <c r="D2303" i="3"/>
  <c r="E2303" i="3"/>
  <c r="F2303" i="3"/>
  <c r="G2303" i="3"/>
  <c r="H2303" i="3"/>
  <c r="J2303" i="3"/>
  <c r="K2303" i="3"/>
  <c r="L2303" i="3"/>
  <c r="M2303" i="3"/>
  <c r="AG2303" i="3"/>
  <c r="AH2303" i="3"/>
  <c r="AI2303" i="3"/>
  <c r="AJ2303" i="3"/>
  <c r="AK2303" i="3"/>
  <c r="AL2303" i="3"/>
  <c r="AM2303" i="3"/>
  <c r="AN2303" i="3"/>
  <c r="AV2303" i="3"/>
  <c r="C2304" i="3"/>
  <c r="D2304" i="3"/>
  <c r="E2304" i="3"/>
  <c r="F2304" i="3"/>
  <c r="G2304" i="3"/>
  <c r="H2304" i="3"/>
  <c r="J2304" i="3"/>
  <c r="K2304" i="3"/>
  <c r="L2304" i="3"/>
  <c r="M2304" i="3"/>
  <c r="AG2304" i="3"/>
  <c r="AH2304" i="3"/>
  <c r="AI2304" i="3"/>
  <c r="AJ2304" i="3"/>
  <c r="AK2304" i="3"/>
  <c r="AL2304" i="3"/>
  <c r="AM2304" i="3"/>
  <c r="AN2304" i="3"/>
  <c r="AV2304" i="3"/>
  <c r="C2305" i="3"/>
  <c r="D2305" i="3"/>
  <c r="E2305" i="3"/>
  <c r="F2305" i="3"/>
  <c r="G2305" i="3"/>
  <c r="H2305" i="3"/>
  <c r="J2305" i="3"/>
  <c r="K2305" i="3"/>
  <c r="L2305" i="3"/>
  <c r="M2305" i="3"/>
  <c r="AG2305" i="3"/>
  <c r="AH2305" i="3"/>
  <c r="AI2305" i="3"/>
  <c r="AJ2305" i="3"/>
  <c r="AK2305" i="3"/>
  <c r="AL2305" i="3"/>
  <c r="AM2305" i="3"/>
  <c r="AN2305" i="3"/>
  <c r="AV2305" i="3"/>
  <c r="C2306" i="3"/>
  <c r="D2306" i="3"/>
  <c r="E2306" i="3"/>
  <c r="F2306" i="3"/>
  <c r="G2306" i="3"/>
  <c r="H2306" i="3"/>
  <c r="J2306" i="3"/>
  <c r="K2306" i="3"/>
  <c r="L2306" i="3"/>
  <c r="M2306" i="3"/>
  <c r="AG2306" i="3"/>
  <c r="AH2306" i="3"/>
  <c r="AI2306" i="3"/>
  <c r="AJ2306" i="3"/>
  <c r="AK2306" i="3"/>
  <c r="AL2306" i="3"/>
  <c r="AM2306" i="3"/>
  <c r="AN2306" i="3"/>
  <c r="AV2306" i="3"/>
  <c r="C2307" i="3"/>
  <c r="D2307" i="3"/>
  <c r="E2307" i="3"/>
  <c r="F2307" i="3"/>
  <c r="G2307" i="3"/>
  <c r="H2307" i="3"/>
  <c r="J2307" i="3"/>
  <c r="K2307" i="3"/>
  <c r="L2307" i="3"/>
  <c r="M2307" i="3"/>
  <c r="AG2307" i="3"/>
  <c r="AH2307" i="3"/>
  <c r="AI2307" i="3"/>
  <c r="AJ2307" i="3"/>
  <c r="AK2307" i="3"/>
  <c r="AL2307" i="3"/>
  <c r="AM2307" i="3"/>
  <c r="AN2307" i="3"/>
  <c r="AV2307" i="3"/>
  <c r="C2308" i="3"/>
  <c r="D2308" i="3"/>
  <c r="E2308" i="3"/>
  <c r="F2308" i="3"/>
  <c r="G2308" i="3"/>
  <c r="H2308" i="3"/>
  <c r="J2308" i="3"/>
  <c r="K2308" i="3"/>
  <c r="L2308" i="3"/>
  <c r="M2308" i="3"/>
  <c r="AG2308" i="3"/>
  <c r="AH2308" i="3"/>
  <c r="AI2308" i="3"/>
  <c r="AJ2308" i="3"/>
  <c r="AK2308" i="3"/>
  <c r="AL2308" i="3"/>
  <c r="AM2308" i="3"/>
  <c r="AN2308" i="3"/>
  <c r="AV2308" i="3"/>
  <c r="C2309" i="3"/>
  <c r="D2309" i="3"/>
  <c r="E2309" i="3"/>
  <c r="F2309" i="3"/>
  <c r="G2309" i="3"/>
  <c r="H2309" i="3"/>
  <c r="J2309" i="3"/>
  <c r="K2309" i="3"/>
  <c r="L2309" i="3"/>
  <c r="M2309" i="3"/>
  <c r="AG2309" i="3"/>
  <c r="AH2309" i="3"/>
  <c r="AI2309" i="3"/>
  <c r="AJ2309" i="3"/>
  <c r="AK2309" i="3"/>
  <c r="AL2309" i="3"/>
  <c r="AM2309" i="3"/>
  <c r="AN2309" i="3"/>
  <c r="AV2309" i="3"/>
  <c r="C2310" i="3"/>
  <c r="D2310" i="3"/>
  <c r="E2310" i="3"/>
  <c r="F2310" i="3"/>
  <c r="G2310" i="3"/>
  <c r="H2310" i="3"/>
  <c r="J2310" i="3"/>
  <c r="K2310" i="3"/>
  <c r="L2310" i="3"/>
  <c r="M2310" i="3"/>
  <c r="AG2310" i="3"/>
  <c r="AH2310" i="3"/>
  <c r="AI2310" i="3"/>
  <c r="AJ2310" i="3"/>
  <c r="AK2310" i="3"/>
  <c r="AL2310" i="3"/>
  <c r="AM2310" i="3"/>
  <c r="AN2310" i="3"/>
  <c r="AV2310" i="3"/>
  <c r="C2311" i="3"/>
  <c r="D2311" i="3"/>
  <c r="E2311" i="3"/>
  <c r="F2311" i="3"/>
  <c r="G2311" i="3"/>
  <c r="H2311" i="3"/>
  <c r="J2311" i="3"/>
  <c r="K2311" i="3"/>
  <c r="L2311" i="3"/>
  <c r="M2311" i="3"/>
  <c r="AG2311" i="3"/>
  <c r="AH2311" i="3"/>
  <c r="AI2311" i="3"/>
  <c r="AJ2311" i="3"/>
  <c r="AK2311" i="3"/>
  <c r="AL2311" i="3"/>
  <c r="AM2311" i="3"/>
  <c r="AN2311" i="3"/>
  <c r="AV2311" i="3"/>
  <c r="C2312" i="3"/>
  <c r="D2312" i="3"/>
  <c r="E2312" i="3"/>
  <c r="F2312" i="3"/>
  <c r="G2312" i="3"/>
  <c r="H2312" i="3"/>
  <c r="J2312" i="3"/>
  <c r="K2312" i="3"/>
  <c r="L2312" i="3"/>
  <c r="M2312" i="3"/>
  <c r="AG2312" i="3"/>
  <c r="AH2312" i="3"/>
  <c r="AI2312" i="3"/>
  <c r="AJ2312" i="3"/>
  <c r="AK2312" i="3"/>
  <c r="AL2312" i="3"/>
  <c r="AM2312" i="3"/>
  <c r="AN2312" i="3"/>
  <c r="AV2312" i="3"/>
  <c r="C2313" i="3"/>
  <c r="D2313" i="3"/>
  <c r="E2313" i="3"/>
  <c r="F2313" i="3"/>
  <c r="G2313" i="3"/>
  <c r="H2313" i="3"/>
  <c r="J2313" i="3"/>
  <c r="K2313" i="3"/>
  <c r="L2313" i="3"/>
  <c r="M2313" i="3"/>
  <c r="AG2313" i="3"/>
  <c r="AH2313" i="3"/>
  <c r="AI2313" i="3"/>
  <c r="AJ2313" i="3"/>
  <c r="AK2313" i="3"/>
  <c r="AL2313" i="3"/>
  <c r="AM2313" i="3"/>
  <c r="AN2313" i="3"/>
  <c r="AV2313" i="3"/>
  <c r="C2314" i="3"/>
  <c r="D2314" i="3"/>
  <c r="E2314" i="3"/>
  <c r="F2314" i="3"/>
  <c r="G2314" i="3"/>
  <c r="H2314" i="3"/>
  <c r="J2314" i="3"/>
  <c r="K2314" i="3"/>
  <c r="L2314" i="3"/>
  <c r="M2314" i="3"/>
  <c r="AG2314" i="3"/>
  <c r="AH2314" i="3"/>
  <c r="AI2314" i="3"/>
  <c r="AJ2314" i="3"/>
  <c r="AK2314" i="3"/>
  <c r="AL2314" i="3"/>
  <c r="AM2314" i="3"/>
  <c r="AN2314" i="3"/>
  <c r="AV2314" i="3"/>
  <c r="C2315" i="3"/>
  <c r="D2315" i="3"/>
  <c r="E2315" i="3"/>
  <c r="F2315" i="3"/>
  <c r="G2315" i="3"/>
  <c r="H2315" i="3"/>
  <c r="J2315" i="3"/>
  <c r="K2315" i="3"/>
  <c r="L2315" i="3"/>
  <c r="M2315" i="3"/>
  <c r="AG2315" i="3"/>
  <c r="AH2315" i="3"/>
  <c r="AI2315" i="3"/>
  <c r="AJ2315" i="3"/>
  <c r="AK2315" i="3"/>
  <c r="AL2315" i="3"/>
  <c r="AM2315" i="3"/>
  <c r="AN2315" i="3"/>
  <c r="AV2315" i="3"/>
  <c r="C2316" i="3"/>
  <c r="D2316" i="3"/>
  <c r="E2316" i="3"/>
  <c r="F2316" i="3"/>
  <c r="G2316" i="3"/>
  <c r="H2316" i="3"/>
  <c r="J2316" i="3"/>
  <c r="K2316" i="3"/>
  <c r="L2316" i="3"/>
  <c r="M2316" i="3"/>
  <c r="AG2316" i="3"/>
  <c r="AH2316" i="3"/>
  <c r="AI2316" i="3"/>
  <c r="AJ2316" i="3"/>
  <c r="AK2316" i="3"/>
  <c r="AL2316" i="3"/>
  <c r="AM2316" i="3"/>
  <c r="AN2316" i="3"/>
  <c r="AV2316" i="3"/>
  <c r="C2317" i="3"/>
  <c r="D2317" i="3"/>
  <c r="E2317" i="3"/>
  <c r="F2317" i="3"/>
  <c r="G2317" i="3"/>
  <c r="H2317" i="3"/>
  <c r="J2317" i="3"/>
  <c r="K2317" i="3"/>
  <c r="L2317" i="3"/>
  <c r="M2317" i="3"/>
  <c r="AG2317" i="3"/>
  <c r="AH2317" i="3"/>
  <c r="AI2317" i="3"/>
  <c r="AJ2317" i="3"/>
  <c r="AK2317" i="3"/>
  <c r="AL2317" i="3"/>
  <c r="AM2317" i="3"/>
  <c r="AN2317" i="3"/>
  <c r="AV2317" i="3"/>
  <c r="C2318" i="3"/>
  <c r="D2318" i="3"/>
  <c r="E2318" i="3"/>
  <c r="F2318" i="3"/>
  <c r="G2318" i="3"/>
  <c r="H2318" i="3"/>
  <c r="J2318" i="3"/>
  <c r="K2318" i="3"/>
  <c r="L2318" i="3"/>
  <c r="M2318" i="3"/>
  <c r="AG2318" i="3"/>
  <c r="AH2318" i="3"/>
  <c r="AI2318" i="3"/>
  <c r="AJ2318" i="3"/>
  <c r="AK2318" i="3"/>
  <c r="AL2318" i="3"/>
  <c r="AM2318" i="3"/>
  <c r="AN2318" i="3"/>
  <c r="AV2318" i="3"/>
  <c r="C2319" i="3"/>
  <c r="D2319" i="3"/>
  <c r="E2319" i="3"/>
  <c r="F2319" i="3"/>
  <c r="G2319" i="3"/>
  <c r="H2319" i="3"/>
  <c r="J2319" i="3"/>
  <c r="K2319" i="3"/>
  <c r="L2319" i="3"/>
  <c r="M2319" i="3"/>
  <c r="AG2319" i="3"/>
  <c r="AH2319" i="3"/>
  <c r="AI2319" i="3"/>
  <c r="AJ2319" i="3"/>
  <c r="AK2319" i="3"/>
  <c r="AL2319" i="3"/>
  <c r="AM2319" i="3"/>
  <c r="AN2319" i="3"/>
  <c r="AV2319" i="3"/>
  <c r="C2320" i="3"/>
  <c r="D2320" i="3"/>
  <c r="E2320" i="3"/>
  <c r="F2320" i="3"/>
  <c r="G2320" i="3"/>
  <c r="H2320" i="3"/>
  <c r="J2320" i="3"/>
  <c r="K2320" i="3"/>
  <c r="L2320" i="3"/>
  <c r="M2320" i="3"/>
  <c r="AG2320" i="3"/>
  <c r="AH2320" i="3"/>
  <c r="AI2320" i="3"/>
  <c r="AJ2320" i="3"/>
  <c r="AK2320" i="3"/>
  <c r="AL2320" i="3"/>
  <c r="AM2320" i="3"/>
  <c r="AN2320" i="3"/>
  <c r="AV2320" i="3"/>
  <c r="C2321" i="3"/>
  <c r="D2321" i="3"/>
  <c r="E2321" i="3"/>
  <c r="F2321" i="3"/>
  <c r="G2321" i="3"/>
  <c r="H2321" i="3"/>
  <c r="J2321" i="3"/>
  <c r="K2321" i="3"/>
  <c r="L2321" i="3"/>
  <c r="M2321" i="3"/>
  <c r="AG2321" i="3"/>
  <c r="AH2321" i="3"/>
  <c r="AI2321" i="3"/>
  <c r="AJ2321" i="3"/>
  <c r="AK2321" i="3"/>
  <c r="AL2321" i="3"/>
  <c r="AM2321" i="3"/>
  <c r="AN2321" i="3"/>
  <c r="AV2321" i="3"/>
  <c r="C2322" i="3"/>
  <c r="D2322" i="3"/>
  <c r="E2322" i="3"/>
  <c r="F2322" i="3"/>
  <c r="G2322" i="3"/>
  <c r="H2322" i="3"/>
  <c r="J2322" i="3"/>
  <c r="K2322" i="3"/>
  <c r="L2322" i="3"/>
  <c r="M2322" i="3"/>
  <c r="AG2322" i="3"/>
  <c r="AH2322" i="3"/>
  <c r="AI2322" i="3"/>
  <c r="AJ2322" i="3"/>
  <c r="AK2322" i="3"/>
  <c r="AL2322" i="3"/>
  <c r="AM2322" i="3"/>
  <c r="AN2322" i="3"/>
  <c r="AV2322" i="3"/>
  <c r="C2323" i="3"/>
  <c r="D2323" i="3"/>
  <c r="E2323" i="3"/>
  <c r="F2323" i="3"/>
  <c r="G2323" i="3"/>
  <c r="H2323" i="3"/>
  <c r="J2323" i="3"/>
  <c r="K2323" i="3"/>
  <c r="L2323" i="3"/>
  <c r="M2323" i="3"/>
  <c r="AG2323" i="3"/>
  <c r="AH2323" i="3"/>
  <c r="AI2323" i="3"/>
  <c r="AJ2323" i="3"/>
  <c r="AK2323" i="3"/>
  <c r="AL2323" i="3"/>
  <c r="AM2323" i="3"/>
  <c r="AN2323" i="3"/>
  <c r="AV2323" i="3"/>
  <c r="C2324" i="3"/>
  <c r="D2324" i="3"/>
  <c r="E2324" i="3"/>
  <c r="F2324" i="3"/>
  <c r="G2324" i="3"/>
  <c r="H2324" i="3"/>
  <c r="J2324" i="3"/>
  <c r="K2324" i="3"/>
  <c r="L2324" i="3"/>
  <c r="M2324" i="3"/>
  <c r="AG2324" i="3"/>
  <c r="AH2324" i="3"/>
  <c r="AI2324" i="3"/>
  <c r="AJ2324" i="3"/>
  <c r="AK2324" i="3"/>
  <c r="AL2324" i="3"/>
  <c r="AM2324" i="3"/>
  <c r="AN2324" i="3"/>
  <c r="AV2324" i="3"/>
  <c r="C2325" i="3"/>
  <c r="D2325" i="3"/>
  <c r="E2325" i="3"/>
  <c r="F2325" i="3"/>
  <c r="G2325" i="3"/>
  <c r="H2325" i="3"/>
  <c r="J2325" i="3"/>
  <c r="K2325" i="3"/>
  <c r="L2325" i="3"/>
  <c r="M2325" i="3"/>
  <c r="AG2325" i="3"/>
  <c r="AH2325" i="3"/>
  <c r="AI2325" i="3"/>
  <c r="AJ2325" i="3"/>
  <c r="AK2325" i="3"/>
  <c r="AL2325" i="3"/>
  <c r="AM2325" i="3"/>
  <c r="AN2325" i="3"/>
  <c r="AV2325" i="3"/>
  <c r="C2326" i="3"/>
  <c r="D2326" i="3"/>
  <c r="E2326" i="3"/>
  <c r="F2326" i="3"/>
  <c r="G2326" i="3"/>
  <c r="H2326" i="3"/>
  <c r="J2326" i="3"/>
  <c r="K2326" i="3"/>
  <c r="L2326" i="3"/>
  <c r="M2326" i="3"/>
  <c r="AG2326" i="3"/>
  <c r="AH2326" i="3"/>
  <c r="AI2326" i="3"/>
  <c r="AJ2326" i="3"/>
  <c r="AK2326" i="3"/>
  <c r="AL2326" i="3"/>
  <c r="AM2326" i="3"/>
  <c r="AN2326" i="3"/>
  <c r="AV2326" i="3"/>
  <c r="C2327" i="3"/>
  <c r="D2327" i="3"/>
  <c r="E2327" i="3"/>
  <c r="F2327" i="3"/>
  <c r="G2327" i="3"/>
  <c r="H2327" i="3"/>
  <c r="J2327" i="3"/>
  <c r="K2327" i="3"/>
  <c r="L2327" i="3"/>
  <c r="M2327" i="3"/>
  <c r="AG2327" i="3"/>
  <c r="AH2327" i="3"/>
  <c r="AI2327" i="3"/>
  <c r="AJ2327" i="3"/>
  <c r="AK2327" i="3"/>
  <c r="AL2327" i="3"/>
  <c r="AM2327" i="3"/>
  <c r="AN2327" i="3"/>
  <c r="AV2327" i="3"/>
  <c r="C2328" i="3"/>
  <c r="D2328" i="3"/>
  <c r="E2328" i="3"/>
  <c r="F2328" i="3"/>
  <c r="G2328" i="3"/>
  <c r="H2328" i="3"/>
  <c r="J2328" i="3"/>
  <c r="K2328" i="3"/>
  <c r="L2328" i="3"/>
  <c r="M2328" i="3"/>
  <c r="AG2328" i="3"/>
  <c r="AH2328" i="3"/>
  <c r="AI2328" i="3"/>
  <c r="AJ2328" i="3"/>
  <c r="AK2328" i="3"/>
  <c r="AL2328" i="3"/>
  <c r="AM2328" i="3"/>
  <c r="AN2328" i="3"/>
  <c r="AV2328" i="3"/>
  <c r="C2329" i="3"/>
  <c r="D2329" i="3"/>
  <c r="E2329" i="3"/>
  <c r="F2329" i="3"/>
  <c r="G2329" i="3"/>
  <c r="H2329" i="3"/>
  <c r="J2329" i="3"/>
  <c r="K2329" i="3"/>
  <c r="L2329" i="3"/>
  <c r="M2329" i="3"/>
  <c r="AG2329" i="3"/>
  <c r="AH2329" i="3"/>
  <c r="AI2329" i="3"/>
  <c r="AJ2329" i="3"/>
  <c r="AK2329" i="3"/>
  <c r="AL2329" i="3"/>
  <c r="AM2329" i="3"/>
  <c r="AN2329" i="3"/>
  <c r="AV2329" i="3"/>
  <c r="C2330" i="3"/>
  <c r="D2330" i="3"/>
  <c r="E2330" i="3"/>
  <c r="F2330" i="3"/>
  <c r="G2330" i="3"/>
  <c r="H2330" i="3"/>
  <c r="J2330" i="3"/>
  <c r="K2330" i="3"/>
  <c r="L2330" i="3"/>
  <c r="M2330" i="3"/>
  <c r="AG2330" i="3"/>
  <c r="AH2330" i="3"/>
  <c r="AI2330" i="3"/>
  <c r="AJ2330" i="3"/>
  <c r="AK2330" i="3"/>
  <c r="AL2330" i="3"/>
  <c r="AM2330" i="3"/>
  <c r="AN2330" i="3"/>
  <c r="AV2330" i="3"/>
  <c r="C2331" i="3"/>
  <c r="D2331" i="3"/>
  <c r="E2331" i="3"/>
  <c r="F2331" i="3"/>
  <c r="G2331" i="3"/>
  <c r="H2331" i="3"/>
  <c r="J2331" i="3"/>
  <c r="K2331" i="3"/>
  <c r="L2331" i="3"/>
  <c r="M2331" i="3"/>
  <c r="AG2331" i="3"/>
  <c r="AH2331" i="3"/>
  <c r="AI2331" i="3"/>
  <c r="AJ2331" i="3"/>
  <c r="AK2331" i="3"/>
  <c r="AL2331" i="3"/>
  <c r="AM2331" i="3"/>
  <c r="AN2331" i="3"/>
  <c r="AV2331" i="3"/>
  <c r="C2332" i="3"/>
  <c r="D2332" i="3"/>
  <c r="E2332" i="3"/>
  <c r="F2332" i="3"/>
  <c r="G2332" i="3"/>
  <c r="H2332" i="3"/>
  <c r="J2332" i="3"/>
  <c r="K2332" i="3"/>
  <c r="L2332" i="3"/>
  <c r="M2332" i="3"/>
  <c r="AG2332" i="3"/>
  <c r="AH2332" i="3"/>
  <c r="AI2332" i="3"/>
  <c r="AJ2332" i="3"/>
  <c r="AK2332" i="3"/>
  <c r="AL2332" i="3"/>
  <c r="AM2332" i="3"/>
  <c r="AN2332" i="3"/>
  <c r="AV2332" i="3"/>
  <c r="C2333" i="3"/>
  <c r="D2333" i="3"/>
  <c r="E2333" i="3"/>
  <c r="F2333" i="3"/>
  <c r="G2333" i="3"/>
  <c r="H2333" i="3"/>
  <c r="J2333" i="3"/>
  <c r="K2333" i="3"/>
  <c r="L2333" i="3"/>
  <c r="M2333" i="3"/>
  <c r="AG2333" i="3"/>
  <c r="AH2333" i="3"/>
  <c r="AI2333" i="3"/>
  <c r="AJ2333" i="3"/>
  <c r="AK2333" i="3"/>
  <c r="AL2333" i="3"/>
  <c r="AM2333" i="3"/>
  <c r="AN2333" i="3"/>
  <c r="AV2333" i="3"/>
  <c r="C2334" i="3"/>
  <c r="D2334" i="3"/>
  <c r="E2334" i="3"/>
  <c r="F2334" i="3"/>
  <c r="G2334" i="3"/>
  <c r="H2334" i="3"/>
  <c r="J2334" i="3"/>
  <c r="K2334" i="3"/>
  <c r="L2334" i="3"/>
  <c r="M2334" i="3"/>
  <c r="AG2334" i="3"/>
  <c r="AH2334" i="3"/>
  <c r="AI2334" i="3"/>
  <c r="AJ2334" i="3"/>
  <c r="AK2334" i="3"/>
  <c r="AL2334" i="3"/>
  <c r="AM2334" i="3"/>
  <c r="AN2334" i="3"/>
  <c r="AV2334" i="3"/>
  <c r="C2335" i="3"/>
  <c r="D2335" i="3"/>
  <c r="E2335" i="3"/>
  <c r="F2335" i="3"/>
  <c r="G2335" i="3"/>
  <c r="H2335" i="3"/>
  <c r="J2335" i="3"/>
  <c r="K2335" i="3"/>
  <c r="L2335" i="3"/>
  <c r="M2335" i="3"/>
  <c r="AG2335" i="3"/>
  <c r="AH2335" i="3"/>
  <c r="AI2335" i="3"/>
  <c r="AJ2335" i="3"/>
  <c r="AK2335" i="3"/>
  <c r="AL2335" i="3"/>
  <c r="AM2335" i="3"/>
  <c r="AN2335" i="3"/>
  <c r="AV2335" i="3"/>
  <c r="C2336" i="3"/>
  <c r="D2336" i="3"/>
  <c r="E2336" i="3"/>
  <c r="F2336" i="3"/>
  <c r="G2336" i="3"/>
  <c r="H2336" i="3"/>
  <c r="J2336" i="3"/>
  <c r="K2336" i="3"/>
  <c r="L2336" i="3"/>
  <c r="M2336" i="3"/>
  <c r="AG2336" i="3"/>
  <c r="AH2336" i="3"/>
  <c r="AI2336" i="3"/>
  <c r="AJ2336" i="3"/>
  <c r="AK2336" i="3"/>
  <c r="AL2336" i="3"/>
  <c r="AM2336" i="3"/>
  <c r="AN2336" i="3"/>
  <c r="AV2336" i="3"/>
  <c r="C2337" i="3"/>
  <c r="D2337" i="3"/>
  <c r="E2337" i="3"/>
  <c r="F2337" i="3"/>
  <c r="G2337" i="3"/>
  <c r="H2337" i="3"/>
  <c r="J2337" i="3"/>
  <c r="K2337" i="3"/>
  <c r="L2337" i="3"/>
  <c r="M2337" i="3"/>
  <c r="AG2337" i="3"/>
  <c r="AH2337" i="3"/>
  <c r="AI2337" i="3"/>
  <c r="AJ2337" i="3"/>
  <c r="AK2337" i="3"/>
  <c r="AL2337" i="3"/>
  <c r="AM2337" i="3"/>
  <c r="AN2337" i="3"/>
  <c r="AV2337" i="3"/>
  <c r="C2338" i="3"/>
  <c r="D2338" i="3"/>
  <c r="E2338" i="3"/>
  <c r="F2338" i="3"/>
  <c r="G2338" i="3"/>
  <c r="H2338" i="3"/>
  <c r="J2338" i="3"/>
  <c r="K2338" i="3"/>
  <c r="L2338" i="3"/>
  <c r="M2338" i="3"/>
  <c r="AG2338" i="3"/>
  <c r="AH2338" i="3"/>
  <c r="AI2338" i="3"/>
  <c r="AJ2338" i="3"/>
  <c r="AK2338" i="3"/>
  <c r="AL2338" i="3"/>
  <c r="AM2338" i="3"/>
  <c r="AN2338" i="3"/>
  <c r="AV2338" i="3"/>
  <c r="C2339" i="3"/>
  <c r="D2339" i="3"/>
  <c r="E2339" i="3"/>
  <c r="F2339" i="3"/>
  <c r="G2339" i="3"/>
  <c r="H2339" i="3"/>
  <c r="J2339" i="3"/>
  <c r="K2339" i="3"/>
  <c r="L2339" i="3"/>
  <c r="M2339" i="3"/>
  <c r="AG2339" i="3"/>
  <c r="AH2339" i="3"/>
  <c r="AI2339" i="3"/>
  <c r="AJ2339" i="3"/>
  <c r="AK2339" i="3"/>
  <c r="AL2339" i="3"/>
  <c r="AM2339" i="3"/>
  <c r="AN2339" i="3"/>
  <c r="AV2339" i="3"/>
  <c r="C2340" i="3"/>
  <c r="D2340" i="3"/>
  <c r="E2340" i="3"/>
  <c r="F2340" i="3"/>
  <c r="G2340" i="3"/>
  <c r="H2340" i="3"/>
  <c r="J2340" i="3"/>
  <c r="K2340" i="3"/>
  <c r="L2340" i="3"/>
  <c r="M2340" i="3"/>
  <c r="AG2340" i="3"/>
  <c r="AH2340" i="3"/>
  <c r="AI2340" i="3"/>
  <c r="AJ2340" i="3"/>
  <c r="AK2340" i="3"/>
  <c r="AL2340" i="3"/>
  <c r="AM2340" i="3"/>
  <c r="AN2340" i="3"/>
  <c r="AV2340" i="3"/>
  <c r="C2341" i="3"/>
  <c r="D2341" i="3"/>
  <c r="E2341" i="3"/>
  <c r="F2341" i="3"/>
  <c r="G2341" i="3"/>
  <c r="H2341" i="3"/>
  <c r="J2341" i="3"/>
  <c r="K2341" i="3"/>
  <c r="L2341" i="3"/>
  <c r="M2341" i="3"/>
  <c r="AG2341" i="3"/>
  <c r="AH2341" i="3"/>
  <c r="AI2341" i="3"/>
  <c r="AJ2341" i="3"/>
  <c r="AK2341" i="3"/>
  <c r="AL2341" i="3"/>
  <c r="AM2341" i="3"/>
  <c r="AN2341" i="3"/>
  <c r="AV2341" i="3"/>
  <c r="C2342" i="3"/>
  <c r="D2342" i="3"/>
  <c r="E2342" i="3"/>
  <c r="F2342" i="3"/>
  <c r="G2342" i="3"/>
  <c r="H2342" i="3"/>
  <c r="J2342" i="3"/>
  <c r="K2342" i="3"/>
  <c r="L2342" i="3"/>
  <c r="M2342" i="3"/>
  <c r="AG2342" i="3"/>
  <c r="AH2342" i="3"/>
  <c r="AI2342" i="3"/>
  <c r="AJ2342" i="3"/>
  <c r="AK2342" i="3"/>
  <c r="AL2342" i="3"/>
  <c r="AM2342" i="3"/>
  <c r="AN2342" i="3"/>
  <c r="AV2342" i="3"/>
  <c r="C2343" i="3"/>
  <c r="D2343" i="3"/>
  <c r="E2343" i="3"/>
  <c r="F2343" i="3"/>
  <c r="G2343" i="3"/>
  <c r="H2343" i="3"/>
  <c r="J2343" i="3"/>
  <c r="K2343" i="3"/>
  <c r="L2343" i="3"/>
  <c r="M2343" i="3"/>
  <c r="AG2343" i="3"/>
  <c r="AH2343" i="3"/>
  <c r="AI2343" i="3"/>
  <c r="AJ2343" i="3"/>
  <c r="AK2343" i="3"/>
  <c r="AL2343" i="3"/>
  <c r="AM2343" i="3"/>
  <c r="AN2343" i="3"/>
  <c r="AV2343" i="3"/>
  <c r="C2344" i="3"/>
  <c r="D2344" i="3"/>
  <c r="E2344" i="3"/>
  <c r="F2344" i="3"/>
  <c r="G2344" i="3"/>
  <c r="H2344" i="3"/>
  <c r="J2344" i="3"/>
  <c r="K2344" i="3"/>
  <c r="L2344" i="3"/>
  <c r="M2344" i="3"/>
  <c r="AG2344" i="3"/>
  <c r="AH2344" i="3"/>
  <c r="AI2344" i="3"/>
  <c r="AJ2344" i="3"/>
  <c r="AK2344" i="3"/>
  <c r="AL2344" i="3"/>
  <c r="AM2344" i="3"/>
  <c r="AN2344" i="3"/>
  <c r="AV2344" i="3"/>
  <c r="C2345" i="3"/>
  <c r="D2345" i="3"/>
  <c r="E2345" i="3"/>
  <c r="F2345" i="3"/>
  <c r="G2345" i="3"/>
  <c r="H2345" i="3"/>
  <c r="J2345" i="3"/>
  <c r="K2345" i="3"/>
  <c r="L2345" i="3"/>
  <c r="M2345" i="3"/>
  <c r="AG2345" i="3"/>
  <c r="AH2345" i="3"/>
  <c r="AI2345" i="3"/>
  <c r="AJ2345" i="3"/>
  <c r="AK2345" i="3"/>
  <c r="AL2345" i="3"/>
  <c r="AM2345" i="3"/>
  <c r="AN2345" i="3"/>
  <c r="AV2345" i="3"/>
  <c r="C2346" i="3"/>
  <c r="D2346" i="3"/>
  <c r="E2346" i="3"/>
  <c r="F2346" i="3"/>
  <c r="G2346" i="3"/>
  <c r="H2346" i="3"/>
  <c r="J2346" i="3"/>
  <c r="K2346" i="3"/>
  <c r="L2346" i="3"/>
  <c r="M2346" i="3"/>
  <c r="AG2346" i="3"/>
  <c r="AH2346" i="3"/>
  <c r="AI2346" i="3"/>
  <c r="AJ2346" i="3"/>
  <c r="AK2346" i="3"/>
  <c r="AL2346" i="3"/>
  <c r="AM2346" i="3"/>
  <c r="AN2346" i="3"/>
  <c r="AV2346" i="3"/>
  <c r="C2347" i="3"/>
  <c r="D2347" i="3"/>
  <c r="E2347" i="3"/>
  <c r="F2347" i="3"/>
  <c r="G2347" i="3"/>
  <c r="H2347" i="3"/>
  <c r="J2347" i="3"/>
  <c r="K2347" i="3"/>
  <c r="L2347" i="3"/>
  <c r="M2347" i="3"/>
  <c r="AG2347" i="3"/>
  <c r="AH2347" i="3"/>
  <c r="AI2347" i="3"/>
  <c r="AJ2347" i="3"/>
  <c r="AK2347" i="3"/>
  <c r="AL2347" i="3"/>
  <c r="AM2347" i="3"/>
  <c r="AN2347" i="3"/>
  <c r="AV2347" i="3"/>
  <c r="C2348" i="3"/>
  <c r="D2348" i="3"/>
  <c r="E2348" i="3"/>
  <c r="F2348" i="3"/>
  <c r="G2348" i="3"/>
  <c r="H2348" i="3"/>
  <c r="J2348" i="3"/>
  <c r="K2348" i="3"/>
  <c r="L2348" i="3"/>
  <c r="M2348" i="3"/>
  <c r="AG2348" i="3"/>
  <c r="AH2348" i="3"/>
  <c r="AI2348" i="3"/>
  <c r="AJ2348" i="3"/>
  <c r="AK2348" i="3"/>
  <c r="AL2348" i="3"/>
  <c r="AM2348" i="3"/>
  <c r="AN2348" i="3"/>
  <c r="AV2348" i="3"/>
  <c r="C2349" i="3"/>
  <c r="D2349" i="3"/>
  <c r="E2349" i="3"/>
  <c r="F2349" i="3"/>
  <c r="G2349" i="3"/>
  <c r="H2349" i="3"/>
  <c r="J2349" i="3"/>
  <c r="K2349" i="3"/>
  <c r="L2349" i="3"/>
  <c r="M2349" i="3"/>
  <c r="AG2349" i="3"/>
  <c r="AH2349" i="3"/>
  <c r="AI2349" i="3"/>
  <c r="AJ2349" i="3"/>
  <c r="AK2349" i="3"/>
  <c r="AL2349" i="3"/>
  <c r="AM2349" i="3"/>
  <c r="AN2349" i="3"/>
  <c r="AV2349" i="3"/>
  <c r="C2350" i="3"/>
  <c r="D2350" i="3"/>
  <c r="E2350" i="3"/>
  <c r="F2350" i="3"/>
  <c r="G2350" i="3"/>
  <c r="H2350" i="3"/>
  <c r="J2350" i="3"/>
  <c r="K2350" i="3"/>
  <c r="L2350" i="3"/>
  <c r="M2350" i="3"/>
  <c r="AG2350" i="3"/>
  <c r="AH2350" i="3"/>
  <c r="AI2350" i="3"/>
  <c r="AJ2350" i="3"/>
  <c r="AK2350" i="3"/>
  <c r="AL2350" i="3"/>
  <c r="AM2350" i="3"/>
  <c r="AN2350" i="3"/>
  <c r="AV2350" i="3"/>
  <c r="C2351" i="3"/>
  <c r="D2351" i="3"/>
  <c r="E2351" i="3"/>
  <c r="F2351" i="3"/>
  <c r="G2351" i="3"/>
  <c r="H2351" i="3"/>
  <c r="J2351" i="3"/>
  <c r="K2351" i="3"/>
  <c r="L2351" i="3"/>
  <c r="M2351" i="3"/>
  <c r="AG2351" i="3"/>
  <c r="AH2351" i="3"/>
  <c r="AI2351" i="3"/>
  <c r="AJ2351" i="3"/>
  <c r="AK2351" i="3"/>
  <c r="AL2351" i="3"/>
  <c r="AM2351" i="3"/>
  <c r="AN2351" i="3"/>
  <c r="AV2351" i="3"/>
  <c r="C2352" i="3"/>
  <c r="D2352" i="3"/>
  <c r="E2352" i="3"/>
  <c r="F2352" i="3"/>
  <c r="G2352" i="3"/>
  <c r="H2352" i="3"/>
  <c r="J2352" i="3"/>
  <c r="K2352" i="3"/>
  <c r="L2352" i="3"/>
  <c r="M2352" i="3"/>
  <c r="AG2352" i="3"/>
  <c r="AH2352" i="3"/>
  <c r="AI2352" i="3"/>
  <c r="AJ2352" i="3"/>
  <c r="AK2352" i="3"/>
  <c r="AL2352" i="3"/>
  <c r="AM2352" i="3"/>
  <c r="AN2352" i="3"/>
  <c r="AV2352" i="3"/>
  <c r="C2353" i="3"/>
  <c r="D2353" i="3"/>
  <c r="E2353" i="3"/>
  <c r="F2353" i="3"/>
  <c r="G2353" i="3"/>
  <c r="H2353" i="3"/>
  <c r="J2353" i="3"/>
  <c r="K2353" i="3"/>
  <c r="L2353" i="3"/>
  <c r="M2353" i="3"/>
  <c r="AG2353" i="3"/>
  <c r="AH2353" i="3"/>
  <c r="AI2353" i="3"/>
  <c r="AJ2353" i="3"/>
  <c r="AK2353" i="3"/>
  <c r="AL2353" i="3"/>
  <c r="AM2353" i="3"/>
  <c r="AN2353" i="3"/>
  <c r="AV2353" i="3"/>
  <c r="C2354" i="3"/>
  <c r="D2354" i="3"/>
  <c r="E2354" i="3"/>
  <c r="F2354" i="3"/>
  <c r="G2354" i="3"/>
  <c r="H2354" i="3"/>
  <c r="J2354" i="3"/>
  <c r="K2354" i="3"/>
  <c r="L2354" i="3"/>
  <c r="M2354" i="3"/>
  <c r="AG2354" i="3"/>
  <c r="AH2354" i="3"/>
  <c r="AI2354" i="3"/>
  <c r="AJ2354" i="3"/>
  <c r="AK2354" i="3"/>
  <c r="AL2354" i="3"/>
  <c r="AM2354" i="3"/>
  <c r="AN2354" i="3"/>
  <c r="AV2354" i="3"/>
  <c r="C2355" i="3"/>
  <c r="D2355" i="3"/>
  <c r="E2355" i="3"/>
  <c r="F2355" i="3"/>
  <c r="G2355" i="3"/>
  <c r="H2355" i="3"/>
  <c r="J2355" i="3"/>
  <c r="K2355" i="3"/>
  <c r="L2355" i="3"/>
  <c r="M2355" i="3"/>
  <c r="AG2355" i="3"/>
  <c r="AH2355" i="3"/>
  <c r="AI2355" i="3"/>
  <c r="AJ2355" i="3"/>
  <c r="AK2355" i="3"/>
  <c r="AL2355" i="3"/>
  <c r="AM2355" i="3"/>
  <c r="AN2355" i="3"/>
  <c r="AV2355" i="3"/>
  <c r="C2356" i="3"/>
  <c r="D2356" i="3"/>
  <c r="E2356" i="3"/>
  <c r="F2356" i="3"/>
  <c r="G2356" i="3"/>
  <c r="H2356" i="3"/>
  <c r="J2356" i="3"/>
  <c r="K2356" i="3"/>
  <c r="L2356" i="3"/>
  <c r="M2356" i="3"/>
  <c r="AG2356" i="3"/>
  <c r="AH2356" i="3"/>
  <c r="AI2356" i="3"/>
  <c r="AJ2356" i="3"/>
  <c r="AK2356" i="3"/>
  <c r="AL2356" i="3"/>
  <c r="AM2356" i="3"/>
  <c r="AN2356" i="3"/>
  <c r="AV2356" i="3"/>
  <c r="C2357" i="3"/>
  <c r="D2357" i="3"/>
  <c r="E2357" i="3"/>
  <c r="F2357" i="3"/>
  <c r="G2357" i="3"/>
  <c r="H2357" i="3"/>
  <c r="J2357" i="3"/>
  <c r="K2357" i="3"/>
  <c r="L2357" i="3"/>
  <c r="M2357" i="3"/>
  <c r="AG2357" i="3"/>
  <c r="AH2357" i="3"/>
  <c r="AI2357" i="3"/>
  <c r="AJ2357" i="3"/>
  <c r="AK2357" i="3"/>
  <c r="AL2357" i="3"/>
  <c r="AM2357" i="3"/>
  <c r="AN2357" i="3"/>
  <c r="AV2357" i="3"/>
  <c r="C2358" i="3"/>
  <c r="D2358" i="3"/>
  <c r="E2358" i="3"/>
  <c r="F2358" i="3"/>
  <c r="G2358" i="3"/>
  <c r="H2358" i="3"/>
  <c r="J2358" i="3"/>
  <c r="K2358" i="3"/>
  <c r="L2358" i="3"/>
  <c r="M2358" i="3"/>
  <c r="AG2358" i="3"/>
  <c r="AH2358" i="3"/>
  <c r="AI2358" i="3"/>
  <c r="AJ2358" i="3"/>
  <c r="AK2358" i="3"/>
  <c r="AL2358" i="3"/>
  <c r="AM2358" i="3"/>
  <c r="AN2358" i="3"/>
  <c r="AV2358" i="3"/>
  <c r="C2359" i="3"/>
  <c r="D2359" i="3"/>
  <c r="E2359" i="3"/>
  <c r="F2359" i="3"/>
  <c r="G2359" i="3"/>
  <c r="H2359" i="3"/>
  <c r="J2359" i="3"/>
  <c r="K2359" i="3"/>
  <c r="L2359" i="3"/>
  <c r="M2359" i="3"/>
  <c r="AG2359" i="3"/>
  <c r="AH2359" i="3"/>
  <c r="AI2359" i="3"/>
  <c r="AJ2359" i="3"/>
  <c r="AK2359" i="3"/>
  <c r="AL2359" i="3"/>
  <c r="AM2359" i="3"/>
  <c r="AN2359" i="3"/>
  <c r="AV2359" i="3"/>
  <c r="C2360" i="3"/>
  <c r="D2360" i="3"/>
  <c r="E2360" i="3"/>
  <c r="F2360" i="3"/>
  <c r="G2360" i="3"/>
  <c r="H2360" i="3"/>
  <c r="J2360" i="3"/>
  <c r="K2360" i="3"/>
  <c r="L2360" i="3"/>
  <c r="M2360" i="3"/>
  <c r="AG2360" i="3"/>
  <c r="AH2360" i="3"/>
  <c r="AI2360" i="3"/>
  <c r="AJ2360" i="3"/>
  <c r="AK2360" i="3"/>
  <c r="AL2360" i="3"/>
  <c r="AM2360" i="3"/>
  <c r="AN2360" i="3"/>
  <c r="AV2360" i="3"/>
  <c r="C2361" i="3"/>
  <c r="D2361" i="3"/>
  <c r="E2361" i="3"/>
  <c r="F2361" i="3"/>
  <c r="G2361" i="3"/>
  <c r="H2361" i="3"/>
  <c r="J2361" i="3"/>
  <c r="K2361" i="3"/>
  <c r="L2361" i="3"/>
  <c r="M2361" i="3"/>
  <c r="AG2361" i="3"/>
  <c r="AH2361" i="3"/>
  <c r="AI2361" i="3"/>
  <c r="AJ2361" i="3"/>
  <c r="AK2361" i="3"/>
  <c r="AL2361" i="3"/>
  <c r="AM2361" i="3"/>
  <c r="AN2361" i="3"/>
  <c r="AV2361" i="3"/>
  <c r="C2362" i="3"/>
  <c r="D2362" i="3"/>
  <c r="E2362" i="3"/>
  <c r="F2362" i="3"/>
  <c r="G2362" i="3"/>
  <c r="H2362" i="3"/>
  <c r="J2362" i="3"/>
  <c r="K2362" i="3"/>
  <c r="L2362" i="3"/>
  <c r="M2362" i="3"/>
  <c r="AG2362" i="3"/>
  <c r="AH2362" i="3"/>
  <c r="AI2362" i="3"/>
  <c r="AJ2362" i="3"/>
  <c r="AK2362" i="3"/>
  <c r="AL2362" i="3"/>
  <c r="AM2362" i="3"/>
  <c r="AN2362" i="3"/>
  <c r="AV2362" i="3"/>
  <c r="C2363" i="3"/>
  <c r="D2363" i="3"/>
  <c r="E2363" i="3"/>
  <c r="F2363" i="3"/>
  <c r="G2363" i="3"/>
  <c r="H2363" i="3"/>
  <c r="J2363" i="3"/>
  <c r="K2363" i="3"/>
  <c r="L2363" i="3"/>
  <c r="M2363" i="3"/>
  <c r="AG2363" i="3"/>
  <c r="AH2363" i="3"/>
  <c r="AI2363" i="3"/>
  <c r="AJ2363" i="3"/>
  <c r="AK2363" i="3"/>
  <c r="AL2363" i="3"/>
  <c r="AM2363" i="3"/>
  <c r="AN2363" i="3"/>
  <c r="AV2363" i="3"/>
  <c r="C2364" i="3"/>
  <c r="D2364" i="3"/>
  <c r="E2364" i="3"/>
  <c r="F2364" i="3"/>
  <c r="G2364" i="3"/>
  <c r="H2364" i="3"/>
  <c r="J2364" i="3"/>
  <c r="K2364" i="3"/>
  <c r="L2364" i="3"/>
  <c r="M2364" i="3"/>
  <c r="AG2364" i="3"/>
  <c r="AH2364" i="3"/>
  <c r="AI2364" i="3"/>
  <c r="AJ2364" i="3"/>
  <c r="AK2364" i="3"/>
  <c r="AL2364" i="3"/>
  <c r="AM2364" i="3"/>
  <c r="AN2364" i="3"/>
  <c r="AV2364" i="3"/>
  <c r="C2365" i="3"/>
  <c r="D2365" i="3"/>
  <c r="E2365" i="3"/>
  <c r="F2365" i="3"/>
  <c r="G2365" i="3"/>
  <c r="H2365" i="3"/>
  <c r="J2365" i="3"/>
  <c r="K2365" i="3"/>
  <c r="L2365" i="3"/>
  <c r="M2365" i="3"/>
  <c r="AG2365" i="3"/>
  <c r="AH2365" i="3"/>
  <c r="AI2365" i="3"/>
  <c r="AJ2365" i="3"/>
  <c r="AK2365" i="3"/>
  <c r="AL2365" i="3"/>
  <c r="AM2365" i="3"/>
  <c r="AN2365" i="3"/>
  <c r="AV2365" i="3"/>
  <c r="C2367" i="3"/>
  <c r="D2367" i="3"/>
  <c r="E2367" i="3"/>
  <c r="F2367" i="3"/>
  <c r="G2367" i="3"/>
  <c r="H2367" i="3"/>
  <c r="J2367" i="3"/>
  <c r="K2367" i="3"/>
  <c r="L2367" i="3"/>
  <c r="M2367" i="3"/>
  <c r="AG2367" i="3"/>
  <c r="AH2367" i="3"/>
  <c r="AI2367" i="3"/>
  <c r="AJ2367" i="3"/>
  <c r="AK2367" i="3"/>
  <c r="AL2367" i="3"/>
  <c r="AM2367" i="3"/>
  <c r="AN2367" i="3"/>
  <c r="AV2367" i="3"/>
  <c r="C2368" i="3"/>
  <c r="D2368" i="3"/>
  <c r="E2368" i="3"/>
  <c r="F2368" i="3"/>
  <c r="G2368" i="3"/>
  <c r="H2368" i="3"/>
  <c r="J2368" i="3"/>
  <c r="K2368" i="3"/>
  <c r="L2368" i="3"/>
  <c r="M2368" i="3"/>
  <c r="AG2368" i="3"/>
  <c r="AH2368" i="3"/>
  <c r="AI2368" i="3"/>
  <c r="AJ2368" i="3"/>
  <c r="AK2368" i="3"/>
  <c r="AL2368" i="3"/>
  <c r="AM2368" i="3"/>
  <c r="AN2368" i="3"/>
  <c r="AV2368" i="3"/>
  <c r="C2369" i="3"/>
  <c r="D2369" i="3"/>
  <c r="E2369" i="3"/>
  <c r="F2369" i="3"/>
  <c r="G2369" i="3"/>
  <c r="H2369" i="3"/>
  <c r="J2369" i="3"/>
  <c r="K2369" i="3"/>
  <c r="L2369" i="3"/>
  <c r="M2369" i="3"/>
  <c r="AG2369" i="3"/>
  <c r="AH2369" i="3"/>
  <c r="AI2369" i="3"/>
  <c r="AJ2369" i="3"/>
  <c r="AK2369" i="3"/>
  <c r="AL2369" i="3"/>
  <c r="AM2369" i="3"/>
  <c r="AN2369" i="3"/>
  <c r="AV2369" i="3"/>
  <c r="C2370" i="3"/>
  <c r="D2370" i="3"/>
  <c r="E2370" i="3"/>
  <c r="F2370" i="3"/>
  <c r="G2370" i="3"/>
  <c r="H2370" i="3"/>
  <c r="J2370" i="3"/>
  <c r="K2370" i="3"/>
  <c r="L2370" i="3"/>
  <c r="M2370" i="3"/>
  <c r="AG2370" i="3"/>
  <c r="AH2370" i="3"/>
  <c r="AI2370" i="3"/>
  <c r="AJ2370" i="3"/>
  <c r="AK2370" i="3"/>
  <c r="AL2370" i="3"/>
  <c r="AM2370" i="3"/>
  <c r="AN2370" i="3"/>
  <c r="AV2370" i="3"/>
  <c r="C2371" i="3"/>
  <c r="D2371" i="3"/>
  <c r="E2371" i="3"/>
  <c r="F2371" i="3"/>
  <c r="G2371" i="3"/>
  <c r="H2371" i="3"/>
  <c r="J2371" i="3"/>
  <c r="K2371" i="3"/>
  <c r="L2371" i="3"/>
  <c r="M2371" i="3"/>
  <c r="AG2371" i="3"/>
  <c r="AH2371" i="3"/>
  <c r="AI2371" i="3"/>
  <c r="AJ2371" i="3"/>
  <c r="AK2371" i="3"/>
  <c r="AL2371" i="3"/>
  <c r="AM2371" i="3"/>
  <c r="AN2371" i="3"/>
  <c r="AV2371" i="3"/>
  <c r="C2372" i="3"/>
  <c r="D2372" i="3"/>
  <c r="E2372" i="3"/>
  <c r="F2372" i="3"/>
  <c r="G2372" i="3"/>
  <c r="H2372" i="3"/>
  <c r="J2372" i="3"/>
  <c r="K2372" i="3"/>
  <c r="L2372" i="3"/>
  <c r="M2372" i="3"/>
  <c r="AG2372" i="3"/>
  <c r="AH2372" i="3"/>
  <c r="AI2372" i="3"/>
  <c r="AJ2372" i="3"/>
  <c r="AK2372" i="3"/>
  <c r="AL2372" i="3"/>
  <c r="AM2372" i="3"/>
  <c r="AN2372" i="3"/>
  <c r="AV2372" i="3"/>
  <c r="C2374" i="3"/>
  <c r="D2374" i="3"/>
  <c r="E2374" i="3"/>
  <c r="F2374" i="3"/>
  <c r="G2374" i="3"/>
  <c r="H2374" i="3"/>
  <c r="J2374" i="3"/>
  <c r="K2374" i="3"/>
  <c r="L2374" i="3"/>
  <c r="M2374" i="3"/>
  <c r="AG2374" i="3"/>
  <c r="AH2374" i="3"/>
  <c r="AI2374" i="3"/>
  <c r="AJ2374" i="3"/>
  <c r="AK2374" i="3"/>
  <c r="AL2374" i="3"/>
  <c r="AM2374" i="3"/>
  <c r="AN2374" i="3"/>
  <c r="AV2374" i="3"/>
  <c r="C2375" i="3"/>
  <c r="D2375" i="3"/>
  <c r="E2375" i="3"/>
  <c r="F2375" i="3"/>
  <c r="G2375" i="3"/>
  <c r="H2375" i="3"/>
  <c r="J2375" i="3"/>
  <c r="K2375" i="3"/>
  <c r="L2375" i="3"/>
  <c r="M2375" i="3"/>
  <c r="AG2375" i="3"/>
  <c r="AH2375" i="3"/>
  <c r="AI2375" i="3"/>
  <c r="AJ2375" i="3"/>
  <c r="AK2375" i="3"/>
  <c r="AL2375" i="3"/>
  <c r="AM2375" i="3"/>
  <c r="AN2375" i="3"/>
  <c r="AV2375" i="3"/>
  <c r="C2376" i="3"/>
  <c r="D2376" i="3"/>
  <c r="E2376" i="3"/>
  <c r="F2376" i="3"/>
  <c r="G2376" i="3"/>
  <c r="H2376" i="3"/>
  <c r="J2376" i="3"/>
  <c r="K2376" i="3"/>
  <c r="L2376" i="3"/>
  <c r="M2376" i="3"/>
  <c r="AG2376" i="3"/>
  <c r="AH2376" i="3"/>
  <c r="AI2376" i="3"/>
  <c r="AJ2376" i="3"/>
  <c r="AK2376" i="3"/>
  <c r="AL2376" i="3"/>
  <c r="AM2376" i="3"/>
  <c r="AN2376" i="3"/>
  <c r="AV2376" i="3"/>
  <c r="C2377" i="3"/>
  <c r="D2377" i="3"/>
  <c r="E2377" i="3"/>
  <c r="F2377" i="3"/>
  <c r="G2377" i="3"/>
  <c r="H2377" i="3"/>
  <c r="J2377" i="3"/>
  <c r="K2377" i="3"/>
  <c r="L2377" i="3"/>
  <c r="M2377" i="3"/>
  <c r="AG2377" i="3"/>
  <c r="AH2377" i="3"/>
  <c r="AI2377" i="3"/>
  <c r="AJ2377" i="3"/>
  <c r="AK2377" i="3"/>
  <c r="AL2377" i="3"/>
  <c r="AM2377" i="3"/>
  <c r="AN2377" i="3"/>
  <c r="AV2377" i="3"/>
  <c r="C2378" i="3"/>
  <c r="D2378" i="3"/>
  <c r="E2378" i="3"/>
  <c r="F2378" i="3"/>
  <c r="G2378" i="3"/>
  <c r="H2378" i="3"/>
  <c r="J2378" i="3"/>
  <c r="K2378" i="3"/>
  <c r="L2378" i="3"/>
  <c r="M2378" i="3"/>
  <c r="AG2378" i="3"/>
  <c r="AH2378" i="3"/>
  <c r="AI2378" i="3"/>
  <c r="AJ2378" i="3"/>
  <c r="AK2378" i="3"/>
  <c r="AL2378" i="3"/>
  <c r="AM2378" i="3"/>
  <c r="AN2378" i="3"/>
  <c r="AV2378" i="3"/>
  <c r="C2379" i="3"/>
  <c r="D2379" i="3"/>
  <c r="E2379" i="3"/>
  <c r="F2379" i="3"/>
  <c r="G2379" i="3"/>
  <c r="H2379" i="3"/>
  <c r="J2379" i="3"/>
  <c r="K2379" i="3"/>
  <c r="L2379" i="3"/>
  <c r="M2379" i="3"/>
  <c r="AG2379" i="3"/>
  <c r="AH2379" i="3"/>
  <c r="AI2379" i="3"/>
  <c r="AJ2379" i="3"/>
  <c r="AK2379" i="3"/>
  <c r="AL2379" i="3"/>
  <c r="AM2379" i="3"/>
  <c r="AN2379" i="3"/>
  <c r="AV2379" i="3"/>
  <c r="C2380" i="3"/>
  <c r="D2380" i="3"/>
  <c r="E2380" i="3"/>
  <c r="F2380" i="3"/>
  <c r="G2380" i="3"/>
  <c r="H2380" i="3"/>
  <c r="J2380" i="3"/>
  <c r="K2380" i="3"/>
  <c r="L2380" i="3"/>
  <c r="M2380" i="3"/>
  <c r="AG2380" i="3"/>
  <c r="AH2380" i="3"/>
  <c r="AI2380" i="3"/>
  <c r="AJ2380" i="3"/>
  <c r="AK2380" i="3"/>
  <c r="AL2380" i="3"/>
  <c r="AM2380" i="3"/>
  <c r="AN2380" i="3"/>
  <c r="AV2380" i="3"/>
  <c r="C2381" i="3"/>
  <c r="D2381" i="3"/>
  <c r="E2381" i="3"/>
  <c r="F2381" i="3"/>
  <c r="G2381" i="3"/>
  <c r="H2381" i="3"/>
  <c r="J2381" i="3"/>
  <c r="K2381" i="3"/>
  <c r="L2381" i="3"/>
  <c r="M2381" i="3"/>
  <c r="AG2381" i="3"/>
  <c r="AH2381" i="3"/>
  <c r="AI2381" i="3"/>
  <c r="AJ2381" i="3"/>
  <c r="AK2381" i="3"/>
  <c r="AL2381" i="3"/>
  <c r="AM2381" i="3"/>
  <c r="AN2381" i="3"/>
  <c r="AV2381" i="3"/>
  <c r="C2382" i="3"/>
  <c r="D2382" i="3"/>
  <c r="E2382" i="3"/>
  <c r="F2382" i="3"/>
  <c r="G2382" i="3"/>
  <c r="H2382" i="3"/>
  <c r="J2382" i="3"/>
  <c r="K2382" i="3"/>
  <c r="L2382" i="3"/>
  <c r="M2382" i="3"/>
  <c r="AG2382" i="3"/>
  <c r="AH2382" i="3"/>
  <c r="AI2382" i="3"/>
  <c r="AJ2382" i="3"/>
  <c r="AK2382" i="3"/>
  <c r="AL2382" i="3"/>
  <c r="AM2382" i="3"/>
  <c r="AN2382" i="3"/>
  <c r="AV2382" i="3"/>
  <c r="C2383" i="3"/>
  <c r="D2383" i="3"/>
  <c r="E2383" i="3"/>
  <c r="F2383" i="3"/>
  <c r="G2383" i="3"/>
  <c r="H2383" i="3"/>
  <c r="J2383" i="3"/>
  <c r="K2383" i="3"/>
  <c r="L2383" i="3"/>
  <c r="M2383" i="3"/>
  <c r="AG2383" i="3"/>
  <c r="AH2383" i="3"/>
  <c r="AI2383" i="3"/>
  <c r="AJ2383" i="3"/>
  <c r="AK2383" i="3"/>
  <c r="AL2383" i="3"/>
  <c r="AM2383" i="3"/>
  <c r="AN2383" i="3"/>
  <c r="AV2383" i="3"/>
  <c r="C2384" i="3"/>
  <c r="D2384" i="3"/>
  <c r="E2384" i="3"/>
  <c r="F2384" i="3"/>
  <c r="G2384" i="3"/>
  <c r="H2384" i="3"/>
  <c r="J2384" i="3"/>
  <c r="K2384" i="3"/>
  <c r="L2384" i="3"/>
  <c r="M2384" i="3"/>
  <c r="AG2384" i="3"/>
  <c r="AH2384" i="3"/>
  <c r="AI2384" i="3"/>
  <c r="AJ2384" i="3"/>
  <c r="AK2384" i="3"/>
  <c r="AL2384" i="3"/>
  <c r="AM2384" i="3"/>
  <c r="AN2384" i="3"/>
  <c r="AV2384" i="3"/>
  <c r="C2385" i="3"/>
  <c r="D2385" i="3"/>
  <c r="E2385" i="3"/>
  <c r="F2385" i="3"/>
  <c r="G2385" i="3"/>
  <c r="H2385" i="3"/>
  <c r="J2385" i="3"/>
  <c r="K2385" i="3"/>
  <c r="L2385" i="3"/>
  <c r="M2385" i="3"/>
  <c r="AG2385" i="3"/>
  <c r="AH2385" i="3"/>
  <c r="AI2385" i="3"/>
  <c r="AJ2385" i="3"/>
  <c r="AK2385" i="3"/>
  <c r="AL2385" i="3"/>
  <c r="AM2385" i="3"/>
  <c r="AN2385" i="3"/>
  <c r="AV2385" i="3"/>
  <c r="C2386" i="3"/>
  <c r="D2386" i="3"/>
  <c r="E2386" i="3"/>
  <c r="F2386" i="3"/>
  <c r="G2386" i="3"/>
  <c r="H2386" i="3"/>
  <c r="J2386" i="3"/>
  <c r="K2386" i="3"/>
  <c r="L2386" i="3"/>
  <c r="M2386" i="3"/>
  <c r="AG2386" i="3"/>
  <c r="AH2386" i="3"/>
  <c r="AI2386" i="3"/>
  <c r="AJ2386" i="3"/>
  <c r="AK2386" i="3"/>
  <c r="AL2386" i="3"/>
  <c r="AM2386" i="3"/>
  <c r="AN2386" i="3"/>
  <c r="AV2386" i="3"/>
  <c r="C2387" i="3"/>
  <c r="D2387" i="3"/>
  <c r="E2387" i="3"/>
  <c r="F2387" i="3"/>
  <c r="G2387" i="3"/>
  <c r="H2387" i="3"/>
  <c r="J2387" i="3"/>
  <c r="K2387" i="3"/>
  <c r="L2387" i="3"/>
  <c r="M2387" i="3"/>
  <c r="AG2387" i="3"/>
  <c r="AH2387" i="3"/>
  <c r="AI2387" i="3"/>
  <c r="AJ2387" i="3"/>
  <c r="AK2387" i="3"/>
  <c r="AL2387" i="3"/>
  <c r="AM2387" i="3"/>
  <c r="AN2387" i="3"/>
  <c r="AV2387" i="3"/>
  <c r="C2388" i="3"/>
  <c r="D2388" i="3"/>
  <c r="E2388" i="3"/>
  <c r="F2388" i="3"/>
  <c r="G2388" i="3"/>
  <c r="H2388" i="3"/>
  <c r="J2388" i="3"/>
  <c r="K2388" i="3"/>
  <c r="L2388" i="3"/>
  <c r="M2388" i="3"/>
  <c r="AG2388" i="3"/>
  <c r="AH2388" i="3"/>
  <c r="AI2388" i="3"/>
  <c r="AJ2388" i="3"/>
  <c r="AK2388" i="3"/>
  <c r="AL2388" i="3"/>
  <c r="AM2388" i="3"/>
  <c r="AN2388" i="3"/>
  <c r="AV2388" i="3"/>
  <c r="C2389" i="3"/>
  <c r="D2389" i="3"/>
  <c r="E2389" i="3"/>
  <c r="F2389" i="3"/>
  <c r="G2389" i="3"/>
  <c r="H2389" i="3"/>
  <c r="J2389" i="3"/>
  <c r="K2389" i="3"/>
  <c r="L2389" i="3"/>
  <c r="M2389" i="3"/>
  <c r="AG2389" i="3"/>
  <c r="AH2389" i="3"/>
  <c r="AI2389" i="3"/>
  <c r="AJ2389" i="3"/>
  <c r="AK2389" i="3"/>
  <c r="AL2389" i="3"/>
  <c r="AM2389" i="3"/>
  <c r="AN2389" i="3"/>
  <c r="AV2389" i="3"/>
  <c r="C2390" i="3"/>
  <c r="D2390" i="3"/>
  <c r="E2390" i="3"/>
  <c r="F2390" i="3"/>
  <c r="G2390" i="3"/>
  <c r="H2390" i="3"/>
  <c r="J2390" i="3"/>
  <c r="K2390" i="3"/>
  <c r="L2390" i="3"/>
  <c r="M2390" i="3"/>
  <c r="AG2390" i="3"/>
  <c r="AH2390" i="3"/>
  <c r="AI2390" i="3"/>
  <c r="AJ2390" i="3"/>
  <c r="AK2390" i="3"/>
  <c r="AL2390" i="3"/>
  <c r="AM2390" i="3"/>
  <c r="AN2390" i="3"/>
  <c r="AV2390" i="3"/>
  <c r="C2391" i="3"/>
  <c r="D2391" i="3"/>
  <c r="E2391" i="3"/>
  <c r="F2391" i="3"/>
  <c r="G2391" i="3"/>
  <c r="H2391" i="3"/>
  <c r="J2391" i="3"/>
  <c r="K2391" i="3"/>
  <c r="L2391" i="3"/>
  <c r="M2391" i="3"/>
  <c r="AG2391" i="3"/>
  <c r="AH2391" i="3"/>
  <c r="AI2391" i="3"/>
  <c r="AJ2391" i="3"/>
  <c r="AK2391" i="3"/>
  <c r="AL2391" i="3"/>
  <c r="AM2391" i="3"/>
  <c r="AN2391" i="3"/>
  <c r="AV2391" i="3"/>
  <c r="C2392" i="3"/>
  <c r="D2392" i="3"/>
  <c r="E2392" i="3"/>
  <c r="F2392" i="3"/>
  <c r="G2392" i="3"/>
  <c r="H2392" i="3"/>
  <c r="J2392" i="3"/>
  <c r="K2392" i="3"/>
  <c r="L2392" i="3"/>
  <c r="M2392" i="3"/>
  <c r="AG2392" i="3"/>
  <c r="AH2392" i="3"/>
  <c r="AI2392" i="3"/>
  <c r="AJ2392" i="3"/>
  <c r="AK2392" i="3"/>
  <c r="AL2392" i="3"/>
  <c r="AM2392" i="3"/>
  <c r="AN2392" i="3"/>
  <c r="AV2392" i="3"/>
  <c r="C2393" i="3"/>
  <c r="D2393" i="3"/>
  <c r="E2393" i="3"/>
  <c r="F2393" i="3"/>
  <c r="G2393" i="3"/>
  <c r="H2393" i="3"/>
  <c r="J2393" i="3"/>
  <c r="K2393" i="3"/>
  <c r="L2393" i="3"/>
  <c r="M2393" i="3"/>
  <c r="AG2393" i="3"/>
  <c r="AH2393" i="3"/>
  <c r="AI2393" i="3"/>
  <c r="AJ2393" i="3"/>
  <c r="AK2393" i="3"/>
  <c r="AL2393" i="3"/>
  <c r="AM2393" i="3"/>
  <c r="AN2393" i="3"/>
  <c r="AV2393" i="3"/>
  <c r="C2394" i="3"/>
  <c r="D2394" i="3"/>
  <c r="E2394" i="3"/>
  <c r="F2394" i="3"/>
  <c r="G2394" i="3"/>
  <c r="H2394" i="3"/>
  <c r="J2394" i="3"/>
  <c r="K2394" i="3"/>
  <c r="L2394" i="3"/>
  <c r="M2394" i="3"/>
  <c r="AG2394" i="3"/>
  <c r="AH2394" i="3"/>
  <c r="AI2394" i="3"/>
  <c r="AJ2394" i="3"/>
  <c r="AK2394" i="3"/>
  <c r="AL2394" i="3"/>
  <c r="AM2394" i="3"/>
  <c r="AN2394" i="3"/>
  <c r="AV2394" i="3"/>
  <c r="C2395" i="3"/>
  <c r="D2395" i="3"/>
  <c r="E2395" i="3"/>
  <c r="F2395" i="3"/>
  <c r="G2395" i="3"/>
  <c r="H2395" i="3"/>
  <c r="J2395" i="3"/>
  <c r="K2395" i="3"/>
  <c r="L2395" i="3"/>
  <c r="M2395" i="3"/>
  <c r="AG2395" i="3"/>
  <c r="AH2395" i="3"/>
  <c r="AI2395" i="3"/>
  <c r="AJ2395" i="3"/>
  <c r="AK2395" i="3"/>
  <c r="AL2395" i="3"/>
  <c r="AM2395" i="3"/>
  <c r="AN2395" i="3"/>
  <c r="AV2395" i="3"/>
  <c r="C2396" i="3"/>
  <c r="D2396" i="3"/>
  <c r="E2396" i="3"/>
  <c r="F2396" i="3"/>
  <c r="G2396" i="3"/>
  <c r="H2396" i="3"/>
  <c r="J2396" i="3"/>
  <c r="K2396" i="3"/>
  <c r="L2396" i="3"/>
  <c r="M2396" i="3"/>
  <c r="AG2396" i="3"/>
  <c r="AH2396" i="3"/>
  <c r="AI2396" i="3"/>
  <c r="AJ2396" i="3"/>
  <c r="AK2396" i="3"/>
  <c r="AL2396" i="3"/>
  <c r="AM2396" i="3"/>
  <c r="AN2396" i="3"/>
  <c r="AV2396" i="3"/>
  <c r="C2397" i="3"/>
  <c r="D2397" i="3"/>
  <c r="E2397" i="3"/>
  <c r="F2397" i="3"/>
  <c r="G2397" i="3"/>
  <c r="H2397" i="3"/>
  <c r="J2397" i="3"/>
  <c r="K2397" i="3"/>
  <c r="L2397" i="3"/>
  <c r="M2397" i="3"/>
  <c r="AG2397" i="3"/>
  <c r="AH2397" i="3"/>
  <c r="AI2397" i="3"/>
  <c r="AJ2397" i="3"/>
  <c r="AK2397" i="3"/>
  <c r="AL2397" i="3"/>
  <c r="AM2397" i="3"/>
  <c r="AN2397" i="3"/>
  <c r="AV2397" i="3"/>
  <c r="C2398" i="3"/>
  <c r="D2398" i="3"/>
  <c r="E2398" i="3"/>
  <c r="F2398" i="3"/>
  <c r="G2398" i="3"/>
  <c r="H2398" i="3"/>
  <c r="J2398" i="3"/>
  <c r="K2398" i="3"/>
  <c r="L2398" i="3"/>
  <c r="M2398" i="3"/>
  <c r="AG2398" i="3"/>
  <c r="AH2398" i="3"/>
  <c r="AI2398" i="3"/>
  <c r="AJ2398" i="3"/>
  <c r="AK2398" i="3"/>
  <c r="AL2398" i="3"/>
  <c r="AM2398" i="3"/>
  <c r="AN2398" i="3"/>
  <c r="AV2398" i="3"/>
  <c r="C2399" i="3"/>
  <c r="D2399" i="3"/>
  <c r="E2399" i="3"/>
  <c r="F2399" i="3"/>
  <c r="G2399" i="3"/>
  <c r="H2399" i="3"/>
  <c r="J2399" i="3"/>
  <c r="K2399" i="3"/>
  <c r="L2399" i="3"/>
  <c r="M2399" i="3"/>
  <c r="AG2399" i="3"/>
  <c r="AH2399" i="3"/>
  <c r="AI2399" i="3"/>
  <c r="AJ2399" i="3"/>
  <c r="AK2399" i="3"/>
  <c r="AL2399" i="3"/>
  <c r="AM2399" i="3"/>
  <c r="AN2399" i="3"/>
  <c r="AV2399" i="3"/>
  <c r="C2400" i="3"/>
  <c r="D2400" i="3"/>
  <c r="E2400" i="3"/>
  <c r="F2400" i="3"/>
  <c r="G2400" i="3"/>
  <c r="H2400" i="3"/>
  <c r="J2400" i="3"/>
  <c r="K2400" i="3"/>
  <c r="L2400" i="3"/>
  <c r="M2400" i="3"/>
  <c r="AG2400" i="3"/>
  <c r="AH2400" i="3"/>
  <c r="AI2400" i="3"/>
  <c r="AJ2400" i="3"/>
  <c r="AK2400" i="3"/>
  <c r="AL2400" i="3"/>
  <c r="AM2400" i="3"/>
  <c r="AN2400" i="3"/>
  <c r="AV2400" i="3"/>
  <c r="C2401" i="3"/>
  <c r="D2401" i="3"/>
  <c r="E2401" i="3"/>
  <c r="F2401" i="3"/>
  <c r="G2401" i="3"/>
  <c r="H2401" i="3"/>
  <c r="J2401" i="3"/>
  <c r="K2401" i="3"/>
  <c r="L2401" i="3"/>
  <c r="M2401" i="3"/>
  <c r="AG2401" i="3"/>
  <c r="AH2401" i="3"/>
  <c r="AI2401" i="3"/>
  <c r="AJ2401" i="3"/>
  <c r="AK2401" i="3"/>
  <c r="AL2401" i="3"/>
  <c r="AM2401" i="3"/>
  <c r="AN2401" i="3"/>
  <c r="AV2401" i="3"/>
  <c r="C2402" i="3"/>
  <c r="D2402" i="3"/>
  <c r="E2402" i="3"/>
  <c r="F2402" i="3"/>
  <c r="G2402" i="3"/>
  <c r="H2402" i="3"/>
  <c r="J2402" i="3"/>
  <c r="K2402" i="3"/>
  <c r="L2402" i="3"/>
  <c r="M2402" i="3"/>
  <c r="AG2402" i="3"/>
  <c r="AH2402" i="3"/>
  <c r="AI2402" i="3"/>
  <c r="AJ2402" i="3"/>
  <c r="AK2402" i="3"/>
  <c r="AL2402" i="3"/>
  <c r="AM2402" i="3"/>
  <c r="AN2402" i="3"/>
  <c r="AV2402" i="3"/>
  <c r="C2403" i="3"/>
  <c r="D2403" i="3"/>
  <c r="E2403" i="3"/>
  <c r="F2403" i="3"/>
  <c r="G2403" i="3"/>
  <c r="H2403" i="3"/>
  <c r="J2403" i="3"/>
  <c r="K2403" i="3"/>
  <c r="L2403" i="3"/>
  <c r="M2403" i="3"/>
  <c r="AG2403" i="3"/>
  <c r="AH2403" i="3"/>
  <c r="AI2403" i="3"/>
  <c r="AJ2403" i="3"/>
  <c r="AK2403" i="3"/>
  <c r="AL2403" i="3"/>
  <c r="AM2403" i="3"/>
  <c r="AN2403" i="3"/>
  <c r="AV2403" i="3"/>
  <c r="C2404" i="3"/>
  <c r="D2404" i="3"/>
  <c r="E2404" i="3"/>
  <c r="F2404" i="3"/>
  <c r="G2404" i="3"/>
  <c r="H2404" i="3"/>
  <c r="J2404" i="3"/>
  <c r="K2404" i="3"/>
  <c r="L2404" i="3"/>
  <c r="M2404" i="3"/>
  <c r="AG2404" i="3"/>
  <c r="AH2404" i="3"/>
  <c r="AI2404" i="3"/>
  <c r="AJ2404" i="3"/>
  <c r="AK2404" i="3"/>
  <c r="AL2404" i="3"/>
  <c r="AM2404" i="3"/>
  <c r="AN2404" i="3"/>
  <c r="AV2404" i="3"/>
  <c r="C2405" i="3"/>
  <c r="D2405" i="3"/>
  <c r="E2405" i="3"/>
  <c r="F2405" i="3"/>
  <c r="G2405" i="3"/>
  <c r="H2405" i="3"/>
  <c r="J2405" i="3"/>
  <c r="K2405" i="3"/>
  <c r="L2405" i="3"/>
  <c r="M2405" i="3"/>
  <c r="AG2405" i="3"/>
  <c r="AH2405" i="3"/>
  <c r="AI2405" i="3"/>
  <c r="AJ2405" i="3"/>
  <c r="AK2405" i="3"/>
  <c r="AL2405" i="3"/>
  <c r="AM2405" i="3"/>
  <c r="AN2405" i="3"/>
  <c r="AV2405" i="3"/>
  <c r="C2406" i="3"/>
  <c r="D2406" i="3"/>
  <c r="E2406" i="3"/>
  <c r="F2406" i="3"/>
  <c r="G2406" i="3"/>
  <c r="H2406" i="3"/>
  <c r="J2406" i="3"/>
  <c r="K2406" i="3"/>
  <c r="L2406" i="3"/>
  <c r="M2406" i="3"/>
  <c r="AG2406" i="3"/>
  <c r="AH2406" i="3"/>
  <c r="AI2406" i="3"/>
  <c r="AJ2406" i="3"/>
  <c r="AK2406" i="3"/>
  <c r="AL2406" i="3"/>
  <c r="AM2406" i="3"/>
  <c r="AN2406" i="3"/>
  <c r="AV2406" i="3"/>
  <c r="C2407" i="3"/>
  <c r="D2407" i="3"/>
  <c r="E2407" i="3"/>
  <c r="F2407" i="3"/>
  <c r="G2407" i="3"/>
  <c r="H2407" i="3"/>
  <c r="J2407" i="3"/>
  <c r="K2407" i="3"/>
  <c r="L2407" i="3"/>
  <c r="M2407" i="3"/>
  <c r="AG2407" i="3"/>
  <c r="AH2407" i="3"/>
  <c r="AI2407" i="3"/>
  <c r="AJ2407" i="3"/>
  <c r="AK2407" i="3"/>
  <c r="AL2407" i="3"/>
  <c r="AM2407" i="3"/>
  <c r="AN2407" i="3"/>
  <c r="AV2407" i="3"/>
  <c r="C2408" i="3"/>
  <c r="D2408" i="3"/>
  <c r="E2408" i="3"/>
  <c r="F2408" i="3"/>
  <c r="G2408" i="3"/>
  <c r="H2408" i="3"/>
  <c r="J2408" i="3"/>
  <c r="K2408" i="3"/>
  <c r="L2408" i="3"/>
  <c r="M2408" i="3"/>
  <c r="AG2408" i="3"/>
  <c r="AH2408" i="3"/>
  <c r="AI2408" i="3"/>
  <c r="AJ2408" i="3"/>
  <c r="AK2408" i="3"/>
  <c r="AL2408" i="3"/>
  <c r="AM2408" i="3"/>
  <c r="AN2408" i="3"/>
  <c r="AV2408" i="3"/>
  <c r="C2409" i="3"/>
  <c r="D2409" i="3"/>
  <c r="E2409" i="3"/>
  <c r="F2409" i="3"/>
  <c r="G2409" i="3"/>
  <c r="H2409" i="3"/>
  <c r="J2409" i="3"/>
  <c r="K2409" i="3"/>
  <c r="L2409" i="3"/>
  <c r="M2409" i="3"/>
  <c r="AG2409" i="3"/>
  <c r="AH2409" i="3"/>
  <c r="AI2409" i="3"/>
  <c r="AJ2409" i="3"/>
  <c r="AK2409" i="3"/>
  <c r="AL2409" i="3"/>
  <c r="AM2409" i="3"/>
  <c r="AN2409" i="3"/>
  <c r="AV2409" i="3"/>
  <c r="C2410" i="3"/>
  <c r="D2410" i="3"/>
  <c r="E2410" i="3"/>
  <c r="F2410" i="3"/>
  <c r="G2410" i="3"/>
  <c r="H2410" i="3"/>
  <c r="J2410" i="3"/>
  <c r="K2410" i="3"/>
  <c r="L2410" i="3"/>
  <c r="M2410" i="3"/>
  <c r="AG2410" i="3"/>
  <c r="AH2410" i="3"/>
  <c r="AI2410" i="3"/>
  <c r="AJ2410" i="3"/>
  <c r="AK2410" i="3"/>
  <c r="AL2410" i="3"/>
  <c r="AM2410" i="3"/>
  <c r="AN2410" i="3"/>
  <c r="AV2410" i="3"/>
  <c r="C2411" i="3"/>
  <c r="D2411" i="3"/>
  <c r="E2411" i="3"/>
  <c r="F2411" i="3"/>
  <c r="G2411" i="3"/>
  <c r="H2411" i="3"/>
  <c r="J2411" i="3"/>
  <c r="K2411" i="3"/>
  <c r="L2411" i="3"/>
  <c r="M2411" i="3"/>
  <c r="AG2411" i="3"/>
  <c r="AH2411" i="3"/>
  <c r="AI2411" i="3"/>
  <c r="AJ2411" i="3"/>
  <c r="AK2411" i="3"/>
  <c r="AL2411" i="3"/>
  <c r="AM2411" i="3"/>
  <c r="AN2411" i="3"/>
  <c r="AV2411" i="3"/>
  <c r="C2412" i="3"/>
  <c r="D2412" i="3"/>
  <c r="E2412" i="3"/>
  <c r="F2412" i="3"/>
  <c r="G2412" i="3"/>
  <c r="H2412" i="3"/>
  <c r="J2412" i="3"/>
  <c r="K2412" i="3"/>
  <c r="L2412" i="3"/>
  <c r="M2412" i="3"/>
  <c r="AG2412" i="3"/>
  <c r="AH2412" i="3"/>
  <c r="AI2412" i="3"/>
  <c r="AJ2412" i="3"/>
  <c r="AK2412" i="3"/>
  <c r="AL2412" i="3"/>
  <c r="AM2412" i="3"/>
  <c r="AN2412" i="3"/>
  <c r="AV2412" i="3"/>
  <c r="C2413" i="3"/>
  <c r="D2413" i="3"/>
  <c r="E2413" i="3"/>
  <c r="F2413" i="3"/>
  <c r="G2413" i="3"/>
  <c r="H2413" i="3"/>
  <c r="J2413" i="3"/>
  <c r="K2413" i="3"/>
  <c r="L2413" i="3"/>
  <c r="M2413" i="3"/>
  <c r="AG2413" i="3"/>
  <c r="AH2413" i="3"/>
  <c r="AI2413" i="3"/>
  <c r="AJ2413" i="3"/>
  <c r="AK2413" i="3"/>
  <c r="AL2413" i="3"/>
  <c r="AM2413" i="3"/>
  <c r="AN2413" i="3"/>
  <c r="AV2413" i="3"/>
  <c r="C2414" i="3"/>
  <c r="D2414" i="3"/>
  <c r="E2414" i="3"/>
  <c r="F2414" i="3"/>
  <c r="G2414" i="3"/>
  <c r="H2414" i="3"/>
  <c r="J2414" i="3"/>
  <c r="K2414" i="3"/>
  <c r="L2414" i="3"/>
  <c r="M2414" i="3"/>
  <c r="AG2414" i="3"/>
  <c r="AH2414" i="3"/>
  <c r="AI2414" i="3"/>
  <c r="AJ2414" i="3"/>
  <c r="AK2414" i="3"/>
  <c r="AL2414" i="3"/>
  <c r="AM2414" i="3"/>
  <c r="AN2414" i="3"/>
  <c r="AV2414" i="3"/>
  <c r="C2415" i="3"/>
  <c r="D2415" i="3"/>
  <c r="E2415" i="3"/>
  <c r="F2415" i="3"/>
  <c r="G2415" i="3"/>
  <c r="H2415" i="3"/>
  <c r="J2415" i="3"/>
  <c r="K2415" i="3"/>
  <c r="L2415" i="3"/>
  <c r="M2415" i="3"/>
  <c r="AG2415" i="3"/>
  <c r="AH2415" i="3"/>
  <c r="AI2415" i="3"/>
  <c r="AJ2415" i="3"/>
  <c r="AK2415" i="3"/>
  <c r="AL2415" i="3"/>
  <c r="AM2415" i="3"/>
  <c r="AN2415" i="3"/>
  <c r="AV2415" i="3"/>
  <c r="C2416" i="3"/>
  <c r="D2416" i="3"/>
  <c r="E2416" i="3"/>
  <c r="F2416" i="3"/>
  <c r="G2416" i="3"/>
  <c r="H2416" i="3"/>
  <c r="J2416" i="3"/>
  <c r="K2416" i="3"/>
  <c r="L2416" i="3"/>
  <c r="M2416" i="3"/>
  <c r="AG2416" i="3"/>
  <c r="AH2416" i="3"/>
  <c r="AI2416" i="3"/>
  <c r="AJ2416" i="3"/>
  <c r="AK2416" i="3"/>
  <c r="AL2416" i="3"/>
  <c r="AM2416" i="3"/>
  <c r="AN2416" i="3"/>
  <c r="AV2416" i="3"/>
  <c r="C2417" i="3"/>
  <c r="D2417" i="3"/>
  <c r="E2417" i="3"/>
  <c r="F2417" i="3"/>
  <c r="G2417" i="3"/>
  <c r="H2417" i="3"/>
  <c r="J2417" i="3"/>
  <c r="K2417" i="3"/>
  <c r="L2417" i="3"/>
  <c r="M2417" i="3"/>
  <c r="AG2417" i="3"/>
  <c r="AH2417" i="3"/>
  <c r="AI2417" i="3"/>
  <c r="AJ2417" i="3"/>
  <c r="AK2417" i="3"/>
  <c r="AL2417" i="3"/>
  <c r="AM2417" i="3"/>
  <c r="AN2417" i="3"/>
  <c r="AV2417" i="3"/>
  <c r="C2418" i="3"/>
  <c r="D2418" i="3"/>
  <c r="E2418" i="3"/>
  <c r="F2418" i="3"/>
  <c r="G2418" i="3"/>
  <c r="H2418" i="3"/>
  <c r="J2418" i="3"/>
  <c r="K2418" i="3"/>
  <c r="L2418" i="3"/>
  <c r="M2418" i="3"/>
  <c r="AG2418" i="3"/>
  <c r="AH2418" i="3"/>
  <c r="AI2418" i="3"/>
  <c r="AJ2418" i="3"/>
  <c r="AK2418" i="3"/>
  <c r="AL2418" i="3"/>
  <c r="AM2418" i="3"/>
  <c r="AN2418" i="3"/>
  <c r="AV2418" i="3"/>
  <c r="C2419" i="3"/>
  <c r="D2419" i="3"/>
  <c r="E2419" i="3"/>
  <c r="F2419" i="3"/>
  <c r="G2419" i="3"/>
  <c r="H2419" i="3"/>
  <c r="J2419" i="3"/>
  <c r="K2419" i="3"/>
  <c r="L2419" i="3"/>
  <c r="M2419" i="3"/>
  <c r="AG2419" i="3"/>
  <c r="AH2419" i="3"/>
  <c r="AI2419" i="3"/>
  <c r="AJ2419" i="3"/>
  <c r="AK2419" i="3"/>
  <c r="AL2419" i="3"/>
  <c r="AM2419" i="3"/>
  <c r="AN2419" i="3"/>
  <c r="AV2419" i="3"/>
  <c r="C2420" i="3"/>
  <c r="D2420" i="3"/>
  <c r="E2420" i="3"/>
  <c r="F2420" i="3"/>
  <c r="G2420" i="3"/>
  <c r="H2420" i="3"/>
  <c r="J2420" i="3"/>
  <c r="K2420" i="3"/>
  <c r="L2420" i="3"/>
  <c r="M2420" i="3"/>
  <c r="AG2420" i="3"/>
  <c r="AH2420" i="3"/>
  <c r="AI2420" i="3"/>
  <c r="AJ2420" i="3"/>
  <c r="AK2420" i="3"/>
  <c r="AL2420" i="3"/>
  <c r="AM2420" i="3"/>
  <c r="AN2420" i="3"/>
  <c r="AV2420" i="3"/>
  <c r="C2422" i="3"/>
  <c r="D2422" i="3"/>
  <c r="E2422" i="3"/>
  <c r="F2422" i="3"/>
  <c r="G2422" i="3"/>
  <c r="H2422" i="3"/>
  <c r="J2422" i="3"/>
  <c r="K2422" i="3"/>
  <c r="L2422" i="3"/>
  <c r="M2422" i="3"/>
  <c r="AG2422" i="3"/>
  <c r="AH2422" i="3"/>
  <c r="AI2422" i="3"/>
  <c r="AJ2422" i="3"/>
  <c r="AK2422" i="3"/>
  <c r="AL2422" i="3"/>
  <c r="AM2422" i="3"/>
  <c r="AN2422" i="3"/>
  <c r="AV2422" i="3"/>
  <c r="C2423" i="3"/>
  <c r="D2423" i="3"/>
  <c r="E2423" i="3"/>
  <c r="F2423" i="3"/>
  <c r="G2423" i="3"/>
  <c r="H2423" i="3"/>
  <c r="J2423" i="3"/>
  <c r="K2423" i="3"/>
  <c r="L2423" i="3"/>
  <c r="M2423" i="3"/>
  <c r="AG2423" i="3"/>
  <c r="AH2423" i="3"/>
  <c r="AI2423" i="3"/>
  <c r="AJ2423" i="3"/>
  <c r="AK2423" i="3"/>
  <c r="AL2423" i="3"/>
  <c r="AM2423" i="3"/>
  <c r="AN2423" i="3"/>
  <c r="AV2423" i="3"/>
  <c r="C2424" i="3"/>
  <c r="D2424" i="3"/>
  <c r="E2424" i="3"/>
  <c r="F2424" i="3"/>
  <c r="G2424" i="3"/>
  <c r="H2424" i="3"/>
  <c r="J2424" i="3"/>
  <c r="K2424" i="3"/>
  <c r="L2424" i="3"/>
  <c r="M2424" i="3"/>
  <c r="AG2424" i="3"/>
  <c r="AH2424" i="3"/>
  <c r="AI2424" i="3"/>
  <c r="AJ2424" i="3"/>
  <c r="AK2424" i="3"/>
  <c r="AL2424" i="3"/>
  <c r="AM2424" i="3"/>
  <c r="AN2424" i="3"/>
  <c r="AV2424" i="3"/>
  <c r="C2425" i="3"/>
  <c r="D2425" i="3"/>
  <c r="E2425" i="3"/>
  <c r="F2425" i="3"/>
  <c r="G2425" i="3"/>
  <c r="H2425" i="3"/>
  <c r="J2425" i="3"/>
  <c r="K2425" i="3"/>
  <c r="L2425" i="3"/>
  <c r="M2425" i="3"/>
  <c r="AG2425" i="3"/>
  <c r="AH2425" i="3"/>
  <c r="AI2425" i="3"/>
  <c r="AJ2425" i="3"/>
  <c r="AK2425" i="3"/>
  <c r="AL2425" i="3"/>
  <c r="AM2425" i="3"/>
  <c r="AN2425" i="3"/>
  <c r="AV2425" i="3"/>
  <c r="C2426" i="3"/>
  <c r="D2426" i="3"/>
  <c r="E2426" i="3"/>
  <c r="F2426" i="3"/>
  <c r="G2426" i="3"/>
  <c r="H2426" i="3"/>
  <c r="J2426" i="3"/>
  <c r="K2426" i="3"/>
  <c r="L2426" i="3"/>
  <c r="M2426" i="3"/>
  <c r="AG2426" i="3"/>
  <c r="AH2426" i="3"/>
  <c r="AI2426" i="3"/>
  <c r="AJ2426" i="3"/>
  <c r="AK2426" i="3"/>
  <c r="AL2426" i="3"/>
  <c r="AM2426" i="3"/>
  <c r="AN2426" i="3"/>
  <c r="AV2426" i="3"/>
  <c r="C2427" i="3"/>
  <c r="D2427" i="3"/>
  <c r="E2427" i="3"/>
  <c r="F2427" i="3"/>
  <c r="G2427" i="3"/>
  <c r="H2427" i="3"/>
  <c r="J2427" i="3"/>
  <c r="K2427" i="3"/>
  <c r="L2427" i="3"/>
  <c r="M2427" i="3"/>
  <c r="AG2427" i="3"/>
  <c r="AH2427" i="3"/>
  <c r="AI2427" i="3"/>
  <c r="AJ2427" i="3"/>
  <c r="AK2427" i="3"/>
  <c r="AL2427" i="3"/>
  <c r="AM2427" i="3"/>
  <c r="AN2427" i="3"/>
  <c r="AV2427" i="3"/>
  <c r="C2428" i="3"/>
  <c r="D2428" i="3"/>
  <c r="E2428" i="3"/>
  <c r="F2428" i="3"/>
  <c r="G2428" i="3"/>
  <c r="H2428" i="3"/>
  <c r="J2428" i="3"/>
  <c r="K2428" i="3"/>
  <c r="L2428" i="3"/>
  <c r="M2428" i="3"/>
  <c r="AG2428" i="3"/>
  <c r="AH2428" i="3"/>
  <c r="AI2428" i="3"/>
  <c r="AJ2428" i="3"/>
  <c r="AK2428" i="3"/>
  <c r="AL2428" i="3"/>
  <c r="AM2428" i="3"/>
  <c r="AN2428" i="3"/>
  <c r="AV2428" i="3"/>
  <c r="C2429" i="3"/>
  <c r="D2429" i="3"/>
  <c r="E2429" i="3"/>
  <c r="F2429" i="3"/>
  <c r="G2429" i="3"/>
  <c r="H2429" i="3"/>
  <c r="J2429" i="3"/>
  <c r="K2429" i="3"/>
  <c r="L2429" i="3"/>
  <c r="M2429" i="3"/>
  <c r="AG2429" i="3"/>
  <c r="AH2429" i="3"/>
  <c r="AI2429" i="3"/>
  <c r="AJ2429" i="3"/>
  <c r="AK2429" i="3"/>
  <c r="AL2429" i="3"/>
  <c r="AM2429" i="3"/>
  <c r="AN2429" i="3"/>
  <c r="AV2429" i="3"/>
  <c r="C2430" i="3"/>
  <c r="D2430" i="3"/>
  <c r="E2430" i="3"/>
  <c r="F2430" i="3"/>
  <c r="G2430" i="3"/>
  <c r="H2430" i="3"/>
  <c r="J2430" i="3"/>
  <c r="K2430" i="3"/>
  <c r="L2430" i="3"/>
  <c r="M2430" i="3"/>
  <c r="AG2430" i="3"/>
  <c r="AH2430" i="3"/>
  <c r="AI2430" i="3"/>
  <c r="AJ2430" i="3"/>
  <c r="AK2430" i="3"/>
  <c r="AL2430" i="3"/>
  <c r="AM2430" i="3"/>
  <c r="AN2430" i="3"/>
  <c r="AV2430" i="3"/>
  <c r="C2431" i="3"/>
  <c r="D2431" i="3"/>
  <c r="E2431" i="3"/>
  <c r="F2431" i="3"/>
  <c r="G2431" i="3"/>
  <c r="H2431" i="3"/>
  <c r="J2431" i="3"/>
  <c r="K2431" i="3"/>
  <c r="L2431" i="3"/>
  <c r="M2431" i="3"/>
  <c r="AG2431" i="3"/>
  <c r="AH2431" i="3"/>
  <c r="AI2431" i="3"/>
  <c r="AJ2431" i="3"/>
  <c r="AK2431" i="3"/>
  <c r="AL2431" i="3"/>
  <c r="AM2431" i="3"/>
  <c r="AN2431" i="3"/>
  <c r="AV2431" i="3"/>
  <c r="C2432" i="3"/>
  <c r="D2432" i="3"/>
  <c r="E2432" i="3"/>
  <c r="F2432" i="3"/>
  <c r="G2432" i="3"/>
  <c r="H2432" i="3"/>
  <c r="J2432" i="3"/>
  <c r="K2432" i="3"/>
  <c r="L2432" i="3"/>
  <c r="M2432" i="3"/>
  <c r="AG2432" i="3"/>
  <c r="AH2432" i="3"/>
  <c r="AI2432" i="3"/>
  <c r="AJ2432" i="3"/>
  <c r="AK2432" i="3"/>
  <c r="AL2432" i="3"/>
  <c r="AM2432" i="3"/>
  <c r="AN2432" i="3"/>
  <c r="AV2432" i="3"/>
  <c r="C2433" i="3"/>
  <c r="D2433" i="3"/>
  <c r="E2433" i="3"/>
  <c r="F2433" i="3"/>
  <c r="G2433" i="3"/>
  <c r="H2433" i="3"/>
  <c r="J2433" i="3"/>
  <c r="K2433" i="3"/>
  <c r="L2433" i="3"/>
  <c r="M2433" i="3"/>
  <c r="AG2433" i="3"/>
  <c r="AH2433" i="3"/>
  <c r="AI2433" i="3"/>
  <c r="AJ2433" i="3"/>
  <c r="AK2433" i="3"/>
  <c r="AL2433" i="3"/>
  <c r="AM2433" i="3"/>
  <c r="AN2433" i="3"/>
  <c r="AV2433" i="3"/>
  <c r="C2434" i="3"/>
  <c r="D2434" i="3"/>
  <c r="E2434" i="3"/>
  <c r="F2434" i="3"/>
  <c r="G2434" i="3"/>
  <c r="H2434" i="3"/>
  <c r="J2434" i="3"/>
  <c r="K2434" i="3"/>
  <c r="L2434" i="3"/>
  <c r="M2434" i="3"/>
  <c r="AG2434" i="3"/>
  <c r="AH2434" i="3"/>
  <c r="AI2434" i="3"/>
  <c r="AJ2434" i="3"/>
  <c r="AK2434" i="3"/>
  <c r="AL2434" i="3"/>
  <c r="AM2434" i="3"/>
  <c r="AN2434" i="3"/>
  <c r="AV2434" i="3"/>
  <c r="C2435" i="3"/>
  <c r="D2435" i="3"/>
  <c r="E2435" i="3"/>
  <c r="F2435" i="3"/>
  <c r="G2435" i="3"/>
  <c r="H2435" i="3"/>
  <c r="J2435" i="3"/>
  <c r="K2435" i="3"/>
  <c r="L2435" i="3"/>
  <c r="M2435" i="3"/>
  <c r="AG2435" i="3"/>
  <c r="AH2435" i="3"/>
  <c r="AI2435" i="3"/>
  <c r="AJ2435" i="3"/>
  <c r="AK2435" i="3"/>
  <c r="AL2435" i="3"/>
  <c r="AM2435" i="3"/>
  <c r="AN2435" i="3"/>
  <c r="AV2435" i="3"/>
  <c r="C2436" i="3"/>
  <c r="D2436" i="3"/>
  <c r="E2436" i="3"/>
  <c r="F2436" i="3"/>
  <c r="G2436" i="3"/>
  <c r="H2436" i="3"/>
  <c r="J2436" i="3"/>
  <c r="K2436" i="3"/>
  <c r="L2436" i="3"/>
  <c r="M2436" i="3"/>
  <c r="AG2436" i="3"/>
  <c r="AH2436" i="3"/>
  <c r="AI2436" i="3"/>
  <c r="AJ2436" i="3"/>
  <c r="AK2436" i="3"/>
  <c r="AL2436" i="3"/>
  <c r="AM2436" i="3"/>
  <c r="AN2436" i="3"/>
  <c r="AV2436" i="3"/>
  <c r="C2437" i="3"/>
  <c r="D2437" i="3"/>
  <c r="E2437" i="3"/>
  <c r="F2437" i="3"/>
  <c r="G2437" i="3"/>
  <c r="H2437" i="3"/>
  <c r="J2437" i="3"/>
  <c r="K2437" i="3"/>
  <c r="L2437" i="3"/>
  <c r="M2437" i="3"/>
  <c r="AG2437" i="3"/>
  <c r="AH2437" i="3"/>
  <c r="AI2437" i="3"/>
  <c r="AJ2437" i="3"/>
  <c r="AK2437" i="3"/>
  <c r="AL2437" i="3"/>
  <c r="AM2437" i="3"/>
  <c r="AN2437" i="3"/>
  <c r="AV2437" i="3"/>
  <c r="C2438" i="3"/>
  <c r="D2438" i="3"/>
  <c r="E2438" i="3"/>
  <c r="F2438" i="3"/>
  <c r="G2438" i="3"/>
  <c r="H2438" i="3"/>
  <c r="J2438" i="3"/>
  <c r="K2438" i="3"/>
  <c r="L2438" i="3"/>
  <c r="M2438" i="3"/>
  <c r="AG2438" i="3"/>
  <c r="AH2438" i="3"/>
  <c r="AI2438" i="3"/>
  <c r="AJ2438" i="3"/>
  <c r="AK2438" i="3"/>
  <c r="AL2438" i="3"/>
  <c r="AM2438" i="3"/>
  <c r="AN2438" i="3"/>
  <c r="AV2438" i="3"/>
  <c r="C2439" i="3"/>
  <c r="D2439" i="3"/>
  <c r="E2439" i="3"/>
  <c r="F2439" i="3"/>
  <c r="G2439" i="3"/>
  <c r="H2439" i="3"/>
  <c r="J2439" i="3"/>
  <c r="K2439" i="3"/>
  <c r="L2439" i="3"/>
  <c r="M2439" i="3"/>
  <c r="AG2439" i="3"/>
  <c r="AH2439" i="3"/>
  <c r="AI2439" i="3"/>
  <c r="AJ2439" i="3"/>
  <c r="AK2439" i="3"/>
  <c r="AL2439" i="3"/>
  <c r="AM2439" i="3"/>
  <c r="AN2439" i="3"/>
  <c r="AV2439" i="3"/>
  <c r="C2440" i="3"/>
  <c r="D2440" i="3"/>
  <c r="E2440" i="3"/>
  <c r="F2440" i="3"/>
  <c r="G2440" i="3"/>
  <c r="H2440" i="3"/>
  <c r="J2440" i="3"/>
  <c r="K2440" i="3"/>
  <c r="L2440" i="3"/>
  <c r="M2440" i="3"/>
  <c r="AG2440" i="3"/>
  <c r="AH2440" i="3"/>
  <c r="AI2440" i="3"/>
  <c r="AJ2440" i="3"/>
  <c r="AK2440" i="3"/>
  <c r="AL2440" i="3"/>
  <c r="AM2440" i="3"/>
  <c r="AN2440" i="3"/>
  <c r="AV2440" i="3"/>
  <c r="C2441" i="3"/>
  <c r="D2441" i="3"/>
  <c r="E2441" i="3"/>
  <c r="F2441" i="3"/>
  <c r="G2441" i="3"/>
  <c r="H2441" i="3"/>
  <c r="J2441" i="3"/>
  <c r="K2441" i="3"/>
  <c r="L2441" i="3"/>
  <c r="M2441" i="3"/>
  <c r="AG2441" i="3"/>
  <c r="AH2441" i="3"/>
  <c r="AI2441" i="3"/>
  <c r="AJ2441" i="3"/>
  <c r="AK2441" i="3"/>
  <c r="AL2441" i="3"/>
  <c r="AM2441" i="3"/>
  <c r="AN2441" i="3"/>
  <c r="AV2441" i="3"/>
  <c r="C2442" i="3"/>
  <c r="D2442" i="3"/>
  <c r="E2442" i="3"/>
  <c r="F2442" i="3"/>
  <c r="G2442" i="3"/>
  <c r="H2442" i="3"/>
  <c r="J2442" i="3"/>
  <c r="K2442" i="3"/>
  <c r="L2442" i="3"/>
  <c r="M2442" i="3"/>
  <c r="AG2442" i="3"/>
  <c r="AH2442" i="3"/>
  <c r="AI2442" i="3"/>
  <c r="AJ2442" i="3"/>
  <c r="AK2442" i="3"/>
  <c r="AL2442" i="3"/>
  <c r="AM2442" i="3"/>
  <c r="AN2442" i="3"/>
  <c r="AV2442" i="3"/>
  <c r="C2443" i="3"/>
  <c r="D2443" i="3"/>
  <c r="E2443" i="3"/>
  <c r="F2443" i="3"/>
  <c r="G2443" i="3"/>
  <c r="H2443" i="3"/>
  <c r="J2443" i="3"/>
  <c r="K2443" i="3"/>
  <c r="L2443" i="3"/>
  <c r="M2443" i="3"/>
  <c r="AG2443" i="3"/>
  <c r="AH2443" i="3"/>
  <c r="AI2443" i="3"/>
  <c r="AJ2443" i="3"/>
  <c r="AK2443" i="3"/>
  <c r="AL2443" i="3"/>
  <c r="AM2443" i="3"/>
  <c r="AN2443" i="3"/>
  <c r="AV2443" i="3"/>
  <c r="C2444" i="3"/>
  <c r="D2444" i="3"/>
  <c r="E2444" i="3"/>
  <c r="F2444" i="3"/>
  <c r="G2444" i="3"/>
  <c r="H2444" i="3"/>
  <c r="J2444" i="3"/>
  <c r="K2444" i="3"/>
  <c r="L2444" i="3"/>
  <c r="M2444" i="3"/>
  <c r="AG2444" i="3"/>
  <c r="AH2444" i="3"/>
  <c r="AI2444" i="3"/>
  <c r="AJ2444" i="3"/>
  <c r="AK2444" i="3"/>
  <c r="AL2444" i="3"/>
  <c r="AM2444" i="3"/>
  <c r="AN2444" i="3"/>
  <c r="AV2444" i="3"/>
  <c r="C2445" i="3"/>
  <c r="D2445" i="3"/>
  <c r="E2445" i="3"/>
  <c r="F2445" i="3"/>
  <c r="G2445" i="3"/>
  <c r="H2445" i="3"/>
  <c r="J2445" i="3"/>
  <c r="K2445" i="3"/>
  <c r="L2445" i="3"/>
  <c r="M2445" i="3"/>
  <c r="AG2445" i="3"/>
  <c r="AH2445" i="3"/>
  <c r="AI2445" i="3"/>
  <c r="AJ2445" i="3"/>
  <c r="AK2445" i="3"/>
  <c r="AL2445" i="3"/>
  <c r="AM2445" i="3"/>
  <c r="AN2445" i="3"/>
  <c r="AV2445" i="3"/>
  <c r="C2446" i="3"/>
  <c r="D2446" i="3"/>
  <c r="E2446" i="3"/>
  <c r="F2446" i="3"/>
  <c r="G2446" i="3"/>
  <c r="H2446" i="3"/>
  <c r="J2446" i="3"/>
  <c r="K2446" i="3"/>
  <c r="L2446" i="3"/>
  <c r="M2446" i="3"/>
  <c r="AG2446" i="3"/>
  <c r="AH2446" i="3"/>
  <c r="AI2446" i="3"/>
  <c r="AJ2446" i="3"/>
  <c r="AK2446" i="3"/>
  <c r="AL2446" i="3"/>
  <c r="AM2446" i="3"/>
  <c r="AN2446" i="3"/>
  <c r="AV2446" i="3"/>
  <c r="C2447" i="3"/>
  <c r="D2447" i="3"/>
  <c r="E2447" i="3"/>
  <c r="F2447" i="3"/>
  <c r="G2447" i="3"/>
  <c r="H2447" i="3"/>
  <c r="J2447" i="3"/>
  <c r="K2447" i="3"/>
  <c r="L2447" i="3"/>
  <c r="M2447" i="3"/>
  <c r="AG2447" i="3"/>
  <c r="AH2447" i="3"/>
  <c r="AI2447" i="3"/>
  <c r="AJ2447" i="3"/>
  <c r="AK2447" i="3"/>
  <c r="AL2447" i="3"/>
  <c r="AM2447" i="3"/>
  <c r="AN2447" i="3"/>
  <c r="AV2447" i="3"/>
  <c r="C2448" i="3"/>
  <c r="D2448" i="3"/>
  <c r="E2448" i="3"/>
  <c r="F2448" i="3"/>
  <c r="G2448" i="3"/>
  <c r="H2448" i="3"/>
  <c r="J2448" i="3"/>
  <c r="K2448" i="3"/>
  <c r="L2448" i="3"/>
  <c r="M2448" i="3"/>
  <c r="AG2448" i="3"/>
  <c r="AH2448" i="3"/>
  <c r="AI2448" i="3"/>
  <c r="AJ2448" i="3"/>
  <c r="AK2448" i="3"/>
  <c r="AL2448" i="3"/>
  <c r="AM2448" i="3"/>
  <c r="AN2448" i="3"/>
  <c r="AV2448" i="3"/>
  <c r="C2449" i="3"/>
  <c r="D2449" i="3"/>
  <c r="E2449" i="3"/>
  <c r="F2449" i="3"/>
  <c r="G2449" i="3"/>
  <c r="H2449" i="3"/>
  <c r="J2449" i="3"/>
  <c r="K2449" i="3"/>
  <c r="L2449" i="3"/>
  <c r="M2449" i="3"/>
  <c r="AG2449" i="3"/>
  <c r="AH2449" i="3"/>
  <c r="AI2449" i="3"/>
  <c r="AJ2449" i="3"/>
  <c r="AK2449" i="3"/>
  <c r="AL2449" i="3"/>
  <c r="AM2449" i="3"/>
  <c r="AN2449" i="3"/>
  <c r="AV2449" i="3"/>
  <c r="C2450" i="3"/>
  <c r="D2450" i="3"/>
  <c r="E2450" i="3"/>
  <c r="F2450" i="3"/>
  <c r="G2450" i="3"/>
  <c r="H2450" i="3"/>
  <c r="J2450" i="3"/>
  <c r="K2450" i="3"/>
  <c r="L2450" i="3"/>
  <c r="M2450" i="3"/>
  <c r="AG2450" i="3"/>
  <c r="AH2450" i="3"/>
  <c r="AI2450" i="3"/>
  <c r="AJ2450" i="3"/>
  <c r="AK2450" i="3"/>
  <c r="AL2450" i="3"/>
  <c r="AM2450" i="3"/>
  <c r="AN2450" i="3"/>
  <c r="AV2450" i="3"/>
  <c r="C2451" i="3"/>
  <c r="D2451" i="3"/>
  <c r="E2451" i="3"/>
  <c r="F2451" i="3"/>
  <c r="G2451" i="3"/>
  <c r="H2451" i="3"/>
  <c r="J2451" i="3"/>
  <c r="K2451" i="3"/>
  <c r="L2451" i="3"/>
  <c r="M2451" i="3"/>
  <c r="AG2451" i="3"/>
  <c r="AH2451" i="3"/>
  <c r="AI2451" i="3"/>
  <c r="AJ2451" i="3"/>
  <c r="AK2451" i="3"/>
  <c r="AL2451" i="3"/>
  <c r="AM2451" i="3"/>
  <c r="AN2451" i="3"/>
  <c r="AV2451" i="3"/>
  <c r="C2452" i="3"/>
  <c r="D2452" i="3"/>
  <c r="E2452" i="3"/>
  <c r="F2452" i="3"/>
  <c r="G2452" i="3"/>
  <c r="H2452" i="3"/>
  <c r="J2452" i="3"/>
  <c r="K2452" i="3"/>
  <c r="L2452" i="3"/>
  <c r="M2452" i="3"/>
  <c r="AG2452" i="3"/>
  <c r="AH2452" i="3"/>
  <c r="AI2452" i="3"/>
  <c r="AJ2452" i="3"/>
  <c r="AK2452" i="3"/>
  <c r="AL2452" i="3"/>
  <c r="AM2452" i="3"/>
  <c r="AN2452" i="3"/>
  <c r="AV2452" i="3"/>
  <c r="C2453" i="3"/>
  <c r="D2453" i="3"/>
  <c r="E2453" i="3"/>
  <c r="F2453" i="3"/>
  <c r="G2453" i="3"/>
  <c r="H2453" i="3"/>
  <c r="J2453" i="3"/>
  <c r="K2453" i="3"/>
  <c r="L2453" i="3"/>
  <c r="M2453" i="3"/>
  <c r="AG2453" i="3"/>
  <c r="AH2453" i="3"/>
  <c r="AI2453" i="3"/>
  <c r="AJ2453" i="3"/>
  <c r="AK2453" i="3"/>
  <c r="AL2453" i="3"/>
  <c r="AM2453" i="3"/>
  <c r="AN2453" i="3"/>
  <c r="AV2453" i="3"/>
  <c r="C2454" i="3"/>
  <c r="D2454" i="3"/>
  <c r="E2454" i="3"/>
  <c r="F2454" i="3"/>
  <c r="G2454" i="3"/>
  <c r="H2454" i="3"/>
  <c r="J2454" i="3"/>
  <c r="K2454" i="3"/>
  <c r="L2454" i="3"/>
  <c r="M2454" i="3"/>
  <c r="AG2454" i="3"/>
  <c r="AH2454" i="3"/>
  <c r="AI2454" i="3"/>
  <c r="AJ2454" i="3"/>
  <c r="AK2454" i="3"/>
  <c r="AL2454" i="3"/>
  <c r="AM2454" i="3"/>
  <c r="AN2454" i="3"/>
  <c r="AV2454" i="3"/>
  <c r="C2455" i="3"/>
  <c r="D2455" i="3"/>
  <c r="E2455" i="3"/>
  <c r="F2455" i="3"/>
  <c r="G2455" i="3"/>
  <c r="H2455" i="3"/>
  <c r="J2455" i="3"/>
  <c r="K2455" i="3"/>
  <c r="L2455" i="3"/>
  <c r="M2455" i="3"/>
  <c r="AG2455" i="3"/>
  <c r="AH2455" i="3"/>
  <c r="AI2455" i="3"/>
  <c r="AJ2455" i="3"/>
  <c r="AK2455" i="3"/>
  <c r="AL2455" i="3"/>
  <c r="AM2455" i="3"/>
  <c r="AN2455" i="3"/>
  <c r="AV2455" i="3"/>
  <c r="C2456" i="3"/>
  <c r="D2456" i="3"/>
  <c r="E2456" i="3"/>
  <c r="F2456" i="3"/>
  <c r="G2456" i="3"/>
  <c r="H2456" i="3"/>
  <c r="J2456" i="3"/>
  <c r="K2456" i="3"/>
  <c r="L2456" i="3"/>
  <c r="M2456" i="3"/>
  <c r="AG2456" i="3"/>
  <c r="AH2456" i="3"/>
  <c r="AI2456" i="3"/>
  <c r="AJ2456" i="3"/>
  <c r="AK2456" i="3"/>
  <c r="AL2456" i="3"/>
  <c r="AM2456" i="3"/>
  <c r="AN2456" i="3"/>
  <c r="AV2456" i="3"/>
  <c r="C2457" i="3"/>
  <c r="D2457" i="3"/>
  <c r="E2457" i="3"/>
  <c r="F2457" i="3"/>
  <c r="G2457" i="3"/>
  <c r="H2457" i="3"/>
  <c r="J2457" i="3"/>
  <c r="K2457" i="3"/>
  <c r="L2457" i="3"/>
  <c r="M2457" i="3"/>
  <c r="AG2457" i="3"/>
  <c r="AH2457" i="3"/>
  <c r="AI2457" i="3"/>
  <c r="AJ2457" i="3"/>
  <c r="AK2457" i="3"/>
  <c r="AL2457" i="3"/>
  <c r="AM2457" i="3"/>
  <c r="AN2457" i="3"/>
  <c r="AV2457" i="3"/>
  <c r="C2458" i="3"/>
  <c r="D2458" i="3"/>
  <c r="E2458" i="3"/>
  <c r="F2458" i="3"/>
  <c r="G2458" i="3"/>
  <c r="H2458" i="3"/>
  <c r="J2458" i="3"/>
  <c r="K2458" i="3"/>
  <c r="L2458" i="3"/>
  <c r="M2458" i="3"/>
  <c r="AG2458" i="3"/>
  <c r="AH2458" i="3"/>
  <c r="AI2458" i="3"/>
  <c r="AJ2458" i="3"/>
  <c r="AK2458" i="3"/>
  <c r="AL2458" i="3"/>
  <c r="AM2458" i="3"/>
  <c r="AN2458" i="3"/>
  <c r="AV2458" i="3"/>
  <c r="C2459" i="3"/>
  <c r="D2459" i="3"/>
  <c r="E2459" i="3"/>
  <c r="F2459" i="3"/>
  <c r="G2459" i="3"/>
  <c r="H2459" i="3"/>
  <c r="J2459" i="3"/>
  <c r="K2459" i="3"/>
  <c r="L2459" i="3"/>
  <c r="M2459" i="3"/>
  <c r="AG2459" i="3"/>
  <c r="AH2459" i="3"/>
  <c r="AI2459" i="3"/>
  <c r="AJ2459" i="3"/>
  <c r="AK2459" i="3"/>
  <c r="AL2459" i="3"/>
  <c r="AM2459" i="3"/>
  <c r="AN2459" i="3"/>
  <c r="AV2459" i="3"/>
  <c r="C2460" i="3"/>
  <c r="D2460" i="3"/>
  <c r="E2460" i="3"/>
  <c r="F2460" i="3"/>
  <c r="G2460" i="3"/>
  <c r="H2460" i="3"/>
  <c r="J2460" i="3"/>
  <c r="K2460" i="3"/>
  <c r="L2460" i="3"/>
  <c r="M2460" i="3"/>
  <c r="AG2460" i="3"/>
  <c r="AH2460" i="3"/>
  <c r="AI2460" i="3"/>
  <c r="AJ2460" i="3"/>
  <c r="AK2460" i="3"/>
  <c r="AL2460" i="3"/>
  <c r="AM2460" i="3"/>
  <c r="AN2460" i="3"/>
  <c r="AV2460" i="3"/>
  <c r="C2461" i="3"/>
  <c r="D2461" i="3"/>
  <c r="E2461" i="3"/>
  <c r="F2461" i="3"/>
  <c r="G2461" i="3"/>
  <c r="H2461" i="3"/>
  <c r="J2461" i="3"/>
  <c r="K2461" i="3"/>
  <c r="L2461" i="3"/>
  <c r="M2461" i="3"/>
  <c r="AG2461" i="3"/>
  <c r="AH2461" i="3"/>
  <c r="AI2461" i="3"/>
  <c r="AJ2461" i="3"/>
  <c r="AK2461" i="3"/>
  <c r="AL2461" i="3"/>
  <c r="AM2461" i="3"/>
  <c r="AN2461" i="3"/>
  <c r="AV2461" i="3"/>
  <c r="C2462" i="3"/>
  <c r="D2462" i="3"/>
  <c r="E2462" i="3"/>
  <c r="F2462" i="3"/>
  <c r="G2462" i="3"/>
  <c r="H2462" i="3"/>
  <c r="J2462" i="3"/>
  <c r="K2462" i="3"/>
  <c r="L2462" i="3"/>
  <c r="M2462" i="3"/>
  <c r="AG2462" i="3"/>
  <c r="AH2462" i="3"/>
  <c r="AI2462" i="3"/>
  <c r="AJ2462" i="3"/>
  <c r="AK2462" i="3"/>
  <c r="AL2462" i="3"/>
  <c r="AM2462" i="3"/>
  <c r="AN2462" i="3"/>
  <c r="AV2462" i="3"/>
  <c r="C2463" i="3"/>
  <c r="D2463" i="3"/>
  <c r="E2463" i="3"/>
  <c r="F2463" i="3"/>
  <c r="G2463" i="3"/>
  <c r="H2463" i="3"/>
  <c r="J2463" i="3"/>
  <c r="K2463" i="3"/>
  <c r="L2463" i="3"/>
  <c r="M2463" i="3"/>
  <c r="AG2463" i="3"/>
  <c r="AH2463" i="3"/>
  <c r="AI2463" i="3"/>
  <c r="AJ2463" i="3"/>
  <c r="AK2463" i="3"/>
  <c r="AL2463" i="3"/>
  <c r="AM2463" i="3"/>
  <c r="AN2463" i="3"/>
  <c r="AV2463" i="3"/>
  <c r="C2464" i="3"/>
  <c r="D2464" i="3"/>
  <c r="E2464" i="3"/>
  <c r="F2464" i="3"/>
  <c r="G2464" i="3"/>
  <c r="H2464" i="3"/>
  <c r="J2464" i="3"/>
  <c r="K2464" i="3"/>
  <c r="L2464" i="3"/>
  <c r="M2464" i="3"/>
  <c r="AG2464" i="3"/>
  <c r="AH2464" i="3"/>
  <c r="AI2464" i="3"/>
  <c r="AJ2464" i="3"/>
  <c r="AK2464" i="3"/>
  <c r="AL2464" i="3"/>
  <c r="AM2464" i="3"/>
  <c r="AN2464" i="3"/>
  <c r="AV2464" i="3"/>
  <c r="C2465" i="3"/>
  <c r="D2465" i="3"/>
  <c r="E2465" i="3"/>
  <c r="F2465" i="3"/>
  <c r="G2465" i="3"/>
  <c r="H2465" i="3"/>
  <c r="J2465" i="3"/>
  <c r="K2465" i="3"/>
  <c r="L2465" i="3"/>
  <c r="M2465" i="3"/>
  <c r="AG2465" i="3"/>
  <c r="AH2465" i="3"/>
  <c r="AI2465" i="3"/>
  <c r="AJ2465" i="3"/>
  <c r="AK2465" i="3"/>
  <c r="AL2465" i="3"/>
  <c r="AM2465" i="3"/>
  <c r="AN2465" i="3"/>
  <c r="AV2465" i="3"/>
  <c r="C2466" i="3"/>
  <c r="D2466" i="3"/>
  <c r="E2466" i="3"/>
  <c r="F2466" i="3"/>
  <c r="G2466" i="3"/>
  <c r="H2466" i="3"/>
  <c r="J2466" i="3"/>
  <c r="K2466" i="3"/>
  <c r="L2466" i="3"/>
  <c r="M2466" i="3"/>
  <c r="AG2466" i="3"/>
  <c r="AH2466" i="3"/>
  <c r="AI2466" i="3"/>
  <c r="AJ2466" i="3"/>
  <c r="AK2466" i="3"/>
  <c r="AL2466" i="3"/>
  <c r="AM2466" i="3"/>
  <c r="AN2466" i="3"/>
  <c r="AV2466" i="3"/>
  <c r="C2467" i="3"/>
  <c r="D2467" i="3"/>
  <c r="E2467" i="3"/>
  <c r="F2467" i="3"/>
  <c r="G2467" i="3"/>
  <c r="H2467" i="3"/>
  <c r="J2467" i="3"/>
  <c r="K2467" i="3"/>
  <c r="L2467" i="3"/>
  <c r="M2467" i="3"/>
  <c r="AG2467" i="3"/>
  <c r="AH2467" i="3"/>
  <c r="AI2467" i="3"/>
  <c r="AJ2467" i="3"/>
  <c r="AK2467" i="3"/>
  <c r="AL2467" i="3"/>
  <c r="AM2467" i="3"/>
  <c r="AN2467" i="3"/>
  <c r="AV2467" i="3"/>
  <c r="C2468" i="3"/>
  <c r="D2468" i="3"/>
  <c r="E2468" i="3"/>
  <c r="F2468" i="3"/>
  <c r="G2468" i="3"/>
  <c r="H2468" i="3"/>
  <c r="J2468" i="3"/>
  <c r="K2468" i="3"/>
  <c r="L2468" i="3"/>
  <c r="M2468" i="3"/>
  <c r="AG2468" i="3"/>
  <c r="AH2468" i="3"/>
  <c r="AI2468" i="3"/>
  <c r="AJ2468" i="3"/>
  <c r="AK2468" i="3"/>
  <c r="AL2468" i="3"/>
  <c r="AM2468" i="3"/>
  <c r="AN2468" i="3"/>
  <c r="AV2468" i="3"/>
  <c r="C2469" i="3"/>
  <c r="D2469" i="3"/>
  <c r="E2469" i="3"/>
  <c r="F2469" i="3"/>
  <c r="G2469" i="3"/>
  <c r="H2469" i="3"/>
  <c r="J2469" i="3"/>
  <c r="K2469" i="3"/>
  <c r="L2469" i="3"/>
  <c r="M2469" i="3"/>
  <c r="AG2469" i="3"/>
  <c r="AH2469" i="3"/>
  <c r="AI2469" i="3"/>
  <c r="AJ2469" i="3"/>
  <c r="AK2469" i="3"/>
  <c r="AL2469" i="3"/>
  <c r="AM2469" i="3"/>
  <c r="AN2469" i="3"/>
  <c r="AV2469" i="3"/>
  <c r="C2470" i="3"/>
  <c r="D2470" i="3"/>
  <c r="E2470" i="3"/>
  <c r="F2470" i="3"/>
  <c r="G2470" i="3"/>
  <c r="H2470" i="3"/>
  <c r="J2470" i="3"/>
  <c r="K2470" i="3"/>
  <c r="L2470" i="3"/>
  <c r="M2470" i="3"/>
  <c r="AG2470" i="3"/>
  <c r="AH2470" i="3"/>
  <c r="AI2470" i="3"/>
  <c r="AJ2470" i="3"/>
  <c r="AK2470" i="3"/>
  <c r="AL2470" i="3"/>
  <c r="AM2470" i="3"/>
  <c r="AN2470" i="3"/>
  <c r="AV2470" i="3"/>
  <c r="C2471" i="3"/>
  <c r="D2471" i="3"/>
  <c r="E2471" i="3"/>
  <c r="F2471" i="3"/>
  <c r="G2471" i="3"/>
  <c r="H2471" i="3"/>
  <c r="J2471" i="3"/>
  <c r="K2471" i="3"/>
  <c r="L2471" i="3"/>
  <c r="M2471" i="3"/>
  <c r="AG2471" i="3"/>
  <c r="AH2471" i="3"/>
  <c r="AI2471" i="3"/>
  <c r="AJ2471" i="3"/>
  <c r="AK2471" i="3"/>
  <c r="AL2471" i="3"/>
  <c r="AM2471" i="3"/>
  <c r="AN2471" i="3"/>
  <c r="AV2471" i="3"/>
  <c r="C2472" i="3"/>
  <c r="D2472" i="3"/>
  <c r="E2472" i="3"/>
  <c r="F2472" i="3"/>
  <c r="G2472" i="3"/>
  <c r="H2472" i="3"/>
  <c r="J2472" i="3"/>
  <c r="K2472" i="3"/>
  <c r="L2472" i="3"/>
  <c r="M2472" i="3"/>
  <c r="AG2472" i="3"/>
  <c r="AH2472" i="3"/>
  <c r="AI2472" i="3"/>
  <c r="AJ2472" i="3"/>
  <c r="AK2472" i="3"/>
  <c r="AL2472" i="3"/>
  <c r="AM2472" i="3"/>
  <c r="AN2472" i="3"/>
  <c r="AV2472" i="3"/>
  <c r="C2473" i="3"/>
  <c r="D2473" i="3"/>
  <c r="E2473" i="3"/>
  <c r="F2473" i="3"/>
  <c r="G2473" i="3"/>
  <c r="H2473" i="3"/>
  <c r="J2473" i="3"/>
  <c r="K2473" i="3"/>
  <c r="L2473" i="3"/>
  <c r="M2473" i="3"/>
  <c r="AG2473" i="3"/>
  <c r="AH2473" i="3"/>
  <c r="AI2473" i="3"/>
  <c r="AJ2473" i="3"/>
  <c r="AK2473" i="3"/>
  <c r="AL2473" i="3"/>
  <c r="AM2473" i="3"/>
  <c r="AN2473" i="3"/>
  <c r="AV2473" i="3"/>
  <c r="C2474" i="3"/>
  <c r="D2474" i="3"/>
  <c r="E2474" i="3"/>
  <c r="F2474" i="3"/>
  <c r="G2474" i="3"/>
  <c r="H2474" i="3"/>
  <c r="J2474" i="3"/>
  <c r="K2474" i="3"/>
  <c r="L2474" i="3"/>
  <c r="M2474" i="3"/>
  <c r="AG2474" i="3"/>
  <c r="AH2474" i="3"/>
  <c r="AI2474" i="3"/>
  <c r="AJ2474" i="3"/>
  <c r="AK2474" i="3"/>
  <c r="AL2474" i="3"/>
  <c r="AM2474" i="3"/>
  <c r="AN2474" i="3"/>
  <c r="AV2474" i="3"/>
  <c r="C2475" i="3"/>
  <c r="D2475" i="3"/>
  <c r="E2475" i="3"/>
  <c r="F2475" i="3"/>
  <c r="G2475" i="3"/>
  <c r="H2475" i="3"/>
  <c r="J2475" i="3"/>
  <c r="K2475" i="3"/>
  <c r="L2475" i="3"/>
  <c r="M2475" i="3"/>
  <c r="AG2475" i="3"/>
  <c r="AH2475" i="3"/>
  <c r="AI2475" i="3"/>
  <c r="AJ2475" i="3"/>
  <c r="AK2475" i="3"/>
  <c r="AL2475" i="3"/>
  <c r="AM2475" i="3"/>
  <c r="AN2475" i="3"/>
  <c r="AV2475" i="3"/>
  <c r="C2476" i="3"/>
  <c r="D2476" i="3"/>
  <c r="E2476" i="3"/>
  <c r="F2476" i="3"/>
  <c r="G2476" i="3"/>
  <c r="H2476" i="3"/>
  <c r="J2476" i="3"/>
  <c r="K2476" i="3"/>
  <c r="L2476" i="3"/>
  <c r="M2476" i="3"/>
  <c r="AG2476" i="3"/>
  <c r="AH2476" i="3"/>
  <c r="AI2476" i="3"/>
  <c r="AJ2476" i="3"/>
  <c r="AK2476" i="3"/>
  <c r="AL2476" i="3"/>
  <c r="AM2476" i="3"/>
  <c r="AN2476" i="3"/>
  <c r="AV2476" i="3"/>
  <c r="C2477" i="3"/>
  <c r="D2477" i="3"/>
  <c r="E2477" i="3"/>
  <c r="F2477" i="3"/>
  <c r="G2477" i="3"/>
  <c r="H2477" i="3"/>
  <c r="J2477" i="3"/>
  <c r="K2477" i="3"/>
  <c r="L2477" i="3"/>
  <c r="M2477" i="3"/>
  <c r="AG2477" i="3"/>
  <c r="AH2477" i="3"/>
  <c r="AI2477" i="3"/>
  <c r="AJ2477" i="3"/>
  <c r="AK2477" i="3"/>
  <c r="AL2477" i="3"/>
  <c r="AM2477" i="3"/>
  <c r="AN2477" i="3"/>
  <c r="AV2477" i="3"/>
  <c r="C2478" i="3"/>
  <c r="D2478" i="3"/>
  <c r="E2478" i="3"/>
  <c r="F2478" i="3"/>
  <c r="G2478" i="3"/>
  <c r="H2478" i="3"/>
  <c r="J2478" i="3"/>
  <c r="K2478" i="3"/>
  <c r="L2478" i="3"/>
  <c r="M2478" i="3"/>
  <c r="AG2478" i="3"/>
  <c r="AH2478" i="3"/>
  <c r="AI2478" i="3"/>
  <c r="AJ2478" i="3"/>
  <c r="AK2478" i="3"/>
  <c r="AL2478" i="3"/>
  <c r="AM2478" i="3"/>
  <c r="AN2478" i="3"/>
  <c r="AV2478" i="3"/>
  <c r="C2479" i="3"/>
  <c r="D2479" i="3"/>
  <c r="E2479" i="3"/>
  <c r="F2479" i="3"/>
  <c r="G2479" i="3"/>
  <c r="H2479" i="3"/>
  <c r="J2479" i="3"/>
  <c r="K2479" i="3"/>
  <c r="L2479" i="3"/>
  <c r="M2479" i="3"/>
  <c r="AG2479" i="3"/>
  <c r="AH2479" i="3"/>
  <c r="AI2479" i="3"/>
  <c r="AJ2479" i="3"/>
  <c r="AK2479" i="3"/>
  <c r="AL2479" i="3"/>
  <c r="AM2479" i="3"/>
  <c r="AN2479" i="3"/>
  <c r="AV2479" i="3"/>
  <c r="C2480" i="3"/>
  <c r="D2480" i="3"/>
  <c r="E2480" i="3"/>
  <c r="F2480" i="3"/>
  <c r="G2480" i="3"/>
  <c r="H2480" i="3"/>
  <c r="J2480" i="3"/>
  <c r="K2480" i="3"/>
  <c r="L2480" i="3"/>
  <c r="M2480" i="3"/>
  <c r="AG2480" i="3"/>
  <c r="AH2480" i="3"/>
  <c r="AI2480" i="3"/>
  <c r="AJ2480" i="3"/>
  <c r="AK2480" i="3"/>
  <c r="AL2480" i="3"/>
  <c r="AM2480" i="3"/>
  <c r="AN2480" i="3"/>
  <c r="AV2480" i="3"/>
  <c r="C2481" i="3"/>
  <c r="D2481" i="3"/>
  <c r="E2481" i="3"/>
  <c r="F2481" i="3"/>
  <c r="G2481" i="3"/>
  <c r="H2481" i="3"/>
  <c r="J2481" i="3"/>
  <c r="K2481" i="3"/>
  <c r="L2481" i="3"/>
  <c r="M2481" i="3"/>
  <c r="AG2481" i="3"/>
  <c r="AH2481" i="3"/>
  <c r="AI2481" i="3"/>
  <c r="AJ2481" i="3"/>
  <c r="AK2481" i="3"/>
  <c r="AL2481" i="3"/>
  <c r="AM2481" i="3"/>
  <c r="AN2481" i="3"/>
  <c r="AV2481" i="3"/>
  <c r="C2482" i="3"/>
  <c r="D2482" i="3"/>
  <c r="E2482" i="3"/>
  <c r="F2482" i="3"/>
  <c r="G2482" i="3"/>
  <c r="H2482" i="3"/>
  <c r="J2482" i="3"/>
  <c r="K2482" i="3"/>
  <c r="L2482" i="3"/>
  <c r="M2482" i="3"/>
  <c r="AG2482" i="3"/>
  <c r="AH2482" i="3"/>
  <c r="AI2482" i="3"/>
  <c r="AJ2482" i="3"/>
  <c r="AK2482" i="3"/>
  <c r="AL2482" i="3"/>
  <c r="AM2482" i="3"/>
  <c r="AN2482" i="3"/>
  <c r="AV2482" i="3"/>
  <c r="C2483" i="3"/>
  <c r="D2483" i="3"/>
  <c r="E2483" i="3"/>
  <c r="F2483" i="3"/>
  <c r="G2483" i="3"/>
  <c r="H2483" i="3"/>
  <c r="J2483" i="3"/>
  <c r="K2483" i="3"/>
  <c r="L2483" i="3"/>
  <c r="M2483" i="3"/>
  <c r="AG2483" i="3"/>
  <c r="AH2483" i="3"/>
  <c r="AI2483" i="3"/>
  <c r="AJ2483" i="3"/>
  <c r="AK2483" i="3"/>
  <c r="AL2483" i="3"/>
  <c r="AM2483" i="3"/>
  <c r="AN2483" i="3"/>
  <c r="AV2483" i="3"/>
  <c r="C2484" i="3"/>
  <c r="D2484" i="3"/>
  <c r="E2484" i="3"/>
  <c r="F2484" i="3"/>
  <c r="G2484" i="3"/>
  <c r="H2484" i="3"/>
  <c r="J2484" i="3"/>
  <c r="K2484" i="3"/>
  <c r="L2484" i="3"/>
  <c r="M2484" i="3"/>
  <c r="AG2484" i="3"/>
  <c r="AH2484" i="3"/>
  <c r="AI2484" i="3"/>
  <c r="AJ2484" i="3"/>
  <c r="AK2484" i="3"/>
  <c r="AL2484" i="3"/>
  <c r="AM2484" i="3"/>
  <c r="AN2484" i="3"/>
  <c r="AV2484" i="3"/>
  <c r="C2485" i="3"/>
  <c r="D2485" i="3"/>
  <c r="E2485" i="3"/>
  <c r="F2485" i="3"/>
  <c r="G2485" i="3"/>
  <c r="H2485" i="3"/>
  <c r="J2485" i="3"/>
  <c r="K2485" i="3"/>
  <c r="L2485" i="3"/>
  <c r="M2485" i="3"/>
  <c r="AG2485" i="3"/>
  <c r="AH2485" i="3"/>
  <c r="AI2485" i="3"/>
  <c r="AJ2485" i="3"/>
  <c r="AK2485" i="3"/>
  <c r="AL2485" i="3"/>
  <c r="AM2485" i="3"/>
  <c r="AN2485" i="3"/>
  <c r="AV2485" i="3"/>
  <c r="C2486" i="3"/>
  <c r="D2486" i="3"/>
  <c r="E2486" i="3"/>
  <c r="F2486" i="3"/>
  <c r="G2486" i="3"/>
  <c r="H2486" i="3"/>
  <c r="J2486" i="3"/>
  <c r="K2486" i="3"/>
  <c r="L2486" i="3"/>
  <c r="M2486" i="3"/>
  <c r="AG2486" i="3"/>
  <c r="AH2486" i="3"/>
  <c r="AI2486" i="3"/>
  <c r="AJ2486" i="3"/>
  <c r="AK2486" i="3"/>
  <c r="AL2486" i="3"/>
  <c r="AM2486" i="3"/>
  <c r="AN2486" i="3"/>
  <c r="AV2486" i="3"/>
  <c r="C2487" i="3"/>
  <c r="D2487" i="3"/>
  <c r="E2487" i="3"/>
  <c r="F2487" i="3"/>
  <c r="G2487" i="3"/>
  <c r="H2487" i="3"/>
  <c r="J2487" i="3"/>
  <c r="K2487" i="3"/>
  <c r="L2487" i="3"/>
  <c r="M2487" i="3"/>
  <c r="AG2487" i="3"/>
  <c r="AH2487" i="3"/>
  <c r="AI2487" i="3"/>
  <c r="AJ2487" i="3"/>
  <c r="AK2487" i="3"/>
  <c r="AL2487" i="3"/>
  <c r="AM2487" i="3"/>
  <c r="AN2487" i="3"/>
  <c r="AV2487" i="3"/>
  <c r="C2488" i="3"/>
  <c r="D2488" i="3"/>
  <c r="E2488" i="3"/>
  <c r="F2488" i="3"/>
  <c r="G2488" i="3"/>
  <c r="H2488" i="3"/>
  <c r="J2488" i="3"/>
  <c r="K2488" i="3"/>
  <c r="L2488" i="3"/>
  <c r="M2488" i="3"/>
  <c r="AG2488" i="3"/>
  <c r="AH2488" i="3"/>
  <c r="AI2488" i="3"/>
  <c r="AJ2488" i="3"/>
  <c r="AK2488" i="3"/>
  <c r="AL2488" i="3"/>
  <c r="AM2488" i="3"/>
  <c r="AN2488" i="3"/>
  <c r="AV2488" i="3"/>
  <c r="C2490" i="3"/>
  <c r="D2490" i="3"/>
  <c r="E2490" i="3"/>
  <c r="F2490" i="3"/>
  <c r="G2490" i="3"/>
  <c r="H2490" i="3"/>
  <c r="J2490" i="3"/>
  <c r="K2490" i="3"/>
  <c r="L2490" i="3"/>
  <c r="M2490" i="3"/>
  <c r="AG2490" i="3"/>
  <c r="AH2490" i="3"/>
  <c r="AI2490" i="3"/>
  <c r="AJ2490" i="3"/>
  <c r="AK2490" i="3"/>
  <c r="AL2490" i="3"/>
  <c r="AM2490" i="3"/>
  <c r="AN2490" i="3"/>
  <c r="AV2490" i="3"/>
  <c r="C2491" i="3"/>
  <c r="D2491" i="3"/>
  <c r="E2491" i="3"/>
  <c r="F2491" i="3"/>
  <c r="G2491" i="3"/>
  <c r="H2491" i="3"/>
  <c r="J2491" i="3"/>
  <c r="K2491" i="3"/>
  <c r="L2491" i="3"/>
  <c r="M2491" i="3"/>
  <c r="AG2491" i="3"/>
  <c r="AH2491" i="3"/>
  <c r="AI2491" i="3"/>
  <c r="AJ2491" i="3"/>
  <c r="AK2491" i="3"/>
  <c r="AL2491" i="3"/>
  <c r="AM2491" i="3"/>
  <c r="AN2491" i="3"/>
  <c r="AV2491" i="3"/>
  <c r="C2492" i="3"/>
  <c r="D2492" i="3"/>
  <c r="E2492" i="3"/>
  <c r="F2492" i="3"/>
  <c r="G2492" i="3"/>
  <c r="H2492" i="3"/>
  <c r="J2492" i="3"/>
  <c r="K2492" i="3"/>
  <c r="L2492" i="3"/>
  <c r="M2492" i="3"/>
  <c r="AG2492" i="3"/>
  <c r="AH2492" i="3"/>
  <c r="AI2492" i="3"/>
  <c r="AJ2492" i="3"/>
  <c r="AK2492" i="3"/>
  <c r="AL2492" i="3"/>
  <c r="AM2492" i="3"/>
  <c r="AN2492" i="3"/>
  <c r="AV2492" i="3"/>
  <c r="C2493" i="3"/>
  <c r="D2493" i="3"/>
  <c r="E2493" i="3"/>
  <c r="F2493" i="3"/>
  <c r="G2493" i="3"/>
  <c r="H2493" i="3"/>
  <c r="J2493" i="3"/>
  <c r="K2493" i="3"/>
  <c r="L2493" i="3"/>
  <c r="M2493" i="3"/>
  <c r="AG2493" i="3"/>
  <c r="AH2493" i="3"/>
  <c r="AI2493" i="3"/>
  <c r="AJ2493" i="3"/>
  <c r="AK2493" i="3"/>
  <c r="AL2493" i="3"/>
  <c r="AM2493" i="3"/>
  <c r="AN2493" i="3"/>
  <c r="AV2493" i="3"/>
  <c r="C2494" i="3"/>
  <c r="D2494" i="3"/>
  <c r="E2494" i="3"/>
  <c r="F2494" i="3"/>
  <c r="G2494" i="3"/>
  <c r="H2494" i="3"/>
  <c r="J2494" i="3"/>
  <c r="K2494" i="3"/>
  <c r="L2494" i="3"/>
  <c r="M2494" i="3"/>
  <c r="AG2494" i="3"/>
  <c r="AH2494" i="3"/>
  <c r="AI2494" i="3"/>
  <c r="AJ2494" i="3"/>
  <c r="AK2494" i="3"/>
  <c r="AL2494" i="3"/>
  <c r="AM2494" i="3"/>
  <c r="AN2494" i="3"/>
  <c r="AV2494" i="3"/>
  <c r="C2495" i="3"/>
  <c r="D2495" i="3"/>
  <c r="E2495" i="3"/>
  <c r="F2495" i="3"/>
  <c r="G2495" i="3"/>
  <c r="H2495" i="3"/>
  <c r="J2495" i="3"/>
  <c r="K2495" i="3"/>
  <c r="L2495" i="3"/>
  <c r="M2495" i="3"/>
  <c r="AG2495" i="3"/>
  <c r="AH2495" i="3"/>
  <c r="AI2495" i="3"/>
  <c r="AJ2495" i="3"/>
  <c r="AK2495" i="3"/>
  <c r="AL2495" i="3"/>
  <c r="AM2495" i="3"/>
  <c r="AN2495" i="3"/>
  <c r="AV2495" i="3"/>
  <c r="C2496" i="3"/>
  <c r="D2496" i="3"/>
  <c r="E2496" i="3"/>
  <c r="F2496" i="3"/>
  <c r="G2496" i="3"/>
  <c r="H2496" i="3"/>
  <c r="J2496" i="3"/>
  <c r="K2496" i="3"/>
  <c r="L2496" i="3"/>
  <c r="M2496" i="3"/>
  <c r="AG2496" i="3"/>
  <c r="AH2496" i="3"/>
  <c r="AI2496" i="3"/>
  <c r="AJ2496" i="3"/>
  <c r="AK2496" i="3"/>
  <c r="AL2496" i="3"/>
  <c r="AM2496" i="3"/>
  <c r="AN2496" i="3"/>
  <c r="AV2496" i="3"/>
  <c r="C2497" i="3"/>
  <c r="D2497" i="3"/>
  <c r="E2497" i="3"/>
  <c r="F2497" i="3"/>
  <c r="G2497" i="3"/>
  <c r="H2497" i="3"/>
  <c r="J2497" i="3"/>
  <c r="K2497" i="3"/>
  <c r="L2497" i="3"/>
  <c r="M2497" i="3"/>
  <c r="AG2497" i="3"/>
  <c r="AH2497" i="3"/>
  <c r="AI2497" i="3"/>
  <c r="AJ2497" i="3"/>
  <c r="AK2497" i="3"/>
  <c r="AL2497" i="3"/>
  <c r="AM2497" i="3"/>
  <c r="AN2497" i="3"/>
  <c r="AV2497" i="3"/>
  <c r="C2498" i="3"/>
  <c r="D2498" i="3"/>
  <c r="E2498" i="3"/>
  <c r="F2498" i="3"/>
  <c r="G2498" i="3"/>
  <c r="H2498" i="3"/>
  <c r="J2498" i="3"/>
  <c r="K2498" i="3"/>
  <c r="L2498" i="3"/>
  <c r="M2498" i="3"/>
  <c r="AG2498" i="3"/>
  <c r="AH2498" i="3"/>
  <c r="AI2498" i="3"/>
  <c r="AJ2498" i="3"/>
  <c r="AK2498" i="3"/>
  <c r="AL2498" i="3"/>
  <c r="AM2498" i="3"/>
  <c r="AN2498" i="3"/>
  <c r="AV2498" i="3"/>
  <c r="C2499" i="3"/>
  <c r="D2499" i="3"/>
  <c r="E2499" i="3"/>
  <c r="F2499" i="3"/>
  <c r="G2499" i="3"/>
  <c r="H2499" i="3"/>
  <c r="J2499" i="3"/>
  <c r="K2499" i="3"/>
  <c r="L2499" i="3"/>
  <c r="M2499" i="3"/>
  <c r="AG2499" i="3"/>
  <c r="AH2499" i="3"/>
  <c r="AI2499" i="3"/>
  <c r="AJ2499" i="3"/>
  <c r="AK2499" i="3"/>
  <c r="AL2499" i="3"/>
  <c r="AM2499" i="3"/>
  <c r="AN2499" i="3"/>
  <c r="AV2499" i="3"/>
  <c r="C2500" i="3"/>
  <c r="D2500" i="3"/>
  <c r="E2500" i="3"/>
  <c r="F2500" i="3"/>
  <c r="G2500" i="3"/>
  <c r="H2500" i="3"/>
  <c r="J2500" i="3"/>
  <c r="K2500" i="3"/>
  <c r="L2500" i="3"/>
  <c r="M2500" i="3"/>
  <c r="AG2500" i="3"/>
  <c r="AH2500" i="3"/>
  <c r="AI2500" i="3"/>
  <c r="AJ2500" i="3"/>
  <c r="AK2500" i="3"/>
  <c r="AL2500" i="3"/>
  <c r="AM2500" i="3"/>
  <c r="AN2500" i="3"/>
  <c r="AV2500" i="3"/>
  <c r="C2501" i="3"/>
  <c r="D2501" i="3"/>
  <c r="E2501" i="3"/>
  <c r="F2501" i="3"/>
  <c r="G2501" i="3"/>
  <c r="H2501" i="3"/>
  <c r="J2501" i="3"/>
  <c r="K2501" i="3"/>
  <c r="L2501" i="3"/>
  <c r="M2501" i="3"/>
  <c r="AG2501" i="3"/>
  <c r="AH2501" i="3"/>
  <c r="AI2501" i="3"/>
  <c r="AJ2501" i="3"/>
  <c r="AK2501" i="3"/>
  <c r="AL2501" i="3"/>
  <c r="AM2501" i="3"/>
  <c r="AN2501" i="3"/>
  <c r="AV2501" i="3"/>
  <c r="C2502" i="3"/>
  <c r="D2502" i="3"/>
  <c r="E2502" i="3"/>
  <c r="F2502" i="3"/>
  <c r="G2502" i="3"/>
  <c r="H2502" i="3"/>
  <c r="J2502" i="3"/>
  <c r="K2502" i="3"/>
  <c r="L2502" i="3"/>
  <c r="M2502" i="3"/>
  <c r="AG2502" i="3"/>
  <c r="AH2502" i="3"/>
  <c r="AI2502" i="3"/>
  <c r="AJ2502" i="3"/>
  <c r="AK2502" i="3"/>
  <c r="AL2502" i="3"/>
  <c r="AM2502" i="3"/>
  <c r="AN2502" i="3"/>
  <c r="AV2502" i="3"/>
  <c r="C2503" i="3"/>
  <c r="D2503" i="3"/>
  <c r="E2503" i="3"/>
  <c r="F2503" i="3"/>
  <c r="G2503" i="3"/>
  <c r="H2503" i="3"/>
  <c r="J2503" i="3"/>
  <c r="K2503" i="3"/>
  <c r="L2503" i="3"/>
  <c r="M2503" i="3"/>
  <c r="AG2503" i="3"/>
  <c r="AH2503" i="3"/>
  <c r="AI2503" i="3"/>
  <c r="AJ2503" i="3"/>
  <c r="AK2503" i="3"/>
  <c r="AL2503" i="3"/>
  <c r="AM2503" i="3"/>
  <c r="AN2503" i="3"/>
  <c r="AV2503" i="3"/>
  <c r="C2504" i="3"/>
  <c r="D2504" i="3"/>
  <c r="E2504" i="3"/>
  <c r="F2504" i="3"/>
  <c r="G2504" i="3"/>
  <c r="H2504" i="3"/>
  <c r="J2504" i="3"/>
  <c r="K2504" i="3"/>
  <c r="L2504" i="3"/>
  <c r="M2504" i="3"/>
  <c r="AG2504" i="3"/>
  <c r="AH2504" i="3"/>
  <c r="AI2504" i="3"/>
  <c r="AJ2504" i="3"/>
  <c r="AK2504" i="3"/>
  <c r="AL2504" i="3"/>
  <c r="AM2504" i="3"/>
  <c r="AN2504" i="3"/>
  <c r="AV2504" i="3"/>
  <c r="C2505" i="3"/>
  <c r="D2505" i="3"/>
  <c r="E2505" i="3"/>
  <c r="F2505" i="3"/>
  <c r="G2505" i="3"/>
  <c r="H2505" i="3"/>
  <c r="J2505" i="3"/>
  <c r="K2505" i="3"/>
  <c r="L2505" i="3"/>
  <c r="M2505" i="3"/>
  <c r="AG2505" i="3"/>
  <c r="AH2505" i="3"/>
  <c r="AI2505" i="3"/>
  <c r="AJ2505" i="3"/>
  <c r="AK2505" i="3"/>
  <c r="AL2505" i="3"/>
  <c r="AM2505" i="3"/>
  <c r="AN2505" i="3"/>
  <c r="AV2505" i="3"/>
  <c r="C2506" i="3"/>
  <c r="D2506" i="3"/>
  <c r="E2506" i="3"/>
  <c r="F2506" i="3"/>
  <c r="G2506" i="3"/>
  <c r="H2506" i="3"/>
  <c r="J2506" i="3"/>
  <c r="K2506" i="3"/>
  <c r="L2506" i="3"/>
  <c r="M2506" i="3"/>
  <c r="AG2506" i="3"/>
  <c r="AH2506" i="3"/>
  <c r="AI2506" i="3"/>
  <c r="AJ2506" i="3"/>
  <c r="AK2506" i="3"/>
  <c r="AL2506" i="3"/>
  <c r="AM2506" i="3"/>
  <c r="AN2506" i="3"/>
  <c r="AV2506" i="3"/>
  <c r="C2507" i="3"/>
  <c r="D2507" i="3"/>
  <c r="E2507" i="3"/>
  <c r="F2507" i="3"/>
  <c r="G2507" i="3"/>
  <c r="H2507" i="3"/>
  <c r="J2507" i="3"/>
  <c r="K2507" i="3"/>
  <c r="L2507" i="3"/>
  <c r="M2507" i="3"/>
  <c r="AG2507" i="3"/>
  <c r="AH2507" i="3"/>
  <c r="AI2507" i="3"/>
  <c r="AJ2507" i="3"/>
  <c r="AK2507" i="3"/>
  <c r="AL2507" i="3"/>
  <c r="AM2507" i="3"/>
  <c r="AN2507" i="3"/>
  <c r="AV2507" i="3"/>
  <c r="C2508" i="3"/>
  <c r="D2508" i="3"/>
  <c r="E2508" i="3"/>
  <c r="F2508" i="3"/>
  <c r="G2508" i="3"/>
  <c r="H2508" i="3"/>
  <c r="J2508" i="3"/>
  <c r="K2508" i="3"/>
  <c r="L2508" i="3"/>
  <c r="M2508" i="3"/>
  <c r="AG2508" i="3"/>
  <c r="AH2508" i="3"/>
  <c r="AI2508" i="3"/>
  <c r="AJ2508" i="3"/>
  <c r="AK2508" i="3"/>
  <c r="AL2508" i="3"/>
  <c r="AM2508" i="3"/>
  <c r="AN2508" i="3"/>
  <c r="AV2508" i="3"/>
  <c r="C2509" i="3"/>
  <c r="D2509" i="3"/>
  <c r="E2509" i="3"/>
  <c r="F2509" i="3"/>
  <c r="G2509" i="3"/>
  <c r="H2509" i="3"/>
  <c r="J2509" i="3"/>
  <c r="K2509" i="3"/>
  <c r="L2509" i="3"/>
  <c r="M2509" i="3"/>
  <c r="AG2509" i="3"/>
  <c r="AH2509" i="3"/>
  <c r="AI2509" i="3"/>
  <c r="AJ2509" i="3"/>
  <c r="AK2509" i="3"/>
  <c r="AL2509" i="3"/>
  <c r="AM2509" i="3"/>
  <c r="AN2509" i="3"/>
  <c r="AV2509" i="3"/>
  <c r="C2510" i="3"/>
  <c r="D2510" i="3"/>
  <c r="E2510" i="3"/>
  <c r="F2510" i="3"/>
  <c r="G2510" i="3"/>
  <c r="H2510" i="3"/>
  <c r="J2510" i="3"/>
  <c r="K2510" i="3"/>
  <c r="L2510" i="3"/>
  <c r="M2510" i="3"/>
  <c r="AG2510" i="3"/>
  <c r="AH2510" i="3"/>
  <c r="AI2510" i="3"/>
  <c r="AJ2510" i="3"/>
  <c r="AK2510" i="3"/>
  <c r="AL2510" i="3"/>
  <c r="AM2510" i="3"/>
  <c r="AN2510" i="3"/>
  <c r="AV2510" i="3"/>
  <c r="C2511" i="3"/>
  <c r="D2511" i="3"/>
  <c r="E2511" i="3"/>
  <c r="F2511" i="3"/>
  <c r="G2511" i="3"/>
  <c r="H2511" i="3"/>
  <c r="J2511" i="3"/>
  <c r="K2511" i="3"/>
  <c r="L2511" i="3"/>
  <c r="M2511" i="3"/>
  <c r="AG2511" i="3"/>
  <c r="AH2511" i="3"/>
  <c r="AI2511" i="3"/>
  <c r="AJ2511" i="3"/>
  <c r="AK2511" i="3"/>
  <c r="AL2511" i="3"/>
  <c r="AM2511" i="3"/>
  <c r="AN2511" i="3"/>
  <c r="AV2511" i="3"/>
  <c r="C2512" i="3"/>
  <c r="D2512" i="3"/>
  <c r="E2512" i="3"/>
  <c r="F2512" i="3"/>
  <c r="G2512" i="3"/>
  <c r="H2512" i="3"/>
  <c r="J2512" i="3"/>
  <c r="K2512" i="3"/>
  <c r="L2512" i="3"/>
  <c r="M2512" i="3"/>
  <c r="AG2512" i="3"/>
  <c r="AH2512" i="3"/>
  <c r="AI2512" i="3"/>
  <c r="AJ2512" i="3"/>
  <c r="AK2512" i="3"/>
  <c r="AL2512" i="3"/>
  <c r="AM2512" i="3"/>
  <c r="AN2512" i="3"/>
  <c r="AV2512" i="3"/>
  <c r="C2513" i="3"/>
  <c r="D2513" i="3"/>
  <c r="E2513" i="3"/>
  <c r="F2513" i="3"/>
  <c r="G2513" i="3"/>
  <c r="H2513" i="3"/>
  <c r="J2513" i="3"/>
  <c r="K2513" i="3"/>
  <c r="L2513" i="3"/>
  <c r="M2513" i="3"/>
  <c r="AG2513" i="3"/>
  <c r="AH2513" i="3"/>
  <c r="AI2513" i="3"/>
  <c r="AJ2513" i="3"/>
  <c r="AK2513" i="3"/>
  <c r="AL2513" i="3"/>
  <c r="AM2513" i="3"/>
  <c r="AN2513" i="3"/>
  <c r="AV2513" i="3"/>
  <c r="C2514" i="3"/>
  <c r="D2514" i="3"/>
  <c r="E2514" i="3"/>
  <c r="F2514" i="3"/>
  <c r="G2514" i="3"/>
  <c r="H2514" i="3"/>
  <c r="J2514" i="3"/>
  <c r="K2514" i="3"/>
  <c r="L2514" i="3"/>
  <c r="M2514" i="3"/>
  <c r="AG2514" i="3"/>
  <c r="AH2514" i="3"/>
  <c r="AI2514" i="3"/>
  <c r="AJ2514" i="3"/>
  <c r="AK2514" i="3"/>
  <c r="AL2514" i="3"/>
  <c r="AM2514" i="3"/>
  <c r="AN2514" i="3"/>
  <c r="AV2514" i="3"/>
  <c r="C2515" i="3"/>
  <c r="D2515" i="3"/>
  <c r="E2515" i="3"/>
  <c r="F2515" i="3"/>
  <c r="G2515" i="3"/>
  <c r="H2515" i="3"/>
  <c r="J2515" i="3"/>
  <c r="K2515" i="3"/>
  <c r="L2515" i="3"/>
  <c r="M2515" i="3"/>
  <c r="AG2515" i="3"/>
  <c r="AH2515" i="3"/>
  <c r="AI2515" i="3"/>
  <c r="AJ2515" i="3"/>
  <c r="AK2515" i="3"/>
  <c r="AL2515" i="3"/>
  <c r="AM2515" i="3"/>
  <c r="AN2515" i="3"/>
  <c r="AV2515" i="3"/>
  <c r="C2516" i="3"/>
  <c r="D2516" i="3"/>
  <c r="E2516" i="3"/>
  <c r="F2516" i="3"/>
  <c r="G2516" i="3"/>
  <c r="H2516" i="3"/>
  <c r="J2516" i="3"/>
  <c r="K2516" i="3"/>
  <c r="L2516" i="3"/>
  <c r="M2516" i="3"/>
  <c r="AG2516" i="3"/>
  <c r="AH2516" i="3"/>
  <c r="AI2516" i="3"/>
  <c r="AJ2516" i="3"/>
  <c r="AK2516" i="3"/>
  <c r="AL2516" i="3"/>
  <c r="AM2516" i="3"/>
  <c r="AN2516" i="3"/>
  <c r="AV2516" i="3"/>
  <c r="C2517" i="3"/>
  <c r="D2517" i="3"/>
  <c r="E2517" i="3"/>
  <c r="F2517" i="3"/>
  <c r="G2517" i="3"/>
  <c r="H2517" i="3"/>
  <c r="J2517" i="3"/>
  <c r="K2517" i="3"/>
  <c r="L2517" i="3"/>
  <c r="M2517" i="3"/>
  <c r="AG2517" i="3"/>
  <c r="AH2517" i="3"/>
  <c r="AI2517" i="3"/>
  <c r="AJ2517" i="3"/>
  <c r="AK2517" i="3"/>
  <c r="AL2517" i="3"/>
  <c r="AM2517" i="3"/>
  <c r="AN2517" i="3"/>
  <c r="AV2517" i="3"/>
  <c r="C2518" i="3"/>
  <c r="D2518" i="3"/>
  <c r="E2518" i="3"/>
  <c r="F2518" i="3"/>
  <c r="G2518" i="3"/>
  <c r="H2518" i="3"/>
  <c r="J2518" i="3"/>
  <c r="K2518" i="3"/>
  <c r="L2518" i="3"/>
  <c r="M2518" i="3"/>
  <c r="AG2518" i="3"/>
  <c r="AH2518" i="3"/>
  <c r="AI2518" i="3"/>
  <c r="AJ2518" i="3"/>
  <c r="AK2518" i="3"/>
  <c r="AL2518" i="3"/>
  <c r="AM2518" i="3"/>
  <c r="AN2518" i="3"/>
  <c r="AV2518" i="3"/>
  <c r="C2519" i="3"/>
  <c r="D2519" i="3"/>
  <c r="E2519" i="3"/>
  <c r="F2519" i="3"/>
  <c r="G2519" i="3"/>
  <c r="H2519" i="3"/>
  <c r="J2519" i="3"/>
  <c r="K2519" i="3"/>
  <c r="L2519" i="3"/>
  <c r="M2519" i="3"/>
  <c r="AG2519" i="3"/>
  <c r="AH2519" i="3"/>
  <c r="AI2519" i="3"/>
  <c r="AJ2519" i="3"/>
  <c r="AK2519" i="3"/>
  <c r="AL2519" i="3"/>
  <c r="AM2519" i="3"/>
  <c r="AN2519" i="3"/>
  <c r="AV2519" i="3"/>
  <c r="C2520" i="3"/>
  <c r="D2520" i="3"/>
  <c r="E2520" i="3"/>
  <c r="F2520" i="3"/>
  <c r="G2520" i="3"/>
  <c r="H2520" i="3"/>
  <c r="J2520" i="3"/>
  <c r="K2520" i="3"/>
  <c r="L2520" i="3"/>
  <c r="M2520" i="3"/>
  <c r="AG2520" i="3"/>
  <c r="AH2520" i="3"/>
  <c r="AI2520" i="3"/>
  <c r="AJ2520" i="3"/>
  <c r="AK2520" i="3"/>
  <c r="AL2520" i="3"/>
  <c r="AM2520" i="3"/>
  <c r="AN2520" i="3"/>
  <c r="AV2520" i="3"/>
  <c r="C2521" i="3"/>
  <c r="D2521" i="3"/>
  <c r="E2521" i="3"/>
  <c r="F2521" i="3"/>
  <c r="G2521" i="3"/>
  <c r="H2521" i="3"/>
  <c r="J2521" i="3"/>
  <c r="K2521" i="3"/>
  <c r="L2521" i="3"/>
  <c r="M2521" i="3"/>
  <c r="AG2521" i="3"/>
  <c r="AH2521" i="3"/>
  <c r="AI2521" i="3"/>
  <c r="AJ2521" i="3"/>
  <c r="AK2521" i="3"/>
  <c r="AL2521" i="3"/>
  <c r="AM2521" i="3"/>
  <c r="AN2521" i="3"/>
  <c r="AV2521" i="3"/>
  <c r="C2522" i="3"/>
  <c r="D2522" i="3"/>
  <c r="E2522" i="3"/>
  <c r="F2522" i="3"/>
  <c r="G2522" i="3"/>
  <c r="H2522" i="3"/>
  <c r="J2522" i="3"/>
  <c r="K2522" i="3"/>
  <c r="L2522" i="3"/>
  <c r="M2522" i="3"/>
  <c r="AG2522" i="3"/>
  <c r="AH2522" i="3"/>
  <c r="AI2522" i="3"/>
  <c r="AJ2522" i="3"/>
  <c r="AK2522" i="3"/>
  <c r="AL2522" i="3"/>
  <c r="AM2522" i="3"/>
  <c r="AN2522" i="3"/>
  <c r="AV2522" i="3"/>
  <c r="C2523" i="3"/>
  <c r="D2523" i="3"/>
  <c r="E2523" i="3"/>
  <c r="F2523" i="3"/>
  <c r="G2523" i="3"/>
  <c r="H2523" i="3"/>
  <c r="J2523" i="3"/>
  <c r="K2523" i="3"/>
  <c r="L2523" i="3"/>
  <c r="M2523" i="3"/>
  <c r="AG2523" i="3"/>
  <c r="AH2523" i="3"/>
  <c r="AI2523" i="3"/>
  <c r="AJ2523" i="3"/>
  <c r="AK2523" i="3"/>
  <c r="AL2523" i="3"/>
  <c r="AM2523" i="3"/>
  <c r="AN2523" i="3"/>
  <c r="AV2523" i="3"/>
  <c r="C2524" i="3"/>
  <c r="D2524" i="3"/>
  <c r="E2524" i="3"/>
  <c r="F2524" i="3"/>
  <c r="G2524" i="3"/>
  <c r="H2524" i="3"/>
  <c r="J2524" i="3"/>
  <c r="K2524" i="3"/>
  <c r="L2524" i="3"/>
  <c r="M2524" i="3"/>
  <c r="AG2524" i="3"/>
  <c r="AH2524" i="3"/>
  <c r="AI2524" i="3"/>
  <c r="AJ2524" i="3"/>
  <c r="AK2524" i="3"/>
  <c r="AL2524" i="3"/>
  <c r="AM2524" i="3"/>
  <c r="AN2524" i="3"/>
  <c r="AV2524" i="3"/>
  <c r="C2525" i="3"/>
  <c r="D2525" i="3"/>
  <c r="E2525" i="3"/>
  <c r="F2525" i="3"/>
  <c r="G2525" i="3"/>
  <c r="H2525" i="3"/>
  <c r="J2525" i="3"/>
  <c r="K2525" i="3"/>
  <c r="L2525" i="3"/>
  <c r="M2525" i="3"/>
  <c r="AG2525" i="3"/>
  <c r="AH2525" i="3"/>
  <c r="AI2525" i="3"/>
  <c r="AJ2525" i="3"/>
  <c r="AK2525" i="3"/>
  <c r="AL2525" i="3"/>
  <c r="AM2525" i="3"/>
  <c r="AN2525" i="3"/>
  <c r="AV2525" i="3"/>
  <c r="C2526" i="3"/>
  <c r="D2526" i="3"/>
  <c r="E2526" i="3"/>
  <c r="F2526" i="3"/>
  <c r="G2526" i="3"/>
  <c r="H2526" i="3"/>
  <c r="J2526" i="3"/>
  <c r="K2526" i="3"/>
  <c r="L2526" i="3"/>
  <c r="M2526" i="3"/>
  <c r="AG2526" i="3"/>
  <c r="AH2526" i="3"/>
  <c r="AI2526" i="3"/>
  <c r="AJ2526" i="3"/>
  <c r="AK2526" i="3"/>
  <c r="AL2526" i="3"/>
  <c r="AM2526" i="3"/>
  <c r="AN2526" i="3"/>
  <c r="AV2526" i="3"/>
  <c r="C2527" i="3"/>
  <c r="D2527" i="3"/>
  <c r="E2527" i="3"/>
  <c r="F2527" i="3"/>
  <c r="G2527" i="3"/>
  <c r="H2527" i="3"/>
  <c r="J2527" i="3"/>
  <c r="K2527" i="3"/>
  <c r="L2527" i="3"/>
  <c r="M2527" i="3"/>
  <c r="AG2527" i="3"/>
  <c r="AH2527" i="3"/>
  <c r="AI2527" i="3"/>
  <c r="AJ2527" i="3"/>
  <c r="AK2527" i="3"/>
  <c r="AL2527" i="3"/>
  <c r="AM2527" i="3"/>
  <c r="AN2527" i="3"/>
  <c r="AV2527" i="3"/>
  <c r="C2528" i="3"/>
  <c r="D2528" i="3"/>
  <c r="E2528" i="3"/>
  <c r="F2528" i="3"/>
  <c r="G2528" i="3"/>
  <c r="H2528" i="3"/>
  <c r="J2528" i="3"/>
  <c r="K2528" i="3"/>
  <c r="L2528" i="3"/>
  <c r="M2528" i="3"/>
  <c r="AG2528" i="3"/>
  <c r="AH2528" i="3"/>
  <c r="AI2528" i="3"/>
  <c r="AJ2528" i="3"/>
  <c r="AK2528" i="3"/>
  <c r="AL2528" i="3"/>
  <c r="AM2528" i="3"/>
  <c r="AN2528" i="3"/>
  <c r="AV2528" i="3"/>
  <c r="C2529" i="3"/>
  <c r="D2529" i="3"/>
  <c r="E2529" i="3"/>
  <c r="F2529" i="3"/>
  <c r="G2529" i="3"/>
  <c r="H2529" i="3"/>
  <c r="J2529" i="3"/>
  <c r="K2529" i="3"/>
  <c r="L2529" i="3"/>
  <c r="M2529" i="3"/>
  <c r="AG2529" i="3"/>
  <c r="AH2529" i="3"/>
  <c r="AI2529" i="3"/>
  <c r="AJ2529" i="3"/>
  <c r="AK2529" i="3"/>
  <c r="AL2529" i="3"/>
  <c r="AM2529" i="3"/>
  <c r="AN2529" i="3"/>
  <c r="AV2529" i="3"/>
  <c r="C2530" i="3"/>
  <c r="D2530" i="3"/>
  <c r="E2530" i="3"/>
  <c r="F2530" i="3"/>
  <c r="G2530" i="3"/>
  <c r="H2530" i="3"/>
  <c r="J2530" i="3"/>
  <c r="K2530" i="3"/>
  <c r="L2530" i="3"/>
  <c r="M2530" i="3"/>
  <c r="AG2530" i="3"/>
  <c r="AH2530" i="3"/>
  <c r="AI2530" i="3"/>
  <c r="AJ2530" i="3"/>
  <c r="AK2530" i="3"/>
  <c r="AL2530" i="3"/>
  <c r="AM2530" i="3"/>
  <c r="AN2530" i="3"/>
  <c r="AV2530" i="3"/>
  <c r="C2531" i="3"/>
  <c r="D2531" i="3"/>
  <c r="E2531" i="3"/>
  <c r="F2531" i="3"/>
  <c r="G2531" i="3"/>
  <c r="H2531" i="3"/>
  <c r="J2531" i="3"/>
  <c r="K2531" i="3"/>
  <c r="L2531" i="3"/>
  <c r="M2531" i="3"/>
  <c r="AG2531" i="3"/>
  <c r="AH2531" i="3"/>
  <c r="AI2531" i="3"/>
  <c r="AJ2531" i="3"/>
  <c r="AK2531" i="3"/>
  <c r="AL2531" i="3"/>
  <c r="AM2531" i="3"/>
  <c r="AN2531" i="3"/>
  <c r="AV2531" i="3"/>
  <c r="C2532" i="3"/>
  <c r="D2532" i="3"/>
  <c r="E2532" i="3"/>
  <c r="F2532" i="3"/>
  <c r="G2532" i="3"/>
  <c r="H2532" i="3"/>
  <c r="J2532" i="3"/>
  <c r="K2532" i="3"/>
  <c r="L2532" i="3"/>
  <c r="M2532" i="3"/>
  <c r="AG2532" i="3"/>
  <c r="AH2532" i="3"/>
  <c r="AI2532" i="3"/>
  <c r="AJ2532" i="3"/>
  <c r="AK2532" i="3"/>
  <c r="AL2532" i="3"/>
  <c r="AM2532" i="3"/>
  <c r="AN2532" i="3"/>
  <c r="AV2532" i="3"/>
  <c r="C2533" i="3"/>
  <c r="D2533" i="3"/>
  <c r="E2533" i="3"/>
  <c r="F2533" i="3"/>
  <c r="G2533" i="3"/>
  <c r="H2533" i="3"/>
  <c r="J2533" i="3"/>
  <c r="K2533" i="3"/>
  <c r="L2533" i="3"/>
  <c r="M2533" i="3"/>
  <c r="AG2533" i="3"/>
  <c r="AH2533" i="3"/>
  <c r="AI2533" i="3"/>
  <c r="AJ2533" i="3"/>
  <c r="AK2533" i="3"/>
  <c r="AL2533" i="3"/>
  <c r="AM2533" i="3"/>
  <c r="AN2533" i="3"/>
  <c r="AV2533" i="3"/>
  <c r="C2534" i="3"/>
  <c r="D2534" i="3"/>
  <c r="E2534" i="3"/>
  <c r="F2534" i="3"/>
  <c r="G2534" i="3"/>
  <c r="H2534" i="3"/>
  <c r="J2534" i="3"/>
  <c r="K2534" i="3"/>
  <c r="L2534" i="3"/>
  <c r="M2534" i="3"/>
  <c r="AG2534" i="3"/>
  <c r="AH2534" i="3"/>
  <c r="AI2534" i="3"/>
  <c r="AJ2534" i="3"/>
  <c r="AK2534" i="3"/>
  <c r="AL2534" i="3"/>
  <c r="AM2534" i="3"/>
  <c r="AN2534" i="3"/>
  <c r="AV2534" i="3"/>
  <c r="C2535" i="3"/>
  <c r="D2535" i="3"/>
  <c r="E2535" i="3"/>
  <c r="F2535" i="3"/>
  <c r="G2535" i="3"/>
  <c r="H2535" i="3"/>
  <c r="J2535" i="3"/>
  <c r="K2535" i="3"/>
  <c r="L2535" i="3"/>
  <c r="M2535" i="3"/>
  <c r="AG2535" i="3"/>
  <c r="AH2535" i="3"/>
  <c r="AI2535" i="3"/>
  <c r="AJ2535" i="3"/>
  <c r="AK2535" i="3"/>
  <c r="AL2535" i="3"/>
  <c r="AM2535" i="3"/>
  <c r="AN2535" i="3"/>
  <c r="AV2535" i="3"/>
  <c r="C2536" i="3"/>
  <c r="D2536" i="3"/>
  <c r="E2536" i="3"/>
  <c r="F2536" i="3"/>
  <c r="G2536" i="3"/>
  <c r="H2536" i="3"/>
  <c r="J2536" i="3"/>
  <c r="K2536" i="3"/>
  <c r="L2536" i="3"/>
  <c r="M2536" i="3"/>
  <c r="AG2536" i="3"/>
  <c r="AH2536" i="3"/>
  <c r="AI2536" i="3"/>
  <c r="AJ2536" i="3"/>
  <c r="AK2536" i="3"/>
  <c r="AL2536" i="3"/>
  <c r="AM2536" i="3"/>
  <c r="AN2536" i="3"/>
  <c r="AV2536" i="3"/>
  <c r="C2537" i="3"/>
  <c r="D2537" i="3"/>
  <c r="E2537" i="3"/>
  <c r="F2537" i="3"/>
  <c r="G2537" i="3"/>
  <c r="H2537" i="3"/>
  <c r="J2537" i="3"/>
  <c r="K2537" i="3"/>
  <c r="L2537" i="3"/>
  <c r="M2537" i="3"/>
  <c r="AG2537" i="3"/>
  <c r="AH2537" i="3"/>
  <c r="AI2537" i="3"/>
  <c r="AJ2537" i="3"/>
  <c r="AK2537" i="3"/>
  <c r="AL2537" i="3"/>
  <c r="AM2537" i="3"/>
  <c r="AN2537" i="3"/>
  <c r="AV2537" i="3"/>
  <c r="C2538" i="3"/>
  <c r="D2538" i="3"/>
  <c r="E2538" i="3"/>
  <c r="F2538" i="3"/>
  <c r="G2538" i="3"/>
  <c r="H2538" i="3"/>
  <c r="J2538" i="3"/>
  <c r="K2538" i="3"/>
  <c r="L2538" i="3"/>
  <c r="M2538" i="3"/>
  <c r="AG2538" i="3"/>
  <c r="AH2538" i="3"/>
  <c r="AI2538" i="3"/>
  <c r="AJ2538" i="3"/>
  <c r="AK2538" i="3"/>
  <c r="AL2538" i="3"/>
  <c r="AM2538" i="3"/>
  <c r="AN2538" i="3"/>
  <c r="AV2538" i="3"/>
  <c r="C2539" i="3"/>
  <c r="D2539" i="3"/>
  <c r="E2539" i="3"/>
  <c r="F2539" i="3"/>
  <c r="G2539" i="3"/>
  <c r="H2539" i="3"/>
  <c r="J2539" i="3"/>
  <c r="K2539" i="3"/>
  <c r="L2539" i="3"/>
  <c r="M2539" i="3"/>
  <c r="AG2539" i="3"/>
  <c r="AH2539" i="3"/>
  <c r="AI2539" i="3"/>
  <c r="AJ2539" i="3"/>
  <c r="AK2539" i="3"/>
  <c r="AL2539" i="3"/>
  <c r="AM2539" i="3"/>
  <c r="AN2539" i="3"/>
  <c r="AV2539" i="3"/>
  <c r="C2540" i="3"/>
  <c r="D2540" i="3"/>
  <c r="E2540" i="3"/>
  <c r="F2540" i="3"/>
  <c r="G2540" i="3"/>
  <c r="H2540" i="3"/>
  <c r="J2540" i="3"/>
  <c r="K2540" i="3"/>
  <c r="L2540" i="3"/>
  <c r="M2540" i="3"/>
  <c r="AG2540" i="3"/>
  <c r="AH2540" i="3"/>
  <c r="AI2540" i="3"/>
  <c r="AJ2540" i="3"/>
  <c r="AK2540" i="3"/>
  <c r="AL2540" i="3"/>
  <c r="AM2540" i="3"/>
  <c r="AN2540" i="3"/>
  <c r="AV2540" i="3"/>
  <c r="C2541" i="3"/>
  <c r="D2541" i="3"/>
  <c r="E2541" i="3"/>
  <c r="F2541" i="3"/>
  <c r="G2541" i="3"/>
  <c r="H2541" i="3"/>
  <c r="J2541" i="3"/>
  <c r="K2541" i="3"/>
  <c r="L2541" i="3"/>
  <c r="M2541" i="3"/>
  <c r="AG2541" i="3"/>
  <c r="AH2541" i="3"/>
  <c r="AI2541" i="3"/>
  <c r="AJ2541" i="3"/>
  <c r="AK2541" i="3"/>
  <c r="AL2541" i="3"/>
  <c r="AM2541" i="3"/>
  <c r="AN2541" i="3"/>
  <c r="AV2541" i="3"/>
  <c r="C2542" i="3"/>
  <c r="D2542" i="3"/>
  <c r="E2542" i="3"/>
  <c r="F2542" i="3"/>
  <c r="G2542" i="3"/>
  <c r="H2542" i="3"/>
  <c r="J2542" i="3"/>
  <c r="K2542" i="3"/>
  <c r="L2542" i="3"/>
  <c r="M2542" i="3"/>
  <c r="AG2542" i="3"/>
  <c r="AH2542" i="3"/>
  <c r="AI2542" i="3"/>
  <c r="AJ2542" i="3"/>
  <c r="AK2542" i="3"/>
  <c r="AL2542" i="3"/>
  <c r="AM2542" i="3"/>
  <c r="AN2542" i="3"/>
  <c r="AV2542" i="3"/>
  <c r="C2543" i="3"/>
  <c r="D2543" i="3"/>
  <c r="E2543" i="3"/>
  <c r="F2543" i="3"/>
  <c r="G2543" i="3"/>
  <c r="H2543" i="3"/>
  <c r="J2543" i="3"/>
  <c r="K2543" i="3"/>
  <c r="L2543" i="3"/>
  <c r="M2543" i="3"/>
  <c r="AG2543" i="3"/>
  <c r="AH2543" i="3"/>
  <c r="AI2543" i="3"/>
  <c r="AJ2543" i="3"/>
  <c r="AK2543" i="3"/>
  <c r="AL2543" i="3"/>
  <c r="AM2543" i="3"/>
  <c r="AN2543" i="3"/>
  <c r="AV2543" i="3"/>
  <c r="C2544" i="3"/>
  <c r="D2544" i="3"/>
  <c r="E2544" i="3"/>
  <c r="F2544" i="3"/>
  <c r="G2544" i="3"/>
  <c r="H2544" i="3"/>
  <c r="J2544" i="3"/>
  <c r="K2544" i="3"/>
  <c r="L2544" i="3"/>
  <c r="M2544" i="3"/>
  <c r="AG2544" i="3"/>
  <c r="AH2544" i="3"/>
  <c r="AI2544" i="3"/>
  <c r="AJ2544" i="3"/>
  <c r="AK2544" i="3"/>
  <c r="AL2544" i="3"/>
  <c r="AM2544" i="3"/>
  <c r="AN2544" i="3"/>
  <c r="AV2544" i="3"/>
  <c r="C2545" i="3"/>
  <c r="D2545" i="3"/>
  <c r="E2545" i="3"/>
  <c r="F2545" i="3"/>
  <c r="G2545" i="3"/>
  <c r="H2545" i="3"/>
  <c r="J2545" i="3"/>
  <c r="K2545" i="3"/>
  <c r="L2545" i="3"/>
  <c r="M2545" i="3"/>
  <c r="AG2545" i="3"/>
  <c r="AH2545" i="3"/>
  <c r="AI2545" i="3"/>
  <c r="AJ2545" i="3"/>
  <c r="AK2545" i="3"/>
  <c r="AL2545" i="3"/>
  <c r="AM2545" i="3"/>
  <c r="AN2545" i="3"/>
  <c r="AV2545" i="3"/>
  <c r="C2546" i="3"/>
  <c r="D2546" i="3"/>
  <c r="E2546" i="3"/>
  <c r="F2546" i="3"/>
  <c r="G2546" i="3"/>
  <c r="H2546" i="3"/>
  <c r="J2546" i="3"/>
  <c r="K2546" i="3"/>
  <c r="L2546" i="3"/>
  <c r="M2546" i="3"/>
  <c r="AG2546" i="3"/>
  <c r="AH2546" i="3"/>
  <c r="AI2546" i="3"/>
  <c r="AJ2546" i="3"/>
  <c r="AK2546" i="3"/>
  <c r="AL2546" i="3"/>
  <c r="AM2546" i="3"/>
  <c r="AN2546" i="3"/>
  <c r="AV2546" i="3"/>
  <c r="C2547" i="3"/>
  <c r="D2547" i="3"/>
  <c r="E2547" i="3"/>
  <c r="F2547" i="3"/>
  <c r="G2547" i="3"/>
  <c r="H2547" i="3"/>
  <c r="J2547" i="3"/>
  <c r="K2547" i="3"/>
  <c r="L2547" i="3"/>
  <c r="M2547" i="3"/>
  <c r="AG2547" i="3"/>
  <c r="AH2547" i="3"/>
  <c r="AI2547" i="3"/>
  <c r="AJ2547" i="3"/>
  <c r="AK2547" i="3"/>
  <c r="AL2547" i="3"/>
  <c r="AM2547" i="3"/>
  <c r="AN2547" i="3"/>
  <c r="AV2547" i="3"/>
  <c r="C2548" i="3"/>
  <c r="D2548" i="3"/>
  <c r="E2548" i="3"/>
  <c r="F2548" i="3"/>
  <c r="G2548" i="3"/>
  <c r="H2548" i="3"/>
  <c r="J2548" i="3"/>
  <c r="K2548" i="3"/>
  <c r="L2548" i="3"/>
  <c r="M2548" i="3"/>
  <c r="AG2548" i="3"/>
  <c r="AH2548" i="3"/>
  <c r="AI2548" i="3"/>
  <c r="AJ2548" i="3"/>
  <c r="AK2548" i="3"/>
  <c r="AL2548" i="3"/>
  <c r="AM2548" i="3"/>
  <c r="AN2548" i="3"/>
  <c r="AV2548" i="3"/>
  <c r="C2549" i="3"/>
  <c r="D2549" i="3"/>
  <c r="E2549" i="3"/>
  <c r="F2549" i="3"/>
  <c r="G2549" i="3"/>
  <c r="H2549" i="3"/>
  <c r="J2549" i="3"/>
  <c r="K2549" i="3"/>
  <c r="L2549" i="3"/>
  <c r="M2549" i="3"/>
  <c r="AG2549" i="3"/>
  <c r="AH2549" i="3"/>
  <c r="AI2549" i="3"/>
  <c r="AJ2549" i="3"/>
  <c r="AK2549" i="3"/>
  <c r="AL2549" i="3"/>
  <c r="AM2549" i="3"/>
  <c r="AN2549" i="3"/>
  <c r="AV2549" i="3"/>
  <c r="C2550" i="3"/>
  <c r="D2550" i="3"/>
  <c r="E2550" i="3"/>
  <c r="F2550" i="3"/>
  <c r="G2550" i="3"/>
  <c r="H2550" i="3"/>
  <c r="J2550" i="3"/>
  <c r="K2550" i="3"/>
  <c r="L2550" i="3"/>
  <c r="M2550" i="3"/>
  <c r="AG2550" i="3"/>
  <c r="AH2550" i="3"/>
  <c r="AI2550" i="3"/>
  <c r="AJ2550" i="3"/>
  <c r="AK2550" i="3"/>
  <c r="AL2550" i="3"/>
  <c r="AM2550" i="3"/>
  <c r="AN2550" i="3"/>
  <c r="AV2550" i="3"/>
  <c r="C2551" i="3"/>
  <c r="D2551" i="3"/>
  <c r="E2551" i="3"/>
  <c r="F2551" i="3"/>
  <c r="G2551" i="3"/>
  <c r="H2551" i="3"/>
  <c r="J2551" i="3"/>
  <c r="K2551" i="3"/>
  <c r="L2551" i="3"/>
  <c r="M2551" i="3"/>
  <c r="AG2551" i="3"/>
  <c r="AH2551" i="3"/>
  <c r="AI2551" i="3"/>
  <c r="AJ2551" i="3"/>
  <c r="AK2551" i="3"/>
  <c r="AL2551" i="3"/>
  <c r="AM2551" i="3"/>
  <c r="AN2551" i="3"/>
  <c r="AV2551" i="3"/>
  <c r="C2552" i="3"/>
  <c r="D2552" i="3"/>
  <c r="E2552" i="3"/>
  <c r="F2552" i="3"/>
  <c r="G2552" i="3"/>
  <c r="H2552" i="3"/>
  <c r="J2552" i="3"/>
  <c r="K2552" i="3"/>
  <c r="L2552" i="3"/>
  <c r="M2552" i="3"/>
  <c r="AG2552" i="3"/>
  <c r="AH2552" i="3"/>
  <c r="AI2552" i="3"/>
  <c r="AJ2552" i="3"/>
  <c r="AK2552" i="3"/>
  <c r="AL2552" i="3"/>
  <c r="AM2552" i="3"/>
  <c r="AN2552" i="3"/>
  <c r="AV2552" i="3"/>
  <c r="C2553" i="3"/>
  <c r="D2553" i="3"/>
  <c r="E2553" i="3"/>
  <c r="F2553" i="3"/>
  <c r="G2553" i="3"/>
  <c r="H2553" i="3"/>
  <c r="J2553" i="3"/>
  <c r="K2553" i="3"/>
  <c r="L2553" i="3"/>
  <c r="M2553" i="3"/>
  <c r="AG2553" i="3"/>
  <c r="AH2553" i="3"/>
  <c r="AI2553" i="3"/>
  <c r="AJ2553" i="3"/>
  <c r="AK2553" i="3"/>
  <c r="AL2553" i="3"/>
  <c r="AM2553" i="3"/>
  <c r="AN2553" i="3"/>
  <c r="AV2553" i="3"/>
  <c r="C2554" i="3"/>
  <c r="D2554" i="3"/>
  <c r="E2554" i="3"/>
  <c r="F2554" i="3"/>
  <c r="G2554" i="3"/>
  <c r="H2554" i="3"/>
  <c r="J2554" i="3"/>
  <c r="K2554" i="3"/>
  <c r="L2554" i="3"/>
  <c r="M2554" i="3"/>
  <c r="AG2554" i="3"/>
  <c r="AH2554" i="3"/>
  <c r="AI2554" i="3"/>
  <c r="AJ2554" i="3"/>
  <c r="AK2554" i="3"/>
  <c r="AL2554" i="3"/>
  <c r="AM2554" i="3"/>
  <c r="AN2554" i="3"/>
  <c r="AV2554" i="3"/>
  <c r="C2555" i="3"/>
  <c r="D2555" i="3"/>
  <c r="E2555" i="3"/>
  <c r="F2555" i="3"/>
  <c r="G2555" i="3"/>
  <c r="H2555" i="3"/>
  <c r="J2555" i="3"/>
  <c r="K2555" i="3"/>
  <c r="L2555" i="3"/>
  <c r="M2555" i="3"/>
  <c r="AG2555" i="3"/>
  <c r="AH2555" i="3"/>
  <c r="AI2555" i="3"/>
  <c r="AJ2555" i="3"/>
  <c r="AK2555" i="3"/>
  <c r="AL2555" i="3"/>
  <c r="AM2555" i="3"/>
  <c r="AN2555" i="3"/>
  <c r="AV2555" i="3"/>
  <c r="C2556" i="3"/>
  <c r="D2556" i="3"/>
  <c r="E2556" i="3"/>
  <c r="F2556" i="3"/>
  <c r="G2556" i="3"/>
  <c r="H2556" i="3"/>
  <c r="J2556" i="3"/>
  <c r="K2556" i="3"/>
  <c r="L2556" i="3"/>
  <c r="M2556" i="3"/>
  <c r="AG2556" i="3"/>
  <c r="AH2556" i="3"/>
  <c r="AI2556" i="3"/>
  <c r="AJ2556" i="3"/>
  <c r="AK2556" i="3"/>
  <c r="AL2556" i="3"/>
  <c r="AM2556" i="3"/>
  <c r="AN2556" i="3"/>
  <c r="AV2556" i="3"/>
  <c r="C2557" i="3"/>
  <c r="D2557" i="3"/>
  <c r="E2557" i="3"/>
  <c r="F2557" i="3"/>
  <c r="G2557" i="3"/>
  <c r="H2557" i="3"/>
  <c r="J2557" i="3"/>
  <c r="K2557" i="3"/>
  <c r="L2557" i="3"/>
  <c r="M2557" i="3"/>
  <c r="AG2557" i="3"/>
  <c r="AH2557" i="3"/>
  <c r="AI2557" i="3"/>
  <c r="AJ2557" i="3"/>
  <c r="AK2557" i="3"/>
  <c r="AL2557" i="3"/>
  <c r="AM2557" i="3"/>
  <c r="AN2557" i="3"/>
  <c r="AV2557" i="3"/>
  <c r="C2558" i="3"/>
  <c r="D2558" i="3"/>
  <c r="E2558" i="3"/>
  <c r="F2558" i="3"/>
  <c r="G2558" i="3"/>
  <c r="H2558" i="3"/>
  <c r="J2558" i="3"/>
  <c r="K2558" i="3"/>
  <c r="L2558" i="3"/>
  <c r="M2558" i="3"/>
  <c r="AG2558" i="3"/>
  <c r="AH2558" i="3"/>
  <c r="AI2558" i="3"/>
  <c r="AJ2558" i="3"/>
  <c r="AK2558" i="3"/>
  <c r="AL2558" i="3"/>
  <c r="AM2558" i="3"/>
  <c r="AN2558" i="3"/>
  <c r="AV2558" i="3"/>
  <c r="C2559" i="3"/>
  <c r="D2559" i="3"/>
  <c r="E2559" i="3"/>
  <c r="F2559" i="3"/>
  <c r="G2559" i="3"/>
  <c r="H2559" i="3"/>
  <c r="J2559" i="3"/>
  <c r="K2559" i="3"/>
  <c r="L2559" i="3"/>
  <c r="M2559" i="3"/>
  <c r="AG2559" i="3"/>
  <c r="AH2559" i="3"/>
  <c r="AI2559" i="3"/>
  <c r="AJ2559" i="3"/>
  <c r="AK2559" i="3"/>
  <c r="AL2559" i="3"/>
  <c r="AM2559" i="3"/>
  <c r="AN2559" i="3"/>
  <c r="AV2559" i="3"/>
  <c r="C2560" i="3"/>
  <c r="D2560" i="3"/>
  <c r="E2560" i="3"/>
  <c r="F2560" i="3"/>
  <c r="G2560" i="3"/>
  <c r="H2560" i="3"/>
  <c r="J2560" i="3"/>
  <c r="K2560" i="3"/>
  <c r="L2560" i="3"/>
  <c r="M2560" i="3"/>
  <c r="AG2560" i="3"/>
  <c r="AH2560" i="3"/>
  <c r="AI2560" i="3"/>
  <c r="AJ2560" i="3"/>
  <c r="AK2560" i="3"/>
  <c r="AL2560" i="3"/>
  <c r="AM2560" i="3"/>
  <c r="AN2560" i="3"/>
  <c r="AV2560" i="3"/>
  <c r="C2561" i="3"/>
  <c r="D2561" i="3"/>
  <c r="E2561" i="3"/>
  <c r="F2561" i="3"/>
  <c r="G2561" i="3"/>
  <c r="H2561" i="3"/>
  <c r="J2561" i="3"/>
  <c r="K2561" i="3"/>
  <c r="L2561" i="3"/>
  <c r="M2561" i="3"/>
  <c r="AG2561" i="3"/>
  <c r="AH2561" i="3"/>
  <c r="AI2561" i="3"/>
  <c r="AJ2561" i="3"/>
  <c r="AK2561" i="3"/>
  <c r="AL2561" i="3"/>
  <c r="AM2561" i="3"/>
  <c r="AN2561" i="3"/>
  <c r="AV2561" i="3"/>
  <c r="C2562" i="3"/>
  <c r="D2562" i="3"/>
  <c r="E2562" i="3"/>
  <c r="F2562" i="3"/>
  <c r="G2562" i="3"/>
  <c r="H2562" i="3"/>
  <c r="J2562" i="3"/>
  <c r="K2562" i="3"/>
  <c r="L2562" i="3"/>
  <c r="M2562" i="3"/>
  <c r="AG2562" i="3"/>
  <c r="AH2562" i="3"/>
  <c r="AI2562" i="3"/>
  <c r="AJ2562" i="3"/>
  <c r="AK2562" i="3"/>
  <c r="AL2562" i="3"/>
  <c r="AM2562" i="3"/>
  <c r="AN2562" i="3"/>
  <c r="AV2562" i="3"/>
  <c r="C2563" i="3"/>
  <c r="D2563" i="3"/>
  <c r="E2563" i="3"/>
  <c r="F2563" i="3"/>
  <c r="G2563" i="3"/>
  <c r="H2563" i="3"/>
  <c r="J2563" i="3"/>
  <c r="K2563" i="3"/>
  <c r="L2563" i="3"/>
  <c r="M2563" i="3"/>
  <c r="AG2563" i="3"/>
  <c r="AH2563" i="3"/>
  <c r="AI2563" i="3"/>
  <c r="AJ2563" i="3"/>
  <c r="AK2563" i="3"/>
  <c r="AL2563" i="3"/>
  <c r="AM2563" i="3"/>
  <c r="AN2563" i="3"/>
  <c r="AV2563" i="3"/>
  <c r="C2564" i="3"/>
  <c r="D2564" i="3"/>
  <c r="E2564" i="3"/>
  <c r="F2564" i="3"/>
  <c r="G2564" i="3"/>
  <c r="H2564" i="3"/>
  <c r="J2564" i="3"/>
  <c r="K2564" i="3"/>
  <c r="L2564" i="3"/>
  <c r="M2564" i="3"/>
  <c r="AG2564" i="3"/>
  <c r="AH2564" i="3"/>
  <c r="AI2564" i="3"/>
  <c r="AJ2564" i="3"/>
  <c r="AK2564" i="3"/>
  <c r="AL2564" i="3"/>
  <c r="AM2564" i="3"/>
  <c r="AN2564" i="3"/>
  <c r="AV2564" i="3"/>
  <c r="C2565" i="3"/>
  <c r="D2565" i="3"/>
  <c r="E2565" i="3"/>
  <c r="F2565" i="3"/>
  <c r="G2565" i="3"/>
  <c r="H2565" i="3"/>
  <c r="J2565" i="3"/>
  <c r="K2565" i="3"/>
  <c r="L2565" i="3"/>
  <c r="M2565" i="3"/>
  <c r="AG2565" i="3"/>
  <c r="AH2565" i="3"/>
  <c r="AI2565" i="3"/>
  <c r="AJ2565" i="3"/>
  <c r="AK2565" i="3"/>
  <c r="AL2565" i="3"/>
  <c r="AM2565" i="3"/>
  <c r="AN2565" i="3"/>
  <c r="AV2565" i="3"/>
  <c r="C2566" i="3"/>
  <c r="D2566" i="3"/>
  <c r="E2566" i="3"/>
  <c r="F2566" i="3"/>
  <c r="G2566" i="3"/>
  <c r="H2566" i="3"/>
  <c r="J2566" i="3"/>
  <c r="K2566" i="3"/>
  <c r="L2566" i="3"/>
  <c r="M2566" i="3"/>
  <c r="AG2566" i="3"/>
  <c r="AH2566" i="3"/>
  <c r="AI2566" i="3"/>
  <c r="AJ2566" i="3"/>
  <c r="AK2566" i="3"/>
  <c r="AL2566" i="3"/>
  <c r="AM2566" i="3"/>
  <c r="AN2566" i="3"/>
  <c r="AV2566" i="3"/>
  <c r="C2567" i="3"/>
  <c r="D2567" i="3"/>
  <c r="E2567" i="3"/>
  <c r="F2567" i="3"/>
  <c r="G2567" i="3"/>
  <c r="H2567" i="3"/>
  <c r="J2567" i="3"/>
  <c r="K2567" i="3"/>
  <c r="L2567" i="3"/>
  <c r="M2567" i="3"/>
  <c r="AG2567" i="3"/>
  <c r="AH2567" i="3"/>
  <c r="AI2567" i="3"/>
  <c r="AJ2567" i="3"/>
  <c r="AK2567" i="3"/>
  <c r="AL2567" i="3"/>
  <c r="AM2567" i="3"/>
  <c r="AN2567" i="3"/>
  <c r="AV2567" i="3"/>
  <c r="C2568" i="3"/>
  <c r="D2568" i="3"/>
  <c r="E2568" i="3"/>
  <c r="F2568" i="3"/>
  <c r="G2568" i="3"/>
  <c r="H2568" i="3"/>
  <c r="J2568" i="3"/>
  <c r="K2568" i="3"/>
  <c r="L2568" i="3"/>
  <c r="M2568" i="3"/>
  <c r="AG2568" i="3"/>
  <c r="AH2568" i="3"/>
  <c r="AI2568" i="3"/>
  <c r="AJ2568" i="3"/>
  <c r="AK2568" i="3"/>
  <c r="AL2568" i="3"/>
  <c r="AM2568" i="3"/>
  <c r="AN2568" i="3"/>
  <c r="AV2568" i="3"/>
  <c r="C2569" i="3"/>
  <c r="D2569" i="3"/>
  <c r="E2569" i="3"/>
  <c r="F2569" i="3"/>
  <c r="G2569" i="3"/>
  <c r="H2569" i="3"/>
  <c r="J2569" i="3"/>
  <c r="K2569" i="3"/>
  <c r="L2569" i="3"/>
  <c r="M2569" i="3"/>
  <c r="AG2569" i="3"/>
  <c r="AH2569" i="3"/>
  <c r="AI2569" i="3"/>
  <c r="AJ2569" i="3"/>
  <c r="AK2569" i="3"/>
  <c r="AL2569" i="3"/>
  <c r="AM2569" i="3"/>
  <c r="AN2569" i="3"/>
  <c r="AV2569" i="3"/>
  <c r="C2570" i="3"/>
  <c r="D2570" i="3"/>
  <c r="E2570" i="3"/>
  <c r="F2570" i="3"/>
  <c r="G2570" i="3"/>
  <c r="H2570" i="3"/>
  <c r="J2570" i="3"/>
  <c r="K2570" i="3"/>
  <c r="L2570" i="3"/>
  <c r="M2570" i="3"/>
  <c r="AG2570" i="3"/>
  <c r="AH2570" i="3"/>
  <c r="AI2570" i="3"/>
  <c r="AJ2570" i="3"/>
  <c r="AK2570" i="3"/>
  <c r="AL2570" i="3"/>
  <c r="AM2570" i="3"/>
  <c r="AN2570" i="3"/>
  <c r="AV2570" i="3"/>
  <c r="C2571" i="3"/>
  <c r="D2571" i="3"/>
  <c r="E2571" i="3"/>
  <c r="F2571" i="3"/>
  <c r="G2571" i="3"/>
  <c r="H2571" i="3"/>
  <c r="J2571" i="3"/>
  <c r="K2571" i="3"/>
  <c r="L2571" i="3"/>
  <c r="M2571" i="3"/>
  <c r="AG2571" i="3"/>
  <c r="AH2571" i="3"/>
  <c r="AI2571" i="3"/>
  <c r="AJ2571" i="3"/>
  <c r="AK2571" i="3"/>
  <c r="AL2571" i="3"/>
  <c r="AM2571" i="3"/>
  <c r="AN2571" i="3"/>
  <c r="AV2571" i="3"/>
  <c r="C2572" i="3"/>
  <c r="D2572" i="3"/>
  <c r="E2572" i="3"/>
  <c r="F2572" i="3"/>
  <c r="G2572" i="3"/>
  <c r="H2572" i="3"/>
  <c r="J2572" i="3"/>
  <c r="K2572" i="3"/>
  <c r="L2572" i="3"/>
  <c r="M2572" i="3"/>
  <c r="AG2572" i="3"/>
  <c r="AH2572" i="3"/>
  <c r="AI2572" i="3"/>
  <c r="AJ2572" i="3"/>
  <c r="AK2572" i="3"/>
  <c r="AL2572" i="3"/>
  <c r="AM2572" i="3"/>
  <c r="AN2572" i="3"/>
  <c r="AV2572" i="3"/>
  <c r="C2573" i="3"/>
  <c r="D2573" i="3"/>
  <c r="E2573" i="3"/>
  <c r="F2573" i="3"/>
  <c r="G2573" i="3"/>
  <c r="H2573" i="3"/>
  <c r="J2573" i="3"/>
  <c r="K2573" i="3"/>
  <c r="L2573" i="3"/>
  <c r="M2573" i="3"/>
  <c r="AG2573" i="3"/>
  <c r="AH2573" i="3"/>
  <c r="AI2573" i="3"/>
  <c r="AJ2573" i="3"/>
  <c r="AK2573" i="3"/>
  <c r="AL2573" i="3"/>
  <c r="AM2573" i="3"/>
  <c r="AN2573" i="3"/>
  <c r="AV2573" i="3"/>
  <c r="C2574" i="3"/>
  <c r="D2574" i="3"/>
  <c r="E2574" i="3"/>
  <c r="F2574" i="3"/>
  <c r="G2574" i="3"/>
  <c r="H2574" i="3"/>
  <c r="J2574" i="3"/>
  <c r="K2574" i="3"/>
  <c r="L2574" i="3"/>
  <c r="M2574" i="3"/>
  <c r="AG2574" i="3"/>
  <c r="AH2574" i="3"/>
  <c r="AI2574" i="3"/>
  <c r="AJ2574" i="3"/>
  <c r="AK2574" i="3"/>
  <c r="AL2574" i="3"/>
  <c r="AM2574" i="3"/>
  <c r="AN2574" i="3"/>
  <c r="AV2574" i="3"/>
  <c r="C2575" i="3"/>
  <c r="D2575" i="3"/>
  <c r="E2575" i="3"/>
  <c r="F2575" i="3"/>
  <c r="G2575" i="3"/>
  <c r="H2575" i="3"/>
  <c r="J2575" i="3"/>
  <c r="K2575" i="3"/>
  <c r="L2575" i="3"/>
  <c r="M2575" i="3"/>
  <c r="AG2575" i="3"/>
  <c r="AH2575" i="3"/>
  <c r="AI2575" i="3"/>
  <c r="AJ2575" i="3"/>
  <c r="AK2575" i="3"/>
  <c r="AL2575" i="3"/>
  <c r="AM2575" i="3"/>
  <c r="AN2575" i="3"/>
  <c r="AV2575" i="3"/>
  <c r="C2576" i="3"/>
  <c r="D2576" i="3"/>
  <c r="E2576" i="3"/>
  <c r="F2576" i="3"/>
  <c r="G2576" i="3"/>
  <c r="H2576" i="3"/>
  <c r="J2576" i="3"/>
  <c r="K2576" i="3"/>
  <c r="L2576" i="3"/>
  <c r="M2576" i="3"/>
  <c r="AG2576" i="3"/>
  <c r="AH2576" i="3"/>
  <c r="AI2576" i="3"/>
  <c r="AJ2576" i="3"/>
  <c r="AK2576" i="3"/>
  <c r="AL2576" i="3"/>
  <c r="AM2576" i="3"/>
  <c r="AN2576" i="3"/>
  <c r="AV2576" i="3"/>
  <c r="C2577" i="3"/>
  <c r="D2577" i="3"/>
  <c r="E2577" i="3"/>
  <c r="F2577" i="3"/>
  <c r="G2577" i="3"/>
  <c r="H2577" i="3"/>
  <c r="J2577" i="3"/>
  <c r="K2577" i="3"/>
  <c r="L2577" i="3"/>
  <c r="M2577" i="3"/>
  <c r="AG2577" i="3"/>
  <c r="AH2577" i="3"/>
  <c r="AI2577" i="3"/>
  <c r="AJ2577" i="3"/>
  <c r="AK2577" i="3"/>
  <c r="AL2577" i="3"/>
  <c r="AM2577" i="3"/>
  <c r="AN2577" i="3"/>
  <c r="AV2577" i="3"/>
  <c r="C2578" i="3"/>
  <c r="D2578" i="3"/>
  <c r="E2578" i="3"/>
  <c r="F2578" i="3"/>
  <c r="G2578" i="3"/>
  <c r="H2578" i="3"/>
  <c r="J2578" i="3"/>
  <c r="K2578" i="3"/>
  <c r="L2578" i="3"/>
  <c r="M2578" i="3"/>
  <c r="AG2578" i="3"/>
  <c r="AH2578" i="3"/>
  <c r="AI2578" i="3"/>
  <c r="AJ2578" i="3"/>
  <c r="AK2578" i="3"/>
  <c r="AL2578" i="3"/>
  <c r="AM2578" i="3"/>
  <c r="AN2578" i="3"/>
  <c r="AV2578" i="3"/>
  <c r="C2579" i="3"/>
  <c r="D2579" i="3"/>
  <c r="E2579" i="3"/>
  <c r="F2579" i="3"/>
  <c r="G2579" i="3"/>
  <c r="H2579" i="3"/>
  <c r="J2579" i="3"/>
  <c r="K2579" i="3"/>
  <c r="L2579" i="3"/>
  <c r="M2579" i="3"/>
  <c r="AG2579" i="3"/>
  <c r="AH2579" i="3"/>
  <c r="AI2579" i="3"/>
  <c r="AJ2579" i="3"/>
  <c r="AK2579" i="3"/>
  <c r="AL2579" i="3"/>
  <c r="AM2579" i="3"/>
  <c r="AN2579" i="3"/>
  <c r="AV2579" i="3"/>
  <c r="C2580" i="3"/>
  <c r="D2580" i="3"/>
  <c r="E2580" i="3"/>
  <c r="F2580" i="3"/>
  <c r="G2580" i="3"/>
  <c r="H2580" i="3"/>
  <c r="J2580" i="3"/>
  <c r="K2580" i="3"/>
  <c r="L2580" i="3"/>
  <c r="M2580" i="3"/>
  <c r="AG2580" i="3"/>
  <c r="AH2580" i="3"/>
  <c r="AI2580" i="3"/>
  <c r="AJ2580" i="3"/>
  <c r="AK2580" i="3"/>
  <c r="AL2580" i="3"/>
  <c r="AM2580" i="3"/>
  <c r="AN2580" i="3"/>
  <c r="AV2580" i="3"/>
  <c r="C2581" i="3"/>
  <c r="D2581" i="3"/>
  <c r="E2581" i="3"/>
  <c r="F2581" i="3"/>
  <c r="G2581" i="3"/>
  <c r="H2581" i="3"/>
  <c r="J2581" i="3"/>
  <c r="K2581" i="3"/>
  <c r="L2581" i="3"/>
  <c r="M2581" i="3"/>
  <c r="AG2581" i="3"/>
  <c r="AH2581" i="3"/>
  <c r="AI2581" i="3"/>
  <c r="AJ2581" i="3"/>
  <c r="AK2581" i="3"/>
  <c r="AL2581" i="3"/>
  <c r="AM2581" i="3"/>
  <c r="AN2581" i="3"/>
  <c r="AV2581" i="3"/>
  <c r="C2582" i="3"/>
  <c r="D2582" i="3"/>
  <c r="E2582" i="3"/>
  <c r="F2582" i="3"/>
  <c r="G2582" i="3"/>
  <c r="H2582" i="3"/>
  <c r="J2582" i="3"/>
  <c r="K2582" i="3"/>
  <c r="L2582" i="3"/>
  <c r="M2582" i="3"/>
  <c r="AG2582" i="3"/>
  <c r="AH2582" i="3"/>
  <c r="AI2582" i="3"/>
  <c r="AJ2582" i="3"/>
  <c r="AK2582" i="3"/>
  <c r="AL2582" i="3"/>
  <c r="AM2582" i="3"/>
  <c r="AN2582" i="3"/>
  <c r="AV2582" i="3"/>
  <c r="C2583" i="3"/>
  <c r="D2583" i="3"/>
  <c r="E2583" i="3"/>
  <c r="F2583" i="3"/>
  <c r="G2583" i="3"/>
  <c r="H2583" i="3"/>
  <c r="J2583" i="3"/>
  <c r="K2583" i="3"/>
  <c r="L2583" i="3"/>
  <c r="M2583" i="3"/>
  <c r="AG2583" i="3"/>
  <c r="AH2583" i="3"/>
  <c r="AI2583" i="3"/>
  <c r="AJ2583" i="3"/>
  <c r="AK2583" i="3"/>
  <c r="AL2583" i="3"/>
  <c r="AM2583" i="3"/>
  <c r="AN2583" i="3"/>
  <c r="AV2583" i="3"/>
  <c r="C2584" i="3"/>
  <c r="D2584" i="3"/>
  <c r="E2584" i="3"/>
  <c r="F2584" i="3"/>
  <c r="G2584" i="3"/>
  <c r="H2584" i="3"/>
  <c r="J2584" i="3"/>
  <c r="K2584" i="3"/>
  <c r="L2584" i="3"/>
  <c r="M2584" i="3"/>
  <c r="AG2584" i="3"/>
  <c r="AH2584" i="3"/>
  <c r="AI2584" i="3"/>
  <c r="AJ2584" i="3"/>
  <c r="AK2584" i="3"/>
  <c r="AL2584" i="3"/>
  <c r="AM2584" i="3"/>
  <c r="AN2584" i="3"/>
  <c r="AV2584" i="3"/>
  <c r="C2585" i="3"/>
  <c r="D2585" i="3"/>
  <c r="E2585" i="3"/>
  <c r="F2585" i="3"/>
  <c r="G2585" i="3"/>
  <c r="H2585" i="3"/>
  <c r="J2585" i="3"/>
  <c r="K2585" i="3"/>
  <c r="L2585" i="3"/>
  <c r="M2585" i="3"/>
  <c r="AG2585" i="3"/>
  <c r="AH2585" i="3"/>
  <c r="AI2585" i="3"/>
  <c r="AJ2585" i="3"/>
  <c r="AK2585" i="3"/>
  <c r="AL2585" i="3"/>
  <c r="AM2585" i="3"/>
  <c r="AN2585" i="3"/>
  <c r="AV2585" i="3"/>
  <c r="C2587" i="3"/>
  <c r="D2587" i="3"/>
  <c r="E2587" i="3"/>
  <c r="F2587" i="3"/>
  <c r="G2587" i="3"/>
  <c r="H2587" i="3"/>
  <c r="J2587" i="3"/>
  <c r="K2587" i="3"/>
  <c r="L2587" i="3"/>
  <c r="M2587" i="3"/>
  <c r="AG2587" i="3"/>
  <c r="AH2587" i="3"/>
  <c r="AI2587" i="3"/>
  <c r="AJ2587" i="3"/>
  <c r="AK2587" i="3"/>
  <c r="AL2587" i="3"/>
  <c r="AM2587" i="3"/>
  <c r="AN2587" i="3"/>
  <c r="AV2587" i="3"/>
  <c r="C2588" i="3"/>
  <c r="D2588" i="3"/>
  <c r="E2588" i="3"/>
  <c r="F2588" i="3"/>
  <c r="G2588" i="3"/>
  <c r="H2588" i="3"/>
  <c r="J2588" i="3"/>
  <c r="K2588" i="3"/>
  <c r="L2588" i="3"/>
  <c r="M2588" i="3"/>
  <c r="AG2588" i="3"/>
  <c r="AH2588" i="3"/>
  <c r="AI2588" i="3"/>
  <c r="AJ2588" i="3"/>
  <c r="AK2588" i="3"/>
  <c r="AL2588" i="3"/>
  <c r="AM2588" i="3"/>
  <c r="AN2588" i="3"/>
  <c r="AV2588" i="3"/>
  <c r="C2589" i="3"/>
  <c r="D2589" i="3"/>
  <c r="E2589" i="3"/>
  <c r="F2589" i="3"/>
  <c r="G2589" i="3"/>
  <c r="H2589" i="3"/>
  <c r="J2589" i="3"/>
  <c r="K2589" i="3"/>
  <c r="L2589" i="3"/>
  <c r="M2589" i="3"/>
  <c r="AG2589" i="3"/>
  <c r="AH2589" i="3"/>
  <c r="AI2589" i="3"/>
  <c r="AJ2589" i="3"/>
  <c r="AK2589" i="3"/>
  <c r="AL2589" i="3"/>
  <c r="AM2589" i="3"/>
  <c r="AN2589" i="3"/>
  <c r="AV2589" i="3"/>
  <c r="C2590" i="3"/>
  <c r="D2590" i="3"/>
  <c r="E2590" i="3"/>
  <c r="F2590" i="3"/>
  <c r="G2590" i="3"/>
  <c r="H2590" i="3"/>
  <c r="J2590" i="3"/>
  <c r="K2590" i="3"/>
  <c r="L2590" i="3"/>
  <c r="M2590" i="3"/>
  <c r="AG2590" i="3"/>
  <c r="AH2590" i="3"/>
  <c r="AI2590" i="3"/>
  <c r="AJ2590" i="3"/>
  <c r="AK2590" i="3"/>
  <c r="AL2590" i="3"/>
  <c r="AM2590" i="3"/>
  <c r="AN2590" i="3"/>
  <c r="AV2590" i="3"/>
  <c r="C2591" i="3"/>
  <c r="D2591" i="3"/>
  <c r="E2591" i="3"/>
  <c r="F2591" i="3"/>
  <c r="G2591" i="3"/>
  <c r="H2591" i="3"/>
  <c r="J2591" i="3"/>
  <c r="K2591" i="3"/>
  <c r="L2591" i="3"/>
  <c r="M2591" i="3"/>
  <c r="AG2591" i="3"/>
  <c r="AH2591" i="3"/>
  <c r="AI2591" i="3"/>
  <c r="AJ2591" i="3"/>
  <c r="AK2591" i="3"/>
  <c r="AL2591" i="3"/>
  <c r="AM2591" i="3"/>
  <c r="AN2591" i="3"/>
  <c r="AV2591" i="3"/>
  <c r="C2592" i="3"/>
  <c r="D2592" i="3"/>
  <c r="E2592" i="3"/>
  <c r="F2592" i="3"/>
  <c r="G2592" i="3"/>
  <c r="H2592" i="3"/>
  <c r="J2592" i="3"/>
  <c r="K2592" i="3"/>
  <c r="L2592" i="3"/>
  <c r="M2592" i="3"/>
  <c r="AG2592" i="3"/>
  <c r="AH2592" i="3"/>
  <c r="AI2592" i="3"/>
  <c r="AJ2592" i="3"/>
  <c r="AK2592" i="3"/>
  <c r="AL2592" i="3"/>
  <c r="AM2592" i="3"/>
  <c r="AN2592" i="3"/>
  <c r="AV2592" i="3"/>
  <c r="C2593" i="3"/>
  <c r="D2593" i="3"/>
  <c r="E2593" i="3"/>
  <c r="F2593" i="3"/>
  <c r="G2593" i="3"/>
  <c r="H2593" i="3"/>
  <c r="J2593" i="3"/>
  <c r="K2593" i="3"/>
  <c r="L2593" i="3"/>
  <c r="M2593" i="3"/>
  <c r="AG2593" i="3"/>
  <c r="AH2593" i="3"/>
  <c r="AI2593" i="3"/>
  <c r="AJ2593" i="3"/>
  <c r="AK2593" i="3"/>
  <c r="AL2593" i="3"/>
  <c r="AM2593" i="3"/>
  <c r="AN2593" i="3"/>
  <c r="AV2593" i="3"/>
  <c r="C2594" i="3"/>
  <c r="D2594" i="3"/>
  <c r="E2594" i="3"/>
  <c r="F2594" i="3"/>
  <c r="G2594" i="3"/>
  <c r="H2594" i="3"/>
  <c r="J2594" i="3"/>
  <c r="K2594" i="3"/>
  <c r="L2594" i="3"/>
  <c r="M2594" i="3"/>
  <c r="AG2594" i="3"/>
  <c r="AH2594" i="3"/>
  <c r="AI2594" i="3"/>
  <c r="AJ2594" i="3"/>
  <c r="AK2594" i="3"/>
  <c r="AL2594" i="3"/>
  <c r="AM2594" i="3"/>
  <c r="AN2594" i="3"/>
  <c r="AV2594" i="3"/>
  <c r="C2595" i="3"/>
  <c r="D2595" i="3"/>
  <c r="E2595" i="3"/>
  <c r="F2595" i="3"/>
  <c r="G2595" i="3"/>
  <c r="H2595" i="3"/>
  <c r="J2595" i="3"/>
  <c r="K2595" i="3"/>
  <c r="L2595" i="3"/>
  <c r="M2595" i="3"/>
  <c r="AG2595" i="3"/>
  <c r="AH2595" i="3"/>
  <c r="AI2595" i="3"/>
  <c r="AJ2595" i="3"/>
  <c r="AK2595" i="3"/>
  <c r="AL2595" i="3"/>
  <c r="AM2595" i="3"/>
  <c r="AN2595" i="3"/>
  <c r="AV2595" i="3"/>
  <c r="C2596" i="3"/>
  <c r="D2596" i="3"/>
  <c r="E2596" i="3"/>
  <c r="F2596" i="3"/>
  <c r="G2596" i="3"/>
  <c r="H2596" i="3"/>
  <c r="J2596" i="3"/>
  <c r="K2596" i="3"/>
  <c r="L2596" i="3"/>
  <c r="M2596" i="3"/>
  <c r="AG2596" i="3"/>
  <c r="AH2596" i="3"/>
  <c r="AI2596" i="3"/>
  <c r="AJ2596" i="3"/>
  <c r="AK2596" i="3"/>
  <c r="AL2596" i="3"/>
  <c r="AM2596" i="3"/>
  <c r="AN2596" i="3"/>
  <c r="AV2596" i="3"/>
  <c r="C2597" i="3"/>
  <c r="D2597" i="3"/>
  <c r="E2597" i="3"/>
  <c r="F2597" i="3"/>
  <c r="G2597" i="3"/>
  <c r="H2597" i="3"/>
  <c r="J2597" i="3"/>
  <c r="K2597" i="3"/>
  <c r="L2597" i="3"/>
  <c r="M2597" i="3"/>
  <c r="AG2597" i="3"/>
  <c r="AH2597" i="3"/>
  <c r="AI2597" i="3"/>
  <c r="AJ2597" i="3"/>
  <c r="AK2597" i="3"/>
  <c r="AL2597" i="3"/>
  <c r="AM2597" i="3"/>
  <c r="AN2597" i="3"/>
  <c r="AV2597" i="3"/>
  <c r="C2598" i="3"/>
  <c r="D2598" i="3"/>
  <c r="E2598" i="3"/>
  <c r="F2598" i="3"/>
  <c r="G2598" i="3"/>
  <c r="H2598" i="3"/>
  <c r="J2598" i="3"/>
  <c r="K2598" i="3"/>
  <c r="L2598" i="3"/>
  <c r="M2598" i="3"/>
  <c r="AG2598" i="3"/>
  <c r="AH2598" i="3"/>
  <c r="AI2598" i="3"/>
  <c r="AJ2598" i="3"/>
  <c r="AK2598" i="3"/>
  <c r="AL2598" i="3"/>
  <c r="AM2598" i="3"/>
  <c r="AN2598" i="3"/>
  <c r="AV2598" i="3"/>
  <c r="C2599" i="3"/>
  <c r="D2599" i="3"/>
  <c r="E2599" i="3"/>
  <c r="F2599" i="3"/>
  <c r="G2599" i="3"/>
  <c r="H2599" i="3"/>
  <c r="J2599" i="3"/>
  <c r="K2599" i="3"/>
  <c r="L2599" i="3"/>
  <c r="M2599" i="3"/>
  <c r="AG2599" i="3"/>
  <c r="AH2599" i="3"/>
  <c r="AI2599" i="3"/>
  <c r="AJ2599" i="3"/>
  <c r="AK2599" i="3"/>
  <c r="AL2599" i="3"/>
  <c r="AM2599" i="3"/>
  <c r="AN2599" i="3"/>
  <c r="AV2599" i="3"/>
  <c r="C2600" i="3"/>
  <c r="D2600" i="3"/>
  <c r="E2600" i="3"/>
  <c r="F2600" i="3"/>
  <c r="G2600" i="3"/>
  <c r="H2600" i="3"/>
  <c r="J2600" i="3"/>
  <c r="K2600" i="3"/>
  <c r="L2600" i="3"/>
  <c r="M2600" i="3"/>
  <c r="AG2600" i="3"/>
  <c r="AH2600" i="3"/>
  <c r="AI2600" i="3"/>
  <c r="AJ2600" i="3"/>
  <c r="AK2600" i="3"/>
  <c r="AL2600" i="3"/>
  <c r="AM2600" i="3"/>
  <c r="AN2600" i="3"/>
  <c r="AV2600" i="3"/>
  <c r="C2601" i="3"/>
  <c r="D2601" i="3"/>
  <c r="E2601" i="3"/>
  <c r="F2601" i="3"/>
  <c r="G2601" i="3"/>
  <c r="H2601" i="3"/>
  <c r="J2601" i="3"/>
  <c r="K2601" i="3"/>
  <c r="L2601" i="3"/>
  <c r="M2601" i="3"/>
  <c r="AG2601" i="3"/>
  <c r="AH2601" i="3"/>
  <c r="AI2601" i="3"/>
  <c r="AJ2601" i="3"/>
  <c r="AK2601" i="3"/>
  <c r="AL2601" i="3"/>
  <c r="AM2601" i="3"/>
  <c r="AN2601" i="3"/>
  <c r="AV2601" i="3"/>
  <c r="C2602" i="3"/>
  <c r="D2602" i="3"/>
  <c r="E2602" i="3"/>
  <c r="F2602" i="3"/>
  <c r="G2602" i="3"/>
  <c r="H2602" i="3"/>
  <c r="J2602" i="3"/>
  <c r="K2602" i="3"/>
  <c r="L2602" i="3"/>
  <c r="M2602" i="3"/>
  <c r="AG2602" i="3"/>
  <c r="AH2602" i="3"/>
  <c r="AI2602" i="3"/>
  <c r="AJ2602" i="3"/>
  <c r="AK2602" i="3"/>
  <c r="AL2602" i="3"/>
  <c r="AM2602" i="3"/>
  <c r="AN2602" i="3"/>
  <c r="AV2602" i="3"/>
  <c r="C2603" i="3"/>
  <c r="D2603" i="3"/>
  <c r="E2603" i="3"/>
  <c r="F2603" i="3"/>
  <c r="G2603" i="3"/>
  <c r="H2603" i="3"/>
  <c r="J2603" i="3"/>
  <c r="K2603" i="3"/>
  <c r="L2603" i="3"/>
  <c r="M2603" i="3"/>
  <c r="AG2603" i="3"/>
  <c r="AH2603" i="3"/>
  <c r="AI2603" i="3"/>
  <c r="AJ2603" i="3"/>
  <c r="AK2603" i="3"/>
  <c r="AL2603" i="3"/>
  <c r="AM2603" i="3"/>
  <c r="AN2603" i="3"/>
  <c r="AV2603" i="3"/>
  <c r="C2604" i="3"/>
  <c r="D2604" i="3"/>
  <c r="E2604" i="3"/>
  <c r="F2604" i="3"/>
  <c r="G2604" i="3"/>
  <c r="H2604" i="3"/>
  <c r="J2604" i="3"/>
  <c r="K2604" i="3"/>
  <c r="L2604" i="3"/>
  <c r="M2604" i="3"/>
  <c r="AG2604" i="3"/>
  <c r="AH2604" i="3"/>
  <c r="AI2604" i="3"/>
  <c r="AJ2604" i="3"/>
  <c r="AK2604" i="3"/>
  <c r="AL2604" i="3"/>
  <c r="AM2604" i="3"/>
  <c r="AN2604" i="3"/>
  <c r="AV2604" i="3"/>
  <c r="C2605" i="3"/>
  <c r="D2605" i="3"/>
  <c r="E2605" i="3"/>
  <c r="F2605" i="3"/>
  <c r="G2605" i="3"/>
  <c r="H2605" i="3"/>
  <c r="J2605" i="3"/>
  <c r="K2605" i="3"/>
  <c r="L2605" i="3"/>
  <c r="M2605" i="3"/>
  <c r="AG2605" i="3"/>
  <c r="AH2605" i="3"/>
  <c r="AI2605" i="3"/>
  <c r="AJ2605" i="3"/>
  <c r="AK2605" i="3"/>
  <c r="AL2605" i="3"/>
  <c r="AM2605" i="3"/>
  <c r="AN2605" i="3"/>
  <c r="AV2605" i="3"/>
  <c r="C2606" i="3"/>
  <c r="D2606" i="3"/>
  <c r="E2606" i="3"/>
  <c r="F2606" i="3"/>
  <c r="G2606" i="3"/>
  <c r="H2606" i="3"/>
  <c r="J2606" i="3"/>
  <c r="K2606" i="3"/>
  <c r="L2606" i="3"/>
  <c r="M2606" i="3"/>
  <c r="AG2606" i="3"/>
  <c r="AH2606" i="3"/>
  <c r="AI2606" i="3"/>
  <c r="AJ2606" i="3"/>
  <c r="AK2606" i="3"/>
  <c r="AL2606" i="3"/>
  <c r="AM2606" i="3"/>
  <c r="AN2606" i="3"/>
  <c r="AV2606" i="3"/>
  <c r="C2607" i="3"/>
  <c r="D2607" i="3"/>
  <c r="E2607" i="3"/>
  <c r="F2607" i="3"/>
  <c r="G2607" i="3"/>
  <c r="H2607" i="3"/>
  <c r="J2607" i="3"/>
  <c r="K2607" i="3"/>
  <c r="L2607" i="3"/>
  <c r="M2607" i="3"/>
  <c r="AG2607" i="3"/>
  <c r="AH2607" i="3"/>
  <c r="AI2607" i="3"/>
  <c r="AJ2607" i="3"/>
  <c r="AK2607" i="3"/>
  <c r="AL2607" i="3"/>
  <c r="AM2607" i="3"/>
  <c r="AN2607" i="3"/>
  <c r="AV2607" i="3"/>
  <c r="C2608" i="3"/>
  <c r="D2608" i="3"/>
  <c r="E2608" i="3"/>
  <c r="F2608" i="3"/>
  <c r="G2608" i="3"/>
  <c r="H2608" i="3"/>
  <c r="J2608" i="3"/>
  <c r="K2608" i="3"/>
  <c r="L2608" i="3"/>
  <c r="M2608" i="3"/>
  <c r="AG2608" i="3"/>
  <c r="AH2608" i="3"/>
  <c r="AI2608" i="3"/>
  <c r="AJ2608" i="3"/>
  <c r="AK2608" i="3"/>
  <c r="AL2608" i="3"/>
  <c r="AM2608" i="3"/>
  <c r="AN2608" i="3"/>
  <c r="AV2608" i="3"/>
  <c r="C2609" i="3"/>
  <c r="D2609" i="3"/>
  <c r="E2609" i="3"/>
  <c r="F2609" i="3"/>
  <c r="G2609" i="3"/>
  <c r="H2609" i="3"/>
  <c r="J2609" i="3"/>
  <c r="K2609" i="3"/>
  <c r="L2609" i="3"/>
  <c r="M2609" i="3"/>
  <c r="AG2609" i="3"/>
  <c r="AH2609" i="3"/>
  <c r="AI2609" i="3"/>
  <c r="AJ2609" i="3"/>
  <c r="AK2609" i="3"/>
  <c r="AL2609" i="3"/>
  <c r="AM2609" i="3"/>
  <c r="AN2609" i="3"/>
  <c r="AV2609" i="3"/>
  <c r="C2610" i="3"/>
  <c r="D2610" i="3"/>
  <c r="E2610" i="3"/>
  <c r="F2610" i="3"/>
  <c r="G2610" i="3"/>
  <c r="H2610" i="3"/>
  <c r="J2610" i="3"/>
  <c r="K2610" i="3"/>
  <c r="L2610" i="3"/>
  <c r="M2610" i="3"/>
  <c r="AG2610" i="3"/>
  <c r="AH2610" i="3"/>
  <c r="AI2610" i="3"/>
  <c r="AJ2610" i="3"/>
  <c r="AK2610" i="3"/>
  <c r="AL2610" i="3"/>
  <c r="AM2610" i="3"/>
  <c r="AN2610" i="3"/>
  <c r="AV2610" i="3"/>
  <c r="C2611" i="3"/>
  <c r="D2611" i="3"/>
  <c r="E2611" i="3"/>
  <c r="F2611" i="3"/>
  <c r="G2611" i="3"/>
  <c r="H2611" i="3"/>
  <c r="J2611" i="3"/>
  <c r="K2611" i="3"/>
  <c r="L2611" i="3"/>
  <c r="M2611" i="3"/>
  <c r="AG2611" i="3"/>
  <c r="AH2611" i="3"/>
  <c r="AI2611" i="3"/>
  <c r="AJ2611" i="3"/>
  <c r="AK2611" i="3"/>
  <c r="AL2611" i="3"/>
  <c r="AM2611" i="3"/>
  <c r="AN2611" i="3"/>
  <c r="AV2611" i="3"/>
  <c r="C2612" i="3"/>
  <c r="D2612" i="3"/>
  <c r="E2612" i="3"/>
  <c r="F2612" i="3"/>
  <c r="G2612" i="3"/>
  <c r="H2612" i="3"/>
  <c r="J2612" i="3"/>
  <c r="K2612" i="3"/>
  <c r="L2612" i="3"/>
  <c r="M2612" i="3"/>
  <c r="AG2612" i="3"/>
  <c r="AH2612" i="3"/>
  <c r="AI2612" i="3"/>
  <c r="AJ2612" i="3"/>
  <c r="AK2612" i="3"/>
  <c r="AL2612" i="3"/>
  <c r="AM2612" i="3"/>
  <c r="AN2612" i="3"/>
  <c r="AV2612" i="3"/>
  <c r="C2613" i="3"/>
  <c r="D2613" i="3"/>
  <c r="E2613" i="3"/>
  <c r="F2613" i="3"/>
  <c r="G2613" i="3"/>
  <c r="H2613" i="3"/>
  <c r="J2613" i="3"/>
  <c r="K2613" i="3"/>
  <c r="L2613" i="3"/>
  <c r="M2613" i="3"/>
  <c r="AG2613" i="3"/>
  <c r="AH2613" i="3"/>
  <c r="AI2613" i="3"/>
  <c r="AJ2613" i="3"/>
  <c r="AK2613" i="3"/>
  <c r="AL2613" i="3"/>
  <c r="AM2613" i="3"/>
  <c r="AN2613" i="3"/>
  <c r="AV2613" i="3"/>
  <c r="C2614" i="3"/>
  <c r="D2614" i="3"/>
  <c r="E2614" i="3"/>
  <c r="F2614" i="3"/>
  <c r="G2614" i="3"/>
  <c r="H2614" i="3"/>
  <c r="J2614" i="3"/>
  <c r="K2614" i="3"/>
  <c r="L2614" i="3"/>
  <c r="M2614" i="3"/>
  <c r="AG2614" i="3"/>
  <c r="AH2614" i="3"/>
  <c r="AI2614" i="3"/>
  <c r="AJ2614" i="3"/>
  <c r="AK2614" i="3"/>
  <c r="AL2614" i="3"/>
  <c r="AM2614" i="3"/>
  <c r="AN2614" i="3"/>
  <c r="AV2614" i="3"/>
  <c r="C2615" i="3"/>
  <c r="D2615" i="3"/>
  <c r="E2615" i="3"/>
  <c r="F2615" i="3"/>
  <c r="G2615" i="3"/>
  <c r="H2615" i="3"/>
  <c r="J2615" i="3"/>
  <c r="K2615" i="3"/>
  <c r="L2615" i="3"/>
  <c r="M2615" i="3"/>
  <c r="AG2615" i="3"/>
  <c r="AH2615" i="3"/>
  <c r="AI2615" i="3"/>
  <c r="AJ2615" i="3"/>
  <c r="AK2615" i="3"/>
  <c r="AL2615" i="3"/>
  <c r="AM2615" i="3"/>
  <c r="AN2615" i="3"/>
  <c r="AV2615" i="3"/>
  <c r="C2616" i="3"/>
  <c r="D2616" i="3"/>
  <c r="E2616" i="3"/>
  <c r="F2616" i="3"/>
  <c r="G2616" i="3"/>
  <c r="H2616" i="3"/>
  <c r="J2616" i="3"/>
  <c r="K2616" i="3"/>
  <c r="L2616" i="3"/>
  <c r="M2616" i="3"/>
  <c r="AG2616" i="3"/>
  <c r="AH2616" i="3"/>
  <c r="AI2616" i="3"/>
  <c r="AJ2616" i="3"/>
  <c r="AK2616" i="3"/>
  <c r="AL2616" i="3"/>
  <c r="AM2616" i="3"/>
  <c r="AN2616" i="3"/>
  <c r="AV2616" i="3"/>
  <c r="C2617" i="3"/>
  <c r="D2617" i="3"/>
  <c r="E2617" i="3"/>
  <c r="F2617" i="3"/>
  <c r="G2617" i="3"/>
  <c r="H2617" i="3"/>
  <c r="J2617" i="3"/>
  <c r="K2617" i="3"/>
  <c r="L2617" i="3"/>
  <c r="M2617" i="3"/>
  <c r="AG2617" i="3"/>
  <c r="AH2617" i="3"/>
  <c r="AI2617" i="3"/>
  <c r="AJ2617" i="3"/>
  <c r="AK2617" i="3"/>
  <c r="AL2617" i="3"/>
  <c r="AM2617" i="3"/>
  <c r="AN2617" i="3"/>
  <c r="AV2617" i="3"/>
  <c r="C2618" i="3"/>
  <c r="D2618" i="3"/>
  <c r="E2618" i="3"/>
  <c r="F2618" i="3"/>
  <c r="G2618" i="3"/>
  <c r="H2618" i="3"/>
  <c r="J2618" i="3"/>
  <c r="K2618" i="3"/>
  <c r="L2618" i="3"/>
  <c r="M2618" i="3"/>
  <c r="AG2618" i="3"/>
  <c r="AH2618" i="3"/>
  <c r="AI2618" i="3"/>
  <c r="AJ2618" i="3"/>
  <c r="AK2618" i="3"/>
  <c r="AL2618" i="3"/>
  <c r="AM2618" i="3"/>
  <c r="AN2618" i="3"/>
  <c r="AV2618" i="3"/>
  <c r="C2619" i="3"/>
  <c r="D2619" i="3"/>
  <c r="E2619" i="3"/>
  <c r="F2619" i="3"/>
  <c r="G2619" i="3"/>
  <c r="H2619" i="3"/>
  <c r="J2619" i="3"/>
  <c r="K2619" i="3"/>
  <c r="L2619" i="3"/>
  <c r="M2619" i="3"/>
  <c r="AG2619" i="3"/>
  <c r="AH2619" i="3"/>
  <c r="AI2619" i="3"/>
  <c r="AJ2619" i="3"/>
  <c r="AK2619" i="3"/>
  <c r="AL2619" i="3"/>
  <c r="AM2619" i="3"/>
  <c r="AN2619" i="3"/>
  <c r="AV2619" i="3"/>
  <c r="C2620" i="3"/>
  <c r="D2620" i="3"/>
  <c r="E2620" i="3"/>
  <c r="F2620" i="3"/>
  <c r="G2620" i="3"/>
  <c r="H2620" i="3"/>
  <c r="J2620" i="3"/>
  <c r="K2620" i="3"/>
  <c r="L2620" i="3"/>
  <c r="M2620" i="3"/>
  <c r="AG2620" i="3"/>
  <c r="AH2620" i="3"/>
  <c r="AI2620" i="3"/>
  <c r="AJ2620" i="3"/>
  <c r="AK2620" i="3"/>
  <c r="AL2620" i="3"/>
  <c r="AM2620" i="3"/>
  <c r="AN2620" i="3"/>
  <c r="AV2620" i="3"/>
  <c r="C2621" i="3"/>
  <c r="D2621" i="3"/>
  <c r="E2621" i="3"/>
  <c r="F2621" i="3"/>
  <c r="G2621" i="3"/>
  <c r="H2621" i="3"/>
  <c r="J2621" i="3"/>
  <c r="K2621" i="3"/>
  <c r="L2621" i="3"/>
  <c r="M2621" i="3"/>
  <c r="AG2621" i="3"/>
  <c r="AH2621" i="3"/>
  <c r="AI2621" i="3"/>
  <c r="AJ2621" i="3"/>
  <c r="AK2621" i="3"/>
  <c r="AL2621" i="3"/>
  <c r="AM2621" i="3"/>
  <c r="AN2621" i="3"/>
  <c r="AV2621" i="3"/>
  <c r="C2622" i="3"/>
  <c r="D2622" i="3"/>
  <c r="E2622" i="3"/>
  <c r="F2622" i="3"/>
  <c r="G2622" i="3"/>
  <c r="H2622" i="3"/>
  <c r="J2622" i="3"/>
  <c r="K2622" i="3"/>
  <c r="L2622" i="3"/>
  <c r="M2622" i="3"/>
  <c r="AG2622" i="3"/>
  <c r="AH2622" i="3"/>
  <c r="AI2622" i="3"/>
  <c r="AJ2622" i="3"/>
  <c r="AK2622" i="3"/>
  <c r="AL2622" i="3"/>
  <c r="AM2622" i="3"/>
  <c r="AN2622" i="3"/>
  <c r="AV2622" i="3"/>
  <c r="C2623" i="3"/>
  <c r="D2623" i="3"/>
  <c r="E2623" i="3"/>
  <c r="F2623" i="3"/>
  <c r="G2623" i="3"/>
  <c r="H2623" i="3"/>
  <c r="J2623" i="3"/>
  <c r="K2623" i="3"/>
  <c r="L2623" i="3"/>
  <c r="M2623" i="3"/>
  <c r="AG2623" i="3"/>
  <c r="AH2623" i="3"/>
  <c r="AI2623" i="3"/>
  <c r="AJ2623" i="3"/>
  <c r="AK2623" i="3"/>
  <c r="AL2623" i="3"/>
  <c r="AM2623" i="3"/>
  <c r="AN2623" i="3"/>
  <c r="AV2623" i="3"/>
  <c r="C2624" i="3"/>
  <c r="D2624" i="3"/>
  <c r="E2624" i="3"/>
  <c r="F2624" i="3"/>
  <c r="G2624" i="3"/>
  <c r="H2624" i="3"/>
  <c r="J2624" i="3"/>
  <c r="K2624" i="3"/>
  <c r="L2624" i="3"/>
  <c r="M2624" i="3"/>
  <c r="AG2624" i="3"/>
  <c r="AH2624" i="3"/>
  <c r="AI2624" i="3"/>
  <c r="AJ2624" i="3"/>
  <c r="AK2624" i="3"/>
  <c r="AL2624" i="3"/>
  <c r="AM2624" i="3"/>
  <c r="AN2624" i="3"/>
  <c r="AV2624" i="3"/>
  <c r="C2625" i="3"/>
  <c r="D2625" i="3"/>
  <c r="E2625" i="3"/>
  <c r="F2625" i="3"/>
  <c r="G2625" i="3"/>
  <c r="H2625" i="3"/>
  <c r="J2625" i="3"/>
  <c r="K2625" i="3"/>
  <c r="L2625" i="3"/>
  <c r="M2625" i="3"/>
  <c r="AG2625" i="3"/>
  <c r="AH2625" i="3"/>
  <c r="AI2625" i="3"/>
  <c r="AJ2625" i="3"/>
  <c r="AK2625" i="3"/>
  <c r="AL2625" i="3"/>
  <c r="AM2625" i="3"/>
  <c r="AN2625" i="3"/>
  <c r="AV2625" i="3"/>
  <c r="C2626" i="3"/>
  <c r="D2626" i="3"/>
  <c r="E2626" i="3"/>
  <c r="F2626" i="3"/>
  <c r="G2626" i="3"/>
  <c r="H2626" i="3"/>
  <c r="J2626" i="3"/>
  <c r="K2626" i="3"/>
  <c r="L2626" i="3"/>
  <c r="M2626" i="3"/>
  <c r="AG2626" i="3"/>
  <c r="AH2626" i="3"/>
  <c r="AI2626" i="3"/>
  <c r="AJ2626" i="3"/>
  <c r="AK2626" i="3"/>
  <c r="AL2626" i="3"/>
  <c r="AM2626" i="3"/>
  <c r="AN2626" i="3"/>
  <c r="AV2626" i="3"/>
  <c r="C2627" i="3"/>
  <c r="D2627" i="3"/>
  <c r="E2627" i="3"/>
  <c r="F2627" i="3"/>
  <c r="G2627" i="3"/>
  <c r="H2627" i="3"/>
  <c r="J2627" i="3"/>
  <c r="K2627" i="3"/>
  <c r="L2627" i="3"/>
  <c r="M2627" i="3"/>
  <c r="AG2627" i="3"/>
  <c r="AH2627" i="3"/>
  <c r="AI2627" i="3"/>
  <c r="AJ2627" i="3"/>
  <c r="AK2627" i="3"/>
  <c r="AL2627" i="3"/>
  <c r="AM2627" i="3"/>
  <c r="AN2627" i="3"/>
  <c r="AV2627" i="3"/>
  <c r="C2628" i="3"/>
  <c r="D2628" i="3"/>
  <c r="E2628" i="3"/>
  <c r="F2628" i="3"/>
  <c r="G2628" i="3"/>
  <c r="H2628" i="3"/>
  <c r="J2628" i="3"/>
  <c r="K2628" i="3"/>
  <c r="L2628" i="3"/>
  <c r="M2628" i="3"/>
  <c r="AG2628" i="3"/>
  <c r="AH2628" i="3"/>
  <c r="AI2628" i="3"/>
  <c r="AJ2628" i="3"/>
  <c r="AK2628" i="3"/>
  <c r="AL2628" i="3"/>
  <c r="AM2628" i="3"/>
  <c r="AN2628" i="3"/>
  <c r="AV2628" i="3"/>
  <c r="C2629" i="3"/>
  <c r="D2629" i="3"/>
  <c r="E2629" i="3"/>
  <c r="F2629" i="3"/>
  <c r="G2629" i="3"/>
  <c r="H2629" i="3"/>
  <c r="J2629" i="3"/>
  <c r="K2629" i="3"/>
  <c r="L2629" i="3"/>
  <c r="M2629" i="3"/>
  <c r="AG2629" i="3"/>
  <c r="AH2629" i="3"/>
  <c r="AI2629" i="3"/>
  <c r="AJ2629" i="3"/>
  <c r="AK2629" i="3"/>
  <c r="AL2629" i="3"/>
  <c r="AM2629" i="3"/>
  <c r="AN2629" i="3"/>
  <c r="AV2629" i="3"/>
  <c r="C2630" i="3"/>
  <c r="D2630" i="3"/>
  <c r="E2630" i="3"/>
  <c r="F2630" i="3"/>
  <c r="G2630" i="3"/>
  <c r="H2630" i="3"/>
  <c r="J2630" i="3"/>
  <c r="K2630" i="3"/>
  <c r="L2630" i="3"/>
  <c r="M2630" i="3"/>
  <c r="AG2630" i="3"/>
  <c r="AH2630" i="3"/>
  <c r="AI2630" i="3"/>
  <c r="AJ2630" i="3"/>
  <c r="AK2630" i="3"/>
  <c r="AL2630" i="3"/>
  <c r="AM2630" i="3"/>
  <c r="AN2630" i="3"/>
  <c r="AV2630" i="3"/>
  <c r="C2631" i="3"/>
  <c r="D2631" i="3"/>
  <c r="E2631" i="3"/>
  <c r="F2631" i="3"/>
  <c r="G2631" i="3"/>
  <c r="H2631" i="3"/>
  <c r="J2631" i="3"/>
  <c r="K2631" i="3"/>
  <c r="L2631" i="3"/>
  <c r="M2631" i="3"/>
  <c r="AG2631" i="3"/>
  <c r="AH2631" i="3"/>
  <c r="AI2631" i="3"/>
  <c r="AJ2631" i="3"/>
  <c r="AK2631" i="3"/>
  <c r="AL2631" i="3"/>
  <c r="AM2631" i="3"/>
  <c r="AN2631" i="3"/>
  <c r="AV2631" i="3"/>
  <c r="C2632" i="3"/>
  <c r="D2632" i="3"/>
  <c r="E2632" i="3"/>
  <c r="F2632" i="3"/>
  <c r="G2632" i="3"/>
  <c r="H2632" i="3"/>
  <c r="J2632" i="3"/>
  <c r="K2632" i="3"/>
  <c r="L2632" i="3"/>
  <c r="M2632" i="3"/>
  <c r="AG2632" i="3"/>
  <c r="AH2632" i="3"/>
  <c r="AI2632" i="3"/>
  <c r="AJ2632" i="3"/>
  <c r="AK2632" i="3"/>
  <c r="AL2632" i="3"/>
  <c r="AM2632" i="3"/>
  <c r="AN2632" i="3"/>
  <c r="AV2632" i="3"/>
  <c r="C2633" i="3"/>
  <c r="D2633" i="3"/>
  <c r="E2633" i="3"/>
  <c r="F2633" i="3"/>
  <c r="G2633" i="3"/>
  <c r="H2633" i="3"/>
  <c r="J2633" i="3"/>
  <c r="K2633" i="3"/>
  <c r="L2633" i="3"/>
  <c r="M2633" i="3"/>
  <c r="AG2633" i="3"/>
  <c r="AH2633" i="3"/>
  <c r="AI2633" i="3"/>
  <c r="AJ2633" i="3"/>
  <c r="AK2633" i="3"/>
  <c r="AL2633" i="3"/>
  <c r="AM2633" i="3"/>
  <c r="AN2633" i="3"/>
  <c r="AV2633" i="3"/>
  <c r="C2634" i="3"/>
  <c r="D2634" i="3"/>
  <c r="E2634" i="3"/>
  <c r="F2634" i="3"/>
  <c r="G2634" i="3"/>
  <c r="H2634" i="3"/>
  <c r="J2634" i="3"/>
  <c r="K2634" i="3"/>
  <c r="L2634" i="3"/>
  <c r="M2634" i="3"/>
  <c r="AG2634" i="3"/>
  <c r="AH2634" i="3"/>
  <c r="AI2634" i="3"/>
  <c r="AJ2634" i="3"/>
  <c r="AK2634" i="3"/>
  <c r="AL2634" i="3"/>
  <c r="AM2634" i="3"/>
  <c r="AN2634" i="3"/>
  <c r="AV2634" i="3"/>
  <c r="C2635" i="3"/>
  <c r="D2635" i="3"/>
  <c r="E2635" i="3"/>
  <c r="F2635" i="3"/>
  <c r="G2635" i="3"/>
  <c r="H2635" i="3"/>
  <c r="J2635" i="3"/>
  <c r="K2635" i="3"/>
  <c r="L2635" i="3"/>
  <c r="M2635" i="3"/>
  <c r="AG2635" i="3"/>
  <c r="AH2635" i="3"/>
  <c r="AI2635" i="3"/>
  <c r="AJ2635" i="3"/>
  <c r="AK2635" i="3"/>
  <c r="AL2635" i="3"/>
  <c r="AM2635" i="3"/>
  <c r="AN2635" i="3"/>
  <c r="AV2635" i="3"/>
  <c r="C2636" i="3"/>
  <c r="D2636" i="3"/>
  <c r="E2636" i="3"/>
  <c r="F2636" i="3"/>
  <c r="G2636" i="3"/>
  <c r="H2636" i="3"/>
  <c r="J2636" i="3"/>
  <c r="K2636" i="3"/>
  <c r="L2636" i="3"/>
  <c r="M2636" i="3"/>
  <c r="AG2636" i="3"/>
  <c r="AH2636" i="3"/>
  <c r="AI2636" i="3"/>
  <c r="AJ2636" i="3"/>
  <c r="AK2636" i="3"/>
  <c r="AL2636" i="3"/>
  <c r="AM2636" i="3"/>
  <c r="AN2636" i="3"/>
  <c r="AV2636" i="3"/>
  <c r="C2637" i="3"/>
  <c r="D2637" i="3"/>
  <c r="E2637" i="3"/>
  <c r="F2637" i="3"/>
  <c r="G2637" i="3"/>
  <c r="H2637" i="3"/>
  <c r="J2637" i="3"/>
  <c r="K2637" i="3"/>
  <c r="L2637" i="3"/>
  <c r="M2637" i="3"/>
  <c r="AG2637" i="3"/>
  <c r="AH2637" i="3"/>
  <c r="AI2637" i="3"/>
  <c r="AJ2637" i="3"/>
  <c r="AK2637" i="3"/>
  <c r="AL2637" i="3"/>
  <c r="AM2637" i="3"/>
  <c r="AN2637" i="3"/>
  <c r="AV2637" i="3"/>
  <c r="C2638" i="3"/>
  <c r="D2638" i="3"/>
  <c r="E2638" i="3"/>
  <c r="F2638" i="3"/>
  <c r="G2638" i="3"/>
  <c r="H2638" i="3"/>
  <c r="J2638" i="3"/>
  <c r="K2638" i="3"/>
  <c r="L2638" i="3"/>
  <c r="M2638" i="3"/>
  <c r="AG2638" i="3"/>
  <c r="AH2638" i="3"/>
  <c r="AI2638" i="3"/>
  <c r="AJ2638" i="3"/>
  <c r="AK2638" i="3"/>
  <c r="AL2638" i="3"/>
  <c r="AM2638" i="3"/>
  <c r="AN2638" i="3"/>
  <c r="AV2638" i="3"/>
  <c r="C2639" i="3"/>
  <c r="D2639" i="3"/>
  <c r="E2639" i="3"/>
  <c r="F2639" i="3"/>
  <c r="G2639" i="3"/>
  <c r="H2639" i="3"/>
  <c r="J2639" i="3"/>
  <c r="K2639" i="3"/>
  <c r="L2639" i="3"/>
  <c r="M2639" i="3"/>
  <c r="AG2639" i="3"/>
  <c r="AH2639" i="3"/>
  <c r="AI2639" i="3"/>
  <c r="AJ2639" i="3"/>
  <c r="AK2639" i="3"/>
  <c r="AL2639" i="3"/>
  <c r="AM2639" i="3"/>
  <c r="AN2639" i="3"/>
  <c r="AV2639" i="3"/>
  <c r="C2640" i="3"/>
  <c r="D2640" i="3"/>
  <c r="E2640" i="3"/>
  <c r="F2640" i="3"/>
  <c r="G2640" i="3"/>
  <c r="H2640" i="3"/>
  <c r="J2640" i="3"/>
  <c r="K2640" i="3"/>
  <c r="L2640" i="3"/>
  <c r="M2640" i="3"/>
  <c r="AG2640" i="3"/>
  <c r="AH2640" i="3"/>
  <c r="AI2640" i="3"/>
  <c r="AJ2640" i="3"/>
  <c r="AK2640" i="3"/>
  <c r="AL2640" i="3"/>
  <c r="AM2640" i="3"/>
  <c r="AN2640" i="3"/>
  <c r="AV2640" i="3"/>
  <c r="C2641" i="3"/>
  <c r="D2641" i="3"/>
  <c r="E2641" i="3"/>
  <c r="F2641" i="3"/>
  <c r="G2641" i="3"/>
  <c r="H2641" i="3"/>
  <c r="J2641" i="3"/>
  <c r="K2641" i="3"/>
  <c r="L2641" i="3"/>
  <c r="M2641" i="3"/>
  <c r="AG2641" i="3"/>
  <c r="AH2641" i="3"/>
  <c r="AI2641" i="3"/>
  <c r="AJ2641" i="3"/>
  <c r="AK2641" i="3"/>
  <c r="AL2641" i="3"/>
  <c r="AM2641" i="3"/>
  <c r="AN2641" i="3"/>
  <c r="AV2641" i="3"/>
  <c r="C2642" i="3"/>
  <c r="D2642" i="3"/>
  <c r="E2642" i="3"/>
  <c r="F2642" i="3"/>
  <c r="G2642" i="3"/>
  <c r="H2642" i="3"/>
  <c r="J2642" i="3"/>
  <c r="K2642" i="3"/>
  <c r="L2642" i="3"/>
  <c r="M2642" i="3"/>
  <c r="AG2642" i="3"/>
  <c r="AH2642" i="3"/>
  <c r="AI2642" i="3"/>
  <c r="AJ2642" i="3"/>
  <c r="AK2642" i="3"/>
  <c r="AL2642" i="3"/>
  <c r="AM2642" i="3"/>
  <c r="AN2642" i="3"/>
  <c r="AV2642" i="3"/>
  <c r="C2643" i="3"/>
  <c r="D2643" i="3"/>
  <c r="E2643" i="3"/>
  <c r="F2643" i="3"/>
  <c r="G2643" i="3"/>
  <c r="H2643" i="3"/>
  <c r="J2643" i="3"/>
  <c r="K2643" i="3"/>
  <c r="L2643" i="3"/>
  <c r="M2643" i="3"/>
  <c r="AG2643" i="3"/>
  <c r="AH2643" i="3"/>
  <c r="AI2643" i="3"/>
  <c r="AJ2643" i="3"/>
  <c r="AK2643" i="3"/>
  <c r="AL2643" i="3"/>
  <c r="AM2643" i="3"/>
  <c r="AN2643" i="3"/>
  <c r="AV2643" i="3"/>
  <c r="C2644" i="3"/>
  <c r="D2644" i="3"/>
  <c r="E2644" i="3"/>
  <c r="F2644" i="3"/>
  <c r="G2644" i="3"/>
  <c r="H2644" i="3"/>
  <c r="J2644" i="3"/>
  <c r="K2644" i="3"/>
  <c r="L2644" i="3"/>
  <c r="M2644" i="3"/>
  <c r="AG2644" i="3"/>
  <c r="AH2644" i="3"/>
  <c r="AI2644" i="3"/>
  <c r="AJ2644" i="3"/>
  <c r="AK2644" i="3"/>
  <c r="AL2644" i="3"/>
  <c r="AM2644" i="3"/>
  <c r="AN2644" i="3"/>
  <c r="AV2644" i="3"/>
  <c r="C2645" i="3"/>
  <c r="D2645" i="3"/>
  <c r="E2645" i="3"/>
  <c r="F2645" i="3"/>
  <c r="G2645" i="3"/>
  <c r="H2645" i="3"/>
  <c r="J2645" i="3"/>
  <c r="K2645" i="3"/>
  <c r="L2645" i="3"/>
  <c r="M2645" i="3"/>
  <c r="AG2645" i="3"/>
  <c r="AH2645" i="3"/>
  <c r="AI2645" i="3"/>
  <c r="AJ2645" i="3"/>
  <c r="AK2645" i="3"/>
  <c r="AL2645" i="3"/>
  <c r="AM2645" i="3"/>
  <c r="AN2645" i="3"/>
  <c r="AV2645" i="3"/>
  <c r="C2646" i="3"/>
  <c r="D2646" i="3"/>
  <c r="E2646" i="3"/>
  <c r="F2646" i="3"/>
  <c r="G2646" i="3"/>
  <c r="H2646" i="3"/>
  <c r="J2646" i="3"/>
  <c r="K2646" i="3"/>
  <c r="L2646" i="3"/>
  <c r="M2646" i="3"/>
  <c r="AG2646" i="3"/>
  <c r="AH2646" i="3"/>
  <c r="AI2646" i="3"/>
  <c r="AJ2646" i="3"/>
  <c r="AK2646" i="3"/>
  <c r="AL2646" i="3"/>
  <c r="AM2646" i="3"/>
  <c r="AN2646" i="3"/>
  <c r="AV2646" i="3"/>
  <c r="C2647" i="3"/>
  <c r="D2647" i="3"/>
  <c r="E2647" i="3"/>
  <c r="F2647" i="3"/>
  <c r="G2647" i="3"/>
  <c r="H2647" i="3"/>
  <c r="J2647" i="3"/>
  <c r="K2647" i="3"/>
  <c r="L2647" i="3"/>
  <c r="M2647" i="3"/>
  <c r="AG2647" i="3"/>
  <c r="AH2647" i="3"/>
  <c r="AI2647" i="3"/>
  <c r="AJ2647" i="3"/>
  <c r="AK2647" i="3"/>
  <c r="AL2647" i="3"/>
  <c r="AM2647" i="3"/>
  <c r="AN2647" i="3"/>
  <c r="AV2647" i="3"/>
  <c r="C2648" i="3"/>
  <c r="D2648" i="3"/>
  <c r="E2648" i="3"/>
  <c r="F2648" i="3"/>
  <c r="G2648" i="3"/>
  <c r="H2648" i="3"/>
  <c r="J2648" i="3"/>
  <c r="K2648" i="3"/>
  <c r="L2648" i="3"/>
  <c r="M2648" i="3"/>
  <c r="AG2648" i="3"/>
  <c r="AH2648" i="3"/>
  <c r="AI2648" i="3"/>
  <c r="AJ2648" i="3"/>
  <c r="AK2648" i="3"/>
  <c r="AL2648" i="3"/>
  <c r="AM2648" i="3"/>
  <c r="AN2648" i="3"/>
  <c r="AV2648" i="3"/>
  <c r="C2649" i="3"/>
  <c r="D2649" i="3"/>
  <c r="E2649" i="3"/>
  <c r="F2649" i="3"/>
  <c r="G2649" i="3"/>
  <c r="H2649" i="3"/>
  <c r="J2649" i="3"/>
  <c r="K2649" i="3"/>
  <c r="L2649" i="3"/>
  <c r="M2649" i="3"/>
  <c r="AG2649" i="3"/>
  <c r="AH2649" i="3"/>
  <c r="AI2649" i="3"/>
  <c r="AJ2649" i="3"/>
  <c r="AK2649" i="3"/>
  <c r="AL2649" i="3"/>
  <c r="AM2649" i="3"/>
  <c r="AN2649" i="3"/>
  <c r="AV2649" i="3"/>
  <c r="C2650" i="3"/>
  <c r="D2650" i="3"/>
  <c r="E2650" i="3"/>
  <c r="F2650" i="3"/>
  <c r="G2650" i="3"/>
  <c r="H2650" i="3"/>
  <c r="J2650" i="3"/>
  <c r="K2650" i="3"/>
  <c r="L2650" i="3"/>
  <c r="M2650" i="3"/>
  <c r="AG2650" i="3"/>
  <c r="AH2650" i="3"/>
  <c r="AI2650" i="3"/>
  <c r="AJ2650" i="3"/>
  <c r="AK2650" i="3"/>
  <c r="AL2650" i="3"/>
  <c r="AM2650" i="3"/>
  <c r="AN2650" i="3"/>
  <c r="AV2650" i="3"/>
  <c r="C2651" i="3"/>
  <c r="D2651" i="3"/>
  <c r="E2651" i="3"/>
  <c r="F2651" i="3"/>
  <c r="G2651" i="3"/>
  <c r="H2651" i="3"/>
  <c r="J2651" i="3"/>
  <c r="K2651" i="3"/>
  <c r="L2651" i="3"/>
  <c r="M2651" i="3"/>
  <c r="AG2651" i="3"/>
  <c r="AH2651" i="3"/>
  <c r="AI2651" i="3"/>
  <c r="AJ2651" i="3"/>
  <c r="AK2651" i="3"/>
  <c r="AL2651" i="3"/>
  <c r="AM2651" i="3"/>
  <c r="AN2651" i="3"/>
  <c r="AV2651" i="3"/>
  <c r="C2652" i="3"/>
  <c r="D2652" i="3"/>
  <c r="E2652" i="3"/>
  <c r="F2652" i="3"/>
  <c r="G2652" i="3"/>
  <c r="H2652" i="3"/>
  <c r="J2652" i="3"/>
  <c r="K2652" i="3"/>
  <c r="L2652" i="3"/>
  <c r="M2652" i="3"/>
  <c r="AG2652" i="3"/>
  <c r="AH2652" i="3"/>
  <c r="AI2652" i="3"/>
  <c r="AJ2652" i="3"/>
  <c r="AK2652" i="3"/>
  <c r="AL2652" i="3"/>
  <c r="AM2652" i="3"/>
  <c r="AN2652" i="3"/>
  <c r="AV2652" i="3"/>
  <c r="C2653" i="3"/>
  <c r="D2653" i="3"/>
  <c r="E2653" i="3"/>
  <c r="F2653" i="3"/>
  <c r="G2653" i="3"/>
  <c r="H2653" i="3"/>
  <c r="J2653" i="3"/>
  <c r="K2653" i="3"/>
  <c r="L2653" i="3"/>
  <c r="M2653" i="3"/>
  <c r="AG2653" i="3"/>
  <c r="AH2653" i="3"/>
  <c r="AI2653" i="3"/>
  <c r="AJ2653" i="3"/>
  <c r="AK2653" i="3"/>
  <c r="AL2653" i="3"/>
  <c r="AM2653" i="3"/>
  <c r="AN2653" i="3"/>
  <c r="AV2653" i="3"/>
  <c r="C2654" i="3"/>
  <c r="D2654" i="3"/>
  <c r="E2654" i="3"/>
  <c r="F2654" i="3"/>
  <c r="G2654" i="3"/>
  <c r="H2654" i="3"/>
  <c r="J2654" i="3"/>
  <c r="K2654" i="3"/>
  <c r="L2654" i="3"/>
  <c r="M2654" i="3"/>
  <c r="AG2654" i="3"/>
  <c r="AH2654" i="3"/>
  <c r="AI2654" i="3"/>
  <c r="AJ2654" i="3"/>
  <c r="AK2654" i="3"/>
  <c r="AL2654" i="3"/>
  <c r="AM2654" i="3"/>
  <c r="AN2654" i="3"/>
  <c r="AV2654" i="3"/>
  <c r="C2655" i="3"/>
  <c r="D2655" i="3"/>
  <c r="E2655" i="3"/>
  <c r="F2655" i="3"/>
  <c r="G2655" i="3"/>
  <c r="H2655" i="3"/>
  <c r="J2655" i="3"/>
  <c r="K2655" i="3"/>
  <c r="L2655" i="3"/>
  <c r="M2655" i="3"/>
  <c r="AG2655" i="3"/>
  <c r="AH2655" i="3"/>
  <c r="AI2655" i="3"/>
  <c r="AJ2655" i="3"/>
  <c r="AK2655" i="3"/>
  <c r="AL2655" i="3"/>
  <c r="AM2655" i="3"/>
  <c r="AN2655" i="3"/>
  <c r="AV2655" i="3"/>
  <c r="C2656" i="3"/>
  <c r="D2656" i="3"/>
  <c r="E2656" i="3"/>
  <c r="F2656" i="3"/>
  <c r="G2656" i="3"/>
  <c r="H2656" i="3"/>
  <c r="J2656" i="3"/>
  <c r="K2656" i="3"/>
  <c r="L2656" i="3"/>
  <c r="M2656" i="3"/>
  <c r="AG2656" i="3"/>
  <c r="AH2656" i="3"/>
  <c r="AI2656" i="3"/>
  <c r="AJ2656" i="3"/>
  <c r="AK2656" i="3"/>
  <c r="AL2656" i="3"/>
  <c r="AM2656" i="3"/>
  <c r="AN2656" i="3"/>
  <c r="AV2656" i="3"/>
  <c r="C2657" i="3"/>
  <c r="D2657" i="3"/>
  <c r="E2657" i="3"/>
  <c r="F2657" i="3"/>
  <c r="G2657" i="3"/>
  <c r="H2657" i="3"/>
  <c r="J2657" i="3"/>
  <c r="K2657" i="3"/>
  <c r="L2657" i="3"/>
  <c r="M2657" i="3"/>
  <c r="AG2657" i="3"/>
  <c r="AH2657" i="3"/>
  <c r="AI2657" i="3"/>
  <c r="AJ2657" i="3"/>
  <c r="AK2657" i="3"/>
  <c r="AL2657" i="3"/>
  <c r="AM2657" i="3"/>
  <c r="AN2657" i="3"/>
  <c r="AV2657" i="3"/>
  <c r="C2658" i="3"/>
  <c r="D2658" i="3"/>
  <c r="E2658" i="3"/>
  <c r="F2658" i="3"/>
  <c r="G2658" i="3"/>
  <c r="H2658" i="3"/>
  <c r="J2658" i="3"/>
  <c r="K2658" i="3"/>
  <c r="L2658" i="3"/>
  <c r="M2658" i="3"/>
  <c r="AG2658" i="3"/>
  <c r="AH2658" i="3"/>
  <c r="AI2658" i="3"/>
  <c r="AJ2658" i="3"/>
  <c r="AK2658" i="3"/>
  <c r="AL2658" i="3"/>
  <c r="AM2658" i="3"/>
  <c r="AN2658" i="3"/>
  <c r="AV2658" i="3"/>
  <c r="C2659" i="3"/>
  <c r="D2659" i="3"/>
  <c r="E2659" i="3"/>
  <c r="F2659" i="3"/>
  <c r="G2659" i="3"/>
  <c r="H2659" i="3"/>
  <c r="J2659" i="3"/>
  <c r="K2659" i="3"/>
  <c r="L2659" i="3"/>
  <c r="M2659" i="3"/>
  <c r="AG2659" i="3"/>
  <c r="AH2659" i="3"/>
  <c r="AI2659" i="3"/>
  <c r="AJ2659" i="3"/>
  <c r="AK2659" i="3"/>
  <c r="AL2659" i="3"/>
  <c r="AM2659" i="3"/>
  <c r="AN2659" i="3"/>
  <c r="AV2659" i="3"/>
  <c r="C2660" i="3"/>
  <c r="D2660" i="3"/>
  <c r="E2660" i="3"/>
  <c r="F2660" i="3"/>
  <c r="G2660" i="3"/>
  <c r="H2660" i="3"/>
  <c r="J2660" i="3"/>
  <c r="K2660" i="3"/>
  <c r="L2660" i="3"/>
  <c r="M2660" i="3"/>
  <c r="AG2660" i="3"/>
  <c r="AH2660" i="3"/>
  <c r="AI2660" i="3"/>
  <c r="AJ2660" i="3"/>
  <c r="AK2660" i="3"/>
  <c r="AL2660" i="3"/>
  <c r="AM2660" i="3"/>
  <c r="AN2660" i="3"/>
  <c r="AV2660" i="3"/>
  <c r="C2661" i="3"/>
  <c r="D2661" i="3"/>
  <c r="E2661" i="3"/>
  <c r="F2661" i="3"/>
  <c r="G2661" i="3"/>
  <c r="H2661" i="3"/>
  <c r="J2661" i="3"/>
  <c r="K2661" i="3"/>
  <c r="L2661" i="3"/>
  <c r="M2661" i="3"/>
  <c r="AG2661" i="3"/>
  <c r="AH2661" i="3"/>
  <c r="AI2661" i="3"/>
  <c r="AJ2661" i="3"/>
  <c r="AK2661" i="3"/>
  <c r="AL2661" i="3"/>
  <c r="AM2661" i="3"/>
  <c r="AN2661" i="3"/>
  <c r="AV2661" i="3"/>
  <c r="C2662" i="3"/>
  <c r="D2662" i="3"/>
  <c r="E2662" i="3"/>
  <c r="F2662" i="3"/>
  <c r="G2662" i="3"/>
  <c r="H2662" i="3"/>
  <c r="J2662" i="3"/>
  <c r="K2662" i="3"/>
  <c r="L2662" i="3"/>
  <c r="M2662" i="3"/>
  <c r="AG2662" i="3"/>
  <c r="AH2662" i="3"/>
  <c r="AI2662" i="3"/>
  <c r="AJ2662" i="3"/>
  <c r="AK2662" i="3"/>
  <c r="AL2662" i="3"/>
  <c r="AM2662" i="3"/>
  <c r="AN2662" i="3"/>
  <c r="AV2662" i="3"/>
  <c r="C2663" i="3"/>
  <c r="D2663" i="3"/>
  <c r="E2663" i="3"/>
  <c r="F2663" i="3"/>
  <c r="G2663" i="3"/>
  <c r="H2663" i="3"/>
  <c r="J2663" i="3"/>
  <c r="K2663" i="3"/>
  <c r="L2663" i="3"/>
  <c r="M2663" i="3"/>
  <c r="AG2663" i="3"/>
  <c r="AH2663" i="3"/>
  <c r="AI2663" i="3"/>
  <c r="AJ2663" i="3"/>
  <c r="AK2663" i="3"/>
  <c r="AL2663" i="3"/>
  <c r="AM2663" i="3"/>
  <c r="AN2663" i="3"/>
  <c r="AV2663" i="3"/>
  <c r="C2664" i="3"/>
  <c r="D2664" i="3"/>
  <c r="E2664" i="3"/>
  <c r="F2664" i="3"/>
  <c r="G2664" i="3"/>
  <c r="H2664" i="3"/>
  <c r="J2664" i="3"/>
  <c r="K2664" i="3"/>
  <c r="L2664" i="3"/>
  <c r="M2664" i="3"/>
  <c r="AG2664" i="3"/>
  <c r="AH2664" i="3"/>
  <c r="AI2664" i="3"/>
  <c r="AJ2664" i="3"/>
  <c r="AK2664" i="3"/>
  <c r="AL2664" i="3"/>
  <c r="AM2664" i="3"/>
  <c r="AN2664" i="3"/>
  <c r="AV2664" i="3"/>
  <c r="C2665" i="3"/>
  <c r="D2665" i="3"/>
  <c r="E2665" i="3"/>
  <c r="F2665" i="3"/>
  <c r="G2665" i="3"/>
  <c r="H2665" i="3"/>
  <c r="J2665" i="3"/>
  <c r="K2665" i="3"/>
  <c r="L2665" i="3"/>
  <c r="M2665" i="3"/>
  <c r="AG2665" i="3"/>
  <c r="AH2665" i="3"/>
  <c r="AI2665" i="3"/>
  <c r="AJ2665" i="3"/>
  <c r="AK2665" i="3"/>
  <c r="AL2665" i="3"/>
  <c r="AM2665" i="3"/>
  <c r="AN2665" i="3"/>
  <c r="AV2665" i="3"/>
  <c r="C2666" i="3"/>
  <c r="D2666" i="3"/>
  <c r="E2666" i="3"/>
  <c r="F2666" i="3"/>
  <c r="G2666" i="3"/>
  <c r="H2666" i="3"/>
  <c r="J2666" i="3"/>
  <c r="K2666" i="3"/>
  <c r="L2666" i="3"/>
  <c r="M2666" i="3"/>
  <c r="AG2666" i="3"/>
  <c r="AH2666" i="3"/>
  <c r="AI2666" i="3"/>
  <c r="AJ2666" i="3"/>
  <c r="AK2666" i="3"/>
  <c r="AL2666" i="3"/>
  <c r="AM2666" i="3"/>
  <c r="AN2666" i="3"/>
  <c r="AV2666" i="3"/>
  <c r="C2667" i="3"/>
  <c r="D2667" i="3"/>
  <c r="E2667" i="3"/>
  <c r="F2667" i="3"/>
  <c r="G2667" i="3"/>
  <c r="H2667" i="3"/>
  <c r="J2667" i="3"/>
  <c r="K2667" i="3"/>
  <c r="L2667" i="3"/>
  <c r="M2667" i="3"/>
  <c r="AG2667" i="3"/>
  <c r="AH2667" i="3"/>
  <c r="AI2667" i="3"/>
  <c r="AJ2667" i="3"/>
  <c r="AK2667" i="3"/>
  <c r="AL2667" i="3"/>
  <c r="AM2667" i="3"/>
  <c r="AN2667" i="3"/>
  <c r="AV2667" i="3"/>
  <c r="C2668" i="3"/>
  <c r="D2668" i="3"/>
  <c r="E2668" i="3"/>
  <c r="F2668" i="3"/>
  <c r="G2668" i="3"/>
  <c r="H2668" i="3"/>
  <c r="J2668" i="3"/>
  <c r="K2668" i="3"/>
  <c r="L2668" i="3"/>
  <c r="M2668" i="3"/>
  <c r="AG2668" i="3"/>
  <c r="AH2668" i="3"/>
  <c r="AI2668" i="3"/>
  <c r="AJ2668" i="3"/>
  <c r="AK2668" i="3"/>
  <c r="AL2668" i="3"/>
  <c r="AM2668" i="3"/>
  <c r="AN2668" i="3"/>
  <c r="AV2668" i="3"/>
  <c r="C2669" i="3"/>
  <c r="D2669" i="3"/>
  <c r="E2669" i="3"/>
  <c r="F2669" i="3"/>
  <c r="G2669" i="3"/>
  <c r="H2669" i="3"/>
  <c r="J2669" i="3"/>
  <c r="K2669" i="3"/>
  <c r="L2669" i="3"/>
  <c r="M2669" i="3"/>
  <c r="AG2669" i="3"/>
  <c r="AH2669" i="3"/>
  <c r="AI2669" i="3"/>
  <c r="AJ2669" i="3"/>
  <c r="AK2669" i="3"/>
  <c r="AL2669" i="3"/>
  <c r="AM2669" i="3"/>
  <c r="AN2669" i="3"/>
  <c r="AV2669" i="3"/>
  <c r="C2670" i="3"/>
  <c r="D2670" i="3"/>
  <c r="E2670" i="3"/>
  <c r="F2670" i="3"/>
  <c r="G2670" i="3"/>
  <c r="H2670" i="3"/>
  <c r="J2670" i="3"/>
  <c r="K2670" i="3"/>
  <c r="L2670" i="3"/>
  <c r="M2670" i="3"/>
  <c r="AG2670" i="3"/>
  <c r="AH2670" i="3"/>
  <c r="AI2670" i="3"/>
  <c r="AJ2670" i="3"/>
  <c r="AK2670" i="3"/>
  <c r="AL2670" i="3"/>
  <c r="AM2670" i="3"/>
  <c r="AN2670" i="3"/>
  <c r="AV2670" i="3"/>
  <c r="C2671" i="3"/>
  <c r="D2671" i="3"/>
  <c r="E2671" i="3"/>
  <c r="F2671" i="3"/>
  <c r="G2671" i="3"/>
  <c r="H2671" i="3"/>
  <c r="J2671" i="3"/>
  <c r="K2671" i="3"/>
  <c r="L2671" i="3"/>
  <c r="M2671" i="3"/>
  <c r="AG2671" i="3"/>
  <c r="AH2671" i="3"/>
  <c r="AI2671" i="3"/>
  <c r="AJ2671" i="3"/>
  <c r="AK2671" i="3"/>
  <c r="AL2671" i="3"/>
  <c r="AM2671" i="3"/>
  <c r="AN2671" i="3"/>
  <c r="AV2671" i="3"/>
  <c r="C2672" i="3"/>
  <c r="D2672" i="3"/>
  <c r="E2672" i="3"/>
  <c r="F2672" i="3"/>
  <c r="G2672" i="3"/>
  <c r="H2672" i="3"/>
  <c r="J2672" i="3"/>
  <c r="K2672" i="3"/>
  <c r="L2672" i="3"/>
  <c r="M2672" i="3"/>
  <c r="AG2672" i="3"/>
  <c r="AH2672" i="3"/>
  <c r="AI2672" i="3"/>
  <c r="AJ2672" i="3"/>
  <c r="AK2672" i="3"/>
  <c r="AL2672" i="3"/>
  <c r="AM2672" i="3"/>
  <c r="AN2672" i="3"/>
  <c r="AV2672" i="3"/>
  <c r="C2673" i="3"/>
  <c r="D2673" i="3"/>
  <c r="E2673" i="3"/>
  <c r="F2673" i="3"/>
  <c r="G2673" i="3"/>
  <c r="H2673" i="3"/>
  <c r="J2673" i="3"/>
  <c r="K2673" i="3"/>
  <c r="L2673" i="3"/>
  <c r="M2673" i="3"/>
  <c r="AG2673" i="3"/>
  <c r="AH2673" i="3"/>
  <c r="AI2673" i="3"/>
  <c r="AJ2673" i="3"/>
  <c r="AK2673" i="3"/>
  <c r="AL2673" i="3"/>
  <c r="AM2673" i="3"/>
  <c r="AN2673" i="3"/>
  <c r="AV2673" i="3"/>
  <c r="C2674" i="3"/>
  <c r="D2674" i="3"/>
  <c r="E2674" i="3"/>
  <c r="F2674" i="3"/>
  <c r="G2674" i="3"/>
  <c r="H2674" i="3"/>
  <c r="J2674" i="3"/>
  <c r="K2674" i="3"/>
  <c r="L2674" i="3"/>
  <c r="M2674" i="3"/>
  <c r="AG2674" i="3"/>
  <c r="AH2674" i="3"/>
  <c r="AI2674" i="3"/>
  <c r="AJ2674" i="3"/>
  <c r="AK2674" i="3"/>
  <c r="AL2674" i="3"/>
  <c r="AM2674" i="3"/>
  <c r="AN2674" i="3"/>
  <c r="AV2674" i="3"/>
  <c r="C2675" i="3"/>
  <c r="D2675" i="3"/>
  <c r="E2675" i="3"/>
  <c r="F2675" i="3"/>
  <c r="G2675" i="3"/>
  <c r="H2675" i="3"/>
  <c r="J2675" i="3"/>
  <c r="K2675" i="3"/>
  <c r="L2675" i="3"/>
  <c r="M2675" i="3"/>
  <c r="AG2675" i="3"/>
  <c r="AH2675" i="3"/>
  <c r="AI2675" i="3"/>
  <c r="AJ2675" i="3"/>
  <c r="AK2675" i="3"/>
  <c r="AL2675" i="3"/>
  <c r="AM2675" i="3"/>
  <c r="AN2675" i="3"/>
  <c r="AV2675" i="3"/>
  <c r="C2676" i="3"/>
  <c r="D2676" i="3"/>
  <c r="E2676" i="3"/>
  <c r="F2676" i="3"/>
  <c r="G2676" i="3"/>
  <c r="H2676" i="3"/>
  <c r="J2676" i="3"/>
  <c r="K2676" i="3"/>
  <c r="L2676" i="3"/>
  <c r="M2676" i="3"/>
  <c r="AG2676" i="3"/>
  <c r="AH2676" i="3"/>
  <c r="AI2676" i="3"/>
  <c r="AJ2676" i="3"/>
  <c r="AK2676" i="3"/>
  <c r="AL2676" i="3"/>
  <c r="AM2676" i="3"/>
  <c r="AN2676" i="3"/>
  <c r="AV2676" i="3"/>
  <c r="C2677" i="3"/>
  <c r="D2677" i="3"/>
  <c r="E2677" i="3"/>
  <c r="F2677" i="3"/>
  <c r="G2677" i="3"/>
  <c r="H2677" i="3"/>
  <c r="J2677" i="3"/>
  <c r="K2677" i="3"/>
  <c r="L2677" i="3"/>
  <c r="M2677" i="3"/>
  <c r="AG2677" i="3"/>
  <c r="AH2677" i="3"/>
  <c r="AI2677" i="3"/>
  <c r="AJ2677" i="3"/>
  <c r="AK2677" i="3"/>
  <c r="AL2677" i="3"/>
  <c r="AM2677" i="3"/>
  <c r="AN2677" i="3"/>
  <c r="AV2677" i="3"/>
  <c r="C2678" i="3"/>
  <c r="D2678" i="3"/>
  <c r="E2678" i="3"/>
  <c r="F2678" i="3"/>
  <c r="G2678" i="3"/>
  <c r="H2678" i="3"/>
  <c r="J2678" i="3"/>
  <c r="K2678" i="3"/>
  <c r="L2678" i="3"/>
  <c r="M2678" i="3"/>
  <c r="AG2678" i="3"/>
  <c r="AH2678" i="3"/>
  <c r="AI2678" i="3"/>
  <c r="AJ2678" i="3"/>
  <c r="AK2678" i="3"/>
  <c r="AL2678" i="3"/>
  <c r="AM2678" i="3"/>
  <c r="AN2678" i="3"/>
  <c r="AV2678" i="3"/>
  <c r="C2679" i="3"/>
  <c r="D2679" i="3"/>
  <c r="E2679" i="3"/>
  <c r="F2679" i="3"/>
  <c r="G2679" i="3"/>
  <c r="H2679" i="3"/>
  <c r="J2679" i="3"/>
  <c r="K2679" i="3"/>
  <c r="L2679" i="3"/>
  <c r="M2679" i="3"/>
  <c r="AG2679" i="3"/>
  <c r="AH2679" i="3"/>
  <c r="AI2679" i="3"/>
  <c r="AJ2679" i="3"/>
  <c r="AK2679" i="3"/>
  <c r="AL2679" i="3"/>
  <c r="AM2679" i="3"/>
  <c r="AN2679" i="3"/>
  <c r="AV2679" i="3"/>
  <c r="C2680" i="3"/>
  <c r="D2680" i="3"/>
  <c r="E2680" i="3"/>
  <c r="F2680" i="3"/>
  <c r="G2680" i="3"/>
  <c r="H2680" i="3"/>
  <c r="J2680" i="3"/>
  <c r="K2680" i="3"/>
  <c r="L2680" i="3"/>
  <c r="M2680" i="3"/>
  <c r="AG2680" i="3"/>
  <c r="AH2680" i="3"/>
  <c r="AI2680" i="3"/>
  <c r="AJ2680" i="3"/>
  <c r="AK2680" i="3"/>
  <c r="AL2680" i="3"/>
  <c r="AM2680" i="3"/>
  <c r="AN2680" i="3"/>
  <c r="AV2680" i="3"/>
  <c r="C2681" i="3"/>
  <c r="D2681" i="3"/>
  <c r="E2681" i="3"/>
  <c r="F2681" i="3"/>
  <c r="G2681" i="3"/>
  <c r="H2681" i="3"/>
  <c r="J2681" i="3"/>
  <c r="K2681" i="3"/>
  <c r="L2681" i="3"/>
  <c r="M2681" i="3"/>
  <c r="AG2681" i="3"/>
  <c r="AH2681" i="3"/>
  <c r="AI2681" i="3"/>
  <c r="AJ2681" i="3"/>
  <c r="AK2681" i="3"/>
  <c r="AL2681" i="3"/>
  <c r="AM2681" i="3"/>
  <c r="AN2681" i="3"/>
  <c r="AV2681" i="3"/>
  <c r="C2682" i="3"/>
  <c r="D2682" i="3"/>
  <c r="E2682" i="3"/>
  <c r="F2682" i="3"/>
  <c r="G2682" i="3"/>
  <c r="H2682" i="3"/>
  <c r="J2682" i="3"/>
  <c r="K2682" i="3"/>
  <c r="L2682" i="3"/>
  <c r="M2682" i="3"/>
  <c r="AG2682" i="3"/>
  <c r="AH2682" i="3"/>
  <c r="AI2682" i="3"/>
  <c r="AJ2682" i="3"/>
  <c r="AK2682" i="3"/>
  <c r="AL2682" i="3"/>
  <c r="AM2682" i="3"/>
  <c r="AN2682" i="3"/>
  <c r="AV2682" i="3"/>
  <c r="C2683" i="3"/>
  <c r="D2683" i="3"/>
  <c r="E2683" i="3"/>
  <c r="F2683" i="3"/>
  <c r="G2683" i="3"/>
  <c r="H2683" i="3"/>
  <c r="J2683" i="3"/>
  <c r="K2683" i="3"/>
  <c r="L2683" i="3"/>
  <c r="M2683" i="3"/>
  <c r="AG2683" i="3"/>
  <c r="AH2683" i="3"/>
  <c r="AI2683" i="3"/>
  <c r="AJ2683" i="3"/>
  <c r="AK2683" i="3"/>
  <c r="AL2683" i="3"/>
  <c r="AM2683" i="3"/>
  <c r="AN2683" i="3"/>
  <c r="AV2683" i="3"/>
  <c r="C2684" i="3"/>
  <c r="D2684" i="3"/>
  <c r="E2684" i="3"/>
  <c r="F2684" i="3"/>
  <c r="G2684" i="3"/>
  <c r="H2684" i="3"/>
  <c r="J2684" i="3"/>
  <c r="K2684" i="3"/>
  <c r="L2684" i="3"/>
  <c r="M2684" i="3"/>
  <c r="AG2684" i="3"/>
  <c r="AH2684" i="3"/>
  <c r="AI2684" i="3"/>
  <c r="AJ2684" i="3"/>
  <c r="AK2684" i="3"/>
  <c r="AL2684" i="3"/>
  <c r="AM2684" i="3"/>
  <c r="AN2684" i="3"/>
  <c r="AV2684" i="3"/>
  <c r="C2685" i="3"/>
  <c r="D2685" i="3"/>
  <c r="E2685" i="3"/>
  <c r="F2685" i="3"/>
  <c r="G2685" i="3"/>
  <c r="H2685" i="3"/>
  <c r="J2685" i="3"/>
  <c r="K2685" i="3"/>
  <c r="L2685" i="3"/>
  <c r="M2685" i="3"/>
  <c r="AG2685" i="3"/>
  <c r="AH2685" i="3"/>
  <c r="AI2685" i="3"/>
  <c r="AJ2685" i="3"/>
  <c r="AK2685" i="3"/>
  <c r="AL2685" i="3"/>
  <c r="AM2685" i="3"/>
  <c r="AN2685" i="3"/>
  <c r="AV2685" i="3"/>
  <c r="C2686" i="3"/>
  <c r="D2686" i="3"/>
  <c r="E2686" i="3"/>
  <c r="F2686" i="3"/>
  <c r="G2686" i="3"/>
  <c r="H2686" i="3"/>
  <c r="J2686" i="3"/>
  <c r="K2686" i="3"/>
  <c r="L2686" i="3"/>
  <c r="M2686" i="3"/>
  <c r="AG2686" i="3"/>
  <c r="AH2686" i="3"/>
  <c r="AI2686" i="3"/>
  <c r="AJ2686" i="3"/>
  <c r="AK2686" i="3"/>
  <c r="AL2686" i="3"/>
  <c r="AM2686" i="3"/>
  <c r="AN2686" i="3"/>
  <c r="AV2686" i="3"/>
  <c r="C2687" i="3"/>
  <c r="D2687" i="3"/>
  <c r="E2687" i="3"/>
  <c r="F2687" i="3"/>
  <c r="G2687" i="3"/>
  <c r="H2687" i="3"/>
  <c r="J2687" i="3"/>
  <c r="K2687" i="3"/>
  <c r="L2687" i="3"/>
  <c r="M2687" i="3"/>
  <c r="AG2687" i="3"/>
  <c r="AH2687" i="3"/>
  <c r="AI2687" i="3"/>
  <c r="AJ2687" i="3"/>
  <c r="AK2687" i="3"/>
  <c r="AL2687" i="3"/>
  <c r="AM2687" i="3"/>
  <c r="AN2687" i="3"/>
  <c r="AV2687" i="3"/>
  <c r="C2688" i="3"/>
  <c r="D2688" i="3"/>
  <c r="E2688" i="3"/>
  <c r="F2688" i="3"/>
  <c r="G2688" i="3"/>
  <c r="H2688" i="3"/>
  <c r="J2688" i="3"/>
  <c r="K2688" i="3"/>
  <c r="L2688" i="3"/>
  <c r="M2688" i="3"/>
  <c r="AG2688" i="3"/>
  <c r="AH2688" i="3"/>
  <c r="AI2688" i="3"/>
  <c r="AJ2688" i="3"/>
  <c r="AK2688" i="3"/>
  <c r="AL2688" i="3"/>
  <c r="AM2688" i="3"/>
  <c r="AN2688" i="3"/>
  <c r="AV2688" i="3"/>
  <c r="C2689" i="3"/>
  <c r="D2689" i="3"/>
  <c r="E2689" i="3"/>
  <c r="F2689" i="3"/>
  <c r="G2689" i="3"/>
  <c r="H2689" i="3"/>
  <c r="J2689" i="3"/>
  <c r="K2689" i="3"/>
  <c r="L2689" i="3"/>
  <c r="M2689" i="3"/>
  <c r="AG2689" i="3"/>
  <c r="AH2689" i="3"/>
  <c r="AI2689" i="3"/>
  <c r="AJ2689" i="3"/>
  <c r="AK2689" i="3"/>
  <c r="AL2689" i="3"/>
  <c r="AM2689" i="3"/>
  <c r="AN2689" i="3"/>
  <c r="AV2689" i="3"/>
  <c r="C2690" i="3"/>
  <c r="D2690" i="3"/>
  <c r="E2690" i="3"/>
  <c r="F2690" i="3"/>
  <c r="G2690" i="3"/>
  <c r="H2690" i="3"/>
  <c r="J2690" i="3"/>
  <c r="K2690" i="3"/>
  <c r="L2690" i="3"/>
  <c r="M2690" i="3"/>
  <c r="AG2690" i="3"/>
  <c r="AH2690" i="3"/>
  <c r="AI2690" i="3"/>
  <c r="AJ2690" i="3"/>
  <c r="AK2690" i="3"/>
  <c r="AL2690" i="3"/>
  <c r="AM2690" i="3"/>
  <c r="AN2690" i="3"/>
  <c r="AV2690" i="3"/>
  <c r="C2691" i="3"/>
  <c r="D2691" i="3"/>
  <c r="E2691" i="3"/>
  <c r="F2691" i="3"/>
  <c r="G2691" i="3"/>
  <c r="H2691" i="3"/>
  <c r="J2691" i="3"/>
  <c r="K2691" i="3"/>
  <c r="L2691" i="3"/>
  <c r="M2691" i="3"/>
  <c r="AG2691" i="3"/>
  <c r="AH2691" i="3"/>
  <c r="AI2691" i="3"/>
  <c r="AJ2691" i="3"/>
  <c r="AK2691" i="3"/>
  <c r="AL2691" i="3"/>
  <c r="AM2691" i="3"/>
  <c r="AN2691" i="3"/>
  <c r="AV2691" i="3"/>
  <c r="C2692" i="3"/>
  <c r="D2692" i="3"/>
  <c r="E2692" i="3"/>
  <c r="F2692" i="3"/>
  <c r="G2692" i="3"/>
  <c r="H2692" i="3"/>
  <c r="J2692" i="3"/>
  <c r="K2692" i="3"/>
  <c r="L2692" i="3"/>
  <c r="M2692" i="3"/>
  <c r="AG2692" i="3"/>
  <c r="AH2692" i="3"/>
  <c r="AI2692" i="3"/>
  <c r="AJ2692" i="3"/>
  <c r="AK2692" i="3"/>
  <c r="AL2692" i="3"/>
  <c r="AM2692" i="3"/>
  <c r="AN2692" i="3"/>
  <c r="AV2692" i="3"/>
  <c r="C2693" i="3"/>
  <c r="D2693" i="3"/>
  <c r="E2693" i="3"/>
  <c r="F2693" i="3"/>
  <c r="G2693" i="3"/>
  <c r="H2693" i="3"/>
  <c r="J2693" i="3"/>
  <c r="K2693" i="3"/>
  <c r="L2693" i="3"/>
  <c r="M2693" i="3"/>
  <c r="AG2693" i="3"/>
  <c r="AH2693" i="3"/>
  <c r="AI2693" i="3"/>
  <c r="AJ2693" i="3"/>
  <c r="AK2693" i="3"/>
  <c r="AL2693" i="3"/>
  <c r="AM2693" i="3"/>
  <c r="AN2693" i="3"/>
  <c r="AV2693" i="3"/>
  <c r="C2694" i="3"/>
  <c r="D2694" i="3"/>
  <c r="E2694" i="3"/>
  <c r="F2694" i="3"/>
  <c r="G2694" i="3"/>
  <c r="H2694" i="3"/>
  <c r="J2694" i="3"/>
  <c r="K2694" i="3"/>
  <c r="L2694" i="3"/>
  <c r="M2694" i="3"/>
  <c r="AG2694" i="3"/>
  <c r="AH2694" i="3"/>
  <c r="AI2694" i="3"/>
  <c r="AJ2694" i="3"/>
  <c r="AK2694" i="3"/>
  <c r="AL2694" i="3"/>
  <c r="AM2694" i="3"/>
  <c r="AN2694" i="3"/>
  <c r="AV2694" i="3"/>
  <c r="C2695" i="3"/>
  <c r="D2695" i="3"/>
  <c r="E2695" i="3"/>
  <c r="F2695" i="3"/>
  <c r="G2695" i="3"/>
  <c r="H2695" i="3"/>
  <c r="J2695" i="3"/>
  <c r="K2695" i="3"/>
  <c r="L2695" i="3"/>
  <c r="M2695" i="3"/>
  <c r="AG2695" i="3"/>
  <c r="AH2695" i="3"/>
  <c r="AI2695" i="3"/>
  <c r="AJ2695" i="3"/>
  <c r="AK2695" i="3"/>
  <c r="AL2695" i="3"/>
  <c r="AM2695" i="3"/>
  <c r="AN2695" i="3"/>
  <c r="AV2695" i="3"/>
  <c r="C2696" i="3"/>
  <c r="D2696" i="3"/>
  <c r="E2696" i="3"/>
  <c r="F2696" i="3"/>
  <c r="G2696" i="3"/>
  <c r="H2696" i="3"/>
  <c r="J2696" i="3"/>
  <c r="K2696" i="3"/>
  <c r="L2696" i="3"/>
  <c r="M2696" i="3"/>
  <c r="AG2696" i="3"/>
  <c r="AH2696" i="3"/>
  <c r="AI2696" i="3"/>
  <c r="AJ2696" i="3"/>
  <c r="AK2696" i="3"/>
  <c r="AL2696" i="3"/>
  <c r="AM2696" i="3"/>
  <c r="AN2696" i="3"/>
  <c r="AV2696" i="3"/>
  <c r="C2697" i="3"/>
  <c r="D2697" i="3"/>
  <c r="E2697" i="3"/>
  <c r="F2697" i="3"/>
  <c r="G2697" i="3"/>
  <c r="H2697" i="3"/>
  <c r="J2697" i="3"/>
  <c r="K2697" i="3"/>
  <c r="L2697" i="3"/>
  <c r="M2697" i="3"/>
  <c r="AG2697" i="3"/>
  <c r="AH2697" i="3"/>
  <c r="AI2697" i="3"/>
  <c r="AJ2697" i="3"/>
  <c r="AK2697" i="3"/>
  <c r="AL2697" i="3"/>
  <c r="AM2697" i="3"/>
  <c r="AN2697" i="3"/>
  <c r="AV2697" i="3"/>
  <c r="C2698" i="3"/>
  <c r="D2698" i="3"/>
  <c r="E2698" i="3"/>
  <c r="F2698" i="3"/>
  <c r="G2698" i="3"/>
  <c r="H2698" i="3"/>
  <c r="J2698" i="3"/>
  <c r="K2698" i="3"/>
  <c r="L2698" i="3"/>
  <c r="M2698" i="3"/>
  <c r="AG2698" i="3"/>
  <c r="AH2698" i="3"/>
  <c r="AI2698" i="3"/>
  <c r="AJ2698" i="3"/>
  <c r="AK2698" i="3"/>
  <c r="AL2698" i="3"/>
  <c r="AM2698" i="3"/>
  <c r="AN2698" i="3"/>
  <c r="AV2698" i="3"/>
  <c r="C2699" i="3"/>
  <c r="D2699" i="3"/>
  <c r="E2699" i="3"/>
  <c r="F2699" i="3"/>
  <c r="G2699" i="3"/>
  <c r="H2699" i="3"/>
  <c r="J2699" i="3"/>
  <c r="K2699" i="3"/>
  <c r="L2699" i="3"/>
  <c r="M2699" i="3"/>
  <c r="AG2699" i="3"/>
  <c r="AH2699" i="3"/>
  <c r="AI2699" i="3"/>
  <c r="AJ2699" i="3"/>
  <c r="AK2699" i="3"/>
  <c r="AL2699" i="3"/>
  <c r="AM2699" i="3"/>
  <c r="AN2699" i="3"/>
  <c r="AV2699" i="3"/>
  <c r="C2700" i="3"/>
  <c r="D2700" i="3"/>
  <c r="E2700" i="3"/>
  <c r="F2700" i="3"/>
  <c r="G2700" i="3"/>
  <c r="H2700" i="3"/>
  <c r="J2700" i="3"/>
  <c r="K2700" i="3"/>
  <c r="L2700" i="3"/>
  <c r="M2700" i="3"/>
  <c r="AG2700" i="3"/>
  <c r="AH2700" i="3"/>
  <c r="AI2700" i="3"/>
  <c r="AJ2700" i="3"/>
  <c r="AK2700" i="3"/>
  <c r="AL2700" i="3"/>
  <c r="AM2700" i="3"/>
  <c r="AN2700" i="3"/>
  <c r="AV2700" i="3"/>
  <c r="C2701" i="3"/>
  <c r="D2701" i="3"/>
  <c r="E2701" i="3"/>
  <c r="F2701" i="3"/>
  <c r="G2701" i="3"/>
  <c r="H2701" i="3"/>
  <c r="J2701" i="3"/>
  <c r="K2701" i="3"/>
  <c r="L2701" i="3"/>
  <c r="M2701" i="3"/>
  <c r="AG2701" i="3"/>
  <c r="AH2701" i="3"/>
  <c r="AI2701" i="3"/>
  <c r="AJ2701" i="3"/>
  <c r="AK2701" i="3"/>
  <c r="AL2701" i="3"/>
  <c r="AM2701" i="3"/>
  <c r="AN2701" i="3"/>
  <c r="AV2701" i="3"/>
  <c r="C2702" i="3"/>
  <c r="D2702" i="3"/>
  <c r="E2702" i="3"/>
  <c r="F2702" i="3"/>
  <c r="G2702" i="3"/>
  <c r="H2702" i="3"/>
  <c r="J2702" i="3"/>
  <c r="K2702" i="3"/>
  <c r="L2702" i="3"/>
  <c r="M2702" i="3"/>
  <c r="AG2702" i="3"/>
  <c r="AH2702" i="3"/>
  <c r="AI2702" i="3"/>
  <c r="AJ2702" i="3"/>
  <c r="AK2702" i="3"/>
  <c r="AL2702" i="3"/>
  <c r="AM2702" i="3"/>
  <c r="AN2702" i="3"/>
  <c r="AV2702" i="3"/>
  <c r="C2703" i="3"/>
  <c r="D2703" i="3"/>
  <c r="E2703" i="3"/>
  <c r="F2703" i="3"/>
  <c r="G2703" i="3"/>
  <c r="H2703" i="3"/>
  <c r="J2703" i="3"/>
  <c r="K2703" i="3"/>
  <c r="L2703" i="3"/>
  <c r="M2703" i="3"/>
  <c r="AG2703" i="3"/>
  <c r="AH2703" i="3"/>
  <c r="AI2703" i="3"/>
  <c r="AJ2703" i="3"/>
  <c r="AK2703" i="3"/>
  <c r="AL2703" i="3"/>
  <c r="AM2703" i="3"/>
  <c r="AN2703" i="3"/>
  <c r="AV2703" i="3"/>
  <c r="C2704" i="3"/>
  <c r="D2704" i="3"/>
  <c r="E2704" i="3"/>
  <c r="F2704" i="3"/>
  <c r="G2704" i="3"/>
  <c r="H2704" i="3"/>
  <c r="J2704" i="3"/>
  <c r="K2704" i="3"/>
  <c r="L2704" i="3"/>
  <c r="M2704" i="3"/>
  <c r="AG2704" i="3"/>
  <c r="AH2704" i="3"/>
  <c r="AI2704" i="3"/>
  <c r="AJ2704" i="3"/>
  <c r="AK2704" i="3"/>
  <c r="AL2704" i="3"/>
  <c r="AM2704" i="3"/>
  <c r="AN2704" i="3"/>
  <c r="AV2704" i="3"/>
  <c r="C2705" i="3"/>
  <c r="D2705" i="3"/>
  <c r="E2705" i="3"/>
  <c r="F2705" i="3"/>
  <c r="G2705" i="3"/>
  <c r="H2705" i="3"/>
  <c r="J2705" i="3"/>
  <c r="K2705" i="3"/>
  <c r="L2705" i="3"/>
  <c r="M2705" i="3"/>
  <c r="AG2705" i="3"/>
  <c r="AH2705" i="3"/>
  <c r="AI2705" i="3"/>
  <c r="AJ2705" i="3"/>
  <c r="AK2705" i="3"/>
  <c r="AL2705" i="3"/>
  <c r="AM2705" i="3"/>
  <c r="AN2705" i="3"/>
  <c r="AV2705" i="3"/>
  <c r="C2706" i="3"/>
  <c r="D2706" i="3"/>
  <c r="E2706" i="3"/>
  <c r="F2706" i="3"/>
  <c r="G2706" i="3"/>
  <c r="H2706" i="3"/>
  <c r="J2706" i="3"/>
  <c r="K2706" i="3"/>
  <c r="L2706" i="3"/>
  <c r="M2706" i="3"/>
  <c r="AG2706" i="3"/>
  <c r="AH2706" i="3"/>
  <c r="AI2706" i="3"/>
  <c r="AJ2706" i="3"/>
  <c r="AK2706" i="3"/>
  <c r="AL2706" i="3"/>
  <c r="AM2706" i="3"/>
  <c r="AN2706" i="3"/>
  <c r="AV2706" i="3"/>
  <c r="C2707" i="3"/>
  <c r="D2707" i="3"/>
  <c r="E2707" i="3"/>
  <c r="F2707" i="3"/>
  <c r="G2707" i="3"/>
  <c r="H2707" i="3"/>
  <c r="J2707" i="3"/>
  <c r="K2707" i="3"/>
  <c r="L2707" i="3"/>
  <c r="M2707" i="3"/>
  <c r="AG2707" i="3"/>
  <c r="AH2707" i="3"/>
  <c r="AI2707" i="3"/>
  <c r="AJ2707" i="3"/>
  <c r="AK2707" i="3"/>
  <c r="AL2707" i="3"/>
  <c r="AM2707" i="3"/>
  <c r="AN2707" i="3"/>
  <c r="AV2707" i="3"/>
  <c r="C2708" i="3"/>
  <c r="D2708" i="3"/>
  <c r="E2708" i="3"/>
  <c r="F2708" i="3"/>
  <c r="G2708" i="3"/>
  <c r="H2708" i="3"/>
  <c r="J2708" i="3"/>
  <c r="K2708" i="3"/>
  <c r="L2708" i="3"/>
  <c r="M2708" i="3"/>
  <c r="AG2708" i="3"/>
  <c r="AH2708" i="3"/>
  <c r="AI2708" i="3"/>
  <c r="AJ2708" i="3"/>
  <c r="AK2708" i="3"/>
  <c r="AL2708" i="3"/>
  <c r="AM2708" i="3"/>
  <c r="AN2708" i="3"/>
  <c r="AV2708" i="3"/>
  <c r="C2709" i="3"/>
  <c r="D2709" i="3"/>
  <c r="E2709" i="3"/>
  <c r="F2709" i="3"/>
  <c r="G2709" i="3"/>
  <c r="H2709" i="3"/>
  <c r="J2709" i="3"/>
  <c r="K2709" i="3"/>
  <c r="L2709" i="3"/>
  <c r="M2709" i="3"/>
  <c r="AG2709" i="3"/>
  <c r="AH2709" i="3"/>
  <c r="AI2709" i="3"/>
  <c r="AJ2709" i="3"/>
  <c r="AK2709" i="3"/>
  <c r="AL2709" i="3"/>
  <c r="AM2709" i="3"/>
  <c r="AN2709" i="3"/>
  <c r="AV2709" i="3"/>
  <c r="C2710" i="3"/>
  <c r="D2710" i="3"/>
  <c r="E2710" i="3"/>
  <c r="F2710" i="3"/>
  <c r="G2710" i="3"/>
  <c r="H2710" i="3"/>
  <c r="J2710" i="3"/>
  <c r="K2710" i="3"/>
  <c r="L2710" i="3"/>
  <c r="M2710" i="3"/>
  <c r="AG2710" i="3"/>
  <c r="AH2710" i="3"/>
  <c r="AI2710" i="3"/>
  <c r="AJ2710" i="3"/>
  <c r="AK2710" i="3"/>
  <c r="AL2710" i="3"/>
  <c r="AM2710" i="3"/>
  <c r="AN2710" i="3"/>
  <c r="AV2710" i="3"/>
  <c r="C2711" i="3"/>
  <c r="D2711" i="3"/>
  <c r="E2711" i="3"/>
  <c r="F2711" i="3"/>
  <c r="G2711" i="3"/>
  <c r="H2711" i="3"/>
  <c r="J2711" i="3"/>
  <c r="K2711" i="3"/>
  <c r="L2711" i="3"/>
  <c r="M2711" i="3"/>
  <c r="AG2711" i="3"/>
  <c r="AH2711" i="3"/>
  <c r="AI2711" i="3"/>
  <c r="AJ2711" i="3"/>
  <c r="AK2711" i="3"/>
  <c r="AL2711" i="3"/>
  <c r="AM2711" i="3"/>
  <c r="AN2711" i="3"/>
  <c r="AV2711" i="3"/>
  <c r="C2712" i="3"/>
  <c r="D2712" i="3"/>
  <c r="E2712" i="3"/>
  <c r="F2712" i="3"/>
  <c r="G2712" i="3"/>
  <c r="H2712" i="3"/>
  <c r="J2712" i="3"/>
  <c r="K2712" i="3"/>
  <c r="L2712" i="3"/>
  <c r="M2712" i="3"/>
  <c r="AG2712" i="3"/>
  <c r="AH2712" i="3"/>
  <c r="AI2712" i="3"/>
  <c r="AJ2712" i="3"/>
  <c r="AK2712" i="3"/>
  <c r="AL2712" i="3"/>
  <c r="AM2712" i="3"/>
  <c r="AN2712" i="3"/>
  <c r="AV2712" i="3"/>
  <c r="C2713" i="3"/>
  <c r="D2713" i="3"/>
  <c r="E2713" i="3"/>
  <c r="F2713" i="3"/>
  <c r="G2713" i="3"/>
  <c r="H2713" i="3"/>
  <c r="J2713" i="3"/>
  <c r="K2713" i="3"/>
  <c r="L2713" i="3"/>
  <c r="M2713" i="3"/>
  <c r="AG2713" i="3"/>
  <c r="AH2713" i="3"/>
  <c r="AI2713" i="3"/>
  <c r="AJ2713" i="3"/>
  <c r="AK2713" i="3"/>
  <c r="AL2713" i="3"/>
  <c r="AM2713" i="3"/>
  <c r="AN2713" i="3"/>
  <c r="AV2713" i="3"/>
  <c r="C2714" i="3"/>
  <c r="D2714" i="3"/>
  <c r="E2714" i="3"/>
  <c r="F2714" i="3"/>
  <c r="G2714" i="3"/>
  <c r="H2714" i="3"/>
  <c r="J2714" i="3"/>
  <c r="K2714" i="3"/>
  <c r="L2714" i="3"/>
  <c r="M2714" i="3"/>
  <c r="AG2714" i="3"/>
  <c r="AH2714" i="3"/>
  <c r="AI2714" i="3"/>
  <c r="AJ2714" i="3"/>
  <c r="AK2714" i="3"/>
  <c r="AL2714" i="3"/>
  <c r="AM2714" i="3"/>
  <c r="AN2714" i="3"/>
  <c r="AV2714" i="3"/>
  <c r="C2715" i="3"/>
  <c r="D2715" i="3"/>
  <c r="E2715" i="3"/>
  <c r="F2715" i="3"/>
  <c r="G2715" i="3"/>
  <c r="H2715" i="3"/>
  <c r="J2715" i="3"/>
  <c r="K2715" i="3"/>
  <c r="L2715" i="3"/>
  <c r="M2715" i="3"/>
  <c r="AG2715" i="3"/>
  <c r="AH2715" i="3"/>
  <c r="AI2715" i="3"/>
  <c r="AJ2715" i="3"/>
  <c r="AK2715" i="3"/>
  <c r="AL2715" i="3"/>
  <c r="AM2715" i="3"/>
  <c r="AN2715" i="3"/>
  <c r="AV2715" i="3"/>
  <c r="C2716" i="3"/>
  <c r="D2716" i="3"/>
  <c r="E2716" i="3"/>
  <c r="F2716" i="3"/>
  <c r="G2716" i="3"/>
  <c r="H2716" i="3"/>
  <c r="J2716" i="3"/>
  <c r="K2716" i="3"/>
  <c r="L2716" i="3"/>
  <c r="M2716" i="3"/>
  <c r="AG2716" i="3"/>
  <c r="AH2716" i="3"/>
  <c r="AI2716" i="3"/>
  <c r="AJ2716" i="3"/>
  <c r="AK2716" i="3"/>
  <c r="AL2716" i="3"/>
  <c r="AM2716" i="3"/>
  <c r="AN2716" i="3"/>
  <c r="AV2716" i="3"/>
  <c r="C2717" i="3"/>
  <c r="D2717" i="3"/>
  <c r="E2717" i="3"/>
  <c r="F2717" i="3"/>
  <c r="G2717" i="3"/>
  <c r="H2717" i="3"/>
  <c r="J2717" i="3"/>
  <c r="K2717" i="3"/>
  <c r="L2717" i="3"/>
  <c r="M2717" i="3"/>
  <c r="AG2717" i="3"/>
  <c r="AH2717" i="3"/>
  <c r="AI2717" i="3"/>
  <c r="AJ2717" i="3"/>
  <c r="AK2717" i="3"/>
  <c r="AL2717" i="3"/>
  <c r="AM2717" i="3"/>
  <c r="AN2717" i="3"/>
  <c r="AV2717" i="3"/>
  <c r="C2718" i="3"/>
  <c r="D2718" i="3"/>
  <c r="E2718" i="3"/>
  <c r="F2718" i="3"/>
  <c r="G2718" i="3"/>
  <c r="H2718" i="3"/>
  <c r="J2718" i="3"/>
  <c r="K2718" i="3"/>
  <c r="L2718" i="3"/>
  <c r="M2718" i="3"/>
  <c r="AG2718" i="3"/>
  <c r="AH2718" i="3"/>
  <c r="AI2718" i="3"/>
  <c r="AJ2718" i="3"/>
  <c r="AK2718" i="3"/>
  <c r="AL2718" i="3"/>
  <c r="AM2718" i="3"/>
  <c r="AN2718" i="3"/>
  <c r="AV2718" i="3"/>
  <c r="C2719" i="3"/>
  <c r="D2719" i="3"/>
  <c r="E2719" i="3"/>
  <c r="F2719" i="3"/>
  <c r="G2719" i="3"/>
  <c r="H2719" i="3"/>
  <c r="J2719" i="3"/>
  <c r="K2719" i="3"/>
  <c r="L2719" i="3"/>
  <c r="M2719" i="3"/>
  <c r="AG2719" i="3"/>
  <c r="AH2719" i="3"/>
  <c r="AI2719" i="3"/>
  <c r="AJ2719" i="3"/>
  <c r="AK2719" i="3"/>
  <c r="AL2719" i="3"/>
  <c r="AM2719" i="3"/>
  <c r="AN2719" i="3"/>
  <c r="AV2719" i="3"/>
  <c r="C2720" i="3"/>
  <c r="D2720" i="3"/>
  <c r="E2720" i="3"/>
  <c r="F2720" i="3"/>
  <c r="G2720" i="3"/>
  <c r="H2720" i="3"/>
  <c r="J2720" i="3"/>
  <c r="K2720" i="3"/>
  <c r="L2720" i="3"/>
  <c r="M2720" i="3"/>
  <c r="AG2720" i="3"/>
  <c r="AH2720" i="3"/>
  <c r="AI2720" i="3"/>
  <c r="AJ2720" i="3"/>
  <c r="AK2720" i="3"/>
  <c r="AL2720" i="3"/>
  <c r="AM2720" i="3"/>
  <c r="AN2720" i="3"/>
  <c r="AV2720" i="3"/>
  <c r="C2721" i="3"/>
  <c r="D2721" i="3"/>
  <c r="E2721" i="3"/>
  <c r="F2721" i="3"/>
  <c r="G2721" i="3"/>
  <c r="H2721" i="3"/>
  <c r="J2721" i="3"/>
  <c r="K2721" i="3"/>
  <c r="L2721" i="3"/>
  <c r="M2721" i="3"/>
  <c r="AG2721" i="3"/>
  <c r="AH2721" i="3"/>
  <c r="AI2721" i="3"/>
  <c r="AJ2721" i="3"/>
  <c r="AK2721" i="3"/>
  <c r="AL2721" i="3"/>
  <c r="AM2721" i="3"/>
  <c r="AN2721" i="3"/>
  <c r="AV2721" i="3"/>
  <c r="C2722" i="3"/>
  <c r="D2722" i="3"/>
  <c r="E2722" i="3"/>
  <c r="F2722" i="3"/>
  <c r="G2722" i="3"/>
  <c r="H2722" i="3"/>
  <c r="J2722" i="3"/>
  <c r="K2722" i="3"/>
  <c r="L2722" i="3"/>
  <c r="M2722" i="3"/>
  <c r="AG2722" i="3"/>
  <c r="AH2722" i="3"/>
  <c r="AI2722" i="3"/>
  <c r="AJ2722" i="3"/>
  <c r="AK2722" i="3"/>
  <c r="AL2722" i="3"/>
  <c r="AM2722" i="3"/>
  <c r="AN2722" i="3"/>
  <c r="AV2722" i="3"/>
  <c r="C2723" i="3"/>
  <c r="D2723" i="3"/>
  <c r="E2723" i="3"/>
  <c r="F2723" i="3"/>
  <c r="G2723" i="3"/>
  <c r="H2723" i="3"/>
  <c r="J2723" i="3"/>
  <c r="K2723" i="3"/>
  <c r="L2723" i="3"/>
  <c r="M2723" i="3"/>
  <c r="AG2723" i="3"/>
  <c r="AH2723" i="3"/>
  <c r="AI2723" i="3"/>
  <c r="AJ2723" i="3"/>
  <c r="AK2723" i="3"/>
  <c r="AL2723" i="3"/>
  <c r="AM2723" i="3"/>
  <c r="AN2723" i="3"/>
  <c r="AV2723" i="3"/>
  <c r="C2724" i="3"/>
  <c r="D2724" i="3"/>
  <c r="E2724" i="3"/>
  <c r="F2724" i="3"/>
  <c r="G2724" i="3"/>
  <c r="H2724" i="3"/>
  <c r="J2724" i="3"/>
  <c r="K2724" i="3"/>
  <c r="L2724" i="3"/>
  <c r="M2724" i="3"/>
  <c r="AG2724" i="3"/>
  <c r="AH2724" i="3"/>
  <c r="AI2724" i="3"/>
  <c r="AJ2724" i="3"/>
  <c r="AK2724" i="3"/>
  <c r="AL2724" i="3"/>
  <c r="AM2724" i="3"/>
  <c r="AN2724" i="3"/>
  <c r="AV2724" i="3"/>
  <c r="C2725" i="3"/>
  <c r="D2725" i="3"/>
  <c r="E2725" i="3"/>
  <c r="F2725" i="3"/>
  <c r="G2725" i="3"/>
  <c r="H2725" i="3"/>
  <c r="J2725" i="3"/>
  <c r="K2725" i="3"/>
  <c r="L2725" i="3"/>
  <c r="M2725" i="3"/>
  <c r="AG2725" i="3"/>
  <c r="AH2725" i="3"/>
  <c r="AI2725" i="3"/>
  <c r="AJ2725" i="3"/>
  <c r="AK2725" i="3"/>
  <c r="AL2725" i="3"/>
  <c r="AM2725" i="3"/>
  <c r="AN2725" i="3"/>
  <c r="AV2725" i="3"/>
  <c r="C2726" i="3"/>
  <c r="D2726" i="3"/>
  <c r="E2726" i="3"/>
  <c r="F2726" i="3"/>
  <c r="G2726" i="3"/>
  <c r="H2726" i="3"/>
  <c r="J2726" i="3"/>
  <c r="K2726" i="3"/>
  <c r="L2726" i="3"/>
  <c r="M2726" i="3"/>
  <c r="AG2726" i="3"/>
  <c r="AH2726" i="3"/>
  <c r="AI2726" i="3"/>
  <c r="AJ2726" i="3"/>
  <c r="AK2726" i="3"/>
  <c r="AL2726" i="3"/>
  <c r="AM2726" i="3"/>
  <c r="AN2726" i="3"/>
  <c r="AV2726" i="3"/>
  <c r="C2727" i="3"/>
  <c r="D2727" i="3"/>
  <c r="E2727" i="3"/>
  <c r="F2727" i="3"/>
  <c r="G2727" i="3"/>
  <c r="H2727" i="3"/>
  <c r="J2727" i="3"/>
  <c r="K2727" i="3"/>
  <c r="L2727" i="3"/>
  <c r="M2727" i="3"/>
  <c r="AG2727" i="3"/>
  <c r="AH2727" i="3"/>
  <c r="AI2727" i="3"/>
  <c r="AJ2727" i="3"/>
  <c r="AK2727" i="3"/>
  <c r="AL2727" i="3"/>
  <c r="AM2727" i="3"/>
  <c r="AN2727" i="3"/>
  <c r="AV2727" i="3"/>
  <c r="C2728" i="3"/>
  <c r="D2728" i="3"/>
  <c r="E2728" i="3"/>
  <c r="F2728" i="3"/>
  <c r="G2728" i="3"/>
  <c r="H2728" i="3"/>
  <c r="J2728" i="3"/>
  <c r="K2728" i="3"/>
  <c r="L2728" i="3"/>
  <c r="M2728" i="3"/>
  <c r="AG2728" i="3"/>
  <c r="AH2728" i="3"/>
  <c r="AI2728" i="3"/>
  <c r="AJ2728" i="3"/>
  <c r="AK2728" i="3"/>
  <c r="AL2728" i="3"/>
  <c r="AM2728" i="3"/>
  <c r="AN2728" i="3"/>
  <c r="AV2728" i="3"/>
  <c r="C2729" i="3"/>
  <c r="D2729" i="3"/>
  <c r="E2729" i="3"/>
  <c r="F2729" i="3"/>
  <c r="G2729" i="3"/>
  <c r="H2729" i="3"/>
  <c r="J2729" i="3"/>
  <c r="K2729" i="3"/>
  <c r="L2729" i="3"/>
  <c r="M2729" i="3"/>
  <c r="AG2729" i="3"/>
  <c r="AH2729" i="3"/>
  <c r="AI2729" i="3"/>
  <c r="AJ2729" i="3"/>
  <c r="AK2729" i="3"/>
  <c r="AL2729" i="3"/>
  <c r="AM2729" i="3"/>
  <c r="AN2729" i="3"/>
  <c r="AV2729" i="3"/>
  <c r="C2730" i="3"/>
  <c r="D2730" i="3"/>
  <c r="E2730" i="3"/>
  <c r="F2730" i="3"/>
  <c r="G2730" i="3"/>
  <c r="H2730" i="3"/>
  <c r="J2730" i="3"/>
  <c r="K2730" i="3"/>
  <c r="L2730" i="3"/>
  <c r="M2730" i="3"/>
  <c r="AG2730" i="3"/>
  <c r="AH2730" i="3"/>
  <c r="AI2730" i="3"/>
  <c r="AJ2730" i="3"/>
  <c r="AK2730" i="3"/>
  <c r="AL2730" i="3"/>
  <c r="AM2730" i="3"/>
  <c r="AN2730" i="3"/>
  <c r="AV2730" i="3"/>
  <c r="C2731" i="3"/>
  <c r="D2731" i="3"/>
  <c r="E2731" i="3"/>
  <c r="F2731" i="3"/>
  <c r="G2731" i="3"/>
  <c r="H2731" i="3"/>
  <c r="J2731" i="3"/>
  <c r="K2731" i="3"/>
  <c r="L2731" i="3"/>
  <c r="M2731" i="3"/>
  <c r="AG2731" i="3"/>
  <c r="AH2731" i="3"/>
  <c r="AI2731" i="3"/>
  <c r="AJ2731" i="3"/>
  <c r="AK2731" i="3"/>
  <c r="AL2731" i="3"/>
  <c r="AM2731" i="3"/>
  <c r="AN2731" i="3"/>
  <c r="AV2731" i="3"/>
  <c r="C2732" i="3"/>
  <c r="D2732" i="3"/>
  <c r="E2732" i="3"/>
  <c r="F2732" i="3"/>
  <c r="G2732" i="3"/>
  <c r="H2732" i="3"/>
  <c r="J2732" i="3"/>
  <c r="K2732" i="3"/>
  <c r="L2732" i="3"/>
  <c r="M2732" i="3"/>
  <c r="AG2732" i="3"/>
  <c r="AH2732" i="3"/>
  <c r="AI2732" i="3"/>
  <c r="AJ2732" i="3"/>
  <c r="AK2732" i="3"/>
  <c r="AL2732" i="3"/>
  <c r="AM2732" i="3"/>
  <c r="AN2732" i="3"/>
  <c r="AV2732" i="3"/>
  <c r="C2733" i="3"/>
  <c r="D2733" i="3"/>
  <c r="E2733" i="3"/>
  <c r="F2733" i="3"/>
  <c r="G2733" i="3"/>
  <c r="H2733" i="3"/>
  <c r="J2733" i="3"/>
  <c r="K2733" i="3"/>
  <c r="L2733" i="3"/>
  <c r="M2733" i="3"/>
  <c r="AG2733" i="3"/>
  <c r="AH2733" i="3"/>
  <c r="AI2733" i="3"/>
  <c r="AJ2733" i="3"/>
  <c r="AK2733" i="3"/>
  <c r="AL2733" i="3"/>
  <c r="AM2733" i="3"/>
  <c r="AN2733" i="3"/>
  <c r="AV2733" i="3"/>
  <c r="C2734" i="3"/>
  <c r="D2734" i="3"/>
  <c r="E2734" i="3"/>
  <c r="F2734" i="3"/>
  <c r="G2734" i="3"/>
  <c r="H2734" i="3"/>
  <c r="J2734" i="3"/>
  <c r="K2734" i="3"/>
  <c r="L2734" i="3"/>
  <c r="M2734" i="3"/>
  <c r="AG2734" i="3"/>
  <c r="AH2734" i="3"/>
  <c r="AI2734" i="3"/>
  <c r="AJ2734" i="3"/>
  <c r="AK2734" i="3"/>
  <c r="AL2734" i="3"/>
  <c r="AM2734" i="3"/>
  <c r="AN2734" i="3"/>
  <c r="AV2734" i="3"/>
  <c r="C2735" i="3"/>
  <c r="D2735" i="3"/>
  <c r="E2735" i="3"/>
  <c r="F2735" i="3"/>
  <c r="G2735" i="3"/>
  <c r="H2735" i="3"/>
  <c r="J2735" i="3"/>
  <c r="K2735" i="3"/>
  <c r="L2735" i="3"/>
  <c r="M2735" i="3"/>
  <c r="AG2735" i="3"/>
  <c r="AH2735" i="3"/>
  <c r="AI2735" i="3"/>
  <c r="AJ2735" i="3"/>
  <c r="AK2735" i="3"/>
  <c r="AL2735" i="3"/>
  <c r="AM2735" i="3"/>
  <c r="AN2735" i="3"/>
  <c r="AV2735" i="3"/>
  <c r="C2736" i="3"/>
  <c r="D2736" i="3"/>
  <c r="E2736" i="3"/>
  <c r="F2736" i="3"/>
  <c r="G2736" i="3"/>
  <c r="H2736" i="3"/>
  <c r="J2736" i="3"/>
  <c r="K2736" i="3"/>
  <c r="L2736" i="3"/>
  <c r="M2736" i="3"/>
  <c r="AG2736" i="3"/>
  <c r="AH2736" i="3"/>
  <c r="AI2736" i="3"/>
  <c r="AJ2736" i="3"/>
  <c r="AK2736" i="3"/>
  <c r="AL2736" i="3"/>
  <c r="AM2736" i="3"/>
  <c r="AN2736" i="3"/>
  <c r="AV2736" i="3"/>
  <c r="C2737" i="3"/>
  <c r="D2737" i="3"/>
  <c r="E2737" i="3"/>
  <c r="F2737" i="3"/>
  <c r="G2737" i="3"/>
  <c r="H2737" i="3"/>
  <c r="J2737" i="3"/>
  <c r="K2737" i="3"/>
  <c r="L2737" i="3"/>
  <c r="M2737" i="3"/>
  <c r="AG2737" i="3"/>
  <c r="AH2737" i="3"/>
  <c r="AI2737" i="3"/>
  <c r="AJ2737" i="3"/>
  <c r="AK2737" i="3"/>
  <c r="AL2737" i="3"/>
  <c r="AM2737" i="3"/>
  <c r="AN2737" i="3"/>
  <c r="AV2737" i="3"/>
  <c r="C2738" i="3"/>
  <c r="D2738" i="3"/>
  <c r="E2738" i="3"/>
  <c r="F2738" i="3"/>
  <c r="G2738" i="3"/>
  <c r="H2738" i="3"/>
  <c r="J2738" i="3"/>
  <c r="K2738" i="3"/>
  <c r="L2738" i="3"/>
  <c r="M2738" i="3"/>
  <c r="AG2738" i="3"/>
  <c r="AH2738" i="3"/>
  <c r="AI2738" i="3"/>
  <c r="AJ2738" i="3"/>
  <c r="AK2738" i="3"/>
  <c r="AL2738" i="3"/>
  <c r="AM2738" i="3"/>
  <c r="AN2738" i="3"/>
  <c r="AV2738" i="3"/>
  <c r="C2739" i="3"/>
  <c r="D2739" i="3"/>
  <c r="E2739" i="3"/>
  <c r="F2739" i="3"/>
  <c r="G2739" i="3"/>
  <c r="H2739" i="3"/>
  <c r="J2739" i="3"/>
  <c r="K2739" i="3"/>
  <c r="L2739" i="3"/>
  <c r="M2739" i="3"/>
  <c r="AG2739" i="3"/>
  <c r="AH2739" i="3"/>
  <c r="AI2739" i="3"/>
  <c r="AJ2739" i="3"/>
  <c r="AK2739" i="3"/>
  <c r="AL2739" i="3"/>
  <c r="AM2739" i="3"/>
  <c r="AN2739" i="3"/>
  <c r="AV2739" i="3"/>
  <c r="C2740" i="3"/>
  <c r="D2740" i="3"/>
  <c r="E2740" i="3"/>
  <c r="F2740" i="3"/>
  <c r="G2740" i="3"/>
  <c r="H2740" i="3"/>
  <c r="J2740" i="3"/>
  <c r="K2740" i="3"/>
  <c r="L2740" i="3"/>
  <c r="M2740" i="3"/>
  <c r="AG2740" i="3"/>
  <c r="AH2740" i="3"/>
  <c r="AI2740" i="3"/>
  <c r="AJ2740" i="3"/>
  <c r="AK2740" i="3"/>
  <c r="AL2740" i="3"/>
  <c r="AM2740" i="3"/>
  <c r="AN2740" i="3"/>
  <c r="AV2740" i="3"/>
  <c r="C2741" i="3"/>
  <c r="D2741" i="3"/>
  <c r="E2741" i="3"/>
  <c r="F2741" i="3"/>
  <c r="G2741" i="3"/>
  <c r="H2741" i="3"/>
  <c r="J2741" i="3"/>
  <c r="K2741" i="3"/>
  <c r="L2741" i="3"/>
  <c r="M2741" i="3"/>
  <c r="AG2741" i="3"/>
  <c r="AH2741" i="3"/>
  <c r="AI2741" i="3"/>
  <c r="AJ2741" i="3"/>
  <c r="AK2741" i="3"/>
  <c r="AL2741" i="3"/>
  <c r="AM2741" i="3"/>
  <c r="AN2741" i="3"/>
  <c r="AV2741" i="3"/>
  <c r="C2742" i="3"/>
  <c r="D2742" i="3"/>
  <c r="E2742" i="3"/>
  <c r="F2742" i="3"/>
  <c r="G2742" i="3"/>
  <c r="H2742" i="3"/>
  <c r="J2742" i="3"/>
  <c r="K2742" i="3"/>
  <c r="L2742" i="3"/>
  <c r="M2742" i="3"/>
  <c r="AG2742" i="3"/>
  <c r="AH2742" i="3"/>
  <c r="AI2742" i="3"/>
  <c r="AJ2742" i="3"/>
  <c r="AK2742" i="3"/>
  <c r="AL2742" i="3"/>
  <c r="AM2742" i="3"/>
  <c r="AN2742" i="3"/>
  <c r="AV2742" i="3"/>
  <c r="C2743" i="3"/>
  <c r="D2743" i="3"/>
  <c r="E2743" i="3"/>
  <c r="F2743" i="3"/>
  <c r="G2743" i="3"/>
  <c r="H2743" i="3"/>
  <c r="J2743" i="3"/>
  <c r="K2743" i="3"/>
  <c r="L2743" i="3"/>
  <c r="M2743" i="3"/>
  <c r="AG2743" i="3"/>
  <c r="AH2743" i="3"/>
  <c r="AI2743" i="3"/>
  <c r="AJ2743" i="3"/>
  <c r="AK2743" i="3"/>
  <c r="AL2743" i="3"/>
  <c r="AM2743" i="3"/>
  <c r="AN2743" i="3"/>
  <c r="AV2743" i="3"/>
  <c r="C2744" i="3"/>
  <c r="D2744" i="3"/>
  <c r="E2744" i="3"/>
  <c r="F2744" i="3"/>
  <c r="G2744" i="3"/>
  <c r="H2744" i="3"/>
  <c r="J2744" i="3"/>
  <c r="K2744" i="3"/>
  <c r="L2744" i="3"/>
  <c r="M2744" i="3"/>
  <c r="AG2744" i="3"/>
  <c r="AH2744" i="3"/>
  <c r="AI2744" i="3"/>
  <c r="AJ2744" i="3"/>
  <c r="AK2744" i="3"/>
  <c r="AL2744" i="3"/>
  <c r="AM2744" i="3"/>
  <c r="AN2744" i="3"/>
  <c r="AV2744" i="3"/>
  <c r="C2745" i="3"/>
  <c r="D2745" i="3"/>
  <c r="E2745" i="3"/>
  <c r="F2745" i="3"/>
  <c r="G2745" i="3"/>
  <c r="H2745" i="3"/>
  <c r="J2745" i="3"/>
  <c r="K2745" i="3"/>
  <c r="L2745" i="3"/>
  <c r="M2745" i="3"/>
  <c r="AG2745" i="3"/>
  <c r="AH2745" i="3"/>
  <c r="AI2745" i="3"/>
  <c r="AJ2745" i="3"/>
  <c r="AK2745" i="3"/>
  <c r="AL2745" i="3"/>
  <c r="AM2745" i="3"/>
  <c r="AN2745" i="3"/>
  <c r="AV2745" i="3"/>
  <c r="C2746" i="3"/>
  <c r="D2746" i="3"/>
  <c r="E2746" i="3"/>
  <c r="F2746" i="3"/>
  <c r="G2746" i="3"/>
  <c r="H2746" i="3"/>
  <c r="J2746" i="3"/>
  <c r="K2746" i="3"/>
  <c r="L2746" i="3"/>
  <c r="M2746" i="3"/>
  <c r="AG2746" i="3"/>
  <c r="AH2746" i="3"/>
  <c r="AI2746" i="3"/>
  <c r="AJ2746" i="3"/>
  <c r="AK2746" i="3"/>
  <c r="AL2746" i="3"/>
  <c r="AM2746" i="3"/>
  <c r="AN2746" i="3"/>
  <c r="AV2746" i="3"/>
  <c r="C2747" i="3"/>
  <c r="D2747" i="3"/>
  <c r="E2747" i="3"/>
  <c r="F2747" i="3"/>
  <c r="G2747" i="3"/>
  <c r="H2747" i="3"/>
  <c r="J2747" i="3"/>
  <c r="K2747" i="3"/>
  <c r="L2747" i="3"/>
  <c r="M2747" i="3"/>
  <c r="AG2747" i="3"/>
  <c r="AH2747" i="3"/>
  <c r="AI2747" i="3"/>
  <c r="AJ2747" i="3"/>
  <c r="AK2747" i="3"/>
  <c r="AL2747" i="3"/>
  <c r="AM2747" i="3"/>
  <c r="AN2747" i="3"/>
  <c r="AV2747" i="3"/>
  <c r="C2748" i="3"/>
  <c r="D2748" i="3"/>
  <c r="E2748" i="3"/>
  <c r="F2748" i="3"/>
  <c r="G2748" i="3"/>
  <c r="H2748" i="3"/>
  <c r="J2748" i="3"/>
  <c r="K2748" i="3"/>
  <c r="L2748" i="3"/>
  <c r="M2748" i="3"/>
  <c r="AG2748" i="3"/>
  <c r="AH2748" i="3"/>
  <c r="AI2748" i="3"/>
  <c r="AJ2748" i="3"/>
  <c r="AK2748" i="3"/>
  <c r="AL2748" i="3"/>
  <c r="AM2748" i="3"/>
  <c r="AN2748" i="3"/>
  <c r="AV2748" i="3"/>
  <c r="C2749" i="3"/>
  <c r="D2749" i="3"/>
  <c r="E2749" i="3"/>
  <c r="F2749" i="3"/>
  <c r="G2749" i="3"/>
  <c r="H2749" i="3"/>
  <c r="J2749" i="3"/>
  <c r="K2749" i="3"/>
  <c r="L2749" i="3"/>
  <c r="M2749" i="3"/>
  <c r="AG2749" i="3"/>
  <c r="AH2749" i="3"/>
  <c r="AI2749" i="3"/>
  <c r="AJ2749" i="3"/>
  <c r="AK2749" i="3"/>
  <c r="AL2749" i="3"/>
  <c r="AM2749" i="3"/>
  <c r="AN2749" i="3"/>
  <c r="AV2749" i="3"/>
  <c r="C2750" i="3"/>
  <c r="D2750" i="3"/>
  <c r="E2750" i="3"/>
  <c r="F2750" i="3"/>
  <c r="G2750" i="3"/>
  <c r="H2750" i="3"/>
  <c r="J2750" i="3"/>
  <c r="K2750" i="3"/>
  <c r="L2750" i="3"/>
  <c r="M2750" i="3"/>
  <c r="AG2750" i="3"/>
  <c r="AH2750" i="3"/>
  <c r="AI2750" i="3"/>
  <c r="AJ2750" i="3"/>
  <c r="AK2750" i="3"/>
  <c r="AL2750" i="3"/>
  <c r="AM2750" i="3"/>
  <c r="AN2750" i="3"/>
  <c r="AV2750" i="3"/>
  <c r="C2751" i="3"/>
  <c r="D2751" i="3"/>
  <c r="E2751" i="3"/>
  <c r="F2751" i="3"/>
  <c r="G2751" i="3"/>
  <c r="H2751" i="3"/>
  <c r="J2751" i="3"/>
  <c r="K2751" i="3"/>
  <c r="L2751" i="3"/>
  <c r="M2751" i="3"/>
  <c r="AG2751" i="3"/>
  <c r="AH2751" i="3"/>
  <c r="AI2751" i="3"/>
  <c r="AJ2751" i="3"/>
  <c r="AK2751" i="3"/>
  <c r="AL2751" i="3"/>
  <c r="AM2751" i="3"/>
  <c r="AN2751" i="3"/>
  <c r="AV2751" i="3"/>
  <c r="C2752" i="3"/>
  <c r="D2752" i="3"/>
  <c r="E2752" i="3"/>
  <c r="F2752" i="3"/>
  <c r="G2752" i="3"/>
  <c r="H2752" i="3"/>
  <c r="J2752" i="3"/>
  <c r="K2752" i="3"/>
  <c r="L2752" i="3"/>
  <c r="M2752" i="3"/>
  <c r="AG2752" i="3"/>
  <c r="AH2752" i="3"/>
  <c r="AI2752" i="3"/>
  <c r="AJ2752" i="3"/>
  <c r="AK2752" i="3"/>
  <c r="AL2752" i="3"/>
  <c r="AM2752" i="3"/>
  <c r="AN2752" i="3"/>
  <c r="AV2752" i="3"/>
  <c r="C2753" i="3"/>
  <c r="D2753" i="3"/>
  <c r="E2753" i="3"/>
  <c r="F2753" i="3"/>
  <c r="G2753" i="3"/>
  <c r="H2753" i="3"/>
  <c r="J2753" i="3"/>
  <c r="K2753" i="3"/>
  <c r="L2753" i="3"/>
  <c r="M2753" i="3"/>
  <c r="AG2753" i="3"/>
  <c r="AH2753" i="3"/>
  <c r="AI2753" i="3"/>
  <c r="AJ2753" i="3"/>
  <c r="AK2753" i="3"/>
  <c r="AL2753" i="3"/>
  <c r="AM2753" i="3"/>
  <c r="AN2753" i="3"/>
  <c r="AV2753" i="3"/>
  <c r="C2754" i="3"/>
  <c r="D2754" i="3"/>
  <c r="E2754" i="3"/>
  <c r="F2754" i="3"/>
  <c r="G2754" i="3"/>
  <c r="H2754" i="3"/>
  <c r="J2754" i="3"/>
  <c r="K2754" i="3"/>
  <c r="L2754" i="3"/>
  <c r="M2754" i="3"/>
  <c r="AG2754" i="3"/>
  <c r="AH2754" i="3"/>
  <c r="AI2754" i="3"/>
  <c r="AJ2754" i="3"/>
  <c r="AK2754" i="3"/>
  <c r="AL2754" i="3"/>
  <c r="AM2754" i="3"/>
  <c r="AN2754" i="3"/>
  <c r="AV2754" i="3"/>
  <c r="C2755" i="3"/>
  <c r="D2755" i="3"/>
  <c r="E2755" i="3"/>
  <c r="F2755" i="3"/>
  <c r="G2755" i="3"/>
  <c r="H2755" i="3"/>
  <c r="J2755" i="3"/>
  <c r="K2755" i="3"/>
  <c r="L2755" i="3"/>
  <c r="M2755" i="3"/>
  <c r="AG2755" i="3"/>
  <c r="AH2755" i="3"/>
  <c r="AI2755" i="3"/>
  <c r="AJ2755" i="3"/>
  <c r="AK2755" i="3"/>
  <c r="AL2755" i="3"/>
  <c r="AM2755" i="3"/>
  <c r="AN2755" i="3"/>
  <c r="AV2755" i="3"/>
  <c r="C2756" i="3"/>
  <c r="D2756" i="3"/>
  <c r="E2756" i="3"/>
  <c r="F2756" i="3"/>
  <c r="G2756" i="3"/>
  <c r="H2756" i="3"/>
  <c r="J2756" i="3"/>
  <c r="K2756" i="3"/>
  <c r="L2756" i="3"/>
  <c r="M2756" i="3"/>
  <c r="AG2756" i="3"/>
  <c r="AH2756" i="3"/>
  <c r="AI2756" i="3"/>
  <c r="AJ2756" i="3"/>
  <c r="AK2756" i="3"/>
  <c r="AL2756" i="3"/>
  <c r="AM2756" i="3"/>
  <c r="AN2756" i="3"/>
  <c r="AV2756" i="3"/>
  <c r="C2757" i="3"/>
  <c r="D2757" i="3"/>
  <c r="E2757" i="3"/>
  <c r="F2757" i="3"/>
  <c r="G2757" i="3"/>
  <c r="H2757" i="3"/>
  <c r="J2757" i="3"/>
  <c r="K2757" i="3"/>
  <c r="L2757" i="3"/>
  <c r="M2757" i="3"/>
  <c r="AG2757" i="3"/>
  <c r="AH2757" i="3"/>
  <c r="AI2757" i="3"/>
  <c r="AJ2757" i="3"/>
  <c r="AK2757" i="3"/>
  <c r="AL2757" i="3"/>
  <c r="AM2757" i="3"/>
  <c r="AN2757" i="3"/>
  <c r="AV2757" i="3"/>
  <c r="C2758" i="3"/>
  <c r="D2758" i="3"/>
  <c r="E2758" i="3"/>
  <c r="F2758" i="3"/>
  <c r="G2758" i="3"/>
  <c r="H2758" i="3"/>
  <c r="J2758" i="3"/>
  <c r="K2758" i="3"/>
  <c r="L2758" i="3"/>
  <c r="M2758" i="3"/>
  <c r="AG2758" i="3"/>
  <c r="AH2758" i="3"/>
  <c r="AI2758" i="3"/>
  <c r="AJ2758" i="3"/>
  <c r="AK2758" i="3"/>
  <c r="AL2758" i="3"/>
  <c r="AM2758" i="3"/>
  <c r="AN2758" i="3"/>
  <c r="AV2758" i="3"/>
  <c r="C2759" i="3"/>
  <c r="D2759" i="3"/>
  <c r="E2759" i="3"/>
  <c r="F2759" i="3"/>
  <c r="G2759" i="3"/>
  <c r="H2759" i="3"/>
  <c r="J2759" i="3"/>
  <c r="K2759" i="3"/>
  <c r="L2759" i="3"/>
  <c r="M2759" i="3"/>
  <c r="AG2759" i="3"/>
  <c r="AH2759" i="3"/>
  <c r="AI2759" i="3"/>
  <c r="AJ2759" i="3"/>
  <c r="AK2759" i="3"/>
  <c r="AL2759" i="3"/>
  <c r="AM2759" i="3"/>
  <c r="AN2759" i="3"/>
  <c r="AV2759" i="3"/>
  <c r="C2760" i="3"/>
  <c r="D2760" i="3"/>
  <c r="E2760" i="3"/>
  <c r="F2760" i="3"/>
  <c r="G2760" i="3"/>
  <c r="H2760" i="3"/>
  <c r="J2760" i="3"/>
  <c r="K2760" i="3"/>
  <c r="L2760" i="3"/>
  <c r="M2760" i="3"/>
  <c r="AG2760" i="3"/>
  <c r="AH2760" i="3"/>
  <c r="AI2760" i="3"/>
  <c r="AJ2760" i="3"/>
  <c r="AK2760" i="3"/>
  <c r="AL2760" i="3"/>
  <c r="AM2760" i="3"/>
  <c r="AN2760" i="3"/>
  <c r="AV2760" i="3"/>
  <c r="C2761" i="3"/>
  <c r="D2761" i="3"/>
  <c r="E2761" i="3"/>
  <c r="F2761" i="3"/>
  <c r="G2761" i="3"/>
  <c r="H2761" i="3"/>
  <c r="J2761" i="3"/>
  <c r="K2761" i="3"/>
  <c r="L2761" i="3"/>
  <c r="M2761" i="3"/>
  <c r="AG2761" i="3"/>
  <c r="AH2761" i="3"/>
  <c r="AI2761" i="3"/>
  <c r="AJ2761" i="3"/>
  <c r="AK2761" i="3"/>
  <c r="AL2761" i="3"/>
  <c r="AM2761" i="3"/>
  <c r="AN2761" i="3"/>
  <c r="AV2761" i="3"/>
  <c r="C2762" i="3"/>
  <c r="D2762" i="3"/>
  <c r="E2762" i="3"/>
  <c r="F2762" i="3"/>
  <c r="G2762" i="3"/>
  <c r="H2762" i="3"/>
  <c r="J2762" i="3"/>
  <c r="K2762" i="3"/>
  <c r="L2762" i="3"/>
  <c r="M2762" i="3"/>
  <c r="AG2762" i="3"/>
  <c r="AH2762" i="3"/>
  <c r="AI2762" i="3"/>
  <c r="AJ2762" i="3"/>
  <c r="AK2762" i="3"/>
  <c r="AL2762" i="3"/>
  <c r="AM2762" i="3"/>
  <c r="AN2762" i="3"/>
  <c r="AV2762" i="3"/>
  <c r="C2763" i="3"/>
  <c r="D2763" i="3"/>
  <c r="E2763" i="3"/>
  <c r="F2763" i="3"/>
  <c r="G2763" i="3"/>
  <c r="H2763" i="3"/>
  <c r="J2763" i="3"/>
  <c r="K2763" i="3"/>
  <c r="L2763" i="3"/>
  <c r="M2763" i="3"/>
  <c r="AG2763" i="3"/>
  <c r="AH2763" i="3"/>
  <c r="AI2763" i="3"/>
  <c r="AJ2763" i="3"/>
  <c r="AK2763" i="3"/>
  <c r="AL2763" i="3"/>
  <c r="AM2763" i="3"/>
  <c r="AN2763" i="3"/>
  <c r="AV2763" i="3"/>
  <c r="C2764" i="3"/>
  <c r="D2764" i="3"/>
  <c r="E2764" i="3"/>
  <c r="F2764" i="3"/>
  <c r="G2764" i="3"/>
  <c r="H2764" i="3"/>
  <c r="J2764" i="3"/>
  <c r="K2764" i="3"/>
  <c r="L2764" i="3"/>
  <c r="M2764" i="3"/>
  <c r="AG2764" i="3"/>
  <c r="AH2764" i="3"/>
  <c r="AI2764" i="3"/>
  <c r="AJ2764" i="3"/>
  <c r="AK2764" i="3"/>
  <c r="AL2764" i="3"/>
  <c r="AM2764" i="3"/>
  <c r="AN2764" i="3"/>
  <c r="AV2764" i="3"/>
  <c r="C2765" i="3"/>
  <c r="D2765" i="3"/>
  <c r="E2765" i="3"/>
  <c r="F2765" i="3"/>
  <c r="G2765" i="3"/>
  <c r="H2765" i="3"/>
  <c r="J2765" i="3"/>
  <c r="K2765" i="3"/>
  <c r="L2765" i="3"/>
  <c r="M2765" i="3"/>
  <c r="AG2765" i="3"/>
  <c r="AH2765" i="3"/>
  <c r="AI2765" i="3"/>
  <c r="AJ2765" i="3"/>
  <c r="AK2765" i="3"/>
  <c r="AL2765" i="3"/>
  <c r="AM2765" i="3"/>
  <c r="AN2765" i="3"/>
  <c r="AV2765" i="3"/>
  <c r="C2766" i="3"/>
  <c r="D2766" i="3"/>
  <c r="E2766" i="3"/>
  <c r="F2766" i="3"/>
  <c r="G2766" i="3"/>
  <c r="H2766" i="3"/>
  <c r="J2766" i="3"/>
  <c r="K2766" i="3"/>
  <c r="L2766" i="3"/>
  <c r="M2766" i="3"/>
  <c r="AG2766" i="3"/>
  <c r="AH2766" i="3"/>
  <c r="AI2766" i="3"/>
  <c r="AJ2766" i="3"/>
  <c r="AK2766" i="3"/>
  <c r="AL2766" i="3"/>
  <c r="AM2766" i="3"/>
  <c r="AN2766" i="3"/>
  <c r="AV2766" i="3"/>
  <c r="C2767" i="3"/>
  <c r="D2767" i="3"/>
  <c r="E2767" i="3"/>
  <c r="F2767" i="3"/>
  <c r="G2767" i="3"/>
  <c r="H2767" i="3"/>
  <c r="J2767" i="3"/>
  <c r="K2767" i="3"/>
  <c r="L2767" i="3"/>
  <c r="M2767" i="3"/>
  <c r="AG2767" i="3"/>
  <c r="AH2767" i="3"/>
  <c r="AI2767" i="3"/>
  <c r="AJ2767" i="3"/>
  <c r="AK2767" i="3"/>
  <c r="AL2767" i="3"/>
  <c r="AM2767" i="3"/>
  <c r="AN2767" i="3"/>
  <c r="AV2767" i="3"/>
  <c r="C2768" i="3"/>
  <c r="D2768" i="3"/>
  <c r="E2768" i="3"/>
  <c r="F2768" i="3"/>
  <c r="G2768" i="3"/>
  <c r="H2768" i="3"/>
  <c r="J2768" i="3"/>
  <c r="K2768" i="3"/>
  <c r="L2768" i="3"/>
  <c r="M2768" i="3"/>
  <c r="AG2768" i="3"/>
  <c r="AH2768" i="3"/>
  <c r="AI2768" i="3"/>
  <c r="AJ2768" i="3"/>
  <c r="AK2768" i="3"/>
  <c r="AL2768" i="3"/>
  <c r="AM2768" i="3"/>
  <c r="AN2768" i="3"/>
  <c r="AV2768" i="3"/>
  <c r="C2769" i="3"/>
  <c r="D2769" i="3"/>
  <c r="E2769" i="3"/>
  <c r="F2769" i="3"/>
  <c r="G2769" i="3"/>
  <c r="H2769" i="3"/>
  <c r="J2769" i="3"/>
  <c r="K2769" i="3"/>
  <c r="L2769" i="3"/>
  <c r="M2769" i="3"/>
  <c r="AG2769" i="3"/>
  <c r="AH2769" i="3"/>
  <c r="AI2769" i="3"/>
  <c r="AJ2769" i="3"/>
  <c r="AK2769" i="3"/>
  <c r="AL2769" i="3"/>
  <c r="AM2769" i="3"/>
  <c r="AN2769" i="3"/>
  <c r="AV2769" i="3"/>
  <c r="C2770" i="3"/>
  <c r="D2770" i="3"/>
  <c r="E2770" i="3"/>
  <c r="F2770" i="3"/>
  <c r="G2770" i="3"/>
  <c r="H2770" i="3"/>
  <c r="J2770" i="3"/>
  <c r="K2770" i="3"/>
  <c r="L2770" i="3"/>
  <c r="M2770" i="3"/>
  <c r="AG2770" i="3"/>
  <c r="AH2770" i="3"/>
  <c r="AI2770" i="3"/>
  <c r="AJ2770" i="3"/>
  <c r="AK2770" i="3"/>
  <c r="AL2770" i="3"/>
  <c r="AM2770" i="3"/>
  <c r="AN2770" i="3"/>
  <c r="AV2770" i="3"/>
  <c r="C2771" i="3"/>
  <c r="D2771" i="3"/>
  <c r="E2771" i="3"/>
  <c r="F2771" i="3"/>
  <c r="G2771" i="3"/>
  <c r="H2771" i="3"/>
  <c r="J2771" i="3"/>
  <c r="K2771" i="3"/>
  <c r="L2771" i="3"/>
  <c r="M2771" i="3"/>
  <c r="AG2771" i="3"/>
  <c r="AH2771" i="3"/>
  <c r="AI2771" i="3"/>
  <c r="AJ2771" i="3"/>
  <c r="AK2771" i="3"/>
  <c r="AL2771" i="3"/>
  <c r="AM2771" i="3"/>
  <c r="AN2771" i="3"/>
  <c r="AV2771" i="3"/>
  <c r="C2772" i="3"/>
  <c r="D2772" i="3"/>
  <c r="E2772" i="3"/>
  <c r="F2772" i="3"/>
  <c r="G2772" i="3"/>
  <c r="H2772" i="3"/>
  <c r="J2772" i="3"/>
  <c r="K2772" i="3"/>
  <c r="L2772" i="3"/>
  <c r="M2772" i="3"/>
  <c r="AG2772" i="3"/>
  <c r="AH2772" i="3"/>
  <c r="AI2772" i="3"/>
  <c r="AJ2772" i="3"/>
  <c r="AK2772" i="3"/>
  <c r="AL2772" i="3"/>
  <c r="AM2772" i="3"/>
  <c r="AN2772" i="3"/>
  <c r="AV2772" i="3"/>
  <c r="C2773" i="3"/>
  <c r="D2773" i="3"/>
  <c r="E2773" i="3"/>
  <c r="F2773" i="3"/>
  <c r="G2773" i="3"/>
  <c r="H2773" i="3"/>
  <c r="J2773" i="3"/>
  <c r="K2773" i="3"/>
  <c r="L2773" i="3"/>
  <c r="M2773" i="3"/>
  <c r="AG2773" i="3"/>
  <c r="AH2773" i="3"/>
  <c r="AI2773" i="3"/>
  <c r="AJ2773" i="3"/>
  <c r="AK2773" i="3"/>
  <c r="AL2773" i="3"/>
  <c r="AM2773" i="3"/>
  <c r="AN2773" i="3"/>
  <c r="AV2773" i="3"/>
  <c r="C2774" i="3"/>
  <c r="D2774" i="3"/>
  <c r="E2774" i="3"/>
  <c r="F2774" i="3"/>
  <c r="G2774" i="3"/>
  <c r="H2774" i="3"/>
  <c r="J2774" i="3"/>
  <c r="K2774" i="3"/>
  <c r="L2774" i="3"/>
  <c r="M2774" i="3"/>
  <c r="AG2774" i="3"/>
  <c r="AH2774" i="3"/>
  <c r="AI2774" i="3"/>
  <c r="AJ2774" i="3"/>
  <c r="AK2774" i="3"/>
  <c r="AL2774" i="3"/>
  <c r="AM2774" i="3"/>
  <c r="AN2774" i="3"/>
  <c r="AV2774" i="3"/>
  <c r="C2775" i="3"/>
  <c r="D2775" i="3"/>
  <c r="E2775" i="3"/>
  <c r="F2775" i="3"/>
  <c r="G2775" i="3"/>
  <c r="H2775" i="3"/>
  <c r="J2775" i="3"/>
  <c r="K2775" i="3"/>
  <c r="L2775" i="3"/>
  <c r="M2775" i="3"/>
  <c r="AG2775" i="3"/>
  <c r="AH2775" i="3"/>
  <c r="AI2775" i="3"/>
  <c r="AJ2775" i="3"/>
  <c r="AK2775" i="3"/>
  <c r="AL2775" i="3"/>
  <c r="AM2775" i="3"/>
  <c r="AN2775" i="3"/>
  <c r="AV2775" i="3"/>
  <c r="C2776" i="3"/>
  <c r="D2776" i="3"/>
  <c r="E2776" i="3"/>
  <c r="F2776" i="3"/>
  <c r="G2776" i="3"/>
  <c r="H2776" i="3"/>
  <c r="J2776" i="3"/>
  <c r="K2776" i="3"/>
  <c r="L2776" i="3"/>
  <c r="M2776" i="3"/>
  <c r="AG2776" i="3"/>
  <c r="AH2776" i="3"/>
  <c r="AI2776" i="3"/>
  <c r="AJ2776" i="3"/>
  <c r="AK2776" i="3"/>
  <c r="AL2776" i="3"/>
  <c r="AM2776" i="3"/>
  <c r="AN2776" i="3"/>
  <c r="AV2776" i="3"/>
  <c r="C2777" i="3"/>
  <c r="D2777" i="3"/>
  <c r="E2777" i="3"/>
  <c r="F2777" i="3"/>
  <c r="G2777" i="3"/>
  <c r="H2777" i="3"/>
  <c r="J2777" i="3"/>
  <c r="K2777" i="3"/>
  <c r="L2777" i="3"/>
  <c r="M2777" i="3"/>
  <c r="AG2777" i="3"/>
  <c r="AH2777" i="3"/>
  <c r="AI2777" i="3"/>
  <c r="AJ2777" i="3"/>
  <c r="AK2777" i="3"/>
  <c r="AL2777" i="3"/>
  <c r="AM2777" i="3"/>
  <c r="AN2777" i="3"/>
  <c r="AV2777" i="3"/>
  <c r="C2778" i="3"/>
  <c r="D2778" i="3"/>
  <c r="E2778" i="3"/>
  <c r="F2778" i="3"/>
  <c r="G2778" i="3"/>
  <c r="H2778" i="3"/>
  <c r="J2778" i="3"/>
  <c r="K2778" i="3"/>
  <c r="L2778" i="3"/>
  <c r="M2778" i="3"/>
  <c r="AG2778" i="3"/>
  <c r="AH2778" i="3"/>
  <c r="AI2778" i="3"/>
  <c r="AJ2778" i="3"/>
  <c r="AK2778" i="3"/>
  <c r="AL2778" i="3"/>
  <c r="AM2778" i="3"/>
  <c r="AN2778" i="3"/>
  <c r="AV2778" i="3"/>
  <c r="C2779" i="3"/>
  <c r="D2779" i="3"/>
  <c r="E2779" i="3"/>
  <c r="F2779" i="3"/>
  <c r="G2779" i="3"/>
  <c r="H2779" i="3"/>
  <c r="J2779" i="3"/>
  <c r="K2779" i="3"/>
  <c r="L2779" i="3"/>
  <c r="M2779" i="3"/>
  <c r="AG2779" i="3"/>
  <c r="AH2779" i="3"/>
  <c r="AI2779" i="3"/>
  <c r="AJ2779" i="3"/>
  <c r="AK2779" i="3"/>
  <c r="AL2779" i="3"/>
  <c r="AM2779" i="3"/>
  <c r="AN2779" i="3"/>
  <c r="AV2779" i="3"/>
  <c r="C2780" i="3"/>
  <c r="D2780" i="3"/>
  <c r="E2780" i="3"/>
  <c r="F2780" i="3"/>
  <c r="G2780" i="3"/>
  <c r="H2780" i="3"/>
  <c r="J2780" i="3"/>
  <c r="K2780" i="3"/>
  <c r="L2780" i="3"/>
  <c r="M2780" i="3"/>
  <c r="AG2780" i="3"/>
  <c r="AH2780" i="3"/>
  <c r="AI2780" i="3"/>
  <c r="AJ2780" i="3"/>
  <c r="AK2780" i="3"/>
  <c r="AL2780" i="3"/>
  <c r="AM2780" i="3"/>
  <c r="AN2780" i="3"/>
  <c r="AV2780" i="3"/>
  <c r="C2781" i="3"/>
  <c r="D2781" i="3"/>
  <c r="E2781" i="3"/>
  <c r="F2781" i="3"/>
  <c r="G2781" i="3"/>
  <c r="H2781" i="3"/>
  <c r="J2781" i="3"/>
  <c r="K2781" i="3"/>
  <c r="L2781" i="3"/>
  <c r="M2781" i="3"/>
  <c r="AG2781" i="3"/>
  <c r="AH2781" i="3"/>
  <c r="AI2781" i="3"/>
  <c r="AJ2781" i="3"/>
  <c r="AK2781" i="3"/>
  <c r="AL2781" i="3"/>
  <c r="AM2781" i="3"/>
  <c r="AN2781" i="3"/>
  <c r="AV2781" i="3"/>
  <c r="C2782" i="3"/>
  <c r="D2782" i="3"/>
  <c r="E2782" i="3"/>
  <c r="F2782" i="3"/>
  <c r="G2782" i="3"/>
  <c r="H2782" i="3"/>
  <c r="J2782" i="3"/>
  <c r="K2782" i="3"/>
  <c r="L2782" i="3"/>
  <c r="M2782" i="3"/>
  <c r="AG2782" i="3"/>
  <c r="AH2782" i="3"/>
  <c r="AI2782" i="3"/>
  <c r="AJ2782" i="3"/>
  <c r="AK2782" i="3"/>
  <c r="AL2782" i="3"/>
  <c r="AM2782" i="3"/>
  <c r="AN2782" i="3"/>
  <c r="AV2782" i="3"/>
  <c r="C2783" i="3"/>
  <c r="D2783" i="3"/>
  <c r="E2783" i="3"/>
  <c r="F2783" i="3"/>
  <c r="G2783" i="3"/>
  <c r="H2783" i="3"/>
  <c r="J2783" i="3"/>
  <c r="K2783" i="3"/>
  <c r="L2783" i="3"/>
  <c r="M2783" i="3"/>
  <c r="AG2783" i="3"/>
  <c r="AH2783" i="3"/>
  <c r="AI2783" i="3"/>
  <c r="AJ2783" i="3"/>
  <c r="AK2783" i="3"/>
  <c r="AL2783" i="3"/>
  <c r="AM2783" i="3"/>
  <c r="AN2783" i="3"/>
  <c r="AV2783" i="3"/>
  <c r="C2784" i="3"/>
  <c r="D2784" i="3"/>
  <c r="E2784" i="3"/>
  <c r="F2784" i="3"/>
  <c r="G2784" i="3"/>
  <c r="H2784" i="3"/>
  <c r="J2784" i="3"/>
  <c r="K2784" i="3"/>
  <c r="L2784" i="3"/>
  <c r="M2784" i="3"/>
  <c r="AG2784" i="3"/>
  <c r="AH2784" i="3"/>
  <c r="AI2784" i="3"/>
  <c r="AJ2784" i="3"/>
  <c r="AK2784" i="3"/>
  <c r="AL2784" i="3"/>
  <c r="AM2784" i="3"/>
  <c r="AN2784" i="3"/>
  <c r="AV2784" i="3"/>
  <c r="C2785" i="3"/>
  <c r="D2785" i="3"/>
  <c r="E2785" i="3"/>
  <c r="F2785" i="3"/>
  <c r="G2785" i="3"/>
  <c r="H2785" i="3"/>
  <c r="J2785" i="3"/>
  <c r="K2785" i="3"/>
  <c r="L2785" i="3"/>
  <c r="M2785" i="3"/>
  <c r="AG2785" i="3"/>
  <c r="AH2785" i="3"/>
  <c r="AI2785" i="3"/>
  <c r="AJ2785" i="3"/>
  <c r="AK2785" i="3"/>
  <c r="AL2785" i="3"/>
  <c r="AM2785" i="3"/>
  <c r="AN2785" i="3"/>
  <c r="AV2785" i="3"/>
  <c r="C2786" i="3"/>
  <c r="D2786" i="3"/>
  <c r="E2786" i="3"/>
  <c r="F2786" i="3"/>
  <c r="G2786" i="3"/>
  <c r="H2786" i="3"/>
  <c r="J2786" i="3"/>
  <c r="K2786" i="3"/>
  <c r="L2786" i="3"/>
  <c r="M2786" i="3"/>
  <c r="AG2786" i="3"/>
  <c r="AH2786" i="3"/>
  <c r="AI2786" i="3"/>
  <c r="AJ2786" i="3"/>
  <c r="AK2786" i="3"/>
  <c r="AL2786" i="3"/>
  <c r="AM2786" i="3"/>
  <c r="AN2786" i="3"/>
  <c r="AV2786" i="3"/>
  <c r="C2787" i="3"/>
  <c r="D2787" i="3"/>
  <c r="E2787" i="3"/>
  <c r="F2787" i="3"/>
  <c r="G2787" i="3"/>
  <c r="H2787" i="3"/>
  <c r="J2787" i="3"/>
  <c r="K2787" i="3"/>
  <c r="L2787" i="3"/>
  <c r="M2787" i="3"/>
  <c r="AG2787" i="3"/>
  <c r="AH2787" i="3"/>
  <c r="AI2787" i="3"/>
  <c r="AJ2787" i="3"/>
  <c r="AK2787" i="3"/>
  <c r="AL2787" i="3"/>
  <c r="AM2787" i="3"/>
  <c r="AN2787" i="3"/>
  <c r="AV2787" i="3"/>
  <c r="C2788" i="3"/>
  <c r="D2788" i="3"/>
  <c r="E2788" i="3"/>
  <c r="F2788" i="3"/>
  <c r="G2788" i="3"/>
  <c r="H2788" i="3"/>
  <c r="J2788" i="3"/>
  <c r="K2788" i="3"/>
  <c r="L2788" i="3"/>
  <c r="M2788" i="3"/>
  <c r="AG2788" i="3"/>
  <c r="AH2788" i="3"/>
  <c r="AI2788" i="3"/>
  <c r="AJ2788" i="3"/>
  <c r="AK2788" i="3"/>
  <c r="AL2788" i="3"/>
  <c r="AM2788" i="3"/>
  <c r="AN2788" i="3"/>
  <c r="AV2788" i="3"/>
  <c r="C2789" i="3"/>
  <c r="D2789" i="3"/>
  <c r="E2789" i="3"/>
  <c r="F2789" i="3"/>
  <c r="G2789" i="3"/>
  <c r="H2789" i="3"/>
  <c r="J2789" i="3"/>
  <c r="K2789" i="3"/>
  <c r="L2789" i="3"/>
  <c r="M2789" i="3"/>
  <c r="AG2789" i="3"/>
  <c r="AH2789" i="3"/>
  <c r="AI2789" i="3"/>
  <c r="AJ2789" i="3"/>
  <c r="AK2789" i="3"/>
  <c r="AL2789" i="3"/>
  <c r="AM2789" i="3"/>
  <c r="AN2789" i="3"/>
  <c r="AV2789" i="3"/>
  <c r="C2790" i="3"/>
  <c r="D2790" i="3"/>
  <c r="E2790" i="3"/>
  <c r="F2790" i="3"/>
  <c r="G2790" i="3"/>
  <c r="H2790" i="3"/>
  <c r="J2790" i="3"/>
  <c r="K2790" i="3"/>
  <c r="L2790" i="3"/>
  <c r="M2790" i="3"/>
  <c r="AG2790" i="3"/>
  <c r="AH2790" i="3"/>
  <c r="AI2790" i="3"/>
  <c r="AJ2790" i="3"/>
  <c r="AK2790" i="3"/>
  <c r="AL2790" i="3"/>
  <c r="AM2790" i="3"/>
  <c r="AN2790" i="3"/>
  <c r="AV2790" i="3"/>
  <c r="C2791" i="3"/>
  <c r="D2791" i="3"/>
  <c r="E2791" i="3"/>
  <c r="F2791" i="3"/>
  <c r="G2791" i="3"/>
  <c r="H2791" i="3"/>
  <c r="J2791" i="3"/>
  <c r="K2791" i="3"/>
  <c r="L2791" i="3"/>
  <c r="M2791" i="3"/>
  <c r="AG2791" i="3"/>
  <c r="AH2791" i="3"/>
  <c r="AI2791" i="3"/>
  <c r="AJ2791" i="3"/>
  <c r="AK2791" i="3"/>
  <c r="AL2791" i="3"/>
  <c r="AM2791" i="3"/>
  <c r="AN2791" i="3"/>
  <c r="AV2791" i="3"/>
  <c r="C2792" i="3"/>
  <c r="D2792" i="3"/>
  <c r="E2792" i="3"/>
  <c r="F2792" i="3"/>
  <c r="G2792" i="3"/>
  <c r="H2792" i="3"/>
  <c r="J2792" i="3"/>
  <c r="K2792" i="3"/>
  <c r="L2792" i="3"/>
  <c r="M2792" i="3"/>
  <c r="AG2792" i="3"/>
  <c r="AH2792" i="3"/>
  <c r="AI2792" i="3"/>
  <c r="AJ2792" i="3"/>
  <c r="AK2792" i="3"/>
  <c r="AL2792" i="3"/>
  <c r="AM2792" i="3"/>
  <c r="AN2792" i="3"/>
  <c r="AV2792" i="3"/>
  <c r="C2793" i="3"/>
  <c r="D2793" i="3"/>
  <c r="E2793" i="3"/>
  <c r="F2793" i="3"/>
  <c r="G2793" i="3"/>
  <c r="H2793" i="3"/>
  <c r="J2793" i="3"/>
  <c r="K2793" i="3"/>
  <c r="L2793" i="3"/>
  <c r="M2793" i="3"/>
  <c r="AG2793" i="3"/>
  <c r="AH2793" i="3"/>
  <c r="AI2793" i="3"/>
  <c r="AJ2793" i="3"/>
  <c r="AK2793" i="3"/>
  <c r="AL2793" i="3"/>
  <c r="AM2793" i="3"/>
  <c r="AN2793" i="3"/>
  <c r="AV2793" i="3"/>
  <c r="C2794" i="3"/>
  <c r="D2794" i="3"/>
  <c r="E2794" i="3"/>
  <c r="F2794" i="3"/>
  <c r="G2794" i="3"/>
  <c r="H2794" i="3"/>
  <c r="J2794" i="3"/>
  <c r="K2794" i="3"/>
  <c r="L2794" i="3"/>
  <c r="M2794" i="3"/>
  <c r="AG2794" i="3"/>
  <c r="AH2794" i="3"/>
  <c r="AI2794" i="3"/>
  <c r="AJ2794" i="3"/>
  <c r="AK2794" i="3"/>
  <c r="AL2794" i="3"/>
  <c r="AM2794" i="3"/>
  <c r="AN2794" i="3"/>
  <c r="AV2794" i="3"/>
  <c r="C2795" i="3"/>
  <c r="D2795" i="3"/>
  <c r="E2795" i="3"/>
  <c r="F2795" i="3"/>
  <c r="G2795" i="3"/>
  <c r="H2795" i="3"/>
  <c r="J2795" i="3"/>
  <c r="K2795" i="3"/>
  <c r="L2795" i="3"/>
  <c r="M2795" i="3"/>
  <c r="AG2795" i="3"/>
  <c r="AH2795" i="3"/>
  <c r="AI2795" i="3"/>
  <c r="AJ2795" i="3"/>
  <c r="AK2795" i="3"/>
  <c r="AL2795" i="3"/>
  <c r="AM2795" i="3"/>
  <c r="AN2795" i="3"/>
  <c r="AV2795" i="3"/>
  <c r="C2796" i="3"/>
  <c r="D2796" i="3"/>
  <c r="E2796" i="3"/>
  <c r="F2796" i="3"/>
  <c r="G2796" i="3"/>
  <c r="H2796" i="3"/>
  <c r="J2796" i="3"/>
  <c r="K2796" i="3"/>
  <c r="L2796" i="3"/>
  <c r="M2796" i="3"/>
  <c r="AG2796" i="3"/>
  <c r="AH2796" i="3"/>
  <c r="AI2796" i="3"/>
  <c r="AJ2796" i="3"/>
  <c r="AK2796" i="3"/>
  <c r="AL2796" i="3"/>
  <c r="AM2796" i="3"/>
  <c r="AN2796" i="3"/>
  <c r="AV2796" i="3"/>
  <c r="C2797" i="3"/>
  <c r="D2797" i="3"/>
  <c r="E2797" i="3"/>
  <c r="F2797" i="3"/>
  <c r="G2797" i="3"/>
  <c r="H2797" i="3"/>
  <c r="J2797" i="3"/>
  <c r="K2797" i="3"/>
  <c r="L2797" i="3"/>
  <c r="M2797" i="3"/>
  <c r="AG2797" i="3"/>
  <c r="AH2797" i="3"/>
  <c r="AI2797" i="3"/>
  <c r="AJ2797" i="3"/>
  <c r="AK2797" i="3"/>
  <c r="AL2797" i="3"/>
  <c r="AM2797" i="3"/>
  <c r="AN2797" i="3"/>
  <c r="AV2797" i="3"/>
  <c r="C2798" i="3"/>
  <c r="D2798" i="3"/>
  <c r="E2798" i="3"/>
  <c r="F2798" i="3"/>
  <c r="G2798" i="3"/>
  <c r="H2798" i="3"/>
  <c r="J2798" i="3"/>
  <c r="K2798" i="3"/>
  <c r="L2798" i="3"/>
  <c r="M2798" i="3"/>
  <c r="AG2798" i="3"/>
  <c r="AH2798" i="3"/>
  <c r="AI2798" i="3"/>
  <c r="AJ2798" i="3"/>
  <c r="AK2798" i="3"/>
  <c r="AL2798" i="3"/>
  <c r="AM2798" i="3"/>
  <c r="AN2798" i="3"/>
  <c r="AV2798" i="3"/>
  <c r="C2799" i="3"/>
  <c r="D2799" i="3"/>
  <c r="E2799" i="3"/>
  <c r="F2799" i="3"/>
  <c r="G2799" i="3"/>
  <c r="H2799" i="3"/>
  <c r="J2799" i="3"/>
  <c r="K2799" i="3"/>
  <c r="L2799" i="3"/>
  <c r="M2799" i="3"/>
  <c r="AG2799" i="3"/>
  <c r="AH2799" i="3"/>
  <c r="AI2799" i="3"/>
  <c r="AJ2799" i="3"/>
  <c r="AK2799" i="3"/>
  <c r="AL2799" i="3"/>
  <c r="AM2799" i="3"/>
  <c r="AN2799" i="3"/>
  <c r="AV2799" i="3"/>
  <c r="C2800" i="3"/>
  <c r="D2800" i="3"/>
  <c r="E2800" i="3"/>
  <c r="F2800" i="3"/>
  <c r="G2800" i="3"/>
  <c r="H2800" i="3"/>
  <c r="J2800" i="3"/>
  <c r="K2800" i="3"/>
  <c r="L2800" i="3"/>
  <c r="M2800" i="3"/>
  <c r="AG2800" i="3"/>
  <c r="AH2800" i="3"/>
  <c r="AI2800" i="3"/>
  <c r="AJ2800" i="3"/>
  <c r="AK2800" i="3"/>
  <c r="AL2800" i="3"/>
  <c r="AM2800" i="3"/>
  <c r="AN2800" i="3"/>
  <c r="AV2800" i="3"/>
  <c r="C2801" i="3"/>
  <c r="D2801" i="3"/>
  <c r="E2801" i="3"/>
  <c r="F2801" i="3"/>
  <c r="G2801" i="3"/>
  <c r="H2801" i="3"/>
  <c r="J2801" i="3"/>
  <c r="K2801" i="3"/>
  <c r="L2801" i="3"/>
  <c r="M2801" i="3"/>
  <c r="AG2801" i="3"/>
  <c r="AH2801" i="3"/>
  <c r="AI2801" i="3"/>
  <c r="AJ2801" i="3"/>
  <c r="AK2801" i="3"/>
  <c r="AL2801" i="3"/>
  <c r="AM2801" i="3"/>
  <c r="AN2801" i="3"/>
  <c r="AV2801" i="3"/>
  <c r="C2802" i="3"/>
  <c r="D2802" i="3"/>
  <c r="E2802" i="3"/>
  <c r="F2802" i="3"/>
  <c r="G2802" i="3"/>
  <c r="H2802" i="3"/>
  <c r="J2802" i="3"/>
  <c r="K2802" i="3"/>
  <c r="L2802" i="3"/>
  <c r="M2802" i="3"/>
  <c r="AG2802" i="3"/>
  <c r="AH2802" i="3"/>
  <c r="AI2802" i="3"/>
  <c r="AJ2802" i="3"/>
  <c r="AK2802" i="3"/>
  <c r="AL2802" i="3"/>
  <c r="AM2802" i="3"/>
  <c r="AN2802" i="3"/>
  <c r="AV2802" i="3"/>
  <c r="C2803" i="3"/>
  <c r="D2803" i="3"/>
  <c r="E2803" i="3"/>
  <c r="F2803" i="3"/>
  <c r="G2803" i="3"/>
  <c r="H2803" i="3"/>
  <c r="J2803" i="3"/>
  <c r="K2803" i="3"/>
  <c r="L2803" i="3"/>
  <c r="M2803" i="3"/>
  <c r="AG2803" i="3"/>
  <c r="AH2803" i="3"/>
  <c r="AI2803" i="3"/>
  <c r="AJ2803" i="3"/>
  <c r="AK2803" i="3"/>
  <c r="AL2803" i="3"/>
  <c r="AM2803" i="3"/>
  <c r="AN2803" i="3"/>
  <c r="AV2803" i="3"/>
  <c r="C2804" i="3"/>
  <c r="D2804" i="3"/>
  <c r="E2804" i="3"/>
  <c r="F2804" i="3"/>
  <c r="G2804" i="3"/>
  <c r="H2804" i="3"/>
  <c r="J2804" i="3"/>
  <c r="K2804" i="3"/>
  <c r="L2804" i="3"/>
  <c r="M2804" i="3"/>
  <c r="AG2804" i="3"/>
  <c r="AH2804" i="3"/>
  <c r="AI2804" i="3"/>
  <c r="AJ2804" i="3"/>
  <c r="AK2804" i="3"/>
  <c r="AL2804" i="3"/>
  <c r="AM2804" i="3"/>
  <c r="AN2804" i="3"/>
  <c r="AV2804" i="3"/>
  <c r="C2805" i="3"/>
  <c r="D2805" i="3"/>
  <c r="E2805" i="3"/>
  <c r="F2805" i="3"/>
  <c r="G2805" i="3"/>
  <c r="H2805" i="3"/>
  <c r="J2805" i="3"/>
  <c r="K2805" i="3"/>
  <c r="L2805" i="3"/>
  <c r="M2805" i="3"/>
  <c r="AG2805" i="3"/>
  <c r="AH2805" i="3"/>
  <c r="AI2805" i="3"/>
  <c r="AJ2805" i="3"/>
  <c r="AK2805" i="3"/>
  <c r="AL2805" i="3"/>
  <c r="AM2805" i="3"/>
  <c r="AN2805" i="3"/>
  <c r="AV2805" i="3"/>
  <c r="C2806" i="3"/>
  <c r="D2806" i="3"/>
  <c r="E2806" i="3"/>
  <c r="F2806" i="3"/>
  <c r="G2806" i="3"/>
  <c r="H2806" i="3"/>
  <c r="J2806" i="3"/>
  <c r="K2806" i="3"/>
  <c r="L2806" i="3"/>
  <c r="M2806" i="3"/>
  <c r="AG2806" i="3"/>
  <c r="AH2806" i="3"/>
  <c r="AI2806" i="3"/>
  <c r="AJ2806" i="3"/>
  <c r="AK2806" i="3"/>
  <c r="AL2806" i="3"/>
  <c r="AM2806" i="3"/>
  <c r="AN2806" i="3"/>
  <c r="AV2806" i="3"/>
  <c r="C2807" i="3"/>
  <c r="D2807" i="3"/>
  <c r="E2807" i="3"/>
  <c r="F2807" i="3"/>
  <c r="G2807" i="3"/>
  <c r="H2807" i="3"/>
  <c r="J2807" i="3"/>
  <c r="K2807" i="3"/>
  <c r="L2807" i="3"/>
  <c r="M2807" i="3"/>
  <c r="AG2807" i="3"/>
  <c r="AH2807" i="3"/>
  <c r="AI2807" i="3"/>
  <c r="AJ2807" i="3"/>
  <c r="AK2807" i="3"/>
  <c r="AL2807" i="3"/>
  <c r="AM2807" i="3"/>
  <c r="AN2807" i="3"/>
  <c r="AV2807" i="3"/>
  <c r="C2808" i="3"/>
  <c r="D2808" i="3"/>
  <c r="E2808" i="3"/>
  <c r="F2808" i="3"/>
  <c r="G2808" i="3"/>
  <c r="H2808" i="3"/>
  <c r="J2808" i="3"/>
  <c r="K2808" i="3"/>
  <c r="L2808" i="3"/>
  <c r="M2808" i="3"/>
  <c r="AG2808" i="3"/>
  <c r="AH2808" i="3"/>
  <c r="AI2808" i="3"/>
  <c r="AJ2808" i="3"/>
  <c r="AK2808" i="3"/>
  <c r="AL2808" i="3"/>
  <c r="AM2808" i="3"/>
  <c r="AN2808" i="3"/>
  <c r="AV2808" i="3"/>
  <c r="C2809" i="3"/>
  <c r="D2809" i="3"/>
  <c r="E2809" i="3"/>
  <c r="F2809" i="3"/>
  <c r="G2809" i="3"/>
  <c r="H2809" i="3"/>
  <c r="J2809" i="3"/>
  <c r="K2809" i="3"/>
  <c r="L2809" i="3"/>
  <c r="M2809" i="3"/>
  <c r="AG2809" i="3"/>
  <c r="AH2809" i="3"/>
  <c r="AI2809" i="3"/>
  <c r="AJ2809" i="3"/>
  <c r="AK2809" i="3"/>
  <c r="AL2809" i="3"/>
  <c r="AM2809" i="3"/>
  <c r="AN2809" i="3"/>
  <c r="AV2809" i="3"/>
  <c r="C2810" i="3"/>
  <c r="D2810" i="3"/>
  <c r="E2810" i="3"/>
  <c r="F2810" i="3"/>
  <c r="G2810" i="3"/>
  <c r="H2810" i="3"/>
  <c r="J2810" i="3"/>
  <c r="K2810" i="3"/>
  <c r="L2810" i="3"/>
  <c r="M2810" i="3"/>
  <c r="AG2810" i="3"/>
  <c r="AH2810" i="3"/>
  <c r="AI2810" i="3"/>
  <c r="AJ2810" i="3"/>
  <c r="AK2810" i="3"/>
  <c r="AL2810" i="3"/>
  <c r="AM2810" i="3"/>
  <c r="AN2810" i="3"/>
  <c r="AV2810" i="3"/>
  <c r="C2811" i="3"/>
  <c r="D2811" i="3"/>
  <c r="E2811" i="3"/>
  <c r="F2811" i="3"/>
  <c r="G2811" i="3"/>
  <c r="H2811" i="3"/>
  <c r="J2811" i="3"/>
  <c r="K2811" i="3"/>
  <c r="L2811" i="3"/>
  <c r="M2811" i="3"/>
  <c r="AG2811" i="3"/>
  <c r="AH2811" i="3"/>
  <c r="AI2811" i="3"/>
  <c r="AJ2811" i="3"/>
  <c r="AK2811" i="3"/>
  <c r="AL2811" i="3"/>
  <c r="AM2811" i="3"/>
  <c r="AN2811" i="3"/>
  <c r="AV2811" i="3"/>
  <c r="C2812" i="3"/>
  <c r="D2812" i="3"/>
  <c r="E2812" i="3"/>
  <c r="F2812" i="3"/>
  <c r="G2812" i="3"/>
  <c r="H2812" i="3"/>
  <c r="J2812" i="3"/>
  <c r="K2812" i="3"/>
  <c r="L2812" i="3"/>
  <c r="M2812" i="3"/>
  <c r="AG2812" i="3"/>
  <c r="AH2812" i="3"/>
  <c r="AI2812" i="3"/>
  <c r="AJ2812" i="3"/>
  <c r="AK2812" i="3"/>
  <c r="AL2812" i="3"/>
  <c r="AM2812" i="3"/>
  <c r="AN2812" i="3"/>
  <c r="AV2812" i="3"/>
  <c r="C2813" i="3"/>
  <c r="D2813" i="3"/>
  <c r="E2813" i="3"/>
  <c r="F2813" i="3"/>
  <c r="G2813" i="3"/>
  <c r="H2813" i="3"/>
  <c r="J2813" i="3"/>
  <c r="K2813" i="3"/>
  <c r="L2813" i="3"/>
  <c r="M2813" i="3"/>
  <c r="AG2813" i="3"/>
  <c r="AH2813" i="3"/>
  <c r="AI2813" i="3"/>
  <c r="AJ2813" i="3"/>
  <c r="AK2813" i="3"/>
  <c r="AL2813" i="3"/>
  <c r="AM2813" i="3"/>
  <c r="AN2813" i="3"/>
  <c r="AV2813" i="3"/>
  <c r="C2814" i="3"/>
  <c r="D2814" i="3"/>
  <c r="E2814" i="3"/>
  <c r="F2814" i="3"/>
  <c r="G2814" i="3"/>
  <c r="H2814" i="3"/>
  <c r="J2814" i="3"/>
  <c r="K2814" i="3"/>
  <c r="L2814" i="3"/>
  <c r="M2814" i="3"/>
  <c r="AG2814" i="3"/>
  <c r="AH2814" i="3"/>
  <c r="AI2814" i="3"/>
  <c r="AJ2814" i="3"/>
  <c r="AK2814" i="3"/>
  <c r="AL2814" i="3"/>
  <c r="AM2814" i="3"/>
  <c r="AN2814" i="3"/>
  <c r="AV2814" i="3"/>
  <c r="C2815" i="3"/>
  <c r="D2815" i="3"/>
  <c r="E2815" i="3"/>
  <c r="F2815" i="3"/>
  <c r="G2815" i="3"/>
  <c r="H2815" i="3"/>
  <c r="J2815" i="3"/>
  <c r="K2815" i="3"/>
  <c r="L2815" i="3"/>
  <c r="M2815" i="3"/>
  <c r="AG2815" i="3"/>
  <c r="AH2815" i="3"/>
  <c r="AI2815" i="3"/>
  <c r="AJ2815" i="3"/>
  <c r="AK2815" i="3"/>
  <c r="AL2815" i="3"/>
  <c r="AM2815" i="3"/>
  <c r="AN2815" i="3"/>
  <c r="AV2815" i="3"/>
  <c r="C2816" i="3"/>
  <c r="D2816" i="3"/>
  <c r="E2816" i="3"/>
  <c r="F2816" i="3"/>
  <c r="G2816" i="3"/>
  <c r="H2816" i="3"/>
  <c r="J2816" i="3"/>
  <c r="K2816" i="3"/>
  <c r="L2816" i="3"/>
  <c r="M2816" i="3"/>
  <c r="AG2816" i="3"/>
  <c r="AH2816" i="3"/>
  <c r="AI2816" i="3"/>
  <c r="AJ2816" i="3"/>
  <c r="AK2816" i="3"/>
  <c r="AL2816" i="3"/>
  <c r="AM2816" i="3"/>
  <c r="AN2816" i="3"/>
  <c r="AV2816" i="3"/>
  <c r="C2817" i="3"/>
  <c r="D2817" i="3"/>
  <c r="E2817" i="3"/>
  <c r="F2817" i="3"/>
  <c r="G2817" i="3"/>
  <c r="H2817" i="3"/>
  <c r="J2817" i="3"/>
  <c r="K2817" i="3"/>
  <c r="L2817" i="3"/>
  <c r="M2817" i="3"/>
  <c r="AG2817" i="3"/>
  <c r="AH2817" i="3"/>
  <c r="AI2817" i="3"/>
  <c r="AJ2817" i="3"/>
  <c r="AK2817" i="3"/>
  <c r="AL2817" i="3"/>
  <c r="AM2817" i="3"/>
  <c r="AN2817" i="3"/>
  <c r="AV2817" i="3"/>
  <c r="C2818" i="3"/>
  <c r="D2818" i="3"/>
  <c r="E2818" i="3"/>
  <c r="F2818" i="3"/>
  <c r="G2818" i="3"/>
  <c r="H2818" i="3"/>
  <c r="J2818" i="3"/>
  <c r="K2818" i="3"/>
  <c r="L2818" i="3"/>
  <c r="M2818" i="3"/>
  <c r="AG2818" i="3"/>
  <c r="AH2818" i="3"/>
  <c r="AI2818" i="3"/>
  <c r="AJ2818" i="3"/>
  <c r="AK2818" i="3"/>
  <c r="AL2818" i="3"/>
  <c r="AM2818" i="3"/>
  <c r="AN2818" i="3"/>
  <c r="AV2818" i="3"/>
  <c r="C2819" i="3"/>
  <c r="D2819" i="3"/>
  <c r="E2819" i="3"/>
  <c r="F2819" i="3"/>
  <c r="G2819" i="3"/>
  <c r="H2819" i="3"/>
  <c r="J2819" i="3"/>
  <c r="K2819" i="3"/>
  <c r="L2819" i="3"/>
  <c r="M2819" i="3"/>
  <c r="AG2819" i="3"/>
  <c r="AH2819" i="3"/>
  <c r="AI2819" i="3"/>
  <c r="AJ2819" i="3"/>
  <c r="AK2819" i="3"/>
  <c r="AL2819" i="3"/>
  <c r="AM2819" i="3"/>
  <c r="AN2819" i="3"/>
  <c r="AV2819" i="3"/>
  <c r="C2820" i="3"/>
  <c r="D2820" i="3"/>
  <c r="E2820" i="3"/>
  <c r="F2820" i="3"/>
  <c r="G2820" i="3"/>
  <c r="H2820" i="3"/>
  <c r="J2820" i="3"/>
  <c r="K2820" i="3"/>
  <c r="L2820" i="3"/>
  <c r="M2820" i="3"/>
  <c r="AG2820" i="3"/>
  <c r="AH2820" i="3"/>
  <c r="AI2820" i="3"/>
  <c r="AJ2820" i="3"/>
  <c r="AK2820" i="3"/>
  <c r="AL2820" i="3"/>
  <c r="AM2820" i="3"/>
  <c r="AN2820" i="3"/>
  <c r="AV2820" i="3"/>
  <c r="C2821" i="3"/>
  <c r="D2821" i="3"/>
  <c r="E2821" i="3"/>
  <c r="F2821" i="3"/>
  <c r="G2821" i="3"/>
  <c r="H2821" i="3"/>
  <c r="J2821" i="3"/>
  <c r="K2821" i="3"/>
  <c r="L2821" i="3"/>
  <c r="M2821" i="3"/>
  <c r="AG2821" i="3"/>
  <c r="AH2821" i="3"/>
  <c r="AI2821" i="3"/>
  <c r="AJ2821" i="3"/>
  <c r="AK2821" i="3"/>
  <c r="AL2821" i="3"/>
  <c r="AM2821" i="3"/>
  <c r="AN2821" i="3"/>
  <c r="AV2821" i="3"/>
  <c r="C2822" i="3"/>
  <c r="D2822" i="3"/>
  <c r="E2822" i="3"/>
  <c r="F2822" i="3"/>
  <c r="G2822" i="3"/>
  <c r="H2822" i="3"/>
  <c r="J2822" i="3"/>
  <c r="K2822" i="3"/>
  <c r="L2822" i="3"/>
  <c r="M2822" i="3"/>
  <c r="AG2822" i="3"/>
  <c r="AH2822" i="3"/>
  <c r="AI2822" i="3"/>
  <c r="AJ2822" i="3"/>
  <c r="AK2822" i="3"/>
  <c r="AL2822" i="3"/>
  <c r="AM2822" i="3"/>
  <c r="AN2822" i="3"/>
  <c r="AV2822" i="3"/>
  <c r="C2823" i="3"/>
  <c r="D2823" i="3"/>
  <c r="E2823" i="3"/>
  <c r="F2823" i="3"/>
  <c r="G2823" i="3"/>
  <c r="H2823" i="3"/>
  <c r="J2823" i="3"/>
  <c r="K2823" i="3"/>
  <c r="L2823" i="3"/>
  <c r="M2823" i="3"/>
  <c r="AG2823" i="3"/>
  <c r="AH2823" i="3"/>
  <c r="AI2823" i="3"/>
  <c r="AJ2823" i="3"/>
  <c r="AK2823" i="3"/>
  <c r="AL2823" i="3"/>
  <c r="AM2823" i="3"/>
  <c r="AN2823" i="3"/>
  <c r="AV2823" i="3"/>
  <c r="C2824" i="3"/>
  <c r="D2824" i="3"/>
  <c r="E2824" i="3"/>
  <c r="F2824" i="3"/>
  <c r="G2824" i="3"/>
  <c r="H2824" i="3"/>
  <c r="J2824" i="3"/>
  <c r="K2824" i="3"/>
  <c r="L2824" i="3"/>
  <c r="M2824" i="3"/>
  <c r="AG2824" i="3"/>
  <c r="AH2824" i="3"/>
  <c r="AI2824" i="3"/>
  <c r="AJ2824" i="3"/>
  <c r="AK2824" i="3"/>
  <c r="AL2824" i="3"/>
  <c r="AM2824" i="3"/>
  <c r="AN2824" i="3"/>
  <c r="AV2824" i="3"/>
  <c r="C2825" i="3"/>
  <c r="D2825" i="3"/>
  <c r="E2825" i="3"/>
  <c r="F2825" i="3"/>
  <c r="G2825" i="3"/>
  <c r="H2825" i="3"/>
  <c r="J2825" i="3"/>
  <c r="K2825" i="3"/>
  <c r="L2825" i="3"/>
  <c r="M2825" i="3"/>
  <c r="AG2825" i="3"/>
  <c r="AH2825" i="3"/>
  <c r="AI2825" i="3"/>
  <c r="AJ2825" i="3"/>
  <c r="AK2825" i="3"/>
  <c r="AL2825" i="3"/>
  <c r="AM2825" i="3"/>
  <c r="AN2825" i="3"/>
  <c r="AV2825" i="3"/>
  <c r="C2826" i="3"/>
  <c r="D2826" i="3"/>
  <c r="E2826" i="3"/>
  <c r="F2826" i="3"/>
  <c r="G2826" i="3"/>
  <c r="H2826" i="3"/>
  <c r="J2826" i="3"/>
  <c r="K2826" i="3"/>
  <c r="L2826" i="3"/>
  <c r="M2826" i="3"/>
  <c r="AG2826" i="3"/>
  <c r="AH2826" i="3"/>
  <c r="AI2826" i="3"/>
  <c r="AJ2826" i="3"/>
  <c r="AK2826" i="3"/>
  <c r="AL2826" i="3"/>
  <c r="AM2826" i="3"/>
  <c r="AN2826" i="3"/>
  <c r="AV2826" i="3"/>
  <c r="C2827" i="3"/>
  <c r="D2827" i="3"/>
  <c r="E2827" i="3"/>
  <c r="F2827" i="3"/>
  <c r="G2827" i="3"/>
  <c r="H2827" i="3"/>
  <c r="J2827" i="3"/>
  <c r="K2827" i="3"/>
  <c r="L2827" i="3"/>
  <c r="M2827" i="3"/>
  <c r="AG2827" i="3"/>
  <c r="AH2827" i="3"/>
  <c r="AI2827" i="3"/>
  <c r="AJ2827" i="3"/>
  <c r="AK2827" i="3"/>
  <c r="AL2827" i="3"/>
  <c r="AM2827" i="3"/>
  <c r="AN2827" i="3"/>
  <c r="AV2827" i="3"/>
  <c r="C2828" i="3"/>
  <c r="D2828" i="3"/>
  <c r="E2828" i="3"/>
  <c r="F2828" i="3"/>
  <c r="G2828" i="3"/>
  <c r="H2828" i="3"/>
  <c r="J2828" i="3"/>
  <c r="K2828" i="3"/>
  <c r="L2828" i="3"/>
  <c r="M2828" i="3"/>
  <c r="AG2828" i="3"/>
  <c r="AH2828" i="3"/>
  <c r="AI2828" i="3"/>
  <c r="AJ2828" i="3"/>
  <c r="AK2828" i="3"/>
  <c r="AL2828" i="3"/>
  <c r="AM2828" i="3"/>
  <c r="AN2828" i="3"/>
  <c r="AV2828" i="3"/>
  <c r="C2829" i="3"/>
  <c r="D2829" i="3"/>
  <c r="E2829" i="3"/>
  <c r="F2829" i="3"/>
  <c r="G2829" i="3"/>
  <c r="H2829" i="3"/>
  <c r="J2829" i="3"/>
  <c r="K2829" i="3"/>
  <c r="L2829" i="3"/>
  <c r="M2829" i="3"/>
  <c r="AG2829" i="3"/>
  <c r="AH2829" i="3"/>
  <c r="AI2829" i="3"/>
  <c r="AJ2829" i="3"/>
  <c r="AK2829" i="3"/>
  <c r="AL2829" i="3"/>
  <c r="AM2829" i="3"/>
  <c r="AN2829" i="3"/>
  <c r="AV2829" i="3"/>
  <c r="C2830" i="3"/>
  <c r="D2830" i="3"/>
  <c r="E2830" i="3"/>
  <c r="F2830" i="3"/>
  <c r="G2830" i="3"/>
  <c r="H2830" i="3"/>
  <c r="J2830" i="3"/>
  <c r="K2830" i="3"/>
  <c r="L2830" i="3"/>
  <c r="M2830" i="3"/>
  <c r="AG2830" i="3"/>
  <c r="AH2830" i="3"/>
  <c r="AI2830" i="3"/>
  <c r="AJ2830" i="3"/>
  <c r="AK2830" i="3"/>
  <c r="AL2830" i="3"/>
  <c r="AM2830" i="3"/>
  <c r="AN2830" i="3"/>
  <c r="AV2830" i="3"/>
  <c r="C2831" i="3"/>
  <c r="D2831" i="3"/>
  <c r="E2831" i="3"/>
  <c r="F2831" i="3"/>
  <c r="G2831" i="3"/>
  <c r="H2831" i="3"/>
  <c r="J2831" i="3"/>
  <c r="K2831" i="3"/>
  <c r="L2831" i="3"/>
  <c r="M2831" i="3"/>
  <c r="AG2831" i="3"/>
  <c r="AH2831" i="3"/>
  <c r="AI2831" i="3"/>
  <c r="AJ2831" i="3"/>
  <c r="AK2831" i="3"/>
  <c r="AL2831" i="3"/>
  <c r="AM2831" i="3"/>
  <c r="AN2831" i="3"/>
  <c r="AV2831" i="3"/>
  <c r="C2832" i="3"/>
  <c r="D2832" i="3"/>
  <c r="E2832" i="3"/>
  <c r="F2832" i="3"/>
  <c r="G2832" i="3"/>
  <c r="H2832" i="3"/>
  <c r="J2832" i="3"/>
  <c r="K2832" i="3"/>
  <c r="L2832" i="3"/>
  <c r="M2832" i="3"/>
  <c r="AG2832" i="3"/>
  <c r="AH2832" i="3"/>
  <c r="AI2832" i="3"/>
  <c r="AJ2832" i="3"/>
  <c r="AK2832" i="3"/>
  <c r="AL2832" i="3"/>
  <c r="AM2832" i="3"/>
  <c r="AN2832" i="3"/>
  <c r="AV2832" i="3"/>
  <c r="C2833" i="3"/>
  <c r="D2833" i="3"/>
  <c r="E2833" i="3"/>
  <c r="F2833" i="3"/>
  <c r="G2833" i="3"/>
  <c r="H2833" i="3"/>
  <c r="J2833" i="3"/>
  <c r="K2833" i="3"/>
  <c r="L2833" i="3"/>
  <c r="M2833" i="3"/>
  <c r="AG2833" i="3"/>
  <c r="AH2833" i="3"/>
  <c r="AI2833" i="3"/>
  <c r="AJ2833" i="3"/>
  <c r="AK2833" i="3"/>
  <c r="AL2833" i="3"/>
  <c r="AM2833" i="3"/>
  <c r="AN2833" i="3"/>
  <c r="AV2833" i="3"/>
  <c r="C2834" i="3"/>
  <c r="D2834" i="3"/>
  <c r="E2834" i="3"/>
  <c r="F2834" i="3"/>
  <c r="G2834" i="3"/>
  <c r="H2834" i="3"/>
  <c r="J2834" i="3"/>
  <c r="K2834" i="3"/>
  <c r="L2834" i="3"/>
  <c r="M2834" i="3"/>
  <c r="AG2834" i="3"/>
  <c r="AH2834" i="3"/>
  <c r="AI2834" i="3"/>
  <c r="AJ2834" i="3"/>
  <c r="AK2834" i="3"/>
  <c r="AL2834" i="3"/>
  <c r="AM2834" i="3"/>
  <c r="AN2834" i="3"/>
  <c r="AV2834" i="3"/>
  <c r="C2835" i="3"/>
  <c r="D2835" i="3"/>
  <c r="E2835" i="3"/>
  <c r="F2835" i="3"/>
  <c r="G2835" i="3"/>
  <c r="H2835" i="3"/>
  <c r="J2835" i="3"/>
  <c r="K2835" i="3"/>
  <c r="L2835" i="3"/>
  <c r="M2835" i="3"/>
  <c r="AG2835" i="3"/>
  <c r="AH2835" i="3"/>
  <c r="AI2835" i="3"/>
  <c r="AJ2835" i="3"/>
  <c r="AK2835" i="3"/>
  <c r="AL2835" i="3"/>
  <c r="AM2835" i="3"/>
  <c r="AN2835" i="3"/>
  <c r="AV2835" i="3"/>
  <c r="C2836" i="3"/>
  <c r="D2836" i="3"/>
  <c r="E2836" i="3"/>
  <c r="F2836" i="3"/>
  <c r="G2836" i="3"/>
  <c r="H2836" i="3"/>
  <c r="J2836" i="3"/>
  <c r="K2836" i="3"/>
  <c r="L2836" i="3"/>
  <c r="M2836" i="3"/>
  <c r="AG2836" i="3"/>
  <c r="AH2836" i="3"/>
  <c r="AI2836" i="3"/>
  <c r="AJ2836" i="3"/>
  <c r="AK2836" i="3"/>
  <c r="AL2836" i="3"/>
  <c r="AM2836" i="3"/>
  <c r="AN2836" i="3"/>
  <c r="AV2836" i="3"/>
  <c r="C2837" i="3"/>
  <c r="D2837" i="3"/>
  <c r="E2837" i="3"/>
  <c r="F2837" i="3"/>
  <c r="G2837" i="3"/>
  <c r="H2837" i="3"/>
  <c r="J2837" i="3"/>
  <c r="K2837" i="3"/>
  <c r="L2837" i="3"/>
  <c r="M2837" i="3"/>
  <c r="AG2837" i="3"/>
  <c r="AH2837" i="3"/>
  <c r="AI2837" i="3"/>
  <c r="AJ2837" i="3"/>
  <c r="AK2837" i="3"/>
  <c r="AL2837" i="3"/>
  <c r="AM2837" i="3"/>
  <c r="AN2837" i="3"/>
  <c r="AV2837" i="3"/>
  <c r="C2838" i="3"/>
  <c r="D2838" i="3"/>
  <c r="E2838" i="3"/>
  <c r="F2838" i="3"/>
  <c r="G2838" i="3"/>
  <c r="H2838" i="3"/>
  <c r="J2838" i="3"/>
  <c r="K2838" i="3"/>
  <c r="L2838" i="3"/>
  <c r="M2838" i="3"/>
  <c r="AG2838" i="3"/>
  <c r="AH2838" i="3"/>
  <c r="AI2838" i="3"/>
  <c r="AJ2838" i="3"/>
  <c r="AK2838" i="3"/>
  <c r="AL2838" i="3"/>
  <c r="AM2838" i="3"/>
  <c r="AN2838" i="3"/>
  <c r="AV2838" i="3"/>
  <c r="C2839" i="3"/>
  <c r="D2839" i="3"/>
  <c r="E2839" i="3"/>
  <c r="F2839" i="3"/>
  <c r="G2839" i="3"/>
  <c r="H2839" i="3"/>
  <c r="J2839" i="3"/>
  <c r="K2839" i="3"/>
  <c r="L2839" i="3"/>
  <c r="M2839" i="3"/>
  <c r="AG2839" i="3"/>
  <c r="AH2839" i="3"/>
  <c r="AI2839" i="3"/>
  <c r="AJ2839" i="3"/>
  <c r="AK2839" i="3"/>
  <c r="AL2839" i="3"/>
  <c r="AM2839" i="3"/>
  <c r="AN2839" i="3"/>
  <c r="AV2839" i="3"/>
  <c r="C2840" i="3"/>
  <c r="D2840" i="3"/>
  <c r="E2840" i="3"/>
  <c r="F2840" i="3"/>
  <c r="G2840" i="3"/>
  <c r="H2840" i="3"/>
  <c r="J2840" i="3"/>
  <c r="K2840" i="3"/>
  <c r="L2840" i="3"/>
  <c r="M2840" i="3"/>
  <c r="AG2840" i="3"/>
  <c r="AH2840" i="3"/>
  <c r="AI2840" i="3"/>
  <c r="AJ2840" i="3"/>
  <c r="AK2840" i="3"/>
  <c r="AL2840" i="3"/>
  <c r="AM2840" i="3"/>
  <c r="AN2840" i="3"/>
  <c r="AV2840" i="3"/>
  <c r="C2841" i="3"/>
  <c r="D2841" i="3"/>
  <c r="E2841" i="3"/>
  <c r="F2841" i="3"/>
  <c r="G2841" i="3"/>
  <c r="H2841" i="3"/>
  <c r="J2841" i="3"/>
  <c r="K2841" i="3"/>
  <c r="L2841" i="3"/>
  <c r="M2841" i="3"/>
  <c r="AG2841" i="3"/>
  <c r="AH2841" i="3"/>
  <c r="AI2841" i="3"/>
  <c r="AJ2841" i="3"/>
  <c r="AK2841" i="3"/>
  <c r="AL2841" i="3"/>
  <c r="AM2841" i="3"/>
  <c r="AN2841" i="3"/>
  <c r="AV2841" i="3"/>
  <c r="C2843" i="3"/>
  <c r="D2843" i="3"/>
  <c r="E2843" i="3"/>
  <c r="F2843" i="3"/>
  <c r="G2843" i="3"/>
  <c r="H2843" i="3"/>
  <c r="J2843" i="3"/>
  <c r="K2843" i="3"/>
  <c r="L2843" i="3"/>
  <c r="M2843" i="3"/>
  <c r="AG2843" i="3"/>
  <c r="AH2843" i="3"/>
  <c r="AI2843" i="3"/>
  <c r="AJ2843" i="3"/>
  <c r="AK2843" i="3"/>
  <c r="AL2843" i="3"/>
  <c r="AM2843" i="3"/>
  <c r="AN2843" i="3"/>
  <c r="AV2843" i="3"/>
  <c r="C2844" i="3"/>
  <c r="D2844" i="3"/>
  <c r="E2844" i="3"/>
  <c r="F2844" i="3"/>
  <c r="G2844" i="3"/>
  <c r="H2844" i="3"/>
  <c r="J2844" i="3"/>
  <c r="K2844" i="3"/>
  <c r="L2844" i="3"/>
  <c r="M2844" i="3"/>
  <c r="AG2844" i="3"/>
  <c r="AH2844" i="3"/>
  <c r="AI2844" i="3"/>
  <c r="AJ2844" i="3"/>
  <c r="AK2844" i="3"/>
  <c r="AL2844" i="3"/>
  <c r="AM2844" i="3"/>
  <c r="AN2844" i="3"/>
  <c r="AV2844" i="3"/>
  <c r="C2845" i="3"/>
  <c r="D2845" i="3"/>
  <c r="E2845" i="3"/>
  <c r="F2845" i="3"/>
  <c r="G2845" i="3"/>
  <c r="H2845" i="3"/>
  <c r="J2845" i="3"/>
  <c r="K2845" i="3"/>
  <c r="L2845" i="3"/>
  <c r="M2845" i="3"/>
  <c r="AG2845" i="3"/>
  <c r="AH2845" i="3"/>
  <c r="AI2845" i="3"/>
  <c r="AJ2845" i="3"/>
  <c r="AK2845" i="3"/>
  <c r="AL2845" i="3"/>
  <c r="AM2845" i="3"/>
  <c r="AN2845" i="3"/>
  <c r="AV2845" i="3"/>
  <c r="C2846" i="3"/>
  <c r="D2846" i="3"/>
  <c r="E2846" i="3"/>
  <c r="F2846" i="3"/>
  <c r="G2846" i="3"/>
  <c r="H2846" i="3"/>
  <c r="J2846" i="3"/>
  <c r="K2846" i="3"/>
  <c r="L2846" i="3"/>
  <c r="M2846" i="3"/>
  <c r="AG2846" i="3"/>
  <c r="AH2846" i="3"/>
  <c r="AI2846" i="3"/>
  <c r="AJ2846" i="3"/>
  <c r="AK2846" i="3"/>
  <c r="AL2846" i="3"/>
  <c r="AM2846" i="3"/>
  <c r="AN2846" i="3"/>
  <c r="AV2846" i="3"/>
  <c r="C2847" i="3"/>
  <c r="D2847" i="3"/>
  <c r="E2847" i="3"/>
  <c r="F2847" i="3"/>
  <c r="G2847" i="3"/>
  <c r="H2847" i="3"/>
  <c r="J2847" i="3"/>
  <c r="K2847" i="3"/>
  <c r="L2847" i="3"/>
  <c r="M2847" i="3"/>
  <c r="AG2847" i="3"/>
  <c r="AH2847" i="3"/>
  <c r="AI2847" i="3"/>
  <c r="AJ2847" i="3"/>
  <c r="AK2847" i="3"/>
  <c r="AL2847" i="3"/>
  <c r="AM2847" i="3"/>
  <c r="AN2847" i="3"/>
  <c r="AV2847" i="3"/>
  <c r="C2848" i="3"/>
  <c r="D2848" i="3"/>
  <c r="E2848" i="3"/>
  <c r="F2848" i="3"/>
  <c r="G2848" i="3"/>
  <c r="H2848" i="3"/>
  <c r="J2848" i="3"/>
  <c r="K2848" i="3"/>
  <c r="L2848" i="3"/>
  <c r="M2848" i="3"/>
  <c r="AG2848" i="3"/>
  <c r="AH2848" i="3"/>
  <c r="AI2848" i="3"/>
  <c r="AJ2848" i="3"/>
  <c r="AK2848" i="3"/>
  <c r="AL2848" i="3"/>
  <c r="AM2848" i="3"/>
  <c r="AN2848" i="3"/>
  <c r="AV2848" i="3"/>
  <c r="C2849" i="3"/>
  <c r="D2849" i="3"/>
  <c r="E2849" i="3"/>
  <c r="F2849" i="3"/>
  <c r="G2849" i="3"/>
  <c r="H2849" i="3"/>
  <c r="J2849" i="3"/>
  <c r="K2849" i="3"/>
  <c r="L2849" i="3"/>
  <c r="M2849" i="3"/>
  <c r="AG2849" i="3"/>
  <c r="AH2849" i="3"/>
  <c r="AI2849" i="3"/>
  <c r="AJ2849" i="3"/>
  <c r="AK2849" i="3"/>
  <c r="AL2849" i="3"/>
  <c r="AM2849" i="3"/>
  <c r="AN2849" i="3"/>
  <c r="AV2849" i="3"/>
  <c r="C2850" i="3"/>
  <c r="D2850" i="3"/>
  <c r="E2850" i="3"/>
  <c r="F2850" i="3"/>
  <c r="G2850" i="3"/>
  <c r="H2850" i="3"/>
  <c r="J2850" i="3"/>
  <c r="K2850" i="3"/>
  <c r="L2850" i="3"/>
  <c r="M2850" i="3"/>
  <c r="AG2850" i="3"/>
  <c r="AH2850" i="3"/>
  <c r="AI2850" i="3"/>
  <c r="AJ2850" i="3"/>
  <c r="AK2850" i="3"/>
  <c r="AL2850" i="3"/>
  <c r="AM2850" i="3"/>
  <c r="AN2850" i="3"/>
  <c r="AV2850" i="3"/>
  <c r="C2851" i="3"/>
  <c r="D2851" i="3"/>
  <c r="E2851" i="3"/>
  <c r="F2851" i="3"/>
  <c r="G2851" i="3"/>
  <c r="H2851" i="3"/>
  <c r="J2851" i="3"/>
  <c r="K2851" i="3"/>
  <c r="L2851" i="3"/>
  <c r="M2851" i="3"/>
  <c r="AG2851" i="3"/>
  <c r="AH2851" i="3"/>
  <c r="AI2851" i="3"/>
  <c r="AJ2851" i="3"/>
  <c r="AK2851" i="3"/>
  <c r="AL2851" i="3"/>
  <c r="AM2851" i="3"/>
  <c r="AN2851" i="3"/>
  <c r="AV2851" i="3"/>
  <c r="C2852" i="3"/>
  <c r="D2852" i="3"/>
  <c r="E2852" i="3"/>
  <c r="F2852" i="3"/>
  <c r="G2852" i="3"/>
  <c r="H2852" i="3"/>
  <c r="J2852" i="3"/>
  <c r="K2852" i="3"/>
  <c r="L2852" i="3"/>
  <c r="M2852" i="3"/>
  <c r="AG2852" i="3"/>
  <c r="AH2852" i="3"/>
  <c r="AI2852" i="3"/>
  <c r="AJ2852" i="3"/>
  <c r="AK2852" i="3"/>
  <c r="AL2852" i="3"/>
  <c r="AM2852" i="3"/>
  <c r="AN2852" i="3"/>
  <c r="AV2852" i="3"/>
  <c r="C2853" i="3"/>
  <c r="D2853" i="3"/>
  <c r="E2853" i="3"/>
  <c r="F2853" i="3"/>
  <c r="G2853" i="3"/>
  <c r="H2853" i="3"/>
  <c r="J2853" i="3"/>
  <c r="K2853" i="3"/>
  <c r="L2853" i="3"/>
  <c r="M2853" i="3"/>
  <c r="AG2853" i="3"/>
  <c r="AH2853" i="3"/>
  <c r="AI2853" i="3"/>
  <c r="AJ2853" i="3"/>
  <c r="AK2853" i="3"/>
  <c r="AL2853" i="3"/>
  <c r="AM2853" i="3"/>
  <c r="AN2853" i="3"/>
  <c r="AV2853" i="3"/>
  <c r="C2854" i="3"/>
  <c r="D2854" i="3"/>
  <c r="E2854" i="3"/>
  <c r="F2854" i="3"/>
  <c r="G2854" i="3"/>
  <c r="H2854" i="3"/>
  <c r="J2854" i="3"/>
  <c r="K2854" i="3"/>
  <c r="L2854" i="3"/>
  <c r="M2854" i="3"/>
  <c r="AG2854" i="3"/>
  <c r="AH2854" i="3"/>
  <c r="AI2854" i="3"/>
  <c r="AJ2854" i="3"/>
  <c r="AK2854" i="3"/>
  <c r="AL2854" i="3"/>
  <c r="AM2854" i="3"/>
  <c r="AN2854" i="3"/>
  <c r="AV2854" i="3"/>
  <c r="C2855" i="3"/>
  <c r="D2855" i="3"/>
  <c r="E2855" i="3"/>
  <c r="F2855" i="3"/>
  <c r="G2855" i="3"/>
  <c r="H2855" i="3"/>
  <c r="J2855" i="3"/>
  <c r="K2855" i="3"/>
  <c r="L2855" i="3"/>
  <c r="M2855" i="3"/>
  <c r="AG2855" i="3"/>
  <c r="AH2855" i="3"/>
  <c r="AI2855" i="3"/>
  <c r="AJ2855" i="3"/>
  <c r="AK2855" i="3"/>
  <c r="AL2855" i="3"/>
  <c r="AM2855" i="3"/>
  <c r="AN2855" i="3"/>
  <c r="AV2855" i="3"/>
  <c r="C2856" i="3"/>
  <c r="D2856" i="3"/>
  <c r="E2856" i="3"/>
  <c r="F2856" i="3"/>
  <c r="G2856" i="3"/>
  <c r="H2856" i="3"/>
  <c r="J2856" i="3"/>
  <c r="K2856" i="3"/>
  <c r="L2856" i="3"/>
  <c r="M2856" i="3"/>
  <c r="AG2856" i="3"/>
  <c r="AH2856" i="3"/>
  <c r="AI2856" i="3"/>
  <c r="AJ2856" i="3"/>
  <c r="AK2856" i="3"/>
  <c r="AL2856" i="3"/>
  <c r="AM2856" i="3"/>
  <c r="AN2856" i="3"/>
  <c r="AV2856" i="3"/>
  <c r="C2857" i="3"/>
  <c r="D2857" i="3"/>
  <c r="E2857" i="3"/>
  <c r="F2857" i="3"/>
  <c r="G2857" i="3"/>
  <c r="H2857" i="3"/>
  <c r="J2857" i="3"/>
  <c r="K2857" i="3"/>
  <c r="L2857" i="3"/>
  <c r="M2857" i="3"/>
  <c r="AG2857" i="3"/>
  <c r="AH2857" i="3"/>
  <c r="AI2857" i="3"/>
  <c r="AJ2857" i="3"/>
  <c r="AK2857" i="3"/>
  <c r="AL2857" i="3"/>
  <c r="AM2857" i="3"/>
  <c r="AN2857" i="3"/>
  <c r="AV2857" i="3"/>
  <c r="C2858" i="3"/>
  <c r="D2858" i="3"/>
  <c r="E2858" i="3"/>
  <c r="F2858" i="3"/>
  <c r="G2858" i="3"/>
  <c r="H2858" i="3"/>
  <c r="J2858" i="3"/>
  <c r="K2858" i="3"/>
  <c r="L2858" i="3"/>
  <c r="M2858" i="3"/>
  <c r="AG2858" i="3"/>
  <c r="AH2858" i="3"/>
  <c r="AI2858" i="3"/>
  <c r="AJ2858" i="3"/>
  <c r="AK2858" i="3"/>
  <c r="AL2858" i="3"/>
  <c r="AM2858" i="3"/>
  <c r="AN2858" i="3"/>
  <c r="AV2858" i="3"/>
  <c r="C2859" i="3"/>
  <c r="D2859" i="3"/>
  <c r="E2859" i="3"/>
  <c r="F2859" i="3"/>
  <c r="G2859" i="3"/>
  <c r="H2859" i="3"/>
  <c r="J2859" i="3"/>
  <c r="K2859" i="3"/>
  <c r="L2859" i="3"/>
  <c r="M2859" i="3"/>
  <c r="AG2859" i="3"/>
  <c r="AH2859" i="3"/>
  <c r="AI2859" i="3"/>
  <c r="AJ2859" i="3"/>
  <c r="AK2859" i="3"/>
  <c r="AL2859" i="3"/>
  <c r="AM2859" i="3"/>
  <c r="AN2859" i="3"/>
  <c r="AV2859" i="3"/>
  <c r="C2860" i="3"/>
  <c r="D2860" i="3"/>
  <c r="E2860" i="3"/>
  <c r="F2860" i="3"/>
  <c r="G2860" i="3"/>
  <c r="H2860" i="3"/>
  <c r="J2860" i="3"/>
  <c r="K2860" i="3"/>
  <c r="L2860" i="3"/>
  <c r="M2860" i="3"/>
  <c r="AG2860" i="3"/>
  <c r="AH2860" i="3"/>
  <c r="AI2860" i="3"/>
  <c r="AJ2860" i="3"/>
  <c r="AK2860" i="3"/>
  <c r="AL2860" i="3"/>
  <c r="AM2860" i="3"/>
  <c r="AN2860" i="3"/>
  <c r="AV2860" i="3"/>
  <c r="C2861" i="3"/>
  <c r="D2861" i="3"/>
  <c r="E2861" i="3"/>
  <c r="F2861" i="3"/>
  <c r="G2861" i="3"/>
  <c r="H2861" i="3"/>
  <c r="J2861" i="3"/>
  <c r="K2861" i="3"/>
  <c r="L2861" i="3"/>
  <c r="M2861" i="3"/>
  <c r="AG2861" i="3"/>
  <c r="AH2861" i="3"/>
  <c r="AI2861" i="3"/>
  <c r="AJ2861" i="3"/>
  <c r="AK2861" i="3"/>
  <c r="AL2861" i="3"/>
  <c r="AM2861" i="3"/>
  <c r="AN2861" i="3"/>
  <c r="AV2861" i="3"/>
  <c r="C2862" i="3"/>
  <c r="D2862" i="3"/>
  <c r="E2862" i="3"/>
  <c r="F2862" i="3"/>
  <c r="G2862" i="3"/>
  <c r="H2862" i="3"/>
  <c r="J2862" i="3"/>
  <c r="K2862" i="3"/>
  <c r="L2862" i="3"/>
  <c r="M2862" i="3"/>
  <c r="AG2862" i="3"/>
  <c r="AH2862" i="3"/>
  <c r="AI2862" i="3"/>
  <c r="AJ2862" i="3"/>
  <c r="AK2862" i="3"/>
  <c r="AL2862" i="3"/>
  <c r="AM2862" i="3"/>
  <c r="AN2862" i="3"/>
  <c r="AV2862" i="3"/>
  <c r="C2863" i="3"/>
  <c r="D2863" i="3"/>
  <c r="E2863" i="3"/>
  <c r="F2863" i="3"/>
  <c r="G2863" i="3"/>
  <c r="H2863" i="3"/>
  <c r="J2863" i="3"/>
  <c r="K2863" i="3"/>
  <c r="L2863" i="3"/>
  <c r="M2863" i="3"/>
  <c r="AG2863" i="3"/>
  <c r="AH2863" i="3"/>
  <c r="AI2863" i="3"/>
  <c r="AJ2863" i="3"/>
  <c r="AK2863" i="3"/>
  <c r="AL2863" i="3"/>
  <c r="AM2863" i="3"/>
  <c r="AN2863" i="3"/>
  <c r="AV2863" i="3"/>
  <c r="C2864" i="3"/>
  <c r="D2864" i="3"/>
  <c r="E2864" i="3"/>
  <c r="F2864" i="3"/>
  <c r="G2864" i="3"/>
  <c r="H2864" i="3"/>
  <c r="J2864" i="3"/>
  <c r="K2864" i="3"/>
  <c r="L2864" i="3"/>
  <c r="M2864" i="3"/>
  <c r="AG2864" i="3"/>
  <c r="AH2864" i="3"/>
  <c r="AI2864" i="3"/>
  <c r="AJ2864" i="3"/>
  <c r="AK2864" i="3"/>
  <c r="AL2864" i="3"/>
  <c r="AM2864" i="3"/>
  <c r="AN2864" i="3"/>
  <c r="AV2864" i="3"/>
  <c r="C2865" i="3"/>
  <c r="D2865" i="3"/>
  <c r="E2865" i="3"/>
  <c r="F2865" i="3"/>
  <c r="G2865" i="3"/>
  <c r="H2865" i="3"/>
  <c r="J2865" i="3"/>
  <c r="K2865" i="3"/>
  <c r="L2865" i="3"/>
  <c r="M2865" i="3"/>
  <c r="AG2865" i="3"/>
  <c r="AH2865" i="3"/>
  <c r="AI2865" i="3"/>
  <c r="AJ2865" i="3"/>
  <c r="AK2865" i="3"/>
  <c r="AL2865" i="3"/>
  <c r="AM2865" i="3"/>
  <c r="AN2865" i="3"/>
  <c r="AV2865" i="3"/>
  <c r="C2866" i="3"/>
  <c r="D2866" i="3"/>
  <c r="E2866" i="3"/>
  <c r="F2866" i="3"/>
  <c r="G2866" i="3"/>
  <c r="H2866" i="3"/>
  <c r="J2866" i="3"/>
  <c r="K2866" i="3"/>
  <c r="L2866" i="3"/>
  <c r="M2866" i="3"/>
  <c r="AG2866" i="3"/>
  <c r="AH2866" i="3"/>
  <c r="AI2866" i="3"/>
  <c r="AJ2866" i="3"/>
  <c r="AK2866" i="3"/>
  <c r="AL2866" i="3"/>
  <c r="AM2866" i="3"/>
  <c r="AN2866" i="3"/>
  <c r="AV2866" i="3"/>
  <c r="C2867" i="3"/>
  <c r="D2867" i="3"/>
  <c r="E2867" i="3"/>
  <c r="F2867" i="3"/>
  <c r="G2867" i="3"/>
  <c r="H2867" i="3"/>
  <c r="J2867" i="3"/>
  <c r="K2867" i="3"/>
  <c r="L2867" i="3"/>
  <c r="M2867" i="3"/>
  <c r="AG2867" i="3"/>
  <c r="AH2867" i="3"/>
  <c r="AI2867" i="3"/>
  <c r="AJ2867" i="3"/>
  <c r="AK2867" i="3"/>
  <c r="AL2867" i="3"/>
  <c r="AM2867" i="3"/>
  <c r="AN2867" i="3"/>
  <c r="AV2867" i="3"/>
  <c r="C2868" i="3"/>
  <c r="D2868" i="3"/>
  <c r="E2868" i="3"/>
  <c r="F2868" i="3"/>
  <c r="G2868" i="3"/>
  <c r="H2868" i="3"/>
  <c r="J2868" i="3"/>
  <c r="K2868" i="3"/>
  <c r="L2868" i="3"/>
  <c r="M2868" i="3"/>
  <c r="AG2868" i="3"/>
  <c r="AH2868" i="3"/>
  <c r="AI2868" i="3"/>
  <c r="AJ2868" i="3"/>
  <c r="AK2868" i="3"/>
  <c r="AL2868" i="3"/>
  <c r="AM2868" i="3"/>
  <c r="AN2868" i="3"/>
  <c r="AV2868" i="3"/>
  <c r="C2869" i="3"/>
  <c r="D2869" i="3"/>
  <c r="E2869" i="3"/>
  <c r="F2869" i="3"/>
  <c r="G2869" i="3"/>
  <c r="H2869" i="3"/>
  <c r="J2869" i="3"/>
  <c r="K2869" i="3"/>
  <c r="L2869" i="3"/>
  <c r="M2869" i="3"/>
  <c r="AG2869" i="3"/>
  <c r="AH2869" i="3"/>
  <c r="AI2869" i="3"/>
  <c r="AJ2869" i="3"/>
  <c r="AK2869" i="3"/>
  <c r="AL2869" i="3"/>
  <c r="AM2869" i="3"/>
  <c r="AN2869" i="3"/>
  <c r="AV2869" i="3"/>
  <c r="C2870" i="3"/>
  <c r="D2870" i="3"/>
  <c r="E2870" i="3"/>
  <c r="F2870" i="3"/>
  <c r="G2870" i="3"/>
  <c r="H2870" i="3"/>
  <c r="J2870" i="3"/>
  <c r="K2870" i="3"/>
  <c r="L2870" i="3"/>
  <c r="M2870" i="3"/>
  <c r="AG2870" i="3"/>
  <c r="AH2870" i="3"/>
  <c r="AI2870" i="3"/>
  <c r="AJ2870" i="3"/>
  <c r="AK2870" i="3"/>
  <c r="AL2870" i="3"/>
  <c r="AM2870" i="3"/>
  <c r="AN2870" i="3"/>
  <c r="AV2870" i="3"/>
  <c r="C2871" i="3"/>
  <c r="D2871" i="3"/>
  <c r="E2871" i="3"/>
  <c r="F2871" i="3"/>
  <c r="G2871" i="3"/>
  <c r="H2871" i="3"/>
  <c r="J2871" i="3"/>
  <c r="K2871" i="3"/>
  <c r="L2871" i="3"/>
  <c r="M2871" i="3"/>
  <c r="AG2871" i="3"/>
  <c r="AH2871" i="3"/>
  <c r="AI2871" i="3"/>
  <c r="AJ2871" i="3"/>
  <c r="AK2871" i="3"/>
  <c r="AL2871" i="3"/>
  <c r="AM2871" i="3"/>
  <c r="AN2871" i="3"/>
  <c r="AV2871" i="3"/>
  <c r="C2872" i="3"/>
  <c r="D2872" i="3"/>
  <c r="E2872" i="3"/>
  <c r="F2872" i="3"/>
  <c r="G2872" i="3"/>
  <c r="H2872" i="3"/>
  <c r="J2872" i="3"/>
  <c r="K2872" i="3"/>
  <c r="L2872" i="3"/>
  <c r="M2872" i="3"/>
  <c r="AG2872" i="3"/>
  <c r="AH2872" i="3"/>
  <c r="AI2872" i="3"/>
  <c r="AJ2872" i="3"/>
  <c r="AK2872" i="3"/>
  <c r="AL2872" i="3"/>
  <c r="AM2872" i="3"/>
  <c r="AN2872" i="3"/>
  <c r="AV2872" i="3"/>
  <c r="C2874" i="3"/>
  <c r="D2874" i="3"/>
  <c r="E2874" i="3"/>
  <c r="F2874" i="3"/>
  <c r="G2874" i="3"/>
  <c r="H2874" i="3"/>
  <c r="J2874" i="3"/>
  <c r="K2874" i="3"/>
  <c r="L2874" i="3"/>
  <c r="M2874" i="3"/>
  <c r="AG2874" i="3"/>
  <c r="AH2874" i="3"/>
  <c r="AI2874" i="3"/>
  <c r="AJ2874" i="3"/>
  <c r="AK2874" i="3"/>
  <c r="AL2874" i="3"/>
  <c r="AM2874" i="3"/>
  <c r="AN2874" i="3"/>
  <c r="AV2874" i="3"/>
  <c r="C2875" i="3"/>
  <c r="D2875" i="3"/>
  <c r="E2875" i="3"/>
  <c r="F2875" i="3"/>
  <c r="G2875" i="3"/>
  <c r="H2875" i="3"/>
  <c r="J2875" i="3"/>
  <c r="K2875" i="3"/>
  <c r="L2875" i="3"/>
  <c r="M2875" i="3"/>
  <c r="AG2875" i="3"/>
  <c r="AH2875" i="3"/>
  <c r="AI2875" i="3"/>
  <c r="AJ2875" i="3"/>
  <c r="AK2875" i="3"/>
  <c r="AL2875" i="3"/>
  <c r="AM2875" i="3"/>
  <c r="AN2875" i="3"/>
  <c r="AV2875" i="3"/>
  <c r="C2876" i="3"/>
  <c r="D2876" i="3"/>
  <c r="E2876" i="3"/>
  <c r="F2876" i="3"/>
  <c r="G2876" i="3"/>
  <c r="H2876" i="3"/>
  <c r="J2876" i="3"/>
  <c r="K2876" i="3"/>
  <c r="L2876" i="3"/>
  <c r="M2876" i="3"/>
  <c r="AG2876" i="3"/>
  <c r="AH2876" i="3"/>
  <c r="AI2876" i="3"/>
  <c r="AJ2876" i="3"/>
  <c r="AK2876" i="3"/>
  <c r="AL2876" i="3"/>
  <c r="AM2876" i="3"/>
  <c r="AN2876" i="3"/>
  <c r="AV2876" i="3"/>
  <c r="C2877" i="3"/>
  <c r="D2877" i="3"/>
  <c r="E2877" i="3"/>
  <c r="F2877" i="3"/>
  <c r="G2877" i="3"/>
  <c r="H2877" i="3"/>
  <c r="J2877" i="3"/>
  <c r="K2877" i="3"/>
  <c r="L2877" i="3"/>
  <c r="M2877" i="3"/>
  <c r="AG2877" i="3"/>
  <c r="AH2877" i="3"/>
  <c r="AI2877" i="3"/>
  <c r="AJ2877" i="3"/>
  <c r="AK2877" i="3"/>
  <c r="AL2877" i="3"/>
  <c r="AM2877" i="3"/>
  <c r="AN2877" i="3"/>
  <c r="AV2877" i="3"/>
  <c r="C2878" i="3"/>
  <c r="D2878" i="3"/>
  <c r="E2878" i="3"/>
  <c r="F2878" i="3"/>
  <c r="G2878" i="3"/>
  <c r="H2878" i="3"/>
  <c r="J2878" i="3"/>
  <c r="K2878" i="3"/>
  <c r="L2878" i="3"/>
  <c r="M2878" i="3"/>
  <c r="AG2878" i="3"/>
  <c r="AH2878" i="3"/>
  <c r="AI2878" i="3"/>
  <c r="AJ2878" i="3"/>
  <c r="AK2878" i="3"/>
  <c r="AL2878" i="3"/>
  <c r="AM2878" i="3"/>
  <c r="AN2878" i="3"/>
  <c r="AV2878" i="3"/>
  <c r="C2879" i="3"/>
  <c r="D2879" i="3"/>
  <c r="E2879" i="3"/>
  <c r="F2879" i="3"/>
  <c r="G2879" i="3"/>
  <c r="H2879" i="3"/>
  <c r="J2879" i="3"/>
  <c r="K2879" i="3"/>
  <c r="L2879" i="3"/>
  <c r="M2879" i="3"/>
  <c r="AG2879" i="3"/>
  <c r="AH2879" i="3"/>
  <c r="AI2879" i="3"/>
  <c r="AJ2879" i="3"/>
  <c r="AK2879" i="3"/>
  <c r="AL2879" i="3"/>
  <c r="AM2879" i="3"/>
  <c r="AN2879" i="3"/>
  <c r="AV2879" i="3"/>
  <c r="C2880" i="3"/>
  <c r="D2880" i="3"/>
  <c r="E2880" i="3"/>
  <c r="F2880" i="3"/>
  <c r="G2880" i="3"/>
  <c r="H2880" i="3"/>
  <c r="J2880" i="3"/>
  <c r="K2880" i="3"/>
  <c r="L2880" i="3"/>
  <c r="M2880" i="3"/>
  <c r="AG2880" i="3"/>
  <c r="AH2880" i="3"/>
  <c r="AI2880" i="3"/>
  <c r="AJ2880" i="3"/>
  <c r="AK2880" i="3"/>
  <c r="AL2880" i="3"/>
  <c r="AM2880" i="3"/>
  <c r="AN2880" i="3"/>
  <c r="AV2880" i="3"/>
  <c r="C2881" i="3"/>
  <c r="D2881" i="3"/>
  <c r="E2881" i="3"/>
  <c r="F2881" i="3"/>
  <c r="G2881" i="3"/>
  <c r="H2881" i="3"/>
  <c r="J2881" i="3"/>
  <c r="K2881" i="3"/>
  <c r="L2881" i="3"/>
  <c r="M2881" i="3"/>
  <c r="AG2881" i="3"/>
  <c r="AH2881" i="3"/>
  <c r="AI2881" i="3"/>
  <c r="AJ2881" i="3"/>
  <c r="AK2881" i="3"/>
  <c r="AL2881" i="3"/>
  <c r="AM2881" i="3"/>
  <c r="AN2881" i="3"/>
  <c r="AV2881" i="3"/>
  <c r="C2882" i="3"/>
  <c r="D2882" i="3"/>
  <c r="E2882" i="3"/>
  <c r="F2882" i="3"/>
  <c r="G2882" i="3"/>
  <c r="H2882" i="3"/>
  <c r="J2882" i="3"/>
  <c r="K2882" i="3"/>
  <c r="L2882" i="3"/>
  <c r="M2882" i="3"/>
  <c r="AG2882" i="3"/>
  <c r="AH2882" i="3"/>
  <c r="AI2882" i="3"/>
  <c r="AJ2882" i="3"/>
  <c r="AK2882" i="3"/>
  <c r="AL2882" i="3"/>
  <c r="AM2882" i="3"/>
  <c r="AN2882" i="3"/>
  <c r="AV2882" i="3"/>
  <c r="C2883" i="3"/>
  <c r="D2883" i="3"/>
  <c r="E2883" i="3"/>
  <c r="F2883" i="3"/>
  <c r="G2883" i="3"/>
  <c r="H2883" i="3"/>
  <c r="J2883" i="3"/>
  <c r="K2883" i="3"/>
  <c r="L2883" i="3"/>
  <c r="M2883" i="3"/>
  <c r="AG2883" i="3"/>
  <c r="AH2883" i="3"/>
  <c r="AI2883" i="3"/>
  <c r="AJ2883" i="3"/>
  <c r="AK2883" i="3"/>
  <c r="AL2883" i="3"/>
  <c r="AM2883" i="3"/>
  <c r="AN2883" i="3"/>
  <c r="AV2883" i="3"/>
  <c r="C2884" i="3"/>
  <c r="D2884" i="3"/>
  <c r="E2884" i="3"/>
  <c r="F2884" i="3"/>
  <c r="G2884" i="3"/>
  <c r="H2884" i="3"/>
  <c r="J2884" i="3"/>
  <c r="K2884" i="3"/>
  <c r="L2884" i="3"/>
  <c r="M2884" i="3"/>
  <c r="AG2884" i="3"/>
  <c r="AH2884" i="3"/>
  <c r="AI2884" i="3"/>
  <c r="AJ2884" i="3"/>
  <c r="AK2884" i="3"/>
  <c r="AL2884" i="3"/>
  <c r="AM2884" i="3"/>
  <c r="AN2884" i="3"/>
  <c r="AV2884" i="3"/>
  <c r="C2885" i="3"/>
  <c r="D2885" i="3"/>
  <c r="E2885" i="3"/>
  <c r="F2885" i="3"/>
  <c r="G2885" i="3"/>
  <c r="H2885" i="3"/>
  <c r="J2885" i="3"/>
  <c r="K2885" i="3"/>
  <c r="L2885" i="3"/>
  <c r="M2885" i="3"/>
  <c r="AG2885" i="3"/>
  <c r="AH2885" i="3"/>
  <c r="AI2885" i="3"/>
  <c r="AJ2885" i="3"/>
  <c r="AK2885" i="3"/>
  <c r="AL2885" i="3"/>
  <c r="AM2885" i="3"/>
  <c r="AN2885" i="3"/>
  <c r="AV2885" i="3"/>
  <c r="C2886" i="3"/>
  <c r="D2886" i="3"/>
  <c r="E2886" i="3"/>
  <c r="F2886" i="3"/>
  <c r="G2886" i="3"/>
  <c r="H2886" i="3"/>
  <c r="J2886" i="3"/>
  <c r="K2886" i="3"/>
  <c r="L2886" i="3"/>
  <c r="M2886" i="3"/>
  <c r="AG2886" i="3"/>
  <c r="AH2886" i="3"/>
  <c r="AI2886" i="3"/>
  <c r="AJ2886" i="3"/>
  <c r="AK2886" i="3"/>
  <c r="AL2886" i="3"/>
  <c r="AM2886" i="3"/>
  <c r="AN2886" i="3"/>
  <c r="AV2886" i="3"/>
  <c r="C2887" i="3"/>
  <c r="D2887" i="3"/>
  <c r="E2887" i="3"/>
  <c r="F2887" i="3"/>
  <c r="G2887" i="3"/>
  <c r="H2887" i="3"/>
  <c r="J2887" i="3"/>
  <c r="K2887" i="3"/>
  <c r="L2887" i="3"/>
  <c r="M2887" i="3"/>
  <c r="AG2887" i="3"/>
  <c r="AH2887" i="3"/>
  <c r="AI2887" i="3"/>
  <c r="AJ2887" i="3"/>
  <c r="AK2887" i="3"/>
  <c r="AL2887" i="3"/>
  <c r="AM2887" i="3"/>
  <c r="AN2887" i="3"/>
  <c r="AV2887" i="3"/>
  <c r="C2888" i="3"/>
  <c r="D2888" i="3"/>
  <c r="E2888" i="3"/>
  <c r="F2888" i="3"/>
  <c r="G2888" i="3"/>
  <c r="H2888" i="3"/>
  <c r="J2888" i="3"/>
  <c r="K2888" i="3"/>
  <c r="L2888" i="3"/>
  <c r="M2888" i="3"/>
  <c r="AG2888" i="3"/>
  <c r="AH2888" i="3"/>
  <c r="AI2888" i="3"/>
  <c r="AJ2888" i="3"/>
  <c r="AK2888" i="3"/>
  <c r="AL2888" i="3"/>
  <c r="AM2888" i="3"/>
  <c r="AN2888" i="3"/>
  <c r="AV2888" i="3"/>
  <c r="C2890" i="3"/>
  <c r="D2890" i="3"/>
  <c r="E2890" i="3"/>
  <c r="F2890" i="3"/>
  <c r="G2890" i="3"/>
  <c r="H2890" i="3"/>
  <c r="J2890" i="3"/>
  <c r="K2890" i="3"/>
  <c r="L2890" i="3"/>
  <c r="M2890" i="3"/>
  <c r="AG2890" i="3"/>
  <c r="AH2890" i="3"/>
  <c r="AI2890" i="3"/>
  <c r="AJ2890" i="3"/>
  <c r="AK2890" i="3"/>
  <c r="AL2890" i="3"/>
  <c r="AM2890" i="3"/>
  <c r="AN2890" i="3"/>
  <c r="AV2890" i="3"/>
  <c r="C2891" i="3"/>
  <c r="D2891" i="3"/>
  <c r="E2891" i="3"/>
  <c r="F2891" i="3"/>
  <c r="G2891" i="3"/>
  <c r="H2891" i="3"/>
  <c r="J2891" i="3"/>
  <c r="K2891" i="3"/>
  <c r="L2891" i="3"/>
  <c r="M2891" i="3"/>
  <c r="AG2891" i="3"/>
  <c r="AH2891" i="3"/>
  <c r="AI2891" i="3"/>
  <c r="AJ2891" i="3"/>
  <c r="AK2891" i="3"/>
  <c r="AL2891" i="3"/>
  <c r="AM2891" i="3"/>
  <c r="AN2891" i="3"/>
  <c r="AV2891" i="3"/>
  <c r="C2892" i="3"/>
  <c r="D2892" i="3"/>
  <c r="E2892" i="3"/>
  <c r="F2892" i="3"/>
  <c r="G2892" i="3"/>
  <c r="H2892" i="3"/>
  <c r="J2892" i="3"/>
  <c r="K2892" i="3"/>
  <c r="L2892" i="3"/>
  <c r="M2892" i="3"/>
  <c r="AG2892" i="3"/>
  <c r="AH2892" i="3"/>
  <c r="AI2892" i="3"/>
  <c r="AJ2892" i="3"/>
  <c r="AK2892" i="3"/>
  <c r="AL2892" i="3"/>
  <c r="AM2892" i="3"/>
  <c r="AN2892" i="3"/>
  <c r="AV2892" i="3"/>
  <c r="C2893" i="3"/>
  <c r="D2893" i="3"/>
  <c r="E2893" i="3"/>
  <c r="F2893" i="3"/>
  <c r="G2893" i="3"/>
  <c r="H2893" i="3"/>
  <c r="J2893" i="3"/>
  <c r="K2893" i="3"/>
  <c r="L2893" i="3"/>
  <c r="M2893" i="3"/>
  <c r="AG2893" i="3"/>
  <c r="AH2893" i="3"/>
  <c r="AI2893" i="3"/>
  <c r="AJ2893" i="3"/>
  <c r="AK2893" i="3"/>
  <c r="AL2893" i="3"/>
  <c r="AM2893" i="3"/>
  <c r="AN2893" i="3"/>
  <c r="AV2893" i="3"/>
  <c r="C2894" i="3"/>
  <c r="D2894" i="3"/>
  <c r="E2894" i="3"/>
  <c r="F2894" i="3"/>
  <c r="G2894" i="3"/>
  <c r="H2894" i="3"/>
  <c r="J2894" i="3"/>
  <c r="K2894" i="3"/>
  <c r="L2894" i="3"/>
  <c r="M2894" i="3"/>
  <c r="AG2894" i="3"/>
  <c r="AH2894" i="3"/>
  <c r="AI2894" i="3"/>
  <c r="AJ2894" i="3"/>
  <c r="AK2894" i="3"/>
  <c r="AL2894" i="3"/>
  <c r="AM2894" i="3"/>
  <c r="AN2894" i="3"/>
  <c r="AV2894" i="3"/>
  <c r="C2895" i="3"/>
  <c r="D2895" i="3"/>
  <c r="E2895" i="3"/>
  <c r="F2895" i="3"/>
  <c r="G2895" i="3"/>
  <c r="H2895" i="3"/>
  <c r="J2895" i="3"/>
  <c r="K2895" i="3"/>
  <c r="L2895" i="3"/>
  <c r="M2895" i="3"/>
  <c r="AG2895" i="3"/>
  <c r="AH2895" i="3"/>
  <c r="AI2895" i="3"/>
  <c r="AJ2895" i="3"/>
  <c r="AK2895" i="3"/>
  <c r="AL2895" i="3"/>
  <c r="AM2895" i="3"/>
  <c r="AN2895" i="3"/>
  <c r="AV2895" i="3"/>
  <c r="C2896" i="3"/>
  <c r="D2896" i="3"/>
  <c r="E2896" i="3"/>
  <c r="F2896" i="3"/>
  <c r="G2896" i="3"/>
  <c r="H2896" i="3"/>
  <c r="J2896" i="3"/>
  <c r="K2896" i="3"/>
  <c r="L2896" i="3"/>
  <c r="M2896" i="3"/>
  <c r="AG2896" i="3"/>
  <c r="AH2896" i="3"/>
  <c r="AI2896" i="3"/>
  <c r="AJ2896" i="3"/>
  <c r="AK2896" i="3"/>
  <c r="AL2896" i="3"/>
  <c r="AM2896" i="3"/>
  <c r="AN2896" i="3"/>
  <c r="AV2896" i="3"/>
  <c r="C2897" i="3"/>
  <c r="D2897" i="3"/>
  <c r="E2897" i="3"/>
  <c r="F2897" i="3"/>
  <c r="G2897" i="3"/>
  <c r="H2897" i="3"/>
  <c r="J2897" i="3"/>
  <c r="K2897" i="3"/>
  <c r="L2897" i="3"/>
  <c r="M2897" i="3"/>
  <c r="AG2897" i="3"/>
  <c r="AH2897" i="3"/>
  <c r="AI2897" i="3"/>
  <c r="AJ2897" i="3"/>
  <c r="AK2897" i="3"/>
  <c r="AL2897" i="3"/>
  <c r="AM2897" i="3"/>
  <c r="AN2897" i="3"/>
  <c r="AV2897" i="3"/>
  <c r="C2898" i="3"/>
  <c r="D2898" i="3"/>
  <c r="E2898" i="3"/>
  <c r="F2898" i="3"/>
  <c r="G2898" i="3"/>
  <c r="H2898" i="3"/>
  <c r="J2898" i="3"/>
  <c r="K2898" i="3"/>
  <c r="L2898" i="3"/>
  <c r="M2898" i="3"/>
  <c r="AG2898" i="3"/>
  <c r="AH2898" i="3"/>
  <c r="AI2898" i="3"/>
  <c r="AJ2898" i="3"/>
  <c r="AK2898" i="3"/>
  <c r="AL2898" i="3"/>
  <c r="AM2898" i="3"/>
  <c r="AN2898" i="3"/>
  <c r="AV2898" i="3"/>
  <c r="C2899" i="3"/>
  <c r="D2899" i="3"/>
  <c r="E2899" i="3"/>
  <c r="F2899" i="3"/>
  <c r="G2899" i="3"/>
  <c r="H2899" i="3"/>
  <c r="J2899" i="3"/>
  <c r="K2899" i="3"/>
  <c r="L2899" i="3"/>
  <c r="M2899" i="3"/>
  <c r="AG2899" i="3"/>
  <c r="AH2899" i="3"/>
  <c r="AI2899" i="3"/>
  <c r="AJ2899" i="3"/>
  <c r="AK2899" i="3"/>
  <c r="AL2899" i="3"/>
  <c r="AM2899" i="3"/>
  <c r="AN2899" i="3"/>
  <c r="AV2899" i="3"/>
  <c r="C2900" i="3"/>
  <c r="D2900" i="3"/>
  <c r="E2900" i="3"/>
  <c r="F2900" i="3"/>
  <c r="G2900" i="3"/>
  <c r="H2900" i="3"/>
  <c r="J2900" i="3"/>
  <c r="K2900" i="3"/>
  <c r="L2900" i="3"/>
  <c r="M2900" i="3"/>
  <c r="AG2900" i="3"/>
  <c r="AH2900" i="3"/>
  <c r="AI2900" i="3"/>
  <c r="AJ2900" i="3"/>
  <c r="AK2900" i="3"/>
  <c r="AL2900" i="3"/>
  <c r="AM2900" i="3"/>
  <c r="AN2900" i="3"/>
  <c r="AV2900" i="3"/>
  <c r="C2901" i="3"/>
  <c r="D2901" i="3"/>
  <c r="E2901" i="3"/>
  <c r="F2901" i="3"/>
  <c r="G2901" i="3"/>
  <c r="H2901" i="3"/>
  <c r="J2901" i="3"/>
  <c r="K2901" i="3"/>
  <c r="L2901" i="3"/>
  <c r="M2901" i="3"/>
  <c r="AG2901" i="3"/>
  <c r="AH2901" i="3"/>
  <c r="AI2901" i="3"/>
  <c r="AJ2901" i="3"/>
  <c r="AK2901" i="3"/>
  <c r="AL2901" i="3"/>
  <c r="AM2901" i="3"/>
  <c r="AN2901" i="3"/>
  <c r="AV2901" i="3"/>
  <c r="C2902" i="3"/>
  <c r="D2902" i="3"/>
  <c r="E2902" i="3"/>
  <c r="F2902" i="3"/>
  <c r="G2902" i="3"/>
  <c r="H2902" i="3"/>
  <c r="J2902" i="3"/>
  <c r="K2902" i="3"/>
  <c r="L2902" i="3"/>
  <c r="M2902" i="3"/>
  <c r="AG2902" i="3"/>
  <c r="AH2902" i="3"/>
  <c r="AI2902" i="3"/>
  <c r="AJ2902" i="3"/>
  <c r="AK2902" i="3"/>
  <c r="AL2902" i="3"/>
  <c r="AM2902" i="3"/>
  <c r="AN2902" i="3"/>
  <c r="AV2902" i="3"/>
  <c r="C2903" i="3"/>
  <c r="D2903" i="3"/>
  <c r="E2903" i="3"/>
  <c r="F2903" i="3"/>
  <c r="G2903" i="3"/>
  <c r="H2903" i="3"/>
  <c r="J2903" i="3"/>
  <c r="K2903" i="3"/>
  <c r="L2903" i="3"/>
  <c r="M2903" i="3"/>
  <c r="AG2903" i="3"/>
  <c r="AH2903" i="3"/>
  <c r="AI2903" i="3"/>
  <c r="AJ2903" i="3"/>
  <c r="AK2903" i="3"/>
  <c r="AL2903" i="3"/>
  <c r="AM2903" i="3"/>
  <c r="AN2903" i="3"/>
  <c r="AV2903" i="3"/>
  <c r="C2904" i="3"/>
  <c r="D2904" i="3"/>
  <c r="E2904" i="3"/>
  <c r="F2904" i="3"/>
  <c r="G2904" i="3"/>
  <c r="H2904" i="3"/>
  <c r="J2904" i="3"/>
  <c r="K2904" i="3"/>
  <c r="L2904" i="3"/>
  <c r="M2904" i="3"/>
  <c r="AG2904" i="3"/>
  <c r="AH2904" i="3"/>
  <c r="AI2904" i="3"/>
  <c r="AJ2904" i="3"/>
  <c r="AK2904" i="3"/>
  <c r="AL2904" i="3"/>
  <c r="AM2904" i="3"/>
  <c r="AN2904" i="3"/>
  <c r="AV2904" i="3"/>
  <c r="C2905" i="3"/>
  <c r="D2905" i="3"/>
  <c r="E2905" i="3"/>
  <c r="F2905" i="3"/>
  <c r="G2905" i="3"/>
  <c r="H2905" i="3"/>
  <c r="J2905" i="3"/>
  <c r="K2905" i="3"/>
  <c r="L2905" i="3"/>
  <c r="M2905" i="3"/>
  <c r="AG2905" i="3"/>
  <c r="AH2905" i="3"/>
  <c r="AI2905" i="3"/>
  <c r="AJ2905" i="3"/>
  <c r="AK2905" i="3"/>
  <c r="AL2905" i="3"/>
  <c r="AM2905" i="3"/>
  <c r="AN2905" i="3"/>
  <c r="AV2905" i="3"/>
  <c r="C2906" i="3"/>
  <c r="D2906" i="3"/>
  <c r="E2906" i="3"/>
  <c r="F2906" i="3"/>
  <c r="G2906" i="3"/>
  <c r="H2906" i="3"/>
  <c r="J2906" i="3"/>
  <c r="K2906" i="3"/>
  <c r="L2906" i="3"/>
  <c r="M2906" i="3"/>
  <c r="AG2906" i="3"/>
  <c r="AH2906" i="3"/>
  <c r="AI2906" i="3"/>
  <c r="AJ2906" i="3"/>
  <c r="AK2906" i="3"/>
  <c r="AL2906" i="3"/>
  <c r="AM2906" i="3"/>
  <c r="AN2906" i="3"/>
  <c r="AV2906" i="3"/>
  <c r="C2907" i="3"/>
  <c r="D2907" i="3"/>
  <c r="E2907" i="3"/>
  <c r="F2907" i="3"/>
  <c r="G2907" i="3"/>
  <c r="H2907" i="3"/>
  <c r="J2907" i="3"/>
  <c r="K2907" i="3"/>
  <c r="L2907" i="3"/>
  <c r="M2907" i="3"/>
  <c r="AG2907" i="3"/>
  <c r="AH2907" i="3"/>
  <c r="AI2907" i="3"/>
  <c r="AJ2907" i="3"/>
  <c r="AK2907" i="3"/>
  <c r="AL2907" i="3"/>
  <c r="AM2907" i="3"/>
  <c r="AN2907" i="3"/>
  <c r="AV2907" i="3"/>
  <c r="C2908" i="3"/>
  <c r="D2908" i="3"/>
  <c r="E2908" i="3"/>
  <c r="F2908" i="3"/>
  <c r="G2908" i="3"/>
  <c r="H2908" i="3"/>
  <c r="J2908" i="3"/>
  <c r="K2908" i="3"/>
  <c r="L2908" i="3"/>
  <c r="M2908" i="3"/>
  <c r="AG2908" i="3"/>
  <c r="AH2908" i="3"/>
  <c r="AI2908" i="3"/>
  <c r="AJ2908" i="3"/>
  <c r="AK2908" i="3"/>
  <c r="AL2908" i="3"/>
  <c r="AM2908" i="3"/>
  <c r="AN2908" i="3"/>
  <c r="AV2908" i="3"/>
  <c r="C2909" i="3"/>
  <c r="D2909" i="3"/>
  <c r="E2909" i="3"/>
  <c r="F2909" i="3"/>
  <c r="G2909" i="3"/>
  <c r="H2909" i="3"/>
  <c r="J2909" i="3"/>
  <c r="K2909" i="3"/>
  <c r="L2909" i="3"/>
  <c r="M2909" i="3"/>
  <c r="AG2909" i="3"/>
  <c r="AH2909" i="3"/>
  <c r="AI2909" i="3"/>
  <c r="AJ2909" i="3"/>
  <c r="AK2909" i="3"/>
  <c r="AL2909" i="3"/>
  <c r="AM2909" i="3"/>
  <c r="AN2909" i="3"/>
  <c r="AV2909" i="3"/>
  <c r="C2910" i="3"/>
  <c r="D2910" i="3"/>
  <c r="E2910" i="3"/>
  <c r="F2910" i="3"/>
  <c r="G2910" i="3"/>
  <c r="H2910" i="3"/>
  <c r="J2910" i="3"/>
  <c r="K2910" i="3"/>
  <c r="L2910" i="3"/>
  <c r="M2910" i="3"/>
  <c r="AG2910" i="3"/>
  <c r="AH2910" i="3"/>
  <c r="AI2910" i="3"/>
  <c r="AJ2910" i="3"/>
  <c r="AK2910" i="3"/>
  <c r="AL2910" i="3"/>
  <c r="AM2910" i="3"/>
  <c r="AN2910" i="3"/>
  <c r="AV2910" i="3"/>
  <c r="C2911" i="3"/>
  <c r="D2911" i="3"/>
  <c r="E2911" i="3"/>
  <c r="F2911" i="3"/>
  <c r="G2911" i="3"/>
  <c r="H2911" i="3"/>
  <c r="J2911" i="3"/>
  <c r="K2911" i="3"/>
  <c r="L2911" i="3"/>
  <c r="M2911" i="3"/>
  <c r="AG2911" i="3"/>
  <c r="AH2911" i="3"/>
  <c r="AI2911" i="3"/>
  <c r="AJ2911" i="3"/>
  <c r="AK2911" i="3"/>
  <c r="AL2911" i="3"/>
  <c r="AM2911" i="3"/>
  <c r="AN2911" i="3"/>
  <c r="AV2911" i="3"/>
  <c r="C2912" i="3"/>
  <c r="D2912" i="3"/>
  <c r="E2912" i="3"/>
  <c r="F2912" i="3"/>
  <c r="G2912" i="3"/>
  <c r="H2912" i="3"/>
  <c r="J2912" i="3"/>
  <c r="K2912" i="3"/>
  <c r="L2912" i="3"/>
  <c r="M2912" i="3"/>
  <c r="AG2912" i="3"/>
  <c r="AH2912" i="3"/>
  <c r="AI2912" i="3"/>
  <c r="AJ2912" i="3"/>
  <c r="AK2912" i="3"/>
  <c r="AL2912" i="3"/>
  <c r="AM2912" i="3"/>
  <c r="AN2912" i="3"/>
  <c r="AV2912" i="3"/>
  <c r="C2913" i="3"/>
  <c r="D2913" i="3"/>
  <c r="E2913" i="3"/>
  <c r="F2913" i="3"/>
  <c r="G2913" i="3"/>
  <c r="H2913" i="3"/>
  <c r="J2913" i="3"/>
  <c r="K2913" i="3"/>
  <c r="L2913" i="3"/>
  <c r="M2913" i="3"/>
  <c r="AG2913" i="3"/>
  <c r="AH2913" i="3"/>
  <c r="AI2913" i="3"/>
  <c r="AJ2913" i="3"/>
  <c r="AK2913" i="3"/>
  <c r="AL2913" i="3"/>
  <c r="AM2913" i="3"/>
  <c r="AN2913" i="3"/>
  <c r="AV2913" i="3"/>
  <c r="C2914" i="3"/>
  <c r="D2914" i="3"/>
  <c r="E2914" i="3"/>
  <c r="F2914" i="3"/>
  <c r="G2914" i="3"/>
  <c r="H2914" i="3"/>
  <c r="J2914" i="3"/>
  <c r="K2914" i="3"/>
  <c r="L2914" i="3"/>
  <c r="M2914" i="3"/>
  <c r="AG2914" i="3"/>
  <c r="AH2914" i="3"/>
  <c r="AI2914" i="3"/>
  <c r="AJ2914" i="3"/>
  <c r="AK2914" i="3"/>
  <c r="AL2914" i="3"/>
  <c r="AM2914" i="3"/>
  <c r="AN2914" i="3"/>
  <c r="AV2914" i="3"/>
  <c r="C2915" i="3"/>
  <c r="D2915" i="3"/>
  <c r="E2915" i="3"/>
  <c r="F2915" i="3"/>
  <c r="G2915" i="3"/>
  <c r="H2915" i="3"/>
  <c r="J2915" i="3"/>
  <c r="K2915" i="3"/>
  <c r="L2915" i="3"/>
  <c r="M2915" i="3"/>
  <c r="AG2915" i="3"/>
  <c r="AH2915" i="3"/>
  <c r="AI2915" i="3"/>
  <c r="AJ2915" i="3"/>
  <c r="AK2915" i="3"/>
  <c r="AL2915" i="3"/>
  <c r="AM2915" i="3"/>
  <c r="AN2915" i="3"/>
  <c r="AV2915" i="3"/>
  <c r="C2916" i="3"/>
  <c r="D2916" i="3"/>
  <c r="E2916" i="3"/>
  <c r="F2916" i="3"/>
  <c r="G2916" i="3"/>
  <c r="H2916" i="3"/>
  <c r="J2916" i="3"/>
  <c r="K2916" i="3"/>
  <c r="L2916" i="3"/>
  <c r="M2916" i="3"/>
  <c r="AG2916" i="3"/>
  <c r="AH2916" i="3"/>
  <c r="AI2916" i="3"/>
  <c r="AJ2916" i="3"/>
  <c r="AK2916" i="3"/>
  <c r="AL2916" i="3"/>
  <c r="AM2916" i="3"/>
  <c r="AN2916" i="3"/>
  <c r="AV2916" i="3"/>
  <c r="C2917" i="3"/>
  <c r="D2917" i="3"/>
  <c r="E2917" i="3"/>
  <c r="F2917" i="3"/>
  <c r="G2917" i="3"/>
  <c r="H2917" i="3"/>
  <c r="J2917" i="3"/>
  <c r="K2917" i="3"/>
  <c r="L2917" i="3"/>
  <c r="M2917" i="3"/>
  <c r="AG2917" i="3"/>
  <c r="AH2917" i="3"/>
  <c r="AI2917" i="3"/>
  <c r="AJ2917" i="3"/>
  <c r="AK2917" i="3"/>
  <c r="AL2917" i="3"/>
  <c r="AM2917" i="3"/>
  <c r="AN2917" i="3"/>
  <c r="AV2917" i="3"/>
  <c r="C2918" i="3"/>
  <c r="D2918" i="3"/>
  <c r="E2918" i="3"/>
  <c r="F2918" i="3"/>
  <c r="G2918" i="3"/>
  <c r="H2918" i="3"/>
  <c r="J2918" i="3"/>
  <c r="K2918" i="3"/>
  <c r="L2918" i="3"/>
  <c r="M2918" i="3"/>
  <c r="AG2918" i="3"/>
  <c r="AH2918" i="3"/>
  <c r="AI2918" i="3"/>
  <c r="AJ2918" i="3"/>
  <c r="AK2918" i="3"/>
  <c r="AL2918" i="3"/>
  <c r="AM2918" i="3"/>
  <c r="AN2918" i="3"/>
  <c r="AV2918" i="3"/>
  <c r="C2919" i="3"/>
  <c r="D2919" i="3"/>
  <c r="E2919" i="3"/>
  <c r="F2919" i="3"/>
  <c r="G2919" i="3"/>
  <c r="H2919" i="3"/>
  <c r="J2919" i="3"/>
  <c r="K2919" i="3"/>
  <c r="L2919" i="3"/>
  <c r="M2919" i="3"/>
  <c r="AG2919" i="3"/>
  <c r="AH2919" i="3"/>
  <c r="AI2919" i="3"/>
  <c r="AJ2919" i="3"/>
  <c r="AK2919" i="3"/>
  <c r="AL2919" i="3"/>
  <c r="AM2919" i="3"/>
  <c r="AN2919" i="3"/>
  <c r="AV2919" i="3"/>
  <c r="C2920" i="3"/>
  <c r="D2920" i="3"/>
  <c r="E2920" i="3"/>
  <c r="F2920" i="3"/>
  <c r="G2920" i="3"/>
  <c r="H2920" i="3"/>
  <c r="J2920" i="3"/>
  <c r="K2920" i="3"/>
  <c r="L2920" i="3"/>
  <c r="M2920" i="3"/>
  <c r="AG2920" i="3"/>
  <c r="AH2920" i="3"/>
  <c r="AI2920" i="3"/>
  <c r="AJ2920" i="3"/>
  <c r="AK2920" i="3"/>
  <c r="AL2920" i="3"/>
  <c r="AM2920" i="3"/>
  <c r="AN2920" i="3"/>
  <c r="AV2920" i="3"/>
  <c r="C2921" i="3"/>
  <c r="D2921" i="3"/>
  <c r="E2921" i="3"/>
  <c r="F2921" i="3"/>
  <c r="G2921" i="3"/>
  <c r="H2921" i="3"/>
  <c r="J2921" i="3"/>
  <c r="K2921" i="3"/>
  <c r="L2921" i="3"/>
  <c r="M2921" i="3"/>
  <c r="AG2921" i="3"/>
  <c r="AH2921" i="3"/>
  <c r="AI2921" i="3"/>
  <c r="AJ2921" i="3"/>
  <c r="AK2921" i="3"/>
  <c r="AL2921" i="3"/>
  <c r="AM2921" i="3"/>
  <c r="AN2921" i="3"/>
  <c r="AV2921" i="3"/>
  <c r="C2922" i="3"/>
  <c r="D2922" i="3"/>
  <c r="E2922" i="3"/>
  <c r="F2922" i="3"/>
  <c r="G2922" i="3"/>
  <c r="H2922" i="3"/>
  <c r="J2922" i="3"/>
  <c r="K2922" i="3"/>
  <c r="L2922" i="3"/>
  <c r="M2922" i="3"/>
  <c r="AG2922" i="3"/>
  <c r="AH2922" i="3"/>
  <c r="AI2922" i="3"/>
  <c r="AJ2922" i="3"/>
  <c r="AK2922" i="3"/>
  <c r="AL2922" i="3"/>
  <c r="AM2922" i="3"/>
  <c r="AN2922" i="3"/>
  <c r="AV2922" i="3"/>
  <c r="C2923" i="3"/>
  <c r="D2923" i="3"/>
  <c r="E2923" i="3"/>
  <c r="F2923" i="3"/>
  <c r="G2923" i="3"/>
  <c r="H2923" i="3"/>
  <c r="J2923" i="3"/>
  <c r="K2923" i="3"/>
  <c r="L2923" i="3"/>
  <c r="M2923" i="3"/>
  <c r="AG2923" i="3"/>
  <c r="AH2923" i="3"/>
  <c r="AI2923" i="3"/>
  <c r="AJ2923" i="3"/>
  <c r="AK2923" i="3"/>
  <c r="AL2923" i="3"/>
  <c r="AM2923" i="3"/>
  <c r="AN2923" i="3"/>
  <c r="AV2923" i="3"/>
  <c r="C2924" i="3"/>
  <c r="D2924" i="3"/>
  <c r="E2924" i="3"/>
  <c r="F2924" i="3"/>
  <c r="G2924" i="3"/>
  <c r="H2924" i="3"/>
  <c r="J2924" i="3"/>
  <c r="K2924" i="3"/>
  <c r="L2924" i="3"/>
  <c r="M2924" i="3"/>
  <c r="AG2924" i="3"/>
  <c r="AH2924" i="3"/>
  <c r="AI2924" i="3"/>
  <c r="AJ2924" i="3"/>
  <c r="AK2924" i="3"/>
  <c r="AL2924" i="3"/>
  <c r="AM2924" i="3"/>
  <c r="AN2924" i="3"/>
  <c r="AV2924" i="3"/>
  <c r="C2925" i="3"/>
  <c r="D2925" i="3"/>
  <c r="E2925" i="3"/>
  <c r="F2925" i="3"/>
  <c r="G2925" i="3"/>
  <c r="H2925" i="3"/>
  <c r="J2925" i="3"/>
  <c r="K2925" i="3"/>
  <c r="L2925" i="3"/>
  <c r="M2925" i="3"/>
  <c r="AG2925" i="3"/>
  <c r="AH2925" i="3"/>
  <c r="AI2925" i="3"/>
  <c r="AJ2925" i="3"/>
  <c r="AK2925" i="3"/>
  <c r="AL2925" i="3"/>
  <c r="AM2925" i="3"/>
  <c r="AN2925" i="3"/>
  <c r="AV2925" i="3"/>
  <c r="C2926" i="3"/>
  <c r="D2926" i="3"/>
  <c r="E2926" i="3"/>
  <c r="F2926" i="3"/>
  <c r="G2926" i="3"/>
  <c r="H2926" i="3"/>
  <c r="J2926" i="3"/>
  <c r="K2926" i="3"/>
  <c r="L2926" i="3"/>
  <c r="M2926" i="3"/>
  <c r="AG2926" i="3"/>
  <c r="AH2926" i="3"/>
  <c r="AI2926" i="3"/>
  <c r="AJ2926" i="3"/>
  <c r="AK2926" i="3"/>
  <c r="AL2926" i="3"/>
  <c r="AM2926" i="3"/>
  <c r="AN2926" i="3"/>
  <c r="AV2926" i="3"/>
  <c r="C2927" i="3"/>
  <c r="D2927" i="3"/>
  <c r="E2927" i="3"/>
  <c r="F2927" i="3"/>
  <c r="G2927" i="3"/>
  <c r="H2927" i="3"/>
  <c r="J2927" i="3"/>
  <c r="K2927" i="3"/>
  <c r="L2927" i="3"/>
  <c r="M2927" i="3"/>
  <c r="AG2927" i="3"/>
  <c r="AH2927" i="3"/>
  <c r="AI2927" i="3"/>
  <c r="AJ2927" i="3"/>
  <c r="AK2927" i="3"/>
  <c r="AL2927" i="3"/>
  <c r="AM2927" i="3"/>
  <c r="AN2927" i="3"/>
  <c r="AV2927" i="3"/>
  <c r="C2928" i="3"/>
  <c r="D2928" i="3"/>
  <c r="E2928" i="3"/>
  <c r="F2928" i="3"/>
  <c r="G2928" i="3"/>
  <c r="H2928" i="3"/>
  <c r="J2928" i="3"/>
  <c r="K2928" i="3"/>
  <c r="L2928" i="3"/>
  <c r="M2928" i="3"/>
  <c r="AG2928" i="3"/>
  <c r="AH2928" i="3"/>
  <c r="AI2928" i="3"/>
  <c r="AJ2928" i="3"/>
  <c r="AK2928" i="3"/>
  <c r="AL2928" i="3"/>
  <c r="AM2928" i="3"/>
  <c r="AN2928" i="3"/>
  <c r="AV2928" i="3"/>
  <c r="C2929" i="3"/>
  <c r="D2929" i="3"/>
  <c r="E2929" i="3"/>
  <c r="F2929" i="3"/>
  <c r="G2929" i="3"/>
  <c r="H2929" i="3"/>
  <c r="J2929" i="3"/>
  <c r="K2929" i="3"/>
  <c r="L2929" i="3"/>
  <c r="M2929" i="3"/>
  <c r="AG2929" i="3"/>
  <c r="AH2929" i="3"/>
  <c r="AI2929" i="3"/>
  <c r="AJ2929" i="3"/>
  <c r="AK2929" i="3"/>
  <c r="AL2929" i="3"/>
  <c r="AM2929" i="3"/>
  <c r="AN2929" i="3"/>
  <c r="AV2929" i="3"/>
  <c r="C2930" i="3"/>
  <c r="D2930" i="3"/>
  <c r="E2930" i="3"/>
  <c r="F2930" i="3"/>
  <c r="G2930" i="3"/>
  <c r="H2930" i="3"/>
  <c r="J2930" i="3"/>
  <c r="K2930" i="3"/>
  <c r="L2930" i="3"/>
  <c r="M2930" i="3"/>
  <c r="AG2930" i="3"/>
  <c r="AH2930" i="3"/>
  <c r="AI2930" i="3"/>
  <c r="AJ2930" i="3"/>
  <c r="AK2930" i="3"/>
  <c r="AL2930" i="3"/>
  <c r="AM2930" i="3"/>
  <c r="AN2930" i="3"/>
  <c r="AV2930" i="3"/>
  <c r="C2931" i="3"/>
  <c r="D2931" i="3"/>
  <c r="E2931" i="3"/>
  <c r="F2931" i="3"/>
  <c r="G2931" i="3"/>
  <c r="H2931" i="3"/>
  <c r="J2931" i="3"/>
  <c r="K2931" i="3"/>
  <c r="L2931" i="3"/>
  <c r="M2931" i="3"/>
  <c r="AG2931" i="3"/>
  <c r="AH2931" i="3"/>
  <c r="AI2931" i="3"/>
  <c r="AJ2931" i="3"/>
  <c r="AK2931" i="3"/>
  <c r="AL2931" i="3"/>
  <c r="AM2931" i="3"/>
  <c r="AN2931" i="3"/>
  <c r="AV2931" i="3"/>
  <c r="C2932" i="3"/>
  <c r="D2932" i="3"/>
  <c r="E2932" i="3"/>
  <c r="F2932" i="3"/>
  <c r="G2932" i="3"/>
  <c r="H2932" i="3"/>
  <c r="J2932" i="3"/>
  <c r="K2932" i="3"/>
  <c r="L2932" i="3"/>
  <c r="M2932" i="3"/>
  <c r="AG2932" i="3"/>
  <c r="AH2932" i="3"/>
  <c r="AI2932" i="3"/>
  <c r="AJ2932" i="3"/>
  <c r="AK2932" i="3"/>
  <c r="AL2932" i="3"/>
  <c r="AM2932" i="3"/>
  <c r="AN2932" i="3"/>
  <c r="AV2932" i="3"/>
  <c r="C2933" i="3"/>
  <c r="D2933" i="3"/>
  <c r="E2933" i="3"/>
  <c r="F2933" i="3"/>
  <c r="G2933" i="3"/>
  <c r="H2933" i="3"/>
  <c r="J2933" i="3"/>
  <c r="K2933" i="3"/>
  <c r="L2933" i="3"/>
  <c r="M2933" i="3"/>
  <c r="AG2933" i="3"/>
  <c r="AH2933" i="3"/>
  <c r="AI2933" i="3"/>
  <c r="AJ2933" i="3"/>
  <c r="AK2933" i="3"/>
  <c r="AL2933" i="3"/>
  <c r="AM2933" i="3"/>
  <c r="AN2933" i="3"/>
  <c r="AV2933" i="3"/>
  <c r="C2934" i="3"/>
  <c r="D2934" i="3"/>
  <c r="E2934" i="3"/>
  <c r="F2934" i="3"/>
  <c r="G2934" i="3"/>
  <c r="H2934" i="3"/>
  <c r="J2934" i="3"/>
  <c r="K2934" i="3"/>
  <c r="L2934" i="3"/>
  <c r="M2934" i="3"/>
  <c r="AG2934" i="3"/>
  <c r="AH2934" i="3"/>
  <c r="AI2934" i="3"/>
  <c r="AJ2934" i="3"/>
  <c r="AK2934" i="3"/>
  <c r="AL2934" i="3"/>
  <c r="AM2934" i="3"/>
  <c r="AN2934" i="3"/>
  <c r="AV2934" i="3"/>
  <c r="C2935" i="3"/>
  <c r="D2935" i="3"/>
  <c r="E2935" i="3"/>
  <c r="F2935" i="3"/>
  <c r="G2935" i="3"/>
  <c r="H2935" i="3"/>
  <c r="J2935" i="3"/>
  <c r="K2935" i="3"/>
  <c r="L2935" i="3"/>
  <c r="M2935" i="3"/>
  <c r="AG2935" i="3"/>
  <c r="AH2935" i="3"/>
  <c r="AI2935" i="3"/>
  <c r="AJ2935" i="3"/>
  <c r="AK2935" i="3"/>
  <c r="AL2935" i="3"/>
  <c r="AM2935" i="3"/>
  <c r="AN2935" i="3"/>
  <c r="AV2935" i="3"/>
  <c r="C2936" i="3"/>
  <c r="D2936" i="3"/>
  <c r="E2936" i="3"/>
  <c r="F2936" i="3"/>
  <c r="G2936" i="3"/>
  <c r="H2936" i="3"/>
  <c r="J2936" i="3"/>
  <c r="K2936" i="3"/>
  <c r="L2936" i="3"/>
  <c r="M2936" i="3"/>
  <c r="AG2936" i="3"/>
  <c r="AH2936" i="3"/>
  <c r="AI2936" i="3"/>
  <c r="AJ2936" i="3"/>
  <c r="AK2936" i="3"/>
  <c r="AL2936" i="3"/>
  <c r="AM2936" i="3"/>
  <c r="AN2936" i="3"/>
  <c r="AV2936" i="3"/>
  <c r="C2937" i="3"/>
  <c r="D2937" i="3"/>
  <c r="E2937" i="3"/>
  <c r="F2937" i="3"/>
  <c r="G2937" i="3"/>
  <c r="H2937" i="3"/>
  <c r="J2937" i="3"/>
  <c r="K2937" i="3"/>
  <c r="L2937" i="3"/>
  <c r="M2937" i="3"/>
  <c r="AG2937" i="3"/>
  <c r="AH2937" i="3"/>
  <c r="AI2937" i="3"/>
  <c r="AJ2937" i="3"/>
  <c r="AK2937" i="3"/>
  <c r="AL2937" i="3"/>
  <c r="AM2937" i="3"/>
  <c r="AN2937" i="3"/>
  <c r="AV2937" i="3"/>
  <c r="C2938" i="3"/>
  <c r="D2938" i="3"/>
  <c r="E2938" i="3"/>
  <c r="F2938" i="3"/>
  <c r="G2938" i="3"/>
  <c r="H2938" i="3"/>
  <c r="J2938" i="3"/>
  <c r="K2938" i="3"/>
  <c r="L2938" i="3"/>
  <c r="M2938" i="3"/>
  <c r="AG2938" i="3"/>
  <c r="AH2938" i="3"/>
  <c r="AI2938" i="3"/>
  <c r="AJ2938" i="3"/>
  <c r="AK2938" i="3"/>
  <c r="AL2938" i="3"/>
  <c r="AM2938" i="3"/>
  <c r="AN2938" i="3"/>
  <c r="AV2938" i="3"/>
  <c r="C2939" i="3"/>
  <c r="D2939" i="3"/>
  <c r="E2939" i="3"/>
  <c r="F2939" i="3"/>
  <c r="G2939" i="3"/>
  <c r="H2939" i="3"/>
  <c r="J2939" i="3"/>
  <c r="K2939" i="3"/>
  <c r="L2939" i="3"/>
  <c r="M2939" i="3"/>
  <c r="AG2939" i="3"/>
  <c r="AH2939" i="3"/>
  <c r="AI2939" i="3"/>
  <c r="AJ2939" i="3"/>
  <c r="AK2939" i="3"/>
  <c r="AL2939" i="3"/>
  <c r="AM2939" i="3"/>
  <c r="AN2939" i="3"/>
  <c r="AV2939" i="3"/>
  <c r="C2940" i="3"/>
  <c r="D2940" i="3"/>
  <c r="E2940" i="3"/>
  <c r="F2940" i="3"/>
  <c r="G2940" i="3"/>
  <c r="H2940" i="3"/>
  <c r="J2940" i="3"/>
  <c r="K2940" i="3"/>
  <c r="L2940" i="3"/>
  <c r="M2940" i="3"/>
  <c r="AG2940" i="3"/>
  <c r="AH2940" i="3"/>
  <c r="AI2940" i="3"/>
  <c r="AJ2940" i="3"/>
  <c r="AK2940" i="3"/>
  <c r="AL2940" i="3"/>
  <c r="AM2940" i="3"/>
  <c r="AN2940" i="3"/>
  <c r="AV2940" i="3"/>
  <c r="C2941" i="3"/>
  <c r="D2941" i="3"/>
  <c r="E2941" i="3"/>
  <c r="F2941" i="3"/>
  <c r="G2941" i="3"/>
  <c r="H2941" i="3"/>
  <c r="J2941" i="3"/>
  <c r="K2941" i="3"/>
  <c r="L2941" i="3"/>
  <c r="M2941" i="3"/>
  <c r="AG2941" i="3"/>
  <c r="AH2941" i="3"/>
  <c r="AI2941" i="3"/>
  <c r="AJ2941" i="3"/>
  <c r="AK2941" i="3"/>
  <c r="AL2941" i="3"/>
  <c r="AM2941" i="3"/>
  <c r="AN2941" i="3"/>
  <c r="AV2941" i="3"/>
  <c r="C2942" i="3"/>
  <c r="D2942" i="3"/>
  <c r="E2942" i="3"/>
  <c r="F2942" i="3"/>
  <c r="G2942" i="3"/>
  <c r="H2942" i="3"/>
  <c r="J2942" i="3"/>
  <c r="K2942" i="3"/>
  <c r="L2942" i="3"/>
  <c r="M2942" i="3"/>
  <c r="AG2942" i="3"/>
  <c r="AH2942" i="3"/>
  <c r="AI2942" i="3"/>
  <c r="AJ2942" i="3"/>
  <c r="AK2942" i="3"/>
  <c r="AL2942" i="3"/>
  <c r="AM2942" i="3"/>
  <c r="AN2942" i="3"/>
  <c r="AV2942" i="3"/>
  <c r="C2943" i="3"/>
  <c r="D2943" i="3"/>
  <c r="E2943" i="3"/>
  <c r="F2943" i="3"/>
  <c r="G2943" i="3"/>
  <c r="H2943" i="3"/>
  <c r="J2943" i="3"/>
  <c r="K2943" i="3"/>
  <c r="L2943" i="3"/>
  <c r="M2943" i="3"/>
  <c r="AG2943" i="3"/>
  <c r="AH2943" i="3"/>
  <c r="AI2943" i="3"/>
  <c r="AJ2943" i="3"/>
  <c r="AK2943" i="3"/>
  <c r="AL2943" i="3"/>
  <c r="AM2943" i="3"/>
  <c r="AN2943" i="3"/>
  <c r="AV2943" i="3"/>
  <c r="C2944" i="3"/>
  <c r="D2944" i="3"/>
  <c r="E2944" i="3"/>
  <c r="F2944" i="3"/>
  <c r="G2944" i="3"/>
  <c r="H2944" i="3"/>
  <c r="J2944" i="3"/>
  <c r="K2944" i="3"/>
  <c r="L2944" i="3"/>
  <c r="M2944" i="3"/>
  <c r="AG2944" i="3"/>
  <c r="AH2944" i="3"/>
  <c r="AI2944" i="3"/>
  <c r="AJ2944" i="3"/>
  <c r="AK2944" i="3"/>
  <c r="AL2944" i="3"/>
  <c r="AM2944" i="3"/>
  <c r="AN2944" i="3"/>
  <c r="AV2944" i="3"/>
  <c r="C2945" i="3"/>
  <c r="D2945" i="3"/>
  <c r="E2945" i="3"/>
  <c r="F2945" i="3"/>
  <c r="G2945" i="3"/>
  <c r="H2945" i="3"/>
  <c r="J2945" i="3"/>
  <c r="K2945" i="3"/>
  <c r="L2945" i="3"/>
  <c r="M2945" i="3"/>
  <c r="AG2945" i="3"/>
  <c r="AH2945" i="3"/>
  <c r="AI2945" i="3"/>
  <c r="AJ2945" i="3"/>
  <c r="AK2945" i="3"/>
  <c r="AL2945" i="3"/>
  <c r="AM2945" i="3"/>
  <c r="AN2945" i="3"/>
  <c r="AV2945" i="3"/>
  <c r="C2946" i="3"/>
  <c r="D2946" i="3"/>
  <c r="E2946" i="3"/>
  <c r="F2946" i="3"/>
  <c r="G2946" i="3"/>
  <c r="H2946" i="3"/>
  <c r="J2946" i="3"/>
  <c r="K2946" i="3"/>
  <c r="L2946" i="3"/>
  <c r="M2946" i="3"/>
  <c r="AG2946" i="3"/>
  <c r="AH2946" i="3"/>
  <c r="AI2946" i="3"/>
  <c r="AJ2946" i="3"/>
  <c r="AK2946" i="3"/>
  <c r="AL2946" i="3"/>
  <c r="AM2946" i="3"/>
  <c r="AN2946" i="3"/>
  <c r="AV2946" i="3"/>
  <c r="C2947" i="3"/>
  <c r="D2947" i="3"/>
  <c r="E2947" i="3"/>
  <c r="F2947" i="3"/>
  <c r="G2947" i="3"/>
  <c r="H2947" i="3"/>
  <c r="J2947" i="3"/>
  <c r="K2947" i="3"/>
  <c r="L2947" i="3"/>
  <c r="M2947" i="3"/>
  <c r="AG2947" i="3"/>
  <c r="AH2947" i="3"/>
  <c r="AI2947" i="3"/>
  <c r="AJ2947" i="3"/>
  <c r="AK2947" i="3"/>
  <c r="AL2947" i="3"/>
  <c r="AM2947" i="3"/>
  <c r="AN2947" i="3"/>
  <c r="AV2947" i="3"/>
  <c r="C2948" i="3"/>
  <c r="D2948" i="3"/>
  <c r="E2948" i="3"/>
  <c r="F2948" i="3"/>
  <c r="G2948" i="3"/>
  <c r="H2948" i="3"/>
  <c r="J2948" i="3"/>
  <c r="K2948" i="3"/>
  <c r="L2948" i="3"/>
  <c r="M2948" i="3"/>
  <c r="AG2948" i="3"/>
  <c r="AH2948" i="3"/>
  <c r="AI2948" i="3"/>
  <c r="AJ2948" i="3"/>
  <c r="AK2948" i="3"/>
  <c r="AL2948" i="3"/>
  <c r="AM2948" i="3"/>
  <c r="AN2948" i="3"/>
  <c r="AV2948" i="3"/>
  <c r="C2949" i="3"/>
  <c r="D2949" i="3"/>
  <c r="E2949" i="3"/>
  <c r="F2949" i="3"/>
  <c r="G2949" i="3"/>
  <c r="H2949" i="3"/>
  <c r="J2949" i="3"/>
  <c r="K2949" i="3"/>
  <c r="L2949" i="3"/>
  <c r="M2949" i="3"/>
  <c r="AG2949" i="3"/>
  <c r="AH2949" i="3"/>
  <c r="AI2949" i="3"/>
  <c r="AJ2949" i="3"/>
  <c r="AK2949" i="3"/>
  <c r="AL2949" i="3"/>
  <c r="AM2949" i="3"/>
  <c r="AN2949" i="3"/>
  <c r="AV2949" i="3"/>
  <c r="C2950" i="3"/>
  <c r="D2950" i="3"/>
  <c r="E2950" i="3"/>
  <c r="F2950" i="3"/>
  <c r="G2950" i="3"/>
  <c r="H2950" i="3"/>
  <c r="J2950" i="3"/>
  <c r="K2950" i="3"/>
  <c r="L2950" i="3"/>
  <c r="M2950" i="3"/>
  <c r="AG2950" i="3"/>
  <c r="AH2950" i="3"/>
  <c r="AI2950" i="3"/>
  <c r="AJ2950" i="3"/>
  <c r="AK2950" i="3"/>
  <c r="AL2950" i="3"/>
  <c r="AM2950" i="3"/>
  <c r="AN2950" i="3"/>
  <c r="AV2950" i="3"/>
  <c r="C2951" i="3"/>
  <c r="D2951" i="3"/>
  <c r="E2951" i="3"/>
  <c r="F2951" i="3"/>
  <c r="G2951" i="3"/>
  <c r="H2951" i="3"/>
  <c r="J2951" i="3"/>
  <c r="K2951" i="3"/>
  <c r="L2951" i="3"/>
  <c r="M2951" i="3"/>
  <c r="AG2951" i="3"/>
  <c r="AH2951" i="3"/>
  <c r="AI2951" i="3"/>
  <c r="AJ2951" i="3"/>
  <c r="AK2951" i="3"/>
  <c r="AL2951" i="3"/>
  <c r="AM2951" i="3"/>
  <c r="AN2951" i="3"/>
  <c r="AV2951" i="3"/>
  <c r="C2952" i="3"/>
  <c r="D2952" i="3"/>
  <c r="E2952" i="3"/>
  <c r="F2952" i="3"/>
  <c r="G2952" i="3"/>
  <c r="H2952" i="3"/>
  <c r="J2952" i="3"/>
  <c r="K2952" i="3"/>
  <c r="L2952" i="3"/>
  <c r="M2952" i="3"/>
  <c r="AG2952" i="3"/>
  <c r="AH2952" i="3"/>
  <c r="AI2952" i="3"/>
  <c r="AJ2952" i="3"/>
  <c r="AK2952" i="3"/>
  <c r="AL2952" i="3"/>
  <c r="AM2952" i="3"/>
  <c r="AN2952" i="3"/>
  <c r="AV2952" i="3"/>
  <c r="C2953" i="3"/>
  <c r="D2953" i="3"/>
  <c r="E2953" i="3"/>
  <c r="F2953" i="3"/>
  <c r="G2953" i="3"/>
  <c r="H2953" i="3"/>
  <c r="J2953" i="3"/>
  <c r="K2953" i="3"/>
  <c r="L2953" i="3"/>
  <c r="M2953" i="3"/>
  <c r="AG2953" i="3"/>
  <c r="AH2953" i="3"/>
  <c r="AI2953" i="3"/>
  <c r="AJ2953" i="3"/>
  <c r="AK2953" i="3"/>
  <c r="AL2953" i="3"/>
  <c r="AM2953" i="3"/>
  <c r="AN2953" i="3"/>
  <c r="AV2953" i="3"/>
  <c r="C2954" i="3"/>
  <c r="D2954" i="3"/>
  <c r="E2954" i="3"/>
  <c r="F2954" i="3"/>
  <c r="G2954" i="3"/>
  <c r="H2954" i="3"/>
  <c r="J2954" i="3"/>
  <c r="K2954" i="3"/>
  <c r="L2954" i="3"/>
  <c r="M2954" i="3"/>
  <c r="AG2954" i="3"/>
  <c r="AH2954" i="3"/>
  <c r="AI2954" i="3"/>
  <c r="AJ2954" i="3"/>
  <c r="AK2954" i="3"/>
  <c r="AL2954" i="3"/>
  <c r="AM2954" i="3"/>
  <c r="AN2954" i="3"/>
  <c r="AV2954" i="3"/>
  <c r="C2955" i="3"/>
  <c r="D2955" i="3"/>
  <c r="E2955" i="3"/>
  <c r="F2955" i="3"/>
  <c r="G2955" i="3"/>
  <c r="H2955" i="3"/>
  <c r="J2955" i="3"/>
  <c r="K2955" i="3"/>
  <c r="L2955" i="3"/>
  <c r="M2955" i="3"/>
  <c r="AG2955" i="3"/>
  <c r="AH2955" i="3"/>
  <c r="AI2955" i="3"/>
  <c r="AJ2955" i="3"/>
  <c r="AK2955" i="3"/>
  <c r="AL2955" i="3"/>
  <c r="AM2955" i="3"/>
  <c r="AN2955" i="3"/>
  <c r="AV2955" i="3"/>
  <c r="C2956" i="3"/>
  <c r="D2956" i="3"/>
  <c r="E2956" i="3"/>
  <c r="F2956" i="3"/>
  <c r="G2956" i="3"/>
  <c r="H2956" i="3"/>
  <c r="J2956" i="3"/>
  <c r="K2956" i="3"/>
  <c r="L2956" i="3"/>
  <c r="M2956" i="3"/>
  <c r="AG2956" i="3"/>
  <c r="AH2956" i="3"/>
  <c r="AI2956" i="3"/>
  <c r="AJ2956" i="3"/>
  <c r="AK2956" i="3"/>
  <c r="AL2956" i="3"/>
  <c r="AM2956" i="3"/>
  <c r="AN2956" i="3"/>
  <c r="AV2956" i="3"/>
  <c r="C2957" i="3"/>
  <c r="D2957" i="3"/>
  <c r="E2957" i="3"/>
  <c r="F2957" i="3"/>
  <c r="G2957" i="3"/>
  <c r="H2957" i="3"/>
  <c r="J2957" i="3"/>
  <c r="K2957" i="3"/>
  <c r="L2957" i="3"/>
  <c r="M2957" i="3"/>
  <c r="AG2957" i="3"/>
  <c r="AH2957" i="3"/>
  <c r="AI2957" i="3"/>
  <c r="AJ2957" i="3"/>
  <c r="AK2957" i="3"/>
  <c r="AL2957" i="3"/>
  <c r="AM2957" i="3"/>
  <c r="AN2957" i="3"/>
  <c r="AV2957" i="3"/>
  <c r="C2958" i="3"/>
  <c r="D2958" i="3"/>
  <c r="E2958" i="3"/>
  <c r="F2958" i="3"/>
  <c r="G2958" i="3"/>
  <c r="H2958" i="3"/>
  <c r="J2958" i="3"/>
  <c r="K2958" i="3"/>
  <c r="L2958" i="3"/>
  <c r="M2958" i="3"/>
  <c r="AG2958" i="3"/>
  <c r="AH2958" i="3"/>
  <c r="AI2958" i="3"/>
  <c r="AJ2958" i="3"/>
  <c r="AK2958" i="3"/>
  <c r="AL2958" i="3"/>
  <c r="AM2958" i="3"/>
  <c r="AN2958" i="3"/>
  <c r="AV2958" i="3"/>
  <c r="C2959" i="3"/>
  <c r="D2959" i="3"/>
  <c r="E2959" i="3"/>
  <c r="F2959" i="3"/>
  <c r="G2959" i="3"/>
  <c r="H2959" i="3"/>
  <c r="J2959" i="3"/>
  <c r="K2959" i="3"/>
  <c r="L2959" i="3"/>
  <c r="M2959" i="3"/>
  <c r="AG2959" i="3"/>
  <c r="AH2959" i="3"/>
  <c r="AI2959" i="3"/>
  <c r="AJ2959" i="3"/>
  <c r="AK2959" i="3"/>
  <c r="AL2959" i="3"/>
  <c r="AM2959" i="3"/>
  <c r="AN2959" i="3"/>
  <c r="AV2959" i="3"/>
  <c r="C2960" i="3"/>
  <c r="D2960" i="3"/>
  <c r="E2960" i="3"/>
  <c r="F2960" i="3"/>
  <c r="G2960" i="3"/>
  <c r="H2960" i="3"/>
  <c r="J2960" i="3"/>
  <c r="K2960" i="3"/>
  <c r="L2960" i="3"/>
  <c r="M2960" i="3"/>
  <c r="AG2960" i="3"/>
  <c r="AH2960" i="3"/>
  <c r="AI2960" i="3"/>
  <c r="AJ2960" i="3"/>
  <c r="AK2960" i="3"/>
  <c r="AL2960" i="3"/>
  <c r="AM2960" i="3"/>
  <c r="AN2960" i="3"/>
  <c r="AV2960" i="3"/>
  <c r="C2961" i="3"/>
  <c r="D2961" i="3"/>
  <c r="E2961" i="3"/>
  <c r="F2961" i="3"/>
  <c r="G2961" i="3"/>
  <c r="H2961" i="3"/>
  <c r="J2961" i="3"/>
  <c r="K2961" i="3"/>
  <c r="L2961" i="3"/>
  <c r="M2961" i="3"/>
  <c r="AG2961" i="3"/>
  <c r="AH2961" i="3"/>
  <c r="AI2961" i="3"/>
  <c r="AJ2961" i="3"/>
  <c r="AK2961" i="3"/>
  <c r="AL2961" i="3"/>
  <c r="AM2961" i="3"/>
  <c r="AN2961" i="3"/>
  <c r="AV2961" i="3"/>
  <c r="C2962" i="3"/>
  <c r="D2962" i="3"/>
  <c r="E2962" i="3"/>
  <c r="F2962" i="3"/>
  <c r="G2962" i="3"/>
  <c r="H2962" i="3"/>
  <c r="J2962" i="3"/>
  <c r="K2962" i="3"/>
  <c r="L2962" i="3"/>
  <c r="M2962" i="3"/>
  <c r="AG2962" i="3"/>
  <c r="AH2962" i="3"/>
  <c r="AI2962" i="3"/>
  <c r="AJ2962" i="3"/>
  <c r="AK2962" i="3"/>
  <c r="AL2962" i="3"/>
  <c r="AM2962" i="3"/>
  <c r="AN2962" i="3"/>
  <c r="AV2962" i="3"/>
  <c r="C2963" i="3"/>
  <c r="D2963" i="3"/>
  <c r="E2963" i="3"/>
  <c r="F2963" i="3"/>
  <c r="G2963" i="3"/>
  <c r="H2963" i="3"/>
  <c r="J2963" i="3"/>
  <c r="K2963" i="3"/>
  <c r="L2963" i="3"/>
  <c r="M2963" i="3"/>
  <c r="AG2963" i="3"/>
  <c r="AH2963" i="3"/>
  <c r="AI2963" i="3"/>
  <c r="AJ2963" i="3"/>
  <c r="AK2963" i="3"/>
  <c r="AL2963" i="3"/>
  <c r="AM2963" i="3"/>
  <c r="AN2963" i="3"/>
  <c r="AV2963" i="3"/>
  <c r="C2964" i="3"/>
  <c r="D2964" i="3"/>
  <c r="E2964" i="3"/>
  <c r="F2964" i="3"/>
  <c r="G2964" i="3"/>
  <c r="H2964" i="3"/>
  <c r="J2964" i="3"/>
  <c r="K2964" i="3"/>
  <c r="L2964" i="3"/>
  <c r="M2964" i="3"/>
  <c r="AG2964" i="3"/>
  <c r="AH2964" i="3"/>
  <c r="AI2964" i="3"/>
  <c r="AJ2964" i="3"/>
  <c r="AK2964" i="3"/>
  <c r="AL2964" i="3"/>
  <c r="AM2964" i="3"/>
  <c r="AN2964" i="3"/>
  <c r="AV2964" i="3"/>
  <c r="C2965" i="3"/>
  <c r="D2965" i="3"/>
  <c r="E2965" i="3"/>
  <c r="F2965" i="3"/>
  <c r="G2965" i="3"/>
  <c r="H2965" i="3"/>
  <c r="J2965" i="3"/>
  <c r="K2965" i="3"/>
  <c r="L2965" i="3"/>
  <c r="M2965" i="3"/>
  <c r="AG2965" i="3"/>
  <c r="AH2965" i="3"/>
  <c r="AI2965" i="3"/>
  <c r="AJ2965" i="3"/>
  <c r="AK2965" i="3"/>
  <c r="AL2965" i="3"/>
  <c r="AM2965" i="3"/>
  <c r="AN2965" i="3"/>
  <c r="AV2965" i="3"/>
  <c r="C2966" i="3"/>
  <c r="D2966" i="3"/>
  <c r="E2966" i="3"/>
  <c r="F2966" i="3"/>
  <c r="G2966" i="3"/>
  <c r="H2966" i="3"/>
  <c r="J2966" i="3"/>
  <c r="K2966" i="3"/>
  <c r="L2966" i="3"/>
  <c r="M2966" i="3"/>
  <c r="AG2966" i="3"/>
  <c r="AH2966" i="3"/>
  <c r="AI2966" i="3"/>
  <c r="AJ2966" i="3"/>
  <c r="AK2966" i="3"/>
  <c r="AL2966" i="3"/>
  <c r="AM2966" i="3"/>
  <c r="AN2966" i="3"/>
  <c r="AV2966" i="3"/>
  <c r="C2967" i="3"/>
  <c r="D2967" i="3"/>
  <c r="E2967" i="3"/>
  <c r="F2967" i="3"/>
  <c r="G2967" i="3"/>
  <c r="H2967" i="3"/>
  <c r="J2967" i="3"/>
  <c r="K2967" i="3"/>
  <c r="L2967" i="3"/>
  <c r="M2967" i="3"/>
  <c r="AG2967" i="3"/>
  <c r="AH2967" i="3"/>
  <c r="AI2967" i="3"/>
  <c r="AJ2967" i="3"/>
  <c r="AK2967" i="3"/>
  <c r="AL2967" i="3"/>
  <c r="AM2967" i="3"/>
  <c r="AN2967" i="3"/>
  <c r="AV2967" i="3"/>
  <c r="C2968" i="3"/>
  <c r="D2968" i="3"/>
  <c r="E2968" i="3"/>
  <c r="F2968" i="3"/>
  <c r="G2968" i="3"/>
  <c r="H2968" i="3"/>
  <c r="J2968" i="3"/>
  <c r="K2968" i="3"/>
  <c r="L2968" i="3"/>
  <c r="M2968" i="3"/>
  <c r="AG2968" i="3"/>
  <c r="AH2968" i="3"/>
  <c r="AI2968" i="3"/>
  <c r="AJ2968" i="3"/>
  <c r="AK2968" i="3"/>
  <c r="AL2968" i="3"/>
  <c r="AM2968" i="3"/>
  <c r="AN2968" i="3"/>
  <c r="AV2968" i="3"/>
  <c r="C2969" i="3"/>
  <c r="D2969" i="3"/>
  <c r="E2969" i="3"/>
  <c r="F2969" i="3"/>
  <c r="G2969" i="3"/>
  <c r="H2969" i="3"/>
  <c r="J2969" i="3"/>
  <c r="K2969" i="3"/>
  <c r="L2969" i="3"/>
  <c r="M2969" i="3"/>
  <c r="AG2969" i="3"/>
  <c r="AH2969" i="3"/>
  <c r="AI2969" i="3"/>
  <c r="AJ2969" i="3"/>
  <c r="AK2969" i="3"/>
  <c r="AL2969" i="3"/>
  <c r="AM2969" i="3"/>
  <c r="AN2969" i="3"/>
  <c r="AV2969" i="3"/>
  <c r="C2970" i="3"/>
  <c r="D2970" i="3"/>
  <c r="E2970" i="3"/>
  <c r="F2970" i="3"/>
  <c r="G2970" i="3"/>
  <c r="H2970" i="3"/>
  <c r="J2970" i="3"/>
  <c r="K2970" i="3"/>
  <c r="L2970" i="3"/>
  <c r="M2970" i="3"/>
  <c r="AG2970" i="3"/>
  <c r="AH2970" i="3"/>
  <c r="AI2970" i="3"/>
  <c r="AJ2970" i="3"/>
  <c r="AK2970" i="3"/>
  <c r="AL2970" i="3"/>
  <c r="AM2970" i="3"/>
  <c r="AN2970" i="3"/>
  <c r="AV2970" i="3"/>
  <c r="C2971" i="3"/>
  <c r="D2971" i="3"/>
  <c r="E2971" i="3"/>
  <c r="F2971" i="3"/>
  <c r="G2971" i="3"/>
  <c r="H2971" i="3"/>
  <c r="J2971" i="3"/>
  <c r="K2971" i="3"/>
  <c r="L2971" i="3"/>
  <c r="M2971" i="3"/>
  <c r="AG2971" i="3"/>
  <c r="AH2971" i="3"/>
  <c r="AI2971" i="3"/>
  <c r="AJ2971" i="3"/>
  <c r="AK2971" i="3"/>
  <c r="AL2971" i="3"/>
  <c r="AM2971" i="3"/>
  <c r="AN2971" i="3"/>
  <c r="AV2971" i="3"/>
  <c r="C2972" i="3"/>
  <c r="D2972" i="3"/>
  <c r="E2972" i="3"/>
  <c r="F2972" i="3"/>
  <c r="G2972" i="3"/>
  <c r="H2972" i="3"/>
  <c r="J2972" i="3"/>
  <c r="K2972" i="3"/>
  <c r="L2972" i="3"/>
  <c r="M2972" i="3"/>
  <c r="AG2972" i="3"/>
  <c r="AH2972" i="3"/>
  <c r="AI2972" i="3"/>
  <c r="AJ2972" i="3"/>
  <c r="AK2972" i="3"/>
  <c r="AL2972" i="3"/>
  <c r="AM2972" i="3"/>
  <c r="AN2972" i="3"/>
  <c r="AV2972" i="3"/>
  <c r="C2973" i="3"/>
  <c r="D2973" i="3"/>
  <c r="E2973" i="3"/>
  <c r="F2973" i="3"/>
  <c r="G2973" i="3"/>
  <c r="H2973" i="3"/>
  <c r="J2973" i="3"/>
  <c r="K2973" i="3"/>
  <c r="L2973" i="3"/>
  <c r="M2973" i="3"/>
  <c r="AG2973" i="3"/>
  <c r="AH2973" i="3"/>
  <c r="AI2973" i="3"/>
  <c r="AJ2973" i="3"/>
  <c r="AK2973" i="3"/>
  <c r="AL2973" i="3"/>
  <c r="AM2973" i="3"/>
  <c r="AN2973" i="3"/>
  <c r="AV2973" i="3"/>
  <c r="C2974" i="3"/>
  <c r="D2974" i="3"/>
  <c r="E2974" i="3"/>
  <c r="F2974" i="3"/>
  <c r="G2974" i="3"/>
  <c r="H2974" i="3"/>
  <c r="J2974" i="3"/>
  <c r="K2974" i="3"/>
  <c r="L2974" i="3"/>
  <c r="M2974" i="3"/>
  <c r="AG2974" i="3"/>
  <c r="AH2974" i="3"/>
  <c r="AI2974" i="3"/>
  <c r="AJ2974" i="3"/>
  <c r="AK2974" i="3"/>
  <c r="AL2974" i="3"/>
  <c r="AM2974" i="3"/>
  <c r="AN2974" i="3"/>
  <c r="AV2974" i="3"/>
  <c r="C2975" i="3"/>
  <c r="D2975" i="3"/>
  <c r="E2975" i="3"/>
  <c r="F2975" i="3"/>
  <c r="G2975" i="3"/>
  <c r="H2975" i="3"/>
  <c r="J2975" i="3"/>
  <c r="K2975" i="3"/>
  <c r="L2975" i="3"/>
  <c r="M2975" i="3"/>
  <c r="AG2975" i="3"/>
  <c r="AH2975" i="3"/>
  <c r="AI2975" i="3"/>
  <c r="AJ2975" i="3"/>
  <c r="AK2975" i="3"/>
  <c r="AL2975" i="3"/>
  <c r="AM2975" i="3"/>
  <c r="AN2975" i="3"/>
  <c r="AV2975" i="3"/>
  <c r="C2976" i="3"/>
  <c r="D2976" i="3"/>
  <c r="E2976" i="3"/>
  <c r="F2976" i="3"/>
  <c r="G2976" i="3"/>
  <c r="H2976" i="3"/>
  <c r="J2976" i="3"/>
  <c r="K2976" i="3"/>
  <c r="L2976" i="3"/>
  <c r="M2976" i="3"/>
  <c r="AG2976" i="3"/>
  <c r="AH2976" i="3"/>
  <c r="AI2976" i="3"/>
  <c r="AJ2976" i="3"/>
  <c r="AK2976" i="3"/>
  <c r="AL2976" i="3"/>
  <c r="AM2976" i="3"/>
  <c r="AN2976" i="3"/>
  <c r="AV2976" i="3"/>
  <c r="C2977" i="3"/>
  <c r="D2977" i="3"/>
  <c r="E2977" i="3"/>
  <c r="F2977" i="3"/>
  <c r="G2977" i="3"/>
  <c r="H2977" i="3"/>
  <c r="J2977" i="3"/>
  <c r="K2977" i="3"/>
  <c r="L2977" i="3"/>
  <c r="M2977" i="3"/>
  <c r="AG2977" i="3"/>
  <c r="AH2977" i="3"/>
  <c r="AI2977" i="3"/>
  <c r="AJ2977" i="3"/>
  <c r="AK2977" i="3"/>
  <c r="AL2977" i="3"/>
  <c r="AM2977" i="3"/>
  <c r="AN2977" i="3"/>
  <c r="AV2977" i="3"/>
  <c r="C2978" i="3"/>
  <c r="D2978" i="3"/>
  <c r="E2978" i="3"/>
  <c r="F2978" i="3"/>
  <c r="G2978" i="3"/>
  <c r="H2978" i="3"/>
  <c r="J2978" i="3"/>
  <c r="K2978" i="3"/>
  <c r="L2978" i="3"/>
  <c r="M2978" i="3"/>
  <c r="AG2978" i="3"/>
  <c r="AH2978" i="3"/>
  <c r="AI2978" i="3"/>
  <c r="AJ2978" i="3"/>
  <c r="AK2978" i="3"/>
  <c r="AL2978" i="3"/>
  <c r="AM2978" i="3"/>
  <c r="AN2978" i="3"/>
  <c r="AV2978" i="3"/>
  <c r="C2979" i="3"/>
  <c r="D2979" i="3"/>
  <c r="E2979" i="3"/>
  <c r="F2979" i="3"/>
  <c r="G2979" i="3"/>
  <c r="H2979" i="3"/>
  <c r="J2979" i="3"/>
  <c r="K2979" i="3"/>
  <c r="L2979" i="3"/>
  <c r="M2979" i="3"/>
  <c r="AG2979" i="3"/>
  <c r="AH2979" i="3"/>
  <c r="AI2979" i="3"/>
  <c r="AJ2979" i="3"/>
  <c r="AK2979" i="3"/>
  <c r="AL2979" i="3"/>
  <c r="AM2979" i="3"/>
  <c r="AN2979" i="3"/>
  <c r="AV2979" i="3"/>
  <c r="C2980" i="3"/>
  <c r="D2980" i="3"/>
  <c r="E2980" i="3"/>
  <c r="F2980" i="3"/>
  <c r="G2980" i="3"/>
  <c r="H2980" i="3"/>
  <c r="J2980" i="3"/>
  <c r="K2980" i="3"/>
  <c r="L2980" i="3"/>
  <c r="M2980" i="3"/>
  <c r="AG2980" i="3"/>
  <c r="AH2980" i="3"/>
  <c r="AI2980" i="3"/>
  <c r="AJ2980" i="3"/>
  <c r="AK2980" i="3"/>
  <c r="AL2980" i="3"/>
  <c r="AM2980" i="3"/>
  <c r="AN2980" i="3"/>
  <c r="AV2980" i="3"/>
  <c r="C2981" i="3"/>
  <c r="D2981" i="3"/>
  <c r="E2981" i="3"/>
  <c r="F2981" i="3"/>
  <c r="G2981" i="3"/>
  <c r="H2981" i="3"/>
  <c r="J2981" i="3"/>
  <c r="K2981" i="3"/>
  <c r="L2981" i="3"/>
  <c r="M2981" i="3"/>
  <c r="AG2981" i="3"/>
  <c r="AH2981" i="3"/>
  <c r="AI2981" i="3"/>
  <c r="AJ2981" i="3"/>
  <c r="AK2981" i="3"/>
  <c r="AL2981" i="3"/>
  <c r="AM2981" i="3"/>
  <c r="AN2981" i="3"/>
  <c r="AV2981" i="3"/>
  <c r="C2982" i="3"/>
  <c r="D2982" i="3"/>
  <c r="E2982" i="3"/>
  <c r="F2982" i="3"/>
  <c r="G2982" i="3"/>
  <c r="H2982" i="3"/>
  <c r="J2982" i="3"/>
  <c r="K2982" i="3"/>
  <c r="L2982" i="3"/>
  <c r="M2982" i="3"/>
  <c r="AG2982" i="3"/>
  <c r="AH2982" i="3"/>
  <c r="AI2982" i="3"/>
  <c r="AJ2982" i="3"/>
  <c r="AK2982" i="3"/>
  <c r="AL2982" i="3"/>
  <c r="AM2982" i="3"/>
  <c r="AN2982" i="3"/>
  <c r="AV2982" i="3"/>
  <c r="C2983" i="3"/>
  <c r="D2983" i="3"/>
  <c r="E2983" i="3"/>
  <c r="F2983" i="3"/>
  <c r="G2983" i="3"/>
  <c r="H2983" i="3"/>
  <c r="J2983" i="3"/>
  <c r="K2983" i="3"/>
  <c r="L2983" i="3"/>
  <c r="M2983" i="3"/>
  <c r="AG2983" i="3"/>
  <c r="AH2983" i="3"/>
  <c r="AI2983" i="3"/>
  <c r="AJ2983" i="3"/>
  <c r="AK2983" i="3"/>
  <c r="AL2983" i="3"/>
  <c r="AM2983" i="3"/>
  <c r="AN2983" i="3"/>
  <c r="AV2983" i="3"/>
  <c r="C2984" i="3"/>
  <c r="D2984" i="3"/>
  <c r="E2984" i="3"/>
  <c r="F2984" i="3"/>
  <c r="G2984" i="3"/>
  <c r="H2984" i="3"/>
  <c r="J2984" i="3"/>
  <c r="K2984" i="3"/>
  <c r="L2984" i="3"/>
  <c r="M2984" i="3"/>
  <c r="AG2984" i="3"/>
  <c r="AH2984" i="3"/>
  <c r="AI2984" i="3"/>
  <c r="AJ2984" i="3"/>
  <c r="AK2984" i="3"/>
  <c r="AL2984" i="3"/>
  <c r="AM2984" i="3"/>
  <c r="AN2984" i="3"/>
  <c r="AV2984" i="3"/>
  <c r="C2985" i="3"/>
  <c r="D2985" i="3"/>
  <c r="E2985" i="3"/>
  <c r="F2985" i="3"/>
  <c r="G2985" i="3"/>
  <c r="H2985" i="3"/>
  <c r="J2985" i="3"/>
  <c r="K2985" i="3"/>
  <c r="L2985" i="3"/>
  <c r="M2985" i="3"/>
  <c r="AG2985" i="3"/>
  <c r="AH2985" i="3"/>
  <c r="AI2985" i="3"/>
  <c r="AJ2985" i="3"/>
  <c r="AK2985" i="3"/>
  <c r="AL2985" i="3"/>
  <c r="AM2985" i="3"/>
  <c r="AN2985" i="3"/>
  <c r="AV2985" i="3"/>
  <c r="C2986" i="3"/>
  <c r="D2986" i="3"/>
  <c r="E2986" i="3"/>
  <c r="F2986" i="3"/>
  <c r="G2986" i="3"/>
  <c r="H2986" i="3"/>
  <c r="J2986" i="3"/>
  <c r="K2986" i="3"/>
  <c r="L2986" i="3"/>
  <c r="M2986" i="3"/>
  <c r="AG2986" i="3"/>
  <c r="AH2986" i="3"/>
  <c r="AI2986" i="3"/>
  <c r="AJ2986" i="3"/>
  <c r="AK2986" i="3"/>
  <c r="AL2986" i="3"/>
  <c r="AM2986" i="3"/>
  <c r="AN2986" i="3"/>
  <c r="AV2986" i="3"/>
  <c r="C2987" i="3"/>
  <c r="D2987" i="3"/>
  <c r="E2987" i="3"/>
  <c r="F2987" i="3"/>
  <c r="G2987" i="3"/>
  <c r="H2987" i="3"/>
  <c r="J2987" i="3"/>
  <c r="K2987" i="3"/>
  <c r="L2987" i="3"/>
  <c r="M2987" i="3"/>
  <c r="AG2987" i="3"/>
  <c r="AH2987" i="3"/>
  <c r="AI2987" i="3"/>
  <c r="AJ2987" i="3"/>
  <c r="AK2987" i="3"/>
  <c r="AL2987" i="3"/>
  <c r="AM2987" i="3"/>
  <c r="AN2987" i="3"/>
  <c r="AV2987" i="3"/>
  <c r="C2988" i="3"/>
  <c r="D2988" i="3"/>
  <c r="E2988" i="3"/>
  <c r="F2988" i="3"/>
  <c r="G2988" i="3"/>
  <c r="H2988" i="3"/>
  <c r="J2988" i="3"/>
  <c r="K2988" i="3"/>
  <c r="L2988" i="3"/>
  <c r="M2988" i="3"/>
  <c r="AG2988" i="3"/>
  <c r="AH2988" i="3"/>
  <c r="AI2988" i="3"/>
  <c r="AJ2988" i="3"/>
  <c r="AK2988" i="3"/>
  <c r="AL2988" i="3"/>
  <c r="AM2988" i="3"/>
  <c r="AN2988" i="3"/>
  <c r="AV2988" i="3"/>
  <c r="C2989" i="3"/>
  <c r="D2989" i="3"/>
  <c r="E2989" i="3"/>
  <c r="F2989" i="3"/>
  <c r="G2989" i="3"/>
  <c r="H2989" i="3"/>
  <c r="J2989" i="3"/>
  <c r="K2989" i="3"/>
  <c r="L2989" i="3"/>
  <c r="M2989" i="3"/>
  <c r="AG2989" i="3"/>
  <c r="AH2989" i="3"/>
  <c r="AI2989" i="3"/>
  <c r="AJ2989" i="3"/>
  <c r="AK2989" i="3"/>
  <c r="AL2989" i="3"/>
  <c r="AM2989" i="3"/>
  <c r="AN2989" i="3"/>
  <c r="AV2989" i="3"/>
  <c r="C2990" i="3"/>
  <c r="D2990" i="3"/>
  <c r="E2990" i="3"/>
  <c r="F2990" i="3"/>
  <c r="G2990" i="3"/>
  <c r="H2990" i="3"/>
  <c r="J2990" i="3"/>
  <c r="K2990" i="3"/>
  <c r="L2990" i="3"/>
  <c r="M2990" i="3"/>
  <c r="AG2990" i="3"/>
  <c r="AH2990" i="3"/>
  <c r="AI2990" i="3"/>
  <c r="AJ2990" i="3"/>
  <c r="AK2990" i="3"/>
  <c r="AL2990" i="3"/>
  <c r="AM2990" i="3"/>
  <c r="AN2990" i="3"/>
  <c r="AV2990" i="3"/>
  <c r="C2991" i="3"/>
  <c r="D2991" i="3"/>
  <c r="E2991" i="3"/>
  <c r="F2991" i="3"/>
  <c r="G2991" i="3"/>
  <c r="H2991" i="3"/>
  <c r="J2991" i="3"/>
  <c r="K2991" i="3"/>
  <c r="L2991" i="3"/>
  <c r="M2991" i="3"/>
  <c r="AG2991" i="3"/>
  <c r="AH2991" i="3"/>
  <c r="AI2991" i="3"/>
  <c r="AJ2991" i="3"/>
  <c r="AK2991" i="3"/>
  <c r="AL2991" i="3"/>
  <c r="AM2991" i="3"/>
  <c r="AN2991" i="3"/>
  <c r="AV2991" i="3"/>
  <c r="C2992" i="3"/>
  <c r="D2992" i="3"/>
  <c r="E2992" i="3"/>
  <c r="F2992" i="3"/>
  <c r="G2992" i="3"/>
  <c r="H2992" i="3"/>
  <c r="J2992" i="3"/>
  <c r="K2992" i="3"/>
  <c r="L2992" i="3"/>
  <c r="M2992" i="3"/>
  <c r="AG2992" i="3"/>
  <c r="AH2992" i="3"/>
  <c r="AI2992" i="3"/>
  <c r="AJ2992" i="3"/>
  <c r="AK2992" i="3"/>
  <c r="AL2992" i="3"/>
  <c r="AM2992" i="3"/>
  <c r="AN2992" i="3"/>
  <c r="AV2992" i="3"/>
  <c r="C2993" i="3"/>
  <c r="D2993" i="3"/>
  <c r="E2993" i="3"/>
  <c r="F2993" i="3"/>
  <c r="G2993" i="3"/>
  <c r="H2993" i="3"/>
  <c r="J2993" i="3"/>
  <c r="K2993" i="3"/>
  <c r="L2993" i="3"/>
  <c r="M2993" i="3"/>
  <c r="AG2993" i="3"/>
  <c r="AH2993" i="3"/>
  <c r="AI2993" i="3"/>
  <c r="AJ2993" i="3"/>
  <c r="AK2993" i="3"/>
  <c r="AL2993" i="3"/>
  <c r="AM2993" i="3"/>
  <c r="AN2993" i="3"/>
  <c r="AV2993" i="3"/>
  <c r="C2994" i="3"/>
  <c r="D2994" i="3"/>
  <c r="E2994" i="3"/>
  <c r="F2994" i="3"/>
  <c r="G2994" i="3"/>
  <c r="H2994" i="3"/>
  <c r="J2994" i="3"/>
  <c r="K2994" i="3"/>
  <c r="L2994" i="3"/>
  <c r="M2994" i="3"/>
  <c r="AG2994" i="3"/>
  <c r="AH2994" i="3"/>
  <c r="AI2994" i="3"/>
  <c r="AJ2994" i="3"/>
  <c r="AK2994" i="3"/>
  <c r="AL2994" i="3"/>
  <c r="AM2994" i="3"/>
  <c r="AN2994" i="3"/>
  <c r="AV2994" i="3"/>
  <c r="C2995" i="3"/>
  <c r="D2995" i="3"/>
  <c r="E2995" i="3"/>
  <c r="F2995" i="3"/>
  <c r="G2995" i="3"/>
  <c r="H2995" i="3"/>
  <c r="J2995" i="3"/>
  <c r="K2995" i="3"/>
  <c r="L2995" i="3"/>
  <c r="M2995" i="3"/>
  <c r="AG2995" i="3"/>
  <c r="AH2995" i="3"/>
  <c r="AI2995" i="3"/>
  <c r="AJ2995" i="3"/>
  <c r="AK2995" i="3"/>
  <c r="AL2995" i="3"/>
  <c r="AM2995" i="3"/>
  <c r="AN2995" i="3"/>
  <c r="AV2995" i="3"/>
  <c r="C2996" i="3"/>
  <c r="D2996" i="3"/>
  <c r="E2996" i="3"/>
  <c r="F2996" i="3"/>
  <c r="G2996" i="3"/>
  <c r="H2996" i="3"/>
  <c r="J2996" i="3"/>
  <c r="K2996" i="3"/>
  <c r="L2996" i="3"/>
  <c r="M2996" i="3"/>
  <c r="AG2996" i="3"/>
  <c r="AH2996" i="3"/>
  <c r="AI2996" i="3"/>
  <c r="AJ2996" i="3"/>
  <c r="AK2996" i="3"/>
  <c r="AL2996" i="3"/>
  <c r="AM2996" i="3"/>
  <c r="AN2996" i="3"/>
  <c r="AV2996" i="3"/>
  <c r="C2997" i="3"/>
  <c r="D2997" i="3"/>
  <c r="E2997" i="3"/>
  <c r="F2997" i="3"/>
  <c r="G2997" i="3"/>
  <c r="H2997" i="3"/>
  <c r="J2997" i="3"/>
  <c r="K2997" i="3"/>
  <c r="L2997" i="3"/>
  <c r="M2997" i="3"/>
  <c r="AG2997" i="3"/>
  <c r="AH2997" i="3"/>
  <c r="AI2997" i="3"/>
  <c r="AJ2997" i="3"/>
  <c r="AK2997" i="3"/>
  <c r="AL2997" i="3"/>
  <c r="AM2997" i="3"/>
  <c r="AN2997" i="3"/>
  <c r="AV2997" i="3"/>
  <c r="C2998" i="3"/>
  <c r="D2998" i="3"/>
  <c r="E2998" i="3"/>
  <c r="F2998" i="3"/>
  <c r="G2998" i="3"/>
  <c r="H2998" i="3"/>
  <c r="J2998" i="3"/>
  <c r="K2998" i="3"/>
  <c r="L2998" i="3"/>
  <c r="M2998" i="3"/>
  <c r="AG2998" i="3"/>
  <c r="AH2998" i="3"/>
  <c r="AI2998" i="3"/>
  <c r="AJ2998" i="3"/>
  <c r="AK2998" i="3"/>
  <c r="AL2998" i="3"/>
  <c r="AM2998" i="3"/>
  <c r="AN2998" i="3"/>
  <c r="AV2998" i="3"/>
  <c r="C2999" i="3"/>
  <c r="D2999" i="3"/>
  <c r="E2999" i="3"/>
  <c r="F2999" i="3"/>
  <c r="G2999" i="3"/>
  <c r="H2999" i="3"/>
  <c r="J2999" i="3"/>
  <c r="K2999" i="3"/>
  <c r="L2999" i="3"/>
  <c r="M2999" i="3"/>
  <c r="AG2999" i="3"/>
  <c r="AH2999" i="3"/>
  <c r="AI2999" i="3"/>
  <c r="AJ2999" i="3"/>
  <c r="AK2999" i="3"/>
  <c r="AL2999" i="3"/>
  <c r="AM2999" i="3"/>
  <c r="AN2999" i="3"/>
  <c r="AV2999" i="3"/>
  <c r="C3000" i="3"/>
  <c r="D3000" i="3"/>
  <c r="E3000" i="3"/>
  <c r="F3000" i="3"/>
  <c r="G3000" i="3"/>
  <c r="H3000" i="3"/>
  <c r="J3000" i="3"/>
  <c r="K3000" i="3"/>
  <c r="L3000" i="3"/>
  <c r="M3000" i="3"/>
  <c r="AG3000" i="3"/>
  <c r="AH3000" i="3"/>
  <c r="AI3000" i="3"/>
  <c r="AJ3000" i="3"/>
  <c r="AK3000" i="3"/>
  <c r="AL3000" i="3"/>
  <c r="AM3000" i="3"/>
  <c r="AN3000" i="3"/>
  <c r="AV3000" i="3"/>
  <c r="C3001" i="3"/>
  <c r="D3001" i="3"/>
  <c r="E3001" i="3"/>
  <c r="F3001" i="3"/>
  <c r="G3001" i="3"/>
  <c r="H3001" i="3"/>
  <c r="J3001" i="3"/>
  <c r="K3001" i="3"/>
  <c r="L3001" i="3"/>
  <c r="M3001" i="3"/>
  <c r="AG3001" i="3"/>
  <c r="AH3001" i="3"/>
  <c r="AI3001" i="3"/>
  <c r="AJ3001" i="3"/>
  <c r="AK3001" i="3"/>
  <c r="AL3001" i="3"/>
  <c r="AM3001" i="3"/>
  <c r="AN3001" i="3"/>
  <c r="AV3001" i="3"/>
  <c r="C3002" i="3"/>
  <c r="D3002" i="3"/>
  <c r="E3002" i="3"/>
  <c r="F3002" i="3"/>
  <c r="G3002" i="3"/>
  <c r="H3002" i="3"/>
  <c r="J3002" i="3"/>
  <c r="K3002" i="3"/>
  <c r="L3002" i="3"/>
  <c r="M3002" i="3"/>
  <c r="AG3002" i="3"/>
  <c r="AH3002" i="3"/>
  <c r="AI3002" i="3"/>
  <c r="AJ3002" i="3"/>
  <c r="AK3002" i="3"/>
  <c r="AL3002" i="3"/>
  <c r="AM3002" i="3"/>
  <c r="AN3002" i="3"/>
  <c r="AV3002" i="3"/>
  <c r="C3003" i="3"/>
  <c r="D3003" i="3"/>
  <c r="E3003" i="3"/>
  <c r="F3003" i="3"/>
  <c r="G3003" i="3"/>
  <c r="H3003" i="3"/>
  <c r="J3003" i="3"/>
  <c r="K3003" i="3"/>
  <c r="L3003" i="3"/>
  <c r="M3003" i="3"/>
  <c r="AG3003" i="3"/>
  <c r="AH3003" i="3"/>
  <c r="AI3003" i="3"/>
  <c r="AJ3003" i="3"/>
  <c r="AK3003" i="3"/>
  <c r="AL3003" i="3"/>
  <c r="AM3003" i="3"/>
  <c r="AN3003" i="3"/>
  <c r="AV3003" i="3"/>
  <c r="C3004" i="3"/>
  <c r="D3004" i="3"/>
  <c r="E3004" i="3"/>
  <c r="F3004" i="3"/>
  <c r="G3004" i="3"/>
  <c r="H3004" i="3"/>
  <c r="J3004" i="3"/>
  <c r="K3004" i="3"/>
  <c r="L3004" i="3"/>
  <c r="M3004" i="3"/>
  <c r="AG3004" i="3"/>
  <c r="AH3004" i="3"/>
  <c r="AI3004" i="3"/>
  <c r="AJ3004" i="3"/>
  <c r="AK3004" i="3"/>
  <c r="AL3004" i="3"/>
  <c r="AM3004" i="3"/>
  <c r="AN3004" i="3"/>
  <c r="AV3004" i="3"/>
  <c r="C3005" i="3"/>
  <c r="D3005" i="3"/>
  <c r="E3005" i="3"/>
  <c r="F3005" i="3"/>
  <c r="G3005" i="3"/>
  <c r="H3005" i="3"/>
  <c r="J3005" i="3"/>
  <c r="K3005" i="3"/>
  <c r="L3005" i="3"/>
  <c r="M3005" i="3"/>
  <c r="AG3005" i="3"/>
  <c r="AH3005" i="3"/>
  <c r="AI3005" i="3"/>
  <c r="AJ3005" i="3"/>
  <c r="AK3005" i="3"/>
  <c r="AL3005" i="3"/>
  <c r="AM3005" i="3"/>
  <c r="AN3005" i="3"/>
  <c r="AV3005" i="3"/>
  <c r="C3006" i="3"/>
  <c r="D3006" i="3"/>
  <c r="E3006" i="3"/>
  <c r="F3006" i="3"/>
  <c r="G3006" i="3"/>
  <c r="H3006" i="3"/>
  <c r="J3006" i="3"/>
  <c r="K3006" i="3"/>
  <c r="L3006" i="3"/>
  <c r="M3006" i="3"/>
  <c r="AG3006" i="3"/>
  <c r="AH3006" i="3"/>
  <c r="AI3006" i="3"/>
  <c r="AJ3006" i="3"/>
  <c r="AK3006" i="3"/>
  <c r="AL3006" i="3"/>
  <c r="AM3006" i="3"/>
  <c r="AN3006" i="3"/>
  <c r="AV3006" i="3"/>
  <c r="C3007" i="3"/>
  <c r="D3007" i="3"/>
  <c r="E3007" i="3"/>
  <c r="F3007" i="3"/>
  <c r="G3007" i="3"/>
  <c r="H3007" i="3"/>
  <c r="J3007" i="3"/>
  <c r="K3007" i="3"/>
  <c r="L3007" i="3"/>
  <c r="M3007" i="3"/>
  <c r="AG3007" i="3"/>
  <c r="AH3007" i="3"/>
  <c r="AI3007" i="3"/>
  <c r="AJ3007" i="3"/>
  <c r="AK3007" i="3"/>
  <c r="AL3007" i="3"/>
  <c r="AM3007" i="3"/>
  <c r="AN3007" i="3"/>
  <c r="AV3007" i="3"/>
  <c r="C3008" i="3"/>
  <c r="D3008" i="3"/>
  <c r="E3008" i="3"/>
  <c r="F3008" i="3"/>
  <c r="G3008" i="3"/>
  <c r="H3008" i="3"/>
  <c r="J3008" i="3"/>
  <c r="K3008" i="3"/>
  <c r="L3008" i="3"/>
  <c r="M3008" i="3"/>
  <c r="AG3008" i="3"/>
  <c r="AH3008" i="3"/>
  <c r="AI3008" i="3"/>
  <c r="AJ3008" i="3"/>
  <c r="AK3008" i="3"/>
  <c r="AL3008" i="3"/>
  <c r="AM3008" i="3"/>
  <c r="AN3008" i="3"/>
  <c r="AV3008" i="3"/>
  <c r="C3009" i="3"/>
  <c r="D3009" i="3"/>
  <c r="E3009" i="3"/>
  <c r="F3009" i="3"/>
  <c r="G3009" i="3"/>
  <c r="H3009" i="3"/>
  <c r="J3009" i="3"/>
  <c r="K3009" i="3"/>
  <c r="L3009" i="3"/>
  <c r="M3009" i="3"/>
  <c r="AG3009" i="3"/>
  <c r="AH3009" i="3"/>
  <c r="AI3009" i="3"/>
  <c r="AJ3009" i="3"/>
  <c r="AK3009" i="3"/>
  <c r="AL3009" i="3"/>
  <c r="AM3009" i="3"/>
  <c r="AN3009" i="3"/>
  <c r="AV3009" i="3"/>
  <c r="C3010" i="3"/>
  <c r="D3010" i="3"/>
  <c r="E3010" i="3"/>
  <c r="F3010" i="3"/>
  <c r="G3010" i="3"/>
  <c r="H3010" i="3"/>
  <c r="J3010" i="3"/>
  <c r="K3010" i="3"/>
  <c r="L3010" i="3"/>
  <c r="M3010" i="3"/>
  <c r="AG3010" i="3"/>
  <c r="AH3010" i="3"/>
  <c r="AI3010" i="3"/>
  <c r="AJ3010" i="3"/>
  <c r="AK3010" i="3"/>
  <c r="AL3010" i="3"/>
  <c r="AM3010" i="3"/>
  <c r="AN3010" i="3"/>
  <c r="AV3010" i="3"/>
  <c r="C3011" i="3"/>
  <c r="D3011" i="3"/>
  <c r="E3011" i="3"/>
  <c r="F3011" i="3"/>
  <c r="G3011" i="3"/>
  <c r="H3011" i="3"/>
  <c r="J3011" i="3"/>
  <c r="K3011" i="3"/>
  <c r="L3011" i="3"/>
  <c r="M3011" i="3"/>
  <c r="AG3011" i="3"/>
  <c r="AH3011" i="3"/>
  <c r="AI3011" i="3"/>
  <c r="AJ3011" i="3"/>
  <c r="AK3011" i="3"/>
  <c r="AL3011" i="3"/>
  <c r="AM3011" i="3"/>
  <c r="AN3011" i="3"/>
  <c r="AV3011" i="3"/>
  <c r="C3012" i="3"/>
  <c r="D3012" i="3"/>
  <c r="E3012" i="3"/>
  <c r="F3012" i="3"/>
  <c r="G3012" i="3"/>
  <c r="H3012" i="3"/>
  <c r="J3012" i="3"/>
  <c r="K3012" i="3"/>
  <c r="L3012" i="3"/>
  <c r="M3012" i="3"/>
  <c r="AG3012" i="3"/>
  <c r="AH3012" i="3"/>
  <c r="AI3012" i="3"/>
  <c r="AJ3012" i="3"/>
  <c r="AK3012" i="3"/>
  <c r="AL3012" i="3"/>
  <c r="AM3012" i="3"/>
  <c r="AN3012" i="3"/>
  <c r="AV3012" i="3"/>
  <c r="C3013" i="3"/>
  <c r="D3013" i="3"/>
  <c r="E3013" i="3"/>
  <c r="F3013" i="3"/>
  <c r="G3013" i="3"/>
  <c r="H3013" i="3"/>
  <c r="J3013" i="3"/>
  <c r="K3013" i="3"/>
  <c r="L3013" i="3"/>
  <c r="M3013" i="3"/>
  <c r="AG3013" i="3"/>
  <c r="AH3013" i="3"/>
  <c r="AI3013" i="3"/>
  <c r="AJ3013" i="3"/>
  <c r="AK3013" i="3"/>
  <c r="AL3013" i="3"/>
  <c r="AM3013" i="3"/>
  <c r="AN3013" i="3"/>
  <c r="AV3013" i="3"/>
  <c r="C3014" i="3"/>
  <c r="D3014" i="3"/>
  <c r="E3014" i="3"/>
  <c r="F3014" i="3"/>
  <c r="G3014" i="3"/>
  <c r="H3014" i="3"/>
  <c r="J3014" i="3"/>
  <c r="K3014" i="3"/>
  <c r="L3014" i="3"/>
  <c r="M3014" i="3"/>
  <c r="AG3014" i="3"/>
  <c r="AH3014" i="3"/>
  <c r="AI3014" i="3"/>
  <c r="AJ3014" i="3"/>
  <c r="AK3014" i="3"/>
  <c r="AL3014" i="3"/>
  <c r="AM3014" i="3"/>
  <c r="AN3014" i="3"/>
  <c r="AV3014" i="3"/>
  <c r="C3015" i="3"/>
  <c r="D3015" i="3"/>
  <c r="E3015" i="3"/>
  <c r="F3015" i="3"/>
  <c r="G3015" i="3"/>
  <c r="H3015" i="3"/>
  <c r="J3015" i="3"/>
  <c r="K3015" i="3"/>
  <c r="L3015" i="3"/>
  <c r="M3015" i="3"/>
  <c r="AG3015" i="3"/>
  <c r="AH3015" i="3"/>
  <c r="AI3015" i="3"/>
  <c r="AJ3015" i="3"/>
  <c r="AK3015" i="3"/>
  <c r="AL3015" i="3"/>
  <c r="AM3015" i="3"/>
  <c r="AN3015" i="3"/>
  <c r="AV3015" i="3"/>
  <c r="C3016" i="3"/>
  <c r="D3016" i="3"/>
  <c r="E3016" i="3"/>
  <c r="F3016" i="3"/>
  <c r="G3016" i="3"/>
  <c r="H3016" i="3"/>
  <c r="J3016" i="3"/>
  <c r="K3016" i="3"/>
  <c r="L3016" i="3"/>
  <c r="M3016" i="3"/>
  <c r="AG3016" i="3"/>
  <c r="AH3016" i="3"/>
  <c r="AI3016" i="3"/>
  <c r="AJ3016" i="3"/>
  <c r="AK3016" i="3"/>
  <c r="AL3016" i="3"/>
  <c r="AM3016" i="3"/>
  <c r="AN3016" i="3"/>
  <c r="AV3016" i="3"/>
  <c r="C3017" i="3"/>
  <c r="D3017" i="3"/>
  <c r="E3017" i="3"/>
  <c r="F3017" i="3"/>
  <c r="G3017" i="3"/>
  <c r="H3017" i="3"/>
  <c r="J3017" i="3"/>
  <c r="K3017" i="3"/>
  <c r="L3017" i="3"/>
  <c r="M3017" i="3"/>
  <c r="AG3017" i="3"/>
  <c r="AH3017" i="3"/>
  <c r="AI3017" i="3"/>
  <c r="AJ3017" i="3"/>
  <c r="AK3017" i="3"/>
  <c r="AL3017" i="3"/>
  <c r="AM3017" i="3"/>
  <c r="AN3017" i="3"/>
  <c r="AV3017" i="3"/>
  <c r="C3018" i="3"/>
  <c r="D3018" i="3"/>
  <c r="E3018" i="3"/>
  <c r="F3018" i="3"/>
  <c r="G3018" i="3"/>
  <c r="H3018" i="3"/>
  <c r="J3018" i="3"/>
  <c r="K3018" i="3"/>
  <c r="L3018" i="3"/>
  <c r="M3018" i="3"/>
  <c r="AG3018" i="3"/>
  <c r="AH3018" i="3"/>
  <c r="AI3018" i="3"/>
  <c r="AJ3018" i="3"/>
  <c r="AK3018" i="3"/>
  <c r="AL3018" i="3"/>
  <c r="AM3018" i="3"/>
  <c r="AN3018" i="3"/>
  <c r="AV3018" i="3"/>
  <c r="C3019" i="3"/>
  <c r="D3019" i="3"/>
  <c r="E3019" i="3"/>
  <c r="F3019" i="3"/>
  <c r="G3019" i="3"/>
  <c r="H3019" i="3"/>
  <c r="J3019" i="3"/>
  <c r="K3019" i="3"/>
  <c r="L3019" i="3"/>
  <c r="M3019" i="3"/>
  <c r="AG3019" i="3"/>
  <c r="AH3019" i="3"/>
  <c r="AI3019" i="3"/>
  <c r="AJ3019" i="3"/>
  <c r="AK3019" i="3"/>
  <c r="AL3019" i="3"/>
  <c r="AM3019" i="3"/>
  <c r="AN3019" i="3"/>
  <c r="AV3019" i="3"/>
  <c r="C3020" i="3"/>
  <c r="D3020" i="3"/>
  <c r="E3020" i="3"/>
  <c r="F3020" i="3"/>
  <c r="G3020" i="3"/>
  <c r="H3020" i="3"/>
  <c r="J3020" i="3"/>
  <c r="K3020" i="3"/>
  <c r="L3020" i="3"/>
  <c r="M3020" i="3"/>
  <c r="AG3020" i="3"/>
  <c r="AH3020" i="3"/>
  <c r="AI3020" i="3"/>
  <c r="AJ3020" i="3"/>
  <c r="AK3020" i="3"/>
  <c r="AL3020" i="3"/>
  <c r="AM3020" i="3"/>
  <c r="AN3020" i="3"/>
  <c r="AV3020" i="3"/>
  <c r="C3021" i="3"/>
  <c r="D3021" i="3"/>
  <c r="E3021" i="3"/>
  <c r="F3021" i="3"/>
  <c r="G3021" i="3"/>
  <c r="H3021" i="3"/>
  <c r="J3021" i="3"/>
  <c r="K3021" i="3"/>
  <c r="L3021" i="3"/>
  <c r="M3021" i="3"/>
  <c r="AG3021" i="3"/>
  <c r="AH3021" i="3"/>
  <c r="AI3021" i="3"/>
  <c r="AJ3021" i="3"/>
  <c r="AK3021" i="3"/>
  <c r="AL3021" i="3"/>
  <c r="AM3021" i="3"/>
  <c r="AN3021" i="3"/>
  <c r="AV3021" i="3"/>
  <c r="C3022" i="3"/>
  <c r="D3022" i="3"/>
  <c r="E3022" i="3"/>
  <c r="F3022" i="3"/>
  <c r="G3022" i="3"/>
  <c r="H3022" i="3"/>
  <c r="J3022" i="3"/>
  <c r="K3022" i="3"/>
  <c r="L3022" i="3"/>
  <c r="M3022" i="3"/>
  <c r="AG3022" i="3"/>
  <c r="AH3022" i="3"/>
  <c r="AI3022" i="3"/>
  <c r="AJ3022" i="3"/>
  <c r="AK3022" i="3"/>
  <c r="AL3022" i="3"/>
  <c r="AM3022" i="3"/>
  <c r="AN3022" i="3"/>
  <c r="AV3022" i="3"/>
  <c r="C3023" i="3"/>
  <c r="D3023" i="3"/>
  <c r="E3023" i="3"/>
  <c r="F3023" i="3"/>
  <c r="G3023" i="3"/>
  <c r="H3023" i="3"/>
  <c r="J3023" i="3"/>
  <c r="K3023" i="3"/>
  <c r="L3023" i="3"/>
  <c r="M3023" i="3"/>
  <c r="AG3023" i="3"/>
  <c r="AH3023" i="3"/>
  <c r="AI3023" i="3"/>
  <c r="AJ3023" i="3"/>
  <c r="AK3023" i="3"/>
  <c r="AL3023" i="3"/>
  <c r="AM3023" i="3"/>
  <c r="AN3023" i="3"/>
  <c r="AV3023" i="3"/>
  <c r="C3024" i="3"/>
  <c r="D3024" i="3"/>
  <c r="E3024" i="3"/>
  <c r="F3024" i="3"/>
  <c r="G3024" i="3"/>
  <c r="H3024" i="3"/>
  <c r="J3024" i="3"/>
  <c r="K3024" i="3"/>
  <c r="L3024" i="3"/>
  <c r="M3024" i="3"/>
  <c r="AG3024" i="3"/>
  <c r="AH3024" i="3"/>
  <c r="AI3024" i="3"/>
  <c r="AJ3024" i="3"/>
  <c r="AK3024" i="3"/>
  <c r="AL3024" i="3"/>
  <c r="AM3024" i="3"/>
  <c r="AN3024" i="3"/>
  <c r="AV3024" i="3"/>
  <c r="C3026" i="3"/>
  <c r="D3026" i="3"/>
  <c r="E3026" i="3"/>
  <c r="F3026" i="3"/>
  <c r="G3026" i="3"/>
  <c r="H3026" i="3"/>
  <c r="J3026" i="3"/>
  <c r="K3026" i="3"/>
  <c r="L3026" i="3"/>
  <c r="M3026" i="3"/>
  <c r="AG3026" i="3"/>
  <c r="AH3026" i="3"/>
  <c r="AI3026" i="3"/>
  <c r="AJ3026" i="3"/>
  <c r="AK3026" i="3"/>
  <c r="AL3026" i="3"/>
  <c r="AM3026" i="3"/>
  <c r="AN3026" i="3"/>
  <c r="AV3026" i="3"/>
  <c r="C3027" i="3"/>
  <c r="D3027" i="3"/>
  <c r="E3027" i="3"/>
  <c r="F3027" i="3"/>
  <c r="G3027" i="3"/>
  <c r="H3027" i="3"/>
  <c r="J3027" i="3"/>
  <c r="K3027" i="3"/>
  <c r="L3027" i="3"/>
  <c r="M3027" i="3"/>
  <c r="AG3027" i="3"/>
  <c r="AH3027" i="3"/>
  <c r="AI3027" i="3"/>
  <c r="AJ3027" i="3"/>
  <c r="AK3027" i="3"/>
  <c r="AL3027" i="3"/>
  <c r="AM3027" i="3"/>
  <c r="AN3027" i="3"/>
  <c r="AV3027" i="3"/>
  <c r="C3028" i="3"/>
  <c r="D3028" i="3"/>
  <c r="E3028" i="3"/>
  <c r="F3028" i="3"/>
  <c r="G3028" i="3"/>
  <c r="H3028" i="3"/>
  <c r="J3028" i="3"/>
  <c r="K3028" i="3"/>
  <c r="L3028" i="3"/>
  <c r="M3028" i="3"/>
  <c r="AG3028" i="3"/>
  <c r="AH3028" i="3"/>
  <c r="AI3028" i="3"/>
  <c r="AJ3028" i="3"/>
  <c r="AK3028" i="3"/>
  <c r="AL3028" i="3"/>
  <c r="AM3028" i="3"/>
  <c r="AN3028" i="3"/>
  <c r="AV3028" i="3"/>
  <c r="C3029" i="3"/>
  <c r="D3029" i="3"/>
  <c r="E3029" i="3"/>
  <c r="F3029" i="3"/>
  <c r="G3029" i="3"/>
  <c r="H3029" i="3"/>
  <c r="J3029" i="3"/>
  <c r="K3029" i="3"/>
  <c r="L3029" i="3"/>
  <c r="M3029" i="3"/>
  <c r="AG3029" i="3"/>
  <c r="AH3029" i="3"/>
  <c r="AI3029" i="3"/>
  <c r="AJ3029" i="3"/>
  <c r="AK3029" i="3"/>
  <c r="AL3029" i="3"/>
  <c r="AM3029" i="3"/>
  <c r="AN3029" i="3"/>
  <c r="AV3029" i="3"/>
  <c r="C3030" i="3"/>
  <c r="D3030" i="3"/>
  <c r="E3030" i="3"/>
  <c r="F3030" i="3"/>
  <c r="G3030" i="3"/>
  <c r="H3030" i="3"/>
  <c r="J3030" i="3"/>
  <c r="K3030" i="3"/>
  <c r="L3030" i="3"/>
  <c r="M3030" i="3"/>
  <c r="AG3030" i="3"/>
  <c r="AH3030" i="3"/>
  <c r="AI3030" i="3"/>
  <c r="AJ3030" i="3"/>
  <c r="AK3030" i="3"/>
  <c r="AL3030" i="3"/>
  <c r="AM3030" i="3"/>
  <c r="AN3030" i="3"/>
  <c r="AV3030" i="3"/>
  <c r="C3031" i="3"/>
  <c r="D3031" i="3"/>
  <c r="E3031" i="3"/>
  <c r="F3031" i="3"/>
  <c r="G3031" i="3"/>
  <c r="H3031" i="3"/>
  <c r="J3031" i="3"/>
  <c r="K3031" i="3"/>
  <c r="L3031" i="3"/>
  <c r="M3031" i="3"/>
  <c r="AG3031" i="3"/>
  <c r="AH3031" i="3"/>
  <c r="AI3031" i="3"/>
  <c r="AJ3031" i="3"/>
  <c r="AK3031" i="3"/>
  <c r="AL3031" i="3"/>
  <c r="AM3031" i="3"/>
  <c r="AN3031" i="3"/>
  <c r="AV3031" i="3"/>
  <c r="C3032" i="3"/>
  <c r="D3032" i="3"/>
  <c r="E3032" i="3"/>
  <c r="F3032" i="3"/>
  <c r="G3032" i="3"/>
  <c r="H3032" i="3"/>
  <c r="J3032" i="3"/>
  <c r="K3032" i="3"/>
  <c r="L3032" i="3"/>
  <c r="M3032" i="3"/>
  <c r="AG3032" i="3"/>
  <c r="AH3032" i="3"/>
  <c r="AI3032" i="3"/>
  <c r="AJ3032" i="3"/>
  <c r="AK3032" i="3"/>
  <c r="AL3032" i="3"/>
  <c r="AM3032" i="3"/>
  <c r="AN3032" i="3"/>
  <c r="AV3032" i="3"/>
  <c r="C3033" i="3"/>
  <c r="D3033" i="3"/>
  <c r="E3033" i="3"/>
  <c r="F3033" i="3"/>
  <c r="G3033" i="3"/>
  <c r="H3033" i="3"/>
  <c r="J3033" i="3"/>
  <c r="K3033" i="3"/>
  <c r="L3033" i="3"/>
  <c r="M3033" i="3"/>
  <c r="AG3033" i="3"/>
  <c r="AH3033" i="3"/>
  <c r="AI3033" i="3"/>
  <c r="AJ3033" i="3"/>
  <c r="AK3033" i="3"/>
  <c r="AL3033" i="3"/>
  <c r="AM3033" i="3"/>
  <c r="AN3033" i="3"/>
  <c r="AV3033" i="3"/>
  <c r="C3034" i="3"/>
  <c r="D3034" i="3"/>
  <c r="E3034" i="3"/>
  <c r="F3034" i="3"/>
  <c r="G3034" i="3"/>
  <c r="H3034" i="3"/>
  <c r="J3034" i="3"/>
  <c r="K3034" i="3"/>
  <c r="L3034" i="3"/>
  <c r="M3034" i="3"/>
  <c r="AG3034" i="3"/>
  <c r="AH3034" i="3"/>
  <c r="AI3034" i="3"/>
  <c r="AJ3034" i="3"/>
  <c r="AK3034" i="3"/>
  <c r="AL3034" i="3"/>
  <c r="AM3034" i="3"/>
  <c r="AN3034" i="3"/>
  <c r="AV3034" i="3"/>
  <c r="C3035" i="3"/>
  <c r="D3035" i="3"/>
  <c r="E3035" i="3"/>
  <c r="F3035" i="3"/>
  <c r="G3035" i="3"/>
  <c r="H3035" i="3"/>
  <c r="J3035" i="3"/>
  <c r="K3035" i="3"/>
  <c r="L3035" i="3"/>
  <c r="M3035" i="3"/>
  <c r="AG3035" i="3"/>
  <c r="AH3035" i="3"/>
  <c r="AI3035" i="3"/>
  <c r="AJ3035" i="3"/>
  <c r="AK3035" i="3"/>
  <c r="AL3035" i="3"/>
  <c r="AM3035" i="3"/>
  <c r="AN3035" i="3"/>
  <c r="AV3035" i="3"/>
  <c r="C3036" i="3"/>
  <c r="D3036" i="3"/>
  <c r="E3036" i="3"/>
  <c r="F3036" i="3"/>
  <c r="G3036" i="3"/>
  <c r="H3036" i="3"/>
  <c r="J3036" i="3"/>
  <c r="K3036" i="3"/>
  <c r="L3036" i="3"/>
  <c r="M3036" i="3"/>
  <c r="AG3036" i="3"/>
  <c r="AH3036" i="3"/>
  <c r="AI3036" i="3"/>
  <c r="AJ3036" i="3"/>
  <c r="AK3036" i="3"/>
  <c r="AL3036" i="3"/>
  <c r="AM3036" i="3"/>
  <c r="AN3036" i="3"/>
  <c r="AV3036" i="3"/>
  <c r="C3037" i="3"/>
  <c r="D3037" i="3"/>
  <c r="E3037" i="3"/>
  <c r="F3037" i="3"/>
  <c r="G3037" i="3"/>
  <c r="H3037" i="3"/>
  <c r="J3037" i="3"/>
  <c r="K3037" i="3"/>
  <c r="L3037" i="3"/>
  <c r="M3037" i="3"/>
  <c r="AG3037" i="3"/>
  <c r="AH3037" i="3"/>
  <c r="AI3037" i="3"/>
  <c r="AJ3037" i="3"/>
  <c r="AK3037" i="3"/>
  <c r="AL3037" i="3"/>
  <c r="AM3037" i="3"/>
  <c r="AN3037" i="3"/>
  <c r="AV3037" i="3"/>
  <c r="C3038" i="3"/>
  <c r="D3038" i="3"/>
  <c r="E3038" i="3"/>
  <c r="F3038" i="3"/>
  <c r="G3038" i="3"/>
  <c r="H3038" i="3"/>
  <c r="J3038" i="3"/>
  <c r="K3038" i="3"/>
  <c r="L3038" i="3"/>
  <c r="M3038" i="3"/>
  <c r="AG3038" i="3"/>
  <c r="AH3038" i="3"/>
  <c r="AI3038" i="3"/>
  <c r="AJ3038" i="3"/>
  <c r="AK3038" i="3"/>
  <c r="AL3038" i="3"/>
  <c r="AM3038" i="3"/>
  <c r="AN3038" i="3"/>
  <c r="AV3038" i="3"/>
  <c r="C3039" i="3"/>
  <c r="D3039" i="3"/>
  <c r="E3039" i="3"/>
  <c r="F3039" i="3"/>
  <c r="G3039" i="3"/>
  <c r="H3039" i="3"/>
  <c r="J3039" i="3"/>
  <c r="K3039" i="3"/>
  <c r="L3039" i="3"/>
  <c r="M3039" i="3"/>
  <c r="AG3039" i="3"/>
  <c r="AH3039" i="3"/>
  <c r="AI3039" i="3"/>
  <c r="AJ3039" i="3"/>
  <c r="AK3039" i="3"/>
  <c r="AL3039" i="3"/>
  <c r="AM3039" i="3"/>
  <c r="AN3039" i="3"/>
  <c r="AV3039" i="3"/>
  <c r="C3040" i="3"/>
  <c r="D3040" i="3"/>
  <c r="E3040" i="3"/>
  <c r="F3040" i="3"/>
  <c r="G3040" i="3"/>
  <c r="H3040" i="3"/>
  <c r="J3040" i="3"/>
  <c r="K3040" i="3"/>
  <c r="L3040" i="3"/>
  <c r="M3040" i="3"/>
  <c r="AG3040" i="3"/>
  <c r="AH3040" i="3"/>
  <c r="AI3040" i="3"/>
  <c r="AJ3040" i="3"/>
  <c r="AK3040" i="3"/>
  <c r="AL3040" i="3"/>
  <c r="AM3040" i="3"/>
  <c r="AN3040" i="3"/>
  <c r="AV3040" i="3"/>
  <c r="C3041" i="3"/>
  <c r="D3041" i="3"/>
  <c r="E3041" i="3"/>
  <c r="F3041" i="3"/>
  <c r="G3041" i="3"/>
  <c r="H3041" i="3"/>
  <c r="J3041" i="3"/>
  <c r="K3041" i="3"/>
  <c r="L3041" i="3"/>
  <c r="M3041" i="3"/>
  <c r="AG3041" i="3"/>
  <c r="AH3041" i="3"/>
  <c r="AI3041" i="3"/>
  <c r="AJ3041" i="3"/>
  <c r="AK3041" i="3"/>
  <c r="AL3041" i="3"/>
  <c r="AM3041" i="3"/>
  <c r="AN3041" i="3"/>
  <c r="AV3041" i="3"/>
  <c r="C3042" i="3"/>
  <c r="D3042" i="3"/>
  <c r="E3042" i="3"/>
  <c r="F3042" i="3"/>
  <c r="G3042" i="3"/>
  <c r="H3042" i="3"/>
  <c r="J3042" i="3"/>
  <c r="K3042" i="3"/>
  <c r="L3042" i="3"/>
  <c r="M3042" i="3"/>
  <c r="AG3042" i="3"/>
  <c r="AH3042" i="3"/>
  <c r="AI3042" i="3"/>
  <c r="AJ3042" i="3"/>
  <c r="AK3042" i="3"/>
  <c r="AL3042" i="3"/>
  <c r="AM3042" i="3"/>
  <c r="AN3042" i="3"/>
  <c r="AV3042" i="3"/>
  <c r="C3043" i="3"/>
  <c r="D3043" i="3"/>
  <c r="E3043" i="3"/>
  <c r="F3043" i="3"/>
  <c r="G3043" i="3"/>
  <c r="H3043" i="3"/>
  <c r="J3043" i="3"/>
  <c r="K3043" i="3"/>
  <c r="L3043" i="3"/>
  <c r="M3043" i="3"/>
  <c r="AG3043" i="3"/>
  <c r="AH3043" i="3"/>
  <c r="AI3043" i="3"/>
  <c r="AJ3043" i="3"/>
  <c r="AK3043" i="3"/>
  <c r="AL3043" i="3"/>
  <c r="AM3043" i="3"/>
  <c r="AN3043" i="3"/>
  <c r="AV3043" i="3"/>
  <c r="C3044" i="3"/>
  <c r="D3044" i="3"/>
  <c r="E3044" i="3"/>
  <c r="F3044" i="3"/>
  <c r="G3044" i="3"/>
  <c r="H3044" i="3"/>
  <c r="J3044" i="3"/>
  <c r="K3044" i="3"/>
  <c r="L3044" i="3"/>
  <c r="M3044" i="3"/>
  <c r="AG3044" i="3"/>
  <c r="AH3044" i="3"/>
  <c r="AI3044" i="3"/>
  <c r="AJ3044" i="3"/>
  <c r="AK3044" i="3"/>
  <c r="AL3044" i="3"/>
  <c r="AM3044" i="3"/>
  <c r="AN3044" i="3"/>
  <c r="AV3044" i="3"/>
  <c r="C3045" i="3"/>
  <c r="D3045" i="3"/>
  <c r="E3045" i="3"/>
  <c r="F3045" i="3"/>
  <c r="G3045" i="3"/>
  <c r="H3045" i="3"/>
  <c r="J3045" i="3"/>
  <c r="K3045" i="3"/>
  <c r="L3045" i="3"/>
  <c r="M3045" i="3"/>
  <c r="AG3045" i="3"/>
  <c r="AH3045" i="3"/>
  <c r="AI3045" i="3"/>
  <c r="AJ3045" i="3"/>
  <c r="AK3045" i="3"/>
  <c r="AL3045" i="3"/>
  <c r="AM3045" i="3"/>
  <c r="AN3045" i="3"/>
  <c r="AV3045" i="3"/>
  <c r="C3046" i="3"/>
  <c r="D3046" i="3"/>
  <c r="E3046" i="3"/>
  <c r="F3046" i="3"/>
  <c r="G3046" i="3"/>
  <c r="H3046" i="3"/>
  <c r="J3046" i="3"/>
  <c r="K3046" i="3"/>
  <c r="L3046" i="3"/>
  <c r="M3046" i="3"/>
  <c r="AG3046" i="3"/>
  <c r="AH3046" i="3"/>
  <c r="AI3046" i="3"/>
  <c r="AJ3046" i="3"/>
  <c r="AK3046" i="3"/>
  <c r="AL3046" i="3"/>
  <c r="AM3046" i="3"/>
  <c r="AN3046" i="3"/>
  <c r="AV3046" i="3"/>
  <c r="C3047" i="3"/>
  <c r="D3047" i="3"/>
  <c r="E3047" i="3"/>
  <c r="F3047" i="3"/>
  <c r="G3047" i="3"/>
  <c r="H3047" i="3"/>
  <c r="J3047" i="3"/>
  <c r="K3047" i="3"/>
  <c r="L3047" i="3"/>
  <c r="M3047" i="3"/>
  <c r="AG3047" i="3"/>
  <c r="AH3047" i="3"/>
  <c r="AI3047" i="3"/>
  <c r="AJ3047" i="3"/>
  <c r="AK3047" i="3"/>
  <c r="AL3047" i="3"/>
  <c r="AM3047" i="3"/>
  <c r="AN3047" i="3"/>
  <c r="AV3047" i="3"/>
  <c r="C3048" i="3"/>
  <c r="D3048" i="3"/>
  <c r="E3048" i="3"/>
  <c r="F3048" i="3"/>
  <c r="G3048" i="3"/>
  <c r="H3048" i="3"/>
  <c r="J3048" i="3"/>
  <c r="K3048" i="3"/>
  <c r="L3048" i="3"/>
  <c r="M3048" i="3"/>
  <c r="AG3048" i="3"/>
  <c r="AH3048" i="3"/>
  <c r="AI3048" i="3"/>
  <c r="AJ3048" i="3"/>
  <c r="AK3048" i="3"/>
  <c r="AL3048" i="3"/>
  <c r="AM3048" i="3"/>
  <c r="AN3048" i="3"/>
  <c r="AV3048" i="3"/>
  <c r="C3049" i="3"/>
  <c r="D3049" i="3"/>
  <c r="E3049" i="3"/>
  <c r="F3049" i="3"/>
  <c r="G3049" i="3"/>
  <c r="H3049" i="3"/>
  <c r="J3049" i="3"/>
  <c r="K3049" i="3"/>
  <c r="L3049" i="3"/>
  <c r="M3049" i="3"/>
  <c r="AG3049" i="3"/>
  <c r="AH3049" i="3"/>
  <c r="AI3049" i="3"/>
  <c r="AJ3049" i="3"/>
  <c r="AK3049" i="3"/>
  <c r="AL3049" i="3"/>
  <c r="AM3049" i="3"/>
  <c r="AN3049" i="3"/>
  <c r="AV3049" i="3"/>
  <c r="C3050" i="3"/>
  <c r="D3050" i="3"/>
  <c r="E3050" i="3"/>
  <c r="F3050" i="3"/>
  <c r="G3050" i="3"/>
  <c r="H3050" i="3"/>
  <c r="J3050" i="3"/>
  <c r="K3050" i="3"/>
  <c r="L3050" i="3"/>
  <c r="M3050" i="3"/>
  <c r="AG3050" i="3"/>
  <c r="AH3050" i="3"/>
  <c r="AI3050" i="3"/>
  <c r="AJ3050" i="3"/>
  <c r="AK3050" i="3"/>
  <c r="AL3050" i="3"/>
  <c r="AM3050" i="3"/>
  <c r="AN3050" i="3"/>
  <c r="AV3050" i="3"/>
  <c r="C3051" i="3"/>
  <c r="D3051" i="3"/>
  <c r="E3051" i="3"/>
  <c r="F3051" i="3"/>
  <c r="G3051" i="3"/>
  <c r="H3051" i="3"/>
  <c r="J3051" i="3"/>
  <c r="K3051" i="3"/>
  <c r="L3051" i="3"/>
  <c r="M3051" i="3"/>
  <c r="AG3051" i="3"/>
  <c r="AH3051" i="3"/>
  <c r="AI3051" i="3"/>
  <c r="AJ3051" i="3"/>
  <c r="AK3051" i="3"/>
  <c r="AL3051" i="3"/>
  <c r="AM3051" i="3"/>
  <c r="AN3051" i="3"/>
  <c r="AV3051" i="3"/>
  <c r="C3052" i="3"/>
  <c r="D3052" i="3"/>
  <c r="E3052" i="3"/>
  <c r="F3052" i="3"/>
  <c r="G3052" i="3"/>
  <c r="H3052" i="3"/>
  <c r="J3052" i="3"/>
  <c r="K3052" i="3"/>
  <c r="L3052" i="3"/>
  <c r="M3052" i="3"/>
  <c r="AG3052" i="3"/>
  <c r="AH3052" i="3"/>
  <c r="AI3052" i="3"/>
  <c r="AJ3052" i="3"/>
  <c r="AK3052" i="3"/>
  <c r="AL3052" i="3"/>
  <c r="AM3052" i="3"/>
  <c r="AN3052" i="3"/>
  <c r="AV3052" i="3"/>
  <c r="C3053" i="3"/>
  <c r="D3053" i="3"/>
  <c r="E3053" i="3"/>
  <c r="F3053" i="3"/>
  <c r="G3053" i="3"/>
  <c r="H3053" i="3"/>
  <c r="J3053" i="3"/>
  <c r="K3053" i="3"/>
  <c r="L3053" i="3"/>
  <c r="M3053" i="3"/>
  <c r="AG3053" i="3"/>
  <c r="AH3053" i="3"/>
  <c r="AI3053" i="3"/>
  <c r="AJ3053" i="3"/>
  <c r="AK3053" i="3"/>
  <c r="AL3053" i="3"/>
  <c r="AM3053" i="3"/>
  <c r="AN3053" i="3"/>
  <c r="AV3053" i="3"/>
  <c r="C3054" i="3"/>
  <c r="D3054" i="3"/>
  <c r="E3054" i="3"/>
  <c r="F3054" i="3"/>
  <c r="G3054" i="3"/>
  <c r="H3054" i="3"/>
  <c r="J3054" i="3"/>
  <c r="K3054" i="3"/>
  <c r="L3054" i="3"/>
  <c r="M3054" i="3"/>
  <c r="AG3054" i="3"/>
  <c r="AH3054" i="3"/>
  <c r="AI3054" i="3"/>
  <c r="AJ3054" i="3"/>
  <c r="AK3054" i="3"/>
  <c r="AL3054" i="3"/>
  <c r="AM3054" i="3"/>
  <c r="AN3054" i="3"/>
  <c r="AV3054" i="3"/>
  <c r="C3055" i="3"/>
  <c r="D3055" i="3"/>
  <c r="E3055" i="3"/>
  <c r="F3055" i="3"/>
  <c r="G3055" i="3"/>
  <c r="H3055" i="3"/>
  <c r="J3055" i="3"/>
  <c r="K3055" i="3"/>
  <c r="L3055" i="3"/>
  <c r="M3055" i="3"/>
  <c r="AG3055" i="3"/>
  <c r="AH3055" i="3"/>
  <c r="AI3055" i="3"/>
  <c r="AJ3055" i="3"/>
  <c r="AK3055" i="3"/>
  <c r="AL3055" i="3"/>
  <c r="AM3055" i="3"/>
  <c r="AN3055" i="3"/>
  <c r="AV3055" i="3"/>
  <c r="C3056" i="3"/>
  <c r="D3056" i="3"/>
  <c r="E3056" i="3"/>
  <c r="F3056" i="3"/>
  <c r="G3056" i="3"/>
  <c r="H3056" i="3"/>
  <c r="J3056" i="3"/>
  <c r="K3056" i="3"/>
  <c r="L3056" i="3"/>
  <c r="M3056" i="3"/>
  <c r="AG3056" i="3"/>
  <c r="AH3056" i="3"/>
  <c r="AI3056" i="3"/>
  <c r="AJ3056" i="3"/>
  <c r="AK3056" i="3"/>
  <c r="AL3056" i="3"/>
  <c r="AM3056" i="3"/>
  <c r="AN3056" i="3"/>
  <c r="AV3056" i="3"/>
  <c r="C3057" i="3"/>
  <c r="D3057" i="3"/>
  <c r="E3057" i="3"/>
  <c r="F3057" i="3"/>
  <c r="G3057" i="3"/>
  <c r="H3057" i="3"/>
  <c r="J3057" i="3"/>
  <c r="K3057" i="3"/>
  <c r="L3057" i="3"/>
  <c r="M3057" i="3"/>
  <c r="AG3057" i="3"/>
  <c r="AH3057" i="3"/>
  <c r="AI3057" i="3"/>
  <c r="AJ3057" i="3"/>
  <c r="AK3057" i="3"/>
  <c r="AL3057" i="3"/>
  <c r="AM3057" i="3"/>
  <c r="AN3057" i="3"/>
  <c r="AV3057" i="3"/>
  <c r="C3058" i="3"/>
  <c r="D3058" i="3"/>
  <c r="E3058" i="3"/>
  <c r="F3058" i="3"/>
  <c r="G3058" i="3"/>
  <c r="H3058" i="3"/>
  <c r="J3058" i="3"/>
  <c r="K3058" i="3"/>
  <c r="L3058" i="3"/>
  <c r="M3058" i="3"/>
  <c r="AG3058" i="3"/>
  <c r="AH3058" i="3"/>
  <c r="AI3058" i="3"/>
  <c r="AJ3058" i="3"/>
  <c r="AK3058" i="3"/>
  <c r="AL3058" i="3"/>
  <c r="AM3058" i="3"/>
  <c r="AN3058" i="3"/>
  <c r="AV3058" i="3"/>
  <c r="C3059" i="3"/>
  <c r="D3059" i="3"/>
  <c r="E3059" i="3"/>
  <c r="F3059" i="3"/>
  <c r="G3059" i="3"/>
  <c r="H3059" i="3"/>
  <c r="J3059" i="3"/>
  <c r="K3059" i="3"/>
  <c r="L3059" i="3"/>
  <c r="M3059" i="3"/>
  <c r="AG3059" i="3"/>
  <c r="AH3059" i="3"/>
  <c r="AI3059" i="3"/>
  <c r="AJ3059" i="3"/>
  <c r="AK3059" i="3"/>
  <c r="AL3059" i="3"/>
  <c r="AM3059" i="3"/>
  <c r="AN3059" i="3"/>
  <c r="AV3059" i="3"/>
  <c r="C3060" i="3"/>
  <c r="D3060" i="3"/>
  <c r="E3060" i="3"/>
  <c r="F3060" i="3"/>
  <c r="G3060" i="3"/>
  <c r="H3060" i="3"/>
  <c r="J3060" i="3"/>
  <c r="K3060" i="3"/>
  <c r="L3060" i="3"/>
  <c r="M3060" i="3"/>
  <c r="AG3060" i="3"/>
  <c r="AH3060" i="3"/>
  <c r="AI3060" i="3"/>
  <c r="AJ3060" i="3"/>
  <c r="AK3060" i="3"/>
  <c r="AL3060" i="3"/>
  <c r="AM3060" i="3"/>
  <c r="AN3060" i="3"/>
  <c r="AV3060" i="3"/>
  <c r="C3061" i="3"/>
  <c r="D3061" i="3"/>
  <c r="E3061" i="3"/>
  <c r="F3061" i="3"/>
  <c r="G3061" i="3"/>
  <c r="H3061" i="3"/>
  <c r="J3061" i="3"/>
  <c r="K3061" i="3"/>
  <c r="L3061" i="3"/>
  <c r="M3061" i="3"/>
  <c r="AG3061" i="3"/>
  <c r="AH3061" i="3"/>
  <c r="AI3061" i="3"/>
  <c r="AJ3061" i="3"/>
  <c r="AK3061" i="3"/>
  <c r="AL3061" i="3"/>
  <c r="AM3061" i="3"/>
  <c r="AN3061" i="3"/>
  <c r="AV3061" i="3"/>
  <c r="C3062" i="3"/>
  <c r="D3062" i="3"/>
  <c r="E3062" i="3"/>
  <c r="F3062" i="3"/>
  <c r="G3062" i="3"/>
  <c r="H3062" i="3"/>
  <c r="J3062" i="3"/>
  <c r="K3062" i="3"/>
  <c r="L3062" i="3"/>
  <c r="M3062" i="3"/>
  <c r="AG3062" i="3"/>
  <c r="AH3062" i="3"/>
  <c r="AI3062" i="3"/>
  <c r="AJ3062" i="3"/>
  <c r="AK3062" i="3"/>
  <c r="AL3062" i="3"/>
  <c r="AM3062" i="3"/>
  <c r="AN3062" i="3"/>
  <c r="AV3062" i="3"/>
  <c r="C3063" i="3"/>
  <c r="D3063" i="3"/>
  <c r="E3063" i="3"/>
  <c r="F3063" i="3"/>
  <c r="G3063" i="3"/>
  <c r="H3063" i="3"/>
  <c r="J3063" i="3"/>
  <c r="K3063" i="3"/>
  <c r="L3063" i="3"/>
  <c r="M3063" i="3"/>
  <c r="AG3063" i="3"/>
  <c r="AH3063" i="3"/>
  <c r="AI3063" i="3"/>
  <c r="AJ3063" i="3"/>
  <c r="AK3063" i="3"/>
  <c r="AL3063" i="3"/>
  <c r="AM3063" i="3"/>
  <c r="AN3063" i="3"/>
  <c r="AV3063" i="3"/>
  <c r="C3064" i="3"/>
  <c r="D3064" i="3"/>
  <c r="E3064" i="3"/>
  <c r="F3064" i="3"/>
  <c r="G3064" i="3"/>
  <c r="H3064" i="3"/>
  <c r="J3064" i="3"/>
  <c r="K3064" i="3"/>
  <c r="L3064" i="3"/>
  <c r="M3064" i="3"/>
  <c r="AG3064" i="3"/>
  <c r="AH3064" i="3"/>
  <c r="AI3064" i="3"/>
  <c r="AJ3064" i="3"/>
  <c r="AK3064" i="3"/>
  <c r="AL3064" i="3"/>
  <c r="AM3064" i="3"/>
  <c r="AN3064" i="3"/>
  <c r="AV3064" i="3"/>
  <c r="C3065" i="3"/>
  <c r="D3065" i="3"/>
  <c r="E3065" i="3"/>
  <c r="F3065" i="3"/>
  <c r="G3065" i="3"/>
  <c r="H3065" i="3"/>
  <c r="J3065" i="3"/>
  <c r="K3065" i="3"/>
  <c r="L3065" i="3"/>
  <c r="M3065" i="3"/>
  <c r="AG3065" i="3"/>
  <c r="AH3065" i="3"/>
  <c r="AI3065" i="3"/>
  <c r="AJ3065" i="3"/>
  <c r="AK3065" i="3"/>
  <c r="AL3065" i="3"/>
  <c r="AM3065" i="3"/>
  <c r="AN3065" i="3"/>
  <c r="AV3065" i="3"/>
  <c r="C3067" i="3"/>
  <c r="D3067" i="3"/>
  <c r="E3067" i="3"/>
  <c r="F3067" i="3"/>
  <c r="G3067" i="3"/>
  <c r="H3067" i="3"/>
  <c r="J3067" i="3"/>
  <c r="K3067" i="3"/>
  <c r="L3067" i="3"/>
  <c r="M3067" i="3"/>
  <c r="AG3067" i="3"/>
  <c r="AH3067" i="3"/>
  <c r="AI3067" i="3"/>
  <c r="AJ3067" i="3"/>
  <c r="AK3067" i="3"/>
  <c r="AL3067" i="3"/>
  <c r="AM3067" i="3"/>
  <c r="AN3067" i="3"/>
  <c r="AV3067" i="3"/>
  <c r="C3068" i="3"/>
  <c r="D3068" i="3"/>
  <c r="E3068" i="3"/>
  <c r="F3068" i="3"/>
  <c r="G3068" i="3"/>
  <c r="H3068" i="3"/>
  <c r="J3068" i="3"/>
  <c r="K3068" i="3"/>
  <c r="L3068" i="3"/>
  <c r="M3068" i="3"/>
  <c r="AG3068" i="3"/>
  <c r="AH3068" i="3"/>
  <c r="AI3068" i="3"/>
  <c r="AJ3068" i="3"/>
  <c r="AK3068" i="3"/>
  <c r="AL3068" i="3"/>
  <c r="AM3068" i="3"/>
  <c r="AN3068" i="3"/>
  <c r="AV3068" i="3"/>
  <c r="C3069" i="3"/>
  <c r="D3069" i="3"/>
  <c r="E3069" i="3"/>
  <c r="F3069" i="3"/>
  <c r="G3069" i="3"/>
  <c r="H3069" i="3"/>
  <c r="J3069" i="3"/>
  <c r="K3069" i="3"/>
  <c r="L3069" i="3"/>
  <c r="M3069" i="3"/>
  <c r="AG3069" i="3"/>
  <c r="AH3069" i="3"/>
  <c r="AI3069" i="3"/>
  <c r="AJ3069" i="3"/>
  <c r="AK3069" i="3"/>
  <c r="AL3069" i="3"/>
  <c r="AM3069" i="3"/>
  <c r="AN3069" i="3"/>
  <c r="AV3069" i="3"/>
  <c r="C3070" i="3"/>
  <c r="D3070" i="3"/>
  <c r="E3070" i="3"/>
  <c r="F3070" i="3"/>
  <c r="G3070" i="3"/>
  <c r="H3070" i="3"/>
  <c r="J3070" i="3"/>
  <c r="K3070" i="3"/>
  <c r="L3070" i="3"/>
  <c r="M3070" i="3"/>
  <c r="AG3070" i="3"/>
  <c r="AH3070" i="3"/>
  <c r="AI3070" i="3"/>
  <c r="AJ3070" i="3"/>
  <c r="AK3070" i="3"/>
  <c r="AL3070" i="3"/>
  <c r="AM3070" i="3"/>
  <c r="AN3070" i="3"/>
  <c r="AV3070" i="3"/>
  <c r="C3071" i="3"/>
  <c r="D3071" i="3"/>
  <c r="E3071" i="3"/>
  <c r="F3071" i="3"/>
  <c r="G3071" i="3"/>
  <c r="H3071" i="3"/>
  <c r="J3071" i="3"/>
  <c r="K3071" i="3"/>
  <c r="L3071" i="3"/>
  <c r="M3071" i="3"/>
  <c r="AG3071" i="3"/>
  <c r="AH3071" i="3"/>
  <c r="AI3071" i="3"/>
  <c r="AJ3071" i="3"/>
  <c r="AK3071" i="3"/>
  <c r="AL3071" i="3"/>
  <c r="AM3071" i="3"/>
  <c r="AN3071" i="3"/>
  <c r="AV3071" i="3"/>
  <c r="C3072" i="3"/>
  <c r="D3072" i="3"/>
  <c r="E3072" i="3"/>
  <c r="F3072" i="3"/>
  <c r="G3072" i="3"/>
  <c r="H3072" i="3"/>
  <c r="J3072" i="3"/>
  <c r="K3072" i="3"/>
  <c r="L3072" i="3"/>
  <c r="M3072" i="3"/>
  <c r="AG3072" i="3"/>
  <c r="AH3072" i="3"/>
  <c r="AI3072" i="3"/>
  <c r="AJ3072" i="3"/>
  <c r="AK3072" i="3"/>
  <c r="AL3072" i="3"/>
  <c r="AM3072" i="3"/>
  <c r="AN3072" i="3"/>
  <c r="AV3072" i="3"/>
  <c r="C3073" i="3"/>
  <c r="D3073" i="3"/>
  <c r="E3073" i="3"/>
  <c r="F3073" i="3"/>
  <c r="G3073" i="3"/>
  <c r="H3073" i="3"/>
  <c r="J3073" i="3"/>
  <c r="K3073" i="3"/>
  <c r="L3073" i="3"/>
  <c r="M3073" i="3"/>
  <c r="AG3073" i="3"/>
  <c r="AH3073" i="3"/>
  <c r="AI3073" i="3"/>
  <c r="AJ3073" i="3"/>
  <c r="AK3073" i="3"/>
  <c r="AL3073" i="3"/>
  <c r="AM3073" i="3"/>
  <c r="AN3073" i="3"/>
  <c r="AV3073" i="3"/>
  <c r="C3074" i="3"/>
  <c r="D3074" i="3"/>
  <c r="E3074" i="3"/>
  <c r="F3074" i="3"/>
  <c r="G3074" i="3"/>
  <c r="H3074" i="3"/>
  <c r="J3074" i="3"/>
  <c r="K3074" i="3"/>
  <c r="L3074" i="3"/>
  <c r="M3074" i="3"/>
  <c r="AG3074" i="3"/>
  <c r="AH3074" i="3"/>
  <c r="AI3074" i="3"/>
  <c r="AJ3074" i="3"/>
  <c r="AK3074" i="3"/>
  <c r="AL3074" i="3"/>
  <c r="AM3074" i="3"/>
  <c r="AN3074" i="3"/>
  <c r="AV3074" i="3"/>
  <c r="C3075" i="3"/>
  <c r="D3075" i="3"/>
  <c r="E3075" i="3"/>
  <c r="F3075" i="3"/>
  <c r="G3075" i="3"/>
  <c r="H3075" i="3"/>
  <c r="J3075" i="3"/>
  <c r="K3075" i="3"/>
  <c r="L3075" i="3"/>
  <c r="M3075" i="3"/>
  <c r="AG3075" i="3"/>
  <c r="AH3075" i="3"/>
  <c r="AI3075" i="3"/>
  <c r="AJ3075" i="3"/>
  <c r="AK3075" i="3"/>
  <c r="AL3075" i="3"/>
  <c r="AM3075" i="3"/>
  <c r="AN3075" i="3"/>
  <c r="AV3075" i="3"/>
  <c r="C3076" i="3"/>
  <c r="D3076" i="3"/>
  <c r="E3076" i="3"/>
  <c r="F3076" i="3"/>
  <c r="G3076" i="3"/>
  <c r="H3076" i="3"/>
  <c r="J3076" i="3"/>
  <c r="K3076" i="3"/>
  <c r="L3076" i="3"/>
  <c r="M3076" i="3"/>
  <c r="AG3076" i="3"/>
  <c r="AH3076" i="3"/>
  <c r="AI3076" i="3"/>
  <c r="AJ3076" i="3"/>
  <c r="AK3076" i="3"/>
  <c r="AL3076" i="3"/>
  <c r="AM3076" i="3"/>
  <c r="AN3076" i="3"/>
  <c r="AV3076" i="3"/>
  <c r="C3077" i="3"/>
  <c r="D3077" i="3"/>
  <c r="E3077" i="3"/>
  <c r="F3077" i="3"/>
  <c r="G3077" i="3"/>
  <c r="H3077" i="3"/>
  <c r="J3077" i="3"/>
  <c r="K3077" i="3"/>
  <c r="L3077" i="3"/>
  <c r="M3077" i="3"/>
  <c r="AG3077" i="3"/>
  <c r="AH3077" i="3"/>
  <c r="AI3077" i="3"/>
  <c r="AJ3077" i="3"/>
  <c r="AK3077" i="3"/>
  <c r="AL3077" i="3"/>
  <c r="AM3077" i="3"/>
  <c r="AN3077" i="3"/>
  <c r="AV3077" i="3"/>
  <c r="C3078" i="3"/>
  <c r="D3078" i="3"/>
  <c r="E3078" i="3"/>
  <c r="F3078" i="3"/>
  <c r="G3078" i="3"/>
  <c r="H3078" i="3"/>
  <c r="J3078" i="3"/>
  <c r="K3078" i="3"/>
  <c r="L3078" i="3"/>
  <c r="M3078" i="3"/>
  <c r="AG3078" i="3"/>
  <c r="AH3078" i="3"/>
  <c r="AI3078" i="3"/>
  <c r="AJ3078" i="3"/>
  <c r="AK3078" i="3"/>
  <c r="AL3078" i="3"/>
  <c r="AM3078" i="3"/>
  <c r="AN3078" i="3"/>
  <c r="AV3078" i="3"/>
  <c r="C3079" i="3"/>
  <c r="D3079" i="3"/>
  <c r="E3079" i="3"/>
  <c r="F3079" i="3"/>
  <c r="G3079" i="3"/>
  <c r="H3079" i="3"/>
  <c r="J3079" i="3"/>
  <c r="K3079" i="3"/>
  <c r="L3079" i="3"/>
  <c r="M3079" i="3"/>
  <c r="AG3079" i="3"/>
  <c r="AH3079" i="3"/>
  <c r="AI3079" i="3"/>
  <c r="AJ3079" i="3"/>
  <c r="AK3079" i="3"/>
  <c r="AL3079" i="3"/>
  <c r="AM3079" i="3"/>
  <c r="AN3079" i="3"/>
  <c r="AV3079" i="3"/>
  <c r="C3080" i="3"/>
  <c r="D3080" i="3"/>
  <c r="E3080" i="3"/>
  <c r="F3080" i="3"/>
  <c r="G3080" i="3"/>
  <c r="H3080" i="3"/>
  <c r="J3080" i="3"/>
  <c r="K3080" i="3"/>
  <c r="L3080" i="3"/>
  <c r="M3080" i="3"/>
  <c r="AG3080" i="3"/>
  <c r="AH3080" i="3"/>
  <c r="AI3080" i="3"/>
  <c r="AJ3080" i="3"/>
  <c r="AK3080" i="3"/>
  <c r="AL3080" i="3"/>
  <c r="AM3080" i="3"/>
  <c r="AN3080" i="3"/>
  <c r="AV3080" i="3"/>
  <c r="C3081" i="3"/>
  <c r="D3081" i="3"/>
  <c r="E3081" i="3"/>
  <c r="F3081" i="3"/>
  <c r="G3081" i="3"/>
  <c r="H3081" i="3"/>
  <c r="J3081" i="3"/>
  <c r="K3081" i="3"/>
  <c r="L3081" i="3"/>
  <c r="M3081" i="3"/>
  <c r="AG3081" i="3"/>
  <c r="AH3081" i="3"/>
  <c r="AI3081" i="3"/>
  <c r="AJ3081" i="3"/>
  <c r="AK3081" i="3"/>
  <c r="AL3081" i="3"/>
  <c r="AM3081" i="3"/>
  <c r="AN3081" i="3"/>
  <c r="AV3081" i="3"/>
  <c r="C3082" i="3"/>
  <c r="D3082" i="3"/>
  <c r="E3082" i="3"/>
  <c r="F3082" i="3"/>
  <c r="G3082" i="3"/>
  <c r="H3082" i="3"/>
  <c r="J3082" i="3"/>
  <c r="K3082" i="3"/>
  <c r="L3082" i="3"/>
  <c r="M3082" i="3"/>
  <c r="AG3082" i="3"/>
  <c r="AH3082" i="3"/>
  <c r="AI3082" i="3"/>
  <c r="AJ3082" i="3"/>
  <c r="AK3082" i="3"/>
  <c r="AL3082" i="3"/>
  <c r="AM3082" i="3"/>
  <c r="AN3082" i="3"/>
  <c r="AV3082" i="3"/>
  <c r="C3083" i="3"/>
  <c r="D3083" i="3"/>
  <c r="E3083" i="3"/>
  <c r="F3083" i="3"/>
  <c r="G3083" i="3"/>
  <c r="H3083" i="3"/>
  <c r="J3083" i="3"/>
  <c r="K3083" i="3"/>
  <c r="L3083" i="3"/>
  <c r="M3083" i="3"/>
  <c r="AG3083" i="3"/>
  <c r="AH3083" i="3"/>
  <c r="AI3083" i="3"/>
  <c r="AJ3083" i="3"/>
  <c r="AK3083" i="3"/>
  <c r="AL3083" i="3"/>
  <c r="AM3083" i="3"/>
  <c r="AN3083" i="3"/>
  <c r="AV3083" i="3"/>
  <c r="C3084" i="3"/>
  <c r="D3084" i="3"/>
  <c r="E3084" i="3"/>
  <c r="F3084" i="3"/>
  <c r="G3084" i="3"/>
  <c r="H3084" i="3"/>
  <c r="J3084" i="3"/>
  <c r="K3084" i="3"/>
  <c r="L3084" i="3"/>
  <c r="M3084" i="3"/>
  <c r="AG3084" i="3"/>
  <c r="AH3084" i="3"/>
  <c r="AI3084" i="3"/>
  <c r="AJ3084" i="3"/>
  <c r="AK3084" i="3"/>
  <c r="AL3084" i="3"/>
  <c r="AM3084" i="3"/>
  <c r="AN3084" i="3"/>
  <c r="AV3084" i="3"/>
  <c r="C3085" i="3"/>
  <c r="D3085" i="3"/>
  <c r="E3085" i="3"/>
  <c r="F3085" i="3"/>
  <c r="G3085" i="3"/>
  <c r="H3085" i="3"/>
  <c r="J3085" i="3"/>
  <c r="K3085" i="3"/>
  <c r="L3085" i="3"/>
  <c r="M3085" i="3"/>
  <c r="AG3085" i="3"/>
  <c r="AH3085" i="3"/>
  <c r="AI3085" i="3"/>
  <c r="AJ3085" i="3"/>
  <c r="AK3085" i="3"/>
  <c r="AL3085" i="3"/>
  <c r="AM3085" i="3"/>
  <c r="AN3085" i="3"/>
  <c r="AV3085" i="3"/>
  <c r="C3086" i="3"/>
  <c r="D3086" i="3"/>
  <c r="E3086" i="3"/>
  <c r="F3086" i="3"/>
  <c r="G3086" i="3"/>
  <c r="H3086" i="3"/>
  <c r="J3086" i="3"/>
  <c r="K3086" i="3"/>
  <c r="L3086" i="3"/>
  <c r="M3086" i="3"/>
  <c r="AG3086" i="3"/>
  <c r="AH3086" i="3"/>
  <c r="AI3086" i="3"/>
  <c r="AJ3086" i="3"/>
  <c r="AK3086" i="3"/>
  <c r="AL3086" i="3"/>
  <c r="AM3086" i="3"/>
  <c r="AN3086" i="3"/>
  <c r="AV3086" i="3"/>
  <c r="C3087" i="3"/>
  <c r="D3087" i="3"/>
  <c r="E3087" i="3"/>
  <c r="F3087" i="3"/>
  <c r="G3087" i="3"/>
  <c r="H3087" i="3"/>
  <c r="J3087" i="3"/>
  <c r="K3087" i="3"/>
  <c r="L3087" i="3"/>
  <c r="M3087" i="3"/>
  <c r="AG3087" i="3"/>
  <c r="AH3087" i="3"/>
  <c r="AI3087" i="3"/>
  <c r="AJ3087" i="3"/>
  <c r="AK3087" i="3"/>
  <c r="AL3087" i="3"/>
  <c r="AM3087" i="3"/>
  <c r="AN3087" i="3"/>
  <c r="AV3087" i="3"/>
  <c r="C3088" i="3"/>
  <c r="D3088" i="3"/>
  <c r="E3088" i="3"/>
  <c r="F3088" i="3"/>
  <c r="G3088" i="3"/>
  <c r="H3088" i="3"/>
  <c r="J3088" i="3"/>
  <c r="K3088" i="3"/>
  <c r="L3088" i="3"/>
  <c r="M3088" i="3"/>
  <c r="AG3088" i="3"/>
  <c r="AH3088" i="3"/>
  <c r="AI3088" i="3"/>
  <c r="AJ3088" i="3"/>
  <c r="AK3088" i="3"/>
  <c r="AL3088" i="3"/>
  <c r="AM3088" i="3"/>
  <c r="AN3088" i="3"/>
  <c r="AV3088" i="3"/>
  <c r="C3089" i="3"/>
  <c r="D3089" i="3"/>
  <c r="E3089" i="3"/>
  <c r="F3089" i="3"/>
  <c r="G3089" i="3"/>
  <c r="H3089" i="3"/>
  <c r="J3089" i="3"/>
  <c r="K3089" i="3"/>
  <c r="L3089" i="3"/>
  <c r="M3089" i="3"/>
  <c r="AG3089" i="3"/>
  <c r="AH3089" i="3"/>
  <c r="AI3089" i="3"/>
  <c r="AJ3089" i="3"/>
  <c r="AK3089" i="3"/>
  <c r="AL3089" i="3"/>
  <c r="AM3089" i="3"/>
  <c r="AN3089" i="3"/>
  <c r="AV3089" i="3"/>
  <c r="C3090" i="3"/>
  <c r="D3090" i="3"/>
  <c r="E3090" i="3"/>
  <c r="F3090" i="3"/>
  <c r="G3090" i="3"/>
  <c r="H3090" i="3"/>
  <c r="J3090" i="3"/>
  <c r="K3090" i="3"/>
  <c r="L3090" i="3"/>
  <c r="M3090" i="3"/>
  <c r="AG3090" i="3"/>
  <c r="AH3090" i="3"/>
  <c r="AI3090" i="3"/>
  <c r="AJ3090" i="3"/>
  <c r="AK3090" i="3"/>
  <c r="AL3090" i="3"/>
  <c r="AM3090" i="3"/>
  <c r="AN3090" i="3"/>
  <c r="AV3090" i="3"/>
  <c r="C3091" i="3"/>
  <c r="D3091" i="3"/>
  <c r="E3091" i="3"/>
  <c r="F3091" i="3"/>
  <c r="G3091" i="3"/>
  <c r="H3091" i="3"/>
  <c r="J3091" i="3"/>
  <c r="K3091" i="3"/>
  <c r="L3091" i="3"/>
  <c r="M3091" i="3"/>
  <c r="AG3091" i="3"/>
  <c r="AH3091" i="3"/>
  <c r="AI3091" i="3"/>
  <c r="AJ3091" i="3"/>
  <c r="AK3091" i="3"/>
  <c r="AL3091" i="3"/>
  <c r="AM3091" i="3"/>
  <c r="AN3091" i="3"/>
  <c r="AV3091" i="3"/>
  <c r="C3092" i="3"/>
  <c r="D3092" i="3"/>
  <c r="E3092" i="3"/>
  <c r="F3092" i="3"/>
  <c r="G3092" i="3"/>
  <c r="H3092" i="3"/>
  <c r="J3092" i="3"/>
  <c r="K3092" i="3"/>
  <c r="L3092" i="3"/>
  <c r="M3092" i="3"/>
  <c r="AG3092" i="3"/>
  <c r="AH3092" i="3"/>
  <c r="AI3092" i="3"/>
  <c r="AJ3092" i="3"/>
  <c r="AK3092" i="3"/>
  <c r="AL3092" i="3"/>
  <c r="AM3092" i="3"/>
  <c r="AN3092" i="3"/>
  <c r="AV3092" i="3"/>
  <c r="C3093" i="3"/>
  <c r="D3093" i="3"/>
  <c r="E3093" i="3"/>
  <c r="F3093" i="3"/>
  <c r="G3093" i="3"/>
  <c r="H3093" i="3"/>
  <c r="J3093" i="3"/>
  <c r="K3093" i="3"/>
  <c r="L3093" i="3"/>
  <c r="M3093" i="3"/>
  <c r="AG3093" i="3"/>
  <c r="AH3093" i="3"/>
  <c r="AI3093" i="3"/>
  <c r="AJ3093" i="3"/>
  <c r="AK3093" i="3"/>
  <c r="AL3093" i="3"/>
  <c r="AM3093" i="3"/>
  <c r="AN3093" i="3"/>
  <c r="AV3093" i="3"/>
  <c r="C3094" i="3"/>
  <c r="D3094" i="3"/>
  <c r="E3094" i="3"/>
  <c r="F3094" i="3"/>
  <c r="G3094" i="3"/>
  <c r="H3094" i="3"/>
  <c r="J3094" i="3"/>
  <c r="K3094" i="3"/>
  <c r="L3094" i="3"/>
  <c r="M3094" i="3"/>
  <c r="AG3094" i="3"/>
  <c r="AH3094" i="3"/>
  <c r="AI3094" i="3"/>
  <c r="AJ3094" i="3"/>
  <c r="AK3094" i="3"/>
  <c r="AL3094" i="3"/>
  <c r="AM3094" i="3"/>
  <c r="AN3094" i="3"/>
  <c r="AV3094" i="3"/>
  <c r="C3095" i="3"/>
  <c r="D3095" i="3"/>
  <c r="E3095" i="3"/>
  <c r="F3095" i="3"/>
  <c r="G3095" i="3"/>
  <c r="H3095" i="3"/>
  <c r="J3095" i="3"/>
  <c r="K3095" i="3"/>
  <c r="L3095" i="3"/>
  <c r="M3095" i="3"/>
  <c r="AG3095" i="3"/>
  <c r="AH3095" i="3"/>
  <c r="AI3095" i="3"/>
  <c r="AJ3095" i="3"/>
  <c r="AK3095" i="3"/>
  <c r="AL3095" i="3"/>
  <c r="AM3095" i="3"/>
  <c r="AN3095" i="3"/>
  <c r="AV3095" i="3"/>
  <c r="C3096" i="3"/>
  <c r="D3096" i="3"/>
  <c r="E3096" i="3"/>
  <c r="F3096" i="3"/>
  <c r="G3096" i="3"/>
  <c r="H3096" i="3"/>
  <c r="J3096" i="3"/>
  <c r="K3096" i="3"/>
  <c r="L3096" i="3"/>
  <c r="M3096" i="3"/>
  <c r="AG3096" i="3"/>
  <c r="AH3096" i="3"/>
  <c r="AI3096" i="3"/>
  <c r="AJ3096" i="3"/>
  <c r="AK3096" i="3"/>
  <c r="AL3096" i="3"/>
  <c r="AM3096" i="3"/>
  <c r="AN3096" i="3"/>
  <c r="AV3096" i="3"/>
  <c r="C3097" i="3"/>
  <c r="D3097" i="3"/>
  <c r="E3097" i="3"/>
  <c r="F3097" i="3"/>
  <c r="G3097" i="3"/>
  <c r="H3097" i="3"/>
  <c r="J3097" i="3"/>
  <c r="K3097" i="3"/>
  <c r="L3097" i="3"/>
  <c r="M3097" i="3"/>
  <c r="AG3097" i="3"/>
  <c r="AH3097" i="3"/>
  <c r="AI3097" i="3"/>
  <c r="AJ3097" i="3"/>
  <c r="AK3097" i="3"/>
  <c r="AL3097" i="3"/>
  <c r="AM3097" i="3"/>
  <c r="AN3097" i="3"/>
  <c r="AV3097" i="3"/>
  <c r="C3098" i="3"/>
  <c r="D3098" i="3"/>
  <c r="E3098" i="3"/>
  <c r="F3098" i="3"/>
  <c r="G3098" i="3"/>
  <c r="H3098" i="3"/>
  <c r="J3098" i="3"/>
  <c r="K3098" i="3"/>
  <c r="L3098" i="3"/>
  <c r="M3098" i="3"/>
  <c r="AG3098" i="3"/>
  <c r="AH3098" i="3"/>
  <c r="AI3098" i="3"/>
  <c r="AJ3098" i="3"/>
  <c r="AK3098" i="3"/>
  <c r="AL3098" i="3"/>
  <c r="AM3098" i="3"/>
  <c r="AN3098" i="3"/>
  <c r="AV3098" i="3"/>
  <c r="C3099" i="3"/>
  <c r="D3099" i="3"/>
  <c r="E3099" i="3"/>
  <c r="F3099" i="3"/>
  <c r="G3099" i="3"/>
  <c r="H3099" i="3"/>
  <c r="J3099" i="3"/>
  <c r="K3099" i="3"/>
  <c r="L3099" i="3"/>
  <c r="M3099" i="3"/>
  <c r="AG3099" i="3"/>
  <c r="AH3099" i="3"/>
  <c r="AI3099" i="3"/>
  <c r="AJ3099" i="3"/>
  <c r="AK3099" i="3"/>
  <c r="AL3099" i="3"/>
  <c r="AM3099" i="3"/>
  <c r="AN3099" i="3"/>
  <c r="AV3099" i="3"/>
  <c r="C3100" i="3"/>
  <c r="D3100" i="3"/>
  <c r="E3100" i="3"/>
  <c r="F3100" i="3"/>
  <c r="G3100" i="3"/>
  <c r="H3100" i="3"/>
  <c r="J3100" i="3"/>
  <c r="K3100" i="3"/>
  <c r="L3100" i="3"/>
  <c r="M3100" i="3"/>
  <c r="AG3100" i="3"/>
  <c r="AH3100" i="3"/>
  <c r="AI3100" i="3"/>
  <c r="AJ3100" i="3"/>
  <c r="AK3100" i="3"/>
  <c r="AL3100" i="3"/>
  <c r="AM3100" i="3"/>
  <c r="AN3100" i="3"/>
  <c r="AV3100" i="3"/>
  <c r="C3101" i="3"/>
  <c r="D3101" i="3"/>
  <c r="E3101" i="3"/>
  <c r="F3101" i="3"/>
  <c r="G3101" i="3"/>
  <c r="H3101" i="3"/>
  <c r="J3101" i="3"/>
  <c r="K3101" i="3"/>
  <c r="L3101" i="3"/>
  <c r="M3101" i="3"/>
  <c r="AG3101" i="3"/>
  <c r="AH3101" i="3"/>
  <c r="AI3101" i="3"/>
  <c r="AJ3101" i="3"/>
  <c r="AK3101" i="3"/>
  <c r="AL3101" i="3"/>
  <c r="AM3101" i="3"/>
  <c r="AN3101" i="3"/>
  <c r="AV3101" i="3"/>
  <c r="C3102" i="3"/>
  <c r="D3102" i="3"/>
  <c r="E3102" i="3"/>
  <c r="F3102" i="3"/>
  <c r="G3102" i="3"/>
  <c r="H3102" i="3"/>
  <c r="J3102" i="3"/>
  <c r="K3102" i="3"/>
  <c r="L3102" i="3"/>
  <c r="M3102" i="3"/>
  <c r="AG3102" i="3"/>
  <c r="AH3102" i="3"/>
  <c r="AI3102" i="3"/>
  <c r="AJ3102" i="3"/>
  <c r="AK3102" i="3"/>
  <c r="AL3102" i="3"/>
  <c r="AM3102" i="3"/>
  <c r="AN3102" i="3"/>
  <c r="AV3102" i="3"/>
  <c r="C3103" i="3"/>
  <c r="D3103" i="3"/>
  <c r="E3103" i="3"/>
  <c r="F3103" i="3"/>
  <c r="G3103" i="3"/>
  <c r="H3103" i="3"/>
  <c r="J3103" i="3"/>
  <c r="K3103" i="3"/>
  <c r="L3103" i="3"/>
  <c r="M3103" i="3"/>
  <c r="AG3103" i="3"/>
  <c r="AH3103" i="3"/>
  <c r="AI3103" i="3"/>
  <c r="AJ3103" i="3"/>
  <c r="AK3103" i="3"/>
  <c r="AL3103" i="3"/>
  <c r="AM3103" i="3"/>
  <c r="AN3103" i="3"/>
  <c r="AV3103" i="3"/>
  <c r="C3104" i="3"/>
  <c r="D3104" i="3"/>
  <c r="E3104" i="3"/>
  <c r="F3104" i="3"/>
  <c r="G3104" i="3"/>
  <c r="H3104" i="3"/>
  <c r="J3104" i="3"/>
  <c r="K3104" i="3"/>
  <c r="L3104" i="3"/>
  <c r="M3104" i="3"/>
  <c r="AG3104" i="3"/>
  <c r="AH3104" i="3"/>
  <c r="AI3104" i="3"/>
  <c r="AJ3104" i="3"/>
  <c r="AK3104" i="3"/>
  <c r="AL3104" i="3"/>
  <c r="AM3104" i="3"/>
  <c r="AN3104" i="3"/>
  <c r="AV3104" i="3"/>
  <c r="C3105" i="3"/>
  <c r="D3105" i="3"/>
  <c r="E3105" i="3"/>
  <c r="F3105" i="3"/>
  <c r="G3105" i="3"/>
  <c r="H3105" i="3"/>
  <c r="J3105" i="3"/>
  <c r="K3105" i="3"/>
  <c r="L3105" i="3"/>
  <c r="M3105" i="3"/>
  <c r="AG3105" i="3"/>
  <c r="AH3105" i="3"/>
  <c r="AI3105" i="3"/>
  <c r="AJ3105" i="3"/>
  <c r="AK3105" i="3"/>
  <c r="AL3105" i="3"/>
  <c r="AM3105" i="3"/>
  <c r="AN3105" i="3"/>
  <c r="AV3105" i="3"/>
  <c r="C3106" i="3"/>
  <c r="D3106" i="3"/>
  <c r="E3106" i="3"/>
  <c r="F3106" i="3"/>
  <c r="G3106" i="3"/>
  <c r="H3106" i="3"/>
  <c r="J3106" i="3"/>
  <c r="K3106" i="3"/>
  <c r="L3106" i="3"/>
  <c r="M3106" i="3"/>
  <c r="AG3106" i="3"/>
  <c r="AH3106" i="3"/>
  <c r="AI3106" i="3"/>
  <c r="AJ3106" i="3"/>
  <c r="AK3106" i="3"/>
  <c r="AL3106" i="3"/>
  <c r="AM3106" i="3"/>
  <c r="AN3106" i="3"/>
  <c r="AV3106" i="3"/>
  <c r="C3107" i="3"/>
  <c r="D3107" i="3"/>
  <c r="E3107" i="3"/>
  <c r="F3107" i="3"/>
  <c r="G3107" i="3"/>
  <c r="H3107" i="3"/>
  <c r="J3107" i="3"/>
  <c r="K3107" i="3"/>
  <c r="L3107" i="3"/>
  <c r="M3107" i="3"/>
  <c r="AG3107" i="3"/>
  <c r="AH3107" i="3"/>
  <c r="AI3107" i="3"/>
  <c r="AJ3107" i="3"/>
  <c r="AK3107" i="3"/>
  <c r="AL3107" i="3"/>
  <c r="AM3107" i="3"/>
  <c r="AN3107" i="3"/>
  <c r="AV3107" i="3"/>
  <c r="C3108" i="3"/>
  <c r="D3108" i="3"/>
  <c r="E3108" i="3"/>
  <c r="F3108" i="3"/>
  <c r="G3108" i="3"/>
  <c r="H3108" i="3"/>
  <c r="J3108" i="3"/>
  <c r="K3108" i="3"/>
  <c r="L3108" i="3"/>
  <c r="M3108" i="3"/>
  <c r="AG3108" i="3"/>
  <c r="AH3108" i="3"/>
  <c r="AI3108" i="3"/>
  <c r="AJ3108" i="3"/>
  <c r="AK3108" i="3"/>
  <c r="AL3108" i="3"/>
  <c r="AM3108" i="3"/>
  <c r="AN3108" i="3"/>
  <c r="AV3108" i="3"/>
  <c r="C3109" i="3"/>
  <c r="D3109" i="3"/>
  <c r="E3109" i="3"/>
  <c r="F3109" i="3"/>
  <c r="G3109" i="3"/>
  <c r="H3109" i="3"/>
  <c r="J3109" i="3"/>
  <c r="K3109" i="3"/>
  <c r="L3109" i="3"/>
  <c r="M3109" i="3"/>
  <c r="AG3109" i="3"/>
  <c r="AH3109" i="3"/>
  <c r="AI3109" i="3"/>
  <c r="AJ3109" i="3"/>
  <c r="AK3109" i="3"/>
  <c r="AL3109" i="3"/>
  <c r="AM3109" i="3"/>
  <c r="AN3109" i="3"/>
  <c r="AV3109" i="3"/>
  <c r="C3110" i="3"/>
  <c r="D3110" i="3"/>
  <c r="E3110" i="3"/>
  <c r="F3110" i="3"/>
  <c r="G3110" i="3"/>
  <c r="H3110" i="3"/>
  <c r="J3110" i="3"/>
  <c r="K3110" i="3"/>
  <c r="L3110" i="3"/>
  <c r="M3110" i="3"/>
  <c r="AG3110" i="3"/>
  <c r="AH3110" i="3"/>
  <c r="AI3110" i="3"/>
  <c r="AJ3110" i="3"/>
  <c r="AK3110" i="3"/>
  <c r="AL3110" i="3"/>
  <c r="AM3110" i="3"/>
  <c r="AN3110" i="3"/>
  <c r="AV3110" i="3"/>
  <c r="C3111" i="3"/>
  <c r="D3111" i="3"/>
  <c r="E3111" i="3"/>
  <c r="F3111" i="3"/>
  <c r="G3111" i="3"/>
  <c r="H3111" i="3"/>
  <c r="J3111" i="3"/>
  <c r="K3111" i="3"/>
  <c r="L3111" i="3"/>
  <c r="M3111" i="3"/>
  <c r="AG3111" i="3"/>
  <c r="AH3111" i="3"/>
  <c r="AI3111" i="3"/>
  <c r="AJ3111" i="3"/>
  <c r="AK3111" i="3"/>
  <c r="AL3111" i="3"/>
  <c r="AM3111" i="3"/>
  <c r="AN3111" i="3"/>
  <c r="AV3111" i="3"/>
  <c r="C3112" i="3"/>
  <c r="D3112" i="3"/>
  <c r="E3112" i="3"/>
  <c r="F3112" i="3"/>
  <c r="G3112" i="3"/>
  <c r="H3112" i="3"/>
  <c r="J3112" i="3"/>
  <c r="K3112" i="3"/>
  <c r="L3112" i="3"/>
  <c r="M3112" i="3"/>
  <c r="AG3112" i="3"/>
  <c r="AH3112" i="3"/>
  <c r="AI3112" i="3"/>
  <c r="AJ3112" i="3"/>
  <c r="AK3112" i="3"/>
  <c r="AL3112" i="3"/>
  <c r="AM3112" i="3"/>
  <c r="AN3112" i="3"/>
  <c r="AV3112" i="3"/>
  <c r="C3113" i="3"/>
  <c r="D3113" i="3"/>
  <c r="E3113" i="3"/>
  <c r="F3113" i="3"/>
  <c r="G3113" i="3"/>
  <c r="H3113" i="3"/>
  <c r="J3113" i="3"/>
  <c r="K3113" i="3"/>
  <c r="L3113" i="3"/>
  <c r="M3113" i="3"/>
  <c r="AG3113" i="3"/>
  <c r="AH3113" i="3"/>
  <c r="AI3113" i="3"/>
  <c r="AJ3113" i="3"/>
  <c r="AK3113" i="3"/>
  <c r="AL3113" i="3"/>
  <c r="AM3113" i="3"/>
  <c r="AN3113" i="3"/>
  <c r="AV3113" i="3"/>
  <c r="C3114" i="3"/>
  <c r="D3114" i="3"/>
  <c r="E3114" i="3"/>
  <c r="F3114" i="3"/>
  <c r="G3114" i="3"/>
  <c r="H3114" i="3"/>
  <c r="J3114" i="3"/>
  <c r="K3114" i="3"/>
  <c r="L3114" i="3"/>
  <c r="M3114" i="3"/>
  <c r="AG3114" i="3"/>
  <c r="AH3114" i="3"/>
  <c r="AI3114" i="3"/>
  <c r="AJ3114" i="3"/>
  <c r="AK3114" i="3"/>
  <c r="AL3114" i="3"/>
  <c r="AM3114" i="3"/>
  <c r="AN3114" i="3"/>
  <c r="AV3114" i="3"/>
  <c r="C3115" i="3"/>
  <c r="D3115" i="3"/>
  <c r="E3115" i="3"/>
  <c r="F3115" i="3"/>
  <c r="G3115" i="3"/>
  <c r="H3115" i="3"/>
  <c r="J3115" i="3"/>
  <c r="K3115" i="3"/>
  <c r="L3115" i="3"/>
  <c r="M3115" i="3"/>
  <c r="AG3115" i="3"/>
  <c r="AH3115" i="3"/>
  <c r="AI3115" i="3"/>
  <c r="AJ3115" i="3"/>
  <c r="AK3115" i="3"/>
  <c r="AL3115" i="3"/>
  <c r="AM3115" i="3"/>
  <c r="AN3115" i="3"/>
  <c r="AV3115" i="3"/>
  <c r="C3116" i="3"/>
  <c r="D3116" i="3"/>
  <c r="E3116" i="3"/>
  <c r="F3116" i="3"/>
  <c r="G3116" i="3"/>
  <c r="H3116" i="3"/>
  <c r="J3116" i="3"/>
  <c r="K3116" i="3"/>
  <c r="L3116" i="3"/>
  <c r="M3116" i="3"/>
  <c r="AG3116" i="3"/>
  <c r="AH3116" i="3"/>
  <c r="AI3116" i="3"/>
  <c r="AJ3116" i="3"/>
  <c r="AK3116" i="3"/>
  <c r="AL3116" i="3"/>
  <c r="AM3116" i="3"/>
  <c r="AN3116" i="3"/>
  <c r="AV3116" i="3"/>
  <c r="C3117" i="3"/>
  <c r="D3117" i="3"/>
  <c r="E3117" i="3"/>
  <c r="F3117" i="3"/>
  <c r="G3117" i="3"/>
  <c r="H3117" i="3"/>
  <c r="J3117" i="3"/>
  <c r="K3117" i="3"/>
  <c r="L3117" i="3"/>
  <c r="M3117" i="3"/>
  <c r="AG3117" i="3"/>
  <c r="AH3117" i="3"/>
  <c r="AI3117" i="3"/>
  <c r="AJ3117" i="3"/>
  <c r="AK3117" i="3"/>
  <c r="AL3117" i="3"/>
  <c r="AM3117" i="3"/>
  <c r="AN3117" i="3"/>
  <c r="AV3117" i="3"/>
  <c r="C3118" i="3"/>
  <c r="D3118" i="3"/>
  <c r="E3118" i="3"/>
  <c r="F3118" i="3"/>
  <c r="G3118" i="3"/>
  <c r="H3118" i="3"/>
  <c r="J3118" i="3"/>
  <c r="K3118" i="3"/>
  <c r="L3118" i="3"/>
  <c r="M3118" i="3"/>
  <c r="AG3118" i="3"/>
  <c r="AH3118" i="3"/>
  <c r="AI3118" i="3"/>
  <c r="AJ3118" i="3"/>
  <c r="AK3118" i="3"/>
  <c r="AL3118" i="3"/>
  <c r="AM3118" i="3"/>
  <c r="AN3118" i="3"/>
  <c r="AV3118" i="3"/>
  <c r="C3119" i="3"/>
  <c r="D3119" i="3"/>
  <c r="E3119" i="3"/>
  <c r="F3119" i="3"/>
  <c r="G3119" i="3"/>
  <c r="H3119" i="3"/>
  <c r="J3119" i="3"/>
  <c r="K3119" i="3"/>
  <c r="L3119" i="3"/>
  <c r="M3119" i="3"/>
  <c r="AG3119" i="3"/>
  <c r="AH3119" i="3"/>
  <c r="AI3119" i="3"/>
  <c r="AJ3119" i="3"/>
  <c r="AK3119" i="3"/>
  <c r="AL3119" i="3"/>
  <c r="AM3119" i="3"/>
  <c r="AN3119" i="3"/>
  <c r="AV3119" i="3"/>
  <c r="C3120" i="3"/>
  <c r="D3120" i="3"/>
  <c r="E3120" i="3"/>
  <c r="F3120" i="3"/>
  <c r="G3120" i="3"/>
  <c r="H3120" i="3"/>
  <c r="J3120" i="3"/>
  <c r="K3120" i="3"/>
  <c r="L3120" i="3"/>
  <c r="M3120" i="3"/>
  <c r="AG3120" i="3"/>
  <c r="AH3120" i="3"/>
  <c r="AI3120" i="3"/>
  <c r="AJ3120" i="3"/>
  <c r="AK3120" i="3"/>
  <c r="AL3120" i="3"/>
  <c r="AM3120" i="3"/>
  <c r="AN3120" i="3"/>
  <c r="AV3120" i="3"/>
  <c r="C3121" i="3"/>
  <c r="D3121" i="3"/>
  <c r="E3121" i="3"/>
  <c r="F3121" i="3"/>
  <c r="G3121" i="3"/>
  <c r="H3121" i="3"/>
  <c r="J3121" i="3"/>
  <c r="K3121" i="3"/>
  <c r="L3121" i="3"/>
  <c r="M3121" i="3"/>
  <c r="AG3121" i="3"/>
  <c r="AH3121" i="3"/>
  <c r="AI3121" i="3"/>
  <c r="AJ3121" i="3"/>
  <c r="AK3121" i="3"/>
  <c r="AL3121" i="3"/>
  <c r="AM3121" i="3"/>
  <c r="AN3121" i="3"/>
  <c r="AV3121" i="3"/>
  <c r="C3122" i="3"/>
  <c r="D3122" i="3"/>
  <c r="E3122" i="3"/>
  <c r="F3122" i="3"/>
  <c r="G3122" i="3"/>
  <c r="H3122" i="3"/>
  <c r="J3122" i="3"/>
  <c r="K3122" i="3"/>
  <c r="L3122" i="3"/>
  <c r="M3122" i="3"/>
  <c r="AG3122" i="3"/>
  <c r="AH3122" i="3"/>
  <c r="AI3122" i="3"/>
  <c r="AJ3122" i="3"/>
  <c r="AK3122" i="3"/>
  <c r="AL3122" i="3"/>
  <c r="AM3122" i="3"/>
  <c r="AN3122" i="3"/>
  <c r="AV3122" i="3"/>
  <c r="C3124" i="3"/>
  <c r="D3124" i="3"/>
  <c r="E3124" i="3"/>
  <c r="F3124" i="3"/>
  <c r="G3124" i="3"/>
  <c r="H3124" i="3"/>
  <c r="J3124" i="3"/>
  <c r="K3124" i="3"/>
  <c r="L3124" i="3"/>
  <c r="M3124" i="3"/>
  <c r="AG3124" i="3"/>
  <c r="AH3124" i="3"/>
  <c r="AI3124" i="3"/>
  <c r="AJ3124" i="3"/>
  <c r="AK3124" i="3"/>
  <c r="AL3124" i="3"/>
  <c r="AM3124" i="3"/>
  <c r="AN3124" i="3"/>
  <c r="AV3124" i="3"/>
  <c r="C3125" i="3"/>
  <c r="D3125" i="3"/>
  <c r="E3125" i="3"/>
  <c r="F3125" i="3"/>
  <c r="G3125" i="3"/>
  <c r="H3125" i="3"/>
  <c r="J3125" i="3"/>
  <c r="K3125" i="3"/>
  <c r="L3125" i="3"/>
  <c r="M3125" i="3"/>
  <c r="AG3125" i="3"/>
  <c r="AH3125" i="3"/>
  <c r="AI3125" i="3"/>
  <c r="AJ3125" i="3"/>
  <c r="AK3125" i="3"/>
  <c r="AL3125" i="3"/>
  <c r="AM3125" i="3"/>
  <c r="AN3125" i="3"/>
  <c r="AV3125" i="3"/>
  <c r="C3126" i="3"/>
  <c r="D3126" i="3"/>
  <c r="E3126" i="3"/>
  <c r="F3126" i="3"/>
  <c r="G3126" i="3"/>
  <c r="H3126" i="3"/>
  <c r="J3126" i="3"/>
  <c r="K3126" i="3"/>
  <c r="L3126" i="3"/>
  <c r="M3126" i="3"/>
  <c r="AG3126" i="3"/>
  <c r="AH3126" i="3"/>
  <c r="AI3126" i="3"/>
  <c r="AJ3126" i="3"/>
  <c r="AK3126" i="3"/>
  <c r="AL3126" i="3"/>
  <c r="AM3126" i="3"/>
  <c r="AN3126" i="3"/>
  <c r="AV3126" i="3"/>
  <c r="C3127" i="3"/>
  <c r="D3127" i="3"/>
  <c r="E3127" i="3"/>
  <c r="F3127" i="3"/>
  <c r="G3127" i="3"/>
  <c r="H3127" i="3"/>
  <c r="J3127" i="3"/>
  <c r="K3127" i="3"/>
  <c r="L3127" i="3"/>
  <c r="M3127" i="3"/>
  <c r="AG3127" i="3"/>
  <c r="AH3127" i="3"/>
  <c r="AI3127" i="3"/>
  <c r="AJ3127" i="3"/>
  <c r="AK3127" i="3"/>
  <c r="AL3127" i="3"/>
  <c r="AM3127" i="3"/>
  <c r="AN3127" i="3"/>
  <c r="AV3127" i="3"/>
  <c r="C3128" i="3"/>
  <c r="D3128" i="3"/>
  <c r="E3128" i="3"/>
  <c r="F3128" i="3"/>
  <c r="G3128" i="3"/>
  <c r="H3128" i="3"/>
  <c r="J3128" i="3"/>
  <c r="K3128" i="3"/>
  <c r="L3128" i="3"/>
  <c r="M3128" i="3"/>
  <c r="AG3128" i="3"/>
  <c r="AH3128" i="3"/>
  <c r="AI3128" i="3"/>
  <c r="AJ3128" i="3"/>
  <c r="AK3128" i="3"/>
  <c r="AL3128" i="3"/>
  <c r="AM3128" i="3"/>
  <c r="AN3128" i="3"/>
  <c r="AV3128" i="3"/>
  <c r="C3129" i="3"/>
  <c r="D3129" i="3"/>
  <c r="E3129" i="3"/>
  <c r="F3129" i="3"/>
  <c r="G3129" i="3"/>
  <c r="H3129" i="3"/>
  <c r="J3129" i="3"/>
  <c r="K3129" i="3"/>
  <c r="L3129" i="3"/>
  <c r="M3129" i="3"/>
  <c r="AG3129" i="3"/>
  <c r="AH3129" i="3"/>
  <c r="AI3129" i="3"/>
  <c r="AJ3129" i="3"/>
  <c r="AK3129" i="3"/>
  <c r="AL3129" i="3"/>
  <c r="AM3129" i="3"/>
  <c r="AN3129" i="3"/>
  <c r="AV3129" i="3"/>
  <c r="C3130" i="3"/>
  <c r="D3130" i="3"/>
  <c r="E3130" i="3"/>
  <c r="F3130" i="3"/>
  <c r="G3130" i="3"/>
  <c r="H3130" i="3"/>
  <c r="J3130" i="3"/>
  <c r="K3130" i="3"/>
  <c r="L3130" i="3"/>
  <c r="M3130" i="3"/>
  <c r="AG3130" i="3"/>
  <c r="AH3130" i="3"/>
  <c r="AI3130" i="3"/>
  <c r="AJ3130" i="3"/>
  <c r="AK3130" i="3"/>
  <c r="AL3130" i="3"/>
  <c r="AM3130" i="3"/>
  <c r="AN3130" i="3"/>
  <c r="AV3130" i="3"/>
  <c r="C3131" i="3"/>
  <c r="D3131" i="3"/>
  <c r="E3131" i="3"/>
  <c r="F3131" i="3"/>
  <c r="G3131" i="3"/>
  <c r="H3131" i="3"/>
  <c r="J3131" i="3"/>
  <c r="K3131" i="3"/>
  <c r="L3131" i="3"/>
  <c r="M3131" i="3"/>
  <c r="AG3131" i="3"/>
  <c r="AH3131" i="3"/>
  <c r="AI3131" i="3"/>
  <c r="AJ3131" i="3"/>
  <c r="AK3131" i="3"/>
  <c r="AL3131" i="3"/>
  <c r="AM3131" i="3"/>
  <c r="AN3131" i="3"/>
  <c r="AV3131" i="3"/>
  <c r="C3132" i="3"/>
  <c r="D3132" i="3"/>
  <c r="E3132" i="3"/>
  <c r="F3132" i="3"/>
  <c r="G3132" i="3"/>
  <c r="H3132" i="3"/>
  <c r="J3132" i="3"/>
  <c r="K3132" i="3"/>
  <c r="L3132" i="3"/>
  <c r="M3132" i="3"/>
  <c r="AG3132" i="3"/>
  <c r="AH3132" i="3"/>
  <c r="AI3132" i="3"/>
  <c r="AJ3132" i="3"/>
  <c r="AK3132" i="3"/>
  <c r="AL3132" i="3"/>
  <c r="AM3132" i="3"/>
  <c r="AN3132" i="3"/>
  <c r="AV3132" i="3"/>
  <c r="C3133" i="3"/>
  <c r="D3133" i="3"/>
  <c r="E3133" i="3"/>
  <c r="F3133" i="3"/>
  <c r="G3133" i="3"/>
  <c r="H3133" i="3"/>
  <c r="J3133" i="3"/>
  <c r="K3133" i="3"/>
  <c r="L3133" i="3"/>
  <c r="M3133" i="3"/>
  <c r="AG3133" i="3"/>
  <c r="AH3133" i="3"/>
  <c r="AI3133" i="3"/>
  <c r="AJ3133" i="3"/>
  <c r="AK3133" i="3"/>
  <c r="AL3133" i="3"/>
  <c r="AM3133" i="3"/>
  <c r="AN3133" i="3"/>
  <c r="AV3133" i="3"/>
  <c r="C3134" i="3"/>
  <c r="D3134" i="3"/>
  <c r="E3134" i="3"/>
  <c r="F3134" i="3"/>
  <c r="G3134" i="3"/>
  <c r="H3134" i="3"/>
  <c r="J3134" i="3"/>
  <c r="K3134" i="3"/>
  <c r="L3134" i="3"/>
  <c r="M3134" i="3"/>
  <c r="AG3134" i="3"/>
  <c r="AH3134" i="3"/>
  <c r="AI3134" i="3"/>
  <c r="AJ3134" i="3"/>
  <c r="AK3134" i="3"/>
  <c r="AL3134" i="3"/>
  <c r="AM3134" i="3"/>
  <c r="AN3134" i="3"/>
  <c r="AV3134" i="3"/>
  <c r="C3135" i="3"/>
  <c r="D3135" i="3"/>
  <c r="E3135" i="3"/>
  <c r="F3135" i="3"/>
  <c r="G3135" i="3"/>
  <c r="H3135" i="3"/>
  <c r="J3135" i="3"/>
  <c r="K3135" i="3"/>
  <c r="L3135" i="3"/>
  <c r="M3135" i="3"/>
  <c r="AG3135" i="3"/>
  <c r="AH3135" i="3"/>
  <c r="AI3135" i="3"/>
  <c r="AJ3135" i="3"/>
  <c r="AK3135" i="3"/>
  <c r="AL3135" i="3"/>
  <c r="AM3135" i="3"/>
  <c r="AN3135" i="3"/>
  <c r="AV3135" i="3"/>
  <c r="C3136" i="3"/>
  <c r="D3136" i="3"/>
  <c r="E3136" i="3"/>
  <c r="F3136" i="3"/>
  <c r="G3136" i="3"/>
  <c r="H3136" i="3"/>
  <c r="J3136" i="3"/>
  <c r="K3136" i="3"/>
  <c r="L3136" i="3"/>
  <c r="M3136" i="3"/>
  <c r="AG3136" i="3"/>
  <c r="AH3136" i="3"/>
  <c r="AI3136" i="3"/>
  <c r="AJ3136" i="3"/>
  <c r="AK3136" i="3"/>
  <c r="AL3136" i="3"/>
  <c r="AM3136" i="3"/>
  <c r="AN3136" i="3"/>
  <c r="AV3136" i="3"/>
  <c r="C3137" i="3"/>
  <c r="D3137" i="3"/>
  <c r="E3137" i="3"/>
  <c r="F3137" i="3"/>
  <c r="G3137" i="3"/>
  <c r="H3137" i="3"/>
  <c r="J3137" i="3"/>
  <c r="K3137" i="3"/>
  <c r="L3137" i="3"/>
  <c r="M3137" i="3"/>
  <c r="AG3137" i="3"/>
  <c r="AH3137" i="3"/>
  <c r="AI3137" i="3"/>
  <c r="AJ3137" i="3"/>
  <c r="AK3137" i="3"/>
  <c r="AL3137" i="3"/>
  <c r="AM3137" i="3"/>
  <c r="AN3137" i="3"/>
  <c r="AV3137" i="3"/>
  <c r="C3138" i="3"/>
  <c r="D3138" i="3"/>
  <c r="E3138" i="3"/>
  <c r="F3138" i="3"/>
  <c r="G3138" i="3"/>
  <c r="H3138" i="3"/>
  <c r="J3138" i="3"/>
  <c r="K3138" i="3"/>
  <c r="L3138" i="3"/>
  <c r="M3138" i="3"/>
  <c r="AG3138" i="3"/>
  <c r="AH3138" i="3"/>
  <c r="AI3138" i="3"/>
  <c r="AJ3138" i="3"/>
  <c r="AK3138" i="3"/>
  <c r="AL3138" i="3"/>
  <c r="AM3138" i="3"/>
  <c r="AN3138" i="3"/>
  <c r="AV3138" i="3"/>
  <c r="C3139" i="3"/>
  <c r="D3139" i="3"/>
  <c r="E3139" i="3"/>
  <c r="F3139" i="3"/>
  <c r="G3139" i="3"/>
  <c r="H3139" i="3"/>
  <c r="J3139" i="3"/>
  <c r="K3139" i="3"/>
  <c r="L3139" i="3"/>
  <c r="M3139" i="3"/>
  <c r="AG3139" i="3"/>
  <c r="AH3139" i="3"/>
  <c r="AI3139" i="3"/>
  <c r="AJ3139" i="3"/>
  <c r="AK3139" i="3"/>
  <c r="AL3139" i="3"/>
  <c r="AM3139" i="3"/>
  <c r="AN3139" i="3"/>
  <c r="AV3139" i="3"/>
  <c r="C3140" i="3"/>
  <c r="D3140" i="3"/>
  <c r="E3140" i="3"/>
  <c r="F3140" i="3"/>
  <c r="G3140" i="3"/>
  <c r="H3140" i="3"/>
  <c r="J3140" i="3"/>
  <c r="K3140" i="3"/>
  <c r="L3140" i="3"/>
  <c r="M3140" i="3"/>
  <c r="AG3140" i="3"/>
  <c r="AH3140" i="3"/>
  <c r="AI3140" i="3"/>
  <c r="AJ3140" i="3"/>
  <c r="AK3140" i="3"/>
  <c r="AL3140" i="3"/>
  <c r="AM3140" i="3"/>
  <c r="AN3140" i="3"/>
  <c r="AV3140" i="3"/>
  <c r="C3141" i="3"/>
  <c r="D3141" i="3"/>
  <c r="E3141" i="3"/>
  <c r="F3141" i="3"/>
  <c r="G3141" i="3"/>
  <c r="H3141" i="3"/>
  <c r="J3141" i="3"/>
  <c r="K3141" i="3"/>
  <c r="L3141" i="3"/>
  <c r="M3141" i="3"/>
  <c r="AG3141" i="3"/>
  <c r="AH3141" i="3"/>
  <c r="AI3141" i="3"/>
  <c r="AJ3141" i="3"/>
  <c r="AK3141" i="3"/>
  <c r="AL3141" i="3"/>
  <c r="AM3141" i="3"/>
  <c r="AN3141" i="3"/>
  <c r="AV3141" i="3"/>
  <c r="C3142" i="3"/>
  <c r="D3142" i="3"/>
  <c r="E3142" i="3"/>
  <c r="F3142" i="3"/>
  <c r="G3142" i="3"/>
  <c r="H3142" i="3"/>
  <c r="J3142" i="3"/>
  <c r="K3142" i="3"/>
  <c r="L3142" i="3"/>
  <c r="M3142" i="3"/>
  <c r="AG3142" i="3"/>
  <c r="AH3142" i="3"/>
  <c r="AI3142" i="3"/>
  <c r="AJ3142" i="3"/>
  <c r="AK3142" i="3"/>
  <c r="AL3142" i="3"/>
  <c r="AM3142" i="3"/>
  <c r="AN3142" i="3"/>
  <c r="AV3142" i="3"/>
  <c r="C3143" i="3"/>
  <c r="D3143" i="3"/>
  <c r="E3143" i="3"/>
  <c r="F3143" i="3"/>
  <c r="G3143" i="3"/>
  <c r="H3143" i="3"/>
  <c r="J3143" i="3"/>
  <c r="K3143" i="3"/>
  <c r="L3143" i="3"/>
  <c r="M3143" i="3"/>
  <c r="AG3143" i="3"/>
  <c r="AH3143" i="3"/>
  <c r="AI3143" i="3"/>
  <c r="AJ3143" i="3"/>
  <c r="AK3143" i="3"/>
  <c r="AL3143" i="3"/>
  <c r="AM3143" i="3"/>
  <c r="AN3143" i="3"/>
  <c r="AV3143" i="3"/>
  <c r="C3144" i="3"/>
  <c r="D3144" i="3"/>
  <c r="E3144" i="3"/>
  <c r="F3144" i="3"/>
  <c r="G3144" i="3"/>
  <c r="H3144" i="3"/>
  <c r="J3144" i="3"/>
  <c r="K3144" i="3"/>
  <c r="L3144" i="3"/>
  <c r="M3144" i="3"/>
  <c r="AG3144" i="3"/>
  <c r="AH3144" i="3"/>
  <c r="AI3144" i="3"/>
  <c r="AJ3144" i="3"/>
  <c r="AK3144" i="3"/>
  <c r="AL3144" i="3"/>
  <c r="AM3144" i="3"/>
  <c r="AN3144" i="3"/>
  <c r="AV3144" i="3"/>
  <c r="C3145" i="3"/>
  <c r="D3145" i="3"/>
  <c r="E3145" i="3"/>
  <c r="F3145" i="3"/>
  <c r="G3145" i="3"/>
  <c r="H3145" i="3"/>
  <c r="J3145" i="3"/>
  <c r="K3145" i="3"/>
  <c r="L3145" i="3"/>
  <c r="M3145" i="3"/>
  <c r="AG3145" i="3"/>
  <c r="AH3145" i="3"/>
  <c r="AI3145" i="3"/>
  <c r="AJ3145" i="3"/>
  <c r="AK3145" i="3"/>
  <c r="AL3145" i="3"/>
  <c r="AM3145" i="3"/>
  <c r="AN3145" i="3"/>
  <c r="AV3145" i="3"/>
  <c r="C3146" i="3"/>
  <c r="D3146" i="3"/>
  <c r="E3146" i="3"/>
  <c r="F3146" i="3"/>
  <c r="G3146" i="3"/>
  <c r="H3146" i="3"/>
  <c r="J3146" i="3"/>
  <c r="K3146" i="3"/>
  <c r="L3146" i="3"/>
  <c r="M3146" i="3"/>
  <c r="AG3146" i="3"/>
  <c r="AH3146" i="3"/>
  <c r="AI3146" i="3"/>
  <c r="AJ3146" i="3"/>
  <c r="AK3146" i="3"/>
  <c r="AL3146" i="3"/>
  <c r="AM3146" i="3"/>
  <c r="AN3146" i="3"/>
  <c r="AV3146" i="3"/>
  <c r="C3147" i="3"/>
  <c r="D3147" i="3"/>
  <c r="E3147" i="3"/>
  <c r="F3147" i="3"/>
  <c r="G3147" i="3"/>
  <c r="H3147" i="3"/>
  <c r="J3147" i="3"/>
  <c r="K3147" i="3"/>
  <c r="L3147" i="3"/>
  <c r="M3147" i="3"/>
  <c r="AG3147" i="3"/>
  <c r="AH3147" i="3"/>
  <c r="AI3147" i="3"/>
  <c r="AJ3147" i="3"/>
  <c r="AK3147" i="3"/>
  <c r="AL3147" i="3"/>
  <c r="AM3147" i="3"/>
  <c r="AN3147" i="3"/>
  <c r="AV3147" i="3"/>
  <c r="C3148" i="3"/>
  <c r="D3148" i="3"/>
  <c r="E3148" i="3"/>
  <c r="F3148" i="3"/>
  <c r="G3148" i="3"/>
  <c r="H3148" i="3"/>
  <c r="J3148" i="3"/>
  <c r="K3148" i="3"/>
  <c r="L3148" i="3"/>
  <c r="M3148" i="3"/>
  <c r="AG3148" i="3"/>
  <c r="AH3148" i="3"/>
  <c r="AI3148" i="3"/>
  <c r="AJ3148" i="3"/>
  <c r="AK3148" i="3"/>
  <c r="AL3148" i="3"/>
  <c r="AM3148" i="3"/>
  <c r="AN3148" i="3"/>
  <c r="AV3148" i="3"/>
  <c r="C3149" i="3"/>
  <c r="D3149" i="3"/>
  <c r="E3149" i="3"/>
  <c r="F3149" i="3"/>
  <c r="G3149" i="3"/>
  <c r="H3149" i="3"/>
  <c r="J3149" i="3"/>
  <c r="K3149" i="3"/>
  <c r="L3149" i="3"/>
  <c r="M3149" i="3"/>
  <c r="AG3149" i="3"/>
  <c r="AH3149" i="3"/>
  <c r="AI3149" i="3"/>
  <c r="AJ3149" i="3"/>
  <c r="AK3149" i="3"/>
  <c r="AL3149" i="3"/>
  <c r="AM3149" i="3"/>
  <c r="AN3149" i="3"/>
  <c r="AV3149" i="3"/>
  <c r="C3150" i="3"/>
  <c r="D3150" i="3"/>
  <c r="E3150" i="3"/>
  <c r="F3150" i="3"/>
  <c r="G3150" i="3"/>
  <c r="H3150" i="3"/>
  <c r="J3150" i="3"/>
  <c r="K3150" i="3"/>
  <c r="L3150" i="3"/>
  <c r="M3150" i="3"/>
  <c r="AG3150" i="3"/>
  <c r="AH3150" i="3"/>
  <c r="AI3150" i="3"/>
  <c r="AJ3150" i="3"/>
  <c r="AK3150" i="3"/>
  <c r="AL3150" i="3"/>
  <c r="AM3150" i="3"/>
  <c r="AN3150" i="3"/>
  <c r="AV3150" i="3"/>
  <c r="C3151" i="3"/>
  <c r="D3151" i="3"/>
  <c r="E3151" i="3"/>
  <c r="F3151" i="3"/>
  <c r="G3151" i="3"/>
  <c r="H3151" i="3"/>
  <c r="J3151" i="3"/>
  <c r="K3151" i="3"/>
  <c r="L3151" i="3"/>
  <c r="M3151" i="3"/>
  <c r="AG3151" i="3"/>
  <c r="AH3151" i="3"/>
  <c r="AI3151" i="3"/>
  <c r="AJ3151" i="3"/>
  <c r="AK3151" i="3"/>
  <c r="AL3151" i="3"/>
  <c r="AM3151" i="3"/>
  <c r="AN3151" i="3"/>
  <c r="AV3151" i="3"/>
  <c r="C3152" i="3"/>
  <c r="D3152" i="3"/>
  <c r="E3152" i="3"/>
  <c r="F3152" i="3"/>
  <c r="G3152" i="3"/>
  <c r="H3152" i="3"/>
  <c r="J3152" i="3"/>
  <c r="K3152" i="3"/>
  <c r="L3152" i="3"/>
  <c r="M3152" i="3"/>
  <c r="AG3152" i="3"/>
  <c r="AH3152" i="3"/>
  <c r="AI3152" i="3"/>
  <c r="AJ3152" i="3"/>
  <c r="AK3152" i="3"/>
  <c r="AL3152" i="3"/>
  <c r="AM3152" i="3"/>
  <c r="AN3152" i="3"/>
  <c r="AV3152" i="3"/>
  <c r="C3153" i="3"/>
  <c r="D3153" i="3"/>
  <c r="E3153" i="3"/>
  <c r="F3153" i="3"/>
  <c r="G3153" i="3"/>
  <c r="H3153" i="3"/>
  <c r="J3153" i="3"/>
  <c r="K3153" i="3"/>
  <c r="L3153" i="3"/>
  <c r="M3153" i="3"/>
  <c r="AG3153" i="3"/>
  <c r="AH3153" i="3"/>
  <c r="AI3153" i="3"/>
  <c r="AJ3153" i="3"/>
  <c r="AK3153" i="3"/>
  <c r="AL3153" i="3"/>
  <c r="AM3153" i="3"/>
  <c r="AN3153" i="3"/>
  <c r="AV3153" i="3"/>
  <c r="C3154" i="3"/>
  <c r="D3154" i="3"/>
  <c r="E3154" i="3"/>
  <c r="F3154" i="3"/>
  <c r="G3154" i="3"/>
  <c r="H3154" i="3"/>
  <c r="J3154" i="3"/>
  <c r="K3154" i="3"/>
  <c r="L3154" i="3"/>
  <c r="M3154" i="3"/>
  <c r="AG3154" i="3"/>
  <c r="AH3154" i="3"/>
  <c r="AI3154" i="3"/>
  <c r="AJ3154" i="3"/>
  <c r="AK3154" i="3"/>
  <c r="AL3154" i="3"/>
  <c r="AM3154" i="3"/>
  <c r="AN3154" i="3"/>
  <c r="AV3154" i="3"/>
  <c r="C3155" i="3"/>
  <c r="D3155" i="3"/>
  <c r="E3155" i="3"/>
  <c r="F3155" i="3"/>
  <c r="G3155" i="3"/>
  <c r="H3155" i="3"/>
  <c r="J3155" i="3"/>
  <c r="K3155" i="3"/>
  <c r="L3155" i="3"/>
  <c r="M3155" i="3"/>
  <c r="AG3155" i="3"/>
  <c r="AH3155" i="3"/>
  <c r="AI3155" i="3"/>
  <c r="AJ3155" i="3"/>
  <c r="AK3155" i="3"/>
  <c r="AL3155" i="3"/>
  <c r="AM3155" i="3"/>
  <c r="AN3155" i="3"/>
  <c r="AV3155" i="3"/>
  <c r="C3156" i="3"/>
  <c r="D3156" i="3"/>
  <c r="E3156" i="3"/>
  <c r="F3156" i="3"/>
  <c r="G3156" i="3"/>
  <c r="H3156" i="3"/>
  <c r="J3156" i="3"/>
  <c r="K3156" i="3"/>
  <c r="L3156" i="3"/>
  <c r="M3156" i="3"/>
  <c r="AG3156" i="3"/>
  <c r="AH3156" i="3"/>
  <c r="AI3156" i="3"/>
  <c r="AJ3156" i="3"/>
  <c r="AK3156" i="3"/>
  <c r="AL3156" i="3"/>
  <c r="AM3156" i="3"/>
  <c r="AN3156" i="3"/>
  <c r="AV3156" i="3"/>
  <c r="C3157" i="3"/>
  <c r="D3157" i="3"/>
  <c r="E3157" i="3"/>
  <c r="F3157" i="3"/>
  <c r="G3157" i="3"/>
  <c r="H3157" i="3"/>
  <c r="J3157" i="3"/>
  <c r="K3157" i="3"/>
  <c r="L3157" i="3"/>
  <c r="M3157" i="3"/>
  <c r="AG3157" i="3"/>
  <c r="AH3157" i="3"/>
  <c r="AI3157" i="3"/>
  <c r="AJ3157" i="3"/>
  <c r="AK3157" i="3"/>
  <c r="AL3157" i="3"/>
  <c r="AM3157" i="3"/>
  <c r="AN3157" i="3"/>
  <c r="AV3157" i="3"/>
  <c r="C3158" i="3"/>
  <c r="D3158" i="3"/>
  <c r="E3158" i="3"/>
  <c r="F3158" i="3"/>
  <c r="G3158" i="3"/>
  <c r="H3158" i="3"/>
  <c r="J3158" i="3"/>
  <c r="K3158" i="3"/>
  <c r="L3158" i="3"/>
  <c r="M3158" i="3"/>
  <c r="AG3158" i="3"/>
  <c r="AH3158" i="3"/>
  <c r="AI3158" i="3"/>
  <c r="AJ3158" i="3"/>
  <c r="AK3158" i="3"/>
  <c r="AL3158" i="3"/>
  <c r="AM3158" i="3"/>
  <c r="AN3158" i="3"/>
  <c r="AV3158" i="3"/>
  <c r="C3159" i="3"/>
  <c r="D3159" i="3"/>
  <c r="E3159" i="3"/>
  <c r="F3159" i="3"/>
  <c r="G3159" i="3"/>
  <c r="H3159" i="3"/>
  <c r="J3159" i="3"/>
  <c r="K3159" i="3"/>
  <c r="L3159" i="3"/>
  <c r="M3159" i="3"/>
  <c r="AG3159" i="3"/>
  <c r="AH3159" i="3"/>
  <c r="AI3159" i="3"/>
  <c r="AJ3159" i="3"/>
  <c r="AK3159" i="3"/>
  <c r="AL3159" i="3"/>
  <c r="AM3159" i="3"/>
  <c r="AN3159" i="3"/>
  <c r="AV3159" i="3"/>
  <c r="C3160" i="3"/>
  <c r="D3160" i="3"/>
  <c r="E3160" i="3"/>
  <c r="F3160" i="3"/>
  <c r="G3160" i="3"/>
  <c r="H3160" i="3"/>
  <c r="J3160" i="3"/>
  <c r="K3160" i="3"/>
  <c r="L3160" i="3"/>
  <c r="M3160" i="3"/>
  <c r="AG3160" i="3"/>
  <c r="AH3160" i="3"/>
  <c r="AI3160" i="3"/>
  <c r="AJ3160" i="3"/>
  <c r="AK3160" i="3"/>
  <c r="AL3160" i="3"/>
  <c r="AM3160" i="3"/>
  <c r="AN3160" i="3"/>
  <c r="AV3160" i="3"/>
  <c r="C3161" i="3"/>
  <c r="D3161" i="3"/>
  <c r="E3161" i="3"/>
  <c r="F3161" i="3"/>
  <c r="G3161" i="3"/>
  <c r="H3161" i="3"/>
  <c r="J3161" i="3"/>
  <c r="K3161" i="3"/>
  <c r="L3161" i="3"/>
  <c r="M3161" i="3"/>
  <c r="AG3161" i="3"/>
  <c r="AH3161" i="3"/>
  <c r="AI3161" i="3"/>
  <c r="AJ3161" i="3"/>
  <c r="AK3161" i="3"/>
  <c r="AL3161" i="3"/>
  <c r="AM3161" i="3"/>
  <c r="AN3161" i="3"/>
  <c r="AV3161" i="3"/>
  <c r="C3162" i="3"/>
  <c r="D3162" i="3"/>
  <c r="E3162" i="3"/>
  <c r="F3162" i="3"/>
  <c r="G3162" i="3"/>
  <c r="H3162" i="3"/>
  <c r="J3162" i="3"/>
  <c r="K3162" i="3"/>
  <c r="L3162" i="3"/>
  <c r="M3162" i="3"/>
  <c r="AG3162" i="3"/>
  <c r="AH3162" i="3"/>
  <c r="AI3162" i="3"/>
  <c r="AJ3162" i="3"/>
  <c r="AK3162" i="3"/>
  <c r="AL3162" i="3"/>
  <c r="AM3162" i="3"/>
  <c r="AN3162" i="3"/>
  <c r="AV3162" i="3"/>
  <c r="C3163" i="3"/>
  <c r="D3163" i="3"/>
  <c r="E3163" i="3"/>
  <c r="F3163" i="3"/>
  <c r="G3163" i="3"/>
  <c r="H3163" i="3"/>
  <c r="J3163" i="3"/>
  <c r="K3163" i="3"/>
  <c r="L3163" i="3"/>
  <c r="M3163" i="3"/>
  <c r="AG3163" i="3"/>
  <c r="AH3163" i="3"/>
  <c r="AI3163" i="3"/>
  <c r="AJ3163" i="3"/>
  <c r="AK3163" i="3"/>
  <c r="AL3163" i="3"/>
  <c r="AM3163" i="3"/>
  <c r="AN3163" i="3"/>
  <c r="AV3163" i="3"/>
  <c r="C3164" i="3"/>
  <c r="D3164" i="3"/>
  <c r="E3164" i="3"/>
  <c r="F3164" i="3"/>
  <c r="G3164" i="3"/>
  <c r="H3164" i="3"/>
  <c r="J3164" i="3"/>
  <c r="K3164" i="3"/>
  <c r="L3164" i="3"/>
  <c r="M3164" i="3"/>
  <c r="AG3164" i="3"/>
  <c r="AH3164" i="3"/>
  <c r="AI3164" i="3"/>
  <c r="AJ3164" i="3"/>
  <c r="AK3164" i="3"/>
  <c r="AL3164" i="3"/>
  <c r="AM3164" i="3"/>
  <c r="AN3164" i="3"/>
  <c r="AV3164" i="3"/>
  <c r="C3165" i="3"/>
  <c r="D3165" i="3"/>
  <c r="E3165" i="3"/>
  <c r="F3165" i="3"/>
  <c r="G3165" i="3"/>
  <c r="H3165" i="3"/>
  <c r="J3165" i="3"/>
  <c r="K3165" i="3"/>
  <c r="L3165" i="3"/>
  <c r="M3165" i="3"/>
  <c r="AG3165" i="3"/>
  <c r="AH3165" i="3"/>
  <c r="AI3165" i="3"/>
  <c r="AJ3165" i="3"/>
  <c r="AK3165" i="3"/>
  <c r="AL3165" i="3"/>
  <c r="AM3165" i="3"/>
  <c r="AN3165" i="3"/>
  <c r="AV3165" i="3"/>
  <c r="C3166" i="3"/>
  <c r="D3166" i="3"/>
  <c r="E3166" i="3"/>
  <c r="F3166" i="3"/>
  <c r="G3166" i="3"/>
  <c r="H3166" i="3"/>
  <c r="J3166" i="3"/>
  <c r="K3166" i="3"/>
  <c r="L3166" i="3"/>
  <c r="M3166" i="3"/>
  <c r="AG3166" i="3"/>
  <c r="AH3166" i="3"/>
  <c r="AI3166" i="3"/>
  <c r="AJ3166" i="3"/>
  <c r="AK3166" i="3"/>
  <c r="AL3166" i="3"/>
  <c r="AM3166" i="3"/>
  <c r="AN3166" i="3"/>
  <c r="AV3166" i="3"/>
  <c r="C3167" i="3"/>
  <c r="D3167" i="3"/>
  <c r="E3167" i="3"/>
  <c r="F3167" i="3"/>
  <c r="G3167" i="3"/>
  <c r="H3167" i="3"/>
  <c r="J3167" i="3"/>
  <c r="K3167" i="3"/>
  <c r="L3167" i="3"/>
  <c r="M3167" i="3"/>
  <c r="AG3167" i="3"/>
  <c r="AH3167" i="3"/>
  <c r="AI3167" i="3"/>
  <c r="AJ3167" i="3"/>
  <c r="AK3167" i="3"/>
  <c r="AL3167" i="3"/>
  <c r="AM3167" i="3"/>
  <c r="AN3167" i="3"/>
  <c r="AV3167" i="3"/>
  <c r="C3168" i="3"/>
  <c r="D3168" i="3"/>
  <c r="E3168" i="3"/>
  <c r="F3168" i="3"/>
  <c r="G3168" i="3"/>
  <c r="H3168" i="3"/>
  <c r="J3168" i="3"/>
  <c r="K3168" i="3"/>
  <c r="L3168" i="3"/>
  <c r="M3168" i="3"/>
  <c r="AG3168" i="3"/>
  <c r="AH3168" i="3"/>
  <c r="AI3168" i="3"/>
  <c r="AJ3168" i="3"/>
  <c r="AK3168" i="3"/>
  <c r="AL3168" i="3"/>
  <c r="AM3168" i="3"/>
  <c r="AN3168" i="3"/>
  <c r="AV3168" i="3"/>
  <c r="C3169" i="3"/>
  <c r="D3169" i="3"/>
  <c r="E3169" i="3"/>
  <c r="F3169" i="3"/>
  <c r="G3169" i="3"/>
  <c r="H3169" i="3"/>
  <c r="J3169" i="3"/>
  <c r="K3169" i="3"/>
  <c r="L3169" i="3"/>
  <c r="M3169" i="3"/>
  <c r="AG3169" i="3"/>
  <c r="AH3169" i="3"/>
  <c r="AI3169" i="3"/>
  <c r="AJ3169" i="3"/>
  <c r="AK3169" i="3"/>
  <c r="AL3169" i="3"/>
  <c r="AM3169" i="3"/>
  <c r="AN3169" i="3"/>
  <c r="AV3169" i="3"/>
  <c r="C3170" i="3"/>
  <c r="D3170" i="3"/>
  <c r="E3170" i="3"/>
  <c r="F3170" i="3"/>
  <c r="G3170" i="3"/>
  <c r="H3170" i="3"/>
  <c r="J3170" i="3"/>
  <c r="K3170" i="3"/>
  <c r="L3170" i="3"/>
  <c r="M3170" i="3"/>
  <c r="AG3170" i="3"/>
  <c r="AH3170" i="3"/>
  <c r="AI3170" i="3"/>
  <c r="AJ3170" i="3"/>
  <c r="AK3170" i="3"/>
  <c r="AL3170" i="3"/>
  <c r="AM3170" i="3"/>
  <c r="AN3170" i="3"/>
  <c r="AV3170" i="3"/>
  <c r="C3171" i="3"/>
  <c r="D3171" i="3"/>
  <c r="E3171" i="3"/>
  <c r="F3171" i="3"/>
  <c r="G3171" i="3"/>
  <c r="H3171" i="3"/>
  <c r="J3171" i="3"/>
  <c r="K3171" i="3"/>
  <c r="L3171" i="3"/>
  <c r="M3171" i="3"/>
  <c r="AG3171" i="3"/>
  <c r="AH3171" i="3"/>
  <c r="AI3171" i="3"/>
  <c r="AJ3171" i="3"/>
  <c r="AK3171" i="3"/>
  <c r="AL3171" i="3"/>
  <c r="AM3171" i="3"/>
  <c r="AN3171" i="3"/>
  <c r="AV3171" i="3"/>
  <c r="C3172" i="3"/>
  <c r="D3172" i="3"/>
  <c r="E3172" i="3"/>
  <c r="F3172" i="3"/>
  <c r="G3172" i="3"/>
  <c r="H3172" i="3"/>
  <c r="J3172" i="3"/>
  <c r="K3172" i="3"/>
  <c r="L3172" i="3"/>
  <c r="M3172" i="3"/>
  <c r="AG3172" i="3"/>
  <c r="AH3172" i="3"/>
  <c r="AI3172" i="3"/>
  <c r="AJ3172" i="3"/>
  <c r="AK3172" i="3"/>
  <c r="AL3172" i="3"/>
  <c r="AM3172" i="3"/>
  <c r="AN3172" i="3"/>
  <c r="AV3172" i="3"/>
  <c r="C3173" i="3"/>
  <c r="D3173" i="3"/>
  <c r="E3173" i="3"/>
  <c r="F3173" i="3"/>
  <c r="G3173" i="3"/>
  <c r="H3173" i="3"/>
  <c r="J3173" i="3"/>
  <c r="K3173" i="3"/>
  <c r="L3173" i="3"/>
  <c r="M3173" i="3"/>
  <c r="AG3173" i="3"/>
  <c r="AH3173" i="3"/>
  <c r="AI3173" i="3"/>
  <c r="AJ3173" i="3"/>
  <c r="AK3173" i="3"/>
  <c r="AL3173" i="3"/>
  <c r="AM3173" i="3"/>
  <c r="AN3173" i="3"/>
  <c r="AV3173" i="3"/>
  <c r="C3174" i="3"/>
  <c r="D3174" i="3"/>
  <c r="E3174" i="3"/>
  <c r="F3174" i="3"/>
  <c r="G3174" i="3"/>
  <c r="H3174" i="3"/>
  <c r="J3174" i="3"/>
  <c r="K3174" i="3"/>
  <c r="L3174" i="3"/>
  <c r="M3174" i="3"/>
  <c r="AG3174" i="3"/>
  <c r="AH3174" i="3"/>
  <c r="AI3174" i="3"/>
  <c r="AJ3174" i="3"/>
  <c r="AK3174" i="3"/>
  <c r="AL3174" i="3"/>
  <c r="AM3174" i="3"/>
  <c r="AN3174" i="3"/>
  <c r="AV3174" i="3"/>
  <c r="C3175" i="3"/>
  <c r="D3175" i="3"/>
  <c r="E3175" i="3"/>
  <c r="F3175" i="3"/>
  <c r="G3175" i="3"/>
  <c r="H3175" i="3"/>
  <c r="J3175" i="3"/>
  <c r="K3175" i="3"/>
  <c r="L3175" i="3"/>
  <c r="M3175" i="3"/>
  <c r="AG3175" i="3"/>
  <c r="AH3175" i="3"/>
  <c r="AI3175" i="3"/>
  <c r="AJ3175" i="3"/>
  <c r="AK3175" i="3"/>
  <c r="AL3175" i="3"/>
  <c r="AM3175" i="3"/>
  <c r="AN3175" i="3"/>
  <c r="AV3175" i="3"/>
  <c r="C3176" i="3"/>
  <c r="D3176" i="3"/>
  <c r="E3176" i="3"/>
  <c r="F3176" i="3"/>
  <c r="G3176" i="3"/>
  <c r="H3176" i="3"/>
  <c r="J3176" i="3"/>
  <c r="K3176" i="3"/>
  <c r="L3176" i="3"/>
  <c r="M3176" i="3"/>
  <c r="AG3176" i="3"/>
  <c r="AH3176" i="3"/>
  <c r="AI3176" i="3"/>
  <c r="AJ3176" i="3"/>
  <c r="AK3176" i="3"/>
  <c r="AL3176" i="3"/>
  <c r="AM3176" i="3"/>
  <c r="AN3176" i="3"/>
  <c r="AV3176" i="3"/>
  <c r="C3177" i="3"/>
  <c r="D3177" i="3"/>
  <c r="E3177" i="3"/>
  <c r="F3177" i="3"/>
  <c r="G3177" i="3"/>
  <c r="H3177" i="3"/>
  <c r="J3177" i="3"/>
  <c r="K3177" i="3"/>
  <c r="L3177" i="3"/>
  <c r="M3177" i="3"/>
  <c r="AG3177" i="3"/>
  <c r="AH3177" i="3"/>
  <c r="AI3177" i="3"/>
  <c r="AJ3177" i="3"/>
  <c r="AK3177" i="3"/>
  <c r="AL3177" i="3"/>
  <c r="AM3177" i="3"/>
  <c r="AN3177" i="3"/>
  <c r="AV3177" i="3"/>
  <c r="C3178" i="3"/>
  <c r="D3178" i="3"/>
  <c r="E3178" i="3"/>
  <c r="F3178" i="3"/>
  <c r="G3178" i="3"/>
  <c r="H3178" i="3"/>
  <c r="J3178" i="3"/>
  <c r="K3178" i="3"/>
  <c r="L3178" i="3"/>
  <c r="M3178" i="3"/>
  <c r="AG3178" i="3"/>
  <c r="AH3178" i="3"/>
  <c r="AI3178" i="3"/>
  <c r="AJ3178" i="3"/>
  <c r="AK3178" i="3"/>
  <c r="AL3178" i="3"/>
  <c r="AM3178" i="3"/>
  <c r="AN3178" i="3"/>
  <c r="AV3178" i="3"/>
  <c r="C3179" i="3"/>
  <c r="D3179" i="3"/>
  <c r="E3179" i="3"/>
  <c r="F3179" i="3"/>
  <c r="G3179" i="3"/>
  <c r="H3179" i="3"/>
  <c r="J3179" i="3"/>
  <c r="K3179" i="3"/>
  <c r="L3179" i="3"/>
  <c r="M3179" i="3"/>
  <c r="AG3179" i="3"/>
  <c r="AH3179" i="3"/>
  <c r="AI3179" i="3"/>
  <c r="AJ3179" i="3"/>
  <c r="AK3179" i="3"/>
  <c r="AL3179" i="3"/>
  <c r="AM3179" i="3"/>
  <c r="AN3179" i="3"/>
  <c r="AV3179" i="3"/>
  <c r="C3180" i="3"/>
  <c r="D3180" i="3"/>
  <c r="E3180" i="3"/>
  <c r="F3180" i="3"/>
  <c r="G3180" i="3"/>
  <c r="H3180" i="3"/>
  <c r="J3180" i="3"/>
  <c r="K3180" i="3"/>
  <c r="L3180" i="3"/>
  <c r="M3180" i="3"/>
  <c r="AG3180" i="3"/>
  <c r="AH3180" i="3"/>
  <c r="AI3180" i="3"/>
  <c r="AJ3180" i="3"/>
  <c r="AK3180" i="3"/>
  <c r="AL3180" i="3"/>
  <c r="AM3180" i="3"/>
  <c r="AN3180" i="3"/>
  <c r="AV3180" i="3"/>
  <c r="C3181" i="3"/>
  <c r="D3181" i="3"/>
  <c r="E3181" i="3"/>
  <c r="F3181" i="3"/>
  <c r="G3181" i="3"/>
  <c r="H3181" i="3"/>
  <c r="J3181" i="3"/>
  <c r="K3181" i="3"/>
  <c r="L3181" i="3"/>
  <c r="M3181" i="3"/>
  <c r="AG3181" i="3"/>
  <c r="AH3181" i="3"/>
  <c r="AI3181" i="3"/>
  <c r="AJ3181" i="3"/>
  <c r="AK3181" i="3"/>
  <c r="AL3181" i="3"/>
  <c r="AM3181" i="3"/>
  <c r="AN3181" i="3"/>
  <c r="AV3181" i="3"/>
  <c r="C3182" i="3"/>
  <c r="D3182" i="3"/>
  <c r="E3182" i="3"/>
  <c r="F3182" i="3"/>
  <c r="G3182" i="3"/>
  <c r="H3182" i="3"/>
  <c r="J3182" i="3"/>
  <c r="K3182" i="3"/>
  <c r="L3182" i="3"/>
  <c r="M3182" i="3"/>
  <c r="AG3182" i="3"/>
  <c r="AH3182" i="3"/>
  <c r="AI3182" i="3"/>
  <c r="AJ3182" i="3"/>
  <c r="AK3182" i="3"/>
  <c r="AL3182" i="3"/>
  <c r="AM3182" i="3"/>
  <c r="AN3182" i="3"/>
  <c r="AV3182" i="3"/>
  <c r="C3183" i="3"/>
  <c r="D3183" i="3"/>
  <c r="E3183" i="3"/>
  <c r="F3183" i="3"/>
  <c r="G3183" i="3"/>
  <c r="H3183" i="3"/>
  <c r="J3183" i="3"/>
  <c r="K3183" i="3"/>
  <c r="L3183" i="3"/>
  <c r="M3183" i="3"/>
  <c r="AG3183" i="3"/>
  <c r="AH3183" i="3"/>
  <c r="AI3183" i="3"/>
  <c r="AJ3183" i="3"/>
  <c r="AK3183" i="3"/>
  <c r="AL3183" i="3"/>
  <c r="AM3183" i="3"/>
  <c r="AN3183" i="3"/>
  <c r="AV3183" i="3"/>
  <c r="C3184" i="3"/>
  <c r="D3184" i="3"/>
  <c r="E3184" i="3"/>
  <c r="F3184" i="3"/>
  <c r="G3184" i="3"/>
  <c r="H3184" i="3"/>
  <c r="J3184" i="3"/>
  <c r="K3184" i="3"/>
  <c r="L3184" i="3"/>
  <c r="M3184" i="3"/>
  <c r="AG3184" i="3"/>
  <c r="AH3184" i="3"/>
  <c r="AI3184" i="3"/>
  <c r="AJ3184" i="3"/>
  <c r="AK3184" i="3"/>
  <c r="AL3184" i="3"/>
  <c r="AM3184" i="3"/>
  <c r="AN3184" i="3"/>
  <c r="AV3184" i="3"/>
  <c r="C3185" i="3"/>
  <c r="D3185" i="3"/>
  <c r="E3185" i="3"/>
  <c r="F3185" i="3"/>
  <c r="G3185" i="3"/>
  <c r="H3185" i="3"/>
  <c r="J3185" i="3"/>
  <c r="K3185" i="3"/>
  <c r="L3185" i="3"/>
  <c r="M3185" i="3"/>
  <c r="AG3185" i="3"/>
  <c r="AH3185" i="3"/>
  <c r="AI3185" i="3"/>
  <c r="AJ3185" i="3"/>
  <c r="AK3185" i="3"/>
  <c r="AL3185" i="3"/>
  <c r="AM3185" i="3"/>
  <c r="AN3185" i="3"/>
  <c r="AV3185" i="3"/>
  <c r="C3186" i="3"/>
  <c r="D3186" i="3"/>
  <c r="E3186" i="3"/>
  <c r="F3186" i="3"/>
  <c r="G3186" i="3"/>
  <c r="H3186" i="3"/>
  <c r="J3186" i="3"/>
  <c r="K3186" i="3"/>
  <c r="L3186" i="3"/>
  <c r="M3186" i="3"/>
  <c r="AG3186" i="3"/>
  <c r="AH3186" i="3"/>
  <c r="AI3186" i="3"/>
  <c r="AJ3186" i="3"/>
  <c r="AK3186" i="3"/>
  <c r="AL3186" i="3"/>
  <c r="AM3186" i="3"/>
  <c r="AN3186" i="3"/>
  <c r="AV3186" i="3"/>
  <c r="C3187" i="3"/>
  <c r="D3187" i="3"/>
  <c r="E3187" i="3"/>
  <c r="F3187" i="3"/>
  <c r="G3187" i="3"/>
  <c r="H3187" i="3"/>
  <c r="J3187" i="3"/>
  <c r="K3187" i="3"/>
  <c r="L3187" i="3"/>
  <c r="M3187" i="3"/>
  <c r="AG3187" i="3"/>
  <c r="AH3187" i="3"/>
  <c r="AI3187" i="3"/>
  <c r="AJ3187" i="3"/>
  <c r="AK3187" i="3"/>
  <c r="AL3187" i="3"/>
  <c r="AM3187" i="3"/>
  <c r="AN3187" i="3"/>
  <c r="AV3187" i="3"/>
  <c r="C3188" i="3"/>
  <c r="D3188" i="3"/>
  <c r="E3188" i="3"/>
  <c r="F3188" i="3"/>
  <c r="G3188" i="3"/>
  <c r="H3188" i="3"/>
  <c r="J3188" i="3"/>
  <c r="K3188" i="3"/>
  <c r="L3188" i="3"/>
  <c r="M3188" i="3"/>
  <c r="AG3188" i="3"/>
  <c r="AH3188" i="3"/>
  <c r="AI3188" i="3"/>
  <c r="AJ3188" i="3"/>
  <c r="AK3188" i="3"/>
  <c r="AL3188" i="3"/>
  <c r="AM3188" i="3"/>
  <c r="AN3188" i="3"/>
  <c r="AV3188" i="3"/>
  <c r="C3189" i="3"/>
  <c r="D3189" i="3"/>
  <c r="E3189" i="3"/>
  <c r="F3189" i="3"/>
  <c r="G3189" i="3"/>
  <c r="H3189" i="3"/>
  <c r="J3189" i="3"/>
  <c r="K3189" i="3"/>
  <c r="L3189" i="3"/>
  <c r="M3189" i="3"/>
  <c r="AG3189" i="3"/>
  <c r="AH3189" i="3"/>
  <c r="AI3189" i="3"/>
  <c r="AJ3189" i="3"/>
  <c r="AK3189" i="3"/>
  <c r="AL3189" i="3"/>
  <c r="AM3189" i="3"/>
  <c r="AN3189" i="3"/>
  <c r="AV3189" i="3"/>
  <c r="C3190" i="3"/>
  <c r="D3190" i="3"/>
  <c r="E3190" i="3"/>
  <c r="F3190" i="3"/>
  <c r="G3190" i="3"/>
  <c r="H3190" i="3"/>
  <c r="J3190" i="3"/>
  <c r="K3190" i="3"/>
  <c r="L3190" i="3"/>
  <c r="M3190" i="3"/>
  <c r="AG3190" i="3"/>
  <c r="AH3190" i="3"/>
  <c r="AI3190" i="3"/>
  <c r="AJ3190" i="3"/>
  <c r="AK3190" i="3"/>
  <c r="AL3190" i="3"/>
  <c r="AM3190" i="3"/>
  <c r="AN3190" i="3"/>
  <c r="AV3190" i="3"/>
  <c r="C3191" i="3"/>
  <c r="D3191" i="3"/>
  <c r="E3191" i="3"/>
  <c r="F3191" i="3"/>
  <c r="G3191" i="3"/>
  <c r="H3191" i="3"/>
  <c r="J3191" i="3"/>
  <c r="K3191" i="3"/>
  <c r="L3191" i="3"/>
  <c r="M3191" i="3"/>
  <c r="AG3191" i="3"/>
  <c r="AH3191" i="3"/>
  <c r="AI3191" i="3"/>
  <c r="AJ3191" i="3"/>
  <c r="AK3191" i="3"/>
  <c r="AL3191" i="3"/>
  <c r="AM3191" i="3"/>
  <c r="AN3191" i="3"/>
  <c r="AV3191" i="3"/>
  <c r="C3192" i="3"/>
  <c r="D3192" i="3"/>
  <c r="E3192" i="3"/>
  <c r="F3192" i="3"/>
  <c r="G3192" i="3"/>
  <c r="H3192" i="3"/>
  <c r="J3192" i="3"/>
  <c r="K3192" i="3"/>
  <c r="L3192" i="3"/>
  <c r="M3192" i="3"/>
  <c r="AG3192" i="3"/>
  <c r="AH3192" i="3"/>
  <c r="AI3192" i="3"/>
  <c r="AJ3192" i="3"/>
  <c r="AK3192" i="3"/>
  <c r="AL3192" i="3"/>
  <c r="AM3192" i="3"/>
  <c r="AN3192" i="3"/>
  <c r="AV3192" i="3"/>
  <c r="C3193" i="3"/>
  <c r="D3193" i="3"/>
  <c r="E3193" i="3"/>
  <c r="F3193" i="3"/>
  <c r="G3193" i="3"/>
  <c r="H3193" i="3"/>
  <c r="J3193" i="3"/>
  <c r="K3193" i="3"/>
  <c r="L3193" i="3"/>
  <c r="M3193" i="3"/>
  <c r="AG3193" i="3"/>
  <c r="AH3193" i="3"/>
  <c r="AI3193" i="3"/>
  <c r="AJ3193" i="3"/>
  <c r="AK3193" i="3"/>
  <c r="AL3193" i="3"/>
  <c r="AM3193" i="3"/>
  <c r="AN3193" i="3"/>
  <c r="AV3193" i="3"/>
  <c r="C3194" i="3"/>
  <c r="D3194" i="3"/>
  <c r="E3194" i="3"/>
  <c r="F3194" i="3"/>
  <c r="G3194" i="3"/>
  <c r="H3194" i="3"/>
  <c r="J3194" i="3"/>
  <c r="K3194" i="3"/>
  <c r="L3194" i="3"/>
  <c r="M3194" i="3"/>
  <c r="AG3194" i="3"/>
  <c r="AH3194" i="3"/>
  <c r="AI3194" i="3"/>
  <c r="AJ3194" i="3"/>
  <c r="AK3194" i="3"/>
  <c r="AL3194" i="3"/>
  <c r="AM3194" i="3"/>
  <c r="AN3194" i="3"/>
  <c r="AV3194" i="3"/>
  <c r="C3195" i="3"/>
  <c r="D3195" i="3"/>
  <c r="E3195" i="3"/>
  <c r="F3195" i="3"/>
  <c r="G3195" i="3"/>
  <c r="H3195" i="3"/>
  <c r="J3195" i="3"/>
  <c r="K3195" i="3"/>
  <c r="L3195" i="3"/>
  <c r="M3195" i="3"/>
  <c r="AG3195" i="3"/>
  <c r="AH3195" i="3"/>
  <c r="AI3195" i="3"/>
  <c r="AJ3195" i="3"/>
  <c r="AK3195" i="3"/>
  <c r="AL3195" i="3"/>
  <c r="AM3195" i="3"/>
  <c r="AN3195" i="3"/>
  <c r="AV3195" i="3"/>
  <c r="C3196" i="3"/>
  <c r="D3196" i="3"/>
  <c r="E3196" i="3"/>
  <c r="F3196" i="3"/>
  <c r="G3196" i="3"/>
  <c r="H3196" i="3"/>
  <c r="J3196" i="3"/>
  <c r="K3196" i="3"/>
  <c r="L3196" i="3"/>
  <c r="M3196" i="3"/>
  <c r="AG3196" i="3"/>
  <c r="AH3196" i="3"/>
  <c r="AI3196" i="3"/>
  <c r="AJ3196" i="3"/>
  <c r="AK3196" i="3"/>
  <c r="AL3196" i="3"/>
  <c r="AM3196" i="3"/>
  <c r="AN3196" i="3"/>
  <c r="AV3196" i="3"/>
  <c r="C3198" i="3"/>
  <c r="D3198" i="3"/>
  <c r="E3198" i="3"/>
  <c r="F3198" i="3"/>
  <c r="G3198" i="3"/>
  <c r="H3198" i="3"/>
  <c r="J3198" i="3"/>
  <c r="K3198" i="3"/>
  <c r="L3198" i="3"/>
  <c r="M3198" i="3"/>
  <c r="AG3198" i="3"/>
  <c r="AH3198" i="3"/>
  <c r="AI3198" i="3"/>
  <c r="AJ3198" i="3"/>
  <c r="AK3198" i="3"/>
  <c r="AL3198" i="3"/>
  <c r="AM3198" i="3"/>
  <c r="AN3198" i="3"/>
  <c r="AV3198" i="3"/>
  <c r="C3199" i="3"/>
  <c r="D3199" i="3"/>
  <c r="E3199" i="3"/>
  <c r="F3199" i="3"/>
  <c r="G3199" i="3"/>
  <c r="H3199" i="3"/>
  <c r="J3199" i="3"/>
  <c r="K3199" i="3"/>
  <c r="L3199" i="3"/>
  <c r="M3199" i="3"/>
  <c r="AG3199" i="3"/>
  <c r="AH3199" i="3"/>
  <c r="AI3199" i="3"/>
  <c r="AJ3199" i="3"/>
  <c r="AK3199" i="3"/>
  <c r="AL3199" i="3"/>
  <c r="AM3199" i="3"/>
  <c r="AN3199" i="3"/>
  <c r="AV3199" i="3"/>
  <c r="C3200" i="3"/>
  <c r="D3200" i="3"/>
  <c r="E3200" i="3"/>
  <c r="F3200" i="3"/>
  <c r="G3200" i="3"/>
  <c r="H3200" i="3"/>
  <c r="J3200" i="3"/>
  <c r="K3200" i="3"/>
  <c r="L3200" i="3"/>
  <c r="M3200" i="3"/>
  <c r="AG3200" i="3"/>
  <c r="AH3200" i="3"/>
  <c r="AI3200" i="3"/>
  <c r="AJ3200" i="3"/>
  <c r="AK3200" i="3"/>
  <c r="AL3200" i="3"/>
  <c r="AM3200" i="3"/>
  <c r="AN3200" i="3"/>
  <c r="AV3200" i="3"/>
  <c r="C3201" i="3"/>
  <c r="D3201" i="3"/>
  <c r="E3201" i="3"/>
  <c r="F3201" i="3"/>
  <c r="G3201" i="3"/>
  <c r="H3201" i="3"/>
  <c r="J3201" i="3"/>
  <c r="K3201" i="3"/>
  <c r="L3201" i="3"/>
  <c r="M3201" i="3"/>
  <c r="AG3201" i="3"/>
  <c r="AH3201" i="3"/>
  <c r="AI3201" i="3"/>
  <c r="AJ3201" i="3"/>
  <c r="AK3201" i="3"/>
  <c r="AL3201" i="3"/>
  <c r="AM3201" i="3"/>
  <c r="AN3201" i="3"/>
  <c r="AV3201" i="3"/>
  <c r="C3202" i="3"/>
  <c r="D3202" i="3"/>
  <c r="E3202" i="3"/>
  <c r="F3202" i="3"/>
  <c r="G3202" i="3"/>
  <c r="H3202" i="3"/>
  <c r="J3202" i="3"/>
  <c r="K3202" i="3"/>
  <c r="L3202" i="3"/>
  <c r="M3202" i="3"/>
  <c r="AG3202" i="3"/>
  <c r="AH3202" i="3"/>
  <c r="AI3202" i="3"/>
  <c r="AJ3202" i="3"/>
  <c r="AK3202" i="3"/>
  <c r="AL3202" i="3"/>
  <c r="AM3202" i="3"/>
  <c r="AN3202" i="3"/>
  <c r="AV3202" i="3"/>
  <c r="C3203" i="3"/>
  <c r="D3203" i="3"/>
  <c r="E3203" i="3"/>
  <c r="F3203" i="3"/>
  <c r="G3203" i="3"/>
  <c r="H3203" i="3"/>
  <c r="J3203" i="3"/>
  <c r="K3203" i="3"/>
  <c r="L3203" i="3"/>
  <c r="M3203" i="3"/>
  <c r="AG3203" i="3"/>
  <c r="AH3203" i="3"/>
  <c r="AI3203" i="3"/>
  <c r="AJ3203" i="3"/>
  <c r="AK3203" i="3"/>
  <c r="AL3203" i="3"/>
  <c r="AM3203" i="3"/>
  <c r="AN3203" i="3"/>
  <c r="AV3203" i="3"/>
  <c r="C3204" i="3"/>
  <c r="D3204" i="3"/>
  <c r="E3204" i="3"/>
  <c r="F3204" i="3"/>
  <c r="G3204" i="3"/>
  <c r="H3204" i="3"/>
  <c r="J3204" i="3"/>
  <c r="K3204" i="3"/>
  <c r="L3204" i="3"/>
  <c r="M3204" i="3"/>
  <c r="AG3204" i="3"/>
  <c r="AH3204" i="3"/>
  <c r="AI3204" i="3"/>
  <c r="AJ3204" i="3"/>
  <c r="AK3204" i="3"/>
  <c r="AL3204" i="3"/>
  <c r="AM3204" i="3"/>
  <c r="AN3204" i="3"/>
  <c r="AV3204" i="3"/>
  <c r="C3205" i="3"/>
  <c r="D3205" i="3"/>
  <c r="E3205" i="3"/>
  <c r="F3205" i="3"/>
  <c r="G3205" i="3"/>
  <c r="H3205" i="3"/>
  <c r="J3205" i="3"/>
  <c r="K3205" i="3"/>
  <c r="L3205" i="3"/>
  <c r="M3205" i="3"/>
  <c r="AG3205" i="3"/>
  <c r="AH3205" i="3"/>
  <c r="AI3205" i="3"/>
  <c r="AJ3205" i="3"/>
  <c r="AK3205" i="3"/>
  <c r="AL3205" i="3"/>
  <c r="AM3205" i="3"/>
  <c r="AN3205" i="3"/>
  <c r="AV3205" i="3"/>
  <c r="C3206" i="3"/>
  <c r="D3206" i="3"/>
  <c r="E3206" i="3"/>
  <c r="F3206" i="3"/>
  <c r="G3206" i="3"/>
  <c r="H3206" i="3"/>
  <c r="J3206" i="3"/>
  <c r="K3206" i="3"/>
  <c r="L3206" i="3"/>
  <c r="M3206" i="3"/>
  <c r="AG3206" i="3"/>
  <c r="AH3206" i="3"/>
  <c r="AI3206" i="3"/>
  <c r="AJ3206" i="3"/>
  <c r="AK3206" i="3"/>
  <c r="AL3206" i="3"/>
  <c r="AM3206" i="3"/>
  <c r="AN3206" i="3"/>
  <c r="AV3206" i="3"/>
  <c r="C3207" i="3"/>
  <c r="D3207" i="3"/>
  <c r="E3207" i="3"/>
  <c r="F3207" i="3"/>
  <c r="G3207" i="3"/>
  <c r="H3207" i="3"/>
  <c r="J3207" i="3"/>
  <c r="K3207" i="3"/>
  <c r="L3207" i="3"/>
  <c r="M3207" i="3"/>
  <c r="AG3207" i="3"/>
  <c r="AH3207" i="3"/>
  <c r="AI3207" i="3"/>
  <c r="AJ3207" i="3"/>
  <c r="AK3207" i="3"/>
  <c r="AL3207" i="3"/>
  <c r="AM3207" i="3"/>
  <c r="AN3207" i="3"/>
  <c r="AV3207" i="3"/>
  <c r="C3208" i="3"/>
  <c r="D3208" i="3"/>
  <c r="E3208" i="3"/>
  <c r="F3208" i="3"/>
  <c r="G3208" i="3"/>
  <c r="H3208" i="3"/>
  <c r="J3208" i="3"/>
  <c r="K3208" i="3"/>
  <c r="L3208" i="3"/>
  <c r="M3208" i="3"/>
  <c r="AG3208" i="3"/>
  <c r="AH3208" i="3"/>
  <c r="AI3208" i="3"/>
  <c r="AJ3208" i="3"/>
  <c r="AK3208" i="3"/>
  <c r="AL3208" i="3"/>
  <c r="AM3208" i="3"/>
  <c r="AN3208" i="3"/>
  <c r="AV3208" i="3"/>
  <c r="C3209" i="3"/>
  <c r="D3209" i="3"/>
  <c r="E3209" i="3"/>
  <c r="F3209" i="3"/>
  <c r="G3209" i="3"/>
  <c r="H3209" i="3"/>
  <c r="J3209" i="3"/>
  <c r="K3209" i="3"/>
  <c r="L3209" i="3"/>
  <c r="M3209" i="3"/>
  <c r="AG3209" i="3"/>
  <c r="AH3209" i="3"/>
  <c r="AI3209" i="3"/>
  <c r="AJ3209" i="3"/>
  <c r="AK3209" i="3"/>
  <c r="AL3209" i="3"/>
  <c r="AM3209" i="3"/>
  <c r="AN3209" i="3"/>
  <c r="AV3209" i="3"/>
  <c r="C3210" i="3"/>
  <c r="D3210" i="3"/>
  <c r="E3210" i="3"/>
  <c r="F3210" i="3"/>
  <c r="G3210" i="3"/>
  <c r="H3210" i="3"/>
  <c r="J3210" i="3"/>
  <c r="K3210" i="3"/>
  <c r="L3210" i="3"/>
  <c r="M3210" i="3"/>
  <c r="AG3210" i="3"/>
  <c r="AH3210" i="3"/>
  <c r="AI3210" i="3"/>
  <c r="AJ3210" i="3"/>
  <c r="AK3210" i="3"/>
  <c r="AL3210" i="3"/>
  <c r="AM3210" i="3"/>
  <c r="AN3210" i="3"/>
  <c r="AV3210" i="3"/>
  <c r="C3211" i="3"/>
  <c r="D3211" i="3"/>
  <c r="E3211" i="3"/>
  <c r="F3211" i="3"/>
  <c r="G3211" i="3"/>
  <c r="H3211" i="3"/>
  <c r="J3211" i="3"/>
  <c r="K3211" i="3"/>
  <c r="L3211" i="3"/>
  <c r="M3211" i="3"/>
  <c r="AG3211" i="3"/>
  <c r="AH3211" i="3"/>
  <c r="AI3211" i="3"/>
  <c r="AJ3211" i="3"/>
  <c r="AK3211" i="3"/>
  <c r="AL3211" i="3"/>
  <c r="AM3211" i="3"/>
  <c r="AN3211" i="3"/>
  <c r="AV3211" i="3"/>
  <c r="C3212" i="3"/>
  <c r="D3212" i="3"/>
  <c r="E3212" i="3"/>
  <c r="F3212" i="3"/>
  <c r="G3212" i="3"/>
  <c r="H3212" i="3"/>
  <c r="J3212" i="3"/>
  <c r="K3212" i="3"/>
  <c r="L3212" i="3"/>
  <c r="M3212" i="3"/>
  <c r="AG3212" i="3"/>
  <c r="AH3212" i="3"/>
  <c r="AI3212" i="3"/>
  <c r="AJ3212" i="3"/>
  <c r="AK3212" i="3"/>
  <c r="AL3212" i="3"/>
  <c r="AM3212" i="3"/>
  <c r="AN3212" i="3"/>
  <c r="AV3212" i="3"/>
  <c r="C3213" i="3"/>
  <c r="D3213" i="3"/>
  <c r="E3213" i="3"/>
  <c r="F3213" i="3"/>
  <c r="G3213" i="3"/>
  <c r="H3213" i="3"/>
  <c r="J3213" i="3"/>
  <c r="K3213" i="3"/>
  <c r="L3213" i="3"/>
  <c r="M3213" i="3"/>
  <c r="AG3213" i="3"/>
  <c r="AH3213" i="3"/>
  <c r="AI3213" i="3"/>
  <c r="AJ3213" i="3"/>
  <c r="AK3213" i="3"/>
  <c r="AL3213" i="3"/>
  <c r="AM3213" i="3"/>
  <c r="AN3213" i="3"/>
  <c r="AV3213" i="3"/>
  <c r="C3214" i="3"/>
  <c r="D3214" i="3"/>
  <c r="E3214" i="3"/>
  <c r="F3214" i="3"/>
  <c r="G3214" i="3"/>
  <c r="H3214" i="3"/>
  <c r="J3214" i="3"/>
  <c r="K3214" i="3"/>
  <c r="L3214" i="3"/>
  <c r="M3214" i="3"/>
  <c r="AG3214" i="3"/>
  <c r="AH3214" i="3"/>
  <c r="AI3214" i="3"/>
  <c r="AJ3214" i="3"/>
  <c r="AK3214" i="3"/>
  <c r="AL3214" i="3"/>
  <c r="AM3214" i="3"/>
  <c r="AN3214" i="3"/>
  <c r="AV3214" i="3"/>
  <c r="C3215" i="3"/>
  <c r="D3215" i="3"/>
  <c r="E3215" i="3"/>
  <c r="F3215" i="3"/>
  <c r="G3215" i="3"/>
  <c r="H3215" i="3"/>
  <c r="J3215" i="3"/>
  <c r="K3215" i="3"/>
  <c r="L3215" i="3"/>
  <c r="M3215" i="3"/>
  <c r="AG3215" i="3"/>
  <c r="AH3215" i="3"/>
  <c r="AI3215" i="3"/>
  <c r="AJ3215" i="3"/>
  <c r="AK3215" i="3"/>
  <c r="AL3215" i="3"/>
  <c r="AM3215" i="3"/>
  <c r="AN3215" i="3"/>
  <c r="AV3215" i="3"/>
  <c r="C3216" i="3"/>
  <c r="D3216" i="3"/>
  <c r="E3216" i="3"/>
  <c r="F3216" i="3"/>
  <c r="G3216" i="3"/>
  <c r="H3216" i="3"/>
  <c r="J3216" i="3"/>
  <c r="K3216" i="3"/>
  <c r="L3216" i="3"/>
  <c r="M3216" i="3"/>
  <c r="AG3216" i="3"/>
  <c r="AH3216" i="3"/>
  <c r="AI3216" i="3"/>
  <c r="AJ3216" i="3"/>
  <c r="AK3216" i="3"/>
  <c r="AL3216" i="3"/>
  <c r="AM3216" i="3"/>
  <c r="AN3216" i="3"/>
  <c r="AV3216" i="3"/>
  <c r="C3217" i="3"/>
  <c r="D3217" i="3"/>
  <c r="E3217" i="3"/>
  <c r="F3217" i="3"/>
  <c r="G3217" i="3"/>
  <c r="H3217" i="3"/>
  <c r="J3217" i="3"/>
  <c r="K3217" i="3"/>
  <c r="L3217" i="3"/>
  <c r="M3217" i="3"/>
  <c r="AG3217" i="3"/>
  <c r="AH3217" i="3"/>
  <c r="AI3217" i="3"/>
  <c r="AJ3217" i="3"/>
  <c r="AK3217" i="3"/>
  <c r="AL3217" i="3"/>
  <c r="AM3217" i="3"/>
  <c r="AN3217" i="3"/>
  <c r="AV3217" i="3"/>
  <c r="C3218" i="3"/>
  <c r="D3218" i="3"/>
  <c r="E3218" i="3"/>
  <c r="F3218" i="3"/>
  <c r="G3218" i="3"/>
  <c r="H3218" i="3"/>
  <c r="J3218" i="3"/>
  <c r="K3218" i="3"/>
  <c r="L3218" i="3"/>
  <c r="M3218" i="3"/>
  <c r="AG3218" i="3"/>
  <c r="AH3218" i="3"/>
  <c r="AI3218" i="3"/>
  <c r="AJ3218" i="3"/>
  <c r="AK3218" i="3"/>
  <c r="AL3218" i="3"/>
  <c r="AM3218" i="3"/>
  <c r="AN3218" i="3"/>
  <c r="AV3218" i="3"/>
  <c r="C3219" i="3"/>
  <c r="D3219" i="3"/>
  <c r="E3219" i="3"/>
  <c r="F3219" i="3"/>
  <c r="G3219" i="3"/>
  <c r="H3219" i="3"/>
  <c r="J3219" i="3"/>
  <c r="K3219" i="3"/>
  <c r="L3219" i="3"/>
  <c r="M3219" i="3"/>
  <c r="AG3219" i="3"/>
  <c r="AH3219" i="3"/>
  <c r="AI3219" i="3"/>
  <c r="AJ3219" i="3"/>
  <c r="AK3219" i="3"/>
  <c r="AL3219" i="3"/>
  <c r="AM3219" i="3"/>
  <c r="AN3219" i="3"/>
  <c r="AV3219" i="3"/>
  <c r="C3220" i="3"/>
  <c r="D3220" i="3"/>
  <c r="E3220" i="3"/>
  <c r="F3220" i="3"/>
  <c r="G3220" i="3"/>
  <c r="H3220" i="3"/>
  <c r="J3220" i="3"/>
  <c r="K3220" i="3"/>
  <c r="L3220" i="3"/>
  <c r="M3220" i="3"/>
  <c r="AG3220" i="3"/>
  <c r="AH3220" i="3"/>
  <c r="AI3220" i="3"/>
  <c r="AJ3220" i="3"/>
  <c r="AK3220" i="3"/>
  <c r="AL3220" i="3"/>
  <c r="AM3220" i="3"/>
  <c r="AN3220" i="3"/>
  <c r="AV3220" i="3"/>
  <c r="C3221" i="3"/>
  <c r="D3221" i="3"/>
  <c r="E3221" i="3"/>
  <c r="F3221" i="3"/>
  <c r="G3221" i="3"/>
  <c r="H3221" i="3"/>
  <c r="J3221" i="3"/>
  <c r="K3221" i="3"/>
  <c r="L3221" i="3"/>
  <c r="M3221" i="3"/>
  <c r="AG3221" i="3"/>
  <c r="AH3221" i="3"/>
  <c r="AI3221" i="3"/>
  <c r="AJ3221" i="3"/>
  <c r="AK3221" i="3"/>
  <c r="AL3221" i="3"/>
  <c r="AM3221" i="3"/>
  <c r="AN3221" i="3"/>
  <c r="AV3221" i="3"/>
  <c r="AV3224" i="3"/>
  <c r="AV3225" i="3"/>
  <c r="AV3226" i="3"/>
  <c r="AV3227" i="3"/>
  <c r="AV3228" i="3"/>
  <c r="AV3229" i="3"/>
  <c r="AV3230" i="3"/>
  <c r="AV3231" i="3"/>
  <c r="AV3232" i="3"/>
  <c r="AV3233" i="3"/>
  <c r="AV3234" i="3"/>
  <c r="AV3235" i="3"/>
  <c r="AV3236" i="3"/>
  <c r="AV3237" i="3"/>
  <c r="AV3238" i="3"/>
  <c r="AV3239" i="3"/>
  <c r="AV3240" i="3"/>
  <c r="AV3241" i="3"/>
  <c r="AV3242" i="3"/>
  <c r="AV3243" i="3"/>
  <c r="AV3244" i="3"/>
  <c r="AV3245" i="3"/>
  <c r="AV3246" i="3"/>
  <c r="AV3247" i="3"/>
  <c r="AV3248" i="3"/>
  <c r="AV3249" i="3"/>
  <c r="AV3250" i="3"/>
  <c r="AV3251" i="3"/>
  <c r="AV3252" i="3"/>
  <c r="AV3253" i="3"/>
  <c r="AV3254" i="3"/>
  <c r="AV3255" i="3"/>
  <c r="AV3256" i="3"/>
  <c r="AV3257" i="3"/>
  <c r="AV3258" i="3"/>
  <c r="AV3259" i="3"/>
  <c r="AV3260" i="3"/>
  <c r="AV3261" i="3"/>
  <c r="AV3262" i="3"/>
  <c r="AV3263" i="3"/>
  <c r="AV3264" i="3"/>
  <c r="AV3265" i="3"/>
  <c r="AV3266" i="3"/>
  <c r="AV3267" i="3"/>
  <c r="AV3268" i="3"/>
  <c r="AV3269" i="3"/>
  <c r="AV3270" i="3"/>
  <c r="AV3271" i="3"/>
  <c r="AV3272" i="3"/>
  <c r="AV3273" i="3"/>
  <c r="AV3274" i="3"/>
  <c r="AV3275" i="3"/>
  <c r="AV3276" i="3"/>
  <c r="AV3277" i="3"/>
  <c r="AV3278" i="3"/>
  <c r="AV3279" i="3"/>
  <c r="AV3280" i="3"/>
  <c r="AV3281" i="3"/>
  <c r="AV3282" i="3"/>
  <c r="AV3283" i="3"/>
  <c r="AV3284" i="3"/>
  <c r="AV3285" i="3"/>
  <c r="AV3286" i="3"/>
  <c r="AV3287" i="3"/>
  <c r="AV3288" i="3"/>
  <c r="AV3289" i="3"/>
  <c r="AV3290" i="3"/>
  <c r="AV3291" i="3"/>
  <c r="AV3292" i="3"/>
  <c r="AV3293" i="3"/>
  <c r="AV3294" i="3"/>
  <c r="AV3295" i="3"/>
  <c r="AV3296" i="3"/>
  <c r="AV3297" i="3"/>
  <c r="AV3298" i="3"/>
  <c r="AV3299" i="3"/>
  <c r="AV3300" i="3"/>
  <c r="AV3301" i="3"/>
  <c r="AV3302" i="3"/>
  <c r="AV3303" i="3"/>
  <c r="AV3304" i="3"/>
  <c r="AV3305" i="3"/>
  <c r="AV3307" i="3"/>
  <c r="AV3308" i="3"/>
  <c r="AV3309" i="3"/>
  <c r="AV3310" i="3"/>
  <c r="AV3311" i="3"/>
  <c r="AV3312" i="3"/>
  <c r="AV3313" i="3"/>
  <c r="AV3314" i="3"/>
  <c r="AV3315" i="3"/>
  <c r="AV3316" i="3"/>
  <c r="AV3317" i="3"/>
  <c r="AV3318" i="3"/>
  <c r="AV3319" i="3"/>
  <c r="AV3320" i="3"/>
  <c r="AV3321" i="3"/>
  <c r="AV3322" i="3"/>
  <c r="AV3323" i="3"/>
  <c r="AV3324" i="3"/>
  <c r="AV3325" i="3"/>
  <c r="AV3326" i="3"/>
  <c r="AV3327" i="3"/>
  <c r="AV3328" i="3"/>
  <c r="AV3329" i="3"/>
  <c r="AV3330" i="3"/>
  <c r="AV3331" i="3"/>
  <c r="AV3332" i="3"/>
  <c r="AV3333" i="3"/>
  <c r="AV3334" i="3"/>
  <c r="AV3335" i="3"/>
  <c r="AV3336" i="3"/>
  <c r="AV3337" i="3"/>
  <c r="AV3338" i="3"/>
  <c r="AV3339" i="3"/>
  <c r="AV3340" i="3"/>
  <c r="AV3341" i="3"/>
  <c r="AV3342" i="3"/>
  <c r="AV3343" i="3"/>
  <c r="AV3344" i="3"/>
  <c r="AV3345" i="3"/>
  <c r="AV3346" i="3"/>
  <c r="AV3347" i="3"/>
  <c r="AV3348" i="3"/>
  <c r="AV3349" i="3"/>
  <c r="AV3350" i="3"/>
  <c r="AV3351" i="3"/>
  <c r="AV3352" i="3"/>
  <c r="AV3353" i="3"/>
  <c r="AV3354" i="3"/>
  <c r="AV3355" i="3"/>
  <c r="AV3356" i="3"/>
  <c r="AV3357" i="3"/>
  <c r="AV3358" i="3"/>
  <c r="AV3359" i="3"/>
  <c r="AV3360" i="3"/>
  <c r="AV3361" i="3"/>
  <c r="AV3362" i="3"/>
  <c r="AV3363" i="3"/>
  <c r="AV3364" i="3"/>
  <c r="AV3365" i="3"/>
  <c r="AV3366" i="3"/>
  <c r="AV3367" i="3"/>
  <c r="AV3368" i="3"/>
  <c r="AV3369" i="3"/>
  <c r="AV3370" i="3"/>
  <c r="AV3371" i="3"/>
  <c r="AV3372" i="3"/>
  <c r="AV3373" i="3"/>
  <c r="AV3374" i="3"/>
  <c r="AV3375" i="3"/>
  <c r="AV3376" i="3"/>
  <c r="AV3377" i="3"/>
  <c r="AV3378" i="3"/>
  <c r="AV3379" i="3"/>
  <c r="AV3380" i="3"/>
  <c r="AV3381" i="3"/>
  <c r="AV3382" i="3"/>
  <c r="AV3383" i="3"/>
  <c r="AV3384" i="3"/>
  <c r="AV3385" i="3"/>
  <c r="AV3386" i="3"/>
  <c r="AV3387" i="3"/>
  <c r="AV3388" i="3"/>
  <c r="AV3389" i="3"/>
  <c r="AV3390" i="3"/>
  <c r="AV3391" i="3"/>
  <c r="AV3392" i="3"/>
  <c r="AV3393" i="3"/>
  <c r="AV3394" i="3"/>
  <c r="AV3395" i="3"/>
  <c r="AV3396" i="3"/>
  <c r="AV3397" i="3"/>
  <c r="AV3398" i="3"/>
  <c r="AV3399" i="3"/>
  <c r="AV3400" i="3"/>
  <c r="AV3401" i="3"/>
  <c r="AV3402" i="3"/>
  <c r="AV3403" i="3"/>
  <c r="AV3404" i="3"/>
  <c r="AV3405" i="3"/>
  <c r="AV3406" i="3"/>
  <c r="AV3407" i="3"/>
  <c r="AV3408" i="3"/>
  <c r="AV3409" i="3"/>
  <c r="AV3410" i="3"/>
  <c r="AV3411" i="3"/>
  <c r="AV3412" i="3"/>
  <c r="AV3413" i="3"/>
  <c r="AV3414" i="3"/>
  <c r="AV3415" i="3"/>
  <c r="AV3416" i="3"/>
  <c r="AV3417" i="3"/>
  <c r="AV3418" i="3"/>
  <c r="AV3419" i="3"/>
  <c r="N1" i="4"/>
  <c r="D1" i="4"/>
  <c r="O1" i="4"/>
  <c r="E1" i="4"/>
  <c r="P1" i="4"/>
  <c r="F1" i="4"/>
  <c r="J1" i="4"/>
  <c r="K1" i="4"/>
  <c r="L1" i="4"/>
  <c r="M1" i="4"/>
  <c r="Q1" i="4"/>
  <c r="R1" i="4"/>
  <c r="S1" i="4"/>
  <c r="T1" i="4"/>
  <c r="U1" i="4"/>
  <c r="V1" i="4"/>
  <c r="W1" i="4"/>
  <c r="X1" i="4"/>
  <c r="Y1" i="4"/>
  <c r="Z1" i="4"/>
  <c r="AA1" i="4"/>
  <c r="AB1" i="4"/>
  <c r="AC1" i="4"/>
  <c r="AD1" i="4"/>
  <c r="AE1" i="4"/>
  <c r="C3" i="4"/>
  <c r="D3" i="4"/>
  <c r="E3" i="4"/>
  <c r="F3" i="4"/>
  <c r="G3" i="4"/>
  <c r="H3" i="4"/>
  <c r="J3" i="4"/>
  <c r="K3" i="4"/>
  <c r="L3" i="4"/>
  <c r="M3" i="4"/>
  <c r="AG3" i="4"/>
  <c r="AP3" i="4"/>
  <c r="AR3" i="4"/>
  <c r="C4" i="4"/>
  <c r="D4" i="4"/>
  <c r="E4" i="4"/>
  <c r="F4" i="4"/>
  <c r="G4" i="4"/>
  <c r="H4" i="4"/>
  <c r="J4" i="4"/>
  <c r="K4" i="4"/>
  <c r="L4" i="4"/>
  <c r="M4" i="4"/>
  <c r="AG4" i="4"/>
  <c r="AP4" i="4"/>
  <c r="AR4" i="4"/>
  <c r="C5" i="4"/>
  <c r="D5" i="4"/>
  <c r="E5" i="4"/>
  <c r="F5" i="4"/>
  <c r="G5" i="4"/>
  <c r="H5" i="4"/>
  <c r="J5" i="4"/>
  <c r="K5" i="4"/>
  <c r="L5" i="4"/>
  <c r="M5" i="4"/>
  <c r="AG5" i="4"/>
  <c r="AP5" i="4"/>
  <c r="AR5" i="4"/>
  <c r="C6" i="4"/>
  <c r="D6" i="4"/>
  <c r="E6" i="4"/>
  <c r="F6" i="4"/>
  <c r="G6" i="4"/>
  <c r="H6" i="4"/>
  <c r="J6" i="4"/>
  <c r="K6" i="4"/>
  <c r="L6" i="4"/>
  <c r="M6" i="4"/>
  <c r="AG6" i="4"/>
  <c r="AP6" i="4"/>
  <c r="AR6" i="4"/>
  <c r="C7" i="4"/>
  <c r="D7" i="4"/>
  <c r="E7" i="4"/>
  <c r="F7" i="4"/>
  <c r="G7" i="4"/>
  <c r="H7" i="4"/>
  <c r="J7" i="4"/>
  <c r="K7" i="4"/>
  <c r="L7" i="4"/>
  <c r="M7" i="4"/>
  <c r="AG7" i="4"/>
  <c r="AP7" i="4"/>
  <c r="AR7" i="4"/>
  <c r="C8" i="4"/>
  <c r="D8" i="4"/>
  <c r="E8" i="4"/>
  <c r="F8" i="4"/>
  <c r="G8" i="4"/>
  <c r="H8" i="4"/>
  <c r="J8" i="4"/>
  <c r="K8" i="4"/>
  <c r="L8" i="4"/>
  <c r="M8" i="4"/>
  <c r="AG8" i="4"/>
  <c r="AP8" i="4"/>
  <c r="AR8" i="4"/>
  <c r="C9" i="4"/>
  <c r="D9" i="4"/>
  <c r="E9" i="4"/>
  <c r="F9" i="4"/>
  <c r="G9" i="4"/>
  <c r="H9" i="4"/>
  <c r="J9" i="4"/>
  <c r="K9" i="4"/>
  <c r="L9" i="4"/>
  <c r="M9" i="4"/>
  <c r="AG9" i="4"/>
  <c r="AP9" i="4"/>
  <c r="AR9" i="4"/>
  <c r="C10" i="4"/>
  <c r="D10" i="4"/>
  <c r="E10" i="4"/>
  <c r="F10" i="4"/>
  <c r="G10" i="4"/>
  <c r="H10" i="4"/>
  <c r="J10" i="4"/>
  <c r="K10" i="4"/>
  <c r="L10" i="4"/>
  <c r="M10" i="4"/>
  <c r="AG10" i="4"/>
  <c r="AP10" i="4"/>
  <c r="AR10" i="4"/>
  <c r="C11" i="4"/>
  <c r="D11" i="4"/>
  <c r="E11" i="4"/>
  <c r="F11" i="4"/>
  <c r="G11" i="4"/>
  <c r="H11" i="4"/>
  <c r="J11" i="4"/>
  <c r="K11" i="4"/>
  <c r="L11" i="4"/>
  <c r="M11" i="4"/>
  <c r="AG11" i="4"/>
  <c r="AP11" i="4"/>
  <c r="AR11" i="4"/>
  <c r="C12" i="4"/>
  <c r="D12" i="4"/>
  <c r="E12" i="4"/>
  <c r="F12" i="4"/>
  <c r="G12" i="4"/>
  <c r="H12" i="4"/>
  <c r="J12" i="4"/>
  <c r="K12" i="4"/>
  <c r="L12" i="4"/>
  <c r="M12" i="4"/>
  <c r="AG12" i="4"/>
  <c r="AP12" i="4"/>
  <c r="AR12" i="4"/>
  <c r="C13" i="4"/>
  <c r="D13" i="4"/>
  <c r="E13" i="4"/>
  <c r="F13" i="4"/>
  <c r="G13" i="4"/>
  <c r="H13" i="4"/>
  <c r="J13" i="4"/>
  <c r="K13" i="4"/>
  <c r="L13" i="4"/>
  <c r="M13" i="4"/>
  <c r="AG13" i="4"/>
  <c r="AP13" i="4"/>
  <c r="AR13" i="4"/>
  <c r="C14" i="4"/>
  <c r="D14" i="4"/>
  <c r="E14" i="4"/>
  <c r="F14" i="4"/>
  <c r="G14" i="4"/>
  <c r="H14" i="4"/>
  <c r="J14" i="4"/>
  <c r="K14" i="4"/>
  <c r="L14" i="4"/>
  <c r="M14" i="4"/>
  <c r="AG14" i="4"/>
  <c r="AP14" i="4"/>
  <c r="AR14" i="4"/>
  <c r="C15" i="4"/>
  <c r="D15" i="4"/>
  <c r="E15" i="4"/>
  <c r="F15" i="4"/>
  <c r="G15" i="4"/>
  <c r="H15" i="4"/>
  <c r="J15" i="4"/>
  <c r="K15" i="4"/>
  <c r="L15" i="4"/>
  <c r="M15" i="4"/>
  <c r="AG15" i="4"/>
  <c r="AP15" i="4"/>
  <c r="AR15" i="4"/>
  <c r="C16" i="4"/>
  <c r="D16" i="4"/>
  <c r="E16" i="4"/>
  <c r="F16" i="4"/>
  <c r="G16" i="4"/>
  <c r="H16" i="4"/>
  <c r="J16" i="4"/>
  <c r="K16" i="4"/>
  <c r="L16" i="4"/>
  <c r="M16" i="4"/>
  <c r="AG16" i="4"/>
  <c r="AP16" i="4"/>
  <c r="AR16" i="4"/>
  <c r="C17" i="4"/>
  <c r="D17" i="4"/>
  <c r="E17" i="4"/>
  <c r="F17" i="4"/>
  <c r="G17" i="4"/>
  <c r="H17" i="4"/>
  <c r="J17" i="4"/>
  <c r="K17" i="4"/>
  <c r="L17" i="4"/>
  <c r="M17" i="4"/>
  <c r="AG17" i="4"/>
  <c r="AP17" i="4"/>
  <c r="AR17" i="4"/>
  <c r="C18" i="4"/>
  <c r="D18" i="4"/>
  <c r="E18" i="4"/>
  <c r="F18" i="4"/>
  <c r="G18" i="4"/>
  <c r="H18" i="4"/>
  <c r="J18" i="4"/>
  <c r="K18" i="4"/>
  <c r="L18" i="4"/>
  <c r="M18" i="4"/>
  <c r="AG18" i="4"/>
  <c r="AP18" i="4"/>
  <c r="AR18" i="4"/>
  <c r="C19" i="4"/>
  <c r="D19" i="4"/>
  <c r="E19" i="4"/>
  <c r="F19" i="4"/>
  <c r="G19" i="4"/>
  <c r="H19" i="4"/>
  <c r="J19" i="4"/>
  <c r="K19" i="4"/>
  <c r="L19" i="4"/>
  <c r="M19" i="4"/>
  <c r="AG19" i="4"/>
  <c r="AP19" i="4"/>
  <c r="AR19" i="4"/>
  <c r="C20" i="4"/>
  <c r="D20" i="4"/>
  <c r="E20" i="4"/>
  <c r="F20" i="4"/>
  <c r="G20" i="4"/>
  <c r="H20" i="4"/>
  <c r="J20" i="4"/>
  <c r="K20" i="4"/>
  <c r="L20" i="4"/>
  <c r="M20" i="4"/>
  <c r="AG20" i="4"/>
  <c r="AP20" i="4"/>
  <c r="AR20" i="4"/>
  <c r="C21" i="4"/>
  <c r="D21" i="4"/>
  <c r="E21" i="4"/>
  <c r="F21" i="4"/>
  <c r="G21" i="4"/>
  <c r="H21" i="4"/>
  <c r="J21" i="4"/>
  <c r="K21" i="4"/>
  <c r="L21" i="4"/>
  <c r="M21" i="4"/>
  <c r="AG21" i="4"/>
  <c r="AP21" i="4"/>
  <c r="AR21" i="4"/>
  <c r="C22" i="4"/>
  <c r="D22" i="4"/>
  <c r="E22" i="4"/>
  <c r="F22" i="4"/>
  <c r="G22" i="4"/>
  <c r="H22" i="4"/>
  <c r="J22" i="4"/>
  <c r="K22" i="4"/>
  <c r="L22" i="4"/>
  <c r="M22" i="4"/>
  <c r="AG22" i="4"/>
  <c r="AP22" i="4"/>
  <c r="AR22" i="4"/>
  <c r="C23" i="4"/>
  <c r="D23" i="4"/>
  <c r="E23" i="4"/>
  <c r="F23" i="4"/>
  <c r="G23" i="4"/>
  <c r="H23" i="4"/>
  <c r="J23" i="4"/>
  <c r="K23" i="4"/>
  <c r="L23" i="4"/>
  <c r="M23" i="4"/>
  <c r="AG23" i="4"/>
  <c r="AP23" i="4"/>
  <c r="AR23" i="4"/>
  <c r="C24" i="4"/>
  <c r="D24" i="4"/>
  <c r="E24" i="4"/>
  <c r="F24" i="4"/>
  <c r="G24" i="4"/>
  <c r="H24" i="4"/>
  <c r="J24" i="4"/>
  <c r="K24" i="4"/>
  <c r="L24" i="4"/>
  <c r="M24" i="4"/>
  <c r="AG24" i="4"/>
  <c r="AP24" i="4"/>
  <c r="AR24" i="4"/>
  <c r="C25" i="4"/>
  <c r="D25" i="4"/>
  <c r="E25" i="4"/>
  <c r="F25" i="4"/>
  <c r="G25" i="4"/>
  <c r="H25" i="4"/>
  <c r="J25" i="4"/>
  <c r="K25" i="4"/>
  <c r="L25" i="4"/>
  <c r="M25" i="4"/>
  <c r="AG25" i="4"/>
  <c r="AP25" i="4"/>
  <c r="AR25" i="4"/>
  <c r="C26" i="4"/>
  <c r="D26" i="4"/>
  <c r="E26" i="4"/>
  <c r="F26" i="4"/>
  <c r="G26" i="4"/>
  <c r="H26" i="4"/>
  <c r="J26" i="4"/>
  <c r="K26" i="4"/>
  <c r="L26" i="4"/>
  <c r="M26" i="4"/>
  <c r="AG26" i="4"/>
  <c r="AP26" i="4"/>
  <c r="AR26" i="4"/>
  <c r="C27" i="4"/>
  <c r="D27" i="4"/>
  <c r="E27" i="4"/>
  <c r="F27" i="4"/>
  <c r="G27" i="4"/>
  <c r="H27" i="4"/>
  <c r="J27" i="4"/>
  <c r="K27" i="4"/>
  <c r="L27" i="4"/>
  <c r="M27" i="4"/>
  <c r="AG27" i="4"/>
  <c r="AP27" i="4"/>
  <c r="AR27" i="4"/>
  <c r="C28" i="4"/>
  <c r="D28" i="4"/>
  <c r="E28" i="4"/>
  <c r="F28" i="4"/>
  <c r="G28" i="4"/>
  <c r="H28" i="4"/>
  <c r="J28" i="4"/>
  <c r="K28" i="4"/>
  <c r="L28" i="4"/>
  <c r="M28" i="4"/>
  <c r="AG28" i="4"/>
  <c r="AP28" i="4"/>
  <c r="AR28" i="4"/>
  <c r="C29" i="4"/>
  <c r="D29" i="4"/>
  <c r="E29" i="4"/>
  <c r="F29" i="4"/>
  <c r="G29" i="4"/>
  <c r="H29" i="4"/>
  <c r="J29" i="4"/>
  <c r="K29" i="4"/>
  <c r="L29" i="4"/>
  <c r="M29" i="4"/>
  <c r="AG29" i="4"/>
  <c r="AP29" i="4"/>
  <c r="AR29" i="4"/>
  <c r="C30" i="4"/>
  <c r="D30" i="4"/>
  <c r="E30" i="4"/>
  <c r="F30" i="4"/>
  <c r="G30" i="4"/>
  <c r="H30" i="4"/>
  <c r="J30" i="4"/>
  <c r="K30" i="4"/>
  <c r="L30" i="4"/>
  <c r="M30" i="4"/>
  <c r="AG30" i="4"/>
  <c r="AP30" i="4"/>
  <c r="AR30" i="4"/>
  <c r="C31" i="4"/>
  <c r="D31" i="4"/>
  <c r="E31" i="4"/>
  <c r="F31" i="4"/>
  <c r="G31" i="4"/>
  <c r="H31" i="4"/>
  <c r="J31" i="4"/>
  <c r="K31" i="4"/>
  <c r="L31" i="4"/>
  <c r="M31" i="4"/>
  <c r="AG31" i="4"/>
  <c r="AP31" i="4"/>
  <c r="AR31" i="4"/>
  <c r="C32" i="4"/>
  <c r="D32" i="4"/>
  <c r="E32" i="4"/>
  <c r="F32" i="4"/>
  <c r="G32" i="4"/>
  <c r="H32" i="4"/>
  <c r="J32" i="4"/>
  <c r="K32" i="4"/>
  <c r="L32" i="4"/>
  <c r="M32" i="4"/>
  <c r="AG32" i="4"/>
  <c r="AP32" i="4"/>
  <c r="AR32" i="4"/>
  <c r="C33" i="4"/>
  <c r="D33" i="4"/>
  <c r="E33" i="4"/>
  <c r="F33" i="4"/>
  <c r="G33" i="4"/>
  <c r="H33" i="4"/>
  <c r="J33" i="4"/>
  <c r="K33" i="4"/>
  <c r="L33" i="4"/>
  <c r="M33" i="4"/>
  <c r="AG33" i="4"/>
  <c r="AP33" i="4"/>
  <c r="AR33" i="4"/>
  <c r="C34" i="4"/>
  <c r="D34" i="4"/>
  <c r="E34" i="4"/>
  <c r="F34" i="4"/>
  <c r="G34" i="4"/>
  <c r="H34" i="4"/>
  <c r="J34" i="4"/>
  <c r="K34" i="4"/>
  <c r="L34" i="4"/>
  <c r="M34" i="4"/>
  <c r="AG34" i="4"/>
  <c r="AP34" i="4"/>
  <c r="AR34" i="4"/>
  <c r="C35" i="4"/>
  <c r="D35" i="4"/>
  <c r="E35" i="4"/>
  <c r="F35" i="4"/>
  <c r="G35" i="4"/>
  <c r="H35" i="4"/>
  <c r="J35" i="4"/>
  <c r="K35" i="4"/>
  <c r="L35" i="4"/>
  <c r="M35" i="4"/>
  <c r="AG35" i="4"/>
  <c r="AP35" i="4"/>
  <c r="AR35" i="4"/>
  <c r="C36" i="4"/>
  <c r="D36" i="4"/>
  <c r="E36" i="4"/>
  <c r="F36" i="4"/>
  <c r="G36" i="4"/>
  <c r="H36" i="4"/>
  <c r="J36" i="4"/>
  <c r="K36" i="4"/>
  <c r="L36" i="4"/>
  <c r="M36" i="4"/>
  <c r="AG36" i="4"/>
  <c r="AP36" i="4"/>
  <c r="AR36" i="4"/>
  <c r="C37" i="4"/>
  <c r="D37" i="4"/>
  <c r="E37" i="4"/>
  <c r="F37" i="4"/>
  <c r="G37" i="4"/>
  <c r="H37" i="4"/>
  <c r="J37" i="4"/>
  <c r="K37" i="4"/>
  <c r="L37" i="4"/>
  <c r="M37" i="4"/>
  <c r="AG37" i="4"/>
  <c r="AP37" i="4"/>
  <c r="AR37" i="4"/>
  <c r="C38" i="4"/>
  <c r="D38" i="4"/>
  <c r="E38" i="4"/>
  <c r="F38" i="4"/>
  <c r="G38" i="4"/>
  <c r="H38" i="4"/>
  <c r="J38" i="4"/>
  <c r="K38" i="4"/>
  <c r="L38" i="4"/>
  <c r="M38" i="4"/>
  <c r="AG38" i="4"/>
  <c r="AP38" i="4"/>
  <c r="AR38" i="4"/>
  <c r="C39" i="4"/>
  <c r="D39" i="4"/>
  <c r="E39" i="4"/>
  <c r="F39" i="4"/>
  <c r="G39" i="4"/>
  <c r="H39" i="4"/>
  <c r="J39" i="4"/>
  <c r="K39" i="4"/>
  <c r="L39" i="4"/>
  <c r="M39" i="4"/>
  <c r="AG39" i="4"/>
  <c r="AP39" i="4"/>
  <c r="AR39" i="4"/>
  <c r="C40" i="4"/>
  <c r="D40" i="4"/>
  <c r="E40" i="4"/>
  <c r="F40" i="4"/>
  <c r="G40" i="4"/>
  <c r="H40" i="4"/>
  <c r="J40" i="4"/>
  <c r="K40" i="4"/>
  <c r="L40" i="4"/>
  <c r="M40" i="4"/>
  <c r="AG40" i="4"/>
  <c r="AP40" i="4"/>
  <c r="AR40" i="4"/>
  <c r="C41" i="4"/>
  <c r="D41" i="4"/>
  <c r="E41" i="4"/>
  <c r="F41" i="4"/>
  <c r="G41" i="4"/>
  <c r="H41" i="4"/>
  <c r="J41" i="4"/>
  <c r="K41" i="4"/>
  <c r="L41" i="4"/>
  <c r="M41" i="4"/>
  <c r="AG41" i="4"/>
  <c r="AP41" i="4"/>
  <c r="AR41" i="4"/>
  <c r="C42" i="4"/>
  <c r="D42" i="4"/>
  <c r="E42" i="4"/>
  <c r="F42" i="4"/>
  <c r="G42" i="4"/>
  <c r="H42" i="4"/>
  <c r="J42" i="4"/>
  <c r="K42" i="4"/>
  <c r="L42" i="4"/>
  <c r="M42" i="4"/>
  <c r="AG42" i="4"/>
  <c r="AP42" i="4"/>
  <c r="AR42" i="4"/>
  <c r="C43" i="4"/>
  <c r="D43" i="4"/>
  <c r="E43" i="4"/>
  <c r="F43" i="4"/>
  <c r="G43" i="4"/>
  <c r="H43" i="4"/>
  <c r="J43" i="4"/>
  <c r="K43" i="4"/>
  <c r="L43" i="4"/>
  <c r="M43" i="4"/>
  <c r="AG43" i="4"/>
  <c r="AP43" i="4"/>
  <c r="AR43" i="4"/>
  <c r="C44" i="4"/>
  <c r="D44" i="4"/>
  <c r="E44" i="4"/>
  <c r="F44" i="4"/>
  <c r="G44" i="4"/>
  <c r="H44" i="4"/>
  <c r="J44" i="4"/>
  <c r="K44" i="4"/>
  <c r="L44" i="4"/>
  <c r="M44" i="4"/>
  <c r="AG44" i="4"/>
  <c r="AP44" i="4"/>
  <c r="AR44" i="4"/>
  <c r="C45" i="4"/>
  <c r="D45" i="4"/>
  <c r="E45" i="4"/>
  <c r="F45" i="4"/>
  <c r="G45" i="4"/>
  <c r="H45" i="4"/>
  <c r="J45" i="4"/>
  <c r="K45" i="4"/>
  <c r="L45" i="4"/>
  <c r="M45" i="4"/>
  <c r="AG45" i="4"/>
  <c r="AP45" i="4"/>
  <c r="AR45" i="4"/>
  <c r="C46" i="4"/>
  <c r="D46" i="4"/>
  <c r="E46" i="4"/>
  <c r="F46" i="4"/>
  <c r="G46" i="4"/>
  <c r="H46" i="4"/>
  <c r="J46" i="4"/>
  <c r="K46" i="4"/>
  <c r="L46" i="4"/>
  <c r="M46" i="4"/>
  <c r="AG46" i="4"/>
  <c r="AP46" i="4"/>
  <c r="AR46" i="4"/>
  <c r="C47" i="4"/>
  <c r="D47" i="4"/>
  <c r="E47" i="4"/>
  <c r="F47" i="4"/>
  <c r="G47" i="4"/>
  <c r="H47" i="4"/>
  <c r="J47" i="4"/>
  <c r="K47" i="4"/>
  <c r="L47" i="4"/>
  <c r="M47" i="4"/>
  <c r="AG47" i="4"/>
  <c r="AP47" i="4"/>
  <c r="AR47" i="4"/>
  <c r="C48" i="4"/>
  <c r="D48" i="4"/>
  <c r="E48" i="4"/>
  <c r="F48" i="4"/>
  <c r="G48" i="4"/>
  <c r="H48" i="4"/>
  <c r="J48" i="4"/>
  <c r="K48" i="4"/>
  <c r="L48" i="4"/>
  <c r="M48" i="4"/>
  <c r="AG48" i="4"/>
  <c r="AP48" i="4"/>
  <c r="AR48" i="4"/>
  <c r="C49" i="4"/>
  <c r="D49" i="4"/>
  <c r="E49" i="4"/>
  <c r="F49" i="4"/>
  <c r="G49" i="4"/>
  <c r="H49" i="4"/>
  <c r="J49" i="4"/>
  <c r="K49" i="4"/>
  <c r="L49" i="4"/>
  <c r="M49" i="4"/>
  <c r="AG49" i="4"/>
  <c r="AP49" i="4"/>
  <c r="AR49" i="4"/>
  <c r="C50" i="4"/>
  <c r="D50" i="4"/>
  <c r="E50" i="4"/>
  <c r="F50" i="4"/>
  <c r="G50" i="4"/>
  <c r="H50" i="4"/>
  <c r="J50" i="4"/>
  <c r="K50" i="4"/>
  <c r="L50" i="4"/>
  <c r="M50" i="4"/>
  <c r="AG50" i="4"/>
  <c r="AP50" i="4"/>
  <c r="AR50" i="4"/>
  <c r="C51" i="4"/>
  <c r="D51" i="4"/>
  <c r="E51" i="4"/>
  <c r="F51" i="4"/>
  <c r="G51" i="4"/>
  <c r="H51" i="4"/>
  <c r="J51" i="4"/>
  <c r="K51" i="4"/>
  <c r="L51" i="4"/>
  <c r="M51" i="4"/>
  <c r="AG51" i="4"/>
  <c r="AP51" i="4"/>
  <c r="AR51" i="4"/>
  <c r="C52" i="4"/>
  <c r="D52" i="4"/>
  <c r="E52" i="4"/>
  <c r="F52" i="4"/>
  <c r="G52" i="4"/>
  <c r="H52" i="4"/>
  <c r="J52" i="4"/>
  <c r="K52" i="4"/>
  <c r="L52" i="4"/>
  <c r="M52" i="4"/>
  <c r="AG52" i="4"/>
  <c r="AP52" i="4"/>
  <c r="AR52" i="4"/>
  <c r="C53" i="4"/>
  <c r="D53" i="4"/>
  <c r="E53" i="4"/>
  <c r="F53" i="4"/>
  <c r="G53" i="4"/>
  <c r="H53" i="4"/>
  <c r="J53" i="4"/>
  <c r="K53" i="4"/>
  <c r="L53" i="4"/>
  <c r="M53" i="4"/>
  <c r="AG53" i="4"/>
  <c r="AP53" i="4"/>
  <c r="AR53" i="4"/>
  <c r="C54" i="4"/>
  <c r="D54" i="4"/>
  <c r="E54" i="4"/>
  <c r="F54" i="4"/>
  <c r="G54" i="4"/>
  <c r="H54" i="4"/>
  <c r="J54" i="4"/>
  <c r="K54" i="4"/>
  <c r="L54" i="4"/>
  <c r="M54" i="4"/>
  <c r="AG54" i="4"/>
  <c r="AP54" i="4"/>
  <c r="AR54" i="4"/>
  <c r="C55" i="4"/>
  <c r="D55" i="4"/>
  <c r="E55" i="4"/>
  <c r="F55" i="4"/>
  <c r="G55" i="4"/>
  <c r="H55" i="4"/>
  <c r="J55" i="4"/>
  <c r="K55" i="4"/>
  <c r="L55" i="4"/>
  <c r="M55" i="4"/>
  <c r="AG55" i="4"/>
  <c r="AP55" i="4"/>
  <c r="AR55" i="4"/>
  <c r="C56" i="4"/>
  <c r="D56" i="4"/>
  <c r="E56" i="4"/>
  <c r="F56" i="4"/>
  <c r="G56" i="4"/>
  <c r="H56" i="4"/>
  <c r="J56" i="4"/>
  <c r="K56" i="4"/>
  <c r="L56" i="4"/>
  <c r="M56" i="4"/>
  <c r="AG56" i="4"/>
  <c r="AP56" i="4"/>
  <c r="AR56" i="4"/>
  <c r="C57" i="4"/>
  <c r="D57" i="4"/>
  <c r="E57" i="4"/>
  <c r="F57" i="4"/>
  <c r="G57" i="4"/>
  <c r="H57" i="4"/>
  <c r="J57" i="4"/>
  <c r="K57" i="4"/>
  <c r="L57" i="4"/>
  <c r="M57" i="4"/>
  <c r="AG57" i="4"/>
  <c r="AP57" i="4"/>
  <c r="AR57" i="4"/>
  <c r="C58" i="4"/>
  <c r="D58" i="4"/>
  <c r="E58" i="4"/>
  <c r="F58" i="4"/>
  <c r="G58" i="4"/>
  <c r="H58" i="4"/>
  <c r="J58" i="4"/>
  <c r="K58" i="4"/>
  <c r="L58" i="4"/>
  <c r="M58" i="4"/>
  <c r="AG58" i="4"/>
  <c r="AP58" i="4"/>
  <c r="AR58" i="4"/>
  <c r="C59" i="4"/>
  <c r="D59" i="4"/>
  <c r="E59" i="4"/>
  <c r="F59" i="4"/>
  <c r="G59" i="4"/>
  <c r="H59" i="4"/>
  <c r="J59" i="4"/>
  <c r="K59" i="4"/>
  <c r="L59" i="4"/>
  <c r="M59" i="4"/>
  <c r="AG59" i="4"/>
  <c r="AP59" i="4"/>
  <c r="AR59" i="4"/>
  <c r="C60" i="4"/>
  <c r="D60" i="4"/>
  <c r="E60" i="4"/>
  <c r="F60" i="4"/>
  <c r="G60" i="4"/>
  <c r="H60" i="4"/>
  <c r="J60" i="4"/>
  <c r="K60" i="4"/>
  <c r="L60" i="4"/>
  <c r="M60" i="4"/>
  <c r="AG60" i="4"/>
  <c r="AP60" i="4"/>
  <c r="AR60" i="4"/>
  <c r="C61" i="4"/>
  <c r="D61" i="4"/>
  <c r="E61" i="4"/>
  <c r="F61" i="4"/>
  <c r="G61" i="4"/>
  <c r="H61" i="4"/>
  <c r="J61" i="4"/>
  <c r="K61" i="4"/>
  <c r="L61" i="4"/>
  <c r="M61" i="4"/>
  <c r="AG61" i="4"/>
  <c r="AP61" i="4"/>
  <c r="AR61" i="4"/>
  <c r="C62" i="4"/>
  <c r="D62" i="4"/>
  <c r="E62" i="4"/>
  <c r="F62" i="4"/>
  <c r="G62" i="4"/>
  <c r="H62" i="4"/>
  <c r="J62" i="4"/>
  <c r="K62" i="4"/>
  <c r="L62" i="4"/>
  <c r="M62" i="4"/>
  <c r="AG62" i="4"/>
  <c r="AP62" i="4"/>
  <c r="AR62" i="4"/>
  <c r="C63" i="4"/>
  <c r="D63" i="4"/>
  <c r="E63" i="4"/>
  <c r="F63" i="4"/>
  <c r="G63" i="4"/>
  <c r="H63" i="4"/>
  <c r="J63" i="4"/>
  <c r="K63" i="4"/>
  <c r="L63" i="4"/>
  <c r="M63" i="4"/>
  <c r="AG63" i="4"/>
  <c r="AP63" i="4"/>
  <c r="AR63" i="4"/>
  <c r="C64" i="4"/>
  <c r="D64" i="4"/>
  <c r="E64" i="4"/>
  <c r="F64" i="4"/>
  <c r="G64" i="4"/>
  <c r="H64" i="4"/>
  <c r="J64" i="4"/>
  <c r="K64" i="4"/>
  <c r="L64" i="4"/>
  <c r="M64" i="4"/>
  <c r="AG64" i="4"/>
  <c r="AP64" i="4"/>
  <c r="AR64" i="4"/>
  <c r="C65" i="4"/>
  <c r="D65" i="4"/>
  <c r="E65" i="4"/>
  <c r="F65" i="4"/>
  <c r="G65" i="4"/>
  <c r="H65" i="4"/>
  <c r="J65" i="4"/>
  <c r="K65" i="4"/>
  <c r="L65" i="4"/>
  <c r="M65" i="4"/>
  <c r="AG65" i="4"/>
  <c r="AP65" i="4"/>
  <c r="AR65" i="4"/>
  <c r="C66" i="4"/>
  <c r="D66" i="4"/>
  <c r="E66" i="4"/>
  <c r="F66" i="4"/>
  <c r="G66" i="4"/>
  <c r="H66" i="4"/>
  <c r="J66" i="4"/>
  <c r="K66" i="4"/>
  <c r="L66" i="4"/>
  <c r="M66" i="4"/>
  <c r="AG66" i="4"/>
  <c r="AP66" i="4"/>
  <c r="AR66" i="4"/>
  <c r="C67" i="4"/>
  <c r="D67" i="4"/>
  <c r="E67" i="4"/>
  <c r="F67" i="4"/>
  <c r="G67" i="4"/>
  <c r="H67" i="4"/>
  <c r="J67" i="4"/>
  <c r="K67" i="4"/>
  <c r="L67" i="4"/>
  <c r="M67" i="4"/>
  <c r="AG67" i="4"/>
  <c r="AP67" i="4"/>
  <c r="AR67" i="4"/>
  <c r="C68" i="4"/>
  <c r="D68" i="4"/>
  <c r="E68" i="4"/>
  <c r="F68" i="4"/>
  <c r="G68" i="4"/>
  <c r="H68" i="4"/>
  <c r="J68" i="4"/>
  <c r="K68" i="4"/>
  <c r="L68" i="4"/>
  <c r="M68" i="4"/>
  <c r="AG68" i="4"/>
  <c r="AP68" i="4"/>
  <c r="AR68" i="4"/>
  <c r="C69" i="4"/>
  <c r="D69" i="4"/>
  <c r="E69" i="4"/>
  <c r="F69" i="4"/>
  <c r="G69" i="4"/>
  <c r="H69" i="4"/>
  <c r="J69" i="4"/>
  <c r="K69" i="4"/>
  <c r="L69" i="4"/>
  <c r="M69" i="4"/>
  <c r="AG69" i="4"/>
  <c r="AP69" i="4"/>
  <c r="AR69" i="4"/>
  <c r="C70" i="4"/>
  <c r="D70" i="4"/>
  <c r="E70" i="4"/>
  <c r="F70" i="4"/>
  <c r="G70" i="4"/>
  <c r="H70" i="4"/>
  <c r="J70" i="4"/>
  <c r="K70" i="4"/>
  <c r="L70" i="4"/>
  <c r="M70" i="4"/>
  <c r="AG70" i="4"/>
  <c r="AP70" i="4"/>
  <c r="AR70" i="4"/>
  <c r="C71" i="4"/>
  <c r="D71" i="4"/>
  <c r="E71" i="4"/>
  <c r="F71" i="4"/>
  <c r="G71" i="4"/>
  <c r="H71" i="4"/>
  <c r="J71" i="4"/>
  <c r="K71" i="4"/>
  <c r="L71" i="4"/>
  <c r="M71" i="4"/>
  <c r="AG71" i="4"/>
  <c r="AP71" i="4"/>
  <c r="AR71" i="4"/>
  <c r="C72" i="4"/>
  <c r="D72" i="4"/>
  <c r="E72" i="4"/>
  <c r="F72" i="4"/>
  <c r="G72" i="4"/>
  <c r="H72" i="4"/>
  <c r="J72" i="4"/>
  <c r="K72" i="4"/>
  <c r="L72" i="4"/>
  <c r="M72" i="4"/>
  <c r="AG72" i="4"/>
  <c r="AP72" i="4"/>
  <c r="AR72" i="4"/>
  <c r="C73" i="4"/>
  <c r="D73" i="4"/>
  <c r="E73" i="4"/>
  <c r="F73" i="4"/>
  <c r="G73" i="4"/>
  <c r="H73" i="4"/>
  <c r="J73" i="4"/>
  <c r="K73" i="4"/>
  <c r="L73" i="4"/>
  <c r="M73" i="4"/>
  <c r="AG73" i="4"/>
  <c r="AP73" i="4"/>
  <c r="AR73" i="4"/>
  <c r="C74" i="4"/>
  <c r="D74" i="4"/>
  <c r="E74" i="4"/>
  <c r="F74" i="4"/>
  <c r="G74" i="4"/>
  <c r="H74" i="4"/>
  <c r="J74" i="4"/>
  <c r="K74" i="4"/>
  <c r="L74" i="4"/>
  <c r="M74" i="4"/>
  <c r="AG74" i="4"/>
  <c r="AP74" i="4"/>
  <c r="AR74" i="4"/>
  <c r="C75" i="4"/>
  <c r="D75" i="4"/>
  <c r="E75" i="4"/>
  <c r="F75" i="4"/>
  <c r="G75" i="4"/>
  <c r="H75" i="4"/>
  <c r="J75" i="4"/>
  <c r="K75" i="4"/>
  <c r="L75" i="4"/>
  <c r="M75" i="4"/>
  <c r="AG75" i="4"/>
  <c r="AP75" i="4"/>
  <c r="AR75" i="4"/>
  <c r="C76" i="4"/>
  <c r="D76" i="4"/>
  <c r="E76" i="4"/>
  <c r="F76" i="4"/>
  <c r="G76" i="4"/>
  <c r="H76" i="4"/>
  <c r="J76" i="4"/>
  <c r="K76" i="4"/>
  <c r="L76" i="4"/>
  <c r="M76" i="4"/>
  <c r="AG76" i="4"/>
  <c r="AP76" i="4"/>
  <c r="AR76" i="4"/>
  <c r="C77" i="4"/>
  <c r="D77" i="4"/>
  <c r="E77" i="4"/>
  <c r="F77" i="4"/>
  <c r="G77" i="4"/>
  <c r="H77" i="4"/>
  <c r="J77" i="4"/>
  <c r="K77" i="4"/>
  <c r="L77" i="4"/>
  <c r="M77" i="4"/>
  <c r="AG77" i="4"/>
  <c r="AP77" i="4"/>
  <c r="AR77" i="4"/>
  <c r="C78" i="4"/>
  <c r="D78" i="4"/>
  <c r="E78" i="4"/>
  <c r="F78" i="4"/>
  <c r="G78" i="4"/>
  <c r="H78" i="4"/>
  <c r="J78" i="4"/>
  <c r="K78" i="4"/>
  <c r="L78" i="4"/>
  <c r="M78" i="4"/>
  <c r="AG78" i="4"/>
  <c r="AP78" i="4"/>
  <c r="AR78" i="4"/>
  <c r="C79" i="4"/>
  <c r="D79" i="4"/>
  <c r="E79" i="4"/>
  <c r="F79" i="4"/>
  <c r="G79" i="4"/>
  <c r="H79" i="4"/>
  <c r="J79" i="4"/>
  <c r="K79" i="4"/>
  <c r="L79" i="4"/>
  <c r="M79" i="4"/>
  <c r="AG79" i="4"/>
  <c r="AP79" i="4"/>
  <c r="AR79" i="4"/>
  <c r="C80" i="4"/>
  <c r="D80" i="4"/>
  <c r="E80" i="4"/>
  <c r="F80" i="4"/>
  <c r="G80" i="4"/>
  <c r="H80" i="4"/>
  <c r="J80" i="4"/>
  <c r="K80" i="4"/>
  <c r="L80" i="4"/>
  <c r="M80" i="4"/>
  <c r="AG80" i="4"/>
  <c r="AP80" i="4"/>
  <c r="AR80" i="4"/>
  <c r="C81" i="4"/>
  <c r="D81" i="4"/>
  <c r="E81" i="4"/>
  <c r="F81" i="4"/>
  <c r="G81" i="4"/>
  <c r="H81" i="4"/>
  <c r="J81" i="4"/>
  <c r="K81" i="4"/>
  <c r="L81" i="4"/>
  <c r="M81" i="4"/>
  <c r="AG81" i="4"/>
  <c r="AP81" i="4"/>
  <c r="AR81" i="4"/>
  <c r="C82" i="4"/>
  <c r="D82" i="4"/>
  <c r="E82" i="4"/>
  <c r="F82" i="4"/>
  <c r="G82" i="4"/>
  <c r="H82" i="4"/>
  <c r="J82" i="4"/>
  <c r="K82" i="4"/>
  <c r="L82" i="4"/>
  <c r="M82" i="4"/>
  <c r="AG82" i="4"/>
  <c r="AP82" i="4"/>
  <c r="AR82" i="4"/>
  <c r="C83" i="4"/>
  <c r="D83" i="4"/>
  <c r="E83" i="4"/>
  <c r="F83" i="4"/>
  <c r="G83" i="4"/>
  <c r="H83" i="4"/>
  <c r="J83" i="4"/>
  <c r="K83" i="4"/>
  <c r="L83" i="4"/>
  <c r="M83" i="4"/>
  <c r="AG83" i="4"/>
  <c r="AP83" i="4"/>
  <c r="AR83" i="4"/>
  <c r="C84" i="4"/>
  <c r="D84" i="4"/>
  <c r="E84" i="4"/>
  <c r="F84" i="4"/>
  <c r="G84" i="4"/>
  <c r="H84" i="4"/>
  <c r="J84" i="4"/>
  <c r="K84" i="4"/>
  <c r="L84" i="4"/>
  <c r="M84" i="4"/>
  <c r="AG84" i="4"/>
  <c r="AP84" i="4"/>
  <c r="AR84" i="4"/>
  <c r="C85" i="4"/>
  <c r="D85" i="4"/>
  <c r="E85" i="4"/>
  <c r="F85" i="4"/>
  <c r="G85" i="4"/>
  <c r="H85" i="4"/>
  <c r="J85" i="4"/>
  <c r="K85" i="4"/>
  <c r="L85" i="4"/>
  <c r="M85" i="4"/>
  <c r="AG85" i="4"/>
  <c r="AP85" i="4"/>
  <c r="AR85" i="4"/>
  <c r="C86" i="4"/>
  <c r="D86" i="4"/>
  <c r="E86" i="4"/>
  <c r="F86" i="4"/>
  <c r="G86" i="4"/>
  <c r="H86" i="4"/>
  <c r="J86" i="4"/>
  <c r="K86" i="4"/>
  <c r="L86" i="4"/>
  <c r="M86" i="4"/>
  <c r="AG86" i="4"/>
  <c r="AP86" i="4"/>
  <c r="AR86" i="4"/>
  <c r="C87" i="4"/>
  <c r="D87" i="4"/>
  <c r="E87" i="4"/>
  <c r="F87" i="4"/>
  <c r="G87" i="4"/>
  <c r="H87" i="4"/>
  <c r="J87" i="4"/>
  <c r="K87" i="4"/>
  <c r="L87" i="4"/>
  <c r="M87" i="4"/>
  <c r="AG87" i="4"/>
  <c r="AP87" i="4"/>
  <c r="AR87" i="4"/>
  <c r="C88" i="4"/>
  <c r="D88" i="4"/>
  <c r="E88" i="4"/>
  <c r="F88" i="4"/>
  <c r="G88" i="4"/>
  <c r="H88" i="4"/>
  <c r="J88" i="4"/>
  <c r="K88" i="4"/>
  <c r="L88" i="4"/>
  <c r="M88" i="4"/>
  <c r="AG88" i="4"/>
  <c r="AP88" i="4"/>
  <c r="AR88" i="4"/>
  <c r="C89" i="4"/>
  <c r="D89" i="4"/>
  <c r="E89" i="4"/>
  <c r="F89" i="4"/>
  <c r="G89" i="4"/>
  <c r="H89" i="4"/>
  <c r="J89" i="4"/>
  <c r="K89" i="4"/>
  <c r="L89" i="4"/>
  <c r="M89" i="4"/>
  <c r="AG89" i="4"/>
  <c r="AP89" i="4"/>
  <c r="AR89" i="4"/>
  <c r="C90" i="4"/>
  <c r="D90" i="4"/>
  <c r="E90" i="4"/>
  <c r="F90" i="4"/>
  <c r="G90" i="4"/>
  <c r="H90" i="4"/>
  <c r="J90" i="4"/>
  <c r="K90" i="4"/>
  <c r="L90" i="4"/>
  <c r="M90" i="4"/>
  <c r="AG90" i="4"/>
  <c r="AP90" i="4"/>
  <c r="AR90" i="4"/>
  <c r="C91" i="4"/>
  <c r="D91" i="4"/>
  <c r="E91" i="4"/>
  <c r="F91" i="4"/>
  <c r="G91" i="4"/>
  <c r="H91" i="4"/>
  <c r="J91" i="4"/>
  <c r="K91" i="4"/>
  <c r="L91" i="4"/>
  <c r="M91" i="4"/>
  <c r="AG91" i="4"/>
  <c r="AP91" i="4"/>
  <c r="AR91" i="4"/>
  <c r="C92" i="4"/>
  <c r="D92" i="4"/>
  <c r="E92" i="4"/>
  <c r="F92" i="4"/>
  <c r="G92" i="4"/>
  <c r="H92" i="4"/>
  <c r="J92" i="4"/>
  <c r="K92" i="4"/>
  <c r="L92" i="4"/>
  <c r="M92" i="4"/>
  <c r="AG92" i="4"/>
  <c r="AP92" i="4"/>
  <c r="AR92" i="4"/>
  <c r="C93" i="4"/>
  <c r="D93" i="4"/>
  <c r="E93" i="4"/>
  <c r="F93" i="4"/>
  <c r="G93" i="4"/>
  <c r="H93" i="4"/>
  <c r="J93" i="4"/>
  <c r="K93" i="4"/>
  <c r="L93" i="4"/>
  <c r="M93" i="4"/>
  <c r="AG93" i="4"/>
  <c r="AP93" i="4"/>
  <c r="AR93" i="4"/>
  <c r="C94" i="4"/>
  <c r="D94" i="4"/>
  <c r="E94" i="4"/>
  <c r="F94" i="4"/>
  <c r="G94" i="4"/>
  <c r="H94" i="4"/>
  <c r="J94" i="4"/>
  <c r="K94" i="4"/>
  <c r="L94" i="4"/>
  <c r="M94" i="4"/>
  <c r="AG94" i="4"/>
  <c r="AP94" i="4"/>
  <c r="AR94" i="4"/>
  <c r="C95" i="4"/>
  <c r="D95" i="4"/>
  <c r="E95" i="4"/>
  <c r="F95" i="4"/>
  <c r="G95" i="4"/>
  <c r="H95" i="4"/>
  <c r="J95" i="4"/>
  <c r="K95" i="4"/>
  <c r="L95" i="4"/>
  <c r="M95" i="4"/>
  <c r="AG95" i="4"/>
  <c r="AP95" i="4"/>
  <c r="AR95" i="4"/>
  <c r="C96" i="4"/>
  <c r="D96" i="4"/>
  <c r="E96" i="4"/>
  <c r="F96" i="4"/>
  <c r="G96" i="4"/>
  <c r="H96" i="4"/>
  <c r="J96" i="4"/>
  <c r="K96" i="4"/>
  <c r="L96" i="4"/>
  <c r="M96" i="4"/>
  <c r="AG96" i="4"/>
  <c r="AP96" i="4"/>
  <c r="AR96" i="4"/>
  <c r="C97" i="4"/>
  <c r="D97" i="4"/>
  <c r="E97" i="4"/>
  <c r="F97" i="4"/>
  <c r="G97" i="4"/>
  <c r="H97" i="4"/>
  <c r="J97" i="4"/>
  <c r="K97" i="4"/>
  <c r="L97" i="4"/>
  <c r="M97" i="4"/>
  <c r="AG97" i="4"/>
  <c r="AP97" i="4"/>
  <c r="AR97" i="4"/>
  <c r="C98" i="4"/>
  <c r="D98" i="4"/>
  <c r="E98" i="4"/>
  <c r="F98" i="4"/>
  <c r="G98" i="4"/>
  <c r="H98" i="4"/>
  <c r="J98" i="4"/>
  <c r="K98" i="4"/>
  <c r="L98" i="4"/>
  <c r="M98" i="4"/>
  <c r="AG98" i="4"/>
  <c r="AP98" i="4"/>
  <c r="AR98" i="4"/>
  <c r="C99" i="4"/>
  <c r="D99" i="4"/>
  <c r="E99" i="4"/>
  <c r="F99" i="4"/>
  <c r="G99" i="4"/>
  <c r="H99" i="4"/>
  <c r="J99" i="4"/>
  <c r="K99" i="4"/>
  <c r="L99" i="4"/>
  <c r="M99" i="4"/>
  <c r="AG99" i="4"/>
  <c r="AP99" i="4"/>
  <c r="AR99" i="4"/>
  <c r="C100" i="4"/>
  <c r="D100" i="4"/>
  <c r="E100" i="4"/>
  <c r="F100" i="4"/>
  <c r="G100" i="4"/>
  <c r="H100" i="4"/>
  <c r="J100" i="4"/>
  <c r="K100" i="4"/>
  <c r="L100" i="4"/>
  <c r="M100" i="4"/>
  <c r="AG100" i="4"/>
  <c r="AP100" i="4"/>
  <c r="AR100" i="4"/>
  <c r="C101" i="4"/>
  <c r="D101" i="4"/>
  <c r="E101" i="4"/>
  <c r="F101" i="4"/>
  <c r="G101" i="4"/>
  <c r="H101" i="4"/>
  <c r="J101" i="4"/>
  <c r="K101" i="4"/>
  <c r="L101" i="4"/>
  <c r="M101" i="4"/>
  <c r="AG101" i="4"/>
  <c r="AP101" i="4"/>
  <c r="AR101" i="4"/>
  <c r="C102" i="4"/>
  <c r="D102" i="4"/>
  <c r="E102" i="4"/>
  <c r="F102" i="4"/>
  <c r="G102" i="4"/>
  <c r="H102" i="4"/>
  <c r="J102" i="4"/>
  <c r="K102" i="4"/>
  <c r="L102" i="4"/>
  <c r="M102" i="4"/>
  <c r="AG102" i="4"/>
  <c r="AP102" i="4"/>
  <c r="AR102" i="4"/>
  <c r="C103" i="4"/>
  <c r="D103" i="4"/>
  <c r="E103" i="4"/>
  <c r="F103" i="4"/>
  <c r="G103" i="4"/>
  <c r="H103" i="4"/>
  <c r="J103" i="4"/>
  <c r="K103" i="4"/>
  <c r="L103" i="4"/>
  <c r="M103" i="4"/>
  <c r="AG103" i="4"/>
  <c r="AP103" i="4"/>
  <c r="AR103" i="4"/>
  <c r="C104" i="4"/>
  <c r="D104" i="4"/>
  <c r="E104" i="4"/>
  <c r="F104" i="4"/>
  <c r="G104" i="4"/>
  <c r="H104" i="4"/>
  <c r="J104" i="4"/>
  <c r="K104" i="4"/>
  <c r="L104" i="4"/>
  <c r="M104" i="4"/>
  <c r="AG104" i="4"/>
  <c r="AP104" i="4"/>
  <c r="AR104" i="4"/>
  <c r="C105" i="4"/>
  <c r="D105" i="4"/>
  <c r="E105" i="4"/>
  <c r="F105" i="4"/>
  <c r="G105" i="4"/>
  <c r="H105" i="4"/>
  <c r="J105" i="4"/>
  <c r="K105" i="4"/>
  <c r="L105" i="4"/>
  <c r="M105" i="4"/>
  <c r="AG105" i="4"/>
  <c r="AP105" i="4"/>
  <c r="AR105" i="4"/>
  <c r="C106" i="4"/>
  <c r="D106" i="4"/>
  <c r="E106" i="4"/>
  <c r="F106" i="4"/>
  <c r="G106" i="4"/>
  <c r="H106" i="4"/>
  <c r="J106" i="4"/>
  <c r="K106" i="4"/>
  <c r="L106" i="4"/>
  <c r="M106" i="4"/>
  <c r="AG106" i="4"/>
  <c r="AP106" i="4"/>
  <c r="AR106" i="4"/>
  <c r="C107" i="4"/>
  <c r="D107" i="4"/>
  <c r="E107" i="4"/>
  <c r="F107" i="4"/>
  <c r="G107" i="4"/>
  <c r="H107" i="4"/>
  <c r="J107" i="4"/>
  <c r="K107" i="4"/>
  <c r="L107" i="4"/>
  <c r="M107" i="4"/>
  <c r="AG107" i="4"/>
  <c r="AP107" i="4"/>
  <c r="AR107" i="4"/>
  <c r="C108" i="4"/>
  <c r="D108" i="4"/>
  <c r="E108" i="4"/>
  <c r="F108" i="4"/>
  <c r="G108" i="4"/>
  <c r="H108" i="4"/>
  <c r="J108" i="4"/>
  <c r="K108" i="4"/>
  <c r="L108" i="4"/>
  <c r="M108" i="4"/>
  <c r="AG108" i="4"/>
  <c r="AP108" i="4"/>
  <c r="AR108" i="4"/>
  <c r="C109" i="4"/>
  <c r="D109" i="4"/>
  <c r="E109" i="4"/>
  <c r="F109" i="4"/>
  <c r="G109" i="4"/>
  <c r="H109" i="4"/>
  <c r="J109" i="4"/>
  <c r="K109" i="4"/>
  <c r="L109" i="4"/>
  <c r="M109" i="4"/>
  <c r="AG109" i="4"/>
  <c r="AP109" i="4"/>
  <c r="AR109" i="4"/>
  <c r="C110" i="4"/>
  <c r="D110" i="4"/>
  <c r="E110" i="4"/>
  <c r="F110" i="4"/>
  <c r="G110" i="4"/>
  <c r="H110" i="4"/>
  <c r="J110" i="4"/>
  <c r="K110" i="4"/>
  <c r="L110" i="4"/>
  <c r="M110" i="4"/>
  <c r="AG110" i="4"/>
  <c r="AP110" i="4"/>
  <c r="AR110" i="4"/>
  <c r="C111" i="4"/>
  <c r="D111" i="4"/>
  <c r="E111" i="4"/>
  <c r="F111" i="4"/>
  <c r="G111" i="4"/>
  <c r="H111" i="4"/>
  <c r="J111" i="4"/>
  <c r="K111" i="4"/>
  <c r="L111" i="4"/>
  <c r="M111" i="4"/>
  <c r="AG111" i="4"/>
  <c r="AP111" i="4"/>
  <c r="AR111" i="4"/>
  <c r="C112" i="4"/>
  <c r="D112" i="4"/>
  <c r="E112" i="4"/>
  <c r="F112" i="4"/>
  <c r="G112" i="4"/>
  <c r="H112" i="4"/>
  <c r="J112" i="4"/>
  <c r="K112" i="4"/>
  <c r="L112" i="4"/>
  <c r="M112" i="4"/>
  <c r="AG112" i="4"/>
  <c r="AP112" i="4"/>
  <c r="AR112" i="4"/>
  <c r="C113" i="4"/>
  <c r="D113" i="4"/>
  <c r="E113" i="4"/>
  <c r="F113" i="4"/>
  <c r="G113" i="4"/>
  <c r="H113" i="4"/>
  <c r="J113" i="4"/>
  <c r="K113" i="4"/>
  <c r="L113" i="4"/>
  <c r="M113" i="4"/>
  <c r="AG113" i="4"/>
  <c r="AP113" i="4"/>
  <c r="AR113" i="4"/>
  <c r="C114" i="4"/>
  <c r="D114" i="4"/>
  <c r="E114" i="4"/>
  <c r="F114" i="4"/>
  <c r="G114" i="4"/>
  <c r="H114" i="4"/>
  <c r="J114" i="4"/>
  <c r="K114" i="4"/>
  <c r="L114" i="4"/>
  <c r="M114" i="4"/>
  <c r="AG114" i="4"/>
  <c r="AP114" i="4"/>
  <c r="AR114" i="4"/>
  <c r="C115" i="4"/>
  <c r="D115" i="4"/>
  <c r="E115" i="4"/>
  <c r="F115" i="4"/>
  <c r="G115" i="4"/>
  <c r="H115" i="4"/>
  <c r="J115" i="4"/>
  <c r="K115" i="4"/>
  <c r="L115" i="4"/>
  <c r="M115" i="4"/>
  <c r="AG115" i="4"/>
  <c r="AP115" i="4"/>
  <c r="AR115" i="4"/>
  <c r="C116" i="4"/>
  <c r="D116" i="4"/>
  <c r="E116" i="4"/>
  <c r="F116" i="4"/>
  <c r="G116" i="4"/>
  <c r="H116" i="4"/>
  <c r="J116" i="4"/>
  <c r="K116" i="4"/>
  <c r="L116" i="4"/>
  <c r="M116" i="4"/>
  <c r="AG116" i="4"/>
  <c r="AP116" i="4"/>
  <c r="AR116" i="4"/>
  <c r="C117" i="4"/>
  <c r="D117" i="4"/>
  <c r="E117" i="4"/>
  <c r="F117" i="4"/>
  <c r="G117" i="4"/>
  <c r="H117" i="4"/>
  <c r="J117" i="4"/>
  <c r="K117" i="4"/>
  <c r="L117" i="4"/>
  <c r="M117" i="4"/>
  <c r="AG117" i="4"/>
  <c r="AP117" i="4"/>
  <c r="AR117" i="4"/>
  <c r="C118" i="4"/>
  <c r="D118" i="4"/>
  <c r="E118" i="4"/>
  <c r="F118" i="4"/>
  <c r="G118" i="4"/>
  <c r="H118" i="4"/>
  <c r="J118" i="4"/>
  <c r="K118" i="4"/>
  <c r="L118" i="4"/>
  <c r="M118" i="4"/>
  <c r="AG118" i="4"/>
  <c r="AP118" i="4"/>
  <c r="AR118" i="4"/>
  <c r="C119" i="4"/>
  <c r="D119" i="4"/>
  <c r="E119" i="4"/>
  <c r="F119" i="4"/>
  <c r="G119" i="4"/>
  <c r="H119" i="4"/>
  <c r="J119" i="4"/>
  <c r="K119" i="4"/>
  <c r="L119" i="4"/>
  <c r="M119" i="4"/>
  <c r="AG119" i="4"/>
  <c r="AP119" i="4"/>
  <c r="AR119" i="4"/>
  <c r="C120" i="4"/>
  <c r="D120" i="4"/>
  <c r="E120" i="4"/>
  <c r="F120" i="4"/>
  <c r="G120" i="4"/>
  <c r="H120" i="4"/>
  <c r="J120" i="4"/>
  <c r="K120" i="4"/>
  <c r="L120" i="4"/>
  <c r="M120" i="4"/>
  <c r="AG120" i="4"/>
  <c r="AP120" i="4"/>
  <c r="AR120" i="4"/>
  <c r="C121" i="4"/>
  <c r="D121" i="4"/>
  <c r="E121" i="4"/>
  <c r="F121" i="4"/>
  <c r="G121" i="4"/>
  <c r="H121" i="4"/>
  <c r="J121" i="4"/>
  <c r="K121" i="4"/>
  <c r="L121" i="4"/>
  <c r="M121" i="4"/>
  <c r="AG121" i="4"/>
  <c r="AP121" i="4"/>
  <c r="AR121" i="4"/>
  <c r="C122" i="4"/>
  <c r="D122" i="4"/>
  <c r="E122" i="4"/>
  <c r="F122" i="4"/>
  <c r="G122" i="4"/>
  <c r="H122" i="4"/>
  <c r="J122" i="4"/>
  <c r="K122" i="4"/>
  <c r="L122" i="4"/>
  <c r="M122" i="4"/>
  <c r="AG122" i="4"/>
  <c r="AP122" i="4"/>
  <c r="AR122" i="4"/>
  <c r="C123" i="4"/>
  <c r="D123" i="4"/>
  <c r="E123" i="4"/>
  <c r="F123" i="4"/>
  <c r="G123" i="4"/>
  <c r="H123" i="4"/>
  <c r="J123" i="4"/>
  <c r="K123" i="4"/>
  <c r="L123" i="4"/>
  <c r="M123" i="4"/>
  <c r="AG123" i="4"/>
  <c r="AP123" i="4"/>
  <c r="AR123" i="4"/>
  <c r="C124" i="4"/>
  <c r="D124" i="4"/>
  <c r="E124" i="4"/>
  <c r="F124" i="4"/>
  <c r="G124" i="4"/>
  <c r="H124" i="4"/>
  <c r="J124" i="4"/>
  <c r="K124" i="4"/>
  <c r="L124" i="4"/>
  <c r="M124" i="4"/>
  <c r="AG124" i="4"/>
  <c r="AP124" i="4"/>
  <c r="AR124" i="4"/>
  <c r="C125" i="4"/>
  <c r="D125" i="4"/>
  <c r="E125" i="4"/>
  <c r="F125" i="4"/>
  <c r="G125" i="4"/>
  <c r="H125" i="4"/>
  <c r="J125" i="4"/>
  <c r="K125" i="4"/>
  <c r="L125" i="4"/>
  <c r="M125" i="4"/>
  <c r="AG125" i="4"/>
  <c r="AP125" i="4"/>
  <c r="AR125" i="4"/>
  <c r="C126" i="4"/>
  <c r="D126" i="4"/>
  <c r="E126" i="4"/>
  <c r="F126" i="4"/>
  <c r="G126" i="4"/>
  <c r="H126" i="4"/>
  <c r="J126" i="4"/>
  <c r="K126" i="4"/>
  <c r="L126" i="4"/>
  <c r="M126" i="4"/>
  <c r="AG126" i="4"/>
  <c r="AP126" i="4"/>
  <c r="AR126" i="4"/>
  <c r="C127" i="4"/>
  <c r="D127" i="4"/>
  <c r="E127" i="4"/>
  <c r="F127" i="4"/>
  <c r="G127" i="4"/>
  <c r="H127" i="4"/>
  <c r="J127" i="4"/>
  <c r="K127" i="4"/>
  <c r="L127" i="4"/>
  <c r="M127" i="4"/>
  <c r="AG127" i="4"/>
  <c r="AP127" i="4"/>
  <c r="AR127" i="4"/>
  <c r="C128" i="4"/>
  <c r="D128" i="4"/>
  <c r="E128" i="4"/>
  <c r="F128" i="4"/>
  <c r="G128" i="4"/>
  <c r="H128" i="4"/>
  <c r="J128" i="4"/>
  <c r="K128" i="4"/>
  <c r="L128" i="4"/>
  <c r="M128" i="4"/>
  <c r="AG128" i="4"/>
  <c r="AP128" i="4"/>
  <c r="AR128" i="4"/>
  <c r="C129" i="4"/>
  <c r="D129" i="4"/>
  <c r="E129" i="4"/>
  <c r="F129" i="4"/>
  <c r="G129" i="4"/>
  <c r="H129" i="4"/>
  <c r="J129" i="4"/>
  <c r="K129" i="4"/>
  <c r="L129" i="4"/>
  <c r="M129" i="4"/>
  <c r="AG129" i="4"/>
  <c r="AP129" i="4"/>
  <c r="AR129" i="4"/>
  <c r="C130" i="4"/>
  <c r="D130" i="4"/>
  <c r="E130" i="4"/>
  <c r="F130" i="4"/>
  <c r="G130" i="4"/>
  <c r="H130" i="4"/>
  <c r="J130" i="4"/>
  <c r="K130" i="4"/>
  <c r="L130" i="4"/>
  <c r="M130" i="4"/>
  <c r="AG130" i="4"/>
  <c r="AP130" i="4"/>
  <c r="AR130" i="4"/>
  <c r="C131" i="4"/>
  <c r="D131" i="4"/>
  <c r="E131" i="4"/>
  <c r="F131" i="4"/>
  <c r="G131" i="4"/>
  <c r="H131" i="4"/>
  <c r="J131" i="4"/>
  <c r="K131" i="4"/>
  <c r="L131" i="4"/>
  <c r="M131" i="4"/>
  <c r="AG131" i="4"/>
  <c r="AP131" i="4"/>
  <c r="AR131" i="4"/>
  <c r="C132" i="4"/>
  <c r="D132" i="4"/>
  <c r="E132" i="4"/>
  <c r="F132" i="4"/>
  <c r="G132" i="4"/>
  <c r="H132" i="4"/>
  <c r="J132" i="4"/>
  <c r="K132" i="4"/>
  <c r="L132" i="4"/>
  <c r="M132" i="4"/>
  <c r="AG132" i="4"/>
  <c r="AP132" i="4"/>
  <c r="AR132" i="4"/>
  <c r="C133" i="4"/>
  <c r="D133" i="4"/>
  <c r="E133" i="4"/>
  <c r="F133" i="4"/>
  <c r="G133" i="4"/>
  <c r="H133" i="4"/>
  <c r="J133" i="4"/>
  <c r="K133" i="4"/>
  <c r="L133" i="4"/>
  <c r="M133" i="4"/>
  <c r="AG133" i="4"/>
  <c r="AP133" i="4"/>
  <c r="AR133" i="4"/>
  <c r="C134" i="4"/>
  <c r="D134" i="4"/>
  <c r="E134" i="4"/>
  <c r="F134" i="4"/>
  <c r="G134" i="4"/>
  <c r="H134" i="4"/>
  <c r="J134" i="4"/>
  <c r="K134" i="4"/>
  <c r="L134" i="4"/>
  <c r="M134" i="4"/>
  <c r="AG134" i="4"/>
  <c r="AP134" i="4"/>
  <c r="AR134" i="4"/>
  <c r="C135" i="4"/>
  <c r="D135" i="4"/>
  <c r="E135" i="4"/>
  <c r="F135" i="4"/>
  <c r="G135" i="4"/>
  <c r="H135" i="4"/>
  <c r="J135" i="4"/>
  <c r="K135" i="4"/>
  <c r="L135" i="4"/>
  <c r="M135" i="4"/>
  <c r="AG135" i="4"/>
  <c r="AP135" i="4"/>
  <c r="AR135" i="4"/>
  <c r="C136" i="4"/>
  <c r="D136" i="4"/>
  <c r="E136" i="4"/>
  <c r="F136" i="4"/>
  <c r="G136" i="4"/>
  <c r="H136" i="4"/>
  <c r="J136" i="4"/>
  <c r="K136" i="4"/>
  <c r="L136" i="4"/>
  <c r="M136" i="4"/>
  <c r="AG136" i="4"/>
  <c r="AP136" i="4"/>
  <c r="AR136" i="4"/>
  <c r="C137" i="4"/>
  <c r="D137" i="4"/>
  <c r="E137" i="4"/>
  <c r="F137" i="4"/>
  <c r="G137" i="4"/>
  <c r="H137" i="4"/>
  <c r="J137" i="4"/>
  <c r="K137" i="4"/>
  <c r="L137" i="4"/>
  <c r="M137" i="4"/>
  <c r="AG137" i="4"/>
  <c r="AP137" i="4"/>
  <c r="AR137" i="4"/>
  <c r="C138" i="4"/>
  <c r="D138" i="4"/>
  <c r="E138" i="4"/>
  <c r="F138" i="4"/>
  <c r="G138" i="4"/>
  <c r="H138" i="4"/>
  <c r="J138" i="4"/>
  <c r="K138" i="4"/>
  <c r="L138" i="4"/>
  <c r="M138" i="4"/>
  <c r="AG138" i="4"/>
  <c r="AP138" i="4"/>
  <c r="AR138" i="4"/>
  <c r="C139" i="4"/>
  <c r="D139" i="4"/>
  <c r="E139" i="4"/>
  <c r="F139" i="4"/>
  <c r="G139" i="4"/>
  <c r="H139" i="4"/>
  <c r="J139" i="4"/>
  <c r="K139" i="4"/>
  <c r="L139" i="4"/>
  <c r="M139" i="4"/>
  <c r="AG139" i="4"/>
  <c r="AP139" i="4"/>
  <c r="AR139" i="4"/>
  <c r="C140" i="4"/>
  <c r="D140" i="4"/>
  <c r="E140" i="4"/>
  <c r="F140" i="4"/>
  <c r="G140" i="4"/>
  <c r="H140" i="4"/>
  <c r="J140" i="4"/>
  <c r="K140" i="4"/>
  <c r="L140" i="4"/>
  <c r="M140" i="4"/>
  <c r="AG140" i="4"/>
  <c r="AP140" i="4"/>
  <c r="AR140" i="4"/>
  <c r="C141" i="4"/>
  <c r="D141" i="4"/>
  <c r="E141" i="4"/>
  <c r="F141" i="4"/>
  <c r="G141" i="4"/>
  <c r="H141" i="4"/>
  <c r="J141" i="4"/>
  <c r="K141" i="4"/>
  <c r="L141" i="4"/>
  <c r="M141" i="4"/>
  <c r="AG141" i="4"/>
  <c r="AP141" i="4"/>
  <c r="AR141" i="4"/>
  <c r="C142" i="4"/>
  <c r="D142" i="4"/>
  <c r="E142" i="4"/>
  <c r="F142" i="4"/>
  <c r="G142" i="4"/>
  <c r="H142" i="4"/>
  <c r="J142" i="4"/>
  <c r="K142" i="4"/>
  <c r="L142" i="4"/>
  <c r="M142" i="4"/>
  <c r="AG142" i="4"/>
  <c r="AP142" i="4"/>
  <c r="AR142" i="4"/>
  <c r="C143" i="4"/>
  <c r="D143" i="4"/>
  <c r="E143" i="4"/>
  <c r="F143" i="4"/>
  <c r="G143" i="4"/>
  <c r="H143" i="4"/>
  <c r="J143" i="4"/>
  <c r="K143" i="4"/>
  <c r="L143" i="4"/>
  <c r="M143" i="4"/>
  <c r="AG143" i="4"/>
  <c r="AP143" i="4"/>
  <c r="AR143" i="4"/>
  <c r="C144" i="4"/>
  <c r="D144" i="4"/>
  <c r="E144" i="4"/>
  <c r="F144" i="4"/>
  <c r="G144" i="4"/>
  <c r="H144" i="4"/>
  <c r="J144" i="4"/>
  <c r="K144" i="4"/>
  <c r="L144" i="4"/>
  <c r="M144" i="4"/>
  <c r="AG144" i="4"/>
  <c r="AP144" i="4"/>
  <c r="AR144" i="4"/>
  <c r="C145" i="4"/>
  <c r="D145" i="4"/>
  <c r="E145" i="4"/>
  <c r="F145" i="4"/>
  <c r="G145" i="4"/>
  <c r="H145" i="4"/>
  <c r="J145" i="4"/>
  <c r="K145" i="4"/>
  <c r="L145" i="4"/>
  <c r="M145" i="4"/>
  <c r="AG145" i="4"/>
  <c r="AP145" i="4"/>
  <c r="AR145" i="4"/>
  <c r="C146" i="4"/>
  <c r="D146" i="4"/>
  <c r="E146" i="4"/>
  <c r="F146" i="4"/>
  <c r="G146" i="4"/>
  <c r="H146" i="4"/>
  <c r="J146" i="4"/>
  <c r="K146" i="4"/>
  <c r="L146" i="4"/>
  <c r="M146" i="4"/>
  <c r="AG146" i="4"/>
  <c r="AP146" i="4"/>
  <c r="AR146" i="4"/>
  <c r="C147" i="4"/>
  <c r="D147" i="4"/>
  <c r="E147" i="4"/>
  <c r="F147" i="4"/>
  <c r="G147" i="4"/>
  <c r="H147" i="4"/>
  <c r="J147" i="4"/>
  <c r="K147" i="4"/>
  <c r="L147" i="4"/>
  <c r="M147" i="4"/>
  <c r="AG147" i="4"/>
  <c r="AP147" i="4"/>
  <c r="AR147" i="4"/>
  <c r="C148" i="4"/>
  <c r="D148" i="4"/>
  <c r="E148" i="4"/>
  <c r="F148" i="4"/>
  <c r="G148" i="4"/>
  <c r="H148" i="4"/>
  <c r="J148" i="4"/>
  <c r="K148" i="4"/>
  <c r="L148" i="4"/>
  <c r="M148" i="4"/>
  <c r="AG148" i="4"/>
  <c r="AP148" i="4"/>
  <c r="AR148" i="4"/>
  <c r="C149" i="4"/>
  <c r="D149" i="4"/>
  <c r="E149" i="4"/>
  <c r="F149" i="4"/>
  <c r="G149" i="4"/>
  <c r="H149" i="4"/>
  <c r="J149" i="4"/>
  <c r="K149" i="4"/>
  <c r="L149" i="4"/>
  <c r="M149" i="4"/>
  <c r="AG149" i="4"/>
  <c r="AP149" i="4"/>
  <c r="AR149" i="4"/>
  <c r="C150" i="4"/>
  <c r="D150" i="4"/>
  <c r="E150" i="4"/>
  <c r="F150" i="4"/>
  <c r="G150" i="4"/>
  <c r="H150" i="4"/>
  <c r="J150" i="4"/>
  <c r="K150" i="4"/>
  <c r="L150" i="4"/>
  <c r="M150" i="4"/>
  <c r="AG150" i="4"/>
  <c r="AP150" i="4"/>
  <c r="AR150" i="4"/>
  <c r="C151" i="4"/>
  <c r="D151" i="4"/>
  <c r="E151" i="4"/>
  <c r="F151" i="4"/>
  <c r="G151" i="4"/>
  <c r="H151" i="4"/>
  <c r="J151" i="4"/>
  <c r="K151" i="4"/>
  <c r="L151" i="4"/>
  <c r="M151" i="4"/>
  <c r="AG151" i="4"/>
  <c r="AP151" i="4"/>
  <c r="AR151" i="4"/>
  <c r="C152" i="4"/>
  <c r="D152" i="4"/>
  <c r="E152" i="4"/>
  <c r="F152" i="4"/>
  <c r="G152" i="4"/>
  <c r="H152" i="4"/>
  <c r="J152" i="4"/>
  <c r="K152" i="4"/>
  <c r="L152" i="4"/>
  <c r="M152" i="4"/>
  <c r="AG152" i="4"/>
  <c r="AP152" i="4"/>
  <c r="AR152" i="4"/>
  <c r="C153" i="4"/>
  <c r="D153" i="4"/>
  <c r="E153" i="4"/>
  <c r="F153" i="4"/>
  <c r="G153" i="4"/>
  <c r="H153" i="4"/>
  <c r="J153" i="4"/>
  <c r="K153" i="4"/>
  <c r="L153" i="4"/>
  <c r="M153" i="4"/>
  <c r="AG153" i="4"/>
  <c r="AP153" i="4"/>
  <c r="AR153" i="4"/>
  <c r="C154" i="4"/>
  <c r="D154" i="4"/>
  <c r="E154" i="4"/>
  <c r="F154" i="4"/>
  <c r="G154" i="4"/>
  <c r="H154" i="4"/>
  <c r="J154" i="4"/>
  <c r="K154" i="4"/>
  <c r="L154" i="4"/>
  <c r="M154" i="4"/>
  <c r="AG154" i="4"/>
  <c r="AP154" i="4"/>
  <c r="AR154" i="4"/>
  <c r="C155" i="4"/>
  <c r="D155" i="4"/>
  <c r="E155" i="4"/>
  <c r="F155" i="4"/>
  <c r="G155" i="4"/>
  <c r="H155" i="4"/>
  <c r="J155" i="4"/>
  <c r="K155" i="4"/>
  <c r="L155" i="4"/>
  <c r="M155" i="4"/>
  <c r="AG155" i="4"/>
  <c r="AP155" i="4"/>
  <c r="AR155" i="4"/>
  <c r="C156" i="4"/>
  <c r="D156" i="4"/>
  <c r="E156" i="4"/>
  <c r="F156" i="4"/>
  <c r="G156" i="4"/>
  <c r="H156" i="4"/>
  <c r="J156" i="4"/>
  <c r="K156" i="4"/>
  <c r="L156" i="4"/>
  <c r="M156" i="4"/>
  <c r="AG156" i="4"/>
  <c r="AP156" i="4"/>
  <c r="AR156" i="4"/>
  <c r="C157" i="4"/>
  <c r="D157" i="4"/>
  <c r="E157" i="4"/>
  <c r="F157" i="4"/>
  <c r="G157" i="4"/>
  <c r="H157" i="4"/>
  <c r="J157" i="4"/>
  <c r="K157" i="4"/>
  <c r="L157" i="4"/>
  <c r="M157" i="4"/>
  <c r="AG157" i="4"/>
  <c r="AP157" i="4"/>
  <c r="AR157" i="4"/>
  <c r="C158" i="4"/>
  <c r="D158" i="4"/>
  <c r="E158" i="4"/>
  <c r="F158" i="4"/>
  <c r="G158" i="4"/>
  <c r="H158" i="4"/>
  <c r="J158" i="4"/>
  <c r="K158" i="4"/>
  <c r="L158" i="4"/>
  <c r="M158" i="4"/>
  <c r="AG158" i="4"/>
  <c r="AP158" i="4"/>
  <c r="AR158" i="4"/>
  <c r="C159" i="4"/>
  <c r="D159" i="4"/>
  <c r="E159" i="4"/>
  <c r="F159" i="4"/>
  <c r="G159" i="4"/>
  <c r="H159" i="4"/>
  <c r="J159" i="4"/>
  <c r="K159" i="4"/>
  <c r="L159" i="4"/>
  <c r="M159" i="4"/>
  <c r="AG159" i="4"/>
  <c r="AP159" i="4"/>
  <c r="AR159" i="4"/>
  <c r="C160" i="4"/>
  <c r="D160" i="4"/>
  <c r="E160" i="4"/>
  <c r="F160" i="4"/>
  <c r="G160" i="4"/>
  <c r="H160" i="4"/>
  <c r="J160" i="4"/>
  <c r="K160" i="4"/>
  <c r="L160" i="4"/>
  <c r="M160" i="4"/>
  <c r="AG160" i="4"/>
  <c r="AP160" i="4"/>
  <c r="AR160" i="4"/>
  <c r="C161" i="4"/>
  <c r="D161" i="4"/>
  <c r="E161" i="4"/>
  <c r="F161" i="4"/>
  <c r="G161" i="4"/>
  <c r="H161" i="4"/>
  <c r="J161" i="4"/>
  <c r="K161" i="4"/>
  <c r="L161" i="4"/>
  <c r="M161" i="4"/>
  <c r="AG161" i="4"/>
  <c r="AP161" i="4"/>
  <c r="AR161" i="4"/>
  <c r="C162" i="4"/>
  <c r="D162" i="4"/>
  <c r="E162" i="4"/>
  <c r="F162" i="4"/>
  <c r="G162" i="4"/>
  <c r="H162" i="4"/>
  <c r="J162" i="4"/>
  <c r="K162" i="4"/>
  <c r="L162" i="4"/>
  <c r="M162" i="4"/>
  <c r="AG162" i="4"/>
  <c r="AP162" i="4"/>
  <c r="AR162" i="4"/>
  <c r="C163" i="4"/>
  <c r="D163" i="4"/>
  <c r="E163" i="4"/>
  <c r="F163" i="4"/>
  <c r="G163" i="4"/>
  <c r="H163" i="4"/>
  <c r="J163" i="4"/>
  <c r="K163" i="4"/>
  <c r="L163" i="4"/>
  <c r="M163" i="4"/>
  <c r="AG163" i="4"/>
  <c r="AP163" i="4"/>
  <c r="AR163" i="4"/>
  <c r="C164" i="4"/>
  <c r="D164" i="4"/>
  <c r="E164" i="4"/>
  <c r="F164" i="4"/>
  <c r="G164" i="4"/>
  <c r="H164" i="4"/>
  <c r="J164" i="4"/>
  <c r="K164" i="4"/>
  <c r="L164" i="4"/>
  <c r="M164" i="4"/>
  <c r="AG164" i="4"/>
  <c r="AP164" i="4"/>
  <c r="AR164" i="4"/>
  <c r="C165" i="4"/>
  <c r="D165" i="4"/>
  <c r="E165" i="4"/>
  <c r="F165" i="4"/>
  <c r="G165" i="4"/>
  <c r="H165" i="4"/>
  <c r="J165" i="4"/>
  <c r="K165" i="4"/>
  <c r="L165" i="4"/>
  <c r="M165" i="4"/>
  <c r="AG165" i="4"/>
  <c r="AP165" i="4"/>
  <c r="AR165" i="4"/>
  <c r="C166" i="4"/>
  <c r="D166" i="4"/>
  <c r="E166" i="4"/>
  <c r="F166" i="4"/>
  <c r="G166" i="4"/>
  <c r="H166" i="4"/>
  <c r="J166" i="4"/>
  <c r="K166" i="4"/>
  <c r="L166" i="4"/>
  <c r="M166" i="4"/>
  <c r="AG166" i="4"/>
  <c r="AP166" i="4"/>
  <c r="AR166" i="4"/>
  <c r="C167" i="4"/>
  <c r="D167" i="4"/>
  <c r="E167" i="4"/>
  <c r="F167" i="4"/>
  <c r="G167" i="4"/>
  <c r="H167" i="4"/>
  <c r="J167" i="4"/>
  <c r="K167" i="4"/>
  <c r="L167" i="4"/>
  <c r="M167" i="4"/>
  <c r="AG167" i="4"/>
  <c r="AP167" i="4"/>
  <c r="AR167" i="4"/>
  <c r="C168" i="4"/>
  <c r="D168" i="4"/>
  <c r="E168" i="4"/>
  <c r="F168" i="4"/>
  <c r="G168" i="4"/>
  <c r="H168" i="4"/>
  <c r="J168" i="4"/>
  <c r="K168" i="4"/>
  <c r="L168" i="4"/>
  <c r="M168" i="4"/>
  <c r="AG168" i="4"/>
  <c r="AP168" i="4"/>
  <c r="AR168" i="4"/>
  <c r="C169" i="4"/>
  <c r="D169" i="4"/>
  <c r="E169" i="4"/>
  <c r="F169" i="4"/>
  <c r="G169" i="4"/>
  <c r="H169" i="4"/>
  <c r="J169" i="4"/>
  <c r="K169" i="4"/>
  <c r="L169" i="4"/>
  <c r="M169" i="4"/>
  <c r="AG169" i="4"/>
  <c r="AP169" i="4"/>
  <c r="AR169" i="4"/>
  <c r="C170" i="4"/>
  <c r="D170" i="4"/>
  <c r="E170" i="4"/>
  <c r="F170" i="4"/>
  <c r="G170" i="4"/>
  <c r="H170" i="4"/>
  <c r="J170" i="4"/>
  <c r="K170" i="4"/>
  <c r="L170" i="4"/>
  <c r="M170" i="4"/>
  <c r="AG170" i="4"/>
  <c r="AP170" i="4"/>
  <c r="AR170" i="4"/>
  <c r="C171" i="4"/>
  <c r="D171" i="4"/>
  <c r="E171" i="4"/>
  <c r="F171" i="4"/>
  <c r="G171" i="4"/>
  <c r="H171" i="4"/>
  <c r="J171" i="4"/>
  <c r="K171" i="4"/>
  <c r="L171" i="4"/>
  <c r="M171" i="4"/>
  <c r="AG171" i="4"/>
  <c r="AP171" i="4"/>
  <c r="AR171" i="4"/>
  <c r="N172" i="4"/>
  <c r="O172" i="4"/>
  <c r="P172" i="4"/>
  <c r="Q172" i="4"/>
  <c r="R172" i="4"/>
  <c r="S172" i="4"/>
  <c r="T172" i="4"/>
  <c r="C172" i="4"/>
  <c r="D172" i="4"/>
  <c r="E172" i="4"/>
  <c r="F172" i="4"/>
  <c r="G172" i="4"/>
  <c r="H172" i="4"/>
  <c r="J172" i="4"/>
  <c r="K172" i="4"/>
  <c r="L172" i="4"/>
  <c r="M172" i="4"/>
  <c r="AG172" i="4"/>
  <c r="AP172" i="4"/>
  <c r="AR172" i="4"/>
  <c r="C174" i="4"/>
  <c r="D174" i="4"/>
  <c r="E174" i="4"/>
  <c r="F174" i="4"/>
  <c r="G174" i="4"/>
  <c r="H174" i="4"/>
  <c r="J174" i="4"/>
  <c r="K174" i="4"/>
  <c r="L174" i="4"/>
  <c r="M174" i="4"/>
  <c r="AG174" i="4"/>
  <c r="AP174" i="4"/>
  <c r="AR174" i="4"/>
  <c r="C175" i="4"/>
  <c r="D175" i="4"/>
  <c r="E175" i="4"/>
  <c r="F175" i="4"/>
  <c r="G175" i="4"/>
  <c r="H175" i="4"/>
  <c r="J175" i="4"/>
  <c r="K175" i="4"/>
  <c r="L175" i="4"/>
  <c r="M175" i="4"/>
  <c r="AG175" i="4"/>
  <c r="AP175" i="4"/>
  <c r="AR175" i="4"/>
  <c r="C176" i="4"/>
  <c r="D176" i="4"/>
  <c r="E176" i="4"/>
  <c r="F176" i="4"/>
  <c r="G176" i="4"/>
  <c r="H176" i="4"/>
  <c r="J176" i="4"/>
  <c r="K176" i="4"/>
  <c r="L176" i="4"/>
  <c r="M176" i="4"/>
  <c r="AG176" i="4"/>
  <c r="AP176" i="4"/>
  <c r="AR176" i="4"/>
  <c r="C177" i="4"/>
  <c r="D177" i="4"/>
  <c r="E177" i="4"/>
  <c r="F177" i="4"/>
  <c r="G177" i="4"/>
  <c r="H177" i="4"/>
  <c r="J177" i="4"/>
  <c r="K177" i="4"/>
  <c r="L177" i="4"/>
  <c r="M177" i="4"/>
  <c r="AG177" i="4"/>
  <c r="AP177" i="4"/>
  <c r="AR177" i="4"/>
  <c r="C178" i="4"/>
  <c r="D178" i="4"/>
  <c r="E178" i="4"/>
  <c r="F178" i="4"/>
  <c r="G178" i="4"/>
  <c r="H178" i="4"/>
  <c r="J178" i="4"/>
  <c r="K178" i="4"/>
  <c r="L178" i="4"/>
  <c r="M178" i="4"/>
  <c r="AG178" i="4"/>
  <c r="AP178" i="4"/>
  <c r="AR178" i="4"/>
  <c r="C179" i="4"/>
  <c r="D179" i="4"/>
  <c r="E179" i="4"/>
  <c r="F179" i="4"/>
  <c r="G179" i="4"/>
  <c r="H179" i="4"/>
  <c r="J179" i="4"/>
  <c r="K179" i="4"/>
  <c r="L179" i="4"/>
  <c r="M179" i="4"/>
  <c r="AG179" i="4"/>
  <c r="AP179" i="4"/>
  <c r="AR179" i="4"/>
  <c r="C180" i="4"/>
  <c r="D180" i="4"/>
  <c r="E180" i="4"/>
  <c r="F180" i="4"/>
  <c r="G180" i="4"/>
  <c r="H180" i="4"/>
  <c r="J180" i="4"/>
  <c r="K180" i="4"/>
  <c r="L180" i="4"/>
  <c r="M180" i="4"/>
  <c r="AG180" i="4"/>
  <c r="AP180" i="4"/>
  <c r="AR180" i="4"/>
  <c r="C181" i="4"/>
  <c r="D181" i="4"/>
  <c r="E181" i="4"/>
  <c r="F181" i="4"/>
  <c r="G181" i="4"/>
  <c r="H181" i="4"/>
  <c r="J181" i="4"/>
  <c r="K181" i="4"/>
  <c r="L181" i="4"/>
  <c r="M181" i="4"/>
  <c r="AG181" i="4"/>
  <c r="AP181" i="4"/>
  <c r="AR181" i="4"/>
  <c r="C182" i="4"/>
  <c r="D182" i="4"/>
  <c r="E182" i="4"/>
  <c r="F182" i="4"/>
  <c r="G182" i="4"/>
  <c r="H182" i="4"/>
  <c r="J182" i="4"/>
  <c r="K182" i="4"/>
  <c r="L182" i="4"/>
  <c r="M182" i="4"/>
  <c r="AG182" i="4"/>
  <c r="AP182" i="4"/>
  <c r="AR182" i="4"/>
  <c r="C183" i="4"/>
  <c r="D183" i="4"/>
  <c r="E183" i="4"/>
  <c r="F183" i="4"/>
  <c r="G183" i="4"/>
  <c r="H183" i="4"/>
  <c r="J183" i="4"/>
  <c r="K183" i="4"/>
  <c r="L183" i="4"/>
  <c r="M183" i="4"/>
  <c r="AG183" i="4"/>
  <c r="AP183" i="4"/>
  <c r="AR183" i="4"/>
  <c r="C184" i="4"/>
  <c r="D184" i="4"/>
  <c r="E184" i="4"/>
  <c r="F184" i="4"/>
  <c r="G184" i="4"/>
  <c r="H184" i="4"/>
  <c r="J184" i="4"/>
  <c r="K184" i="4"/>
  <c r="L184" i="4"/>
  <c r="M184" i="4"/>
  <c r="AG184" i="4"/>
  <c r="AP184" i="4"/>
  <c r="AR184" i="4"/>
  <c r="C185" i="4"/>
  <c r="D185" i="4"/>
  <c r="E185" i="4"/>
  <c r="F185" i="4"/>
  <c r="G185" i="4"/>
  <c r="H185" i="4"/>
  <c r="J185" i="4"/>
  <c r="K185" i="4"/>
  <c r="L185" i="4"/>
  <c r="M185" i="4"/>
  <c r="AG185" i="4"/>
  <c r="AP185" i="4"/>
  <c r="AR185" i="4"/>
  <c r="C186" i="4"/>
  <c r="D186" i="4"/>
  <c r="E186" i="4"/>
  <c r="F186" i="4"/>
  <c r="G186" i="4"/>
  <c r="H186" i="4"/>
  <c r="J186" i="4"/>
  <c r="K186" i="4"/>
  <c r="L186" i="4"/>
  <c r="M186" i="4"/>
  <c r="AG186" i="4"/>
  <c r="AP186" i="4"/>
  <c r="AR186" i="4"/>
  <c r="C187" i="4"/>
  <c r="D187" i="4"/>
  <c r="E187" i="4"/>
  <c r="F187" i="4"/>
  <c r="G187" i="4"/>
  <c r="H187" i="4"/>
  <c r="J187" i="4"/>
  <c r="K187" i="4"/>
  <c r="L187" i="4"/>
  <c r="M187" i="4"/>
  <c r="AG187" i="4"/>
  <c r="AP187" i="4"/>
  <c r="AR187" i="4"/>
  <c r="C188" i="4"/>
  <c r="D188" i="4"/>
  <c r="E188" i="4"/>
  <c r="F188" i="4"/>
  <c r="G188" i="4"/>
  <c r="H188" i="4"/>
  <c r="J188" i="4"/>
  <c r="K188" i="4"/>
  <c r="L188" i="4"/>
  <c r="M188" i="4"/>
  <c r="AG188" i="4"/>
  <c r="AP188" i="4"/>
  <c r="AR188" i="4"/>
  <c r="C189" i="4"/>
  <c r="D189" i="4"/>
  <c r="E189" i="4"/>
  <c r="F189" i="4"/>
  <c r="G189" i="4"/>
  <c r="H189" i="4"/>
  <c r="J189" i="4"/>
  <c r="K189" i="4"/>
  <c r="L189" i="4"/>
  <c r="M189" i="4"/>
  <c r="AG189" i="4"/>
  <c r="AP189" i="4"/>
  <c r="AR189" i="4"/>
  <c r="C190" i="4"/>
  <c r="D190" i="4"/>
  <c r="E190" i="4"/>
  <c r="F190" i="4"/>
  <c r="G190" i="4"/>
  <c r="H190" i="4"/>
  <c r="J190" i="4"/>
  <c r="K190" i="4"/>
  <c r="L190" i="4"/>
  <c r="M190" i="4"/>
  <c r="AG190" i="4"/>
  <c r="AP190" i="4"/>
  <c r="AR190" i="4"/>
  <c r="C191" i="4"/>
  <c r="D191" i="4"/>
  <c r="E191" i="4"/>
  <c r="F191" i="4"/>
  <c r="G191" i="4"/>
  <c r="H191" i="4"/>
  <c r="J191" i="4"/>
  <c r="K191" i="4"/>
  <c r="L191" i="4"/>
  <c r="M191" i="4"/>
  <c r="AG191" i="4"/>
  <c r="AP191" i="4"/>
  <c r="AR191" i="4"/>
  <c r="C192" i="4"/>
  <c r="D192" i="4"/>
  <c r="E192" i="4"/>
  <c r="F192" i="4"/>
  <c r="G192" i="4"/>
  <c r="H192" i="4"/>
  <c r="J192" i="4"/>
  <c r="K192" i="4"/>
  <c r="L192" i="4"/>
  <c r="M192" i="4"/>
  <c r="AG192" i="4"/>
  <c r="AP192" i="4"/>
  <c r="AR192" i="4"/>
  <c r="C193" i="4"/>
  <c r="D193" i="4"/>
  <c r="E193" i="4"/>
  <c r="F193" i="4"/>
  <c r="G193" i="4"/>
  <c r="H193" i="4"/>
  <c r="J193" i="4"/>
  <c r="K193" i="4"/>
  <c r="L193" i="4"/>
  <c r="M193" i="4"/>
  <c r="AG193" i="4"/>
  <c r="AP193" i="4"/>
  <c r="AR193" i="4"/>
  <c r="C194" i="4"/>
  <c r="D194" i="4"/>
  <c r="E194" i="4"/>
  <c r="F194" i="4"/>
  <c r="G194" i="4"/>
  <c r="H194" i="4"/>
  <c r="J194" i="4"/>
  <c r="K194" i="4"/>
  <c r="L194" i="4"/>
  <c r="M194" i="4"/>
  <c r="AG194" i="4"/>
  <c r="AP194" i="4"/>
  <c r="AR194" i="4"/>
  <c r="C195" i="4"/>
  <c r="D195" i="4"/>
  <c r="E195" i="4"/>
  <c r="F195" i="4"/>
  <c r="G195" i="4"/>
  <c r="H195" i="4"/>
  <c r="J195" i="4"/>
  <c r="K195" i="4"/>
  <c r="L195" i="4"/>
  <c r="M195" i="4"/>
  <c r="AG195" i="4"/>
  <c r="AP195" i="4"/>
  <c r="AR195" i="4"/>
  <c r="C196" i="4"/>
  <c r="D196" i="4"/>
  <c r="E196" i="4"/>
  <c r="F196" i="4"/>
  <c r="G196" i="4"/>
  <c r="H196" i="4"/>
  <c r="J196" i="4"/>
  <c r="K196" i="4"/>
  <c r="L196" i="4"/>
  <c r="M196" i="4"/>
  <c r="AG196" i="4"/>
  <c r="AP196" i="4"/>
  <c r="AR196" i="4"/>
  <c r="C197" i="4"/>
  <c r="D197" i="4"/>
  <c r="E197" i="4"/>
  <c r="F197" i="4"/>
  <c r="G197" i="4"/>
  <c r="H197" i="4"/>
  <c r="J197" i="4"/>
  <c r="K197" i="4"/>
  <c r="L197" i="4"/>
  <c r="M197" i="4"/>
  <c r="AG197" i="4"/>
  <c r="AP197" i="4"/>
  <c r="AR197" i="4"/>
  <c r="C198" i="4"/>
  <c r="D198" i="4"/>
  <c r="E198" i="4"/>
  <c r="F198" i="4"/>
  <c r="G198" i="4"/>
  <c r="H198" i="4"/>
  <c r="J198" i="4"/>
  <c r="K198" i="4"/>
  <c r="L198" i="4"/>
  <c r="M198" i="4"/>
  <c r="AG198" i="4"/>
  <c r="AP198" i="4"/>
  <c r="AR198" i="4"/>
  <c r="C199" i="4"/>
  <c r="D199" i="4"/>
  <c r="E199" i="4"/>
  <c r="F199" i="4"/>
  <c r="G199" i="4"/>
  <c r="H199" i="4"/>
  <c r="J199" i="4"/>
  <c r="K199" i="4"/>
  <c r="L199" i="4"/>
  <c r="M199" i="4"/>
  <c r="AG199" i="4"/>
  <c r="AP199" i="4"/>
  <c r="AR199" i="4"/>
  <c r="C200" i="4"/>
  <c r="D200" i="4"/>
  <c r="E200" i="4"/>
  <c r="F200" i="4"/>
  <c r="G200" i="4"/>
  <c r="H200" i="4"/>
  <c r="J200" i="4"/>
  <c r="K200" i="4"/>
  <c r="L200" i="4"/>
  <c r="M200" i="4"/>
  <c r="AG200" i="4"/>
  <c r="AP200" i="4"/>
  <c r="AR200" i="4"/>
  <c r="C201" i="4"/>
  <c r="D201" i="4"/>
  <c r="E201" i="4"/>
  <c r="F201" i="4"/>
  <c r="G201" i="4"/>
  <c r="H201" i="4"/>
  <c r="J201" i="4"/>
  <c r="K201" i="4"/>
  <c r="L201" i="4"/>
  <c r="M201" i="4"/>
  <c r="AG201" i="4"/>
  <c r="AP201" i="4"/>
  <c r="AR201" i="4"/>
  <c r="C202" i="4"/>
  <c r="D202" i="4"/>
  <c r="E202" i="4"/>
  <c r="F202" i="4"/>
  <c r="G202" i="4"/>
  <c r="H202" i="4"/>
  <c r="J202" i="4"/>
  <c r="K202" i="4"/>
  <c r="L202" i="4"/>
  <c r="M202" i="4"/>
  <c r="AG202" i="4"/>
  <c r="AP202" i="4"/>
  <c r="AR202" i="4"/>
  <c r="C203" i="4"/>
  <c r="D203" i="4"/>
  <c r="E203" i="4"/>
  <c r="F203" i="4"/>
  <c r="G203" i="4"/>
  <c r="H203" i="4"/>
  <c r="J203" i="4"/>
  <c r="K203" i="4"/>
  <c r="L203" i="4"/>
  <c r="M203" i="4"/>
  <c r="AG203" i="4"/>
  <c r="AP203" i="4"/>
  <c r="AR203" i="4"/>
  <c r="C204" i="4"/>
  <c r="D204" i="4"/>
  <c r="E204" i="4"/>
  <c r="F204" i="4"/>
  <c r="G204" i="4"/>
  <c r="H204" i="4"/>
  <c r="J204" i="4"/>
  <c r="K204" i="4"/>
  <c r="L204" i="4"/>
  <c r="M204" i="4"/>
  <c r="AG204" i="4"/>
  <c r="AP204" i="4"/>
  <c r="AR204" i="4"/>
  <c r="C205" i="4"/>
  <c r="D205" i="4"/>
  <c r="E205" i="4"/>
  <c r="F205" i="4"/>
  <c r="G205" i="4"/>
  <c r="H205" i="4"/>
  <c r="J205" i="4"/>
  <c r="K205" i="4"/>
  <c r="L205" i="4"/>
  <c r="M205" i="4"/>
  <c r="AG205" i="4"/>
  <c r="AP205" i="4"/>
  <c r="AR205" i="4"/>
  <c r="C206" i="4"/>
  <c r="D206" i="4"/>
  <c r="E206" i="4"/>
  <c r="F206" i="4"/>
  <c r="G206" i="4"/>
  <c r="H206" i="4"/>
  <c r="J206" i="4"/>
  <c r="K206" i="4"/>
  <c r="L206" i="4"/>
  <c r="M206" i="4"/>
  <c r="AG206" i="4"/>
  <c r="AP206" i="4"/>
  <c r="AR206" i="4"/>
  <c r="C207" i="4"/>
  <c r="D207" i="4"/>
  <c r="E207" i="4"/>
  <c r="F207" i="4"/>
  <c r="G207" i="4"/>
  <c r="H207" i="4"/>
  <c r="J207" i="4"/>
  <c r="K207" i="4"/>
  <c r="L207" i="4"/>
  <c r="M207" i="4"/>
  <c r="AG207" i="4"/>
  <c r="AP207" i="4"/>
  <c r="AR207" i="4"/>
  <c r="C208" i="4"/>
  <c r="D208" i="4"/>
  <c r="E208" i="4"/>
  <c r="F208" i="4"/>
  <c r="G208" i="4"/>
  <c r="H208" i="4"/>
  <c r="J208" i="4"/>
  <c r="K208" i="4"/>
  <c r="L208" i="4"/>
  <c r="M208" i="4"/>
  <c r="AG208" i="4"/>
  <c r="AP208" i="4"/>
  <c r="AR208" i="4"/>
  <c r="C209" i="4"/>
  <c r="D209" i="4"/>
  <c r="E209" i="4"/>
  <c r="F209" i="4"/>
  <c r="G209" i="4"/>
  <c r="H209" i="4"/>
  <c r="J209" i="4"/>
  <c r="K209" i="4"/>
  <c r="L209" i="4"/>
  <c r="M209" i="4"/>
  <c r="AG209" i="4"/>
  <c r="AP209" i="4"/>
  <c r="AR209" i="4"/>
  <c r="C210" i="4"/>
  <c r="D210" i="4"/>
  <c r="E210" i="4"/>
  <c r="F210" i="4"/>
  <c r="G210" i="4"/>
  <c r="H210" i="4"/>
  <c r="J210" i="4"/>
  <c r="K210" i="4"/>
  <c r="L210" i="4"/>
  <c r="M210" i="4"/>
  <c r="AG210" i="4"/>
  <c r="AP210" i="4"/>
  <c r="AR210" i="4"/>
  <c r="C211" i="4"/>
  <c r="D211" i="4"/>
  <c r="E211" i="4"/>
  <c r="F211" i="4"/>
  <c r="G211" i="4"/>
  <c r="H211" i="4"/>
  <c r="J211" i="4"/>
  <c r="K211" i="4"/>
  <c r="L211" i="4"/>
  <c r="M211" i="4"/>
  <c r="AG211" i="4"/>
  <c r="AP211" i="4"/>
  <c r="AR211" i="4"/>
  <c r="C212" i="4"/>
  <c r="D212" i="4"/>
  <c r="E212" i="4"/>
  <c r="F212" i="4"/>
  <c r="G212" i="4"/>
  <c r="H212" i="4"/>
  <c r="J212" i="4"/>
  <c r="K212" i="4"/>
  <c r="L212" i="4"/>
  <c r="M212" i="4"/>
  <c r="AG212" i="4"/>
  <c r="AP212" i="4"/>
  <c r="AR212" i="4"/>
  <c r="C213" i="4"/>
  <c r="D213" i="4"/>
  <c r="E213" i="4"/>
  <c r="F213" i="4"/>
  <c r="G213" i="4"/>
  <c r="H213" i="4"/>
  <c r="J213" i="4"/>
  <c r="K213" i="4"/>
  <c r="L213" i="4"/>
  <c r="M213" i="4"/>
  <c r="AG213" i="4"/>
  <c r="AP213" i="4"/>
  <c r="AR213" i="4"/>
  <c r="C214" i="4"/>
  <c r="D214" i="4"/>
  <c r="E214" i="4"/>
  <c r="F214" i="4"/>
  <c r="G214" i="4"/>
  <c r="H214" i="4"/>
  <c r="J214" i="4"/>
  <c r="K214" i="4"/>
  <c r="L214" i="4"/>
  <c r="M214" i="4"/>
  <c r="AG214" i="4"/>
  <c r="AP214" i="4"/>
  <c r="AR214" i="4"/>
  <c r="C215" i="4"/>
  <c r="D215" i="4"/>
  <c r="E215" i="4"/>
  <c r="F215" i="4"/>
  <c r="G215" i="4"/>
  <c r="H215" i="4"/>
  <c r="J215" i="4"/>
  <c r="K215" i="4"/>
  <c r="L215" i="4"/>
  <c r="M215" i="4"/>
  <c r="AG215" i="4"/>
  <c r="AP215" i="4"/>
  <c r="AR215" i="4"/>
  <c r="C216" i="4"/>
  <c r="D216" i="4"/>
  <c r="E216" i="4"/>
  <c r="F216" i="4"/>
  <c r="G216" i="4"/>
  <c r="H216" i="4"/>
  <c r="J216" i="4"/>
  <c r="K216" i="4"/>
  <c r="L216" i="4"/>
  <c r="M216" i="4"/>
  <c r="AG216" i="4"/>
  <c r="AP216" i="4"/>
  <c r="AR216" i="4"/>
  <c r="C217" i="4"/>
  <c r="D217" i="4"/>
  <c r="E217" i="4"/>
  <c r="F217" i="4"/>
  <c r="G217" i="4"/>
  <c r="H217" i="4"/>
  <c r="J217" i="4"/>
  <c r="K217" i="4"/>
  <c r="L217" i="4"/>
  <c r="M217" i="4"/>
  <c r="AG217" i="4"/>
  <c r="AP217" i="4"/>
  <c r="AR217" i="4"/>
  <c r="C218" i="4"/>
  <c r="D218" i="4"/>
  <c r="E218" i="4"/>
  <c r="F218" i="4"/>
  <c r="G218" i="4"/>
  <c r="H218" i="4"/>
  <c r="J218" i="4"/>
  <c r="K218" i="4"/>
  <c r="L218" i="4"/>
  <c r="M218" i="4"/>
  <c r="AG218" i="4"/>
  <c r="AP218" i="4"/>
  <c r="AR218" i="4"/>
  <c r="C219" i="4"/>
  <c r="D219" i="4"/>
  <c r="E219" i="4"/>
  <c r="F219" i="4"/>
  <c r="G219" i="4"/>
  <c r="H219" i="4"/>
  <c r="J219" i="4"/>
  <c r="K219" i="4"/>
  <c r="L219" i="4"/>
  <c r="M219" i="4"/>
  <c r="AG219" i="4"/>
  <c r="AP219" i="4"/>
  <c r="AR219" i="4"/>
  <c r="C220" i="4"/>
  <c r="D220" i="4"/>
  <c r="E220" i="4"/>
  <c r="F220" i="4"/>
  <c r="G220" i="4"/>
  <c r="H220" i="4"/>
  <c r="J220" i="4"/>
  <c r="K220" i="4"/>
  <c r="L220" i="4"/>
  <c r="M220" i="4"/>
  <c r="AG220" i="4"/>
  <c r="AP220" i="4"/>
  <c r="AR220" i="4"/>
  <c r="C221" i="4"/>
  <c r="D221" i="4"/>
  <c r="E221" i="4"/>
  <c r="F221" i="4"/>
  <c r="G221" i="4"/>
  <c r="H221" i="4"/>
  <c r="J221" i="4"/>
  <c r="K221" i="4"/>
  <c r="L221" i="4"/>
  <c r="M221" i="4"/>
  <c r="AG221" i="4"/>
  <c r="AP221" i="4"/>
  <c r="AR221" i="4"/>
  <c r="C222" i="4"/>
  <c r="D222" i="4"/>
  <c r="E222" i="4"/>
  <c r="F222" i="4"/>
  <c r="G222" i="4"/>
  <c r="H222" i="4"/>
  <c r="J222" i="4"/>
  <c r="K222" i="4"/>
  <c r="L222" i="4"/>
  <c r="M222" i="4"/>
  <c r="AG222" i="4"/>
  <c r="AP222" i="4"/>
  <c r="AR222" i="4"/>
  <c r="C223" i="4"/>
  <c r="D223" i="4"/>
  <c r="E223" i="4"/>
  <c r="F223" i="4"/>
  <c r="G223" i="4"/>
  <c r="H223" i="4"/>
  <c r="J223" i="4"/>
  <c r="K223" i="4"/>
  <c r="L223" i="4"/>
  <c r="M223" i="4"/>
  <c r="AG223" i="4"/>
  <c r="AP223" i="4"/>
  <c r="AR223" i="4"/>
  <c r="C224" i="4"/>
  <c r="D224" i="4"/>
  <c r="E224" i="4"/>
  <c r="F224" i="4"/>
  <c r="G224" i="4"/>
  <c r="H224" i="4"/>
  <c r="J224" i="4"/>
  <c r="K224" i="4"/>
  <c r="L224" i="4"/>
  <c r="M224" i="4"/>
  <c r="AG224" i="4"/>
  <c r="AP224" i="4"/>
  <c r="AR224" i="4"/>
  <c r="C225" i="4"/>
  <c r="D225" i="4"/>
  <c r="E225" i="4"/>
  <c r="F225" i="4"/>
  <c r="G225" i="4"/>
  <c r="H225" i="4"/>
  <c r="J225" i="4"/>
  <c r="K225" i="4"/>
  <c r="L225" i="4"/>
  <c r="M225" i="4"/>
  <c r="AG225" i="4"/>
  <c r="AP225" i="4"/>
  <c r="AR225" i="4"/>
  <c r="C226" i="4"/>
  <c r="D226" i="4"/>
  <c r="E226" i="4"/>
  <c r="F226" i="4"/>
  <c r="G226" i="4"/>
  <c r="H226" i="4"/>
  <c r="J226" i="4"/>
  <c r="K226" i="4"/>
  <c r="L226" i="4"/>
  <c r="M226" i="4"/>
  <c r="AG226" i="4"/>
  <c r="AP226" i="4"/>
  <c r="AR226" i="4"/>
  <c r="C227" i="4"/>
  <c r="D227" i="4"/>
  <c r="E227" i="4"/>
  <c r="F227" i="4"/>
  <c r="G227" i="4"/>
  <c r="H227" i="4"/>
  <c r="J227" i="4"/>
  <c r="K227" i="4"/>
  <c r="L227" i="4"/>
  <c r="M227" i="4"/>
  <c r="AG227" i="4"/>
  <c r="AP227" i="4"/>
  <c r="AR227" i="4"/>
  <c r="C228" i="4"/>
  <c r="D228" i="4"/>
  <c r="E228" i="4"/>
  <c r="F228" i="4"/>
  <c r="G228" i="4"/>
  <c r="H228" i="4"/>
  <c r="J228" i="4"/>
  <c r="K228" i="4"/>
  <c r="L228" i="4"/>
  <c r="M228" i="4"/>
  <c r="AG228" i="4"/>
  <c r="AP228" i="4"/>
  <c r="AR228" i="4"/>
  <c r="C229" i="4"/>
  <c r="D229" i="4"/>
  <c r="E229" i="4"/>
  <c r="F229" i="4"/>
  <c r="G229" i="4"/>
  <c r="H229" i="4"/>
  <c r="J229" i="4"/>
  <c r="K229" i="4"/>
  <c r="L229" i="4"/>
  <c r="M229" i="4"/>
  <c r="AG229" i="4"/>
  <c r="AP229" i="4"/>
  <c r="AR229" i="4"/>
  <c r="C230" i="4"/>
  <c r="D230" i="4"/>
  <c r="E230" i="4"/>
  <c r="F230" i="4"/>
  <c r="G230" i="4"/>
  <c r="H230" i="4"/>
  <c r="J230" i="4"/>
  <c r="K230" i="4"/>
  <c r="L230" i="4"/>
  <c r="M230" i="4"/>
  <c r="AG230" i="4"/>
  <c r="AP230" i="4"/>
  <c r="AR230" i="4"/>
  <c r="C231" i="4"/>
  <c r="D231" i="4"/>
  <c r="E231" i="4"/>
  <c r="F231" i="4"/>
  <c r="G231" i="4"/>
  <c r="H231" i="4"/>
  <c r="J231" i="4"/>
  <c r="K231" i="4"/>
  <c r="L231" i="4"/>
  <c r="M231" i="4"/>
  <c r="AG231" i="4"/>
  <c r="AP231" i="4"/>
  <c r="AR231" i="4"/>
  <c r="C232" i="4"/>
  <c r="D232" i="4"/>
  <c r="E232" i="4"/>
  <c r="F232" i="4"/>
  <c r="G232" i="4"/>
  <c r="H232" i="4"/>
  <c r="J232" i="4"/>
  <c r="K232" i="4"/>
  <c r="L232" i="4"/>
  <c r="M232" i="4"/>
  <c r="AG232" i="4"/>
  <c r="AP232" i="4"/>
  <c r="AR232" i="4"/>
  <c r="C233" i="4"/>
  <c r="D233" i="4"/>
  <c r="E233" i="4"/>
  <c r="F233" i="4"/>
  <c r="G233" i="4"/>
  <c r="H233" i="4"/>
  <c r="J233" i="4"/>
  <c r="K233" i="4"/>
  <c r="L233" i="4"/>
  <c r="M233" i="4"/>
  <c r="AG233" i="4"/>
  <c r="AP233" i="4"/>
  <c r="AR233" i="4"/>
  <c r="C234" i="4"/>
  <c r="D234" i="4"/>
  <c r="E234" i="4"/>
  <c r="F234" i="4"/>
  <c r="G234" i="4"/>
  <c r="H234" i="4"/>
  <c r="J234" i="4"/>
  <c r="K234" i="4"/>
  <c r="L234" i="4"/>
  <c r="M234" i="4"/>
  <c r="AG234" i="4"/>
  <c r="AP234" i="4"/>
  <c r="AR234" i="4"/>
  <c r="C235" i="4"/>
  <c r="D235" i="4"/>
  <c r="E235" i="4"/>
  <c r="F235" i="4"/>
  <c r="G235" i="4"/>
  <c r="H235" i="4"/>
  <c r="J235" i="4"/>
  <c r="K235" i="4"/>
  <c r="L235" i="4"/>
  <c r="M235" i="4"/>
  <c r="AG235" i="4"/>
  <c r="AP235" i="4"/>
  <c r="AR235" i="4"/>
  <c r="C236" i="4"/>
  <c r="D236" i="4"/>
  <c r="E236" i="4"/>
  <c r="F236" i="4"/>
  <c r="G236" i="4"/>
  <c r="H236" i="4"/>
  <c r="J236" i="4"/>
  <c r="K236" i="4"/>
  <c r="L236" i="4"/>
  <c r="M236" i="4"/>
  <c r="AG236" i="4"/>
  <c r="AP236" i="4"/>
  <c r="AR236" i="4"/>
  <c r="C237" i="4"/>
  <c r="D237" i="4"/>
  <c r="E237" i="4"/>
  <c r="F237" i="4"/>
  <c r="G237" i="4"/>
  <c r="H237" i="4"/>
  <c r="J237" i="4"/>
  <c r="K237" i="4"/>
  <c r="L237" i="4"/>
  <c r="M237" i="4"/>
  <c r="AG237" i="4"/>
  <c r="AP237" i="4"/>
  <c r="AR237" i="4"/>
  <c r="C238" i="4"/>
  <c r="D238" i="4"/>
  <c r="E238" i="4"/>
  <c r="F238" i="4"/>
  <c r="G238" i="4"/>
  <c r="H238" i="4"/>
  <c r="J238" i="4"/>
  <c r="K238" i="4"/>
  <c r="L238" i="4"/>
  <c r="M238" i="4"/>
  <c r="AG238" i="4"/>
  <c r="AP238" i="4"/>
  <c r="AR238" i="4"/>
  <c r="C239" i="4"/>
  <c r="D239" i="4"/>
  <c r="E239" i="4"/>
  <c r="F239" i="4"/>
  <c r="G239" i="4"/>
  <c r="H239" i="4"/>
  <c r="J239" i="4"/>
  <c r="K239" i="4"/>
  <c r="L239" i="4"/>
  <c r="M239" i="4"/>
  <c r="AG239" i="4"/>
  <c r="AP239" i="4"/>
  <c r="AR239" i="4"/>
  <c r="C240" i="4"/>
  <c r="D240" i="4"/>
  <c r="E240" i="4"/>
  <c r="F240" i="4"/>
  <c r="G240" i="4"/>
  <c r="H240" i="4"/>
  <c r="J240" i="4"/>
  <c r="K240" i="4"/>
  <c r="L240" i="4"/>
  <c r="M240" i="4"/>
  <c r="AG240" i="4"/>
  <c r="AP240" i="4"/>
  <c r="AR240" i="4"/>
  <c r="C241" i="4"/>
  <c r="D241" i="4"/>
  <c r="E241" i="4"/>
  <c r="F241" i="4"/>
  <c r="G241" i="4"/>
  <c r="H241" i="4"/>
  <c r="J241" i="4"/>
  <c r="K241" i="4"/>
  <c r="L241" i="4"/>
  <c r="M241" i="4"/>
  <c r="AG241" i="4"/>
  <c r="AP241" i="4"/>
  <c r="AR241" i="4"/>
  <c r="C242" i="4"/>
  <c r="D242" i="4"/>
  <c r="E242" i="4"/>
  <c r="F242" i="4"/>
  <c r="G242" i="4"/>
  <c r="H242" i="4"/>
  <c r="J242" i="4"/>
  <c r="K242" i="4"/>
  <c r="L242" i="4"/>
  <c r="M242" i="4"/>
  <c r="AG242" i="4"/>
  <c r="AP242" i="4"/>
  <c r="AR242" i="4"/>
  <c r="C243" i="4"/>
  <c r="D243" i="4"/>
  <c r="E243" i="4"/>
  <c r="F243" i="4"/>
  <c r="G243" i="4"/>
  <c r="H243" i="4"/>
  <c r="J243" i="4"/>
  <c r="K243" i="4"/>
  <c r="L243" i="4"/>
  <c r="M243" i="4"/>
  <c r="AG243" i="4"/>
  <c r="AP243" i="4"/>
  <c r="AR243" i="4"/>
  <c r="C244" i="4"/>
  <c r="D244" i="4"/>
  <c r="E244" i="4"/>
  <c r="F244" i="4"/>
  <c r="G244" i="4"/>
  <c r="H244" i="4"/>
  <c r="J244" i="4"/>
  <c r="K244" i="4"/>
  <c r="L244" i="4"/>
  <c r="M244" i="4"/>
  <c r="AG244" i="4"/>
  <c r="AP244" i="4"/>
  <c r="AR244" i="4"/>
  <c r="C245" i="4"/>
  <c r="D245" i="4"/>
  <c r="E245" i="4"/>
  <c r="F245" i="4"/>
  <c r="G245" i="4"/>
  <c r="H245" i="4"/>
  <c r="J245" i="4"/>
  <c r="K245" i="4"/>
  <c r="L245" i="4"/>
  <c r="M245" i="4"/>
  <c r="AG245" i="4"/>
  <c r="AP245" i="4"/>
  <c r="AR245" i="4"/>
  <c r="C246" i="4"/>
  <c r="D246" i="4"/>
  <c r="E246" i="4"/>
  <c r="F246" i="4"/>
  <c r="G246" i="4"/>
  <c r="H246" i="4"/>
  <c r="J246" i="4"/>
  <c r="K246" i="4"/>
  <c r="L246" i="4"/>
  <c r="M246" i="4"/>
  <c r="AG246" i="4"/>
  <c r="AP246" i="4"/>
  <c r="AR246" i="4"/>
  <c r="C247" i="4"/>
  <c r="D247" i="4"/>
  <c r="E247" i="4"/>
  <c r="F247" i="4"/>
  <c r="G247" i="4"/>
  <c r="H247" i="4"/>
  <c r="J247" i="4"/>
  <c r="K247" i="4"/>
  <c r="L247" i="4"/>
  <c r="M247" i="4"/>
  <c r="AG247" i="4"/>
  <c r="AP247" i="4"/>
  <c r="AR247" i="4"/>
  <c r="C248" i="4"/>
  <c r="D248" i="4"/>
  <c r="E248" i="4"/>
  <c r="F248" i="4"/>
  <c r="G248" i="4"/>
  <c r="H248" i="4"/>
  <c r="J248" i="4"/>
  <c r="K248" i="4"/>
  <c r="L248" i="4"/>
  <c r="M248" i="4"/>
  <c r="AG248" i="4"/>
  <c r="AP248" i="4"/>
  <c r="AR248" i="4"/>
  <c r="C249" i="4"/>
  <c r="D249" i="4"/>
  <c r="E249" i="4"/>
  <c r="F249" i="4"/>
  <c r="G249" i="4"/>
  <c r="H249" i="4"/>
  <c r="J249" i="4"/>
  <c r="K249" i="4"/>
  <c r="L249" i="4"/>
  <c r="M249" i="4"/>
  <c r="AG249" i="4"/>
  <c r="AP249" i="4"/>
  <c r="AR249" i="4"/>
  <c r="C250" i="4"/>
  <c r="D250" i="4"/>
  <c r="E250" i="4"/>
  <c r="F250" i="4"/>
  <c r="G250" i="4"/>
  <c r="H250" i="4"/>
  <c r="J250" i="4"/>
  <c r="K250" i="4"/>
  <c r="L250" i="4"/>
  <c r="M250" i="4"/>
  <c r="AG250" i="4"/>
  <c r="AP250" i="4"/>
  <c r="AR250" i="4"/>
  <c r="C251" i="4"/>
  <c r="D251" i="4"/>
  <c r="E251" i="4"/>
  <c r="F251" i="4"/>
  <c r="G251" i="4"/>
  <c r="H251" i="4"/>
  <c r="J251" i="4"/>
  <c r="K251" i="4"/>
  <c r="L251" i="4"/>
  <c r="M251" i="4"/>
  <c r="AG251" i="4"/>
  <c r="AP251" i="4"/>
  <c r="AR251" i="4"/>
  <c r="C252" i="4"/>
  <c r="D252" i="4"/>
  <c r="E252" i="4"/>
  <c r="F252" i="4"/>
  <c r="G252" i="4"/>
  <c r="H252" i="4"/>
  <c r="J252" i="4"/>
  <c r="K252" i="4"/>
  <c r="L252" i="4"/>
  <c r="M252" i="4"/>
  <c r="AG252" i="4"/>
  <c r="AP252" i="4"/>
  <c r="AR252" i="4"/>
  <c r="C253" i="4"/>
  <c r="D253" i="4"/>
  <c r="E253" i="4"/>
  <c r="F253" i="4"/>
  <c r="G253" i="4"/>
  <c r="H253" i="4"/>
  <c r="J253" i="4"/>
  <c r="K253" i="4"/>
  <c r="L253" i="4"/>
  <c r="M253" i="4"/>
  <c r="AG253" i="4"/>
  <c r="AP253" i="4"/>
  <c r="AR253" i="4"/>
  <c r="C254" i="4"/>
  <c r="D254" i="4"/>
  <c r="E254" i="4"/>
  <c r="F254" i="4"/>
  <c r="G254" i="4"/>
  <c r="H254" i="4"/>
  <c r="J254" i="4"/>
  <c r="K254" i="4"/>
  <c r="L254" i="4"/>
  <c r="M254" i="4"/>
  <c r="AG254" i="4"/>
  <c r="AP254" i="4"/>
  <c r="AR254" i="4"/>
  <c r="C255" i="4"/>
  <c r="D255" i="4"/>
  <c r="E255" i="4"/>
  <c r="F255" i="4"/>
  <c r="G255" i="4"/>
  <c r="H255" i="4"/>
  <c r="J255" i="4"/>
  <c r="K255" i="4"/>
  <c r="L255" i="4"/>
  <c r="M255" i="4"/>
  <c r="AG255" i="4"/>
  <c r="AP255" i="4"/>
  <c r="AR255" i="4"/>
  <c r="C256" i="4"/>
  <c r="D256" i="4"/>
  <c r="E256" i="4"/>
  <c r="F256" i="4"/>
  <c r="G256" i="4"/>
  <c r="H256" i="4"/>
  <c r="J256" i="4"/>
  <c r="K256" i="4"/>
  <c r="L256" i="4"/>
  <c r="M256" i="4"/>
  <c r="AG256" i="4"/>
  <c r="AP256" i="4"/>
  <c r="AR256" i="4"/>
  <c r="C257" i="4"/>
  <c r="D257" i="4"/>
  <c r="E257" i="4"/>
  <c r="F257" i="4"/>
  <c r="G257" i="4"/>
  <c r="H257" i="4"/>
  <c r="J257" i="4"/>
  <c r="K257" i="4"/>
  <c r="L257" i="4"/>
  <c r="M257" i="4"/>
  <c r="AG257" i="4"/>
  <c r="AP257" i="4"/>
  <c r="AR257" i="4"/>
  <c r="C258" i="4"/>
  <c r="D258" i="4"/>
  <c r="E258" i="4"/>
  <c r="F258" i="4"/>
  <c r="G258" i="4"/>
  <c r="H258" i="4"/>
  <c r="J258" i="4"/>
  <c r="K258" i="4"/>
  <c r="L258" i="4"/>
  <c r="M258" i="4"/>
  <c r="AG258" i="4"/>
  <c r="AP258" i="4"/>
  <c r="AR258" i="4"/>
  <c r="C259" i="4"/>
  <c r="D259" i="4"/>
  <c r="E259" i="4"/>
  <c r="F259" i="4"/>
  <c r="G259" i="4"/>
  <c r="H259" i="4"/>
  <c r="J259" i="4"/>
  <c r="K259" i="4"/>
  <c r="L259" i="4"/>
  <c r="M259" i="4"/>
  <c r="AG259" i="4"/>
  <c r="AP259" i="4"/>
  <c r="AR259" i="4"/>
  <c r="C260" i="4"/>
  <c r="D260" i="4"/>
  <c r="E260" i="4"/>
  <c r="F260" i="4"/>
  <c r="G260" i="4"/>
  <c r="H260" i="4"/>
  <c r="J260" i="4"/>
  <c r="K260" i="4"/>
  <c r="L260" i="4"/>
  <c r="M260" i="4"/>
  <c r="AG260" i="4"/>
  <c r="AP260" i="4"/>
  <c r="AR260" i="4"/>
  <c r="C261" i="4"/>
  <c r="D261" i="4"/>
  <c r="E261" i="4"/>
  <c r="F261" i="4"/>
  <c r="G261" i="4"/>
  <c r="H261" i="4"/>
  <c r="J261" i="4"/>
  <c r="K261" i="4"/>
  <c r="L261" i="4"/>
  <c r="M261" i="4"/>
  <c r="AG261" i="4"/>
  <c r="AP261" i="4"/>
  <c r="AR261" i="4"/>
  <c r="C262" i="4"/>
  <c r="D262" i="4"/>
  <c r="E262" i="4"/>
  <c r="F262" i="4"/>
  <c r="G262" i="4"/>
  <c r="H262" i="4"/>
  <c r="J262" i="4"/>
  <c r="K262" i="4"/>
  <c r="L262" i="4"/>
  <c r="M262" i="4"/>
  <c r="AG262" i="4"/>
  <c r="AP262" i="4"/>
  <c r="AR262" i="4"/>
  <c r="C263" i="4"/>
  <c r="D263" i="4"/>
  <c r="E263" i="4"/>
  <c r="F263" i="4"/>
  <c r="G263" i="4"/>
  <c r="H263" i="4"/>
  <c r="J263" i="4"/>
  <c r="K263" i="4"/>
  <c r="L263" i="4"/>
  <c r="M263" i="4"/>
  <c r="AG263" i="4"/>
  <c r="AP263" i="4"/>
  <c r="AR263" i="4"/>
  <c r="C264" i="4"/>
  <c r="D264" i="4"/>
  <c r="E264" i="4"/>
  <c r="F264" i="4"/>
  <c r="G264" i="4"/>
  <c r="H264" i="4"/>
  <c r="J264" i="4"/>
  <c r="K264" i="4"/>
  <c r="L264" i="4"/>
  <c r="M264" i="4"/>
  <c r="AG264" i="4"/>
  <c r="AP264" i="4"/>
  <c r="AR264" i="4"/>
  <c r="C265" i="4"/>
  <c r="D265" i="4"/>
  <c r="E265" i="4"/>
  <c r="F265" i="4"/>
  <c r="G265" i="4"/>
  <c r="H265" i="4"/>
  <c r="J265" i="4"/>
  <c r="K265" i="4"/>
  <c r="L265" i="4"/>
  <c r="M265" i="4"/>
  <c r="AG265" i="4"/>
  <c r="AP265" i="4"/>
  <c r="AR265" i="4"/>
  <c r="C266" i="4"/>
  <c r="D266" i="4"/>
  <c r="E266" i="4"/>
  <c r="F266" i="4"/>
  <c r="G266" i="4"/>
  <c r="H266" i="4"/>
  <c r="J266" i="4"/>
  <c r="K266" i="4"/>
  <c r="L266" i="4"/>
  <c r="M266" i="4"/>
  <c r="AG266" i="4"/>
  <c r="AP266" i="4"/>
  <c r="AR266" i="4"/>
  <c r="C267" i="4"/>
  <c r="D267" i="4"/>
  <c r="E267" i="4"/>
  <c r="F267" i="4"/>
  <c r="G267" i="4"/>
  <c r="H267" i="4"/>
  <c r="J267" i="4"/>
  <c r="K267" i="4"/>
  <c r="L267" i="4"/>
  <c r="M267" i="4"/>
  <c r="AG267" i="4"/>
  <c r="AP267" i="4"/>
  <c r="AR267" i="4"/>
  <c r="C268" i="4"/>
  <c r="D268" i="4"/>
  <c r="E268" i="4"/>
  <c r="F268" i="4"/>
  <c r="G268" i="4"/>
  <c r="H268" i="4"/>
  <c r="J268" i="4"/>
  <c r="K268" i="4"/>
  <c r="L268" i="4"/>
  <c r="M268" i="4"/>
  <c r="AG268" i="4"/>
  <c r="AP268" i="4"/>
  <c r="AR268" i="4"/>
  <c r="C269" i="4"/>
  <c r="D269" i="4"/>
  <c r="E269" i="4"/>
  <c r="F269" i="4"/>
  <c r="G269" i="4"/>
  <c r="H269" i="4"/>
  <c r="J269" i="4"/>
  <c r="K269" i="4"/>
  <c r="L269" i="4"/>
  <c r="M269" i="4"/>
  <c r="AG269" i="4"/>
  <c r="AP269" i="4"/>
  <c r="AR269" i="4"/>
  <c r="C270" i="4"/>
  <c r="D270" i="4"/>
  <c r="E270" i="4"/>
  <c r="F270" i="4"/>
  <c r="G270" i="4"/>
  <c r="H270" i="4"/>
  <c r="J270" i="4"/>
  <c r="K270" i="4"/>
  <c r="L270" i="4"/>
  <c r="M270" i="4"/>
  <c r="AG270" i="4"/>
  <c r="AP270" i="4"/>
  <c r="AR270" i="4"/>
  <c r="C271" i="4"/>
  <c r="D271" i="4"/>
  <c r="E271" i="4"/>
  <c r="F271" i="4"/>
  <c r="G271" i="4"/>
  <c r="H271" i="4"/>
  <c r="J271" i="4"/>
  <c r="K271" i="4"/>
  <c r="L271" i="4"/>
  <c r="M271" i="4"/>
  <c r="AG271" i="4"/>
  <c r="AP271" i="4"/>
  <c r="AR271" i="4"/>
  <c r="C272" i="4"/>
  <c r="D272" i="4"/>
  <c r="E272" i="4"/>
  <c r="F272" i="4"/>
  <c r="G272" i="4"/>
  <c r="H272" i="4"/>
  <c r="J272" i="4"/>
  <c r="K272" i="4"/>
  <c r="L272" i="4"/>
  <c r="M272" i="4"/>
  <c r="AG272" i="4"/>
  <c r="AP272" i="4"/>
  <c r="AR272" i="4"/>
  <c r="C273" i="4"/>
  <c r="D273" i="4"/>
  <c r="E273" i="4"/>
  <c r="F273" i="4"/>
  <c r="G273" i="4"/>
  <c r="H273" i="4"/>
  <c r="J273" i="4"/>
  <c r="K273" i="4"/>
  <c r="L273" i="4"/>
  <c r="M273" i="4"/>
  <c r="AG273" i="4"/>
  <c r="AP273" i="4"/>
  <c r="AR273" i="4"/>
  <c r="C274" i="4"/>
  <c r="D274" i="4"/>
  <c r="E274" i="4"/>
  <c r="F274" i="4"/>
  <c r="G274" i="4"/>
  <c r="H274" i="4"/>
  <c r="J274" i="4"/>
  <c r="K274" i="4"/>
  <c r="L274" i="4"/>
  <c r="M274" i="4"/>
  <c r="AG274" i="4"/>
  <c r="AP274" i="4"/>
  <c r="AR274" i="4"/>
  <c r="C275" i="4"/>
  <c r="D275" i="4"/>
  <c r="E275" i="4"/>
  <c r="F275" i="4"/>
  <c r="G275" i="4"/>
  <c r="H275" i="4"/>
  <c r="J275" i="4"/>
  <c r="K275" i="4"/>
  <c r="L275" i="4"/>
  <c r="M275" i="4"/>
  <c r="AG275" i="4"/>
  <c r="AP275" i="4"/>
  <c r="AR275" i="4"/>
  <c r="C276" i="4"/>
  <c r="D276" i="4"/>
  <c r="E276" i="4"/>
  <c r="F276" i="4"/>
  <c r="G276" i="4"/>
  <c r="H276" i="4"/>
  <c r="J276" i="4"/>
  <c r="K276" i="4"/>
  <c r="L276" i="4"/>
  <c r="M276" i="4"/>
  <c r="AG276" i="4"/>
  <c r="AP276" i="4"/>
  <c r="AR276" i="4"/>
  <c r="C277" i="4"/>
  <c r="D277" i="4"/>
  <c r="E277" i="4"/>
  <c r="F277" i="4"/>
  <c r="G277" i="4"/>
  <c r="H277" i="4"/>
  <c r="J277" i="4"/>
  <c r="K277" i="4"/>
  <c r="L277" i="4"/>
  <c r="M277" i="4"/>
  <c r="AG277" i="4"/>
  <c r="AP277" i="4"/>
  <c r="AR277" i="4"/>
  <c r="C278" i="4"/>
  <c r="D278" i="4"/>
  <c r="E278" i="4"/>
  <c r="F278" i="4"/>
  <c r="G278" i="4"/>
  <c r="H278" i="4"/>
  <c r="J278" i="4"/>
  <c r="K278" i="4"/>
  <c r="L278" i="4"/>
  <c r="M278" i="4"/>
  <c r="AG278" i="4"/>
  <c r="AP278" i="4"/>
  <c r="AR278" i="4"/>
  <c r="C279" i="4"/>
  <c r="D279" i="4"/>
  <c r="E279" i="4"/>
  <c r="F279" i="4"/>
  <c r="G279" i="4"/>
  <c r="H279" i="4"/>
  <c r="J279" i="4"/>
  <c r="K279" i="4"/>
  <c r="L279" i="4"/>
  <c r="M279" i="4"/>
  <c r="AG279" i="4"/>
  <c r="AP279" i="4"/>
  <c r="AR279" i="4"/>
  <c r="C280" i="4"/>
  <c r="D280" i="4"/>
  <c r="E280" i="4"/>
  <c r="F280" i="4"/>
  <c r="G280" i="4"/>
  <c r="H280" i="4"/>
  <c r="J280" i="4"/>
  <c r="K280" i="4"/>
  <c r="L280" i="4"/>
  <c r="M280" i="4"/>
  <c r="AG280" i="4"/>
  <c r="AP280" i="4"/>
  <c r="AR280" i="4"/>
  <c r="C281" i="4"/>
  <c r="D281" i="4"/>
  <c r="E281" i="4"/>
  <c r="F281" i="4"/>
  <c r="G281" i="4"/>
  <c r="H281" i="4"/>
  <c r="J281" i="4"/>
  <c r="K281" i="4"/>
  <c r="L281" i="4"/>
  <c r="M281" i="4"/>
  <c r="AG281" i="4"/>
  <c r="AP281" i="4"/>
  <c r="AR281" i="4"/>
  <c r="C282" i="4"/>
  <c r="D282" i="4"/>
  <c r="E282" i="4"/>
  <c r="F282" i="4"/>
  <c r="G282" i="4"/>
  <c r="H282" i="4"/>
  <c r="J282" i="4"/>
  <c r="K282" i="4"/>
  <c r="L282" i="4"/>
  <c r="M282" i="4"/>
  <c r="AG282" i="4"/>
  <c r="AP282" i="4"/>
  <c r="AR282" i="4"/>
  <c r="C283" i="4"/>
  <c r="D283" i="4"/>
  <c r="E283" i="4"/>
  <c r="F283" i="4"/>
  <c r="G283" i="4"/>
  <c r="H283" i="4"/>
  <c r="J283" i="4"/>
  <c r="K283" i="4"/>
  <c r="L283" i="4"/>
  <c r="M283" i="4"/>
  <c r="AG283" i="4"/>
  <c r="AP283" i="4"/>
  <c r="AR283" i="4"/>
  <c r="C284" i="4"/>
  <c r="D284" i="4"/>
  <c r="E284" i="4"/>
  <c r="F284" i="4"/>
  <c r="G284" i="4"/>
  <c r="H284" i="4"/>
  <c r="J284" i="4"/>
  <c r="K284" i="4"/>
  <c r="L284" i="4"/>
  <c r="M284" i="4"/>
  <c r="AG284" i="4"/>
  <c r="AP284" i="4"/>
  <c r="AR284" i="4"/>
  <c r="C285" i="4"/>
  <c r="D285" i="4"/>
  <c r="E285" i="4"/>
  <c r="F285" i="4"/>
  <c r="G285" i="4"/>
  <c r="H285" i="4"/>
  <c r="J285" i="4"/>
  <c r="K285" i="4"/>
  <c r="L285" i="4"/>
  <c r="M285" i="4"/>
  <c r="AG285" i="4"/>
  <c r="AP285" i="4"/>
  <c r="AR285" i="4"/>
  <c r="C286" i="4"/>
  <c r="D286" i="4"/>
  <c r="E286" i="4"/>
  <c r="F286" i="4"/>
  <c r="G286" i="4"/>
  <c r="H286" i="4"/>
  <c r="J286" i="4"/>
  <c r="K286" i="4"/>
  <c r="L286" i="4"/>
  <c r="M286" i="4"/>
  <c r="AG286" i="4"/>
  <c r="AP286" i="4"/>
  <c r="AR286" i="4"/>
  <c r="C287" i="4"/>
  <c r="D287" i="4"/>
  <c r="E287" i="4"/>
  <c r="F287" i="4"/>
  <c r="G287" i="4"/>
  <c r="H287" i="4"/>
  <c r="J287" i="4"/>
  <c r="K287" i="4"/>
  <c r="L287" i="4"/>
  <c r="M287" i="4"/>
  <c r="AG287" i="4"/>
  <c r="AP287" i="4"/>
  <c r="AR287" i="4"/>
  <c r="C288" i="4"/>
  <c r="D288" i="4"/>
  <c r="E288" i="4"/>
  <c r="F288" i="4"/>
  <c r="G288" i="4"/>
  <c r="H288" i="4"/>
  <c r="J288" i="4"/>
  <c r="K288" i="4"/>
  <c r="L288" i="4"/>
  <c r="M288" i="4"/>
  <c r="AG288" i="4"/>
  <c r="AP288" i="4"/>
  <c r="AR288" i="4"/>
  <c r="C289" i="4"/>
  <c r="D289" i="4"/>
  <c r="E289" i="4"/>
  <c r="F289" i="4"/>
  <c r="G289" i="4"/>
  <c r="H289" i="4"/>
  <c r="J289" i="4"/>
  <c r="K289" i="4"/>
  <c r="L289" i="4"/>
  <c r="M289" i="4"/>
  <c r="AG289" i="4"/>
  <c r="AP289" i="4"/>
  <c r="AR289" i="4"/>
  <c r="C290" i="4"/>
  <c r="D290" i="4"/>
  <c r="E290" i="4"/>
  <c r="F290" i="4"/>
  <c r="G290" i="4"/>
  <c r="H290" i="4"/>
  <c r="J290" i="4"/>
  <c r="K290" i="4"/>
  <c r="L290" i="4"/>
  <c r="M290" i="4"/>
  <c r="AG290" i="4"/>
  <c r="AP290" i="4"/>
  <c r="AR290" i="4"/>
  <c r="C291" i="4"/>
  <c r="D291" i="4"/>
  <c r="E291" i="4"/>
  <c r="F291" i="4"/>
  <c r="G291" i="4"/>
  <c r="H291" i="4"/>
  <c r="J291" i="4"/>
  <c r="K291" i="4"/>
  <c r="L291" i="4"/>
  <c r="M291" i="4"/>
  <c r="AG291" i="4"/>
  <c r="AP291" i="4"/>
  <c r="AR291" i="4"/>
  <c r="C292" i="4"/>
  <c r="D292" i="4"/>
  <c r="E292" i="4"/>
  <c r="F292" i="4"/>
  <c r="G292" i="4"/>
  <c r="H292" i="4"/>
  <c r="J292" i="4"/>
  <c r="K292" i="4"/>
  <c r="L292" i="4"/>
  <c r="M292" i="4"/>
  <c r="AG292" i="4"/>
  <c r="AP292" i="4"/>
  <c r="AR292" i="4"/>
  <c r="C293" i="4"/>
  <c r="D293" i="4"/>
  <c r="E293" i="4"/>
  <c r="F293" i="4"/>
  <c r="G293" i="4"/>
  <c r="H293" i="4"/>
  <c r="J293" i="4"/>
  <c r="K293" i="4"/>
  <c r="L293" i="4"/>
  <c r="M293" i="4"/>
  <c r="AG293" i="4"/>
  <c r="AP293" i="4"/>
  <c r="AR293" i="4"/>
  <c r="C294" i="4"/>
  <c r="D294" i="4"/>
  <c r="E294" i="4"/>
  <c r="F294" i="4"/>
  <c r="G294" i="4"/>
  <c r="H294" i="4"/>
  <c r="J294" i="4"/>
  <c r="K294" i="4"/>
  <c r="L294" i="4"/>
  <c r="M294" i="4"/>
  <c r="AG294" i="4"/>
  <c r="AP294" i="4"/>
  <c r="AR294" i="4"/>
  <c r="C295" i="4"/>
  <c r="D295" i="4"/>
  <c r="E295" i="4"/>
  <c r="F295" i="4"/>
  <c r="G295" i="4"/>
  <c r="H295" i="4"/>
  <c r="J295" i="4"/>
  <c r="K295" i="4"/>
  <c r="L295" i="4"/>
  <c r="M295" i="4"/>
  <c r="AG295" i="4"/>
  <c r="AP295" i="4"/>
  <c r="AR295" i="4"/>
  <c r="C296" i="4"/>
  <c r="D296" i="4"/>
  <c r="E296" i="4"/>
  <c r="F296" i="4"/>
  <c r="G296" i="4"/>
  <c r="H296" i="4"/>
  <c r="J296" i="4"/>
  <c r="K296" i="4"/>
  <c r="L296" i="4"/>
  <c r="M296" i="4"/>
  <c r="AG296" i="4"/>
  <c r="AP296" i="4"/>
  <c r="AR296" i="4"/>
  <c r="C297" i="4"/>
  <c r="D297" i="4"/>
  <c r="E297" i="4"/>
  <c r="F297" i="4"/>
  <c r="G297" i="4"/>
  <c r="H297" i="4"/>
  <c r="J297" i="4"/>
  <c r="K297" i="4"/>
  <c r="L297" i="4"/>
  <c r="M297" i="4"/>
  <c r="AG297" i="4"/>
  <c r="AP297" i="4"/>
  <c r="AR297" i="4"/>
  <c r="C298" i="4"/>
  <c r="D298" i="4"/>
  <c r="E298" i="4"/>
  <c r="F298" i="4"/>
  <c r="G298" i="4"/>
  <c r="H298" i="4"/>
  <c r="J298" i="4"/>
  <c r="K298" i="4"/>
  <c r="L298" i="4"/>
  <c r="M298" i="4"/>
  <c r="AG298" i="4"/>
  <c r="AP298" i="4"/>
  <c r="AR298" i="4"/>
  <c r="C299" i="4"/>
  <c r="D299" i="4"/>
  <c r="E299" i="4"/>
  <c r="F299" i="4"/>
  <c r="G299" i="4"/>
  <c r="H299" i="4"/>
  <c r="J299" i="4"/>
  <c r="K299" i="4"/>
  <c r="L299" i="4"/>
  <c r="M299" i="4"/>
  <c r="AG299" i="4"/>
  <c r="AP299" i="4"/>
  <c r="AR299" i="4"/>
  <c r="C300" i="4"/>
  <c r="D300" i="4"/>
  <c r="E300" i="4"/>
  <c r="F300" i="4"/>
  <c r="G300" i="4"/>
  <c r="H300" i="4"/>
  <c r="J300" i="4"/>
  <c r="K300" i="4"/>
  <c r="L300" i="4"/>
  <c r="M300" i="4"/>
  <c r="AG300" i="4"/>
  <c r="AP300" i="4"/>
  <c r="AR300" i="4"/>
  <c r="C301" i="4"/>
  <c r="D301" i="4"/>
  <c r="E301" i="4"/>
  <c r="F301" i="4"/>
  <c r="G301" i="4"/>
  <c r="H301" i="4"/>
  <c r="J301" i="4"/>
  <c r="K301" i="4"/>
  <c r="L301" i="4"/>
  <c r="M301" i="4"/>
  <c r="AG301" i="4"/>
  <c r="AP301" i="4"/>
  <c r="AR301" i="4"/>
  <c r="C302" i="4"/>
  <c r="D302" i="4"/>
  <c r="E302" i="4"/>
  <c r="F302" i="4"/>
  <c r="G302" i="4"/>
  <c r="H302" i="4"/>
  <c r="J302" i="4"/>
  <c r="K302" i="4"/>
  <c r="L302" i="4"/>
  <c r="M302" i="4"/>
  <c r="AG302" i="4"/>
  <c r="AP302" i="4"/>
  <c r="AR302" i="4"/>
  <c r="C303" i="4"/>
  <c r="D303" i="4"/>
  <c r="E303" i="4"/>
  <c r="F303" i="4"/>
  <c r="G303" i="4"/>
  <c r="H303" i="4"/>
  <c r="J303" i="4"/>
  <c r="K303" i="4"/>
  <c r="L303" i="4"/>
  <c r="M303" i="4"/>
  <c r="AG303" i="4"/>
  <c r="AP303" i="4"/>
  <c r="AR303" i="4"/>
  <c r="C304" i="4"/>
  <c r="D304" i="4"/>
  <c r="E304" i="4"/>
  <c r="F304" i="4"/>
  <c r="G304" i="4"/>
  <c r="H304" i="4"/>
  <c r="J304" i="4"/>
  <c r="K304" i="4"/>
  <c r="L304" i="4"/>
  <c r="M304" i="4"/>
  <c r="AG304" i="4"/>
  <c r="AP304" i="4"/>
  <c r="AR304" i="4"/>
  <c r="C305" i="4"/>
  <c r="D305" i="4"/>
  <c r="E305" i="4"/>
  <c r="F305" i="4"/>
  <c r="G305" i="4"/>
  <c r="H305" i="4"/>
  <c r="J305" i="4"/>
  <c r="K305" i="4"/>
  <c r="L305" i="4"/>
  <c r="M305" i="4"/>
  <c r="AG305" i="4"/>
  <c r="AP305" i="4"/>
  <c r="AR305" i="4"/>
  <c r="C306" i="4"/>
  <c r="D306" i="4"/>
  <c r="E306" i="4"/>
  <c r="F306" i="4"/>
  <c r="G306" i="4"/>
  <c r="H306" i="4"/>
  <c r="J306" i="4"/>
  <c r="K306" i="4"/>
  <c r="L306" i="4"/>
  <c r="M306" i="4"/>
  <c r="AG306" i="4"/>
  <c r="AP306" i="4"/>
  <c r="AR306" i="4"/>
  <c r="C307" i="4"/>
  <c r="D307" i="4"/>
  <c r="E307" i="4"/>
  <c r="F307" i="4"/>
  <c r="G307" i="4"/>
  <c r="H307" i="4"/>
  <c r="J307" i="4"/>
  <c r="K307" i="4"/>
  <c r="L307" i="4"/>
  <c r="M307" i="4"/>
  <c r="AG307" i="4"/>
  <c r="AP307" i="4"/>
  <c r="AR307" i="4"/>
  <c r="C308" i="4"/>
  <c r="D308" i="4"/>
  <c r="E308" i="4"/>
  <c r="F308" i="4"/>
  <c r="G308" i="4"/>
  <c r="H308" i="4"/>
  <c r="J308" i="4"/>
  <c r="K308" i="4"/>
  <c r="L308" i="4"/>
  <c r="M308" i="4"/>
  <c r="AG308" i="4"/>
  <c r="AP308" i="4"/>
  <c r="AR308" i="4"/>
  <c r="C309" i="4"/>
  <c r="D309" i="4"/>
  <c r="E309" i="4"/>
  <c r="F309" i="4"/>
  <c r="G309" i="4"/>
  <c r="H309" i="4"/>
  <c r="J309" i="4"/>
  <c r="K309" i="4"/>
  <c r="L309" i="4"/>
  <c r="M309" i="4"/>
  <c r="AG309" i="4"/>
  <c r="AP309" i="4"/>
  <c r="AR309" i="4"/>
  <c r="C310" i="4"/>
  <c r="D310" i="4"/>
  <c r="E310" i="4"/>
  <c r="F310" i="4"/>
  <c r="G310" i="4"/>
  <c r="H310" i="4"/>
  <c r="J310" i="4"/>
  <c r="K310" i="4"/>
  <c r="L310" i="4"/>
  <c r="M310" i="4"/>
  <c r="AG310" i="4"/>
  <c r="AP310" i="4"/>
  <c r="AR310" i="4"/>
  <c r="C311" i="4"/>
  <c r="D311" i="4"/>
  <c r="E311" i="4"/>
  <c r="F311" i="4"/>
  <c r="G311" i="4"/>
  <c r="H311" i="4"/>
  <c r="J311" i="4"/>
  <c r="K311" i="4"/>
  <c r="L311" i="4"/>
  <c r="M311" i="4"/>
  <c r="AG311" i="4"/>
  <c r="AP311" i="4"/>
  <c r="AR311" i="4"/>
  <c r="C312" i="4"/>
  <c r="D312" i="4"/>
  <c r="E312" i="4"/>
  <c r="F312" i="4"/>
  <c r="G312" i="4"/>
  <c r="H312" i="4"/>
  <c r="J312" i="4"/>
  <c r="K312" i="4"/>
  <c r="L312" i="4"/>
  <c r="M312" i="4"/>
  <c r="AG312" i="4"/>
  <c r="AP312" i="4"/>
  <c r="AR312" i="4"/>
  <c r="C313" i="4"/>
  <c r="D313" i="4"/>
  <c r="E313" i="4"/>
  <c r="F313" i="4"/>
  <c r="G313" i="4"/>
  <c r="H313" i="4"/>
  <c r="J313" i="4"/>
  <c r="K313" i="4"/>
  <c r="L313" i="4"/>
  <c r="M313" i="4"/>
  <c r="AG313" i="4"/>
  <c r="AP313" i="4"/>
  <c r="AR313" i="4"/>
  <c r="C314" i="4"/>
  <c r="D314" i="4"/>
  <c r="E314" i="4"/>
  <c r="F314" i="4"/>
  <c r="G314" i="4"/>
  <c r="H314" i="4"/>
  <c r="J314" i="4"/>
  <c r="K314" i="4"/>
  <c r="L314" i="4"/>
  <c r="M314" i="4"/>
  <c r="AG314" i="4"/>
  <c r="AP314" i="4"/>
  <c r="AR314" i="4"/>
  <c r="C315" i="4"/>
  <c r="D315" i="4"/>
  <c r="E315" i="4"/>
  <c r="F315" i="4"/>
  <c r="G315" i="4"/>
  <c r="H315" i="4"/>
  <c r="J315" i="4"/>
  <c r="K315" i="4"/>
  <c r="L315" i="4"/>
  <c r="M315" i="4"/>
  <c r="AG315" i="4"/>
  <c r="AP315" i="4"/>
  <c r="AR315" i="4"/>
  <c r="C316" i="4"/>
  <c r="D316" i="4"/>
  <c r="E316" i="4"/>
  <c r="F316" i="4"/>
  <c r="G316" i="4"/>
  <c r="H316" i="4"/>
  <c r="J316" i="4"/>
  <c r="K316" i="4"/>
  <c r="L316" i="4"/>
  <c r="M316" i="4"/>
  <c r="AG316" i="4"/>
  <c r="AP316" i="4"/>
  <c r="AR316" i="4"/>
  <c r="C317" i="4"/>
  <c r="D317" i="4"/>
  <c r="E317" i="4"/>
  <c r="F317" i="4"/>
  <c r="G317" i="4"/>
  <c r="H317" i="4"/>
  <c r="J317" i="4"/>
  <c r="K317" i="4"/>
  <c r="L317" i="4"/>
  <c r="M317" i="4"/>
  <c r="AG317" i="4"/>
  <c r="AP317" i="4"/>
  <c r="AR317" i="4"/>
  <c r="C318" i="4"/>
  <c r="D318" i="4"/>
  <c r="E318" i="4"/>
  <c r="F318" i="4"/>
  <c r="G318" i="4"/>
  <c r="H318" i="4"/>
  <c r="J318" i="4"/>
  <c r="K318" i="4"/>
  <c r="L318" i="4"/>
  <c r="M318" i="4"/>
  <c r="AG318" i="4"/>
  <c r="AP318" i="4"/>
  <c r="AR318" i="4"/>
  <c r="C319" i="4"/>
  <c r="D319" i="4"/>
  <c r="E319" i="4"/>
  <c r="F319" i="4"/>
  <c r="G319" i="4"/>
  <c r="H319" i="4"/>
  <c r="J319" i="4"/>
  <c r="K319" i="4"/>
  <c r="L319" i="4"/>
  <c r="M319" i="4"/>
  <c r="AG319" i="4"/>
  <c r="AP319" i="4"/>
  <c r="AR319" i="4"/>
  <c r="C320" i="4"/>
  <c r="D320" i="4"/>
  <c r="E320" i="4"/>
  <c r="F320" i="4"/>
  <c r="G320" i="4"/>
  <c r="H320" i="4"/>
  <c r="J320" i="4"/>
  <c r="K320" i="4"/>
  <c r="L320" i="4"/>
  <c r="M320" i="4"/>
  <c r="AG320" i="4"/>
  <c r="AP320" i="4"/>
  <c r="AR320" i="4"/>
  <c r="C321" i="4"/>
  <c r="D321" i="4"/>
  <c r="E321" i="4"/>
  <c r="F321" i="4"/>
  <c r="G321" i="4"/>
  <c r="H321" i="4"/>
  <c r="J321" i="4"/>
  <c r="K321" i="4"/>
  <c r="L321" i="4"/>
  <c r="M321" i="4"/>
  <c r="AG321" i="4"/>
  <c r="AP321" i="4"/>
  <c r="AR321" i="4"/>
  <c r="C322" i="4"/>
  <c r="D322" i="4"/>
  <c r="E322" i="4"/>
  <c r="F322" i="4"/>
  <c r="G322" i="4"/>
  <c r="H322" i="4"/>
  <c r="J322" i="4"/>
  <c r="K322" i="4"/>
  <c r="L322" i="4"/>
  <c r="M322" i="4"/>
  <c r="AG322" i="4"/>
  <c r="AP322" i="4"/>
  <c r="AR322" i="4"/>
  <c r="C323" i="4"/>
  <c r="D323" i="4"/>
  <c r="E323" i="4"/>
  <c r="F323" i="4"/>
  <c r="G323" i="4"/>
  <c r="H323" i="4"/>
  <c r="J323" i="4"/>
  <c r="K323" i="4"/>
  <c r="L323" i="4"/>
  <c r="M323" i="4"/>
  <c r="AG323" i="4"/>
  <c r="AP323" i="4"/>
  <c r="AR323" i="4"/>
  <c r="C324" i="4"/>
  <c r="D324" i="4"/>
  <c r="E324" i="4"/>
  <c r="F324" i="4"/>
  <c r="G324" i="4"/>
  <c r="H324" i="4"/>
  <c r="J324" i="4"/>
  <c r="K324" i="4"/>
  <c r="L324" i="4"/>
  <c r="M324" i="4"/>
  <c r="AG324" i="4"/>
  <c r="AP324" i="4"/>
  <c r="AR324" i="4"/>
  <c r="C325" i="4"/>
  <c r="D325" i="4"/>
  <c r="E325" i="4"/>
  <c r="F325" i="4"/>
  <c r="G325" i="4"/>
  <c r="H325" i="4"/>
  <c r="J325" i="4"/>
  <c r="K325" i="4"/>
  <c r="L325" i="4"/>
  <c r="M325" i="4"/>
  <c r="AG325" i="4"/>
  <c r="AP325" i="4"/>
  <c r="AR325" i="4"/>
  <c r="C326" i="4"/>
  <c r="D326" i="4"/>
  <c r="E326" i="4"/>
  <c r="F326" i="4"/>
  <c r="G326" i="4"/>
  <c r="H326" i="4"/>
  <c r="J326" i="4"/>
  <c r="K326" i="4"/>
  <c r="L326" i="4"/>
  <c r="M326" i="4"/>
  <c r="AG326" i="4"/>
  <c r="AP326" i="4"/>
  <c r="AR326" i="4"/>
  <c r="C327" i="4"/>
  <c r="D327" i="4"/>
  <c r="E327" i="4"/>
  <c r="F327" i="4"/>
  <c r="G327" i="4"/>
  <c r="H327" i="4"/>
  <c r="J327" i="4"/>
  <c r="K327" i="4"/>
  <c r="L327" i="4"/>
  <c r="M327" i="4"/>
  <c r="AG327" i="4"/>
  <c r="AP327" i="4"/>
  <c r="AR327" i="4"/>
  <c r="C328" i="4"/>
  <c r="D328" i="4"/>
  <c r="E328" i="4"/>
  <c r="F328" i="4"/>
  <c r="G328" i="4"/>
  <c r="H328" i="4"/>
  <c r="J328" i="4"/>
  <c r="K328" i="4"/>
  <c r="L328" i="4"/>
  <c r="M328" i="4"/>
  <c r="AG328" i="4"/>
  <c r="AP328" i="4"/>
  <c r="AR328" i="4"/>
  <c r="C329" i="4"/>
  <c r="D329" i="4"/>
  <c r="E329" i="4"/>
  <c r="F329" i="4"/>
  <c r="G329" i="4"/>
  <c r="H329" i="4"/>
  <c r="J329" i="4"/>
  <c r="K329" i="4"/>
  <c r="L329" i="4"/>
  <c r="M329" i="4"/>
  <c r="AG329" i="4"/>
  <c r="AP329" i="4"/>
  <c r="AR329" i="4"/>
  <c r="C330" i="4"/>
  <c r="D330" i="4"/>
  <c r="E330" i="4"/>
  <c r="F330" i="4"/>
  <c r="G330" i="4"/>
  <c r="H330" i="4"/>
  <c r="J330" i="4"/>
  <c r="K330" i="4"/>
  <c r="L330" i="4"/>
  <c r="M330" i="4"/>
  <c r="AG330" i="4"/>
  <c r="AP330" i="4"/>
  <c r="AR330" i="4"/>
  <c r="C331" i="4"/>
  <c r="D331" i="4"/>
  <c r="E331" i="4"/>
  <c r="F331" i="4"/>
  <c r="G331" i="4"/>
  <c r="H331" i="4"/>
  <c r="J331" i="4"/>
  <c r="K331" i="4"/>
  <c r="L331" i="4"/>
  <c r="M331" i="4"/>
  <c r="AG331" i="4"/>
  <c r="AP331" i="4"/>
  <c r="AR331" i="4"/>
  <c r="C332" i="4"/>
  <c r="D332" i="4"/>
  <c r="E332" i="4"/>
  <c r="F332" i="4"/>
  <c r="G332" i="4"/>
  <c r="H332" i="4"/>
  <c r="J332" i="4"/>
  <c r="K332" i="4"/>
  <c r="L332" i="4"/>
  <c r="M332" i="4"/>
  <c r="AG332" i="4"/>
  <c r="AP332" i="4"/>
  <c r="AR332" i="4"/>
  <c r="C333" i="4"/>
  <c r="D333" i="4"/>
  <c r="E333" i="4"/>
  <c r="F333" i="4"/>
  <c r="G333" i="4"/>
  <c r="H333" i="4"/>
  <c r="J333" i="4"/>
  <c r="K333" i="4"/>
  <c r="L333" i="4"/>
  <c r="M333" i="4"/>
  <c r="AG333" i="4"/>
  <c r="AP333" i="4"/>
  <c r="AR333" i="4"/>
  <c r="C334" i="4"/>
  <c r="D334" i="4"/>
  <c r="E334" i="4"/>
  <c r="F334" i="4"/>
  <c r="G334" i="4"/>
  <c r="H334" i="4"/>
  <c r="J334" i="4"/>
  <c r="K334" i="4"/>
  <c r="L334" i="4"/>
  <c r="M334" i="4"/>
  <c r="AG334" i="4"/>
  <c r="AP334" i="4"/>
  <c r="AR334" i="4"/>
  <c r="C335" i="4"/>
  <c r="D335" i="4"/>
  <c r="E335" i="4"/>
  <c r="F335" i="4"/>
  <c r="G335" i="4"/>
  <c r="H335" i="4"/>
  <c r="J335" i="4"/>
  <c r="K335" i="4"/>
  <c r="L335" i="4"/>
  <c r="M335" i="4"/>
  <c r="AG335" i="4"/>
  <c r="AP335" i="4"/>
  <c r="AR335" i="4"/>
  <c r="C336" i="4"/>
  <c r="D336" i="4"/>
  <c r="E336" i="4"/>
  <c r="F336" i="4"/>
  <c r="G336" i="4"/>
  <c r="H336" i="4"/>
  <c r="J336" i="4"/>
  <c r="K336" i="4"/>
  <c r="L336" i="4"/>
  <c r="M336" i="4"/>
  <c r="AG336" i="4"/>
  <c r="AP336" i="4"/>
  <c r="AR336" i="4"/>
  <c r="C337" i="4"/>
  <c r="D337" i="4"/>
  <c r="E337" i="4"/>
  <c r="F337" i="4"/>
  <c r="G337" i="4"/>
  <c r="H337" i="4"/>
  <c r="J337" i="4"/>
  <c r="K337" i="4"/>
  <c r="L337" i="4"/>
  <c r="M337" i="4"/>
  <c r="AG337" i="4"/>
  <c r="AP337" i="4"/>
  <c r="AR337" i="4"/>
  <c r="C338" i="4"/>
  <c r="D338" i="4"/>
  <c r="E338" i="4"/>
  <c r="F338" i="4"/>
  <c r="G338" i="4"/>
  <c r="H338" i="4"/>
  <c r="J338" i="4"/>
  <c r="K338" i="4"/>
  <c r="L338" i="4"/>
  <c r="M338" i="4"/>
  <c r="AG338" i="4"/>
  <c r="AP338" i="4"/>
  <c r="AR338" i="4"/>
  <c r="C339" i="4"/>
  <c r="D339" i="4"/>
  <c r="E339" i="4"/>
  <c r="F339" i="4"/>
  <c r="G339" i="4"/>
  <c r="H339" i="4"/>
  <c r="J339" i="4"/>
  <c r="K339" i="4"/>
  <c r="L339" i="4"/>
  <c r="M339" i="4"/>
  <c r="AG339" i="4"/>
  <c r="AP339" i="4"/>
  <c r="AR339" i="4"/>
  <c r="C340" i="4"/>
  <c r="D340" i="4"/>
  <c r="E340" i="4"/>
  <c r="F340" i="4"/>
  <c r="G340" i="4"/>
  <c r="H340" i="4"/>
  <c r="J340" i="4"/>
  <c r="K340" i="4"/>
  <c r="L340" i="4"/>
  <c r="M340" i="4"/>
  <c r="AG340" i="4"/>
  <c r="AP340" i="4"/>
  <c r="AR340" i="4"/>
  <c r="C341" i="4"/>
  <c r="D341" i="4"/>
  <c r="E341" i="4"/>
  <c r="F341" i="4"/>
  <c r="G341" i="4"/>
  <c r="H341" i="4"/>
  <c r="J341" i="4"/>
  <c r="K341" i="4"/>
  <c r="L341" i="4"/>
  <c r="M341" i="4"/>
  <c r="AG341" i="4"/>
  <c r="AP341" i="4"/>
  <c r="AR341" i="4"/>
  <c r="C342" i="4"/>
  <c r="D342" i="4"/>
  <c r="E342" i="4"/>
  <c r="F342" i="4"/>
  <c r="G342" i="4"/>
  <c r="H342" i="4"/>
  <c r="J342" i="4"/>
  <c r="K342" i="4"/>
  <c r="L342" i="4"/>
  <c r="M342" i="4"/>
  <c r="AG342" i="4"/>
  <c r="AP342" i="4"/>
  <c r="AR342" i="4"/>
  <c r="C343" i="4"/>
  <c r="D343" i="4"/>
  <c r="E343" i="4"/>
  <c r="F343" i="4"/>
  <c r="G343" i="4"/>
  <c r="H343" i="4"/>
  <c r="J343" i="4"/>
  <c r="K343" i="4"/>
  <c r="L343" i="4"/>
  <c r="M343" i="4"/>
  <c r="AG343" i="4"/>
  <c r="AP343" i="4"/>
  <c r="AR343" i="4"/>
  <c r="C344" i="4"/>
  <c r="D344" i="4"/>
  <c r="E344" i="4"/>
  <c r="F344" i="4"/>
  <c r="G344" i="4"/>
  <c r="H344" i="4"/>
  <c r="J344" i="4"/>
  <c r="K344" i="4"/>
  <c r="L344" i="4"/>
  <c r="M344" i="4"/>
  <c r="AG344" i="4"/>
  <c r="AP344" i="4"/>
  <c r="AR344" i="4"/>
  <c r="C345" i="4"/>
  <c r="D345" i="4"/>
  <c r="E345" i="4"/>
  <c r="F345" i="4"/>
  <c r="G345" i="4"/>
  <c r="H345" i="4"/>
  <c r="J345" i="4"/>
  <c r="K345" i="4"/>
  <c r="L345" i="4"/>
  <c r="M345" i="4"/>
  <c r="AG345" i="4"/>
  <c r="AP345" i="4"/>
  <c r="AR345" i="4"/>
  <c r="C346" i="4"/>
  <c r="D346" i="4"/>
  <c r="E346" i="4"/>
  <c r="F346" i="4"/>
  <c r="G346" i="4"/>
  <c r="H346" i="4"/>
  <c r="J346" i="4"/>
  <c r="K346" i="4"/>
  <c r="L346" i="4"/>
  <c r="M346" i="4"/>
  <c r="AG346" i="4"/>
  <c r="AP346" i="4"/>
  <c r="AR346" i="4"/>
  <c r="C347" i="4"/>
  <c r="D347" i="4"/>
  <c r="E347" i="4"/>
  <c r="F347" i="4"/>
  <c r="G347" i="4"/>
  <c r="H347" i="4"/>
  <c r="J347" i="4"/>
  <c r="K347" i="4"/>
  <c r="L347" i="4"/>
  <c r="M347" i="4"/>
  <c r="AG347" i="4"/>
  <c r="AP347" i="4"/>
  <c r="AR347" i="4"/>
  <c r="C348" i="4"/>
  <c r="D348" i="4"/>
  <c r="E348" i="4"/>
  <c r="F348" i="4"/>
  <c r="G348" i="4"/>
  <c r="H348" i="4"/>
  <c r="J348" i="4"/>
  <c r="K348" i="4"/>
  <c r="L348" i="4"/>
  <c r="M348" i="4"/>
  <c r="AG348" i="4"/>
  <c r="AP348" i="4"/>
  <c r="AR348" i="4"/>
  <c r="C349" i="4"/>
  <c r="D349" i="4"/>
  <c r="E349" i="4"/>
  <c r="F349" i="4"/>
  <c r="G349" i="4"/>
  <c r="H349" i="4"/>
  <c r="J349" i="4"/>
  <c r="K349" i="4"/>
  <c r="L349" i="4"/>
  <c r="M349" i="4"/>
  <c r="AG349" i="4"/>
  <c r="AP349" i="4"/>
  <c r="AR349" i="4"/>
  <c r="C350" i="4"/>
  <c r="D350" i="4"/>
  <c r="E350" i="4"/>
  <c r="F350" i="4"/>
  <c r="G350" i="4"/>
  <c r="H350" i="4"/>
  <c r="J350" i="4"/>
  <c r="K350" i="4"/>
  <c r="L350" i="4"/>
  <c r="M350" i="4"/>
  <c r="AG350" i="4"/>
  <c r="AP350" i="4"/>
  <c r="AR350" i="4"/>
  <c r="C351" i="4"/>
  <c r="D351" i="4"/>
  <c r="E351" i="4"/>
  <c r="F351" i="4"/>
  <c r="G351" i="4"/>
  <c r="H351" i="4"/>
  <c r="J351" i="4"/>
  <c r="K351" i="4"/>
  <c r="L351" i="4"/>
  <c r="M351" i="4"/>
  <c r="AG351" i="4"/>
  <c r="AP351" i="4"/>
  <c r="AR351" i="4"/>
  <c r="C352" i="4"/>
  <c r="D352" i="4"/>
  <c r="E352" i="4"/>
  <c r="F352" i="4"/>
  <c r="G352" i="4"/>
  <c r="H352" i="4"/>
  <c r="J352" i="4"/>
  <c r="K352" i="4"/>
  <c r="L352" i="4"/>
  <c r="M352" i="4"/>
  <c r="AG352" i="4"/>
  <c r="AP352" i="4"/>
  <c r="AR352" i="4"/>
  <c r="C353" i="4"/>
  <c r="D353" i="4"/>
  <c r="E353" i="4"/>
  <c r="F353" i="4"/>
  <c r="G353" i="4"/>
  <c r="H353" i="4"/>
  <c r="J353" i="4"/>
  <c r="K353" i="4"/>
  <c r="L353" i="4"/>
  <c r="M353" i="4"/>
  <c r="AG353" i="4"/>
  <c r="AP353" i="4"/>
  <c r="AR353" i="4"/>
  <c r="C354" i="4"/>
  <c r="D354" i="4"/>
  <c r="E354" i="4"/>
  <c r="F354" i="4"/>
  <c r="G354" i="4"/>
  <c r="H354" i="4"/>
  <c r="J354" i="4"/>
  <c r="K354" i="4"/>
  <c r="L354" i="4"/>
  <c r="M354" i="4"/>
  <c r="AG354" i="4"/>
  <c r="AP354" i="4"/>
  <c r="AR354" i="4"/>
  <c r="C355" i="4"/>
  <c r="D355" i="4"/>
  <c r="E355" i="4"/>
  <c r="F355" i="4"/>
  <c r="G355" i="4"/>
  <c r="H355" i="4"/>
  <c r="J355" i="4"/>
  <c r="K355" i="4"/>
  <c r="L355" i="4"/>
  <c r="M355" i="4"/>
  <c r="AG355" i="4"/>
  <c r="AP355" i="4"/>
  <c r="AR355" i="4"/>
  <c r="C356" i="4"/>
  <c r="D356" i="4"/>
  <c r="E356" i="4"/>
  <c r="F356" i="4"/>
  <c r="G356" i="4"/>
  <c r="H356" i="4"/>
  <c r="J356" i="4"/>
  <c r="K356" i="4"/>
  <c r="L356" i="4"/>
  <c r="M356" i="4"/>
  <c r="AG356" i="4"/>
  <c r="AP356" i="4"/>
  <c r="AR356" i="4"/>
  <c r="C357" i="4"/>
  <c r="D357" i="4"/>
  <c r="E357" i="4"/>
  <c r="F357" i="4"/>
  <c r="G357" i="4"/>
  <c r="H357" i="4"/>
  <c r="J357" i="4"/>
  <c r="K357" i="4"/>
  <c r="L357" i="4"/>
  <c r="M357" i="4"/>
  <c r="AG357" i="4"/>
  <c r="AP357" i="4"/>
  <c r="AR357" i="4"/>
  <c r="C358" i="4"/>
  <c r="D358" i="4"/>
  <c r="E358" i="4"/>
  <c r="F358" i="4"/>
  <c r="G358" i="4"/>
  <c r="H358" i="4"/>
  <c r="J358" i="4"/>
  <c r="K358" i="4"/>
  <c r="L358" i="4"/>
  <c r="M358" i="4"/>
  <c r="AG358" i="4"/>
  <c r="AP358" i="4"/>
  <c r="AR358" i="4"/>
  <c r="C359" i="4"/>
  <c r="D359" i="4"/>
  <c r="E359" i="4"/>
  <c r="F359" i="4"/>
  <c r="G359" i="4"/>
  <c r="H359" i="4"/>
  <c r="J359" i="4"/>
  <c r="K359" i="4"/>
  <c r="L359" i="4"/>
  <c r="M359" i="4"/>
  <c r="AG359" i="4"/>
  <c r="AP359" i="4"/>
  <c r="AR359" i="4"/>
  <c r="C360" i="4"/>
  <c r="D360" i="4"/>
  <c r="E360" i="4"/>
  <c r="F360" i="4"/>
  <c r="G360" i="4"/>
  <c r="H360" i="4"/>
  <c r="J360" i="4"/>
  <c r="K360" i="4"/>
  <c r="L360" i="4"/>
  <c r="M360" i="4"/>
  <c r="AG360" i="4"/>
  <c r="AP360" i="4"/>
  <c r="AR360" i="4"/>
  <c r="C361" i="4"/>
  <c r="D361" i="4"/>
  <c r="E361" i="4"/>
  <c r="F361" i="4"/>
  <c r="G361" i="4"/>
  <c r="H361" i="4"/>
  <c r="J361" i="4"/>
  <c r="K361" i="4"/>
  <c r="L361" i="4"/>
  <c r="M361" i="4"/>
  <c r="AG361" i="4"/>
  <c r="AP361" i="4"/>
  <c r="AR361" i="4"/>
  <c r="C362" i="4"/>
  <c r="D362" i="4"/>
  <c r="E362" i="4"/>
  <c r="F362" i="4"/>
  <c r="G362" i="4"/>
  <c r="H362" i="4"/>
  <c r="J362" i="4"/>
  <c r="K362" i="4"/>
  <c r="L362" i="4"/>
  <c r="M362" i="4"/>
  <c r="AG362" i="4"/>
  <c r="AP362" i="4"/>
  <c r="AR362" i="4"/>
  <c r="C363" i="4"/>
  <c r="D363" i="4"/>
  <c r="E363" i="4"/>
  <c r="F363" i="4"/>
  <c r="G363" i="4"/>
  <c r="H363" i="4"/>
  <c r="J363" i="4"/>
  <c r="K363" i="4"/>
  <c r="L363" i="4"/>
  <c r="M363" i="4"/>
  <c r="AG363" i="4"/>
  <c r="AP363" i="4"/>
  <c r="AR363" i="4"/>
  <c r="C364" i="4"/>
  <c r="D364" i="4"/>
  <c r="E364" i="4"/>
  <c r="F364" i="4"/>
  <c r="G364" i="4"/>
  <c r="H364" i="4"/>
  <c r="J364" i="4"/>
  <c r="K364" i="4"/>
  <c r="L364" i="4"/>
  <c r="M364" i="4"/>
  <c r="AG364" i="4"/>
  <c r="AP364" i="4"/>
  <c r="AR364" i="4"/>
  <c r="C365" i="4"/>
  <c r="D365" i="4"/>
  <c r="E365" i="4"/>
  <c r="F365" i="4"/>
  <c r="G365" i="4"/>
  <c r="H365" i="4"/>
  <c r="J365" i="4"/>
  <c r="K365" i="4"/>
  <c r="L365" i="4"/>
  <c r="M365" i="4"/>
  <c r="AG365" i="4"/>
  <c r="AP365" i="4"/>
  <c r="AR365" i="4"/>
  <c r="C366" i="4"/>
  <c r="D366" i="4"/>
  <c r="E366" i="4"/>
  <c r="F366" i="4"/>
  <c r="G366" i="4"/>
  <c r="H366" i="4"/>
  <c r="J366" i="4"/>
  <c r="K366" i="4"/>
  <c r="L366" i="4"/>
  <c r="M366" i="4"/>
  <c r="AG366" i="4"/>
  <c r="AP366" i="4"/>
  <c r="AR366" i="4"/>
  <c r="C367" i="4"/>
  <c r="D367" i="4"/>
  <c r="E367" i="4"/>
  <c r="F367" i="4"/>
  <c r="G367" i="4"/>
  <c r="H367" i="4"/>
  <c r="J367" i="4"/>
  <c r="K367" i="4"/>
  <c r="L367" i="4"/>
  <c r="M367" i="4"/>
  <c r="AG367" i="4"/>
  <c r="AP367" i="4"/>
  <c r="AR367" i="4"/>
  <c r="C368" i="4"/>
  <c r="D368" i="4"/>
  <c r="E368" i="4"/>
  <c r="F368" i="4"/>
  <c r="G368" i="4"/>
  <c r="H368" i="4"/>
  <c r="J368" i="4"/>
  <c r="K368" i="4"/>
  <c r="L368" i="4"/>
  <c r="M368" i="4"/>
  <c r="AG368" i="4"/>
  <c r="AP368" i="4"/>
  <c r="AR368" i="4"/>
  <c r="C369" i="4"/>
  <c r="D369" i="4"/>
  <c r="E369" i="4"/>
  <c r="F369" i="4"/>
  <c r="G369" i="4"/>
  <c r="H369" i="4"/>
  <c r="J369" i="4"/>
  <c r="K369" i="4"/>
  <c r="L369" i="4"/>
  <c r="M369" i="4"/>
  <c r="AG369" i="4"/>
  <c r="AP369" i="4"/>
  <c r="AR369" i="4"/>
  <c r="C370" i="4"/>
  <c r="D370" i="4"/>
  <c r="E370" i="4"/>
  <c r="F370" i="4"/>
  <c r="G370" i="4"/>
  <c r="H370" i="4"/>
  <c r="J370" i="4"/>
  <c r="K370" i="4"/>
  <c r="L370" i="4"/>
  <c r="M370" i="4"/>
  <c r="AG370" i="4"/>
  <c r="AP370" i="4"/>
  <c r="AR370" i="4"/>
  <c r="C371" i="4"/>
  <c r="D371" i="4"/>
  <c r="E371" i="4"/>
  <c r="F371" i="4"/>
  <c r="G371" i="4"/>
  <c r="H371" i="4"/>
  <c r="J371" i="4"/>
  <c r="K371" i="4"/>
  <c r="L371" i="4"/>
  <c r="M371" i="4"/>
  <c r="AG371" i="4"/>
  <c r="AP371" i="4"/>
  <c r="AR371" i="4"/>
  <c r="C372" i="4"/>
  <c r="D372" i="4"/>
  <c r="E372" i="4"/>
  <c r="F372" i="4"/>
  <c r="G372" i="4"/>
  <c r="H372" i="4"/>
  <c r="J372" i="4"/>
  <c r="K372" i="4"/>
  <c r="L372" i="4"/>
  <c r="M372" i="4"/>
  <c r="AG372" i="4"/>
  <c r="AP372" i="4"/>
  <c r="AR372" i="4"/>
  <c r="C373" i="4"/>
  <c r="D373" i="4"/>
  <c r="E373" i="4"/>
  <c r="F373" i="4"/>
  <c r="G373" i="4"/>
  <c r="H373" i="4"/>
  <c r="J373" i="4"/>
  <c r="K373" i="4"/>
  <c r="L373" i="4"/>
  <c r="M373" i="4"/>
  <c r="AG373" i="4"/>
  <c r="AP373" i="4"/>
  <c r="AR373" i="4"/>
  <c r="C374" i="4"/>
  <c r="D374" i="4"/>
  <c r="E374" i="4"/>
  <c r="F374" i="4"/>
  <c r="G374" i="4"/>
  <c r="H374" i="4"/>
  <c r="J374" i="4"/>
  <c r="K374" i="4"/>
  <c r="L374" i="4"/>
  <c r="M374" i="4"/>
  <c r="AG374" i="4"/>
  <c r="AP374" i="4"/>
  <c r="AR374" i="4"/>
  <c r="C375" i="4"/>
  <c r="D375" i="4"/>
  <c r="E375" i="4"/>
  <c r="F375" i="4"/>
  <c r="G375" i="4"/>
  <c r="H375" i="4"/>
  <c r="J375" i="4"/>
  <c r="K375" i="4"/>
  <c r="L375" i="4"/>
  <c r="M375" i="4"/>
  <c r="AG375" i="4"/>
  <c r="AP375" i="4"/>
  <c r="AR375" i="4"/>
  <c r="C376" i="4"/>
  <c r="D376" i="4"/>
  <c r="E376" i="4"/>
  <c r="F376" i="4"/>
  <c r="G376" i="4"/>
  <c r="H376" i="4"/>
  <c r="J376" i="4"/>
  <c r="K376" i="4"/>
  <c r="L376" i="4"/>
  <c r="M376" i="4"/>
  <c r="AG376" i="4"/>
  <c r="AP376" i="4"/>
  <c r="AR376" i="4"/>
  <c r="C377" i="4"/>
  <c r="D377" i="4"/>
  <c r="E377" i="4"/>
  <c r="F377" i="4"/>
  <c r="G377" i="4"/>
  <c r="H377" i="4"/>
  <c r="J377" i="4"/>
  <c r="K377" i="4"/>
  <c r="L377" i="4"/>
  <c r="M377" i="4"/>
  <c r="AG377" i="4"/>
  <c r="AP377" i="4"/>
  <c r="AR377" i="4"/>
  <c r="C378" i="4"/>
  <c r="D378" i="4"/>
  <c r="E378" i="4"/>
  <c r="F378" i="4"/>
  <c r="G378" i="4"/>
  <c r="H378" i="4"/>
  <c r="J378" i="4"/>
  <c r="K378" i="4"/>
  <c r="L378" i="4"/>
  <c r="M378" i="4"/>
  <c r="AG378" i="4"/>
  <c r="AP378" i="4"/>
  <c r="AR378" i="4"/>
  <c r="C379" i="4"/>
  <c r="D379" i="4"/>
  <c r="E379" i="4"/>
  <c r="F379" i="4"/>
  <c r="G379" i="4"/>
  <c r="H379" i="4"/>
  <c r="J379" i="4"/>
  <c r="K379" i="4"/>
  <c r="L379" i="4"/>
  <c r="M379" i="4"/>
  <c r="AG379" i="4"/>
  <c r="AP379" i="4"/>
  <c r="AR379" i="4"/>
  <c r="C380" i="4"/>
  <c r="D380" i="4"/>
  <c r="E380" i="4"/>
  <c r="F380" i="4"/>
  <c r="G380" i="4"/>
  <c r="H380" i="4"/>
  <c r="J380" i="4"/>
  <c r="K380" i="4"/>
  <c r="L380" i="4"/>
  <c r="M380" i="4"/>
  <c r="AG380" i="4"/>
  <c r="AP380" i="4"/>
  <c r="AR380" i="4"/>
  <c r="C381" i="4"/>
  <c r="D381" i="4"/>
  <c r="E381" i="4"/>
  <c r="F381" i="4"/>
  <c r="G381" i="4"/>
  <c r="H381" i="4"/>
  <c r="J381" i="4"/>
  <c r="K381" i="4"/>
  <c r="L381" i="4"/>
  <c r="M381" i="4"/>
  <c r="AG381" i="4"/>
  <c r="AP381" i="4"/>
  <c r="AR381" i="4"/>
  <c r="C382" i="4"/>
  <c r="D382" i="4"/>
  <c r="E382" i="4"/>
  <c r="F382" i="4"/>
  <c r="G382" i="4"/>
  <c r="H382" i="4"/>
  <c r="J382" i="4"/>
  <c r="K382" i="4"/>
  <c r="L382" i="4"/>
  <c r="M382" i="4"/>
  <c r="AG382" i="4"/>
  <c r="AP382" i="4"/>
  <c r="AR382" i="4"/>
  <c r="C383" i="4"/>
  <c r="D383" i="4"/>
  <c r="E383" i="4"/>
  <c r="F383" i="4"/>
  <c r="G383" i="4"/>
  <c r="H383" i="4"/>
  <c r="J383" i="4"/>
  <c r="K383" i="4"/>
  <c r="L383" i="4"/>
  <c r="M383" i="4"/>
  <c r="AG383" i="4"/>
  <c r="AP383" i="4"/>
  <c r="AR383" i="4"/>
  <c r="C384" i="4"/>
  <c r="D384" i="4"/>
  <c r="E384" i="4"/>
  <c r="F384" i="4"/>
  <c r="G384" i="4"/>
  <c r="H384" i="4"/>
  <c r="J384" i="4"/>
  <c r="K384" i="4"/>
  <c r="L384" i="4"/>
  <c r="M384" i="4"/>
  <c r="AG384" i="4"/>
  <c r="AP384" i="4"/>
  <c r="AR384" i="4"/>
  <c r="C385" i="4"/>
  <c r="D385" i="4"/>
  <c r="E385" i="4"/>
  <c r="F385" i="4"/>
  <c r="G385" i="4"/>
  <c r="H385" i="4"/>
  <c r="J385" i="4"/>
  <c r="K385" i="4"/>
  <c r="L385" i="4"/>
  <c r="M385" i="4"/>
  <c r="AG385" i="4"/>
  <c r="AP385" i="4"/>
  <c r="AR385" i="4"/>
  <c r="C386" i="4"/>
  <c r="D386" i="4"/>
  <c r="E386" i="4"/>
  <c r="F386" i="4"/>
  <c r="G386" i="4"/>
  <c r="H386" i="4"/>
  <c r="J386" i="4"/>
  <c r="K386" i="4"/>
  <c r="L386" i="4"/>
  <c r="M386" i="4"/>
  <c r="AG386" i="4"/>
  <c r="AP386" i="4"/>
  <c r="AR386" i="4"/>
  <c r="C387" i="4"/>
  <c r="D387" i="4"/>
  <c r="E387" i="4"/>
  <c r="F387" i="4"/>
  <c r="G387" i="4"/>
  <c r="H387" i="4"/>
  <c r="J387" i="4"/>
  <c r="K387" i="4"/>
  <c r="L387" i="4"/>
  <c r="M387" i="4"/>
  <c r="AG387" i="4"/>
  <c r="AP387" i="4"/>
  <c r="AR387" i="4"/>
  <c r="C388" i="4"/>
  <c r="D388" i="4"/>
  <c r="E388" i="4"/>
  <c r="F388" i="4"/>
  <c r="G388" i="4"/>
  <c r="H388" i="4"/>
  <c r="J388" i="4"/>
  <c r="K388" i="4"/>
  <c r="L388" i="4"/>
  <c r="M388" i="4"/>
  <c r="AG388" i="4"/>
  <c r="AP388" i="4"/>
  <c r="AR388" i="4"/>
  <c r="C389" i="4"/>
  <c r="D389" i="4"/>
  <c r="E389" i="4"/>
  <c r="F389" i="4"/>
  <c r="G389" i="4"/>
  <c r="H389" i="4"/>
  <c r="J389" i="4"/>
  <c r="K389" i="4"/>
  <c r="L389" i="4"/>
  <c r="M389" i="4"/>
  <c r="AG389" i="4"/>
  <c r="AP389" i="4"/>
  <c r="AR389" i="4"/>
  <c r="C390" i="4"/>
  <c r="D390" i="4"/>
  <c r="E390" i="4"/>
  <c r="F390" i="4"/>
  <c r="G390" i="4"/>
  <c r="H390" i="4"/>
  <c r="J390" i="4"/>
  <c r="K390" i="4"/>
  <c r="L390" i="4"/>
  <c r="M390" i="4"/>
  <c r="AG390" i="4"/>
  <c r="AP390" i="4"/>
  <c r="AR390" i="4"/>
  <c r="C391" i="4"/>
  <c r="D391" i="4"/>
  <c r="E391" i="4"/>
  <c r="F391" i="4"/>
  <c r="G391" i="4"/>
  <c r="H391" i="4"/>
  <c r="J391" i="4"/>
  <c r="K391" i="4"/>
  <c r="L391" i="4"/>
  <c r="M391" i="4"/>
  <c r="AG391" i="4"/>
  <c r="AP391" i="4"/>
  <c r="AR391" i="4"/>
  <c r="C392" i="4"/>
  <c r="D392" i="4"/>
  <c r="E392" i="4"/>
  <c r="F392" i="4"/>
  <c r="G392" i="4"/>
  <c r="H392" i="4"/>
  <c r="J392" i="4"/>
  <c r="K392" i="4"/>
  <c r="L392" i="4"/>
  <c r="M392" i="4"/>
  <c r="AG392" i="4"/>
  <c r="AP392" i="4"/>
  <c r="AR392" i="4"/>
  <c r="C393" i="4"/>
  <c r="D393" i="4"/>
  <c r="E393" i="4"/>
  <c r="F393" i="4"/>
  <c r="G393" i="4"/>
  <c r="H393" i="4"/>
  <c r="J393" i="4"/>
  <c r="K393" i="4"/>
  <c r="L393" i="4"/>
  <c r="M393" i="4"/>
  <c r="AG393" i="4"/>
  <c r="AP393" i="4"/>
  <c r="AR393" i="4"/>
  <c r="C394" i="4"/>
  <c r="D394" i="4"/>
  <c r="E394" i="4"/>
  <c r="F394" i="4"/>
  <c r="G394" i="4"/>
  <c r="H394" i="4"/>
  <c r="J394" i="4"/>
  <c r="K394" i="4"/>
  <c r="L394" i="4"/>
  <c r="M394" i="4"/>
  <c r="AG394" i="4"/>
  <c r="AP394" i="4"/>
  <c r="AR394" i="4"/>
  <c r="C395" i="4"/>
  <c r="D395" i="4"/>
  <c r="E395" i="4"/>
  <c r="F395" i="4"/>
  <c r="G395" i="4"/>
  <c r="H395" i="4"/>
  <c r="J395" i="4"/>
  <c r="K395" i="4"/>
  <c r="L395" i="4"/>
  <c r="M395" i="4"/>
  <c r="AG395" i="4"/>
  <c r="AP395" i="4"/>
  <c r="AR395" i="4"/>
  <c r="C396" i="4"/>
  <c r="D396" i="4"/>
  <c r="E396" i="4"/>
  <c r="F396" i="4"/>
  <c r="G396" i="4"/>
  <c r="H396" i="4"/>
  <c r="J396" i="4"/>
  <c r="K396" i="4"/>
  <c r="L396" i="4"/>
  <c r="M396" i="4"/>
  <c r="AG396" i="4"/>
  <c r="AP396" i="4"/>
  <c r="AR396" i="4"/>
  <c r="C397" i="4"/>
  <c r="D397" i="4"/>
  <c r="E397" i="4"/>
  <c r="F397" i="4"/>
  <c r="G397" i="4"/>
  <c r="H397" i="4"/>
  <c r="J397" i="4"/>
  <c r="K397" i="4"/>
  <c r="L397" i="4"/>
  <c r="M397" i="4"/>
  <c r="AG397" i="4"/>
  <c r="AP397" i="4"/>
  <c r="AR397" i="4"/>
  <c r="C398" i="4"/>
  <c r="D398" i="4"/>
  <c r="E398" i="4"/>
  <c r="F398" i="4"/>
  <c r="G398" i="4"/>
  <c r="H398" i="4"/>
  <c r="J398" i="4"/>
  <c r="K398" i="4"/>
  <c r="L398" i="4"/>
  <c r="M398" i="4"/>
  <c r="AG398" i="4"/>
  <c r="AP398" i="4"/>
  <c r="AR398" i="4"/>
  <c r="C399" i="4"/>
  <c r="D399" i="4"/>
  <c r="E399" i="4"/>
  <c r="F399" i="4"/>
  <c r="G399" i="4"/>
  <c r="H399" i="4"/>
  <c r="J399" i="4"/>
  <c r="K399" i="4"/>
  <c r="L399" i="4"/>
  <c r="M399" i="4"/>
  <c r="AG399" i="4"/>
  <c r="AP399" i="4"/>
  <c r="AR399" i="4"/>
  <c r="C400" i="4"/>
  <c r="D400" i="4"/>
  <c r="E400" i="4"/>
  <c r="F400" i="4"/>
  <c r="G400" i="4"/>
  <c r="H400" i="4"/>
  <c r="J400" i="4"/>
  <c r="K400" i="4"/>
  <c r="L400" i="4"/>
  <c r="M400" i="4"/>
  <c r="AG400" i="4"/>
  <c r="AP400" i="4"/>
  <c r="AR400" i="4"/>
  <c r="C401" i="4"/>
  <c r="D401" i="4"/>
  <c r="E401" i="4"/>
  <c r="F401" i="4"/>
  <c r="G401" i="4"/>
  <c r="H401" i="4"/>
  <c r="J401" i="4"/>
  <c r="K401" i="4"/>
  <c r="L401" i="4"/>
  <c r="M401" i="4"/>
  <c r="AG401" i="4"/>
  <c r="AP401" i="4"/>
  <c r="AR401" i="4"/>
  <c r="C402" i="4"/>
  <c r="D402" i="4"/>
  <c r="E402" i="4"/>
  <c r="F402" i="4"/>
  <c r="G402" i="4"/>
  <c r="H402" i="4"/>
  <c r="J402" i="4"/>
  <c r="K402" i="4"/>
  <c r="L402" i="4"/>
  <c r="M402" i="4"/>
  <c r="AG402" i="4"/>
  <c r="AP402" i="4"/>
  <c r="AR402" i="4"/>
  <c r="C403" i="4"/>
  <c r="D403" i="4"/>
  <c r="E403" i="4"/>
  <c r="F403" i="4"/>
  <c r="G403" i="4"/>
  <c r="H403" i="4"/>
  <c r="J403" i="4"/>
  <c r="K403" i="4"/>
  <c r="L403" i="4"/>
  <c r="M403" i="4"/>
  <c r="AG403" i="4"/>
  <c r="AP403" i="4"/>
  <c r="AR403" i="4"/>
  <c r="C404" i="4"/>
  <c r="D404" i="4"/>
  <c r="E404" i="4"/>
  <c r="F404" i="4"/>
  <c r="G404" i="4"/>
  <c r="H404" i="4"/>
  <c r="J404" i="4"/>
  <c r="K404" i="4"/>
  <c r="L404" i="4"/>
  <c r="M404" i="4"/>
  <c r="AG404" i="4"/>
  <c r="AP404" i="4"/>
  <c r="AR404" i="4"/>
  <c r="C405" i="4"/>
  <c r="D405" i="4"/>
  <c r="E405" i="4"/>
  <c r="F405" i="4"/>
  <c r="G405" i="4"/>
  <c r="H405" i="4"/>
  <c r="J405" i="4"/>
  <c r="K405" i="4"/>
  <c r="L405" i="4"/>
  <c r="M405" i="4"/>
  <c r="AG405" i="4"/>
  <c r="AP405" i="4"/>
  <c r="AR405" i="4"/>
  <c r="C406" i="4"/>
  <c r="D406" i="4"/>
  <c r="E406" i="4"/>
  <c r="F406" i="4"/>
  <c r="G406" i="4"/>
  <c r="H406" i="4"/>
  <c r="J406" i="4"/>
  <c r="K406" i="4"/>
  <c r="L406" i="4"/>
  <c r="M406" i="4"/>
  <c r="AG406" i="4"/>
  <c r="AP406" i="4"/>
  <c r="AR406" i="4"/>
  <c r="C407" i="4"/>
  <c r="D407" i="4"/>
  <c r="E407" i="4"/>
  <c r="F407" i="4"/>
  <c r="G407" i="4"/>
  <c r="H407" i="4"/>
  <c r="J407" i="4"/>
  <c r="K407" i="4"/>
  <c r="L407" i="4"/>
  <c r="M407" i="4"/>
  <c r="AG407" i="4"/>
  <c r="AP407" i="4"/>
  <c r="AR407" i="4"/>
  <c r="C408" i="4"/>
  <c r="D408" i="4"/>
  <c r="E408" i="4"/>
  <c r="F408" i="4"/>
  <c r="G408" i="4"/>
  <c r="H408" i="4"/>
  <c r="J408" i="4"/>
  <c r="K408" i="4"/>
  <c r="L408" i="4"/>
  <c r="M408" i="4"/>
  <c r="AG408" i="4"/>
  <c r="AP408" i="4"/>
  <c r="AR408" i="4"/>
  <c r="C409" i="4"/>
  <c r="D409" i="4"/>
  <c r="E409" i="4"/>
  <c r="F409" i="4"/>
  <c r="G409" i="4"/>
  <c r="H409" i="4"/>
  <c r="J409" i="4"/>
  <c r="K409" i="4"/>
  <c r="L409" i="4"/>
  <c r="M409" i="4"/>
  <c r="AG409" i="4"/>
  <c r="AP409" i="4"/>
  <c r="AR409" i="4"/>
  <c r="C410" i="4"/>
  <c r="D410" i="4"/>
  <c r="E410" i="4"/>
  <c r="F410" i="4"/>
  <c r="G410" i="4"/>
  <c r="H410" i="4"/>
  <c r="J410" i="4"/>
  <c r="K410" i="4"/>
  <c r="L410" i="4"/>
  <c r="M410" i="4"/>
  <c r="AG410" i="4"/>
  <c r="AP410" i="4"/>
  <c r="AR410" i="4"/>
  <c r="C411" i="4"/>
  <c r="D411" i="4"/>
  <c r="E411" i="4"/>
  <c r="F411" i="4"/>
  <c r="G411" i="4"/>
  <c r="H411" i="4"/>
  <c r="J411" i="4"/>
  <c r="K411" i="4"/>
  <c r="L411" i="4"/>
  <c r="M411" i="4"/>
  <c r="AG411" i="4"/>
  <c r="AP411" i="4"/>
  <c r="AR411" i="4"/>
  <c r="C412" i="4"/>
  <c r="D412" i="4"/>
  <c r="E412" i="4"/>
  <c r="F412" i="4"/>
  <c r="G412" i="4"/>
  <c r="H412" i="4"/>
  <c r="J412" i="4"/>
  <c r="K412" i="4"/>
  <c r="L412" i="4"/>
  <c r="M412" i="4"/>
  <c r="AG412" i="4"/>
  <c r="AP412" i="4"/>
  <c r="AR412" i="4"/>
  <c r="C413" i="4"/>
  <c r="D413" i="4"/>
  <c r="E413" i="4"/>
  <c r="F413" i="4"/>
  <c r="G413" i="4"/>
  <c r="H413" i="4"/>
  <c r="J413" i="4"/>
  <c r="K413" i="4"/>
  <c r="L413" i="4"/>
  <c r="M413" i="4"/>
  <c r="AG413" i="4"/>
  <c r="AP413" i="4"/>
  <c r="AR413" i="4"/>
  <c r="C414" i="4"/>
  <c r="D414" i="4"/>
  <c r="E414" i="4"/>
  <c r="F414" i="4"/>
  <c r="G414" i="4"/>
  <c r="H414" i="4"/>
  <c r="J414" i="4"/>
  <c r="K414" i="4"/>
  <c r="L414" i="4"/>
  <c r="M414" i="4"/>
  <c r="AG414" i="4"/>
  <c r="AP414" i="4"/>
  <c r="AR414" i="4"/>
  <c r="C415" i="4"/>
  <c r="D415" i="4"/>
  <c r="E415" i="4"/>
  <c r="F415" i="4"/>
  <c r="G415" i="4"/>
  <c r="H415" i="4"/>
  <c r="J415" i="4"/>
  <c r="K415" i="4"/>
  <c r="L415" i="4"/>
  <c r="M415" i="4"/>
  <c r="AG415" i="4"/>
  <c r="AP415" i="4"/>
  <c r="AR415" i="4"/>
  <c r="C416" i="4"/>
  <c r="D416" i="4"/>
  <c r="E416" i="4"/>
  <c r="F416" i="4"/>
  <c r="G416" i="4"/>
  <c r="H416" i="4"/>
  <c r="J416" i="4"/>
  <c r="K416" i="4"/>
  <c r="L416" i="4"/>
  <c r="M416" i="4"/>
  <c r="AG416" i="4"/>
  <c r="AP416" i="4"/>
  <c r="AR416" i="4"/>
  <c r="C417" i="4"/>
  <c r="D417" i="4"/>
  <c r="E417" i="4"/>
  <c r="F417" i="4"/>
  <c r="G417" i="4"/>
  <c r="H417" i="4"/>
  <c r="J417" i="4"/>
  <c r="K417" i="4"/>
  <c r="L417" i="4"/>
  <c r="M417" i="4"/>
  <c r="AG417" i="4"/>
  <c r="AP417" i="4"/>
  <c r="AR417" i="4"/>
  <c r="C418" i="4"/>
  <c r="D418" i="4"/>
  <c r="E418" i="4"/>
  <c r="F418" i="4"/>
  <c r="G418" i="4"/>
  <c r="H418" i="4"/>
  <c r="J418" i="4"/>
  <c r="K418" i="4"/>
  <c r="L418" i="4"/>
  <c r="M418" i="4"/>
  <c r="AG418" i="4"/>
  <c r="AP418" i="4"/>
  <c r="AR418" i="4"/>
  <c r="C419" i="4"/>
  <c r="D419" i="4"/>
  <c r="E419" i="4"/>
  <c r="F419" i="4"/>
  <c r="G419" i="4"/>
  <c r="H419" i="4"/>
  <c r="J419" i="4"/>
  <c r="K419" i="4"/>
  <c r="L419" i="4"/>
  <c r="M419" i="4"/>
  <c r="AG419" i="4"/>
  <c r="AP419" i="4"/>
  <c r="AR419" i="4"/>
  <c r="C420" i="4"/>
  <c r="D420" i="4"/>
  <c r="E420" i="4"/>
  <c r="F420" i="4"/>
  <c r="G420" i="4"/>
  <c r="H420" i="4"/>
  <c r="J420" i="4"/>
  <c r="K420" i="4"/>
  <c r="L420" i="4"/>
  <c r="M420" i="4"/>
  <c r="AG420" i="4"/>
  <c r="AP420" i="4"/>
  <c r="AR420" i="4"/>
  <c r="C421" i="4"/>
  <c r="D421" i="4"/>
  <c r="E421" i="4"/>
  <c r="F421" i="4"/>
  <c r="G421" i="4"/>
  <c r="H421" i="4"/>
  <c r="J421" i="4"/>
  <c r="K421" i="4"/>
  <c r="L421" i="4"/>
  <c r="M421" i="4"/>
  <c r="AG421" i="4"/>
  <c r="AP421" i="4"/>
  <c r="AR421" i="4"/>
  <c r="C422" i="4"/>
  <c r="D422" i="4"/>
  <c r="E422" i="4"/>
  <c r="F422" i="4"/>
  <c r="G422" i="4"/>
  <c r="H422" i="4"/>
  <c r="J422" i="4"/>
  <c r="K422" i="4"/>
  <c r="L422" i="4"/>
  <c r="M422" i="4"/>
  <c r="AG422" i="4"/>
  <c r="AP422" i="4"/>
  <c r="AR422" i="4"/>
  <c r="C423" i="4"/>
  <c r="D423" i="4"/>
  <c r="E423" i="4"/>
  <c r="F423" i="4"/>
  <c r="G423" i="4"/>
  <c r="H423" i="4"/>
  <c r="J423" i="4"/>
  <c r="K423" i="4"/>
  <c r="L423" i="4"/>
  <c r="M423" i="4"/>
  <c r="AG423" i="4"/>
  <c r="AP423" i="4"/>
  <c r="AR423" i="4"/>
  <c r="C424" i="4"/>
  <c r="D424" i="4"/>
  <c r="E424" i="4"/>
  <c r="F424" i="4"/>
  <c r="G424" i="4"/>
  <c r="H424" i="4"/>
  <c r="J424" i="4"/>
  <c r="K424" i="4"/>
  <c r="L424" i="4"/>
  <c r="M424" i="4"/>
  <c r="AG424" i="4"/>
  <c r="AP424" i="4"/>
  <c r="AR424" i="4"/>
  <c r="C425" i="4"/>
  <c r="D425" i="4"/>
  <c r="E425" i="4"/>
  <c r="F425" i="4"/>
  <c r="G425" i="4"/>
  <c r="H425" i="4"/>
  <c r="J425" i="4"/>
  <c r="K425" i="4"/>
  <c r="L425" i="4"/>
  <c r="M425" i="4"/>
  <c r="AG425" i="4"/>
  <c r="AP425" i="4"/>
  <c r="AR425" i="4"/>
  <c r="C426" i="4"/>
  <c r="D426" i="4"/>
  <c r="E426" i="4"/>
  <c r="F426" i="4"/>
  <c r="G426" i="4"/>
  <c r="H426" i="4"/>
  <c r="J426" i="4"/>
  <c r="K426" i="4"/>
  <c r="L426" i="4"/>
  <c r="M426" i="4"/>
  <c r="AG426" i="4"/>
  <c r="AP426" i="4"/>
  <c r="AR426" i="4"/>
  <c r="C427" i="4"/>
  <c r="D427" i="4"/>
  <c r="E427" i="4"/>
  <c r="F427" i="4"/>
  <c r="G427" i="4"/>
  <c r="H427" i="4"/>
  <c r="J427" i="4"/>
  <c r="K427" i="4"/>
  <c r="L427" i="4"/>
  <c r="M427" i="4"/>
  <c r="AG427" i="4"/>
  <c r="AP427" i="4"/>
  <c r="AR427" i="4"/>
  <c r="C428" i="4"/>
  <c r="D428" i="4"/>
  <c r="E428" i="4"/>
  <c r="F428" i="4"/>
  <c r="G428" i="4"/>
  <c r="H428" i="4"/>
  <c r="J428" i="4"/>
  <c r="K428" i="4"/>
  <c r="L428" i="4"/>
  <c r="M428" i="4"/>
  <c r="AG428" i="4"/>
  <c r="AP428" i="4"/>
  <c r="AR428" i="4"/>
  <c r="C429" i="4"/>
  <c r="D429" i="4"/>
  <c r="E429" i="4"/>
  <c r="F429" i="4"/>
  <c r="G429" i="4"/>
  <c r="H429" i="4"/>
  <c r="J429" i="4"/>
  <c r="K429" i="4"/>
  <c r="L429" i="4"/>
  <c r="M429" i="4"/>
  <c r="AG429" i="4"/>
  <c r="AP429" i="4"/>
  <c r="AR429" i="4"/>
  <c r="C430" i="4"/>
  <c r="D430" i="4"/>
  <c r="E430" i="4"/>
  <c r="F430" i="4"/>
  <c r="G430" i="4"/>
  <c r="H430" i="4"/>
  <c r="J430" i="4"/>
  <c r="K430" i="4"/>
  <c r="L430" i="4"/>
  <c r="M430" i="4"/>
  <c r="AG430" i="4"/>
  <c r="AP430" i="4"/>
  <c r="AR430" i="4"/>
  <c r="C431" i="4"/>
  <c r="D431" i="4"/>
  <c r="E431" i="4"/>
  <c r="F431" i="4"/>
  <c r="G431" i="4"/>
  <c r="H431" i="4"/>
  <c r="J431" i="4"/>
  <c r="K431" i="4"/>
  <c r="L431" i="4"/>
  <c r="M431" i="4"/>
  <c r="AG431" i="4"/>
  <c r="AP431" i="4"/>
  <c r="AR431" i="4"/>
  <c r="C432" i="4"/>
  <c r="D432" i="4"/>
  <c r="E432" i="4"/>
  <c r="F432" i="4"/>
  <c r="G432" i="4"/>
  <c r="H432" i="4"/>
  <c r="J432" i="4"/>
  <c r="K432" i="4"/>
  <c r="L432" i="4"/>
  <c r="M432" i="4"/>
  <c r="AG432" i="4"/>
  <c r="AP432" i="4"/>
  <c r="AR432" i="4"/>
  <c r="C433" i="4"/>
  <c r="D433" i="4"/>
  <c r="E433" i="4"/>
  <c r="F433" i="4"/>
  <c r="G433" i="4"/>
  <c r="H433" i="4"/>
  <c r="J433" i="4"/>
  <c r="K433" i="4"/>
  <c r="L433" i="4"/>
  <c r="M433" i="4"/>
  <c r="AG433" i="4"/>
  <c r="AP433" i="4"/>
  <c r="AR433" i="4"/>
  <c r="C434" i="4"/>
  <c r="D434" i="4"/>
  <c r="E434" i="4"/>
  <c r="F434" i="4"/>
  <c r="G434" i="4"/>
  <c r="H434" i="4"/>
  <c r="J434" i="4"/>
  <c r="K434" i="4"/>
  <c r="L434" i="4"/>
  <c r="M434" i="4"/>
  <c r="AG434" i="4"/>
  <c r="AP434" i="4"/>
  <c r="AR434" i="4"/>
  <c r="C435" i="4"/>
  <c r="D435" i="4"/>
  <c r="E435" i="4"/>
  <c r="F435" i="4"/>
  <c r="G435" i="4"/>
  <c r="H435" i="4"/>
  <c r="J435" i="4"/>
  <c r="K435" i="4"/>
  <c r="L435" i="4"/>
  <c r="M435" i="4"/>
  <c r="AG435" i="4"/>
  <c r="AP435" i="4"/>
  <c r="AR435" i="4"/>
  <c r="C436" i="4"/>
  <c r="D436" i="4"/>
  <c r="E436" i="4"/>
  <c r="F436" i="4"/>
  <c r="G436" i="4"/>
  <c r="H436" i="4"/>
  <c r="J436" i="4"/>
  <c r="K436" i="4"/>
  <c r="L436" i="4"/>
  <c r="M436" i="4"/>
  <c r="AG436" i="4"/>
  <c r="AP436" i="4"/>
  <c r="AR436" i="4"/>
  <c r="C437" i="4"/>
  <c r="D437" i="4"/>
  <c r="E437" i="4"/>
  <c r="F437" i="4"/>
  <c r="G437" i="4"/>
  <c r="H437" i="4"/>
  <c r="J437" i="4"/>
  <c r="K437" i="4"/>
  <c r="L437" i="4"/>
  <c r="M437" i="4"/>
  <c r="AG437" i="4"/>
  <c r="AP437" i="4"/>
  <c r="AR437" i="4"/>
  <c r="C438" i="4"/>
  <c r="D438" i="4"/>
  <c r="E438" i="4"/>
  <c r="F438" i="4"/>
  <c r="G438" i="4"/>
  <c r="H438" i="4"/>
  <c r="J438" i="4"/>
  <c r="K438" i="4"/>
  <c r="L438" i="4"/>
  <c r="M438" i="4"/>
  <c r="AG438" i="4"/>
  <c r="AP438" i="4"/>
  <c r="AR438" i="4"/>
  <c r="C439" i="4"/>
  <c r="D439" i="4"/>
  <c r="E439" i="4"/>
  <c r="F439" i="4"/>
  <c r="G439" i="4"/>
  <c r="H439" i="4"/>
  <c r="J439" i="4"/>
  <c r="K439" i="4"/>
  <c r="L439" i="4"/>
  <c r="M439" i="4"/>
  <c r="AG439" i="4"/>
  <c r="AP439" i="4"/>
  <c r="AR439" i="4"/>
  <c r="C440" i="4"/>
  <c r="D440" i="4"/>
  <c r="E440" i="4"/>
  <c r="F440" i="4"/>
  <c r="G440" i="4"/>
  <c r="H440" i="4"/>
  <c r="J440" i="4"/>
  <c r="K440" i="4"/>
  <c r="L440" i="4"/>
  <c r="M440" i="4"/>
  <c r="AG440" i="4"/>
  <c r="AP440" i="4"/>
  <c r="AR440" i="4"/>
  <c r="C441" i="4"/>
  <c r="D441" i="4"/>
  <c r="E441" i="4"/>
  <c r="F441" i="4"/>
  <c r="G441" i="4"/>
  <c r="H441" i="4"/>
  <c r="J441" i="4"/>
  <c r="K441" i="4"/>
  <c r="L441" i="4"/>
  <c r="M441" i="4"/>
  <c r="AG441" i="4"/>
  <c r="AP441" i="4"/>
  <c r="AR441" i="4"/>
  <c r="C442" i="4"/>
  <c r="D442" i="4"/>
  <c r="E442" i="4"/>
  <c r="F442" i="4"/>
  <c r="G442" i="4"/>
  <c r="H442" i="4"/>
  <c r="J442" i="4"/>
  <c r="K442" i="4"/>
  <c r="L442" i="4"/>
  <c r="M442" i="4"/>
  <c r="AG442" i="4"/>
  <c r="AP442" i="4"/>
  <c r="AR442" i="4"/>
  <c r="C443" i="4"/>
  <c r="D443" i="4"/>
  <c r="E443" i="4"/>
  <c r="F443" i="4"/>
  <c r="G443" i="4"/>
  <c r="H443" i="4"/>
  <c r="J443" i="4"/>
  <c r="K443" i="4"/>
  <c r="L443" i="4"/>
  <c r="M443" i="4"/>
  <c r="AG443" i="4"/>
  <c r="AP443" i="4"/>
  <c r="AR443" i="4"/>
  <c r="C444" i="4"/>
  <c r="D444" i="4"/>
  <c r="E444" i="4"/>
  <c r="F444" i="4"/>
  <c r="G444" i="4"/>
  <c r="H444" i="4"/>
  <c r="J444" i="4"/>
  <c r="K444" i="4"/>
  <c r="L444" i="4"/>
  <c r="M444" i="4"/>
  <c r="AG444" i="4"/>
  <c r="AP444" i="4"/>
  <c r="AR444" i="4"/>
  <c r="C445" i="4"/>
  <c r="D445" i="4"/>
  <c r="E445" i="4"/>
  <c r="F445" i="4"/>
  <c r="G445" i="4"/>
  <c r="H445" i="4"/>
  <c r="J445" i="4"/>
  <c r="K445" i="4"/>
  <c r="L445" i="4"/>
  <c r="M445" i="4"/>
  <c r="AG445" i="4"/>
  <c r="AP445" i="4"/>
  <c r="AR445" i="4"/>
  <c r="C446" i="4"/>
  <c r="D446" i="4"/>
  <c r="E446" i="4"/>
  <c r="F446" i="4"/>
  <c r="G446" i="4"/>
  <c r="H446" i="4"/>
  <c r="J446" i="4"/>
  <c r="K446" i="4"/>
  <c r="L446" i="4"/>
  <c r="M446" i="4"/>
  <c r="AG446" i="4"/>
  <c r="AP446" i="4"/>
  <c r="AR446" i="4"/>
  <c r="C447" i="4"/>
  <c r="D447" i="4"/>
  <c r="E447" i="4"/>
  <c r="F447" i="4"/>
  <c r="G447" i="4"/>
  <c r="H447" i="4"/>
  <c r="J447" i="4"/>
  <c r="K447" i="4"/>
  <c r="L447" i="4"/>
  <c r="M447" i="4"/>
  <c r="AG447" i="4"/>
  <c r="AP447" i="4"/>
  <c r="AR447" i="4"/>
  <c r="C448" i="4"/>
  <c r="D448" i="4"/>
  <c r="E448" i="4"/>
  <c r="F448" i="4"/>
  <c r="G448" i="4"/>
  <c r="H448" i="4"/>
  <c r="J448" i="4"/>
  <c r="K448" i="4"/>
  <c r="L448" i="4"/>
  <c r="M448" i="4"/>
  <c r="AG448" i="4"/>
  <c r="AP448" i="4"/>
  <c r="AR448" i="4"/>
  <c r="C449" i="4"/>
  <c r="D449" i="4"/>
  <c r="E449" i="4"/>
  <c r="F449" i="4"/>
  <c r="G449" i="4"/>
  <c r="H449" i="4"/>
  <c r="J449" i="4"/>
  <c r="K449" i="4"/>
  <c r="L449" i="4"/>
  <c r="M449" i="4"/>
  <c r="AG449" i="4"/>
  <c r="AP449" i="4"/>
  <c r="AR449" i="4"/>
  <c r="C450" i="4"/>
  <c r="D450" i="4"/>
  <c r="E450" i="4"/>
  <c r="F450" i="4"/>
  <c r="G450" i="4"/>
  <c r="H450" i="4"/>
  <c r="J450" i="4"/>
  <c r="K450" i="4"/>
  <c r="L450" i="4"/>
  <c r="M450" i="4"/>
  <c r="AG450" i="4"/>
  <c r="AP450" i="4"/>
  <c r="AR450" i="4"/>
  <c r="C451" i="4"/>
  <c r="D451" i="4"/>
  <c r="E451" i="4"/>
  <c r="F451" i="4"/>
  <c r="G451" i="4"/>
  <c r="H451" i="4"/>
  <c r="J451" i="4"/>
  <c r="K451" i="4"/>
  <c r="L451" i="4"/>
  <c r="M451" i="4"/>
  <c r="AG451" i="4"/>
  <c r="AP451" i="4"/>
  <c r="AR451" i="4"/>
  <c r="C452" i="4"/>
  <c r="D452" i="4"/>
  <c r="E452" i="4"/>
  <c r="F452" i="4"/>
  <c r="G452" i="4"/>
  <c r="H452" i="4"/>
  <c r="J452" i="4"/>
  <c r="K452" i="4"/>
  <c r="L452" i="4"/>
  <c r="M452" i="4"/>
  <c r="AG452" i="4"/>
  <c r="AP452" i="4"/>
  <c r="AR452" i="4"/>
  <c r="C453" i="4"/>
  <c r="D453" i="4"/>
  <c r="E453" i="4"/>
  <c r="F453" i="4"/>
  <c r="G453" i="4"/>
  <c r="H453" i="4"/>
  <c r="J453" i="4"/>
  <c r="K453" i="4"/>
  <c r="L453" i="4"/>
  <c r="M453" i="4"/>
  <c r="AG453" i="4"/>
  <c r="AP453" i="4"/>
  <c r="AR453" i="4"/>
  <c r="C454" i="4"/>
  <c r="D454" i="4"/>
  <c r="E454" i="4"/>
  <c r="F454" i="4"/>
  <c r="G454" i="4"/>
  <c r="H454" i="4"/>
  <c r="J454" i="4"/>
  <c r="K454" i="4"/>
  <c r="L454" i="4"/>
  <c r="M454" i="4"/>
  <c r="AG454" i="4"/>
  <c r="AP454" i="4"/>
  <c r="AR454" i="4"/>
  <c r="C455" i="4"/>
  <c r="D455" i="4"/>
  <c r="E455" i="4"/>
  <c r="F455" i="4"/>
  <c r="G455" i="4"/>
  <c r="H455" i="4"/>
  <c r="J455" i="4"/>
  <c r="K455" i="4"/>
  <c r="L455" i="4"/>
  <c r="M455" i="4"/>
  <c r="AG455" i="4"/>
  <c r="AP455" i="4"/>
  <c r="AR455" i="4"/>
  <c r="C456" i="4"/>
  <c r="D456" i="4"/>
  <c r="E456" i="4"/>
  <c r="F456" i="4"/>
  <c r="G456" i="4"/>
  <c r="H456" i="4"/>
  <c r="J456" i="4"/>
  <c r="K456" i="4"/>
  <c r="L456" i="4"/>
  <c r="M456" i="4"/>
  <c r="AG456" i="4"/>
  <c r="AP456" i="4"/>
  <c r="AR456" i="4"/>
  <c r="C457" i="4"/>
  <c r="D457" i="4"/>
  <c r="E457" i="4"/>
  <c r="F457" i="4"/>
  <c r="G457" i="4"/>
  <c r="H457" i="4"/>
  <c r="J457" i="4"/>
  <c r="K457" i="4"/>
  <c r="L457" i="4"/>
  <c r="M457" i="4"/>
  <c r="AG457" i="4"/>
  <c r="AP457" i="4"/>
  <c r="AR457" i="4"/>
  <c r="C458" i="4"/>
  <c r="D458" i="4"/>
  <c r="E458" i="4"/>
  <c r="F458" i="4"/>
  <c r="G458" i="4"/>
  <c r="H458" i="4"/>
  <c r="J458" i="4"/>
  <c r="K458" i="4"/>
  <c r="L458" i="4"/>
  <c r="M458" i="4"/>
  <c r="AG458" i="4"/>
  <c r="AP458" i="4"/>
  <c r="AR458" i="4"/>
  <c r="C459" i="4"/>
  <c r="D459" i="4"/>
  <c r="E459" i="4"/>
  <c r="F459" i="4"/>
  <c r="G459" i="4"/>
  <c r="H459" i="4"/>
  <c r="J459" i="4"/>
  <c r="K459" i="4"/>
  <c r="L459" i="4"/>
  <c r="M459" i="4"/>
  <c r="AG459" i="4"/>
  <c r="AP459" i="4"/>
  <c r="AR459" i="4"/>
  <c r="C460" i="4"/>
  <c r="D460" i="4"/>
  <c r="E460" i="4"/>
  <c r="F460" i="4"/>
  <c r="G460" i="4"/>
  <c r="H460" i="4"/>
  <c r="J460" i="4"/>
  <c r="K460" i="4"/>
  <c r="L460" i="4"/>
  <c r="M460" i="4"/>
  <c r="AG460" i="4"/>
  <c r="AP460" i="4"/>
  <c r="AR460" i="4"/>
  <c r="C461" i="4"/>
  <c r="D461" i="4"/>
  <c r="E461" i="4"/>
  <c r="F461" i="4"/>
  <c r="G461" i="4"/>
  <c r="H461" i="4"/>
  <c r="J461" i="4"/>
  <c r="K461" i="4"/>
  <c r="L461" i="4"/>
  <c r="M461" i="4"/>
  <c r="AG461" i="4"/>
  <c r="AP461" i="4"/>
  <c r="AR461" i="4"/>
  <c r="C462" i="4"/>
  <c r="D462" i="4"/>
  <c r="E462" i="4"/>
  <c r="F462" i="4"/>
  <c r="G462" i="4"/>
  <c r="H462" i="4"/>
  <c r="J462" i="4"/>
  <c r="K462" i="4"/>
  <c r="L462" i="4"/>
  <c r="M462" i="4"/>
  <c r="AG462" i="4"/>
  <c r="AP462" i="4"/>
  <c r="AR462" i="4"/>
  <c r="C463" i="4"/>
  <c r="D463" i="4"/>
  <c r="E463" i="4"/>
  <c r="F463" i="4"/>
  <c r="G463" i="4"/>
  <c r="H463" i="4"/>
  <c r="J463" i="4"/>
  <c r="K463" i="4"/>
  <c r="L463" i="4"/>
  <c r="M463" i="4"/>
  <c r="AG463" i="4"/>
  <c r="AP463" i="4"/>
  <c r="AR463" i="4"/>
  <c r="C464" i="4"/>
  <c r="D464" i="4"/>
  <c r="E464" i="4"/>
  <c r="F464" i="4"/>
  <c r="G464" i="4"/>
  <c r="H464" i="4"/>
  <c r="J464" i="4"/>
  <c r="K464" i="4"/>
  <c r="L464" i="4"/>
  <c r="M464" i="4"/>
  <c r="AG464" i="4"/>
  <c r="AP464" i="4"/>
  <c r="AR464" i="4"/>
  <c r="C465" i="4"/>
  <c r="D465" i="4"/>
  <c r="E465" i="4"/>
  <c r="F465" i="4"/>
  <c r="G465" i="4"/>
  <c r="H465" i="4"/>
  <c r="J465" i="4"/>
  <c r="K465" i="4"/>
  <c r="L465" i="4"/>
  <c r="M465" i="4"/>
  <c r="AG465" i="4"/>
  <c r="AP465" i="4"/>
  <c r="AR465" i="4"/>
  <c r="C466" i="4"/>
  <c r="D466" i="4"/>
  <c r="E466" i="4"/>
  <c r="F466" i="4"/>
  <c r="G466" i="4"/>
  <c r="H466" i="4"/>
  <c r="J466" i="4"/>
  <c r="K466" i="4"/>
  <c r="L466" i="4"/>
  <c r="M466" i="4"/>
  <c r="AG466" i="4"/>
  <c r="AP466" i="4"/>
  <c r="AR466" i="4"/>
  <c r="C467" i="4"/>
  <c r="D467" i="4"/>
  <c r="E467" i="4"/>
  <c r="F467" i="4"/>
  <c r="G467" i="4"/>
  <c r="H467" i="4"/>
  <c r="J467" i="4"/>
  <c r="K467" i="4"/>
  <c r="L467" i="4"/>
  <c r="M467" i="4"/>
  <c r="AG467" i="4"/>
  <c r="AP467" i="4"/>
  <c r="AR467" i="4"/>
  <c r="C468" i="4"/>
  <c r="D468" i="4"/>
  <c r="E468" i="4"/>
  <c r="F468" i="4"/>
  <c r="G468" i="4"/>
  <c r="H468" i="4"/>
  <c r="J468" i="4"/>
  <c r="K468" i="4"/>
  <c r="L468" i="4"/>
  <c r="M468" i="4"/>
  <c r="AG468" i="4"/>
  <c r="AP468" i="4"/>
  <c r="AR468" i="4"/>
  <c r="C469" i="4"/>
  <c r="D469" i="4"/>
  <c r="E469" i="4"/>
  <c r="F469" i="4"/>
  <c r="G469" i="4"/>
  <c r="H469" i="4"/>
  <c r="J469" i="4"/>
  <c r="K469" i="4"/>
  <c r="L469" i="4"/>
  <c r="M469" i="4"/>
  <c r="AG469" i="4"/>
  <c r="AP469" i="4"/>
  <c r="AR469" i="4"/>
  <c r="C470" i="4"/>
  <c r="D470" i="4"/>
  <c r="E470" i="4"/>
  <c r="F470" i="4"/>
  <c r="G470" i="4"/>
  <c r="H470" i="4"/>
  <c r="J470" i="4"/>
  <c r="K470" i="4"/>
  <c r="L470" i="4"/>
  <c r="M470" i="4"/>
  <c r="AG470" i="4"/>
  <c r="AP470" i="4"/>
  <c r="AR470" i="4"/>
  <c r="C471" i="4"/>
  <c r="D471" i="4"/>
  <c r="E471" i="4"/>
  <c r="F471" i="4"/>
  <c r="G471" i="4"/>
  <c r="H471" i="4"/>
  <c r="J471" i="4"/>
  <c r="K471" i="4"/>
  <c r="L471" i="4"/>
  <c r="M471" i="4"/>
  <c r="AG471" i="4"/>
  <c r="AP471" i="4"/>
  <c r="AR471" i="4"/>
  <c r="C472" i="4"/>
  <c r="D472" i="4"/>
  <c r="E472" i="4"/>
  <c r="F472" i="4"/>
  <c r="G472" i="4"/>
  <c r="H472" i="4"/>
  <c r="J472" i="4"/>
  <c r="K472" i="4"/>
  <c r="L472" i="4"/>
  <c r="M472" i="4"/>
  <c r="AG472" i="4"/>
  <c r="AP472" i="4"/>
  <c r="AR472" i="4"/>
  <c r="C473" i="4"/>
  <c r="D473" i="4"/>
  <c r="E473" i="4"/>
  <c r="F473" i="4"/>
  <c r="G473" i="4"/>
  <c r="H473" i="4"/>
  <c r="J473" i="4"/>
  <c r="K473" i="4"/>
  <c r="L473" i="4"/>
  <c r="M473" i="4"/>
  <c r="AG473" i="4"/>
  <c r="AP473" i="4"/>
  <c r="AR473" i="4"/>
  <c r="C474" i="4"/>
  <c r="D474" i="4"/>
  <c r="E474" i="4"/>
  <c r="F474" i="4"/>
  <c r="G474" i="4"/>
  <c r="H474" i="4"/>
  <c r="J474" i="4"/>
  <c r="K474" i="4"/>
  <c r="L474" i="4"/>
  <c r="M474" i="4"/>
  <c r="AG474" i="4"/>
  <c r="AP474" i="4"/>
  <c r="AR474" i="4"/>
  <c r="C475" i="4"/>
  <c r="D475" i="4"/>
  <c r="E475" i="4"/>
  <c r="F475" i="4"/>
  <c r="G475" i="4"/>
  <c r="H475" i="4"/>
  <c r="J475" i="4"/>
  <c r="K475" i="4"/>
  <c r="L475" i="4"/>
  <c r="M475" i="4"/>
  <c r="AG475" i="4"/>
  <c r="AP475" i="4"/>
  <c r="AR475" i="4"/>
  <c r="C476" i="4"/>
  <c r="D476" i="4"/>
  <c r="E476" i="4"/>
  <c r="F476" i="4"/>
  <c r="G476" i="4"/>
  <c r="H476" i="4"/>
  <c r="J476" i="4"/>
  <c r="K476" i="4"/>
  <c r="L476" i="4"/>
  <c r="M476" i="4"/>
  <c r="AG476" i="4"/>
  <c r="AP476" i="4"/>
  <c r="AR476" i="4"/>
  <c r="C477" i="4"/>
  <c r="D477" i="4"/>
  <c r="E477" i="4"/>
  <c r="F477" i="4"/>
  <c r="G477" i="4"/>
  <c r="H477" i="4"/>
  <c r="J477" i="4"/>
  <c r="K477" i="4"/>
  <c r="L477" i="4"/>
  <c r="M477" i="4"/>
  <c r="AG477" i="4"/>
  <c r="AP477" i="4"/>
  <c r="AR477" i="4"/>
  <c r="C478" i="4"/>
  <c r="D478" i="4"/>
  <c r="E478" i="4"/>
  <c r="F478" i="4"/>
  <c r="G478" i="4"/>
  <c r="H478" i="4"/>
  <c r="J478" i="4"/>
  <c r="K478" i="4"/>
  <c r="L478" i="4"/>
  <c r="M478" i="4"/>
  <c r="AG478" i="4"/>
  <c r="AP478" i="4"/>
  <c r="AR478" i="4"/>
  <c r="C479" i="4"/>
  <c r="D479" i="4"/>
  <c r="E479" i="4"/>
  <c r="F479" i="4"/>
  <c r="G479" i="4"/>
  <c r="H479" i="4"/>
  <c r="J479" i="4"/>
  <c r="K479" i="4"/>
  <c r="L479" i="4"/>
  <c r="M479" i="4"/>
  <c r="AG479" i="4"/>
  <c r="AP479" i="4"/>
  <c r="AR479" i="4"/>
  <c r="C480" i="4"/>
  <c r="D480" i="4"/>
  <c r="E480" i="4"/>
  <c r="F480" i="4"/>
  <c r="G480" i="4"/>
  <c r="H480" i="4"/>
  <c r="J480" i="4"/>
  <c r="K480" i="4"/>
  <c r="L480" i="4"/>
  <c r="M480" i="4"/>
  <c r="AG480" i="4"/>
  <c r="AP480" i="4"/>
  <c r="AR480" i="4"/>
  <c r="C481" i="4"/>
  <c r="D481" i="4"/>
  <c r="E481" i="4"/>
  <c r="F481" i="4"/>
  <c r="G481" i="4"/>
  <c r="H481" i="4"/>
  <c r="J481" i="4"/>
  <c r="K481" i="4"/>
  <c r="L481" i="4"/>
  <c r="M481" i="4"/>
  <c r="AG481" i="4"/>
  <c r="AP481" i="4"/>
  <c r="AR481" i="4"/>
  <c r="C482" i="4"/>
  <c r="D482" i="4"/>
  <c r="E482" i="4"/>
  <c r="F482" i="4"/>
  <c r="G482" i="4"/>
  <c r="H482" i="4"/>
  <c r="J482" i="4"/>
  <c r="K482" i="4"/>
  <c r="L482" i="4"/>
  <c r="M482" i="4"/>
  <c r="AG482" i="4"/>
  <c r="AP482" i="4"/>
  <c r="AR482" i="4"/>
  <c r="C483" i="4"/>
  <c r="D483" i="4"/>
  <c r="E483" i="4"/>
  <c r="F483" i="4"/>
  <c r="G483" i="4"/>
  <c r="H483" i="4"/>
  <c r="J483" i="4"/>
  <c r="K483" i="4"/>
  <c r="L483" i="4"/>
  <c r="M483" i="4"/>
  <c r="AG483" i="4"/>
  <c r="AP483" i="4"/>
  <c r="AR483" i="4"/>
  <c r="C484" i="4"/>
  <c r="D484" i="4"/>
  <c r="E484" i="4"/>
  <c r="F484" i="4"/>
  <c r="G484" i="4"/>
  <c r="H484" i="4"/>
  <c r="J484" i="4"/>
  <c r="K484" i="4"/>
  <c r="L484" i="4"/>
  <c r="M484" i="4"/>
  <c r="AG484" i="4"/>
  <c r="AP484" i="4"/>
  <c r="AR484" i="4"/>
  <c r="C485" i="4"/>
  <c r="D485" i="4"/>
  <c r="E485" i="4"/>
  <c r="F485" i="4"/>
  <c r="G485" i="4"/>
  <c r="H485" i="4"/>
  <c r="J485" i="4"/>
  <c r="K485" i="4"/>
  <c r="L485" i="4"/>
  <c r="M485" i="4"/>
  <c r="AG485" i="4"/>
  <c r="AP485" i="4"/>
  <c r="AR485" i="4"/>
  <c r="C486" i="4"/>
  <c r="D486" i="4"/>
  <c r="E486" i="4"/>
  <c r="F486" i="4"/>
  <c r="G486" i="4"/>
  <c r="H486" i="4"/>
  <c r="J486" i="4"/>
  <c r="K486" i="4"/>
  <c r="L486" i="4"/>
  <c r="M486" i="4"/>
  <c r="AG486" i="4"/>
  <c r="AP486" i="4"/>
  <c r="AR486" i="4"/>
  <c r="C487" i="4"/>
  <c r="D487" i="4"/>
  <c r="E487" i="4"/>
  <c r="F487" i="4"/>
  <c r="G487" i="4"/>
  <c r="H487" i="4"/>
  <c r="J487" i="4"/>
  <c r="K487" i="4"/>
  <c r="L487" i="4"/>
  <c r="M487" i="4"/>
  <c r="AG487" i="4"/>
  <c r="AP487" i="4"/>
  <c r="AR487" i="4"/>
  <c r="C488" i="4"/>
  <c r="D488" i="4"/>
  <c r="E488" i="4"/>
  <c r="F488" i="4"/>
  <c r="G488" i="4"/>
  <c r="H488" i="4"/>
  <c r="J488" i="4"/>
  <c r="K488" i="4"/>
  <c r="L488" i="4"/>
  <c r="M488" i="4"/>
  <c r="AG488" i="4"/>
  <c r="AP488" i="4"/>
  <c r="AR488" i="4"/>
  <c r="C489" i="4"/>
  <c r="D489" i="4"/>
  <c r="E489" i="4"/>
  <c r="F489" i="4"/>
  <c r="G489" i="4"/>
  <c r="H489" i="4"/>
  <c r="J489" i="4"/>
  <c r="K489" i="4"/>
  <c r="L489" i="4"/>
  <c r="M489" i="4"/>
  <c r="AG489" i="4"/>
  <c r="AP489" i="4"/>
  <c r="AR489" i="4"/>
  <c r="C490" i="4"/>
  <c r="D490" i="4"/>
  <c r="E490" i="4"/>
  <c r="F490" i="4"/>
  <c r="G490" i="4"/>
  <c r="H490" i="4"/>
  <c r="J490" i="4"/>
  <c r="K490" i="4"/>
  <c r="L490" i="4"/>
  <c r="M490" i="4"/>
  <c r="AG490" i="4"/>
  <c r="AP490" i="4"/>
  <c r="AR490" i="4"/>
  <c r="C491" i="4"/>
  <c r="D491" i="4"/>
  <c r="E491" i="4"/>
  <c r="F491" i="4"/>
  <c r="G491" i="4"/>
  <c r="H491" i="4"/>
  <c r="J491" i="4"/>
  <c r="K491" i="4"/>
  <c r="L491" i="4"/>
  <c r="M491" i="4"/>
  <c r="AG491" i="4"/>
  <c r="AP491" i="4"/>
  <c r="AR491" i="4"/>
  <c r="C492" i="4"/>
  <c r="D492" i="4"/>
  <c r="E492" i="4"/>
  <c r="F492" i="4"/>
  <c r="G492" i="4"/>
  <c r="H492" i="4"/>
  <c r="J492" i="4"/>
  <c r="K492" i="4"/>
  <c r="L492" i="4"/>
  <c r="M492" i="4"/>
  <c r="AG492" i="4"/>
  <c r="AP492" i="4"/>
  <c r="AR492" i="4"/>
  <c r="C493" i="4"/>
  <c r="D493" i="4"/>
  <c r="E493" i="4"/>
  <c r="F493" i="4"/>
  <c r="G493" i="4"/>
  <c r="H493" i="4"/>
  <c r="J493" i="4"/>
  <c r="K493" i="4"/>
  <c r="L493" i="4"/>
  <c r="M493" i="4"/>
  <c r="AG493" i="4"/>
  <c r="AP493" i="4"/>
  <c r="AR493" i="4"/>
  <c r="C494" i="4"/>
  <c r="D494" i="4"/>
  <c r="E494" i="4"/>
  <c r="F494" i="4"/>
  <c r="G494" i="4"/>
  <c r="H494" i="4"/>
  <c r="J494" i="4"/>
  <c r="K494" i="4"/>
  <c r="L494" i="4"/>
  <c r="M494" i="4"/>
  <c r="AG494" i="4"/>
  <c r="AP494" i="4"/>
  <c r="AR494" i="4"/>
  <c r="C495" i="4"/>
  <c r="D495" i="4"/>
  <c r="E495" i="4"/>
  <c r="F495" i="4"/>
  <c r="G495" i="4"/>
  <c r="H495" i="4"/>
  <c r="J495" i="4"/>
  <c r="K495" i="4"/>
  <c r="L495" i="4"/>
  <c r="M495" i="4"/>
  <c r="AG495" i="4"/>
  <c r="AP495" i="4"/>
  <c r="AR495" i="4"/>
  <c r="C496" i="4"/>
  <c r="D496" i="4"/>
  <c r="E496" i="4"/>
  <c r="F496" i="4"/>
  <c r="G496" i="4"/>
  <c r="H496" i="4"/>
  <c r="J496" i="4"/>
  <c r="K496" i="4"/>
  <c r="L496" i="4"/>
  <c r="M496" i="4"/>
  <c r="AG496" i="4"/>
  <c r="AP496" i="4"/>
  <c r="AR496" i="4"/>
  <c r="C497" i="4"/>
  <c r="D497" i="4"/>
  <c r="E497" i="4"/>
  <c r="F497" i="4"/>
  <c r="G497" i="4"/>
  <c r="H497" i="4"/>
  <c r="J497" i="4"/>
  <c r="K497" i="4"/>
  <c r="L497" i="4"/>
  <c r="M497" i="4"/>
  <c r="AG497" i="4"/>
  <c r="AP497" i="4"/>
  <c r="AR497" i="4"/>
  <c r="C498" i="4"/>
  <c r="D498" i="4"/>
  <c r="E498" i="4"/>
  <c r="F498" i="4"/>
  <c r="G498" i="4"/>
  <c r="H498" i="4"/>
  <c r="J498" i="4"/>
  <c r="K498" i="4"/>
  <c r="L498" i="4"/>
  <c r="M498" i="4"/>
  <c r="AG498" i="4"/>
  <c r="AP498" i="4"/>
  <c r="AR498" i="4"/>
  <c r="C499" i="4"/>
  <c r="D499" i="4"/>
  <c r="E499" i="4"/>
  <c r="F499" i="4"/>
  <c r="G499" i="4"/>
  <c r="H499" i="4"/>
  <c r="J499" i="4"/>
  <c r="K499" i="4"/>
  <c r="L499" i="4"/>
  <c r="M499" i="4"/>
  <c r="AG499" i="4"/>
  <c r="AP499" i="4"/>
  <c r="AR499" i="4"/>
  <c r="C500" i="4"/>
  <c r="D500" i="4"/>
  <c r="E500" i="4"/>
  <c r="F500" i="4"/>
  <c r="G500" i="4"/>
  <c r="H500" i="4"/>
  <c r="J500" i="4"/>
  <c r="K500" i="4"/>
  <c r="L500" i="4"/>
  <c r="M500" i="4"/>
  <c r="AG500" i="4"/>
  <c r="AP500" i="4"/>
  <c r="AR500" i="4"/>
  <c r="C501" i="4"/>
  <c r="D501" i="4"/>
  <c r="E501" i="4"/>
  <c r="F501" i="4"/>
  <c r="G501" i="4"/>
  <c r="H501" i="4"/>
  <c r="J501" i="4"/>
  <c r="K501" i="4"/>
  <c r="L501" i="4"/>
  <c r="M501" i="4"/>
  <c r="AG501" i="4"/>
  <c r="AP501" i="4"/>
  <c r="AR501" i="4"/>
  <c r="C502" i="4"/>
  <c r="D502" i="4"/>
  <c r="E502" i="4"/>
  <c r="F502" i="4"/>
  <c r="G502" i="4"/>
  <c r="H502" i="4"/>
  <c r="J502" i="4"/>
  <c r="K502" i="4"/>
  <c r="L502" i="4"/>
  <c r="M502" i="4"/>
  <c r="AG502" i="4"/>
  <c r="AP502" i="4"/>
  <c r="AR502" i="4"/>
  <c r="C503" i="4"/>
  <c r="D503" i="4"/>
  <c r="E503" i="4"/>
  <c r="F503" i="4"/>
  <c r="G503" i="4"/>
  <c r="H503" i="4"/>
  <c r="J503" i="4"/>
  <c r="K503" i="4"/>
  <c r="L503" i="4"/>
  <c r="M503" i="4"/>
  <c r="AG503" i="4"/>
  <c r="AP503" i="4"/>
  <c r="AR503" i="4"/>
  <c r="C504" i="4"/>
  <c r="D504" i="4"/>
  <c r="E504" i="4"/>
  <c r="F504" i="4"/>
  <c r="G504" i="4"/>
  <c r="H504" i="4"/>
  <c r="J504" i="4"/>
  <c r="K504" i="4"/>
  <c r="L504" i="4"/>
  <c r="M504" i="4"/>
  <c r="AG504" i="4"/>
  <c r="AP504" i="4"/>
  <c r="AR504" i="4"/>
  <c r="C505" i="4"/>
  <c r="D505" i="4"/>
  <c r="E505" i="4"/>
  <c r="F505" i="4"/>
  <c r="G505" i="4"/>
  <c r="H505" i="4"/>
  <c r="J505" i="4"/>
  <c r="K505" i="4"/>
  <c r="L505" i="4"/>
  <c r="M505" i="4"/>
  <c r="AG505" i="4"/>
  <c r="AP505" i="4"/>
  <c r="AR505" i="4"/>
  <c r="C506" i="4"/>
  <c r="D506" i="4"/>
  <c r="E506" i="4"/>
  <c r="F506" i="4"/>
  <c r="G506" i="4"/>
  <c r="H506" i="4"/>
  <c r="J506" i="4"/>
  <c r="K506" i="4"/>
  <c r="L506" i="4"/>
  <c r="M506" i="4"/>
  <c r="AG506" i="4"/>
  <c r="AP506" i="4"/>
  <c r="AR506" i="4"/>
  <c r="C507" i="4"/>
  <c r="D507" i="4"/>
  <c r="E507" i="4"/>
  <c r="F507" i="4"/>
  <c r="G507" i="4"/>
  <c r="H507" i="4"/>
  <c r="J507" i="4"/>
  <c r="K507" i="4"/>
  <c r="L507" i="4"/>
  <c r="M507" i="4"/>
  <c r="AG507" i="4"/>
  <c r="AP507" i="4"/>
  <c r="AR507" i="4"/>
  <c r="C508" i="4"/>
  <c r="D508" i="4"/>
  <c r="E508" i="4"/>
  <c r="F508" i="4"/>
  <c r="G508" i="4"/>
  <c r="H508" i="4"/>
  <c r="J508" i="4"/>
  <c r="K508" i="4"/>
  <c r="L508" i="4"/>
  <c r="M508" i="4"/>
  <c r="AG508" i="4"/>
  <c r="AP508" i="4"/>
  <c r="AR508" i="4"/>
  <c r="C509" i="4"/>
  <c r="D509" i="4"/>
  <c r="E509" i="4"/>
  <c r="F509" i="4"/>
  <c r="G509" i="4"/>
  <c r="H509" i="4"/>
  <c r="J509" i="4"/>
  <c r="K509" i="4"/>
  <c r="L509" i="4"/>
  <c r="M509" i="4"/>
  <c r="AG509" i="4"/>
  <c r="AP509" i="4"/>
  <c r="AR509" i="4"/>
  <c r="C510" i="4"/>
  <c r="D510" i="4"/>
  <c r="E510" i="4"/>
  <c r="F510" i="4"/>
  <c r="G510" i="4"/>
  <c r="H510" i="4"/>
  <c r="J510" i="4"/>
  <c r="K510" i="4"/>
  <c r="L510" i="4"/>
  <c r="M510" i="4"/>
  <c r="AG510" i="4"/>
  <c r="AP510" i="4"/>
  <c r="AR510" i="4"/>
  <c r="C511" i="4"/>
  <c r="D511" i="4"/>
  <c r="E511" i="4"/>
  <c r="F511" i="4"/>
  <c r="G511" i="4"/>
  <c r="H511" i="4"/>
  <c r="J511" i="4"/>
  <c r="K511" i="4"/>
  <c r="L511" i="4"/>
  <c r="M511" i="4"/>
  <c r="AG511" i="4"/>
  <c r="AP511" i="4"/>
  <c r="AR511" i="4"/>
  <c r="C512" i="4"/>
  <c r="D512" i="4"/>
  <c r="E512" i="4"/>
  <c r="F512" i="4"/>
  <c r="G512" i="4"/>
  <c r="H512" i="4"/>
  <c r="J512" i="4"/>
  <c r="K512" i="4"/>
  <c r="L512" i="4"/>
  <c r="M512" i="4"/>
  <c r="AG512" i="4"/>
  <c r="AP512" i="4"/>
  <c r="AR512" i="4"/>
  <c r="C513" i="4"/>
  <c r="D513" i="4"/>
  <c r="E513" i="4"/>
  <c r="F513" i="4"/>
  <c r="G513" i="4"/>
  <c r="H513" i="4"/>
  <c r="J513" i="4"/>
  <c r="K513" i="4"/>
  <c r="L513" i="4"/>
  <c r="M513" i="4"/>
  <c r="AG513" i="4"/>
  <c r="AP513" i="4"/>
  <c r="AR513" i="4"/>
  <c r="C514" i="4"/>
  <c r="D514" i="4"/>
  <c r="E514" i="4"/>
  <c r="F514" i="4"/>
  <c r="G514" i="4"/>
  <c r="H514" i="4"/>
  <c r="J514" i="4"/>
  <c r="K514" i="4"/>
  <c r="L514" i="4"/>
  <c r="M514" i="4"/>
  <c r="AG514" i="4"/>
  <c r="AP514" i="4"/>
  <c r="AR514" i="4"/>
  <c r="C515" i="4"/>
  <c r="D515" i="4"/>
  <c r="E515" i="4"/>
  <c r="F515" i="4"/>
  <c r="G515" i="4"/>
  <c r="H515" i="4"/>
  <c r="J515" i="4"/>
  <c r="K515" i="4"/>
  <c r="L515" i="4"/>
  <c r="M515" i="4"/>
  <c r="AG515" i="4"/>
  <c r="AP515" i="4"/>
  <c r="AR515" i="4"/>
  <c r="C516" i="4"/>
  <c r="D516" i="4"/>
  <c r="E516" i="4"/>
  <c r="F516" i="4"/>
  <c r="G516" i="4"/>
  <c r="H516" i="4"/>
  <c r="J516" i="4"/>
  <c r="K516" i="4"/>
  <c r="L516" i="4"/>
  <c r="M516" i="4"/>
  <c r="AG516" i="4"/>
  <c r="AP516" i="4"/>
  <c r="AR516" i="4"/>
  <c r="C517" i="4"/>
  <c r="D517" i="4"/>
  <c r="E517" i="4"/>
  <c r="F517" i="4"/>
  <c r="G517" i="4"/>
  <c r="H517" i="4"/>
  <c r="J517" i="4"/>
  <c r="K517" i="4"/>
  <c r="L517" i="4"/>
  <c r="M517" i="4"/>
  <c r="AG517" i="4"/>
  <c r="AP517" i="4"/>
  <c r="AR517" i="4"/>
  <c r="C518" i="4"/>
  <c r="D518" i="4"/>
  <c r="E518" i="4"/>
  <c r="F518" i="4"/>
  <c r="G518" i="4"/>
  <c r="H518" i="4"/>
  <c r="J518" i="4"/>
  <c r="K518" i="4"/>
  <c r="L518" i="4"/>
  <c r="M518" i="4"/>
  <c r="AG518" i="4"/>
  <c r="AP518" i="4"/>
  <c r="AR518" i="4"/>
  <c r="C519" i="4"/>
  <c r="D519" i="4"/>
  <c r="E519" i="4"/>
  <c r="F519" i="4"/>
  <c r="G519" i="4"/>
  <c r="H519" i="4"/>
  <c r="J519" i="4"/>
  <c r="K519" i="4"/>
  <c r="L519" i="4"/>
  <c r="M519" i="4"/>
  <c r="AG519" i="4"/>
  <c r="AP519" i="4"/>
  <c r="AR519" i="4"/>
  <c r="C520" i="4"/>
  <c r="D520" i="4"/>
  <c r="E520" i="4"/>
  <c r="F520" i="4"/>
  <c r="G520" i="4"/>
  <c r="H520" i="4"/>
  <c r="J520" i="4"/>
  <c r="K520" i="4"/>
  <c r="L520" i="4"/>
  <c r="M520" i="4"/>
  <c r="AG520" i="4"/>
  <c r="AP520" i="4"/>
  <c r="AR520" i="4"/>
  <c r="C521" i="4"/>
  <c r="D521" i="4"/>
  <c r="E521" i="4"/>
  <c r="F521" i="4"/>
  <c r="G521" i="4"/>
  <c r="H521" i="4"/>
  <c r="J521" i="4"/>
  <c r="K521" i="4"/>
  <c r="L521" i="4"/>
  <c r="M521" i="4"/>
  <c r="AG521" i="4"/>
  <c r="AP521" i="4"/>
  <c r="AR521" i="4"/>
  <c r="C522" i="4"/>
  <c r="D522" i="4"/>
  <c r="E522" i="4"/>
  <c r="F522" i="4"/>
  <c r="G522" i="4"/>
  <c r="H522" i="4"/>
  <c r="J522" i="4"/>
  <c r="K522" i="4"/>
  <c r="L522" i="4"/>
  <c r="M522" i="4"/>
  <c r="AG522" i="4"/>
  <c r="AP522" i="4"/>
  <c r="AR522" i="4"/>
  <c r="C523" i="4"/>
  <c r="D523" i="4"/>
  <c r="E523" i="4"/>
  <c r="F523" i="4"/>
  <c r="G523" i="4"/>
  <c r="H523" i="4"/>
  <c r="J523" i="4"/>
  <c r="K523" i="4"/>
  <c r="L523" i="4"/>
  <c r="M523" i="4"/>
  <c r="AG523" i="4"/>
  <c r="AP523" i="4"/>
  <c r="AR523" i="4"/>
  <c r="C524" i="4"/>
  <c r="D524" i="4"/>
  <c r="E524" i="4"/>
  <c r="F524" i="4"/>
  <c r="G524" i="4"/>
  <c r="H524" i="4"/>
  <c r="J524" i="4"/>
  <c r="K524" i="4"/>
  <c r="L524" i="4"/>
  <c r="M524" i="4"/>
  <c r="AG524" i="4"/>
  <c r="AP524" i="4"/>
  <c r="AR524" i="4"/>
  <c r="C525" i="4"/>
  <c r="D525" i="4"/>
  <c r="E525" i="4"/>
  <c r="F525" i="4"/>
  <c r="G525" i="4"/>
  <c r="H525" i="4"/>
  <c r="J525" i="4"/>
  <c r="K525" i="4"/>
  <c r="L525" i="4"/>
  <c r="M525" i="4"/>
  <c r="AG525" i="4"/>
  <c r="AP525" i="4"/>
  <c r="AR525" i="4"/>
  <c r="C526" i="4"/>
  <c r="D526" i="4"/>
  <c r="E526" i="4"/>
  <c r="F526" i="4"/>
  <c r="G526" i="4"/>
  <c r="H526" i="4"/>
  <c r="J526" i="4"/>
  <c r="K526" i="4"/>
  <c r="L526" i="4"/>
  <c r="M526" i="4"/>
  <c r="AG526" i="4"/>
  <c r="AP526" i="4"/>
  <c r="AR526" i="4"/>
  <c r="C527" i="4"/>
  <c r="D527" i="4"/>
  <c r="E527" i="4"/>
  <c r="F527" i="4"/>
  <c r="G527" i="4"/>
  <c r="H527" i="4"/>
  <c r="J527" i="4"/>
  <c r="K527" i="4"/>
  <c r="L527" i="4"/>
  <c r="M527" i="4"/>
  <c r="AG527" i="4"/>
  <c r="AP527" i="4"/>
  <c r="AR527" i="4"/>
  <c r="C528" i="4"/>
  <c r="D528" i="4"/>
  <c r="E528" i="4"/>
  <c r="F528" i="4"/>
  <c r="G528" i="4"/>
  <c r="H528" i="4"/>
  <c r="J528" i="4"/>
  <c r="K528" i="4"/>
  <c r="L528" i="4"/>
  <c r="M528" i="4"/>
  <c r="AG528" i="4"/>
  <c r="AP528" i="4"/>
  <c r="AR528" i="4"/>
  <c r="C529" i="4"/>
  <c r="D529" i="4"/>
  <c r="E529" i="4"/>
  <c r="F529" i="4"/>
  <c r="G529" i="4"/>
  <c r="H529" i="4"/>
  <c r="J529" i="4"/>
  <c r="K529" i="4"/>
  <c r="L529" i="4"/>
  <c r="M529" i="4"/>
  <c r="AG529" i="4"/>
  <c r="AP529" i="4"/>
  <c r="AR529" i="4"/>
  <c r="C530" i="4"/>
  <c r="D530" i="4"/>
  <c r="E530" i="4"/>
  <c r="F530" i="4"/>
  <c r="G530" i="4"/>
  <c r="H530" i="4"/>
  <c r="J530" i="4"/>
  <c r="K530" i="4"/>
  <c r="L530" i="4"/>
  <c r="M530" i="4"/>
  <c r="AG530" i="4"/>
  <c r="AP530" i="4"/>
  <c r="AR530" i="4"/>
  <c r="C531" i="4"/>
  <c r="D531" i="4"/>
  <c r="E531" i="4"/>
  <c r="F531" i="4"/>
  <c r="G531" i="4"/>
  <c r="H531" i="4"/>
  <c r="J531" i="4"/>
  <c r="K531" i="4"/>
  <c r="L531" i="4"/>
  <c r="M531" i="4"/>
  <c r="AG531" i="4"/>
  <c r="AP531" i="4"/>
  <c r="AR531" i="4"/>
  <c r="C532" i="4"/>
  <c r="D532" i="4"/>
  <c r="E532" i="4"/>
  <c r="F532" i="4"/>
  <c r="G532" i="4"/>
  <c r="H532" i="4"/>
  <c r="J532" i="4"/>
  <c r="K532" i="4"/>
  <c r="L532" i="4"/>
  <c r="M532" i="4"/>
  <c r="AG532" i="4"/>
  <c r="AP532" i="4"/>
  <c r="AR532" i="4"/>
  <c r="C533" i="4"/>
  <c r="D533" i="4"/>
  <c r="E533" i="4"/>
  <c r="F533" i="4"/>
  <c r="G533" i="4"/>
  <c r="H533" i="4"/>
  <c r="J533" i="4"/>
  <c r="K533" i="4"/>
  <c r="L533" i="4"/>
  <c r="M533" i="4"/>
  <c r="AG533" i="4"/>
  <c r="AP533" i="4"/>
  <c r="AR533" i="4"/>
  <c r="C534" i="4"/>
  <c r="D534" i="4"/>
  <c r="E534" i="4"/>
  <c r="F534" i="4"/>
  <c r="G534" i="4"/>
  <c r="H534" i="4"/>
  <c r="J534" i="4"/>
  <c r="K534" i="4"/>
  <c r="L534" i="4"/>
  <c r="M534" i="4"/>
  <c r="AG534" i="4"/>
  <c r="AP534" i="4"/>
  <c r="AR534" i="4"/>
  <c r="C535" i="4"/>
  <c r="D535" i="4"/>
  <c r="E535" i="4"/>
  <c r="F535" i="4"/>
  <c r="G535" i="4"/>
  <c r="H535" i="4"/>
  <c r="J535" i="4"/>
  <c r="K535" i="4"/>
  <c r="L535" i="4"/>
  <c r="M535" i="4"/>
  <c r="AG535" i="4"/>
  <c r="AP535" i="4"/>
  <c r="AR535" i="4"/>
  <c r="C536" i="4"/>
  <c r="D536" i="4"/>
  <c r="E536" i="4"/>
  <c r="F536" i="4"/>
  <c r="G536" i="4"/>
  <c r="H536" i="4"/>
  <c r="J536" i="4"/>
  <c r="K536" i="4"/>
  <c r="L536" i="4"/>
  <c r="M536" i="4"/>
  <c r="AG536" i="4"/>
  <c r="AP536" i="4"/>
  <c r="AR536" i="4"/>
  <c r="C537" i="4"/>
  <c r="D537" i="4"/>
  <c r="E537" i="4"/>
  <c r="F537" i="4"/>
  <c r="G537" i="4"/>
  <c r="H537" i="4"/>
  <c r="J537" i="4"/>
  <c r="K537" i="4"/>
  <c r="L537" i="4"/>
  <c r="M537" i="4"/>
  <c r="AG537" i="4"/>
  <c r="AP537" i="4"/>
  <c r="AR537" i="4"/>
  <c r="C538" i="4"/>
  <c r="D538" i="4"/>
  <c r="E538" i="4"/>
  <c r="F538" i="4"/>
  <c r="G538" i="4"/>
  <c r="H538" i="4"/>
  <c r="J538" i="4"/>
  <c r="K538" i="4"/>
  <c r="L538" i="4"/>
  <c r="M538" i="4"/>
  <c r="AG538" i="4"/>
  <c r="AP538" i="4"/>
  <c r="AR538" i="4"/>
  <c r="C539" i="4"/>
  <c r="D539" i="4"/>
  <c r="E539" i="4"/>
  <c r="F539" i="4"/>
  <c r="G539" i="4"/>
  <c r="H539" i="4"/>
  <c r="J539" i="4"/>
  <c r="K539" i="4"/>
  <c r="L539" i="4"/>
  <c r="M539" i="4"/>
  <c r="AG539" i="4"/>
  <c r="AP539" i="4"/>
  <c r="AR539" i="4"/>
  <c r="C540" i="4"/>
  <c r="D540" i="4"/>
  <c r="E540" i="4"/>
  <c r="F540" i="4"/>
  <c r="G540" i="4"/>
  <c r="H540" i="4"/>
  <c r="J540" i="4"/>
  <c r="K540" i="4"/>
  <c r="L540" i="4"/>
  <c r="M540" i="4"/>
  <c r="AG540" i="4"/>
  <c r="AP540" i="4"/>
  <c r="AR540" i="4"/>
  <c r="C541" i="4"/>
  <c r="D541" i="4"/>
  <c r="E541" i="4"/>
  <c r="F541" i="4"/>
  <c r="G541" i="4"/>
  <c r="H541" i="4"/>
  <c r="J541" i="4"/>
  <c r="K541" i="4"/>
  <c r="L541" i="4"/>
  <c r="M541" i="4"/>
  <c r="AG541" i="4"/>
  <c r="AP541" i="4"/>
  <c r="AR541" i="4"/>
  <c r="C542" i="4"/>
  <c r="D542" i="4"/>
  <c r="E542" i="4"/>
  <c r="F542" i="4"/>
  <c r="G542" i="4"/>
  <c r="H542" i="4"/>
  <c r="J542" i="4"/>
  <c r="K542" i="4"/>
  <c r="L542" i="4"/>
  <c r="M542" i="4"/>
  <c r="AG542" i="4"/>
  <c r="AP542" i="4"/>
  <c r="AR542" i="4"/>
  <c r="C543" i="4"/>
  <c r="D543" i="4"/>
  <c r="E543" i="4"/>
  <c r="F543" i="4"/>
  <c r="G543" i="4"/>
  <c r="H543" i="4"/>
  <c r="J543" i="4"/>
  <c r="K543" i="4"/>
  <c r="L543" i="4"/>
  <c r="M543" i="4"/>
  <c r="AG543" i="4"/>
  <c r="AP543" i="4"/>
  <c r="AR543" i="4"/>
  <c r="C544" i="4"/>
  <c r="D544" i="4"/>
  <c r="E544" i="4"/>
  <c r="F544" i="4"/>
  <c r="G544" i="4"/>
  <c r="H544" i="4"/>
  <c r="J544" i="4"/>
  <c r="K544" i="4"/>
  <c r="L544" i="4"/>
  <c r="M544" i="4"/>
  <c r="AG544" i="4"/>
  <c r="AP544" i="4"/>
  <c r="AR544" i="4"/>
  <c r="C545" i="4"/>
  <c r="D545" i="4"/>
  <c r="E545" i="4"/>
  <c r="F545" i="4"/>
  <c r="G545" i="4"/>
  <c r="H545" i="4"/>
  <c r="J545" i="4"/>
  <c r="K545" i="4"/>
  <c r="L545" i="4"/>
  <c r="M545" i="4"/>
  <c r="AG545" i="4"/>
  <c r="AP545" i="4"/>
  <c r="AR545" i="4"/>
  <c r="C546" i="4"/>
  <c r="D546" i="4"/>
  <c r="E546" i="4"/>
  <c r="F546" i="4"/>
  <c r="G546" i="4"/>
  <c r="H546" i="4"/>
  <c r="J546" i="4"/>
  <c r="K546" i="4"/>
  <c r="L546" i="4"/>
  <c r="M546" i="4"/>
  <c r="AG546" i="4"/>
  <c r="AP546" i="4"/>
  <c r="AR546" i="4"/>
  <c r="C547" i="4"/>
  <c r="D547" i="4"/>
  <c r="E547" i="4"/>
  <c r="F547" i="4"/>
  <c r="G547" i="4"/>
  <c r="H547" i="4"/>
  <c r="J547" i="4"/>
  <c r="K547" i="4"/>
  <c r="L547" i="4"/>
  <c r="M547" i="4"/>
  <c r="AG547" i="4"/>
  <c r="AP547" i="4"/>
  <c r="AR547" i="4"/>
  <c r="C548" i="4"/>
  <c r="D548" i="4"/>
  <c r="E548" i="4"/>
  <c r="F548" i="4"/>
  <c r="G548" i="4"/>
  <c r="H548" i="4"/>
  <c r="J548" i="4"/>
  <c r="K548" i="4"/>
  <c r="L548" i="4"/>
  <c r="M548" i="4"/>
  <c r="AG548" i="4"/>
  <c r="AP548" i="4"/>
  <c r="AR548" i="4"/>
  <c r="C549" i="4"/>
  <c r="D549" i="4"/>
  <c r="E549" i="4"/>
  <c r="F549" i="4"/>
  <c r="G549" i="4"/>
  <c r="H549" i="4"/>
  <c r="J549" i="4"/>
  <c r="K549" i="4"/>
  <c r="L549" i="4"/>
  <c r="M549" i="4"/>
  <c r="AG549" i="4"/>
  <c r="AP549" i="4"/>
  <c r="AR549" i="4"/>
  <c r="C550" i="4"/>
  <c r="D550" i="4"/>
  <c r="E550" i="4"/>
  <c r="F550" i="4"/>
  <c r="G550" i="4"/>
  <c r="H550" i="4"/>
  <c r="J550" i="4"/>
  <c r="K550" i="4"/>
  <c r="L550" i="4"/>
  <c r="M550" i="4"/>
  <c r="AG550" i="4"/>
  <c r="AP550" i="4"/>
  <c r="AR550" i="4"/>
  <c r="C551" i="4"/>
  <c r="D551" i="4"/>
  <c r="E551" i="4"/>
  <c r="F551" i="4"/>
  <c r="G551" i="4"/>
  <c r="H551" i="4"/>
  <c r="J551" i="4"/>
  <c r="K551" i="4"/>
  <c r="L551" i="4"/>
  <c r="M551" i="4"/>
  <c r="AG551" i="4"/>
  <c r="AP551" i="4"/>
  <c r="AR551" i="4"/>
  <c r="C552" i="4"/>
  <c r="D552" i="4"/>
  <c r="E552" i="4"/>
  <c r="F552" i="4"/>
  <c r="G552" i="4"/>
  <c r="H552" i="4"/>
  <c r="J552" i="4"/>
  <c r="K552" i="4"/>
  <c r="L552" i="4"/>
  <c r="M552" i="4"/>
  <c r="AG552" i="4"/>
  <c r="AP552" i="4"/>
  <c r="AR552" i="4"/>
  <c r="C553" i="4"/>
  <c r="D553" i="4"/>
  <c r="E553" i="4"/>
  <c r="F553" i="4"/>
  <c r="G553" i="4"/>
  <c r="H553" i="4"/>
  <c r="J553" i="4"/>
  <c r="K553" i="4"/>
  <c r="L553" i="4"/>
  <c r="M553" i="4"/>
  <c r="AG553" i="4"/>
  <c r="AP553" i="4"/>
  <c r="AR553" i="4"/>
  <c r="C554" i="4"/>
  <c r="D554" i="4"/>
  <c r="E554" i="4"/>
  <c r="F554" i="4"/>
  <c r="G554" i="4"/>
  <c r="H554" i="4"/>
  <c r="J554" i="4"/>
  <c r="K554" i="4"/>
  <c r="L554" i="4"/>
  <c r="M554" i="4"/>
  <c r="AG554" i="4"/>
  <c r="AP554" i="4"/>
  <c r="AR554" i="4"/>
  <c r="C555" i="4"/>
  <c r="D555" i="4"/>
  <c r="E555" i="4"/>
  <c r="F555" i="4"/>
  <c r="G555" i="4"/>
  <c r="H555" i="4"/>
  <c r="J555" i="4"/>
  <c r="K555" i="4"/>
  <c r="L555" i="4"/>
  <c r="M555" i="4"/>
  <c r="AG555" i="4"/>
  <c r="AP555" i="4"/>
  <c r="AR555" i="4"/>
  <c r="C556" i="4"/>
  <c r="D556" i="4"/>
  <c r="E556" i="4"/>
  <c r="F556" i="4"/>
  <c r="G556" i="4"/>
  <c r="H556" i="4"/>
  <c r="J556" i="4"/>
  <c r="K556" i="4"/>
  <c r="L556" i="4"/>
  <c r="M556" i="4"/>
  <c r="AG556" i="4"/>
  <c r="AP556" i="4"/>
  <c r="AR556" i="4"/>
  <c r="C557" i="4"/>
  <c r="D557" i="4"/>
  <c r="E557" i="4"/>
  <c r="F557" i="4"/>
  <c r="G557" i="4"/>
  <c r="H557" i="4"/>
  <c r="J557" i="4"/>
  <c r="K557" i="4"/>
  <c r="L557" i="4"/>
  <c r="M557" i="4"/>
  <c r="AG557" i="4"/>
  <c r="AP557" i="4"/>
  <c r="AR557" i="4"/>
  <c r="C558" i="4"/>
  <c r="D558" i="4"/>
  <c r="E558" i="4"/>
  <c r="F558" i="4"/>
  <c r="G558" i="4"/>
  <c r="H558" i="4"/>
  <c r="J558" i="4"/>
  <c r="K558" i="4"/>
  <c r="L558" i="4"/>
  <c r="M558" i="4"/>
  <c r="AG558" i="4"/>
  <c r="AP558" i="4"/>
  <c r="AR558" i="4"/>
  <c r="C559" i="4"/>
  <c r="D559" i="4"/>
  <c r="E559" i="4"/>
  <c r="F559" i="4"/>
  <c r="G559" i="4"/>
  <c r="H559" i="4"/>
  <c r="J559" i="4"/>
  <c r="K559" i="4"/>
  <c r="L559" i="4"/>
  <c r="M559" i="4"/>
  <c r="AG559" i="4"/>
  <c r="AP559" i="4"/>
  <c r="AR559" i="4"/>
  <c r="C560" i="4"/>
  <c r="D560" i="4"/>
  <c r="E560" i="4"/>
  <c r="F560" i="4"/>
  <c r="G560" i="4"/>
  <c r="H560" i="4"/>
  <c r="J560" i="4"/>
  <c r="K560" i="4"/>
  <c r="L560" i="4"/>
  <c r="M560" i="4"/>
  <c r="AG560" i="4"/>
  <c r="AP560" i="4"/>
  <c r="AR560" i="4"/>
  <c r="C561" i="4"/>
  <c r="D561" i="4"/>
  <c r="E561" i="4"/>
  <c r="F561" i="4"/>
  <c r="G561" i="4"/>
  <c r="H561" i="4"/>
  <c r="J561" i="4"/>
  <c r="K561" i="4"/>
  <c r="L561" i="4"/>
  <c r="M561" i="4"/>
  <c r="AG561" i="4"/>
  <c r="AP561" i="4"/>
  <c r="AR561" i="4"/>
  <c r="C562" i="4"/>
  <c r="D562" i="4"/>
  <c r="E562" i="4"/>
  <c r="F562" i="4"/>
  <c r="G562" i="4"/>
  <c r="H562" i="4"/>
  <c r="J562" i="4"/>
  <c r="K562" i="4"/>
  <c r="L562" i="4"/>
  <c r="M562" i="4"/>
  <c r="AG562" i="4"/>
  <c r="AP562" i="4"/>
  <c r="AR562" i="4"/>
  <c r="C563" i="4"/>
  <c r="D563" i="4"/>
  <c r="E563" i="4"/>
  <c r="F563" i="4"/>
  <c r="G563" i="4"/>
  <c r="H563" i="4"/>
  <c r="J563" i="4"/>
  <c r="K563" i="4"/>
  <c r="L563" i="4"/>
  <c r="M563" i="4"/>
  <c r="AG563" i="4"/>
  <c r="AP563" i="4"/>
  <c r="AR563" i="4"/>
  <c r="C564" i="4"/>
  <c r="D564" i="4"/>
  <c r="E564" i="4"/>
  <c r="F564" i="4"/>
  <c r="G564" i="4"/>
  <c r="H564" i="4"/>
  <c r="J564" i="4"/>
  <c r="K564" i="4"/>
  <c r="L564" i="4"/>
  <c r="M564" i="4"/>
  <c r="AG564" i="4"/>
  <c r="AP564" i="4"/>
  <c r="AR564" i="4"/>
  <c r="C565" i="4"/>
  <c r="D565" i="4"/>
  <c r="E565" i="4"/>
  <c r="F565" i="4"/>
  <c r="G565" i="4"/>
  <c r="H565" i="4"/>
  <c r="J565" i="4"/>
  <c r="K565" i="4"/>
  <c r="L565" i="4"/>
  <c r="M565" i="4"/>
  <c r="AG565" i="4"/>
  <c r="AP565" i="4"/>
  <c r="AR565" i="4"/>
  <c r="C566" i="4"/>
  <c r="D566" i="4"/>
  <c r="E566" i="4"/>
  <c r="F566" i="4"/>
  <c r="G566" i="4"/>
  <c r="H566" i="4"/>
  <c r="J566" i="4"/>
  <c r="K566" i="4"/>
  <c r="L566" i="4"/>
  <c r="M566" i="4"/>
  <c r="AG566" i="4"/>
  <c r="AP566" i="4"/>
  <c r="AR566" i="4"/>
  <c r="C567" i="4"/>
  <c r="D567" i="4"/>
  <c r="E567" i="4"/>
  <c r="F567" i="4"/>
  <c r="G567" i="4"/>
  <c r="H567" i="4"/>
  <c r="J567" i="4"/>
  <c r="K567" i="4"/>
  <c r="L567" i="4"/>
  <c r="M567" i="4"/>
  <c r="AG567" i="4"/>
  <c r="AP567" i="4"/>
  <c r="AR567" i="4"/>
  <c r="C568" i="4"/>
  <c r="D568" i="4"/>
  <c r="E568" i="4"/>
  <c r="F568" i="4"/>
  <c r="G568" i="4"/>
  <c r="H568" i="4"/>
  <c r="J568" i="4"/>
  <c r="K568" i="4"/>
  <c r="L568" i="4"/>
  <c r="M568" i="4"/>
  <c r="AG568" i="4"/>
  <c r="AP568" i="4"/>
  <c r="AR568" i="4"/>
  <c r="C569" i="4"/>
  <c r="D569" i="4"/>
  <c r="E569" i="4"/>
  <c r="F569" i="4"/>
  <c r="G569" i="4"/>
  <c r="H569" i="4"/>
  <c r="J569" i="4"/>
  <c r="K569" i="4"/>
  <c r="L569" i="4"/>
  <c r="M569" i="4"/>
  <c r="AG569" i="4"/>
  <c r="AP569" i="4"/>
  <c r="AR569" i="4"/>
  <c r="C570" i="4"/>
  <c r="D570" i="4"/>
  <c r="E570" i="4"/>
  <c r="F570" i="4"/>
  <c r="G570" i="4"/>
  <c r="H570" i="4"/>
  <c r="J570" i="4"/>
  <c r="K570" i="4"/>
  <c r="L570" i="4"/>
  <c r="M570" i="4"/>
  <c r="AG570" i="4"/>
  <c r="AP570" i="4"/>
  <c r="AR570" i="4"/>
  <c r="C571" i="4"/>
  <c r="D571" i="4"/>
  <c r="E571" i="4"/>
  <c r="F571" i="4"/>
  <c r="G571" i="4"/>
  <c r="H571" i="4"/>
  <c r="J571" i="4"/>
  <c r="K571" i="4"/>
  <c r="L571" i="4"/>
  <c r="M571" i="4"/>
  <c r="AG571" i="4"/>
  <c r="AP571" i="4"/>
  <c r="AR571" i="4"/>
  <c r="C572" i="4"/>
  <c r="D572" i="4"/>
  <c r="E572" i="4"/>
  <c r="F572" i="4"/>
  <c r="G572" i="4"/>
  <c r="H572" i="4"/>
  <c r="J572" i="4"/>
  <c r="K572" i="4"/>
  <c r="L572" i="4"/>
  <c r="M572" i="4"/>
  <c r="AG572" i="4"/>
  <c r="AP572" i="4"/>
  <c r="AR572" i="4"/>
  <c r="C573" i="4"/>
  <c r="D573" i="4"/>
  <c r="E573" i="4"/>
  <c r="F573" i="4"/>
  <c r="G573" i="4"/>
  <c r="H573" i="4"/>
  <c r="J573" i="4"/>
  <c r="K573" i="4"/>
  <c r="L573" i="4"/>
  <c r="M573" i="4"/>
  <c r="AG573" i="4"/>
  <c r="AP573" i="4"/>
  <c r="AR573" i="4"/>
  <c r="C574" i="4"/>
  <c r="D574" i="4"/>
  <c r="E574" i="4"/>
  <c r="F574" i="4"/>
  <c r="G574" i="4"/>
  <c r="H574" i="4"/>
  <c r="J574" i="4"/>
  <c r="K574" i="4"/>
  <c r="L574" i="4"/>
  <c r="M574" i="4"/>
  <c r="AG574" i="4"/>
  <c r="AP574" i="4"/>
  <c r="AR574" i="4"/>
  <c r="C575" i="4"/>
  <c r="D575" i="4"/>
  <c r="E575" i="4"/>
  <c r="F575" i="4"/>
  <c r="G575" i="4"/>
  <c r="H575" i="4"/>
  <c r="J575" i="4"/>
  <c r="K575" i="4"/>
  <c r="L575" i="4"/>
  <c r="M575" i="4"/>
  <c r="AG575" i="4"/>
  <c r="AP575" i="4"/>
  <c r="AR575" i="4"/>
  <c r="C576" i="4"/>
  <c r="D576" i="4"/>
  <c r="E576" i="4"/>
  <c r="F576" i="4"/>
  <c r="G576" i="4"/>
  <c r="H576" i="4"/>
  <c r="J576" i="4"/>
  <c r="K576" i="4"/>
  <c r="L576" i="4"/>
  <c r="M576" i="4"/>
  <c r="AG576" i="4"/>
  <c r="AP576" i="4"/>
  <c r="AR576" i="4"/>
  <c r="C577" i="4"/>
  <c r="D577" i="4"/>
  <c r="E577" i="4"/>
  <c r="F577" i="4"/>
  <c r="G577" i="4"/>
  <c r="H577" i="4"/>
  <c r="J577" i="4"/>
  <c r="K577" i="4"/>
  <c r="L577" i="4"/>
  <c r="M577" i="4"/>
  <c r="AG577" i="4"/>
  <c r="AP577" i="4"/>
  <c r="AR577" i="4"/>
  <c r="C578" i="4"/>
  <c r="D578" i="4"/>
  <c r="E578" i="4"/>
  <c r="F578" i="4"/>
  <c r="G578" i="4"/>
  <c r="H578" i="4"/>
  <c r="J578" i="4"/>
  <c r="K578" i="4"/>
  <c r="L578" i="4"/>
  <c r="M578" i="4"/>
  <c r="AG578" i="4"/>
  <c r="AP578" i="4"/>
  <c r="AR578" i="4"/>
  <c r="C579" i="4"/>
  <c r="D579" i="4"/>
  <c r="E579" i="4"/>
  <c r="F579" i="4"/>
  <c r="G579" i="4"/>
  <c r="H579" i="4"/>
  <c r="J579" i="4"/>
  <c r="K579" i="4"/>
  <c r="L579" i="4"/>
  <c r="M579" i="4"/>
  <c r="AG579" i="4"/>
  <c r="AP579" i="4"/>
  <c r="AR579" i="4"/>
  <c r="C580" i="4"/>
  <c r="D580" i="4"/>
  <c r="E580" i="4"/>
  <c r="F580" i="4"/>
  <c r="G580" i="4"/>
  <c r="H580" i="4"/>
  <c r="J580" i="4"/>
  <c r="K580" i="4"/>
  <c r="L580" i="4"/>
  <c r="M580" i="4"/>
  <c r="AG580" i="4"/>
  <c r="AP580" i="4"/>
  <c r="AR580" i="4"/>
  <c r="C581" i="4"/>
  <c r="D581" i="4"/>
  <c r="E581" i="4"/>
  <c r="F581" i="4"/>
  <c r="G581" i="4"/>
  <c r="H581" i="4"/>
  <c r="J581" i="4"/>
  <c r="K581" i="4"/>
  <c r="L581" i="4"/>
  <c r="M581" i="4"/>
  <c r="AG581" i="4"/>
  <c r="AP581" i="4"/>
  <c r="AR581" i="4"/>
  <c r="C582" i="4"/>
  <c r="D582" i="4"/>
  <c r="E582" i="4"/>
  <c r="F582" i="4"/>
  <c r="G582" i="4"/>
  <c r="H582" i="4"/>
  <c r="J582" i="4"/>
  <c r="K582" i="4"/>
  <c r="L582" i="4"/>
  <c r="M582" i="4"/>
  <c r="AG582" i="4"/>
  <c r="AP582" i="4"/>
  <c r="AR582" i="4"/>
  <c r="C583" i="4"/>
  <c r="D583" i="4"/>
  <c r="E583" i="4"/>
  <c r="F583" i="4"/>
  <c r="G583" i="4"/>
  <c r="H583" i="4"/>
  <c r="J583" i="4"/>
  <c r="K583" i="4"/>
  <c r="L583" i="4"/>
  <c r="M583" i="4"/>
  <c r="AG583" i="4"/>
  <c r="AP583" i="4"/>
  <c r="AR583" i="4"/>
  <c r="C584" i="4"/>
  <c r="D584" i="4"/>
  <c r="E584" i="4"/>
  <c r="F584" i="4"/>
  <c r="G584" i="4"/>
  <c r="H584" i="4"/>
  <c r="J584" i="4"/>
  <c r="K584" i="4"/>
  <c r="L584" i="4"/>
  <c r="M584" i="4"/>
  <c r="AG584" i="4"/>
  <c r="AP584" i="4"/>
  <c r="AR584" i="4"/>
  <c r="C585" i="4"/>
  <c r="D585" i="4"/>
  <c r="E585" i="4"/>
  <c r="F585" i="4"/>
  <c r="G585" i="4"/>
  <c r="H585" i="4"/>
  <c r="J585" i="4"/>
  <c r="K585" i="4"/>
  <c r="L585" i="4"/>
  <c r="M585" i="4"/>
  <c r="AG585" i="4"/>
  <c r="AP585" i="4"/>
  <c r="AR585" i="4"/>
  <c r="C586" i="4"/>
  <c r="D586" i="4"/>
  <c r="E586" i="4"/>
  <c r="F586" i="4"/>
  <c r="G586" i="4"/>
  <c r="H586" i="4"/>
  <c r="J586" i="4"/>
  <c r="K586" i="4"/>
  <c r="L586" i="4"/>
  <c r="M586" i="4"/>
  <c r="AG586" i="4"/>
  <c r="AP586" i="4"/>
  <c r="AR586" i="4"/>
  <c r="C587" i="4"/>
  <c r="D587" i="4"/>
  <c r="E587" i="4"/>
  <c r="F587" i="4"/>
  <c r="G587" i="4"/>
  <c r="H587" i="4"/>
  <c r="J587" i="4"/>
  <c r="K587" i="4"/>
  <c r="L587" i="4"/>
  <c r="M587" i="4"/>
  <c r="AG587" i="4"/>
  <c r="AP587" i="4"/>
  <c r="AR587" i="4"/>
  <c r="C588" i="4"/>
  <c r="D588" i="4"/>
  <c r="E588" i="4"/>
  <c r="F588" i="4"/>
  <c r="G588" i="4"/>
  <c r="H588" i="4"/>
  <c r="J588" i="4"/>
  <c r="K588" i="4"/>
  <c r="L588" i="4"/>
  <c r="M588" i="4"/>
  <c r="AG588" i="4"/>
  <c r="AP588" i="4"/>
  <c r="AR588" i="4"/>
  <c r="C589" i="4"/>
  <c r="D589" i="4"/>
  <c r="E589" i="4"/>
  <c r="F589" i="4"/>
  <c r="G589" i="4"/>
  <c r="H589" i="4"/>
  <c r="J589" i="4"/>
  <c r="K589" i="4"/>
  <c r="L589" i="4"/>
  <c r="M589" i="4"/>
  <c r="AG589" i="4"/>
  <c r="AP589" i="4"/>
  <c r="AR589" i="4"/>
  <c r="C590" i="4"/>
  <c r="D590" i="4"/>
  <c r="E590" i="4"/>
  <c r="F590" i="4"/>
  <c r="G590" i="4"/>
  <c r="H590" i="4"/>
  <c r="J590" i="4"/>
  <c r="K590" i="4"/>
  <c r="L590" i="4"/>
  <c r="M590" i="4"/>
  <c r="AG590" i="4"/>
  <c r="AP590" i="4"/>
  <c r="AR590" i="4"/>
  <c r="C591" i="4"/>
  <c r="D591" i="4"/>
  <c r="E591" i="4"/>
  <c r="F591" i="4"/>
  <c r="G591" i="4"/>
  <c r="H591" i="4"/>
  <c r="J591" i="4"/>
  <c r="K591" i="4"/>
  <c r="L591" i="4"/>
  <c r="M591" i="4"/>
  <c r="AG591" i="4"/>
  <c r="AP591" i="4"/>
  <c r="AR591" i="4"/>
  <c r="C592" i="4"/>
  <c r="D592" i="4"/>
  <c r="E592" i="4"/>
  <c r="F592" i="4"/>
  <c r="G592" i="4"/>
  <c r="H592" i="4"/>
  <c r="J592" i="4"/>
  <c r="K592" i="4"/>
  <c r="L592" i="4"/>
  <c r="M592" i="4"/>
  <c r="AG592" i="4"/>
  <c r="AP592" i="4"/>
  <c r="AR592" i="4"/>
  <c r="C593" i="4"/>
  <c r="D593" i="4"/>
  <c r="E593" i="4"/>
  <c r="F593" i="4"/>
  <c r="G593" i="4"/>
  <c r="H593" i="4"/>
  <c r="J593" i="4"/>
  <c r="K593" i="4"/>
  <c r="L593" i="4"/>
  <c r="M593" i="4"/>
  <c r="AG593" i="4"/>
  <c r="AP593" i="4"/>
  <c r="AR593" i="4"/>
  <c r="C594" i="4"/>
  <c r="D594" i="4"/>
  <c r="E594" i="4"/>
  <c r="F594" i="4"/>
  <c r="G594" i="4"/>
  <c r="H594" i="4"/>
  <c r="J594" i="4"/>
  <c r="K594" i="4"/>
  <c r="L594" i="4"/>
  <c r="M594" i="4"/>
  <c r="AG594" i="4"/>
  <c r="AP594" i="4"/>
  <c r="AR594" i="4"/>
  <c r="C595" i="4"/>
  <c r="D595" i="4"/>
  <c r="E595" i="4"/>
  <c r="F595" i="4"/>
  <c r="G595" i="4"/>
  <c r="H595" i="4"/>
  <c r="J595" i="4"/>
  <c r="K595" i="4"/>
  <c r="L595" i="4"/>
  <c r="M595" i="4"/>
  <c r="AG595" i="4"/>
  <c r="AP595" i="4"/>
  <c r="AR595" i="4"/>
  <c r="C596" i="4"/>
  <c r="D596" i="4"/>
  <c r="E596" i="4"/>
  <c r="F596" i="4"/>
  <c r="G596" i="4"/>
  <c r="H596" i="4"/>
  <c r="J596" i="4"/>
  <c r="K596" i="4"/>
  <c r="L596" i="4"/>
  <c r="M596" i="4"/>
  <c r="AG596" i="4"/>
  <c r="AP596" i="4"/>
  <c r="AR596" i="4"/>
  <c r="C597" i="4"/>
  <c r="D597" i="4"/>
  <c r="E597" i="4"/>
  <c r="F597" i="4"/>
  <c r="G597" i="4"/>
  <c r="H597" i="4"/>
  <c r="J597" i="4"/>
  <c r="K597" i="4"/>
  <c r="L597" i="4"/>
  <c r="M597" i="4"/>
  <c r="AG597" i="4"/>
  <c r="AP597" i="4"/>
  <c r="AR597" i="4"/>
  <c r="C598" i="4"/>
  <c r="D598" i="4"/>
  <c r="E598" i="4"/>
  <c r="F598" i="4"/>
  <c r="G598" i="4"/>
  <c r="H598" i="4"/>
  <c r="J598" i="4"/>
  <c r="K598" i="4"/>
  <c r="L598" i="4"/>
  <c r="M598" i="4"/>
  <c r="AG598" i="4"/>
  <c r="AP598" i="4"/>
  <c r="AR598" i="4"/>
  <c r="C599" i="4"/>
  <c r="D599" i="4"/>
  <c r="E599" i="4"/>
  <c r="F599" i="4"/>
  <c r="G599" i="4"/>
  <c r="H599" i="4"/>
  <c r="J599" i="4"/>
  <c r="K599" i="4"/>
  <c r="L599" i="4"/>
  <c r="M599" i="4"/>
  <c r="AG599" i="4"/>
  <c r="AP599" i="4"/>
  <c r="AR599" i="4"/>
  <c r="C600" i="4"/>
  <c r="D600" i="4"/>
  <c r="E600" i="4"/>
  <c r="F600" i="4"/>
  <c r="G600" i="4"/>
  <c r="H600" i="4"/>
  <c r="J600" i="4"/>
  <c r="K600" i="4"/>
  <c r="L600" i="4"/>
  <c r="M600" i="4"/>
  <c r="AG600" i="4"/>
  <c r="AP600" i="4"/>
  <c r="AR600" i="4"/>
  <c r="C601" i="4"/>
  <c r="D601" i="4"/>
  <c r="E601" i="4"/>
  <c r="F601" i="4"/>
  <c r="G601" i="4"/>
  <c r="H601" i="4"/>
  <c r="J601" i="4"/>
  <c r="K601" i="4"/>
  <c r="L601" i="4"/>
  <c r="M601" i="4"/>
  <c r="AG601" i="4"/>
  <c r="AP601" i="4"/>
  <c r="AR601" i="4"/>
  <c r="C602" i="4"/>
  <c r="D602" i="4"/>
  <c r="E602" i="4"/>
  <c r="F602" i="4"/>
  <c r="G602" i="4"/>
  <c r="H602" i="4"/>
  <c r="J602" i="4"/>
  <c r="K602" i="4"/>
  <c r="L602" i="4"/>
  <c r="M602" i="4"/>
  <c r="AG602" i="4"/>
  <c r="AP602" i="4"/>
  <c r="AR602" i="4"/>
  <c r="C603" i="4"/>
  <c r="D603" i="4"/>
  <c r="E603" i="4"/>
  <c r="F603" i="4"/>
  <c r="G603" i="4"/>
  <c r="H603" i="4"/>
  <c r="J603" i="4"/>
  <c r="K603" i="4"/>
  <c r="L603" i="4"/>
  <c r="M603" i="4"/>
  <c r="AG603" i="4"/>
  <c r="AP603" i="4"/>
  <c r="AR603" i="4"/>
  <c r="C604" i="4"/>
  <c r="D604" i="4"/>
  <c r="E604" i="4"/>
  <c r="F604" i="4"/>
  <c r="G604" i="4"/>
  <c r="H604" i="4"/>
  <c r="J604" i="4"/>
  <c r="K604" i="4"/>
  <c r="L604" i="4"/>
  <c r="M604" i="4"/>
  <c r="AG604" i="4"/>
  <c r="AP604" i="4"/>
  <c r="AR604" i="4"/>
  <c r="C605" i="4"/>
  <c r="D605" i="4"/>
  <c r="E605" i="4"/>
  <c r="F605" i="4"/>
  <c r="G605" i="4"/>
  <c r="H605" i="4"/>
  <c r="J605" i="4"/>
  <c r="K605" i="4"/>
  <c r="L605" i="4"/>
  <c r="M605" i="4"/>
  <c r="AG605" i="4"/>
  <c r="AP605" i="4"/>
  <c r="AR605" i="4"/>
  <c r="C606" i="4"/>
  <c r="D606" i="4"/>
  <c r="E606" i="4"/>
  <c r="F606" i="4"/>
  <c r="G606" i="4"/>
  <c r="H606" i="4"/>
  <c r="J606" i="4"/>
  <c r="K606" i="4"/>
  <c r="L606" i="4"/>
  <c r="M606" i="4"/>
  <c r="AG606" i="4"/>
  <c r="AP606" i="4"/>
  <c r="AR606" i="4"/>
  <c r="C607" i="4"/>
  <c r="D607" i="4"/>
  <c r="E607" i="4"/>
  <c r="F607" i="4"/>
  <c r="G607" i="4"/>
  <c r="H607" i="4"/>
  <c r="J607" i="4"/>
  <c r="K607" i="4"/>
  <c r="L607" i="4"/>
  <c r="M607" i="4"/>
  <c r="AG607" i="4"/>
  <c r="AP607" i="4"/>
  <c r="AR607" i="4"/>
  <c r="C608" i="4"/>
  <c r="D608" i="4"/>
  <c r="E608" i="4"/>
  <c r="F608" i="4"/>
  <c r="G608" i="4"/>
  <c r="H608" i="4"/>
  <c r="J608" i="4"/>
  <c r="K608" i="4"/>
  <c r="L608" i="4"/>
  <c r="M608" i="4"/>
  <c r="AG608" i="4"/>
  <c r="AP608" i="4"/>
  <c r="AR608" i="4"/>
  <c r="C609" i="4"/>
  <c r="D609" i="4"/>
  <c r="E609" i="4"/>
  <c r="F609" i="4"/>
  <c r="G609" i="4"/>
  <c r="H609" i="4"/>
  <c r="J609" i="4"/>
  <c r="K609" i="4"/>
  <c r="L609" i="4"/>
  <c r="M609" i="4"/>
  <c r="AG609" i="4"/>
  <c r="AP609" i="4"/>
  <c r="AR609" i="4"/>
  <c r="C610" i="4"/>
  <c r="D610" i="4"/>
  <c r="E610" i="4"/>
  <c r="F610" i="4"/>
  <c r="G610" i="4"/>
  <c r="H610" i="4"/>
  <c r="J610" i="4"/>
  <c r="K610" i="4"/>
  <c r="L610" i="4"/>
  <c r="M610" i="4"/>
  <c r="AG610" i="4"/>
  <c r="AP610" i="4"/>
  <c r="AR610" i="4"/>
  <c r="C611" i="4"/>
  <c r="D611" i="4"/>
  <c r="E611" i="4"/>
  <c r="F611" i="4"/>
  <c r="G611" i="4"/>
  <c r="H611" i="4"/>
  <c r="J611" i="4"/>
  <c r="K611" i="4"/>
  <c r="L611" i="4"/>
  <c r="M611" i="4"/>
  <c r="AG611" i="4"/>
  <c r="AP611" i="4"/>
  <c r="AR611" i="4"/>
  <c r="C612" i="4"/>
  <c r="D612" i="4"/>
  <c r="E612" i="4"/>
  <c r="F612" i="4"/>
  <c r="G612" i="4"/>
  <c r="H612" i="4"/>
  <c r="J612" i="4"/>
  <c r="K612" i="4"/>
  <c r="L612" i="4"/>
  <c r="M612" i="4"/>
  <c r="AG612" i="4"/>
  <c r="AP612" i="4"/>
  <c r="AR612" i="4"/>
  <c r="C613" i="4"/>
  <c r="D613" i="4"/>
  <c r="E613" i="4"/>
  <c r="F613" i="4"/>
  <c r="G613" i="4"/>
  <c r="H613" i="4"/>
  <c r="J613" i="4"/>
  <c r="K613" i="4"/>
  <c r="L613" i="4"/>
  <c r="M613" i="4"/>
  <c r="AG613" i="4"/>
  <c r="AP613" i="4"/>
  <c r="AR613" i="4"/>
  <c r="C614" i="4"/>
  <c r="D614" i="4"/>
  <c r="E614" i="4"/>
  <c r="F614" i="4"/>
  <c r="G614" i="4"/>
  <c r="H614" i="4"/>
  <c r="J614" i="4"/>
  <c r="K614" i="4"/>
  <c r="L614" i="4"/>
  <c r="M614" i="4"/>
  <c r="AG614" i="4"/>
  <c r="AP614" i="4"/>
  <c r="AR614" i="4"/>
  <c r="C615" i="4"/>
  <c r="D615" i="4"/>
  <c r="E615" i="4"/>
  <c r="F615" i="4"/>
  <c r="G615" i="4"/>
  <c r="H615" i="4"/>
  <c r="J615" i="4"/>
  <c r="K615" i="4"/>
  <c r="L615" i="4"/>
  <c r="M615" i="4"/>
  <c r="AG615" i="4"/>
  <c r="AP615" i="4"/>
  <c r="AR615" i="4"/>
  <c r="C616" i="4"/>
  <c r="D616" i="4"/>
  <c r="E616" i="4"/>
  <c r="F616" i="4"/>
  <c r="G616" i="4"/>
  <c r="H616" i="4"/>
  <c r="J616" i="4"/>
  <c r="K616" i="4"/>
  <c r="L616" i="4"/>
  <c r="M616" i="4"/>
  <c r="AG616" i="4"/>
  <c r="AP616" i="4"/>
  <c r="AR616" i="4"/>
  <c r="C617" i="4"/>
  <c r="D617" i="4"/>
  <c r="E617" i="4"/>
  <c r="F617" i="4"/>
  <c r="G617" i="4"/>
  <c r="H617" i="4"/>
  <c r="J617" i="4"/>
  <c r="K617" i="4"/>
  <c r="L617" i="4"/>
  <c r="M617" i="4"/>
  <c r="AG617" i="4"/>
  <c r="AP617" i="4"/>
  <c r="AR617" i="4"/>
  <c r="C618" i="4"/>
  <c r="D618" i="4"/>
  <c r="E618" i="4"/>
  <c r="F618" i="4"/>
  <c r="G618" i="4"/>
  <c r="H618" i="4"/>
  <c r="J618" i="4"/>
  <c r="K618" i="4"/>
  <c r="L618" i="4"/>
  <c r="M618" i="4"/>
  <c r="AG618" i="4"/>
  <c r="AP618" i="4"/>
  <c r="AR618" i="4"/>
  <c r="C619" i="4"/>
  <c r="D619" i="4"/>
  <c r="E619" i="4"/>
  <c r="F619" i="4"/>
  <c r="G619" i="4"/>
  <c r="H619" i="4"/>
  <c r="J619" i="4"/>
  <c r="K619" i="4"/>
  <c r="L619" i="4"/>
  <c r="M619" i="4"/>
  <c r="AG619" i="4"/>
  <c r="AP619" i="4"/>
  <c r="AR619" i="4"/>
  <c r="C620" i="4"/>
  <c r="D620" i="4"/>
  <c r="E620" i="4"/>
  <c r="F620" i="4"/>
  <c r="G620" i="4"/>
  <c r="H620" i="4"/>
  <c r="J620" i="4"/>
  <c r="K620" i="4"/>
  <c r="L620" i="4"/>
  <c r="M620" i="4"/>
  <c r="AG620" i="4"/>
  <c r="AP620" i="4"/>
  <c r="AR620" i="4"/>
  <c r="C621" i="4"/>
  <c r="D621" i="4"/>
  <c r="E621" i="4"/>
  <c r="F621" i="4"/>
  <c r="G621" i="4"/>
  <c r="H621" i="4"/>
  <c r="J621" i="4"/>
  <c r="K621" i="4"/>
  <c r="L621" i="4"/>
  <c r="M621" i="4"/>
  <c r="AG621" i="4"/>
  <c r="AP621" i="4"/>
  <c r="AR621" i="4"/>
  <c r="C622" i="4"/>
  <c r="D622" i="4"/>
  <c r="E622" i="4"/>
  <c r="F622" i="4"/>
  <c r="G622" i="4"/>
  <c r="H622" i="4"/>
  <c r="J622" i="4"/>
  <c r="K622" i="4"/>
  <c r="L622" i="4"/>
  <c r="M622" i="4"/>
  <c r="AG622" i="4"/>
  <c r="AP622" i="4"/>
  <c r="AR622" i="4"/>
  <c r="C623" i="4"/>
  <c r="D623" i="4"/>
  <c r="E623" i="4"/>
  <c r="F623" i="4"/>
  <c r="G623" i="4"/>
  <c r="H623" i="4"/>
  <c r="J623" i="4"/>
  <c r="K623" i="4"/>
  <c r="L623" i="4"/>
  <c r="M623" i="4"/>
  <c r="AG623" i="4"/>
  <c r="AP623" i="4"/>
  <c r="AR623" i="4"/>
  <c r="C624" i="4"/>
  <c r="D624" i="4"/>
  <c r="E624" i="4"/>
  <c r="F624" i="4"/>
  <c r="G624" i="4"/>
  <c r="H624" i="4"/>
  <c r="J624" i="4"/>
  <c r="K624" i="4"/>
  <c r="L624" i="4"/>
  <c r="M624" i="4"/>
  <c r="AG624" i="4"/>
  <c r="AP624" i="4"/>
  <c r="AR624" i="4"/>
  <c r="C625" i="4"/>
  <c r="D625" i="4"/>
  <c r="E625" i="4"/>
  <c r="F625" i="4"/>
  <c r="G625" i="4"/>
  <c r="H625" i="4"/>
  <c r="J625" i="4"/>
  <c r="K625" i="4"/>
  <c r="L625" i="4"/>
  <c r="M625" i="4"/>
  <c r="AG625" i="4"/>
  <c r="AP625" i="4"/>
  <c r="AR625" i="4"/>
  <c r="C626" i="4"/>
  <c r="D626" i="4"/>
  <c r="E626" i="4"/>
  <c r="F626" i="4"/>
  <c r="G626" i="4"/>
  <c r="H626" i="4"/>
  <c r="J626" i="4"/>
  <c r="K626" i="4"/>
  <c r="L626" i="4"/>
  <c r="M626" i="4"/>
  <c r="AG626" i="4"/>
  <c r="AP626" i="4"/>
  <c r="AR626" i="4"/>
  <c r="C627" i="4"/>
  <c r="D627" i="4"/>
  <c r="E627" i="4"/>
  <c r="F627" i="4"/>
  <c r="G627" i="4"/>
  <c r="H627" i="4"/>
  <c r="J627" i="4"/>
  <c r="K627" i="4"/>
  <c r="L627" i="4"/>
  <c r="M627" i="4"/>
  <c r="AG627" i="4"/>
  <c r="AP627" i="4"/>
  <c r="AR627" i="4"/>
  <c r="C628" i="4"/>
  <c r="D628" i="4"/>
  <c r="E628" i="4"/>
  <c r="F628" i="4"/>
  <c r="G628" i="4"/>
  <c r="H628" i="4"/>
  <c r="J628" i="4"/>
  <c r="K628" i="4"/>
  <c r="L628" i="4"/>
  <c r="M628" i="4"/>
  <c r="AG628" i="4"/>
  <c r="AP628" i="4"/>
  <c r="AR628" i="4"/>
  <c r="C629" i="4"/>
  <c r="D629" i="4"/>
  <c r="E629" i="4"/>
  <c r="F629" i="4"/>
  <c r="G629" i="4"/>
  <c r="H629" i="4"/>
  <c r="J629" i="4"/>
  <c r="K629" i="4"/>
  <c r="L629" i="4"/>
  <c r="M629" i="4"/>
  <c r="AG629" i="4"/>
  <c r="AP629" i="4"/>
  <c r="AR629" i="4"/>
  <c r="C630" i="4"/>
  <c r="D630" i="4"/>
  <c r="E630" i="4"/>
  <c r="F630" i="4"/>
  <c r="G630" i="4"/>
  <c r="H630" i="4"/>
  <c r="J630" i="4"/>
  <c r="K630" i="4"/>
  <c r="L630" i="4"/>
  <c r="M630" i="4"/>
  <c r="AG630" i="4"/>
  <c r="AP630" i="4"/>
  <c r="AR630" i="4"/>
  <c r="C631" i="4"/>
  <c r="D631" i="4"/>
  <c r="E631" i="4"/>
  <c r="F631" i="4"/>
  <c r="G631" i="4"/>
  <c r="H631" i="4"/>
  <c r="J631" i="4"/>
  <c r="K631" i="4"/>
  <c r="L631" i="4"/>
  <c r="M631" i="4"/>
  <c r="AG631" i="4"/>
  <c r="AP631" i="4"/>
  <c r="AR631" i="4"/>
  <c r="C632" i="4"/>
  <c r="D632" i="4"/>
  <c r="E632" i="4"/>
  <c r="F632" i="4"/>
  <c r="G632" i="4"/>
  <c r="H632" i="4"/>
  <c r="J632" i="4"/>
  <c r="K632" i="4"/>
  <c r="L632" i="4"/>
  <c r="M632" i="4"/>
  <c r="AG632" i="4"/>
  <c r="AP632" i="4"/>
  <c r="AR632" i="4"/>
  <c r="C633" i="4"/>
  <c r="D633" i="4"/>
  <c r="E633" i="4"/>
  <c r="F633" i="4"/>
  <c r="G633" i="4"/>
  <c r="H633" i="4"/>
  <c r="J633" i="4"/>
  <c r="K633" i="4"/>
  <c r="L633" i="4"/>
  <c r="M633" i="4"/>
  <c r="AG633" i="4"/>
  <c r="AP633" i="4"/>
  <c r="AR633" i="4"/>
  <c r="C634" i="4"/>
  <c r="D634" i="4"/>
  <c r="E634" i="4"/>
  <c r="F634" i="4"/>
  <c r="G634" i="4"/>
  <c r="H634" i="4"/>
  <c r="J634" i="4"/>
  <c r="K634" i="4"/>
  <c r="L634" i="4"/>
  <c r="M634" i="4"/>
  <c r="AG634" i="4"/>
  <c r="AP634" i="4"/>
  <c r="AR634" i="4"/>
  <c r="C635" i="4"/>
  <c r="D635" i="4"/>
  <c r="E635" i="4"/>
  <c r="F635" i="4"/>
  <c r="G635" i="4"/>
  <c r="H635" i="4"/>
  <c r="J635" i="4"/>
  <c r="K635" i="4"/>
  <c r="L635" i="4"/>
  <c r="M635" i="4"/>
  <c r="AG635" i="4"/>
  <c r="AP635" i="4"/>
  <c r="AR635" i="4"/>
  <c r="C636" i="4"/>
  <c r="D636" i="4"/>
  <c r="E636" i="4"/>
  <c r="F636" i="4"/>
  <c r="G636" i="4"/>
  <c r="H636" i="4"/>
  <c r="J636" i="4"/>
  <c r="K636" i="4"/>
  <c r="L636" i="4"/>
  <c r="M636" i="4"/>
  <c r="AG636" i="4"/>
  <c r="AP636" i="4"/>
  <c r="AR636" i="4"/>
  <c r="C637" i="4"/>
  <c r="D637" i="4"/>
  <c r="E637" i="4"/>
  <c r="F637" i="4"/>
  <c r="G637" i="4"/>
  <c r="H637" i="4"/>
  <c r="J637" i="4"/>
  <c r="K637" i="4"/>
  <c r="L637" i="4"/>
  <c r="M637" i="4"/>
  <c r="AG637" i="4"/>
  <c r="AP637" i="4"/>
  <c r="AR637" i="4"/>
  <c r="C638" i="4"/>
  <c r="D638" i="4"/>
  <c r="E638" i="4"/>
  <c r="F638" i="4"/>
  <c r="G638" i="4"/>
  <c r="H638" i="4"/>
  <c r="J638" i="4"/>
  <c r="K638" i="4"/>
  <c r="L638" i="4"/>
  <c r="M638" i="4"/>
  <c r="AG638" i="4"/>
  <c r="AP638" i="4"/>
  <c r="AR638" i="4"/>
  <c r="C639" i="4"/>
  <c r="D639" i="4"/>
  <c r="E639" i="4"/>
  <c r="F639" i="4"/>
  <c r="G639" i="4"/>
  <c r="H639" i="4"/>
  <c r="J639" i="4"/>
  <c r="K639" i="4"/>
  <c r="L639" i="4"/>
  <c r="M639" i="4"/>
  <c r="AG639" i="4"/>
  <c r="AP639" i="4"/>
  <c r="AR639" i="4"/>
  <c r="C640" i="4"/>
  <c r="D640" i="4"/>
  <c r="E640" i="4"/>
  <c r="F640" i="4"/>
  <c r="G640" i="4"/>
  <c r="H640" i="4"/>
  <c r="J640" i="4"/>
  <c r="K640" i="4"/>
  <c r="L640" i="4"/>
  <c r="M640" i="4"/>
  <c r="AG640" i="4"/>
  <c r="AP640" i="4"/>
  <c r="AR640" i="4"/>
  <c r="C641" i="4"/>
  <c r="D641" i="4"/>
  <c r="E641" i="4"/>
  <c r="F641" i="4"/>
  <c r="G641" i="4"/>
  <c r="H641" i="4"/>
  <c r="J641" i="4"/>
  <c r="K641" i="4"/>
  <c r="L641" i="4"/>
  <c r="M641" i="4"/>
  <c r="AG641" i="4"/>
  <c r="AP641" i="4"/>
  <c r="AR641" i="4"/>
  <c r="C642" i="4"/>
  <c r="D642" i="4"/>
  <c r="E642" i="4"/>
  <c r="F642" i="4"/>
  <c r="G642" i="4"/>
  <c r="H642" i="4"/>
  <c r="J642" i="4"/>
  <c r="K642" i="4"/>
  <c r="L642" i="4"/>
  <c r="M642" i="4"/>
  <c r="AG642" i="4"/>
  <c r="AP642" i="4"/>
  <c r="AR642" i="4"/>
  <c r="C643" i="4"/>
  <c r="D643" i="4"/>
  <c r="E643" i="4"/>
  <c r="F643" i="4"/>
  <c r="G643" i="4"/>
  <c r="H643" i="4"/>
  <c r="J643" i="4"/>
  <c r="K643" i="4"/>
  <c r="L643" i="4"/>
  <c r="M643" i="4"/>
  <c r="AG643" i="4"/>
  <c r="AP643" i="4"/>
  <c r="AR643" i="4"/>
  <c r="C644" i="4"/>
  <c r="D644" i="4"/>
  <c r="E644" i="4"/>
  <c r="F644" i="4"/>
  <c r="G644" i="4"/>
  <c r="H644" i="4"/>
  <c r="J644" i="4"/>
  <c r="K644" i="4"/>
  <c r="L644" i="4"/>
  <c r="M644" i="4"/>
  <c r="AG644" i="4"/>
  <c r="AP644" i="4"/>
  <c r="AR644" i="4"/>
  <c r="C645" i="4"/>
  <c r="D645" i="4"/>
  <c r="E645" i="4"/>
  <c r="F645" i="4"/>
  <c r="G645" i="4"/>
  <c r="H645" i="4"/>
  <c r="J645" i="4"/>
  <c r="K645" i="4"/>
  <c r="L645" i="4"/>
  <c r="M645" i="4"/>
  <c r="AG645" i="4"/>
  <c r="AP645" i="4"/>
  <c r="AR645" i="4"/>
  <c r="C646" i="4"/>
  <c r="D646" i="4"/>
  <c r="E646" i="4"/>
  <c r="F646" i="4"/>
  <c r="G646" i="4"/>
  <c r="H646" i="4"/>
  <c r="J646" i="4"/>
  <c r="K646" i="4"/>
  <c r="L646" i="4"/>
  <c r="M646" i="4"/>
  <c r="AG646" i="4"/>
  <c r="AP646" i="4"/>
  <c r="AR646" i="4"/>
  <c r="C647" i="4"/>
  <c r="D647" i="4"/>
  <c r="E647" i="4"/>
  <c r="F647" i="4"/>
  <c r="G647" i="4"/>
  <c r="H647" i="4"/>
  <c r="J647" i="4"/>
  <c r="K647" i="4"/>
  <c r="L647" i="4"/>
  <c r="M647" i="4"/>
  <c r="AG647" i="4"/>
  <c r="AP647" i="4"/>
  <c r="AR647" i="4"/>
  <c r="C648" i="4"/>
  <c r="D648" i="4"/>
  <c r="E648" i="4"/>
  <c r="F648" i="4"/>
  <c r="G648" i="4"/>
  <c r="H648" i="4"/>
  <c r="J648" i="4"/>
  <c r="K648" i="4"/>
  <c r="L648" i="4"/>
  <c r="M648" i="4"/>
  <c r="AG648" i="4"/>
  <c r="AP648" i="4"/>
  <c r="AR648" i="4"/>
  <c r="C649" i="4"/>
  <c r="D649" i="4"/>
  <c r="E649" i="4"/>
  <c r="F649" i="4"/>
  <c r="G649" i="4"/>
  <c r="H649" i="4"/>
  <c r="J649" i="4"/>
  <c r="K649" i="4"/>
  <c r="L649" i="4"/>
  <c r="M649" i="4"/>
  <c r="AG649" i="4"/>
  <c r="AP649" i="4"/>
  <c r="AR649" i="4"/>
  <c r="C650" i="4"/>
  <c r="D650" i="4"/>
  <c r="E650" i="4"/>
  <c r="F650" i="4"/>
  <c r="G650" i="4"/>
  <c r="H650" i="4"/>
  <c r="J650" i="4"/>
  <c r="K650" i="4"/>
  <c r="L650" i="4"/>
  <c r="M650" i="4"/>
  <c r="AG650" i="4"/>
  <c r="AP650" i="4"/>
  <c r="AR650" i="4"/>
  <c r="C651" i="4"/>
  <c r="D651" i="4"/>
  <c r="E651" i="4"/>
  <c r="F651" i="4"/>
  <c r="G651" i="4"/>
  <c r="H651" i="4"/>
  <c r="J651" i="4"/>
  <c r="K651" i="4"/>
  <c r="L651" i="4"/>
  <c r="M651" i="4"/>
  <c r="AG651" i="4"/>
  <c r="AP651" i="4"/>
  <c r="AR651" i="4"/>
  <c r="C652" i="4"/>
  <c r="D652" i="4"/>
  <c r="E652" i="4"/>
  <c r="F652" i="4"/>
  <c r="G652" i="4"/>
  <c r="H652" i="4"/>
  <c r="J652" i="4"/>
  <c r="K652" i="4"/>
  <c r="L652" i="4"/>
  <c r="M652" i="4"/>
  <c r="AG652" i="4"/>
  <c r="AP652" i="4"/>
  <c r="AR652" i="4"/>
  <c r="C653" i="4"/>
  <c r="D653" i="4"/>
  <c r="E653" i="4"/>
  <c r="F653" i="4"/>
  <c r="G653" i="4"/>
  <c r="H653" i="4"/>
  <c r="J653" i="4"/>
  <c r="K653" i="4"/>
  <c r="L653" i="4"/>
  <c r="M653" i="4"/>
  <c r="AG653" i="4"/>
  <c r="AP653" i="4"/>
  <c r="AR653" i="4"/>
  <c r="C654" i="4"/>
  <c r="D654" i="4"/>
  <c r="E654" i="4"/>
  <c r="F654" i="4"/>
  <c r="G654" i="4"/>
  <c r="H654" i="4"/>
  <c r="J654" i="4"/>
  <c r="K654" i="4"/>
  <c r="L654" i="4"/>
  <c r="M654" i="4"/>
  <c r="AG654" i="4"/>
  <c r="AP654" i="4"/>
  <c r="AR654" i="4"/>
  <c r="C655" i="4"/>
  <c r="D655" i="4"/>
  <c r="E655" i="4"/>
  <c r="F655" i="4"/>
  <c r="G655" i="4"/>
  <c r="H655" i="4"/>
  <c r="J655" i="4"/>
  <c r="K655" i="4"/>
  <c r="L655" i="4"/>
  <c r="M655" i="4"/>
  <c r="AG655" i="4"/>
  <c r="AP655" i="4"/>
  <c r="AR655" i="4"/>
  <c r="C656" i="4"/>
  <c r="D656" i="4"/>
  <c r="E656" i="4"/>
  <c r="F656" i="4"/>
  <c r="G656" i="4"/>
  <c r="H656" i="4"/>
  <c r="J656" i="4"/>
  <c r="K656" i="4"/>
  <c r="L656" i="4"/>
  <c r="M656" i="4"/>
  <c r="AG656" i="4"/>
  <c r="AP656" i="4"/>
  <c r="AR656" i="4"/>
  <c r="C657" i="4"/>
  <c r="D657" i="4"/>
  <c r="E657" i="4"/>
  <c r="F657" i="4"/>
  <c r="G657" i="4"/>
  <c r="H657" i="4"/>
  <c r="J657" i="4"/>
  <c r="K657" i="4"/>
  <c r="L657" i="4"/>
  <c r="M657" i="4"/>
  <c r="AG657" i="4"/>
  <c r="AP657" i="4"/>
  <c r="AR657" i="4"/>
  <c r="C658" i="4"/>
  <c r="D658" i="4"/>
  <c r="E658" i="4"/>
  <c r="F658" i="4"/>
  <c r="G658" i="4"/>
  <c r="H658" i="4"/>
  <c r="J658" i="4"/>
  <c r="K658" i="4"/>
  <c r="L658" i="4"/>
  <c r="M658" i="4"/>
  <c r="AG658" i="4"/>
  <c r="AP658" i="4"/>
  <c r="AR658" i="4"/>
  <c r="C659" i="4"/>
  <c r="D659" i="4"/>
  <c r="E659" i="4"/>
  <c r="F659" i="4"/>
  <c r="G659" i="4"/>
  <c r="H659" i="4"/>
  <c r="J659" i="4"/>
  <c r="K659" i="4"/>
  <c r="L659" i="4"/>
  <c r="M659" i="4"/>
  <c r="AG659" i="4"/>
  <c r="AP659" i="4"/>
  <c r="AR659" i="4"/>
  <c r="C660" i="4"/>
  <c r="D660" i="4"/>
  <c r="E660" i="4"/>
  <c r="F660" i="4"/>
  <c r="G660" i="4"/>
  <c r="H660" i="4"/>
  <c r="J660" i="4"/>
  <c r="K660" i="4"/>
  <c r="L660" i="4"/>
  <c r="M660" i="4"/>
  <c r="AG660" i="4"/>
  <c r="AP660" i="4"/>
  <c r="AR660" i="4"/>
  <c r="C661" i="4"/>
  <c r="D661" i="4"/>
  <c r="E661" i="4"/>
  <c r="F661" i="4"/>
  <c r="G661" i="4"/>
  <c r="H661" i="4"/>
  <c r="J661" i="4"/>
  <c r="K661" i="4"/>
  <c r="L661" i="4"/>
  <c r="M661" i="4"/>
  <c r="AG661" i="4"/>
  <c r="AP661" i="4"/>
  <c r="AR661" i="4"/>
  <c r="C662" i="4"/>
  <c r="D662" i="4"/>
  <c r="E662" i="4"/>
  <c r="F662" i="4"/>
  <c r="G662" i="4"/>
  <c r="H662" i="4"/>
  <c r="J662" i="4"/>
  <c r="K662" i="4"/>
  <c r="L662" i="4"/>
  <c r="M662" i="4"/>
  <c r="AG662" i="4"/>
  <c r="AP662" i="4"/>
  <c r="AR662" i="4"/>
  <c r="C663" i="4"/>
  <c r="D663" i="4"/>
  <c r="E663" i="4"/>
  <c r="F663" i="4"/>
  <c r="G663" i="4"/>
  <c r="H663" i="4"/>
  <c r="J663" i="4"/>
  <c r="K663" i="4"/>
  <c r="L663" i="4"/>
  <c r="M663" i="4"/>
  <c r="AG663" i="4"/>
  <c r="AP663" i="4"/>
  <c r="AR663" i="4"/>
  <c r="C664" i="4"/>
  <c r="D664" i="4"/>
  <c r="E664" i="4"/>
  <c r="F664" i="4"/>
  <c r="G664" i="4"/>
  <c r="H664" i="4"/>
  <c r="J664" i="4"/>
  <c r="K664" i="4"/>
  <c r="L664" i="4"/>
  <c r="M664" i="4"/>
  <c r="AG664" i="4"/>
  <c r="AP664" i="4"/>
  <c r="AR664" i="4"/>
  <c r="C665" i="4"/>
  <c r="D665" i="4"/>
  <c r="E665" i="4"/>
  <c r="F665" i="4"/>
  <c r="G665" i="4"/>
  <c r="H665" i="4"/>
  <c r="J665" i="4"/>
  <c r="K665" i="4"/>
  <c r="L665" i="4"/>
  <c r="M665" i="4"/>
  <c r="AG665" i="4"/>
  <c r="AP665" i="4"/>
  <c r="AR665" i="4"/>
  <c r="C666" i="4"/>
  <c r="D666" i="4"/>
  <c r="E666" i="4"/>
  <c r="F666" i="4"/>
  <c r="G666" i="4"/>
  <c r="H666" i="4"/>
  <c r="J666" i="4"/>
  <c r="K666" i="4"/>
  <c r="L666" i="4"/>
  <c r="M666" i="4"/>
  <c r="AG666" i="4"/>
  <c r="AP666" i="4"/>
  <c r="AR666" i="4"/>
  <c r="C667" i="4"/>
  <c r="D667" i="4"/>
  <c r="E667" i="4"/>
  <c r="F667" i="4"/>
  <c r="G667" i="4"/>
  <c r="H667" i="4"/>
  <c r="J667" i="4"/>
  <c r="K667" i="4"/>
  <c r="L667" i="4"/>
  <c r="M667" i="4"/>
  <c r="AG667" i="4"/>
  <c r="AP667" i="4"/>
  <c r="AR667" i="4"/>
  <c r="C668" i="4"/>
  <c r="D668" i="4"/>
  <c r="E668" i="4"/>
  <c r="F668" i="4"/>
  <c r="G668" i="4"/>
  <c r="H668" i="4"/>
  <c r="J668" i="4"/>
  <c r="K668" i="4"/>
  <c r="L668" i="4"/>
  <c r="M668" i="4"/>
  <c r="AG668" i="4"/>
  <c r="AP668" i="4"/>
  <c r="AR668" i="4"/>
  <c r="C669" i="4"/>
  <c r="D669" i="4"/>
  <c r="E669" i="4"/>
  <c r="F669" i="4"/>
  <c r="G669" i="4"/>
  <c r="H669" i="4"/>
  <c r="J669" i="4"/>
  <c r="K669" i="4"/>
  <c r="L669" i="4"/>
  <c r="M669" i="4"/>
  <c r="AG669" i="4"/>
  <c r="AP669" i="4"/>
  <c r="AR669" i="4"/>
  <c r="C670" i="4"/>
  <c r="D670" i="4"/>
  <c r="E670" i="4"/>
  <c r="F670" i="4"/>
  <c r="G670" i="4"/>
  <c r="H670" i="4"/>
  <c r="J670" i="4"/>
  <c r="K670" i="4"/>
  <c r="L670" i="4"/>
  <c r="M670" i="4"/>
  <c r="AG670" i="4"/>
  <c r="AP670" i="4"/>
  <c r="AR670" i="4"/>
  <c r="C671" i="4"/>
  <c r="D671" i="4"/>
  <c r="E671" i="4"/>
  <c r="F671" i="4"/>
  <c r="G671" i="4"/>
  <c r="H671" i="4"/>
  <c r="J671" i="4"/>
  <c r="K671" i="4"/>
  <c r="L671" i="4"/>
  <c r="M671" i="4"/>
  <c r="AG671" i="4"/>
  <c r="AP671" i="4"/>
  <c r="AR671" i="4"/>
  <c r="C672" i="4"/>
  <c r="D672" i="4"/>
  <c r="E672" i="4"/>
  <c r="F672" i="4"/>
  <c r="G672" i="4"/>
  <c r="H672" i="4"/>
  <c r="J672" i="4"/>
  <c r="K672" i="4"/>
  <c r="L672" i="4"/>
  <c r="M672" i="4"/>
  <c r="AG672" i="4"/>
  <c r="AP672" i="4"/>
  <c r="AR672" i="4"/>
  <c r="C673" i="4"/>
  <c r="D673" i="4"/>
  <c r="E673" i="4"/>
  <c r="F673" i="4"/>
  <c r="G673" i="4"/>
  <c r="H673" i="4"/>
  <c r="J673" i="4"/>
  <c r="K673" i="4"/>
  <c r="L673" i="4"/>
  <c r="M673" i="4"/>
  <c r="AG673" i="4"/>
  <c r="AP673" i="4"/>
  <c r="AR673" i="4"/>
  <c r="C674" i="4"/>
  <c r="D674" i="4"/>
  <c r="E674" i="4"/>
  <c r="F674" i="4"/>
  <c r="G674" i="4"/>
  <c r="H674" i="4"/>
  <c r="J674" i="4"/>
  <c r="K674" i="4"/>
  <c r="L674" i="4"/>
  <c r="M674" i="4"/>
  <c r="AG674" i="4"/>
  <c r="AP674" i="4"/>
  <c r="AR674" i="4"/>
  <c r="C675" i="4"/>
  <c r="D675" i="4"/>
  <c r="E675" i="4"/>
  <c r="F675" i="4"/>
  <c r="G675" i="4"/>
  <c r="H675" i="4"/>
  <c r="J675" i="4"/>
  <c r="K675" i="4"/>
  <c r="L675" i="4"/>
  <c r="M675" i="4"/>
  <c r="AG675" i="4"/>
  <c r="AP675" i="4"/>
  <c r="AR675" i="4"/>
  <c r="C676" i="4"/>
  <c r="D676" i="4"/>
  <c r="E676" i="4"/>
  <c r="F676" i="4"/>
  <c r="G676" i="4"/>
  <c r="H676" i="4"/>
  <c r="J676" i="4"/>
  <c r="K676" i="4"/>
  <c r="L676" i="4"/>
  <c r="M676" i="4"/>
  <c r="AG676" i="4"/>
  <c r="AP676" i="4"/>
  <c r="AR676" i="4"/>
  <c r="C677" i="4"/>
  <c r="D677" i="4"/>
  <c r="E677" i="4"/>
  <c r="F677" i="4"/>
  <c r="G677" i="4"/>
  <c r="H677" i="4"/>
  <c r="J677" i="4"/>
  <c r="K677" i="4"/>
  <c r="L677" i="4"/>
  <c r="M677" i="4"/>
  <c r="AG677" i="4"/>
  <c r="AP677" i="4"/>
  <c r="AR677" i="4"/>
  <c r="C678" i="4"/>
  <c r="D678" i="4"/>
  <c r="E678" i="4"/>
  <c r="F678" i="4"/>
  <c r="G678" i="4"/>
  <c r="H678" i="4"/>
  <c r="J678" i="4"/>
  <c r="K678" i="4"/>
  <c r="L678" i="4"/>
  <c r="M678" i="4"/>
  <c r="AG678" i="4"/>
  <c r="AP678" i="4"/>
  <c r="AR678" i="4"/>
  <c r="C679" i="4"/>
  <c r="D679" i="4"/>
  <c r="E679" i="4"/>
  <c r="F679" i="4"/>
  <c r="G679" i="4"/>
  <c r="H679" i="4"/>
  <c r="J679" i="4"/>
  <c r="K679" i="4"/>
  <c r="L679" i="4"/>
  <c r="M679" i="4"/>
  <c r="AG679" i="4"/>
  <c r="AP679" i="4"/>
  <c r="AR679" i="4"/>
  <c r="C680" i="4"/>
  <c r="D680" i="4"/>
  <c r="E680" i="4"/>
  <c r="F680" i="4"/>
  <c r="G680" i="4"/>
  <c r="H680" i="4"/>
  <c r="J680" i="4"/>
  <c r="K680" i="4"/>
  <c r="L680" i="4"/>
  <c r="M680" i="4"/>
  <c r="AG680" i="4"/>
  <c r="AP680" i="4"/>
  <c r="AR680" i="4"/>
  <c r="C681" i="4"/>
  <c r="D681" i="4"/>
  <c r="E681" i="4"/>
  <c r="F681" i="4"/>
  <c r="G681" i="4"/>
  <c r="H681" i="4"/>
  <c r="J681" i="4"/>
  <c r="K681" i="4"/>
  <c r="L681" i="4"/>
  <c r="M681" i="4"/>
  <c r="AG681" i="4"/>
  <c r="AP681" i="4"/>
  <c r="AR681" i="4"/>
  <c r="C682" i="4"/>
  <c r="D682" i="4"/>
  <c r="E682" i="4"/>
  <c r="F682" i="4"/>
  <c r="G682" i="4"/>
  <c r="H682" i="4"/>
  <c r="J682" i="4"/>
  <c r="K682" i="4"/>
  <c r="L682" i="4"/>
  <c r="M682" i="4"/>
  <c r="AG682" i="4"/>
  <c r="AP682" i="4"/>
  <c r="AR682" i="4"/>
  <c r="C683" i="4"/>
  <c r="D683" i="4"/>
  <c r="E683" i="4"/>
  <c r="F683" i="4"/>
  <c r="G683" i="4"/>
  <c r="H683" i="4"/>
  <c r="J683" i="4"/>
  <c r="K683" i="4"/>
  <c r="L683" i="4"/>
  <c r="M683" i="4"/>
  <c r="AG683" i="4"/>
  <c r="AP683" i="4"/>
  <c r="AR683" i="4"/>
  <c r="C684" i="4"/>
  <c r="D684" i="4"/>
  <c r="E684" i="4"/>
  <c r="F684" i="4"/>
  <c r="G684" i="4"/>
  <c r="H684" i="4"/>
  <c r="J684" i="4"/>
  <c r="K684" i="4"/>
  <c r="L684" i="4"/>
  <c r="M684" i="4"/>
  <c r="AG684" i="4"/>
  <c r="AP684" i="4"/>
  <c r="AR684" i="4"/>
  <c r="C685" i="4"/>
  <c r="D685" i="4"/>
  <c r="E685" i="4"/>
  <c r="F685" i="4"/>
  <c r="G685" i="4"/>
  <c r="H685" i="4"/>
  <c r="J685" i="4"/>
  <c r="K685" i="4"/>
  <c r="L685" i="4"/>
  <c r="M685" i="4"/>
  <c r="AG685" i="4"/>
  <c r="AP685" i="4"/>
  <c r="AR685" i="4"/>
  <c r="C686" i="4"/>
  <c r="D686" i="4"/>
  <c r="E686" i="4"/>
  <c r="F686" i="4"/>
  <c r="G686" i="4"/>
  <c r="H686" i="4"/>
  <c r="J686" i="4"/>
  <c r="K686" i="4"/>
  <c r="L686" i="4"/>
  <c r="M686" i="4"/>
  <c r="AG686" i="4"/>
  <c r="AP686" i="4"/>
  <c r="AR686" i="4"/>
  <c r="C687" i="4"/>
  <c r="D687" i="4"/>
  <c r="E687" i="4"/>
  <c r="F687" i="4"/>
  <c r="G687" i="4"/>
  <c r="H687" i="4"/>
  <c r="J687" i="4"/>
  <c r="K687" i="4"/>
  <c r="L687" i="4"/>
  <c r="M687" i="4"/>
  <c r="AG687" i="4"/>
  <c r="AP687" i="4"/>
  <c r="AR687" i="4"/>
  <c r="C688" i="4"/>
  <c r="D688" i="4"/>
  <c r="E688" i="4"/>
  <c r="F688" i="4"/>
  <c r="G688" i="4"/>
  <c r="H688" i="4"/>
  <c r="J688" i="4"/>
  <c r="K688" i="4"/>
  <c r="L688" i="4"/>
  <c r="M688" i="4"/>
  <c r="AG688" i="4"/>
  <c r="AP688" i="4"/>
  <c r="AR688" i="4"/>
  <c r="C689" i="4"/>
  <c r="D689" i="4"/>
  <c r="E689" i="4"/>
  <c r="F689" i="4"/>
  <c r="G689" i="4"/>
  <c r="H689" i="4"/>
  <c r="J689" i="4"/>
  <c r="K689" i="4"/>
  <c r="L689" i="4"/>
  <c r="M689" i="4"/>
  <c r="AG689" i="4"/>
  <c r="AP689" i="4"/>
  <c r="AR689" i="4"/>
  <c r="C690" i="4"/>
  <c r="D690" i="4"/>
  <c r="E690" i="4"/>
  <c r="F690" i="4"/>
  <c r="G690" i="4"/>
  <c r="H690" i="4"/>
  <c r="J690" i="4"/>
  <c r="K690" i="4"/>
  <c r="L690" i="4"/>
  <c r="M690" i="4"/>
  <c r="AG690" i="4"/>
  <c r="AP690" i="4"/>
  <c r="AR690" i="4"/>
  <c r="N691" i="4"/>
  <c r="O691" i="4"/>
  <c r="P691" i="4"/>
  <c r="Q691" i="4"/>
  <c r="R691" i="4"/>
  <c r="S691" i="4"/>
  <c r="W691" i="4"/>
  <c r="C691" i="4"/>
  <c r="D691" i="4"/>
  <c r="E691" i="4"/>
  <c r="F691" i="4"/>
  <c r="G691" i="4"/>
  <c r="H691" i="4"/>
  <c r="J691" i="4"/>
  <c r="K691" i="4"/>
  <c r="L691" i="4"/>
  <c r="M691" i="4"/>
  <c r="AG691" i="4"/>
  <c r="AP691" i="4"/>
  <c r="AR691" i="4"/>
  <c r="C693" i="4"/>
  <c r="D693" i="4"/>
  <c r="E693" i="4"/>
  <c r="F693" i="4"/>
  <c r="G693" i="4"/>
  <c r="H693" i="4"/>
  <c r="J693" i="4"/>
  <c r="K693" i="4"/>
  <c r="L693" i="4"/>
  <c r="M693" i="4"/>
  <c r="AG693" i="4"/>
  <c r="AP693" i="4"/>
  <c r="AR693" i="4"/>
  <c r="C694" i="4"/>
  <c r="D694" i="4"/>
  <c r="E694" i="4"/>
  <c r="F694" i="4"/>
  <c r="G694" i="4"/>
  <c r="H694" i="4"/>
  <c r="J694" i="4"/>
  <c r="K694" i="4"/>
  <c r="L694" i="4"/>
  <c r="M694" i="4"/>
  <c r="AG694" i="4"/>
  <c r="AP694" i="4"/>
  <c r="AR694" i="4"/>
  <c r="C695" i="4"/>
  <c r="D695" i="4"/>
  <c r="E695" i="4"/>
  <c r="F695" i="4"/>
  <c r="G695" i="4"/>
  <c r="H695" i="4"/>
  <c r="J695" i="4"/>
  <c r="K695" i="4"/>
  <c r="L695" i="4"/>
  <c r="M695" i="4"/>
  <c r="AG695" i="4"/>
  <c r="AP695" i="4"/>
  <c r="AR695" i="4"/>
  <c r="C696" i="4"/>
  <c r="D696" i="4"/>
  <c r="E696" i="4"/>
  <c r="F696" i="4"/>
  <c r="G696" i="4"/>
  <c r="H696" i="4"/>
  <c r="J696" i="4"/>
  <c r="K696" i="4"/>
  <c r="L696" i="4"/>
  <c r="M696" i="4"/>
  <c r="AG696" i="4"/>
  <c r="AP696" i="4"/>
  <c r="AR696" i="4"/>
  <c r="C697" i="4"/>
  <c r="D697" i="4"/>
  <c r="E697" i="4"/>
  <c r="F697" i="4"/>
  <c r="G697" i="4"/>
  <c r="H697" i="4"/>
  <c r="J697" i="4"/>
  <c r="K697" i="4"/>
  <c r="L697" i="4"/>
  <c r="M697" i="4"/>
  <c r="AG697" i="4"/>
  <c r="AP697" i="4"/>
  <c r="AR697" i="4"/>
  <c r="C698" i="4"/>
  <c r="D698" i="4"/>
  <c r="E698" i="4"/>
  <c r="F698" i="4"/>
  <c r="G698" i="4"/>
  <c r="H698" i="4"/>
  <c r="J698" i="4"/>
  <c r="K698" i="4"/>
  <c r="L698" i="4"/>
  <c r="M698" i="4"/>
  <c r="AG698" i="4"/>
  <c r="AP698" i="4"/>
  <c r="AR698" i="4"/>
  <c r="C699" i="4"/>
  <c r="D699" i="4"/>
  <c r="E699" i="4"/>
  <c r="F699" i="4"/>
  <c r="G699" i="4"/>
  <c r="H699" i="4"/>
  <c r="J699" i="4"/>
  <c r="K699" i="4"/>
  <c r="L699" i="4"/>
  <c r="M699" i="4"/>
  <c r="AG699" i="4"/>
  <c r="AP699" i="4"/>
  <c r="AR699" i="4"/>
  <c r="C700" i="4"/>
  <c r="D700" i="4"/>
  <c r="E700" i="4"/>
  <c r="F700" i="4"/>
  <c r="G700" i="4"/>
  <c r="H700" i="4"/>
  <c r="J700" i="4"/>
  <c r="K700" i="4"/>
  <c r="L700" i="4"/>
  <c r="M700" i="4"/>
  <c r="AG700" i="4"/>
  <c r="AP700" i="4"/>
  <c r="AR700" i="4"/>
  <c r="C701" i="4"/>
  <c r="D701" i="4"/>
  <c r="E701" i="4"/>
  <c r="F701" i="4"/>
  <c r="G701" i="4"/>
  <c r="H701" i="4"/>
  <c r="J701" i="4"/>
  <c r="K701" i="4"/>
  <c r="L701" i="4"/>
  <c r="M701" i="4"/>
  <c r="AG701" i="4"/>
  <c r="AP701" i="4"/>
  <c r="AR701" i="4"/>
  <c r="C702" i="4"/>
  <c r="D702" i="4"/>
  <c r="E702" i="4"/>
  <c r="F702" i="4"/>
  <c r="G702" i="4"/>
  <c r="H702" i="4"/>
  <c r="J702" i="4"/>
  <c r="K702" i="4"/>
  <c r="L702" i="4"/>
  <c r="M702" i="4"/>
  <c r="AG702" i="4"/>
  <c r="AP702" i="4"/>
  <c r="AR702" i="4"/>
  <c r="C703" i="4"/>
  <c r="D703" i="4"/>
  <c r="E703" i="4"/>
  <c r="F703" i="4"/>
  <c r="G703" i="4"/>
  <c r="H703" i="4"/>
  <c r="J703" i="4"/>
  <c r="K703" i="4"/>
  <c r="L703" i="4"/>
  <c r="M703" i="4"/>
  <c r="AG703" i="4"/>
  <c r="AP703" i="4"/>
  <c r="AR703" i="4"/>
  <c r="C704" i="4"/>
  <c r="D704" i="4"/>
  <c r="E704" i="4"/>
  <c r="F704" i="4"/>
  <c r="G704" i="4"/>
  <c r="H704" i="4"/>
  <c r="J704" i="4"/>
  <c r="K704" i="4"/>
  <c r="L704" i="4"/>
  <c r="M704" i="4"/>
  <c r="AG704" i="4"/>
  <c r="AP704" i="4"/>
  <c r="AR704" i="4"/>
  <c r="C705" i="4"/>
  <c r="D705" i="4"/>
  <c r="E705" i="4"/>
  <c r="F705" i="4"/>
  <c r="G705" i="4"/>
  <c r="H705" i="4"/>
  <c r="J705" i="4"/>
  <c r="K705" i="4"/>
  <c r="L705" i="4"/>
  <c r="M705" i="4"/>
  <c r="AG705" i="4"/>
  <c r="AP705" i="4"/>
  <c r="AR705" i="4"/>
  <c r="C706" i="4"/>
  <c r="D706" i="4"/>
  <c r="E706" i="4"/>
  <c r="F706" i="4"/>
  <c r="G706" i="4"/>
  <c r="H706" i="4"/>
  <c r="J706" i="4"/>
  <c r="K706" i="4"/>
  <c r="L706" i="4"/>
  <c r="M706" i="4"/>
  <c r="AG706" i="4"/>
  <c r="AP706" i="4"/>
  <c r="AR706" i="4"/>
  <c r="C707" i="4"/>
  <c r="D707" i="4"/>
  <c r="E707" i="4"/>
  <c r="F707" i="4"/>
  <c r="G707" i="4"/>
  <c r="H707" i="4"/>
  <c r="J707" i="4"/>
  <c r="K707" i="4"/>
  <c r="L707" i="4"/>
  <c r="M707" i="4"/>
  <c r="AG707" i="4"/>
  <c r="AP707" i="4"/>
  <c r="AR707" i="4"/>
  <c r="C708" i="4"/>
  <c r="D708" i="4"/>
  <c r="E708" i="4"/>
  <c r="F708" i="4"/>
  <c r="G708" i="4"/>
  <c r="H708" i="4"/>
  <c r="J708" i="4"/>
  <c r="K708" i="4"/>
  <c r="L708" i="4"/>
  <c r="M708" i="4"/>
  <c r="AG708" i="4"/>
  <c r="AP708" i="4"/>
  <c r="AR708" i="4"/>
  <c r="C709" i="4"/>
  <c r="D709" i="4"/>
  <c r="E709" i="4"/>
  <c r="F709" i="4"/>
  <c r="G709" i="4"/>
  <c r="H709" i="4"/>
  <c r="J709" i="4"/>
  <c r="K709" i="4"/>
  <c r="L709" i="4"/>
  <c r="M709" i="4"/>
  <c r="AG709" i="4"/>
  <c r="AP709" i="4"/>
  <c r="AR709" i="4"/>
  <c r="C710" i="4"/>
  <c r="D710" i="4"/>
  <c r="E710" i="4"/>
  <c r="F710" i="4"/>
  <c r="G710" i="4"/>
  <c r="H710" i="4"/>
  <c r="J710" i="4"/>
  <c r="K710" i="4"/>
  <c r="L710" i="4"/>
  <c r="M710" i="4"/>
  <c r="AG710" i="4"/>
  <c r="AP710" i="4"/>
  <c r="AR710" i="4"/>
  <c r="C711" i="4"/>
  <c r="D711" i="4"/>
  <c r="E711" i="4"/>
  <c r="F711" i="4"/>
  <c r="G711" i="4"/>
  <c r="H711" i="4"/>
  <c r="J711" i="4"/>
  <c r="K711" i="4"/>
  <c r="L711" i="4"/>
  <c r="M711" i="4"/>
  <c r="AG711" i="4"/>
  <c r="AP711" i="4"/>
  <c r="AR711" i="4"/>
  <c r="C712" i="4"/>
  <c r="D712" i="4"/>
  <c r="E712" i="4"/>
  <c r="F712" i="4"/>
  <c r="G712" i="4"/>
  <c r="H712" i="4"/>
  <c r="J712" i="4"/>
  <c r="K712" i="4"/>
  <c r="L712" i="4"/>
  <c r="M712" i="4"/>
  <c r="AG712" i="4"/>
  <c r="AP712" i="4"/>
  <c r="AR712" i="4"/>
  <c r="C713" i="4"/>
  <c r="D713" i="4"/>
  <c r="E713" i="4"/>
  <c r="F713" i="4"/>
  <c r="G713" i="4"/>
  <c r="H713" i="4"/>
  <c r="J713" i="4"/>
  <c r="K713" i="4"/>
  <c r="L713" i="4"/>
  <c r="M713" i="4"/>
  <c r="AG713" i="4"/>
  <c r="AP713" i="4"/>
  <c r="AR713" i="4"/>
  <c r="C714" i="4"/>
  <c r="D714" i="4"/>
  <c r="E714" i="4"/>
  <c r="F714" i="4"/>
  <c r="G714" i="4"/>
  <c r="H714" i="4"/>
  <c r="J714" i="4"/>
  <c r="K714" i="4"/>
  <c r="L714" i="4"/>
  <c r="M714" i="4"/>
  <c r="AG714" i="4"/>
  <c r="AP714" i="4"/>
  <c r="AR714" i="4"/>
  <c r="C715" i="4"/>
  <c r="D715" i="4"/>
  <c r="E715" i="4"/>
  <c r="F715" i="4"/>
  <c r="G715" i="4"/>
  <c r="H715" i="4"/>
  <c r="J715" i="4"/>
  <c r="K715" i="4"/>
  <c r="L715" i="4"/>
  <c r="M715" i="4"/>
  <c r="AG715" i="4"/>
  <c r="AP715" i="4"/>
  <c r="AR715" i="4"/>
  <c r="C716" i="4"/>
  <c r="D716" i="4"/>
  <c r="E716" i="4"/>
  <c r="F716" i="4"/>
  <c r="G716" i="4"/>
  <c r="H716" i="4"/>
  <c r="J716" i="4"/>
  <c r="K716" i="4"/>
  <c r="L716" i="4"/>
  <c r="M716" i="4"/>
  <c r="AG716" i="4"/>
  <c r="AP716" i="4"/>
  <c r="AR716" i="4"/>
  <c r="C717" i="4"/>
  <c r="D717" i="4"/>
  <c r="E717" i="4"/>
  <c r="F717" i="4"/>
  <c r="G717" i="4"/>
  <c r="H717" i="4"/>
  <c r="J717" i="4"/>
  <c r="K717" i="4"/>
  <c r="L717" i="4"/>
  <c r="M717" i="4"/>
  <c r="AG717" i="4"/>
  <c r="AP717" i="4"/>
  <c r="AR717" i="4"/>
  <c r="C718" i="4"/>
  <c r="D718" i="4"/>
  <c r="E718" i="4"/>
  <c r="F718" i="4"/>
  <c r="G718" i="4"/>
  <c r="H718" i="4"/>
  <c r="J718" i="4"/>
  <c r="K718" i="4"/>
  <c r="L718" i="4"/>
  <c r="M718" i="4"/>
  <c r="AG718" i="4"/>
  <c r="AP718" i="4"/>
  <c r="AR718" i="4"/>
  <c r="C719" i="4"/>
  <c r="D719" i="4"/>
  <c r="E719" i="4"/>
  <c r="F719" i="4"/>
  <c r="G719" i="4"/>
  <c r="H719" i="4"/>
  <c r="J719" i="4"/>
  <c r="K719" i="4"/>
  <c r="L719" i="4"/>
  <c r="M719" i="4"/>
  <c r="AG719" i="4"/>
  <c r="AP719" i="4"/>
  <c r="AR719" i="4"/>
  <c r="C720" i="4"/>
  <c r="D720" i="4"/>
  <c r="E720" i="4"/>
  <c r="F720" i="4"/>
  <c r="G720" i="4"/>
  <c r="H720" i="4"/>
  <c r="J720" i="4"/>
  <c r="K720" i="4"/>
  <c r="L720" i="4"/>
  <c r="M720" i="4"/>
  <c r="AG720" i="4"/>
  <c r="AP720" i="4"/>
  <c r="AR720" i="4"/>
  <c r="C721" i="4"/>
  <c r="D721" i="4"/>
  <c r="E721" i="4"/>
  <c r="F721" i="4"/>
  <c r="G721" i="4"/>
  <c r="H721" i="4"/>
  <c r="J721" i="4"/>
  <c r="K721" i="4"/>
  <c r="L721" i="4"/>
  <c r="M721" i="4"/>
  <c r="AG721" i="4"/>
  <c r="AP721" i="4"/>
  <c r="AR721" i="4"/>
  <c r="C722" i="4"/>
  <c r="D722" i="4"/>
  <c r="E722" i="4"/>
  <c r="F722" i="4"/>
  <c r="G722" i="4"/>
  <c r="H722" i="4"/>
  <c r="J722" i="4"/>
  <c r="K722" i="4"/>
  <c r="L722" i="4"/>
  <c r="M722" i="4"/>
  <c r="AG722" i="4"/>
  <c r="AP722" i="4"/>
  <c r="AR722" i="4"/>
  <c r="C723" i="4"/>
  <c r="D723" i="4"/>
  <c r="E723" i="4"/>
  <c r="F723" i="4"/>
  <c r="G723" i="4"/>
  <c r="H723" i="4"/>
  <c r="J723" i="4"/>
  <c r="K723" i="4"/>
  <c r="L723" i="4"/>
  <c r="M723" i="4"/>
  <c r="AG723" i="4"/>
  <c r="AP723" i="4"/>
  <c r="AR723" i="4"/>
  <c r="C724" i="4"/>
  <c r="D724" i="4"/>
  <c r="E724" i="4"/>
  <c r="F724" i="4"/>
  <c r="G724" i="4"/>
  <c r="H724" i="4"/>
  <c r="J724" i="4"/>
  <c r="K724" i="4"/>
  <c r="L724" i="4"/>
  <c r="M724" i="4"/>
  <c r="AG724" i="4"/>
  <c r="AP724" i="4"/>
  <c r="AR724" i="4"/>
  <c r="C725" i="4"/>
  <c r="D725" i="4"/>
  <c r="E725" i="4"/>
  <c r="F725" i="4"/>
  <c r="G725" i="4"/>
  <c r="H725" i="4"/>
  <c r="J725" i="4"/>
  <c r="K725" i="4"/>
  <c r="L725" i="4"/>
  <c r="M725" i="4"/>
  <c r="AG725" i="4"/>
  <c r="AP725" i="4"/>
  <c r="AR725" i="4"/>
  <c r="C726" i="4"/>
  <c r="D726" i="4"/>
  <c r="E726" i="4"/>
  <c r="F726" i="4"/>
  <c r="G726" i="4"/>
  <c r="H726" i="4"/>
  <c r="J726" i="4"/>
  <c r="K726" i="4"/>
  <c r="L726" i="4"/>
  <c r="M726" i="4"/>
  <c r="AG726" i="4"/>
  <c r="AP726" i="4"/>
  <c r="AR726" i="4"/>
  <c r="C727" i="4"/>
  <c r="D727" i="4"/>
  <c r="E727" i="4"/>
  <c r="F727" i="4"/>
  <c r="G727" i="4"/>
  <c r="H727" i="4"/>
  <c r="J727" i="4"/>
  <c r="K727" i="4"/>
  <c r="L727" i="4"/>
  <c r="M727" i="4"/>
  <c r="AG727" i="4"/>
  <c r="AP727" i="4"/>
  <c r="AR727" i="4"/>
  <c r="C728" i="4"/>
  <c r="D728" i="4"/>
  <c r="E728" i="4"/>
  <c r="F728" i="4"/>
  <c r="G728" i="4"/>
  <c r="H728" i="4"/>
  <c r="J728" i="4"/>
  <c r="K728" i="4"/>
  <c r="L728" i="4"/>
  <c r="M728" i="4"/>
  <c r="AG728" i="4"/>
  <c r="AP728" i="4"/>
  <c r="AR728" i="4"/>
  <c r="C729" i="4"/>
  <c r="D729" i="4"/>
  <c r="E729" i="4"/>
  <c r="F729" i="4"/>
  <c r="G729" i="4"/>
  <c r="H729" i="4"/>
  <c r="J729" i="4"/>
  <c r="K729" i="4"/>
  <c r="L729" i="4"/>
  <c r="M729" i="4"/>
  <c r="AG729" i="4"/>
  <c r="AP729" i="4"/>
  <c r="AR729" i="4"/>
  <c r="C730" i="4"/>
  <c r="D730" i="4"/>
  <c r="E730" i="4"/>
  <c r="F730" i="4"/>
  <c r="G730" i="4"/>
  <c r="H730" i="4"/>
  <c r="J730" i="4"/>
  <c r="K730" i="4"/>
  <c r="L730" i="4"/>
  <c r="M730" i="4"/>
  <c r="AG730" i="4"/>
  <c r="AP730" i="4"/>
  <c r="AR730" i="4"/>
  <c r="C731" i="4"/>
  <c r="D731" i="4"/>
  <c r="E731" i="4"/>
  <c r="F731" i="4"/>
  <c r="G731" i="4"/>
  <c r="H731" i="4"/>
  <c r="J731" i="4"/>
  <c r="K731" i="4"/>
  <c r="L731" i="4"/>
  <c r="M731" i="4"/>
  <c r="AG731" i="4"/>
  <c r="AP731" i="4"/>
  <c r="AR731" i="4"/>
  <c r="C732" i="4"/>
  <c r="D732" i="4"/>
  <c r="E732" i="4"/>
  <c r="F732" i="4"/>
  <c r="G732" i="4"/>
  <c r="H732" i="4"/>
  <c r="J732" i="4"/>
  <c r="K732" i="4"/>
  <c r="L732" i="4"/>
  <c r="M732" i="4"/>
  <c r="AG732" i="4"/>
  <c r="AP732" i="4"/>
  <c r="AR732" i="4"/>
  <c r="C733" i="4"/>
  <c r="D733" i="4"/>
  <c r="E733" i="4"/>
  <c r="F733" i="4"/>
  <c r="G733" i="4"/>
  <c r="H733" i="4"/>
  <c r="J733" i="4"/>
  <c r="K733" i="4"/>
  <c r="L733" i="4"/>
  <c r="M733" i="4"/>
  <c r="AG733" i="4"/>
  <c r="AP733" i="4"/>
  <c r="AR733" i="4"/>
  <c r="C734" i="4"/>
  <c r="D734" i="4"/>
  <c r="E734" i="4"/>
  <c r="F734" i="4"/>
  <c r="G734" i="4"/>
  <c r="H734" i="4"/>
  <c r="J734" i="4"/>
  <c r="K734" i="4"/>
  <c r="L734" i="4"/>
  <c r="M734" i="4"/>
  <c r="AG734" i="4"/>
  <c r="AP734" i="4"/>
  <c r="AR734" i="4"/>
  <c r="C735" i="4"/>
  <c r="D735" i="4"/>
  <c r="E735" i="4"/>
  <c r="F735" i="4"/>
  <c r="G735" i="4"/>
  <c r="H735" i="4"/>
  <c r="J735" i="4"/>
  <c r="K735" i="4"/>
  <c r="L735" i="4"/>
  <c r="M735" i="4"/>
  <c r="AG735" i="4"/>
  <c r="AP735" i="4"/>
  <c r="AR735" i="4"/>
  <c r="C736" i="4"/>
  <c r="D736" i="4"/>
  <c r="E736" i="4"/>
  <c r="F736" i="4"/>
  <c r="G736" i="4"/>
  <c r="H736" i="4"/>
  <c r="J736" i="4"/>
  <c r="K736" i="4"/>
  <c r="L736" i="4"/>
  <c r="M736" i="4"/>
  <c r="AG736" i="4"/>
  <c r="AP736" i="4"/>
  <c r="AR736" i="4"/>
  <c r="C737" i="4"/>
  <c r="D737" i="4"/>
  <c r="E737" i="4"/>
  <c r="F737" i="4"/>
  <c r="G737" i="4"/>
  <c r="H737" i="4"/>
  <c r="J737" i="4"/>
  <c r="K737" i="4"/>
  <c r="L737" i="4"/>
  <c r="M737" i="4"/>
  <c r="AG737" i="4"/>
  <c r="AP737" i="4"/>
  <c r="AR737" i="4"/>
  <c r="C738" i="4"/>
  <c r="D738" i="4"/>
  <c r="E738" i="4"/>
  <c r="F738" i="4"/>
  <c r="G738" i="4"/>
  <c r="H738" i="4"/>
  <c r="J738" i="4"/>
  <c r="K738" i="4"/>
  <c r="L738" i="4"/>
  <c r="M738" i="4"/>
  <c r="AG738" i="4"/>
  <c r="AP738" i="4"/>
  <c r="AR738" i="4"/>
  <c r="C739" i="4"/>
  <c r="D739" i="4"/>
  <c r="E739" i="4"/>
  <c r="F739" i="4"/>
  <c r="G739" i="4"/>
  <c r="H739" i="4"/>
  <c r="J739" i="4"/>
  <c r="K739" i="4"/>
  <c r="L739" i="4"/>
  <c r="M739" i="4"/>
  <c r="AG739" i="4"/>
  <c r="AP739" i="4"/>
  <c r="AR739" i="4"/>
  <c r="C740" i="4"/>
  <c r="D740" i="4"/>
  <c r="E740" i="4"/>
  <c r="F740" i="4"/>
  <c r="G740" i="4"/>
  <c r="H740" i="4"/>
  <c r="J740" i="4"/>
  <c r="K740" i="4"/>
  <c r="L740" i="4"/>
  <c r="M740" i="4"/>
  <c r="AG740" i="4"/>
  <c r="AP740" i="4"/>
  <c r="AR740" i="4"/>
  <c r="C741" i="4"/>
  <c r="D741" i="4"/>
  <c r="E741" i="4"/>
  <c r="F741" i="4"/>
  <c r="G741" i="4"/>
  <c r="H741" i="4"/>
  <c r="J741" i="4"/>
  <c r="K741" i="4"/>
  <c r="L741" i="4"/>
  <c r="M741" i="4"/>
  <c r="AG741" i="4"/>
  <c r="AP741" i="4"/>
  <c r="AR741" i="4"/>
  <c r="C742" i="4"/>
  <c r="D742" i="4"/>
  <c r="E742" i="4"/>
  <c r="F742" i="4"/>
  <c r="G742" i="4"/>
  <c r="H742" i="4"/>
  <c r="J742" i="4"/>
  <c r="K742" i="4"/>
  <c r="L742" i="4"/>
  <c r="M742" i="4"/>
  <c r="AG742" i="4"/>
  <c r="AP742" i="4"/>
  <c r="AR742" i="4"/>
  <c r="C743" i="4"/>
  <c r="D743" i="4"/>
  <c r="E743" i="4"/>
  <c r="F743" i="4"/>
  <c r="G743" i="4"/>
  <c r="H743" i="4"/>
  <c r="J743" i="4"/>
  <c r="K743" i="4"/>
  <c r="L743" i="4"/>
  <c r="M743" i="4"/>
  <c r="AG743" i="4"/>
  <c r="AP743" i="4"/>
  <c r="AR743" i="4"/>
  <c r="C744" i="4"/>
  <c r="D744" i="4"/>
  <c r="E744" i="4"/>
  <c r="F744" i="4"/>
  <c r="G744" i="4"/>
  <c r="H744" i="4"/>
  <c r="J744" i="4"/>
  <c r="K744" i="4"/>
  <c r="L744" i="4"/>
  <c r="M744" i="4"/>
  <c r="AG744" i="4"/>
  <c r="AP744" i="4"/>
  <c r="AR744" i="4"/>
  <c r="C745" i="4"/>
  <c r="D745" i="4"/>
  <c r="E745" i="4"/>
  <c r="F745" i="4"/>
  <c r="G745" i="4"/>
  <c r="H745" i="4"/>
  <c r="J745" i="4"/>
  <c r="K745" i="4"/>
  <c r="L745" i="4"/>
  <c r="M745" i="4"/>
  <c r="AG745" i="4"/>
  <c r="AP745" i="4"/>
  <c r="AR745" i="4"/>
  <c r="C746" i="4"/>
  <c r="D746" i="4"/>
  <c r="E746" i="4"/>
  <c r="F746" i="4"/>
  <c r="G746" i="4"/>
  <c r="H746" i="4"/>
  <c r="J746" i="4"/>
  <c r="K746" i="4"/>
  <c r="L746" i="4"/>
  <c r="M746" i="4"/>
  <c r="AG746" i="4"/>
  <c r="AP746" i="4"/>
  <c r="AR746" i="4"/>
  <c r="C747" i="4"/>
  <c r="D747" i="4"/>
  <c r="E747" i="4"/>
  <c r="F747" i="4"/>
  <c r="G747" i="4"/>
  <c r="H747" i="4"/>
  <c r="J747" i="4"/>
  <c r="K747" i="4"/>
  <c r="L747" i="4"/>
  <c r="M747" i="4"/>
  <c r="AG747" i="4"/>
  <c r="AP747" i="4"/>
  <c r="AR747" i="4"/>
  <c r="C748" i="4"/>
  <c r="D748" i="4"/>
  <c r="E748" i="4"/>
  <c r="F748" i="4"/>
  <c r="G748" i="4"/>
  <c r="H748" i="4"/>
  <c r="J748" i="4"/>
  <c r="K748" i="4"/>
  <c r="L748" i="4"/>
  <c r="M748" i="4"/>
  <c r="AG748" i="4"/>
  <c r="AP748" i="4"/>
  <c r="AR748" i="4"/>
  <c r="C749" i="4"/>
  <c r="D749" i="4"/>
  <c r="E749" i="4"/>
  <c r="F749" i="4"/>
  <c r="G749" i="4"/>
  <c r="H749" i="4"/>
  <c r="J749" i="4"/>
  <c r="K749" i="4"/>
  <c r="L749" i="4"/>
  <c r="M749" i="4"/>
  <c r="AG749" i="4"/>
  <c r="AP749" i="4"/>
  <c r="AR749" i="4"/>
  <c r="C750" i="4"/>
  <c r="D750" i="4"/>
  <c r="E750" i="4"/>
  <c r="F750" i="4"/>
  <c r="G750" i="4"/>
  <c r="H750" i="4"/>
  <c r="J750" i="4"/>
  <c r="K750" i="4"/>
  <c r="L750" i="4"/>
  <c r="M750" i="4"/>
  <c r="AG750" i="4"/>
  <c r="AP750" i="4"/>
  <c r="AR750" i="4"/>
  <c r="C751" i="4"/>
  <c r="D751" i="4"/>
  <c r="E751" i="4"/>
  <c r="F751" i="4"/>
  <c r="G751" i="4"/>
  <c r="H751" i="4"/>
  <c r="J751" i="4"/>
  <c r="K751" i="4"/>
  <c r="L751" i="4"/>
  <c r="M751" i="4"/>
  <c r="AG751" i="4"/>
  <c r="AP751" i="4"/>
  <c r="AR751" i="4"/>
  <c r="C752" i="4"/>
  <c r="D752" i="4"/>
  <c r="E752" i="4"/>
  <c r="F752" i="4"/>
  <c r="G752" i="4"/>
  <c r="H752" i="4"/>
  <c r="J752" i="4"/>
  <c r="K752" i="4"/>
  <c r="L752" i="4"/>
  <c r="M752" i="4"/>
  <c r="AG752" i="4"/>
  <c r="AP752" i="4"/>
  <c r="AR752" i="4"/>
  <c r="C753" i="4"/>
  <c r="D753" i="4"/>
  <c r="E753" i="4"/>
  <c r="F753" i="4"/>
  <c r="G753" i="4"/>
  <c r="H753" i="4"/>
  <c r="J753" i="4"/>
  <c r="K753" i="4"/>
  <c r="L753" i="4"/>
  <c r="M753" i="4"/>
  <c r="AG753" i="4"/>
  <c r="AP753" i="4"/>
  <c r="AR753" i="4"/>
  <c r="C754" i="4"/>
  <c r="D754" i="4"/>
  <c r="E754" i="4"/>
  <c r="F754" i="4"/>
  <c r="G754" i="4"/>
  <c r="H754" i="4"/>
  <c r="J754" i="4"/>
  <c r="K754" i="4"/>
  <c r="L754" i="4"/>
  <c r="M754" i="4"/>
  <c r="AG754" i="4"/>
  <c r="AP754" i="4"/>
  <c r="AR754" i="4"/>
  <c r="C755" i="4"/>
  <c r="D755" i="4"/>
  <c r="E755" i="4"/>
  <c r="F755" i="4"/>
  <c r="G755" i="4"/>
  <c r="H755" i="4"/>
  <c r="J755" i="4"/>
  <c r="K755" i="4"/>
  <c r="L755" i="4"/>
  <c r="M755" i="4"/>
  <c r="AG755" i="4"/>
  <c r="AP755" i="4"/>
  <c r="AR755" i="4"/>
  <c r="C756" i="4"/>
  <c r="D756" i="4"/>
  <c r="E756" i="4"/>
  <c r="F756" i="4"/>
  <c r="G756" i="4"/>
  <c r="H756" i="4"/>
  <c r="J756" i="4"/>
  <c r="K756" i="4"/>
  <c r="L756" i="4"/>
  <c r="M756" i="4"/>
  <c r="AG756" i="4"/>
  <c r="AP756" i="4"/>
  <c r="AR756" i="4"/>
  <c r="C757" i="4"/>
  <c r="D757" i="4"/>
  <c r="E757" i="4"/>
  <c r="F757" i="4"/>
  <c r="G757" i="4"/>
  <c r="H757" i="4"/>
  <c r="J757" i="4"/>
  <c r="K757" i="4"/>
  <c r="L757" i="4"/>
  <c r="M757" i="4"/>
  <c r="AG757" i="4"/>
  <c r="AP757" i="4"/>
  <c r="AR757" i="4"/>
  <c r="C758" i="4"/>
  <c r="D758" i="4"/>
  <c r="E758" i="4"/>
  <c r="F758" i="4"/>
  <c r="G758" i="4"/>
  <c r="H758" i="4"/>
  <c r="J758" i="4"/>
  <c r="K758" i="4"/>
  <c r="L758" i="4"/>
  <c r="M758" i="4"/>
  <c r="AG758" i="4"/>
  <c r="AP758" i="4"/>
  <c r="AR758" i="4"/>
  <c r="C759" i="4"/>
  <c r="D759" i="4"/>
  <c r="E759" i="4"/>
  <c r="F759" i="4"/>
  <c r="G759" i="4"/>
  <c r="H759" i="4"/>
  <c r="J759" i="4"/>
  <c r="K759" i="4"/>
  <c r="L759" i="4"/>
  <c r="M759" i="4"/>
  <c r="AG759" i="4"/>
  <c r="AP759" i="4"/>
  <c r="AR759" i="4"/>
  <c r="C760" i="4"/>
  <c r="D760" i="4"/>
  <c r="E760" i="4"/>
  <c r="F760" i="4"/>
  <c r="G760" i="4"/>
  <c r="H760" i="4"/>
  <c r="J760" i="4"/>
  <c r="K760" i="4"/>
  <c r="L760" i="4"/>
  <c r="M760" i="4"/>
  <c r="AG760" i="4"/>
  <c r="AP760" i="4"/>
  <c r="AR760" i="4"/>
  <c r="C761" i="4"/>
  <c r="D761" i="4"/>
  <c r="E761" i="4"/>
  <c r="F761" i="4"/>
  <c r="G761" i="4"/>
  <c r="H761" i="4"/>
  <c r="J761" i="4"/>
  <c r="K761" i="4"/>
  <c r="L761" i="4"/>
  <c r="M761" i="4"/>
  <c r="AG761" i="4"/>
  <c r="AP761" i="4"/>
  <c r="AR761" i="4"/>
  <c r="C762" i="4"/>
  <c r="D762" i="4"/>
  <c r="E762" i="4"/>
  <c r="F762" i="4"/>
  <c r="G762" i="4"/>
  <c r="H762" i="4"/>
  <c r="J762" i="4"/>
  <c r="K762" i="4"/>
  <c r="L762" i="4"/>
  <c r="M762" i="4"/>
  <c r="AG762" i="4"/>
  <c r="AP762" i="4"/>
  <c r="AR762" i="4"/>
  <c r="C763" i="4"/>
  <c r="D763" i="4"/>
  <c r="E763" i="4"/>
  <c r="F763" i="4"/>
  <c r="G763" i="4"/>
  <c r="H763" i="4"/>
  <c r="J763" i="4"/>
  <c r="K763" i="4"/>
  <c r="L763" i="4"/>
  <c r="M763" i="4"/>
  <c r="AG763" i="4"/>
  <c r="AP763" i="4"/>
  <c r="AR763" i="4"/>
  <c r="C764" i="4"/>
  <c r="D764" i="4"/>
  <c r="E764" i="4"/>
  <c r="F764" i="4"/>
  <c r="G764" i="4"/>
  <c r="H764" i="4"/>
  <c r="J764" i="4"/>
  <c r="K764" i="4"/>
  <c r="L764" i="4"/>
  <c r="M764" i="4"/>
  <c r="AG764" i="4"/>
  <c r="AP764" i="4"/>
  <c r="AR764" i="4"/>
  <c r="C765" i="4"/>
  <c r="D765" i="4"/>
  <c r="E765" i="4"/>
  <c r="F765" i="4"/>
  <c r="G765" i="4"/>
  <c r="H765" i="4"/>
  <c r="J765" i="4"/>
  <c r="K765" i="4"/>
  <c r="L765" i="4"/>
  <c r="M765" i="4"/>
  <c r="AG765" i="4"/>
  <c r="AP765" i="4"/>
  <c r="AR765" i="4"/>
  <c r="C766" i="4"/>
  <c r="D766" i="4"/>
  <c r="E766" i="4"/>
  <c r="F766" i="4"/>
  <c r="G766" i="4"/>
  <c r="H766" i="4"/>
  <c r="J766" i="4"/>
  <c r="K766" i="4"/>
  <c r="L766" i="4"/>
  <c r="M766" i="4"/>
  <c r="AG766" i="4"/>
  <c r="AP766" i="4"/>
  <c r="AR766" i="4"/>
  <c r="C767" i="4"/>
  <c r="D767" i="4"/>
  <c r="E767" i="4"/>
  <c r="F767" i="4"/>
  <c r="G767" i="4"/>
  <c r="H767" i="4"/>
  <c r="J767" i="4"/>
  <c r="K767" i="4"/>
  <c r="L767" i="4"/>
  <c r="M767" i="4"/>
  <c r="AG767" i="4"/>
  <c r="AP767" i="4"/>
  <c r="AR767" i="4"/>
  <c r="C768" i="4"/>
  <c r="D768" i="4"/>
  <c r="E768" i="4"/>
  <c r="F768" i="4"/>
  <c r="G768" i="4"/>
  <c r="H768" i="4"/>
  <c r="J768" i="4"/>
  <c r="K768" i="4"/>
  <c r="L768" i="4"/>
  <c r="M768" i="4"/>
  <c r="AG768" i="4"/>
  <c r="AP768" i="4"/>
  <c r="AR768" i="4"/>
  <c r="C769" i="4"/>
  <c r="D769" i="4"/>
  <c r="E769" i="4"/>
  <c r="F769" i="4"/>
  <c r="G769" i="4"/>
  <c r="H769" i="4"/>
  <c r="J769" i="4"/>
  <c r="K769" i="4"/>
  <c r="L769" i="4"/>
  <c r="M769" i="4"/>
  <c r="AG769" i="4"/>
  <c r="AP769" i="4"/>
  <c r="AR769" i="4"/>
  <c r="C770" i="4"/>
  <c r="D770" i="4"/>
  <c r="E770" i="4"/>
  <c r="F770" i="4"/>
  <c r="G770" i="4"/>
  <c r="H770" i="4"/>
  <c r="J770" i="4"/>
  <c r="K770" i="4"/>
  <c r="L770" i="4"/>
  <c r="M770" i="4"/>
  <c r="AG770" i="4"/>
  <c r="AP770" i="4"/>
  <c r="AR770" i="4"/>
  <c r="C771" i="4"/>
  <c r="D771" i="4"/>
  <c r="E771" i="4"/>
  <c r="F771" i="4"/>
  <c r="G771" i="4"/>
  <c r="H771" i="4"/>
  <c r="J771" i="4"/>
  <c r="K771" i="4"/>
  <c r="L771" i="4"/>
  <c r="M771" i="4"/>
  <c r="AG771" i="4"/>
  <c r="AP771" i="4"/>
  <c r="AR771" i="4"/>
  <c r="C772" i="4"/>
  <c r="D772" i="4"/>
  <c r="E772" i="4"/>
  <c r="F772" i="4"/>
  <c r="G772" i="4"/>
  <c r="H772" i="4"/>
  <c r="J772" i="4"/>
  <c r="K772" i="4"/>
  <c r="L772" i="4"/>
  <c r="M772" i="4"/>
  <c r="AG772" i="4"/>
  <c r="AP772" i="4"/>
  <c r="AR772" i="4"/>
  <c r="C773" i="4"/>
  <c r="D773" i="4"/>
  <c r="E773" i="4"/>
  <c r="F773" i="4"/>
  <c r="G773" i="4"/>
  <c r="H773" i="4"/>
  <c r="J773" i="4"/>
  <c r="K773" i="4"/>
  <c r="L773" i="4"/>
  <c r="M773" i="4"/>
  <c r="AG773" i="4"/>
  <c r="AP773" i="4"/>
  <c r="AR773" i="4"/>
  <c r="C774" i="4"/>
  <c r="D774" i="4"/>
  <c r="E774" i="4"/>
  <c r="F774" i="4"/>
  <c r="G774" i="4"/>
  <c r="H774" i="4"/>
  <c r="J774" i="4"/>
  <c r="K774" i="4"/>
  <c r="L774" i="4"/>
  <c r="M774" i="4"/>
  <c r="AG774" i="4"/>
  <c r="AP774" i="4"/>
  <c r="AR774" i="4"/>
  <c r="C775" i="4"/>
  <c r="D775" i="4"/>
  <c r="E775" i="4"/>
  <c r="F775" i="4"/>
  <c r="G775" i="4"/>
  <c r="H775" i="4"/>
  <c r="J775" i="4"/>
  <c r="K775" i="4"/>
  <c r="L775" i="4"/>
  <c r="M775" i="4"/>
  <c r="AG775" i="4"/>
  <c r="AP775" i="4"/>
  <c r="AR775" i="4"/>
  <c r="C776" i="4"/>
  <c r="D776" i="4"/>
  <c r="E776" i="4"/>
  <c r="F776" i="4"/>
  <c r="G776" i="4"/>
  <c r="H776" i="4"/>
  <c r="J776" i="4"/>
  <c r="K776" i="4"/>
  <c r="L776" i="4"/>
  <c r="M776" i="4"/>
  <c r="AG776" i="4"/>
  <c r="AP776" i="4"/>
  <c r="AR776" i="4"/>
  <c r="C777" i="4"/>
  <c r="D777" i="4"/>
  <c r="E777" i="4"/>
  <c r="F777" i="4"/>
  <c r="G777" i="4"/>
  <c r="H777" i="4"/>
  <c r="J777" i="4"/>
  <c r="K777" i="4"/>
  <c r="L777" i="4"/>
  <c r="M777" i="4"/>
  <c r="AG777" i="4"/>
  <c r="AP777" i="4"/>
  <c r="AR777" i="4"/>
  <c r="C778" i="4"/>
  <c r="D778" i="4"/>
  <c r="E778" i="4"/>
  <c r="F778" i="4"/>
  <c r="G778" i="4"/>
  <c r="H778" i="4"/>
  <c r="J778" i="4"/>
  <c r="K778" i="4"/>
  <c r="L778" i="4"/>
  <c r="M778" i="4"/>
  <c r="AG778" i="4"/>
  <c r="AP778" i="4"/>
  <c r="AR778" i="4"/>
  <c r="C779" i="4"/>
  <c r="D779" i="4"/>
  <c r="E779" i="4"/>
  <c r="F779" i="4"/>
  <c r="G779" i="4"/>
  <c r="H779" i="4"/>
  <c r="J779" i="4"/>
  <c r="K779" i="4"/>
  <c r="L779" i="4"/>
  <c r="M779" i="4"/>
  <c r="AG779" i="4"/>
  <c r="AP779" i="4"/>
  <c r="AR779" i="4"/>
  <c r="C780" i="4"/>
  <c r="D780" i="4"/>
  <c r="E780" i="4"/>
  <c r="F780" i="4"/>
  <c r="G780" i="4"/>
  <c r="H780" i="4"/>
  <c r="J780" i="4"/>
  <c r="K780" i="4"/>
  <c r="L780" i="4"/>
  <c r="M780" i="4"/>
  <c r="AG780" i="4"/>
  <c r="AP780" i="4"/>
  <c r="AR780" i="4"/>
  <c r="C781" i="4"/>
  <c r="D781" i="4"/>
  <c r="E781" i="4"/>
  <c r="F781" i="4"/>
  <c r="G781" i="4"/>
  <c r="H781" i="4"/>
  <c r="J781" i="4"/>
  <c r="K781" i="4"/>
  <c r="L781" i="4"/>
  <c r="M781" i="4"/>
  <c r="AG781" i="4"/>
  <c r="AP781" i="4"/>
  <c r="AR781" i="4"/>
  <c r="C782" i="4"/>
  <c r="D782" i="4"/>
  <c r="E782" i="4"/>
  <c r="F782" i="4"/>
  <c r="G782" i="4"/>
  <c r="H782" i="4"/>
  <c r="J782" i="4"/>
  <c r="K782" i="4"/>
  <c r="L782" i="4"/>
  <c r="M782" i="4"/>
  <c r="AG782" i="4"/>
  <c r="AP782" i="4"/>
  <c r="AR782" i="4"/>
  <c r="C783" i="4"/>
  <c r="D783" i="4"/>
  <c r="E783" i="4"/>
  <c r="F783" i="4"/>
  <c r="G783" i="4"/>
  <c r="H783" i="4"/>
  <c r="J783" i="4"/>
  <c r="K783" i="4"/>
  <c r="L783" i="4"/>
  <c r="M783" i="4"/>
  <c r="AG783" i="4"/>
  <c r="AP783" i="4"/>
  <c r="AR783" i="4"/>
  <c r="C784" i="4"/>
  <c r="D784" i="4"/>
  <c r="E784" i="4"/>
  <c r="F784" i="4"/>
  <c r="G784" i="4"/>
  <c r="H784" i="4"/>
  <c r="J784" i="4"/>
  <c r="K784" i="4"/>
  <c r="L784" i="4"/>
  <c r="M784" i="4"/>
  <c r="AG784" i="4"/>
  <c r="AP784" i="4"/>
  <c r="AR784" i="4"/>
  <c r="C785" i="4"/>
  <c r="D785" i="4"/>
  <c r="E785" i="4"/>
  <c r="F785" i="4"/>
  <c r="G785" i="4"/>
  <c r="H785" i="4"/>
  <c r="J785" i="4"/>
  <c r="K785" i="4"/>
  <c r="L785" i="4"/>
  <c r="M785" i="4"/>
  <c r="AG785" i="4"/>
  <c r="AP785" i="4"/>
  <c r="AR785" i="4"/>
  <c r="C786" i="4"/>
  <c r="D786" i="4"/>
  <c r="E786" i="4"/>
  <c r="F786" i="4"/>
  <c r="G786" i="4"/>
  <c r="H786" i="4"/>
  <c r="J786" i="4"/>
  <c r="K786" i="4"/>
  <c r="L786" i="4"/>
  <c r="M786" i="4"/>
  <c r="AG786" i="4"/>
  <c r="AP786" i="4"/>
  <c r="AR786" i="4"/>
  <c r="C787" i="4"/>
  <c r="D787" i="4"/>
  <c r="E787" i="4"/>
  <c r="F787" i="4"/>
  <c r="G787" i="4"/>
  <c r="H787" i="4"/>
  <c r="J787" i="4"/>
  <c r="K787" i="4"/>
  <c r="L787" i="4"/>
  <c r="M787" i="4"/>
  <c r="AG787" i="4"/>
  <c r="AP787" i="4"/>
  <c r="AR787" i="4"/>
  <c r="C788" i="4"/>
  <c r="D788" i="4"/>
  <c r="E788" i="4"/>
  <c r="F788" i="4"/>
  <c r="G788" i="4"/>
  <c r="H788" i="4"/>
  <c r="J788" i="4"/>
  <c r="K788" i="4"/>
  <c r="L788" i="4"/>
  <c r="M788" i="4"/>
  <c r="AG788" i="4"/>
  <c r="AP788" i="4"/>
  <c r="AR788" i="4"/>
  <c r="C789" i="4"/>
  <c r="D789" i="4"/>
  <c r="E789" i="4"/>
  <c r="F789" i="4"/>
  <c r="G789" i="4"/>
  <c r="H789" i="4"/>
  <c r="J789" i="4"/>
  <c r="K789" i="4"/>
  <c r="L789" i="4"/>
  <c r="M789" i="4"/>
  <c r="AG789" i="4"/>
  <c r="AP789" i="4"/>
  <c r="AR789" i="4"/>
  <c r="C790" i="4"/>
  <c r="D790" i="4"/>
  <c r="E790" i="4"/>
  <c r="F790" i="4"/>
  <c r="G790" i="4"/>
  <c r="H790" i="4"/>
  <c r="J790" i="4"/>
  <c r="K790" i="4"/>
  <c r="L790" i="4"/>
  <c r="M790" i="4"/>
  <c r="AG790" i="4"/>
  <c r="AP790" i="4"/>
  <c r="AR790" i="4"/>
  <c r="C791" i="4"/>
  <c r="D791" i="4"/>
  <c r="E791" i="4"/>
  <c r="F791" i="4"/>
  <c r="G791" i="4"/>
  <c r="H791" i="4"/>
  <c r="J791" i="4"/>
  <c r="K791" i="4"/>
  <c r="L791" i="4"/>
  <c r="M791" i="4"/>
  <c r="AG791" i="4"/>
  <c r="AP791" i="4"/>
  <c r="AR791" i="4"/>
  <c r="C792" i="4"/>
  <c r="D792" i="4"/>
  <c r="E792" i="4"/>
  <c r="F792" i="4"/>
  <c r="G792" i="4"/>
  <c r="H792" i="4"/>
  <c r="J792" i="4"/>
  <c r="K792" i="4"/>
  <c r="L792" i="4"/>
  <c r="M792" i="4"/>
  <c r="AG792" i="4"/>
  <c r="AP792" i="4"/>
  <c r="AR792" i="4"/>
  <c r="C793" i="4"/>
  <c r="D793" i="4"/>
  <c r="E793" i="4"/>
  <c r="F793" i="4"/>
  <c r="G793" i="4"/>
  <c r="H793" i="4"/>
  <c r="J793" i="4"/>
  <c r="K793" i="4"/>
  <c r="L793" i="4"/>
  <c r="M793" i="4"/>
  <c r="AG793" i="4"/>
  <c r="AP793" i="4"/>
  <c r="AR793" i="4"/>
  <c r="C794" i="4"/>
  <c r="D794" i="4"/>
  <c r="E794" i="4"/>
  <c r="F794" i="4"/>
  <c r="G794" i="4"/>
  <c r="H794" i="4"/>
  <c r="J794" i="4"/>
  <c r="K794" i="4"/>
  <c r="L794" i="4"/>
  <c r="M794" i="4"/>
  <c r="AG794" i="4"/>
  <c r="AP794" i="4"/>
  <c r="AR794" i="4"/>
  <c r="C795" i="4"/>
  <c r="D795" i="4"/>
  <c r="E795" i="4"/>
  <c r="F795" i="4"/>
  <c r="G795" i="4"/>
  <c r="H795" i="4"/>
  <c r="J795" i="4"/>
  <c r="K795" i="4"/>
  <c r="L795" i="4"/>
  <c r="M795" i="4"/>
  <c r="AG795" i="4"/>
  <c r="AP795" i="4"/>
  <c r="AR795" i="4"/>
  <c r="C796" i="4"/>
  <c r="D796" i="4"/>
  <c r="E796" i="4"/>
  <c r="F796" i="4"/>
  <c r="G796" i="4"/>
  <c r="H796" i="4"/>
  <c r="J796" i="4"/>
  <c r="K796" i="4"/>
  <c r="L796" i="4"/>
  <c r="M796" i="4"/>
  <c r="AG796" i="4"/>
  <c r="AP796" i="4"/>
  <c r="AR796" i="4"/>
  <c r="C797" i="4"/>
  <c r="D797" i="4"/>
  <c r="E797" i="4"/>
  <c r="F797" i="4"/>
  <c r="G797" i="4"/>
  <c r="H797" i="4"/>
  <c r="J797" i="4"/>
  <c r="K797" i="4"/>
  <c r="L797" i="4"/>
  <c r="M797" i="4"/>
  <c r="AG797" i="4"/>
  <c r="AP797" i="4"/>
  <c r="AR797" i="4"/>
  <c r="C798" i="4"/>
  <c r="D798" i="4"/>
  <c r="E798" i="4"/>
  <c r="F798" i="4"/>
  <c r="G798" i="4"/>
  <c r="H798" i="4"/>
  <c r="J798" i="4"/>
  <c r="K798" i="4"/>
  <c r="L798" i="4"/>
  <c r="M798" i="4"/>
  <c r="AG798" i="4"/>
  <c r="AP798" i="4"/>
  <c r="AR798" i="4"/>
  <c r="C799" i="4"/>
  <c r="D799" i="4"/>
  <c r="E799" i="4"/>
  <c r="F799" i="4"/>
  <c r="G799" i="4"/>
  <c r="H799" i="4"/>
  <c r="J799" i="4"/>
  <c r="K799" i="4"/>
  <c r="L799" i="4"/>
  <c r="M799" i="4"/>
  <c r="AG799" i="4"/>
  <c r="AP799" i="4"/>
  <c r="AR799" i="4"/>
  <c r="C800" i="4"/>
  <c r="D800" i="4"/>
  <c r="E800" i="4"/>
  <c r="F800" i="4"/>
  <c r="G800" i="4"/>
  <c r="H800" i="4"/>
  <c r="J800" i="4"/>
  <c r="K800" i="4"/>
  <c r="L800" i="4"/>
  <c r="M800" i="4"/>
  <c r="AG800" i="4"/>
  <c r="AP800" i="4"/>
  <c r="AR800" i="4"/>
  <c r="C801" i="4"/>
  <c r="D801" i="4"/>
  <c r="E801" i="4"/>
  <c r="F801" i="4"/>
  <c r="G801" i="4"/>
  <c r="H801" i="4"/>
  <c r="J801" i="4"/>
  <c r="K801" i="4"/>
  <c r="L801" i="4"/>
  <c r="M801" i="4"/>
  <c r="AG801" i="4"/>
  <c r="AP801" i="4"/>
  <c r="AR801" i="4"/>
  <c r="C802" i="4"/>
  <c r="D802" i="4"/>
  <c r="E802" i="4"/>
  <c r="F802" i="4"/>
  <c r="G802" i="4"/>
  <c r="H802" i="4"/>
  <c r="J802" i="4"/>
  <c r="K802" i="4"/>
  <c r="L802" i="4"/>
  <c r="M802" i="4"/>
  <c r="AG802" i="4"/>
  <c r="AP802" i="4"/>
  <c r="AR802" i="4"/>
  <c r="C803" i="4"/>
  <c r="D803" i="4"/>
  <c r="E803" i="4"/>
  <c r="F803" i="4"/>
  <c r="G803" i="4"/>
  <c r="H803" i="4"/>
  <c r="J803" i="4"/>
  <c r="K803" i="4"/>
  <c r="L803" i="4"/>
  <c r="M803" i="4"/>
  <c r="AG803" i="4"/>
  <c r="AP803" i="4"/>
  <c r="AR803" i="4"/>
  <c r="C804" i="4"/>
  <c r="D804" i="4"/>
  <c r="E804" i="4"/>
  <c r="F804" i="4"/>
  <c r="G804" i="4"/>
  <c r="H804" i="4"/>
  <c r="J804" i="4"/>
  <c r="K804" i="4"/>
  <c r="L804" i="4"/>
  <c r="M804" i="4"/>
  <c r="AG804" i="4"/>
  <c r="AP804" i="4"/>
  <c r="AR804" i="4"/>
  <c r="C805" i="4"/>
  <c r="D805" i="4"/>
  <c r="E805" i="4"/>
  <c r="F805" i="4"/>
  <c r="G805" i="4"/>
  <c r="H805" i="4"/>
  <c r="J805" i="4"/>
  <c r="K805" i="4"/>
  <c r="L805" i="4"/>
  <c r="M805" i="4"/>
  <c r="AG805" i="4"/>
  <c r="AP805" i="4"/>
  <c r="AR805" i="4"/>
  <c r="C806" i="4"/>
  <c r="D806" i="4"/>
  <c r="E806" i="4"/>
  <c r="F806" i="4"/>
  <c r="G806" i="4"/>
  <c r="H806" i="4"/>
  <c r="J806" i="4"/>
  <c r="K806" i="4"/>
  <c r="L806" i="4"/>
  <c r="M806" i="4"/>
  <c r="AG806" i="4"/>
  <c r="AP806" i="4"/>
  <c r="AR806" i="4"/>
  <c r="C807" i="4"/>
  <c r="D807" i="4"/>
  <c r="E807" i="4"/>
  <c r="F807" i="4"/>
  <c r="G807" i="4"/>
  <c r="H807" i="4"/>
  <c r="J807" i="4"/>
  <c r="K807" i="4"/>
  <c r="L807" i="4"/>
  <c r="M807" i="4"/>
  <c r="AG807" i="4"/>
  <c r="AP807" i="4"/>
  <c r="AR807" i="4"/>
  <c r="C808" i="4"/>
  <c r="D808" i="4"/>
  <c r="E808" i="4"/>
  <c r="F808" i="4"/>
  <c r="G808" i="4"/>
  <c r="H808" i="4"/>
  <c r="J808" i="4"/>
  <c r="K808" i="4"/>
  <c r="L808" i="4"/>
  <c r="M808" i="4"/>
  <c r="AG808" i="4"/>
  <c r="AP808" i="4"/>
  <c r="AR808" i="4"/>
  <c r="C809" i="4"/>
  <c r="D809" i="4"/>
  <c r="E809" i="4"/>
  <c r="F809" i="4"/>
  <c r="G809" i="4"/>
  <c r="H809" i="4"/>
  <c r="J809" i="4"/>
  <c r="K809" i="4"/>
  <c r="L809" i="4"/>
  <c r="M809" i="4"/>
  <c r="AG809" i="4"/>
  <c r="AP809" i="4"/>
  <c r="AR809" i="4"/>
  <c r="C810" i="4"/>
  <c r="D810" i="4"/>
  <c r="E810" i="4"/>
  <c r="F810" i="4"/>
  <c r="G810" i="4"/>
  <c r="H810" i="4"/>
  <c r="J810" i="4"/>
  <c r="K810" i="4"/>
  <c r="L810" i="4"/>
  <c r="M810" i="4"/>
  <c r="AG810" i="4"/>
  <c r="AP810" i="4"/>
  <c r="AR810" i="4"/>
  <c r="C811" i="4"/>
  <c r="D811" i="4"/>
  <c r="E811" i="4"/>
  <c r="F811" i="4"/>
  <c r="G811" i="4"/>
  <c r="H811" i="4"/>
  <c r="J811" i="4"/>
  <c r="K811" i="4"/>
  <c r="L811" i="4"/>
  <c r="M811" i="4"/>
  <c r="AG811" i="4"/>
  <c r="AP811" i="4"/>
  <c r="AR811" i="4"/>
  <c r="C812" i="4"/>
  <c r="D812" i="4"/>
  <c r="E812" i="4"/>
  <c r="F812" i="4"/>
  <c r="G812" i="4"/>
  <c r="H812" i="4"/>
  <c r="J812" i="4"/>
  <c r="K812" i="4"/>
  <c r="L812" i="4"/>
  <c r="M812" i="4"/>
  <c r="AG812" i="4"/>
  <c r="AP812" i="4"/>
  <c r="AR812" i="4"/>
  <c r="C813" i="4"/>
  <c r="D813" i="4"/>
  <c r="E813" i="4"/>
  <c r="F813" i="4"/>
  <c r="G813" i="4"/>
  <c r="H813" i="4"/>
  <c r="J813" i="4"/>
  <c r="K813" i="4"/>
  <c r="L813" i="4"/>
  <c r="M813" i="4"/>
  <c r="AG813" i="4"/>
  <c r="AP813" i="4"/>
  <c r="AR813" i="4"/>
  <c r="C814" i="4"/>
  <c r="D814" i="4"/>
  <c r="E814" i="4"/>
  <c r="F814" i="4"/>
  <c r="G814" i="4"/>
  <c r="H814" i="4"/>
  <c r="J814" i="4"/>
  <c r="K814" i="4"/>
  <c r="L814" i="4"/>
  <c r="M814" i="4"/>
  <c r="AG814" i="4"/>
  <c r="AP814" i="4"/>
  <c r="AR814" i="4"/>
  <c r="C815" i="4"/>
  <c r="D815" i="4"/>
  <c r="E815" i="4"/>
  <c r="F815" i="4"/>
  <c r="G815" i="4"/>
  <c r="H815" i="4"/>
  <c r="J815" i="4"/>
  <c r="K815" i="4"/>
  <c r="L815" i="4"/>
  <c r="M815" i="4"/>
  <c r="AG815" i="4"/>
  <c r="AP815" i="4"/>
  <c r="AR815" i="4"/>
  <c r="C816" i="4"/>
  <c r="D816" i="4"/>
  <c r="E816" i="4"/>
  <c r="F816" i="4"/>
  <c r="G816" i="4"/>
  <c r="H816" i="4"/>
  <c r="J816" i="4"/>
  <c r="K816" i="4"/>
  <c r="L816" i="4"/>
  <c r="M816" i="4"/>
  <c r="AG816" i="4"/>
  <c r="AP816" i="4"/>
  <c r="AR816" i="4"/>
  <c r="C817" i="4"/>
  <c r="D817" i="4"/>
  <c r="E817" i="4"/>
  <c r="F817" i="4"/>
  <c r="G817" i="4"/>
  <c r="H817" i="4"/>
  <c r="J817" i="4"/>
  <c r="K817" i="4"/>
  <c r="L817" i="4"/>
  <c r="M817" i="4"/>
  <c r="AG817" i="4"/>
  <c r="AP817" i="4"/>
  <c r="AR817" i="4"/>
  <c r="C818" i="4"/>
  <c r="D818" i="4"/>
  <c r="E818" i="4"/>
  <c r="F818" i="4"/>
  <c r="G818" i="4"/>
  <c r="H818" i="4"/>
  <c r="J818" i="4"/>
  <c r="K818" i="4"/>
  <c r="L818" i="4"/>
  <c r="M818" i="4"/>
  <c r="AG818" i="4"/>
  <c r="AP818" i="4"/>
  <c r="AR818" i="4"/>
  <c r="C819" i="4"/>
  <c r="D819" i="4"/>
  <c r="E819" i="4"/>
  <c r="F819" i="4"/>
  <c r="G819" i="4"/>
  <c r="H819" i="4"/>
  <c r="J819" i="4"/>
  <c r="K819" i="4"/>
  <c r="L819" i="4"/>
  <c r="M819" i="4"/>
  <c r="AG819" i="4"/>
  <c r="AP819" i="4"/>
  <c r="AR819" i="4"/>
  <c r="C820" i="4"/>
  <c r="D820" i="4"/>
  <c r="E820" i="4"/>
  <c r="F820" i="4"/>
  <c r="G820" i="4"/>
  <c r="H820" i="4"/>
  <c r="J820" i="4"/>
  <c r="K820" i="4"/>
  <c r="L820" i="4"/>
  <c r="M820" i="4"/>
  <c r="AG820" i="4"/>
  <c r="AP820" i="4"/>
  <c r="AR820" i="4"/>
  <c r="C821" i="4"/>
  <c r="D821" i="4"/>
  <c r="E821" i="4"/>
  <c r="F821" i="4"/>
  <c r="G821" i="4"/>
  <c r="H821" i="4"/>
  <c r="J821" i="4"/>
  <c r="K821" i="4"/>
  <c r="L821" i="4"/>
  <c r="M821" i="4"/>
  <c r="AG821" i="4"/>
  <c r="AP821" i="4"/>
  <c r="AR821" i="4"/>
  <c r="C822" i="4"/>
  <c r="D822" i="4"/>
  <c r="E822" i="4"/>
  <c r="F822" i="4"/>
  <c r="G822" i="4"/>
  <c r="H822" i="4"/>
  <c r="J822" i="4"/>
  <c r="K822" i="4"/>
  <c r="L822" i="4"/>
  <c r="M822" i="4"/>
  <c r="AG822" i="4"/>
  <c r="AP822" i="4"/>
  <c r="AR822" i="4"/>
  <c r="C823" i="4"/>
  <c r="D823" i="4"/>
  <c r="E823" i="4"/>
  <c r="F823" i="4"/>
  <c r="G823" i="4"/>
  <c r="H823" i="4"/>
  <c r="J823" i="4"/>
  <c r="K823" i="4"/>
  <c r="L823" i="4"/>
  <c r="M823" i="4"/>
  <c r="AG823" i="4"/>
  <c r="AP823" i="4"/>
  <c r="AR823" i="4"/>
  <c r="C824" i="4"/>
  <c r="D824" i="4"/>
  <c r="E824" i="4"/>
  <c r="F824" i="4"/>
  <c r="G824" i="4"/>
  <c r="H824" i="4"/>
  <c r="J824" i="4"/>
  <c r="K824" i="4"/>
  <c r="L824" i="4"/>
  <c r="M824" i="4"/>
  <c r="AG824" i="4"/>
  <c r="AP824" i="4"/>
  <c r="AR824" i="4"/>
  <c r="C825" i="4"/>
  <c r="D825" i="4"/>
  <c r="E825" i="4"/>
  <c r="F825" i="4"/>
  <c r="G825" i="4"/>
  <c r="H825" i="4"/>
  <c r="J825" i="4"/>
  <c r="K825" i="4"/>
  <c r="L825" i="4"/>
  <c r="M825" i="4"/>
  <c r="AG825" i="4"/>
  <c r="AP825" i="4"/>
  <c r="AR825" i="4"/>
  <c r="C826" i="4"/>
  <c r="D826" i="4"/>
  <c r="E826" i="4"/>
  <c r="F826" i="4"/>
  <c r="G826" i="4"/>
  <c r="H826" i="4"/>
  <c r="J826" i="4"/>
  <c r="K826" i="4"/>
  <c r="L826" i="4"/>
  <c r="M826" i="4"/>
  <c r="AG826" i="4"/>
  <c r="AP826" i="4"/>
  <c r="AR826" i="4"/>
  <c r="C827" i="4"/>
  <c r="D827" i="4"/>
  <c r="E827" i="4"/>
  <c r="F827" i="4"/>
  <c r="G827" i="4"/>
  <c r="H827" i="4"/>
  <c r="J827" i="4"/>
  <c r="K827" i="4"/>
  <c r="L827" i="4"/>
  <c r="M827" i="4"/>
  <c r="AG827" i="4"/>
  <c r="AP827" i="4"/>
  <c r="AR827" i="4"/>
  <c r="C828" i="4"/>
  <c r="D828" i="4"/>
  <c r="E828" i="4"/>
  <c r="F828" i="4"/>
  <c r="G828" i="4"/>
  <c r="H828" i="4"/>
  <c r="J828" i="4"/>
  <c r="K828" i="4"/>
  <c r="L828" i="4"/>
  <c r="M828" i="4"/>
  <c r="AG828" i="4"/>
  <c r="AP828" i="4"/>
  <c r="AR828" i="4"/>
  <c r="C829" i="4"/>
  <c r="D829" i="4"/>
  <c r="E829" i="4"/>
  <c r="F829" i="4"/>
  <c r="G829" i="4"/>
  <c r="H829" i="4"/>
  <c r="J829" i="4"/>
  <c r="K829" i="4"/>
  <c r="L829" i="4"/>
  <c r="M829" i="4"/>
  <c r="AG829" i="4"/>
  <c r="AP829" i="4"/>
  <c r="AR829" i="4"/>
  <c r="C830" i="4"/>
  <c r="D830" i="4"/>
  <c r="E830" i="4"/>
  <c r="F830" i="4"/>
  <c r="G830" i="4"/>
  <c r="H830" i="4"/>
  <c r="J830" i="4"/>
  <c r="K830" i="4"/>
  <c r="L830" i="4"/>
  <c r="M830" i="4"/>
  <c r="AG830" i="4"/>
  <c r="AP830" i="4"/>
  <c r="AR830" i="4"/>
  <c r="C831" i="4"/>
  <c r="D831" i="4"/>
  <c r="E831" i="4"/>
  <c r="F831" i="4"/>
  <c r="G831" i="4"/>
  <c r="H831" i="4"/>
  <c r="J831" i="4"/>
  <c r="K831" i="4"/>
  <c r="L831" i="4"/>
  <c r="M831" i="4"/>
  <c r="AG831" i="4"/>
  <c r="AP831" i="4"/>
  <c r="AR831" i="4"/>
  <c r="C832" i="4"/>
  <c r="D832" i="4"/>
  <c r="E832" i="4"/>
  <c r="F832" i="4"/>
  <c r="G832" i="4"/>
  <c r="H832" i="4"/>
  <c r="J832" i="4"/>
  <c r="K832" i="4"/>
  <c r="L832" i="4"/>
  <c r="M832" i="4"/>
  <c r="AG832" i="4"/>
  <c r="AP832" i="4"/>
  <c r="AR832" i="4"/>
  <c r="C833" i="4"/>
  <c r="D833" i="4"/>
  <c r="E833" i="4"/>
  <c r="F833" i="4"/>
  <c r="G833" i="4"/>
  <c r="H833" i="4"/>
  <c r="J833" i="4"/>
  <c r="K833" i="4"/>
  <c r="L833" i="4"/>
  <c r="M833" i="4"/>
  <c r="AG833" i="4"/>
  <c r="AP833" i="4"/>
  <c r="AR833" i="4"/>
  <c r="C834" i="4"/>
  <c r="D834" i="4"/>
  <c r="E834" i="4"/>
  <c r="F834" i="4"/>
  <c r="G834" i="4"/>
  <c r="H834" i="4"/>
  <c r="J834" i="4"/>
  <c r="K834" i="4"/>
  <c r="L834" i="4"/>
  <c r="M834" i="4"/>
  <c r="AG834" i="4"/>
  <c r="AP834" i="4"/>
  <c r="AR834" i="4"/>
  <c r="C835" i="4"/>
  <c r="D835" i="4"/>
  <c r="E835" i="4"/>
  <c r="F835" i="4"/>
  <c r="G835" i="4"/>
  <c r="H835" i="4"/>
  <c r="J835" i="4"/>
  <c r="K835" i="4"/>
  <c r="L835" i="4"/>
  <c r="M835" i="4"/>
  <c r="AG835" i="4"/>
  <c r="AP835" i="4"/>
  <c r="AR835" i="4"/>
  <c r="C836" i="4"/>
  <c r="D836" i="4"/>
  <c r="E836" i="4"/>
  <c r="F836" i="4"/>
  <c r="G836" i="4"/>
  <c r="H836" i="4"/>
  <c r="J836" i="4"/>
  <c r="K836" i="4"/>
  <c r="L836" i="4"/>
  <c r="M836" i="4"/>
  <c r="AG836" i="4"/>
  <c r="AP836" i="4"/>
  <c r="AR836" i="4"/>
  <c r="C837" i="4"/>
  <c r="D837" i="4"/>
  <c r="E837" i="4"/>
  <c r="F837" i="4"/>
  <c r="G837" i="4"/>
  <c r="H837" i="4"/>
  <c r="J837" i="4"/>
  <c r="K837" i="4"/>
  <c r="L837" i="4"/>
  <c r="M837" i="4"/>
  <c r="AG837" i="4"/>
  <c r="AP837" i="4"/>
  <c r="AR837" i="4"/>
  <c r="C838" i="4"/>
  <c r="D838" i="4"/>
  <c r="E838" i="4"/>
  <c r="F838" i="4"/>
  <c r="G838" i="4"/>
  <c r="H838" i="4"/>
  <c r="J838" i="4"/>
  <c r="K838" i="4"/>
  <c r="L838" i="4"/>
  <c r="M838" i="4"/>
  <c r="AG838" i="4"/>
  <c r="AP838" i="4"/>
  <c r="AR838" i="4"/>
  <c r="C839" i="4"/>
  <c r="D839" i="4"/>
  <c r="E839" i="4"/>
  <c r="F839" i="4"/>
  <c r="G839" i="4"/>
  <c r="H839" i="4"/>
  <c r="J839" i="4"/>
  <c r="K839" i="4"/>
  <c r="L839" i="4"/>
  <c r="M839" i="4"/>
  <c r="AG839" i="4"/>
  <c r="AP839" i="4"/>
  <c r="AR839" i="4"/>
  <c r="C840" i="4"/>
  <c r="D840" i="4"/>
  <c r="E840" i="4"/>
  <c r="F840" i="4"/>
  <c r="G840" i="4"/>
  <c r="H840" i="4"/>
  <c r="J840" i="4"/>
  <c r="K840" i="4"/>
  <c r="L840" i="4"/>
  <c r="M840" i="4"/>
  <c r="AG840" i="4"/>
  <c r="AP840" i="4"/>
  <c r="AR840" i="4"/>
  <c r="C841" i="4"/>
  <c r="D841" i="4"/>
  <c r="E841" i="4"/>
  <c r="F841" i="4"/>
  <c r="G841" i="4"/>
  <c r="H841" i="4"/>
  <c r="J841" i="4"/>
  <c r="K841" i="4"/>
  <c r="L841" i="4"/>
  <c r="M841" i="4"/>
  <c r="AG841" i="4"/>
  <c r="AP841" i="4"/>
  <c r="AR841" i="4"/>
  <c r="C842" i="4"/>
  <c r="D842" i="4"/>
  <c r="E842" i="4"/>
  <c r="F842" i="4"/>
  <c r="G842" i="4"/>
  <c r="H842" i="4"/>
  <c r="J842" i="4"/>
  <c r="K842" i="4"/>
  <c r="L842" i="4"/>
  <c r="M842" i="4"/>
  <c r="AG842" i="4"/>
  <c r="AP842" i="4"/>
  <c r="AR842" i="4"/>
  <c r="C843" i="4"/>
  <c r="D843" i="4"/>
  <c r="E843" i="4"/>
  <c r="F843" i="4"/>
  <c r="G843" i="4"/>
  <c r="H843" i="4"/>
  <c r="J843" i="4"/>
  <c r="K843" i="4"/>
  <c r="L843" i="4"/>
  <c r="M843" i="4"/>
  <c r="AG843" i="4"/>
  <c r="AP843" i="4"/>
  <c r="AR843" i="4"/>
  <c r="C844" i="4"/>
  <c r="D844" i="4"/>
  <c r="E844" i="4"/>
  <c r="F844" i="4"/>
  <c r="G844" i="4"/>
  <c r="H844" i="4"/>
  <c r="J844" i="4"/>
  <c r="K844" i="4"/>
  <c r="L844" i="4"/>
  <c r="M844" i="4"/>
  <c r="AG844" i="4"/>
  <c r="AP844" i="4"/>
  <c r="AR844" i="4"/>
  <c r="C845" i="4"/>
  <c r="D845" i="4"/>
  <c r="E845" i="4"/>
  <c r="F845" i="4"/>
  <c r="G845" i="4"/>
  <c r="H845" i="4"/>
  <c r="J845" i="4"/>
  <c r="K845" i="4"/>
  <c r="L845" i="4"/>
  <c r="M845" i="4"/>
  <c r="AG845" i="4"/>
  <c r="AP845" i="4"/>
  <c r="AR845" i="4"/>
  <c r="C846" i="4"/>
  <c r="D846" i="4"/>
  <c r="E846" i="4"/>
  <c r="F846" i="4"/>
  <c r="G846" i="4"/>
  <c r="H846" i="4"/>
  <c r="J846" i="4"/>
  <c r="K846" i="4"/>
  <c r="L846" i="4"/>
  <c r="M846" i="4"/>
  <c r="AG846" i="4"/>
  <c r="AP846" i="4"/>
  <c r="AR846" i="4"/>
  <c r="C847" i="4"/>
  <c r="D847" i="4"/>
  <c r="E847" i="4"/>
  <c r="F847" i="4"/>
  <c r="G847" i="4"/>
  <c r="H847" i="4"/>
  <c r="J847" i="4"/>
  <c r="K847" i="4"/>
  <c r="L847" i="4"/>
  <c r="M847" i="4"/>
  <c r="AG847" i="4"/>
  <c r="AP847" i="4"/>
  <c r="AR847" i="4"/>
  <c r="C848" i="4"/>
  <c r="D848" i="4"/>
  <c r="E848" i="4"/>
  <c r="F848" i="4"/>
  <c r="G848" i="4"/>
  <c r="H848" i="4"/>
  <c r="J848" i="4"/>
  <c r="K848" i="4"/>
  <c r="L848" i="4"/>
  <c r="M848" i="4"/>
  <c r="AG848" i="4"/>
  <c r="AP848" i="4"/>
  <c r="AR848" i="4"/>
  <c r="C849" i="4"/>
  <c r="D849" i="4"/>
  <c r="E849" i="4"/>
  <c r="F849" i="4"/>
  <c r="G849" i="4"/>
  <c r="H849" i="4"/>
  <c r="J849" i="4"/>
  <c r="K849" i="4"/>
  <c r="L849" i="4"/>
  <c r="M849" i="4"/>
  <c r="AG849" i="4"/>
  <c r="AP849" i="4"/>
  <c r="AR849" i="4"/>
  <c r="C850" i="4"/>
  <c r="D850" i="4"/>
  <c r="E850" i="4"/>
  <c r="F850" i="4"/>
  <c r="G850" i="4"/>
  <c r="H850" i="4"/>
  <c r="J850" i="4"/>
  <c r="K850" i="4"/>
  <c r="L850" i="4"/>
  <c r="M850" i="4"/>
  <c r="AG850" i="4"/>
  <c r="AP850" i="4"/>
  <c r="AR850" i="4"/>
  <c r="C851" i="4"/>
  <c r="D851" i="4"/>
  <c r="E851" i="4"/>
  <c r="F851" i="4"/>
  <c r="G851" i="4"/>
  <c r="H851" i="4"/>
  <c r="J851" i="4"/>
  <c r="K851" i="4"/>
  <c r="L851" i="4"/>
  <c r="M851" i="4"/>
  <c r="AG851" i="4"/>
  <c r="AP851" i="4"/>
  <c r="AR851" i="4"/>
  <c r="C852" i="4"/>
  <c r="D852" i="4"/>
  <c r="E852" i="4"/>
  <c r="F852" i="4"/>
  <c r="G852" i="4"/>
  <c r="H852" i="4"/>
  <c r="J852" i="4"/>
  <c r="K852" i="4"/>
  <c r="L852" i="4"/>
  <c r="M852" i="4"/>
  <c r="AG852" i="4"/>
  <c r="AP852" i="4"/>
  <c r="AR852" i="4"/>
  <c r="C853" i="4"/>
  <c r="D853" i="4"/>
  <c r="E853" i="4"/>
  <c r="F853" i="4"/>
  <c r="G853" i="4"/>
  <c r="H853" i="4"/>
  <c r="J853" i="4"/>
  <c r="K853" i="4"/>
  <c r="L853" i="4"/>
  <c r="M853" i="4"/>
  <c r="AG853" i="4"/>
  <c r="AP853" i="4"/>
  <c r="AR853" i="4"/>
  <c r="C854" i="4"/>
  <c r="D854" i="4"/>
  <c r="E854" i="4"/>
  <c r="F854" i="4"/>
  <c r="G854" i="4"/>
  <c r="H854" i="4"/>
  <c r="J854" i="4"/>
  <c r="K854" i="4"/>
  <c r="L854" i="4"/>
  <c r="M854" i="4"/>
  <c r="AG854" i="4"/>
  <c r="AP854" i="4"/>
  <c r="AR854" i="4"/>
  <c r="C855" i="4"/>
  <c r="D855" i="4"/>
  <c r="E855" i="4"/>
  <c r="F855" i="4"/>
  <c r="G855" i="4"/>
  <c r="H855" i="4"/>
  <c r="J855" i="4"/>
  <c r="K855" i="4"/>
  <c r="L855" i="4"/>
  <c r="M855" i="4"/>
  <c r="AG855" i="4"/>
  <c r="AP855" i="4"/>
  <c r="AR855" i="4"/>
  <c r="C856" i="4"/>
  <c r="D856" i="4"/>
  <c r="E856" i="4"/>
  <c r="F856" i="4"/>
  <c r="G856" i="4"/>
  <c r="H856" i="4"/>
  <c r="J856" i="4"/>
  <c r="K856" i="4"/>
  <c r="L856" i="4"/>
  <c r="M856" i="4"/>
  <c r="AG856" i="4"/>
  <c r="AP856" i="4"/>
  <c r="AR856" i="4"/>
  <c r="C857" i="4"/>
  <c r="D857" i="4"/>
  <c r="E857" i="4"/>
  <c r="F857" i="4"/>
  <c r="G857" i="4"/>
  <c r="H857" i="4"/>
  <c r="J857" i="4"/>
  <c r="K857" i="4"/>
  <c r="L857" i="4"/>
  <c r="M857" i="4"/>
  <c r="AG857" i="4"/>
  <c r="AP857" i="4"/>
  <c r="AR857" i="4"/>
  <c r="C858" i="4"/>
  <c r="D858" i="4"/>
  <c r="E858" i="4"/>
  <c r="F858" i="4"/>
  <c r="G858" i="4"/>
  <c r="H858" i="4"/>
  <c r="J858" i="4"/>
  <c r="K858" i="4"/>
  <c r="L858" i="4"/>
  <c r="M858" i="4"/>
  <c r="AG858" i="4"/>
  <c r="AP858" i="4"/>
  <c r="AR858" i="4"/>
  <c r="C859" i="4"/>
  <c r="D859" i="4"/>
  <c r="E859" i="4"/>
  <c r="F859" i="4"/>
  <c r="G859" i="4"/>
  <c r="H859" i="4"/>
  <c r="J859" i="4"/>
  <c r="K859" i="4"/>
  <c r="L859" i="4"/>
  <c r="M859" i="4"/>
  <c r="AG859" i="4"/>
  <c r="AP859" i="4"/>
  <c r="AR859" i="4"/>
  <c r="C860" i="4"/>
  <c r="D860" i="4"/>
  <c r="E860" i="4"/>
  <c r="F860" i="4"/>
  <c r="G860" i="4"/>
  <c r="H860" i="4"/>
  <c r="J860" i="4"/>
  <c r="K860" i="4"/>
  <c r="L860" i="4"/>
  <c r="M860" i="4"/>
  <c r="AG860" i="4"/>
  <c r="AP860" i="4"/>
  <c r="AR860" i="4"/>
  <c r="C861" i="4"/>
  <c r="D861" i="4"/>
  <c r="E861" i="4"/>
  <c r="F861" i="4"/>
  <c r="G861" i="4"/>
  <c r="H861" i="4"/>
  <c r="J861" i="4"/>
  <c r="K861" i="4"/>
  <c r="L861" i="4"/>
  <c r="M861" i="4"/>
  <c r="AG861" i="4"/>
  <c r="AP861" i="4"/>
  <c r="AR861" i="4"/>
  <c r="C862" i="4"/>
  <c r="D862" i="4"/>
  <c r="E862" i="4"/>
  <c r="F862" i="4"/>
  <c r="G862" i="4"/>
  <c r="H862" i="4"/>
  <c r="J862" i="4"/>
  <c r="K862" i="4"/>
  <c r="L862" i="4"/>
  <c r="M862" i="4"/>
  <c r="AG862" i="4"/>
  <c r="AP862" i="4"/>
  <c r="AR862" i="4"/>
  <c r="C863" i="4"/>
  <c r="D863" i="4"/>
  <c r="E863" i="4"/>
  <c r="F863" i="4"/>
  <c r="G863" i="4"/>
  <c r="H863" i="4"/>
  <c r="J863" i="4"/>
  <c r="K863" i="4"/>
  <c r="L863" i="4"/>
  <c r="M863" i="4"/>
  <c r="AG863" i="4"/>
  <c r="AP863" i="4"/>
  <c r="AR863" i="4"/>
  <c r="C864" i="4"/>
  <c r="D864" i="4"/>
  <c r="E864" i="4"/>
  <c r="F864" i="4"/>
  <c r="G864" i="4"/>
  <c r="H864" i="4"/>
  <c r="J864" i="4"/>
  <c r="K864" i="4"/>
  <c r="L864" i="4"/>
  <c r="M864" i="4"/>
  <c r="AG864" i="4"/>
  <c r="AP864" i="4"/>
  <c r="AR864" i="4"/>
  <c r="C865" i="4"/>
  <c r="D865" i="4"/>
  <c r="E865" i="4"/>
  <c r="F865" i="4"/>
  <c r="G865" i="4"/>
  <c r="H865" i="4"/>
  <c r="J865" i="4"/>
  <c r="K865" i="4"/>
  <c r="L865" i="4"/>
  <c r="M865" i="4"/>
  <c r="AG865" i="4"/>
  <c r="AP865" i="4"/>
  <c r="AR865" i="4"/>
  <c r="C866" i="4"/>
  <c r="D866" i="4"/>
  <c r="E866" i="4"/>
  <c r="F866" i="4"/>
  <c r="G866" i="4"/>
  <c r="H866" i="4"/>
  <c r="J866" i="4"/>
  <c r="K866" i="4"/>
  <c r="L866" i="4"/>
  <c r="M866" i="4"/>
  <c r="AG866" i="4"/>
  <c r="AP866" i="4"/>
  <c r="AR866" i="4"/>
  <c r="C867" i="4"/>
  <c r="D867" i="4"/>
  <c r="E867" i="4"/>
  <c r="F867" i="4"/>
  <c r="G867" i="4"/>
  <c r="H867" i="4"/>
  <c r="J867" i="4"/>
  <c r="K867" i="4"/>
  <c r="L867" i="4"/>
  <c r="M867" i="4"/>
  <c r="AG867" i="4"/>
  <c r="AP867" i="4"/>
  <c r="AR867" i="4"/>
  <c r="C868" i="4"/>
  <c r="D868" i="4"/>
  <c r="E868" i="4"/>
  <c r="F868" i="4"/>
  <c r="G868" i="4"/>
  <c r="H868" i="4"/>
  <c r="J868" i="4"/>
  <c r="K868" i="4"/>
  <c r="L868" i="4"/>
  <c r="M868" i="4"/>
  <c r="AG868" i="4"/>
  <c r="AP868" i="4"/>
  <c r="AR868" i="4"/>
  <c r="C869" i="4"/>
  <c r="D869" i="4"/>
  <c r="E869" i="4"/>
  <c r="F869" i="4"/>
  <c r="G869" i="4"/>
  <c r="H869" i="4"/>
  <c r="J869" i="4"/>
  <c r="K869" i="4"/>
  <c r="L869" i="4"/>
  <c r="M869" i="4"/>
  <c r="AG869" i="4"/>
  <c r="AP869" i="4"/>
  <c r="AR869" i="4"/>
  <c r="C870" i="4"/>
  <c r="D870" i="4"/>
  <c r="E870" i="4"/>
  <c r="F870" i="4"/>
  <c r="G870" i="4"/>
  <c r="H870" i="4"/>
  <c r="J870" i="4"/>
  <c r="K870" i="4"/>
  <c r="L870" i="4"/>
  <c r="M870" i="4"/>
  <c r="AG870" i="4"/>
  <c r="AP870" i="4"/>
  <c r="AR870" i="4"/>
  <c r="C871" i="4"/>
  <c r="D871" i="4"/>
  <c r="E871" i="4"/>
  <c r="F871" i="4"/>
  <c r="G871" i="4"/>
  <c r="H871" i="4"/>
  <c r="J871" i="4"/>
  <c r="K871" i="4"/>
  <c r="L871" i="4"/>
  <c r="M871" i="4"/>
  <c r="AG871" i="4"/>
  <c r="AP871" i="4"/>
  <c r="AR871" i="4"/>
  <c r="C872" i="4"/>
  <c r="D872" i="4"/>
  <c r="E872" i="4"/>
  <c r="F872" i="4"/>
  <c r="G872" i="4"/>
  <c r="H872" i="4"/>
  <c r="J872" i="4"/>
  <c r="K872" i="4"/>
  <c r="L872" i="4"/>
  <c r="M872" i="4"/>
  <c r="AG872" i="4"/>
  <c r="AP872" i="4"/>
  <c r="AR872" i="4"/>
  <c r="C873" i="4"/>
  <c r="D873" i="4"/>
  <c r="E873" i="4"/>
  <c r="F873" i="4"/>
  <c r="G873" i="4"/>
  <c r="H873" i="4"/>
  <c r="J873" i="4"/>
  <c r="K873" i="4"/>
  <c r="L873" i="4"/>
  <c r="M873" i="4"/>
  <c r="AG873" i="4"/>
  <c r="AP873" i="4"/>
  <c r="AR873" i="4"/>
  <c r="C874" i="4"/>
  <c r="D874" i="4"/>
  <c r="E874" i="4"/>
  <c r="F874" i="4"/>
  <c r="G874" i="4"/>
  <c r="H874" i="4"/>
  <c r="J874" i="4"/>
  <c r="K874" i="4"/>
  <c r="L874" i="4"/>
  <c r="M874" i="4"/>
  <c r="AG874" i="4"/>
  <c r="AP874" i="4"/>
  <c r="AR874" i="4"/>
  <c r="C875" i="4"/>
  <c r="D875" i="4"/>
  <c r="E875" i="4"/>
  <c r="F875" i="4"/>
  <c r="G875" i="4"/>
  <c r="H875" i="4"/>
  <c r="J875" i="4"/>
  <c r="K875" i="4"/>
  <c r="L875" i="4"/>
  <c r="M875" i="4"/>
  <c r="AG875" i="4"/>
  <c r="AP875" i="4"/>
  <c r="AR875" i="4"/>
  <c r="C876" i="4"/>
  <c r="D876" i="4"/>
  <c r="E876" i="4"/>
  <c r="F876" i="4"/>
  <c r="G876" i="4"/>
  <c r="H876" i="4"/>
  <c r="J876" i="4"/>
  <c r="K876" i="4"/>
  <c r="L876" i="4"/>
  <c r="M876" i="4"/>
  <c r="AG876" i="4"/>
  <c r="AP876" i="4"/>
  <c r="AR876" i="4"/>
  <c r="C877" i="4"/>
  <c r="D877" i="4"/>
  <c r="E877" i="4"/>
  <c r="F877" i="4"/>
  <c r="G877" i="4"/>
  <c r="H877" i="4"/>
  <c r="J877" i="4"/>
  <c r="K877" i="4"/>
  <c r="L877" i="4"/>
  <c r="M877" i="4"/>
  <c r="AG877" i="4"/>
  <c r="AP877" i="4"/>
  <c r="AR877" i="4"/>
  <c r="C878" i="4"/>
  <c r="D878" i="4"/>
  <c r="E878" i="4"/>
  <c r="F878" i="4"/>
  <c r="G878" i="4"/>
  <c r="H878" i="4"/>
  <c r="J878" i="4"/>
  <c r="K878" i="4"/>
  <c r="L878" i="4"/>
  <c r="M878" i="4"/>
  <c r="AG878" i="4"/>
  <c r="AP878" i="4"/>
  <c r="AR878" i="4"/>
  <c r="C879" i="4"/>
  <c r="D879" i="4"/>
  <c r="E879" i="4"/>
  <c r="F879" i="4"/>
  <c r="G879" i="4"/>
  <c r="H879" i="4"/>
  <c r="J879" i="4"/>
  <c r="K879" i="4"/>
  <c r="L879" i="4"/>
  <c r="M879" i="4"/>
  <c r="AG879" i="4"/>
  <c r="AP879" i="4"/>
  <c r="AR879" i="4"/>
  <c r="C880" i="4"/>
  <c r="D880" i="4"/>
  <c r="E880" i="4"/>
  <c r="F880" i="4"/>
  <c r="G880" i="4"/>
  <c r="H880" i="4"/>
  <c r="J880" i="4"/>
  <c r="K880" i="4"/>
  <c r="L880" i="4"/>
  <c r="M880" i="4"/>
  <c r="AG880" i="4"/>
  <c r="AP880" i="4"/>
  <c r="AR880" i="4"/>
  <c r="C881" i="4"/>
  <c r="D881" i="4"/>
  <c r="E881" i="4"/>
  <c r="F881" i="4"/>
  <c r="G881" i="4"/>
  <c r="H881" i="4"/>
  <c r="J881" i="4"/>
  <c r="K881" i="4"/>
  <c r="L881" i="4"/>
  <c r="M881" i="4"/>
  <c r="AG881" i="4"/>
  <c r="AP881" i="4"/>
  <c r="AR881" i="4"/>
  <c r="C882" i="4"/>
  <c r="D882" i="4"/>
  <c r="E882" i="4"/>
  <c r="F882" i="4"/>
  <c r="G882" i="4"/>
  <c r="H882" i="4"/>
  <c r="J882" i="4"/>
  <c r="K882" i="4"/>
  <c r="L882" i="4"/>
  <c r="M882" i="4"/>
  <c r="AG882" i="4"/>
  <c r="AP882" i="4"/>
  <c r="AR882" i="4"/>
  <c r="C883" i="4"/>
  <c r="D883" i="4"/>
  <c r="E883" i="4"/>
  <c r="F883" i="4"/>
  <c r="G883" i="4"/>
  <c r="H883" i="4"/>
  <c r="J883" i="4"/>
  <c r="K883" i="4"/>
  <c r="L883" i="4"/>
  <c r="M883" i="4"/>
  <c r="AG883" i="4"/>
  <c r="AP883" i="4"/>
  <c r="AR883" i="4"/>
  <c r="C884" i="4"/>
  <c r="D884" i="4"/>
  <c r="E884" i="4"/>
  <c r="F884" i="4"/>
  <c r="G884" i="4"/>
  <c r="H884" i="4"/>
  <c r="J884" i="4"/>
  <c r="K884" i="4"/>
  <c r="L884" i="4"/>
  <c r="M884" i="4"/>
  <c r="AG884" i="4"/>
  <c r="AP884" i="4"/>
  <c r="AR884" i="4"/>
  <c r="C885" i="4"/>
  <c r="D885" i="4"/>
  <c r="E885" i="4"/>
  <c r="F885" i="4"/>
  <c r="G885" i="4"/>
  <c r="H885" i="4"/>
  <c r="J885" i="4"/>
  <c r="K885" i="4"/>
  <c r="L885" i="4"/>
  <c r="M885" i="4"/>
  <c r="AG885" i="4"/>
  <c r="AP885" i="4"/>
  <c r="AR885" i="4"/>
  <c r="C886" i="4"/>
  <c r="D886" i="4"/>
  <c r="E886" i="4"/>
  <c r="F886" i="4"/>
  <c r="G886" i="4"/>
  <c r="H886" i="4"/>
  <c r="J886" i="4"/>
  <c r="K886" i="4"/>
  <c r="L886" i="4"/>
  <c r="M886" i="4"/>
  <c r="AG886" i="4"/>
  <c r="AP886" i="4"/>
  <c r="AR886" i="4"/>
  <c r="C887" i="4"/>
  <c r="D887" i="4"/>
  <c r="E887" i="4"/>
  <c r="F887" i="4"/>
  <c r="G887" i="4"/>
  <c r="H887" i="4"/>
  <c r="J887" i="4"/>
  <c r="K887" i="4"/>
  <c r="L887" i="4"/>
  <c r="M887" i="4"/>
  <c r="AG887" i="4"/>
  <c r="AP887" i="4"/>
  <c r="AR887" i="4"/>
  <c r="C888" i="4"/>
  <c r="D888" i="4"/>
  <c r="E888" i="4"/>
  <c r="F888" i="4"/>
  <c r="G888" i="4"/>
  <c r="H888" i="4"/>
  <c r="J888" i="4"/>
  <c r="K888" i="4"/>
  <c r="L888" i="4"/>
  <c r="M888" i="4"/>
  <c r="AG888" i="4"/>
  <c r="AP888" i="4"/>
  <c r="AR888" i="4"/>
  <c r="C889" i="4"/>
  <c r="D889" i="4"/>
  <c r="E889" i="4"/>
  <c r="F889" i="4"/>
  <c r="G889" i="4"/>
  <c r="H889" i="4"/>
  <c r="J889" i="4"/>
  <c r="K889" i="4"/>
  <c r="L889" i="4"/>
  <c r="M889" i="4"/>
  <c r="AG889" i="4"/>
  <c r="AP889" i="4"/>
  <c r="AR889" i="4"/>
  <c r="C890" i="4"/>
  <c r="D890" i="4"/>
  <c r="E890" i="4"/>
  <c r="F890" i="4"/>
  <c r="G890" i="4"/>
  <c r="H890" i="4"/>
  <c r="J890" i="4"/>
  <c r="K890" i="4"/>
  <c r="L890" i="4"/>
  <c r="M890" i="4"/>
  <c r="AG890" i="4"/>
  <c r="AP890" i="4"/>
  <c r="AR890" i="4"/>
  <c r="C891" i="4"/>
  <c r="D891" i="4"/>
  <c r="E891" i="4"/>
  <c r="F891" i="4"/>
  <c r="G891" i="4"/>
  <c r="H891" i="4"/>
  <c r="J891" i="4"/>
  <c r="K891" i="4"/>
  <c r="L891" i="4"/>
  <c r="M891" i="4"/>
  <c r="AG891" i="4"/>
  <c r="AP891" i="4"/>
  <c r="AR891" i="4"/>
  <c r="C892" i="4"/>
  <c r="D892" i="4"/>
  <c r="E892" i="4"/>
  <c r="F892" i="4"/>
  <c r="G892" i="4"/>
  <c r="H892" i="4"/>
  <c r="J892" i="4"/>
  <c r="K892" i="4"/>
  <c r="L892" i="4"/>
  <c r="M892" i="4"/>
  <c r="AG892" i="4"/>
  <c r="AP892" i="4"/>
  <c r="AR892" i="4"/>
  <c r="C893" i="4"/>
  <c r="D893" i="4"/>
  <c r="E893" i="4"/>
  <c r="F893" i="4"/>
  <c r="G893" i="4"/>
  <c r="H893" i="4"/>
  <c r="J893" i="4"/>
  <c r="K893" i="4"/>
  <c r="L893" i="4"/>
  <c r="M893" i="4"/>
  <c r="AG893" i="4"/>
  <c r="AP893" i="4"/>
  <c r="AR893" i="4"/>
  <c r="C894" i="4"/>
  <c r="D894" i="4"/>
  <c r="E894" i="4"/>
  <c r="F894" i="4"/>
  <c r="G894" i="4"/>
  <c r="H894" i="4"/>
  <c r="J894" i="4"/>
  <c r="K894" i="4"/>
  <c r="L894" i="4"/>
  <c r="M894" i="4"/>
  <c r="AG894" i="4"/>
  <c r="AP894" i="4"/>
  <c r="AR894" i="4"/>
  <c r="C895" i="4"/>
  <c r="D895" i="4"/>
  <c r="E895" i="4"/>
  <c r="F895" i="4"/>
  <c r="G895" i="4"/>
  <c r="H895" i="4"/>
  <c r="J895" i="4"/>
  <c r="K895" i="4"/>
  <c r="L895" i="4"/>
  <c r="M895" i="4"/>
  <c r="AG895" i="4"/>
  <c r="AP895" i="4"/>
  <c r="AR895" i="4"/>
  <c r="C896" i="4"/>
  <c r="D896" i="4"/>
  <c r="E896" i="4"/>
  <c r="F896" i="4"/>
  <c r="G896" i="4"/>
  <c r="H896" i="4"/>
  <c r="J896" i="4"/>
  <c r="K896" i="4"/>
  <c r="L896" i="4"/>
  <c r="M896" i="4"/>
  <c r="AG896" i="4"/>
  <c r="AP896" i="4"/>
  <c r="AR896" i="4"/>
  <c r="C897" i="4"/>
  <c r="D897" i="4"/>
  <c r="E897" i="4"/>
  <c r="F897" i="4"/>
  <c r="G897" i="4"/>
  <c r="H897" i="4"/>
  <c r="J897" i="4"/>
  <c r="K897" i="4"/>
  <c r="L897" i="4"/>
  <c r="M897" i="4"/>
  <c r="AG897" i="4"/>
  <c r="AP897" i="4"/>
  <c r="AR897" i="4"/>
  <c r="C898" i="4"/>
  <c r="D898" i="4"/>
  <c r="E898" i="4"/>
  <c r="F898" i="4"/>
  <c r="G898" i="4"/>
  <c r="H898" i="4"/>
  <c r="J898" i="4"/>
  <c r="K898" i="4"/>
  <c r="L898" i="4"/>
  <c r="M898" i="4"/>
  <c r="AG898" i="4"/>
  <c r="AP898" i="4"/>
  <c r="AR898" i="4"/>
  <c r="C899" i="4"/>
  <c r="D899" i="4"/>
  <c r="E899" i="4"/>
  <c r="F899" i="4"/>
  <c r="G899" i="4"/>
  <c r="H899" i="4"/>
  <c r="J899" i="4"/>
  <c r="K899" i="4"/>
  <c r="L899" i="4"/>
  <c r="M899" i="4"/>
  <c r="AG899" i="4"/>
  <c r="AP899" i="4"/>
  <c r="AR899" i="4"/>
  <c r="C900" i="4"/>
  <c r="D900" i="4"/>
  <c r="E900" i="4"/>
  <c r="F900" i="4"/>
  <c r="G900" i="4"/>
  <c r="H900" i="4"/>
  <c r="J900" i="4"/>
  <c r="K900" i="4"/>
  <c r="L900" i="4"/>
  <c r="M900" i="4"/>
  <c r="AG900" i="4"/>
  <c r="AP900" i="4"/>
  <c r="AR900" i="4"/>
  <c r="C901" i="4"/>
  <c r="D901" i="4"/>
  <c r="E901" i="4"/>
  <c r="F901" i="4"/>
  <c r="G901" i="4"/>
  <c r="H901" i="4"/>
  <c r="J901" i="4"/>
  <c r="K901" i="4"/>
  <c r="L901" i="4"/>
  <c r="M901" i="4"/>
  <c r="AG901" i="4"/>
  <c r="AP901" i="4"/>
  <c r="AR901" i="4"/>
  <c r="C902" i="4"/>
  <c r="D902" i="4"/>
  <c r="E902" i="4"/>
  <c r="F902" i="4"/>
  <c r="G902" i="4"/>
  <c r="H902" i="4"/>
  <c r="J902" i="4"/>
  <c r="K902" i="4"/>
  <c r="L902" i="4"/>
  <c r="M902" i="4"/>
  <c r="AG902" i="4"/>
  <c r="AP902" i="4"/>
  <c r="AR902" i="4"/>
  <c r="C903" i="4"/>
  <c r="D903" i="4"/>
  <c r="E903" i="4"/>
  <c r="F903" i="4"/>
  <c r="G903" i="4"/>
  <c r="H903" i="4"/>
  <c r="J903" i="4"/>
  <c r="K903" i="4"/>
  <c r="L903" i="4"/>
  <c r="M903" i="4"/>
  <c r="AG903" i="4"/>
  <c r="AP903" i="4"/>
  <c r="AR903" i="4"/>
  <c r="C904" i="4"/>
  <c r="D904" i="4"/>
  <c r="E904" i="4"/>
  <c r="F904" i="4"/>
  <c r="G904" i="4"/>
  <c r="H904" i="4"/>
  <c r="J904" i="4"/>
  <c r="K904" i="4"/>
  <c r="L904" i="4"/>
  <c r="M904" i="4"/>
  <c r="AG904" i="4"/>
  <c r="AP904" i="4"/>
  <c r="AR904" i="4"/>
  <c r="C905" i="4"/>
  <c r="D905" i="4"/>
  <c r="E905" i="4"/>
  <c r="F905" i="4"/>
  <c r="G905" i="4"/>
  <c r="H905" i="4"/>
  <c r="J905" i="4"/>
  <c r="K905" i="4"/>
  <c r="L905" i="4"/>
  <c r="M905" i="4"/>
  <c r="AG905" i="4"/>
  <c r="AP905" i="4"/>
  <c r="AR905" i="4"/>
  <c r="C906" i="4"/>
  <c r="D906" i="4"/>
  <c r="E906" i="4"/>
  <c r="F906" i="4"/>
  <c r="G906" i="4"/>
  <c r="H906" i="4"/>
  <c r="J906" i="4"/>
  <c r="K906" i="4"/>
  <c r="L906" i="4"/>
  <c r="M906" i="4"/>
  <c r="AG906" i="4"/>
  <c r="AP906" i="4"/>
  <c r="AR906" i="4"/>
  <c r="C907" i="4"/>
  <c r="D907" i="4"/>
  <c r="E907" i="4"/>
  <c r="F907" i="4"/>
  <c r="G907" i="4"/>
  <c r="H907" i="4"/>
  <c r="J907" i="4"/>
  <c r="K907" i="4"/>
  <c r="L907" i="4"/>
  <c r="M907" i="4"/>
  <c r="AG907" i="4"/>
  <c r="AP907" i="4"/>
  <c r="AR907" i="4"/>
  <c r="C908" i="4"/>
  <c r="D908" i="4"/>
  <c r="E908" i="4"/>
  <c r="F908" i="4"/>
  <c r="G908" i="4"/>
  <c r="H908" i="4"/>
  <c r="J908" i="4"/>
  <c r="K908" i="4"/>
  <c r="L908" i="4"/>
  <c r="M908" i="4"/>
  <c r="AG908" i="4"/>
  <c r="AP908" i="4"/>
  <c r="AR908" i="4"/>
  <c r="C909" i="4"/>
  <c r="D909" i="4"/>
  <c r="E909" i="4"/>
  <c r="F909" i="4"/>
  <c r="G909" i="4"/>
  <c r="H909" i="4"/>
  <c r="J909" i="4"/>
  <c r="K909" i="4"/>
  <c r="L909" i="4"/>
  <c r="M909" i="4"/>
  <c r="AG909" i="4"/>
  <c r="AP909" i="4"/>
  <c r="AR909" i="4"/>
  <c r="C910" i="4"/>
  <c r="D910" i="4"/>
  <c r="E910" i="4"/>
  <c r="F910" i="4"/>
  <c r="G910" i="4"/>
  <c r="H910" i="4"/>
  <c r="J910" i="4"/>
  <c r="K910" i="4"/>
  <c r="L910" i="4"/>
  <c r="M910" i="4"/>
  <c r="AG910" i="4"/>
  <c r="AP910" i="4"/>
  <c r="AR910" i="4"/>
  <c r="C911" i="4"/>
  <c r="D911" i="4"/>
  <c r="E911" i="4"/>
  <c r="F911" i="4"/>
  <c r="G911" i="4"/>
  <c r="H911" i="4"/>
  <c r="J911" i="4"/>
  <c r="K911" i="4"/>
  <c r="L911" i="4"/>
  <c r="M911" i="4"/>
  <c r="AG911" i="4"/>
  <c r="AP911" i="4"/>
  <c r="AR911" i="4"/>
  <c r="C912" i="4"/>
  <c r="D912" i="4"/>
  <c r="E912" i="4"/>
  <c r="F912" i="4"/>
  <c r="G912" i="4"/>
  <c r="H912" i="4"/>
  <c r="J912" i="4"/>
  <c r="K912" i="4"/>
  <c r="L912" i="4"/>
  <c r="M912" i="4"/>
  <c r="AG912" i="4"/>
  <c r="AP912" i="4"/>
  <c r="AR912" i="4"/>
  <c r="C913" i="4"/>
  <c r="D913" i="4"/>
  <c r="E913" i="4"/>
  <c r="F913" i="4"/>
  <c r="G913" i="4"/>
  <c r="H913" i="4"/>
  <c r="J913" i="4"/>
  <c r="K913" i="4"/>
  <c r="L913" i="4"/>
  <c r="M913" i="4"/>
  <c r="AG913" i="4"/>
  <c r="AP913" i="4"/>
  <c r="AR913" i="4"/>
  <c r="C914" i="4"/>
  <c r="D914" i="4"/>
  <c r="E914" i="4"/>
  <c r="F914" i="4"/>
  <c r="G914" i="4"/>
  <c r="H914" i="4"/>
  <c r="J914" i="4"/>
  <c r="K914" i="4"/>
  <c r="L914" i="4"/>
  <c r="M914" i="4"/>
  <c r="AG914" i="4"/>
  <c r="AP914" i="4"/>
  <c r="AR914" i="4"/>
  <c r="C915" i="4"/>
  <c r="D915" i="4"/>
  <c r="E915" i="4"/>
  <c r="F915" i="4"/>
  <c r="G915" i="4"/>
  <c r="H915" i="4"/>
  <c r="J915" i="4"/>
  <c r="K915" i="4"/>
  <c r="L915" i="4"/>
  <c r="M915" i="4"/>
  <c r="AG915" i="4"/>
  <c r="AP915" i="4"/>
  <c r="AR915" i="4"/>
  <c r="C916" i="4"/>
  <c r="D916" i="4"/>
  <c r="E916" i="4"/>
  <c r="F916" i="4"/>
  <c r="G916" i="4"/>
  <c r="H916" i="4"/>
  <c r="J916" i="4"/>
  <c r="K916" i="4"/>
  <c r="L916" i="4"/>
  <c r="M916" i="4"/>
  <c r="AG916" i="4"/>
  <c r="AP916" i="4"/>
  <c r="AR916" i="4"/>
  <c r="C917" i="4"/>
  <c r="D917" i="4"/>
  <c r="E917" i="4"/>
  <c r="F917" i="4"/>
  <c r="G917" i="4"/>
  <c r="H917" i="4"/>
  <c r="J917" i="4"/>
  <c r="K917" i="4"/>
  <c r="L917" i="4"/>
  <c r="M917" i="4"/>
  <c r="AG917" i="4"/>
  <c r="AP917" i="4"/>
  <c r="AR917" i="4"/>
  <c r="C918" i="4"/>
  <c r="D918" i="4"/>
  <c r="E918" i="4"/>
  <c r="F918" i="4"/>
  <c r="G918" i="4"/>
  <c r="H918" i="4"/>
  <c r="J918" i="4"/>
  <c r="K918" i="4"/>
  <c r="L918" i="4"/>
  <c r="M918" i="4"/>
  <c r="AG918" i="4"/>
  <c r="AP918" i="4"/>
  <c r="AR918" i="4"/>
  <c r="C919" i="4"/>
  <c r="D919" i="4"/>
  <c r="E919" i="4"/>
  <c r="F919" i="4"/>
  <c r="G919" i="4"/>
  <c r="H919" i="4"/>
  <c r="J919" i="4"/>
  <c r="K919" i="4"/>
  <c r="L919" i="4"/>
  <c r="M919" i="4"/>
  <c r="AG919" i="4"/>
  <c r="AP919" i="4"/>
  <c r="AR919" i="4"/>
  <c r="C920" i="4"/>
  <c r="D920" i="4"/>
  <c r="E920" i="4"/>
  <c r="F920" i="4"/>
  <c r="G920" i="4"/>
  <c r="H920" i="4"/>
  <c r="J920" i="4"/>
  <c r="K920" i="4"/>
  <c r="L920" i="4"/>
  <c r="M920" i="4"/>
  <c r="AG920" i="4"/>
  <c r="AP920" i="4"/>
  <c r="AR920" i="4"/>
  <c r="C921" i="4"/>
  <c r="D921" i="4"/>
  <c r="E921" i="4"/>
  <c r="F921" i="4"/>
  <c r="G921" i="4"/>
  <c r="H921" i="4"/>
  <c r="J921" i="4"/>
  <c r="K921" i="4"/>
  <c r="L921" i="4"/>
  <c r="M921" i="4"/>
  <c r="AG921" i="4"/>
  <c r="AP921" i="4"/>
  <c r="AR921" i="4"/>
  <c r="C922" i="4"/>
  <c r="D922" i="4"/>
  <c r="E922" i="4"/>
  <c r="F922" i="4"/>
  <c r="G922" i="4"/>
  <c r="H922" i="4"/>
  <c r="J922" i="4"/>
  <c r="K922" i="4"/>
  <c r="L922" i="4"/>
  <c r="M922" i="4"/>
  <c r="AG922" i="4"/>
  <c r="AP922" i="4"/>
  <c r="AR922" i="4"/>
  <c r="C923" i="4"/>
  <c r="D923" i="4"/>
  <c r="E923" i="4"/>
  <c r="F923" i="4"/>
  <c r="G923" i="4"/>
  <c r="H923" i="4"/>
  <c r="J923" i="4"/>
  <c r="K923" i="4"/>
  <c r="L923" i="4"/>
  <c r="M923" i="4"/>
  <c r="AG923" i="4"/>
  <c r="AP923" i="4"/>
  <c r="AR923" i="4"/>
  <c r="C924" i="4"/>
  <c r="D924" i="4"/>
  <c r="E924" i="4"/>
  <c r="F924" i="4"/>
  <c r="G924" i="4"/>
  <c r="H924" i="4"/>
  <c r="J924" i="4"/>
  <c r="K924" i="4"/>
  <c r="L924" i="4"/>
  <c r="M924" i="4"/>
  <c r="AG924" i="4"/>
  <c r="AP924" i="4"/>
  <c r="AR924" i="4"/>
  <c r="C925" i="4"/>
  <c r="D925" i="4"/>
  <c r="E925" i="4"/>
  <c r="F925" i="4"/>
  <c r="G925" i="4"/>
  <c r="H925" i="4"/>
  <c r="J925" i="4"/>
  <c r="K925" i="4"/>
  <c r="L925" i="4"/>
  <c r="M925" i="4"/>
  <c r="AG925" i="4"/>
  <c r="AP925" i="4"/>
  <c r="AR925" i="4"/>
  <c r="C926" i="4"/>
  <c r="D926" i="4"/>
  <c r="E926" i="4"/>
  <c r="F926" i="4"/>
  <c r="G926" i="4"/>
  <c r="H926" i="4"/>
  <c r="J926" i="4"/>
  <c r="K926" i="4"/>
  <c r="L926" i="4"/>
  <c r="M926" i="4"/>
  <c r="AG926" i="4"/>
  <c r="AP926" i="4"/>
  <c r="AR926" i="4"/>
  <c r="C927" i="4"/>
  <c r="D927" i="4"/>
  <c r="E927" i="4"/>
  <c r="F927" i="4"/>
  <c r="G927" i="4"/>
  <c r="H927" i="4"/>
  <c r="J927" i="4"/>
  <c r="K927" i="4"/>
  <c r="L927" i="4"/>
  <c r="M927" i="4"/>
  <c r="AG927" i="4"/>
  <c r="AP927" i="4"/>
  <c r="AR927" i="4"/>
  <c r="C928" i="4"/>
  <c r="D928" i="4"/>
  <c r="E928" i="4"/>
  <c r="F928" i="4"/>
  <c r="G928" i="4"/>
  <c r="H928" i="4"/>
  <c r="J928" i="4"/>
  <c r="K928" i="4"/>
  <c r="L928" i="4"/>
  <c r="M928" i="4"/>
  <c r="AG928" i="4"/>
  <c r="AP928" i="4"/>
  <c r="AR928" i="4"/>
  <c r="C929" i="4"/>
  <c r="D929" i="4"/>
  <c r="E929" i="4"/>
  <c r="F929" i="4"/>
  <c r="G929" i="4"/>
  <c r="H929" i="4"/>
  <c r="J929" i="4"/>
  <c r="K929" i="4"/>
  <c r="L929" i="4"/>
  <c r="M929" i="4"/>
  <c r="AG929" i="4"/>
  <c r="AP929" i="4"/>
  <c r="AR929" i="4"/>
  <c r="C930" i="4"/>
  <c r="D930" i="4"/>
  <c r="E930" i="4"/>
  <c r="F930" i="4"/>
  <c r="G930" i="4"/>
  <c r="H930" i="4"/>
  <c r="J930" i="4"/>
  <c r="K930" i="4"/>
  <c r="L930" i="4"/>
  <c r="M930" i="4"/>
  <c r="AG930" i="4"/>
  <c r="AP930" i="4"/>
  <c r="AR930" i="4"/>
  <c r="C931" i="4"/>
  <c r="D931" i="4"/>
  <c r="E931" i="4"/>
  <c r="F931" i="4"/>
  <c r="G931" i="4"/>
  <c r="H931" i="4"/>
  <c r="J931" i="4"/>
  <c r="K931" i="4"/>
  <c r="L931" i="4"/>
  <c r="M931" i="4"/>
  <c r="AG931" i="4"/>
  <c r="AP931" i="4"/>
  <c r="AR931" i="4"/>
  <c r="C932" i="4"/>
  <c r="D932" i="4"/>
  <c r="E932" i="4"/>
  <c r="F932" i="4"/>
  <c r="G932" i="4"/>
  <c r="H932" i="4"/>
  <c r="J932" i="4"/>
  <c r="K932" i="4"/>
  <c r="L932" i="4"/>
  <c r="M932" i="4"/>
  <c r="AG932" i="4"/>
  <c r="AP932" i="4"/>
  <c r="AR932" i="4"/>
  <c r="C933" i="4"/>
  <c r="D933" i="4"/>
  <c r="E933" i="4"/>
  <c r="F933" i="4"/>
  <c r="G933" i="4"/>
  <c r="H933" i="4"/>
  <c r="J933" i="4"/>
  <c r="K933" i="4"/>
  <c r="L933" i="4"/>
  <c r="M933" i="4"/>
  <c r="AG933" i="4"/>
  <c r="AP933" i="4"/>
  <c r="AR933" i="4"/>
  <c r="C934" i="4"/>
  <c r="D934" i="4"/>
  <c r="E934" i="4"/>
  <c r="F934" i="4"/>
  <c r="G934" i="4"/>
  <c r="H934" i="4"/>
  <c r="J934" i="4"/>
  <c r="K934" i="4"/>
  <c r="L934" i="4"/>
  <c r="M934" i="4"/>
  <c r="AG934" i="4"/>
  <c r="AP934" i="4"/>
  <c r="AR934" i="4"/>
  <c r="C935" i="4"/>
  <c r="D935" i="4"/>
  <c r="E935" i="4"/>
  <c r="F935" i="4"/>
  <c r="G935" i="4"/>
  <c r="H935" i="4"/>
  <c r="J935" i="4"/>
  <c r="K935" i="4"/>
  <c r="L935" i="4"/>
  <c r="M935" i="4"/>
  <c r="AG935" i="4"/>
  <c r="AP935" i="4"/>
  <c r="AR935" i="4"/>
  <c r="C936" i="4"/>
  <c r="D936" i="4"/>
  <c r="E936" i="4"/>
  <c r="F936" i="4"/>
  <c r="G936" i="4"/>
  <c r="H936" i="4"/>
  <c r="J936" i="4"/>
  <c r="K936" i="4"/>
  <c r="L936" i="4"/>
  <c r="M936" i="4"/>
  <c r="AG936" i="4"/>
  <c r="AP936" i="4"/>
  <c r="AR936" i="4"/>
  <c r="C937" i="4"/>
  <c r="D937" i="4"/>
  <c r="E937" i="4"/>
  <c r="F937" i="4"/>
  <c r="G937" i="4"/>
  <c r="H937" i="4"/>
  <c r="J937" i="4"/>
  <c r="K937" i="4"/>
  <c r="L937" i="4"/>
  <c r="M937" i="4"/>
  <c r="AG937" i="4"/>
  <c r="AP937" i="4"/>
  <c r="AR937" i="4"/>
  <c r="C938" i="4"/>
  <c r="D938" i="4"/>
  <c r="E938" i="4"/>
  <c r="F938" i="4"/>
  <c r="G938" i="4"/>
  <c r="H938" i="4"/>
  <c r="J938" i="4"/>
  <c r="K938" i="4"/>
  <c r="L938" i="4"/>
  <c r="M938" i="4"/>
  <c r="AG938" i="4"/>
  <c r="AP938" i="4"/>
  <c r="AR938" i="4"/>
  <c r="C939" i="4"/>
  <c r="D939" i="4"/>
  <c r="E939" i="4"/>
  <c r="F939" i="4"/>
  <c r="G939" i="4"/>
  <c r="H939" i="4"/>
  <c r="J939" i="4"/>
  <c r="K939" i="4"/>
  <c r="L939" i="4"/>
  <c r="M939" i="4"/>
  <c r="AG939" i="4"/>
  <c r="AP939" i="4"/>
  <c r="AR939" i="4"/>
  <c r="C940" i="4"/>
  <c r="D940" i="4"/>
  <c r="E940" i="4"/>
  <c r="F940" i="4"/>
  <c r="G940" i="4"/>
  <c r="H940" i="4"/>
  <c r="J940" i="4"/>
  <c r="K940" i="4"/>
  <c r="L940" i="4"/>
  <c r="M940" i="4"/>
  <c r="AG940" i="4"/>
  <c r="AP940" i="4"/>
  <c r="AR940" i="4"/>
  <c r="C941" i="4"/>
  <c r="D941" i="4"/>
  <c r="E941" i="4"/>
  <c r="F941" i="4"/>
  <c r="G941" i="4"/>
  <c r="H941" i="4"/>
  <c r="J941" i="4"/>
  <c r="K941" i="4"/>
  <c r="L941" i="4"/>
  <c r="M941" i="4"/>
  <c r="AG941" i="4"/>
  <c r="AP941" i="4"/>
  <c r="AR941" i="4"/>
  <c r="C942" i="4"/>
  <c r="D942" i="4"/>
  <c r="E942" i="4"/>
  <c r="F942" i="4"/>
  <c r="G942" i="4"/>
  <c r="H942" i="4"/>
  <c r="J942" i="4"/>
  <c r="K942" i="4"/>
  <c r="L942" i="4"/>
  <c r="M942" i="4"/>
  <c r="AG942" i="4"/>
  <c r="AP942" i="4"/>
  <c r="AR942" i="4"/>
  <c r="C943" i="4"/>
  <c r="D943" i="4"/>
  <c r="E943" i="4"/>
  <c r="F943" i="4"/>
  <c r="G943" i="4"/>
  <c r="H943" i="4"/>
  <c r="J943" i="4"/>
  <c r="K943" i="4"/>
  <c r="L943" i="4"/>
  <c r="M943" i="4"/>
  <c r="AG943" i="4"/>
  <c r="AP943" i="4"/>
  <c r="AR943" i="4"/>
  <c r="C944" i="4"/>
  <c r="D944" i="4"/>
  <c r="E944" i="4"/>
  <c r="F944" i="4"/>
  <c r="G944" i="4"/>
  <c r="H944" i="4"/>
  <c r="J944" i="4"/>
  <c r="K944" i="4"/>
  <c r="L944" i="4"/>
  <c r="M944" i="4"/>
  <c r="AG944" i="4"/>
  <c r="AP944" i="4"/>
  <c r="AR944" i="4"/>
  <c r="C945" i="4"/>
  <c r="D945" i="4"/>
  <c r="E945" i="4"/>
  <c r="F945" i="4"/>
  <c r="G945" i="4"/>
  <c r="H945" i="4"/>
  <c r="J945" i="4"/>
  <c r="K945" i="4"/>
  <c r="L945" i="4"/>
  <c r="M945" i="4"/>
  <c r="AG945" i="4"/>
  <c r="AP945" i="4"/>
  <c r="AR945" i="4"/>
  <c r="C946" i="4"/>
  <c r="D946" i="4"/>
  <c r="E946" i="4"/>
  <c r="F946" i="4"/>
  <c r="G946" i="4"/>
  <c r="H946" i="4"/>
  <c r="J946" i="4"/>
  <c r="K946" i="4"/>
  <c r="L946" i="4"/>
  <c r="M946" i="4"/>
  <c r="AG946" i="4"/>
  <c r="AP946" i="4"/>
  <c r="AR946" i="4"/>
  <c r="C947" i="4"/>
  <c r="D947" i="4"/>
  <c r="E947" i="4"/>
  <c r="F947" i="4"/>
  <c r="G947" i="4"/>
  <c r="H947" i="4"/>
  <c r="J947" i="4"/>
  <c r="K947" i="4"/>
  <c r="L947" i="4"/>
  <c r="M947" i="4"/>
  <c r="AG947" i="4"/>
  <c r="AP947" i="4"/>
  <c r="AR947" i="4"/>
  <c r="C948" i="4"/>
  <c r="D948" i="4"/>
  <c r="E948" i="4"/>
  <c r="F948" i="4"/>
  <c r="G948" i="4"/>
  <c r="H948" i="4"/>
  <c r="J948" i="4"/>
  <c r="K948" i="4"/>
  <c r="L948" i="4"/>
  <c r="M948" i="4"/>
  <c r="AG948" i="4"/>
  <c r="AP948" i="4"/>
  <c r="AR948" i="4"/>
  <c r="C949" i="4"/>
  <c r="D949" i="4"/>
  <c r="E949" i="4"/>
  <c r="F949" i="4"/>
  <c r="G949" i="4"/>
  <c r="H949" i="4"/>
  <c r="J949" i="4"/>
  <c r="K949" i="4"/>
  <c r="L949" i="4"/>
  <c r="M949" i="4"/>
  <c r="AG949" i="4"/>
  <c r="AP949" i="4"/>
  <c r="AR949" i="4"/>
  <c r="C950" i="4"/>
  <c r="D950" i="4"/>
  <c r="E950" i="4"/>
  <c r="F950" i="4"/>
  <c r="G950" i="4"/>
  <c r="H950" i="4"/>
  <c r="J950" i="4"/>
  <c r="K950" i="4"/>
  <c r="L950" i="4"/>
  <c r="M950" i="4"/>
  <c r="AG950" i="4"/>
  <c r="AP950" i="4"/>
  <c r="AR950" i="4"/>
  <c r="C951" i="4"/>
  <c r="D951" i="4"/>
  <c r="E951" i="4"/>
  <c r="F951" i="4"/>
  <c r="G951" i="4"/>
  <c r="H951" i="4"/>
  <c r="J951" i="4"/>
  <c r="K951" i="4"/>
  <c r="L951" i="4"/>
  <c r="M951" i="4"/>
  <c r="AG951" i="4"/>
  <c r="AP951" i="4"/>
  <c r="AR951" i="4"/>
  <c r="C952" i="4"/>
  <c r="D952" i="4"/>
  <c r="E952" i="4"/>
  <c r="F952" i="4"/>
  <c r="G952" i="4"/>
  <c r="H952" i="4"/>
  <c r="J952" i="4"/>
  <c r="K952" i="4"/>
  <c r="L952" i="4"/>
  <c r="M952" i="4"/>
  <c r="AG952" i="4"/>
  <c r="AP952" i="4"/>
  <c r="AR952" i="4"/>
  <c r="C953" i="4"/>
  <c r="D953" i="4"/>
  <c r="E953" i="4"/>
  <c r="F953" i="4"/>
  <c r="G953" i="4"/>
  <c r="H953" i="4"/>
  <c r="J953" i="4"/>
  <c r="K953" i="4"/>
  <c r="L953" i="4"/>
  <c r="M953" i="4"/>
  <c r="AG953" i="4"/>
  <c r="AP953" i="4"/>
  <c r="AR953" i="4"/>
  <c r="C954" i="4"/>
  <c r="D954" i="4"/>
  <c r="E954" i="4"/>
  <c r="F954" i="4"/>
  <c r="G954" i="4"/>
  <c r="H954" i="4"/>
  <c r="J954" i="4"/>
  <c r="K954" i="4"/>
  <c r="L954" i="4"/>
  <c r="M954" i="4"/>
  <c r="AG954" i="4"/>
  <c r="AP954" i="4"/>
  <c r="AR954" i="4"/>
  <c r="C955" i="4"/>
  <c r="D955" i="4"/>
  <c r="E955" i="4"/>
  <c r="F955" i="4"/>
  <c r="G955" i="4"/>
  <c r="H955" i="4"/>
  <c r="J955" i="4"/>
  <c r="K955" i="4"/>
  <c r="L955" i="4"/>
  <c r="M955" i="4"/>
  <c r="AG955" i="4"/>
  <c r="AP955" i="4"/>
  <c r="AR955" i="4"/>
  <c r="C956" i="4"/>
  <c r="D956" i="4"/>
  <c r="E956" i="4"/>
  <c r="F956" i="4"/>
  <c r="G956" i="4"/>
  <c r="H956" i="4"/>
  <c r="J956" i="4"/>
  <c r="K956" i="4"/>
  <c r="L956" i="4"/>
  <c r="M956" i="4"/>
  <c r="AG956" i="4"/>
  <c r="AP956" i="4"/>
  <c r="AR956" i="4"/>
  <c r="C957" i="4"/>
  <c r="D957" i="4"/>
  <c r="E957" i="4"/>
  <c r="F957" i="4"/>
  <c r="G957" i="4"/>
  <c r="H957" i="4"/>
  <c r="J957" i="4"/>
  <c r="K957" i="4"/>
  <c r="L957" i="4"/>
  <c r="M957" i="4"/>
  <c r="AG957" i="4"/>
  <c r="AP957" i="4"/>
  <c r="AR957" i="4"/>
  <c r="C958" i="4"/>
  <c r="D958" i="4"/>
  <c r="E958" i="4"/>
  <c r="F958" i="4"/>
  <c r="G958" i="4"/>
  <c r="H958" i="4"/>
  <c r="J958" i="4"/>
  <c r="K958" i="4"/>
  <c r="L958" i="4"/>
  <c r="M958" i="4"/>
  <c r="AG958" i="4"/>
  <c r="AP958" i="4"/>
  <c r="AR958" i="4"/>
  <c r="C959" i="4"/>
  <c r="D959" i="4"/>
  <c r="E959" i="4"/>
  <c r="F959" i="4"/>
  <c r="G959" i="4"/>
  <c r="H959" i="4"/>
  <c r="J959" i="4"/>
  <c r="K959" i="4"/>
  <c r="L959" i="4"/>
  <c r="M959" i="4"/>
  <c r="AG959" i="4"/>
  <c r="AP959" i="4"/>
  <c r="AR959" i="4"/>
  <c r="C960" i="4"/>
  <c r="D960" i="4"/>
  <c r="E960" i="4"/>
  <c r="F960" i="4"/>
  <c r="G960" i="4"/>
  <c r="H960" i="4"/>
  <c r="J960" i="4"/>
  <c r="K960" i="4"/>
  <c r="L960" i="4"/>
  <c r="M960" i="4"/>
  <c r="AG960" i="4"/>
  <c r="AP960" i="4"/>
  <c r="AR960" i="4"/>
  <c r="C961" i="4"/>
  <c r="D961" i="4"/>
  <c r="E961" i="4"/>
  <c r="F961" i="4"/>
  <c r="G961" i="4"/>
  <c r="H961" i="4"/>
  <c r="J961" i="4"/>
  <c r="K961" i="4"/>
  <c r="L961" i="4"/>
  <c r="M961" i="4"/>
  <c r="AG961" i="4"/>
  <c r="AP961" i="4"/>
  <c r="AR961" i="4"/>
  <c r="C962" i="4"/>
  <c r="D962" i="4"/>
  <c r="E962" i="4"/>
  <c r="F962" i="4"/>
  <c r="G962" i="4"/>
  <c r="H962" i="4"/>
  <c r="J962" i="4"/>
  <c r="K962" i="4"/>
  <c r="L962" i="4"/>
  <c r="M962" i="4"/>
  <c r="AG962" i="4"/>
  <c r="AP962" i="4"/>
  <c r="AR962" i="4"/>
  <c r="C963" i="4"/>
  <c r="D963" i="4"/>
  <c r="E963" i="4"/>
  <c r="F963" i="4"/>
  <c r="G963" i="4"/>
  <c r="H963" i="4"/>
  <c r="J963" i="4"/>
  <c r="K963" i="4"/>
  <c r="L963" i="4"/>
  <c r="M963" i="4"/>
  <c r="AG963" i="4"/>
  <c r="AP963" i="4"/>
  <c r="AR963" i="4"/>
  <c r="C964" i="4"/>
  <c r="D964" i="4"/>
  <c r="E964" i="4"/>
  <c r="F964" i="4"/>
  <c r="G964" i="4"/>
  <c r="H964" i="4"/>
  <c r="J964" i="4"/>
  <c r="K964" i="4"/>
  <c r="L964" i="4"/>
  <c r="M964" i="4"/>
  <c r="AG964" i="4"/>
  <c r="AP964" i="4"/>
  <c r="AR964" i="4"/>
  <c r="C965" i="4"/>
  <c r="D965" i="4"/>
  <c r="E965" i="4"/>
  <c r="F965" i="4"/>
  <c r="G965" i="4"/>
  <c r="H965" i="4"/>
  <c r="J965" i="4"/>
  <c r="K965" i="4"/>
  <c r="L965" i="4"/>
  <c r="M965" i="4"/>
  <c r="AG965" i="4"/>
  <c r="AP965" i="4"/>
  <c r="AR965" i="4"/>
  <c r="C966" i="4"/>
  <c r="D966" i="4"/>
  <c r="E966" i="4"/>
  <c r="F966" i="4"/>
  <c r="G966" i="4"/>
  <c r="H966" i="4"/>
  <c r="J966" i="4"/>
  <c r="K966" i="4"/>
  <c r="L966" i="4"/>
  <c r="M966" i="4"/>
  <c r="AG966" i="4"/>
  <c r="AP966" i="4"/>
  <c r="AR966" i="4"/>
  <c r="C967" i="4"/>
  <c r="D967" i="4"/>
  <c r="E967" i="4"/>
  <c r="F967" i="4"/>
  <c r="G967" i="4"/>
  <c r="H967" i="4"/>
  <c r="J967" i="4"/>
  <c r="K967" i="4"/>
  <c r="L967" i="4"/>
  <c r="M967" i="4"/>
  <c r="AG967" i="4"/>
  <c r="AP967" i="4"/>
  <c r="AR967" i="4"/>
  <c r="C968" i="4"/>
  <c r="D968" i="4"/>
  <c r="E968" i="4"/>
  <c r="F968" i="4"/>
  <c r="G968" i="4"/>
  <c r="H968" i="4"/>
  <c r="J968" i="4"/>
  <c r="K968" i="4"/>
  <c r="L968" i="4"/>
  <c r="M968" i="4"/>
  <c r="AG968" i="4"/>
  <c r="AP968" i="4"/>
  <c r="AR968" i="4"/>
  <c r="C969" i="4"/>
  <c r="D969" i="4"/>
  <c r="E969" i="4"/>
  <c r="F969" i="4"/>
  <c r="G969" i="4"/>
  <c r="H969" i="4"/>
  <c r="J969" i="4"/>
  <c r="K969" i="4"/>
  <c r="L969" i="4"/>
  <c r="M969" i="4"/>
  <c r="AG969" i="4"/>
  <c r="AP969" i="4"/>
  <c r="AR969" i="4"/>
  <c r="C970" i="4"/>
  <c r="D970" i="4"/>
  <c r="E970" i="4"/>
  <c r="F970" i="4"/>
  <c r="G970" i="4"/>
  <c r="H970" i="4"/>
  <c r="J970" i="4"/>
  <c r="K970" i="4"/>
  <c r="L970" i="4"/>
  <c r="M970" i="4"/>
  <c r="AG970" i="4"/>
  <c r="AP970" i="4"/>
  <c r="AR970" i="4"/>
  <c r="C971" i="4"/>
  <c r="D971" i="4"/>
  <c r="E971" i="4"/>
  <c r="F971" i="4"/>
  <c r="G971" i="4"/>
  <c r="H971" i="4"/>
  <c r="J971" i="4"/>
  <c r="K971" i="4"/>
  <c r="L971" i="4"/>
  <c r="M971" i="4"/>
  <c r="AG971" i="4"/>
  <c r="AP971" i="4"/>
  <c r="AR971" i="4"/>
  <c r="C972" i="4"/>
  <c r="D972" i="4"/>
  <c r="E972" i="4"/>
  <c r="F972" i="4"/>
  <c r="G972" i="4"/>
  <c r="H972" i="4"/>
  <c r="J972" i="4"/>
  <c r="K972" i="4"/>
  <c r="L972" i="4"/>
  <c r="M972" i="4"/>
  <c r="AG972" i="4"/>
  <c r="AP972" i="4"/>
  <c r="AR972" i="4"/>
  <c r="C973" i="4"/>
  <c r="D973" i="4"/>
  <c r="E973" i="4"/>
  <c r="F973" i="4"/>
  <c r="G973" i="4"/>
  <c r="H973" i="4"/>
  <c r="J973" i="4"/>
  <c r="K973" i="4"/>
  <c r="L973" i="4"/>
  <c r="M973" i="4"/>
  <c r="AG973" i="4"/>
  <c r="AP973" i="4"/>
  <c r="AR973" i="4"/>
  <c r="C974" i="4"/>
  <c r="D974" i="4"/>
  <c r="E974" i="4"/>
  <c r="F974" i="4"/>
  <c r="G974" i="4"/>
  <c r="H974" i="4"/>
  <c r="J974" i="4"/>
  <c r="K974" i="4"/>
  <c r="L974" i="4"/>
  <c r="M974" i="4"/>
  <c r="AG974" i="4"/>
  <c r="AP974" i="4"/>
  <c r="AR974" i="4"/>
  <c r="C975" i="4"/>
  <c r="D975" i="4"/>
  <c r="E975" i="4"/>
  <c r="F975" i="4"/>
  <c r="G975" i="4"/>
  <c r="H975" i="4"/>
  <c r="J975" i="4"/>
  <c r="K975" i="4"/>
  <c r="L975" i="4"/>
  <c r="M975" i="4"/>
  <c r="AG975" i="4"/>
  <c r="AP975" i="4"/>
  <c r="AR975" i="4"/>
  <c r="C976" i="4"/>
  <c r="D976" i="4"/>
  <c r="E976" i="4"/>
  <c r="F976" i="4"/>
  <c r="G976" i="4"/>
  <c r="H976" i="4"/>
  <c r="J976" i="4"/>
  <c r="K976" i="4"/>
  <c r="L976" i="4"/>
  <c r="M976" i="4"/>
  <c r="AG976" i="4"/>
  <c r="AP976" i="4"/>
  <c r="AR976" i="4"/>
  <c r="C977" i="4"/>
  <c r="D977" i="4"/>
  <c r="E977" i="4"/>
  <c r="F977" i="4"/>
  <c r="G977" i="4"/>
  <c r="H977" i="4"/>
  <c r="J977" i="4"/>
  <c r="K977" i="4"/>
  <c r="L977" i="4"/>
  <c r="M977" i="4"/>
  <c r="AG977" i="4"/>
  <c r="AP977" i="4"/>
  <c r="AR977" i="4"/>
  <c r="C978" i="4"/>
  <c r="D978" i="4"/>
  <c r="E978" i="4"/>
  <c r="F978" i="4"/>
  <c r="G978" i="4"/>
  <c r="H978" i="4"/>
  <c r="J978" i="4"/>
  <c r="K978" i="4"/>
  <c r="L978" i="4"/>
  <c r="M978" i="4"/>
  <c r="AG978" i="4"/>
  <c r="AP978" i="4"/>
  <c r="AR978" i="4"/>
  <c r="C979" i="4"/>
  <c r="D979" i="4"/>
  <c r="E979" i="4"/>
  <c r="F979" i="4"/>
  <c r="G979" i="4"/>
  <c r="H979" i="4"/>
  <c r="J979" i="4"/>
  <c r="K979" i="4"/>
  <c r="L979" i="4"/>
  <c r="M979" i="4"/>
  <c r="AG979" i="4"/>
  <c r="AP979" i="4"/>
  <c r="AR979" i="4"/>
  <c r="C980" i="4"/>
  <c r="D980" i="4"/>
  <c r="E980" i="4"/>
  <c r="F980" i="4"/>
  <c r="G980" i="4"/>
  <c r="H980" i="4"/>
  <c r="J980" i="4"/>
  <c r="K980" i="4"/>
  <c r="L980" i="4"/>
  <c r="M980" i="4"/>
  <c r="AG980" i="4"/>
  <c r="AP980" i="4"/>
  <c r="AR980" i="4"/>
  <c r="C981" i="4"/>
  <c r="D981" i="4"/>
  <c r="E981" i="4"/>
  <c r="F981" i="4"/>
  <c r="G981" i="4"/>
  <c r="H981" i="4"/>
  <c r="J981" i="4"/>
  <c r="K981" i="4"/>
  <c r="L981" i="4"/>
  <c r="M981" i="4"/>
  <c r="AG981" i="4"/>
  <c r="AP981" i="4"/>
  <c r="AR981" i="4"/>
  <c r="C982" i="4"/>
  <c r="D982" i="4"/>
  <c r="E982" i="4"/>
  <c r="F982" i="4"/>
  <c r="G982" i="4"/>
  <c r="H982" i="4"/>
  <c r="J982" i="4"/>
  <c r="K982" i="4"/>
  <c r="L982" i="4"/>
  <c r="M982" i="4"/>
  <c r="AG982" i="4"/>
  <c r="AP982" i="4"/>
  <c r="AR982" i="4"/>
  <c r="C983" i="4"/>
  <c r="D983" i="4"/>
  <c r="E983" i="4"/>
  <c r="F983" i="4"/>
  <c r="G983" i="4"/>
  <c r="H983" i="4"/>
  <c r="J983" i="4"/>
  <c r="K983" i="4"/>
  <c r="L983" i="4"/>
  <c r="M983" i="4"/>
  <c r="AG983" i="4"/>
  <c r="AP983" i="4"/>
  <c r="AR983" i="4"/>
  <c r="C984" i="4"/>
  <c r="D984" i="4"/>
  <c r="E984" i="4"/>
  <c r="F984" i="4"/>
  <c r="G984" i="4"/>
  <c r="H984" i="4"/>
  <c r="J984" i="4"/>
  <c r="K984" i="4"/>
  <c r="L984" i="4"/>
  <c r="M984" i="4"/>
  <c r="AG984" i="4"/>
  <c r="AP984" i="4"/>
  <c r="AR984" i="4"/>
  <c r="C985" i="4"/>
  <c r="D985" i="4"/>
  <c r="E985" i="4"/>
  <c r="F985" i="4"/>
  <c r="G985" i="4"/>
  <c r="H985" i="4"/>
  <c r="J985" i="4"/>
  <c r="K985" i="4"/>
  <c r="L985" i="4"/>
  <c r="M985" i="4"/>
  <c r="AG985" i="4"/>
  <c r="AP985" i="4"/>
  <c r="AR985" i="4"/>
  <c r="C986" i="4"/>
  <c r="D986" i="4"/>
  <c r="E986" i="4"/>
  <c r="F986" i="4"/>
  <c r="G986" i="4"/>
  <c r="H986" i="4"/>
  <c r="J986" i="4"/>
  <c r="K986" i="4"/>
  <c r="L986" i="4"/>
  <c r="M986" i="4"/>
  <c r="AG986" i="4"/>
  <c r="AP986" i="4"/>
  <c r="AR986" i="4"/>
  <c r="C987" i="4"/>
  <c r="D987" i="4"/>
  <c r="E987" i="4"/>
  <c r="F987" i="4"/>
  <c r="G987" i="4"/>
  <c r="H987" i="4"/>
  <c r="J987" i="4"/>
  <c r="K987" i="4"/>
  <c r="L987" i="4"/>
  <c r="M987" i="4"/>
  <c r="AG987" i="4"/>
  <c r="AP987" i="4"/>
  <c r="AR987" i="4"/>
  <c r="C988" i="4"/>
  <c r="D988" i="4"/>
  <c r="E988" i="4"/>
  <c r="F988" i="4"/>
  <c r="G988" i="4"/>
  <c r="H988" i="4"/>
  <c r="J988" i="4"/>
  <c r="K988" i="4"/>
  <c r="L988" i="4"/>
  <c r="M988" i="4"/>
  <c r="AG988" i="4"/>
  <c r="AP988" i="4"/>
  <c r="AR988" i="4"/>
  <c r="C989" i="4"/>
  <c r="D989" i="4"/>
  <c r="E989" i="4"/>
  <c r="F989" i="4"/>
  <c r="G989" i="4"/>
  <c r="H989" i="4"/>
  <c r="J989" i="4"/>
  <c r="K989" i="4"/>
  <c r="L989" i="4"/>
  <c r="M989" i="4"/>
  <c r="AG989" i="4"/>
  <c r="AP989" i="4"/>
  <c r="AR989" i="4"/>
  <c r="C990" i="4"/>
  <c r="D990" i="4"/>
  <c r="E990" i="4"/>
  <c r="F990" i="4"/>
  <c r="G990" i="4"/>
  <c r="H990" i="4"/>
  <c r="J990" i="4"/>
  <c r="K990" i="4"/>
  <c r="L990" i="4"/>
  <c r="M990" i="4"/>
  <c r="AG990" i="4"/>
  <c r="AP990" i="4"/>
  <c r="AR990" i="4"/>
  <c r="C991" i="4"/>
  <c r="D991" i="4"/>
  <c r="E991" i="4"/>
  <c r="F991" i="4"/>
  <c r="G991" i="4"/>
  <c r="H991" i="4"/>
  <c r="J991" i="4"/>
  <c r="K991" i="4"/>
  <c r="L991" i="4"/>
  <c r="M991" i="4"/>
  <c r="AG991" i="4"/>
  <c r="AP991" i="4"/>
  <c r="AR991" i="4"/>
  <c r="C992" i="4"/>
  <c r="D992" i="4"/>
  <c r="E992" i="4"/>
  <c r="F992" i="4"/>
  <c r="G992" i="4"/>
  <c r="H992" i="4"/>
  <c r="J992" i="4"/>
  <c r="K992" i="4"/>
  <c r="L992" i="4"/>
  <c r="M992" i="4"/>
  <c r="AG992" i="4"/>
  <c r="AP992" i="4"/>
  <c r="AR992" i="4"/>
  <c r="C993" i="4"/>
  <c r="D993" i="4"/>
  <c r="E993" i="4"/>
  <c r="F993" i="4"/>
  <c r="G993" i="4"/>
  <c r="H993" i="4"/>
  <c r="J993" i="4"/>
  <c r="K993" i="4"/>
  <c r="L993" i="4"/>
  <c r="M993" i="4"/>
  <c r="AG993" i="4"/>
  <c r="AP993" i="4"/>
  <c r="AR993" i="4"/>
  <c r="C994" i="4"/>
  <c r="D994" i="4"/>
  <c r="E994" i="4"/>
  <c r="F994" i="4"/>
  <c r="G994" i="4"/>
  <c r="H994" i="4"/>
  <c r="J994" i="4"/>
  <c r="K994" i="4"/>
  <c r="L994" i="4"/>
  <c r="M994" i="4"/>
  <c r="AG994" i="4"/>
  <c r="AP994" i="4"/>
  <c r="AR994" i="4"/>
  <c r="C995" i="4"/>
  <c r="D995" i="4"/>
  <c r="E995" i="4"/>
  <c r="F995" i="4"/>
  <c r="G995" i="4"/>
  <c r="H995" i="4"/>
  <c r="J995" i="4"/>
  <c r="K995" i="4"/>
  <c r="L995" i="4"/>
  <c r="M995" i="4"/>
  <c r="AG995" i="4"/>
  <c r="AP995" i="4"/>
  <c r="AR995" i="4"/>
  <c r="C996" i="4"/>
  <c r="D996" i="4"/>
  <c r="E996" i="4"/>
  <c r="F996" i="4"/>
  <c r="G996" i="4"/>
  <c r="H996" i="4"/>
  <c r="J996" i="4"/>
  <c r="K996" i="4"/>
  <c r="L996" i="4"/>
  <c r="M996" i="4"/>
  <c r="AG996" i="4"/>
  <c r="AP996" i="4"/>
  <c r="AR996" i="4"/>
  <c r="C997" i="4"/>
  <c r="D997" i="4"/>
  <c r="E997" i="4"/>
  <c r="F997" i="4"/>
  <c r="G997" i="4"/>
  <c r="H997" i="4"/>
  <c r="J997" i="4"/>
  <c r="K997" i="4"/>
  <c r="L997" i="4"/>
  <c r="M997" i="4"/>
  <c r="AG997" i="4"/>
  <c r="AP997" i="4"/>
  <c r="AR997" i="4"/>
  <c r="C998" i="4"/>
  <c r="D998" i="4"/>
  <c r="E998" i="4"/>
  <c r="F998" i="4"/>
  <c r="G998" i="4"/>
  <c r="H998" i="4"/>
  <c r="J998" i="4"/>
  <c r="K998" i="4"/>
  <c r="L998" i="4"/>
  <c r="M998" i="4"/>
  <c r="AG998" i="4"/>
  <c r="AP998" i="4"/>
  <c r="AR998" i="4"/>
  <c r="C999" i="4"/>
  <c r="D999" i="4"/>
  <c r="E999" i="4"/>
  <c r="F999" i="4"/>
  <c r="G999" i="4"/>
  <c r="H999" i="4"/>
  <c r="J999" i="4"/>
  <c r="K999" i="4"/>
  <c r="L999" i="4"/>
  <c r="M999" i="4"/>
  <c r="AG999" i="4"/>
  <c r="AP999" i="4"/>
  <c r="AR999" i="4"/>
  <c r="C1000" i="4"/>
  <c r="D1000" i="4"/>
  <c r="E1000" i="4"/>
  <c r="F1000" i="4"/>
  <c r="G1000" i="4"/>
  <c r="H1000" i="4"/>
  <c r="J1000" i="4"/>
  <c r="K1000" i="4"/>
  <c r="L1000" i="4"/>
  <c r="M1000" i="4"/>
  <c r="AG1000" i="4"/>
  <c r="AP1000" i="4"/>
  <c r="AR1000" i="4"/>
  <c r="C1001" i="4"/>
  <c r="D1001" i="4"/>
  <c r="E1001" i="4"/>
  <c r="F1001" i="4"/>
  <c r="G1001" i="4"/>
  <c r="H1001" i="4"/>
  <c r="J1001" i="4"/>
  <c r="K1001" i="4"/>
  <c r="L1001" i="4"/>
  <c r="M1001" i="4"/>
  <c r="AG1001" i="4"/>
  <c r="AP1001" i="4"/>
  <c r="AR1001" i="4"/>
  <c r="C1002" i="4"/>
  <c r="D1002" i="4"/>
  <c r="E1002" i="4"/>
  <c r="F1002" i="4"/>
  <c r="G1002" i="4"/>
  <c r="H1002" i="4"/>
  <c r="J1002" i="4"/>
  <c r="K1002" i="4"/>
  <c r="L1002" i="4"/>
  <c r="M1002" i="4"/>
  <c r="AG1002" i="4"/>
  <c r="AP1002" i="4"/>
  <c r="AR1002" i="4"/>
  <c r="C1003" i="4"/>
  <c r="D1003" i="4"/>
  <c r="E1003" i="4"/>
  <c r="F1003" i="4"/>
  <c r="G1003" i="4"/>
  <c r="H1003" i="4"/>
  <c r="J1003" i="4"/>
  <c r="K1003" i="4"/>
  <c r="L1003" i="4"/>
  <c r="M1003" i="4"/>
  <c r="AG1003" i="4"/>
  <c r="AP1003" i="4"/>
  <c r="AR1003" i="4"/>
  <c r="C1004" i="4"/>
  <c r="D1004" i="4"/>
  <c r="E1004" i="4"/>
  <c r="F1004" i="4"/>
  <c r="G1004" i="4"/>
  <c r="H1004" i="4"/>
  <c r="J1004" i="4"/>
  <c r="K1004" i="4"/>
  <c r="L1004" i="4"/>
  <c r="M1004" i="4"/>
  <c r="AG1004" i="4"/>
  <c r="AP1004" i="4"/>
  <c r="AR1004" i="4"/>
  <c r="C1005" i="4"/>
  <c r="D1005" i="4"/>
  <c r="E1005" i="4"/>
  <c r="F1005" i="4"/>
  <c r="G1005" i="4"/>
  <c r="H1005" i="4"/>
  <c r="J1005" i="4"/>
  <c r="K1005" i="4"/>
  <c r="L1005" i="4"/>
  <c r="M1005" i="4"/>
  <c r="AG1005" i="4"/>
  <c r="AP1005" i="4"/>
  <c r="AR1005" i="4"/>
  <c r="C1006" i="4"/>
  <c r="D1006" i="4"/>
  <c r="E1006" i="4"/>
  <c r="F1006" i="4"/>
  <c r="G1006" i="4"/>
  <c r="H1006" i="4"/>
  <c r="J1006" i="4"/>
  <c r="K1006" i="4"/>
  <c r="L1006" i="4"/>
  <c r="M1006" i="4"/>
  <c r="AG1006" i="4"/>
  <c r="AP1006" i="4"/>
  <c r="AR1006" i="4"/>
  <c r="C1007" i="4"/>
  <c r="D1007" i="4"/>
  <c r="E1007" i="4"/>
  <c r="F1007" i="4"/>
  <c r="G1007" i="4"/>
  <c r="H1007" i="4"/>
  <c r="J1007" i="4"/>
  <c r="K1007" i="4"/>
  <c r="L1007" i="4"/>
  <c r="M1007" i="4"/>
  <c r="AG1007" i="4"/>
  <c r="AP1007" i="4"/>
  <c r="AR1007" i="4"/>
  <c r="C1008" i="4"/>
  <c r="D1008" i="4"/>
  <c r="E1008" i="4"/>
  <c r="F1008" i="4"/>
  <c r="G1008" i="4"/>
  <c r="H1008" i="4"/>
  <c r="J1008" i="4"/>
  <c r="K1008" i="4"/>
  <c r="L1008" i="4"/>
  <c r="M1008" i="4"/>
  <c r="AG1008" i="4"/>
  <c r="AP1008" i="4"/>
  <c r="AR1008" i="4"/>
  <c r="C1009" i="4"/>
  <c r="D1009" i="4"/>
  <c r="E1009" i="4"/>
  <c r="F1009" i="4"/>
  <c r="G1009" i="4"/>
  <c r="H1009" i="4"/>
  <c r="J1009" i="4"/>
  <c r="K1009" i="4"/>
  <c r="L1009" i="4"/>
  <c r="M1009" i="4"/>
  <c r="AG1009" i="4"/>
  <c r="AP1009" i="4"/>
  <c r="AR1009" i="4"/>
  <c r="C1010" i="4"/>
  <c r="D1010" i="4"/>
  <c r="E1010" i="4"/>
  <c r="F1010" i="4"/>
  <c r="G1010" i="4"/>
  <c r="H1010" i="4"/>
  <c r="J1010" i="4"/>
  <c r="K1010" i="4"/>
  <c r="L1010" i="4"/>
  <c r="M1010" i="4"/>
  <c r="AG1010" i="4"/>
  <c r="AP1010" i="4"/>
  <c r="AR1010" i="4"/>
  <c r="C1011" i="4"/>
  <c r="D1011" i="4"/>
  <c r="E1011" i="4"/>
  <c r="F1011" i="4"/>
  <c r="G1011" i="4"/>
  <c r="H1011" i="4"/>
  <c r="J1011" i="4"/>
  <c r="K1011" i="4"/>
  <c r="L1011" i="4"/>
  <c r="M1011" i="4"/>
  <c r="AG1011" i="4"/>
  <c r="AP1011" i="4"/>
  <c r="AR1011" i="4"/>
  <c r="C1012" i="4"/>
  <c r="D1012" i="4"/>
  <c r="E1012" i="4"/>
  <c r="F1012" i="4"/>
  <c r="G1012" i="4"/>
  <c r="H1012" i="4"/>
  <c r="J1012" i="4"/>
  <c r="K1012" i="4"/>
  <c r="L1012" i="4"/>
  <c r="M1012" i="4"/>
  <c r="AG1012" i="4"/>
  <c r="AP1012" i="4"/>
  <c r="AR1012" i="4"/>
  <c r="C1013" i="4"/>
  <c r="D1013" i="4"/>
  <c r="E1013" i="4"/>
  <c r="F1013" i="4"/>
  <c r="G1013" i="4"/>
  <c r="H1013" i="4"/>
  <c r="J1013" i="4"/>
  <c r="K1013" i="4"/>
  <c r="L1013" i="4"/>
  <c r="M1013" i="4"/>
  <c r="AG1013" i="4"/>
  <c r="AP1013" i="4"/>
  <c r="AR1013" i="4"/>
  <c r="C1014" i="4"/>
  <c r="D1014" i="4"/>
  <c r="E1014" i="4"/>
  <c r="F1014" i="4"/>
  <c r="G1014" i="4"/>
  <c r="H1014" i="4"/>
  <c r="J1014" i="4"/>
  <c r="K1014" i="4"/>
  <c r="L1014" i="4"/>
  <c r="M1014" i="4"/>
  <c r="AG1014" i="4"/>
  <c r="AP1014" i="4"/>
  <c r="AR1014" i="4"/>
  <c r="C1015" i="4"/>
  <c r="D1015" i="4"/>
  <c r="E1015" i="4"/>
  <c r="F1015" i="4"/>
  <c r="G1015" i="4"/>
  <c r="H1015" i="4"/>
  <c r="J1015" i="4"/>
  <c r="K1015" i="4"/>
  <c r="L1015" i="4"/>
  <c r="M1015" i="4"/>
  <c r="AG1015" i="4"/>
  <c r="AP1015" i="4"/>
  <c r="AR1015" i="4"/>
  <c r="C1016" i="4"/>
  <c r="D1016" i="4"/>
  <c r="E1016" i="4"/>
  <c r="F1016" i="4"/>
  <c r="G1016" i="4"/>
  <c r="H1016" i="4"/>
  <c r="J1016" i="4"/>
  <c r="K1016" i="4"/>
  <c r="L1016" i="4"/>
  <c r="M1016" i="4"/>
  <c r="AG1016" i="4"/>
  <c r="AP1016" i="4"/>
  <c r="AR1016" i="4"/>
  <c r="C1017" i="4"/>
  <c r="D1017" i="4"/>
  <c r="E1017" i="4"/>
  <c r="F1017" i="4"/>
  <c r="G1017" i="4"/>
  <c r="H1017" i="4"/>
  <c r="J1017" i="4"/>
  <c r="K1017" i="4"/>
  <c r="L1017" i="4"/>
  <c r="M1017" i="4"/>
  <c r="AG1017" i="4"/>
  <c r="AP1017" i="4"/>
  <c r="AR1017" i="4"/>
  <c r="C1018" i="4"/>
  <c r="D1018" i="4"/>
  <c r="E1018" i="4"/>
  <c r="F1018" i="4"/>
  <c r="G1018" i="4"/>
  <c r="H1018" i="4"/>
  <c r="J1018" i="4"/>
  <c r="K1018" i="4"/>
  <c r="L1018" i="4"/>
  <c r="M1018" i="4"/>
  <c r="AG1018" i="4"/>
  <c r="AP1018" i="4"/>
  <c r="AR1018" i="4"/>
  <c r="C1019" i="4"/>
  <c r="D1019" i="4"/>
  <c r="E1019" i="4"/>
  <c r="F1019" i="4"/>
  <c r="G1019" i="4"/>
  <c r="H1019" i="4"/>
  <c r="J1019" i="4"/>
  <c r="K1019" i="4"/>
  <c r="L1019" i="4"/>
  <c r="M1019" i="4"/>
  <c r="AG1019" i="4"/>
  <c r="AP1019" i="4"/>
  <c r="AR1019" i="4"/>
  <c r="C1020" i="4"/>
  <c r="D1020" i="4"/>
  <c r="E1020" i="4"/>
  <c r="F1020" i="4"/>
  <c r="G1020" i="4"/>
  <c r="H1020" i="4"/>
  <c r="J1020" i="4"/>
  <c r="K1020" i="4"/>
  <c r="L1020" i="4"/>
  <c r="M1020" i="4"/>
  <c r="AG1020" i="4"/>
  <c r="AP1020" i="4"/>
  <c r="AR1020" i="4"/>
  <c r="C1021" i="4"/>
  <c r="D1021" i="4"/>
  <c r="E1021" i="4"/>
  <c r="F1021" i="4"/>
  <c r="G1021" i="4"/>
  <c r="H1021" i="4"/>
  <c r="J1021" i="4"/>
  <c r="K1021" i="4"/>
  <c r="L1021" i="4"/>
  <c r="M1021" i="4"/>
  <c r="AG1021" i="4"/>
  <c r="AP1021" i="4"/>
  <c r="AR1021" i="4"/>
  <c r="C1022" i="4"/>
  <c r="D1022" i="4"/>
  <c r="E1022" i="4"/>
  <c r="F1022" i="4"/>
  <c r="G1022" i="4"/>
  <c r="H1022" i="4"/>
  <c r="J1022" i="4"/>
  <c r="K1022" i="4"/>
  <c r="L1022" i="4"/>
  <c r="M1022" i="4"/>
  <c r="AG1022" i="4"/>
  <c r="AP1022" i="4"/>
  <c r="AR1022" i="4"/>
  <c r="C1023" i="4"/>
  <c r="D1023" i="4"/>
  <c r="E1023" i="4"/>
  <c r="F1023" i="4"/>
  <c r="G1023" i="4"/>
  <c r="H1023" i="4"/>
  <c r="J1023" i="4"/>
  <c r="K1023" i="4"/>
  <c r="L1023" i="4"/>
  <c r="M1023" i="4"/>
  <c r="AG1023" i="4"/>
  <c r="AP1023" i="4"/>
  <c r="AR1023" i="4"/>
  <c r="C1024" i="4"/>
  <c r="D1024" i="4"/>
  <c r="E1024" i="4"/>
  <c r="F1024" i="4"/>
  <c r="G1024" i="4"/>
  <c r="H1024" i="4"/>
  <c r="J1024" i="4"/>
  <c r="K1024" i="4"/>
  <c r="L1024" i="4"/>
  <c r="M1024" i="4"/>
  <c r="AG1024" i="4"/>
  <c r="AP1024" i="4"/>
  <c r="AR1024" i="4"/>
  <c r="C1025" i="4"/>
  <c r="D1025" i="4"/>
  <c r="E1025" i="4"/>
  <c r="F1025" i="4"/>
  <c r="G1025" i="4"/>
  <c r="H1025" i="4"/>
  <c r="J1025" i="4"/>
  <c r="K1025" i="4"/>
  <c r="L1025" i="4"/>
  <c r="M1025" i="4"/>
  <c r="AG1025" i="4"/>
  <c r="AP1025" i="4"/>
  <c r="AR1025" i="4"/>
  <c r="C1026" i="4"/>
  <c r="D1026" i="4"/>
  <c r="E1026" i="4"/>
  <c r="F1026" i="4"/>
  <c r="G1026" i="4"/>
  <c r="H1026" i="4"/>
  <c r="J1026" i="4"/>
  <c r="K1026" i="4"/>
  <c r="L1026" i="4"/>
  <c r="M1026" i="4"/>
  <c r="AG1026" i="4"/>
  <c r="AP1026" i="4"/>
  <c r="AR1026" i="4"/>
  <c r="C1027" i="4"/>
  <c r="D1027" i="4"/>
  <c r="E1027" i="4"/>
  <c r="F1027" i="4"/>
  <c r="G1027" i="4"/>
  <c r="H1027" i="4"/>
  <c r="J1027" i="4"/>
  <c r="K1027" i="4"/>
  <c r="L1027" i="4"/>
  <c r="M1027" i="4"/>
  <c r="AG1027" i="4"/>
  <c r="AP1027" i="4"/>
  <c r="AR1027" i="4"/>
  <c r="C1028" i="4"/>
  <c r="D1028" i="4"/>
  <c r="E1028" i="4"/>
  <c r="F1028" i="4"/>
  <c r="G1028" i="4"/>
  <c r="H1028" i="4"/>
  <c r="J1028" i="4"/>
  <c r="K1028" i="4"/>
  <c r="L1028" i="4"/>
  <c r="M1028" i="4"/>
  <c r="AG1028" i="4"/>
  <c r="AP1028" i="4"/>
  <c r="AR1028" i="4"/>
  <c r="C1029" i="4"/>
  <c r="D1029" i="4"/>
  <c r="E1029" i="4"/>
  <c r="F1029" i="4"/>
  <c r="G1029" i="4"/>
  <c r="H1029" i="4"/>
  <c r="J1029" i="4"/>
  <c r="K1029" i="4"/>
  <c r="L1029" i="4"/>
  <c r="M1029" i="4"/>
  <c r="AG1029" i="4"/>
  <c r="AP1029" i="4"/>
  <c r="AR1029" i="4"/>
  <c r="C1030" i="4"/>
  <c r="D1030" i="4"/>
  <c r="E1030" i="4"/>
  <c r="F1030" i="4"/>
  <c r="G1030" i="4"/>
  <c r="H1030" i="4"/>
  <c r="J1030" i="4"/>
  <c r="K1030" i="4"/>
  <c r="L1030" i="4"/>
  <c r="M1030" i="4"/>
  <c r="AG1030" i="4"/>
  <c r="AP1030" i="4"/>
  <c r="AR1030" i="4"/>
  <c r="C1031" i="4"/>
  <c r="D1031" i="4"/>
  <c r="E1031" i="4"/>
  <c r="F1031" i="4"/>
  <c r="G1031" i="4"/>
  <c r="H1031" i="4"/>
  <c r="J1031" i="4"/>
  <c r="K1031" i="4"/>
  <c r="L1031" i="4"/>
  <c r="M1031" i="4"/>
  <c r="AG1031" i="4"/>
  <c r="AP1031" i="4"/>
  <c r="AR1031" i="4"/>
  <c r="C1032" i="4"/>
  <c r="D1032" i="4"/>
  <c r="E1032" i="4"/>
  <c r="F1032" i="4"/>
  <c r="G1032" i="4"/>
  <c r="H1032" i="4"/>
  <c r="J1032" i="4"/>
  <c r="K1032" i="4"/>
  <c r="L1032" i="4"/>
  <c r="M1032" i="4"/>
  <c r="AG1032" i="4"/>
  <c r="AP1032" i="4"/>
  <c r="AR1032" i="4"/>
  <c r="C1033" i="4"/>
  <c r="D1033" i="4"/>
  <c r="E1033" i="4"/>
  <c r="F1033" i="4"/>
  <c r="G1033" i="4"/>
  <c r="H1033" i="4"/>
  <c r="J1033" i="4"/>
  <c r="K1033" i="4"/>
  <c r="L1033" i="4"/>
  <c r="M1033" i="4"/>
  <c r="AG1033" i="4"/>
  <c r="AP1033" i="4"/>
  <c r="AR1033" i="4"/>
  <c r="C1034" i="4"/>
  <c r="D1034" i="4"/>
  <c r="E1034" i="4"/>
  <c r="F1034" i="4"/>
  <c r="G1034" i="4"/>
  <c r="H1034" i="4"/>
  <c r="J1034" i="4"/>
  <c r="K1034" i="4"/>
  <c r="L1034" i="4"/>
  <c r="M1034" i="4"/>
  <c r="AG1034" i="4"/>
  <c r="AP1034" i="4"/>
  <c r="AR1034" i="4"/>
  <c r="C1035" i="4"/>
  <c r="D1035" i="4"/>
  <c r="E1035" i="4"/>
  <c r="F1035" i="4"/>
  <c r="G1035" i="4"/>
  <c r="H1035" i="4"/>
  <c r="J1035" i="4"/>
  <c r="K1035" i="4"/>
  <c r="L1035" i="4"/>
  <c r="M1035" i="4"/>
  <c r="AG1035" i="4"/>
  <c r="AP1035" i="4"/>
  <c r="AR1035" i="4"/>
  <c r="C1036" i="4"/>
  <c r="D1036" i="4"/>
  <c r="E1036" i="4"/>
  <c r="F1036" i="4"/>
  <c r="G1036" i="4"/>
  <c r="H1036" i="4"/>
  <c r="J1036" i="4"/>
  <c r="K1036" i="4"/>
  <c r="L1036" i="4"/>
  <c r="M1036" i="4"/>
  <c r="AG1036" i="4"/>
  <c r="AP1036" i="4"/>
  <c r="AR1036" i="4"/>
  <c r="C1037" i="4"/>
  <c r="D1037" i="4"/>
  <c r="E1037" i="4"/>
  <c r="F1037" i="4"/>
  <c r="G1037" i="4"/>
  <c r="H1037" i="4"/>
  <c r="J1037" i="4"/>
  <c r="K1037" i="4"/>
  <c r="L1037" i="4"/>
  <c r="M1037" i="4"/>
  <c r="AG1037" i="4"/>
  <c r="AP1037" i="4"/>
  <c r="AR1037" i="4"/>
  <c r="C1038" i="4"/>
  <c r="D1038" i="4"/>
  <c r="E1038" i="4"/>
  <c r="F1038" i="4"/>
  <c r="G1038" i="4"/>
  <c r="H1038" i="4"/>
  <c r="J1038" i="4"/>
  <c r="K1038" i="4"/>
  <c r="L1038" i="4"/>
  <c r="M1038" i="4"/>
  <c r="AG1038" i="4"/>
  <c r="AP1038" i="4"/>
  <c r="AR1038" i="4"/>
  <c r="C1039" i="4"/>
  <c r="D1039" i="4"/>
  <c r="E1039" i="4"/>
  <c r="F1039" i="4"/>
  <c r="G1039" i="4"/>
  <c r="H1039" i="4"/>
  <c r="J1039" i="4"/>
  <c r="K1039" i="4"/>
  <c r="L1039" i="4"/>
  <c r="M1039" i="4"/>
  <c r="AG1039" i="4"/>
  <c r="AP1039" i="4"/>
  <c r="AR1039" i="4"/>
  <c r="C1040" i="4"/>
  <c r="D1040" i="4"/>
  <c r="E1040" i="4"/>
  <c r="F1040" i="4"/>
  <c r="G1040" i="4"/>
  <c r="H1040" i="4"/>
  <c r="J1040" i="4"/>
  <c r="K1040" i="4"/>
  <c r="L1040" i="4"/>
  <c r="M1040" i="4"/>
  <c r="AG1040" i="4"/>
  <c r="AP1040" i="4"/>
  <c r="AR1040" i="4"/>
  <c r="C1041" i="4"/>
  <c r="D1041" i="4"/>
  <c r="E1041" i="4"/>
  <c r="F1041" i="4"/>
  <c r="G1041" i="4"/>
  <c r="H1041" i="4"/>
  <c r="J1041" i="4"/>
  <c r="K1041" i="4"/>
  <c r="L1041" i="4"/>
  <c r="M1041" i="4"/>
  <c r="AG1041" i="4"/>
  <c r="AP1041" i="4"/>
  <c r="AR1041" i="4"/>
  <c r="C1042" i="4"/>
  <c r="D1042" i="4"/>
  <c r="E1042" i="4"/>
  <c r="F1042" i="4"/>
  <c r="G1042" i="4"/>
  <c r="H1042" i="4"/>
  <c r="J1042" i="4"/>
  <c r="K1042" i="4"/>
  <c r="L1042" i="4"/>
  <c r="M1042" i="4"/>
  <c r="AG1042" i="4"/>
  <c r="AP1042" i="4"/>
  <c r="AR1042" i="4"/>
  <c r="C1043" i="4"/>
  <c r="D1043" i="4"/>
  <c r="E1043" i="4"/>
  <c r="F1043" i="4"/>
  <c r="G1043" i="4"/>
  <c r="H1043" i="4"/>
  <c r="J1043" i="4"/>
  <c r="K1043" i="4"/>
  <c r="L1043" i="4"/>
  <c r="M1043" i="4"/>
  <c r="AG1043" i="4"/>
  <c r="AP1043" i="4"/>
  <c r="AR1043" i="4"/>
  <c r="N1044" i="4"/>
  <c r="O1044" i="4"/>
  <c r="P1044" i="4"/>
  <c r="Q1044" i="4"/>
  <c r="S1044" i="4"/>
  <c r="W1044" i="4"/>
  <c r="C1044" i="4"/>
  <c r="D1044" i="4"/>
  <c r="E1044" i="4"/>
  <c r="F1044" i="4"/>
  <c r="G1044" i="4"/>
  <c r="H1044" i="4"/>
  <c r="J1044" i="4"/>
  <c r="K1044" i="4"/>
  <c r="L1044" i="4"/>
  <c r="M1044" i="4"/>
  <c r="AG1044" i="4"/>
  <c r="AP1044" i="4"/>
  <c r="AR1044" i="4"/>
  <c r="AS1044" i="4"/>
  <c r="AT1044" i="4"/>
  <c r="C1046" i="4"/>
  <c r="D1046" i="4"/>
  <c r="E1046" i="4"/>
  <c r="F1046" i="4"/>
  <c r="G1046" i="4"/>
  <c r="H1046" i="4"/>
  <c r="J1046" i="4"/>
  <c r="K1046" i="4"/>
  <c r="L1046" i="4"/>
  <c r="M1046" i="4"/>
  <c r="AG1046" i="4"/>
  <c r="AP1046" i="4"/>
  <c r="AR1046" i="4"/>
  <c r="C1047" i="4"/>
  <c r="D1047" i="4"/>
  <c r="E1047" i="4"/>
  <c r="F1047" i="4"/>
  <c r="G1047" i="4"/>
  <c r="H1047" i="4"/>
  <c r="J1047" i="4"/>
  <c r="K1047" i="4"/>
  <c r="L1047" i="4"/>
  <c r="M1047" i="4"/>
  <c r="AG1047" i="4"/>
  <c r="AP1047" i="4"/>
  <c r="AR1047" i="4"/>
  <c r="C1048" i="4"/>
  <c r="D1048" i="4"/>
  <c r="E1048" i="4"/>
  <c r="F1048" i="4"/>
  <c r="G1048" i="4"/>
  <c r="H1048" i="4"/>
  <c r="J1048" i="4"/>
  <c r="K1048" i="4"/>
  <c r="L1048" i="4"/>
  <c r="M1048" i="4"/>
  <c r="AG1048" i="4"/>
  <c r="AP1048" i="4"/>
  <c r="AR1048" i="4"/>
  <c r="C1049" i="4"/>
  <c r="D1049" i="4"/>
  <c r="E1049" i="4"/>
  <c r="F1049" i="4"/>
  <c r="G1049" i="4"/>
  <c r="H1049" i="4"/>
  <c r="J1049" i="4"/>
  <c r="K1049" i="4"/>
  <c r="L1049" i="4"/>
  <c r="M1049" i="4"/>
  <c r="AG1049" i="4"/>
  <c r="AP1049" i="4"/>
  <c r="AR1049" i="4"/>
  <c r="C1050" i="4"/>
  <c r="D1050" i="4"/>
  <c r="E1050" i="4"/>
  <c r="F1050" i="4"/>
  <c r="G1050" i="4"/>
  <c r="H1050" i="4"/>
  <c r="J1050" i="4"/>
  <c r="K1050" i="4"/>
  <c r="L1050" i="4"/>
  <c r="M1050" i="4"/>
  <c r="AG1050" i="4"/>
  <c r="AP1050" i="4"/>
  <c r="AR1050" i="4"/>
  <c r="C1051" i="4"/>
  <c r="D1051" i="4"/>
  <c r="E1051" i="4"/>
  <c r="F1051" i="4"/>
  <c r="G1051" i="4"/>
  <c r="H1051" i="4"/>
  <c r="J1051" i="4"/>
  <c r="K1051" i="4"/>
  <c r="L1051" i="4"/>
  <c r="M1051" i="4"/>
  <c r="AG1051" i="4"/>
  <c r="AP1051" i="4"/>
  <c r="AR1051" i="4"/>
  <c r="C1052" i="4"/>
  <c r="D1052" i="4"/>
  <c r="E1052" i="4"/>
  <c r="F1052" i="4"/>
  <c r="G1052" i="4"/>
  <c r="H1052" i="4"/>
  <c r="J1052" i="4"/>
  <c r="K1052" i="4"/>
  <c r="L1052" i="4"/>
  <c r="M1052" i="4"/>
  <c r="AG1052" i="4"/>
  <c r="AP1052" i="4"/>
  <c r="AR1052" i="4"/>
  <c r="C1053" i="4"/>
  <c r="D1053" i="4"/>
  <c r="E1053" i="4"/>
  <c r="F1053" i="4"/>
  <c r="G1053" i="4"/>
  <c r="H1053" i="4"/>
  <c r="J1053" i="4"/>
  <c r="K1053" i="4"/>
  <c r="L1053" i="4"/>
  <c r="M1053" i="4"/>
  <c r="AG1053" i="4"/>
  <c r="AP1053" i="4"/>
  <c r="AR1053" i="4"/>
  <c r="C1054" i="4"/>
  <c r="D1054" i="4"/>
  <c r="E1054" i="4"/>
  <c r="F1054" i="4"/>
  <c r="G1054" i="4"/>
  <c r="H1054" i="4"/>
  <c r="J1054" i="4"/>
  <c r="K1054" i="4"/>
  <c r="L1054" i="4"/>
  <c r="M1054" i="4"/>
  <c r="AG1054" i="4"/>
  <c r="AP1054" i="4"/>
  <c r="AR1054" i="4"/>
  <c r="C1055" i="4"/>
  <c r="D1055" i="4"/>
  <c r="E1055" i="4"/>
  <c r="F1055" i="4"/>
  <c r="G1055" i="4"/>
  <c r="H1055" i="4"/>
  <c r="J1055" i="4"/>
  <c r="K1055" i="4"/>
  <c r="L1055" i="4"/>
  <c r="M1055" i="4"/>
  <c r="AG1055" i="4"/>
  <c r="AP1055" i="4"/>
  <c r="AR1055" i="4"/>
  <c r="C1056" i="4"/>
  <c r="D1056" i="4"/>
  <c r="E1056" i="4"/>
  <c r="F1056" i="4"/>
  <c r="G1056" i="4"/>
  <c r="H1056" i="4"/>
  <c r="J1056" i="4"/>
  <c r="K1056" i="4"/>
  <c r="L1056" i="4"/>
  <c r="M1056" i="4"/>
  <c r="AG1056" i="4"/>
  <c r="AP1056" i="4"/>
  <c r="AR1056" i="4"/>
  <c r="C1057" i="4"/>
  <c r="D1057" i="4"/>
  <c r="E1057" i="4"/>
  <c r="F1057" i="4"/>
  <c r="G1057" i="4"/>
  <c r="H1057" i="4"/>
  <c r="J1057" i="4"/>
  <c r="K1057" i="4"/>
  <c r="L1057" i="4"/>
  <c r="M1057" i="4"/>
  <c r="AG1057" i="4"/>
  <c r="AP1057" i="4"/>
  <c r="AR1057" i="4"/>
  <c r="C1058" i="4"/>
  <c r="D1058" i="4"/>
  <c r="E1058" i="4"/>
  <c r="F1058" i="4"/>
  <c r="G1058" i="4"/>
  <c r="H1058" i="4"/>
  <c r="J1058" i="4"/>
  <c r="K1058" i="4"/>
  <c r="L1058" i="4"/>
  <c r="M1058" i="4"/>
  <c r="AG1058" i="4"/>
  <c r="AP1058" i="4"/>
  <c r="AR1058" i="4"/>
  <c r="C1059" i="4"/>
  <c r="D1059" i="4"/>
  <c r="E1059" i="4"/>
  <c r="F1059" i="4"/>
  <c r="G1059" i="4"/>
  <c r="H1059" i="4"/>
  <c r="J1059" i="4"/>
  <c r="K1059" i="4"/>
  <c r="L1059" i="4"/>
  <c r="M1059" i="4"/>
  <c r="AG1059" i="4"/>
  <c r="AP1059" i="4"/>
  <c r="AR1059" i="4"/>
  <c r="C1060" i="4"/>
  <c r="D1060" i="4"/>
  <c r="E1060" i="4"/>
  <c r="F1060" i="4"/>
  <c r="G1060" i="4"/>
  <c r="H1060" i="4"/>
  <c r="J1060" i="4"/>
  <c r="K1060" i="4"/>
  <c r="L1060" i="4"/>
  <c r="M1060" i="4"/>
  <c r="AG1060" i="4"/>
  <c r="AP1060" i="4"/>
  <c r="AR1060" i="4"/>
  <c r="C1061" i="4"/>
  <c r="D1061" i="4"/>
  <c r="E1061" i="4"/>
  <c r="F1061" i="4"/>
  <c r="G1061" i="4"/>
  <c r="H1061" i="4"/>
  <c r="J1061" i="4"/>
  <c r="K1061" i="4"/>
  <c r="L1061" i="4"/>
  <c r="M1061" i="4"/>
  <c r="AG1061" i="4"/>
  <c r="AP1061" i="4"/>
  <c r="AR1061" i="4"/>
  <c r="C1062" i="4"/>
  <c r="D1062" i="4"/>
  <c r="E1062" i="4"/>
  <c r="F1062" i="4"/>
  <c r="G1062" i="4"/>
  <c r="H1062" i="4"/>
  <c r="J1062" i="4"/>
  <c r="K1062" i="4"/>
  <c r="L1062" i="4"/>
  <c r="M1062" i="4"/>
  <c r="AG1062" i="4"/>
  <c r="AP1062" i="4"/>
  <c r="AR1062" i="4"/>
  <c r="C1063" i="4"/>
  <c r="D1063" i="4"/>
  <c r="E1063" i="4"/>
  <c r="F1063" i="4"/>
  <c r="G1063" i="4"/>
  <c r="H1063" i="4"/>
  <c r="J1063" i="4"/>
  <c r="K1063" i="4"/>
  <c r="L1063" i="4"/>
  <c r="M1063" i="4"/>
  <c r="AG1063" i="4"/>
  <c r="AP1063" i="4"/>
  <c r="AR1063" i="4"/>
  <c r="C1064" i="4"/>
  <c r="D1064" i="4"/>
  <c r="E1064" i="4"/>
  <c r="F1064" i="4"/>
  <c r="G1064" i="4"/>
  <c r="H1064" i="4"/>
  <c r="J1064" i="4"/>
  <c r="K1064" i="4"/>
  <c r="L1064" i="4"/>
  <c r="M1064" i="4"/>
  <c r="AG1064" i="4"/>
  <c r="AP1064" i="4"/>
  <c r="AR1064" i="4"/>
  <c r="C1065" i="4"/>
  <c r="D1065" i="4"/>
  <c r="E1065" i="4"/>
  <c r="F1065" i="4"/>
  <c r="G1065" i="4"/>
  <c r="H1065" i="4"/>
  <c r="J1065" i="4"/>
  <c r="K1065" i="4"/>
  <c r="L1065" i="4"/>
  <c r="M1065" i="4"/>
  <c r="AG1065" i="4"/>
  <c r="AP1065" i="4"/>
  <c r="AR1065" i="4"/>
  <c r="C1066" i="4"/>
  <c r="D1066" i="4"/>
  <c r="E1066" i="4"/>
  <c r="F1066" i="4"/>
  <c r="G1066" i="4"/>
  <c r="H1066" i="4"/>
  <c r="J1066" i="4"/>
  <c r="K1066" i="4"/>
  <c r="L1066" i="4"/>
  <c r="M1066" i="4"/>
  <c r="AG1066" i="4"/>
  <c r="AP1066" i="4"/>
  <c r="AR1066" i="4"/>
  <c r="C1067" i="4"/>
  <c r="D1067" i="4"/>
  <c r="E1067" i="4"/>
  <c r="F1067" i="4"/>
  <c r="G1067" i="4"/>
  <c r="H1067" i="4"/>
  <c r="J1067" i="4"/>
  <c r="K1067" i="4"/>
  <c r="L1067" i="4"/>
  <c r="M1067" i="4"/>
  <c r="AG1067" i="4"/>
  <c r="AP1067" i="4"/>
  <c r="AR1067" i="4"/>
  <c r="C1068" i="4"/>
  <c r="D1068" i="4"/>
  <c r="E1068" i="4"/>
  <c r="F1068" i="4"/>
  <c r="G1068" i="4"/>
  <c r="H1068" i="4"/>
  <c r="J1068" i="4"/>
  <c r="K1068" i="4"/>
  <c r="L1068" i="4"/>
  <c r="M1068" i="4"/>
  <c r="AG1068" i="4"/>
  <c r="AP1068" i="4"/>
  <c r="AR1068" i="4"/>
  <c r="C1069" i="4"/>
  <c r="D1069" i="4"/>
  <c r="E1069" i="4"/>
  <c r="F1069" i="4"/>
  <c r="G1069" i="4"/>
  <c r="H1069" i="4"/>
  <c r="J1069" i="4"/>
  <c r="K1069" i="4"/>
  <c r="L1069" i="4"/>
  <c r="M1069" i="4"/>
  <c r="AG1069" i="4"/>
  <c r="AP1069" i="4"/>
  <c r="AR1069" i="4"/>
  <c r="C1070" i="4"/>
  <c r="D1070" i="4"/>
  <c r="E1070" i="4"/>
  <c r="F1070" i="4"/>
  <c r="G1070" i="4"/>
  <c r="H1070" i="4"/>
  <c r="J1070" i="4"/>
  <c r="K1070" i="4"/>
  <c r="L1070" i="4"/>
  <c r="M1070" i="4"/>
  <c r="AG1070" i="4"/>
  <c r="AP1070" i="4"/>
  <c r="AR1070" i="4"/>
  <c r="C1071" i="4"/>
  <c r="D1071" i="4"/>
  <c r="E1071" i="4"/>
  <c r="F1071" i="4"/>
  <c r="G1071" i="4"/>
  <c r="H1071" i="4"/>
  <c r="J1071" i="4"/>
  <c r="K1071" i="4"/>
  <c r="L1071" i="4"/>
  <c r="M1071" i="4"/>
  <c r="AG1071" i="4"/>
  <c r="AP1071" i="4"/>
  <c r="AR1071" i="4"/>
  <c r="C1072" i="4"/>
  <c r="D1072" i="4"/>
  <c r="E1072" i="4"/>
  <c r="F1072" i="4"/>
  <c r="G1072" i="4"/>
  <c r="H1072" i="4"/>
  <c r="J1072" i="4"/>
  <c r="K1072" i="4"/>
  <c r="L1072" i="4"/>
  <c r="M1072" i="4"/>
  <c r="AG1072" i="4"/>
  <c r="AP1072" i="4"/>
  <c r="AR1072" i="4"/>
  <c r="C1073" i="4"/>
  <c r="D1073" i="4"/>
  <c r="E1073" i="4"/>
  <c r="F1073" i="4"/>
  <c r="G1073" i="4"/>
  <c r="H1073" i="4"/>
  <c r="J1073" i="4"/>
  <c r="K1073" i="4"/>
  <c r="L1073" i="4"/>
  <c r="M1073" i="4"/>
  <c r="AG1073" i="4"/>
  <c r="AP1073" i="4"/>
  <c r="AR1073" i="4"/>
  <c r="C1074" i="4"/>
  <c r="D1074" i="4"/>
  <c r="E1074" i="4"/>
  <c r="F1074" i="4"/>
  <c r="G1074" i="4"/>
  <c r="H1074" i="4"/>
  <c r="J1074" i="4"/>
  <c r="K1074" i="4"/>
  <c r="L1074" i="4"/>
  <c r="M1074" i="4"/>
  <c r="AG1074" i="4"/>
  <c r="AP1074" i="4"/>
  <c r="AR1074" i="4"/>
  <c r="C1075" i="4"/>
  <c r="D1075" i="4"/>
  <c r="E1075" i="4"/>
  <c r="F1075" i="4"/>
  <c r="G1075" i="4"/>
  <c r="H1075" i="4"/>
  <c r="J1075" i="4"/>
  <c r="K1075" i="4"/>
  <c r="L1075" i="4"/>
  <c r="M1075" i="4"/>
  <c r="AG1075" i="4"/>
  <c r="AP1075" i="4"/>
  <c r="AR1075" i="4"/>
  <c r="C1076" i="4"/>
  <c r="D1076" i="4"/>
  <c r="E1076" i="4"/>
  <c r="F1076" i="4"/>
  <c r="G1076" i="4"/>
  <c r="H1076" i="4"/>
  <c r="J1076" i="4"/>
  <c r="K1076" i="4"/>
  <c r="L1076" i="4"/>
  <c r="M1076" i="4"/>
  <c r="AG1076" i="4"/>
  <c r="AP1076" i="4"/>
  <c r="AR1076" i="4"/>
  <c r="C1077" i="4"/>
  <c r="D1077" i="4"/>
  <c r="E1077" i="4"/>
  <c r="F1077" i="4"/>
  <c r="G1077" i="4"/>
  <c r="H1077" i="4"/>
  <c r="J1077" i="4"/>
  <c r="K1077" i="4"/>
  <c r="L1077" i="4"/>
  <c r="M1077" i="4"/>
  <c r="AG1077" i="4"/>
  <c r="AP1077" i="4"/>
  <c r="AR1077" i="4"/>
  <c r="C1078" i="4"/>
  <c r="D1078" i="4"/>
  <c r="E1078" i="4"/>
  <c r="F1078" i="4"/>
  <c r="G1078" i="4"/>
  <c r="H1078" i="4"/>
  <c r="J1078" i="4"/>
  <c r="K1078" i="4"/>
  <c r="L1078" i="4"/>
  <c r="M1078" i="4"/>
  <c r="AG1078" i="4"/>
  <c r="AP1078" i="4"/>
  <c r="AR1078" i="4"/>
  <c r="C1079" i="4"/>
  <c r="D1079" i="4"/>
  <c r="E1079" i="4"/>
  <c r="F1079" i="4"/>
  <c r="G1079" i="4"/>
  <c r="H1079" i="4"/>
  <c r="J1079" i="4"/>
  <c r="K1079" i="4"/>
  <c r="L1079" i="4"/>
  <c r="M1079" i="4"/>
  <c r="AG1079" i="4"/>
  <c r="AP1079" i="4"/>
  <c r="AR1079" i="4"/>
  <c r="C1080" i="4"/>
  <c r="D1080" i="4"/>
  <c r="E1080" i="4"/>
  <c r="F1080" i="4"/>
  <c r="G1080" i="4"/>
  <c r="H1080" i="4"/>
  <c r="J1080" i="4"/>
  <c r="K1080" i="4"/>
  <c r="L1080" i="4"/>
  <c r="M1080" i="4"/>
  <c r="AG1080" i="4"/>
  <c r="AP1080" i="4"/>
  <c r="AR1080" i="4"/>
  <c r="C1081" i="4"/>
  <c r="D1081" i="4"/>
  <c r="E1081" i="4"/>
  <c r="F1081" i="4"/>
  <c r="G1081" i="4"/>
  <c r="H1081" i="4"/>
  <c r="J1081" i="4"/>
  <c r="K1081" i="4"/>
  <c r="L1081" i="4"/>
  <c r="M1081" i="4"/>
  <c r="AG1081" i="4"/>
  <c r="AP1081" i="4"/>
  <c r="AR1081" i="4"/>
  <c r="C1082" i="4"/>
  <c r="D1082" i="4"/>
  <c r="E1082" i="4"/>
  <c r="F1082" i="4"/>
  <c r="G1082" i="4"/>
  <c r="H1082" i="4"/>
  <c r="J1082" i="4"/>
  <c r="K1082" i="4"/>
  <c r="L1082" i="4"/>
  <c r="M1082" i="4"/>
  <c r="AG1082" i="4"/>
  <c r="AP1082" i="4"/>
  <c r="AR1082" i="4"/>
  <c r="C1083" i="4"/>
  <c r="D1083" i="4"/>
  <c r="E1083" i="4"/>
  <c r="F1083" i="4"/>
  <c r="G1083" i="4"/>
  <c r="H1083" i="4"/>
  <c r="J1083" i="4"/>
  <c r="K1083" i="4"/>
  <c r="L1083" i="4"/>
  <c r="M1083" i="4"/>
  <c r="AG1083" i="4"/>
  <c r="AP1083" i="4"/>
  <c r="AR1083" i="4"/>
  <c r="C1084" i="4"/>
  <c r="D1084" i="4"/>
  <c r="E1084" i="4"/>
  <c r="F1084" i="4"/>
  <c r="G1084" i="4"/>
  <c r="H1084" i="4"/>
  <c r="J1084" i="4"/>
  <c r="K1084" i="4"/>
  <c r="L1084" i="4"/>
  <c r="M1084" i="4"/>
  <c r="AG1084" i="4"/>
  <c r="AP1084" i="4"/>
  <c r="AR1084" i="4"/>
  <c r="C1085" i="4"/>
  <c r="D1085" i="4"/>
  <c r="E1085" i="4"/>
  <c r="F1085" i="4"/>
  <c r="G1085" i="4"/>
  <c r="H1085" i="4"/>
  <c r="J1085" i="4"/>
  <c r="K1085" i="4"/>
  <c r="L1085" i="4"/>
  <c r="M1085" i="4"/>
  <c r="AG1085" i="4"/>
  <c r="AP1085" i="4"/>
  <c r="AR1085" i="4"/>
  <c r="C1086" i="4"/>
  <c r="D1086" i="4"/>
  <c r="E1086" i="4"/>
  <c r="F1086" i="4"/>
  <c r="G1086" i="4"/>
  <c r="H1086" i="4"/>
  <c r="J1086" i="4"/>
  <c r="K1086" i="4"/>
  <c r="L1086" i="4"/>
  <c r="M1086" i="4"/>
  <c r="AG1086" i="4"/>
  <c r="AP1086" i="4"/>
  <c r="AR1086" i="4"/>
  <c r="C1087" i="4"/>
  <c r="D1087" i="4"/>
  <c r="E1087" i="4"/>
  <c r="F1087" i="4"/>
  <c r="G1087" i="4"/>
  <c r="H1087" i="4"/>
  <c r="J1087" i="4"/>
  <c r="K1087" i="4"/>
  <c r="L1087" i="4"/>
  <c r="M1087" i="4"/>
  <c r="AG1087" i="4"/>
  <c r="AP1087" i="4"/>
  <c r="AR1087" i="4"/>
  <c r="C1088" i="4"/>
  <c r="D1088" i="4"/>
  <c r="E1088" i="4"/>
  <c r="F1088" i="4"/>
  <c r="G1088" i="4"/>
  <c r="H1088" i="4"/>
  <c r="J1088" i="4"/>
  <c r="K1088" i="4"/>
  <c r="L1088" i="4"/>
  <c r="M1088" i="4"/>
  <c r="AG1088" i="4"/>
  <c r="AP1088" i="4"/>
  <c r="AR1088" i="4"/>
  <c r="C1089" i="4"/>
  <c r="D1089" i="4"/>
  <c r="E1089" i="4"/>
  <c r="F1089" i="4"/>
  <c r="G1089" i="4"/>
  <c r="H1089" i="4"/>
  <c r="J1089" i="4"/>
  <c r="K1089" i="4"/>
  <c r="L1089" i="4"/>
  <c r="M1089" i="4"/>
  <c r="AG1089" i="4"/>
  <c r="AP1089" i="4"/>
  <c r="AR1089" i="4"/>
  <c r="C1090" i="4"/>
  <c r="D1090" i="4"/>
  <c r="E1090" i="4"/>
  <c r="F1090" i="4"/>
  <c r="G1090" i="4"/>
  <c r="H1090" i="4"/>
  <c r="J1090" i="4"/>
  <c r="K1090" i="4"/>
  <c r="L1090" i="4"/>
  <c r="M1090" i="4"/>
  <c r="AG1090" i="4"/>
  <c r="AP1090" i="4"/>
  <c r="AR1090" i="4"/>
  <c r="C1091" i="4"/>
  <c r="D1091" i="4"/>
  <c r="E1091" i="4"/>
  <c r="F1091" i="4"/>
  <c r="G1091" i="4"/>
  <c r="H1091" i="4"/>
  <c r="J1091" i="4"/>
  <c r="K1091" i="4"/>
  <c r="L1091" i="4"/>
  <c r="M1091" i="4"/>
  <c r="AG1091" i="4"/>
  <c r="AP1091" i="4"/>
  <c r="AR1091" i="4"/>
  <c r="C1092" i="4"/>
  <c r="D1092" i="4"/>
  <c r="E1092" i="4"/>
  <c r="F1092" i="4"/>
  <c r="G1092" i="4"/>
  <c r="H1092" i="4"/>
  <c r="J1092" i="4"/>
  <c r="K1092" i="4"/>
  <c r="L1092" i="4"/>
  <c r="M1092" i="4"/>
  <c r="AG1092" i="4"/>
  <c r="AP1092" i="4"/>
  <c r="AR1092" i="4"/>
  <c r="C1093" i="4"/>
  <c r="D1093" i="4"/>
  <c r="E1093" i="4"/>
  <c r="F1093" i="4"/>
  <c r="G1093" i="4"/>
  <c r="H1093" i="4"/>
  <c r="J1093" i="4"/>
  <c r="K1093" i="4"/>
  <c r="L1093" i="4"/>
  <c r="M1093" i="4"/>
  <c r="AG1093" i="4"/>
  <c r="AP1093" i="4"/>
  <c r="AR1093" i="4"/>
  <c r="C1094" i="4"/>
  <c r="D1094" i="4"/>
  <c r="E1094" i="4"/>
  <c r="F1094" i="4"/>
  <c r="G1094" i="4"/>
  <c r="H1094" i="4"/>
  <c r="J1094" i="4"/>
  <c r="K1094" i="4"/>
  <c r="L1094" i="4"/>
  <c r="M1094" i="4"/>
  <c r="AG1094" i="4"/>
  <c r="AP1094" i="4"/>
  <c r="AR1094" i="4"/>
  <c r="C1095" i="4"/>
  <c r="D1095" i="4"/>
  <c r="E1095" i="4"/>
  <c r="F1095" i="4"/>
  <c r="G1095" i="4"/>
  <c r="H1095" i="4"/>
  <c r="J1095" i="4"/>
  <c r="K1095" i="4"/>
  <c r="L1095" i="4"/>
  <c r="M1095" i="4"/>
  <c r="AG1095" i="4"/>
  <c r="AP1095" i="4"/>
  <c r="AR1095" i="4"/>
  <c r="C1096" i="4"/>
  <c r="D1096" i="4"/>
  <c r="E1096" i="4"/>
  <c r="F1096" i="4"/>
  <c r="G1096" i="4"/>
  <c r="H1096" i="4"/>
  <c r="J1096" i="4"/>
  <c r="K1096" i="4"/>
  <c r="L1096" i="4"/>
  <c r="M1096" i="4"/>
  <c r="AG1096" i="4"/>
  <c r="AP1096" i="4"/>
  <c r="AR1096" i="4"/>
  <c r="C1097" i="4"/>
  <c r="D1097" i="4"/>
  <c r="E1097" i="4"/>
  <c r="F1097" i="4"/>
  <c r="G1097" i="4"/>
  <c r="H1097" i="4"/>
  <c r="J1097" i="4"/>
  <c r="K1097" i="4"/>
  <c r="L1097" i="4"/>
  <c r="M1097" i="4"/>
  <c r="AG1097" i="4"/>
  <c r="AP1097" i="4"/>
  <c r="AR1097" i="4"/>
  <c r="C1098" i="4"/>
  <c r="D1098" i="4"/>
  <c r="E1098" i="4"/>
  <c r="F1098" i="4"/>
  <c r="G1098" i="4"/>
  <c r="H1098" i="4"/>
  <c r="J1098" i="4"/>
  <c r="K1098" i="4"/>
  <c r="L1098" i="4"/>
  <c r="M1098" i="4"/>
  <c r="AG1098" i="4"/>
  <c r="AP1098" i="4"/>
  <c r="AR1098" i="4"/>
  <c r="C1099" i="4"/>
  <c r="D1099" i="4"/>
  <c r="E1099" i="4"/>
  <c r="F1099" i="4"/>
  <c r="G1099" i="4"/>
  <c r="H1099" i="4"/>
  <c r="J1099" i="4"/>
  <c r="K1099" i="4"/>
  <c r="L1099" i="4"/>
  <c r="M1099" i="4"/>
  <c r="AG1099" i="4"/>
  <c r="AP1099" i="4"/>
  <c r="AR1099" i="4"/>
  <c r="C1100" i="4"/>
  <c r="D1100" i="4"/>
  <c r="E1100" i="4"/>
  <c r="F1100" i="4"/>
  <c r="G1100" i="4"/>
  <c r="H1100" i="4"/>
  <c r="J1100" i="4"/>
  <c r="K1100" i="4"/>
  <c r="L1100" i="4"/>
  <c r="M1100" i="4"/>
  <c r="AG1100" i="4"/>
  <c r="AP1100" i="4"/>
  <c r="AR1100" i="4"/>
  <c r="C1101" i="4"/>
  <c r="D1101" i="4"/>
  <c r="E1101" i="4"/>
  <c r="F1101" i="4"/>
  <c r="G1101" i="4"/>
  <c r="H1101" i="4"/>
  <c r="J1101" i="4"/>
  <c r="K1101" i="4"/>
  <c r="L1101" i="4"/>
  <c r="M1101" i="4"/>
  <c r="AG1101" i="4"/>
  <c r="AP1101" i="4"/>
  <c r="AR1101" i="4"/>
  <c r="C1102" i="4"/>
  <c r="D1102" i="4"/>
  <c r="E1102" i="4"/>
  <c r="F1102" i="4"/>
  <c r="G1102" i="4"/>
  <c r="H1102" i="4"/>
  <c r="J1102" i="4"/>
  <c r="K1102" i="4"/>
  <c r="L1102" i="4"/>
  <c r="M1102" i="4"/>
  <c r="AG1102" i="4"/>
  <c r="AP1102" i="4"/>
  <c r="AR1102" i="4"/>
  <c r="C1103" i="4"/>
  <c r="D1103" i="4"/>
  <c r="E1103" i="4"/>
  <c r="F1103" i="4"/>
  <c r="G1103" i="4"/>
  <c r="H1103" i="4"/>
  <c r="J1103" i="4"/>
  <c r="K1103" i="4"/>
  <c r="L1103" i="4"/>
  <c r="M1103" i="4"/>
  <c r="AG1103" i="4"/>
  <c r="AP1103" i="4"/>
  <c r="AR1103" i="4"/>
  <c r="C1104" i="4"/>
  <c r="D1104" i="4"/>
  <c r="E1104" i="4"/>
  <c r="F1104" i="4"/>
  <c r="G1104" i="4"/>
  <c r="H1104" i="4"/>
  <c r="J1104" i="4"/>
  <c r="K1104" i="4"/>
  <c r="L1104" i="4"/>
  <c r="M1104" i="4"/>
  <c r="AG1104" i="4"/>
  <c r="AP1104" i="4"/>
  <c r="AR1104" i="4"/>
  <c r="C1105" i="4"/>
  <c r="D1105" i="4"/>
  <c r="E1105" i="4"/>
  <c r="F1105" i="4"/>
  <c r="G1105" i="4"/>
  <c r="H1105" i="4"/>
  <c r="J1105" i="4"/>
  <c r="K1105" i="4"/>
  <c r="L1105" i="4"/>
  <c r="M1105" i="4"/>
  <c r="AG1105" i="4"/>
  <c r="AP1105" i="4"/>
  <c r="AR1105" i="4"/>
  <c r="C1106" i="4"/>
  <c r="D1106" i="4"/>
  <c r="E1106" i="4"/>
  <c r="F1106" i="4"/>
  <c r="G1106" i="4"/>
  <c r="H1106" i="4"/>
  <c r="J1106" i="4"/>
  <c r="K1106" i="4"/>
  <c r="L1106" i="4"/>
  <c r="M1106" i="4"/>
  <c r="AG1106" i="4"/>
  <c r="AP1106" i="4"/>
  <c r="AR1106" i="4"/>
  <c r="C1107" i="4"/>
  <c r="D1107" i="4"/>
  <c r="E1107" i="4"/>
  <c r="F1107" i="4"/>
  <c r="G1107" i="4"/>
  <c r="H1107" i="4"/>
  <c r="J1107" i="4"/>
  <c r="K1107" i="4"/>
  <c r="L1107" i="4"/>
  <c r="M1107" i="4"/>
  <c r="AG1107" i="4"/>
  <c r="AP1107" i="4"/>
  <c r="AR1107" i="4"/>
  <c r="C1108" i="4"/>
  <c r="D1108" i="4"/>
  <c r="E1108" i="4"/>
  <c r="F1108" i="4"/>
  <c r="G1108" i="4"/>
  <c r="H1108" i="4"/>
  <c r="J1108" i="4"/>
  <c r="K1108" i="4"/>
  <c r="L1108" i="4"/>
  <c r="M1108" i="4"/>
  <c r="AG1108" i="4"/>
  <c r="AP1108" i="4"/>
  <c r="AR1108" i="4"/>
  <c r="C1109" i="4"/>
  <c r="D1109" i="4"/>
  <c r="E1109" i="4"/>
  <c r="F1109" i="4"/>
  <c r="G1109" i="4"/>
  <c r="H1109" i="4"/>
  <c r="J1109" i="4"/>
  <c r="K1109" i="4"/>
  <c r="L1109" i="4"/>
  <c r="M1109" i="4"/>
  <c r="AG1109" i="4"/>
  <c r="AP1109" i="4"/>
  <c r="AR1109" i="4"/>
  <c r="C1110" i="4"/>
  <c r="D1110" i="4"/>
  <c r="E1110" i="4"/>
  <c r="F1110" i="4"/>
  <c r="G1110" i="4"/>
  <c r="H1110" i="4"/>
  <c r="J1110" i="4"/>
  <c r="K1110" i="4"/>
  <c r="L1110" i="4"/>
  <c r="M1110" i="4"/>
  <c r="AG1110" i="4"/>
  <c r="AP1110" i="4"/>
  <c r="AR1110" i="4"/>
  <c r="C1111" i="4"/>
  <c r="D1111" i="4"/>
  <c r="E1111" i="4"/>
  <c r="F1111" i="4"/>
  <c r="G1111" i="4"/>
  <c r="H1111" i="4"/>
  <c r="J1111" i="4"/>
  <c r="K1111" i="4"/>
  <c r="L1111" i="4"/>
  <c r="M1111" i="4"/>
  <c r="AG1111" i="4"/>
  <c r="AP1111" i="4"/>
  <c r="AR1111" i="4"/>
  <c r="C1112" i="4"/>
  <c r="D1112" i="4"/>
  <c r="E1112" i="4"/>
  <c r="F1112" i="4"/>
  <c r="G1112" i="4"/>
  <c r="H1112" i="4"/>
  <c r="J1112" i="4"/>
  <c r="K1112" i="4"/>
  <c r="L1112" i="4"/>
  <c r="M1112" i="4"/>
  <c r="AG1112" i="4"/>
  <c r="AP1112" i="4"/>
  <c r="AR1112" i="4"/>
  <c r="C1113" i="4"/>
  <c r="D1113" i="4"/>
  <c r="E1113" i="4"/>
  <c r="F1113" i="4"/>
  <c r="G1113" i="4"/>
  <c r="H1113" i="4"/>
  <c r="J1113" i="4"/>
  <c r="K1113" i="4"/>
  <c r="L1113" i="4"/>
  <c r="M1113" i="4"/>
  <c r="AG1113" i="4"/>
  <c r="AP1113" i="4"/>
  <c r="AR1113" i="4"/>
  <c r="C1114" i="4"/>
  <c r="D1114" i="4"/>
  <c r="E1114" i="4"/>
  <c r="F1114" i="4"/>
  <c r="G1114" i="4"/>
  <c r="H1114" i="4"/>
  <c r="J1114" i="4"/>
  <c r="K1114" i="4"/>
  <c r="L1114" i="4"/>
  <c r="M1114" i="4"/>
  <c r="AG1114" i="4"/>
  <c r="AP1114" i="4"/>
  <c r="AR1114" i="4"/>
  <c r="C1115" i="4"/>
  <c r="D1115" i="4"/>
  <c r="E1115" i="4"/>
  <c r="F1115" i="4"/>
  <c r="G1115" i="4"/>
  <c r="H1115" i="4"/>
  <c r="J1115" i="4"/>
  <c r="K1115" i="4"/>
  <c r="L1115" i="4"/>
  <c r="M1115" i="4"/>
  <c r="AG1115" i="4"/>
  <c r="AP1115" i="4"/>
  <c r="AR1115" i="4"/>
  <c r="C1116" i="4"/>
  <c r="D1116" i="4"/>
  <c r="E1116" i="4"/>
  <c r="F1116" i="4"/>
  <c r="G1116" i="4"/>
  <c r="H1116" i="4"/>
  <c r="J1116" i="4"/>
  <c r="K1116" i="4"/>
  <c r="L1116" i="4"/>
  <c r="M1116" i="4"/>
  <c r="AG1116" i="4"/>
  <c r="AP1116" i="4"/>
  <c r="AR1116" i="4"/>
  <c r="C1117" i="4"/>
  <c r="D1117" i="4"/>
  <c r="E1117" i="4"/>
  <c r="F1117" i="4"/>
  <c r="G1117" i="4"/>
  <c r="H1117" i="4"/>
  <c r="J1117" i="4"/>
  <c r="K1117" i="4"/>
  <c r="L1117" i="4"/>
  <c r="M1117" i="4"/>
  <c r="AG1117" i="4"/>
  <c r="AP1117" i="4"/>
  <c r="AR1117" i="4"/>
  <c r="C1118" i="4"/>
  <c r="D1118" i="4"/>
  <c r="E1118" i="4"/>
  <c r="F1118" i="4"/>
  <c r="G1118" i="4"/>
  <c r="H1118" i="4"/>
  <c r="J1118" i="4"/>
  <c r="K1118" i="4"/>
  <c r="L1118" i="4"/>
  <c r="M1118" i="4"/>
  <c r="AG1118" i="4"/>
  <c r="AP1118" i="4"/>
  <c r="AR1118" i="4"/>
  <c r="C1119" i="4"/>
  <c r="D1119" i="4"/>
  <c r="E1119" i="4"/>
  <c r="F1119" i="4"/>
  <c r="G1119" i="4"/>
  <c r="H1119" i="4"/>
  <c r="J1119" i="4"/>
  <c r="K1119" i="4"/>
  <c r="L1119" i="4"/>
  <c r="M1119" i="4"/>
  <c r="AG1119" i="4"/>
  <c r="AP1119" i="4"/>
  <c r="AR1119" i="4"/>
  <c r="C1120" i="4"/>
  <c r="D1120" i="4"/>
  <c r="E1120" i="4"/>
  <c r="F1120" i="4"/>
  <c r="G1120" i="4"/>
  <c r="H1120" i="4"/>
  <c r="J1120" i="4"/>
  <c r="K1120" i="4"/>
  <c r="L1120" i="4"/>
  <c r="M1120" i="4"/>
  <c r="AG1120" i="4"/>
  <c r="AP1120" i="4"/>
  <c r="AR1120" i="4"/>
  <c r="C1121" i="4"/>
  <c r="D1121" i="4"/>
  <c r="E1121" i="4"/>
  <c r="F1121" i="4"/>
  <c r="G1121" i="4"/>
  <c r="H1121" i="4"/>
  <c r="J1121" i="4"/>
  <c r="K1121" i="4"/>
  <c r="L1121" i="4"/>
  <c r="M1121" i="4"/>
  <c r="AG1121" i="4"/>
  <c r="AP1121" i="4"/>
  <c r="AR1121" i="4"/>
  <c r="C1122" i="4"/>
  <c r="D1122" i="4"/>
  <c r="E1122" i="4"/>
  <c r="F1122" i="4"/>
  <c r="G1122" i="4"/>
  <c r="H1122" i="4"/>
  <c r="J1122" i="4"/>
  <c r="K1122" i="4"/>
  <c r="L1122" i="4"/>
  <c r="M1122" i="4"/>
  <c r="AG1122" i="4"/>
  <c r="AP1122" i="4"/>
  <c r="AR1122" i="4"/>
  <c r="C1123" i="4"/>
  <c r="D1123" i="4"/>
  <c r="E1123" i="4"/>
  <c r="F1123" i="4"/>
  <c r="G1123" i="4"/>
  <c r="H1123" i="4"/>
  <c r="J1123" i="4"/>
  <c r="K1123" i="4"/>
  <c r="L1123" i="4"/>
  <c r="M1123" i="4"/>
  <c r="AG1123" i="4"/>
  <c r="AP1123" i="4"/>
  <c r="AR1123" i="4"/>
  <c r="C1124" i="4"/>
  <c r="D1124" i="4"/>
  <c r="E1124" i="4"/>
  <c r="F1124" i="4"/>
  <c r="G1124" i="4"/>
  <c r="H1124" i="4"/>
  <c r="J1124" i="4"/>
  <c r="K1124" i="4"/>
  <c r="L1124" i="4"/>
  <c r="M1124" i="4"/>
  <c r="AG1124" i="4"/>
  <c r="AP1124" i="4"/>
  <c r="AR1124" i="4"/>
  <c r="C1125" i="4"/>
  <c r="D1125" i="4"/>
  <c r="E1125" i="4"/>
  <c r="F1125" i="4"/>
  <c r="G1125" i="4"/>
  <c r="H1125" i="4"/>
  <c r="J1125" i="4"/>
  <c r="K1125" i="4"/>
  <c r="L1125" i="4"/>
  <c r="M1125" i="4"/>
  <c r="AG1125" i="4"/>
  <c r="AP1125" i="4"/>
  <c r="AR1125" i="4"/>
  <c r="C1126" i="4"/>
  <c r="D1126" i="4"/>
  <c r="E1126" i="4"/>
  <c r="F1126" i="4"/>
  <c r="G1126" i="4"/>
  <c r="H1126" i="4"/>
  <c r="J1126" i="4"/>
  <c r="K1126" i="4"/>
  <c r="L1126" i="4"/>
  <c r="M1126" i="4"/>
  <c r="AG1126" i="4"/>
  <c r="AP1126" i="4"/>
  <c r="AR1126" i="4"/>
  <c r="C1127" i="4"/>
  <c r="D1127" i="4"/>
  <c r="E1127" i="4"/>
  <c r="F1127" i="4"/>
  <c r="G1127" i="4"/>
  <c r="H1127" i="4"/>
  <c r="J1127" i="4"/>
  <c r="K1127" i="4"/>
  <c r="L1127" i="4"/>
  <c r="M1127" i="4"/>
  <c r="AG1127" i="4"/>
  <c r="AP1127" i="4"/>
  <c r="AR1127" i="4"/>
  <c r="C1128" i="4"/>
  <c r="D1128" i="4"/>
  <c r="E1128" i="4"/>
  <c r="F1128" i="4"/>
  <c r="G1128" i="4"/>
  <c r="H1128" i="4"/>
  <c r="J1128" i="4"/>
  <c r="K1128" i="4"/>
  <c r="L1128" i="4"/>
  <c r="M1128" i="4"/>
  <c r="AG1128" i="4"/>
  <c r="AP1128" i="4"/>
  <c r="AR1128" i="4"/>
  <c r="C1129" i="4"/>
  <c r="D1129" i="4"/>
  <c r="E1129" i="4"/>
  <c r="F1129" i="4"/>
  <c r="G1129" i="4"/>
  <c r="H1129" i="4"/>
  <c r="J1129" i="4"/>
  <c r="K1129" i="4"/>
  <c r="L1129" i="4"/>
  <c r="M1129" i="4"/>
  <c r="AG1129" i="4"/>
  <c r="AP1129" i="4"/>
  <c r="AR1129" i="4"/>
  <c r="C1130" i="4"/>
  <c r="D1130" i="4"/>
  <c r="E1130" i="4"/>
  <c r="F1130" i="4"/>
  <c r="G1130" i="4"/>
  <c r="H1130" i="4"/>
  <c r="J1130" i="4"/>
  <c r="K1130" i="4"/>
  <c r="L1130" i="4"/>
  <c r="M1130" i="4"/>
  <c r="AG1130" i="4"/>
  <c r="AP1130" i="4"/>
  <c r="AR1130" i="4"/>
  <c r="C1131" i="4"/>
  <c r="D1131" i="4"/>
  <c r="E1131" i="4"/>
  <c r="F1131" i="4"/>
  <c r="G1131" i="4"/>
  <c r="H1131" i="4"/>
  <c r="J1131" i="4"/>
  <c r="K1131" i="4"/>
  <c r="L1131" i="4"/>
  <c r="M1131" i="4"/>
  <c r="AG1131" i="4"/>
  <c r="AP1131" i="4"/>
  <c r="AR1131" i="4"/>
  <c r="C1132" i="4"/>
  <c r="D1132" i="4"/>
  <c r="E1132" i="4"/>
  <c r="F1132" i="4"/>
  <c r="G1132" i="4"/>
  <c r="H1132" i="4"/>
  <c r="J1132" i="4"/>
  <c r="K1132" i="4"/>
  <c r="L1132" i="4"/>
  <c r="M1132" i="4"/>
  <c r="AG1132" i="4"/>
  <c r="AP1132" i="4"/>
  <c r="AR1132" i="4"/>
  <c r="C1133" i="4"/>
  <c r="D1133" i="4"/>
  <c r="E1133" i="4"/>
  <c r="F1133" i="4"/>
  <c r="G1133" i="4"/>
  <c r="H1133" i="4"/>
  <c r="J1133" i="4"/>
  <c r="K1133" i="4"/>
  <c r="L1133" i="4"/>
  <c r="M1133" i="4"/>
  <c r="AG1133" i="4"/>
  <c r="AP1133" i="4"/>
  <c r="AR1133" i="4"/>
  <c r="C1134" i="4"/>
  <c r="D1134" i="4"/>
  <c r="E1134" i="4"/>
  <c r="F1134" i="4"/>
  <c r="G1134" i="4"/>
  <c r="H1134" i="4"/>
  <c r="J1134" i="4"/>
  <c r="K1134" i="4"/>
  <c r="L1134" i="4"/>
  <c r="M1134" i="4"/>
  <c r="AG1134" i="4"/>
  <c r="AP1134" i="4"/>
  <c r="AR1134" i="4"/>
  <c r="C1135" i="4"/>
  <c r="D1135" i="4"/>
  <c r="E1135" i="4"/>
  <c r="F1135" i="4"/>
  <c r="G1135" i="4"/>
  <c r="H1135" i="4"/>
  <c r="J1135" i="4"/>
  <c r="K1135" i="4"/>
  <c r="L1135" i="4"/>
  <c r="M1135" i="4"/>
  <c r="AG1135" i="4"/>
  <c r="AP1135" i="4"/>
  <c r="AR1135" i="4"/>
  <c r="C1136" i="4"/>
  <c r="D1136" i="4"/>
  <c r="E1136" i="4"/>
  <c r="F1136" i="4"/>
  <c r="G1136" i="4"/>
  <c r="H1136" i="4"/>
  <c r="J1136" i="4"/>
  <c r="K1136" i="4"/>
  <c r="L1136" i="4"/>
  <c r="M1136" i="4"/>
  <c r="AG1136" i="4"/>
  <c r="AP1136" i="4"/>
  <c r="AR1136" i="4"/>
  <c r="C1137" i="4"/>
  <c r="D1137" i="4"/>
  <c r="E1137" i="4"/>
  <c r="F1137" i="4"/>
  <c r="G1137" i="4"/>
  <c r="H1137" i="4"/>
  <c r="J1137" i="4"/>
  <c r="K1137" i="4"/>
  <c r="L1137" i="4"/>
  <c r="M1137" i="4"/>
  <c r="AG1137" i="4"/>
  <c r="AP1137" i="4"/>
  <c r="AR1137" i="4"/>
  <c r="C1138" i="4"/>
  <c r="D1138" i="4"/>
  <c r="E1138" i="4"/>
  <c r="F1138" i="4"/>
  <c r="G1138" i="4"/>
  <c r="H1138" i="4"/>
  <c r="J1138" i="4"/>
  <c r="K1138" i="4"/>
  <c r="L1138" i="4"/>
  <c r="M1138" i="4"/>
  <c r="AG1138" i="4"/>
  <c r="AP1138" i="4"/>
  <c r="AR1138" i="4"/>
  <c r="C1139" i="4"/>
  <c r="D1139" i="4"/>
  <c r="E1139" i="4"/>
  <c r="F1139" i="4"/>
  <c r="G1139" i="4"/>
  <c r="H1139" i="4"/>
  <c r="J1139" i="4"/>
  <c r="K1139" i="4"/>
  <c r="L1139" i="4"/>
  <c r="M1139" i="4"/>
  <c r="AG1139" i="4"/>
  <c r="AP1139" i="4"/>
  <c r="AR1139" i="4"/>
  <c r="C1140" i="4"/>
  <c r="D1140" i="4"/>
  <c r="E1140" i="4"/>
  <c r="F1140" i="4"/>
  <c r="G1140" i="4"/>
  <c r="H1140" i="4"/>
  <c r="J1140" i="4"/>
  <c r="K1140" i="4"/>
  <c r="L1140" i="4"/>
  <c r="M1140" i="4"/>
  <c r="AG1140" i="4"/>
  <c r="AP1140" i="4"/>
  <c r="AR1140" i="4"/>
  <c r="C1141" i="4"/>
  <c r="D1141" i="4"/>
  <c r="E1141" i="4"/>
  <c r="F1141" i="4"/>
  <c r="G1141" i="4"/>
  <c r="H1141" i="4"/>
  <c r="J1141" i="4"/>
  <c r="K1141" i="4"/>
  <c r="L1141" i="4"/>
  <c r="M1141" i="4"/>
  <c r="AG1141" i="4"/>
  <c r="AP1141" i="4"/>
  <c r="AR1141" i="4"/>
  <c r="C1142" i="4"/>
  <c r="D1142" i="4"/>
  <c r="E1142" i="4"/>
  <c r="F1142" i="4"/>
  <c r="G1142" i="4"/>
  <c r="H1142" i="4"/>
  <c r="J1142" i="4"/>
  <c r="K1142" i="4"/>
  <c r="L1142" i="4"/>
  <c r="M1142" i="4"/>
  <c r="AG1142" i="4"/>
  <c r="AP1142" i="4"/>
  <c r="AR1142" i="4"/>
  <c r="C1143" i="4"/>
  <c r="D1143" i="4"/>
  <c r="E1143" i="4"/>
  <c r="F1143" i="4"/>
  <c r="G1143" i="4"/>
  <c r="H1143" i="4"/>
  <c r="J1143" i="4"/>
  <c r="K1143" i="4"/>
  <c r="L1143" i="4"/>
  <c r="M1143" i="4"/>
  <c r="AG1143" i="4"/>
  <c r="AP1143" i="4"/>
  <c r="AR1143" i="4"/>
  <c r="C1144" i="4"/>
  <c r="D1144" i="4"/>
  <c r="E1144" i="4"/>
  <c r="F1144" i="4"/>
  <c r="G1144" i="4"/>
  <c r="H1144" i="4"/>
  <c r="J1144" i="4"/>
  <c r="K1144" i="4"/>
  <c r="L1144" i="4"/>
  <c r="M1144" i="4"/>
  <c r="AG1144" i="4"/>
  <c r="AP1144" i="4"/>
  <c r="AR1144" i="4"/>
  <c r="C1145" i="4"/>
  <c r="D1145" i="4"/>
  <c r="E1145" i="4"/>
  <c r="F1145" i="4"/>
  <c r="G1145" i="4"/>
  <c r="H1145" i="4"/>
  <c r="J1145" i="4"/>
  <c r="K1145" i="4"/>
  <c r="L1145" i="4"/>
  <c r="M1145" i="4"/>
  <c r="AG1145" i="4"/>
  <c r="AP1145" i="4"/>
  <c r="AR1145" i="4"/>
  <c r="C1146" i="4"/>
  <c r="D1146" i="4"/>
  <c r="E1146" i="4"/>
  <c r="F1146" i="4"/>
  <c r="G1146" i="4"/>
  <c r="H1146" i="4"/>
  <c r="J1146" i="4"/>
  <c r="K1146" i="4"/>
  <c r="L1146" i="4"/>
  <c r="M1146" i="4"/>
  <c r="AG1146" i="4"/>
  <c r="AP1146" i="4"/>
  <c r="AR1146" i="4"/>
  <c r="C1147" i="4"/>
  <c r="D1147" i="4"/>
  <c r="E1147" i="4"/>
  <c r="F1147" i="4"/>
  <c r="G1147" i="4"/>
  <c r="H1147" i="4"/>
  <c r="J1147" i="4"/>
  <c r="K1147" i="4"/>
  <c r="L1147" i="4"/>
  <c r="M1147" i="4"/>
  <c r="AG1147" i="4"/>
  <c r="AP1147" i="4"/>
  <c r="AR1147" i="4"/>
  <c r="C1148" i="4"/>
  <c r="D1148" i="4"/>
  <c r="E1148" i="4"/>
  <c r="F1148" i="4"/>
  <c r="G1148" i="4"/>
  <c r="H1148" i="4"/>
  <c r="J1148" i="4"/>
  <c r="K1148" i="4"/>
  <c r="L1148" i="4"/>
  <c r="M1148" i="4"/>
  <c r="AG1148" i="4"/>
  <c r="AP1148" i="4"/>
  <c r="AR1148" i="4"/>
  <c r="C1149" i="4"/>
  <c r="D1149" i="4"/>
  <c r="E1149" i="4"/>
  <c r="F1149" i="4"/>
  <c r="G1149" i="4"/>
  <c r="H1149" i="4"/>
  <c r="J1149" i="4"/>
  <c r="K1149" i="4"/>
  <c r="L1149" i="4"/>
  <c r="M1149" i="4"/>
  <c r="AG1149" i="4"/>
  <c r="AP1149" i="4"/>
  <c r="AR1149" i="4"/>
  <c r="C1150" i="4"/>
  <c r="D1150" i="4"/>
  <c r="E1150" i="4"/>
  <c r="F1150" i="4"/>
  <c r="G1150" i="4"/>
  <c r="H1150" i="4"/>
  <c r="J1150" i="4"/>
  <c r="K1150" i="4"/>
  <c r="L1150" i="4"/>
  <c r="M1150" i="4"/>
  <c r="AG1150" i="4"/>
  <c r="AP1150" i="4"/>
  <c r="AR1150" i="4"/>
  <c r="C1151" i="4"/>
  <c r="D1151" i="4"/>
  <c r="E1151" i="4"/>
  <c r="F1151" i="4"/>
  <c r="G1151" i="4"/>
  <c r="H1151" i="4"/>
  <c r="J1151" i="4"/>
  <c r="K1151" i="4"/>
  <c r="L1151" i="4"/>
  <c r="M1151" i="4"/>
  <c r="AG1151" i="4"/>
  <c r="AP1151" i="4"/>
  <c r="AR1151" i="4"/>
  <c r="C1152" i="4"/>
  <c r="D1152" i="4"/>
  <c r="E1152" i="4"/>
  <c r="F1152" i="4"/>
  <c r="G1152" i="4"/>
  <c r="H1152" i="4"/>
  <c r="J1152" i="4"/>
  <c r="K1152" i="4"/>
  <c r="L1152" i="4"/>
  <c r="M1152" i="4"/>
  <c r="AG1152" i="4"/>
  <c r="AP1152" i="4"/>
  <c r="AR1152" i="4"/>
  <c r="C1153" i="4"/>
  <c r="D1153" i="4"/>
  <c r="E1153" i="4"/>
  <c r="F1153" i="4"/>
  <c r="G1153" i="4"/>
  <c r="H1153" i="4"/>
  <c r="J1153" i="4"/>
  <c r="K1153" i="4"/>
  <c r="L1153" i="4"/>
  <c r="M1153" i="4"/>
  <c r="AG1153" i="4"/>
  <c r="AP1153" i="4"/>
  <c r="AR1153" i="4"/>
  <c r="C1154" i="4"/>
  <c r="D1154" i="4"/>
  <c r="E1154" i="4"/>
  <c r="F1154" i="4"/>
  <c r="G1154" i="4"/>
  <c r="H1154" i="4"/>
  <c r="J1154" i="4"/>
  <c r="K1154" i="4"/>
  <c r="L1154" i="4"/>
  <c r="M1154" i="4"/>
  <c r="AG1154" i="4"/>
  <c r="AP1154" i="4"/>
  <c r="AR1154" i="4"/>
  <c r="C1155" i="4"/>
  <c r="D1155" i="4"/>
  <c r="E1155" i="4"/>
  <c r="F1155" i="4"/>
  <c r="G1155" i="4"/>
  <c r="H1155" i="4"/>
  <c r="J1155" i="4"/>
  <c r="K1155" i="4"/>
  <c r="L1155" i="4"/>
  <c r="M1155" i="4"/>
  <c r="AG1155" i="4"/>
  <c r="AP1155" i="4"/>
  <c r="AR1155" i="4"/>
  <c r="C1156" i="4"/>
  <c r="D1156" i="4"/>
  <c r="E1156" i="4"/>
  <c r="F1156" i="4"/>
  <c r="G1156" i="4"/>
  <c r="H1156" i="4"/>
  <c r="J1156" i="4"/>
  <c r="K1156" i="4"/>
  <c r="L1156" i="4"/>
  <c r="M1156" i="4"/>
  <c r="AG1156" i="4"/>
  <c r="AP1156" i="4"/>
  <c r="AR1156" i="4"/>
  <c r="C1157" i="4"/>
  <c r="D1157" i="4"/>
  <c r="E1157" i="4"/>
  <c r="F1157" i="4"/>
  <c r="G1157" i="4"/>
  <c r="H1157" i="4"/>
  <c r="J1157" i="4"/>
  <c r="K1157" i="4"/>
  <c r="L1157" i="4"/>
  <c r="M1157" i="4"/>
  <c r="AG1157" i="4"/>
  <c r="AP1157" i="4"/>
  <c r="AR1157" i="4"/>
  <c r="C1158" i="4"/>
  <c r="D1158" i="4"/>
  <c r="E1158" i="4"/>
  <c r="F1158" i="4"/>
  <c r="G1158" i="4"/>
  <c r="H1158" i="4"/>
  <c r="J1158" i="4"/>
  <c r="K1158" i="4"/>
  <c r="L1158" i="4"/>
  <c r="M1158" i="4"/>
  <c r="AG1158" i="4"/>
  <c r="AP1158" i="4"/>
  <c r="AR1158" i="4"/>
  <c r="C1159" i="4"/>
  <c r="D1159" i="4"/>
  <c r="E1159" i="4"/>
  <c r="F1159" i="4"/>
  <c r="G1159" i="4"/>
  <c r="H1159" i="4"/>
  <c r="J1159" i="4"/>
  <c r="K1159" i="4"/>
  <c r="L1159" i="4"/>
  <c r="M1159" i="4"/>
  <c r="AG1159" i="4"/>
  <c r="AP1159" i="4"/>
  <c r="AR1159" i="4"/>
  <c r="C1160" i="4"/>
  <c r="D1160" i="4"/>
  <c r="E1160" i="4"/>
  <c r="F1160" i="4"/>
  <c r="G1160" i="4"/>
  <c r="H1160" i="4"/>
  <c r="J1160" i="4"/>
  <c r="K1160" i="4"/>
  <c r="L1160" i="4"/>
  <c r="M1160" i="4"/>
  <c r="AG1160" i="4"/>
  <c r="AP1160" i="4"/>
  <c r="AR1160" i="4"/>
  <c r="C1161" i="4"/>
  <c r="D1161" i="4"/>
  <c r="E1161" i="4"/>
  <c r="F1161" i="4"/>
  <c r="G1161" i="4"/>
  <c r="H1161" i="4"/>
  <c r="J1161" i="4"/>
  <c r="K1161" i="4"/>
  <c r="L1161" i="4"/>
  <c r="M1161" i="4"/>
  <c r="AG1161" i="4"/>
  <c r="AP1161" i="4"/>
  <c r="AR1161" i="4"/>
  <c r="C1162" i="4"/>
  <c r="D1162" i="4"/>
  <c r="E1162" i="4"/>
  <c r="F1162" i="4"/>
  <c r="G1162" i="4"/>
  <c r="H1162" i="4"/>
  <c r="J1162" i="4"/>
  <c r="K1162" i="4"/>
  <c r="L1162" i="4"/>
  <c r="M1162" i="4"/>
  <c r="AG1162" i="4"/>
  <c r="AP1162" i="4"/>
  <c r="AR1162" i="4"/>
  <c r="C1163" i="4"/>
  <c r="D1163" i="4"/>
  <c r="E1163" i="4"/>
  <c r="F1163" i="4"/>
  <c r="G1163" i="4"/>
  <c r="H1163" i="4"/>
  <c r="J1163" i="4"/>
  <c r="K1163" i="4"/>
  <c r="L1163" i="4"/>
  <c r="M1163" i="4"/>
  <c r="AG1163" i="4"/>
  <c r="AP1163" i="4"/>
  <c r="AR1163" i="4"/>
  <c r="C1164" i="4"/>
  <c r="D1164" i="4"/>
  <c r="E1164" i="4"/>
  <c r="F1164" i="4"/>
  <c r="G1164" i="4"/>
  <c r="H1164" i="4"/>
  <c r="J1164" i="4"/>
  <c r="K1164" i="4"/>
  <c r="L1164" i="4"/>
  <c r="M1164" i="4"/>
  <c r="AG1164" i="4"/>
  <c r="AP1164" i="4"/>
  <c r="AR1164" i="4"/>
  <c r="C1165" i="4"/>
  <c r="D1165" i="4"/>
  <c r="E1165" i="4"/>
  <c r="F1165" i="4"/>
  <c r="G1165" i="4"/>
  <c r="H1165" i="4"/>
  <c r="J1165" i="4"/>
  <c r="K1165" i="4"/>
  <c r="L1165" i="4"/>
  <c r="M1165" i="4"/>
  <c r="AG1165" i="4"/>
  <c r="AP1165" i="4"/>
  <c r="AR1165" i="4"/>
  <c r="C1166" i="4"/>
  <c r="D1166" i="4"/>
  <c r="E1166" i="4"/>
  <c r="F1166" i="4"/>
  <c r="G1166" i="4"/>
  <c r="H1166" i="4"/>
  <c r="J1166" i="4"/>
  <c r="K1166" i="4"/>
  <c r="L1166" i="4"/>
  <c r="M1166" i="4"/>
  <c r="AG1166" i="4"/>
  <c r="AP1166" i="4"/>
  <c r="AR1166" i="4"/>
  <c r="C1167" i="4"/>
  <c r="D1167" i="4"/>
  <c r="E1167" i="4"/>
  <c r="F1167" i="4"/>
  <c r="G1167" i="4"/>
  <c r="H1167" i="4"/>
  <c r="J1167" i="4"/>
  <c r="K1167" i="4"/>
  <c r="L1167" i="4"/>
  <c r="M1167" i="4"/>
  <c r="AG1167" i="4"/>
  <c r="AP1167" i="4"/>
  <c r="AR1167" i="4"/>
  <c r="C1168" i="4"/>
  <c r="D1168" i="4"/>
  <c r="E1168" i="4"/>
  <c r="F1168" i="4"/>
  <c r="G1168" i="4"/>
  <c r="H1168" i="4"/>
  <c r="J1168" i="4"/>
  <c r="K1168" i="4"/>
  <c r="L1168" i="4"/>
  <c r="M1168" i="4"/>
  <c r="AG1168" i="4"/>
  <c r="AP1168" i="4"/>
  <c r="AR1168" i="4"/>
  <c r="C1169" i="4"/>
  <c r="D1169" i="4"/>
  <c r="E1169" i="4"/>
  <c r="F1169" i="4"/>
  <c r="G1169" i="4"/>
  <c r="H1169" i="4"/>
  <c r="J1169" i="4"/>
  <c r="K1169" i="4"/>
  <c r="L1169" i="4"/>
  <c r="M1169" i="4"/>
  <c r="AG1169" i="4"/>
  <c r="AP1169" i="4"/>
  <c r="AR1169" i="4"/>
  <c r="C1170" i="4"/>
  <c r="D1170" i="4"/>
  <c r="E1170" i="4"/>
  <c r="F1170" i="4"/>
  <c r="G1170" i="4"/>
  <c r="H1170" i="4"/>
  <c r="J1170" i="4"/>
  <c r="K1170" i="4"/>
  <c r="L1170" i="4"/>
  <c r="M1170" i="4"/>
  <c r="AG1170" i="4"/>
  <c r="AP1170" i="4"/>
  <c r="AR1170" i="4"/>
  <c r="C1171" i="4"/>
  <c r="D1171" i="4"/>
  <c r="E1171" i="4"/>
  <c r="F1171" i="4"/>
  <c r="G1171" i="4"/>
  <c r="H1171" i="4"/>
  <c r="J1171" i="4"/>
  <c r="K1171" i="4"/>
  <c r="L1171" i="4"/>
  <c r="M1171" i="4"/>
  <c r="AG1171" i="4"/>
  <c r="AP1171" i="4"/>
  <c r="AR1171" i="4"/>
  <c r="C1172" i="4"/>
  <c r="D1172" i="4"/>
  <c r="E1172" i="4"/>
  <c r="F1172" i="4"/>
  <c r="G1172" i="4"/>
  <c r="H1172" i="4"/>
  <c r="J1172" i="4"/>
  <c r="K1172" i="4"/>
  <c r="L1172" i="4"/>
  <c r="M1172" i="4"/>
  <c r="AG1172" i="4"/>
  <c r="AP1172" i="4"/>
  <c r="AR1172" i="4"/>
  <c r="C1173" i="4"/>
  <c r="D1173" i="4"/>
  <c r="E1173" i="4"/>
  <c r="F1173" i="4"/>
  <c r="G1173" i="4"/>
  <c r="H1173" i="4"/>
  <c r="J1173" i="4"/>
  <c r="K1173" i="4"/>
  <c r="L1173" i="4"/>
  <c r="M1173" i="4"/>
  <c r="AG1173" i="4"/>
  <c r="AP1173" i="4"/>
  <c r="AR1173" i="4"/>
  <c r="C1174" i="4"/>
  <c r="D1174" i="4"/>
  <c r="E1174" i="4"/>
  <c r="F1174" i="4"/>
  <c r="G1174" i="4"/>
  <c r="H1174" i="4"/>
  <c r="J1174" i="4"/>
  <c r="K1174" i="4"/>
  <c r="L1174" i="4"/>
  <c r="M1174" i="4"/>
  <c r="AG1174" i="4"/>
  <c r="AP1174" i="4"/>
  <c r="AR1174" i="4"/>
  <c r="C1175" i="4"/>
  <c r="D1175" i="4"/>
  <c r="E1175" i="4"/>
  <c r="F1175" i="4"/>
  <c r="G1175" i="4"/>
  <c r="H1175" i="4"/>
  <c r="J1175" i="4"/>
  <c r="K1175" i="4"/>
  <c r="L1175" i="4"/>
  <c r="M1175" i="4"/>
  <c r="AG1175" i="4"/>
  <c r="AP1175" i="4"/>
  <c r="AR1175" i="4"/>
  <c r="C1176" i="4"/>
  <c r="D1176" i="4"/>
  <c r="E1176" i="4"/>
  <c r="F1176" i="4"/>
  <c r="G1176" i="4"/>
  <c r="H1176" i="4"/>
  <c r="J1176" i="4"/>
  <c r="K1176" i="4"/>
  <c r="L1176" i="4"/>
  <c r="M1176" i="4"/>
  <c r="AG1176" i="4"/>
  <c r="AP1176" i="4"/>
  <c r="AR1176" i="4"/>
  <c r="C1177" i="4"/>
  <c r="D1177" i="4"/>
  <c r="E1177" i="4"/>
  <c r="F1177" i="4"/>
  <c r="G1177" i="4"/>
  <c r="H1177" i="4"/>
  <c r="J1177" i="4"/>
  <c r="K1177" i="4"/>
  <c r="L1177" i="4"/>
  <c r="M1177" i="4"/>
  <c r="AG1177" i="4"/>
  <c r="AP1177" i="4"/>
  <c r="AR1177" i="4"/>
  <c r="C1178" i="4"/>
  <c r="D1178" i="4"/>
  <c r="E1178" i="4"/>
  <c r="F1178" i="4"/>
  <c r="G1178" i="4"/>
  <c r="H1178" i="4"/>
  <c r="J1178" i="4"/>
  <c r="K1178" i="4"/>
  <c r="L1178" i="4"/>
  <c r="M1178" i="4"/>
  <c r="AG1178" i="4"/>
  <c r="AP1178" i="4"/>
  <c r="AR1178" i="4"/>
  <c r="C1179" i="4"/>
  <c r="D1179" i="4"/>
  <c r="E1179" i="4"/>
  <c r="F1179" i="4"/>
  <c r="G1179" i="4"/>
  <c r="H1179" i="4"/>
  <c r="J1179" i="4"/>
  <c r="K1179" i="4"/>
  <c r="L1179" i="4"/>
  <c r="M1179" i="4"/>
  <c r="AG1179" i="4"/>
  <c r="AP1179" i="4"/>
  <c r="AR1179" i="4"/>
  <c r="C1180" i="4"/>
  <c r="D1180" i="4"/>
  <c r="E1180" i="4"/>
  <c r="F1180" i="4"/>
  <c r="G1180" i="4"/>
  <c r="H1180" i="4"/>
  <c r="J1180" i="4"/>
  <c r="K1180" i="4"/>
  <c r="L1180" i="4"/>
  <c r="M1180" i="4"/>
  <c r="AG1180" i="4"/>
  <c r="AP1180" i="4"/>
  <c r="AR1180" i="4"/>
  <c r="C1181" i="4"/>
  <c r="D1181" i="4"/>
  <c r="E1181" i="4"/>
  <c r="F1181" i="4"/>
  <c r="G1181" i="4"/>
  <c r="H1181" i="4"/>
  <c r="J1181" i="4"/>
  <c r="K1181" i="4"/>
  <c r="L1181" i="4"/>
  <c r="M1181" i="4"/>
  <c r="AG1181" i="4"/>
  <c r="AP1181" i="4"/>
  <c r="AR1181" i="4"/>
  <c r="C1182" i="4"/>
  <c r="D1182" i="4"/>
  <c r="E1182" i="4"/>
  <c r="F1182" i="4"/>
  <c r="G1182" i="4"/>
  <c r="H1182" i="4"/>
  <c r="J1182" i="4"/>
  <c r="K1182" i="4"/>
  <c r="L1182" i="4"/>
  <c r="M1182" i="4"/>
  <c r="AG1182" i="4"/>
  <c r="AP1182" i="4"/>
  <c r="AR1182" i="4"/>
  <c r="C1183" i="4"/>
  <c r="D1183" i="4"/>
  <c r="E1183" i="4"/>
  <c r="F1183" i="4"/>
  <c r="G1183" i="4"/>
  <c r="H1183" i="4"/>
  <c r="J1183" i="4"/>
  <c r="K1183" i="4"/>
  <c r="L1183" i="4"/>
  <c r="M1183" i="4"/>
  <c r="AG1183" i="4"/>
  <c r="AP1183" i="4"/>
  <c r="AR1183" i="4"/>
  <c r="C1184" i="4"/>
  <c r="D1184" i="4"/>
  <c r="E1184" i="4"/>
  <c r="F1184" i="4"/>
  <c r="G1184" i="4"/>
  <c r="H1184" i="4"/>
  <c r="J1184" i="4"/>
  <c r="K1184" i="4"/>
  <c r="L1184" i="4"/>
  <c r="M1184" i="4"/>
  <c r="AG1184" i="4"/>
  <c r="AP1184" i="4"/>
  <c r="AR1184" i="4"/>
  <c r="C1185" i="4"/>
  <c r="D1185" i="4"/>
  <c r="E1185" i="4"/>
  <c r="F1185" i="4"/>
  <c r="G1185" i="4"/>
  <c r="H1185" i="4"/>
  <c r="J1185" i="4"/>
  <c r="K1185" i="4"/>
  <c r="L1185" i="4"/>
  <c r="M1185" i="4"/>
  <c r="AG1185" i="4"/>
  <c r="AP1185" i="4"/>
  <c r="AR1185" i="4"/>
  <c r="C1186" i="4"/>
  <c r="D1186" i="4"/>
  <c r="E1186" i="4"/>
  <c r="F1186" i="4"/>
  <c r="G1186" i="4"/>
  <c r="H1186" i="4"/>
  <c r="J1186" i="4"/>
  <c r="K1186" i="4"/>
  <c r="L1186" i="4"/>
  <c r="M1186" i="4"/>
  <c r="AG1186" i="4"/>
  <c r="AP1186" i="4"/>
  <c r="AR1186" i="4"/>
  <c r="C1187" i="4"/>
  <c r="D1187" i="4"/>
  <c r="E1187" i="4"/>
  <c r="F1187" i="4"/>
  <c r="G1187" i="4"/>
  <c r="H1187" i="4"/>
  <c r="J1187" i="4"/>
  <c r="K1187" i="4"/>
  <c r="L1187" i="4"/>
  <c r="M1187" i="4"/>
  <c r="AG1187" i="4"/>
  <c r="AP1187" i="4"/>
  <c r="AR1187" i="4"/>
  <c r="C1188" i="4"/>
  <c r="D1188" i="4"/>
  <c r="E1188" i="4"/>
  <c r="F1188" i="4"/>
  <c r="G1188" i="4"/>
  <c r="H1188" i="4"/>
  <c r="J1188" i="4"/>
  <c r="K1188" i="4"/>
  <c r="L1188" i="4"/>
  <c r="M1188" i="4"/>
  <c r="AG1188" i="4"/>
  <c r="AP1188" i="4"/>
  <c r="AR1188" i="4"/>
  <c r="C1189" i="4"/>
  <c r="D1189" i="4"/>
  <c r="E1189" i="4"/>
  <c r="F1189" i="4"/>
  <c r="G1189" i="4"/>
  <c r="H1189" i="4"/>
  <c r="J1189" i="4"/>
  <c r="K1189" i="4"/>
  <c r="L1189" i="4"/>
  <c r="M1189" i="4"/>
  <c r="AG1189" i="4"/>
  <c r="AP1189" i="4"/>
  <c r="AR1189" i="4"/>
  <c r="C1190" i="4"/>
  <c r="D1190" i="4"/>
  <c r="E1190" i="4"/>
  <c r="F1190" i="4"/>
  <c r="G1190" i="4"/>
  <c r="H1190" i="4"/>
  <c r="J1190" i="4"/>
  <c r="K1190" i="4"/>
  <c r="L1190" i="4"/>
  <c r="M1190" i="4"/>
  <c r="AG1190" i="4"/>
  <c r="AP1190" i="4"/>
  <c r="AR1190" i="4"/>
  <c r="C1191" i="4"/>
  <c r="D1191" i="4"/>
  <c r="E1191" i="4"/>
  <c r="F1191" i="4"/>
  <c r="G1191" i="4"/>
  <c r="H1191" i="4"/>
  <c r="J1191" i="4"/>
  <c r="K1191" i="4"/>
  <c r="L1191" i="4"/>
  <c r="M1191" i="4"/>
  <c r="AG1191" i="4"/>
  <c r="AP1191" i="4"/>
  <c r="AR1191" i="4"/>
  <c r="C1192" i="4"/>
  <c r="D1192" i="4"/>
  <c r="E1192" i="4"/>
  <c r="F1192" i="4"/>
  <c r="G1192" i="4"/>
  <c r="H1192" i="4"/>
  <c r="J1192" i="4"/>
  <c r="K1192" i="4"/>
  <c r="L1192" i="4"/>
  <c r="M1192" i="4"/>
  <c r="AG1192" i="4"/>
  <c r="AP1192" i="4"/>
  <c r="AR1192" i="4"/>
  <c r="C1193" i="4"/>
  <c r="D1193" i="4"/>
  <c r="E1193" i="4"/>
  <c r="F1193" i="4"/>
  <c r="G1193" i="4"/>
  <c r="H1193" i="4"/>
  <c r="J1193" i="4"/>
  <c r="K1193" i="4"/>
  <c r="L1193" i="4"/>
  <c r="M1193" i="4"/>
  <c r="AG1193" i="4"/>
  <c r="AP1193" i="4"/>
  <c r="AR1193" i="4"/>
  <c r="C1194" i="4"/>
  <c r="D1194" i="4"/>
  <c r="E1194" i="4"/>
  <c r="F1194" i="4"/>
  <c r="G1194" i="4"/>
  <c r="H1194" i="4"/>
  <c r="J1194" i="4"/>
  <c r="K1194" i="4"/>
  <c r="L1194" i="4"/>
  <c r="M1194" i="4"/>
  <c r="AG1194" i="4"/>
  <c r="AP1194" i="4"/>
  <c r="AR1194" i="4"/>
  <c r="C1195" i="4"/>
  <c r="D1195" i="4"/>
  <c r="E1195" i="4"/>
  <c r="F1195" i="4"/>
  <c r="G1195" i="4"/>
  <c r="H1195" i="4"/>
  <c r="J1195" i="4"/>
  <c r="K1195" i="4"/>
  <c r="L1195" i="4"/>
  <c r="M1195" i="4"/>
  <c r="AG1195" i="4"/>
  <c r="AP1195" i="4"/>
  <c r="AR1195" i="4"/>
  <c r="C1196" i="4"/>
  <c r="D1196" i="4"/>
  <c r="E1196" i="4"/>
  <c r="F1196" i="4"/>
  <c r="G1196" i="4"/>
  <c r="H1196" i="4"/>
  <c r="J1196" i="4"/>
  <c r="K1196" i="4"/>
  <c r="L1196" i="4"/>
  <c r="M1196" i="4"/>
  <c r="AG1196" i="4"/>
  <c r="AP1196" i="4"/>
  <c r="AR1196" i="4"/>
  <c r="C1197" i="4"/>
  <c r="D1197" i="4"/>
  <c r="E1197" i="4"/>
  <c r="F1197" i="4"/>
  <c r="G1197" i="4"/>
  <c r="H1197" i="4"/>
  <c r="J1197" i="4"/>
  <c r="K1197" i="4"/>
  <c r="L1197" i="4"/>
  <c r="M1197" i="4"/>
  <c r="AG1197" i="4"/>
  <c r="AP1197" i="4"/>
  <c r="AR1197" i="4"/>
  <c r="C1198" i="4"/>
  <c r="D1198" i="4"/>
  <c r="E1198" i="4"/>
  <c r="F1198" i="4"/>
  <c r="G1198" i="4"/>
  <c r="H1198" i="4"/>
  <c r="J1198" i="4"/>
  <c r="K1198" i="4"/>
  <c r="L1198" i="4"/>
  <c r="M1198" i="4"/>
  <c r="AG1198" i="4"/>
  <c r="AP1198" i="4"/>
  <c r="AR1198" i="4"/>
  <c r="C1199" i="4"/>
  <c r="D1199" i="4"/>
  <c r="E1199" i="4"/>
  <c r="F1199" i="4"/>
  <c r="G1199" i="4"/>
  <c r="H1199" i="4"/>
  <c r="J1199" i="4"/>
  <c r="K1199" i="4"/>
  <c r="L1199" i="4"/>
  <c r="M1199" i="4"/>
  <c r="AG1199" i="4"/>
  <c r="AP1199" i="4"/>
  <c r="AR1199" i="4"/>
  <c r="C1200" i="4"/>
  <c r="D1200" i="4"/>
  <c r="E1200" i="4"/>
  <c r="F1200" i="4"/>
  <c r="G1200" i="4"/>
  <c r="H1200" i="4"/>
  <c r="J1200" i="4"/>
  <c r="K1200" i="4"/>
  <c r="L1200" i="4"/>
  <c r="M1200" i="4"/>
  <c r="AG1200" i="4"/>
  <c r="AP1200" i="4"/>
  <c r="AR1200" i="4"/>
  <c r="C1201" i="4"/>
  <c r="D1201" i="4"/>
  <c r="E1201" i="4"/>
  <c r="F1201" i="4"/>
  <c r="G1201" i="4"/>
  <c r="H1201" i="4"/>
  <c r="J1201" i="4"/>
  <c r="K1201" i="4"/>
  <c r="L1201" i="4"/>
  <c r="M1201" i="4"/>
  <c r="AG1201" i="4"/>
  <c r="AP1201" i="4"/>
  <c r="AR1201" i="4"/>
  <c r="C1202" i="4"/>
  <c r="D1202" i="4"/>
  <c r="E1202" i="4"/>
  <c r="F1202" i="4"/>
  <c r="G1202" i="4"/>
  <c r="H1202" i="4"/>
  <c r="J1202" i="4"/>
  <c r="K1202" i="4"/>
  <c r="L1202" i="4"/>
  <c r="M1202" i="4"/>
  <c r="AG1202" i="4"/>
  <c r="AP1202" i="4"/>
  <c r="AR1202" i="4"/>
  <c r="C1203" i="4"/>
  <c r="D1203" i="4"/>
  <c r="E1203" i="4"/>
  <c r="F1203" i="4"/>
  <c r="G1203" i="4"/>
  <c r="H1203" i="4"/>
  <c r="J1203" i="4"/>
  <c r="K1203" i="4"/>
  <c r="L1203" i="4"/>
  <c r="M1203" i="4"/>
  <c r="AG1203" i="4"/>
  <c r="AP1203" i="4"/>
  <c r="AR1203" i="4"/>
  <c r="C1204" i="4"/>
  <c r="D1204" i="4"/>
  <c r="E1204" i="4"/>
  <c r="F1204" i="4"/>
  <c r="G1204" i="4"/>
  <c r="H1204" i="4"/>
  <c r="J1204" i="4"/>
  <c r="K1204" i="4"/>
  <c r="L1204" i="4"/>
  <c r="M1204" i="4"/>
  <c r="AG1204" i="4"/>
  <c r="AP1204" i="4"/>
  <c r="AR1204" i="4"/>
  <c r="C1205" i="4"/>
  <c r="D1205" i="4"/>
  <c r="E1205" i="4"/>
  <c r="F1205" i="4"/>
  <c r="G1205" i="4"/>
  <c r="H1205" i="4"/>
  <c r="J1205" i="4"/>
  <c r="K1205" i="4"/>
  <c r="L1205" i="4"/>
  <c r="M1205" i="4"/>
  <c r="AG1205" i="4"/>
  <c r="AP1205" i="4"/>
  <c r="AR1205" i="4"/>
  <c r="C1206" i="4"/>
  <c r="D1206" i="4"/>
  <c r="E1206" i="4"/>
  <c r="F1206" i="4"/>
  <c r="G1206" i="4"/>
  <c r="H1206" i="4"/>
  <c r="J1206" i="4"/>
  <c r="K1206" i="4"/>
  <c r="L1206" i="4"/>
  <c r="M1206" i="4"/>
  <c r="AG1206" i="4"/>
  <c r="AP1206" i="4"/>
  <c r="AR1206" i="4"/>
  <c r="C1207" i="4"/>
  <c r="D1207" i="4"/>
  <c r="E1207" i="4"/>
  <c r="F1207" i="4"/>
  <c r="G1207" i="4"/>
  <c r="H1207" i="4"/>
  <c r="J1207" i="4"/>
  <c r="K1207" i="4"/>
  <c r="L1207" i="4"/>
  <c r="M1207" i="4"/>
  <c r="AG1207" i="4"/>
  <c r="AP1207" i="4"/>
  <c r="AR1207" i="4"/>
  <c r="C1208" i="4"/>
  <c r="D1208" i="4"/>
  <c r="E1208" i="4"/>
  <c r="F1208" i="4"/>
  <c r="G1208" i="4"/>
  <c r="H1208" i="4"/>
  <c r="J1208" i="4"/>
  <c r="K1208" i="4"/>
  <c r="L1208" i="4"/>
  <c r="M1208" i="4"/>
  <c r="AG1208" i="4"/>
  <c r="AP1208" i="4"/>
  <c r="AR1208" i="4"/>
  <c r="C1209" i="4"/>
  <c r="D1209" i="4"/>
  <c r="E1209" i="4"/>
  <c r="F1209" i="4"/>
  <c r="G1209" i="4"/>
  <c r="H1209" i="4"/>
  <c r="J1209" i="4"/>
  <c r="K1209" i="4"/>
  <c r="L1209" i="4"/>
  <c r="M1209" i="4"/>
  <c r="AG1209" i="4"/>
  <c r="AP1209" i="4"/>
  <c r="AR1209" i="4"/>
  <c r="C1210" i="4"/>
  <c r="D1210" i="4"/>
  <c r="E1210" i="4"/>
  <c r="F1210" i="4"/>
  <c r="G1210" i="4"/>
  <c r="H1210" i="4"/>
  <c r="J1210" i="4"/>
  <c r="K1210" i="4"/>
  <c r="L1210" i="4"/>
  <c r="M1210" i="4"/>
  <c r="AG1210" i="4"/>
  <c r="AP1210" i="4"/>
  <c r="AR1210" i="4"/>
  <c r="C1211" i="4"/>
  <c r="D1211" i="4"/>
  <c r="E1211" i="4"/>
  <c r="F1211" i="4"/>
  <c r="G1211" i="4"/>
  <c r="H1211" i="4"/>
  <c r="J1211" i="4"/>
  <c r="K1211" i="4"/>
  <c r="L1211" i="4"/>
  <c r="M1211" i="4"/>
  <c r="AG1211" i="4"/>
  <c r="AP1211" i="4"/>
  <c r="AR1211" i="4"/>
  <c r="C1212" i="4"/>
  <c r="D1212" i="4"/>
  <c r="E1212" i="4"/>
  <c r="F1212" i="4"/>
  <c r="G1212" i="4"/>
  <c r="H1212" i="4"/>
  <c r="J1212" i="4"/>
  <c r="K1212" i="4"/>
  <c r="L1212" i="4"/>
  <c r="M1212" i="4"/>
  <c r="AG1212" i="4"/>
  <c r="AP1212" i="4"/>
  <c r="AR1212" i="4"/>
  <c r="C1213" i="4"/>
  <c r="D1213" i="4"/>
  <c r="E1213" i="4"/>
  <c r="F1213" i="4"/>
  <c r="G1213" i="4"/>
  <c r="H1213" i="4"/>
  <c r="J1213" i="4"/>
  <c r="K1213" i="4"/>
  <c r="L1213" i="4"/>
  <c r="M1213" i="4"/>
  <c r="AG1213" i="4"/>
  <c r="AP1213" i="4"/>
  <c r="AR1213" i="4"/>
  <c r="C1214" i="4"/>
  <c r="D1214" i="4"/>
  <c r="E1214" i="4"/>
  <c r="F1214" i="4"/>
  <c r="G1214" i="4"/>
  <c r="H1214" i="4"/>
  <c r="J1214" i="4"/>
  <c r="K1214" i="4"/>
  <c r="L1214" i="4"/>
  <c r="M1214" i="4"/>
  <c r="AG1214" i="4"/>
  <c r="AP1214" i="4"/>
  <c r="AR1214" i="4"/>
  <c r="C1215" i="4"/>
  <c r="D1215" i="4"/>
  <c r="E1215" i="4"/>
  <c r="F1215" i="4"/>
  <c r="G1215" i="4"/>
  <c r="H1215" i="4"/>
  <c r="J1215" i="4"/>
  <c r="K1215" i="4"/>
  <c r="L1215" i="4"/>
  <c r="M1215" i="4"/>
  <c r="AG1215" i="4"/>
  <c r="AP1215" i="4"/>
  <c r="AR1215" i="4"/>
  <c r="C1216" i="4"/>
  <c r="D1216" i="4"/>
  <c r="E1216" i="4"/>
  <c r="F1216" i="4"/>
  <c r="G1216" i="4"/>
  <c r="H1216" i="4"/>
  <c r="J1216" i="4"/>
  <c r="K1216" i="4"/>
  <c r="L1216" i="4"/>
  <c r="M1216" i="4"/>
  <c r="AG1216" i="4"/>
  <c r="AP1216" i="4"/>
  <c r="AR1216" i="4"/>
  <c r="C1217" i="4"/>
  <c r="D1217" i="4"/>
  <c r="E1217" i="4"/>
  <c r="F1217" i="4"/>
  <c r="G1217" i="4"/>
  <c r="H1217" i="4"/>
  <c r="J1217" i="4"/>
  <c r="K1217" i="4"/>
  <c r="L1217" i="4"/>
  <c r="M1217" i="4"/>
  <c r="AG1217" i="4"/>
  <c r="AP1217" i="4"/>
  <c r="AR1217" i="4"/>
  <c r="C1218" i="4"/>
  <c r="D1218" i="4"/>
  <c r="E1218" i="4"/>
  <c r="F1218" i="4"/>
  <c r="G1218" i="4"/>
  <c r="H1218" i="4"/>
  <c r="J1218" i="4"/>
  <c r="K1218" i="4"/>
  <c r="L1218" i="4"/>
  <c r="M1218" i="4"/>
  <c r="AG1218" i="4"/>
  <c r="AP1218" i="4"/>
  <c r="AR1218" i="4"/>
  <c r="C1219" i="4"/>
  <c r="D1219" i="4"/>
  <c r="E1219" i="4"/>
  <c r="F1219" i="4"/>
  <c r="G1219" i="4"/>
  <c r="H1219" i="4"/>
  <c r="J1219" i="4"/>
  <c r="K1219" i="4"/>
  <c r="L1219" i="4"/>
  <c r="M1219" i="4"/>
  <c r="AG1219" i="4"/>
  <c r="AP1219" i="4"/>
  <c r="AR1219" i="4"/>
  <c r="C1220" i="4"/>
  <c r="D1220" i="4"/>
  <c r="E1220" i="4"/>
  <c r="F1220" i="4"/>
  <c r="G1220" i="4"/>
  <c r="H1220" i="4"/>
  <c r="J1220" i="4"/>
  <c r="K1220" i="4"/>
  <c r="L1220" i="4"/>
  <c r="M1220" i="4"/>
  <c r="AG1220" i="4"/>
  <c r="AP1220" i="4"/>
  <c r="AR1220" i="4"/>
  <c r="C1221" i="4"/>
  <c r="D1221" i="4"/>
  <c r="E1221" i="4"/>
  <c r="F1221" i="4"/>
  <c r="G1221" i="4"/>
  <c r="H1221" i="4"/>
  <c r="J1221" i="4"/>
  <c r="K1221" i="4"/>
  <c r="L1221" i="4"/>
  <c r="M1221" i="4"/>
  <c r="AG1221" i="4"/>
  <c r="AP1221" i="4"/>
  <c r="AR1221" i="4"/>
  <c r="C1222" i="4"/>
  <c r="D1222" i="4"/>
  <c r="E1222" i="4"/>
  <c r="F1222" i="4"/>
  <c r="G1222" i="4"/>
  <c r="H1222" i="4"/>
  <c r="J1222" i="4"/>
  <c r="K1222" i="4"/>
  <c r="L1222" i="4"/>
  <c r="M1222" i="4"/>
  <c r="AG1222" i="4"/>
  <c r="AP1222" i="4"/>
  <c r="AR1222" i="4"/>
  <c r="C1223" i="4"/>
  <c r="D1223" i="4"/>
  <c r="E1223" i="4"/>
  <c r="F1223" i="4"/>
  <c r="G1223" i="4"/>
  <c r="H1223" i="4"/>
  <c r="J1223" i="4"/>
  <c r="K1223" i="4"/>
  <c r="L1223" i="4"/>
  <c r="M1223" i="4"/>
  <c r="AG1223" i="4"/>
  <c r="AP1223" i="4"/>
  <c r="AR1223" i="4"/>
  <c r="C1224" i="4"/>
  <c r="D1224" i="4"/>
  <c r="E1224" i="4"/>
  <c r="F1224" i="4"/>
  <c r="G1224" i="4"/>
  <c r="H1224" i="4"/>
  <c r="J1224" i="4"/>
  <c r="K1224" i="4"/>
  <c r="L1224" i="4"/>
  <c r="M1224" i="4"/>
  <c r="AG1224" i="4"/>
  <c r="AP1224" i="4"/>
  <c r="AR1224" i="4"/>
  <c r="C1225" i="4"/>
  <c r="D1225" i="4"/>
  <c r="E1225" i="4"/>
  <c r="F1225" i="4"/>
  <c r="G1225" i="4"/>
  <c r="H1225" i="4"/>
  <c r="J1225" i="4"/>
  <c r="K1225" i="4"/>
  <c r="L1225" i="4"/>
  <c r="M1225" i="4"/>
  <c r="AG1225" i="4"/>
  <c r="AP1225" i="4"/>
  <c r="AR1225" i="4"/>
  <c r="C1226" i="4"/>
  <c r="D1226" i="4"/>
  <c r="E1226" i="4"/>
  <c r="F1226" i="4"/>
  <c r="G1226" i="4"/>
  <c r="H1226" i="4"/>
  <c r="J1226" i="4"/>
  <c r="K1226" i="4"/>
  <c r="L1226" i="4"/>
  <c r="M1226" i="4"/>
  <c r="AG1226" i="4"/>
  <c r="AP1226" i="4"/>
  <c r="AR1226" i="4"/>
  <c r="C1227" i="4"/>
  <c r="D1227" i="4"/>
  <c r="E1227" i="4"/>
  <c r="F1227" i="4"/>
  <c r="G1227" i="4"/>
  <c r="H1227" i="4"/>
  <c r="J1227" i="4"/>
  <c r="K1227" i="4"/>
  <c r="L1227" i="4"/>
  <c r="M1227" i="4"/>
  <c r="AG1227" i="4"/>
  <c r="AP1227" i="4"/>
  <c r="AR1227" i="4"/>
  <c r="C1228" i="4"/>
  <c r="D1228" i="4"/>
  <c r="E1228" i="4"/>
  <c r="F1228" i="4"/>
  <c r="G1228" i="4"/>
  <c r="H1228" i="4"/>
  <c r="J1228" i="4"/>
  <c r="K1228" i="4"/>
  <c r="L1228" i="4"/>
  <c r="M1228" i="4"/>
  <c r="AG1228" i="4"/>
  <c r="AP1228" i="4"/>
  <c r="AR1228" i="4"/>
  <c r="C1229" i="4"/>
  <c r="D1229" i="4"/>
  <c r="E1229" i="4"/>
  <c r="F1229" i="4"/>
  <c r="G1229" i="4"/>
  <c r="H1229" i="4"/>
  <c r="J1229" i="4"/>
  <c r="K1229" i="4"/>
  <c r="L1229" i="4"/>
  <c r="M1229" i="4"/>
  <c r="AG1229" i="4"/>
  <c r="AP1229" i="4"/>
  <c r="AR1229" i="4"/>
  <c r="C1230" i="4"/>
  <c r="D1230" i="4"/>
  <c r="E1230" i="4"/>
  <c r="F1230" i="4"/>
  <c r="G1230" i="4"/>
  <c r="H1230" i="4"/>
  <c r="J1230" i="4"/>
  <c r="K1230" i="4"/>
  <c r="L1230" i="4"/>
  <c r="M1230" i="4"/>
  <c r="AG1230" i="4"/>
  <c r="AP1230" i="4"/>
  <c r="AR1230" i="4"/>
  <c r="C1231" i="4"/>
  <c r="D1231" i="4"/>
  <c r="E1231" i="4"/>
  <c r="F1231" i="4"/>
  <c r="G1231" i="4"/>
  <c r="H1231" i="4"/>
  <c r="J1231" i="4"/>
  <c r="K1231" i="4"/>
  <c r="L1231" i="4"/>
  <c r="M1231" i="4"/>
  <c r="AG1231" i="4"/>
  <c r="AP1231" i="4"/>
  <c r="AR1231" i="4"/>
  <c r="C1232" i="4"/>
  <c r="D1232" i="4"/>
  <c r="E1232" i="4"/>
  <c r="F1232" i="4"/>
  <c r="G1232" i="4"/>
  <c r="H1232" i="4"/>
  <c r="J1232" i="4"/>
  <c r="K1232" i="4"/>
  <c r="L1232" i="4"/>
  <c r="M1232" i="4"/>
  <c r="AG1232" i="4"/>
  <c r="AP1232" i="4"/>
  <c r="AR1232" i="4"/>
  <c r="C1233" i="4"/>
  <c r="D1233" i="4"/>
  <c r="E1233" i="4"/>
  <c r="F1233" i="4"/>
  <c r="G1233" i="4"/>
  <c r="H1233" i="4"/>
  <c r="J1233" i="4"/>
  <c r="K1233" i="4"/>
  <c r="L1233" i="4"/>
  <c r="M1233" i="4"/>
  <c r="AG1233" i="4"/>
  <c r="AP1233" i="4"/>
  <c r="AR1233" i="4"/>
  <c r="C1234" i="4"/>
  <c r="D1234" i="4"/>
  <c r="E1234" i="4"/>
  <c r="F1234" i="4"/>
  <c r="G1234" i="4"/>
  <c r="H1234" i="4"/>
  <c r="J1234" i="4"/>
  <c r="K1234" i="4"/>
  <c r="L1234" i="4"/>
  <c r="M1234" i="4"/>
  <c r="AG1234" i="4"/>
  <c r="AP1234" i="4"/>
  <c r="AR1234" i="4"/>
  <c r="C1235" i="4"/>
  <c r="D1235" i="4"/>
  <c r="E1235" i="4"/>
  <c r="F1235" i="4"/>
  <c r="G1235" i="4"/>
  <c r="H1235" i="4"/>
  <c r="J1235" i="4"/>
  <c r="K1235" i="4"/>
  <c r="L1235" i="4"/>
  <c r="M1235" i="4"/>
  <c r="AG1235" i="4"/>
  <c r="AP1235" i="4"/>
  <c r="AR1235" i="4"/>
  <c r="C1236" i="4"/>
  <c r="D1236" i="4"/>
  <c r="E1236" i="4"/>
  <c r="F1236" i="4"/>
  <c r="G1236" i="4"/>
  <c r="H1236" i="4"/>
  <c r="J1236" i="4"/>
  <c r="K1236" i="4"/>
  <c r="L1236" i="4"/>
  <c r="M1236" i="4"/>
  <c r="AG1236" i="4"/>
  <c r="AP1236" i="4"/>
  <c r="AR1236" i="4"/>
  <c r="C1237" i="4"/>
  <c r="D1237" i="4"/>
  <c r="E1237" i="4"/>
  <c r="F1237" i="4"/>
  <c r="G1237" i="4"/>
  <c r="H1237" i="4"/>
  <c r="J1237" i="4"/>
  <c r="K1237" i="4"/>
  <c r="L1237" i="4"/>
  <c r="M1237" i="4"/>
  <c r="AG1237" i="4"/>
  <c r="AP1237" i="4"/>
  <c r="AR1237" i="4"/>
  <c r="C1238" i="4"/>
  <c r="D1238" i="4"/>
  <c r="E1238" i="4"/>
  <c r="F1238" i="4"/>
  <c r="G1238" i="4"/>
  <c r="H1238" i="4"/>
  <c r="J1238" i="4"/>
  <c r="K1238" i="4"/>
  <c r="L1238" i="4"/>
  <c r="M1238" i="4"/>
  <c r="AG1238" i="4"/>
  <c r="AP1238" i="4"/>
  <c r="AR1238" i="4"/>
  <c r="C1239" i="4"/>
  <c r="D1239" i="4"/>
  <c r="E1239" i="4"/>
  <c r="F1239" i="4"/>
  <c r="G1239" i="4"/>
  <c r="H1239" i="4"/>
  <c r="J1239" i="4"/>
  <c r="K1239" i="4"/>
  <c r="L1239" i="4"/>
  <c r="M1239" i="4"/>
  <c r="AG1239" i="4"/>
  <c r="AP1239" i="4"/>
  <c r="AR1239" i="4"/>
  <c r="C1240" i="4"/>
  <c r="D1240" i="4"/>
  <c r="E1240" i="4"/>
  <c r="F1240" i="4"/>
  <c r="G1240" i="4"/>
  <c r="H1240" i="4"/>
  <c r="J1240" i="4"/>
  <c r="K1240" i="4"/>
  <c r="L1240" i="4"/>
  <c r="M1240" i="4"/>
  <c r="AG1240" i="4"/>
  <c r="AP1240" i="4"/>
  <c r="AR1240" i="4"/>
  <c r="C1241" i="4"/>
  <c r="D1241" i="4"/>
  <c r="E1241" i="4"/>
  <c r="F1241" i="4"/>
  <c r="G1241" i="4"/>
  <c r="H1241" i="4"/>
  <c r="J1241" i="4"/>
  <c r="K1241" i="4"/>
  <c r="L1241" i="4"/>
  <c r="M1241" i="4"/>
  <c r="AG1241" i="4"/>
  <c r="AP1241" i="4"/>
  <c r="AR1241" i="4"/>
  <c r="C1242" i="4"/>
  <c r="D1242" i="4"/>
  <c r="E1242" i="4"/>
  <c r="F1242" i="4"/>
  <c r="G1242" i="4"/>
  <c r="H1242" i="4"/>
  <c r="J1242" i="4"/>
  <c r="K1242" i="4"/>
  <c r="L1242" i="4"/>
  <c r="M1242" i="4"/>
  <c r="AG1242" i="4"/>
  <c r="AP1242" i="4"/>
  <c r="AR1242" i="4"/>
  <c r="C1243" i="4"/>
  <c r="D1243" i="4"/>
  <c r="E1243" i="4"/>
  <c r="F1243" i="4"/>
  <c r="G1243" i="4"/>
  <c r="H1243" i="4"/>
  <c r="J1243" i="4"/>
  <c r="K1243" i="4"/>
  <c r="L1243" i="4"/>
  <c r="M1243" i="4"/>
  <c r="AG1243" i="4"/>
  <c r="AP1243" i="4"/>
  <c r="AR1243" i="4"/>
  <c r="C1244" i="4"/>
  <c r="D1244" i="4"/>
  <c r="E1244" i="4"/>
  <c r="F1244" i="4"/>
  <c r="G1244" i="4"/>
  <c r="H1244" i="4"/>
  <c r="J1244" i="4"/>
  <c r="K1244" i="4"/>
  <c r="L1244" i="4"/>
  <c r="M1244" i="4"/>
  <c r="AG1244" i="4"/>
  <c r="AP1244" i="4"/>
  <c r="AR1244" i="4"/>
  <c r="C1245" i="4"/>
  <c r="D1245" i="4"/>
  <c r="E1245" i="4"/>
  <c r="F1245" i="4"/>
  <c r="G1245" i="4"/>
  <c r="H1245" i="4"/>
  <c r="J1245" i="4"/>
  <c r="K1245" i="4"/>
  <c r="L1245" i="4"/>
  <c r="M1245" i="4"/>
  <c r="AG1245" i="4"/>
  <c r="AP1245" i="4"/>
  <c r="AR1245" i="4"/>
  <c r="C1246" i="4"/>
  <c r="D1246" i="4"/>
  <c r="E1246" i="4"/>
  <c r="F1246" i="4"/>
  <c r="G1246" i="4"/>
  <c r="H1246" i="4"/>
  <c r="J1246" i="4"/>
  <c r="K1246" i="4"/>
  <c r="L1246" i="4"/>
  <c r="M1246" i="4"/>
  <c r="AG1246" i="4"/>
  <c r="AP1246" i="4"/>
  <c r="AR1246" i="4"/>
  <c r="C1247" i="4"/>
  <c r="D1247" i="4"/>
  <c r="E1247" i="4"/>
  <c r="F1247" i="4"/>
  <c r="G1247" i="4"/>
  <c r="H1247" i="4"/>
  <c r="J1247" i="4"/>
  <c r="K1247" i="4"/>
  <c r="L1247" i="4"/>
  <c r="M1247" i="4"/>
  <c r="AG1247" i="4"/>
  <c r="AP1247" i="4"/>
  <c r="AR1247" i="4"/>
  <c r="C1248" i="4"/>
  <c r="D1248" i="4"/>
  <c r="E1248" i="4"/>
  <c r="F1248" i="4"/>
  <c r="G1248" i="4"/>
  <c r="H1248" i="4"/>
  <c r="J1248" i="4"/>
  <c r="K1248" i="4"/>
  <c r="L1248" i="4"/>
  <c r="M1248" i="4"/>
  <c r="AG1248" i="4"/>
  <c r="AP1248" i="4"/>
  <c r="AR1248" i="4"/>
  <c r="C1249" i="4"/>
  <c r="D1249" i="4"/>
  <c r="E1249" i="4"/>
  <c r="F1249" i="4"/>
  <c r="G1249" i="4"/>
  <c r="H1249" i="4"/>
  <c r="J1249" i="4"/>
  <c r="K1249" i="4"/>
  <c r="L1249" i="4"/>
  <c r="M1249" i="4"/>
  <c r="AG1249" i="4"/>
  <c r="AP1249" i="4"/>
  <c r="AR1249" i="4"/>
  <c r="C1250" i="4"/>
  <c r="D1250" i="4"/>
  <c r="E1250" i="4"/>
  <c r="F1250" i="4"/>
  <c r="G1250" i="4"/>
  <c r="H1250" i="4"/>
  <c r="J1250" i="4"/>
  <c r="K1250" i="4"/>
  <c r="L1250" i="4"/>
  <c r="M1250" i="4"/>
  <c r="AG1250" i="4"/>
  <c r="AP1250" i="4"/>
  <c r="AR1250" i="4"/>
  <c r="C1251" i="4"/>
  <c r="D1251" i="4"/>
  <c r="E1251" i="4"/>
  <c r="F1251" i="4"/>
  <c r="G1251" i="4"/>
  <c r="H1251" i="4"/>
  <c r="J1251" i="4"/>
  <c r="K1251" i="4"/>
  <c r="L1251" i="4"/>
  <c r="M1251" i="4"/>
  <c r="AG1251" i="4"/>
  <c r="AP1251" i="4"/>
  <c r="AR1251" i="4"/>
  <c r="C1252" i="4"/>
  <c r="D1252" i="4"/>
  <c r="E1252" i="4"/>
  <c r="F1252" i="4"/>
  <c r="G1252" i="4"/>
  <c r="H1252" i="4"/>
  <c r="J1252" i="4"/>
  <c r="K1252" i="4"/>
  <c r="L1252" i="4"/>
  <c r="M1252" i="4"/>
  <c r="AG1252" i="4"/>
  <c r="AP1252" i="4"/>
  <c r="AR1252" i="4"/>
  <c r="C1253" i="4"/>
  <c r="D1253" i="4"/>
  <c r="E1253" i="4"/>
  <c r="F1253" i="4"/>
  <c r="G1253" i="4"/>
  <c r="H1253" i="4"/>
  <c r="J1253" i="4"/>
  <c r="K1253" i="4"/>
  <c r="L1253" i="4"/>
  <c r="M1253" i="4"/>
  <c r="AG1253" i="4"/>
  <c r="AP1253" i="4"/>
  <c r="AR1253" i="4"/>
  <c r="C1254" i="4"/>
  <c r="D1254" i="4"/>
  <c r="E1254" i="4"/>
  <c r="F1254" i="4"/>
  <c r="G1254" i="4"/>
  <c r="H1254" i="4"/>
  <c r="J1254" i="4"/>
  <c r="K1254" i="4"/>
  <c r="L1254" i="4"/>
  <c r="M1254" i="4"/>
  <c r="AG1254" i="4"/>
  <c r="AP1254" i="4"/>
  <c r="AR1254" i="4"/>
  <c r="C1255" i="4"/>
  <c r="D1255" i="4"/>
  <c r="E1255" i="4"/>
  <c r="F1255" i="4"/>
  <c r="G1255" i="4"/>
  <c r="H1255" i="4"/>
  <c r="J1255" i="4"/>
  <c r="K1255" i="4"/>
  <c r="L1255" i="4"/>
  <c r="M1255" i="4"/>
  <c r="AG1255" i="4"/>
  <c r="AP1255" i="4"/>
  <c r="AR1255" i="4"/>
  <c r="C1256" i="4"/>
  <c r="D1256" i="4"/>
  <c r="E1256" i="4"/>
  <c r="F1256" i="4"/>
  <c r="G1256" i="4"/>
  <c r="H1256" i="4"/>
  <c r="J1256" i="4"/>
  <c r="K1256" i="4"/>
  <c r="L1256" i="4"/>
  <c r="M1256" i="4"/>
  <c r="AG1256" i="4"/>
  <c r="AP1256" i="4"/>
  <c r="AR1256" i="4"/>
  <c r="C1257" i="4"/>
  <c r="D1257" i="4"/>
  <c r="E1257" i="4"/>
  <c r="F1257" i="4"/>
  <c r="G1257" i="4"/>
  <c r="H1257" i="4"/>
  <c r="J1257" i="4"/>
  <c r="K1257" i="4"/>
  <c r="L1257" i="4"/>
  <c r="M1257" i="4"/>
  <c r="AG1257" i="4"/>
  <c r="AP1257" i="4"/>
  <c r="AR1257" i="4"/>
  <c r="C1258" i="4"/>
  <c r="D1258" i="4"/>
  <c r="E1258" i="4"/>
  <c r="F1258" i="4"/>
  <c r="G1258" i="4"/>
  <c r="H1258" i="4"/>
  <c r="J1258" i="4"/>
  <c r="K1258" i="4"/>
  <c r="L1258" i="4"/>
  <c r="M1258" i="4"/>
  <c r="AG1258" i="4"/>
  <c r="AP1258" i="4"/>
  <c r="AR1258" i="4"/>
  <c r="C1259" i="4"/>
  <c r="D1259" i="4"/>
  <c r="E1259" i="4"/>
  <c r="F1259" i="4"/>
  <c r="G1259" i="4"/>
  <c r="H1259" i="4"/>
  <c r="J1259" i="4"/>
  <c r="K1259" i="4"/>
  <c r="L1259" i="4"/>
  <c r="M1259" i="4"/>
  <c r="AG1259" i="4"/>
  <c r="AP1259" i="4"/>
  <c r="AR1259" i="4"/>
  <c r="C1260" i="4"/>
  <c r="D1260" i="4"/>
  <c r="E1260" i="4"/>
  <c r="F1260" i="4"/>
  <c r="G1260" i="4"/>
  <c r="H1260" i="4"/>
  <c r="J1260" i="4"/>
  <c r="K1260" i="4"/>
  <c r="L1260" i="4"/>
  <c r="M1260" i="4"/>
  <c r="AG1260" i="4"/>
  <c r="AP1260" i="4"/>
  <c r="AR1260" i="4"/>
  <c r="C1261" i="4"/>
  <c r="D1261" i="4"/>
  <c r="E1261" i="4"/>
  <c r="F1261" i="4"/>
  <c r="G1261" i="4"/>
  <c r="H1261" i="4"/>
  <c r="J1261" i="4"/>
  <c r="K1261" i="4"/>
  <c r="L1261" i="4"/>
  <c r="M1261" i="4"/>
  <c r="AG1261" i="4"/>
  <c r="AP1261" i="4"/>
  <c r="AR1261" i="4"/>
  <c r="C1262" i="4"/>
  <c r="D1262" i="4"/>
  <c r="E1262" i="4"/>
  <c r="F1262" i="4"/>
  <c r="G1262" i="4"/>
  <c r="H1262" i="4"/>
  <c r="J1262" i="4"/>
  <c r="K1262" i="4"/>
  <c r="L1262" i="4"/>
  <c r="M1262" i="4"/>
  <c r="AG1262" i="4"/>
  <c r="AP1262" i="4"/>
  <c r="AR1262" i="4"/>
  <c r="C1263" i="4"/>
  <c r="D1263" i="4"/>
  <c r="E1263" i="4"/>
  <c r="F1263" i="4"/>
  <c r="G1263" i="4"/>
  <c r="H1263" i="4"/>
  <c r="J1263" i="4"/>
  <c r="K1263" i="4"/>
  <c r="L1263" i="4"/>
  <c r="M1263" i="4"/>
  <c r="AG1263" i="4"/>
  <c r="AP1263" i="4"/>
  <c r="AR1263" i="4"/>
  <c r="C1264" i="4"/>
  <c r="D1264" i="4"/>
  <c r="E1264" i="4"/>
  <c r="F1264" i="4"/>
  <c r="G1264" i="4"/>
  <c r="H1264" i="4"/>
  <c r="J1264" i="4"/>
  <c r="K1264" i="4"/>
  <c r="L1264" i="4"/>
  <c r="M1264" i="4"/>
  <c r="AG1264" i="4"/>
  <c r="AP1264" i="4"/>
  <c r="AR1264" i="4"/>
  <c r="C1265" i="4"/>
  <c r="D1265" i="4"/>
  <c r="E1265" i="4"/>
  <c r="F1265" i="4"/>
  <c r="G1265" i="4"/>
  <c r="H1265" i="4"/>
  <c r="J1265" i="4"/>
  <c r="K1265" i="4"/>
  <c r="L1265" i="4"/>
  <c r="M1265" i="4"/>
  <c r="AG1265" i="4"/>
  <c r="AP1265" i="4"/>
  <c r="AR1265" i="4"/>
  <c r="C1266" i="4"/>
  <c r="D1266" i="4"/>
  <c r="E1266" i="4"/>
  <c r="F1266" i="4"/>
  <c r="G1266" i="4"/>
  <c r="H1266" i="4"/>
  <c r="J1266" i="4"/>
  <c r="K1266" i="4"/>
  <c r="L1266" i="4"/>
  <c r="M1266" i="4"/>
  <c r="AG1266" i="4"/>
  <c r="AP1266" i="4"/>
  <c r="AR1266" i="4"/>
  <c r="C1267" i="4"/>
  <c r="D1267" i="4"/>
  <c r="E1267" i="4"/>
  <c r="F1267" i="4"/>
  <c r="G1267" i="4"/>
  <c r="H1267" i="4"/>
  <c r="J1267" i="4"/>
  <c r="K1267" i="4"/>
  <c r="L1267" i="4"/>
  <c r="M1267" i="4"/>
  <c r="AG1267" i="4"/>
  <c r="AP1267" i="4"/>
  <c r="AR1267" i="4"/>
  <c r="C1268" i="4"/>
  <c r="D1268" i="4"/>
  <c r="E1268" i="4"/>
  <c r="F1268" i="4"/>
  <c r="G1268" i="4"/>
  <c r="H1268" i="4"/>
  <c r="J1268" i="4"/>
  <c r="K1268" i="4"/>
  <c r="L1268" i="4"/>
  <c r="M1268" i="4"/>
  <c r="AG1268" i="4"/>
  <c r="AP1268" i="4"/>
  <c r="AR1268" i="4"/>
  <c r="C1269" i="4"/>
  <c r="D1269" i="4"/>
  <c r="E1269" i="4"/>
  <c r="F1269" i="4"/>
  <c r="G1269" i="4"/>
  <c r="H1269" i="4"/>
  <c r="J1269" i="4"/>
  <c r="K1269" i="4"/>
  <c r="L1269" i="4"/>
  <c r="M1269" i="4"/>
  <c r="AG1269" i="4"/>
  <c r="AP1269" i="4"/>
  <c r="AR1269" i="4"/>
  <c r="C1270" i="4"/>
  <c r="D1270" i="4"/>
  <c r="E1270" i="4"/>
  <c r="F1270" i="4"/>
  <c r="G1270" i="4"/>
  <c r="H1270" i="4"/>
  <c r="J1270" i="4"/>
  <c r="K1270" i="4"/>
  <c r="L1270" i="4"/>
  <c r="M1270" i="4"/>
  <c r="AG1270" i="4"/>
  <c r="AP1270" i="4"/>
  <c r="AR1270" i="4"/>
  <c r="C1271" i="4"/>
  <c r="D1271" i="4"/>
  <c r="E1271" i="4"/>
  <c r="F1271" i="4"/>
  <c r="G1271" i="4"/>
  <c r="H1271" i="4"/>
  <c r="J1271" i="4"/>
  <c r="K1271" i="4"/>
  <c r="L1271" i="4"/>
  <c r="M1271" i="4"/>
  <c r="AG1271" i="4"/>
  <c r="AP1271" i="4"/>
  <c r="AR1271" i="4"/>
  <c r="C1272" i="4"/>
  <c r="D1272" i="4"/>
  <c r="E1272" i="4"/>
  <c r="F1272" i="4"/>
  <c r="G1272" i="4"/>
  <c r="H1272" i="4"/>
  <c r="J1272" i="4"/>
  <c r="K1272" i="4"/>
  <c r="L1272" i="4"/>
  <c r="M1272" i="4"/>
  <c r="AG1272" i="4"/>
  <c r="AP1272" i="4"/>
  <c r="AR1272" i="4"/>
  <c r="C1273" i="4"/>
  <c r="D1273" i="4"/>
  <c r="E1273" i="4"/>
  <c r="F1273" i="4"/>
  <c r="G1273" i="4"/>
  <c r="H1273" i="4"/>
  <c r="J1273" i="4"/>
  <c r="K1273" i="4"/>
  <c r="L1273" i="4"/>
  <c r="M1273" i="4"/>
  <c r="AG1273" i="4"/>
  <c r="AP1273" i="4"/>
  <c r="AR1273" i="4"/>
  <c r="C1274" i="4"/>
  <c r="D1274" i="4"/>
  <c r="E1274" i="4"/>
  <c r="F1274" i="4"/>
  <c r="G1274" i="4"/>
  <c r="H1274" i="4"/>
  <c r="J1274" i="4"/>
  <c r="K1274" i="4"/>
  <c r="L1274" i="4"/>
  <c r="M1274" i="4"/>
  <c r="AG1274" i="4"/>
  <c r="AP1274" i="4"/>
  <c r="AR1274" i="4"/>
  <c r="C1275" i="4"/>
  <c r="D1275" i="4"/>
  <c r="E1275" i="4"/>
  <c r="F1275" i="4"/>
  <c r="G1275" i="4"/>
  <c r="H1275" i="4"/>
  <c r="J1275" i="4"/>
  <c r="K1275" i="4"/>
  <c r="L1275" i="4"/>
  <c r="M1275" i="4"/>
  <c r="AG1275" i="4"/>
  <c r="AP1275" i="4"/>
  <c r="AR1275" i="4"/>
  <c r="C1276" i="4"/>
  <c r="D1276" i="4"/>
  <c r="E1276" i="4"/>
  <c r="F1276" i="4"/>
  <c r="G1276" i="4"/>
  <c r="H1276" i="4"/>
  <c r="J1276" i="4"/>
  <c r="K1276" i="4"/>
  <c r="L1276" i="4"/>
  <c r="M1276" i="4"/>
  <c r="AG1276" i="4"/>
  <c r="AP1276" i="4"/>
  <c r="AR1276" i="4"/>
  <c r="C1277" i="4"/>
  <c r="D1277" i="4"/>
  <c r="E1277" i="4"/>
  <c r="F1277" i="4"/>
  <c r="G1277" i="4"/>
  <c r="H1277" i="4"/>
  <c r="J1277" i="4"/>
  <c r="K1277" i="4"/>
  <c r="L1277" i="4"/>
  <c r="M1277" i="4"/>
  <c r="AG1277" i="4"/>
  <c r="AP1277" i="4"/>
  <c r="AR1277" i="4"/>
  <c r="C1278" i="4"/>
  <c r="D1278" i="4"/>
  <c r="E1278" i="4"/>
  <c r="F1278" i="4"/>
  <c r="G1278" i="4"/>
  <c r="H1278" i="4"/>
  <c r="J1278" i="4"/>
  <c r="K1278" i="4"/>
  <c r="L1278" i="4"/>
  <c r="M1278" i="4"/>
  <c r="AG1278" i="4"/>
  <c r="AP1278" i="4"/>
  <c r="AR1278" i="4"/>
  <c r="C1279" i="4"/>
  <c r="D1279" i="4"/>
  <c r="E1279" i="4"/>
  <c r="F1279" i="4"/>
  <c r="G1279" i="4"/>
  <c r="H1279" i="4"/>
  <c r="J1279" i="4"/>
  <c r="K1279" i="4"/>
  <c r="L1279" i="4"/>
  <c r="M1279" i="4"/>
  <c r="AG1279" i="4"/>
  <c r="AP1279" i="4"/>
  <c r="AR1279" i="4"/>
  <c r="C1280" i="4"/>
  <c r="D1280" i="4"/>
  <c r="E1280" i="4"/>
  <c r="F1280" i="4"/>
  <c r="G1280" i="4"/>
  <c r="H1280" i="4"/>
  <c r="J1280" i="4"/>
  <c r="K1280" i="4"/>
  <c r="L1280" i="4"/>
  <c r="M1280" i="4"/>
  <c r="AG1280" i="4"/>
  <c r="AP1280" i="4"/>
  <c r="AR1280" i="4"/>
  <c r="C1281" i="4"/>
  <c r="D1281" i="4"/>
  <c r="E1281" i="4"/>
  <c r="F1281" i="4"/>
  <c r="G1281" i="4"/>
  <c r="H1281" i="4"/>
  <c r="J1281" i="4"/>
  <c r="K1281" i="4"/>
  <c r="L1281" i="4"/>
  <c r="M1281" i="4"/>
  <c r="AG1281" i="4"/>
  <c r="AP1281" i="4"/>
  <c r="AR1281" i="4"/>
  <c r="C1282" i="4"/>
  <c r="D1282" i="4"/>
  <c r="E1282" i="4"/>
  <c r="F1282" i="4"/>
  <c r="G1282" i="4"/>
  <c r="H1282" i="4"/>
  <c r="J1282" i="4"/>
  <c r="K1282" i="4"/>
  <c r="L1282" i="4"/>
  <c r="M1282" i="4"/>
  <c r="AG1282" i="4"/>
  <c r="AP1282" i="4"/>
  <c r="AR1282" i="4"/>
  <c r="C1283" i="4"/>
  <c r="D1283" i="4"/>
  <c r="E1283" i="4"/>
  <c r="F1283" i="4"/>
  <c r="G1283" i="4"/>
  <c r="H1283" i="4"/>
  <c r="J1283" i="4"/>
  <c r="K1283" i="4"/>
  <c r="L1283" i="4"/>
  <c r="M1283" i="4"/>
  <c r="AG1283" i="4"/>
  <c r="AP1283" i="4"/>
  <c r="AR1283" i="4"/>
  <c r="C1284" i="4"/>
  <c r="D1284" i="4"/>
  <c r="E1284" i="4"/>
  <c r="F1284" i="4"/>
  <c r="G1284" i="4"/>
  <c r="H1284" i="4"/>
  <c r="J1284" i="4"/>
  <c r="K1284" i="4"/>
  <c r="L1284" i="4"/>
  <c r="M1284" i="4"/>
  <c r="AG1284" i="4"/>
  <c r="AP1284" i="4"/>
  <c r="AR1284" i="4"/>
  <c r="C1285" i="4"/>
  <c r="D1285" i="4"/>
  <c r="E1285" i="4"/>
  <c r="F1285" i="4"/>
  <c r="G1285" i="4"/>
  <c r="H1285" i="4"/>
  <c r="J1285" i="4"/>
  <c r="K1285" i="4"/>
  <c r="L1285" i="4"/>
  <c r="M1285" i="4"/>
  <c r="AG1285" i="4"/>
  <c r="AP1285" i="4"/>
  <c r="AR1285" i="4"/>
  <c r="C1286" i="4"/>
  <c r="D1286" i="4"/>
  <c r="E1286" i="4"/>
  <c r="F1286" i="4"/>
  <c r="G1286" i="4"/>
  <c r="H1286" i="4"/>
  <c r="J1286" i="4"/>
  <c r="K1286" i="4"/>
  <c r="L1286" i="4"/>
  <c r="M1286" i="4"/>
  <c r="AG1286" i="4"/>
  <c r="AP1286" i="4"/>
  <c r="AR1286" i="4"/>
  <c r="N1287" i="4"/>
  <c r="O1287" i="4"/>
  <c r="P1287" i="4"/>
  <c r="C1287" i="4"/>
  <c r="D1287" i="4"/>
  <c r="E1287" i="4"/>
  <c r="F1287" i="4"/>
  <c r="G1287" i="4"/>
  <c r="H1287" i="4"/>
  <c r="J1287" i="4"/>
  <c r="K1287" i="4"/>
  <c r="L1287" i="4"/>
  <c r="M1287" i="4"/>
  <c r="AG1287" i="4"/>
  <c r="AP1287" i="4"/>
  <c r="AR1287" i="4"/>
  <c r="C1289" i="4"/>
  <c r="D1289" i="4"/>
  <c r="E1289" i="4"/>
  <c r="F1289" i="4"/>
  <c r="G1289" i="4"/>
  <c r="H1289" i="4"/>
  <c r="J1289" i="4"/>
  <c r="K1289" i="4"/>
  <c r="L1289" i="4"/>
  <c r="M1289" i="4"/>
  <c r="AG1289" i="4"/>
  <c r="AP1289" i="4"/>
  <c r="AR1289" i="4"/>
  <c r="C1290" i="4"/>
  <c r="D1290" i="4"/>
  <c r="E1290" i="4"/>
  <c r="F1290" i="4"/>
  <c r="G1290" i="4"/>
  <c r="H1290" i="4"/>
  <c r="J1290" i="4"/>
  <c r="K1290" i="4"/>
  <c r="L1290" i="4"/>
  <c r="M1290" i="4"/>
  <c r="AG1290" i="4"/>
  <c r="AP1290" i="4"/>
  <c r="AR1290" i="4"/>
  <c r="C1291" i="4"/>
  <c r="D1291" i="4"/>
  <c r="E1291" i="4"/>
  <c r="F1291" i="4"/>
  <c r="G1291" i="4"/>
  <c r="H1291" i="4"/>
  <c r="J1291" i="4"/>
  <c r="K1291" i="4"/>
  <c r="L1291" i="4"/>
  <c r="M1291" i="4"/>
  <c r="AG1291" i="4"/>
  <c r="AP1291" i="4"/>
  <c r="AR1291" i="4"/>
  <c r="C1292" i="4"/>
  <c r="D1292" i="4"/>
  <c r="E1292" i="4"/>
  <c r="F1292" i="4"/>
  <c r="G1292" i="4"/>
  <c r="H1292" i="4"/>
  <c r="J1292" i="4"/>
  <c r="K1292" i="4"/>
  <c r="L1292" i="4"/>
  <c r="M1292" i="4"/>
  <c r="AG1292" i="4"/>
  <c r="AP1292" i="4"/>
  <c r="AR1292" i="4"/>
  <c r="C1293" i="4"/>
  <c r="D1293" i="4"/>
  <c r="E1293" i="4"/>
  <c r="F1293" i="4"/>
  <c r="G1293" i="4"/>
  <c r="H1293" i="4"/>
  <c r="J1293" i="4"/>
  <c r="K1293" i="4"/>
  <c r="L1293" i="4"/>
  <c r="M1293" i="4"/>
  <c r="AG1293" i="4"/>
  <c r="AP1293" i="4"/>
  <c r="AR1293" i="4"/>
  <c r="C1294" i="4"/>
  <c r="D1294" i="4"/>
  <c r="E1294" i="4"/>
  <c r="F1294" i="4"/>
  <c r="G1294" i="4"/>
  <c r="H1294" i="4"/>
  <c r="J1294" i="4"/>
  <c r="K1294" i="4"/>
  <c r="L1294" i="4"/>
  <c r="M1294" i="4"/>
  <c r="AG1294" i="4"/>
  <c r="AP1294" i="4"/>
  <c r="AR1294" i="4"/>
  <c r="C1295" i="4"/>
  <c r="D1295" i="4"/>
  <c r="E1295" i="4"/>
  <c r="F1295" i="4"/>
  <c r="G1295" i="4"/>
  <c r="H1295" i="4"/>
  <c r="J1295" i="4"/>
  <c r="K1295" i="4"/>
  <c r="L1295" i="4"/>
  <c r="M1295" i="4"/>
  <c r="AG1295" i="4"/>
  <c r="AP1295" i="4"/>
  <c r="AR1295" i="4"/>
  <c r="C1296" i="4"/>
  <c r="D1296" i="4"/>
  <c r="E1296" i="4"/>
  <c r="F1296" i="4"/>
  <c r="G1296" i="4"/>
  <c r="H1296" i="4"/>
  <c r="J1296" i="4"/>
  <c r="K1296" i="4"/>
  <c r="L1296" i="4"/>
  <c r="M1296" i="4"/>
  <c r="AG1296" i="4"/>
  <c r="AP1296" i="4"/>
  <c r="AR1296" i="4"/>
  <c r="C1297" i="4"/>
  <c r="D1297" i="4"/>
  <c r="E1297" i="4"/>
  <c r="F1297" i="4"/>
  <c r="G1297" i="4"/>
  <c r="H1297" i="4"/>
  <c r="J1297" i="4"/>
  <c r="K1297" i="4"/>
  <c r="L1297" i="4"/>
  <c r="M1297" i="4"/>
  <c r="AG1297" i="4"/>
  <c r="AP1297" i="4"/>
  <c r="AR1297" i="4"/>
  <c r="C1298" i="4"/>
  <c r="D1298" i="4"/>
  <c r="E1298" i="4"/>
  <c r="F1298" i="4"/>
  <c r="G1298" i="4"/>
  <c r="H1298" i="4"/>
  <c r="J1298" i="4"/>
  <c r="K1298" i="4"/>
  <c r="L1298" i="4"/>
  <c r="M1298" i="4"/>
  <c r="AG1298" i="4"/>
  <c r="AP1298" i="4"/>
  <c r="AR1298" i="4"/>
  <c r="C1299" i="4"/>
  <c r="D1299" i="4"/>
  <c r="E1299" i="4"/>
  <c r="F1299" i="4"/>
  <c r="G1299" i="4"/>
  <c r="H1299" i="4"/>
  <c r="J1299" i="4"/>
  <c r="K1299" i="4"/>
  <c r="L1299" i="4"/>
  <c r="M1299" i="4"/>
  <c r="AG1299" i="4"/>
  <c r="AP1299" i="4"/>
  <c r="AR1299" i="4"/>
  <c r="C1300" i="4"/>
  <c r="D1300" i="4"/>
  <c r="E1300" i="4"/>
  <c r="F1300" i="4"/>
  <c r="G1300" i="4"/>
  <c r="H1300" i="4"/>
  <c r="J1300" i="4"/>
  <c r="K1300" i="4"/>
  <c r="L1300" i="4"/>
  <c r="M1300" i="4"/>
  <c r="AG1300" i="4"/>
  <c r="AP1300" i="4"/>
  <c r="AR1300" i="4"/>
  <c r="C1301" i="4"/>
  <c r="D1301" i="4"/>
  <c r="E1301" i="4"/>
  <c r="F1301" i="4"/>
  <c r="G1301" i="4"/>
  <c r="H1301" i="4"/>
  <c r="J1301" i="4"/>
  <c r="K1301" i="4"/>
  <c r="L1301" i="4"/>
  <c r="M1301" i="4"/>
  <c r="AG1301" i="4"/>
  <c r="AP1301" i="4"/>
  <c r="AR1301" i="4"/>
  <c r="C1302" i="4"/>
  <c r="D1302" i="4"/>
  <c r="E1302" i="4"/>
  <c r="F1302" i="4"/>
  <c r="G1302" i="4"/>
  <c r="H1302" i="4"/>
  <c r="J1302" i="4"/>
  <c r="K1302" i="4"/>
  <c r="L1302" i="4"/>
  <c r="M1302" i="4"/>
  <c r="AG1302" i="4"/>
  <c r="AP1302" i="4"/>
  <c r="AR1302" i="4"/>
  <c r="C1303" i="4"/>
  <c r="D1303" i="4"/>
  <c r="E1303" i="4"/>
  <c r="F1303" i="4"/>
  <c r="G1303" i="4"/>
  <c r="H1303" i="4"/>
  <c r="J1303" i="4"/>
  <c r="K1303" i="4"/>
  <c r="L1303" i="4"/>
  <c r="M1303" i="4"/>
  <c r="AG1303" i="4"/>
  <c r="AP1303" i="4"/>
  <c r="AR1303" i="4"/>
  <c r="C1304" i="4"/>
  <c r="D1304" i="4"/>
  <c r="E1304" i="4"/>
  <c r="F1304" i="4"/>
  <c r="G1304" i="4"/>
  <c r="H1304" i="4"/>
  <c r="J1304" i="4"/>
  <c r="K1304" i="4"/>
  <c r="L1304" i="4"/>
  <c r="M1304" i="4"/>
  <c r="AG1304" i="4"/>
  <c r="AP1304" i="4"/>
  <c r="AR1304" i="4"/>
  <c r="C1305" i="4"/>
  <c r="D1305" i="4"/>
  <c r="E1305" i="4"/>
  <c r="F1305" i="4"/>
  <c r="G1305" i="4"/>
  <c r="H1305" i="4"/>
  <c r="J1305" i="4"/>
  <c r="K1305" i="4"/>
  <c r="L1305" i="4"/>
  <c r="M1305" i="4"/>
  <c r="AG1305" i="4"/>
  <c r="AP1305" i="4"/>
  <c r="AR1305" i="4"/>
  <c r="C1306" i="4"/>
  <c r="D1306" i="4"/>
  <c r="E1306" i="4"/>
  <c r="F1306" i="4"/>
  <c r="G1306" i="4"/>
  <c r="H1306" i="4"/>
  <c r="J1306" i="4"/>
  <c r="K1306" i="4"/>
  <c r="L1306" i="4"/>
  <c r="M1306" i="4"/>
  <c r="AG1306" i="4"/>
  <c r="AP1306" i="4"/>
  <c r="AR1306" i="4"/>
  <c r="C1307" i="4"/>
  <c r="D1307" i="4"/>
  <c r="E1307" i="4"/>
  <c r="F1307" i="4"/>
  <c r="G1307" i="4"/>
  <c r="H1307" i="4"/>
  <c r="J1307" i="4"/>
  <c r="K1307" i="4"/>
  <c r="L1307" i="4"/>
  <c r="M1307" i="4"/>
  <c r="AG1307" i="4"/>
  <c r="AP1307" i="4"/>
  <c r="AR1307" i="4"/>
  <c r="C1308" i="4"/>
  <c r="D1308" i="4"/>
  <c r="E1308" i="4"/>
  <c r="F1308" i="4"/>
  <c r="G1308" i="4"/>
  <c r="H1308" i="4"/>
  <c r="J1308" i="4"/>
  <c r="K1308" i="4"/>
  <c r="L1308" i="4"/>
  <c r="M1308" i="4"/>
  <c r="AG1308" i="4"/>
  <c r="AP1308" i="4"/>
  <c r="AR1308" i="4"/>
  <c r="C1309" i="4"/>
  <c r="D1309" i="4"/>
  <c r="E1309" i="4"/>
  <c r="F1309" i="4"/>
  <c r="G1309" i="4"/>
  <c r="H1309" i="4"/>
  <c r="J1309" i="4"/>
  <c r="K1309" i="4"/>
  <c r="L1309" i="4"/>
  <c r="M1309" i="4"/>
  <c r="AG1309" i="4"/>
  <c r="AP1309" i="4"/>
  <c r="AR1309" i="4"/>
  <c r="C1310" i="4"/>
  <c r="D1310" i="4"/>
  <c r="E1310" i="4"/>
  <c r="F1310" i="4"/>
  <c r="G1310" i="4"/>
  <c r="H1310" i="4"/>
  <c r="J1310" i="4"/>
  <c r="K1310" i="4"/>
  <c r="L1310" i="4"/>
  <c r="M1310" i="4"/>
  <c r="AG1310" i="4"/>
  <c r="AP1310" i="4"/>
  <c r="AR1310" i="4"/>
  <c r="C1311" i="4"/>
  <c r="D1311" i="4"/>
  <c r="E1311" i="4"/>
  <c r="F1311" i="4"/>
  <c r="G1311" i="4"/>
  <c r="H1311" i="4"/>
  <c r="J1311" i="4"/>
  <c r="K1311" i="4"/>
  <c r="L1311" i="4"/>
  <c r="M1311" i="4"/>
  <c r="AG1311" i="4"/>
  <c r="AP1311" i="4"/>
  <c r="AR1311" i="4"/>
  <c r="C1312" i="4"/>
  <c r="D1312" i="4"/>
  <c r="E1312" i="4"/>
  <c r="F1312" i="4"/>
  <c r="G1312" i="4"/>
  <c r="H1312" i="4"/>
  <c r="J1312" i="4"/>
  <c r="K1312" i="4"/>
  <c r="L1312" i="4"/>
  <c r="M1312" i="4"/>
  <c r="AG1312" i="4"/>
  <c r="AP1312" i="4"/>
  <c r="AR1312" i="4"/>
  <c r="C1313" i="4"/>
  <c r="D1313" i="4"/>
  <c r="E1313" i="4"/>
  <c r="F1313" i="4"/>
  <c r="G1313" i="4"/>
  <c r="H1313" i="4"/>
  <c r="J1313" i="4"/>
  <c r="K1313" i="4"/>
  <c r="L1313" i="4"/>
  <c r="M1313" i="4"/>
  <c r="AG1313" i="4"/>
  <c r="AP1313" i="4"/>
  <c r="AR1313" i="4"/>
  <c r="C1314" i="4"/>
  <c r="D1314" i="4"/>
  <c r="E1314" i="4"/>
  <c r="F1314" i="4"/>
  <c r="G1314" i="4"/>
  <c r="H1314" i="4"/>
  <c r="J1314" i="4"/>
  <c r="K1314" i="4"/>
  <c r="L1314" i="4"/>
  <c r="M1314" i="4"/>
  <c r="AG1314" i="4"/>
  <c r="AP1314" i="4"/>
  <c r="AR1314" i="4"/>
  <c r="C1315" i="4"/>
  <c r="D1315" i="4"/>
  <c r="E1315" i="4"/>
  <c r="F1315" i="4"/>
  <c r="G1315" i="4"/>
  <c r="H1315" i="4"/>
  <c r="J1315" i="4"/>
  <c r="K1315" i="4"/>
  <c r="L1315" i="4"/>
  <c r="M1315" i="4"/>
  <c r="AG1315" i="4"/>
  <c r="AP1315" i="4"/>
  <c r="AR1315" i="4"/>
  <c r="C1316" i="4"/>
  <c r="D1316" i="4"/>
  <c r="E1316" i="4"/>
  <c r="F1316" i="4"/>
  <c r="G1316" i="4"/>
  <c r="H1316" i="4"/>
  <c r="J1316" i="4"/>
  <c r="K1316" i="4"/>
  <c r="L1316" i="4"/>
  <c r="M1316" i="4"/>
  <c r="AG1316" i="4"/>
  <c r="AP1316" i="4"/>
  <c r="AR1316" i="4"/>
  <c r="C1317" i="4"/>
  <c r="D1317" i="4"/>
  <c r="E1317" i="4"/>
  <c r="F1317" i="4"/>
  <c r="G1317" i="4"/>
  <c r="H1317" i="4"/>
  <c r="J1317" i="4"/>
  <c r="K1317" i="4"/>
  <c r="L1317" i="4"/>
  <c r="M1317" i="4"/>
  <c r="AG1317" i="4"/>
  <c r="AP1317" i="4"/>
  <c r="AR1317" i="4"/>
  <c r="C1318" i="4"/>
  <c r="D1318" i="4"/>
  <c r="E1318" i="4"/>
  <c r="F1318" i="4"/>
  <c r="G1318" i="4"/>
  <c r="H1318" i="4"/>
  <c r="J1318" i="4"/>
  <c r="K1318" i="4"/>
  <c r="L1318" i="4"/>
  <c r="M1318" i="4"/>
  <c r="AG1318" i="4"/>
  <c r="AP1318" i="4"/>
  <c r="AR1318" i="4"/>
  <c r="C1319" i="4"/>
  <c r="D1319" i="4"/>
  <c r="E1319" i="4"/>
  <c r="F1319" i="4"/>
  <c r="G1319" i="4"/>
  <c r="H1319" i="4"/>
  <c r="J1319" i="4"/>
  <c r="K1319" i="4"/>
  <c r="L1319" i="4"/>
  <c r="M1319" i="4"/>
  <c r="AG1319" i="4"/>
  <c r="AP1319" i="4"/>
  <c r="AR1319" i="4"/>
  <c r="C1320" i="4"/>
  <c r="D1320" i="4"/>
  <c r="E1320" i="4"/>
  <c r="F1320" i="4"/>
  <c r="G1320" i="4"/>
  <c r="H1320" i="4"/>
  <c r="J1320" i="4"/>
  <c r="K1320" i="4"/>
  <c r="L1320" i="4"/>
  <c r="M1320" i="4"/>
  <c r="AG1320" i="4"/>
  <c r="AP1320" i="4"/>
  <c r="AR1320" i="4"/>
  <c r="C1321" i="4"/>
  <c r="D1321" i="4"/>
  <c r="E1321" i="4"/>
  <c r="F1321" i="4"/>
  <c r="G1321" i="4"/>
  <c r="H1321" i="4"/>
  <c r="J1321" i="4"/>
  <c r="K1321" i="4"/>
  <c r="L1321" i="4"/>
  <c r="M1321" i="4"/>
  <c r="AG1321" i="4"/>
  <c r="AP1321" i="4"/>
  <c r="AR1321" i="4"/>
  <c r="C1322" i="4"/>
  <c r="D1322" i="4"/>
  <c r="E1322" i="4"/>
  <c r="F1322" i="4"/>
  <c r="G1322" i="4"/>
  <c r="H1322" i="4"/>
  <c r="J1322" i="4"/>
  <c r="K1322" i="4"/>
  <c r="L1322" i="4"/>
  <c r="M1322" i="4"/>
  <c r="AG1322" i="4"/>
  <c r="AP1322" i="4"/>
  <c r="AR1322" i="4"/>
  <c r="C1323" i="4"/>
  <c r="D1323" i="4"/>
  <c r="E1323" i="4"/>
  <c r="F1323" i="4"/>
  <c r="G1323" i="4"/>
  <c r="H1323" i="4"/>
  <c r="J1323" i="4"/>
  <c r="K1323" i="4"/>
  <c r="L1323" i="4"/>
  <c r="M1323" i="4"/>
  <c r="AG1323" i="4"/>
  <c r="AP1323" i="4"/>
  <c r="AR1323" i="4"/>
  <c r="C1324" i="4"/>
  <c r="D1324" i="4"/>
  <c r="E1324" i="4"/>
  <c r="F1324" i="4"/>
  <c r="G1324" i="4"/>
  <c r="H1324" i="4"/>
  <c r="J1324" i="4"/>
  <c r="K1324" i="4"/>
  <c r="L1324" i="4"/>
  <c r="M1324" i="4"/>
  <c r="AG1324" i="4"/>
  <c r="AP1324" i="4"/>
  <c r="AR1324" i="4"/>
  <c r="C1325" i="4"/>
  <c r="D1325" i="4"/>
  <c r="E1325" i="4"/>
  <c r="F1325" i="4"/>
  <c r="G1325" i="4"/>
  <c r="H1325" i="4"/>
  <c r="J1325" i="4"/>
  <c r="K1325" i="4"/>
  <c r="L1325" i="4"/>
  <c r="M1325" i="4"/>
  <c r="AG1325" i="4"/>
  <c r="AP1325" i="4"/>
  <c r="AR1325" i="4"/>
  <c r="C1326" i="4"/>
  <c r="D1326" i="4"/>
  <c r="E1326" i="4"/>
  <c r="F1326" i="4"/>
  <c r="G1326" i="4"/>
  <c r="H1326" i="4"/>
  <c r="J1326" i="4"/>
  <c r="K1326" i="4"/>
  <c r="L1326" i="4"/>
  <c r="M1326" i="4"/>
  <c r="AG1326" i="4"/>
  <c r="AP1326" i="4"/>
  <c r="AR1326" i="4"/>
  <c r="C1327" i="4"/>
  <c r="D1327" i="4"/>
  <c r="E1327" i="4"/>
  <c r="F1327" i="4"/>
  <c r="G1327" i="4"/>
  <c r="H1327" i="4"/>
  <c r="J1327" i="4"/>
  <c r="K1327" i="4"/>
  <c r="L1327" i="4"/>
  <c r="M1327" i="4"/>
  <c r="AG1327" i="4"/>
  <c r="AP1327" i="4"/>
  <c r="AR1327" i="4"/>
  <c r="N1328" i="4"/>
  <c r="O1328" i="4"/>
  <c r="P1328" i="4"/>
  <c r="Q1328" i="4"/>
  <c r="R1328" i="4"/>
  <c r="S1328" i="4"/>
  <c r="W1328" i="4"/>
  <c r="Y1328" i="4"/>
  <c r="C1328" i="4"/>
  <c r="D1328" i="4"/>
  <c r="E1328" i="4"/>
  <c r="F1328" i="4"/>
  <c r="G1328" i="4"/>
  <c r="H1328" i="4"/>
  <c r="J1328" i="4"/>
  <c r="K1328" i="4"/>
  <c r="L1328" i="4"/>
  <c r="M1328" i="4"/>
  <c r="AG1328" i="4"/>
  <c r="AP1328" i="4"/>
  <c r="AR1328" i="4"/>
  <c r="C1330" i="4"/>
  <c r="D1330" i="4"/>
  <c r="E1330" i="4"/>
  <c r="F1330" i="4"/>
  <c r="G1330" i="4"/>
  <c r="H1330" i="4"/>
  <c r="J1330" i="4"/>
  <c r="K1330" i="4"/>
  <c r="L1330" i="4"/>
  <c r="M1330" i="4"/>
  <c r="AG1330" i="4"/>
  <c r="AP1330" i="4"/>
  <c r="AR1330" i="4"/>
  <c r="C1331" i="4"/>
  <c r="D1331" i="4"/>
  <c r="E1331" i="4"/>
  <c r="F1331" i="4"/>
  <c r="G1331" i="4"/>
  <c r="H1331" i="4"/>
  <c r="J1331" i="4"/>
  <c r="K1331" i="4"/>
  <c r="L1331" i="4"/>
  <c r="M1331" i="4"/>
  <c r="AG1331" i="4"/>
  <c r="AP1331" i="4"/>
  <c r="AR1331" i="4"/>
  <c r="C1332" i="4"/>
  <c r="D1332" i="4"/>
  <c r="E1332" i="4"/>
  <c r="F1332" i="4"/>
  <c r="G1332" i="4"/>
  <c r="H1332" i="4"/>
  <c r="J1332" i="4"/>
  <c r="K1332" i="4"/>
  <c r="L1332" i="4"/>
  <c r="M1332" i="4"/>
  <c r="AG1332" i="4"/>
  <c r="AP1332" i="4"/>
  <c r="AR1332" i="4"/>
  <c r="C1333" i="4"/>
  <c r="D1333" i="4"/>
  <c r="E1333" i="4"/>
  <c r="F1333" i="4"/>
  <c r="G1333" i="4"/>
  <c r="H1333" i="4"/>
  <c r="J1333" i="4"/>
  <c r="K1333" i="4"/>
  <c r="L1333" i="4"/>
  <c r="M1333" i="4"/>
  <c r="AG1333" i="4"/>
  <c r="AP1333" i="4"/>
  <c r="AR1333" i="4"/>
  <c r="C1334" i="4"/>
  <c r="D1334" i="4"/>
  <c r="E1334" i="4"/>
  <c r="F1334" i="4"/>
  <c r="G1334" i="4"/>
  <c r="H1334" i="4"/>
  <c r="J1334" i="4"/>
  <c r="K1334" i="4"/>
  <c r="L1334" i="4"/>
  <c r="M1334" i="4"/>
  <c r="AG1334" i="4"/>
  <c r="AP1334" i="4"/>
  <c r="AR1334" i="4"/>
  <c r="C1335" i="4"/>
  <c r="D1335" i="4"/>
  <c r="E1335" i="4"/>
  <c r="F1335" i="4"/>
  <c r="G1335" i="4"/>
  <c r="H1335" i="4"/>
  <c r="J1335" i="4"/>
  <c r="K1335" i="4"/>
  <c r="L1335" i="4"/>
  <c r="M1335" i="4"/>
  <c r="AG1335" i="4"/>
  <c r="AP1335" i="4"/>
  <c r="AR1335" i="4"/>
  <c r="C1336" i="4"/>
  <c r="D1336" i="4"/>
  <c r="E1336" i="4"/>
  <c r="F1336" i="4"/>
  <c r="G1336" i="4"/>
  <c r="H1336" i="4"/>
  <c r="J1336" i="4"/>
  <c r="K1336" i="4"/>
  <c r="L1336" i="4"/>
  <c r="M1336" i="4"/>
  <c r="AG1336" i="4"/>
  <c r="AP1336" i="4"/>
  <c r="AR1336" i="4"/>
  <c r="C1337" i="4"/>
  <c r="D1337" i="4"/>
  <c r="E1337" i="4"/>
  <c r="F1337" i="4"/>
  <c r="G1337" i="4"/>
  <c r="H1337" i="4"/>
  <c r="J1337" i="4"/>
  <c r="K1337" i="4"/>
  <c r="L1337" i="4"/>
  <c r="M1337" i="4"/>
  <c r="AG1337" i="4"/>
  <c r="AP1337" i="4"/>
  <c r="AR1337" i="4"/>
  <c r="C1338" i="4"/>
  <c r="D1338" i="4"/>
  <c r="E1338" i="4"/>
  <c r="F1338" i="4"/>
  <c r="G1338" i="4"/>
  <c r="H1338" i="4"/>
  <c r="J1338" i="4"/>
  <c r="K1338" i="4"/>
  <c r="L1338" i="4"/>
  <c r="M1338" i="4"/>
  <c r="AG1338" i="4"/>
  <c r="AP1338" i="4"/>
  <c r="AR1338" i="4"/>
  <c r="C1339" i="4"/>
  <c r="D1339" i="4"/>
  <c r="E1339" i="4"/>
  <c r="F1339" i="4"/>
  <c r="G1339" i="4"/>
  <c r="H1339" i="4"/>
  <c r="J1339" i="4"/>
  <c r="K1339" i="4"/>
  <c r="L1339" i="4"/>
  <c r="M1339" i="4"/>
  <c r="AG1339" i="4"/>
  <c r="AP1339" i="4"/>
  <c r="AR1339" i="4"/>
  <c r="C1340" i="4"/>
  <c r="D1340" i="4"/>
  <c r="E1340" i="4"/>
  <c r="F1340" i="4"/>
  <c r="G1340" i="4"/>
  <c r="H1340" i="4"/>
  <c r="J1340" i="4"/>
  <c r="K1340" i="4"/>
  <c r="L1340" i="4"/>
  <c r="M1340" i="4"/>
  <c r="AG1340" i="4"/>
  <c r="AP1340" i="4"/>
  <c r="AR1340" i="4"/>
  <c r="C1341" i="4"/>
  <c r="D1341" i="4"/>
  <c r="E1341" i="4"/>
  <c r="F1341" i="4"/>
  <c r="G1341" i="4"/>
  <c r="H1341" i="4"/>
  <c r="J1341" i="4"/>
  <c r="K1341" i="4"/>
  <c r="L1341" i="4"/>
  <c r="M1341" i="4"/>
  <c r="AG1341" i="4"/>
  <c r="AP1341" i="4"/>
  <c r="AR1341" i="4"/>
  <c r="C1342" i="4"/>
  <c r="D1342" i="4"/>
  <c r="E1342" i="4"/>
  <c r="F1342" i="4"/>
  <c r="G1342" i="4"/>
  <c r="H1342" i="4"/>
  <c r="J1342" i="4"/>
  <c r="K1342" i="4"/>
  <c r="L1342" i="4"/>
  <c r="M1342" i="4"/>
  <c r="AG1342" i="4"/>
  <c r="AP1342" i="4"/>
  <c r="AR1342" i="4"/>
  <c r="C1343" i="4"/>
  <c r="D1343" i="4"/>
  <c r="E1343" i="4"/>
  <c r="F1343" i="4"/>
  <c r="G1343" i="4"/>
  <c r="H1343" i="4"/>
  <c r="J1343" i="4"/>
  <c r="K1343" i="4"/>
  <c r="L1343" i="4"/>
  <c r="M1343" i="4"/>
  <c r="AG1343" i="4"/>
  <c r="AP1343" i="4"/>
  <c r="AR1343" i="4"/>
  <c r="C1344" i="4"/>
  <c r="D1344" i="4"/>
  <c r="E1344" i="4"/>
  <c r="F1344" i="4"/>
  <c r="G1344" i="4"/>
  <c r="H1344" i="4"/>
  <c r="J1344" i="4"/>
  <c r="K1344" i="4"/>
  <c r="L1344" i="4"/>
  <c r="M1344" i="4"/>
  <c r="AG1344" i="4"/>
  <c r="AP1344" i="4"/>
  <c r="AR1344" i="4"/>
  <c r="C1345" i="4"/>
  <c r="D1345" i="4"/>
  <c r="E1345" i="4"/>
  <c r="F1345" i="4"/>
  <c r="G1345" i="4"/>
  <c r="H1345" i="4"/>
  <c r="J1345" i="4"/>
  <c r="K1345" i="4"/>
  <c r="L1345" i="4"/>
  <c r="M1345" i="4"/>
  <c r="AG1345" i="4"/>
  <c r="AP1345" i="4"/>
  <c r="AR1345" i="4"/>
  <c r="C1346" i="4"/>
  <c r="D1346" i="4"/>
  <c r="E1346" i="4"/>
  <c r="F1346" i="4"/>
  <c r="G1346" i="4"/>
  <c r="H1346" i="4"/>
  <c r="J1346" i="4"/>
  <c r="K1346" i="4"/>
  <c r="L1346" i="4"/>
  <c r="M1346" i="4"/>
  <c r="AG1346" i="4"/>
  <c r="AP1346" i="4"/>
  <c r="AR1346" i="4"/>
  <c r="C1347" i="4"/>
  <c r="D1347" i="4"/>
  <c r="E1347" i="4"/>
  <c r="F1347" i="4"/>
  <c r="G1347" i="4"/>
  <c r="H1347" i="4"/>
  <c r="J1347" i="4"/>
  <c r="K1347" i="4"/>
  <c r="L1347" i="4"/>
  <c r="M1347" i="4"/>
  <c r="AG1347" i="4"/>
  <c r="AP1347" i="4"/>
  <c r="AR1347" i="4"/>
  <c r="C1348" i="4"/>
  <c r="D1348" i="4"/>
  <c r="E1348" i="4"/>
  <c r="F1348" i="4"/>
  <c r="G1348" i="4"/>
  <c r="H1348" i="4"/>
  <c r="J1348" i="4"/>
  <c r="K1348" i="4"/>
  <c r="L1348" i="4"/>
  <c r="M1348" i="4"/>
  <c r="AG1348" i="4"/>
  <c r="AP1348" i="4"/>
  <c r="AR1348" i="4"/>
  <c r="C1349" i="4"/>
  <c r="D1349" i="4"/>
  <c r="E1349" i="4"/>
  <c r="F1349" i="4"/>
  <c r="G1349" i="4"/>
  <c r="H1349" i="4"/>
  <c r="J1349" i="4"/>
  <c r="K1349" i="4"/>
  <c r="L1349" i="4"/>
  <c r="M1349" i="4"/>
  <c r="AG1349" i="4"/>
  <c r="AP1349" i="4"/>
  <c r="AR1349" i="4"/>
  <c r="C1350" i="4"/>
  <c r="D1350" i="4"/>
  <c r="E1350" i="4"/>
  <c r="F1350" i="4"/>
  <c r="G1350" i="4"/>
  <c r="H1350" i="4"/>
  <c r="J1350" i="4"/>
  <c r="K1350" i="4"/>
  <c r="L1350" i="4"/>
  <c r="M1350" i="4"/>
  <c r="AG1350" i="4"/>
  <c r="AP1350" i="4"/>
  <c r="AR1350" i="4"/>
  <c r="C1351" i="4"/>
  <c r="D1351" i="4"/>
  <c r="E1351" i="4"/>
  <c r="F1351" i="4"/>
  <c r="G1351" i="4"/>
  <c r="H1351" i="4"/>
  <c r="J1351" i="4"/>
  <c r="K1351" i="4"/>
  <c r="L1351" i="4"/>
  <c r="M1351" i="4"/>
  <c r="AG1351" i="4"/>
  <c r="AP1351" i="4"/>
  <c r="AR1351" i="4"/>
  <c r="C1352" i="4"/>
  <c r="D1352" i="4"/>
  <c r="E1352" i="4"/>
  <c r="F1352" i="4"/>
  <c r="G1352" i="4"/>
  <c r="H1352" i="4"/>
  <c r="J1352" i="4"/>
  <c r="K1352" i="4"/>
  <c r="L1352" i="4"/>
  <c r="M1352" i="4"/>
  <c r="AG1352" i="4"/>
  <c r="AP1352" i="4"/>
  <c r="AR1352" i="4"/>
  <c r="C1353" i="4"/>
  <c r="D1353" i="4"/>
  <c r="E1353" i="4"/>
  <c r="F1353" i="4"/>
  <c r="G1353" i="4"/>
  <c r="H1353" i="4"/>
  <c r="J1353" i="4"/>
  <c r="K1353" i="4"/>
  <c r="L1353" i="4"/>
  <c r="M1353" i="4"/>
  <c r="AG1353" i="4"/>
  <c r="AP1353" i="4"/>
  <c r="AR1353" i="4"/>
  <c r="C1354" i="4"/>
  <c r="D1354" i="4"/>
  <c r="E1354" i="4"/>
  <c r="F1354" i="4"/>
  <c r="G1354" i="4"/>
  <c r="H1354" i="4"/>
  <c r="J1354" i="4"/>
  <c r="K1354" i="4"/>
  <c r="L1354" i="4"/>
  <c r="M1354" i="4"/>
  <c r="AG1354" i="4"/>
  <c r="AP1354" i="4"/>
  <c r="AR1354" i="4"/>
  <c r="C1355" i="4"/>
  <c r="D1355" i="4"/>
  <c r="E1355" i="4"/>
  <c r="F1355" i="4"/>
  <c r="G1355" i="4"/>
  <c r="H1355" i="4"/>
  <c r="J1355" i="4"/>
  <c r="K1355" i="4"/>
  <c r="L1355" i="4"/>
  <c r="M1355" i="4"/>
  <c r="AG1355" i="4"/>
  <c r="AP1355" i="4"/>
  <c r="AR1355" i="4"/>
  <c r="C1356" i="4"/>
  <c r="D1356" i="4"/>
  <c r="E1356" i="4"/>
  <c r="F1356" i="4"/>
  <c r="G1356" i="4"/>
  <c r="H1356" i="4"/>
  <c r="J1356" i="4"/>
  <c r="K1356" i="4"/>
  <c r="L1356" i="4"/>
  <c r="M1356" i="4"/>
  <c r="AG1356" i="4"/>
  <c r="AP1356" i="4"/>
  <c r="AR1356" i="4"/>
  <c r="C1357" i="4"/>
  <c r="D1357" i="4"/>
  <c r="E1357" i="4"/>
  <c r="F1357" i="4"/>
  <c r="G1357" i="4"/>
  <c r="H1357" i="4"/>
  <c r="J1357" i="4"/>
  <c r="K1357" i="4"/>
  <c r="L1357" i="4"/>
  <c r="M1357" i="4"/>
  <c r="AG1357" i="4"/>
  <c r="AP1357" i="4"/>
  <c r="AR1357" i="4"/>
  <c r="C1358" i="4"/>
  <c r="D1358" i="4"/>
  <c r="E1358" i="4"/>
  <c r="F1358" i="4"/>
  <c r="G1358" i="4"/>
  <c r="H1358" i="4"/>
  <c r="J1358" i="4"/>
  <c r="K1358" i="4"/>
  <c r="L1358" i="4"/>
  <c r="M1358" i="4"/>
  <c r="AG1358" i="4"/>
  <c r="AP1358" i="4"/>
  <c r="AR1358" i="4"/>
  <c r="C1359" i="4"/>
  <c r="D1359" i="4"/>
  <c r="E1359" i="4"/>
  <c r="F1359" i="4"/>
  <c r="G1359" i="4"/>
  <c r="H1359" i="4"/>
  <c r="J1359" i="4"/>
  <c r="K1359" i="4"/>
  <c r="L1359" i="4"/>
  <c r="M1359" i="4"/>
  <c r="AG1359" i="4"/>
  <c r="AP1359" i="4"/>
  <c r="AR1359" i="4"/>
  <c r="C1360" i="4"/>
  <c r="D1360" i="4"/>
  <c r="E1360" i="4"/>
  <c r="F1360" i="4"/>
  <c r="G1360" i="4"/>
  <c r="H1360" i="4"/>
  <c r="J1360" i="4"/>
  <c r="K1360" i="4"/>
  <c r="L1360" i="4"/>
  <c r="M1360" i="4"/>
  <c r="AG1360" i="4"/>
  <c r="AP1360" i="4"/>
  <c r="AR1360" i="4"/>
  <c r="C1361" i="4"/>
  <c r="D1361" i="4"/>
  <c r="E1361" i="4"/>
  <c r="F1361" i="4"/>
  <c r="G1361" i="4"/>
  <c r="H1361" i="4"/>
  <c r="J1361" i="4"/>
  <c r="K1361" i="4"/>
  <c r="L1361" i="4"/>
  <c r="M1361" i="4"/>
  <c r="AG1361" i="4"/>
  <c r="AP1361" i="4"/>
  <c r="AR1361" i="4"/>
  <c r="C1362" i="4"/>
  <c r="D1362" i="4"/>
  <c r="E1362" i="4"/>
  <c r="F1362" i="4"/>
  <c r="G1362" i="4"/>
  <c r="H1362" i="4"/>
  <c r="J1362" i="4"/>
  <c r="K1362" i="4"/>
  <c r="L1362" i="4"/>
  <c r="M1362" i="4"/>
  <c r="AG1362" i="4"/>
  <c r="AP1362" i="4"/>
  <c r="AR1362" i="4"/>
  <c r="C1363" i="4"/>
  <c r="D1363" i="4"/>
  <c r="E1363" i="4"/>
  <c r="F1363" i="4"/>
  <c r="G1363" i="4"/>
  <c r="H1363" i="4"/>
  <c r="J1363" i="4"/>
  <c r="K1363" i="4"/>
  <c r="L1363" i="4"/>
  <c r="M1363" i="4"/>
  <c r="AG1363" i="4"/>
  <c r="AP1363" i="4"/>
  <c r="AR1363" i="4"/>
  <c r="C1364" i="4"/>
  <c r="D1364" i="4"/>
  <c r="E1364" i="4"/>
  <c r="F1364" i="4"/>
  <c r="G1364" i="4"/>
  <c r="H1364" i="4"/>
  <c r="J1364" i="4"/>
  <c r="K1364" i="4"/>
  <c r="L1364" i="4"/>
  <c r="M1364" i="4"/>
  <c r="AG1364" i="4"/>
  <c r="AP1364" i="4"/>
  <c r="AR1364" i="4"/>
  <c r="C1365" i="4"/>
  <c r="D1365" i="4"/>
  <c r="E1365" i="4"/>
  <c r="F1365" i="4"/>
  <c r="G1365" i="4"/>
  <c r="H1365" i="4"/>
  <c r="J1365" i="4"/>
  <c r="K1365" i="4"/>
  <c r="L1365" i="4"/>
  <c r="M1365" i="4"/>
  <c r="AG1365" i="4"/>
  <c r="AP1365" i="4"/>
  <c r="AR1365" i="4"/>
  <c r="C1366" i="4"/>
  <c r="D1366" i="4"/>
  <c r="E1366" i="4"/>
  <c r="F1366" i="4"/>
  <c r="G1366" i="4"/>
  <c r="H1366" i="4"/>
  <c r="J1366" i="4"/>
  <c r="K1366" i="4"/>
  <c r="L1366" i="4"/>
  <c r="M1366" i="4"/>
  <c r="AG1366" i="4"/>
  <c r="AP1366" i="4"/>
  <c r="AR1366" i="4"/>
  <c r="C1367" i="4"/>
  <c r="D1367" i="4"/>
  <c r="E1367" i="4"/>
  <c r="F1367" i="4"/>
  <c r="G1367" i="4"/>
  <c r="H1367" i="4"/>
  <c r="J1367" i="4"/>
  <c r="K1367" i="4"/>
  <c r="L1367" i="4"/>
  <c r="M1367" i="4"/>
  <c r="AG1367" i="4"/>
  <c r="AP1367" i="4"/>
  <c r="AR1367" i="4"/>
  <c r="C1368" i="4"/>
  <c r="D1368" i="4"/>
  <c r="E1368" i="4"/>
  <c r="F1368" i="4"/>
  <c r="G1368" i="4"/>
  <c r="H1368" i="4"/>
  <c r="J1368" i="4"/>
  <c r="K1368" i="4"/>
  <c r="L1368" i="4"/>
  <c r="M1368" i="4"/>
  <c r="AG1368" i="4"/>
  <c r="AP1368" i="4"/>
  <c r="AR1368" i="4"/>
  <c r="C1369" i="4"/>
  <c r="D1369" i="4"/>
  <c r="E1369" i="4"/>
  <c r="F1369" i="4"/>
  <c r="G1369" i="4"/>
  <c r="H1369" i="4"/>
  <c r="J1369" i="4"/>
  <c r="K1369" i="4"/>
  <c r="L1369" i="4"/>
  <c r="M1369" i="4"/>
  <c r="AG1369" i="4"/>
  <c r="AP1369" i="4"/>
  <c r="AR1369" i="4"/>
  <c r="C1370" i="4"/>
  <c r="D1370" i="4"/>
  <c r="E1370" i="4"/>
  <c r="F1370" i="4"/>
  <c r="G1370" i="4"/>
  <c r="H1370" i="4"/>
  <c r="J1370" i="4"/>
  <c r="K1370" i="4"/>
  <c r="L1370" i="4"/>
  <c r="M1370" i="4"/>
  <c r="AG1370" i="4"/>
  <c r="AP1370" i="4"/>
  <c r="AR1370" i="4"/>
  <c r="C1371" i="4"/>
  <c r="D1371" i="4"/>
  <c r="E1371" i="4"/>
  <c r="F1371" i="4"/>
  <c r="G1371" i="4"/>
  <c r="H1371" i="4"/>
  <c r="J1371" i="4"/>
  <c r="K1371" i="4"/>
  <c r="L1371" i="4"/>
  <c r="M1371" i="4"/>
  <c r="AG1371" i="4"/>
  <c r="AP1371" i="4"/>
  <c r="AR1371" i="4"/>
  <c r="C1372" i="4"/>
  <c r="D1372" i="4"/>
  <c r="E1372" i="4"/>
  <c r="F1372" i="4"/>
  <c r="G1372" i="4"/>
  <c r="H1372" i="4"/>
  <c r="J1372" i="4"/>
  <c r="K1372" i="4"/>
  <c r="L1372" i="4"/>
  <c r="M1372" i="4"/>
  <c r="AG1372" i="4"/>
  <c r="AP1372" i="4"/>
  <c r="AR1372" i="4"/>
  <c r="C1373" i="4"/>
  <c r="D1373" i="4"/>
  <c r="E1373" i="4"/>
  <c r="F1373" i="4"/>
  <c r="G1373" i="4"/>
  <c r="H1373" i="4"/>
  <c r="J1373" i="4"/>
  <c r="K1373" i="4"/>
  <c r="L1373" i="4"/>
  <c r="M1373" i="4"/>
  <c r="AG1373" i="4"/>
  <c r="AP1373" i="4"/>
  <c r="AR1373" i="4"/>
  <c r="C1374" i="4"/>
  <c r="D1374" i="4"/>
  <c r="E1374" i="4"/>
  <c r="F1374" i="4"/>
  <c r="G1374" i="4"/>
  <c r="H1374" i="4"/>
  <c r="J1374" i="4"/>
  <c r="K1374" i="4"/>
  <c r="L1374" i="4"/>
  <c r="M1374" i="4"/>
  <c r="AG1374" i="4"/>
  <c r="AP1374" i="4"/>
  <c r="AR1374" i="4"/>
  <c r="C1375" i="4"/>
  <c r="D1375" i="4"/>
  <c r="E1375" i="4"/>
  <c r="F1375" i="4"/>
  <c r="G1375" i="4"/>
  <c r="H1375" i="4"/>
  <c r="J1375" i="4"/>
  <c r="K1375" i="4"/>
  <c r="L1375" i="4"/>
  <c r="M1375" i="4"/>
  <c r="AG1375" i="4"/>
  <c r="AP1375" i="4"/>
  <c r="AR1375" i="4"/>
  <c r="C1376" i="4"/>
  <c r="D1376" i="4"/>
  <c r="E1376" i="4"/>
  <c r="F1376" i="4"/>
  <c r="G1376" i="4"/>
  <c r="H1376" i="4"/>
  <c r="J1376" i="4"/>
  <c r="K1376" i="4"/>
  <c r="L1376" i="4"/>
  <c r="M1376" i="4"/>
  <c r="AG1376" i="4"/>
  <c r="AP1376" i="4"/>
  <c r="AR1376" i="4"/>
  <c r="C1377" i="4"/>
  <c r="D1377" i="4"/>
  <c r="E1377" i="4"/>
  <c r="F1377" i="4"/>
  <c r="G1377" i="4"/>
  <c r="H1377" i="4"/>
  <c r="J1377" i="4"/>
  <c r="K1377" i="4"/>
  <c r="L1377" i="4"/>
  <c r="M1377" i="4"/>
  <c r="AG1377" i="4"/>
  <c r="AP1377" i="4"/>
  <c r="AR1377" i="4"/>
  <c r="C1378" i="4"/>
  <c r="D1378" i="4"/>
  <c r="E1378" i="4"/>
  <c r="F1378" i="4"/>
  <c r="G1378" i="4"/>
  <c r="H1378" i="4"/>
  <c r="J1378" i="4"/>
  <c r="K1378" i="4"/>
  <c r="L1378" i="4"/>
  <c r="M1378" i="4"/>
  <c r="AG1378" i="4"/>
  <c r="AP1378" i="4"/>
  <c r="AR1378" i="4"/>
  <c r="C1379" i="4"/>
  <c r="D1379" i="4"/>
  <c r="E1379" i="4"/>
  <c r="F1379" i="4"/>
  <c r="G1379" i="4"/>
  <c r="H1379" i="4"/>
  <c r="J1379" i="4"/>
  <c r="K1379" i="4"/>
  <c r="L1379" i="4"/>
  <c r="M1379" i="4"/>
  <c r="AG1379" i="4"/>
  <c r="AP1379" i="4"/>
  <c r="AR1379" i="4"/>
  <c r="C1380" i="4"/>
  <c r="D1380" i="4"/>
  <c r="E1380" i="4"/>
  <c r="F1380" i="4"/>
  <c r="G1380" i="4"/>
  <c r="H1380" i="4"/>
  <c r="J1380" i="4"/>
  <c r="K1380" i="4"/>
  <c r="L1380" i="4"/>
  <c r="M1380" i="4"/>
  <c r="AG1380" i="4"/>
  <c r="AP1380" i="4"/>
  <c r="AR1380" i="4"/>
  <c r="C1381" i="4"/>
  <c r="D1381" i="4"/>
  <c r="E1381" i="4"/>
  <c r="F1381" i="4"/>
  <c r="G1381" i="4"/>
  <c r="H1381" i="4"/>
  <c r="J1381" i="4"/>
  <c r="K1381" i="4"/>
  <c r="L1381" i="4"/>
  <c r="M1381" i="4"/>
  <c r="AG1381" i="4"/>
  <c r="AP1381" i="4"/>
  <c r="AR1381" i="4"/>
  <c r="C1382" i="4"/>
  <c r="D1382" i="4"/>
  <c r="E1382" i="4"/>
  <c r="F1382" i="4"/>
  <c r="G1382" i="4"/>
  <c r="H1382" i="4"/>
  <c r="J1382" i="4"/>
  <c r="K1382" i="4"/>
  <c r="L1382" i="4"/>
  <c r="M1382" i="4"/>
  <c r="AG1382" i="4"/>
  <c r="AP1382" i="4"/>
  <c r="AR1382" i="4"/>
  <c r="C1383" i="4"/>
  <c r="D1383" i="4"/>
  <c r="E1383" i="4"/>
  <c r="F1383" i="4"/>
  <c r="G1383" i="4"/>
  <c r="H1383" i="4"/>
  <c r="J1383" i="4"/>
  <c r="K1383" i="4"/>
  <c r="L1383" i="4"/>
  <c r="M1383" i="4"/>
  <c r="AG1383" i="4"/>
  <c r="AP1383" i="4"/>
  <c r="AR1383" i="4"/>
  <c r="C1384" i="4"/>
  <c r="D1384" i="4"/>
  <c r="E1384" i="4"/>
  <c r="F1384" i="4"/>
  <c r="G1384" i="4"/>
  <c r="H1384" i="4"/>
  <c r="J1384" i="4"/>
  <c r="K1384" i="4"/>
  <c r="L1384" i="4"/>
  <c r="M1384" i="4"/>
  <c r="AG1384" i="4"/>
  <c r="AP1384" i="4"/>
  <c r="AR1384" i="4"/>
  <c r="C1385" i="4"/>
  <c r="D1385" i="4"/>
  <c r="E1385" i="4"/>
  <c r="F1385" i="4"/>
  <c r="G1385" i="4"/>
  <c r="H1385" i="4"/>
  <c r="J1385" i="4"/>
  <c r="K1385" i="4"/>
  <c r="L1385" i="4"/>
  <c r="M1385" i="4"/>
  <c r="AG1385" i="4"/>
  <c r="AP1385" i="4"/>
  <c r="AR1385" i="4"/>
  <c r="C1386" i="4"/>
  <c r="D1386" i="4"/>
  <c r="E1386" i="4"/>
  <c r="F1386" i="4"/>
  <c r="G1386" i="4"/>
  <c r="H1386" i="4"/>
  <c r="J1386" i="4"/>
  <c r="K1386" i="4"/>
  <c r="L1386" i="4"/>
  <c r="M1386" i="4"/>
  <c r="AG1386" i="4"/>
  <c r="AP1386" i="4"/>
  <c r="AR1386" i="4"/>
  <c r="C1387" i="4"/>
  <c r="D1387" i="4"/>
  <c r="E1387" i="4"/>
  <c r="F1387" i="4"/>
  <c r="G1387" i="4"/>
  <c r="H1387" i="4"/>
  <c r="J1387" i="4"/>
  <c r="K1387" i="4"/>
  <c r="L1387" i="4"/>
  <c r="M1387" i="4"/>
  <c r="AG1387" i="4"/>
  <c r="AP1387" i="4"/>
  <c r="AR1387" i="4"/>
  <c r="C1388" i="4"/>
  <c r="D1388" i="4"/>
  <c r="E1388" i="4"/>
  <c r="F1388" i="4"/>
  <c r="G1388" i="4"/>
  <c r="H1388" i="4"/>
  <c r="J1388" i="4"/>
  <c r="K1388" i="4"/>
  <c r="L1388" i="4"/>
  <c r="M1388" i="4"/>
  <c r="AG1388" i="4"/>
  <c r="AP1388" i="4"/>
  <c r="AR1388" i="4"/>
  <c r="C1389" i="4"/>
  <c r="D1389" i="4"/>
  <c r="E1389" i="4"/>
  <c r="F1389" i="4"/>
  <c r="G1389" i="4"/>
  <c r="H1389" i="4"/>
  <c r="J1389" i="4"/>
  <c r="K1389" i="4"/>
  <c r="L1389" i="4"/>
  <c r="M1389" i="4"/>
  <c r="AG1389" i="4"/>
  <c r="AP1389" i="4"/>
  <c r="AR1389" i="4"/>
  <c r="C1390" i="4"/>
  <c r="D1390" i="4"/>
  <c r="E1390" i="4"/>
  <c r="F1390" i="4"/>
  <c r="G1390" i="4"/>
  <c r="H1390" i="4"/>
  <c r="J1390" i="4"/>
  <c r="K1390" i="4"/>
  <c r="L1390" i="4"/>
  <c r="M1390" i="4"/>
  <c r="AG1390" i="4"/>
  <c r="AP1390" i="4"/>
  <c r="AR1390" i="4"/>
  <c r="C1391" i="4"/>
  <c r="D1391" i="4"/>
  <c r="E1391" i="4"/>
  <c r="F1391" i="4"/>
  <c r="G1391" i="4"/>
  <c r="H1391" i="4"/>
  <c r="J1391" i="4"/>
  <c r="K1391" i="4"/>
  <c r="L1391" i="4"/>
  <c r="M1391" i="4"/>
  <c r="AG1391" i="4"/>
  <c r="AP1391" i="4"/>
  <c r="AR1391" i="4"/>
  <c r="C1392" i="4"/>
  <c r="D1392" i="4"/>
  <c r="E1392" i="4"/>
  <c r="F1392" i="4"/>
  <c r="G1392" i="4"/>
  <c r="H1392" i="4"/>
  <c r="J1392" i="4"/>
  <c r="K1392" i="4"/>
  <c r="L1392" i="4"/>
  <c r="M1392" i="4"/>
  <c r="AG1392" i="4"/>
  <c r="AP1392" i="4"/>
  <c r="AR1392" i="4"/>
  <c r="C1393" i="4"/>
  <c r="D1393" i="4"/>
  <c r="E1393" i="4"/>
  <c r="F1393" i="4"/>
  <c r="G1393" i="4"/>
  <c r="H1393" i="4"/>
  <c r="J1393" i="4"/>
  <c r="K1393" i="4"/>
  <c r="L1393" i="4"/>
  <c r="M1393" i="4"/>
  <c r="AG1393" i="4"/>
  <c r="AP1393" i="4"/>
  <c r="AR1393" i="4"/>
  <c r="C1394" i="4"/>
  <c r="D1394" i="4"/>
  <c r="E1394" i="4"/>
  <c r="F1394" i="4"/>
  <c r="G1394" i="4"/>
  <c r="H1394" i="4"/>
  <c r="J1394" i="4"/>
  <c r="K1394" i="4"/>
  <c r="L1394" i="4"/>
  <c r="M1394" i="4"/>
  <c r="AG1394" i="4"/>
  <c r="AP1394" i="4"/>
  <c r="AR1394" i="4"/>
  <c r="C1395" i="4"/>
  <c r="D1395" i="4"/>
  <c r="E1395" i="4"/>
  <c r="F1395" i="4"/>
  <c r="G1395" i="4"/>
  <c r="H1395" i="4"/>
  <c r="J1395" i="4"/>
  <c r="K1395" i="4"/>
  <c r="L1395" i="4"/>
  <c r="M1395" i="4"/>
  <c r="AG1395" i="4"/>
  <c r="AP1395" i="4"/>
  <c r="AR1395" i="4"/>
  <c r="C1396" i="4"/>
  <c r="D1396" i="4"/>
  <c r="E1396" i="4"/>
  <c r="F1396" i="4"/>
  <c r="G1396" i="4"/>
  <c r="H1396" i="4"/>
  <c r="J1396" i="4"/>
  <c r="K1396" i="4"/>
  <c r="L1396" i="4"/>
  <c r="M1396" i="4"/>
  <c r="AG1396" i="4"/>
  <c r="AP1396" i="4"/>
  <c r="AR1396" i="4"/>
  <c r="C1397" i="4"/>
  <c r="D1397" i="4"/>
  <c r="E1397" i="4"/>
  <c r="F1397" i="4"/>
  <c r="G1397" i="4"/>
  <c r="H1397" i="4"/>
  <c r="J1397" i="4"/>
  <c r="K1397" i="4"/>
  <c r="L1397" i="4"/>
  <c r="M1397" i="4"/>
  <c r="AG1397" i="4"/>
  <c r="AP1397" i="4"/>
  <c r="AR1397" i="4"/>
  <c r="C1398" i="4"/>
  <c r="D1398" i="4"/>
  <c r="E1398" i="4"/>
  <c r="F1398" i="4"/>
  <c r="G1398" i="4"/>
  <c r="H1398" i="4"/>
  <c r="J1398" i="4"/>
  <c r="K1398" i="4"/>
  <c r="L1398" i="4"/>
  <c r="M1398" i="4"/>
  <c r="AG1398" i="4"/>
  <c r="AP1398" i="4"/>
  <c r="AR1398" i="4"/>
  <c r="C1399" i="4"/>
  <c r="D1399" i="4"/>
  <c r="E1399" i="4"/>
  <c r="F1399" i="4"/>
  <c r="G1399" i="4"/>
  <c r="H1399" i="4"/>
  <c r="J1399" i="4"/>
  <c r="K1399" i="4"/>
  <c r="L1399" i="4"/>
  <c r="M1399" i="4"/>
  <c r="AG1399" i="4"/>
  <c r="AP1399" i="4"/>
  <c r="AR1399" i="4"/>
  <c r="C1400" i="4"/>
  <c r="D1400" i="4"/>
  <c r="E1400" i="4"/>
  <c r="F1400" i="4"/>
  <c r="G1400" i="4"/>
  <c r="H1400" i="4"/>
  <c r="J1400" i="4"/>
  <c r="K1400" i="4"/>
  <c r="L1400" i="4"/>
  <c r="M1400" i="4"/>
  <c r="AG1400" i="4"/>
  <c r="AP1400" i="4"/>
  <c r="AR1400" i="4"/>
  <c r="C1401" i="4"/>
  <c r="D1401" i="4"/>
  <c r="E1401" i="4"/>
  <c r="F1401" i="4"/>
  <c r="G1401" i="4"/>
  <c r="H1401" i="4"/>
  <c r="J1401" i="4"/>
  <c r="K1401" i="4"/>
  <c r="L1401" i="4"/>
  <c r="M1401" i="4"/>
  <c r="AG1401" i="4"/>
  <c r="AP1401" i="4"/>
  <c r="AR1401" i="4"/>
  <c r="C1402" i="4"/>
  <c r="D1402" i="4"/>
  <c r="E1402" i="4"/>
  <c r="F1402" i="4"/>
  <c r="G1402" i="4"/>
  <c r="H1402" i="4"/>
  <c r="J1402" i="4"/>
  <c r="K1402" i="4"/>
  <c r="L1402" i="4"/>
  <c r="M1402" i="4"/>
  <c r="AG1402" i="4"/>
  <c r="AP1402" i="4"/>
  <c r="AR1402" i="4"/>
  <c r="C1403" i="4"/>
  <c r="D1403" i="4"/>
  <c r="E1403" i="4"/>
  <c r="F1403" i="4"/>
  <c r="G1403" i="4"/>
  <c r="H1403" i="4"/>
  <c r="J1403" i="4"/>
  <c r="K1403" i="4"/>
  <c r="L1403" i="4"/>
  <c r="M1403" i="4"/>
  <c r="AG1403" i="4"/>
  <c r="AP1403" i="4"/>
  <c r="AR1403" i="4"/>
  <c r="C1404" i="4"/>
  <c r="D1404" i="4"/>
  <c r="E1404" i="4"/>
  <c r="F1404" i="4"/>
  <c r="G1404" i="4"/>
  <c r="H1404" i="4"/>
  <c r="J1404" i="4"/>
  <c r="K1404" i="4"/>
  <c r="L1404" i="4"/>
  <c r="M1404" i="4"/>
  <c r="AG1404" i="4"/>
  <c r="AP1404" i="4"/>
  <c r="AR1404" i="4"/>
  <c r="C1405" i="4"/>
  <c r="D1405" i="4"/>
  <c r="E1405" i="4"/>
  <c r="F1405" i="4"/>
  <c r="G1405" i="4"/>
  <c r="H1405" i="4"/>
  <c r="J1405" i="4"/>
  <c r="K1405" i="4"/>
  <c r="L1405" i="4"/>
  <c r="M1405" i="4"/>
  <c r="AG1405" i="4"/>
  <c r="AP1405" i="4"/>
  <c r="AR1405" i="4"/>
  <c r="C1406" i="4"/>
  <c r="D1406" i="4"/>
  <c r="E1406" i="4"/>
  <c r="F1406" i="4"/>
  <c r="G1406" i="4"/>
  <c r="H1406" i="4"/>
  <c r="J1406" i="4"/>
  <c r="K1406" i="4"/>
  <c r="L1406" i="4"/>
  <c r="M1406" i="4"/>
  <c r="AG1406" i="4"/>
  <c r="AP1406" i="4"/>
  <c r="AR1406" i="4"/>
  <c r="C1407" i="4"/>
  <c r="D1407" i="4"/>
  <c r="E1407" i="4"/>
  <c r="F1407" i="4"/>
  <c r="G1407" i="4"/>
  <c r="H1407" i="4"/>
  <c r="J1407" i="4"/>
  <c r="K1407" i="4"/>
  <c r="L1407" i="4"/>
  <c r="M1407" i="4"/>
  <c r="AG1407" i="4"/>
  <c r="AP1407" i="4"/>
  <c r="AR1407" i="4"/>
  <c r="C1408" i="4"/>
  <c r="D1408" i="4"/>
  <c r="E1408" i="4"/>
  <c r="F1408" i="4"/>
  <c r="G1408" i="4"/>
  <c r="H1408" i="4"/>
  <c r="J1408" i="4"/>
  <c r="K1408" i="4"/>
  <c r="L1408" i="4"/>
  <c r="M1408" i="4"/>
  <c r="AG1408" i="4"/>
  <c r="AP1408" i="4"/>
  <c r="AR1408" i="4"/>
  <c r="C1409" i="4"/>
  <c r="D1409" i="4"/>
  <c r="E1409" i="4"/>
  <c r="F1409" i="4"/>
  <c r="G1409" i="4"/>
  <c r="H1409" i="4"/>
  <c r="J1409" i="4"/>
  <c r="K1409" i="4"/>
  <c r="L1409" i="4"/>
  <c r="M1409" i="4"/>
  <c r="AG1409" i="4"/>
  <c r="AP1409" i="4"/>
  <c r="AR1409" i="4"/>
  <c r="C1410" i="4"/>
  <c r="D1410" i="4"/>
  <c r="E1410" i="4"/>
  <c r="F1410" i="4"/>
  <c r="G1410" i="4"/>
  <c r="H1410" i="4"/>
  <c r="J1410" i="4"/>
  <c r="K1410" i="4"/>
  <c r="L1410" i="4"/>
  <c r="M1410" i="4"/>
  <c r="AG1410" i="4"/>
  <c r="AP1410" i="4"/>
  <c r="AR1410" i="4"/>
  <c r="C1411" i="4"/>
  <c r="D1411" i="4"/>
  <c r="E1411" i="4"/>
  <c r="F1411" i="4"/>
  <c r="G1411" i="4"/>
  <c r="H1411" i="4"/>
  <c r="J1411" i="4"/>
  <c r="K1411" i="4"/>
  <c r="L1411" i="4"/>
  <c r="M1411" i="4"/>
  <c r="AG1411" i="4"/>
  <c r="AP1411" i="4"/>
  <c r="AR1411" i="4"/>
  <c r="C1412" i="4"/>
  <c r="D1412" i="4"/>
  <c r="E1412" i="4"/>
  <c r="F1412" i="4"/>
  <c r="G1412" i="4"/>
  <c r="H1412" i="4"/>
  <c r="J1412" i="4"/>
  <c r="K1412" i="4"/>
  <c r="L1412" i="4"/>
  <c r="M1412" i="4"/>
  <c r="AG1412" i="4"/>
  <c r="AP1412" i="4"/>
  <c r="AR1412" i="4"/>
  <c r="C1413" i="4"/>
  <c r="D1413" i="4"/>
  <c r="E1413" i="4"/>
  <c r="F1413" i="4"/>
  <c r="G1413" i="4"/>
  <c r="H1413" i="4"/>
  <c r="J1413" i="4"/>
  <c r="K1413" i="4"/>
  <c r="L1413" i="4"/>
  <c r="M1413" i="4"/>
  <c r="AG1413" i="4"/>
  <c r="AP1413" i="4"/>
  <c r="AR1413" i="4"/>
  <c r="C1414" i="4"/>
  <c r="D1414" i="4"/>
  <c r="E1414" i="4"/>
  <c r="F1414" i="4"/>
  <c r="G1414" i="4"/>
  <c r="H1414" i="4"/>
  <c r="J1414" i="4"/>
  <c r="K1414" i="4"/>
  <c r="L1414" i="4"/>
  <c r="M1414" i="4"/>
  <c r="AG1414" i="4"/>
  <c r="AP1414" i="4"/>
  <c r="AR1414" i="4"/>
  <c r="C1415" i="4"/>
  <c r="D1415" i="4"/>
  <c r="E1415" i="4"/>
  <c r="F1415" i="4"/>
  <c r="G1415" i="4"/>
  <c r="H1415" i="4"/>
  <c r="J1415" i="4"/>
  <c r="K1415" i="4"/>
  <c r="L1415" i="4"/>
  <c r="M1415" i="4"/>
  <c r="AG1415" i="4"/>
  <c r="AP1415" i="4"/>
  <c r="AR1415" i="4"/>
  <c r="C1416" i="4"/>
  <c r="D1416" i="4"/>
  <c r="E1416" i="4"/>
  <c r="F1416" i="4"/>
  <c r="G1416" i="4"/>
  <c r="H1416" i="4"/>
  <c r="J1416" i="4"/>
  <c r="K1416" i="4"/>
  <c r="L1416" i="4"/>
  <c r="M1416" i="4"/>
  <c r="AG1416" i="4"/>
  <c r="AP1416" i="4"/>
  <c r="AR1416" i="4"/>
  <c r="C1417" i="4"/>
  <c r="D1417" i="4"/>
  <c r="E1417" i="4"/>
  <c r="F1417" i="4"/>
  <c r="G1417" i="4"/>
  <c r="H1417" i="4"/>
  <c r="J1417" i="4"/>
  <c r="K1417" i="4"/>
  <c r="L1417" i="4"/>
  <c r="M1417" i="4"/>
  <c r="AG1417" i="4"/>
  <c r="AP1417" i="4"/>
  <c r="AR1417" i="4"/>
  <c r="C1418" i="4"/>
  <c r="D1418" i="4"/>
  <c r="E1418" i="4"/>
  <c r="F1418" i="4"/>
  <c r="G1418" i="4"/>
  <c r="H1418" i="4"/>
  <c r="J1418" i="4"/>
  <c r="K1418" i="4"/>
  <c r="L1418" i="4"/>
  <c r="M1418" i="4"/>
  <c r="AG1418" i="4"/>
  <c r="AP1418" i="4"/>
  <c r="AR1418" i="4"/>
  <c r="C1419" i="4"/>
  <c r="D1419" i="4"/>
  <c r="E1419" i="4"/>
  <c r="F1419" i="4"/>
  <c r="G1419" i="4"/>
  <c r="H1419" i="4"/>
  <c r="J1419" i="4"/>
  <c r="K1419" i="4"/>
  <c r="L1419" i="4"/>
  <c r="M1419" i="4"/>
  <c r="AG1419" i="4"/>
  <c r="AP1419" i="4"/>
  <c r="AR1419" i="4"/>
  <c r="C1420" i="4"/>
  <c r="D1420" i="4"/>
  <c r="E1420" i="4"/>
  <c r="F1420" i="4"/>
  <c r="G1420" i="4"/>
  <c r="H1420" i="4"/>
  <c r="J1420" i="4"/>
  <c r="K1420" i="4"/>
  <c r="L1420" i="4"/>
  <c r="M1420" i="4"/>
  <c r="AG1420" i="4"/>
  <c r="AP1420" i="4"/>
  <c r="AR1420" i="4"/>
  <c r="C1421" i="4"/>
  <c r="D1421" i="4"/>
  <c r="E1421" i="4"/>
  <c r="F1421" i="4"/>
  <c r="G1421" i="4"/>
  <c r="H1421" i="4"/>
  <c r="J1421" i="4"/>
  <c r="K1421" i="4"/>
  <c r="L1421" i="4"/>
  <c r="M1421" i="4"/>
  <c r="AG1421" i="4"/>
  <c r="AP1421" i="4"/>
  <c r="AR1421" i="4"/>
  <c r="C1422" i="4"/>
  <c r="D1422" i="4"/>
  <c r="E1422" i="4"/>
  <c r="F1422" i="4"/>
  <c r="G1422" i="4"/>
  <c r="H1422" i="4"/>
  <c r="J1422" i="4"/>
  <c r="K1422" i="4"/>
  <c r="L1422" i="4"/>
  <c r="M1422" i="4"/>
  <c r="AG1422" i="4"/>
  <c r="AP1422" i="4"/>
  <c r="AR1422" i="4"/>
  <c r="C1423" i="4"/>
  <c r="D1423" i="4"/>
  <c r="E1423" i="4"/>
  <c r="F1423" i="4"/>
  <c r="G1423" i="4"/>
  <c r="H1423" i="4"/>
  <c r="J1423" i="4"/>
  <c r="K1423" i="4"/>
  <c r="L1423" i="4"/>
  <c r="M1423" i="4"/>
  <c r="AG1423" i="4"/>
  <c r="AP1423" i="4"/>
  <c r="AR1423" i="4"/>
  <c r="C1424" i="4"/>
  <c r="D1424" i="4"/>
  <c r="E1424" i="4"/>
  <c r="F1424" i="4"/>
  <c r="G1424" i="4"/>
  <c r="H1424" i="4"/>
  <c r="J1424" i="4"/>
  <c r="K1424" i="4"/>
  <c r="L1424" i="4"/>
  <c r="M1424" i="4"/>
  <c r="AG1424" i="4"/>
  <c r="AP1424" i="4"/>
  <c r="AR1424" i="4"/>
  <c r="C1425" i="4"/>
  <c r="D1425" i="4"/>
  <c r="E1425" i="4"/>
  <c r="F1425" i="4"/>
  <c r="G1425" i="4"/>
  <c r="H1425" i="4"/>
  <c r="J1425" i="4"/>
  <c r="K1425" i="4"/>
  <c r="L1425" i="4"/>
  <c r="M1425" i="4"/>
  <c r="AG1425" i="4"/>
  <c r="AP1425" i="4"/>
  <c r="AR1425" i="4"/>
  <c r="C1426" i="4"/>
  <c r="D1426" i="4"/>
  <c r="E1426" i="4"/>
  <c r="F1426" i="4"/>
  <c r="G1426" i="4"/>
  <c r="H1426" i="4"/>
  <c r="J1426" i="4"/>
  <c r="K1426" i="4"/>
  <c r="L1426" i="4"/>
  <c r="M1426" i="4"/>
  <c r="AG1426" i="4"/>
  <c r="AP1426" i="4"/>
  <c r="AR1426" i="4"/>
  <c r="C1427" i="4"/>
  <c r="D1427" i="4"/>
  <c r="E1427" i="4"/>
  <c r="F1427" i="4"/>
  <c r="G1427" i="4"/>
  <c r="H1427" i="4"/>
  <c r="J1427" i="4"/>
  <c r="K1427" i="4"/>
  <c r="L1427" i="4"/>
  <c r="M1427" i="4"/>
  <c r="AG1427" i="4"/>
  <c r="AP1427" i="4"/>
  <c r="AR1427" i="4"/>
  <c r="C1428" i="4"/>
  <c r="D1428" i="4"/>
  <c r="E1428" i="4"/>
  <c r="F1428" i="4"/>
  <c r="G1428" i="4"/>
  <c r="H1428" i="4"/>
  <c r="J1428" i="4"/>
  <c r="K1428" i="4"/>
  <c r="L1428" i="4"/>
  <c r="M1428" i="4"/>
  <c r="AG1428" i="4"/>
  <c r="AP1428" i="4"/>
  <c r="AR1428" i="4"/>
  <c r="C1429" i="4"/>
  <c r="D1429" i="4"/>
  <c r="E1429" i="4"/>
  <c r="F1429" i="4"/>
  <c r="G1429" i="4"/>
  <c r="H1429" i="4"/>
  <c r="J1429" i="4"/>
  <c r="K1429" i="4"/>
  <c r="L1429" i="4"/>
  <c r="M1429" i="4"/>
  <c r="AG1429" i="4"/>
  <c r="AP1429" i="4"/>
  <c r="AR1429" i="4"/>
  <c r="C1430" i="4"/>
  <c r="D1430" i="4"/>
  <c r="E1430" i="4"/>
  <c r="F1430" i="4"/>
  <c r="G1430" i="4"/>
  <c r="H1430" i="4"/>
  <c r="J1430" i="4"/>
  <c r="K1430" i="4"/>
  <c r="L1430" i="4"/>
  <c r="M1430" i="4"/>
  <c r="AG1430" i="4"/>
  <c r="AP1430" i="4"/>
  <c r="AR1430" i="4"/>
  <c r="C1431" i="4"/>
  <c r="D1431" i="4"/>
  <c r="E1431" i="4"/>
  <c r="F1431" i="4"/>
  <c r="G1431" i="4"/>
  <c r="H1431" i="4"/>
  <c r="J1431" i="4"/>
  <c r="K1431" i="4"/>
  <c r="L1431" i="4"/>
  <c r="M1431" i="4"/>
  <c r="AG1431" i="4"/>
  <c r="AP1431" i="4"/>
  <c r="AR1431" i="4"/>
  <c r="C1432" i="4"/>
  <c r="D1432" i="4"/>
  <c r="E1432" i="4"/>
  <c r="F1432" i="4"/>
  <c r="G1432" i="4"/>
  <c r="H1432" i="4"/>
  <c r="J1432" i="4"/>
  <c r="K1432" i="4"/>
  <c r="L1432" i="4"/>
  <c r="M1432" i="4"/>
  <c r="AG1432" i="4"/>
  <c r="AP1432" i="4"/>
  <c r="AR1432" i="4"/>
  <c r="C1433" i="4"/>
  <c r="D1433" i="4"/>
  <c r="E1433" i="4"/>
  <c r="F1433" i="4"/>
  <c r="G1433" i="4"/>
  <c r="H1433" i="4"/>
  <c r="J1433" i="4"/>
  <c r="K1433" i="4"/>
  <c r="L1433" i="4"/>
  <c r="M1433" i="4"/>
  <c r="AG1433" i="4"/>
  <c r="AP1433" i="4"/>
  <c r="AR1433" i="4"/>
  <c r="C1434" i="4"/>
  <c r="D1434" i="4"/>
  <c r="E1434" i="4"/>
  <c r="F1434" i="4"/>
  <c r="G1434" i="4"/>
  <c r="H1434" i="4"/>
  <c r="J1434" i="4"/>
  <c r="K1434" i="4"/>
  <c r="L1434" i="4"/>
  <c r="M1434" i="4"/>
  <c r="AG1434" i="4"/>
  <c r="AP1434" i="4"/>
  <c r="AR1434" i="4"/>
  <c r="C1435" i="4"/>
  <c r="D1435" i="4"/>
  <c r="E1435" i="4"/>
  <c r="F1435" i="4"/>
  <c r="G1435" i="4"/>
  <c r="H1435" i="4"/>
  <c r="J1435" i="4"/>
  <c r="K1435" i="4"/>
  <c r="L1435" i="4"/>
  <c r="M1435" i="4"/>
  <c r="AG1435" i="4"/>
  <c r="AP1435" i="4"/>
  <c r="AR1435" i="4"/>
  <c r="C1436" i="4"/>
  <c r="D1436" i="4"/>
  <c r="E1436" i="4"/>
  <c r="F1436" i="4"/>
  <c r="G1436" i="4"/>
  <c r="H1436" i="4"/>
  <c r="J1436" i="4"/>
  <c r="K1436" i="4"/>
  <c r="L1436" i="4"/>
  <c r="M1436" i="4"/>
  <c r="AG1436" i="4"/>
  <c r="AP1436" i="4"/>
  <c r="AR1436" i="4"/>
  <c r="C1437" i="4"/>
  <c r="D1437" i="4"/>
  <c r="E1437" i="4"/>
  <c r="F1437" i="4"/>
  <c r="G1437" i="4"/>
  <c r="H1437" i="4"/>
  <c r="J1437" i="4"/>
  <c r="K1437" i="4"/>
  <c r="L1437" i="4"/>
  <c r="M1437" i="4"/>
  <c r="AG1437" i="4"/>
  <c r="AP1437" i="4"/>
  <c r="AR1437" i="4"/>
  <c r="C1438" i="4"/>
  <c r="D1438" i="4"/>
  <c r="E1438" i="4"/>
  <c r="F1438" i="4"/>
  <c r="G1438" i="4"/>
  <c r="H1438" i="4"/>
  <c r="J1438" i="4"/>
  <c r="K1438" i="4"/>
  <c r="L1438" i="4"/>
  <c r="M1438" i="4"/>
  <c r="AG1438" i="4"/>
  <c r="AP1438" i="4"/>
  <c r="AR1438" i="4"/>
  <c r="C1439" i="4"/>
  <c r="D1439" i="4"/>
  <c r="E1439" i="4"/>
  <c r="F1439" i="4"/>
  <c r="G1439" i="4"/>
  <c r="H1439" i="4"/>
  <c r="J1439" i="4"/>
  <c r="K1439" i="4"/>
  <c r="L1439" i="4"/>
  <c r="M1439" i="4"/>
  <c r="AG1439" i="4"/>
  <c r="AP1439" i="4"/>
  <c r="AR1439" i="4"/>
  <c r="C1440" i="4"/>
  <c r="D1440" i="4"/>
  <c r="E1440" i="4"/>
  <c r="F1440" i="4"/>
  <c r="G1440" i="4"/>
  <c r="H1440" i="4"/>
  <c r="J1440" i="4"/>
  <c r="K1440" i="4"/>
  <c r="L1440" i="4"/>
  <c r="M1440" i="4"/>
  <c r="AG1440" i="4"/>
  <c r="AP1440" i="4"/>
  <c r="AR1440" i="4"/>
  <c r="C1441" i="4"/>
  <c r="D1441" i="4"/>
  <c r="E1441" i="4"/>
  <c r="F1441" i="4"/>
  <c r="G1441" i="4"/>
  <c r="H1441" i="4"/>
  <c r="J1441" i="4"/>
  <c r="K1441" i="4"/>
  <c r="L1441" i="4"/>
  <c r="M1441" i="4"/>
  <c r="AG1441" i="4"/>
  <c r="AP1441" i="4"/>
  <c r="AR1441" i="4"/>
  <c r="C1442" i="4"/>
  <c r="D1442" i="4"/>
  <c r="E1442" i="4"/>
  <c r="F1442" i="4"/>
  <c r="G1442" i="4"/>
  <c r="H1442" i="4"/>
  <c r="J1442" i="4"/>
  <c r="K1442" i="4"/>
  <c r="L1442" i="4"/>
  <c r="M1442" i="4"/>
  <c r="AG1442" i="4"/>
  <c r="AP1442" i="4"/>
  <c r="AR1442" i="4"/>
  <c r="C1443" i="4"/>
  <c r="D1443" i="4"/>
  <c r="E1443" i="4"/>
  <c r="F1443" i="4"/>
  <c r="G1443" i="4"/>
  <c r="H1443" i="4"/>
  <c r="J1443" i="4"/>
  <c r="K1443" i="4"/>
  <c r="L1443" i="4"/>
  <c r="M1443" i="4"/>
  <c r="AG1443" i="4"/>
  <c r="AP1443" i="4"/>
  <c r="AR1443" i="4"/>
  <c r="C1444" i="4"/>
  <c r="D1444" i="4"/>
  <c r="E1444" i="4"/>
  <c r="F1444" i="4"/>
  <c r="G1444" i="4"/>
  <c r="H1444" i="4"/>
  <c r="J1444" i="4"/>
  <c r="K1444" i="4"/>
  <c r="L1444" i="4"/>
  <c r="M1444" i="4"/>
  <c r="AG1444" i="4"/>
  <c r="AP1444" i="4"/>
  <c r="AR1444" i="4"/>
  <c r="C1445" i="4"/>
  <c r="D1445" i="4"/>
  <c r="E1445" i="4"/>
  <c r="F1445" i="4"/>
  <c r="G1445" i="4"/>
  <c r="H1445" i="4"/>
  <c r="J1445" i="4"/>
  <c r="K1445" i="4"/>
  <c r="L1445" i="4"/>
  <c r="M1445" i="4"/>
  <c r="AG1445" i="4"/>
  <c r="AP1445" i="4"/>
  <c r="AR1445" i="4"/>
  <c r="C1446" i="4"/>
  <c r="D1446" i="4"/>
  <c r="E1446" i="4"/>
  <c r="F1446" i="4"/>
  <c r="G1446" i="4"/>
  <c r="H1446" i="4"/>
  <c r="J1446" i="4"/>
  <c r="K1446" i="4"/>
  <c r="L1446" i="4"/>
  <c r="M1446" i="4"/>
  <c r="AG1446" i="4"/>
  <c r="AP1446" i="4"/>
  <c r="AR1446" i="4"/>
  <c r="C1447" i="4"/>
  <c r="D1447" i="4"/>
  <c r="E1447" i="4"/>
  <c r="F1447" i="4"/>
  <c r="G1447" i="4"/>
  <c r="H1447" i="4"/>
  <c r="J1447" i="4"/>
  <c r="K1447" i="4"/>
  <c r="L1447" i="4"/>
  <c r="M1447" i="4"/>
  <c r="AG1447" i="4"/>
  <c r="AP1447" i="4"/>
  <c r="AR1447" i="4"/>
  <c r="C1448" i="4"/>
  <c r="D1448" i="4"/>
  <c r="E1448" i="4"/>
  <c r="F1448" i="4"/>
  <c r="G1448" i="4"/>
  <c r="H1448" i="4"/>
  <c r="J1448" i="4"/>
  <c r="K1448" i="4"/>
  <c r="L1448" i="4"/>
  <c r="M1448" i="4"/>
  <c r="AG1448" i="4"/>
  <c r="AP1448" i="4"/>
  <c r="AR1448" i="4"/>
  <c r="C1449" i="4"/>
  <c r="D1449" i="4"/>
  <c r="E1449" i="4"/>
  <c r="F1449" i="4"/>
  <c r="G1449" i="4"/>
  <c r="H1449" i="4"/>
  <c r="J1449" i="4"/>
  <c r="K1449" i="4"/>
  <c r="L1449" i="4"/>
  <c r="M1449" i="4"/>
  <c r="AG1449" i="4"/>
  <c r="AP1449" i="4"/>
  <c r="AR1449" i="4"/>
  <c r="C1450" i="4"/>
  <c r="D1450" i="4"/>
  <c r="E1450" i="4"/>
  <c r="F1450" i="4"/>
  <c r="G1450" i="4"/>
  <c r="H1450" i="4"/>
  <c r="J1450" i="4"/>
  <c r="K1450" i="4"/>
  <c r="L1450" i="4"/>
  <c r="M1450" i="4"/>
  <c r="AG1450" i="4"/>
  <c r="AP1450" i="4"/>
  <c r="AR1450" i="4"/>
  <c r="C1451" i="4"/>
  <c r="D1451" i="4"/>
  <c r="E1451" i="4"/>
  <c r="F1451" i="4"/>
  <c r="G1451" i="4"/>
  <c r="H1451" i="4"/>
  <c r="J1451" i="4"/>
  <c r="K1451" i="4"/>
  <c r="L1451" i="4"/>
  <c r="M1451" i="4"/>
  <c r="AG1451" i="4"/>
  <c r="AP1451" i="4"/>
  <c r="AR1451" i="4"/>
  <c r="C1452" i="4"/>
  <c r="D1452" i="4"/>
  <c r="E1452" i="4"/>
  <c r="F1452" i="4"/>
  <c r="G1452" i="4"/>
  <c r="H1452" i="4"/>
  <c r="J1452" i="4"/>
  <c r="K1452" i="4"/>
  <c r="L1452" i="4"/>
  <c r="M1452" i="4"/>
  <c r="AG1452" i="4"/>
  <c r="AP1452" i="4"/>
  <c r="AR1452" i="4"/>
  <c r="C1453" i="4"/>
  <c r="D1453" i="4"/>
  <c r="E1453" i="4"/>
  <c r="F1453" i="4"/>
  <c r="G1453" i="4"/>
  <c r="H1453" i="4"/>
  <c r="J1453" i="4"/>
  <c r="K1453" i="4"/>
  <c r="L1453" i="4"/>
  <c r="M1453" i="4"/>
  <c r="AG1453" i="4"/>
  <c r="AP1453" i="4"/>
  <c r="AR1453" i="4"/>
  <c r="C1454" i="4"/>
  <c r="D1454" i="4"/>
  <c r="E1454" i="4"/>
  <c r="F1454" i="4"/>
  <c r="G1454" i="4"/>
  <c r="H1454" i="4"/>
  <c r="J1454" i="4"/>
  <c r="K1454" i="4"/>
  <c r="L1454" i="4"/>
  <c r="M1454" i="4"/>
  <c r="AG1454" i="4"/>
  <c r="AP1454" i="4"/>
  <c r="AR1454" i="4"/>
  <c r="C1455" i="4"/>
  <c r="D1455" i="4"/>
  <c r="E1455" i="4"/>
  <c r="F1455" i="4"/>
  <c r="G1455" i="4"/>
  <c r="H1455" i="4"/>
  <c r="J1455" i="4"/>
  <c r="K1455" i="4"/>
  <c r="L1455" i="4"/>
  <c r="M1455" i="4"/>
  <c r="AG1455" i="4"/>
  <c r="AP1455" i="4"/>
  <c r="AR1455" i="4"/>
  <c r="C1456" i="4"/>
  <c r="D1456" i="4"/>
  <c r="E1456" i="4"/>
  <c r="F1456" i="4"/>
  <c r="G1456" i="4"/>
  <c r="H1456" i="4"/>
  <c r="J1456" i="4"/>
  <c r="K1456" i="4"/>
  <c r="L1456" i="4"/>
  <c r="M1456" i="4"/>
  <c r="AG1456" i="4"/>
  <c r="AP1456" i="4"/>
  <c r="AR1456" i="4"/>
  <c r="C1457" i="4"/>
  <c r="D1457" i="4"/>
  <c r="E1457" i="4"/>
  <c r="F1457" i="4"/>
  <c r="G1457" i="4"/>
  <c r="H1457" i="4"/>
  <c r="J1457" i="4"/>
  <c r="K1457" i="4"/>
  <c r="L1457" i="4"/>
  <c r="M1457" i="4"/>
  <c r="AG1457" i="4"/>
  <c r="AP1457" i="4"/>
  <c r="AR1457" i="4"/>
  <c r="C1458" i="4"/>
  <c r="D1458" i="4"/>
  <c r="E1458" i="4"/>
  <c r="F1458" i="4"/>
  <c r="G1458" i="4"/>
  <c r="H1458" i="4"/>
  <c r="J1458" i="4"/>
  <c r="K1458" i="4"/>
  <c r="L1458" i="4"/>
  <c r="M1458" i="4"/>
  <c r="AG1458" i="4"/>
  <c r="AP1458" i="4"/>
  <c r="AR1458" i="4"/>
  <c r="C1459" i="4"/>
  <c r="D1459" i="4"/>
  <c r="E1459" i="4"/>
  <c r="F1459" i="4"/>
  <c r="G1459" i="4"/>
  <c r="H1459" i="4"/>
  <c r="J1459" i="4"/>
  <c r="K1459" i="4"/>
  <c r="L1459" i="4"/>
  <c r="M1459" i="4"/>
  <c r="AG1459" i="4"/>
  <c r="AP1459" i="4"/>
  <c r="AR1459" i="4"/>
  <c r="C1460" i="4"/>
  <c r="D1460" i="4"/>
  <c r="E1460" i="4"/>
  <c r="F1460" i="4"/>
  <c r="G1460" i="4"/>
  <c r="H1460" i="4"/>
  <c r="J1460" i="4"/>
  <c r="K1460" i="4"/>
  <c r="L1460" i="4"/>
  <c r="M1460" i="4"/>
  <c r="AG1460" i="4"/>
  <c r="AP1460" i="4"/>
  <c r="AR1460" i="4"/>
  <c r="C1461" i="4"/>
  <c r="D1461" i="4"/>
  <c r="E1461" i="4"/>
  <c r="F1461" i="4"/>
  <c r="G1461" i="4"/>
  <c r="H1461" i="4"/>
  <c r="J1461" i="4"/>
  <c r="K1461" i="4"/>
  <c r="L1461" i="4"/>
  <c r="M1461" i="4"/>
  <c r="AG1461" i="4"/>
  <c r="AP1461" i="4"/>
  <c r="AR1461" i="4"/>
  <c r="C1462" i="4"/>
  <c r="D1462" i="4"/>
  <c r="E1462" i="4"/>
  <c r="F1462" i="4"/>
  <c r="G1462" i="4"/>
  <c r="H1462" i="4"/>
  <c r="J1462" i="4"/>
  <c r="K1462" i="4"/>
  <c r="L1462" i="4"/>
  <c r="M1462" i="4"/>
  <c r="AG1462" i="4"/>
  <c r="AP1462" i="4"/>
  <c r="AR1462" i="4"/>
  <c r="C1463" i="4"/>
  <c r="D1463" i="4"/>
  <c r="E1463" i="4"/>
  <c r="F1463" i="4"/>
  <c r="G1463" i="4"/>
  <c r="H1463" i="4"/>
  <c r="J1463" i="4"/>
  <c r="K1463" i="4"/>
  <c r="L1463" i="4"/>
  <c r="M1463" i="4"/>
  <c r="AG1463" i="4"/>
  <c r="AP1463" i="4"/>
  <c r="AR1463" i="4"/>
  <c r="C1464" i="4"/>
  <c r="D1464" i="4"/>
  <c r="E1464" i="4"/>
  <c r="F1464" i="4"/>
  <c r="G1464" i="4"/>
  <c r="H1464" i="4"/>
  <c r="J1464" i="4"/>
  <c r="K1464" i="4"/>
  <c r="L1464" i="4"/>
  <c r="M1464" i="4"/>
  <c r="AG1464" i="4"/>
  <c r="AP1464" i="4"/>
  <c r="AR1464" i="4"/>
  <c r="C1465" i="4"/>
  <c r="D1465" i="4"/>
  <c r="E1465" i="4"/>
  <c r="F1465" i="4"/>
  <c r="G1465" i="4"/>
  <c r="H1465" i="4"/>
  <c r="J1465" i="4"/>
  <c r="K1465" i="4"/>
  <c r="L1465" i="4"/>
  <c r="M1465" i="4"/>
  <c r="AG1465" i="4"/>
  <c r="AP1465" i="4"/>
  <c r="AR1465" i="4"/>
  <c r="C1466" i="4"/>
  <c r="D1466" i="4"/>
  <c r="E1466" i="4"/>
  <c r="F1466" i="4"/>
  <c r="G1466" i="4"/>
  <c r="H1466" i="4"/>
  <c r="J1466" i="4"/>
  <c r="K1466" i="4"/>
  <c r="L1466" i="4"/>
  <c r="M1466" i="4"/>
  <c r="AG1466" i="4"/>
  <c r="AP1466" i="4"/>
  <c r="AR1466" i="4"/>
  <c r="C1467" i="4"/>
  <c r="D1467" i="4"/>
  <c r="E1467" i="4"/>
  <c r="F1467" i="4"/>
  <c r="G1467" i="4"/>
  <c r="H1467" i="4"/>
  <c r="J1467" i="4"/>
  <c r="K1467" i="4"/>
  <c r="L1467" i="4"/>
  <c r="M1467" i="4"/>
  <c r="AG1467" i="4"/>
  <c r="AP1467" i="4"/>
  <c r="AR1467" i="4"/>
  <c r="C1468" i="4"/>
  <c r="D1468" i="4"/>
  <c r="E1468" i="4"/>
  <c r="F1468" i="4"/>
  <c r="G1468" i="4"/>
  <c r="H1468" i="4"/>
  <c r="J1468" i="4"/>
  <c r="K1468" i="4"/>
  <c r="L1468" i="4"/>
  <c r="M1468" i="4"/>
  <c r="AG1468" i="4"/>
  <c r="AP1468" i="4"/>
  <c r="AR1468" i="4"/>
  <c r="C1469" i="4"/>
  <c r="D1469" i="4"/>
  <c r="E1469" i="4"/>
  <c r="F1469" i="4"/>
  <c r="G1469" i="4"/>
  <c r="H1469" i="4"/>
  <c r="J1469" i="4"/>
  <c r="K1469" i="4"/>
  <c r="L1469" i="4"/>
  <c r="M1469" i="4"/>
  <c r="AG1469" i="4"/>
  <c r="AP1469" i="4"/>
  <c r="AR1469" i="4"/>
  <c r="C1470" i="4"/>
  <c r="D1470" i="4"/>
  <c r="E1470" i="4"/>
  <c r="F1470" i="4"/>
  <c r="G1470" i="4"/>
  <c r="H1470" i="4"/>
  <c r="J1470" i="4"/>
  <c r="K1470" i="4"/>
  <c r="L1470" i="4"/>
  <c r="M1470" i="4"/>
  <c r="AG1470" i="4"/>
  <c r="AP1470" i="4"/>
  <c r="AR1470" i="4"/>
  <c r="C1471" i="4"/>
  <c r="D1471" i="4"/>
  <c r="E1471" i="4"/>
  <c r="F1471" i="4"/>
  <c r="G1471" i="4"/>
  <c r="H1471" i="4"/>
  <c r="J1471" i="4"/>
  <c r="K1471" i="4"/>
  <c r="L1471" i="4"/>
  <c r="M1471" i="4"/>
  <c r="AG1471" i="4"/>
  <c r="AP1471" i="4"/>
  <c r="AR1471" i="4"/>
  <c r="C1472" i="4"/>
  <c r="D1472" i="4"/>
  <c r="E1472" i="4"/>
  <c r="F1472" i="4"/>
  <c r="G1472" i="4"/>
  <c r="H1472" i="4"/>
  <c r="J1472" i="4"/>
  <c r="K1472" i="4"/>
  <c r="L1472" i="4"/>
  <c r="M1472" i="4"/>
  <c r="AG1472" i="4"/>
  <c r="AP1472" i="4"/>
  <c r="AR1472" i="4"/>
  <c r="C1473" i="4"/>
  <c r="D1473" i="4"/>
  <c r="E1473" i="4"/>
  <c r="F1473" i="4"/>
  <c r="G1473" i="4"/>
  <c r="H1473" i="4"/>
  <c r="J1473" i="4"/>
  <c r="K1473" i="4"/>
  <c r="L1473" i="4"/>
  <c r="M1473" i="4"/>
  <c r="AG1473" i="4"/>
  <c r="AP1473" i="4"/>
  <c r="AR1473" i="4"/>
  <c r="C1474" i="4"/>
  <c r="D1474" i="4"/>
  <c r="E1474" i="4"/>
  <c r="F1474" i="4"/>
  <c r="G1474" i="4"/>
  <c r="H1474" i="4"/>
  <c r="J1474" i="4"/>
  <c r="K1474" i="4"/>
  <c r="L1474" i="4"/>
  <c r="M1474" i="4"/>
  <c r="AG1474" i="4"/>
  <c r="AP1474" i="4"/>
  <c r="AR1474" i="4"/>
  <c r="C1475" i="4"/>
  <c r="D1475" i="4"/>
  <c r="E1475" i="4"/>
  <c r="F1475" i="4"/>
  <c r="G1475" i="4"/>
  <c r="H1475" i="4"/>
  <c r="J1475" i="4"/>
  <c r="K1475" i="4"/>
  <c r="L1475" i="4"/>
  <c r="M1475" i="4"/>
  <c r="AG1475" i="4"/>
  <c r="AP1475" i="4"/>
  <c r="AR1475" i="4"/>
  <c r="C1476" i="4"/>
  <c r="D1476" i="4"/>
  <c r="E1476" i="4"/>
  <c r="F1476" i="4"/>
  <c r="G1476" i="4"/>
  <c r="H1476" i="4"/>
  <c r="J1476" i="4"/>
  <c r="K1476" i="4"/>
  <c r="L1476" i="4"/>
  <c r="M1476" i="4"/>
  <c r="AG1476" i="4"/>
  <c r="AP1476" i="4"/>
  <c r="AR1476" i="4"/>
  <c r="C1477" i="4"/>
  <c r="D1477" i="4"/>
  <c r="E1477" i="4"/>
  <c r="F1477" i="4"/>
  <c r="G1477" i="4"/>
  <c r="H1477" i="4"/>
  <c r="J1477" i="4"/>
  <c r="K1477" i="4"/>
  <c r="L1477" i="4"/>
  <c r="M1477" i="4"/>
  <c r="AG1477" i="4"/>
  <c r="AP1477" i="4"/>
  <c r="AR1477" i="4"/>
  <c r="C1478" i="4"/>
  <c r="D1478" i="4"/>
  <c r="E1478" i="4"/>
  <c r="F1478" i="4"/>
  <c r="G1478" i="4"/>
  <c r="H1478" i="4"/>
  <c r="J1478" i="4"/>
  <c r="K1478" i="4"/>
  <c r="L1478" i="4"/>
  <c r="M1478" i="4"/>
  <c r="AG1478" i="4"/>
  <c r="AP1478" i="4"/>
  <c r="AR1478" i="4"/>
  <c r="C1479" i="4"/>
  <c r="D1479" i="4"/>
  <c r="E1479" i="4"/>
  <c r="F1479" i="4"/>
  <c r="G1479" i="4"/>
  <c r="H1479" i="4"/>
  <c r="J1479" i="4"/>
  <c r="K1479" i="4"/>
  <c r="L1479" i="4"/>
  <c r="M1479" i="4"/>
  <c r="AG1479" i="4"/>
  <c r="AP1479" i="4"/>
  <c r="AR1479" i="4"/>
  <c r="C1480" i="4"/>
  <c r="D1480" i="4"/>
  <c r="E1480" i="4"/>
  <c r="F1480" i="4"/>
  <c r="G1480" i="4"/>
  <c r="H1480" i="4"/>
  <c r="J1480" i="4"/>
  <c r="K1480" i="4"/>
  <c r="L1480" i="4"/>
  <c r="M1480" i="4"/>
  <c r="AG1480" i="4"/>
  <c r="AP1480" i="4"/>
  <c r="AR1480" i="4"/>
  <c r="C1481" i="4"/>
  <c r="D1481" i="4"/>
  <c r="E1481" i="4"/>
  <c r="F1481" i="4"/>
  <c r="G1481" i="4"/>
  <c r="H1481" i="4"/>
  <c r="J1481" i="4"/>
  <c r="K1481" i="4"/>
  <c r="L1481" i="4"/>
  <c r="M1481" i="4"/>
  <c r="AG1481" i="4"/>
  <c r="AP1481" i="4"/>
  <c r="AR1481" i="4"/>
  <c r="C1482" i="4"/>
  <c r="D1482" i="4"/>
  <c r="E1482" i="4"/>
  <c r="F1482" i="4"/>
  <c r="G1482" i="4"/>
  <c r="H1482" i="4"/>
  <c r="J1482" i="4"/>
  <c r="K1482" i="4"/>
  <c r="L1482" i="4"/>
  <c r="M1482" i="4"/>
  <c r="AG1482" i="4"/>
  <c r="AP1482" i="4"/>
  <c r="AR1482" i="4"/>
  <c r="C1483" i="4"/>
  <c r="D1483" i="4"/>
  <c r="E1483" i="4"/>
  <c r="F1483" i="4"/>
  <c r="G1483" i="4"/>
  <c r="H1483" i="4"/>
  <c r="J1483" i="4"/>
  <c r="K1483" i="4"/>
  <c r="L1483" i="4"/>
  <c r="M1483" i="4"/>
  <c r="AG1483" i="4"/>
  <c r="AP1483" i="4"/>
  <c r="AR1483" i="4"/>
  <c r="C1484" i="4"/>
  <c r="D1484" i="4"/>
  <c r="E1484" i="4"/>
  <c r="F1484" i="4"/>
  <c r="G1484" i="4"/>
  <c r="H1484" i="4"/>
  <c r="J1484" i="4"/>
  <c r="K1484" i="4"/>
  <c r="L1484" i="4"/>
  <c r="M1484" i="4"/>
  <c r="AG1484" i="4"/>
  <c r="AP1484" i="4"/>
  <c r="AR1484" i="4"/>
  <c r="C1485" i="4"/>
  <c r="D1485" i="4"/>
  <c r="E1485" i="4"/>
  <c r="F1485" i="4"/>
  <c r="G1485" i="4"/>
  <c r="H1485" i="4"/>
  <c r="J1485" i="4"/>
  <c r="K1485" i="4"/>
  <c r="L1485" i="4"/>
  <c r="M1485" i="4"/>
  <c r="AG1485" i="4"/>
  <c r="AP1485" i="4"/>
  <c r="AR1485" i="4"/>
  <c r="C1486" i="4"/>
  <c r="D1486" i="4"/>
  <c r="E1486" i="4"/>
  <c r="F1486" i="4"/>
  <c r="G1486" i="4"/>
  <c r="H1486" i="4"/>
  <c r="J1486" i="4"/>
  <c r="K1486" i="4"/>
  <c r="L1486" i="4"/>
  <c r="M1486" i="4"/>
  <c r="AG1486" i="4"/>
  <c r="AP1486" i="4"/>
  <c r="AR1486" i="4"/>
  <c r="C1487" i="4"/>
  <c r="D1487" i="4"/>
  <c r="E1487" i="4"/>
  <c r="F1487" i="4"/>
  <c r="G1487" i="4"/>
  <c r="H1487" i="4"/>
  <c r="J1487" i="4"/>
  <c r="K1487" i="4"/>
  <c r="L1487" i="4"/>
  <c r="M1487" i="4"/>
  <c r="AG1487" i="4"/>
  <c r="AP1487" i="4"/>
  <c r="AR1487" i="4"/>
  <c r="C1488" i="4"/>
  <c r="D1488" i="4"/>
  <c r="E1488" i="4"/>
  <c r="F1488" i="4"/>
  <c r="G1488" i="4"/>
  <c r="H1488" i="4"/>
  <c r="J1488" i="4"/>
  <c r="K1488" i="4"/>
  <c r="L1488" i="4"/>
  <c r="M1488" i="4"/>
  <c r="AG1488" i="4"/>
  <c r="AP1488" i="4"/>
  <c r="AR1488" i="4"/>
  <c r="C1489" i="4"/>
  <c r="D1489" i="4"/>
  <c r="E1489" i="4"/>
  <c r="F1489" i="4"/>
  <c r="G1489" i="4"/>
  <c r="H1489" i="4"/>
  <c r="J1489" i="4"/>
  <c r="K1489" i="4"/>
  <c r="L1489" i="4"/>
  <c r="M1489" i="4"/>
  <c r="AG1489" i="4"/>
  <c r="AP1489" i="4"/>
  <c r="AR1489" i="4"/>
  <c r="C1490" i="4"/>
  <c r="D1490" i="4"/>
  <c r="E1490" i="4"/>
  <c r="F1490" i="4"/>
  <c r="G1490" i="4"/>
  <c r="H1490" i="4"/>
  <c r="J1490" i="4"/>
  <c r="K1490" i="4"/>
  <c r="L1490" i="4"/>
  <c r="M1490" i="4"/>
  <c r="AG1490" i="4"/>
  <c r="AP1490" i="4"/>
  <c r="AR1490" i="4"/>
  <c r="C1491" i="4"/>
  <c r="D1491" i="4"/>
  <c r="E1491" i="4"/>
  <c r="F1491" i="4"/>
  <c r="G1491" i="4"/>
  <c r="H1491" i="4"/>
  <c r="J1491" i="4"/>
  <c r="K1491" i="4"/>
  <c r="L1491" i="4"/>
  <c r="M1491" i="4"/>
  <c r="AG1491" i="4"/>
  <c r="AP1491" i="4"/>
  <c r="AR1491" i="4"/>
  <c r="C1492" i="4"/>
  <c r="D1492" i="4"/>
  <c r="E1492" i="4"/>
  <c r="F1492" i="4"/>
  <c r="G1492" i="4"/>
  <c r="H1492" i="4"/>
  <c r="J1492" i="4"/>
  <c r="K1492" i="4"/>
  <c r="L1492" i="4"/>
  <c r="M1492" i="4"/>
  <c r="AG1492" i="4"/>
  <c r="AP1492" i="4"/>
  <c r="AR1492" i="4"/>
  <c r="C1493" i="4"/>
  <c r="D1493" i="4"/>
  <c r="E1493" i="4"/>
  <c r="F1493" i="4"/>
  <c r="G1493" i="4"/>
  <c r="H1493" i="4"/>
  <c r="J1493" i="4"/>
  <c r="K1493" i="4"/>
  <c r="L1493" i="4"/>
  <c r="M1493" i="4"/>
  <c r="AG1493" i="4"/>
  <c r="AP1493" i="4"/>
  <c r="AR1493" i="4"/>
  <c r="C1494" i="4"/>
  <c r="D1494" i="4"/>
  <c r="E1494" i="4"/>
  <c r="F1494" i="4"/>
  <c r="G1494" i="4"/>
  <c r="H1494" i="4"/>
  <c r="J1494" i="4"/>
  <c r="K1494" i="4"/>
  <c r="L1494" i="4"/>
  <c r="M1494" i="4"/>
  <c r="AG1494" i="4"/>
  <c r="AP1494" i="4"/>
  <c r="AR1494" i="4"/>
  <c r="C1495" i="4"/>
  <c r="D1495" i="4"/>
  <c r="E1495" i="4"/>
  <c r="F1495" i="4"/>
  <c r="G1495" i="4"/>
  <c r="H1495" i="4"/>
  <c r="J1495" i="4"/>
  <c r="K1495" i="4"/>
  <c r="L1495" i="4"/>
  <c r="M1495" i="4"/>
  <c r="AG1495" i="4"/>
  <c r="AP1495" i="4"/>
  <c r="AR1495" i="4"/>
  <c r="C1496" i="4"/>
  <c r="D1496" i="4"/>
  <c r="E1496" i="4"/>
  <c r="F1496" i="4"/>
  <c r="G1496" i="4"/>
  <c r="H1496" i="4"/>
  <c r="J1496" i="4"/>
  <c r="K1496" i="4"/>
  <c r="L1496" i="4"/>
  <c r="M1496" i="4"/>
  <c r="AG1496" i="4"/>
  <c r="AP1496" i="4"/>
  <c r="AR1496" i="4"/>
  <c r="C1497" i="4"/>
  <c r="D1497" i="4"/>
  <c r="E1497" i="4"/>
  <c r="F1497" i="4"/>
  <c r="G1497" i="4"/>
  <c r="H1497" i="4"/>
  <c r="J1497" i="4"/>
  <c r="K1497" i="4"/>
  <c r="L1497" i="4"/>
  <c r="M1497" i="4"/>
  <c r="AG1497" i="4"/>
  <c r="AP1497" i="4"/>
  <c r="AR1497" i="4"/>
  <c r="C1498" i="4"/>
  <c r="D1498" i="4"/>
  <c r="E1498" i="4"/>
  <c r="F1498" i="4"/>
  <c r="G1498" i="4"/>
  <c r="H1498" i="4"/>
  <c r="J1498" i="4"/>
  <c r="K1498" i="4"/>
  <c r="L1498" i="4"/>
  <c r="M1498" i="4"/>
  <c r="AG1498" i="4"/>
  <c r="AP1498" i="4"/>
  <c r="AR1498" i="4"/>
  <c r="C1499" i="4"/>
  <c r="D1499" i="4"/>
  <c r="E1499" i="4"/>
  <c r="F1499" i="4"/>
  <c r="G1499" i="4"/>
  <c r="H1499" i="4"/>
  <c r="J1499" i="4"/>
  <c r="K1499" i="4"/>
  <c r="L1499" i="4"/>
  <c r="M1499" i="4"/>
  <c r="AG1499" i="4"/>
  <c r="AP1499" i="4"/>
  <c r="AR1499" i="4"/>
  <c r="C1500" i="4"/>
  <c r="D1500" i="4"/>
  <c r="E1500" i="4"/>
  <c r="F1500" i="4"/>
  <c r="G1500" i="4"/>
  <c r="H1500" i="4"/>
  <c r="J1500" i="4"/>
  <c r="K1500" i="4"/>
  <c r="L1500" i="4"/>
  <c r="M1500" i="4"/>
  <c r="AG1500" i="4"/>
  <c r="AP1500" i="4"/>
  <c r="AR1500" i="4"/>
  <c r="C1501" i="4"/>
  <c r="D1501" i="4"/>
  <c r="E1501" i="4"/>
  <c r="F1501" i="4"/>
  <c r="G1501" i="4"/>
  <c r="H1501" i="4"/>
  <c r="J1501" i="4"/>
  <c r="K1501" i="4"/>
  <c r="L1501" i="4"/>
  <c r="M1501" i="4"/>
  <c r="AG1501" i="4"/>
  <c r="AP1501" i="4"/>
  <c r="AR1501" i="4"/>
  <c r="C1502" i="4"/>
  <c r="D1502" i="4"/>
  <c r="E1502" i="4"/>
  <c r="F1502" i="4"/>
  <c r="G1502" i="4"/>
  <c r="H1502" i="4"/>
  <c r="J1502" i="4"/>
  <c r="K1502" i="4"/>
  <c r="L1502" i="4"/>
  <c r="M1502" i="4"/>
  <c r="AG1502" i="4"/>
  <c r="AP1502" i="4"/>
  <c r="AR1502" i="4"/>
  <c r="C1503" i="4"/>
  <c r="D1503" i="4"/>
  <c r="E1503" i="4"/>
  <c r="F1503" i="4"/>
  <c r="G1503" i="4"/>
  <c r="H1503" i="4"/>
  <c r="J1503" i="4"/>
  <c r="K1503" i="4"/>
  <c r="L1503" i="4"/>
  <c r="M1503" i="4"/>
  <c r="AG1503" i="4"/>
  <c r="AP1503" i="4"/>
  <c r="AR1503" i="4"/>
  <c r="C1504" i="4"/>
  <c r="D1504" i="4"/>
  <c r="E1504" i="4"/>
  <c r="F1504" i="4"/>
  <c r="G1504" i="4"/>
  <c r="H1504" i="4"/>
  <c r="J1504" i="4"/>
  <c r="K1504" i="4"/>
  <c r="L1504" i="4"/>
  <c r="M1504" i="4"/>
  <c r="AG1504" i="4"/>
  <c r="AP1504" i="4"/>
  <c r="AR1504" i="4"/>
  <c r="C1505" i="4"/>
  <c r="D1505" i="4"/>
  <c r="E1505" i="4"/>
  <c r="F1505" i="4"/>
  <c r="G1505" i="4"/>
  <c r="H1505" i="4"/>
  <c r="J1505" i="4"/>
  <c r="K1505" i="4"/>
  <c r="L1505" i="4"/>
  <c r="M1505" i="4"/>
  <c r="AG1505" i="4"/>
  <c r="AP1505" i="4"/>
  <c r="AR1505" i="4"/>
  <c r="C1506" i="4"/>
  <c r="D1506" i="4"/>
  <c r="E1506" i="4"/>
  <c r="F1506" i="4"/>
  <c r="G1506" i="4"/>
  <c r="H1506" i="4"/>
  <c r="J1506" i="4"/>
  <c r="K1506" i="4"/>
  <c r="L1506" i="4"/>
  <c r="M1506" i="4"/>
  <c r="AG1506" i="4"/>
  <c r="AP1506" i="4"/>
  <c r="AR1506" i="4"/>
  <c r="C1507" i="4"/>
  <c r="D1507" i="4"/>
  <c r="E1507" i="4"/>
  <c r="F1507" i="4"/>
  <c r="G1507" i="4"/>
  <c r="H1507" i="4"/>
  <c r="J1507" i="4"/>
  <c r="K1507" i="4"/>
  <c r="L1507" i="4"/>
  <c r="M1507" i="4"/>
  <c r="AG1507" i="4"/>
  <c r="AP1507" i="4"/>
  <c r="AR1507" i="4"/>
  <c r="C1508" i="4"/>
  <c r="D1508" i="4"/>
  <c r="E1508" i="4"/>
  <c r="F1508" i="4"/>
  <c r="G1508" i="4"/>
  <c r="H1508" i="4"/>
  <c r="J1508" i="4"/>
  <c r="K1508" i="4"/>
  <c r="L1508" i="4"/>
  <c r="M1508" i="4"/>
  <c r="AG1508" i="4"/>
  <c r="AP1508" i="4"/>
  <c r="AR1508" i="4"/>
  <c r="C1509" i="4"/>
  <c r="D1509" i="4"/>
  <c r="E1509" i="4"/>
  <c r="F1509" i="4"/>
  <c r="G1509" i="4"/>
  <c r="H1509" i="4"/>
  <c r="J1509" i="4"/>
  <c r="K1509" i="4"/>
  <c r="L1509" i="4"/>
  <c r="M1509" i="4"/>
  <c r="AG1509" i="4"/>
  <c r="AP1509" i="4"/>
  <c r="AR1509" i="4"/>
  <c r="C1510" i="4"/>
  <c r="D1510" i="4"/>
  <c r="E1510" i="4"/>
  <c r="F1510" i="4"/>
  <c r="G1510" i="4"/>
  <c r="H1510" i="4"/>
  <c r="J1510" i="4"/>
  <c r="K1510" i="4"/>
  <c r="L1510" i="4"/>
  <c r="M1510" i="4"/>
  <c r="AG1510" i="4"/>
  <c r="AP1510" i="4"/>
  <c r="AR1510" i="4"/>
  <c r="C1511" i="4"/>
  <c r="D1511" i="4"/>
  <c r="E1511" i="4"/>
  <c r="F1511" i="4"/>
  <c r="G1511" i="4"/>
  <c r="H1511" i="4"/>
  <c r="J1511" i="4"/>
  <c r="K1511" i="4"/>
  <c r="L1511" i="4"/>
  <c r="M1511" i="4"/>
  <c r="AG1511" i="4"/>
  <c r="AP1511" i="4"/>
  <c r="AR1511" i="4"/>
  <c r="C1512" i="4"/>
  <c r="D1512" i="4"/>
  <c r="E1512" i="4"/>
  <c r="F1512" i="4"/>
  <c r="G1512" i="4"/>
  <c r="H1512" i="4"/>
  <c r="J1512" i="4"/>
  <c r="K1512" i="4"/>
  <c r="L1512" i="4"/>
  <c r="M1512" i="4"/>
  <c r="AG1512" i="4"/>
  <c r="AP1512" i="4"/>
  <c r="AR1512" i="4"/>
  <c r="C1513" i="4"/>
  <c r="D1513" i="4"/>
  <c r="E1513" i="4"/>
  <c r="F1513" i="4"/>
  <c r="G1513" i="4"/>
  <c r="H1513" i="4"/>
  <c r="J1513" i="4"/>
  <c r="K1513" i="4"/>
  <c r="L1513" i="4"/>
  <c r="M1513" i="4"/>
  <c r="AG1513" i="4"/>
  <c r="AP1513" i="4"/>
  <c r="AR1513" i="4"/>
  <c r="C1514" i="4"/>
  <c r="D1514" i="4"/>
  <c r="E1514" i="4"/>
  <c r="F1514" i="4"/>
  <c r="G1514" i="4"/>
  <c r="H1514" i="4"/>
  <c r="J1514" i="4"/>
  <c r="K1514" i="4"/>
  <c r="L1514" i="4"/>
  <c r="M1514" i="4"/>
  <c r="AG1514" i="4"/>
  <c r="AP1514" i="4"/>
  <c r="AR1514" i="4"/>
  <c r="C1515" i="4"/>
  <c r="D1515" i="4"/>
  <c r="E1515" i="4"/>
  <c r="F1515" i="4"/>
  <c r="G1515" i="4"/>
  <c r="H1515" i="4"/>
  <c r="J1515" i="4"/>
  <c r="K1515" i="4"/>
  <c r="L1515" i="4"/>
  <c r="M1515" i="4"/>
  <c r="AG1515" i="4"/>
  <c r="AP1515" i="4"/>
  <c r="AR1515" i="4"/>
  <c r="C1516" i="4"/>
  <c r="D1516" i="4"/>
  <c r="E1516" i="4"/>
  <c r="F1516" i="4"/>
  <c r="G1516" i="4"/>
  <c r="H1516" i="4"/>
  <c r="J1516" i="4"/>
  <c r="K1516" i="4"/>
  <c r="L1516" i="4"/>
  <c r="M1516" i="4"/>
  <c r="AG1516" i="4"/>
  <c r="AP1516" i="4"/>
  <c r="AR1516" i="4"/>
  <c r="C1517" i="4"/>
  <c r="D1517" i="4"/>
  <c r="E1517" i="4"/>
  <c r="F1517" i="4"/>
  <c r="G1517" i="4"/>
  <c r="H1517" i="4"/>
  <c r="J1517" i="4"/>
  <c r="K1517" i="4"/>
  <c r="L1517" i="4"/>
  <c r="M1517" i="4"/>
  <c r="AG1517" i="4"/>
  <c r="AP1517" i="4"/>
  <c r="AR1517" i="4"/>
  <c r="C1518" i="4"/>
  <c r="D1518" i="4"/>
  <c r="E1518" i="4"/>
  <c r="F1518" i="4"/>
  <c r="G1518" i="4"/>
  <c r="H1518" i="4"/>
  <c r="J1518" i="4"/>
  <c r="K1518" i="4"/>
  <c r="L1518" i="4"/>
  <c r="M1518" i="4"/>
  <c r="AG1518" i="4"/>
  <c r="AP1518" i="4"/>
  <c r="AR1518" i="4"/>
  <c r="C1519" i="4"/>
  <c r="D1519" i="4"/>
  <c r="E1519" i="4"/>
  <c r="F1519" i="4"/>
  <c r="G1519" i="4"/>
  <c r="H1519" i="4"/>
  <c r="J1519" i="4"/>
  <c r="K1519" i="4"/>
  <c r="L1519" i="4"/>
  <c r="M1519" i="4"/>
  <c r="AG1519" i="4"/>
  <c r="AP1519" i="4"/>
  <c r="AR1519" i="4"/>
  <c r="C1520" i="4"/>
  <c r="D1520" i="4"/>
  <c r="E1520" i="4"/>
  <c r="F1520" i="4"/>
  <c r="G1520" i="4"/>
  <c r="H1520" i="4"/>
  <c r="J1520" i="4"/>
  <c r="K1520" i="4"/>
  <c r="L1520" i="4"/>
  <c r="M1520" i="4"/>
  <c r="AG1520" i="4"/>
  <c r="AP1520" i="4"/>
  <c r="AR1520" i="4"/>
  <c r="C1521" i="4"/>
  <c r="D1521" i="4"/>
  <c r="E1521" i="4"/>
  <c r="F1521" i="4"/>
  <c r="G1521" i="4"/>
  <c r="H1521" i="4"/>
  <c r="J1521" i="4"/>
  <c r="K1521" i="4"/>
  <c r="L1521" i="4"/>
  <c r="M1521" i="4"/>
  <c r="AG1521" i="4"/>
  <c r="AP1521" i="4"/>
  <c r="AR1521" i="4"/>
  <c r="C1522" i="4"/>
  <c r="D1522" i="4"/>
  <c r="E1522" i="4"/>
  <c r="F1522" i="4"/>
  <c r="G1522" i="4"/>
  <c r="H1522" i="4"/>
  <c r="J1522" i="4"/>
  <c r="K1522" i="4"/>
  <c r="L1522" i="4"/>
  <c r="M1522" i="4"/>
  <c r="AG1522" i="4"/>
  <c r="AP1522" i="4"/>
  <c r="AR1522" i="4"/>
  <c r="C1523" i="4"/>
  <c r="D1523" i="4"/>
  <c r="E1523" i="4"/>
  <c r="F1523" i="4"/>
  <c r="G1523" i="4"/>
  <c r="H1523" i="4"/>
  <c r="J1523" i="4"/>
  <c r="K1523" i="4"/>
  <c r="L1523" i="4"/>
  <c r="M1523" i="4"/>
  <c r="AG1523" i="4"/>
  <c r="AP1523" i="4"/>
  <c r="AR1523" i="4"/>
  <c r="C1524" i="4"/>
  <c r="D1524" i="4"/>
  <c r="E1524" i="4"/>
  <c r="F1524" i="4"/>
  <c r="G1524" i="4"/>
  <c r="H1524" i="4"/>
  <c r="J1524" i="4"/>
  <c r="K1524" i="4"/>
  <c r="L1524" i="4"/>
  <c r="M1524" i="4"/>
  <c r="AG1524" i="4"/>
  <c r="AP1524" i="4"/>
  <c r="AR1524" i="4"/>
  <c r="C1525" i="4"/>
  <c r="D1525" i="4"/>
  <c r="E1525" i="4"/>
  <c r="F1525" i="4"/>
  <c r="G1525" i="4"/>
  <c r="H1525" i="4"/>
  <c r="J1525" i="4"/>
  <c r="K1525" i="4"/>
  <c r="L1525" i="4"/>
  <c r="M1525" i="4"/>
  <c r="AG1525" i="4"/>
  <c r="AP1525" i="4"/>
  <c r="AR1525" i="4"/>
  <c r="C1526" i="4"/>
  <c r="D1526" i="4"/>
  <c r="E1526" i="4"/>
  <c r="F1526" i="4"/>
  <c r="G1526" i="4"/>
  <c r="H1526" i="4"/>
  <c r="J1526" i="4"/>
  <c r="K1526" i="4"/>
  <c r="L1526" i="4"/>
  <c r="M1526" i="4"/>
  <c r="AG1526" i="4"/>
  <c r="AP1526" i="4"/>
  <c r="AR1526" i="4"/>
  <c r="C1527" i="4"/>
  <c r="D1527" i="4"/>
  <c r="E1527" i="4"/>
  <c r="F1527" i="4"/>
  <c r="G1527" i="4"/>
  <c r="H1527" i="4"/>
  <c r="J1527" i="4"/>
  <c r="K1527" i="4"/>
  <c r="L1527" i="4"/>
  <c r="M1527" i="4"/>
  <c r="AG1527" i="4"/>
  <c r="AP1527" i="4"/>
  <c r="AR1527" i="4"/>
  <c r="C1528" i="4"/>
  <c r="D1528" i="4"/>
  <c r="E1528" i="4"/>
  <c r="F1528" i="4"/>
  <c r="G1528" i="4"/>
  <c r="H1528" i="4"/>
  <c r="J1528" i="4"/>
  <c r="K1528" i="4"/>
  <c r="L1528" i="4"/>
  <c r="M1528" i="4"/>
  <c r="AG1528" i="4"/>
  <c r="AP1528" i="4"/>
  <c r="AR1528" i="4"/>
  <c r="C1529" i="4"/>
  <c r="D1529" i="4"/>
  <c r="E1529" i="4"/>
  <c r="F1529" i="4"/>
  <c r="G1529" i="4"/>
  <c r="H1529" i="4"/>
  <c r="J1529" i="4"/>
  <c r="K1529" i="4"/>
  <c r="L1529" i="4"/>
  <c r="M1529" i="4"/>
  <c r="AG1529" i="4"/>
  <c r="AP1529" i="4"/>
  <c r="AR1529" i="4"/>
  <c r="C1530" i="4"/>
  <c r="D1530" i="4"/>
  <c r="E1530" i="4"/>
  <c r="F1530" i="4"/>
  <c r="G1530" i="4"/>
  <c r="H1530" i="4"/>
  <c r="J1530" i="4"/>
  <c r="K1530" i="4"/>
  <c r="L1530" i="4"/>
  <c r="M1530" i="4"/>
  <c r="AG1530" i="4"/>
  <c r="AP1530" i="4"/>
  <c r="AR1530" i="4"/>
  <c r="C1531" i="4"/>
  <c r="D1531" i="4"/>
  <c r="E1531" i="4"/>
  <c r="F1531" i="4"/>
  <c r="G1531" i="4"/>
  <c r="H1531" i="4"/>
  <c r="J1531" i="4"/>
  <c r="K1531" i="4"/>
  <c r="L1531" i="4"/>
  <c r="M1531" i="4"/>
  <c r="AG1531" i="4"/>
  <c r="AP1531" i="4"/>
  <c r="AR1531" i="4"/>
  <c r="C1532" i="4"/>
  <c r="D1532" i="4"/>
  <c r="E1532" i="4"/>
  <c r="F1532" i="4"/>
  <c r="G1532" i="4"/>
  <c r="H1532" i="4"/>
  <c r="J1532" i="4"/>
  <c r="K1532" i="4"/>
  <c r="L1532" i="4"/>
  <c r="M1532" i="4"/>
  <c r="AG1532" i="4"/>
  <c r="AP1532" i="4"/>
  <c r="AR1532" i="4"/>
  <c r="C1533" i="4"/>
  <c r="D1533" i="4"/>
  <c r="E1533" i="4"/>
  <c r="F1533" i="4"/>
  <c r="G1533" i="4"/>
  <c r="H1533" i="4"/>
  <c r="J1533" i="4"/>
  <c r="K1533" i="4"/>
  <c r="L1533" i="4"/>
  <c r="M1533" i="4"/>
  <c r="AG1533" i="4"/>
  <c r="AP1533" i="4"/>
  <c r="AR1533" i="4"/>
  <c r="C1534" i="4"/>
  <c r="D1534" i="4"/>
  <c r="E1534" i="4"/>
  <c r="F1534" i="4"/>
  <c r="G1534" i="4"/>
  <c r="H1534" i="4"/>
  <c r="J1534" i="4"/>
  <c r="K1534" i="4"/>
  <c r="L1534" i="4"/>
  <c r="M1534" i="4"/>
  <c r="AG1534" i="4"/>
  <c r="AP1534" i="4"/>
  <c r="AR1534" i="4"/>
  <c r="C1535" i="4"/>
  <c r="D1535" i="4"/>
  <c r="E1535" i="4"/>
  <c r="F1535" i="4"/>
  <c r="G1535" i="4"/>
  <c r="H1535" i="4"/>
  <c r="J1535" i="4"/>
  <c r="K1535" i="4"/>
  <c r="L1535" i="4"/>
  <c r="M1535" i="4"/>
  <c r="AG1535" i="4"/>
  <c r="AP1535" i="4"/>
  <c r="AR1535" i="4"/>
  <c r="C1536" i="4"/>
  <c r="D1536" i="4"/>
  <c r="E1536" i="4"/>
  <c r="F1536" i="4"/>
  <c r="G1536" i="4"/>
  <c r="H1536" i="4"/>
  <c r="J1536" i="4"/>
  <c r="K1536" i="4"/>
  <c r="L1536" i="4"/>
  <c r="M1536" i="4"/>
  <c r="AG1536" i="4"/>
  <c r="AP1536" i="4"/>
  <c r="AR1536" i="4"/>
  <c r="C1537" i="4"/>
  <c r="D1537" i="4"/>
  <c r="E1537" i="4"/>
  <c r="F1537" i="4"/>
  <c r="G1537" i="4"/>
  <c r="H1537" i="4"/>
  <c r="J1537" i="4"/>
  <c r="K1537" i="4"/>
  <c r="L1537" i="4"/>
  <c r="M1537" i="4"/>
  <c r="AG1537" i="4"/>
  <c r="AP1537" i="4"/>
  <c r="AR1537" i="4"/>
  <c r="C1538" i="4"/>
  <c r="D1538" i="4"/>
  <c r="E1538" i="4"/>
  <c r="F1538" i="4"/>
  <c r="G1538" i="4"/>
  <c r="H1538" i="4"/>
  <c r="J1538" i="4"/>
  <c r="K1538" i="4"/>
  <c r="L1538" i="4"/>
  <c r="M1538" i="4"/>
  <c r="AG1538" i="4"/>
  <c r="AP1538" i="4"/>
  <c r="AR1538" i="4"/>
  <c r="C1539" i="4"/>
  <c r="D1539" i="4"/>
  <c r="E1539" i="4"/>
  <c r="F1539" i="4"/>
  <c r="G1539" i="4"/>
  <c r="H1539" i="4"/>
  <c r="J1539" i="4"/>
  <c r="K1539" i="4"/>
  <c r="L1539" i="4"/>
  <c r="M1539" i="4"/>
  <c r="AG1539" i="4"/>
  <c r="AP1539" i="4"/>
  <c r="AR1539" i="4"/>
  <c r="C1540" i="4"/>
  <c r="D1540" i="4"/>
  <c r="E1540" i="4"/>
  <c r="F1540" i="4"/>
  <c r="G1540" i="4"/>
  <c r="H1540" i="4"/>
  <c r="J1540" i="4"/>
  <c r="K1540" i="4"/>
  <c r="L1540" i="4"/>
  <c r="M1540" i="4"/>
  <c r="AG1540" i="4"/>
  <c r="AP1540" i="4"/>
  <c r="AR1540" i="4"/>
  <c r="C1541" i="4"/>
  <c r="D1541" i="4"/>
  <c r="E1541" i="4"/>
  <c r="F1541" i="4"/>
  <c r="G1541" i="4"/>
  <c r="H1541" i="4"/>
  <c r="J1541" i="4"/>
  <c r="K1541" i="4"/>
  <c r="L1541" i="4"/>
  <c r="M1541" i="4"/>
  <c r="AG1541" i="4"/>
  <c r="AP1541" i="4"/>
  <c r="AR1541" i="4"/>
  <c r="C1542" i="4"/>
  <c r="D1542" i="4"/>
  <c r="E1542" i="4"/>
  <c r="F1542" i="4"/>
  <c r="G1542" i="4"/>
  <c r="H1542" i="4"/>
  <c r="J1542" i="4"/>
  <c r="K1542" i="4"/>
  <c r="L1542" i="4"/>
  <c r="M1542" i="4"/>
  <c r="AG1542" i="4"/>
  <c r="AP1542" i="4"/>
  <c r="AR1542" i="4"/>
  <c r="C1543" i="4"/>
  <c r="D1543" i="4"/>
  <c r="E1543" i="4"/>
  <c r="F1543" i="4"/>
  <c r="G1543" i="4"/>
  <c r="H1543" i="4"/>
  <c r="J1543" i="4"/>
  <c r="K1543" i="4"/>
  <c r="L1543" i="4"/>
  <c r="M1543" i="4"/>
  <c r="AG1543" i="4"/>
  <c r="AP1543" i="4"/>
  <c r="AR1543" i="4"/>
  <c r="C1544" i="4"/>
  <c r="D1544" i="4"/>
  <c r="E1544" i="4"/>
  <c r="F1544" i="4"/>
  <c r="G1544" i="4"/>
  <c r="H1544" i="4"/>
  <c r="J1544" i="4"/>
  <c r="K1544" i="4"/>
  <c r="L1544" i="4"/>
  <c r="M1544" i="4"/>
  <c r="AG1544" i="4"/>
  <c r="AP1544" i="4"/>
  <c r="AR1544" i="4"/>
  <c r="C1545" i="4"/>
  <c r="D1545" i="4"/>
  <c r="E1545" i="4"/>
  <c r="F1545" i="4"/>
  <c r="G1545" i="4"/>
  <c r="H1545" i="4"/>
  <c r="J1545" i="4"/>
  <c r="K1545" i="4"/>
  <c r="L1545" i="4"/>
  <c r="M1545" i="4"/>
  <c r="AG1545" i="4"/>
  <c r="AP1545" i="4"/>
  <c r="AR1545" i="4"/>
  <c r="C1546" i="4"/>
  <c r="D1546" i="4"/>
  <c r="E1546" i="4"/>
  <c r="F1546" i="4"/>
  <c r="G1546" i="4"/>
  <c r="H1546" i="4"/>
  <c r="J1546" i="4"/>
  <c r="K1546" i="4"/>
  <c r="L1546" i="4"/>
  <c r="M1546" i="4"/>
  <c r="AG1546" i="4"/>
  <c r="AP1546" i="4"/>
  <c r="AR1546" i="4"/>
  <c r="C1547" i="4"/>
  <c r="D1547" i="4"/>
  <c r="E1547" i="4"/>
  <c r="F1547" i="4"/>
  <c r="G1547" i="4"/>
  <c r="H1547" i="4"/>
  <c r="J1547" i="4"/>
  <c r="K1547" i="4"/>
  <c r="L1547" i="4"/>
  <c r="M1547" i="4"/>
  <c r="AG1547" i="4"/>
  <c r="AP1547" i="4"/>
  <c r="AR1547" i="4"/>
  <c r="C1548" i="4"/>
  <c r="D1548" i="4"/>
  <c r="E1548" i="4"/>
  <c r="F1548" i="4"/>
  <c r="G1548" i="4"/>
  <c r="H1548" i="4"/>
  <c r="J1548" i="4"/>
  <c r="K1548" i="4"/>
  <c r="L1548" i="4"/>
  <c r="M1548" i="4"/>
  <c r="AG1548" i="4"/>
  <c r="AP1548" i="4"/>
  <c r="AR1548" i="4"/>
  <c r="C1549" i="4"/>
  <c r="D1549" i="4"/>
  <c r="E1549" i="4"/>
  <c r="F1549" i="4"/>
  <c r="G1549" i="4"/>
  <c r="H1549" i="4"/>
  <c r="J1549" i="4"/>
  <c r="K1549" i="4"/>
  <c r="L1549" i="4"/>
  <c r="M1549" i="4"/>
  <c r="AG1549" i="4"/>
  <c r="AP1549" i="4"/>
  <c r="AR1549" i="4"/>
  <c r="C1550" i="4"/>
  <c r="D1550" i="4"/>
  <c r="E1550" i="4"/>
  <c r="F1550" i="4"/>
  <c r="G1550" i="4"/>
  <c r="H1550" i="4"/>
  <c r="J1550" i="4"/>
  <c r="K1550" i="4"/>
  <c r="L1550" i="4"/>
  <c r="M1550" i="4"/>
  <c r="AG1550" i="4"/>
  <c r="AP1550" i="4"/>
  <c r="AR1550" i="4"/>
  <c r="C1551" i="4"/>
  <c r="D1551" i="4"/>
  <c r="E1551" i="4"/>
  <c r="F1551" i="4"/>
  <c r="G1551" i="4"/>
  <c r="H1551" i="4"/>
  <c r="J1551" i="4"/>
  <c r="K1551" i="4"/>
  <c r="L1551" i="4"/>
  <c r="M1551" i="4"/>
  <c r="AG1551" i="4"/>
  <c r="AP1551" i="4"/>
  <c r="AR1551" i="4"/>
  <c r="C1552" i="4"/>
  <c r="D1552" i="4"/>
  <c r="E1552" i="4"/>
  <c r="F1552" i="4"/>
  <c r="G1552" i="4"/>
  <c r="H1552" i="4"/>
  <c r="J1552" i="4"/>
  <c r="K1552" i="4"/>
  <c r="L1552" i="4"/>
  <c r="M1552" i="4"/>
  <c r="AG1552" i="4"/>
  <c r="AP1552" i="4"/>
  <c r="AR1552" i="4"/>
  <c r="C1553" i="4"/>
  <c r="D1553" i="4"/>
  <c r="E1553" i="4"/>
  <c r="F1553" i="4"/>
  <c r="G1553" i="4"/>
  <c r="H1553" i="4"/>
  <c r="J1553" i="4"/>
  <c r="K1553" i="4"/>
  <c r="L1553" i="4"/>
  <c r="M1553" i="4"/>
  <c r="AG1553" i="4"/>
  <c r="AP1553" i="4"/>
  <c r="AR1553" i="4"/>
  <c r="C1554" i="4"/>
  <c r="D1554" i="4"/>
  <c r="E1554" i="4"/>
  <c r="F1554" i="4"/>
  <c r="G1554" i="4"/>
  <c r="H1554" i="4"/>
  <c r="J1554" i="4"/>
  <c r="K1554" i="4"/>
  <c r="L1554" i="4"/>
  <c r="M1554" i="4"/>
  <c r="AG1554" i="4"/>
  <c r="AP1554" i="4"/>
  <c r="AR1554" i="4"/>
  <c r="C1555" i="4"/>
  <c r="D1555" i="4"/>
  <c r="E1555" i="4"/>
  <c r="F1555" i="4"/>
  <c r="G1555" i="4"/>
  <c r="H1555" i="4"/>
  <c r="J1555" i="4"/>
  <c r="K1555" i="4"/>
  <c r="L1555" i="4"/>
  <c r="M1555" i="4"/>
  <c r="AG1555" i="4"/>
  <c r="AP1555" i="4"/>
  <c r="AR1555" i="4"/>
  <c r="C1556" i="4"/>
  <c r="D1556" i="4"/>
  <c r="E1556" i="4"/>
  <c r="F1556" i="4"/>
  <c r="G1556" i="4"/>
  <c r="H1556" i="4"/>
  <c r="J1556" i="4"/>
  <c r="K1556" i="4"/>
  <c r="L1556" i="4"/>
  <c r="M1556" i="4"/>
  <c r="AG1556" i="4"/>
  <c r="AP1556" i="4"/>
  <c r="AR1556" i="4"/>
  <c r="C1557" i="4"/>
  <c r="D1557" i="4"/>
  <c r="E1557" i="4"/>
  <c r="F1557" i="4"/>
  <c r="G1557" i="4"/>
  <c r="H1557" i="4"/>
  <c r="J1557" i="4"/>
  <c r="K1557" i="4"/>
  <c r="L1557" i="4"/>
  <c r="M1557" i="4"/>
  <c r="AG1557" i="4"/>
  <c r="AP1557" i="4"/>
  <c r="AR1557" i="4"/>
  <c r="C1558" i="4"/>
  <c r="D1558" i="4"/>
  <c r="E1558" i="4"/>
  <c r="F1558" i="4"/>
  <c r="G1558" i="4"/>
  <c r="H1558" i="4"/>
  <c r="J1558" i="4"/>
  <c r="K1558" i="4"/>
  <c r="L1558" i="4"/>
  <c r="M1558" i="4"/>
  <c r="AG1558" i="4"/>
  <c r="AP1558" i="4"/>
  <c r="AR1558" i="4"/>
  <c r="C1559" i="4"/>
  <c r="D1559" i="4"/>
  <c r="E1559" i="4"/>
  <c r="F1559" i="4"/>
  <c r="G1559" i="4"/>
  <c r="H1559" i="4"/>
  <c r="J1559" i="4"/>
  <c r="K1559" i="4"/>
  <c r="L1559" i="4"/>
  <c r="M1559" i="4"/>
  <c r="AG1559" i="4"/>
  <c r="AP1559" i="4"/>
  <c r="AR1559" i="4"/>
  <c r="C1560" i="4"/>
  <c r="D1560" i="4"/>
  <c r="E1560" i="4"/>
  <c r="F1560" i="4"/>
  <c r="G1560" i="4"/>
  <c r="H1560" i="4"/>
  <c r="J1560" i="4"/>
  <c r="K1560" i="4"/>
  <c r="L1560" i="4"/>
  <c r="M1560" i="4"/>
  <c r="AG1560" i="4"/>
  <c r="AP1560" i="4"/>
  <c r="AR1560" i="4"/>
  <c r="C1561" i="4"/>
  <c r="D1561" i="4"/>
  <c r="E1561" i="4"/>
  <c r="F1561" i="4"/>
  <c r="G1561" i="4"/>
  <c r="H1561" i="4"/>
  <c r="J1561" i="4"/>
  <c r="K1561" i="4"/>
  <c r="L1561" i="4"/>
  <c r="M1561" i="4"/>
  <c r="AG1561" i="4"/>
  <c r="AP1561" i="4"/>
  <c r="AR1561" i="4"/>
  <c r="C1562" i="4"/>
  <c r="D1562" i="4"/>
  <c r="E1562" i="4"/>
  <c r="F1562" i="4"/>
  <c r="G1562" i="4"/>
  <c r="H1562" i="4"/>
  <c r="J1562" i="4"/>
  <c r="K1562" i="4"/>
  <c r="L1562" i="4"/>
  <c r="M1562" i="4"/>
  <c r="AG1562" i="4"/>
  <c r="AP1562" i="4"/>
  <c r="AR1562" i="4"/>
  <c r="C1563" i="4"/>
  <c r="D1563" i="4"/>
  <c r="E1563" i="4"/>
  <c r="F1563" i="4"/>
  <c r="G1563" i="4"/>
  <c r="H1563" i="4"/>
  <c r="J1563" i="4"/>
  <c r="K1563" i="4"/>
  <c r="L1563" i="4"/>
  <c r="M1563" i="4"/>
  <c r="AG1563" i="4"/>
  <c r="AP1563" i="4"/>
  <c r="AR1563" i="4"/>
  <c r="C1564" i="4"/>
  <c r="D1564" i="4"/>
  <c r="E1564" i="4"/>
  <c r="F1564" i="4"/>
  <c r="G1564" i="4"/>
  <c r="H1564" i="4"/>
  <c r="J1564" i="4"/>
  <c r="K1564" i="4"/>
  <c r="L1564" i="4"/>
  <c r="M1564" i="4"/>
  <c r="AG1564" i="4"/>
  <c r="AP1564" i="4"/>
  <c r="AR1564" i="4"/>
  <c r="C1565" i="4"/>
  <c r="D1565" i="4"/>
  <c r="E1565" i="4"/>
  <c r="F1565" i="4"/>
  <c r="G1565" i="4"/>
  <c r="H1565" i="4"/>
  <c r="J1565" i="4"/>
  <c r="K1565" i="4"/>
  <c r="L1565" i="4"/>
  <c r="M1565" i="4"/>
  <c r="AG1565" i="4"/>
  <c r="AP1565" i="4"/>
  <c r="AR1565" i="4"/>
  <c r="C1566" i="4"/>
  <c r="D1566" i="4"/>
  <c r="E1566" i="4"/>
  <c r="F1566" i="4"/>
  <c r="G1566" i="4"/>
  <c r="H1566" i="4"/>
  <c r="J1566" i="4"/>
  <c r="K1566" i="4"/>
  <c r="L1566" i="4"/>
  <c r="M1566" i="4"/>
  <c r="AG1566" i="4"/>
  <c r="AP1566" i="4"/>
  <c r="AR1566" i="4"/>
  <c r="C1567" i="4"/>
  <c r="D1567" i="4"/>
  <c r="E1567" i="4"/>
  <c r="F1567" i="4"/>
  <c r="G1567" i="4"/>
  <c r="H1567" i="4"/>
  <c r="J1567" i="4"/>
  <c r="K1567" i="4"/>
  <c r="L1567" i="4"/>
  <c r="M1567" i="4"/>
  <c r="AG1567" i="4"/>
  <c r="AP1567" i="4"/>
  <c r="AR1567" i="4"/>
  <c r="C1568" i="4"/>
  <c r="D1568" i="4"/>
  <c r="E1568" i="4"/>
  <c r="F1568" i="4"/>
  <c r="G1568" i="4"/>
  <c r="H1568" i="4"/>
  <c r="J1568" i="4"/>
  <c r="K1568" i="4"/>
  <c r="L1568" i="4"/>
  <c r="M1568" i="4"/>
  <c r="AG1568" i="4"/>
  <c r="AP1568" i="4"/>
  <c r="AR1568" i="4"/>
  <c r="C1569" i="4"/>
  <c r="D1569" i="4"/>
  <c r="E1569" i="4"/>
  <c r="F1569" i="4"/>
  <c r="G1569" i="4"/>
  <c r="H1569" i="4"/>
  <c r="J1569" i="4"/>
  <c r="K1569" i="4"/>
  <c r="L1569" i="4"/>
  <c r="M1569" i="4"/>
  <c r="AG1569" i="4"/>
  <c r="AP1569" i="4"/>
  <c r="AR1569" i="4"/>
  <c r="C1570" i="4"/>
  <c r="D1570" i="4"/>
  <c r="E1570" i="4"/>
  <c r="F1570" i="4"/>
  <c r="G1570" i="4"/>
  <c r="H1570" i="4"/>
  <c r="J1570" i="4"/>
  <c r="K1570" i="4"/>
  <c r="L1570" i="4"/>
  <c r="M1570" i="4"/>
  <c r="AG1570" i="4"/>
  <c r="AP1570" i="4"/>
  <c r="AR1570" i="4"/>
  <c r="C1571" i="4"/>
  <c r="D1571" i="4"/>
  <c r="E1571" i="4"/>
  <c r="F1571" i="4"/>
  <c r="G1571" i="4"/>
  <c r="H1571" i="4"/>
  <c r="J1571" i="4"/>
  <c r="K1571" i="4"/>
  <c r="L1571" i="4"/>
  <c r="M1571" i="4"/>
  <c r="AG1571" i="4"/>
  <c r="AP1571" i="4"/>
  <c r="AR1571" i="4"/>
  <c r="C1572" i="4"/>
  <c r="D1572" i="4"/>
  <c r="E1572" i="4"/>
  <c r="F1572" i="4"/>
  <c r="G1572" i="4"/>
  <c r="H1572" i="4"/>
  <c r="J1572" i="4"/>
  <c r="K1572" i="4"/>
  <c r="L1572" i="4"/>
  <c r="M1572" i="4"/>
  <c r="AG1572" i="4"/>
  <c r="AP1572" i="4"/>
  <c r="AR1572" i="4"/>
  <c r="C1573" i="4"/>
  <c r="D1573" i="4"/>
  <c r="E1573" i="4"/>
  <c r="F1573" i="4"/>
  <c r="G1573" i="4"/>
  <c r="H1573" i="4"/>
  <c r="J1573" i="4"/>
  <c r="K1573" i="4"/>
  <c r="L1573" i="4"/>
  <c r="M1573" i="4"/>
  <c r="AG1573" i="4"/>
  <c r="AP1573" i="4"/>
  <c r="AR1573" i="4"/>
  <c r="C1574" i="4"/>
  <c r="D1574" i="4"/>
  <c r="E1574" i="4"/>
  <c r="F1574" i="4"/>
  <c r="G1574" i="4"/>
  <c r="H1574" i="4"/>
  <c r="J1574" i="4"/>
  <c r="K1574" i="4"/>
  <c r="L1574" i="4"/>
  <c r="M1574" i="4"/>
  <c r="AG1574" i="4"/>
  <c r="AP1574" i="4"/>
  <c r="AR1574" i="4"/>
  <c r="C1575" i="4"/>
  <c r="D1575" i="4"/>
  <c r="E1575" i="4"/>
  <c r="F1575" i="4"/>
  <c r="G1575" i="4"/>
  <c r="H1575" i="4"/>
  <c r="J1575" i="4"/>
  <c r="K1575" i="4"/>
  <c r="L1575" i="4"/>
  <c r="M1575" i="4"/>
  <c r="AG1575" i="4"/>
  <c r="AP1575" i="4"/>
  <c r="AR1575" i="4"/>
  <c r="N1576" i="4"/>
  <c r="O1576" i="4"/>
  <c r="P1576" i="4"/>
  <c r="Q1576" i="4"/>
  <c r="T1576" i="4"/>
  <c r="W1576" i="4"/>
  <c r="Y1576" i="4"/>
  <c r="AB1576" i="4"/>
  <c r="C1576" i="4"/>
  <c r="D1576" i="4"/>
  <c r="E1576" i="4"/>
  <c r="F1576" i="4"/>
  <c r="G1576" i="4"/>
  <c r="H1576" i="4"/>
  <c r="J1576" i="4"/>
  <c r="K1576" i="4"/>
  <c r="L1576" i="4"/>
  <c r="M1576" i="4"/>
  <c r="AG1576" i="4"/>
  <c r="AP1576" i="4"/>
  <c r="AR1576" i="4"/>
  <c r="AG1581" i="4"/>
  <c r="AG1582" i="4"/>
  <c r="AG1583" i="4"/>
  <c r="AG1584" i="4"/>
  <c r="AG1585" i="4"/>
  <c r="AG1586" i="4"/>
  <c r="AG1587" i="4"/>
  <c r="AG1588" i="4"/>
  <c r="AG1589" i="4"/>
  <c r="AG1590" i="4"/>
  <c r="AG1591" i="4"/>
  <c r="AG1592" i="4"/>
  <c r="AG1593" i="4"/>
  <c r="AG1594" i="4"/>
  <c r="AG1595" i="4"/>
  <c r="AG1596" i="4"/>
  <c r="AG1597" i="4"/>
  <c r="AG1598" i="4"/>
  <c r="AG1601" i="4"/>
  <c r="AG1602" i="4"/>
  <c r="AG1603" i="4"/>
  <c r="AG1604" i="4"/>
  <c r="AG1605" i="4"/>
  <c r="AG1606" i="4"/>
  <c r="AG1607" i="4"/>
  <c r="AG1608" i="4"/>
  <c r="AG1609" i="4"/>
  <c r="AG1613" i="4"/>
  <c r="AG1614" i="4"/>
  <c r="AG1615" i="4"/>
  <c r="AG1616" i="4"/>
  <c r="AG1617" i="4"/>
  <c r="AG1618" i="4"/>
  <c r="AG1619" i="4"/>
  <c r="AG1620" i="4"/>
  <c r="AG1621" i="4"/>
  <c r="AG1622" i="4"/>
  <c r="AG1623" i="4"/>
  <c r="AG1624" i="4"/>
  <c r="AG1625" i="4"/>
  <c r="AG1626" i="4"/>
  <c r="AG1627" i="4"/>
  <c r="AG1628" i="4"/>
  <c r="AG1629" i="4"/>
  <c r="AG1630" i="4"/>
  <c r="AG1631" i="4"/>
  <c r="AG1632" i="4"/>
  <c r="AG1633" i="4"/>
  <c r="AG1634" i="4"/>
  <c r="AG1635" i="4"/>
  <c r="AG1636" i="4"/>
  <c r="AG1637" i="4"/>
  <c r="AG1638" i="4"/>
  <c r="AG1639" i="4"/>
  <c r="AG1640" i="4"/>
  <c r="AG1641" i="4"/>
  <c r="AG1642" i="4"/>
  <c r="AG1643" i="4"/>
  <c r="AG1644" i="4"/>
  <c r="AG1645" i="4"/>
  <c r="AG1646" i="4"/>
  <c r="AG1647" i="4"/>
  <c r="AG1648" i="4"/>
  <c r="AG1649" i="4"/>
  <c r="E2" i="5"/>
  <c r="K1" i="5"/>
  <c r="E3" i="5"/>
  <c r="L1" i="5"/>
  <c r="E4" i="5"/>
  <c r="M1" i="5"/>
  <c r="E5" i="5"/>
  <c r="N1" i="5"/>
  <c r="E6" i="5"/>
  <c r="O1" i="5"/>
  <c r="E7" i="5"/>
  <c r="P1" i="5"/>
  <c r="A2" i="5"/>
  <c r="B2" i="5"/>
  <c r="C2" i="5"/>
  <c r="D2" i="5"/>
  <c r="F2" i="5"/>
  <c r="G2" i="5"/>
  <c r="I2" i="5"/>
  <c r="A3" i="5"/>
  <c r="B3" i="5"/>
  <c r="C3" i="5"/>
  <c r="D3" i="5"/>
  <c r="F3" i="5"/>
  <c r="G3" i="5"/>
  <c r="I3" i="5"/>
  <c r="A4" i="5"/>
  <c r="B4" i="5"/>
  <c r="C4" i="5"/>
  <c r="D4" i="5"/>
  <c r="F4" i="5"/>
  <c r="G4" i="5"/>
  <c r="I4" i="5"/>
  <c r="A5" i="5"/>
  <c r="B5" i="5"/>
  <c r="C5" i="5"/>
  <c r="D5" i="5"/>
  <c r="F5" i="5"/>
  <c r="G5" i="5"/>
  <c r="I5" i="5"/>
  <c r="A6" i="5"/>
  <c r="B6" i="5"/>
  <c r="C6" i="5"/>
  <c r="D6" i="5"/>
  <c r="F6" i="5"/>
  <c r="G6" i="5"/>
  <c r="I6" i="5"/>
  <c r="A7" i="5"/>
  <c r="B7" i="5"/>
  <c r="C7" i="5"/>
  <c r="D7" i="5"/>
  <c r="F7" i="5"/>
  <c r="G7" i="5"/>
  <c r="I7" i="5"/>
  <c r="A8" i="5"/>
  <c r="B8" i="5"/>
  <c r="C8" i="5"/>
  <c r="D8" i="5"/>
  <c r="E8" i="5"/>
  <c r="F8" i="5"/>
  <c r="G8" i="5"/>
  <c r="I8" i="5"/>
  <c r="A9" i="5"/>
  <c r="B9" i="5"/>
  <c r="C9" i="5"/>
  <c r="D9" i="5"/>
  <c r="E9" i="5"/>
  <c r="F9" i="5"/>
  <c r="G9" i="5"/>
  <c r="I9" i="5"/>
  <c r="A10" i="5"/>
  <c r="B10" i="5"/>
  <c r="E10" i="5"/>
  <c r="F10" i="5"/>
  <c r="G10" i="5"/>
  <c r="I10" i="5"/>
  <c r="A11" i="5"/>
  <c r="B11" i="5"/>
  <c r="C11" i="5"/>
  <c r="D11" i="5"/>
  <c r="E11" i="5"/>
  <c r="F11" i="5"/>
  <c r="G11" i="5"/>
  <c r="I11" i="5"/>
  <c r="A12" i="5"/>
  <c r="B12" i="5"/>
  <c r="C12" i="5"/>
  <c r="D12" i="5"/>
  <c r="E12" i="5"/>
  <c r="F12" i="5"/>
  <c r="G12" i="5"/>
  <c r="I12" i="5"/>
  <c r="A13" i="5"/>
  <c r="B13" i="5"/>
  <c r="C13" i="5"/>
  <c r="D13" i="5"/>
  <c r="E13" i="5"/>
  <c r="F13" i="5"/>
  <c r="G13" i="5"/>
  <c r="I13" i="5"/>
  <c r="K13" i="5"/>
  <c r="L13" i="5"/>
  <c r="M13" i="5"/>
  <c r="N13" i="5"/>
  <c r="O13" i="5"/>
  <c r="P13" i="5"/>
  <c r="A14" i="5"/>
  <c r="B14" i="5"/>
  <c r="C14" i="5"/>
  <c r="D14" i="5"/>
  <c r="E14" i="5"/>
  <c r="F14" i="5"/>
  <c r="G14" i="5"/>
  <c r="I14" i="5"/>
  <c r="A15" i="5"/>
  <c r="B15" i="5"/>
  <c r="C15" i="5"/>
  <c r="D15" i="5"/>
  <c r="E15" i="5"/>
  <c r="F15" i="5"/>
  <c r="G15" i="5"/>
  <c r="I15" i="5"/>
  <c r="A16" i="5"/>
  <c r="B16" i="5"/>
  <c r="C16" i="5"/>
  <c r="D16" i="5"/>
  <c r="E16" i="5"/>
  <c r="F16" i="5"/>
  <c r="G16" i="5"/>
  <c r="I16" i="5"/>
  <c r="A17" i="5"/>
  <c r="B17" i="5"/>
  <c r="C17" i="5"/>
  <c r="D17" i="5"/>
  <c r="E17" i="5"/>
  <c r="F17" i="5"/>
  <c r="G17" i="5"/>
  <c r="I17" i="5"/>
  <c r="A18" i="5"/>
  <c r="B18" i="5"/>
  <c r="C18" i="5"/>
  <c r="D18" i="5"/>
  <c r="E18" i="5"/>
  <c r="F18" i="5"/>
  <c r="G18" i="5"/>
  <c r="I18" i="5"/>
  <c r="A19" i="5"/>
  <c r="B19" i="5"/>
  <c r="C19" i="5"/>
  <c r="D19" i="5"/>
  <c r="E19" i="5"/>
  <c r="F19" i="5"/>
  <c r="G19" i="5"/>
  <c r="I19" i="5"/>
  <c r="A20" i="5"/>
  <c r="B20" i="5"/>
  <c r="C20" i="5"/>
  <c r="D20" i="5"/>
  <c r="E20" i="5"/>
  <c r="F20" i="5"/>
  <c r="G20" i="5"/>
  <c r="I20" i="5"/>
  <c r="A21" i="5"/>
  <c r="B21" i="5"/>
  <c r="C21" i="5"/>
  <c r="D21" i="5"/>
  <c r="E21" i="5"/>
  <c r="F21" i="5"/>
  <c r="G21" i="5"/>
  <c r="I21" i="5"/>
  <c r="A22" i="5"/>
  <c r="B22" i="5"/>
  <c r="C22" i="5"/>
  <c r="D22" i="5"/>
  <c r="E22" i="5"/>
  <c r="F22" i="5"/>
  <c r="G22" i="5"/>
  <c r="I22" i="5"/>
  <c r="A23" i="5"/>
  <c r="B23" i="5"/>
  <c r="C23" i="5"/>
  <c r="D23" i="5"/>
  <c r="E23" i="5"/>
  <c r="F23" i="5"/>
  <c r="G23" i="5"/>
  <c r="I23" i="5"/>
  <c r="A24" i="5"/>
  <c r="B24" i="5"/>
  <c r="C24" i="5"/>
  <c r="D24" i="5"/>
  <c r="E24" i="5"/>
  <c r="F24" i="5"/>
  <c r="G24" i="5"/>
  <c r="I24" i="5"/>
  <c r="A25" i="5"/>
  <c r="B25" i="5"/>
  <c r="C25" i="5"/>
  <c r="D25" i="5"/>
  <c r="E25" i="5"/>
  <c r="F25" i="5"/>
  <c r="G25" i="5"/>
  <c r="I25" i="5"/>
  <c r="K25" i="5"/>
  <c r="L25" i="5"/>
  <c r="M25" i="5"/>
  <c r="N25" i="5"/>
  <c r="O25" i="5"/>
  <c r="P25" i="5"/>
  <c r="A26" i="5"/>
  <c r="B26" i="5"/>
  <c r="C26" i="5"/>
  <c r="D26" i="5"/>
  <c r="E26" i="5"/>
  <c r="F26" i="5"/>
  <c r="G26" i="5"/>
  <c r="I26" i="5"/>
  <c r="A27" i="5"/>
  <c r="B27" i="5"/>
  <c r="C27" i="5"/>
  <c r="D27" i="5"/>
  <c r="E27" i="5"/>
  <c r="F27" i="5"/>
  <c r="G27" i="5"/>
  <c r="I27" i="5"/>
  <c r="A28" i="5"/>
  <c r="B28" i="5"/>
  <c r="C28" i="5"/>
  <c r="D28" i="5"/>
  <c r="E28" i="5"/>
  <c r="F28" i="5"/>
  <c r="G28" i="5"/>
  <c r="I28" i="5"/>
  <c r="A29" i="5"/>
  <c r="B29" i="5"/>
  <c r="C29" i="5"/>
  <c r="D29" i="5"/>
  <c r="E29" i="5"/>
  <c r="F29" i="5"/>
  <c r="G29" i="5"/>
  <c r="I29" i="5"/>
  <c r="A30" i="5"/>
  <c r="B30" i="5"/>
  <c r="C30" i="5"/>
  <c r="D30" i="5"/>
  <c r="E30" i="5"/>
  <c r="F30" i="5"/>
  <c r="G30" i="5"/>
  <c r="I30" i="5"/>
  <c r="A31" i="5"/>
  <c r="B31" i="5"/>
  <c r="C31" i="5"/>
  <c r="D31" i="5"/>
  <c r="E31" i="5"/>
  <c r="F31" i="5"/>
  <c r="G31" i="5"/>
  <c r="I31" i="5"/>
  <c r="A32" i="5"/>
  <c r="B32" i="5"/>
  <c r="C32" i="5"/>
  <c r="D32" i="5"/>
  <c r="E32" i="5"/>
  <c r="F32" i="5"/>
  <c r="G32" i="5"/>
  <c r="I32" i="5"/>
  <c r="A33" i="5"/>
  <c r="B33" i="5"/>
  <c r="C33" i="5"/>
  <c r="D33" i="5"/>
  <c r="E33" i="5"/>
  <c r="F33" i="5"/>
  <c r="G33" i="5"/>
  <c r="I33" i="5"/>
  <c r="A34" i="5"/>
  <c r="B34" i="5"/>
  <c r="C34" i="5"/>
  <c r="D34" i="5"/>
  <c r="E34" i="5"/>
  <c r="F34" i="5"/>
  <c r="G34" i="5"/>
  <c r="I34" i="5"/>
  <c r="A35" i="5"/>
  <c r="B35" i="5"/>
  <c r="C35" i="5"/>
  <c r="D35" i="5"/>
  <c r="E35" i="5"/>
  <c r="F35" i="5"/>
  <c r="G35" i="5"/>
  <c r="I35" i="5"/>
  <c r="A36" i="5"/>
  <c r="B36" i="5"/>
  <c r="C36" i="5"/>
  <c r="D36" i="5"/>
  <c r="E36" i="5"/>
  <c r="F36" i="5"/>
  <c r="G36" i="5"/>
  <c r="I36" i="5"/>
  <c r="A37" i="5"/>
  <c r="B37" i="5"/>
  <c r="C37" i="5"/>
  <c r="D37" i="5"/>
  <c r="E37" i="5"/>
  <c r="F37" i="5"/>
  <c r="G37" i="5"/>
  <c r="I37" i="5"/>
  <c r="K37" i="5"/>
  <c r="L37" i="5"/>
  <c r="M37" i="5"/>
  <c r="N37" i="5"/>
  <c r="O37" i="5"/>
  <c r="P37" i="5"/>
  <c r="A38" i="5"/>
  <c r="B38" i="5"/>
  <c r="C38" i="5"/>
  <c r="D38" i="5"/>
  <c r="E38" i="5"/>
  <c r="F38" i="5"/>
  <c r="G38" i="5"/>
  <c r="I38" i="5"/>
  <c r="A39" i="5"/>
  <c r="B39" i="5"/>
  <c r="C39" i="5"/>
  <c r="D39" i="5"/>
  <c r="E39" i="5"/>
  <c r="F39" i="5"/>
  <c r="G39" i="5"/>
  <c r="I39" i="5"/>
  <c r="A40" i="5"/>
  <c r="B40" i="5"/>
  <c r="C40" i="5"/>
  <c r="D40" i="5"/>
  <c r="E40" i="5"/>
  <c r="F40" i="5"/>
  <c r="G40" i="5"/>
  <c r="I40" i="5"/>
  <c r="A41" i="5"/>
  <c r="B41" i="5"/>
  <c r="C41" i="5"/>
  <c r="D41" i="5"/>
  <c r="E41" i="5"/>
  <c r="F41" i="5"/>
  <c r="G41" i="5"/>
  <c r="I41" i="5"/>
  <c r="A42" i="5"/>
  <c r="B42" i="5"/>
  <c r="C42" i="5"/>
  <c r="D42" i="5"/>
  <c r="E42" i="5"/>
  <c r="F42" i="5"/>
  <c r="G42" i="5"/>
  <c r="I42" i="5"/>
  <c r="A43" i="5"/>
  <c r="B43" i="5"/>
  <c r="C43" i="5"/>
  <c r="D43" i="5"/>
  <c r="E43" i="5"/>
  <c r="F43" i="5"/>
  <c r="G43" i="5"/>
  <c r="I43" i="5"/>
  <c r="A44" i="5"/>
  <c r="B44" i="5"/>
  <c r="C44" i="5"/>
  <c r="D44" i="5"/>
  <c r="E44" i="5"/>
  <c r="F44" i="5"/>
  <c r="G44" i="5"/>
  <c r="I44" i="5"/>
  <c r="A45" i="5"/>
  <c r="B45" i="5"/>
  <c r="C45" i="5"/>
  <c r="D45" i="5"/>
  <c r="E45" i="5"/>
  <c r="F45" i="5"/>
  <c r="G45" i="5"/>
  <c r="I45" i="5"/>
  <c r="A46" i="5"/>
  <c r="B46" i="5"/>
  <c r="C46" i="5"/>
  <c r="D46" i="5"/>
  <c r="E46" i="5"/>
  <c r="F46" i="5"/>
  <c r="G46" i="5"/>
  <c r="I46" i="5"/>
  <c r="A47" i="5"/>
  <c r="B47" i="5"/>
  <c r="C47" i="5"/>
  <c r="D47" i="5"/>
  <c r="E47" i="5"/>
  <c r="F47" i="5"/>
  <c r="G47" i="5"/>
  <c r="I47" i="5"/>
  <c r="A48" i="5"/>
  <c r="B48" i="5"/>
  <c r="C48" i="5"/>
  <c r="D48" i="5"/>
  <c r="E48" i="5"/>
  <c r="F48" i="5"/>
  <c r="G48" i="5"/>
  <c r="I48" i="5"/>
  <c r="A49" i="5"/>
  <c r="B49" i="5"/>
  <c r="C49" i="5"/>
  <c r="D49" i="5"/>
  <c r="E49" i="5"/>
  <c r="F49" i="5"/>
  <c r="G49" i="5"/>
  <c r="I49" i="5"/>
  <c r="K49" i="5"/>
  <c r="L49" i="5"/>
  <c r="M49" i="5"/>
  <c r="N49" i="5"/>
  <c r="O49" i="5"/>
  <c r="P49" i="5"/>
  <c r="A50" i="5"/>
  <c r="B50" i="5"/>
  <c r="C50" i="5"/>
  <c r="D50" i="5"/>
  <c r="E50" i="5"/>
  <c r="F50" i="5"/>
  <c r="G50" i="5"/>
  <c r="I50" i="5"/>
  <c r="A51" i="5"/>
  <c r="B51" i="5"/>
  <c r="C51" i="5"/>
  <c r="D51" i="5"/>
  <c r="E51" i="5"/>
  <c r="F51" i="5"/>
  <c r="G51" i="5"/>
  <c r="I51" i="5"/>
  <c r="A52" i="5"/>
  <c r="B52" i="5"/>
  <c r="C52" i="5"/>
  <c r="D52" i="5"/>
  <c r="E52" i="5"/>
  <c r="F52" i="5"/>
  <c r="G52" i="5"/>
  <c r="I52" i="5"/>
  <c r="A53" i="5"/>
  <c r="B53" i="5"/>
  <c r="C53" i="5"/>
  <c r="D53" i="5"/>
  <c r="E53" i="5"/>
  <c r="F53" i="5"/>
  <c r="G53" i="5"/>
  <c r="I53" i="5"/>
  <c r="A54" i="5"/>
  <c r="B54" i="5"/>
  <c r="C54" i="5"/>
  <c r="D54" i="5"/>
  <c r="F54" i="5"/>
  <c r="G54" i="5"/>
  <c r="I54" i="5"/>
  <c r="F55" i="5"/>
  <c r="G55" i="5"/>
  <c r="F56" i="5"/>
  <c r="G56" i="5"/>
  <c r="K61" i="5"/>
  <c r="L61" i="5"/>
  <c r="M61" i="5"/>
  <c r="N61" i="5"/>
  <c r="O61" i="5"/>
  <c r="P61" i="5"/>
  <c r="K73" i="5"/>
  <c r="L73" i="5"/>
  <c r="M73" i="5"/>
  <c r="N73" i="5"/>
  <c r="O73" i="5"/>
  <c r="P73" i="5"/>
  <c r="K85" i="5"/>
  <c r="L85" i="5"/>
  <c r="M85" i="5"/>
  <c r="N85" i="5"/>
  <c r="O85" i="5"/>
  <c r="P85" i="5"/>
  <c r="E53" i="8"/>
  <c r="C53" i="8"/>
  <c r="F53" i="8"/>
  <c r="G86" i="5"/>
  <c r="K97" i="5"/>
  <c r="L97" i="5"/>
  <c r="M97" i="5"/>
  <c r="E28" i="7"/>
  <c r="E99" i="5"/>
  <c r="C64" i="7"/>
  <c r="F99" i="5"/>
  <c r="B64" i="7"/>
  <c r="F100" i="5"/>
  <c r="D64" i="7"/>
  <c r="F101" i="5"/>
  <c r="F102" i="5"/>
  <c r="G99" i="5"/>
  <c r="A28" i="7"/>
  <c r="E100" i="5"/>
  <c r="G100" i="5"/>
  <c r="I28" i="7"/>
  <c r="E101" i="5"/>
  <c r="G101" i="5"/>
  <c r="G102" i="5"/>
  <c r="E111" i="5"/>
  <c r="F111" i="5"/>
  <c r="G111" i="5"/>
  <c r="E112" i="5"/>
  <c r="F112" i="5"/>
  <c r="G112" i="5"/>
  <c r="E113" i="5"/>
  <c r="F113" i="5"/>
  <c r="G113" i="5"/>
  <c r="E114" i="5"/>
  <c r="F114" i="5"/>
  <c r="G114" i="5"/>
  <c r="E123" i="5"/>
  <c r="C70" i="7"/>
  <c r="F123" i="5"/>
  <c r="B70" i="7"/>
  <c r="F124" i="5"/>
  <c r="D70" i="7"/>
  <c r="F125" i="5"/>
  <c r="G123" i="5"/>
  <c r="E124" i="5"/>
  <c r="G124" i="5"/>
  <c r="E125" i="5"/>
  <c r="G125" i="5"/>
  <c r="E126" i="5"/>
  <c r="G126" i="5"/>
  <c r="E137" i="5"/>
  <c r="K136" i="5"/>
  <c r="E138" i="5"/>
  <c r="L136" i="5"/>
  <c r="E139" i="5"/>
  <c r="M136" i="5"/>
  <c r="E140" i="5"/>
  <c r="N136" i="5"/>
  <c r="E141" i="5"/>
  <c r="O136" i="5"/>
  <c r="E142" i="5"/>
  <c r="P136" i="5"/>
  <c r="E143" i="5"/>
  <c r="Q136" i="5"/>
  <c r="E144" i="5"/>
  <c r="R136" i="5"/>
  <c r="A137" i="5"/>
  <c r="B137" i="5"/>
  <c r="C137" i="5"/>
  <c r="F137" i="5"/>
  <c r="G137" i="5"/>
  <c r="I137" i="5"/>
  <c r="J137" i="5"/>
  <c r="A138" i="5"/>
  <c r="B138" i="5"/>
  <c r="C138" i="5"/>
  <c r="F138" i="5"/>
  <c r="G138" i="5"/>
  <c r="I138" i="5"/>
  <c r="J138" i="5"/>
  <c r="A139" i="5"/>
  <c r="B139" i="5"/>
  <c r="C139" i="5"/>
  <c r="F139" i="5"/>
  <c r="G139" i="5"/>
  <c r="I139" i="5"/>
  <c r="J139" i="5"/>
  <c r="A140" i="5"/>
  <c r="B140" i="5"/>
  <c r="C140" i="5"/>
  <c r="F140" i="5"/>
  <c r="G140" i="5"/>
  <c r="I140" i="5"/>
  <c r="J140" i="5"/>
  <c r="A141" i="5"/>
  <c r="B141" i="5"/>
  <c r="C141" i="5"/>
  <c r="F141" i="5"/>
  <c r="G141" i="5"/>
  <c r="I141" i="5"/>
  <c r="J141" i="5"/>
  <c r="A142" i="5"/>
  <c r="B142" i="5"/>
  <c r="C142" i="5"/>
  <c r="F142" i="5"/>
  <c r="G142" i="5"/>
  <c r="I142" i="5"/>
  <c r="J142" i="5"/>
  <c r="A143" i="5"/>
  <c r="B143" i="5"/>
  <c r="C143" i="5"/>
  <c r="F143" i="5"/>
  <c r="G143" i="5"/>
  <c r="I143" i="5"/>
  <c r="J143" i="5"/>
  <c r="A144" i="5"/>
  <c r="B144" i="5"/>
  <c r="C144" i="5"/>
  <c r="F144" i="5"/>
  <c r="G144" i="5"/>
  <c r="I144" i="5"/>
  <c r="J144" i="5"/>
  <c r="E151" i="5"/>
  <c r="K150" i="5"/>
  <c r="E152" i="5"/>
  <c r="L150" i="5"/>
  <c r="E153" i="5"/>
  <c r="M150" i="5"/>
  <c r="E154" i="5"/>
  <c r="N150" i="5"/>
  <c r="E155" i="5"/>
  <c r="O150" i="5"/>
  <c r="E156" i="5"/>
  <c r="P150" i="5"/>
  <c r="E157" i="5"/>
  <c r="Q150" i="5"/>
  <c r="E158" i="5"/>
  <c r="R150" i="5"/>
  <c r="A151" i="5"/>
  <c r="B151" i="5"/>
  <c r="C151" i="5"/>
  <c r="F151" i="5"/>
  <c r="G151" i="5"/>
  <c r="I151" i="5"/>
  <c r="J151" i="5"/>
  <c r="A152" i="5"/>
  <c r="B152" i="5"/>
  <c r="C152" i="5"/>
  <c r="F152" i="5"/>
  <c r="G152" i="5"/>
  <c r="I152" i="5"/>
  <c r="J152" i="5"/>
  <c r="A153" i="5"/>
  <c r="B153" i="5"/>
  <c r="C153" i="5"/>
  <c r="F153" i="5"/>
  <c r="G153" i="5"/>
  <c r="I153" i="5"/>
  <c r="J153" i="5"/>
  <c r="A154" i="5"/>
  <c r="B154" i="5"/>
  <c r="C154" i="5"/>
  <c r="F154" i="5"/>
  <c r="G154" i="5"/>
  <c r="I154" i="5"/>
  <c r="J154" i="5"/>
  <c r="A155" i="5"/>
  <c r="B155" i="5"/>
  <c r="C155" i="5"/>
  <c r="F155" i="5"/>
  <c r="G155" i="5"/>
  <c r="I155" i="5"/>
  <c r="J155" i="5"/>
  <c r="A156" i="5"/>
  <c r="B156" i="5"/>
  <c r="C156" i="5"/>
  <c r="F156" i="5"/>
  <c r="G156" i="5"/>
  <c r="I156" i="5"/>
  <c r="J156" i="5"/>
  <c r="A157" i="5"/>
  <c r="B157" i="5"/>
  <c r="C157" i="5"/>
  <c r="F157" i="5"/>
  <c r="G157" i="5"/>
  <c r="I157" i="5"/>
  <c r="J157" i="5"/>
  <c r="A158" i="5"/>
  <c r="B158" i="5"/>
  <c r="C158" i="5"/>
  <c r="F158" i="5"/>
  <c r="G158" i="5"/>
  <c r="I158" i="5"/>
  <c r="J158" i="5"/>
  <c r="A159" i="5"/>
  <c r="B159" i="5"/>
  <c r="C159" i="5"/>
  <c r="E159" i="5"/>
  <c r="F159" i="5"/>
  <c r="G159" i="5"/>
  <c r="I159" i="5"/>
  <c r="J159" i="5"/>
  <c r="A160" i="5"/>
  <c r="B160" i="5"/>
  <c r="C160" i="5"/>
  <c r="E160" i="5"/>
  <c r="F160" i="5"/>
  <c r="G160" i="5"/>
  <c r="I160" i="5"/>
  <c r="J160" i="5"/>
  <c r="A161" i="5"/>
  <c r="B161" i="5"/>
  <c r="C161" i="5"/>
  <c r="E161" i="5"/>
  <c r="F161" i="5"/>
  <c r="G161" i="5"/>
  <c r="I161" i="5"/>
  <c r="J161" i="5"/>
  <c r="A162" i="5"/>
  <c r="B162" i="5"/>
  <c r="C162" i="5"/>
  <c r="E162" i="5"/>
  <c r="F162" i="5"/>
  <c r="G162" i="5"/>
  <c r="I162" i="5"/>
  <c r="J162" i="5"/>
  <c r="K162" i="5"/>
  <c r="L162" i="5"/>
  <c r="M162" i="5"/>
  <c r="N162" i="5"/>
  <c r="E163" i="5"/>
  <c r="O162" i="5"/>
  <c r="E164" i="5"/>
  <c r="P162" i="5"/>
  <c r="E165" i="5"/>
  <c r="Q162" i="5"/>
  <c r="E166" i="5"/>
  <c r="R162" i="5"/>
  <c r="A163" i="5"/>
  <c r="B163" i="5"/>
  <c r="C163" i="5"/>
  <c r="F163" i="5"/>
  <c r="G163" i="5"/>
  <c r="I163" i="5"/>
  <c r="J163" i="5"/>
  <c r="A164" i="5"/>
  <c r="B164" i="5"/>
  <c r="C164" i="5"/>
  <c r="F164" i="5"/>
  <c r="G164" i="5"/>
  <c r="I164" i="5"/>
  <c r="J164" i="5"/>
  <c r="A165" i="5"/>
  <c r="B165" i="5"/>
  <c r="C165" i="5"/>
  <c r="F165" i="5"/>
  <c r="G165" i="5"/>
  <c r="I165" i="5"/>
  <c r="J165" i="5"/>
  <c r="A166" i="5"/>
  <c r="B166" i="5"/>
  <c r="C166" i="5"/>
  <c r="F166" i="5"/>
  <c r="G166" i="5"/>
  <c r="I166" i="5"/>
  <c r="J166" i="5"/>
  <c r="E177" i="5"/>
  <c r="K176" i="5"/>
  <c r="E178" i="5"/>
  <c r="L176" i="5"/>
  <c r="E179" i="5"/>
  <c r="M176" i="5"/>
  <c r="E180" i="5"/>
  <c r="N176" i="5"/>
  <c r="E181" i="5"/>
  <c r="O176" i="5"/>
  <c r="E182" i="5"/>
  <c r="P176" i="5"/>
  <c r="E183" i="5"/>
  <c r="Q176" i="5"/>
  <c r="A177" i="5"/>
  <c r="B177" i="5"/>
  <c r="C177" i="5"/>
  <c r="F177" i="5"/>
  <c r="G177" i="5"/>
  <c r="I177" i="5"/>
  <c r="J177" i="5"/>
  <c r="A178" i="5"/>
  <c r="B178" i="5"/>
  <c r="C178" i="5"/>
  <c r="F178" i="5"/>
  <c r="G178" i="5"/>
  <c r="I178" i="5"/>
  <c r="J178" i="5"/>
  <c r="A179" i="5"/>
  <c r="B179" i="5"/>
  <c r="C179" i="5"/>
  <c r="F179" i="5"/>
  <c r="G179" i="5"/>
  <c r="I179" i="5"/>
  <c r="J179" i="5"/>
  <c r="A180" i="5"/>
  <c r="B180" i="5"/>
  <c r="C180" i="5"/>
  <c r="F180" i="5"/>
  <c r="G180" i="5"/>
  <c r="I180" i="5"/>
  <c r="J180" i="5"/>
  <c r="A181" i="5"/>
  <c r="B181" i="5"/>
  <c r="C181" i="5"/>
  <c r="F181" i="5"/>
  <c r="G181" i="5"/>
  <c r="I181" i="5"/>
  <c r="J181" i="5"/>
  <c r="A182" i="5"/>
  <c r="B182" i="5"/>
  <c r="C182" i="5"/>
  <c r="F182" i="5"/>
  <c r="G182" i="5"/>
  <c r="I182" i="5"/>
  <c r="J182" i="5"/>
  <c r="A183" i="5"/>
  <c r="B183" i="5"/>
  <c r="C183" i="5"/>
  <c r="F183" i="5"/>
  <c r="G183" i="5"/>
  <c r="I183" i="5"/>
  <c r="J183" i="5"/>
  <c r="A184" i="5"/>
  <c r="B184" i="5"/>
  <c r="C184" i="5"/>
  <c r="E184" i="5"/>
  <c r="F184" i="5"/>
  <c r="G184" i="5"/>
  <c r="I184" i="5"/>
  <c r="J184" i="5"/>
  <c r="A185" i="5"/>
  <c r="B185" i="5"/>
  <c r="C185" i="5"/>
  <c r="E185" i="5"/>
  <c r="F185" i="5"/>
  <c r="G185" i="5"/>
  <c r="I185" i="5"/>
  <c r="J185" i="5"/>
  <c r="A186" i="5"/>
  <c r="B186" i="5"/>
  <c r="C186" i="5"/>
  <c r="E186" i="5"/>
  <c r="F186" i="5"/>
  <c r="G186" i="5"/>
  <c r="I186" i="5"/>
  <c r="J186" i="5"/>
  <c r="A187" i="5"/>
  <c r="B187" i="5"/>
  <c r="C187" i="5"/>
  <c r="E187" i="5"/>
  <c r="F187" i="5"/>
  <c r="G187" i="5"/>
  <c r="I187" i="5"/>
  <c r="J187" i="5"/>
  <c r="A188" i="5"/>
  <c r="B188" i="5"/>
  <c r="C188" i="5"/>
  <c r="E188" i="5"/>
  <c r="F188" i="5"/>
  <c r="G188" i="5"/>
  <c r="I188" i="5"/>
  <c r="J188" i="5"/>
  <c r="K188" i="5"/>
  <c r="L188" i="5"/>
  <c r="M188" i="5"/>
  <c r="N188" i="5"/>
  <c r="O188" i="5"/>
  <c r="E189" i="5"/>
  <c r="P188" i="5"/>
  <c r="E190" i="5"/>
  <c r="Q188" i="5"/>
  <c r="A189" i="5"/>
  <c r="B189" i="5"/>
  <c r="C189" i="5"/>
  <c r="F189" i="5"/>
  <c r="G189" i="5"/>
  <c r="I189" i="5"/>
  <c r="J189" i="5"/>
  <c r="A190" i="5"/>
  <c r="B190" i="5"/>
  <c r="C190" i="5"/>
  <c r="F190" i="5"/>
  <c r="G190" i="5"/>
  <c r="I190" i="5"/>
  <c r="J190" i="5"/>
  <c r="E203" i="5"/>
  <c r="K202" i="5"/>
  <c r="E204" i="5"/>
  <c r="L202" i="5"/>
  <c r="E205" i="5"/>
  <c r="M202" i="5"/>
  <c r="E206" i="5"/>
  <c r="N202" i="5"/>
  <c r="E207" i="5"/>
  <c r="O202" i="5"/>
  <c r="E208" i="5"/>
  <c r="P202" i="5"/>
  <c r="E209" i="5"/>
  <c r="Q202" i="5"/>
  <c r="A203" i="5"/>
  <c r="B203" i="5"/>
  <c r="C203" i="5"/>
  <c r="F203" i="5"/>
  <c r="G203" i="5"/>
  <c r="I203" i="5"/>
  <c r="J203" i="5"/>
  <c r="A204" i="5"/>
  <c r="B204" i="5"/>
  <c r="C204" i="5"/>
  <c r="F204" i="5"/>
  <c r="G204" i="5"/>
  <c r="I204" i="5"/>
  <c r="J204" i="5"/>
  <c r="A205" i="5"/>
  <c r="B205" i="5"/>
  <c r="C205" i="5"/>
  <c r="F205" i="5"/>
  <c r="G205" i="5"/>
  <c r="I205" i="5"/>
  <c r="J205" i="5"/>
  <c r="A206" i="5"/>
  <c r="B206" i="5"/>
  <c r="C206" i="5"/>
  <c r="F206" i="5"/>
  <c r="G206" i="5"/>
  <c r="I206" i="5"/>
  <c r="J206" i="5"/>
  <c r="A207" i="5"/>
  <c r="B207" i="5"/>
  <c r="C207" i="5"/>
  <c r="F207" i="5"/>
  <c r="G207" i="5"/>
  <c r="I207" i="5"/>
  <c r="J207" i="5"/>
  <c r="A208" i="5"/>
  <c r="B208" i="5"/>
  <c r="C208" i="5"/>
  <c r="F208" i="5"/>
  <c r="G208" i="5"/>
  <c r="I208" i="5"/>
  <c r="J208" i="5"/>
  <c r="A209" i="5"/>
  <c r="B209" i="5"/>
  <c r="C209" i="5"/>
  <c r="F209" i="5"/>
  <c r="G209" i="5"/>
  <c r="I209" i="5"/>
  <c r="J209" i="5"/>
  <c r="A210" i="5"/>
  <c r="B210" i="5"/>
  <c r="C210" i="5"/>
  <c r="E210" i="5"/>
  <c r="F210" i="5"/>
  <c r="G210" i="5"/>
  <c r="I210" i="5"/>
  <c r="J210" i="5"/>
  <c r="A211" i="5"/>
  <c r="B211" i="5"/>
  <c r="C211" i="5"/>
  <c r="E211" i="5"/>
  <c r="F211" i="5"/>
  <c r="G211" i="5"/>
  <c r="I211" i="5"/>
  <c r="J211" i="5"/>
  <c r="A212" i="5"/>
  <c r="B212" i="5"/>
  <c r="C212" i="5"/>
  <c r="E212" i="5"/>
  <c r="F212" i="5"/>
  <c r="G212" i="5"/>
  <c r="I212" i="5"/>
  <c r="J212" i="5"/>
  <c r="K214" i="5"/>
  <c r="L214" i="5"/>
  <c r="M214" i="5"/>
  <c r="E229" i="5"/>
  <c r="K228" i="5"/>
  <c r="E230" i="5"/>
  <c r="L228" i="5"/>
  <c r="E231" i="5"/>
  <c r="M228" i="5"/>
  <c r="E232" i="5"/>
  <c r="N228" i="5"/>
  <c r="E233" i="5"/>
  <c r="O228" i="5"/>
  <c r="A229" i="5"/>
  <c r="B229" i="5"/>
  <c r="C229" i="5"/>
  <c r="F229" i="5"/>
  <c r="G229" i="5"/>
  <c r="I229" i="5"/>
  <c r="J229" i="5"/>
  <c r="A230" i="5"/>
  <c r="B230" i="5"/>
  <c r="C230" i="5"/>
  <c r="F230" i="5"/>
  <c r="G230" i="5"/>
  <c r="I230" i="5"/>
  <c r="J230" i="5"/>
  <c r="A231" i="5"/>
  <c r="B231" i="5"/>
  <c r="C231" i="5"/>
  <c r="F231" i="5"/>
  <c r="G231" i="5"/>
  <c r="I231" i="5"/>
  <c r="J231" i="5"/>
  <c r="A232" i="5"/>
  <c r="B232" i="5"/>
  <c r="C232" i="5"/>
  <c r="F232" i="5"/>
  <c r="G232" i="5"/>
  <c r="I232" i="5"/>
  <c r="J232" i="5"/>
  <c r="A233" i="5"/>
  <c r="B233" i="5"/>
  <c r="C233" i="5"/>
  <c r="F233" i="5"/>
  <c r="G233" i="5"/>
  <c r="I233" i="5"/>
  <c r="J233" i="5"/>
  <c r="E243" i="5"/>
  <c r="K242" i="5"/>
  <c r="E244" i="5"/>
  <c r="L242" i="5"/>
  <c r="E245" i="5"/>
  <c r="M242" i="5"/>
  <c r="E246" i="5"/>
  <c r="N242" i="5"/>
  <c r="E247" i="5"/>
  <c r="O242" i="5"/>
  <c r="E248" i="5"/>
  <c r="P242" i="5"/>
  <c r="E249" i="5"/>
  <c r="Q242" i="5"/>
  <c r="A243" i="5"/>
  <c r="B243" i="5"/>
  <c r="C243" i="5"/>
  <c r="F243" i="5"/>
  <c r="G243" i="5"/>
  <c r="I243" i="5"/>
  <c r="J243" i="5"/>
  <c r="A244" i="5"/>
  <c r="B244" i="5"/>
  <c r="C244" i="5"/>
  <c r="F244" i="5"/>
  <c r="G244" i="5"/>
  <c r="I244" i="5"/>
  <c r="J244" i="5"/>
  <c r="A245" i="5"/>
  <c r="B245" i="5"/>
  <c r="C245" i="5"/>
  <c r="F245" i="5"/>
  <c r="G245" i="5"/>
  <c r="I245" i="5"/>
  <c r="J245" i="5"/>
  <c r="A246" i="5"/>
  <c r="B246" i="5"/>
  <c r="C246" i="5"/>
  <c r="F246" i="5"/>
  <c r="G246" i="5"/>
  <c r="I246" i="5"/>
  <c r="J246" i="5"/>
  <c r="A247" i="5"/>
  <c r="B247" i="5"/>
  <c r="C247" i="5"/>
  <c r="F247" i="5"/>
  <c r="G247" i="5"/>
  <c r="I247" i="5"/>
  <c r="J247" i="5"/>
  <c r="A248" i="5"/>
  <c r="B248" i="5"/>
  <c r="C248" i="5"/>
  <c r="F248" i="5"/>
  <c r="G248" i="5"/>
  <c r="I248" i="5"/>
  <c r="J248" i="5"/>
  <c r="A249" i="5"/>
  <c r="B249" i="5"/>
  <c r="C249" i="5"/>
  <c r="F249" i="5"/>
  <c r="G249" i="5"/>
  <c r="I249" i="5"/>
  <c r="J249" i="5"/>
  <c r="A250" i="5"/>
  <c r="B250" i="5"/>
  <c r="C250" i="5"/>
  <c r="E250" i="5"/>
  <c r="F250" i="5"/>
  <c r="G250" i="5"/>
  <c r="I250" i="5"/>
  <c r="J250" i="5"/>
  <c r="A251" i="5"/>
  <c r="B251" i="5"/>
  <c r="C251" i="5"/>
  <c r="E251" i="5"/>
  <c r="F251" i="5"/>
  <c r="G251" i="5"/>
  <c r="I251" i="5"/>
  <c r="J251" i="5"/>
  <c r="A252" i="5"/>
  <c r="B252" i="5"/>
  <c r="C252" i="5"/>
  <c r="E252" i="5"/>
  <c r="F252" i="5"/>
  <c r="G252" i="5"/>
  <c r="I252" i="5"/>
  <c r="J252" i="5"/>
  <c r="A253" i="5"/>
  <c r="B253" i="5"/>
  <c r="C253" i="5"/>
  <c r="E253" i="5"/>
  <c r="F253" i="5"/>
  <c r="G253" i="5"/>
  <c r="I253" i="5"/>
  <c r="J253" i="5"/>
  <c r="A254" i="5"/>
  <c r="B254" i="5"/>
  <c r="C254" i="5"/>
  <c r="E254" i="5"/>
  <c r="F254" i="5"/>
  <c r="G254" i="5"/>
  <c r="I254" i="5"/>
  <c r="J254" i="5"/>
  <c r="K254" i="5"/>
  <c r="L254" i="5"/>
  <c r="M254" i="5"/>
  <c r="N254" i="5"/>
  <c r="O254" i="5"/>
  <c r="E255" i="5"/>
  <c r="P254" i="5"/>
  <c r="E256" i="5"/>
  <c r="Q254" i="5"/>
  <c r="A255" i="5"/>
  <c r="B255" i="5"/>
  <c r="C255" i="5"/>
  <c r="F255" i="5"/>
  <c r="G255" i="5"/>
  <c r="I255" i="5"/>
  <c r="J255" i="5"/>
  <c r="A256" i="5"/>
  <c r="B256" i="5"/>
  <c r="C256" i="5"/>
  <c r="F256" i="5"/>
  <c r="G256" i="5"/>
  <c r="I256" i="5"/>
  <c r="J256" i="5"/>
  <c r="F1" i="6"/>
  <c r="N1" i="6"/>
  <c r="V1" i="6"/>
  <c r="G2" i="6"/>
  <c r="B2" i="6"/>
  <c r="C2" i="6"/>
  <c r="D2" i="6"/>
  <c r="E2" i="6"/>
  <c r="F2" i="6"/>
  <c r="O2" i="6"/>
  <c r="J2" i="6"/>
  <c r="K2" i="6"/>
  <c r="L2" i="6"/>
  <c r="M2" i="6"/>
  <c r="N2" i="6"/>
  <c r="W2" i="6"/>
  <c r="R2" i="6"/>
  <c r="S2" i="6"/>
  <c r="T2" i="6"/>
  <c r="U2" i="6"/>
  <c r="V2" i="6"/>
  <c r="G3" i="6"/>
  <c r="B3" i="6"/>
  <c r="C3" i="6"/>
  <c r="D3" i="6"/>
  <c r="E3" i="6"/>
  <c r="F3" i="6"/>
  <c r="O3" i="6"/>
  <c r="J3" i="6"/>
  <c r="K3" i="6"/>
  <c r="L3" i="6"/>
  <c r="M3" i="6"/>
  <c r="N3" i="6"/>
  <c r="W3" i="6"/>
  <c r="R3" i="6"/>
  <c r="S3" i="6"/>
  <c r="T3" i="6"/>
  <c r="U3" i="6"/>
  <c r="V3" i="6"/>
  <c r="G4" i="6"/>
  <c r="B4" i="6"/>
  <c r="C4" i="6"/>
  <c r="D4" i="6"/>
  <c r="E4" i="6"/>
  <c r="F4" i="6"/>
  <c r="O4" i="6"/>
  <c r="J4" i="6"/>
  <c r="K4" i="6"/>
  <c r="L4" i="6"/>
  <c r="M4" i="6"/>
  <c r="N4" i="6"/>
  <c r="W4" i="6"/>
  <c r="R4" i="6"/>
  <c r="S4" i="6"/>
  <c r="T4" i="6"/>
  <c r="U4" i="6"/>
  <c r="V4" i="6"/>
  <c r="G5" i="6"/>
  <c r="B5" i="6"/>
  <c r="C5" i="6"/>
  <c r="D5" i="6"/>
  <c r="E5" i="6"/>
  <c r="F5" i="6"/>
  <c r="O5" i="6"/>
  <c r="J5" i="6"/>
  <c r="K5" i="6"/>
  <c r="L5" i="6"/>
  <c r="M5" i="6"/>
  <c r="N5" i="6"/>
  <c r="W5" i="6"/>
  <c r="R5" i="6"/>
  <c r="S5" i="6"/>
  <c r="T5" i="6"/>
  <c r="U5" i="6"/>
  <c r="V5" i="6"/>
  <c r="G6" i="6"/>
  <c r="B6" i="6"/>
  <c r="C6" i="6"/>
  <c r="D6" i="6"/>
  <c r="E6" i="6"/>
  <c r="F6" i="6"/>
  <c r="O6" i="6"/>
  <c r="J6" i="6"/>
  <c r="K6" i="6"/>
  <c r="L6" i="6"/>
  <c r="M6" i="6"/>
  <c r="N6" i="6"/>
  <c r="W6" i="6"/>
  <c r="R6" i="6"/>
  <c r="S6" i="6"/>
  <c r="T6" i="6"/>
  <c r="U6" i="6"/>
  <c r="V6" i="6"/>
  <c r="G7" i="6"/>
  <c r="B7" i="6"/>
  <c r="C7" i="6"/>
  <c r="D7" i="6"/>
  <c r="E7" i="6"/>
  <c r="F7" i="6"/>
  <c r="O7" i="6"/>
  <c r="J7" i="6"/>
  <c r="K7" i="6"/>
  <c r="L7" i="6"/>
  <c r="M7" i="6"/>
  <c r="N7" i="6"/>
  <c r="W7" i="6"/>
  <c r="R7" i="6"/>
  <c r="S7" i="6"/>
  <c r="T7" i="6"/>
  <c r="U7" i="6"/>
  <c r="V7" i="6"/>
  <c r="G8" i="6"/>
  <c r="B8" i="6"/>
  <c r="C8" i="6"/>
  <c r="D8" i="6"/>
  <c r="E8" i="6"/>
  <c r="F8" i="6"/>
  <c r="O8" i="6"/>
  <c r="J8" i="6"/>
  <c r="K8" i="6"/>
  <c r="L8" i="6"/>
  <c r="M8" i="6"/>
  <c r="N8" i="6"/>
  <c r="W8" i="6"/>
  <c r="R8" i="6"/>
  <c r="S8" i="6"/>
  <c r="T8" i="6"/>
  <c r="U8" i="6"/>
  <c r="V8" i="6"/>
  <c r="G9" i="6"/>
  <c r="B9" i="6"/>
  <c r="C9" i="6"/>
  <c r="D9" i="6"/>
  <c r="E9" i="6"/>
  <c r="F9" i="6"/>
  <c r="O9" i="6"/>
  <c r="J9" i="6"/>
  <c r="K9" i="6"/>
  <c r="L9" i="6"/>
  <c r="M9" i="6"/>
  <c r="N9" i="6"/>
  <c r="W9" i="6"/>
  <c r="R9" i="6"/>
  <c r="S9" i="6"/>
  <c r="T9" i="6"/>
  <c r="U9" i="6"/>
  <c r="V9" i="6"/>
  <c r="G10" i="6"/>
  <c r="B10" i="6"/>
  <c r="C10" i="6"/>
  <c r="D10" i="6"/>
  <c r="E10" i="6"/>
  <c r="F10" i="6"/>
  <c r="O10" i="6"/>
  <c r="J10" i="6"/>
  <c r="K10" i="6"/>
  <c r="L10" i="6"/>
  <c r="M10" i="6"/>
  <c r="N10" i="6"/>
  <c r="W10" i="6"/>
  <c r="R10" i="6"/>
  <c r="S10" i="6"/>
  <c r="T10" i="6"/>
  <c r="U10" i="6"/>
  <c r="V10" i="6"/>
  <c r="G11" i="6"/>
  <c r="B11" i="6"/>
  <c r="C11" i="6"/>
  <c r="D11" i="6"/>
  <c r="E11" i="6"/>
  <c r="F11" i="6"/>
  <c r="O11" i="6"/>
  <c r="J11" i="6"/>
  <c r="K11" i="6"/>
  <c r="L11" i="6"/>
  <c r="M11" i="6"/>
  <c r="N11" i="6"/>
  <c r="W11" i="6"/>
  <c r="R11" i="6"/>
  <c r="S11" i="6"/>
  <c r="T11" i="6"/>
  <c r="U11" i="6"/>
  <c r="V11" i="6"/>
  <c r="G12" i="6"/>
  <c r="B12" i="6"/>
  <c r="C12" i="6"/>
  <c r="D12" i="6"/>
  <c r="E12" i="6"/>
  <c r="F12" i="6"/>
  <c r="O12" i="6"/>
  <c r="J12" i="6"/>
  <c r="K12" i="6"/>
  <c r="L12" i="6"/>
  <c r="M12" i="6"/>
  <c r="N12" i="6"/>
  <c r="W12" i="6"/>
  <c r="R12" i="6"/>
  <c r="S12" i="6"/>
  <c r="T12" i="6"/>
  <c r="U12" i="6"/>
  <c r="V12" i="6"/>
  <c r="G13" i="6"/>
  <c r="B13" i="6"/>
  <c r="C13" i="6"/>
  <c r="D13" i="6"/>
  <c r="E13" i="6"/>
  <c r="F13" i="6"/>
  <c r="O13" i="6"/>
  <c r="J13" i="6"/>
  <c r="K13" i="6"/>
  <c r="L13" i="6"/>
  <c r="M13" i="6"/>
  <c r="N13" i="6"/>
  <c r="W13" i="6"/>
  <c r="R13" i="6"/>
  <c r="S13" i="6"/>
  <c r="T13" i="6"/>
  <c r="U13" i="6"/>
  <c r="V13" i="6"/>
  <c r="G14" i="6"/>
  <c r="B14" i="6"/>
  <c r="C14" i="6"/>
  <c r="D14" i="6"/>
  <c r="E14" i="6"/>
  <c r="F14" i="6"/>
  <c r="O14" i="6"/>
  <c r="J14" i="6"/>
  <c r="K14" i="6"/>
  <c r="L14" i="6"/>
  <c r="M14" i="6"/>
  <c r="N14" i="6"/>
  <c r="W14" i="6"/>
  <c r="R14" i="6"/>
  <c r="S14" i="6"/>
  <c r="T14" i="6"/>
  <c r="U14" i="6"/>
  <c r="V14" i="6"/>
  <c r="G15" i="6"/>
  <c r="B15" i="6"/>
  <c r="C15" i="6"/>
  <c r="D15" i="6"/>
  <c r="E15" i="6"/>
  <c r="F15" i="6"/>
  <c r="O15" i="6"/>
  <c r="J15" i="6"/>
  <c r="K15" i="6"/>
  <c r="L15" i="6"/>
  <c r="M15" i="6"/>
  <c r="N15" i="6"/>
  <c r="W15" i="6"/>
  <c r="R15" i="6"/>
  <c r="S15" i="6"/>
  <c r="T15" i="6"/>
  <c r="U15" i="6"/>
  <c r="V15" i="6"/>
  <c r="G16" i="6"/>
  <c r="B16" i="6"/>
  <c r="C16" i="6"/>
  <c r="D16" i="6"/>
  <c r="E16" i="6"/>
  <c r="F16" i="6"/>
  <c r="O16" i="6"/>
  <c r="J16" i="6"/>
  <c r="K16" i="6"/>
  <c r="L16" i="6"/>
  <c r="M16" i="6"/>
  <c r="N16" i="6"/>
  <c r="W16" i="6"/>
  <c r="R16" i="6"/>
  <c r="S16" i="6"/>
  <c r="T16" i="6"/>
  <c r="U16" i="6"/>
  <c r="V16" i="6"/>
  <c r="G17" i="6"/>
  <c r="B17" i="6"/>
  <c r="C17" i="6"/>
  <c r="D17" i="6"/>
  <c r="E17" i="6"/>
  <c r="F17" i="6"/>
  <c r="O17" i="6"/>
  <c r="J17" i="6"/>
  <c r="K17" i="6"/>
  <c r="L17" i="6"/>
  <c r="M17" i="6"/>
  <c r="N17" i="6"/>
  <c r="W17" i="6"/>
  <c r="R17" i="6"/>
  <c r="S17" i="6"/>
  <c r="T17" i="6"/>
  <c r="U17" i="6"/>
  <c r="V17" i="6"/>
  <c r="G18" i="6"/>
  <c r="B18" i="6"/>
  <c r="C18" i="6"/>
  <c r="D18" i="6"/>
  <c r="E18" i="6"/>
  <c r="F18" i="6"/>
  <c r="O18" i="6"/>
  <c r="J18" i="6"/>
  <c r="K18" i="6"/>
  <c r="L18" i="6"/>
  <c r="M18" i="6"/>
  <c r="N18" i="6"/>
  <c r="W18" i="6"/>
  <c r="R18" i="6"/>
  <c r="S18" i="6"/>
  <c r="T18" i="6"/>
  <c r="U18" i="6"/>
  <c r="V18" i="6"/>
  <c r="G19" i="6"/>
  <c r="B19" i="6"/>
  <c r="C19" i="6"/>
  <c r="D19" i="6"/>
  <c r="E19" i="6"/>
  <c r="F19" i="6"/>
  <c r="O19" i="6"/>
  <c r="J19" i="6"/>
  <c r="K19" i="6"/>
  <c r="L19" i="6"/>
  <c r="M19" i="6"/>
  <c r="N19" i="6"/>
  <c r="W19" i="6"/>
  <c r="R19" i="6"/>
  <c r="S19" i="6"/>
  <c r="T19" i="6"/>
  <c r="U19" i="6"/>
  <c r="V19" i="6"/>
  <c r="G20" i="6"/>
  <c r="B20" i="6"/>
  <c r="C20" i="6"/>
  <c r="D20" i="6"/>
  <c r="E20" i="6"/>
  <c r="F20" i="6"/>
  <c r="O20" i="6"/>
  <c r="J20" i="6"/>
  <c r="K20" i="6"/>
  <c r="L20" i="6"/>
  <c r="M20" i="6"/>
  <c r="N20" i="6"/>
  <c r="W20" i="6"/>
  <c r="R20" i="6"/>
  <c r="S20" i="6"/>
  <c r="T20" i="6"/>
  <c r="U20" i="6"/>
  <c r="V20" i="6"/>
  <c r="G21" i="6"/>
  <c r="B21" i="6"/>
  <c r="C21" i="6"/>
  <c r="D21" i="6"/>
  <c r="E21" i="6"/>
  <c r="F21" i="6"/>
  <c r="O21" i="6"/>
  <c r="J21" i="6"/>
  <c r="K21" i="6"/>
  <c r="L21" i="6"/>
  <c r="M21" i="6"/>
  <c r="N21" i="6"/>
  <c r="W21" i="6"/>
  <c r="R21" i="6"/>
  <c r="S21" i="6"/>
  <c r="T21" i="6"/>
  <c r="U21" i="6"/>
  <c r="V21" i="6"/>
  <c r="G22" i="6"/>
  <c r="B22" i="6"/>
  <c r="C22" i="6"/>
  <c r="D22" i="6"/>
  <c r="E22" i="6"/>
  <c r="F22" i="6"/>
  <c r="O22" i="6"/>
  <c r="J22" i="6"/>
  <c r="K22" i="6"/>
  <c r="L22" i="6"/>
  <c r="M22" i="6"/>
  <c r="N22" i="6"/>
  <c r="W22" i="6"/>
  <c r="R22" i="6"/>
  <c r="S22" i="6"/>
  <c r="T22" i="6"/>
  <c r="U22" i="6"/>
  <c r="V22" i="6"/>
  <c r="G23" i="6"/>
  <c r="B23" i="6"/>
  <c r="C23" i="6"/>
  <c r="D23" i="6"/>
  <c r="E23" i="6"/>
  <c r="F23" i="6"/>
  <c r="O23" i="6"/>
  <c r="J23" i="6"/>
  <c r="K23" i="6"/>
  <c r="L23" i="6"/>
  <c r="M23" i="6"/>
  <c r="N23" i="6"/>
  <c r="W23" i="6"/>
  <c r="R23" i="6"/>
  <c r="S23" i="6"/>
  <c r="T23" i="6"/>
  <c r="U23" i="6"/>
  <c r="V23" i="6"/>
  <c r="G24" i="6"/>
  <c r="B24" i="6"/>
  <c r="C24" i="6"/>
  <c r="D24" i="6"/>
  <c r="E24" i="6"/>
  <c r="F24" i="6"/>
  <c r="O24" i="6"/>
  <c r="J24" i="6"/>
  <c r="K24" i="6"/>
  <c r="L24" i="6"/>
  <c r="M24" i="6"/>
  <c r="N24" i="6"/>
  <c r="W24" i="6"/>
  <c r="R24" i="6"/>
  <c r="S24" i="6"/>
  <c r="T24" i="6"/>
  <c r="U24" i="6"/>
  <c r="V24" i="6"/>
  <c r="G25" i="6"/>
  <c r="B25" i="6"/>
  <c r="C25" i="6"/>
  <c r="D25" i="6"/>
  <c r="E25" i="6"/>
  <c r="F25" i="6"/>
  <c r="O25" i="6"/>
  <c r="J25" i="6"/>
  <c r="K25" i="6"/>
  <c r="L25" i="6"/>
  <c r="M25" i="6"/>
  <c r="N25" i="6"/>
  <c r="W25" i="6"/>
  <c r="R25" i="6"/>
  <c r="S25" i="6"/>
  <c r="T25" i="6"/>
  <c r="U25" i="6"/>
  <c r="V25" i="6"/>
  <c r="G26" i="6"/>
  <c r="B26" i="6"/>
  <c r="C26" i="6"/>
  <c r="D26" i="6"/>
  <c r="E26" i="6"/>
  <c r="F26" i="6"/>
  <c r="O26" i="6"/>
  <c r="J26" i="6"/>
  <c r="K26" i="6"/>
  <c r="L26" i="6"/>
  <c r="M26" i="6"/>
  <c r="N26" i="6"/>
  <c r="W26" i="6"/>
  <c r="R26" i="6"/>
  <c r="S26" i="6"/>
  <c r="T26" i="6"/>
  <c r="U26" i="6"/>
  <c r="V26" i="6"/>
  <c r="G27" i="6"/>
  <c r="B27" i="6"/>
  <c r="C27" i="6"/>
  <c r="D27" i="6"/>
  <c r="E27" i="6"/>
  <c r="F27" i="6"/>
  <c r="O27" i="6"/>
  <c r="J27" i="6"/>
  <c r="K27" i="6"/>
  <c r="L27" i="6"/>
  <c r="M27" i="6"/>
  <c r="N27" i="6"/>
  <c r="W27" i="6"/>
  <c r="R27" i="6"/>
  <c r="S27" i="6"/>
  <c r="T27" i="6"/>
  <c r="U27" i="6"/>
  <c r="V27" i="6"/>
  <c r="G28" i="6"/>
  <c r="B28" i="6"/>
  <c r="C28" i="6"/>
  <c r="D28" i="6"/>
  <c r="E28" i="6"/>
  <c r="F28" i="6"/>
  <c r="O28" i="6"/>
  <c r="J28" i="6"/>
  <c r="K28" i="6"/>
  <c r="L28" i="6"/>
  <c r="M28" i="6"/>
  <c r="N28" i="6"/>
  <c r="W28" i="6"/>
  <c r="R28" i="6"/>
  <c r="S28" i="6"/>
  <c r="T28" i="6"/>
  <c r="U28" i="6"/>
  <c r="V28" i="6"/>
  <c r="G29" i="6"/>
  <c r="B29" i="6"/>
  <c r="C29" i="6"/>
  <c r="D29" i="6"/>
  <c r="E29" i="6"/>
  <c r="F29" i="6"/>
  <c r="O29" i="6"/>
  <c r="J29" i="6"/>
  <c r="K29" i="6"/>
  <c r="L29" i="6"/>
  <c r="M29" i="6"/>
  <c r="N29" i="6"/>
  <c r="W29" i="6"/>
  <c r="R29" i="6"/>
  <c r="S29" i="6"/>
  <c r="T29" i="6"/>
  <c r="U29" i="6"/>
  <c r="V29" i="6"/>
  <c r="G30" i="6"/>
  <c r="B30" i="6"/>
  <c r="C30" i="6"/>
  <c r="D30" i="6"/>
  <c r="E30" i="6"/>
  <c r="F30" i="6"/>
  <c r="O30" i="6"/>
  <c r="J30" i="6"/>
  <c r="K30" i="6"/>
  <c r="L30" i="6"/>
  <c r="M30" i="6"/>
  <c r="N30" i="6"/>
  <c r="W30" i="6"/>
  <c r="R30" i="6"/>
  <c r="S30" i="6"/>
  <c r="T30" i="6"/>
  <c r="U30" i="6"/>
  <c r="V30" i="6"/>
  <c r="G31" i="6"/>
  <c r="B31" i="6"/>
  <c r="C31" i="6"/>
  <c r="D31" i="6"/>
  <c r="E31" i="6"/>
  <c r="F31" i="6"/>
  <c r="O31" i="6"/>
  <c r="J31" i="6"/>
  <c r="K31" i="6"/>
  <c r="L31" i="6"/>
  <c r="M31" i="6"/>
  <c r="N31" i="6"/>
  <c r="W31" i="6"/>
  <c r="R31" i="6"/>
  <c r="S31" i="6"/>
  <c r="T31" i="6"/>
  <c r="U31" i="6"/>
  <c r="V31" i="6"/>
  <c r="G32" i="6"/>
  <c r="B32" i="6"/>
  <c r="C32" i="6"/>
  <c r="D32" i="6"/>
  <c r="E32" i="6"/>
  <c r="F32" i="6"/>
  <c r="O32" i="6"/>
  <c r="J32" i="6"/>
  <c r="K32" i="6"/>
  <c r="L32" i="6"/>
  <c r="M32" i="6"/>
  <c r="N32" i="6"/>
  <c r="W32" i="6"/>
  <c r="R32" i="6"/>
  <c r="S32" i="6"/>
  <c r="T32" i="6"/>
  <c r="U32" i="6"/>
  <c r="V32" i="6"/>
  <c r="G33" i="6"/>
  <c r="B33" i="6"/>
  <c r="C33" i="6"/>
  <c r="D33" i="6"/>
  <c r="E33" i="6"/>
  <c r="F33" i="6"/>
  <c r="O33" i="6"/>
  <c r="J33" i="6"/>
  <c r="K33" i="6"/>
  <c r="L33" i="6"/>
  <c r="M33" i="6"/>
  <c r="N33" i="6"/>
  <c r="W33" i="6"/>
  <c r="R33" i="6"/>
  <c r="S33" i="6"/>
  <c r="T33" i="6"/>
  <c r="U33" i="6"/>
  <c r="V33" i="6"/>
  <c r="G34" i="6"/>
  <c r="B34" i="6"/>
  <c r="C34" i="6"/>
  <c r="D34" i="6"/>
  <c r="E34" i="6"/>
  <c r="F34" i="6"/>
  <c r="O34" i="6"/>
  <c r="J34" i="6"/>
  <c r="K34" i="6"/>
  <c r="L34" i="6"/>
  <c r="M34" i="6"/>
  <c r="N34" i="6"/>
  <c r="W34" i="6"/>
  <c r="R34" i="6"/>
  <c r="S34" i="6"/>
  <c r="T34" i="6"/>
  <c r="U34" i="6"/>
  <c r="V34" i="6"/>
  <c r="G35" i="6"/>
  <c r="B35" i="6"/>
  <c r="C35" i="6"/>
  <c r="D35" i="6"/>
  <c r="E35" i="6"/>
  <c r="F35" i="6"/>
  <c r="O35" i="6"/>
  <c r="J35" i="6"/>
  <c r="K35" i="6"/>
  <c r="L35" i="6"/>
  <c r="M35" i="6"/>
  <c r="N35" i="6"/>
  <c r="W35" i="6"/>
  <c r="R35" i="6"/>
  <c r="S35" i="6"/>
  <c r="T35" i="6"/>
  <c r="U35" i="6"/>
  <c r="V35" i="6"/>
  <c r="G36" i="6"/>
  <c r="B36" i="6"/>
  <c r="C36" i="6"/>
  <c r="D36" i="6"/>
  <c r="E36" i="6"/>
  <c r="F36" i="6"/>
  <c r="O36" i="6"/>
  <c r="J36" i="6"/>
  <c r="K36" i="6"/>
  <c r="L36" i="6"/>
  <c r="M36" i="6"/>
  <c r="N36" i="6"/>
  <c r="W36" i="6"/>
  <c r="R36" i="6"/>
  <c r="S36" i="6"/>
  <c r="T36" i="6"/>
  <c r="U36" i="6"/>
  <c r="V36" i="6"/>
  <c r="G37" i="6"/>
  <c r="B37" i="6"/>
  <c r="C37" i="6"/>
  <c r="D37" i="6"/>
  <c r="E37" i="6"/>
  <c r="F37" i="6"/>
  <c r="O37" i="6"/>
  <c r="J37" i="6"/>
  <c r="K37" i="6"/>
  <c r="L37" i="6"/>
  <c r="M37" i="6"/>
  <c r="N37" i="6"/>
  <c r="W37" i="6"/>
  <c r="R37" i="6"/>
  <c r="S37" i="6"/>
  <c r="T37" i="6"/>
  <c r="U37" i="6"/>
  <c r="V37" i="6"/>
  <c r="G38" i="6"/>
  <c r="B38" i="6"/>
  <c r="C38" i="6"/>
  <c r="D38" i="6"/>
  <c r="E38" i="6"/>
  <c r="F38" i="6"/>
  <c r="O38" i="6"/>
  <c r="J38" i="6"/>
  <c r="K38" i="6"/>
  <c r="L38" i="6"/>
  <c r="M38" i="6"/>
  <c r="N38" i="6"/>
  <c r="W38" i="6"/>
  <c r="R38" i="6"/>
  <c r="S38" i="6"/>
  <c r="T38" i="6"/>
  <c r="U38" i="6"/>
  <c r="V38" i="6"/>
  <c r="G39" i="6"/>
  <c r="B39" i="6"/>
  <c r="C39" i="6"/>
  <c r="D39" i="6"/>
  <c r="E39" i="6"/>
  <c r="F39" i="6"/>
  <c r="O39" i="6"/>
  <c r="J39" i="6"/>
  <c r="K39" i="6"/>
  <c r="L39" i="6"/>
  <c r="M39" i="6"/>
  <c r="N39" i="6"/>
  <c r="W39" i="6"/>
  <c r="R39" i="6"/>
  <c r="S39" i="6"/>
  <c r="T39" i="6"/>
  <c r="U39" i="6"/>
  <c r="V39" i="6"/>
  <c r="G40" i="6"/>
  <c r="B40" i="6"/>
  <c r="C40" i="6"/>
  <c r="D40" i="6"/>
  <c r="E40" i="6"/>
  <c r="F40" i="6"/>
  <c r="O40" i="6"/>
  <c r="J40" i="6"/>
  <c r="K40" i="6"/>
  <c r="L40" i="6"/>
  <c r="M40" i="6"/>
  <c r="N40" i="6"/>
  <c r="W40" i="6"/>
  <c r="R40" i="6"/>
  <c r="S40" i="6"/>
  <c r="T40" i="6"/>
  <c r="U40" i="6"/>
  <c r="V40" i="6"/>
  <c r="G41" i="6"/>
  <c r="B41" i="6"/>
  <c r="C41" i="6"/>
  <c r="D41" i="6"/>
  <c r="E41" i="6"/>
  <c r="F41" i="6"/>
  <c r="O41" i="6"/>
  <c r="J41" i="6"/>
  <c r="K41" i="6"/>
  <c r="L41" i="6"/>
  <c r="M41" i="6"/>
  <c r="N41" i="6"/>
  <c r="W41" i="6"/>
  <c r="R41" i="6"/>
  <c r="S41" i="6"/>
  <c r="T41" i="6"/>
  <c r="U41" i="6"/>
  <c r="V41" i="6"/>
  <c r="G42" i="6"/>
  <c r="B42" i="6"/>
  <c r="C42" i="6"/>
  <c r="D42" i="6"/>
  <c r="E42" i="6"/>
  <c r="F42" i="6"/>
  <c r="O42" i="6"/>
  <c r="J42" i="6"/>
  <c r="K42" i="6"/>
  <c r="L42" i="6"/>
  <c r="M42" i="6"/>
  <c r="N42" i="6"/>
  <c r="W42" i="6"/>
  <c r="R42" i="6"/>
  <c r="S42" i="6"/>
  <c r="T42" i="6"/>
  <c r="U42" i="6"/>
  <c r="V42" i="6"/>
  <c r="G43" i="6"/>
  <c r="B43" i="6"/>
  <c r="C43" i="6"/>
  <c r="D43" i="6"/>
  <c r="E43" i="6"/>
  <c r="F43" i="6"/>
  <c r="O43" i="6"/>
  <c r="J43" i="6"/>
  <c r="K43" i="6"/>
  <c r="L43" i="6"/>
  <c r="M43" i="6"/>
  <c r="N43" i="6"/>
  <c r="W43" i="6"/>
  <c r="R43" i="6"/>
  <c r="S43" i="6"/>
  <c r="T43" i="6"/>
  <c r="U43" i="6"/>
  <c r="V43" i="6"/>
  <c r="G44" i="6"/>
  <c r="B44" i="6"/>
  <c r="C44" i="6"/>
  <c r="D44" i="6"/>
  <c r="E44" i="6"/>
  <c r="F44" i="6"/>
  <c r="O44" i="6"/>
  <c r="J44" i="6"/>
  <c r="K44" i="6"/>
  <c r="L44" i="6"/>
  <c r="M44" i="6"/>
  <c r="N44" i="6"/>
  <c r="W44" i="6"/>
  <c r="R44" i="6"/>
  <c r="S44" i="6"/>
  <c r="T44" i="6"/>
  <c r="U44" i="6"/>
  <c r="V44" i="6"/>
  <c r="G45" i="6"/>
  <c r="B45" i="6"/>
  <c r="C45" i="6"/>
  <c r="D45" i="6"/>
  <c r="E45" i="6"/>
  <c r="F45" i="6"/>
  <c r="O45" i="6"/>
  <c r="J45" i="6"/>
  <c r="K45" i="6"/>
  <c r="L45" i="6"/>
  <c r="M45" i="6"/>
  <c r="N45" i="6"/>
  <c r="W45" i="6"/>
  <c r="R45" i="6"/>
  <c r="S45" i="6"/>
  <c r="T45" i="6"/>
  <c r="U45" i="6"/>
  <c r="V45" i="6"/>
  <c r="G46" i="6"/>
  <c r="B46" i="6"/>
  <c r="C46" i="6"/>
  <c r="D46" i="6"/>
  <c r="E46" i="6"/>
  <c r="F46" i="6"/>
  <c r="O46" i="6"/>
  <c r="J46" i="6"/>
  <c r="K46" i="6"/>
  <c r="L46" i="6"/>
  <c r="M46" i="6"/>
  <c r="N46" i="6"/>
  <c r="W46" i="6"/>
  <c r="R46" i="6"/>
  <c r="S46" i="6"/>
  <c r="T46" i="6"/>
  <c r="U46" i="6"/>
  <c r="V46" i="6"/>
  <c r="G47" i="6"/>
  <c r="B47" i="6"/>
  <c r="C47" i="6"/>
  <c r="D47" i="6"/>
  <c r="E47" i="6"/>
  <c r="F47" i="6"/>
  <c r="O47" i="6"/>
  <c r="J47" i="6"/>
  <c r="K47" i="6"/>
  <c r="L47" i="6"/>
  <c r="M47" i="6"/>
  <c r="N47" i="6"/>
  <c r="W47" i="6"/>
  <c r="R47" i="6"/>
  <c r="S47" i="6"/>
  <c r="T47" i="6"/>
  <c r="U47" i="6"/>
  <c r="V47" i="6"/>
  <c r="G48" i="6"/>
  <c r="B48" i="6"/>
  <c r="C48" i="6"/>
  <c r="D48" i="6"/>
  <c r="E48" i="6"/>
  <c r="F48" i="6"/>
  <c r="O48" i="6"/>
  <c r="J48" i="6"/>
  <c r="K48" i="6"/>
  <c r="L48" i="6"/>
  <c r="M48" i="6"/>
  <c r="N48" i="6"/>
  <c r="W48" i="6"/>
  <c r="R48" i="6"/>
  <c r="S48" i="6"/>
  <c r="T48" i="6"/>
  <c r="U48" i="6"/>
  <c r="V48" i="6"/>
  <c r="G49" i="6"/>
  <c r="B49" i="6"/>
  <c r="C49" i="6"/>
  <c r="D49" i="6"/>
  <c r="E49" i="6"/>
  <c r="F49" i="6"/>
  <c r="O49" i="6"/>
  <c r="J49" i="6"/>
  <c r="K49" i="6"/>
  <c r="L49" i="6"/>
  <c r="M49" i="6"/>
  <c r="N49" i="6"/>
  <c r="W49" i="6"/>
  <c r="R49" i="6"/>
  <c r="S49" i="6"/>
  <c r="T49" i="6"/>
  <c r="U49" i="6"/>
  <c r="V49" i="6"/>
  <c r="G50" i="6"/>
  <c r="B50" i="6"/>
  <c r="C50" i="6"/>
  <c r="D50" i="6"/>
  <c r="E50" i="6"/>
  <c r="F50" i="6"/>
  <c r="O50" i="6"/>
  <c r="J50" i="6"/>
  <c r="K50" i="6"/>
  <c r="L50" i="6"/>
  <c r="M50" i="6"/>
  <c r="N50" i="6"/>
  <c r="W50" i="6"/>
  <c r="R50" i="6"/>
  <c r="S50" i="6"/>
  <c r="T50" i="6"/>
  <c r="U50" i="6"/>
  <c r="V50" i="6"/>
  <c r="G51" i="6"/>
  <c r="B51" i="6"/>
  <c r="C51" i="6"/>
  <c r="D51" i="6"/>
  <c r="E51" i="6"/>
  <c r="F51" i="6"/>
  <c r="O51" i="6"/>
  <c r="J51" i="6"/>
  <c r="K51" i="6"/>
  <c r="L51" i="6"/>
  <c r="M51" i="6"/>
  <c r="N51" i="6"/>
  <c r="W51" i="6"/>
  <c r="R51" i="6"/>
  <c r="S51" i="6"/>
  <c r="T51" i="6"/>
  <c r="U51" i="6"/>
  <c r="V51" i="6"/>
  <c r="G52" i="6"/>
  <c r="B52" i="6"/>
  <c r="C52" i="6"/>
  <c r="D52" i="6"/>
  <c r="E52" i="6"/>
  <c r="F52" i="6"/>
  <c r="O52" i="6"/>
  <c r="J52" i="6"/>
  <c r="K52" i="6"/>
  <c r="L52" i="6"/>
  <c r="M52" i="6"/>
  <c r="N52" i="6"/>
  <c r="W52" i="6"/>
  <c r="R52" i="6"/>
  <c r="S52" i="6"/>
  <c r="T52" i="6"/>
  <c r="U52" i="6"/>
  <c r="V52" i="6"/>
  <c r="C53" i="6"/>
  <c r="D53" i="6"/>
  <c r="E53" i="6"/>
  <c r="F53" i="6"/>
  <c r="G53" i="6"/>
  <c r="K53" i="6"/>
  <c r="L53" i="6"/>
  <c r="M53" i="6"/>
  <c r="N53" i="6"/>
  <c r="O53" i="6"/>
  <c r="S53" i="6"/>
  <c r="T53" i="6"/>
  <c r="U53" i="6"/>
  <c r="V53" i="6"/>
  <c r="W53" i="6"/>
  <c r="G2" i="7"/>
  <c r="H2" i="7"/>
  <c r="I2" i="7"/>
  <c r="D3" i="7"/>
  <c r="A3" i="7"/>
  <c r="B3" i="7"/>
  <c r="G3" i="7"/>
  <c r="H3" i="7"/>
  <c r="I3" i="7"/>
  <c r="J3" i="7"/>
  <c r="C3" i="7"/>
  <c r="E3" i="7"/>
  <c r="F3" i="7"/>
  <c r="D4" i="7"/>
  <c r="A4" i="7"/>
  <c r="B4" i="7"/>
  <c r="G4" i="7"/>
  <c r="H4" i="7"/>
  <c r="I4" i="7"/>
  <c r="J4" i="7"/>
  <c r="C4" i="7"/>
  <c r="E4" i="7"/>
  <c r="F4" i="7"/>
  <c r="D5" i="7"/>
  <c r="A5" i="7"/>
  <c r="B5" i="7"/>
  <c r="G5" i="7"/>
  <c r="H5" i="7"/>
  <c r="I5" i="7"/>
  <c r="J5" i="7"/>
  <c r="C5" i="7"/>
  <c r="E5" i="7"/>
  <c r="F5" i="7"/>
  <c r="D6" i="7"/>
  <c r="A6" i="7"/>
  <c r="B6" i="7"/>
  <c r="G6" i="7"/>
  <c r="H6" i="7"/>
  <c r="I6" i="7"/>
  <c r="J6" i="7"/>
  <c r="C6" i="7"/>
  <c r="E6" i="7"/>
  <c r="F6" i="7"/>
  <c r="D7" i="7"/>
  <c r="A7" i="7"/>
  <c r="B7" i="7"/>
  <c r="G7" i="7"/>
  <c r="H7" i="7"/>
  <c r="I7" i="7"/>
  <c r="J7" i="7"/>
  <c r="C7" i="7"/>
  <c r="E7" i="7"/>
  <c r="F7" i="7"/>
  <c r="D8" i="7"/>
  <c r="A8" i="7"/>
  <c r="B8" i="7"/>
  <c r="G8" i="7"/>
  <c r="H8" i="7"/>
  <c r="I8" i="7"/>
  <c r="J8" i="7"/>
  <c r="C8" i="7"/>
  <c r="E8" i="7"/>
  <c r="F8" i="7"/>
  <c r="D9" i="7"/>
  <c r="A9" i="7"/>
  <c r="B9" i="7"/>
  <c r="G9" i="7"/>
  <c r="H9" i="7"/>
  <c r="I9" i="7"/>
  <c r="J9" i="7"/>
  <c r="C9" i="7"/>
  <c r="E9" i="7"/>
  <c r="F9" i="7"/>
  <c r="D10" i="7"/>
  <c r="A10" i="7"/>
  <c r="B10" i="7"/>
  <c r="G10" i="7"/>
  <c r="H10" i="7"/>
  <c r="I10" i="7"/>
  <c r="J10" i="7"/>
  <c r="C10" i="7"/>
  <c r="E10" i="7"/>
  <c r="F10" i="7"/>
  <c r="D11" i="7"/>
  <c r="A11" i="7"/>
  <c r="B11" i="7"/>
  <c r="G11" i="7"/>
  <c r="H11" i="7"/>
  <c r="I11" i="7"/>
  <c r="J11" i="7"/>
  <c r="C11" i="7"/>
  <c r="E11" i="7"/>
  <c r="F11" i="7"/>
  <c r="D12" i="7"/>
  <c r="A12" i="7"/>
  <c r="B12" i="7"/>
  <c r="G12" i="7"/>
  <c r="H12" i="7"/>
  <c r="I12" i="7"/>
  <c r="J12" i="7"/>
  <c r="C12" i="7"/>
  <c r="E12" i="7"/>
  <c r="F12" i="7"/>
  <c r="G15" i="7"/>
  <c r="H15" i="7"/>
  <c r="I15" i="7"/>
  <c r="D16" i="7"/>
  <c r="A16" i="7"/>
  <c r="B16" i="7"/>
  <c r="G16" i="7"/>
  <c r="H16" i="7"/>
  <c r="I16" i="7"/>
  <c r="J16" i="7"/>
  <c r="C16" i="7"/>
  <c r="E16" i="7"/>
  <c r="F16" i="7"/>
  <c r="D17" i="7"/>
  <c r="A17" i="7"/>
  <c r="B17" i="7"/>
  <c r="G17" i="7"/>
  <c r="H17" i="7"/>
  <c r="I17" i="7"/>
  <c r="J17" i="7"/>
  <c r="C17" i="7"/>
  <c r="E17" i="7"/>
  <c r="F17" i="7"/>
  <c r="D18" i="7"/>
  <c r="A18" i="7"/>
  <c r="B18" i="7"/>
  <c r="G18" i="7"/>
  <c r="H18" i="7"/>
  <c r="I18" i="7"/>
  <c r="J18" i="7"/>
  <c r="C18" i="7"/>
  <c r="E18" i="7"/>
  <c r="F18" i="7"/>
  <c r="D19" i="7"/>
  <c r="A19" i="7"/>
  <c r="B19" i="7"/>
  <c r="G19" i="7"/>
  <c r="H19" i="7"/>
  <c r="I19" i="7"/>
  <c r="J19" i="7"/>
  <c r="C19" i="7"/>
  <c r="E19" i="7"/>
  <c r="F19" i="7"/>
  <c r="D20" i="7"/>
  <c r="A20" i="7"/>
  <c r="B20" i="7"/>
  <c r="G20" i="7"/>
  <c r="H20" i="7"/>
  <c r="I20" i="7"/>
  <c r="J20" i="7"/>
  <c r="C20" i="7"/>
  <c r="E20" i="7"/>
  <c r="F20" i="7"/>
  <c r="D21" i="7"/>
  <c r="A21" i="7"/>
  <c r="B21" i="7"/>
  <c r="G21" i="7"/>
  <c r="H21" i="7"/>
  <c r="I21" i="7"/>
  <c r="J21" i="7"/>
  <c r="C21" i="7"/>
  <c r="E21" i="7"/>
  <c r="F21" i="7"/>
  <c r="D22" i="7"/>
  <c r="A22" i="7"/>
  <c r="B22" i="7"/>
  <c r="G22" i="7"/>
  <c r="H22" i="7"/>
  <c r="I22" i="7"/>
  <c r="J22" i="7"/>
  <c r="C22" i="7"/>
  <c r="E22" i="7"/>
  <c r="F22" i="7"/>
  <c r="D23" i="7"/>
  <c r="A23" i="7"/>
  <c r="B23" i="7"/>
  <c r="G23" i="7"/>
  <c r="H23" i="7"/>
  <c r="I23" i="7"/>
  <c r="J23" i="7"/>
  <c r="C23" i="7"/>
  <c r="E23" i="7"/>
  <c r="F23" i="7"/>
  <c r="D24" i="7"/>
  <c r="A24" i="7"/>
  <c r="B24" i="7"/>
  <c r="G24" i="7"/>
  <c r="H24" i="7"/>
  <c r="I24" i="7"/>
  <c r="J24" i="7"/>
  <c r="C24" i="7"/>
  <c r="E24" i="7"/>
  <c r="F24" i="7"/>
  <c r="D25" i="7"/>
  <c r="A25" i="7"/>
  <c r="B25" i="7"/>
  <c r="G25" i="7"/>
  <c r="H25" i="7"/>
  <c r="I25" i="7"/>
  <c r="J25" i="7"/>
  <c r="C25" i="7"/>
  <c r="E25" i="7"/>
  <c r="F25" i="7"/>
  <c r="M28" i="7"/>
  <c r="Q28" i="7"/>
  <c r="U28" i="7"/>
  <c r="Y28" i="7"/>
  <c r="C29" i="7"/>
  <c r="A29" i="7"/>
  <c r="G29" i="7"/>
  <c r="E29" i="7"/>
  <c r="K29" i="7"/>
  <c r="I29" i="7"/>
  <c r="O29" i="7"/>
  <c r="M29" i="7"/>
  <c r="S29" i="7"/>
  <c r="Q29" i="7"/>
  <c r="W29" i="7"/>
  <c r="U29" i="7"/>
  <c r="AA29" i="7"/>
  <c r="Y29" i="7"/>
  <c r="C30" i="7"/>
  <c r="A30" i="7"/>
  <c r="G30" i="7"/>
  <c r="E30" i="7"/>
  <c r="K30" i="7"/>
  <c r="I30" i="7"/>
  <c r="O30" i="7"/>
  <c r="M30" i="7"/>
  <c r="S30" i="7"/>
  <c r="Q30" i="7"/>
  <c r="W30" i="7"/>
  <c r="U30" i="7"/>
  <c r="AA30" i="7"/>
  <c r="Y30" i="7"/>
  <c r="C31" i="7"/>
  <c r="A31" i="7"/>
  <c r="G31" i="7"/>
  <c r="E31" i="7"/>
  <c r="K31" i="7"/>
  <c r="I31" i="7"/>
  <c r="O31" i="7"/>
  <c r="M31" i="7"/>
  <c r="S31" i="7"/>
  <c r="Q31" i="7"/>
  <c r="W31" i="7"/>
  <c r="U31" i="7"/>
  <c r="AA31" i="7"/>
  <c r="Y31" i="7"/>
  <c r="C32" i="7"/>
  <c r="A32" i="7"/>
  <c r="G32" i="7"/>
  <c r="E32" i="7"/>
  <c r="K32" i="7"/>
  <c r="I32" i="7"/>
  <c r="O32" i="7"/>
  <c r="M32" i="7"/>
  <c r="S32" i="7"/>
  <c r="Q32" i="7"/>
  <c r="W32" i="7"/>
  <c r="U32" i="7"/>
  <c r="AA32" i="7"/>
  <c r="Y32" i="7"/>
  <c r="C33" i="7"/>
  <c r="A33" i="7"/>
  <c r="G33" i="7"/>
  <c r="E33" i="7"/>
  <c r="K33" i="7"/>
  <c r="I33" i="7"/>
  <c r="O33" i="7"/>
  <c r="M33" i="7"/>
  <c r="S33" i="7"/>
  <c r="Q33" i="7"/>
  <c r="W33" i="7"/>
  <c r="U33" i="7"/>
  <c r="AA33" i="7"/>
  <c r="Y33" i="7"/>
  <c r="C36" i="7"/>
  <c r="A36" i="7"/>
  <c r="G36" i="7"/>
  <c r="E36" i="7"/>
  <c r="K36" i="7"/>
  <c r="I36" i="7"/>
  <c r="O36" i="7"/>
  <c r="M36" i="7"/>
  <c r="S36" i="7"/>
  <c r="Q36" i="7"/>
  <c r="C37" i="7"/>
  <c r="A37" i="7"/>
  <c r="G37" i="7"/>
  <c r="E37" i="7"/>
  <c r="K37" i="7"/>
  <c r="O37" i="7"/>
  <c r="M37" i="7"/>
  <c r="S37" i="7"/>
  <c r="Q37" i="7"/>
  <c r="C38" i="7"/>
  <c r="A38" i="7"/>
  <c r="G38" i="7"/>
  <c r="E38" i="7"/>
  <c r="K38" i="7"/>
  <c r="O38" i="7"/>
  <c r="M38" i="7"/>
  <c r="S38" i="7"/>
  <c r="Q38" i="7"/>
  <c r="C39" i="7"/>
  <c r="A39" i="7"/>
  <c r="G39" i="7"/>
  <c r="E39" i="7"/>
  <c r="K39" i="7"/>
  <c r="I39" i="7"/>
  <c r="O39" i="7"/>
  <c r="M39" i="7"/>
  <c r="S39" i="7"/>
  <c r="Q39" i="7"/>
  <c r="C40" i="7"/>
  <c r="A40" i="7"/>
  <c r="G40" i="7"/>
  <c r="E40" i="7"/>
  <c r="K40" i="7"/>
  <c r="I40" i="7"/>
  <c r="O40" i="7"/>
  <c r="M40" i="7"/>
  <c r="S40" i="7"/>
  <c r="Q40" i="7"/>
  <c r="C43" i="7"/>
  <c r="A43" i="7"/>
  <c r="B43" i="7"/>
  <c r="G43" i="7"/>
  <c r="E43" i="7"/>
  <c r="F43" i="7"/>
  <c r="K43" i="7"/>
  <c r="I43" i="7"/>
  <c r="J43" i="7"/>
  <c r="O43" i="7"/>
  <c r="M43" i="7"/>
  <c r="N43" i="7"/>
  <c r="S43" i="7"/>
  <c r="Q43" i="7"/>
  <c r="R43" i="7"/>
  <c r="W43" i="7"/>
  <c r="U43" i="7"/>
  <c r="V43" i="7"/>
  <c r="AA43" i="7"/>
  <c r="Y43" i="7"/>
  <c r="Z43" i="7"/>
  <c r="C44" i="7"/>
  <c r="A44" i="7"/>
  <c r="B44" i="7"/>
  <c r="G44" i="7"/>
  <c r="E44" i="7"/>
  <c r="F44" i="7"/>
  <c r="K44" i="7"/>
  <c r="I44" i="7"/>
  <c r="J44" i="7"/>
  <c r="O44" i="7"/>
  <c r="M44" i="7"/>
  <c r="N44" i="7"/>
  <c r="S44" i="7"/>
  <c r="Q44" i="7"/>
  <c r="R44" i="7"/>
  <c r="W44" i="7"/>
  <c r="U44" i="7"/>
  <c r="V44" i="7"/>
  <c r="AA44" i="7"/>
  <c r="Y44" i="7"/>
  <c r="Z44" i="7"/>
  <c r="C45" i="7"/>
  <c r="A45" i="7"/>
  <c r="B45" i="7"/>
  <c r="G45" i="7"/>
  <c r="E45" i="7"/>
  <c r="F45" i="7"/>
  <c r="K45" i="7"/>
  <c r="I45" i="7"/>
  <c r="J45" i="7"/>
  <c r="O45" i="7"/>
  <c r="M45" i="7"/>
  <c r="N45" i="7"/>
  <c r="S45" i="7"/>
  <c r="Q45" i="7"/>
  <c r="R45" i="7"/>
  <c r="W45" i="7"/>
  <c r="U45" i="7"/>
  <c r="V45" i="7"/>
  <c r="AA45" i="7"/>
  <c r="Y45" i="7"/>
  <c r="Z45" i="7"/>
  <c r="C46" i="7"/>
  <c r="A46" i="7"/>
  <c r="B46" i="7"/>
  <c r="G46" i="7"/>
  <c r="E46" i="7"/>
  <c r="F46" i="7"/>
  <c r="K46" i="7"/>
  <c r="I46" i="7"/>
  <c r="J46" i="7"/>
  <c r="O46" i="7"/>
  <c r="M46" i="7"/>
  <c r="N46" i="7"/>
  <c r="S46" i="7"/>
  <c r="Q46" i="7"/>
  <c r="R46" i="7"/>
  <c r="W46" i="7"/>
  <c r="U46" i="7"/>
  <c r="V46" i="7"/>
  <c r="AA46" i="7"/>
  <c r="Y46" i="7"/>
  <c r="Z46" i="7"/>
  <c r="C47" i="7"/>
  <c r="A47" i="7"/>
  <c r="B47" i="7"/>
  <c r="G47" i="7"/>
  <c r="E47" i="7"/>
  <c r="F47" i="7"/>
  <c r="K47" i="7"/>
  <c r="I47" i="7"/>
  <c r="J47" i="7"/>
  <c r="O47" i="7"/>
  <c r="M47" i="7"/>
  <c r="N47" i="7"/>
  <c r="S47" i="7"/>
  <c r="Q47" i="7"/>
  <c r="R47" i="7"/>
  <c r="W47" i="7"/>
  <c r="U47" i="7"/>
  <c r="V47" i="7"/>
  <c r="AA47" i="7"/>
  <c r="Y47" i="7"/>
  <c r="Z47" i="7"/>
  <c r="C50" i="7"/>
  <c r="A50" i="7"/>
  <c r="B50" i="7"/>
  <c r="G50" i="7"/>
  <c r="E50" i="7"/>
  <c r="F50" i="7"/>
  <c r="C51" i="7"/>
  <c r="A51" i="7"/>
  <c r="B51" i="7"/>
  <c r="G51" i="7"/>
  <c r="E51" i="7"/>
  <c r="F51" i="7"/>
  <c r="C52" i="7"/>
  <c r="A52" i="7"/>
  <c r="B52" i="7"/>
  <c r="G52" i="7"/>
  <c r="E52" i="7"/>
  <c r="F52" i="7"/>
  <c r="C53" i="7"/>
  <c r="A53" i="7"/>
  <c r="B53" i="7"/>
  <c r="G53" i="7"/>
  <c r="E53" i="7"/>
  <c r="F53" i="7"/>
  <c r="C54" i="7"/>
  <c r="A54" i="7"/>
  <c r="B54" i="7"/>
  <c r="G54" i="7"/>
  <c r="E54" i="7"/>
  <c r="F54" i="7"/>
  <c r="C58" i="7"/>
  <c r="A58" i="7"/>
  <c r="B58" i="7"/>
  <c r="G58" i="7"/>
  <c r="E58" i="7"/>
  <c r="F58" i="7"/>
  <c r="C61" i="7"/>
  <c r="A61" i="7"/>
  <c r="B61" i="7"/>
  <c r="G61" i="7"/>
  <c r="E61" i="7"/>
  <c r="F61" i="7"/>
  <c r="B63" i="7"/>
  <c r="C63" i="7"/>
  <c r="D63" i="7"/>
  <c r="E63" i="7"/>
  <c r="F63" i="7"/>
  <c r="G63" i="7"/>
  <c r="H63" i="7"/>
  <c r="E64" i="7"/>
  <c r="F64" i="7"/>
  <c r="G64" i="7"/>
  <c r="H64" i="7"/>
  <c r="B65" i="7"/>
  <c r="C65" i="7"/>
  <c r="D65" i="7"/>
  <c r="E65" i="7"/>
  <c r="F65" i="7"/>
  <c r="G65" i="7"/>
  <c r="H65" i="7"/>
  <c r="B66" i="7"/>
  <c r="C66" i="7"/>
  <c r="D66" i="7"/>
  <c r="E66" i="7"/>
  <c r="F66" i="7"/>
  <c r="G66" i="7"/>
  <c r="H66" i="7"/>
  <c r="E70" i="7"/>
  <c r="F70" i="7"/>
  <c r="G70" i="7"/>
  <c r="H70" i="7"/>
  <c r="B71" i="7"/>
  <c r="C71" i="7"/>
  <c r="D71" i="7"/>
  <c r="E71" i="7"/>
  <c r="F71" i="7"/>
  <c r="G71" i="7"/>
  <c r="H71" i="7"/>
  <c r="B72" i="7"/>
  <c r="C72" i="7"/>
  <c r="D72" i="7"/>
  <c r="E72" i="7"/>
  <c r="F72" i="7"/>
  <c r="G72" i="7"/>
  <c r="H72" i="7"/>
  <c r="B73" i="7"/>
  <c r="C73" i="7"/>
  <c r="D73" i="7"/>
  <c r="E73" i="7"/>
  <c r="F73" i="7"/>
  <c r="G73" i="7"/>
  <c r="H73" i="7"/>
  <c r="B76" i="7"/>
  <c r="C76" i="7"/>
  <c r="D76" i="7"/>
  <c r="B77" i="7"/>
  <c r="C77" i="7"/>
  <c r="D77" i="7"/>
  <c r="B78" i="7"/>
  <c r="C78" i="7"/>
  <c r="D78" i="7"/>
  <c r="B79" i="7"/>
  <c r="C79" i="7"/>
  <c r="D79" i="7"/>
  <c r="B80" i="7"/>
  <c r="C80" i="7"/>
  <c r="D80" i="7"/>
  <c r="B81" i="7"/>
  <c r="C81" i="7"/>
  <c r="D81" i="7"/>
  <c r="B82" i="7"/>
  <c r="C82" i="7"/>
  <c r="D82" i="7"/>
  <c r="B83" i="7"/>
  <c r="C83" i="7"/>
  <c r="D83" i="7"/>
  <c r="B84" i="7"/>
  <c r="C84" i="7"/>
  <c r="D84" i="7"/>
  <c r="B85" i="7"/>
  <c r="C85" i="7"/>
  <c r="D85" i="7"/>
  <c r="B88" i="7"/>
  <c r="C88" i="7"/>
  <c r="D88" i="7"/>
  <c r="B89" i="7"/>
  <c r="C89" i="7"/>
  <c r="D89" i="7"/>
  <c r="B90" i="7"/>
  <c r="C90" i="7"/>
  <c r="D90" i="7"/>
  <c r="B91" i="7"/>
  <c r="C91" i="7"/>
  <c r="D91" i="7"/>
  <c r="B92" i="7"/>
  <c r="C92" i="7"/>
  <c r="D92" i="7"/>
  <c r="B93" i="7"/>
  <c r="C93" i="7"/>
  <c r="D93" i="7"/>
  <c r="B94" i="7"/>
  <c r="C94" i="7"/>
  <c r="D94" i="7"/>
  <c r="B95" i="7"/>
  <c r="C95" i="7"/>
  <c r="D95" i="7"/>
  <c r="B96" i="7"/>
  <c r="C96" i="7"/>
  <c r="D96" i="7"/>
  <c r="B97" i="7"/>
  <c r="C97" i="7"/>
  <c r="D97" i="7"/>
  <c r="I1" i="8"/>
  <c r="J1" i="8"/>
  <c r="K1" i="8"/>
  <c r="L1" i="8"/>
  <c r="M1" i="8"/>
  <c r="N1" i="8"/>
  <c r="A2" i="8"/>
  <c r="E2" i="8"/>
  <c r="F2" i="8"/>
  <c r="G2" i="8"/>
  <c r="H2" i="8"/>
  <c r="A3" i="8"/>
  <c r="E3" i="8"/>
  <c r="F3" i="8"/>
  <c r="G3" i="8"/>
  <c r="H3" i="8"/>
  <c r="A4" i="8"/>
  <c r="E4" i="8"/>
  <c r="F4" i="8"/>
  <c r="G4" i="8"/>
  <c r="H4" i="8"/>
  <c r="A5" i="8"/>
  <c r="E5" i="8"/>
  <c r="F5" i="8"/>
  <c r="G5" i="8"/>
  <c r="H5" i="8"/>
  <c r="A6" i="8"/>
  <c r="E6" i="8"/>
  <c r="F6" i="8"/>
  <c r="G6" i="8"/>
  <c r="H6" i="8"/>
  <c r="A7" i="8"/>
  <c r="E7" i="8"/>
  <c r="F7" i="8"/>
  <c r="G7" i="8"/>
  <c r="H7" i="8"/>
  <c r="A8" i="8"/>
  <c r="E8" i="8"/>
  <c r="F8" i="8"/>
  <c r="G8" i="8"/>
  <c r="H8" i="8"/>
  <c r="A9" i="8"/>
  <c r="E9" i="8"/>
  <c r="F9" i="8"/>
  <c r="G9" i="8"/>
  <c r="H9" i="8"/>
  <c r="A10" i="8"/>
  <c r="E10" i="8"/>
  <c r="F10" i="8"/>
  <c r="G10" i="8"/>
  <c r="H10" i="8"/>
  <c r="A11" i="8"/>
  <c r="E11" i="8"/>
  <c r="F11" i="8"/>
  <c r="G11" i="8"/>
  <c r="H11" i="8"/>
  <c r="A12" i="8"/>
  <c r="E12" i="8"/>
  <c r="F12" i="8"/>
  <c r="G12" i="8"/>
  <c r="H12" i="8"/>
  <c r="A13" i="8"/>
  <c r="E13" i="8"/>
  <c r="F13" i="8"/>
  <c r="G13" i="8"/>
  <c r="H13" i="8"/>
  <c r="A14" i="8"/>
  <c r="E14" i="8"/>
  <c r="F14" i="8"/>
  <c r="G14" i="8"/>
  <c r="H14" i="8"/>
  <c r="A15" i="8"/>
  <c r="E15" i="8"/>
  <c r="F15" i="8"/>
  <c r="G15" i="8"/>
  <c r="H15" i="8"/>
  <c r="A16" i="8"/>
  <c r="E16" i="8"/>
  <c r="F16" i="8"/>
  <c r="G16" i="8"/>
  <c r="H16" i="8"/>
  <c r="A17" i="8"/>
  <c r="E17" i="8"/>
  <c r="F17" i="8"/>
  <c r="G17" i="8"/>
  <c r="H17" i="8"/>
  <c r="A18" i="8"/>
  <c r="E18" i="8"/>
  <c r="F18" i="8"/>
  <c r="G18" i="8"/>
  <c r="H18" i="8"/>
  <c r="A19" i="8"/>
  <c r="E19" i="8"/>
  <c r="F19" i="8"/>
  <c r="G19" i="8"/>
  <c r="H19" i="8"/>
  <c r="A20" i="8"/>
  <c r="E20" i="8"/>
  <c r="F20" i="8"/>
  <c r="G20" i="8"/>
  <c r="H20" i="8"/>
  <c r="A21" i="8"/>
  <c r="E21" i="8"/>
  <c r="F21" i="8"/>
  <c r="G21" i="8"/>
  <c r="H21" i="8"/>
  <c r="A22" i="8"/>
  <c r="E22" i="8"/>
  <c r="F22" i="8"/>
  <c r="G22" i="8"/>
  <c r="H22" i="8"/>
  <c r="A23" i="8"/>
  <c r="E23" i="8"/>
  <c r="F23" i="8"/>
  <c r="G23" i="8"/>
  <c r="H23" i="8"/>
  <c r="A24" i="8"/>
  <c r="E24" i="8"/>
  <c r="F24" i="8"/>
  <c r="G24" i="8"/>
  <c r="H24" i="8"/>
  <c r="A25" i="8"/>
  <c r="E25" i="8"/>
  <c r="F25" i="8"/>
  <c r="G25" i="8"/>
  <c r="H25" i="8"/>
  <c r="A26" i="8"/>
  <c r="E26" i="8"/>
  <c r="F26" i="8"/>
  <c r="G26" i="8"/>
  <c r="H26" i="8"/>
  <c r="A27" i="8"/>
  <c r="E27" i="8"/>
  <c r="F27" i="8"/>
  <c r="G27" i="8"/>
  <c r="H27" i="8"/>
  <c r="A28" i="8"/>
  <c r="E28" i="8"/>
  <c r="F28" i="8"/>
  <c r="G28" i="8"/>
  <c r="H28" i="8"/>
  <c r="A29" i="8"/>
  <c r="E29" i="8"/>
  <c r="F29" i="8"/>
  <c r="G29" i="8"/>
  <c r="H29" i="8"/>
  <c r="A30" i="8"/>
  <c r="E30" i="8"/>
  <c r="F30" i="8"/>
  <c r="G30" i="8"/>
  <c r="H30" i="8"/>
  <c r="A31" i="8"/>
  <c r="E31" i="8"/>
  <c r="F31" i="8"/>
  <c r="G31" i="8"/>
  <c r="H31" i="8"/>
  <c r="A32" i="8"/>
  <c r="E32" i="8"/>
  <c r="F32" i="8"/>
  <c r="G32" i="8"/>
  <c r="H32" i="8"/>
  <c r="A33" i="8"/>
  <c r="E33" i="8"/>
  <c r="F33" i="8"/>
  <c r="G33" i="8"/>
  <c r="H33" i="8"/>
  <c r="A34" i="8"/>
  <c r="E34" i="8"/>
  <c r="F34" i="8"/>
  <c r="G34" i="8"/>
  <c r="H34" i="8"/>
  <c r="A35" i="8"/>
  <c r="E35" i="8"/>
  <c r="F35" i="8"/>
  <c r="G35" i="8"/>
  <c r="H35" i="8"/>
  <c r="A36" i="8"/>
  <c r="E36" i="8"/>
  <c r="F36" i="8"/>
  <c r="H36" i="8"/>
  <c r="A37" i="8"/>
  <c r="E37" i="8"/>
  <c r="F37" i="8"/>
  <c r="G37" i="8"/>
  <c r="H37" i="8"/>
  <c r="A38" i="8"/>
  <c r="E38" i="8"/>
  <c r="F38" i="8"/>
  <c r="G38" i="8"/>
  <c r="H38" i="8"/>
  <c r="A39" i="8"/>
  <c r="E39" i="8"/>
  <c r="F39" i="8"/>
  <c r="G39" i="8"/>
  <c r="H39" i="8"/>
  <c r="A40" i="8"/>
  <c r="E40" i="8"/>
  <c r="F40" i="8"/>
  <c r="G40" i="8"/>
  <c r="H40" i="8"/>
  <c r="A41" i="8"/>
  <c r="E41" i="8"/>
  <c r="F41" i="8"/>
  <c r="G41" i="8"/>
  <c r="H41" i="8"/>
  <c r="A42" i="8"/>
  <c r="E42" i="8"/>
  <c r="F42" i="8"/>
  <c r="G42" i="8"/>
  <c r="H42" i="8"/>
  <c r="A43" i="8"/>
  <c r="E43" i="8"/>
  <c r="F43" i="8"/>
  <c r="G43" i="8"/>
  <c r="H43" i="8"/>
  <c r="A44" i="8"/>
  <c r="E44" i="8"/>
  <c r="F44" i="8"/>
  <c r="G44" i="8"/>
  <c r="H44" i="8"/>
  <c r="A45" i="8"/>
  <c r="E45" i="8"/>
  <c r="F45" i="8"/>
  <c r="G45" i="8"/>
  <c r="H45" i="8"/>
  <c r="A46" i="8"/>
  <c r="E46" i="8"/>
  <c r="F46" i="8"/>
  <c r="G46" i="8"/>
  <c r="H46" i="8"/>
  <c r="A47" i="8"/>
  <c r="E47" i="8"/>
  <c r="F47" i="8"/>
  <c r="G47" i="8"/>
  <c r="H47" i="8"/>
  <c r="A48" i="8"/>
  <c r="E48" i="8"/>
  <c r="F48" i="8"/>
  <c r="G48" i="8"/>
  <c r="H48" i="8"/>
  <c r="A49" i="8"/>
  <c r="E49" i="8"/>
  <c r="F49" i="8"/>
  <c r="G49" i="8"/>
  <c r="H49" i="8"/>
  <c r="A50" i="8"/>
  <c r="E50" i="8"/>
  <c r="F50" i="8"/>
  <c r="G50" i="8"/>
  <c r="H50" i="8"/>
  <c r="A51" i="8"/>
  <c r="E51" i="8"/>
  <c r="F51" i="8"/>
  <c r="H51" i="8"/>
  <c r="A52" i="8"/>
  <c r="E52" i="8"/>
  <c r="F52" i="8"/>
  <c r="G52" i="8"/>
  <c r="H52" i="8"/>
  <c r="A53" i="8"/>
  <c r="D53" i="8"/>
  <c r="G53" i="8"/>
  <c r="H53" i="8"/>
  <c r="E55" i="8"/>
  <c r="G55" i="8"/>
  <c r="B9" i="10"/>
  <c r="G2" i="9"/>
  <c r="C9" i="10"/>
  <c r="G3" i="9"/>
  <c r="D9" i="10"/>
  <c r="G4" i="9"/>
  <c r="E9" i="10"/>
  <c r="G5" i="9"/>
  <c r="F9" i="10"/>
  <c r="G6" i="9"/>
  <c r="G9" i="10"/>
  <c r="G7" i="9"/>
  <c r="H9" i="10"/>
  <c r="G8" i="9"/>
  <c r="I9" i="10"/>
  <c r="G9" i="9"/>
  <c r="J9" i="10"/>
  <c r="G10" i="9"/>
  <c r="K9" i="10"/>
  <c r="G11" i="9"/>
  <c r="L9" i="10"/>
  <c r="G12" i="9"/>
  <c r="M9" i="10"/>
  <c r="G13" i="9"/>
  <c r="N9" i="10"/>
  <c r="G14" i="9"/>
  <c r="O9" i="10"/>
  <c r="G15" i="9"/>
  <c r="P9" i="10"/>
  <c r="G16" i="9"/>
  <c r="Q9" i="10"/>
  <c r="G17" i="9"/>
  <c r="R9" i="10"/>
  <c r="G18" i="9"/>
  <c r="S9" i="10"/>
  <c r="G19" i="9"/>
  <c r="B1" i="10"/>
  <c r="C1" i="10"/>
  <c r="D1" i="10"/>
  <c r="E1" i="10"/>
  <c r="F1" i="10"/>
  <c r="G1" i="10"/>
  <c r="H1" i="10"/>
  <c r="I1" i="10"/>
  <c r="J1" i="10"/>
  <c r="K1" i="10"/>
  <c r="L1" i="10"/>
  <c r="M1" i="10"/>
  <c r="N1" i="10"/>
  <c r="O1" i="10"/>
  <c r="P1" i="10"/>
  <c r="Q1" i="10"/>
  <c r="R1" i="10"/>
  <c r="S1" i="10"/>
  <c r="B3" i="10"/>
  <c r="C3" i="10"/>
  <c r="D3" i="10"/>
  <c r="E3" i="10"/>
  <c r="F3" i="10"/>
  <c r="G3" i="10"/>
  <c r="H3" i="10"/>
  <c r="I3" i="10"/>
  <c r="J3" i="10"/>
  <c r="K3" i="10"/>
  <c r="L3" i="10"/>
  <c r="M3" i="10"/>
  <c r="N3" i="10"/>
  <c r="O3" i="10"/>
  <c r="P3" i="10"/>
  <c r="Q3" i="10"/>
  <c r="R3" i="10"/>
  <c r="S3" i="10"/>
  <c r="B4" i="10"/>
  <c r="C4" i="10"/>
  <c r="D4" i="10"/>
  <c r="E4" i="10"/>
  <c r="F4" i="10"/>
  <c r="G4" i="10"/>
  <c r="H4" i="10"/>
  <c r="I4" i="10"/>
  <c r="J4" i="10"/>
  <c r="K4" i="10"/>
  <c r="L4" i="10"/>
  <c r="M4" i="10"/>
  <c r="N4" i="10"/>
  <c r="O4" i="10"/>
  <c r="P4" i="10"/>
  <c r="Q4" i="10"/>
  <c r="R4" i="10"/>
  <c r="S4" i="10"/>
  <c r="B5" i="10"/>
  <c r="C5" i="10"/>
  <c r="D5" i="10"/>
  <c r="E5" i="10"/>
  <c r="F5" i="10"/>
  <c r="G5" i="10"/>
  <c r="H5" i="10"/>
  <c r="I5" i="10"/>
  <c r="J5" i="10"/>
  <c r="K5" i="10"/>
  <c r="L5" i="10"/>
  <c r="M5" i="10"/>
  <c r="N5" i="10"/>
  <c r="O5" i="10"/>
  <c r="P5" i="10"/>
  <c r="Q5" i="10"/>
  <c r="R5" i="10"/>
  <c r="S5" i="10"/>
  <c r="B6" i="10"/>
  <c r="C6" i="10"/>
  <c r="D6" i="10"/>
  <c r="E6" i="10"/>
  <c r="F6" i="10"/>
  <c r="G6" i="10"/>
  <c r="H6" i="10"/>
  <c r="I6" i="10"/>
  <c r="J6" i="10"/>
  <c r="K6" i="10"/>
  <c r="L6" i="10"/>
  <c r="M6" i="10"/>
  <c r="N6" i="10"/>
  <c r="O6" i="10"/>
  <c r="P6" i="10"/>
  <c r="Q6" i="10"/>
  <c r="R6" i="10"/>
  <c r="S6" i="10"/>
  <c r="B7" i="10"/>
  <c r="C7" i="10"/>
  <c r="D7" i="10"/>
  <c r="E7" i="10"/>
  <c r="F7" i="10"/>
  <c r="G7" i="10"/>
  <c r="H7" i="10"/>
  <c r="I7" i="10"/>
  <c r="J7" i="10"/>
  <c r="K7" i="10"/>
  <c r="L7" i="10"/>
  <c r="M7" i="10"/>
  <c r="N7" i="10"/>
  <c r="O7" i="10"/>
  <c r="P7" i="10"/>
  <c r="Q7" i="10"/>
  <c r="R7" i="10"/>
  <c r="S7" i="10"/>
  <c r="B8" i="10"/>
  <c r="C8" i="10"/>
  <c r="D8" i="10"/>
  <c r="E8" i="10"/>
  <c r="F8" i="10"/>
  <c r="G8" i="10"/>
  <c r="H8" i="10"/>
  <c r="I8" i="10"/>
  <c r="J8" i="10"/>
  <c r="K8" i="10"/>
  <c r="L8" i="10"/>
  <c r="M8" i="10"/>
  <c r="N8" i="10"/>
  <c r="O8" i="10"/>
  <c r="P8" i="10"/>
  <c r="Q8" i="10"/>
  <c r="R8" i="10"/>
  <c r="S8" i="10"/>
  <c r="S169" i="10"/>
  <c r="A3" i="12"/>
  <c r="A4" i="12"/>
  <c r="A5" i="12"/>
  <c r="A6" i="12"/>
  <c r="A7" i="12"/>
  <c r="A8" i="12"/>
  <c r="A9" i="12"/>
  <c r="A10" i="12"/>
  <c r="A11" i="12"/>
  <c r="A12" i="12"/>
  <c r="A13" i="12"/>
  <c r="A14" i="12"/>
  <c r="A15" i="12"/>
  <c r="A16" i="12"/>
  <c r="A17" i="12"/>
  <c r="A18" i="12"/>
  <c r="A19" i="12"/>
  <c r="A20" i="12"/>
  <c r="A21" i="12"/>
  <c r="A22" i="12"/>
  <c r="A23" i="12"/>
  <c r="A24" i="12"/>
  <c r="A25" i="12"/>
  <c r="A26" i="12"/>
  <c r="A27" i="12"/>
  <c r="A28" i="12"/>
  <c r="A29" i="12"/>
  <c r="A30" i="12"/>
  <c r="A31" i="12"/>
  <c r="A32" i="12"/>
  <c r="A33" i="12"/>
  <c r="A34" i="12"/>
  <c r="A35" i="12"/>
  <c r="A36" i="12"/>
  <c r="A37" i="12"/>
  <c r="A38" i="12"/>
  <c r="A39" i="12"/>
  <c r="A40" i="12"/>
  <c r="A41" i="12"/>
  <c r="A42" i="12"/>
  <c r="A43" i="12"/>
  <c r="A44" i="12"/>
  <c r="A45" i="12"/>
  <c r="A46" i="12"/>
  <c r="A47" i="12"/>
  <c r="A48" i="12"/>
  <c r="A49" i="12"/>
  <c r="A50" i="12"/>
  <c r="A51" i="12"/>
  <c r="A52" i="12"/>
  <c r="A53" i="12"/>
</calcChain>
</file>

<file path=xl/comments1.xml><?xml version="1.0" encoding="utf-8"?>
<comments xmlns="http://schemas.openxmlformats.org/spreadsheetml/2006/main">
  <authors>
    <author>Dave Leip</author>
    <author>David Leip</author>
  </authors>
  <commentList>
    <comment ref="A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To expand all rows, click on the "2" at left.  To contract all rows, click on the "1" at left.  To expand an individual state, click the "+" button left of the state name.</t>
        </r>
      </text>
    </comment>
    <comment ref="BC78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Diebold AccuVote optical Scanner.</t>
        </r>
      </text>
    </comment>
    <comment ref="W93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 Qualified write-in: 0.  Figures here include tabulations from individual county election agencies - incomplete).</t>
        </r>
      </text>
    </comment>
    <comment ref="P207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Figure obtained from San Bernardino Registrar of Voters.  Not included in CA Statement of Vote.</t>
        </r>
      </text>
    </comment>
    <comment ref="W208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original canvass figure: 2.  Based on revised write-in figures 1/4/05</t>
        </r>
      </text>
    </comment>
    <comment ref="Y208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original canvass figure: 8.  Based on revised write-in figures 1/4/05</t>
        </r>
      </text>
    </comment>
    <comment ref="P230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Corrected omission from SOV of votes from San Bernardino county. Official: 20,714</t>
        </r>
      </text>
    </comment>
    <comment ref="W230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Corrected write-in vote from San Diego County.  Official: 91</t>
        </r>
      </text>
    </comment>
    <comment ref="Y230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Corrected write-in vote from San Diego County.  Official: 49</t>
        </r>
      </text>
    </comment>
    <comment ref="Q249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original returns has 3</t>
        </r>
      </text>
    </comment>
    <comment ref="N260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Original returns had 1,663</t>
        </r>
      </text>
    </comment>
    <comment ref="O260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original returns had 1,700</t>
        </r>
      </text>
    </comment>
    <comment ref="O406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24,832 (from precinct sheet).  Hand-written special write-in votes on Carroll County Election Summary Report increases Bush total to 24,837</t>
        </r>
      </text>
    </comment>
    <comment ref="N505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Official: 39,262.  Added provisional votes per County SOVC.</t>
        </r>
      </text>
    </comment>
    <comment ref="O505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Official: 29,764  Added provisional votes per County SOVC.</t>
        </r>
      </text>
    </comment>
    <comment ref="N530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Official: 5,986.  One provisional vote added per County SOVC</t>
        </r>
      </text>
    </comment>
    <comment ref="N544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Official: 1,366,149.  Added provisional votes in Richmond and Walker Counties per County SOVC</t>
        </r>
      </text>
    </comment>
    <comment ref="O544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Official: 1,914,254  Added provisional votes in Richmond County per County SOVC</t>
        </r>
      </text>
    </comment>
    <comment ref="W544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 Qualified write-in: 46.  Figures here include tabulations from individual county election agencies - incomplete).</t>
        </r>
      </text>
    </comment>
    <comment ref="T1500" authorId="1">
      <text>
        <r>
          <rPr>
            <b/>
            <sz val="9"/>
            <color indexed="81"/>
            <rFont val="Geneva"/>
          </rPr>
          <t>David Leip:</t>
        </r>
        <r>
          <rPr>
            <sz val="9"/>
            <color indexed="81"/>
            <rFont val="Geneva"/>
          </rPr>
          <t xml:space="preserve">
Total listed as 0.</t>
        </r>
      </text>
    </comment>
    <comment ref="W1509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Write-ins from Precinct sheets.</t>
        </r>
      </text>
    </comment>
    <comment ref="A1558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Kansas City included with Jackson County</t>
        </r>
      </text>
    </comment>
    <comment ref="W1932" authorId="1">
      <text>
        <r>
          <rPr>
            <b/>
            <sz val="9"/>
            <color indexed="81"/>
            <rFont val="Geneva"/>
          </rPr>
          <t>David Leip:</t>
        </r>
        <r>
          <rPr>
            <sz val="9"/>
            <color indexed="81"/>
            <rFont val="Geneva"/>
          </rPr>
          <t xml:space="preserve">
Total "Write-ins" for two qualified write-in candidates = 12.  Other write-ins are from county canvasses. </t>
        </r>
      </text>
    </comment>
    <comment ref="P2365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data not available by County</t>
        </r>
      </text>
    </comment>
    <comment ref="W2365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Data not available by County.</t>
        </r>
      </text>
    </comment>
    <comment ref="N2537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Corrected per county report (Official Statewide report double-counted votes)</t>
        </r>
      </text>
    </comment>
    <comment ref="O2537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Corrected per county report (Official Statewide report double-counted votes)</t>
        </r>
      </text>
    </comment>
    <comment ref="P2537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Corrected per county report (Official Statewide report double-counted votes)</t>
        </r>
      </text>
    </comment>
    <comment ref="Q2537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Corrected per county report (Official Statewide report double-counted votes)</t>
        </r>
      </text>
    </comment>
    <comment ref="R2537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Corrected per county report (Official Statewide report double-counted votes)</t>
        </r>
      </text>
    </comment>
    <comment ref="N2585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Corrected double-count in Lake County.  Official result is 1,036,477</t>
        </r>
      </text>
    </comment>
    <comment ref="O2585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Corrected double-count in Lake County.  Official result is 1,384,375</t>
        </r>
      </text>
    </comment>
    <comment ref="P2585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Corrected double-count in Lake County.  Official result is 8,992</t>
        </r>
      </text>
    </comment>
    <comment ref="Q2585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Corrected double-count in Lake County.  Official result is 4,866</t>
        </r>
      </text>
    </comment>
    <comment ref="R2585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Corrected double-count in Lake County.  Official result is 2,570</t>
        </r>
      </text>
    </comment>
    <comment ref="P3024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write-ins by county included in the "Write-ins" column.</t>
        </r>
      </text>
    </comment>
    <comment ref="S3024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write-ins by county included in the "Write-ins" column.</t>
        </r>
      </text>
    </comment>
    <comment ref="U3024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write-ins by county included in the "Write-ins" column.</t>
        </r>
      </text>
    </comment>
    <comment ref="W3024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Total figure deducts write-ins for Nader, Cobb, and Brown (these are not tabulated by County separately.)</t>
        </r>
      </text>
    </comment>
  </commentList>
</comments>
</file>

<file path=xl/comments2.xml><?xml version="1.0" encoding="utf-8"?>
<comments xmlns="http://schemas.openxmlformats.org/spreadsheetml/2006/main">
  <authors>
    <author>David Leip</author>
    <author>Dave Leip</author>
  </authors>
  <commentList>
    <comment ref="A191" authorId="0">
      <text>
        <r>
          <rPr>
            <b/>
            <sz val="9"/>
            <color indexed="81"/>
            <rFont val="Geneva"/>
          </rPr>
          <t>David Leip:</t>
        </r>
        <r>
          <rPr>
            <sz val="9"/>
            <color indexed="81"/>
            <rFont val="Geneva"/>
          </rPr>
          <t xml:space="preserve">
Includes T11 R14 Twp.</t>
        </r>
      </text>
    </comment>
    <comment ref="A217" authorId="1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Includes E Plantation</t>
        </r>
      </text>
    </comment>
    <comment ref="A228" authorId="0">
      <text>
        <r>
          <rPr>
            <b/>
            <sz val="9"/>
            <color indexed="81"/>
            <rFont val="Geneva"/>
          </rPr>
          <t>David Leip:</t>
        </r>
        <r>
          <rPr>
            <sz val="9"/>
            <color indexed="81"/>
            <rFont val="Geneva"/>
          </rPr>
          <t xml:space="preserve">
Includes T7 R5 Twp. and TD R2 Twp.</t>
        </r>
      </text>
    </comment>
    <comment ref="A260" authorId="0">
      <text>
        <r>
          <rPr>
            <b/>
            <sz val="9"/>
            <color indexed="81"/>
            <rFont val="Geneva"/>
          </rPr>
          <t>David Leip:</t>
        </r>
        <r>
          <rPr>
            <sz val="9"/>
            <color indexed="81"/>
            <rFont val="Geneva"/>
          </rPr>
          <t xml:space="preserve">
Includes T11 R4 Twp.</t>
        </r>
      </text>
    </comment>
    <comment ref="A262" authorId="0">
      <text>
        <r>
          <rPr>
            <b/>
            <sz val="9"/>
            <color indexed="81"/>
            <rFont val="Geneva"/>
          </rPr>
          <t>David Leip:</t>
        </r>
        <r>
          <rPr>
            <sz val="9"/>
            <color indexed="81"/>
            <rFont val="Geneva"/>
          </rPr>
          <t xml:space="preserve">
Includes No. 19 Twp.</t>
        </r>
      </text>
    </comment>
    <comment ref="A268" authorId="0">
      <text>
        <r>
          <rPr>
            <b/>
            <sz val="9"/>
            <color indexed="81"/>
            <rFont val="Geneva"/>
          </rPr>
          <t>David Leip:</t>
        </r>
        <r>
          <rPr>
            <sz val="9"/>
            <color indexed="81"/>
            <rFont val="Geneva"/>
          </rPr>
          <t xml:space="preserve">
Includes Mattamiscontis Twp.</t>
        </r>
      </text>
    </comment>
    <comment ref="A278" authorId="0">
      <text>
        <r>
          <rPr>
            <b/>
            <sz val="9"/>
            <color indexed="81"/>
            <rFont val="Geneva"/>
          </rPr>
          <t>David Leip:</t>
        </r>
        <r>
          <rPr>
            <sz val="9"/>
            <color indexed="81"/>
            <rFont val="Geneva"/>
          </rPr>
          <t xml:space="preserve">
Includes Langtown Twp.</t>
        </r>
      </text>
    </comment>
    <comment ref="A319" authorId="0">
      <text>
        <r>
          <rPr>
            <b/>
            <sz val="9"/>
            <color indexed="81"/>
            <rFont val="Geneva"/>
          </rPr>
          <t>David Leip:</t>
        </r>
        <r>
          <rPr>
            <sz val="9"/>
            <color indexed="81"/>
            <rFont val="Geneva"/>
          </rPr>
          <t xml:space="preserve">
Includes Argyle Twp.</t>
        </r>
      </text>
    </comment>
    <comment ref="A338" authorId="0">
      <text>
        <r>
          <rPr>
            <b/>
            <sz val="9"/>
            <color indexed="81"/>
            <rFont val="Geneva"/>
          </rPr>
          <t>David Leip:</t>
        </r>
        <r>
          <rPr>
            <sz val="9"/>
            <color indexed="81"/>
            <rFont val="Geneva"/>
          </rPr>
          <t xml:space="preserve">
Includes Salem Twp.</t>
        </r>
      </text>
    </comment>
    <comment ref="A439" authorId="0">
      <text>
        <r>
          <rPr>
            <b/>
            <sz val="9"/>
            <color indexed="81"/>
            <rFont val="Geneva"/>
          </rPr>
          <t>David Leip:</t>
        </r>
        <r>
          <rPr>
            <sz val="9"/>
            <color indexed="81"/>
            <rFont val="Geneva"/>
          </rPr>
          <t xml:space="preserve">
Includes Molunkus Twp.</t>
        </r>
      </text>
    </comment>
    <comment ref="A462" authorId="0">
      <text>
        <r>
          <rPr>
            <b/>
            <sz val="9"/>
            <color indexed="81"/>
            <rFont val="Geneva"/>
          </rPr>
          <t>David Leip:</t>
        </r>
        <r>
          <rPr>
            <sz val="9"/>
            <color indexed="81"/>
            <rFont val="Geneva"/>
          </rPr>
          <t xml:space="preserve">
Includes Greenfield Twp.</t>
        </r>
      </text>
    </comment>
    <comment ref="A465" authorId="0">
      <text>
        <r>
          <rPr>
            <b/>
            <sz val="9"/>
            <color indexed="81"/>
            <rFont val="Geneva"/>
          </rPr>
          <t>David Leip:</t>
        </r>
        <r>
          <rPr>
            <sz val="9"/>
            <color indexed="81"/>
            <rFont val="Geneva"/>
          </rPr>
          <t xml:space="preserve">
Includes Adamstown and Cupsuptic Twp.</t>
        </r>
      </text>
    </comment>
    <comment ref="A470" authorId="0">
      <text>
        <r>
          <rPr>
            <b/>
            <sz val="9"/>
            <color indexed="81"/>
            <rFont val="Geneva"/>
          </rPr>
          <t>David Leip:</t>
        </r>
        <r>
          <rPr>
            <sz val="9"/>
            <color indexed="81"/>
            <rFont val="Geneva"/>
          </rPr>
          <t xml:space="preserve">
Includes Elliottsville Twp.</t>
        </r>
      </text>
    </comment>
    <comment ref="A502" authorId="0">
      <text>
        <r>
          <rPr>
            <b/>
            <sz val="9"/>
            <color indexed="81"/>
            <rFont val="Geneva"/>
          </rPr>
          <t>David Leip:</t>
        </r>
        <r>
          <rPr>
            <sz val="9"/>
            <color indexed="81"/>
            <rFont val="Geneva"/>
          </rPr>
          <t xml:space="preserve">
Includes No. 7 Twp.</t>
        </r>
      </text>
    </comment>
    <comment ref="AO531" authorId="1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made same as Indian Island</t>
        </r>
      </text>
    </comment>
    <comment ref="A544" authorId="0">
      <text>
        <r>
          <rPr>
            <b/>
            <sz val="9"/>
            <color indexed="81"/>
            <rFont val="Geneva"/>
          </rPr>
          <t>David Leip:</t>
        </r>
        <r>
          <rPr>
            <sz val="9"/>
            <color indexed="81"/>
            <rFont val="Geneva"/>
          </rPr>
          <t xml:space="preserve">
Includes T15 R9 Twp. and T18 R10 Twp.</t>
        </r>
      </text>
    </comment>
    <comment ref="A593" authorId="0">
      <text>
        <r>
          <rPr>
            <b/>
            <sz val="9"/>
            <color indexed="81"/>
            <rFont val="Geneva"/>
          </rPr>
          <t>David Leip:</t>
        </r>
        <r>
          <rPr>
            <sz val="9"/>
            <color indexed="81"/>
            <rFont val="Geneva"/>
          </rPr>
          <t xml:space="preserve">
Includes Concord Twp.</t>
        </r>
      </text>
    </comment>
    <comment ref="A621" authorId="0">
      <text>
        <r>
          <rPr>
            <b/>
            <sz val="9"/>
            <color indexed="81"/>
            <rFont val="Geneva"/>
          </rPr>
          <t>David Leip:</t>
        </r>
        <r>
          <rPr>
            <sz val="9"/>
            <color indexed="81"/>
            <rFont val="Geneva"/>
          </rPr>
          <t xml:space="preserve">
Includes No. 28 Twp.</t>
        </r>
      </text>
    </comment>
    <comment ref="A672" authorId="0">
      <text>
        <r>
          <rPr>
            <b/>
            <sz val="9"/>
            <color indexed="81"/>
            <rFont val="Geneva"/>
          </rPr>
          <t>David Leip:</t>
        </r>
        <r>
          <rPr>
            <sz val="9"/>
            <color indexed="81"/>
            <rFont val="Geneva"/>
          </rPr>
          <t xml:space="preserve">
Includes Trescott Twp.</t>
        </r>
      </text>
    </comment>
    <comment ref="A682" authorId="0">
      <text>
        <r>
          <rPr>
            <b/>
            <sz val="9"/>
            <color indexed="81"/>
            <rFont val="Geneva"/>
          </rPr>
          <t>David Leip:</t>
        </r>
        <r>
          <rPr>
            <sz val="9"/>
            <color indexed="81"/>
            <rFont val="Geneva"/>
          </rPr>
          <t xml:space="preserve">
Includes: T15 R6 Twp.</t>
        </r>
      </text>
    </comment>
  </commentList>
</comments>
</file>

<file path=xl/comments3.xml><?xml version="1.0" encoding="utf-8"?>
<comments xmlns="http://schemas.openxmlformats.org/spreadsheetml/2006/main">
  <authors>
    <author>Dave Leip</author>
  </authors>
  <commentList>
    <comment ref="B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Data from U.S. Census Bureau</t>
        </r>
      </text>
    </comment>
    <comment ref="C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Data from FEC.</t>
        </r>
      </text>
    </comment>
  </commentList>
</comments>
</file>

<file path=xl/comments4.xml><?xml version="1.0" encoding="utf-8"?>
<comments xmlns="http://schemas.openxmlformats.org/spreadsheetml/2006/main">
  <authors>
    <author>Dave Leip</author>
  </authors>
  <commentList>
    <comment ref="C16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Marilyn Chambers Taylor</t>
        </r>
      </text>
    </comment>
  </commentList>
</comments>
</file>

<file path=xl/comments5.xml><?xml version="1.0" encoding="utf-8"?>
<comments xmlns="http://schemas.openxmlformats.org/spreadsheetml/2006/main">
  <authors>
    <author>Dave Leip</author>
  </authors>
  <commentList>
    <comment ref="F17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American Constitution</t>
        </r>
      </text>
    </comment>
    <comment ref="I30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Protecting Working Families</t>
        </r>
      </text>
    </comment>
    <comment ref="B44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Allso on Working Families ballot line.</t>
        </r>
      </text>
    </comment>
    <comment ref="C44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Also on Conservative ballot line.</t>
        </r>
      </text>
    </comment>
    <comment ref="D44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Also on Peace &amp; Justice ballot line.</t>
        </r>
      </text>
    </comment>
    <comment ref="D97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Note: Peter Camejo listed as VP on Peace &amp; Justice ballot line.</t>
        </r>
      </text>
    </comment>
  </commentList>
</comments>
</file>

<file path=xl/sharedStrings.xml><?xml version="1.0" encoding="utf-8"?>
<sst xmlns="http://schemas.openxmlformats.org/spreadsheetml/2006/main" count="38820" uniqueCount="5474">
  <si>
    <t>Kerry was on the ballot as Democratic-Farmer-Labor</t>
  </si>
  <si>
    <t>November 2, 2004 South Carolina Statewide General Election Official Results President and Vice President</t>
  </si>
  <si>
    <t>79530</t>
  </si>
  <si>
    <t>79740</t>
  </si>
  <si>
    <t>79915</t>
  </si>
  <si>
    <t>79985</t>
  </si>
  <si>
    <t>Passamaquoddy Pleasant Point</t>
  </si>
  <si>
    <t>79865</t>
  </si>
  <si>
    <t>80040</t>
  </si>
  <si>
    <t>63480</t>
  </si>
  <si>
    <t>63970</t>
  </si>
  <si>
    <t>65370</t>
  </si>
  <si>
    <t>65930</t>
  </si>
  <si>
    <t>66210</t>
  </si>
  <si>
    <t>66420</t>
  </si>
  <si>
    <t>67400</t>
  </si>
  <si>
    <t>14555</t>
  </si>
  <si>
    <t>14905</t>
  </si>
  <si>
    <t>61840</t>
  </si>
  <si>
    <t>Utah State Elections Office</t>
  </si>
  <si>
    <t>North Adams</t>
  </si>
  <si>
    <t>Updated Clackamas and Grant Counties</t>
  </si>
  <si>
    <t>Updated to Official Results</t>
  </si>
  <si>
    <t>Updated Kerry vote in Lincoln County</t>
  </si>
  <si>
    <t>62875</t>
  </si>
  <si>
    <t>63175</t>
  </si>
  <si>
    <t>63550</t>
  </si>
  <si>
    <t>63775</t>
  </si>
  <si>
    <t>James Clymer</t>
  </si>
  <si>
    <t>58375</t>
  </si>
  <si>
    <t>71480</t>
  </si>
  <si>
    <t>260</t>
  </si>
  <si>
    <t>72390</t>
  </si>
  <si>
    <t>72495</t>
  </si>
  <si>
    <t>56795</t>
  </si>
  <si>
    <t>57600</t>
  </si>
  <si>
    <t>57775</t>
  </si>
  <si>
    <t>03950</t>
  </si>
  <si>
    <t>Total Area</t>
  </si>
  <si>
    <t>Water Area</t>
  </si>
  <si>
    <t>58600</t>
  </si>
  <si>
    <t>59125</t>
  </si>
  <si>
    <t>30945</t>
  </si>
  <si>
    <t>State of Delaware - Election System Official Election Results Statewide Results by Election District 11/02/04 General</t>
  </si>
  <si>
    <t>Version</t>
  </si>
  <si>
    <t>Wisconsin State Elections Board Canvass Summary Fall General Election - 11/02/2004</t>
  </si>
  <si>
    <t>Atkinson and Gilmanton Academy Grant</t>
  </si>
  <si>
    <t>Beans Purchase</t>
  </si>
  <si>
    <t>Chandlers Purchase</t>
  </si>
  <si>
    <t>North Oxford</t>
  </si>
  <si>
    <t>15125</t>
  </si>
  <si>
    <t>32715</t>
  </si>
  <si>
    <t>52575</t>
  </si>
  <si>
    <t>138</t>
  </si>
  <si>
    <t>71755</t>
  </si>
  <si>
    <t>52710</t>
  </si>
  <si>
    <t>86165</t>
  </si>
  <si>
    <t>07980</t>
  </si>
  <si>
    <t>71620</t>
  </si>
  <si>
    <t>71670</t>
  </si>
  <si>
    <t>Democratic-N.P.L.</t>
  </si>
  <si>
    <t>09725</t>
  </si>
  <si>
    <t>09935</t>
  </si>
  <si>
    <t>10005</t>
  </si>
  <si>
    <t>10180</t>
  </si>
  <si>
    <t>10495</t>
  </si>
  <si>
    <t>62290</t>
  </si>
  <si>
    <t>Updated to Official Results (state-level only)</t>
  </si>
  <si>
    <t>Data Source (County-Level Data)</t>
  </si>
  <si>
    <t>75280</t>
  </si>
  <si>
    <t>75455</t>
  </si>
  <si>
    <t>75525</t>
  </si>
  <si>
    <t>75595</t>
  </si>
  <si>
    <t>47630</t>
  </si>
  <si>
    <t>47770</t>
  </si>
  <si>
    <t>48085</t>
  </si>
  <si>
    <t>48120</t>
  </si>
  <si>
    <t>55855</t>
  </si>
  <si>
    <t>55890</t>
  </si>
  <si>
    <t>76570</t>
  </si>
  <si>
    <t>77200</t>
  </si>
  <si>
    <t>Changed vote for Badnarik in DeKalb County from 0 to 34 per Amended Canvass</t>
  </si>
  <si>
    <t>41610</t>
  </si>
  <si>
    <t>30210</t>
  </si>
  <si>
    <t>30315</t>
  </si>
  <si>
    <t>30455</t>
  </si>
  <si>
    <t>30560</t>
  </si>
  <si>
    <t>30665</t>
  </si>
  <si>
    <t>30700</t>
  </si>
  <si>
    <t>30840</t>
  </si>
  <si>
    <t>Central Somerset</t>
  </si>
  <si>
    <t>Party</t>
  </si>
  <si>
    <t>44165</t>
  </si>
  <si>
    <t>44270</t>
  </si>
  <si>
    <t>44340</t>
  </si>
  <si>
    <t>44585</t>
  </si>
  <si>
    <t>Diebold Optical Scan</t>
  </si>
  <si>
    <t>Other Optical Scan</t>
  </si>
  <si>
    <t>57937</t>
  </si>
  <si>
    <t>Kerry was on the ballot as Democratic-Non-Partisan League</t>
  </si>
  <si>
    <t>General State-wide Update (note that results aren't official due to illegibility of many county recapitulation sheets)</t>
  </si>
  <si>
    <t>Cross Lake</t>
  </si>
  <si>
    <t>Added January 2004 Voter Registration (Nov not available).  Set version to 1.0</t>
  </si>
  <si>
    <t>Statewide Candidates' Abstract -- Official Wyoming General Election Results -- November 2, 2004</t>
  </si>
  <si>
    <t>Land Area</t>
  </si>
  <si>
    <t>Kilkenny township</t>
  </si>
  <si>
    <t>Odell township</t>
  </si>
  <si>
    <t>Beans Grant</t>
  </si>
  <si>
    <t>None of these Candidates</t>
  </si>
  <si>
    <t>None</t>
  </si>
  <si>
    <t>60850</t>
  </si>
  <si>
    <t>61000</t>
  </si>
  <si>
    <t>57700</t>
  </si>
  <si>
    <t>58075</t>
  </si>
  <si>
    <t>26910</t>
  </si>
  <si>
    <t>87985</t>
  </si>
  <si>
    <t>STATE</t>
  </si>
  <si>
    <t>Un. Twp. Unity</t>
  </si>
  <si>
    <t>South Aroostook</t>
  </si>
  <si>
    <t>11335</t>
  </si>
  <si>
    <t>11755</t>
  </si>
  <si>
    <t>80880</t>
  </si>
  <si>
    <t>49460</t>
  </si>
  <si>
    <t>26420</t>
  </si>
  <si>
    <t>26525</t>
  </si>
  <si>
    <t>Updated DeSoto County with Amended Certified Results</t>
  </si>
  <si>
    <t>Amended Certification Total Votes Reported by County for 2004 General Election President/Vice President</t>
  </si>
  <si>
    <t>Moved Baltimore City to the end of the county list in Maryland</t>
  </si>
  <si>
    <t>Canvass Summary Secretary of State FINAL ELECTION: 2004 General Election (11/2/2004) President/Vice President</t>
  </si>
  <si>
    <t>Kentucky State Board of Elections Report of "Official" Election Night Tally Results U.S. President</t>
  </si>
  <si>
    <t>2004 Kansas General Election Results (President)</t>
  </si>
  <si>
    <t>12525</t>
  </si>
  <si>
    <t>12595</t>
  </si>
  <si>
    <t>East Central Washington</t>
  </si>
  <si>
    <t>26595</t>
  </si>
  <si>
    <t>26735</t>
  </si>
  <si>
    <t>26805</t>
  </si>
  <si>
    <t>61750</t>
  </si>
  <si>
    <t>18580</t>
  </si>
  <si>
    <t>42475</t>
  </si>
  <si>
    <t>42850</t>
  </si>
  <si>
    <t>43375</t>
  </si>
  <si>
    <t>26325</t>
  </si>
  <si>
    <t>26430</t>
  </si>
  <si>
    <t>25485</t>
  </si>
  <si>
    <t>Heard</t>
  </si>
  <si>
    <t>Removed External links that caused worksheet to prompt user on open.</t>
  </si>
  <si>
    <t>Verona Island</t>
  </si>
  <si>
    <t>Westport Island</t>
  </si>
  <si>
    <t>Added Data Sources for a bunch of states.</t>
  </si>
  <si>
    <t>State VTO</t>
  </si>
  <si>
    <t>Added preliminary Voter Registration Figures for a bunch of states</t>
  </si>
  <si>
    <t>Updated Custer County</t>
  </si>
  <si>
    <t>Voting Method</t>
  </si>
  <si>
    <t>Green-Rainbow</t>
  </si>
  <si>
    <t>81475</t>
  </si>
  <si>
    <t>82105</t>
  </si>
  <si>
    <t>North Penobscot</t>
  </si>
  <si>
    <t>Whitney</t>
  </si>
  <si>
    <t>Twombly</t>
  </si>
  <si>
    <t>East Central Penobscot</t>
  </si>
  <si>
    <t>Argyle</t>
  </si>
  <si>
    <t>35345</t>
  </si>
  <si>
    <t>Penobscot Indian Island</t>
  </si>
  <si>
    <t>37270</t>
  </si>
  <si>
    <t>Yadkin</t>
  </si>
  <si>
    <t>81300</t>
  </si>
  <si>
    <t>81405</t>
  </si>
  <si>
    <t>17725</t>
  </si>
  <si>
    <t>08470</t>
  </si>
  <si>
    <t>06015</t>
  </si>
  <si>
    <t>06085</t>
  </si>
  <si>
    <t>06365</t>
  </si>
  <si>
    <t>21250</t>
  </si>
  <si>
    <t>05805</t>
  </si>
  <si>
    <t>48900</t>
  </si>
  <si>
    <t>25755</t>
  </si>
  <si>
    <t>26280</t>
  </si>
  <si>
    <t>11000</t>
  </si>
  <si>
    <t>73790</t>
  </si>
  <si>
    <t>82235</t>
  </si>
  <si>
    <t>01570</t>
  </si>
  <si>
    <t>01710</t>
  </si>
  <si>
    <t>86025</t>
  </si>
  <si>
    <t>Certified Summary Results DC Presidential General 2004</t>
  </si>
  <si>
    <t>56450</t>
  </si>
  <si>
    <t>County</t>
  </si>
  <si>
    <t>Peru</t>
  </si>
  <si>
    <t>56625</t>
  </si>
  <si>
    <t>61030</t>
  </si>
  <si>
    <t>62150</t>
  </si>
  <si>
    <t>48820</t>
  </si>
  <si>
    <t>48960</t>
  </si>
  <si>
    <t>49205</t>
  </si>
  <si>
    <t>48505</t>
  </si>
  <si>
    <t>33490</t>
  </si>
  <si>
    <t>85290</t>
  </si>
  <si>
    <t>PunchCard</t>
  </si>
  <si>
    <t>Paper</t>
  </si>
  <si>
    <t>14350</t>
  </si>
  <si>
    <t>14875</t>
  </si>
  <si>
    <t>15250</t>
  </si>
  <si>
    <t>35450</t>
  </si>
  <si>
    <t>35625</t>
  </si>
  <si>
    <t>12105</t>
  </si>
  <si>
    <t>12175</t>
  </si>
  <si>
    <t>Success Township</t>
  </si>
  <si>
    <t>46335</t>
  </si>
  <si>
    <t>46405</t>
  </si>
  <si>
    <t>46475</t>
  </si>
  <si>
    <t>46580</t>
  </si>
  <si>
    <t>04720</t>
  </si>
  <si>
    <t>05910</t>
  </si>
  <si>
    <t>06820</t>
  </si>
  <si>
    <t>07310</t>
  </si>
  <si>
    <t>71025</t>
  </si>
  <si>
    <t>71095</t>
  </si>
  <si>
    <t>61225</t>
  </si>
  <si>
    <t>61300</t>
  </si>
  <si>
    <t>61525</t>
  </si>
  <si>
    <t>Updated several Counties</t>
  </si>
  <si>
    <t>04475</t>
  </si>
  <si>
    <t>04860</t>
  </si>
  <si>
    <t>05000</t>
  </si>
  <si>
    <t>87215</t>
  </si>
  <si>
    <t>87355</t>
  </si>
  <si>
    <t>87390</t>
  </si>
  <si>
    <t>87460</t>
  </si>
  <si>
    <t>87845</t>
  </si>
  <si>
    <t>008</t>
  </si>
  <si>
    <t>10740</t>
  </si>
  <si>
    <t>10810</t>
  </si>
  <si>
    <t>70655</t>
  </si>
  <si>
    <t>58070</t>
  </si>
  <si>
    <t>Updated Washoe County</t>
  </si>
  <si>
    <t>Kerry vote is the fusion of Democratic and Working Families parties.</t>
  </si>
  <si>
    <t>Bush vote is the fusion of Republican and Conservative parties.</t>
  </si>
  <si>
    <t>Nader vote is the fusion of Independence and Peace and Justice parties.</t>
  </si>
  <si>
    <t>Vice Presidential nominee for Nader under Independence Party is listed as Jan Pierce</t>
  </si>
  <si>
    <t>Vermont Official Results US President, US Senator, US Representative and Statewide Candidate Results (Canvassing Report) for the November 2, 2004 General Election.</t>
  </si>
  <si>
    <t>Commonwealth of Virginia November 2nd 2004 General Election Official Results - President</t>
  </si>
  <si>
    <t>56270</t>
  </si>
  <si>
    <t>10565</t>
  </si>
  <si>
    <t>57320</t>
  </si>
  <si>
    <t>58300</t>
  </si>
  <si>
    <t>69550</t>
  </si>
  <si>
    <t>69775</t>
  </si>
  <si>
    <t>69925</t>
  </si>
  <si>
    <t>39055</t>
  </si>
  <si>
    <t>39195</t>
  </si>
  <si>
    <t>58060</t>
  </si>
  <si>
    <t>Hampstead</t>
  </si>
  <si>
    <t>Bowdoin</t>
  </si>
  <si>
    <t>35285</t>
  </si>
  <si>
    <t>35425</t>
  </si>
  <si>
    <t>39422</t>
  </si>
  <si>
    <t>39755</t>
  </si>
  <si>
    <t>39965</t>
  </si>
  <si>
    <t>40035</t>
  </si>
  <si>
    <t>Confirmed Official Results (no data change)</t>
  </si>
  <si>
    <t>Update</t>
  </si>
  <si>
    <t>General State-wide Update</t>
  </si>
  <si>
    <t>Graphs</t>
  </si>
  <si>
    <t>16725</t>
  </si>
  <si>
    <t>16865</t>
  </si>
  <si>
    <t>58445</t>
  </si>
  <si>
    <t>43990</t>
  </si>
  <si>
    <t>73975</t>
  </si>
  <si>
    <t>85375</t>
  </si>
  <si>
    <t>74650</t>
  </si>
  <si>
    <t>85675</t>
  </si>
  <si>
    <t>74800</t>
  </si>
  <si>
    <t>72865</t>
  </si>
  <si>
    <t>16165</t>
  </si>
  <si>
    <t>46160</t>
  </si>
  <si>
    <t>16410</t>
  </si>
  <si>
    <t>262</t>
  </si>
  <si>
    <t>74965</t>
  </si>
  <si>
    <t>75035</t>
  </si>
  <si>
    <t>27962</t>
  </si>
  <si>
    <t>55395</t>
  </si>
  <si>
    <t>55500</t>
  </si>
  <si>
    <t>51105</t>
  </si>
  <si>
    <t>73440</t>
  </si>
  <si>
    <t>41960</t>
  </si>
  <si>
    <t>24495</t>
  </si>
  <si>
    <t>Total Pop</t>
  </si>
  <si>
    <t>42100</t>
  </si>
  <si>
    <t>Northwest Piscataquis</t>
  </si>
  <si>
    <t>No. Ballots</t>
  </si>
  <si>
    <t>Short Name</t>
  </si>
  <si>
    <t>Notes</t>
  </si>
  <si>
    <t>64145</t>
  </si>
  <si>
    <t>62745</t>
  </si>
  <si>
    <t>23400</t>
  </si>
  <si>
    <t>62535</t>
  </si>
  <si>
    <t>160</t>
  </si>
  <si>
    <t>43895</t>
  </si>
  <si>
    <t>39775</t>
  </si>
  <si>
    <t>43230</t>
  </si>
  <si>
    <t>07380</t>
  </si>
  <si>
    <t>07485</t>
  </si>
  <si>
    <t>Avery's gore</t>
  </si>
  <si>
    <t>44385</t>
  </si>
  <si>
    <t>24670</t>
  </si>
  <si>
    <t>76562</t>
  </si>
  <si>
    <t>73335</t>
  </si>
  <si>
    <t>04580</t>
  </si>
  <si>
    <t>Glastenbury town</t>
  </si>
  <si>
    <t>018</t>
  </si>
  <si>
    <t>54415</t>
  </si>
  <si>
    <t>200</t>
  </si>
  <si>
    <t>54030</t>
  </si>
  <si>
    <t>54100</t>
  </si>
  <si>
    <t>54310</t>
  </si>
  <si>
    <t>01080</t>
  </si>
  <si>
    <t>51440</t>
  </si>
  <si>
    <t>51580</t>
  </si>
  <si>
    <t>31645</t>
  </si>
  <si>
    <t>31785</t>
  </si>
  <si>
    <t>32310</t>
  </si>
  <si>
    <t>62575</t>
  </si>
  <si>
    <t>Voting District</t>
  </si>
  <si>
    <t>58515</t>
  </si>
  <si>
    <t>13610</t>
  </si>
  <si>
    <t>14205</t>
  </si>
  <si>
    <t>73090</t>
  </si>
  <si>
    <t>73265</t>
  </si>
  <si>
    <t>12735</t>
  </si>
  <si>
    <t>53500</t>
  </si>
  <si>
    <t>158</t>
  </si>
  <si>
    <t>52070</t>
  </si>
  <si>
    <t>52350</t>
  </si>
  <si>
    <t>52140</t>
  </si>
  <si>
    <t>61675</t>
  </si>
  <si>
    <t>74405</t>
  </si>
  <si>
    <t>74475</t>
  </si>
  <si>
    <t>74510</t>
  </si>
  <si>
    <t>74580</t>
  </si>
  <si>
    <t>74685</t>
  </si>
  <si>
    <t>74825</t>
  </si>
  <si>
    <t>38005</t>
  </si>
  <si>
    <t>38180</t>
  </si>
  <si>
    <t>Thompson and Meserves Purchase</t>
  </si>
  <si>
    <t>84135</t>
  </si>
  <si>
    <t>85010</t>
  </si>
  <si>
    <t>85185</t>
  </si>
  <si>
    <t>26275</t>
  </si>
  <si>
    <t>27100</t>
  </si>
  <si>
    <t>28600</t>
  </si>
  <si>
    <t>28900</t>
  </si>
  <si>
    <t>29125</t>
  </si>
  <si>
    <t>29275</t>
  </si>
  <si>
    <t>29575</t>
  </si>
  <si>
    <t>30175</t>
  </si>
  <si>
    <t>41365</t>
  </si>
  <si>
    <t>41435</t>
  </si>
  <si>
    <t>85230</t>
  </si>
  <si>
    <t>Florida Department of State Division of Elections November 2, 2004 General Official Results President and Vice President of the United States</t>
  </si>
  <si>
    <t xml:space="preserve">Georgia Election Results Official Results of the Tuesday, November 2, 2004 General Election </t>
  </si>
  <si>
    <t>Idaho Election Results</t>
  </si>
  <si>
    <t>Official List Candidates for President For November 2004 General Election</t>
  </si>
  <si>
    <t>Canvass of Returns of General Election Held on November 2, 2004 – State of New Mexico</t>
  </si>
  <si>
    <t>2004 OFFICIAL GENERAL ELECTION RESULTS</t>
  </si>
  <si>
    <t>46450</t>
  </si>
  <si>
    <t>46675</t>
  </si>
  <si>
    <t>47200</t>
  </si>
  <si>
    <t>43600</t>
  </si>
  <si>
    <t>44125</t>
  </si>
  <si>
    <t>44350</t>
  </si>
  <si>
    <t>44500</t>
  </si>
  <si>
    <t>44800</t>
  </si>
  <si>
    <t>45250</t>
  </si>
  <si>
    <t>48700</t>
  </si>
  <si>
    <t>47725</t>
  </si>
  <si>
    <t>48175</t>
  </si>
  <si>
    <t>48400</t>
  </si>
  <si>
    <t>48850</t>
  </si>
  <si>
    <t>45550</t>
  </si>
  <si>
    <t>12455</t>
  </si>
  <si>
    <t>Colorado Secretary of State Elections Center</t>
  </si>
  <si>
    <t>22070</t>
  </si>
  <si>
    <t>22280</t>
  </si>
  <si>
    <t>First Place</t>
  </si>
  <si>
    <t>49345</t>
  </si>
  <si>
    <t>49415</t>
  </si>
  <si>
    <t>49520</t>
  </si>
  <si>
    <t>56520</t>
  </si>
  <si>
    <t>49660</t>
  </si>
  <si>
    <t>49835</t>
  </si>
  <si>
    <t>Corinth</t>
  </si>
  <si>
    <t>Data Sources</t>
  </si>
  <si>
    <t>59275</t>
  </si>
  <si>
    <t>59650</t>
  </si>
  <si>
    <t>60100</t>
  </si>
  <si>
    <t>34340</t>
  </si>
  <si>
    <t>62050</t>
  </si>
  <si>
    <t>West Central Franklin</t>
  </si>
  <si>
    <t>Level</t>
  </si>
  <si>
    <t>Democratic-F.L.</t>
  </si>
  <si>
    <t>Northeast Somerset</t>
  </si>
  <si>
    <t>Walthall</t>
  </si>
  <si>
    <t>Gilmer</t>
  </si>
  <si>
    <t>Lonoke</t>
  </si>
  <si>
    <t>69275</t>
  </si>
  <si>
    <t>24775</t>
  </si>
  <si>
    <t>24950</t>
  </si>
  <si>
    <t>25615</t>
  </si>
  <si>
    <t>00730</t>
  </si>
  <si>
    <t>00800</t>
  </si>
  <si>
    <t>Paper by Mail</t>
  </si>
  <si>
    <t>55085</t>
  </si>
  <si>
    <t>12130</t>
  </si>
  <si>
    <t>12270</t>
  </si>
  <si>
    <t>13810</t>
  </si>
  <si>
    <t>14160</t>
  </si>
  <si>
    <t>09190</t>
  </si>
  <si>
    <t>48645</t>
  </si>
  <si>
    <t>48750</t>
  </si>
  <si>
    <t>36010</t>
  </si>
  <si>
    <t>36535</t>
  </si>
  <si>
    <t>36745</t>
  </si>
  <si>
    <t>37025</t>
  </si>
  <si>
    <t>37095</t>
  </si>
  <si>
    <t>09000</t>
  </si>
  <si>
    <t>60405</t>
  </si>
  <si>
    <t>60545</t>
  </si>
  <si>
    <t>60685</t>
  </si>
  <si>
    <t>60790</t>
  </si>
  <si>
    <t>60825</t>
  </si>
  <si>
    <t>61035</t>
  </si>
  <si>
    <t>61210</t>
  </si>
  <si>
    <t>61700</t>
  </si>
  <si>
    <t>82840</t>
  </si>
  <si>
    <t>82945</t>
  </si>
  <si>
    <t>00975</t>
  </si>
  <si>
    <t>01185</t>
  </si>
  <si>
    <t>04825</t>
  </si>
  <si>
    <t>04930</t>
  </si>
  <si>
    <t>47425</t>
  </si>
  <si>
    <t>75770</t>
  </si>
  <si>
    <t>75980</t>
  </si>
  <si>
    <t>76190</t>
  </si>
  <si>
    <t>07420</t>
  </si>
  <si>
    <t>78600</t>
  </si>
  <si>
    <t>79510</t>
  </si>
  <si>
    <t>Ohio Secretary of State Election Services</t>
  </si>
  <si>
    <t>37585</t>
  </si>
  <si>
    <t>37760</t>
  </si>
  <si>
    <t>37970</t>
  </si>
  <si>
    <t>21925</t>
  </si>
  <si>
    <t>82770</t>
  </si>
  <si>
    <t>330</t>
  </si>
  <si>
    <t>83540</t>
  </si>
  <si>
    <t>83785</t>
  </si>
  <si>
    <t>092</t>
  </si>
  <si>
    <t>73895</t>
  </si>
  <si>
    <t>30550</t>
  </si>
  <si>
    <t>17875</t>
  </si>
  <si>
    <t>18325</t>
  </si>
  <si>
    <t>18550</t>
  </si>
  <si>
    <t>48620</t>
  </si>
  <si>
    <t>20405</t>
  </si>
  <si>
    <t>53620</t>
  </si>
  <si>
    <t>042</t>
  </si>
  <si>
    <t>36325</t>
  </si>
  <si>
    <t>36700</t>
  </si>
  <si>
    <t>37075</t>
  </si>
  <si>
    <t>37685</t>
  </si>
  <si>
    <t>37900</t>
  </si>
  <si>
    <t>76380</t>
  </si>
  <si>
    <t>77255</t>
  </si>
  <si>
    <t>77570</t>
  </si>
  <si>
    <t>78690</t>
  </si>
  <si>
    <t>46940</t>
  </si>
  <si>
    <t>47080</t>
  </si>
  <si>
    <t>10915</t>
  </si>
  <si>
    <t>11020</t>
  </si>
  <si>
    <t>11265</t>
  </si>
  <si>
    <t>11300</t>
  </si>
  <si>
    <t>10940</t>
  </si>
  <si>
    <t>04020</t>
  </si>
  <si>
    <t>04125</t>
  </si>
  <si>
    <t>MCD</t>
  </si>
  <si>
    <t>Reservation</t>
  </si>
  <si>
    <t>gore</t>
  </si>
  <si>
    <t>Plantation</t>
  </si>
  <si>
    <t>62995</t>
  </si>
  <si>
    <t>63275</t>
  </si>
  <si>
    <t>63590</t>
  </si>
  <si>
    <t>63660</t>
  </si>
  <si>
    <t>Updated Atlantic, Passaic, and Somerset Counties</t>
  </si>
  <si>
    <t xml:space="preserve">General State-wide Update. </t>
  </si>
  <si>
    <t>2004 General Election Official Returns for Presidential Electors</t>
  </si>
  <si>
    <t>Office of the Secretary of State 2004 General Election 11/2/2004 President/Vice-President</t>
  </si>
  <si>
    <t>2004 General Election Results President</t>
  </si>
  <si>
    <t>Corrected County Data for St. Croix, Sauk, Sawyer, Shawano, and Sheboygan. (counties out-of-order).</t>
  </si>
  <si>
    <t>86305</t>
  </si>
  <si>
    <t>78190</t>
  </si>
  <si>
    <t>53602</t>
  </si>
  <si>
    <t>298</t>
  </si>
  <si>
    <t>73472</t>
  </si>
  <si>
    <t>Low and Burbanks Grant</t>
  </si>
  <si>
    <t>Second College Grant</t>
  </si>
  <si>
    <t>Corinna</t>
  </si>
  <si>
    <t>Searsmont</t>
  </si>
  <si>
    <t>25375</t>
  </si>
  <si>
    <t>70045</t>
  </si>
  <si>
    <t>70150</t>
  </si>
  <si>
    <t>70360</t>
  </si>
  <si>
    <t>70605</t>
  </si>
  <si>
    <t>Northeast Piscataquis</t>
  </si>
  <si>
    <t>North Hampton</t>
  </si>
  <si>
    <t>53950</t>
  </si>
  <si>
    <t>54250</t>
  </si>
  <si>
    <t>Northwest Aroostook</t>
  </si>
  <si>
    <t>28950</t>
  </si>
  <si>
    <t>29020</t>
  </si>
  <si>
    <t>64600</t>
  </si>
  <si>
    <t>65050</t>
  </si>
  <si>
    <t>65275</t>
  </si>
  <si>
    <t>66175</t>
  </si>
  <si>
    <t>26350</t>
  </si>
  <si>
    <t>60300</t>
  </si>
  <si>
    <t>52980</t>
  </si>
  <si>
    <t>53470</t>
  </si>
  <si>
    <t>53890</t>
  </si>
  <si>
    <t>54870</t>
  </si>
  <si>
    <t>Waterville Valley</t>
  </si>
  <si>
    <t>WI</t>
  </si>
  <si>
    <t>Weare</t>
  </si>
  <si>
    <t>Sedgwick</t>
  </si>
  <si>
    <t>83050</t>
  </si>
  <si>
    <t>71990</t>
  </si>
  <si>
    <t>84850</t>
  </si>
  <si>
    <t>84925</t>
  </si>
  <si>
    <t>85075</t>
  </si>
  <si>
    <t>40175</t>
  </si>
  <si>
    <t>40595</t>
  </si>
  <si>
    <t>40665</t>
  </si>
  <si>
    <t>37490</t>
  </si>
  <si>
    <t>41067</t>
  </si>
  <si>
    <t>17250</t>
  </si>
  <si>
    <t>17285</t>
  </si>
  <si>
    <t>17355</t>
  </si>
  <si>
    <t>56130</t>
  </si>
  <si>
    <t>14300</t>
  </si>
  <si>
    <t>56375</t>
  </si>
  <si>
    <t>56585</t>
  </si>
  <si>
    <t>62710</t>
  </si>
  <si>
    <t>CD 2004</t>
  </si>
  <si>
    <t>35240</t>
  </si>
  <si>
    <t>13675</t>
  </si>
  <si>
    <t>19105</t>
  </si>
  <si>
    <t>19210</t>
  </si>
  <si>
    <t>29405</t>
  </si>
  <si>
    <t>29475</t>
  </si>
  <si>
    <t>29650</t>
  </si>
  <si>
    <t>43080</t>
  </si>
  <si>
    <t>43255</t>
  </si>
  <si>
    <t>43430</t>
  </si>
  <si>
    <t>43710</t>
  </si>
  <si>
    <t>43640</t>
  </si>
  <si>
    <t>17950</t>
  </si>
  <si>
    <t>18195</t>
  </si>
  <si>
    <t>18475</t>
  </si>
  <si>
    <t>66950</t>
  </si>
  <si>
    <t>72585</t>
  </si>
  <si>
    <t>74125</t>
  </si>
  <si>
    <t>69750</t>
  </si>
  <si>
    <t>70030</t>
  </si>
  <si>
    <t>County Ranking</t>
  </si>
  <si>
    <t>19868</t>
  </si>
  <si>
    <t>01500</t>
  </si>
  <si>
    <t>53628</t>
  </si>
  <si>
    <t>072</t>
  </si>
  <si>
    <t>02125</t>
  </si>
  <si>
    <t>52805</t>
  </si>
  <si>
    <t>53050</t>
  </si>
  <si>
    <t>190</t>
  </si>
  <si>
    <t>53120</t>
  </si>
  <si>
    <t>49970</t>
  </si>
  <si>
    <t>50145</t>
  </si>
  <si>
    <t>50250</t>
  </si>
  <si>
    <t>50390</t>
  </si>
  <si>
    <t>50670</t>
  </si>
  <si>
    <t>52105</t>
  </si>
  <si>
    <t>52420</t>
  </si>
  <si>
    <t>52490</t>
  </si>
  <si>
    <t>52560</t>
  </si>
  <si>
    <t>Schoolcraft</t>
  </si>
  <si>
    <t>63165</t>
  </si>
  <si>
    <t>63270</t>
  </si>
  <si>
    <t>65825</t>
  </si>
  <si>
    <t>230</t>
  </si>
  <si>
    <t>46925</t>
  </si>
  <si>
    <t>59245</t>
  </si>
  <si>
    <t>59665</t>
  </si>
  <si>
    <t>Norwood</t>
  </si>
  <si>
    <t>43790</t>
  </si>
  <si>
    <t>40115</t>
  </si>
  <si>
    <t>40255</t>
  </si>
  <si>
    <t>40430</t>
  </si>
  <si>
    <t>76975</t>
  </si>
  <si>
    <t>77125</t>
  </si>
  <si>
    <t>14310</t>
  </si>
  <si>
    <t>61875</t>
  </si>
  <si>
    <t>61945</t>
  </si>
  <si>
    <t>62190</t>
  </si>
  <si>
    <t>62400</t>
  </si>
  <si>
    <t>80215</t>
  </si>
  <si>
    <t>320</t>
  </si>
  <si>
    <t>80285</t>
  </si>
  <si>
    <t>80425</t>
  </si>
  <si>
    <t>80530</t>
  </si>
  <si>
    <t>80635</t>
  </si>
  <si>
    <t>79480</t>
  </si>
  <si>
    <t>79550</t>
  </si>
  <si>
    <t>79585</t>
  </si>
  <si>
    <t>67000</t>
  </si>
  <si>
    <t>38425</t>
  </si>
  <si>
    <t>38530</t>
  </si>
  <si>
    <t>38565</t>
  </si>
  <si>
    <t>25225</t>
  </si>
  <si>
    <t>25675</t>
  </si>
  <si>
    <t>25825</t>
  </si>
  <si>
    <t>72215</t>
  </si>
  <si>
    <t>07800</t>
  </si>
  <si>
    <t>07870</t>
  </si>
  <si>
    <t>85850</t>
  </si>
  <si>
    <t>08430</t>
  </si>
  <si>
    <t>08710</t>
  </si>
  <si>
    <t>08815</t>
  </si>
  <si>
    <t>07975</t>
  </si>
  <si>
    <t>08150</t>
  </si>
  <si>
    <t>08325</t>
  </si>
  <si>
    <t>78015</t>
  </si>
  <si>
    <t>Optical Scan</t>
  </si>
  <si>
    <t>#Prc</t>
  </si>
  <si>
    <t>02655</t>
  </si>
  <si>
    <t>15350</t>
  </si>
  <si>
    <t>03670</t>
  </si>
  <si>
    <t>03810</t>
  </si>
  <si>
    <t>13365</t>
  </si>
  <si>
    <t>Crawfords Purchase</t>
  </si>
  <si>
    <t>Hadleys Purchase</t>
  </si>
  <si>
    <t>Louisiana Secretary of State Election Results by Parish-Official Results for Election Date: 11/02/04 Presidential Electors</t>
  </si>
  <si>
    <t>2004 Official Michigan General Election Results President of the United States</t>
  </si>
  <si>
    <t>2004 Statewide General Election Results - November 2nd, 2004</t>
  </si>
  <si>
    <t>38740</t>
  </si>
  <si>
    <t>59980</t>
  </si>
  <si>
    <t>60120</t>
  </si>
  <si>
    <t>60750</t>
  </si>
  <si>
    <t>58165</t>
  </si>
  <si>
    <t>58270</t>
  </si>
  <si>
    <t>71050</t>
  </si>
  <si>
    <t>01010</t>
  </si>
  <si>
    <t>08070</t>
  </si>
  <si>
    <t>57936</t>
  </si>
  <si>
    <t>51400</t>
  </si>
  <si>
    <t>87680</t>
  </si>
  <si>
    <t>19865</t>
  </si>
  <si>
    <t>102</t>
  </si>
  <si>
    <t>26675</t>
  </si>
  <si>
    <t>26815</t>
  </si>
  <si>
    <t>27025</t>
  </si>
  <si>
    <t>76960</t>
  </si>
  <si>
    <t>46000</t>
  </si>
  <si>
    <t>75870</t>
  </si>
  <si>
    <t>76290</t>
  </si>
  <si>
    <t>32290</t>
  </si>
  <si>
    <t>32640</t>
  </si>
  <si>
    <t>33620</t>
  </si>
  <si>
    <t>33900</t>
  </si>
  <si>
    <t>34250</t>
  </si>
  <si>
    <t>34950</t>
  </si>
  <si>
    <t>01920</t>
  </si>
  <si>
    <t>08210</t>
  </si>
  <si>
    <t>11820</t>
  </si>
  <si>
    <t>02100</t>
  </si>
  <si>
    <t>02165</t>
  </si>
  <si>
    <t>02235</t>
  </si>
  <si>
    <t>108</t>
  </si>
  <si>
    <t>55960</t>
  </si>
  <si>
    <t>56135</t>
  </si>
  <si>
    <t>56205</t>
  </si>
  <si>
    <t>56310</t>
  </si>
  <si>
    <t>250</t>
  </si>
  <si>
    <t>Darlington</t>
  </si>
  <si>
    <t>Dillon</t>
  </si>
  <si>
    <t>68170</t>
  </si>
  <si>
    <t>Tuscola</t>
  </si>
  <si>
    <t>Stanly</t>
  </si>
  <si>
    <t>Stokes</t>
  </si>
  <si>
    <t>72090</t>
  </si>
  <si>
    <t>73070</t>
  </si>
  <si>
    <t>73420</t>
  </si>
  <si>
    <t>78675</t>
  </si>
  <si>
    <t>78745</t>
  </si>
  <si>
    <t>50325</t>
  </si>
  <si>
    <t>03175</t>
  </si>
  <si>
    <t>53860</t>
  </si>
  <si>
    <t>04375</t>
  </si>
  <si>
    <t>51375</t>
  </si>
  <si>
    <t>30725</t>
  </si>
  <si>
    <t>Boylston</t>
  </si>
  <si>
    <t>Darien</t>
  </si>
  <si>
    <t>Brooklyn</t>
  </si>
  <si>
    <t>Chaplin</t>
  </si>
  <si>
    <t>49065</t>
  </si>
  <si>
    <t>49275</t>
  </si>
  <si>
    <t>28590</t>
  </si>
  <si>
    <t>52845</t>
  </si>
  <si>
    <t>67610</t>
  </si>
  <si>
    <t>67960</t>
  </si>
  <si>
    <t>68310</t>
  </si>
  <si>
    <t>68940</t>
  </si>
  <si>
    <t>69220</t>
  </si>
  <si>
    <t>08490</t>
  </si>
  <si>
    <t>71390</t>
  </si>
  <si>
    <t>26150</t>
  </si>
  <si>
    <t>56765</t>
  </si>
  <si>
    <t>32685</t>
  </si>
  <si>
    <t>54000</t>
  </si>
  <si>
    <t>33315</t>
  </si>
  <si>
    <t>54385</t>
  </si>
  <si>
    <t>78920</t>
  </si>
  <si>
    <t>28660</t>
  </si>
  <si>
    <t>28870</t>
  </si>
  <si>
    <t>28975</t>
  </si>
  <si>
    <t>29185</t>
  </si>
  <si>
    <t>54560</t>
  </si>
  <si>
    <t>54980</t>
  </si>
  <si>
    <t>12250</t>
  </si>
  <si>
    <t>13150</t>
  </si>
  <si>
    <t>13300</t>
  </si>
  <si>
    <t>13525</t>
  </si>
  <si>
    <t>040</t>
  </si>
  <si>
    <t>03740</t>
  </si>
  <si>
    <t>35695</t>
  </si>
  <si>
    <t>35905</t>
  </si>
  <si>
    <t>00700</t>
  </si>
  <si>
    <t>81685</t>
  </si>
  <si>
    <t>81930</t>
  </si>
  <si>
    <t>12000</t>
  </si>
  <si>
    <t>07525</t>
  </si>
  <si>
    <t>07665</t>
  </si>
  <si>
    <t>05280</t>
  </si>
  <si>
    <t>05490</t>
  </si>
  <si>
    <t>33840</t>
  </si>
  <si>
    <t>08275</t>
  </si>
  <si>
    <t>08575</t>
  </si>
  <si>
    <t>08725</t>
  </si>
  <si>
    <t>09025</t>
  </si>
  <si>
    <t>Montana Secretary of State Elections</t>
  </si>
  <si>
    <t>08085</t>
  </si>
  <si>
    <t>27190</t>
  </si>
  <si>
    <t>78780</t>
  </si>
  <si>
    <t>29255</t>
  </si>
  <si>
    <t>88190</t>
  </si>
  <si>
    <t>70550</t>
  </si>
  <si>
    <t>Kidder</t>
  </si>
  <si>
    <t>Aroostook</t>
  </si>
  <si>
    <t>00325</t>
  </si>
  <si>
    <t>87560</t>
  </si>
  <si>
    <t>07750</t>
  </si>
  <si>
    <t>07900</t>
  </si>
  <si>
    <t>28240</t>
  </si>
  <si>
    <t>28450</t>
  </si>
  <si>
    <t>27295</t>
  </si>
  <si>
    <t>30775</t>
  </si>
  <si>
    <t>77850</t>
  </si>
  <si>
    <t>36175</t>
  </si>
  <si>
    <t>Wales</t>
  </si>
  <si>
    <t>15200</t>
  </si>
  <si>
    <t>16040</t>
  </si>
  <si>
    <t>16180</t>
  </si>
  <si>
    <t>04545</t>
  </si>
  <si>
    <t>030</t>
  </si>
  <si>
    <t>04615</t>
  </si>
  <si>
    <t>11500</t>
  </si>
  <si>
    <t>83890</t>
  </si>
  <si>
    <t>11665</t>
  </si>
  <si>
    <t>12505</t>
  </si>
  <si>
    <t>05560</t>
  </si>
  <si>
    <t>80510</t>
  </si>
  <si>
    <t>80685</t>
  </si>
  <si>
    <t>80930</t>
  </si>
  <si>
    <t>81035</t>
  </si>
  <si>
    <t>300</t>
  </si>
  <si>
    <t>82000</t>
  </si>
  <si>
    <t>82525</t>
  </si>
  <si>
    <t>COUNTY</t>
  </si>
  <si>
    <t>Nebraska Secretary of State Election Administration</t>
  </si>
  <si>
    <t>11315</t>
  </si>
  <si>
    <t>02690</t>
  </si>
  <si>
    <t>79110</t>
  </si>
  <si>
    <t>63835</t>
  </si>
  <si>
    <t>19420</t>
  </si>
  <si>
    <t>77010</t>
  </si>
  <si>
    <t>47360</t>
  </si>
  <si>
    <t>47535</t>
  </si>
  <si>
    <t>13900</t>
  </si>
  <si>
    <t>14100</t>
  </si>
  <si>
    <t>Cromwell</t>
  </si>
  <si>
    <t>49950</t>
  </si>
  <si>
    <t>50440</t>
  </si>
  <si>
    <t>50860</t>
  </si>
  <si>
    <t>West Windsor</t>
  </si>
  <si>
    <t>Colchester</t>
  </si>
  <si>
    <t>Concord</t>
  </si>
  <si>
    <t>86515</t>
  </si>
  <si>
    <t>Updated Lucas and Miami Counties</t>
  </si>
  <si>
    <t>Updated Philadephia County data</t>
  </si>
  <si>
    <t>State-wide update by town.  Added write-ins</t>
  </si>
  <si>
    <t>Updated Chester, Clarendon, and Marion Counties</t>
  </si>
  <si>
    <t>Updated Wichita and Frankin Counties, added Matagorda County data</t>
  </si>
  <si>
    <t>Cutts Grant</t>
  </si>
  <si>
    <t>Dixs Grant</t>
  </si>
  <si>
    <t>20960</t>
  </si>
  <si>
    <t>21030</t>
  </si>
  <si>
    <t>19770</t>
  </si>
  <si>
    <t>21730</t>
  </si>
  <si>
    <t>22535</t>
  </si>
  <si>
    <t>22675</t>
  </si>
  <si>
    <t>22710</t>
  </si>
  <si>
    <t>22955</t>
  </si>
  <si>
    <t>31540</t>
  </si>
  <si>
    <t>Central Hancock</t>
  </si>
  <si>
    <t>Criehaven</t>
  </si>
  <si>
    <t>Hibberts</t>
  </si>
  <si>
    <t>North Berwick</t>
  </si>
  <si>
    <t>40770</t>
  </si>
  <si>
    <t>120</t>
  </si>
  <si>
    <t>34795</t>
  </si>
  <si>
    <t>34970</t>
  </si>
  <si>
    <t>35075</t>
  </si>
  <si>
    <t>35180</t>
  </si>
  <si>
    <t>35215</t>
  </si>
  <si>
    <t>Swanzey</t>
  </si>
  <si>
    <t>Tamworth</t>
  </si>
  <si>
    <t>San Juan</t>
  </si>
  <si>
    <t>Irwin</t>
  </si>
  <si>
    <t>Roscommon</t>
  </si>
  <si>
    <t>Saginaw</t>
  </si>
  <si>
    <t>Sanilac</t>
  </si>
  <si>
    <t>Christian</t>
  </si>
  <si>
    <t>24820</t>
  </si>
  <si>
    <t>North Dakota Secretary of State Elections</t>
  </si>
  <si>
    <t>&gt;50%</t>
  </si>
  <si>
    <t>&gt;60%</t>
  </si>
  <si>
    <t>&gt;70%</t>
  </si>
  <si>
    <t>&gt;80%</t>
  </si>
  <si>
    <t>70075</t>
  </si>
  <si>
    <t>70375</t>
  </si>
  <si>
    <t>70525</t>
  </si>
  <si>
    <t>17530</t>
  </si>
  <si>
    <t>57040</t>
  </si>
  <si>
    <t>85525</t>
  </si>
  <si>
    <t>71955</t>
  </si>
  <si>
    <t>73250</t>
  </si>
  <si>
    <t>34550</t>
  </si>
  <si>
    <t>71725</t>
  </si>
  <si>
    <t>16235</t>
  </si>
  <si>
    <t>80200</t>
  </si>
  <si>
    <t>80350</t>
  </si>
  <si>
    <t>77950</t>
  </si>
  <si>
    <t>41515</t>
  </si>
  <si>
    <t>70240</t>
  </si>
  <si>
    <t>41715</t>
  </si>
  <si>
    <t>41750</t>
  </si>
  <si>
    <t>14485</t>
  </si>
  <si>
    <t>Louisa</t>
  </si>
  <si>
    <t>Dona Ana</t>
  </si>
  <si>
    <t>38540</t>
  </si>
  <si>
    <t>70675</t>
  </si>
  <si>
    <t>17145</t>
  </si>
  <si>
    <t>74950</t>
  </si>
  <si>
    <t>73600</t>
  </si>
  <si>
    <t>75175</t>
  </si>
  <si>
    <t>73845</t>
  </si>
  <si>
    <t>00275</t>
  </si>
  <si>
    <t>00590</t>
  </si>
  <si>
    <t>01220</t>
  </si>
  <si>
    <t>57250</t>
  </si>
  <si>
    <t>Northwest Hancock</t>
  </si>
  <si>
    <t>73670</t>
  </si>
  <si>
    <t>00100</t>
  </si>
  <si>
    <t>57082</t>
  </si>
  <si>
    <t>19870</t>
  </si>
  <si>
    <t>60250</t>
  </si>
  <si>
    <t>60625</t>
  </si>
  <si>
    <t>77415</t>
  </si>
  <si>
    <t>77625</t>
  </si>
  <si>
    <t>77800</t>
  </si>
  <si>
    <t>39405</t>
  </si>
  <si>
    <t>17740</t>
  </si>
  <si>
    <t>Easthampton</t>
  </si>
  <si>
    <t>01430</t>
  </si>
  <si>
    <t>79975</t>
  </si>
  <si>
    <t>80875</t>
  </si>
  <si>
    <t>Northwest Somerset</t>
  </si>
  <si>
    <t>53225</t>
  </si>
  <si>
    <t>53960</t>
  </si>
  <si>
    <t>74055</t>
  </si>
  <si>
    <t>02162</t>
  </si>
  <si>
    <t>Buels gore</t>
  </si>
  <si>
    <t>10300</t>
  </si>
  <si>
    <t>45000</t>
  </si>
  <si>
    <t>45105</t>
  </si>
  <si>
    <t>83800</t>
  </si>
  <si>
    <t>83950</t>
  </si>
  <si>
    <t>Averill town</t>
  </si>
  <si>
    <t>68910</t>
  </si>
  <si>
    <t>69155</t>
  </si>
  <si>
    <t>69260</t>
  </si>
  <si>
    <t>84700</t>
  </si>
  <si>
    <t>42285</t>
  </si>
  <si>
    <t>42460</t>
  </si>
  <si>
    <t>42530</t>
  </si>
  <si>
    <t>43300</t>
  </si>
  <si>
    <t>Westhampton</t>
  </si>
  <si>
    <t>Westport</t>
  </si>
  <si>
    <t>43580</t>
  </si>
  <si>
    <t>Stephenson</t>
  </si>
  <si>
    <t>Landgrove</t>
  </si>
  <si>
    <t>40990</t>
  </si>
  <si>
    <t>75325</t>
  </si>
  <si>
    <t>75925</t>
  </si>
  <si>
    <t>Ossipee</t>
  </si>
  <si>
    <t>71425</t>
  </si>
  <si>
    <t>71575</t>
  </si>
  <si>
    <t>42040</t>
  </si>
  <si>
    <t>42145</t>
  </si>
  <si>
    <t>Won?</t>
  </si>
  <si>
    <t>44105</t>
  </si>
  <si>
    <t>64675</t>
  </si>
  <si>
    <t>41585</t>
  </si>
  <si>
    <t>41690</t>
  </si>
  <si>
    <t>24110</t>
  </si>
  <si>
    <t>24320</t>
  </si>
  <si>
    <t>West Springfield</t>
  </si>
  <si>
    <t>Cleveland</t>
  </si>
  <si>
    <t>44560</t>
  </si>
  <si>
    <t>44700</t>
  </si>
  <si>
    <t>67385</t>
  </si>
  <si>
    <t>67595</t>
  </si>
  <si>
    <t>67665</t>
  </si>
  <si>
    <t>59735</t>
  </si>
  <si>
    <t>60015</t>
  </si>
  <si>
    <t>58580</t>
  </si>
  <si>
    <t>58650</t>
  </si>
  <si>
    <t>210</t>
  </si>
  <si>
    <t>58825</t>
  </si>
  <si>
    <t>27600</t>
  </si>
  <si>
    <t>29910</t>
  </si>
  <si>
    <t>31240</t>
  </si>
  <si>
    <t>Brownington</t>
  </si>
  <si>
    <t>86760</t>
  </si>
  <si>
    <t>340</t>
  </si>
  <si>
    <t>86865</t>
  </si>
  <si>
    <t>24800</t>
  </si>
  <si>
    <t>06120</t>
  </si>
  <si>
    <t>06400</t>
  </si>
  <si>
    <t>22630</t>
  </si>
  <si>
    <t>15990</t>
  </si>
  <si>
    <t>51825</t>
  </si>
  <si>
    <t>14940</t>
  </si>
  <si>
    <t>15395</t>
  </si>
  <si>
    <t>15430</t>
  </si>
  <si>
    <t>15780</t>
  </si>
  <si>
    <t>15920</t>
  </si>
  <si>
    <t>21860</t>
  </si>
  <si>
    <t>23890</t>
  </si>
  <si>
    <t>25360</t>
  </si>
  <si>
    <t>09585</t>
  </si>
  <si>
    <t>09655</t>
  </si>
  <si>
    <t>25990</t>
  </si>
  <si>
    <t>26270</t>
  </si>
  <si>
    <t>Sargents Purchase</t>
  </si>
  <si>
    <t>01115</t>
  </si>
  <si>
    <t>01395</t>
  </si>
  <si>
    <t>Ervings Location</t>
  </si>
  <si>
    <t>Martins Location</t>
  </si>
  <si>
    <t>80230</t>
  </si>
  <si>
    <t>80405</t>
  </si>
  <si>
    <t>25625</t>
  </si>
  <si>
    <t>25730</t>
  </si>
  <si>
    <t>Passamaquoddy Indian Township</t>
  </si>
  <si>
    <t>33220</t>
  </si>
  <si>
    <t>33920</t>
  </si>
  <si>
    <t>34165</t>
  </si>
  <si>
    <t>Eddy</t>
  </si>
  <si>
    <t>Mathews</t>
  </si>
  <si>
    <t>62200</t>
  </si>
  <si>
    <t>34655</t>
  </si>
  <si>
    <t>38705</t>
  </si>
  <si>
    <t>Burke</t>
  </si>
  <si>
    <t>66105</t>
  </si>
  <si>
    <t>35230</t>
  </si>
  <si>
    <t>35650</t>
  </si>
  <si>
    <t>43370</t>
  </si>
  <si>
    <t>44210</t>
  </si>
  <si>
    <t>13820</t>
  </si>
  <si>
    <t>69415</t>
  </si>
  <si>
    <t>69940</t>
  </si>
  <si>
    <t>40290</t>
  </si>
  <si>
    <t>Eden</t>
  </si>
  <si>
    <t>Enosburg</t>
  </si>
  <si>
    <t>86655</t>
  </si>
  <si>
    <t>73770</t>
  </si>
  <si>
    <t>74190</t>
  </si>
  <si>
    <t>74540</t>
  </si>
  <si>
    <t>75730</t>
  </si>
  <si>
    <t>Maine Department of the Secretary of State Bureau of Corporations, Elections, and Commissions</t>
  </si>
  <si>
    <t>Lewis</t>
  </si>
  <si>
    <t>Minidoka</t>
  </si>
  <si>
    <t>Nez Perce</t>
  </si>
  <si>
    <t>Counties with Lowest Percent of Vote</t>
  </si>
  <si>
    <t>Ouray</t>
  </si>
  <si>
    <t>Park</t>
  </si>
  <si>
    <t>77830</t>
  </si>
  <si>
    <t>55435</t>
  </si>
  <si>
    <t>55505</t>
  </si>
  <si>
    <t>55565</t>
  </si>
  <si>
    <t>55680</t>
  </si>
  <si>
    <t>Shiawassee</t>
  </si>
  <si>
    <t>North Carolina State Board of Elections</t>
  </si>
  <si>
    <t>Fulton</t>
  </si>
  <si>
    <t>57045</t>
  </si>
  <si>
    <t>57150</t>
  </si>
  <si>
    <t>57780</t>
  </si>
  <si>
    <t>57920</t>
  </si>
  <si>
    <t>78570</t>
  </si>
  <si>
    <t>Vice President</t>
  </si>
  <si>
    <t>Habersham</t>
  </si>
  <si>
    <t>Fair Haven</t>
  </si>
  <si>
    <t>Nolan</t>
  </si>
  <si>
    <t>Penobscot</t>
  </si>
  <si>
    <t>Androscoggin</t>
  </si>
  <si>
    <t>Fredericksburg</t>
  </si>
  <si>
    <t>Galax</t>
  </si>
  <si>
    <t>Hertford</t>
  </si>
  <si>
    <t>56870</t>
  </si>
  <si>
    <t>48575</t>
  </si>
  <si>
    <t>Hampton Falls</t>
  </si>
  <si>
    <t>Derby</t>
  </si>
  <si>
    <t>East Montpelier</t>
  </si>
  <si>
    <t>02795</t>
  </si>
  <si>
    <t>02865</t>
  </si>
  <si>
    <t>02970</t>
  </si>
  <si>
    <t>03355</t>
  </si>
  <si>
    <t>59005</t>
  </si>
  <si>
    <t>59110</t>
  </si>
  <si>
    <t>59705</t>
  </si>
  <si>
    <t>59950</t>
  </si>
  <si>
    <t>69640</t>
  </si>
  <si>
    <t>Vanderburgh</t>
  </si>
  <si>
    <t>310</t>
  </si>
  <si>
    <t>South Oxford</t>
  </si>
  <si>
    <t>11350</t>
  </si>
  <si>
    <t>15700</t>
  </si>
  <si>
    <t>16000</t>
  </si>
  <si>
    <t>16150</t>
  </si>
  <si>
    <t>16300</t>
  </si>
  <si>
    <t>16825</t>
  </si>
  <si>
    <t>17125</t>
  </si>
  <si>
    <t>17350</t>
  </si>
  <si>
    <t>11950</t>
  </si>
  <si>
    <t>Acushnet</t>
  </si>
  <si>
    <t>Agawam</t>
  </si>
  <si>
    <t>P Home State</t>
  </si>
  <si>
    <t>79130</t>
  </si>
  <si>
    <t>MO</t>
  </si>
  <si>
    <t>Andrew</t>
  </si>
  <si>
    <t>VP Home State</t>
  </si>
  <si>
    <t>Gates</t>
  </si>
  <si>
    <t>Bee</t>
  </si>
  <si>
    <t>West Boylston</t>
  </si>
  <si>
    <t>Jonesboro</t>
  </si>
  <si>
    <t>Proctor</t>
  </si>
  <si>
    <t>Parker</t>
  </si>
  <si>
    <t>Caribou</t>
  </si>
  <si>
    <t>Eustis</t>
  </si>
  <si>
    <t>Baring</t>
  </si>
  <si>
    <t>Beals</t>
  </si>
  <si>
    <t>Londonderry</t>
  </si>
  <si>
    <t>Charlemont</t>
  </si>
  <si>
    <t>Oakfield</t>
  </si>
  <si>
    <t>Southport</t>
  </si>
  <si>
    <t>Austin</t>
  </si>
  <si>
    <t>01900</t>
  </si>
  <si>
    <t>Kansas Secretary of State</t>
  </si>
  <si>
    <t>Boyle</t>
  </si>
  <si>
    <t>Coconino</t>
  </si>
  <si>
    <t>Montour</t>
  </si>
  <si>
    <t>&lt;30%</t>
  </si>
  <si>
    <t>&lt;40%</t>
  </si>
  <si>
    <t>&lt;50%</t>
  </si>
  <si>
    <t>05070</t>
  </si>
  <si>
    <t>07000</t>
  </si>
  <si>
    <t>07175</t>
  </si>
  <si>
    <t>07350</t>
  </si>
  <si>
    <t>02500</t>
  </si>
  <si>
    <t>02575</t>
  </si>
  <si>
    <t>02725</t>
  </si>
  <si>
    <t>&lt;10%</t>
  </si>
  <si>
    <t>&lt;20%</t>
  </si>
  <si>
    <t>06325</t>
  </si>
  <si>
    <t>06550</t>
  </si>
  <si>
    <t>87000</t>
  </si>
  <si>
    <t>87070</t>
  </si>
  <si>
    <t>02760</t>
  </si>
  <si>
    <t>02935</t>
  </si>
  <si>
    <t>03005</t>
  </si>
  <si>
    <t>03600</t>
  </si>
  <si>
    <t>Starr</t>
  </si>
  <si>
    <t>16250</t>
  </si>
  <si>
    <t>16425</t>
  </si>
  <si>
    <t>77990</t>
  </si>
  <si>
    <t>12715</t>
  </si>
  <si>
    <t>12995</t>
  </si>
  <si>
    <t>13135</t>
  </si>
  <si>
    <t>Northfield</t>
  </si>
  <si>
    <t>69645</t>
  </si>
  <si>
    <t>05595</t>
  </si>
  <si>
    <t>21850</t>
  </si>
  <si>
    <t>Whitley</t>
  </si>
  <si>
    <t>Chariton</t>
  </si>
  <si>
    <t>Cole</t>
  </si>
  <si>
    <t>New Hampshire Department of State Election Division</t>
  </si>
  <si>
    <t>13660</t>
  </si>
  <si>
    <t>13800</t>
  </si>
  <si>
    <t>14010</t>
  </si>
  <si>
    <t>14395</t>
  </si>
  <si>
    <t>33475</t>
  </si>
  <si>
    <t>33775</t>
  </si>
  <si>
    <t>34450</t>
  </si>
  <si>
    <t>78865</t>
  </si>
  <si>
    <t>14380</t>
  </si>
  <si>
    <t>70760</t>
  </si>
  <si>
    <t>85710</t>
  </si>
  <si>
    <t>Lamoine</t>
  </si>
  <si>
    <t>Leeds</t>
  </si>
  <si>
    <t>Levant</t>
  </si>
  <si>
    <t>72600</t>
  </si>
  <si>
    <t>72880</t>
  </si>
  <si>
    <t>72985</t>
  </si>
  <si>
    <t>Limington</t>
  </si>
  <si>
    <t>09595</t>
  </si>
  <si>
    <t>09840</t>
  </si>
  <si>
    <t>30925</t>
  </si>
  <si>
    <t>31150</t>
  </si>
  <si>
    <t>31525</t>
  </si>
  <si>
    <t>76365</t>
  </si>
  <si>
    <t>76610</t>
  </si>
  <si>
    <t>202</t>
  </si>
  <si>
    <t>76895</t>
  </si>
  <si>
    <t>48925</t>
  </si>
  <si>
    <t>50650</t>
  </si>
  <si>
    <t>11785</t>
  </si>
  <si>
    <t>69930</t>
  </si>
  <si>
    <t>62645</t>
  </si>
  <si>
    <t>36300</t>
  </si>
  <si>
    <t>37000</t>
  </si>
  <si>
    <t>37175</t>
  </si>
  <si>
    <t>37420</t>
  </si>
  <si>
    <t>29265</t>
  </si>
  <si>
    <t>King George</t>
  </si>
  <si>
    <t>R</t>
  </si>
  <si>
    <t>Orland</t>
  </si>
  <si>
    <t>Orono</t>
  </si>
  <si>
    <t>31085</t>
  </si>
  <si>
    <t>31435</t>
  </si>
  <si>
    <t>Stratham</t>
  </si>
  <si>
    <t>Shackelford</t>
  </si>
  <si>
    <t>Somervell</t>
  </si>
  <si>
    <t>37560</t>
  </si>
  <si>
    <t>37875</t>
  </si>
  <si>
    <t>37995</t>
  </si>
  <si>
    <t>38225</t>
  </si>
  <si>
    <t>38400</t>
  </si>
  <si>
    <t>Vermont Office of the Secretary of State Elections Division</t>
  </si>
  <si>
    <t>Smith</t>
  </si>
  <si>
    <t>Scurry</t>
  </si>
  <si>
    <t>Ashley</t>
  </si>
  <si>
    <t>Windsor</t>
  </si>
  <si>
    <t>Charlestown</t>
  </si>
  <si>
    <t>Sterling</t>
  </si>
  <si>
    <t>Stonewall</t>
  </si>
  <si>
    <t>17300</t>
  </si>
  <si>
    <t>17405</t>
  </si>
  <si>
    <t>16495</t>
  </si>
  <si>
    <t>Sherman</t>
  </si>
  <si>
    <t>West Rutland</t>
  </si>
  <si>
    <t>West Stockbridge</t>
  </si>
  <si>
    <t>Norway</t>
  </si>
  <si>
    <t>Westford</t>
  </si>
  <si>
    <t>Dewey</t>
  </si>
  <si>
    <t>FL</t>
  </si>
  <si>
    <t>Swain</t>
  </si>
  <si>
    <t>65865</t>
  </si>
  <si>
    <t>66145</t>
  </si>
  <si>
    <t>66565</t>
  </si>
  <si>
    <t>66635</t>
  </si>
  <si>
    <t>66775</t>
  </si>
  <si>
    <t>Wyoming Secretary of State Election Administration</t>
  </si>
  <si>
    <t>Parke</t>
  </si>
  <si>
    <t>New Jersey Department of Law and Public Safety Division of Elections</t>
  </si>
  <si>
    <t>85150</t>
  </si>
  <si>
    <t>01955</t>
  </si>
  <si>
    <t>Watonwan</t>
  </si>
  <si>
    <t>Pittsford</t>
  </si>
  <si>
    <t>02095</t>
  </si>
  <si>
    <t>02130</t>
  </si>
  <si>
    <t>02480</t>
  </si>
  <si>
    <t>Hyde Park</t>
  </si>
  <si>
    <t>Nodaway</t>
  </si>
  <si>
    <t>39475</t>
  </si>
  <si>
    <t>Square Lake</t>
  </si>
  <si>
    <t>55000</t>
  </si>
  <si>
    <t>55450</t>
  </si>
  <si>
    <t>55600</t>
  </si>
  <si>
    <t>55825</t>
  </si>
  <si>
    <t>56050</t>
  </si>
  <si>
    <t>56350</t>
  </si>
  <si>
    <t>56875</t>
  </si>
  <si>
    <t>57025</t>
  </si>
  <si>
    <t>81400</t>
  </si>
  <si>
    <t>81700</t>
  </si>
  <si>
    <t>83275</t>
  </si>
  <si>
    <t>68385</t>
  </si>
  <si>
    <t>14640</t>
  </si>
  <si>
    <t>14885</t>
  </si>
  <si>
    <t>States with Highest Percent of Vote</t>
  </si>
  <si>
    <t>02060</t>
  </si>
  <si>
    <t>03250</t>
  </si>
  <si>
    <t>04300</t>
  </si>
  <si>
    <t>23865</t>
  </si>
  <si>
    <t>24005</t>
  </si>
  <si>
    <t>Somerset town</t>
  </si>
  <si>
    <t>65762</t>
  </si>
  <si>
    <t>Warner's grant</t>
  </si>
  <si>
    <t>76337</t>
  </si>
  <si>
    <t>Warren's gore</t>
  </si>
  <si>
    <t>South Dakota Secretary of State</t>
  </si>
  <si>
    <t>Iberia</t>
  </si>
  <si>
    <t>Gunnison</t>
  </si>
  <si>
    <t>Dawson</t>
  </si>
  <si>
    <t>Wibaux</t>
  </si>
  <si>
    <t>St. Landry</t>
  </si>
  <si>
    <t>Starksboro</t>
  </si>
  <si>
    <t>Alfalfa</t>
  </si>
  <si>
    <t>Glascock</t>
  </si>
  <si>
    <t>Chesterfield</t>
  </si>
  <si>
    <t>Waseca</t>
  </si>
  <si>
    <t>Upshur</t>
  </si>
  <si>
    <t>Wetzel</t>
  </si>
  <si>
    <t>Lyndon</t>
  </si>
  <si>
    <t>Florida</t>
  </si>
  <si>
    <t>Woodstock</t>
  </si>
  <si>
    <t>Newfield</t>
  </si>
  <si>
    <t>Black Hawk</t>
  </si>
  <si>
    <t>Oakham</t>
  </si>
  <si>
    <t>Norwell</t>
  </si>
  <si>
    <t>70750</t>
  </si>
  <si>
    <t>Coles</t>
  </si>
  <si>
    <t>Edgar</t>
  </si>
  <si>
    <t>72925</t>
  </si>
  <si>
    <t>73075</t>
  </si>
  <si>
    <t>73300</t>
  </si>
  <si>
    <t>73525</t>
  </si>
  <si>
    <t>73675</t>
  </si>
  <si>
    <t>41340</t>
  </si>
  <si>
    <t>Wadena</t>
  </si>
  <si>
    <t>40710</t>
  </si>
  <si>
    <t>40850</t>
  </si>
  <si>
    <t>New Castle</t>
  </si>
  <si>
    <t>Plaistow</t>
  </si>
  <si>
    <t>Jonesport</t>
  </si>
  <si>
    <t>Wyman</t>
  </si>
  <si>
    <t>Middletown Springs</t>
  </si>
  <si>
    <t>68645</t>
  </si>
  <si>
    <t>36000</t>
  </si>
  <si>
    <t>37070</t>
  </si>
  <si>
    <t>37280</t>
  </si>
  <si>
    <t>37910</t>
  </si>
  <si>
    <t>26620</t>
  </si>
  <si>
    <t>86970</t>
  </si>
  <si>
    <t>87075</t>
  </si>
  <si>
    <t>81055</t>
  </si>
  <si>
    <t>22910</t>
  </si>
  <si>
    <t>18080</t>
  </si>
  <si>
    <t>18500</t>
  </si>
  <si>
    <t>Pawlet</t>
  </si>
  <si>
    <t>44760</t>
  </si>
  <si>
    <t>062</t>
  </si>
  <si>
    <t>44830</t>
  </si>
  <si>
    <t>45005</t>
  </si>
  <si>
    <t>45110</t>
  </si>
  <si>
    <t>45600</t>
  </si>
  <si>
    <t>45670</t>
  </si>
  <si>
    <t>45810</t>
  </si>
  <si>
    <t>46105</t>
  </si>
  <si>
    <t>67238</t>
  </si>
  <si>
    <t>112</t>
  </si>
  <si>
    <t>51114</t>
  </si>
  <si>
    <t>55745</t>
  </si>
  <si>
    <t>55955</t>
  </si>
  <si>
    <t>56060</t>
  </si>
  <si>
    <t>57880</t>
  </si>
  <si>
    <t>58335</t>
  </si>
  <si>
    <t>58405</t>
  </si>
  <si>
    <t>13750</t>
  </si>
  <si>
    <t>64075</t>
  </si>
  <si>
    <t>64300</t>
  </si>
  <si>
    <t>44910</t>
  </si>
  <si>
    <t>45820</t>
  </si>
  <si>
    <t>46520</t>
  </si>
  <si>
    <t>09200</t>
  </si>
  <si>
    <t>09270</t>
  </si>
  <si>
    <t>09410</t>
  </si>
  <si>
    <t>09550</t>
  </si>
  <si>
    <t>59105</t>
  </si>
  <si>
    <t>10670</t>
  </si>
  <si>
    <t>42600</t>
  </si>
  <si>
    <t>67945</t>
  </si>
  <si>
    <t>68050</t>
  </si>
  <si>
    <t>68155</t>
  </si>
  <si>
    <t>68260</t>
  </si>
  <si>
    <t>68400</t>
  </si>
  <si>
    <t>68610</t>
  </si>
  <si>
    <t>Seboomook Lake</t>
  </si>
  <si>
    <t>13470</t>
  </si>
  <si>
    <t>51350</t>
  </si>
  <si>
    <t>Dummerston</t>
  </si>
  <si>
    <t>Duxbury</t>
  </si>
  <si>
    <t>68750</t>
  </si>
  <si>
    <t>69170</t>
  </si>
  <si>
    <t>42390</t>
  </si>
  <si>
    <t>Sandown</t>
  </si>
  <si>
    <t>Walpole</t>
  </si>
  <si>
    <t>Lemhi</t>
  </si>
  <si>
    <t>47455</t>
  </si>
  <si>
    <t>47560</t>
  </si>
  <si>
    <t>17240</t>
  </si>
  <si>
    <t>17800</t>
  </si>
  <si>
    <t>Kentucky</t>
  </si>
  <si>
    <t>Tallapoosa</t>
  </si>
  <si>
    <t>Garvin</t>
  </si>
  <si>
    <t>Fayston</t>
  </si>
  <si>
    <t>Greensboro</t>
  </si>
  <si>
    <t>Louisiana Secretary of State Elections Division</t>
  </si>
  <si>
    <t>Idaho Secretary of State Election Division</t>
  </si>
  <si>
    <t>Harmony</t>
  </si>
  <si>
    <t>140</t>
  </si>
  <si>
    <t>38715</t>
  </si>
  <si>
    <t>38855</t>
  </si>
  <si>
    <t>39100</t>
  </si>
  <si>
    <t>39450</t>
  </si>
  <si>
    <t>39625</t>
  </si>
  <si>
    <t>39765</t>
  </si>
  <si>
    <t>39835</t>
  </si>
  <si>
    <t>55225</t>
  </si>
  <si>
    <t>No.</t>
  </si>
  <si>
    <t>Falls Church</t>
  </si>
  <si>
    <t>Kennebunk</t>
  </si>
  <si>
    <t>President</t>
  </si>
  <si>
    <t>Rank</t>
  </si>
  <si>
    <t>Boulder</t>
  </si>
  <si>
    <t>Coffey</t>
  </si>
  <si>
    <t>Weymouth</t>
  </si>
  <si>
    <t>23725</t>
  </si>
  <si>
    <t>24175</t>
  </si>
  <si>
    <t>35065</t>
  </si>
  <si>
    <t>35135</t>
  </si>
  <si>
    <t>10450</t>
  </si>
  <si>
    <t>10675</t>
  </si>
  <si>
    <t>11125</t>
  </si>
  <si>
    <t>Minnesota Office of the Secretary of State Elections</t>
  </si>
  <si>
    <t>North Yarmouth</t>
  </si>
  <si>
    <t>Northport</t>
  </si>
  <si>
    <t>Navarro</t>
  </si>
  <si>
    <t>George</t>
  </si>
  <si>
    <t>Grenada</t>
  </si>
  <si>
    <t>Northampton</t>
  </si>
  <si>
    <t>Wolcott</t>
  </si>
  <si>
    <t>31740</t>
  </si>
  <si>
    <t>Alford</t>
  </si>
  <si>
    <t>Amesbury</t>
  </si>
  <si>
    <t>Ashburnham</t>
  </si>
  <si>
    <t>00380</t>
  </si>
  <si>
    <t>00520</t>
  </si>
  <si>
    <t>00555</t>
  </si>
  <si>
    <t>00765</t>
  </si>
  <si>
    <t>05200</t>
  </si>
  <si>
    <t>05425</t>
  </si>
  <si>
    <t>05650</t>
  </si>
  <si>
    <t>05800</t>
  </si>
  <si>
    <t>010</t>
  </si>
  <si>
    <t>Center Harbor</t>
  </si>
  <si>
    <t>Old Town</t>
  </si>
  <si>
    <t>Orient</t>
  </si>
  <si>
    <t>Sorrento</t>
  </si>
  <si>
    <t>Pinkham's Grant</t>
  </si>
  <si>
    <t>Sandoval</t>
  </si>
  <si>
    <t>Choctaw</t>
  </si>
  <si>
    <t>Clarke</t>
  </si>
  <si>
    <t>Clay</t>
  </si>
  <si>
    <t>Total Vote</t>
  </si>
  <si>
    <t>Bleckley</t>
  </si>
  <si>
    <t>LaSalle</t>
  </si>
  <si>
    <t>Lowndes</t>
  </si>
  <si>
    <t>Melrose</t>
  </si>
  <si>
    <t>South Thomaston</t>
  </si>
  <si>
    <t>Stacyville</t>
  </si>
  <si>
    <t>Glenburn</t>
  </si>
  <si>
    <t>Lamoille</t>
  </si>
  <si>
    <t>Westmanland</t>
  </si>
  <si>
    <t>Whitneyville</t>
  </si>
  <si>
    <t>Hanson</t>
  </si>
  <si>
    <t>Hutchinson</t>
  </si>
  <si>
    <t>Person</t>
  </si>
  <si>
    <t>Coffee</t>
  </si>
  <si>
    <t>Hoke</t>
  </si>
  <si>
    <t>Belknap</t>
  </si>
  <si>
    <t>New Madrid</t>
  </si>
  <si>
    <t>Multnomah</t>
  </si>
  <si>
    <t>Greenlee</t>
  </si>
  <si>
    <t>Pennsylvania Department of State Bureau of Commissions, Elections and Legislation</t>
  </si>
  <si>
    <t>Deer Isle</t>
  </si>
  <si>
    <t>Denmark</t>
  </si>
  <si>
    <t>Hettinger</t>
  </si>
  <si>
    <t>Dorset</t>
  </si>
  <si>
    <t>Licking</t>
  </si>
  <si>
    <t>47175</t>
  </si>
  <si>
    <t>47245</t>
  </si>
  <si>
    <t>39700</t>
  </si>
  <si>
    <t>40075</t>
  </si>
  <si>
    <t>40225</t>
  </si>
  <si>
    <t>East Haven</t>
  </si>
  <si>
    <t>Massachusetts</t>
  </si>
  <si>
    <t>MA</t>
  </si>
  <si>
    <t>Winthrop</t>
  </si>
  <si>
    <t>Washita</t>
  </si>
  <si>
    <t>Panton</t>
  </si>
  <si>
    <t>Morristown</t>
  </si>
  <si>
    <t>Plainville</t>
  </si>
  <si>
    <t>Woodson</t>
  </si>
  <si>
    <t>79720</t>
  </si>
  <si>
    <t>80070</t>
  </si>
  <si>
    <t>80280</t>
  </si>
  <si>
    <t>80490</t>
  </si>
  <si>
    <t>82590</t>
  </si>
  <si>
    <t>82870</t>
  </si>
  <si>
    <t>09105</t>
  </si>
  <si>
    <t>09175</t>
  </si>
  <si>
    <t>Lewiston</t>
  </si>
  <si>
    <t>Limerick</t>
  </si>
  <si>
    <t>40525</t>
  </si>
  <si>
    <t>46685</t>
  </si>
  <si>
    <t>46790</t>
  </si>
  <si>
    <t>41275</t>
  </si>
  <si>
    <t>27620</t>
  </si>
  <si>
    <t>28495</t>
  </si>
  <si>
    <t>28740</t>
  </si>
  <si>
    <t>28180</t>
  </si>
  <si>
    <t>21150</t>
  </si>
  <si>
    <t>21360</t>
  </si>
  <si>
    <t>21780</t>
  </si>
  <si>
    <t>87700</t>
  </si>
  <si>
    <t>87910</t>
  </si>
  <si>
    <t>11525</t>
  </si>
  <si>
    <t>69505</t>
  </si>
  <si>
    <t>50275</t>
  </si>
  <si>
    <t>52750</t>
  </si>
  <si>
    <t>26535</t>
  </si>
  <si>
    <t>45850</t>
  </si>
  <si>
    <t>01585</t>
  </si>
  <si>
    <t>63940</t>
  </si>
  <si>
    <t>64185</t>
  </si>
  <si>
    <t>64290</t>
  </si>
  <si>
    <t>64570</t>
  </si>
  <si>
    <t>67160</t>
  </si>
  <si>
    <t>67475</t>
  </si>
  <si>
    <t>67790</t>
  </si>
  <si>
    <t>North Washington</t>
  </si>
  <si>
    <t>Cohasset</t>
  </si>
  <si>
    <t>27480</t>
  </si>
  <si>
    <t>77345</t>
  </si>
  <si>
    <t>53425</t>
  </si>
  <si>
    <t>53725</t>
  </si>
  <si>
    <t>35950</t>
  </si>
  <si>
    <t>31825</t>
  </si>
  <si>
    <t>32275</t>
  </si>
  <si>
    <t>68140</t>
  </si>
  <si>
    <t>57090</t>
  </si>
  <si>
    <t>42660</t>
  </si>
  <si>
    <t>42765</t>
  </si>
  <si>
    <t>COUSUBFP</t>
  </si>
  <si>
    <t>24925</t>
  </si>
  <si>
    <t>26290</t>
  </si>
  <si>
    <t>17895</t>
  </si>
  <si>
    <t>18455</t>
  </si>
  <si>
    <t>Stoneham</t>
  </si>
  <si>
    <t>Stockholm</t>
  </si>
  <si>
    <t>Stockton Springs</t>
  </si>
  <si>
    <t>Westminster</t>
  </si>
  <si>
    <t>13345</t>
  </si>
  <si>
    <t>32425</t>
  </si>
  <si>
    <t>33025</t>
  </si>
  <si>
    <t>42450</t>
  </si>
  <si>
    <t>42520</t>
  </si>
  <si>
    <t>17685</t>
  </si>
  <si>
    <t>080</t>
  </si>
  <si>
    <t>17825</t>
  </si>
  <si>
    <t>Norwich</t>
  </si>
  <si>
    <t>West Haven</t>
  </si>
  <si>
    <t>Yell</t>
  </si>
  <si>
    <t>Wyandotte</t>
  </si>
  <si>
    <t>Stratford</t>
  </si>
  <si>
    <t>Branford</t>
  </si>
  <si>
    <t>Burrillville</t>
  </si>
  <si>
    <t>Dunstable</t>
  </si>
  <si>
    <t>Hingham</t>
  </si>
  <si>
    <t>East Greenwich</t>
  </si>
  <si>
    <t>72400</t>
  </si>
  <si>
    <t>16935</t>
  </si>
  <si>
    <t>82300</t>
  </si>
  <si>
    <t>Maine</t>
  </si>
  <si>
    <t>Nueces</t>
  </si>
  <si>
    <t>Texas Secretary of State Elections Division</t>
  </si>
  <si>
    <t>Northumberland</t>
  </si>
  <si>
    <t>Westmore</t>
  </si>
  <si>
    <t>Weybridge</t>
  </si>
  <si>
    <t>Hallowell</t>
  </si>
  <si>
    <t>California Secretary of State</t>
  </si>
  <si>
    <t>Kingfisher</t>
  </si>
  <si>
    <t>East Brookfield</t>
  </si>
  <si>
    <t>North Hero</t>
  </si>
  <si>
    <t>Orwell</t>
  </si>
  <si>
    <t>Jamaica</t>
  </si>
  <si>
    <t>45560</t>
  </si>
  <si>
    <t>Lewis town</t>
  </si>
  <si>
    <t>23200</t>
  </si>
  <si>
    <t>23410</t>
  </si>
  <si>
    <t>Mountrail</t>
  </si>
  <si>
    <t>Washington Secretary of State Elections</t>
  </si>
  <si>
    <t>Date</t>
  </si>
  <si>
    <t>Gibson</t>
  </si>
  <si>
    <t>Windham</t>
  </si>
  <si>
    <t>Central Aroostook</t>
  </si>
  <si>
    <t>64850</t>
  </si>
  <si>
    <t>Richmond</t>
  </si>
  <si>
    <t>Ralls</t>
  </si>
  <si>
    <t>Elkhart</t>
  </si>
  <si>
    <t>Fountain</t>
  </si>
  <si>
    <t>Kay</t>
  </si>
  <si>
    <t>Whately</t>
  </si>
  <si>
    <t>Izard</t>
  </si>
  <si>
    <t>Murray</t>
  </si>
  <si>
    <t>Yancey</t>
  </si>
  <si>
    <t>Webb</t>
  </si>
  <si>
    <t>Lac Qui Parle</t>
  </si>
  <si>
    <t>Huerfano</t>
  </si>
  <si>
    <t>Iberville</t>
  </si>
  <si>
    <t>Gilpin</t>
  </si>
  <si>
    <t>Atchison</t>
  </si>
  <si>
    <t>Cowley</t>
  </si>
  <si>
    <t>Hampshire</t>
  </si>
  <si>
    <t>Caguas</t>
  </si>
  <si>
    <t>Uxbridge</t>
  </si>
  <si>
    <t>Westwood</t>
  </si>
  <si>
    <t>Mount Tabor</t>
  </si>
  <si>
    <t>Somersworth</t>
  </si>
  <si>
    <t>Borden</t>
  </si>
  <si>
    <t>Fletcher</t>
  </si>
  <si>
    <t>Glover</t>
  </si>
  <si>
    <t>Archuleta</t>
  </si>
  <si>
    <t>Powhatan</t>
  </si>
  <si>
    <t>Wise</t>
  </si>
  <si>
    <t>Missoula</t>
  </si>
  <si>
    <t>Barbour</t>
  </si>
  <si>
    <t>Guadalupe</t>
  </si>
  <si>
    <t>Harding</t>
  </si>
  <si>
    <t>San Augustine</t>
  </si>
  <si>
    <t>Rabun</t>
  </si>
  <si>
    <t>Kershaw</t>
  </si>
  <si>
    <t>Atoka</t>
  </si>
  <si>
    <t>Middlebury</t>
  </si>
  <si>
    <t>Meriwether</t>
  </si>
  <si>
    <t>Hayes</t>
  </si>
  <si>
    <t>Lane</t>
  </si>
  <si>
    <t>Early</t>
  </si>
  <si>
    <t>Madera</t>
  </si>
  <si>
    <t>Anderson</t>
  </si>
  <si>
    <t>Harford</t>
  </si>
  <si>
    <t>St. Francois</t>
  </si>
  <si>
    <t>Amelia</t>
  </si>
  <si>
    <t>Dover</t>
  </si>
  <si>
    <t>West Newbury</t>
  </si>
  <si>
    <t>Oneida</t>
  </si>
  <si>
    <t>Rochester</t>
  </si>
  <si>
    <t>Stannard</t>
  </si>
  <si>
    <t>Groton</t>
  </si>
  <si>
    <t>Rush</t>
  </si>
  <si>
    <t>Lincolnville</t>
  </si>
  <si>
    <t>Gooding</t>
  </si>
  <si>
    <t>Jefferson Davis</t>
  </si>
  <si>
    <t>Dauphin</t>
  </si>
  <si>
    <t>Dukes</t>
  </si>
  <si>
    <t>Unity</t>
  </si>
  <si>
    <t>Temple</t>
  </si>
  <si>
    <t>Labette</t>
  </si>
  <si>
    <t>Granby</t>
  </si>
  <si>
    <t>65025</t>
  </si>
  <si>
    <t>65130</t>
  </si>
  <si>
    <t>85975</t>
  </si>
  <si>
    <t>86125</t>
  </si>
  <si>
    <t>64780</t>
  </si>
  <si>
    <t>Counties with Highest Percent of Vote</t>
  </si>
  <si>
    <t>Howell</t>
  </si>
  <si>
    <t>Iron</t>
  </si>
  <si>
    <t>Wirt</t>
  </si>
  <si>
    <t>New Kent</t>
  </si>
  <si>
    <t>Frederick</t>
  </si>
  <si>
    <t>Rockdale</t>
  </si>
  <si>
    <t>Wilmot</t>
  </si>
  <si>
    <t>Orrington</t>
  </si>
  <si>
    <t>Arizona Secretary of State Division of Election Services</t>
  </si>
  <si>
    <t>61380</t>
  </si>
  <si>
    <t>61590</t>
  </si>
  <si>
    <t>61800</t>
  </si>
  <si>
    <t>Island Falls</t>
  </si>
  <si>
    <t>East Granby</t>
  </si>
  <si>
    <t>40500</t>
  </si>
  <si>
    <t>Kenduskeag</t>
  </si>
  <si>
    <t>Kittery</t>
  </si>
  <si>
    <t>53636</t>
  </si>
  <si>
    <t>12350</t>
  </si>
  <si>
    <t>North Franklin</t>
  </si>
  <si>
    <t>Blanchard</t>
  </si>
  <si>
    <t>Southeast Piscataquis</t>
  </si>
  <si>
    <t>Hammond</t>
  </si>
  <si>
    <t>Ferrisburg</t>
  </si>
  <si>
    <t>Alabama Office of the Secretary of State</t>
  </si>
  <si>
    <t>West Bridgewater</t>
  </si>
  <si>
    <t>West Brookfield</t>
  </si>
  <si>
    <t>Day</t>
  </si>
  <si>
    <t>Vance</t>
  </si>
  <si>
    <t>Montrose</t>
  </si>
  <si>
    <t>Warner</t>
  </si>
  <si>
    <t>Highgate</t>
  </si>
  <si>
    <t>Hinesburg</t>
  </si>
  <si>
    <t>Muskogee</t>
  </si>
  <si>
    <t>Trenton</t>
  </si>
  <si>
    <t>Newark</t>
  </si>
  <si>
    <t>Newbury</t>
  </si>
  <si>
    <t>Newfane</t>
  </si>
  <si>
    <t>Fairlee</t>
  </si>
  <si>
    <t>61135</t>
  </si>
  <si>
    <t>19550</t>
  </si>
  <si>
    <t>39975</t>
  </si>
  <si>
    <t>Haddam</t>
  </si>
  <si>
    <t>Hamden</t>
  </si>
  <si>
    <t>41095</t>
  </si>
  <si>
    <t>62430</t>
  </si>
  <si>
    <t>Arkansas Secretary of State Elections</t>
  </si>
  <si>
    <t>North Andover</t>
  </si>
  <si>
    <t>20810</t>
  </si>
  <si>
    <t>15910</t>
  </si>
  <si>
    <t>Indiana Secretary of State Elections</t>
  </si>
  <si>
    <t>Humphreys</t>
  </si>
  <si>
    <t>Wheatland</t>
  </si>
  <si>
    <t>Bergen</t>
  </si>
  <si>
    <t>Morrow</t>
  </si>
  <si>
    <t>Peacham</t>
  </si>
  <si>
    <t>Plainfield</t>
  </si>
  <si>
    <t>Second Place</t>
  </si>
  <si>
    <t>Third Place</t>
  </si>
  <si>
    <t>Menard</t>
  </si>
  <si>
    <t>Fort Fairfield</t>
  </si>
  <si>
    <t>01450</t>
  </si>
  <si>
    <t>31355</t>
  </si>
  <si>
    <t>31390</t>
  </si>
  <si>
    <t>31530</t>
  </si>
  <si>
    <t>31600</t>
  </si>
  <si>
    <t>79270</t>
  </si>
  <si>
    <t>79375</t>
  </si>
  <si>
    <t>29535</t>
  </si>
  <si>
    <t>29710</t>
  </si>
  <si>
    <t>30095</t>
  </si>
  <si>
    <t>East Central Franklin</t>
  </si>
  <si>
    <t>32195</t>
  </si>
  <si>
    <t>32370</t>
  </si>
  <si>
    <t>32510</t>
  </si>
  <si>
    <t>30970</t>
  </si>
  <si>
    <t>31110</t>
  </si>
  <si>
    <t>23500</t>
  </si>
  <si>
    <t>Nottoway</t>
  </si>
  <si>
    <t>Page</t>
  </si>
  <si>
    <t>Tompkins</t>
  </si>
  <si>
    <t>00170</t>
  </si>
  <si>
    <t>Daviess</t>
  </si>
  <si>
    <t>Dearborn</t>
  </si>
  <si>
    <t>Ashby</t>
  </si>
  <si>
    <t>Moretown</t>
  </si>
  <si>
    <t>Treasure</t>
  </si>
  <si>
    <t>Chelmsford</t>
  </si>
  <si>
    <t>Lenoir</t>
  </si>
  <si>
    <t>Nash</t>
  </si>
  <si>
    <t>Wicomico</t>
  </si>
  <si>
    <t>Chittenden</t>
  </si>
  <si>
    <t>Grand Isle</t>
  </si>
  <si>
    <t>Beacon Falls</t>
  </si>
  <si>
    <t>Schoharie</t>
  </si>
  <si>
    <t>Marblehead</t>
  </si>
  <si>
    <t>Beddington</t>
  </si>
  <si>
    <t>Lafourche</t>
  </si>
  <si>
    <t>Doddridge</t>
  </si>
  <si>
    <t>Drew</t>
  </si>
  <si>
    <t>Lauderdale</t>
  </si>
  <si>
    <t>Chambers</t>
  </si>
  <si>
    <t>Brule</t>
  </si>
  <si>
    <t>Bibb</t>
  </si>
  <si>
    <t>Beaver Cove</t>
  </si>
  <si>
    <t>Albion</t>
  </si>
  <si>
    <t>Alfred</t>
  </si>
  <si>
    <t>Sagadahoc</t>
  </si>
  <si>
    <t>Willimantic</t>
  </si>
  <si>
    <t>Robbinston</t>
  </si>
  <si>
    <t>170</t>
  </si>
  <si>
    <t>Southborough</t>
  </si>
  <si>
    <t>Southbridge</t>
  </si>
  <si>
    <t>Citrus</t>
  </si>
  <si>
    <t>Hubbardton</t>
  </si>
  <si>
    <t>Huntington</t>
  </si>
  <si>
    <t>Lucas</t>
  </si>
  <si>
    <t>Hopedale</t>
  </si>
  <si>
    <t>Rolette</t>
  </si>
  <si>
    <t>Long</t>
  </si>
  <si>
    <t>Sargent</t>
  </si>
  <si>
    <t>Slope</t>
  </si>
  <si>
    <t>Pocahontas</t>
  </si>
  <si>
    <t>New Boston</t>
  </si>
  <si>
    <t>Throckmorton</t>
  </si>
  <si>
    <t>North Brookfield</t>
  </si>
  <si>
    <t>North Reading</t>
  </si>
  <si>
    <t>78250</t>
  </si>
  <si>
    <t>St. Francis</t>
  </si>
  <si>
    <t>Lavaca</t>
  </si>
  <si>
    <t>Harmon</t>
  </si>
  <si>
    <t>San Joaquin</t>
  </si>
  <si>
    <t>Roger Mills</t>
  </si>
  <si>
    <t>Rogers</t>
  </si>
  <si>
    <t>Butts</t>
  </si>
  <si>
    <t>Titus</t>
  </si>
  <si>
    <t>Henniker</t>
  </si>
  <si>
    <t>Bethany</t>
  </si>
  <si>
    <t>South Berwick</t>
  </si>
  <si>
    <t>South Bristol</t>
  </si>
  <si>
    <t>01605</t>
  </si>
  <si>
    <t>Haynesville</t>
  </si>
  <si>
    <t>Greene</t>
  </si>
  <si>
    <t>475</t>
  </si>
  <si>
    <t>West Tisbury</t>
  </si>
  <si>
    <t>01325</t>
  </si>
  <si>
    <t>01465</t>
  </si>
  <si>
    <t>13205</t>
  </si>
  <si>
    <t>Ellsworth</t>
  </si>
  <si>
    <t>Moniteau</t>
  </si>
  <si>
    <t>Gardiner</t>
  </si>
  <si>
    <t>Frankfort</t>
  </si>
  <si>
    <t>Freeport</t>
  </si>
  <si>
    <t>Hyde</t>
  </si>
  <si>
    <t>Jerauld</t>
  </si>
  <si>
    <t>Wyandot</t>
  </si>
  <si>
    <t>White</t>
  </si>
  <si>
    <t>18560</t>
  </si>
  <si>
    <t>Ind. American</t>
  </si>
  <si>
    <t>41425</t>
  </si>
  <si>
    <t>41725</t>
  </si>
  <si>
    <t>Norridgewock</t>
  </si>
  <si>
    <t>28285</t>
  </si>
  <si>
    <t>Guildhall</t>
  </si>
  <si>
    <t>82175</t>
  </si>
  <si>
    <t>82315</t>
  </si>
  <si>
    <t>Newry</t>
  </si>
  <si>
    <t>Nobleboro</t>
  </si>
  <si>
    <t>23105</t>
  </si>
  <si>
    <t>15060</t>
  </si>
  <si>
    <t>Northbridge</t>
  </si>
  <si>
    <t>21990</t>
  </si>
  <si>
    <t>22130</t>
  </si>
  <si>
    <t>23000</t>
  </si>
  <si>
    <t>16670</t>
  </si>
  <si>
    <t>16775</t>
  </si>
  <si>
    <t>16950</t>
  </si>
  <si>
    <t>23875</t>
  </si>
  <si>
    <t>24120</t>
  </si>
  <si>
    <t>75015</t>
  </si>
  <si>
    <t>42835</t>
  </si>
  <si>
    <t>35575</t>
  </si>
  <si>
    <t>35875</t>
  </si>
  <si>
    <t>45180</t>
  </si>
  <si>
    <t>45285</t>
  </si>
  <si>
    <t>39025</t>
  </si>
  <si>
    <t>39325</t>
  </si>
  <si>
    <t>74595</t>
  </si>
  <si>
    <t>75155</t>
  </si>
  <si>
    <t>75260</t>
  </si>
  <si>
    <t>Bradford</t>
  </si>
  <si>
    <t>Naugatuck</t>
  </si>
  <si>
    <t>Plympton</t>
  </si>
  <si>
    <t>Princeton</t>
  </si>
  <si>
    <t>Otis</t>
  </si>
  <si>
    <t>Colleton</t>
  </si>
  <si>
    <t>Parsonsfield</t>
  </si>
  <si>
    <t>76030</t>
  </si>
  <si>
    <t>76135</t>
  </si>
  <si>
    <t>17475</t>
  </si>
  <si>
    <t>Nowata</t>
  </si>
  <si>
    <t>Mayes</t>
  </si>
  <si>
    <t>Sumner</t>
  </si>
  <si>
    <t>Onslow</t>
  </si>
  <si>
    <t>Pamlico</t>
  </si>
  <si>
    <t>Oklahoma State Election Board</t>
  </si>
  <si>
    <t>Sugar Hill</t>
  </si>
  <si>
    <t>Emanuel</t>
  </si>
  <si>
    <t>Wilkin</t>
  </si>
  <si>
    <t>Effingham</t>
  </si>
  <si>
    <t>Colonial Heights</t>
  </si>
  <si>
    <t>Tennessee Secretary of State Division of Elections</t>
  </si>
  <si>
    <t>Pershing</t>
  </si>
  <si>
    <t>Skamania</t>
  </si>
  <si>
    <t>Snohomish</t>
  </si>
  <si>
    <t>Trego</t>
  </si>
  <si>
    <t>Greenbush</t>
  </si>
  <si>
    <t>Tuftonboro</t>
  </si>
  <si>
    <t>Hiram</t>
  </si>
  <si>
    <t>Hughes</t>
  </si>
  <si>
    <t>Hale</t>
  </si>
  <si>
    <t>Rockingham</t>
  </si>
  <si>
    <t>Jackson</t>
  </si>
  <si>
    <t>Okanogan</t>
  </si>
  <si>
    <t>Forest</t>
  </si>
  <si>
    <t>Calumet</t>
  </si>
  <si>
    <t>Dane</t>
  </si>
  <si>
    <t>27900</t>
  </si>
  <si>
    <t>28075</t>
  </si>
  <si>
    <t>Wilton</t>
  </si>
  <si>
    <t>Tuscaloosa</t>
  </si>
  <si>
    <t>Dodge</t>
  </si>
  <si>
    <t>Ferdinand town</t>
  </si>
  <si>
    <t>25975</t>
  </si>
  <si>
    <t>84175</t>
  </si>
  <si>
    <t>84475</t>
  </si>
  <si>
    <t>45245</t>
  </si>
  <si>
    <t>46330</t>
  </si>
  <si>
    <t>46820</t>
  </si>
  <si>
    <t>52630</t>
  </si>
  <si>
    <t>East Longmeadow</t>
  </si>
  <si>
    <t>Buffalo</t>
  </si>
  <si>
    <t>Echols</t>
  </si>
  <si>
    <t>Vanceboro</t>
  </si>
  <si>
    <t>Wabash</t>
  </si>
  <si>
    <t>Alexandria</t>
  </si>
  <si>
    <t>Quay</t>
  </si>
  <si>
    <t>Boscawen</t>
  </si>
  <si>
    <t>Brentwood</t>
  </si>
  <si>
    <t>Barnstead</t>
  </si>
  <si>
    <t>Bartlett</t>
  </si>
  <si>
    <t>Ray</t>
  </si>
  <si>
    <t>Bond</t>
  </si>
  <si>
    <t>Bureau</t>
  </si>
  <si>
    <t>Loudoun</t>
  </si>
  <si>
    <t>Rupert</t>
  </si>
  <si>
    <t>Reynolds</t>
  </si>
  <si>
    <t>Croydon</t>
  </si>
  <si>
    <t>Teton</t>
  </si>
  <si>
    <t>St. Joseph</t>
  </si>
  <si>
    <t>Rock</t>
  </si>
  <si>
    <t>Comanche</t>
  </si>
  <si>
    <t>Dexter</t>
  </si>
  <si>
    <t>Dixfield</t>
  </si>
  <si>
    <t>Livermore Falls</t>
  </si>
  <si>
    <t>Lubec</t>
  </si>
  <si>
    <t>Machias</t>
  </si>
  <si>
    <t>Machiasport</t>
  </si>
  <si>
    <t>Clarksville</t>
  </si>
  <si>
    <t>Naples</t>
  </si>
  <si>
    <t>New Gloucester</t>
  </si>
  <si>
    <t>Glastonbury</t>
  </si>
  <si>
    <t>Palmer</t>
  </si>
  <si>
    <t>Hartland</t>
  </si>
  <si>
    <t>41165</t>
  </si>
  <si>
    <t>Transylvania</t>
  </si>
  <si>
    <t>East Baton Rouge</t>
  </si>
  <si>
    <t>Old Orchard Beach</t>
  </si>
  <si>
    <t>Umoja</t>
  </si>
  <si>
    <t>New Limerick</t>
  </si>
  <si>
    <t>Cambridge</t>
  </si>
  <si>
    <t>Canaan</t>
  </si>
  <si>
    <t>Castleton</t>
  </si>
  <si>
    <t>Cavendish</t>
  </si>
  <si>
    <t>Chelsea</t>
  </si>
  <si>
    <t>Pepperell</t>
  </si>
  <si>
    <t>Cranberry Isles</t>
  </si>
  <si>
    <t>Chesapeake</t>
  </si>
  <si>
    <t>Edgecombe</t>
  </si>
  <si>
    <t>Potter</t>
  </si>
  <si>
    <t>Freestone</t>
  </si>
  <si>
    <t>Bowie</t>
  </si>
  <si>
    <t>Faulkner</t>
  </si>
  <si>
    <t>Barber</t>
  </si>
  <si>
    <t>Richford</t>
  </si>
  <si>
    <t>Ripton</t>
  </si>
  <si>
    <t>Kenosha</t>
  </si>
  <si>
    <t>Brunswick</t>
  </si>
  <si>
    <t>Mount Holly</t>
  </si>
  <si>
    <t>South Windsor</t>
  </si>
  <si>
    <t>Southbury</t>
  </si>
  <si>
    <t>Southington</t>
  </si>
  <si>
    <t>Greenwich</t>
  </si>
  <si>
    <t>Griswold</t>
  </si>
  <si>
    <t>New Sharon</t>
  </si>
  <si>
    <t>Leake</t>
  </si>
  <si>
    <t>Revere</t>
  </si>
  <si>
    <t>76075</t>
  </si>
  <si>
    <t>76225</t>
  </si>
  <si>
    <t>76525</t>
  </si>
  <si>
    <t>Westborough</t>
  </si>
  <si>
    <t>Tuolumne</t>
  </si>
  <si>
    <t>Lagrange</t>
  </si>
  <si>
    <t>61905</t>
  </si>
  <si>
    <t>State Ranking</t>
  </si>
  <si>
    <t>States with Lowest Percent of Vote</t>
  </si>
  <si>
    <t>60225</t>
  </si>
  <si>
    <t>Northwood</t>
  </si>
  <si>
    <t>Nottingham</t>
  </si>
  <si>
    <t>Orford</t>
  </si>
  <si>
    <t>45490</t>
  </si>
  <si>
    <t>45420</t>
  </si>
  <si>
    <t>51265</t>
  </si>
  <si>
    <t>Edmunds</t>
  </si>
  <si>
    <t>Thorndike</t>
  </si>
  <si>
    <t>Talmadge</t>
  </si>
  <si>
    <t>Irasburg</t>
  </si>
  <si>
    <t>60785</t>
  </si>
  <si>
    <t>61065</t>
  </si>
  <si>
    <t>Connecticut Secretary of the State Election Services Division</t>
  </si>
  <si>
    <t>Manchester</t>
  </si>
  <si>
    <t>Montcalm</t>
  </si>
  <si>
    <t>New Hapmshire</t>
  </si>
  <si>
    <t>Wakefield</t>
  </si>
  <si>
    <t>Holland</t>
  </si>
  <si>
    <t>Cotton</t>
  </si>
  <si>
    <t>Creek</t>
  </si>
  <si>
    <t>Erath</t>
  </si>
  <si>
    <t>45175</t>
  </si>
  <si>
    <t>Blandford</t>
  </si>
  <si>
    <t>Allagash</t>
  </si>
  <si>
    <t>Isle La Motte</t>
  </si>
  <si>
    <t>Wenham</t>
  </si>
  <si>
    <t>Industry</t>
  </si>
  <si>
    <t>Okfuskee</t>
  </si>
  <si>
    <t>Okmulgee</t>
  </si>
  <si>
    <t>Payne</t>
  </si>
  <si>
    <t>Searsport</t>
  </si>
  <si>
    <t>Brimfield</t>
  </si>
  <si>
    <t>Massachusetts Secretary of the Commonwealth Elections Division</t>
  </si>
  <si>
    <t>Nacogdoches</t>
  </si>
  <si>
    <t>Rankin</t>
  </si>
  <si>
    <t>Sharkey</t>
  </si>
  <si>
    <t>New Canada</t>
  </si>
  <si>
    <t>O'Brien</t>
  </si>
  <si>
    <t>Pottawattamie</t>
  </si>
  <si>
    <t>Fourth Place</t>
  </si>
  <si>
    <t>Danville</t>
  </si>
  <si>
    <t>Shoshone</t>
  </si>
  <si>
    <t>Finney</t>
  </si>
  <si>
    <t>Tishomingo</t>
  </si>
  <si>
    <t>NH</t>
  </si>
  <si>
    <t>Belgrade</t>
  </si>
  <si>
    <t>Ocean</t>
  </si>
  <si>
    <t>Ringgold</t>
  </si>
  <si>
    <t>Santa Fe</t>
  </si>
  <si>
    <t>Socorro</t>
  </si>
  <si>
    <t>Taos</t>
  </si>
  <si>
    <t>Missouri Office of the Secretary of State Elections</t>
  </si>
  <si>
    <t>Yazoo</t>
  </si>
  <si>
    <t>Wayland</t>
  </si>
  <si>
    <t>Wellesley</t>
  </si>
  <si>
    <t>00475</t>
  </si>
  <si>
    <t>31670</t>
  </si>
  <si>
    <t>02875</t>
  </si>
  <si>
    <t>03550</t>
  </si>
  <si>
    <t>30690</t>
  </si>
  <si>
    <t>30795</t>
  </si>
  <si>
    <t>32895</t>
  </si>
  <si>
    <t>33385</t>
  </si>
  <si>
    <t>33665</t>
  </si>
  <si>
    <t>South Franklin</t>
  </si>
  <si>
    <t>East Hancock</t>
  </si>
  <si>
    <t>33980</t>
  </si>
  <si>
    <t>Calvert</t>
  </si>
  <si>
    <t>New Canaan</t>
  </si>
  <si>
    <t>Peterborough</t>
  </si>
  <si>
    <t>Piermont</t>
  </si>
  <si>
    <t>A</t>
  </si>
  <si>
    <t>Gouldsboro</t>
  </si>
  <si>
    <t>Grand</t>
  </si>
  <si>
    <t>Rio Arriba</t>
  </si>
  <si>
    <t>Dalton</t>
  </si>
  <si>
    <t>Baxter</t>
  </si>
  <si>
    <t>471</t>
  </si>
  <si>
    <t>Matanuska-Susitna</t>
  </si>
  <si>
    <t>180</t>
  </si>
  <si>
    <t>Nome</t>
  </si>
  <si>
    <t>437</t>
  </si>
  <si>
    <t>439</t>
  </si>
  <si>
    <t>Sequatchie</t>
  </si>
  <si>
    <t>Great Pond</t>
  </si>
  <si>
    <t>Woodland</t>
  </si>
  <si>
    <t>Cape Elizabeth</t>
  </si>
  <si>
    <t>Ogunquit</t>
  </si>
  <si>
    <t>Jeff Davis</t>
  </si>
  <si>
    <t>Jenkins</t>
  </si>
  <si>
    <t>Johnston</t>
  </si>
  <si>
    <t>Waushara</t>
  </si>
  <si>
    <t>Readfield</t>
  </si>
  <si>
    <t>Uvalde</t>
  </si>
  <si>
    <t>Dakota</t>
  </si>
  <si>
    <t>Val Verde</t>
  </si>
  <si>
    <t>Holderness</t>
  </si>
  <si>
    <t>Hollis</t>
  </si>
  <si>
    <t>Hooksett</t>
  </si>
  <si>
    <t>Jaffrey</t>
  </si>
  <si>
    <t>Vienna</t>
  </si>
  <si>
    <t>Jasper</t>
  </si>
  <si>
    <t>Appleton</t>
  </si>
  <si>
    <t>Bell</t>
  </si>
  <si>
    <t>Boyd</t>
  </si>
  <si>
    <t>Kirby</t>
  </si>
  <si>
    <t>Danvers</t>
  </si>
  <si>
    <t>Harwich</t>
  </si>
  <si>
    <t>Hatfield</t>
  </si>
  <si>
    <t>Sunapee</t>
  </si>
  <si>
    <t>New Ipswich</t>
  </si>
  <si>
    <t>Newfields</t>
  </si>
  <si>
    <t>NJ</t>
  </si>
  <si>
    <t>Woodruff</t>
  </si>
  <si>
    <t>Ochiltree</t>
  </si>
  <si>
    <t>Palo Pinto</t>
  </si>
  <si>
    <t>Winhall</t>
  </si>
  <si>
    <t>Wapello</t>
  </si>
  <si>
    <t>Geneva</t>
  </si>
  <si>
    <t>Pop Vote</t>
  </si>
  <si>
    <t>Livingston</t>
  </si>
  <si>
    <t>Tuscarawas</t>
  </si>
  <si>
    <t>Van Wert</t>
  </si>
  <si>
    <t>Rhode Island</t>
  </si>
  <si>
    <t>Alachua</t>
  </si>
  <si>
    <t>Maries</t>
  </si>
  <si>
    <t>Door</t>
  </si>
  <si>
    <t>National Party</t>
  </si>
  <si>
    <t>Stoughton</t>
  </si>
  <si>
    <t>Stow</t>
  </si>
  <si>
    <t>Stonington</t>
  </si>
  <si>
    <t>435</t>
  </si>
  <si>
    <t>Rumford</t>
  </si>
  <si>
    <t>Sabattus</t>
  </si>
  <si>
    <t>Saco</t>
  </si>
  <si>
    <t>St. Agatha</t>
  </si>
  <si>
    <t>Kossuth</t>
  </si>
  <si>
    <t>McMinn</t>
  </si>
  <si>
    <t>Pender</t>
  </si>
  <si>
    <t>81680</t>
  </si>
  <si>
    <t>83430</t>
  </si>
  <si>
    <t>83500</t>
  </si>
  <si>
    <t>85950</t>
  </si>
  <si>
    <t>86370</t>
  </si>
  <si>
    <t>Harpswell</t>
  </si>
  <si>
    <t>Niobrara</t>
  </si>
  <si>
    <t>Kit Carson</t>
  </si>
  <si>
    <t>19645</t>
  </si>
  <si>
    <t>19295</t>
  </si>
  <si>
    <t>27690</t>
  </si>
  <si>
    <t>54400</t>
  </si>
  <si>
    <t>77150</t>
  </si>
  <si>
    <t>19330</t>
  </si>
  <si>
    <t>20100</t>
  </si>
  <si>
    <t>75400</t>
  </si>
  <si>
    <t>78255</t>
  </si>
  <si>
    <t>78465</t>
  </si>
  <si>
    <t>27505</t>
  </si>
  <si>
    <t>27645</t>
  </si>
  <si>
    <t>27855</t>
  </si>
  <si>
    <t>27085</t>
  </si>
  <si>
    <t>34600</t>
  </si>
  <si>
    <t>35050</t>
  </si>
  <si>
    <t>13485</t>
  </si>
  <si>
    <t>13590</t>
  </si>
  <si>
    <t>74175</t>
  </si>
  <si>
    <t>74385</t>
  </si>
  <si>
    <t>74525</t>
  </si>
  <si>
    <t>86440</t>
  </si>
  <si>
    <t>86790</t>
  </si>
  <si>
    <t>78115</t>
  </si>
  <si>
    <t>27120</t>
  </si>
  <si>
    <t>Fall River</t>
  </si>
  <si>
    <t>01885</t>
  </si>
  <si>
    <t>78235</t>
  </si>
  <si>
    <t>Talladega</t>
  </si>
  <si>
    <t>Frye Island</t>
  </si>
  <si>
    <t>Fryeburg</t>
  </si>
  <si>
    <t>Brockton</t>
  </si>
  <si>
    <t>Sturbridge</t>
  </si>
  <si>
    <t>Swampscott</t>
  </si>
  <si>
    <t>Puerto Rico</t>
  </si>
  <si>
    <t>Bexar</t>
  </si>
  <si>
    <t>Otero</t>
  </si>
  <si>
    <t>Ripley</t>
  </si>
  <si>
    <t>Pasquotank</t>
  </si>
  <si>
    <t>Pittsfield</t>
  </si>
  <si>
    <t>Bay</t>
  </si>
  <si>
    <t>New Mexico Office of the Secretary of State Bureau of Elections</t>
  </si>
  <si>
    <t>Greer</t>
  </si>
  <si>
    <t>Love</t>
  </si>
  <si>
    <t>&gt;90%</t>
  </si>
  <si>
    <t>Ozark</t>
  </si>
  <si>
    <t>Hardwick</t>
  </si>
  <si>
    <t>Dennis</t>
  </si>
  <si>
    <t>Dighton</t>
  </si>
  <si>
    <t>Dracut</t>
  </si>
  <si>
    <t>Newcastle</t>
  </si>
  <si>
    <t>Deerfield</t>
  </si>
  <si>
    <t>Clarksburg</t>
  </si>
  <si>
    <t>25100</t>
  </si>
  <si>
    <t>25240</t>
  </si>
  <si>
    <t>27795</t>
  </si>
  <si>
    <t>Hope</t>
  </si>
  <si>
    <t>Michigan</t>
  </si>
  <si>
    <t>Jefferson</t>
  </si>
  <si>
    <t>Lowest % of Vote and Win</t>
  </si>
  <si>
    <t>Blue Earth</t>
  </si>
  <si>
    <t>Charlottesville</t>
  </si>
  <si>
    <t>Lycoming</t>
  </si>
  <si>
    <t>McKean</t>
  </si>
  <si>
    <t>West Carroll</t>
  </si>
  <si>
    <t>District of Columbia</t>
  </si>
  <si>
    <t>Allegany</t>
  </si>
  <si>
    <t>Gill</t>
  </si>
  <si>
    <t>Faulk</t>
  </si>
  <si>
    <t>Gregory</t>
  </si>
  <si>
    <t>Haakon</t>
  </si>
  <si>
    <t>Cherry</t>
  </si>
  <si>
    <t>Flagler</t>
  </si>
  <si>
    <t>Hodgeman</t>
  </si>
  <si>
    <t>Jewell</t>
  </si>
  <si>
    <t>Buena Vista</t>
  </si>
  <si>
    <t>Collier</t>
  </si>
  <si>
    <t>Griggs</t>
  </si>
  <si>
    <t>46050</t>
  </si>
  <si>
    <t>46225</t>
  </si>
  <si>
    <t>46365</t>
  </si>
  <si>
    <t>46575</t>
  </si>
  <si>
    <t>47135</t>
  </si>
  <si>
    <t>48955</t>
  </si>
  <si>
    <t>Little River</t>
  </si>
  <si>
    <t>Independent/Unenrolled</t>
  </si>
  <si>
    <t>Ventura</t>
  </si>
  <si>
    <t>77425</t>
  </si>
  <si>
    <t>77500</t>
  </si>
  <si>
    <t>Mariaville</t>
  </si>
  <si>
    <t>Talbot</t>
  </si>
  <si>
    <t>Nat Law</t>
  </si>
  <si>
    <t>Bladen</t>
  </si>
  <si>
    <t>Rock Island</t>
  </si>
  <si>
    <t>Rowley</t>
  </si>
  <si>
    <t>Royalston</t>
  </si>
  <si>
    <t>Petersham</t>
  </si>
  <si>
    <t>Johnson</t>
  </si>
  <si>
    <t>Itawamba</t>
  </si>
  <si>
    <t>Fauquier</t>
  </si>
  <si>
    <t>McKinley</t>
  </si>
  <si>
    <t>Mora</t>
  </si>
  <si>
    <t>Columbus</t>
  </si>
  <si>
    <t>Larimer</t>
  </si>
  <si>
    <t>Oswego</t>
  </si>
  <si>
    <t>Mattawamkeag</t>
  </si>
  <si>
    <t>Maxfield</t>
  </si>
  <si>
    <t>Reading</t>
  </si>
  <si>
    <t>North Canaan</t>
  </si>
  <si>
    <t>Dare</t>
  </si>
  <si>
    <t>Davie</t>
  </si>
  <si>
    <t>Duplin</t>
  </si>
  <si>
    <t>Durham</t>
  </si>
  <si>
    <t>North Branford</t>
  </si>
  <si>
    <t>Dennysville</t>
  </si>
  <si>
    <t>Tippah</t>
  </si>
  <si>
    <t>Burlington</t>
  </si>
  <si>
    <t>Calhoun</t>
  </si>
  <si>
    <t>Cloud</t>
  </si>
  <si>
    <t>Thompson</t>
  </si>
  <si>
    <t>Overseas</t>
  </si>
  <si>
    <t>County Code</t>
  </si>
  <si>
    <t>Zapata</t>
  </si>
  <si>
    <t>Acworth</t>
  </si>
  <si>
    <t>New Portland</t>
  </si>
  <si>
    <t>Ansonia</t>
  </si>
  <si>
    <t>Peabody</t>
  </si>
  <si>
    <t>Phillipston</t>
  </si>
  <si>
    <t>Archer</t>
  </si>
  <si>
    <t>Charlotte</t>
  </si>
  <si>
    <t>Elec Vote</t>
  </si>
  <si>
    <t>Mount Vernon</t>
  </si>
  <si>
    <t>Doniphan</t>
  </si>
  <si>
    <t>Bristol</t>
  </si>
  <si>
    <t>Keith</t>
  </si>
  <si>
    <t>Wagoner</t>
  </si>
  <si>
    <t>Preston</t>
  </si>
  <si>
    <t>Friendship</t>
  </si>
  <si>
    <t>Coryell</t>
  </si>
  <si>
    <t>Cottle</t>
  </si>
  <si>
    <t>Detroit</t>
  </si>
  <si>
    <t>Masardis</t>
  </si>
  <si>
    <t>Provincetown</t>
  </si>
  <si>
    <t>Medford</t>
  </si>
  <si>
    <t>Cutler</t>
  </si>
  <si>
    <t>Damariscotta</t>
  </si>
  <si>
    <t>Ontonagon</t>
  </si>
  <si>
    <t>Ashfield</t>
  </si>
  <si>
    <t>Athol</t>
  </si>
  <si>
    <t>Watertown</t>
  </si>
  <si>
    <t>North Attleborough</t>
  </si>
  <si>
    <t>Mahoning</t>
  </si>
  <si>
    <t>Rockport</t>
  </si>
  <si>
    <t>Woodbridge</t>
  </si>
  <si>
    <t>Waitsfield</t>
  </si>
  <si>
    <t>Luna</t>
  </si>
  <si>
    <t>Cimarron</t>
  </si>
  <si>
    <t>Roxbury</t>
  </si>
  <si>
    <t>Killingly</t>
  </si>
  <si>
    <t>Gray</t>
  </si>
  <si>
    <t>Crystal</t>
  </si>
  <si>
    <t>Cushing</t>
  </si>
  <si>
    <t>Missaukee</t>
  </si>
  <si>
    <t>Hempstead</t>
  </si>
  <si>
    <t>47835</t>
  </si>
  <si>
    <t>Fairhaven</t>
  </si>
  <si>
    <t>Falmouth</t>
  </si>
  <si>
    <t>Fitchburg</t>
  </si>
  <si>
    <t>60330</t>
  </si>
  <si>
    <t>60645</t>
  </si>
  <si>
    <t>06575</t>
  </si>
  <si>
    <t>18850</t>
  </si>
  <si>
    <t>19130</t>
  </si>
  <si>
    <t>05385</t>
  </si>
  <si>
    <t>22490</t>
  </si>
  <si>
    <t>05700</t>
  </si>
  <si>
    <t>06050</t>
  </si>
  <si>
    <t>Abbot</t>
  </si>
  <si>
    <t>Missouri</t>
  </si>
  <si>
    <t>16050</t>
  </si>
  <si>
    <t>16400</t>
  </si>
  <si>
    <t>Allenstown</t>
  </si>
  <si>
    <t>Salem</t>
  </si>
  <si>
    <t>65200</t>
  </si>
  <si>
    <t>65655</t>
  </si>
  <si>
    <t>65760</t>
  </si>
  <si>
    <t>76750</t>
  </si>
  <si>
    <t>Boston</t>
  </si>
  <si>
    <t>Bourne</t>
  </si>
  <si>
    <t>Boxborough</t>
  </si>
  <si>
    <t>Boxford</t>
  </si>
  <si>
    <t>Florida Department of State Division of Elections</t>
  </si>
  <si>
    <t>Hinds</t>
  </si>
  <si>
    <t>Bent</t>
  </si>
  <si>
    <t>Torrington</t>
  </si>
  <si>
    <t>Kewaunee</t>
  </si>
  <si>
    <t>Corozal</t>
  </si>
  <si>
    <t>Houston</t>
  </si>
  <si>
    <t>Michigan Department of State Bureau of Elections</t>
  </si>
  <si>
    <t>East Haddam</t>
  </si>
  <si>
    <t>Milwaukee</t>
  </si>
  <si>
    <t>Kitsap</t>
  </si>
  <si>
    <t>T3 ND</t>
  </si>
  <si>
    <t>09325</t>
  </si>
  <si>
    <t>07375</t>
  </si>
  <si>
    <t>07600</t>
  </si>
  <si>
    <t>Leflore</t>
  </si>
  <si>
    <t>Stetson</t>
  </si>
  <si>
    <t>Oceana</t>
  </si>
  <si>
    <t>Westfield</t>
  </si>
  <si>
    <t>Cheshire</t>
  </si>
  <si>
    <t>Schuylkill</t>
  </si>
  <si>
    <t>Mifflin</t>
  </si>
  <si>
    <t>Holyoke</t>
  </si>
  <si>
    <t>Ransom</t>
  </si>
  <si>
    <t>Stutsman</t>
  </si>
  <si>
    <t>State</t>
  </si>
  <si>
    <t>Seekonk</t>
  </si>
  <si>
    <t>New Vineyard</t>
  </si>
  <si>
    <t>Somerset</t>
  </si>
  <si>
    <t>Hudson</t>
  </si>
  <si>
    <t>Blount</t>
  </si>
  <si>
    <t>Bullock</t>
  </si>
  <si>
    <t>Butler</t>
  </si>
  <si>
    <t>Gila</t>
  </si>
  <si>
    <t>34190</t>
  </si>
  <si>
    <t>34365</t>
  </si>
  <si>
    <t>09475</t>
  </si>
  <si>
    <t>09850</t>
  </si>
  <si>
    <t>10075</t>
  </si>
  <si>
    <t>Royalton</t>
  </si>
  <si>
    <t>Meriden</t>
  </si>
  <si>
    <t>New Britain</t>
  </si>
  <si>
    <t>79025</t>
  </si>
  <si>
    <t>Oakland</t>
  </si>
  <si>
    <t>New Mexico</t>
  </si>
  <si>
    <t>Charleston</t>
  </si>
  <si>
    <t>% Total Vote</t>
  </si>
  <si>
    <t>Oscoda</t>
  </si>
  <si>
    <t>Tangipahoa</t>
  </si>
  <si>
    <t>Washtenaw</t>
  </si>
  <si>
    <t>Voter Turnout (VAP)</t>
  </si>
  <si>
    <t>Phillips</t>
  </si>
  <si>
    <t>Aiken</t>
  </si>
  <si>
    <t>Keene</t>
  </si>
  <si>
    <t>Cummington</t>
  </si>
  <si>
    <t>New Shoreham</t>
  </si>
  <si>
    <t>Lyman</t>
  </si>
  <si>
    <t>Hooker</t>
  </si>
  <si>
    <t>Kearney</t>
  </si>
  <si>
    <t>Amherst</t>
  </si>
  <si>
    <t>Norton</t>
  </si>
  <si>
    <t>Clinton</t>
  </si>
  <si>
    <t>Bailey</t>
  </si>
  <si>
    <t>Bandera</t>
  </si>
  <si>
    <t>Bastrop</t>
  </si>
  <si>
    <t>Baylor</t>
  </si>
  <si>
    <t>Desha</t>
  </si>
  <si>
    <t>District of Columbia Board of Ethics and Elections</t>
  </si>
  <si>
    <t>South Portland</t>
  </si>
  <si>
    <t>Brookfield</t>
  </si>
  <si>
    <t>New Ashford</t>
  </si>
  <si>
    <t>Nicollet</t>
  </si>
  <si>
    <t>Cook</t>
  </si>
  <si>
    <t>Millville</t>
  </si>
  <si>
    <t>Whitefield</t>
  </si>
  <si>
    <t>Scituate</t>
  </si>
  <si>
    <t>Brooksville</t>
  </si>
  <si>
    <t>Bowdoinham</t>
  </si>
  <si>
    <t>Langdon</t>
  </si>
  <si>
    <t>Lempster</t>
  </si>
  <si>
    <t>Middleton</t>
  </si>
  <si>
    <t>Newmarket</t>
  </si>
  <si>
    <t>Portage Lake</t>
  </si>
  <si>
    <t>Portland</t>
  </si>
  <si>
    <t>Wilmington</t>
  </si>
  <si>
    <t>East Bridgewater</t>
  </si>
  <si>
    <t>391</t>
  </si>
  <si>
    <t>393</t>
  </si>
  <si>
    <t>395</t>
  </si>
  <si>
    <t>397</t>
  </si>
  <si>
    <t>Owen</t>
  </si>
  <si>
    <t>Williamstown</t>
  </si>
  <si>
    <t>Williston</t>
  </si>
  <si>
    <t>Prentiss</t>
  </si>
  <si>
    <t>MS</t>
  </si>
  <si>
    <t>Bennett</t>
  </si>
  <si>
    <t>Bon Homme</t>
  </si>
  <si>
    <t>Veazie</t>
  </si>
  <si>
    <t>Beadle</t>
  </si>
  <si>
    <t>Vigo</t>
  </si>
  <si>
    <t>Concho</t>
  </si>
  <si>
    <t>Templeton</t>
  </si>
  <si>
    <t>Tewksbury</t>
  </si>
  <si>
    <t>Clayton</t>
  </si>
  <si>
    <t>Medina</t>
  </si>
  <si>
    <t>Raymond</t>
  </si>
  <si>
    <t>Islesboro</t>
  </si>
  <si>
    <t>Jackman</t>
  </si>
  <si>
    <t>South Hadley</t>
  </si>
  <si>
    <t>Wiscasset</t>
  </si>
  <si>
    <t>Yavapai</t>
  </si>
  <si>
    <t>Wake</t>
  </si>
  <si>
    <t>Watauga</t>
  </si>
  <si>
    <t>Town</t>
  </si>
  <si>
    <t>Killington</t>
  </si>
  <si>
    <t>Taunton</t>
  </si>
  <si>
    <t>Mecklenburg</t>
  </si>
  <si>
    <t>Coventry</t>
  </si>
  <si>
    <t>Bar Harbor</t>
  </si>
  <si>
    <t>Latimer</t>
  </si>
  <si>
    <t>Unaffiliated</t>
  </si>
  <si>
    <t>Deep River</t>
  </si>
  <si>
    <t>Buckland</t>
  </si>
  <si>
    <t>Canton</t>
  </si>
  <si>
    <t>Bridgeport</t>
  </si>
  <si>
    <t>Broward</t>
  </si>
  <si>
    <t>Richardson</t>
  </si>
  <si>
    <t>Ellis</t>
  </si>
  <si>
    <t>Southwick</t>
  </si>
  <si>
    <t>Caratunk</t>
  </si>
  <si>
    <t>Garfield</t>
  </si>
  <si>
    <t>La Plata</t>
  </si>
  <si>
    <t>Arrowsic</t>
  </si>
  <si>
    <t>Arundel</t>
  </si>
  <si>
    <t>Baileyville</t>
  </si>
  <si>
    <t>Bancroft</t>
  </si>
  <si>
    <t>Bangor</t>
  </si>
  <si>
    <t>Brookings</t>
  </si>
  <si>
    <t>Floyd</t>
  </si>
  <si>
    <t>Forsyth</t>
  </si>
  <si>
    <t>Hart</t>
  </si>
  <si>
    <t>Brantley</t>
  </si>
  <si>
    <t>Brooks</t>
  </si>
  <si>
    <t>Bryan</t>
  </si>
  <si>
    <t>Whiting</t>
  </si>
  <si>
    <t>Whitingham</t>
  </si>
  <si>
    <t>Owls Head</t>
  </si>
  <si>
    <t>Great Barrington</t>
  </si>
  <si>
    <t>Greenfield</t>
  </si>
  <si>
    <t>Groveland</t>
  </si>
  <si>
    <t>Hadley</t>
  </si>
  <si>
    <t>Wentworth</t>
  </si>
  <si>
    <t>Swansea</t>
  </si>
  <si>
    <t>377</t>
  </si>
  <si>
    <t>465</t>
  </si>
  <si>
    <t>467</t>
  </si>
  <si>
    <t>Columbia</t>
  </si>
  <si>
    <t>Alleghany</t>
  </si>
  <si>
    <t>Moultrie</t>
  </si>
  <si>
    <t>Catron</t>
  </si>
  <si>
    <t>Aurora</t>
  </si>
  <si>
    <t>Bulloch</t>
  </si>
  <si>
    <t>Howland</t>
  </si>
  <si>
    <t>Blackstone</t>
  </si>
  <si>
    <t>Egremont</t>
  </si>
  <si>
    <t>Newburgh</t>
  </si>
  <si>
    <t>Thomaston</t>
  </si>
  <si>
    <t>Tennessee</t>
  </si>
  <si>
    <t>Easton</t>
  </si>
  <si>
    <t>Edgartown</t>
  </si>
  <si>
    <t>Mineral</t>
  </si>
  <si>
    <t>Moffat</t>
  </si>
  <si>
    <t>Montezuma</t>
  </si>
  <si>
    <t>Boise</t>
  </si>
  <si>
    <t>Cumberland</t>
  </si>
  <si>
    <t>Edmonson</t>
  </si>
  <si>
    <t>New Haven</t>
  </si>
  <si>
    <t>Phelps</t>
  </si>
  <si>
    <t>Margin</t>
  </si>
  <si>
    <t>McDonald</t>
  </si>
  <si>
    <t>Quitman</t>
  </si>
  <si>
    <t>Camp</t>
  </si>
  <si>
    <t>Carson</t>
  </si>
  <si>
    <t>Ross</t>
  </si>
  <si>
    <t>Aitkin</t>
  </si>
  <si>
    <t>Abington</t>
  </si>
  <si>
    <t>Acton</t>
  </si>
  <si>
    <t>Marshfield</t>
  </si>
  <si>
    <t>Mendon</t>
  </si>
  <si>
    <t>Garrett</t>
  </si>
  <si>
    <t>Sumter</t>
  </si>
  <si>
    <t>Dudley</t>
  </si>
  <si>
    <t>Wilbraham</t>
  </si>
  <si>
    <t>Winchendon</t>
  </si>
  <si>
    <t>Chowan</t>
  </si>
  <si>
    <t>Nantucket</t>
  </si>
  <si>
    <t>St. Charles</t>
  </si>
  <si>
    <t>Greeley</t>
  </si>
  <si>
    <t>Motley</t>
  </si>
  <si>
    <t>Autauga</t>
  </si>
  <si>
    <t>Baldwin</t>
  </si>
  <si>
    <t>Red Lake</t>
  </si>
  <si>
    <t>Hidalgo</t>
  </si>
  <si>
    <t>Pittsylvania</t>
  </si>
  <si>
    <t>Castro</t>
  </si>
  <si>
    <t>Norfolk</t>
  </si>
  <si>
    <t>Winneshiek</t>
  </si>
  <si>
    <t>Woodbury</t>
  </si>
  <si>
    <t>Twin Falls</t>
  </si>
  <si>
    <t>Maui</t>
  </si>
  <si>
    <t>Otsego</t>
  </si>
  <si>
    <t>Claiborne</t>
  </si>
  <si>
    <t>Codington</t>
  </si>
  <si>
    <t>Cornish</t>
  </si>
  <si>
    <t>Derry</t>
  </si>
  <si>
    <t>Augusta</t>
  </si>
  <si>
    <t>Terrebonne</t>
  </si>
  <si>
    <t>Niagara</t>
  </si>
  <si>
    <t>Deering</t>
  </si>
  <si>
    <t>Campton</t>
  </si>
  <si>
    <t>Lovell</t>
  </si>
  <si>
    <t>Millinocket</t>
  </si>
  <si>
    <t>Mexico</t>
  </si>
  <si>
    <t>Milbridge</t>
  </si>
  <si>
    <t>Panola</t>
  </si>
  <si>
    <t>Bethlehem</t>
  </si>
  <si>
    <t>Bow</t>
  </si>
  <si>
    <t>Madawaska</t>
  </si>
  <si>
    <t>Arapahoe</t>
  </si>
  <si>
    <t>Wythe</t>
  </si>
  <si>
    <t>McIntosh</t>
  </si>
  <si>
    <t>Lumpkin</t>
  </si>
  <si>
    <t>Baraga</t>
  </si>
  <si>
    <t>Ada</t>
  </si>
  <si>
    <t>Mars Hill</t>
  </si>
  <si>
    <t>Iosco</t>
  </si>
  <si>
    <t>Dunn</t>
  </si>
  <si>
    <t>Perquimans</t>
  </si>
  <si>
    <t>Gore</t>
  </si>
  <si>
    <t>Bush</t>
  </si>
  <si>
    <t>Nader</t>
  </si>
  <si>
    <t>Ward</t>
  </si>
  <si>
    <t>Bonneville</t>
  </si>
  <si>
    <t>Montgomery</t>
  </si>
  <si>
    <t>West Baton Rouge</t>
  </si>
  <si>
    <t>Tyrrell</t>
  </si>
  <si>
    <t>Pomfret</t>
  </si>
  <si>
    <t>Maidstone</t>
  </si>
  <si>
    <t>Mississippi</t>
  </si>
  <si>
    <t>Yarmouth</t>
  </si>
  <si>
    <t>Desoto</t>
  </si>
  <si>
    <t>Paxton</t>
  </si>
  <si>
    <t>Dickenson</t>
  </si>
  <si>
    <t>San Bernardino</t>
  </si>
  <si>
    <t>La Salle</t>
  </si>
  <si>
    <t>McCracken</t>
  </si>
  <si>
    <t>Clermont</t>
  </si>
  <si>
    <t>Seminole</t>
  </si>
  <si>
    <t>Dunklin</t>
  </si>
  <si>
    <t>Tulsa</t>
  </si>
  <si>
    <t>Edgecomb</t>
  </si>
  <si>
    <t>Scotland</t>
  </si>
  <si>
    <t>Live Oak</t>
  </si>
  <si>
    <t>Juniata</t>
  </si>
  <si>
    <t>Republican Moderate</t>
  </si>
  <si>
    <t>Glacier</t>
  </si>
  <si>
    <t>Prince Edward</t>
  </si>
  <si>
    <t>New Hartford</t>
  </si>
  <si>
    <t>Medway</t>
  </si>
  <si>
    <t>Poultney</t>
  </si>
  <si>
    <t>Pownal</t>
  </si>
  <si>
    <t>La Crosse</t>
  </si>
  <si>
    <t>Outagamie</t>
  </si>
  <si>
    <t>Branch</t>
  </si>
  <si>
    <t>Charlevoix</t>
  </si>
  <si>
    <t>Cheboygan</t>
  </si>
  <si>
    <t>Culberson</t>
  </si>
  <si>
    <t>Columbiana</t>
  </si>
  <si>
    <t>Prince William</t>
  </si>
  <si>
    <t>Harper</t>
  </si>
  <si>
    <t>Calcasieu</t>
  </si>
  <si>
    <t>Ledyard</t>
  </si>
  <si>
    <t>Parmer</t>
  </si>
  <si>
    <t>Henry</t>
  </si>
  <si>
    <t>Gasconade</t>
  </si>
  <si>
    <t>Cameron</t>
  </si>
  <si>
    <t>Harrisonburg</t>
  </si>
  <si>
    <t>Brookline</t>
  </si>
  <si>
    <t>Los Angeles</t>
  </si>
  <si>
    <t>Georgia Secretary of State Elections Division</t>
  </si>
  <si>
    <t>06680</t>
  </si>
  <si>
    <t>06855</t>
  </si>
  <si>
    <t>06925</t>
  </si>
  <si>
    <t>07065</t>
  </si>
  <si>
    <t>07170</t>
  </si>
  <si>
    <t>Baca</t>
  </si>
  <si>
    <t>Pueblo</t>
  </si>
  <si>
    <t>Maryland</t>
  </si>
  <si>
    <t>MD</t>
  </si>
  <si>
    <t>Ira</t>
  </si>
  <si>
    <t>Stanton</t>
  </si>
  <si>
    <t>Stevens</t>
  </si>
  <si>
    <t>Farmingdale</t>
  </si>
  <si>
    <t>Falls</t>
  </si>
  <si>
    <t>Fisher</t>
  </si>
  <si>
    <t>Beaverhead</t>
  </si>
  <si>
    <t>Colbert</t>
  </si>
  <si>
    <t>Philadelphia</t>
  </si>
  <si>
    <t>Summit</t>
  </si>
  <si>
    <t>Teller</t>
  </si>
  <si>
    <t>Surry</t>
  </si>
  <si>
    <t>Gloucester</t>
  </si>
  <si>
    <t>Saluda</t>
  </si>
  <si>
    <t>Blair</t>
  </si>
  <si>
    <t>East Lyme</t>
  </si>
  <si>
    <t>East Hartford</t>
  </si>
  <si>
    <t>Rehoboth</t>
  </si>
  <si>
    <t>Cabot</t>
  </si>
  <si>
    <t>Nicholas</t>
  </si>
  <si>
    <t>Oldham</t>
  </si>
  <si>
    <t>Luquillo</t>
  </si>
  <si>
    <t>007</t>
  </si>
  <si>
    <t>Fentress</t>
  </si>
  <si>
    <t>Giles</t>
  </si>
  <si>
    <t>Storey</t>
  </si>
  <si>
    <t>Washoe</t>
  </si>
  <si>
    <t>Guayanilla</t>
  </si>
  <si>
    <t>Guaynabo</t>
  </si>
  <si>
    <t>Gurabo</t>
  </si>
  <si>
    <t>Culebra</t>
  </si>
  <si>
    <t>Dorado</t>
  </si>
  <si>
    <t>Baltimore</t>
  </si>
  <si>
    <t>Saratoga</t>
  </si>
  <si>
    <t>Barnes</t>
  </si>
  <si>
    <t>Edgefield</t>
  </si>
  <si>
    <t>Oliver</t>
  </si>
  <si>
    <t>Belfast</t>
  </si>
  <si>
    <t>Holliston</t>
  </si>
  <si>
    <t>Ritchie</t>
  </si>
  <si>
    <t>Berkeley</t>
  </si>
  <si>
    <t>San Diego</t>
  </si>
  <si>
    <t>San Francisco</t>
  </si>
  <si>
    <t>Florence</t>
  </si>
  <si>
    <t>Brownville</t>
  </si>
  <si>
    <t>San Miguel</t>
  </si>
  <si>
    <t>Lampasas</t>
  </si>
  <si>
    <t>Big Horn</t>
  </si>
  <si>
    <t>Hopkinton</t>
  </si>
  <si>
    <t>Atascosa</t>
  </si>
  <si>
    <t>Clare</t>
  </si>
  <si>
    <t>Other</t>
  </si>
  <si>
    <t>Brown</t>
  </si>
  <si>
    <t>Standish</t>
  </si>
  <si>
    <t>Gilead</t>
  </si>
  <si>
    <t>Cochran</t>
  </si>
  <si>
    <t>Gaston</t>
  </si>
  <si>
    <t>Oklahoma</t>
  </si>
  <si>
    <t>OK</t>
  </si>
  <si>
    <t>OR</t>
  </si>
  <si>
    <t>Riverside</t>
  </si>
  <si>
    <t>Nuckolls</t>
  </si>
  <si>
    <t>Otoe</t>
  </si>
  <si>
    <t>Woods</t>
  </si>
  <si>
    <t>Crane</t>
  </si>
  <si>
    <t>Graham</t>
  </si>
  <si>
    <t>Spotsylvania</t>
  </si>
  <si>
    <t>Cleburne</t>
  </si>
  <si>
    <t>Abbeville</t>
  </si>
  <si>
    <t>Childress</t>
  </si>
  <si>
    <t>Cherryfield</t>
  </si>
  <si>
    <t>Attleboro</t>
  </si>
  <si>
    <t>Topsfield</t>
  </si>
  <si>
    <t>Natick</t>
  </si>
  <si>
    <t>Poweshiek</t>
  </si>
  <si>
    <t>Winnebago</t>
  </si>
  <si>
    <t>Coke</t>
  </si>
  <si>
    <t>Fergus</t>
  </si>
  <si>
    <t>Chenango</t>
  </si>
  <si>
    <t>Cortland</t>
  </si>
  <si>
    <t>Garza</t>
  </si>
  <si>
    <t>Gillespie</t>
  </si>
  <si>
    <t>Glasscock</t>
  </si>
  <si>
    <t>Matagorda</t>
  </si>
  <si>
    <t>Tiverton</t>
  </si>
  <si>
    <t>Warwick</t>
  </si>
  <si>
    <t>Muskingum</t>
  </si>
  <si>
    <t>Merrimac</t>
  </si>
  <si>
    <t>Buxton</t>
  </si>
  <si>
    <t>Independent</t>
  </si>
  <si>
    <t>Sweet Grass</t>
  </si>
  <si>
    <t>Bannock</t>
  </si>
  <si>
    <t>Palmyra</t>
  </si>
  <si>
    <t>Nashua</t>
  </si>
  <si>
    <t>Independence</t>
  </si>
  <si>
    <t>Wade</t>
  </si>
  <si>
    <t>Meredith</t>
  </si>
  <si>
    <t>Milan</t>
  </si>
  <si>
    <t>Millsfield</t>
  </si>
  <si>
    <t>Mont Vernon</t>
  </si>
  <si>
    <t>Medfield</t>
  </si>
  <si>
    <t>Bamberg</t>
  </si>
  <si>
    <t>Adjuntas</t>
  </si>
  <si>
    <t>Municipio</t>
  </si>
  <si>
    <t>Aguada</t>
  </si>
  <si>
    <t>Am Ind</t>
  </si>
  <si>
    <t>Fort Bend</t>
  </si>
  <si>
    <t>Amity</t>
  </si>
  <si>
    <t>Chicopee</t>
  </si>
  <si>
    <t>Gregg</t>
  </si>
  <si>
    <t>Sebago</t>
  </si>
  <si>
    <t>385</t>
  </si>
  <si>
    <t>387</t>
  </si>
  <si>
    <t>389</t>
  </si>
  <si>
    <t>Tyngsborough</t>
  </si>
  <si>
    <t>Cibola</t>
  </si>
  <si>
    <t>Pearl River</t>
  </si>
  <si>
    <t>Pontotoc</t>
  </si>
  <si>
    <t>Patten</t>
  </si>
  <si>
    <t>Passadumkeag</t>
  </si>
  <si>
    <t>Ipswich</t>
  </si>
  <si>
    <t>Vassalboro</t>
  </si>
  <si>
    <t>Bremen</t>
  </si>
  <si>
    <t>Sutton</t>
  </si>
  <si>
    <t>Brooklin</t>
  </si>
  <si>
    <t>Sacramento</t>
  </si>
  <si>
    <t>San Benito</t>
  </si>
  <si>
    <t>Clinch</t>
  </si>
  <si>
    <t>Cobb</t>
  </si>
  <si>
    <t>Colquitt</t>
  </si>
  <si>
    <t>Meigs</t>
  </si>
  <si>
    <t>Blue Hill</t>
  </si>
  <si>
    <t>Boothbay</t>
  </si>
  <si>
    <t>Rindge</t>
  </si>
  <si>
    <t>New Hanover</t>
  </si>
  <si>
    <t>MT</t>
  </si>
  <si>
    <t>Cullman</t>
  </si>
  <si>
    <t>Dale</t>
  </si>
  <si>
    <t>Sheridan</t>
  </si>
  <si>
    <t>Williams</t>
  </si>
  <si>
    <t>399</t>
  </si>
  <si>
    <t>401</t>
  </si>
  <si>
    <t>NC</t>
  </si>
  <si>
    <t>Erving</t>
  </si>
  <si>
    <t>Everett</t>
  </si>
  <si>
    <t>Gosnold</t>
  </si>
  <si>
    <t>Laconia</t>
  </si>
  <si>
    <t>Zavala</t>
  </si>
  <si>
    <t>Sangerville</t>
  </si>
  <si>
    <t>Houlton</t>
  </si>
  <si>
    <t>Kennebec</t>
  </si>
  <si>
    <t>Stafford</t>
  </si>
  <si>
    <t>Osborn</t>
  </si>
  <si>
    <t>Des Moines</t>
  </si>
  <si>
    <t>379</t>
  </si>
  <si>
    <t>381</t>
  </si>
  <si>
    <t>383</t>
  </si>
  <si>
    <t>Cabarrus</t>
  </si>
  <si>
    <t>Otisfield</t>
  </si>
  <si>
    <t>Randolph</t>
  </si>
  <si>
    <t>Russell</t>
  </si>
  <si>
    <t>Tremont</t>
  </si>
  <si>
    <t>Jersey</t>
  </si>
  <si>
    <t>Wisconsin State Election Board</t>
  </si>
  <si>
    <t>Dixie</t>
  </si>
  <si>
    <t>Vinton</t>
  </si>
  <si>
    <t>Wheelock</t>
  </si>
  <si>
    <t>431</t>
  </si>
  <si>
    <t>North Dakota</t>
  </si>
  <si>
    <t>Hersey</t>
  </si>
  <si>
    <t>Tinmouth</t>
  </si>
  <si>
    <t>Pushmataha</t>
  </si>
  <si>
    <t>Baker</t>
  </si>
  <si>
    <t>Morehouse</t>
  </si>
  <si>
    <t>Bellingham</t>
  </si>
  <si>
    <t>373</t>
  </si>
  <si>
    <t>375</t>
  </si>
  <si>
    <t>DE</t>
  </si>
  <si>
    <t>Iroquois</t>
  </si>
  <si>
    <t>Midland</t>
  </si>
  <si>
    <t>Hermon</t>
  </si>
  <si>
    <t>Becket</t>
  </si>
  <si>
    <t>Oak Bluffs</t>
  </si>
  <si>
    <t>Cooper</t>
  </si>
  <si>
    <t>123</t>
  </si>
  <si>
    <t>125</t>
  </si>
  <si>
    <t>Athens</t>
  </si>
  <si>
    <t>Champaign</t>
  </si>
  <si>
    <t>Brevard</t>
  </si>
  <si>
    <t>MI</t>
  </si>
  <si>
    <t>Billerica</t>
  </si>
  <si>
    <t>Scarborough</t>
  </si>
  <si>
    <t>Mohave</t>
  </si>
  <si>
    <t>South Dakota</t>
  </si>
  <si>
    <t>Bracken</t>
  </si>
  <si>
    <t>Shapleigh</t>
  </si>
  <si>
    <t>Toombs</t>
  </si>
  <si>
    <t>481</t>
  </si>
  <si>
    <t>483</t>
  </si>
  <si>
    <t>485</t>
  </si>
  <si>
    <t>487</t>
  </si>
  <si>
    <t>Ashtabula</t>
  </si>
  <si>
    <t>Meddybemps</t>
  </si>
  <si>
    <t>Inyo</t>
  </si>
  <si>
    <t>Conejos</t>
  </si>
  <si>
    <t>Crawford</t>
  </si>
  <si>
    <t>Sauk</t>
  </si>
  <si>
    <t>Duval</t>
  </si>
  <si>
    <t>Coal</t>
  </si>
  <si>
    <t>Hitchcock</t>
  </si>
  <si>
    <t>Stone</t>
  </si>
  <si>
    <t>Greenwood</t>
  </si>
  <si>
    <t>Albemarle</t>
  </si>
  <si>
    <t>Hood River</t>
  </si>
  <si>
    <t>McDonough</t>
  </si>
  <si>
    <t>Glades</t>
  </si>
  <si>
    <t>Cache</t>
  </si>
  <si>
    <t>Humboldt</t>
  </si>
  <si>
    <t>Nye</t>
  </si>
  <si>
    <t>State of Hawaii Office of Elections</t>
  </si>
  <si>
    <t>Harrisville</t>
  </si>
  <si>
    <t>Onondaga</t>
  </si>
  <si>
    <t>Petersburg</t>
  </si>
  <si>
    <t>Green's Grant</t>
  </si>
  <si>
    <t>Dimmit</t>
  </si>
  <si>
    <t>Donley</t>
  </si>
  <si>
    <t>Chaves</t>
  </si>
  <si>
    <t>Eastham</t>
  </si>
  <si>
    <t>Farmington</t>
  </si>
  <si>
    <t>New London</t>
  </si>
  <si>
    <t>Tolland</t>
  </si>
  <si>
    <t>Freedom</t>
  </si>
  <si>
    <t>Chautauqua</t>
  </si>
  <si>
    <t>Alton</t>
  </si>
  <si>
    <t>Eddington</t>
  </si>
  <si>
    <t>Wrentham</t>
  </si>
  <si>
    <t>Rowe</t>
  </si>
  <si>
    <t>Evangeline</t>
  </si>
  <si>
    <t>Sandisfield</t>
  </si>
  <si>
    <t>Sandwich</t>
  </si>
  <si>
    <t>Saugus</t>
  </si>
  <si>
    <t>Shirley</t>
  </si>
  <si>
    <t>Robertson</t>
  </si>
  <si>
    <t>Massac</t>
  </si>
  <si>
    <t>Bertie</t>
  </si>
  <si>
    <t>Broome</t>
  </si>
  <si>
    <t>Dover-Foxcroft</t>
  </si>
  <si>
    <t>Kendall</t>
  </si>
  <si>
    <t>Okeechobee</t>
  </si>
  <si>
    <t>Hall</t>
  </si>
  <si>
    <t>Klamath</t>
  </si>
  <si>
    <t>CO</t>
  </si>
  <si>
    <t>Adams</t>
  </si>
  <si>
    <t>Alamosa</t>
  </si>
  <si>
    <t>Macoupin</t>
  </si>
  <si>
    <t>Stockbridge</t>
  </si>
  <si>
    <t>Reagan</t>
  </si>
  <si>
    <t>Real</t>
  </si>
  <si>
    <t>Kaufman</t>
  </si>
  <si>
    <t>Miner</t>
  </si>
  <si>
    <t>Northborough</t>
  </si>
  <si>
    <t>Oregon</t>
  </si>
  <si>
    <t>Troup</t>
  </si>
  <si>
    <t>Lawrence</t>
  </si>
  <si>
    <t>Lee</t>
  </si>
  <si>
    <t>Pratt</t>
  </si>
  <si>
    <t>King William</t>
  </si>
  <si>
    <t>Shelby</t>
  </si>
  <si>
    <t>Linn</t>
  </si>
  <si>
    <t>Boundary</t>
  </si>
  <si>
    <t>Bonner</t>
  </si>
  <si>
    <t>Hood</t>
  </si>
  <si>
    <t>Halifax</t>
  </si>
  <si>
    <t>Monticello</t>
  </si>
  <si>
    <t>Barton</t>
  </si>
  <si>
    <t>Bourbon</t>
  </si>
  <si>
    <t>Chase</t>
  </si>
  <si>
    <t>Eastport</t>
  </si>
  <si>
    <t>Schuyler</t>
  </si>
  <si>
    <t>Yalobusha</t>
  </si>
  <si>
    <t>Cidra</t>
  </si>
  <si>
    <t>Coamo</t>
  </si>
  <si>
    <t>Comerío</t>
  </si>
  <si>
    <t>Clark</t>
  </si>
  <si>
    <t>Woodward</t>
  </si>
  <si>
    <t>Kentucky State Board of Elections</t>
  </si>
  <si>
    <t>Epsom</t>
  </si>
  <si>
    <t>Errol</t>
  </si>
  <si>
    <t>East Windsor</t>
  </si>
  <si>
    <t>Eastford</t>
  </si>
  <si>
    <t>Ellington</t>
  </si>
  <si>
    <t>Davison</t>
  </si>
  <si>
    <t>Red River</t>
  </si>
  <si>
    <t>Haralson</t>
  </si>
  <si>
    <t>Waltham</t>
  </si>
  <si>
    <t>Wardsboro</t>
  </si>
  <si>
    <t>Enfield</t>
  </si>
  <si>
    <t>Whitman</t>
  </si>
  <si>
    <t>Cuming</t>
  </si>
  <si>
    <t>Undeclared</t>
  </si>
  <si>
    <t>Tattnall</t>
  </si>
  <si>
    <t>New Milford</t>
  </si>
  <si>
    <t>Newtown</t>
  </si>
  <si>
    <t>Colfax</t>
  </si>
  <si>
    <t>Sierra</t>
  </si>
  <si>
    <t>New Hampshire</t>
  </si>
  <si>
    <t>Henrico</t>
  </si>
  <si>
    <t>Ciales</t>
  </si>
  <si>
    <t>Monmouth</t>
  </si>
  <si>
    <t>Sprague</t>
  </si>
  <si>
    <t>Indian Township</t>
  </si>
  <si>
    <t>Virginia</t>
  </si>
  <si>
    <t>El Paso</t>
  </si>
  <si>
    <t>Minnesota</t>
  </si>
  <si>
    <t>MN</t>
  </si>
  <si>
    <t>Posey</t>
  </si>
  <si>
    <t>Cornwall</t>
  </si>
  <si>
    <t>Canterbury</t>
  </si>
  <si>
    <t>Cooke</t>
  </si>
  <si>
    <t>Redwood</t>
  </si>
  <si>
    <t>Renville</t>
  </si>
  <si>
    <t>Menominee</t>
  </si>
  <si>
    <t>Hampden</t>
  </si>
  <si>
    <t>Wellfleet</t>
  </si>
  <si>
    <t>Wendell</t>
  </si>
  <si>
    <t>N/A</t>
  </si>
  <si>
    <t>Fairfax</t>
  </si>
  <si>
    <t>Lowell</t>
  </si>
  <si>
    <t>Ludlow</t>
  </si>
  <si>
    <t>Oxford</t>
  </si>
  <si>
    <t>Arlington</t>
  </si>
  <si>
    <t>Westmoreland</t>
  </si>
  <si>
    <t>South Carolina</t>
  </si>
  <si>
    <t>Narragansett</t>
  </si>
  <si>
    <t>Buckfield</t>
  </si>
  <si>
    <t>SC</t>
  </si>
  <si>
    <t>Republic</t>
  </si>
  <si>
    <t>Conway</t>
  </si>
  <si>
    <t>NM</t>
  </si>
  <si>
    <t>Cross</t>
  </si>
  <si>
    <t>Frenchboro</t>
  </si>
  <si>
    <t>Illinois State Board of Elections</t>
  </si>
  <si>
    <t>Crosby</t>
  </si>
  <si>
    <t>Barnstable</t>
  </si>
  <si>
    <t>Winn</t>
  </si>
  <si>
    <t>Dade</t>
  </si>
  <si>
    <t>South Hampton</t>
  </si>
  <si>
    <t>Mason</t>
  </si>
  <si>
    <t>Oglethorpe</t>
  </si>
  <si>
    <t>Richard Cheney</t>
  </si>
  <si>
    <t>Spartanburg</t>
  </si>
  <si>
    <t>Klickitat</t>
  </si>
  <si>
    <t>Crook</t>
  </si>
  <si>
    <t>McHenry</t>
  </si>
  <si>
    <t>223</t>
  </si>
  <si>
    <t>San Sebastián</t>
  </si>
  <si>
    <t>53</t>
  </si>
  <si>
    <t>54</t>
  </si>
  <si>
    <t>Santa Isabel</t>
  </si>
  <si>
    <t>Sanders</t>
  </si>
  <si>
    <t>Alburg</t>
  </si>
  <si>
    <t>West Feliciana</t>
  </si>
  <si>
    <t>San Patricio</t>
  </si>
  <si>
    <t>Wyoming</t>
  </si>
  <si>
    <t>Bucksport</t>
  </si>
  <si>
    <t>Goochland</t>
  </si>
  <si>
    <t>Pepin</t>
  </si>
  <si>
    <t>Daniels</t>
  </si>
  <si>
    <t>Deer Lodge</t>
  </si>
  <si>
    <t>Fallon</t>
  </si>
  <si>
    <t>Neshoba</t>
  </si>
  <si>
    <t>West Bath</t>
  </si>
  <si>
    <t>Pacific</t>
  </si>
  <si>
    <t>Cascade</t>
  </si>
  <si>
    <t>Smithfield</t>
  </si>
  <si>
    <t>Roosevelt</t>
  </si>
  <si>
    <t>Rosebud</t>
  </si>
  <si>
    <t>Wabaunsee</t>
  </si>
  <si>
    <t>Leverett</t>
  </si>
  <si>
    <t>Kent</t>
  </si>
  <si>
    <t>Loudon</t>
  </si>
  <si>
    <t>Maury</t>
  </si>
  <si>
    <t>Milton</t>
  </si>
  <si>
    <t>Monkton</t>
  </si>
  <si>
    <t>Amite</t>
  </si>
  <si>
    <t>Grady</t>
  </si>
  <si>
    <t>Irion</t>
  </si>
  <si>
    <t>Jack</t>
  </si>
  <si>
    <t>Hatillo</t>
  </si>
  <si>
    <t>Hormigueros</t>
  </si>
  <si>
    <t>Tyringham</t>
  </si>
  <si>
    <t>Voluntown</t>
  </si>
  <si>
    <t>West Hartford</t>
  </si>
  <si>
    <t>Craftsbury</t>
  </si>
  <si>
    <t>Jamestown</t>
  </si>
  <si>
    <t>Holbrook</t>
  </si>
  <si>
    <t>Holden</t>
  </si>
  <si>
    <t>Iredell</t>
  </si>
  <si>
    <t>Snyder</t>
  </si>
  <si>
    <t>Susquehanna</t>
  </si>
  <si>
    <t>Piscataquis</t>
  </si>
  <si>
    <t>Green</t>
  </si>
  <si>
    <t>Cattaraugus</t>
  </si>
  <si>
    <t>Bath</t>
  </si>
  <si>
    <t>East Providence</t>
  </si>
  <si>
    <t>Exeter</t>
  </si>
  <si>
    <t>Leyden</t>
  </si>
  <si>
    <t>Littleton</t>
  </si>
  <si>
    <t>Maryland State Board of Elections</t>
  </si>
  <si>
    <t>Long Island</t>
  </si>
  <si>
    <t>Hale's Location</t>
  </si>
  <si>
    <t>Barren</t>
  </si>
  <si>
    <t>Haverhill</t>
  </si>
  <si>
    <t>Hawley</t>
  </si>
  <si>
    <t>Electoral Vote</t>
  </si>
  <si>
    <t>Brattleboro</t>
  </si>
  <si>
    <t>Spokane</t>
  </si>
  <si>
    <t>Martin</t>
  </si>
  <si>
    <t>Muskegon</t>
  </si>
  <si>
    <t>Newaygo</t>
  </si>
  <si>
    <t>Mobile</t>
  </si>
  <si>
    <t>Monroe</t>
  </si>
  <si>
    <t>Allendale</t>
  </si>
  <si>
    <t>Garland</t>
  </si>
  <si>
    <t>Ascension</t>
  </si>
  <si>
    <t>Harvey</t>
  </si>
  <si>
    <t>Alcona</t>
  </si>
  <si>
    <t>Swisher</t>
  </si>
  <si>
    <t>Butte</t>
  </si>
  <si>
    <t>Westbrook</t>
  </si>
  <si>
    <t>Moultonborough</t>
  </si>
  <si>
    <t>Churchill</t>
  </si>
  <si>
    <t>Milford</t>
  </si>
  <si>
    <t>Millbury</t>
  </si>
  <si>
    <t>Millis</t>
  </si>
  <si>
    <t>Palermo</t>
  </si>
  <si>
    <t>Harvard</t>
  </si>
  <si>
    <t>Winterport</t>
  </si>
  <si>
    <t>Chicot</t>
  </si>
  <si>
    <t>Pickens</t>
  </si>
  <si>
    <t>Pike</t>
  </si>
  <si>
    <t>Greenup</t>
  </si>
  <si>
    <t>Craighead</t>
  </si>
  <si>
    <t>Dooly</t>
  </si>
  <si>
    <t>Natural Law</t>
  </si>
  <si>
    <t>Moody</t>
  </si>
  <si>
    <t>Roberts</t>
  </si>
  <si>
    <t>Constitution</t>
  </si>
  <si>
    <t>Bowerbank</t>
  </si>
  <si>
    <t>Lakeville</t>
  </si>
  <si>
    <t>Alger</t>
  </si>
  <si>
    <t>Audrain</t>
  </si>
  <si>
    <t>Laclede</t>
  </si>
  <si>
    <t>Glynn</t>
  </si>
  <si>
    <t>Freeborn</t>
  </si>
  <si>
    <t>KY</t>
  </si>
  <si>
    <t>Brewer</t>
  </si>
  <si>
    <t>CT</t>
  </si>
  <si>
    <t>WY</t>
  </si>
  <si>
    <t>Stillwater</t>
  </si>
  <si>
    <t>Boothbay Harbor</t>
  </si>
  <si>
    <t>Fort Kent</t>
  </si>
  <si>
    <t>AL</t>
  </si>
  <si>
    <t>Bullitt</t>
  </si>
  <si>
    <t>McNairy</t>
  </si>
  <si>
    <t>Moore</t>
  </si>
  <si>
    <t>Obion</t>
  </si>
  <si>
    <t>Foard</t>
  </si>
  <si>
    <t>Roque Bluffs</t>
  </si>
  <si>
    <t>Leicester</t>
  </si>
  <si>
    <t>Newington</t>
  </si>
  <si>
    <t>Greenville</t>
  </si>
  <si>
    <t>Copiah</t>
  </si>
  <si>
    <t>Forrest</t>
  </si>
  <si>
    <t>Ulster</t>
  </si>
  <si>
    <t>AK</t>
  </si>
  <si>
    <t>Wisconsin</t>
  </si>
  <si>
    <t>Craven</t>
  </si>
  <si>
    <t>Mechanic Falls</t>
  </si>
  <si>
    <t>433</t>
  </si>
  <si>
    <t>Whitfield</t>
  </si>
  <si>
    <t>469</t>
  </si>
  <si>
    <t>Prohibition</t>
  </si>
  <si>
    <t>Kern</t>
  </si>
  <si>
    <t>Coshocton</t>
  </si>
  <si>
    <t>Lamar</t>
  </si>
  <si>
    <t>427</t>
  </si>
  <si>
    <t>429</t>
  </si>
  <si>
    <t>361</t>
  </si>
  <si>
    <t>363</t>
  </si>
  <si>
    <t>365</t>
  </si>
  <si>
    <t>367</t>
  </si>
  <si>
    <t>369</t>
  </si>
  <si>
    <t>371</t>
  </si>
  <si>
    <t>George W. Bush</t>
  </si>
  <si>
    <t>403</t>
  </si>
  <si>
    <t>405</t>
  </si>
  <si>
    <t>407</t>
  </si>
  <si>
    <t>Imperial</t>
  </si>
  <si>
    <t>RI</t>
  </si>
  <si>
    <t>Silver Bow</t>
  </si>
  <si>
    <t>Cayuga</t>
  </si>
  <si>
    <t>Lyme</t>
  </si>
  <si>
    <t>Delaware</t>
  </si>
  <si>
    <t>Chilmark</t>
  </si>
  <si>
    <t>Seneca</t>
  </si>
  <si>
    <t>Tioga</t>
  </si>
  <si>
    <t>Franklin</t>
  </si>
  <si>
    <t>Skagit</t>
  </si>
  <si>
    <t>Gonzales</t>
  </si>
  <si>
    <t>Allamakee</t>
  </si>
  <si>
    <t>Benson</t>
  </si>
  <si>
    <t>China</t>
  </si>
  <si>
    <t>Lyndeborough</t>
  </si>
  <si>
    <t>Jericho</t>
  </si>
  <si>
    <t>Winslow</t>
  </si>
  <si>
    <t>Mitchell</t>
  </si>
  <si>
    <t>34500</t>
  </si>
  <si>
    <t>34820</t>
  </si>
  <si>
    <t>Kingman</t>
  </si>
  <si>
    <t>04</t>
  </si>
  <si>
    <t>05</t>
  </si>
  <si>
    <t>08</t>
  </si>
  <si>
    <t>750</t>
  </si>
  <si>
    <t>441</t>
  </si>
  <si>
    <t>443</t>
  </si>
  <si>
    <t>177</t>
  </si>
  <si>
    <t>Palo Alto</t>
  </si>
  <si>
    <t>Cavalier</t>
  </si>
  <si>
    <t>057</t>
  </si>
  <si>
    <t>St. Croix</t>
  </si>
  <si>
    <t>Baltimore City</t>
  </si>
  <si>
    <t>Socialist</t>
  </si>
  <si>
    <t>445</t>
  </si>
  <si>
    <t>447</t>
  </si>
  <si>
    <t>453</t>
  </si>
  <si>
    <t>Pottawatomie</t>
  </si>
  <si>
    <t>Briscoe</t>
  </si>
  <si>
    <t>Yolo</t>
  </si>
  <si>
    <t>Highest % of Vote and Lose</t>
  </si>
  <si>
    <t>D</t>
  </si>
  <si>
    <t>Thetford</t>
  </si>
  <si>
    <t>Crisp</t>
  </si>
  <si>
    <t>Brewster</t>
  </si>
  <si>
    <t>Rocky Hill</t>
  </si>
  <si>
    <t>Currituck</t>
  </si>
  <si>
    <t>Tulare</t>
  </si>
  <si>
    <t>Anson</t>
  </si>
  <si>
    <t>Yuba</t>
  </si>
  <si>
    <t>Colorado</t>
  </si>
  <si>
    <t>Emery</t>
  </si>
  <si>
    <t>Newport News</t>
  </si>
  <si>
    <t>Crenshaw</t>
  </si>
  <si>
    <t>Oregon Secretary of State Elections Division</t>
  </si>
  <si>
    <t>489</t>
  </si>
  <si>
    <t>New York State Board of Elections</t>
  </si>
  <si>
    <t>Stratton</t>
  </si>
  <si>
    <t>Sunderland</t>
  </si>
  <si>
    <t>Swanton</t>
  </si>
  <si>
    <t>Portsmouth</t>
  </si>
  <si>
    <t>Platte</t>
  </si>
  <si>
    <t>Glenn</t>
  </si>
  <si>
    <t>Turner</t>
  </si>
  <si>
    <t>Sudbury</t>
  </si>
  <si>
    <t>Seymour</t>
  </si>
  <si>
    <t>Shelton</t>
  </si>
  <si>
    <t>Vernon</t>
  </si>
  <si>
    <t>Dixville</t>
  </si>
  <si>
    <t>Dublin</t>
  </si>
  <si>
    <t>Dummer</t>
  </si>
  <si>
    <t>ME</t>
  </si>
  <si>
    <t>Hopewell</t>
  </si>
  <si>
    <t>Hodgdon</t>
  </si>
  <si>
    <t>Pend Oreille</t>
  </si>
  <si>
    <t>Burt</t>
  </si>
  <si>
    <t>Morrill</t>
  </si>
  <si>
    <t>Hamilton</t>
  </si>
  <si>
    <t>Sangamon</t>
  </si>
  <si>
    <t>Kankakee</t>
  </si>
  <si>
    <t>Milo</t>
  </si>
  <si>
    <t>Minot</t>
  </si>
  <si>
    <t>Mapleton</t>
  </si>
  <si>
    <t>New Fairfield</t>
  </si>
  <si>
    <t>Topsham</t>
  </si>
  <si>
    <t>Candia</t>
  </si>
  <si>
    <t>Oktibbeha</t>
  </si>
  <si>
    <t>Walker</t>
  </si>
  <si>
    <t>497</t>
  </si>
  <si>
    <t>McDuffie</t>
  </si>
  <si>
    <t>Atlantic</t>
  </si>
  <si>
    <t>411</t>
  </si>
  <si>
    <t>413</t>
  </si>
  <si>
    <t>Audubon</t>
  </si>
  <si>
    <t>Bremer</t>
  </si>
  <si>
    <t>Cerro Gordo</t>
  </si>
  <si>
    <t>Ashe</t>
  </si>
  <si>
    <t>Avery</t>
  </si>
  <si>
    <t>Alamance</t>
  </si>
  <si>
    <t>Alexander</t>
  </si>
  <si>
    <t>Treutlen</t>
  </si>
  <si>
    <t>Pawnee</t>
  </si>
  <si>
    <t>Erie</t>
  </si>
  <si>
    <t>Loup</t>
  </si>
  <si>
    <t>Caroline</t>
  </si>
  <si>
    <t>B</t>
  </si>
  <si>
    <t>Greenland</t>
  </si>
  <si>
    <t>Denton</t>
  </si>
  <si>
    <t>Emporia</t>
  </si>
  <si>
    <t>417</t>
  </si>
  <si>
    <t>Muscogee</t>
  </si>
  <si>
    <t>Dunbarton</t>
  </si>
  <si>
    <t>Townshend</t>
  </si>
  <si>
    <t>Tunbridge</t>
  </si>
  <si>
    <t>Redding</t>
  </si>
  <si>
    <t>Deaf Smith</t>
  </si>
  <si>
    <t>Blanco</t>
  </si>
  <si>
    <t>Dallam</t>
  </si>
  <si>
    <t>Cassia</t>
  </si>
  <si>
    <t>New Sweden</t>
  </si>
  <si>
    <t>Buncombe</t>
  </si>
  <si>
    <t>Manassas</t>
  </si>
  <si>
    <t>Manassas Park</t>
  </si>
  <si>
    <t>Poquoson</t>
  </si>
  <si>
    <t>Dresden</t>
  </si>
  <si>
    <t>Claremont</t>
  </si>
  <si>
    <t>McCook</t>
  </si>
  <si>
    <t>Lea</t>
  </si>
  <si>
    <t>Alaksan Independence</t>
  </si>
  <si>
    <t>Edinburg</t>
  </si>
  <si>
    <t>Simsbury</t>
  </si>
  <si>
    <t>Siskiyou</t>
  </si>
  <si>
    <t>Kennebunkport</t>
  </si>
  <si>
    <t>Kingfield</t>
  </si>
  <si>
    <t>Danforth</t>
  </si>
  <si>
    <t>Dayton</t>
  </si>
  <si>
    <t>Deblois</t>
  </si>
  <si>
    <t>Stanislaus</t>
  </si>
  <si>
    <t>Grant</t>
  </si>
  <si>
    <t>Harrison</t>
  </si>
  <si>
    <t>Bosque</t>
  </si>
  <si>
    <t>Shannon</t>
  </si>
  <si>
    <t>Frenchville</t>
  </si>
  <si>
    <t>Caddo</t>
  </si>
  <si>
    <t>009</t>
  </si>
  <si>
    <t>Barron</t>
  </si>
  <si>
    <t>Bayfield</t>
  </si>
  <si>
    <t>Burnet</t>
  </si>
  <si>
    <t>Wareham</t>
  </si>
  <si>
    <t>Edwards</t>
  </si>
  <si>
    <t>Elk</t>
  </si>
  <si>
    <t>Goliad</t>
  </si>
  <si>
    <t>Suffolk</t>
  </si>
  <si>
    <t>Rensselaer</t>
  </si>
  <si>
    <t>Galveston</t>
  </si>
  <si>
    <t>Appomattox</t>
  </si>
  <si>
    <t>Juana Díaz</t>
  </si>
  <si>
    <t>Juncos</t>
  </si>
  <si>
    <t>Washakie</t>
  </si>
  <si>
    <t>Eliot</t>
  </si>
  <si>
    <t>011</t>
  </si>
  <si>
    <t>013</t>
  </si>
  <si>
    <t>Powell</t>
  </si>
  <si>
    <t>Perry</t>
  </si>
  <si>
    <t>North Haven</t>
  </si>
  <si>
    <t>Cornville</t>
  </si>
  <si>
    <t>Calais</t>
  </si>
  <si>
    <t>Shutesbury</t>
  </si>
  <si>
    <t>Somerville</t>
  </si>
  <si>
    <t>Suffield</t>
  </si>
  <si>
    <t>Skowhegan</t>
  </si>
  <si>
    <t>Smyrna</t>
  </si>
  <si>
    <t>Solon</t>
  </si>
  <si>
    <t>Alstead</t>
  </si>
  <si>
    <t>Worthington</t>
  </si>
  <si>
    <t>Rollinsford</t>
  </si>
  <si>
    <t>Rumney</t>
  </si>
  <si>
    <t>Rye</t>
  </si>
  <si>
    <t>Sanbornton</t>
  </si>
  <si>
    <t>Tazewell</t>
  </si>
  <si>
    <t>Canadian</t>
  </si>
  <si>
    <t>Putney</t>
  </si>
  <si>
    <t>Colrain</t>
  </si>
  <si>
    <t>Cayey</t>
  </si>
  <si>
    <t>Ceiba</t>
  </si>
  <si>
    <t>Lajas</t>
  </si>
  <si>
    <t>Trimble</t>
  </si>
  <si>
    <t>Wolfe</t>
  </si>
  <si>
    <t>Cedar</t>
  </si>
  <si>
    <t>Hudspeth</t>
  </si>
  <si>
    <t>Nebraska</t>
  </si>
  <si>
    <t>NE</t>
  </si>
  <si>
    <t>Winona</t>
  </si>
  <si>
    <t>047</t>
  </si>
  <si>
    <t>Culpeper</t>
  </si>
  <si>
    <t>Raleigh</t>
  </si>
  <si>
    <t>Searcy</t>
  </si>
  <si>
    <t>Charles City</t>
  </si>
  <si>
    <t>Craig</t>
  </si>
  <si>
    <t>Essex</t>
  </si>
  <si>
    <t>Stewartstown</t>
  </si>
  <si>
    <t>Noxubee</t>
  </si>
  <si>
    <t>Savoy</t>
  </si>
  <si>
    <t>Osborne</t>
  </si>
  <si>
    <t>Meade</t>
  </si>
  <si>
    <t>Morris</t>
  </si>
  <si>
    <t>Las Animas</t>
  </si>
  <si>
    <t>Litchfield</t>
  </si>
  <si>
    <t>Rio Blanco</t>
  </si>
  <si>
    <t>Lynchburg</t>
  </si>
  <si>
    <t>Las Marías</t>
  </si>
  <si>
    <t>Las Piedras</t>
  </si>
  <si>
    <t>Loíza</t>
  </si>
  <si>
    <t>Alcorn</t>
  </si>
  <si>
    <t>Maricao</t>
  </si>
  <si>
    <t>IL</t>
  </si>
  <si>
    <t>Cherokee</t>
  </si>
  <si>
    <t>Humacao</t>
  </si>
  <si>
    <t>Ashland</t>
  </si>
  <si>
    <t>Manitowoc</t>
  </si>
  <si>
    <t>Marathon</t>
  </si>
  <si>
    <t>Sarasota</t>
  </si>
  <si>
    <t>Guayama</t>
  </si>
  <si>
    <t>State Code</t>
  </si>
  <si>
    <t>Tehama</t>
  </si>
  <si>
    <t>Jim Hogg</t>
  </si>
  <si>
    <t>Bronx</t>
  </si>
  <si>
    <t>Nassau</t>
  </si>
  <si>
    <t>Westchester</t>
  </si>
  <si>
    <t>Barnard</t>
  </si>
  <si>
    <t>Barnet</t>
  </si>
  <si>
    <t>Osage</t>
  </si>
  <si>
    <t>Lanesborough</t>
  </si>
  <si>
    <t>Lenox</t>
  </si>
  <si>
    <t>Vinalhaven</t>
  </si>
  <si>
    <t>Leominster</t>
  </si>
  <si>
    <t>Tensas</t>
  </si>
  <si>
    <t>Methuen</t>
  </si>
  <si>
    <t>Bollinger</t>
  </si>
  <si>
    <t>Buchanan</t>
  </si>
  <si>
    <t>Paris</t>
  </si>
  <si>
    <t>Granville</t>
  </si>
  <si>
    <t>Parkman</t>
  </si>
  <si>
    <t>Connecticut</t>
  </si>
  <si>
    <t>Guilford</t>
  </si>
  <si>
    <t>Isabela</t>
  </si>
  <si>
    <t>Dubois</t>
  </si>
  <si>
    <t>Bakersfield</t>
  </si>
  <si>
    <t>Pittsburg</t>
  </si>
  <si>
    <t>Hampton</t>
  </si>
  <si>
    <t>Gadsden</t>
  </si>
  <si>
    <t>39</t>
  </si>
  <si>
    <t>40</t>
  </si>
  <si>
    <t>Le Flore</t>
  </si>
  <si>
    <t>41</t>
  </si>
  <si>
    <t>42</t>
  </si>
  <si>
    <t>44</t>
  </si>
  <si>
    <t>45</t>
  </si>
  <si>
    <t>46</t>
  </si>
  <si>
    <t>47</t>
  </si>
  <si>
    <t>48</t>
  </si>
  <si>
    <t>Jim Wells</t>
  </si>
  <si>
    <t>West Greenwich</t>
  </si>
  <si>
    <t>Tama</t>
  </si>
  <si>
    <t>Hunt</t>
  </si>
  <si>
    <t>Bear Lake</t>
  </si>
  <si>
    <t>Benewah</t>
  </si>
  <si>
    <t>Mattapoisett</t>
  </si>
  <si>
    <t>221</t>
  </si>
  <si>
    <t>49</t>
  </si>
  <si>
    <t>50</t>
  </si>
  <si>
    <t>Andrews</t>
  </si>
  <si>
    <t>ND</t>
  </si>
  <si>
    <t>Thurston</t>
  </si>
  <si>
    <t>Bingham</t>
  </si>
  <si>
    <t>Jo Daviess</t>
  </si>
  <si>
    <t>Ravalli</t>
  </si>
  <si>
    <t>West Warwick</t>
  </si>
  <si>
    <t>Westerly</t>
  </si>
  <si>
    <t>Divide</t>
  </si>
  <si>
    <t>Emmons</t>
  </si>
  <si>
    <t>Bates</t>
  </si>
  <si>
    <t>Barry</t>
  </si>
  <si>
    <t>Little Compton</t>
  </si>
  <si>
    <t>Middletown</t>
  </si>
  <si>
    <t>Biddeford</t>
  </si>
  <si>
    <t>Glocester</t>
  </si>
  <si>
    <t>Carson City</t>
  </si>
  <si>
    <t>Landaff</t>
  </si>
  <si>
    <t>Toole</t>
  </si>
  <si>
    <t>Weld</t>
  </si>
  <si>
    <t>Sherburne</t>
  </si>
  <si>
    <t>Milam</t>
  </si>
  <si>
    <t>Mills</t>
  </si>
  <si>
    <t>Hot Spring</t>
  </si>
  <si>
    <t>Andover</t>
  </si>
  <si>
    <t>St. Clair</t>
  </si>
  <si>
    <t>Allegan</t>
  </si>
  <si>
    <t>Benzie</t>
  </si>
  <si>
    <t>Tunica</t>
  </si>
  <si>
    <t>Kingston</t>
  </si>
  <si>
    <t>Wichita</t>
  </si>
  <si>
    <t>Lisbon</t>
  </si>
  <si>
    <t>West Gardiner</t>
  </si>
  <si>
    <t>Metcalfe</t>
  </si>
  <si>
    <t>Muhlenberg</t>
  </si>
  <si>
    <t>Sebec</t>
  </si>
  <si>
    <t>Starks</t>
  </si>
  <si>
    <t>Sidney</t>
  </si>
  <si>
    <t>Berkley</t>
  </si>
  <si>
    <t>Sanford</t>
  </si>
  <si>
    <t>Thornton</t>
  </si>
  <si>
    <t>Tilton</t>
  </si>
  <si>
    <t>Prospect</t>
  </si>
  <si>
    <t>Bernardston</t>
  </si>
  <si>
    <t>Belchertown</t>
  </si>
  <si>
    <t>Lemington</t>
  </si>
  <si>
    <t>Bozrah</t>
  </si>
  <si>
    <t>Winter Harbor</t>
  </si>
  <si>
    <t>Madbury</t>
  </si>
  <si>
    <t>Marlow</t>
  </si>
  <si>
    <t>Broadwater</t>
  </si>
  <si>
    <t>Beverly</t>
  </si>
  <si>
    <t>Towns</t>
  </si>
  <si>
    <t>Harrington</t>
  </si>
  <si>
    <t>Yankton</t>
  </si>
  <si>
    <t>VT</t>
  </si>
  <si>
    <t>Addison</t>
  </si>
  <si>
    <t>451</t>
  </si>
  <si>
    <t>Box Butte</t>
  </si>
  <si>
    <t>Foxborough</t>
  </si>
  <si>
    <t>Framingham</t>
  </si>
  <si>
    <t>Banks</t>
  </si>
  <si>
    <t>West Virginia</t>
  </si>
  <si>
    <t>WV</t>
  </si>
  <si>
    <t>Heath</t>
  </si>
  <si>
    <t>Alna</t>
  </si>
  <si>
    <t>Bennington</t>
  </si>
  <si>
    <t>Tom Green</t>
  </si>
  <si>
    <t>Freetown</t>
  </si>
  <si>
    <t>Pitkin</t>
  </si>
  <si>
    <t>Gardner</t>
  </si>
  <si>
    <t>Dartmouth</t>
  </si>
  <si>
    <t>Wolfeboro</t>
  </si>
  <si>
    <t>Centerville</t>
  </si>
  <si>
    <t>Chapman</t>
  </si>
  <si>
    <t>Byron</t>
  </si>
  <si>
    <t>Umatilla</t>
  </si>
  <si>
    <t>Prowers</t>
  </si>
  <si>
    <t>Monson</t>
  </si>
  <si>
    <t>Carver</t>
  </si>
  <si>
    <t>Travis</t>
  </si>
  <si>
    <t>Kensington</t>
  </si>
  <si>
    <t>Sully</t>
  </si>
  <si>
    <t>Beltrami</t>
  </si>
  <si>
    <t>Hubbardston</t>
  </si>
  <si>
    <t>Hull</t>
  </si>
  <si>
    <t>Dedham</t>
  </si>
  <si>
    <t>Rangeley</t>
  </si>
  <si>
    <t>Anne Arundel</t>
  </si>
  <si>
    <t>255</t>
  </si>
  <si>
    <t>New Durham</t>
  </si>
  <si>
    <t>New Hampton</t>
  </si>
  <si>
    <t>Tillamook</t>
  </si>
  <si>
    <t>Assumption</t>
  </si>
  <si>
    <t>059</t>
  </si>
  <si>
    <t>061</t>
  </si>
  <si>
    <t>020</t>
  </si>
  <si>
    <t>Hart's Location</t>
  </si>
  <si>
    <t>Hebron</t>
  </si>
  <si>
    <t>463</t>
  </si>
  <si>
    <t>459</t>
  </si>
  <si>
    <t>461</t>
  </si>
  <si>
    <t>New Jersey</t>
  </si>
  <si>
    <t>Karnes</t>
  </si>
  <si>
    <t>Kings</t>
  </si>
  <si>
    <t>Lake</t>
  </si>
  <si>
    <t>Lassen</t>
  </si>
  <si>
    <t>Malheur</t>
  </si>
  <si>
    <t>Nance</t>
  </si>
  <si>
    <t>Warrick</t>
  </si>
  <si>
    <t>Pleasants</t>
  </si>
  <si>
    <t>Strong</t>
  </si>
  <si>
    <t>Swan's Island</t>
  </si>
  <si>
    <t>Swanville</t>
  </si>
  <si>
    <t>Sweden</t>
  </si>
  <si>
    <t>St. Albans</t>
  </si>
  <si>
    <t>Yellowstone</t>
  </si>
  <si>
    <t>359</t>
  </si>
  <si>
    <t>477</t>
  </si>
  <si>
    <t>479</t>
  </si>
  <si>
    <t>Dyer</t>
  </si>
  <si>
    <t>Waupaca</t>
  </si>
  <si>
    <t>515</t>
  </si>
  <si>
    <t>520</t>
  </si>
  <si>
    <t>West Virginia Secretary of State</t>
  </si>
  <si>
    <t>820</t>
  </si>
  <si>
    <t>830</t>
  </si>
  <si>
    <t>840</t>
  </si>
  <si>
    <t>078</t>
  </si>
  <si>
    <t>FIPS</t>
  </si>
  <si>
    <t>Merrimack</t>
  </si>
  <si>
    <t>409</t>
  </si>
  <si>
    <t>419</t>
  </si>
  <si>
    <t>421</t>
  </si>
  <si>
    <t>423</t>
  </si>
  <si>
    <t>Twiggs</t>
  </si>
  <si>
    <t>Fresno</t>
  </si>
  <si>
    <t>Gwinnett</t>
  </si>
  <si>
    <t>Brazoria</t>
  </si>
  <si>
    <t>Price</t>
  </si>
  <si>
    <t>Racine</t>
  </si>
  <si>
    <t>Sharon</t>
  </si>
  <si>
    <t>Epping</t>
  </si>
  <si>
    <t>Franconia</t>
  </si>
  <si>
    <t>Fitzwilliam</t>
  </si>
  <si>
    <t>Merrill</t>
  </si>
  <si>
    <t>Hillsborough</t>
  </si>
  <si>
    <t>76740</t>
  </si>
  <si>
    <t>77060</t>
  </si>
  <si>
    <t>77380</t>
  </si>
  <si>
    <t>35540</t>
  </si>
  <si>
    <t>35860</t>
  </si>
  <si>
    <t>Sabana Grande</t>
  </si>
  <si>
    <t>Salinas</t>
  </si>
  <si>
    <t>Walton</t>
  </si>
  <si>
    <t>Prince of Wales-Outer Ketchikan</t>
  </si>
  <si>
    <t>415</t>
  </si>
  <si>
    <t>Colusa</t>
  </si>
  <si>
    <t>Venango</t>
  </si>
  <si>
    <t>Alaska</t>
  </si>
  <si>
    <t>Costilla</t>
  </si>
  <si>
    <t>Van Buren</t>
  </si>
  <si>
    <t>Weakley</t>
  </si>
  <si>
    <t>Springfield</t>
  </si>
  <si>
    <t>Wilkinson</t>
  </si>
  <si>
    <t>Kimble</t>
  </si>
  <si>
    <t>Morton</t>
  </si>
  <si>
    <t>Callahan</t>
  </si>
  <si>
    <t>Sheldon</t>
  </si>
  <si>
    <t>Shoreham</t>
  </si>
  <si>
    <t>Portage</t>
  </si>
  <si>
    <t>St. George</t>
  </si>
  <si>
    <t>Sheffield</t>
  </si>
  <si>
    <t>Shelburne</t>
  </si>
  <si>
    <t>Bland</t>
  </si>
  <si>
    <t>Botetourt</t>
  </si>
  <si>
    <t>Martinsville</t>
  </si>
  <si>
    <t>Southampton</t>
  </si>
  <si>
    <t>Callaway</t>
  </si>
  <si>
    <t>Payette</t>
  </si>
  <si>
    <t>Cabell</t>
  </si>
  <si>
    <t>Coweta</t>
  </si>
  <si>
    <t>Wells</t>
  </si>
  <si>
    <t>Perkins</t>
  </si>
  <si>
    <t>Power</t>
  </si>
  <si>
    <t>Shaftsbury</t>
  </si>
  <si>
    <t>Mount Desert</t>
  </si>
  <si>
    <t>Tooele</t>
  </si>
  <si>
    <t>Rhode Island Board of Elections</t>
  </si>
  <si>
    <t>Agency</t>
  </si>
  <si>
    <t>Write-ins</t>
  </si>
  <si>
    <t>Kimball</t>
  </si>
  <si>
    <t>Schleicher</t>
  </si>
  <si>
    <t>Conservative</t>
  </si>
  <si>
    <t>North Stonington</t>
  </si>
  <si>
    <t>Norwalk</t>
  </si>
  <si>
    <t>East Kingston</t>
  </si>
  <si>
    <t>Louisiana</t>
  </si>
  <si>
    <t>LA</t>
  </si>
  <si>
    <t>Catahoula</t>
  </si>
  <si>
    <t>Rockland</t>
  </si>
  <si>
    <t>Morgan</t>
  </si>
  <si>
    <t>Mariposa</t>
  </si>
  <si>
    <t>McMullen</t>
  </si>
  <si>
    <t>Pitt</t>
  </si>
  <si>
    <t>Ashford</t>
  </si>
  <si>
    <t>Quincy</t>
  </si>
  <si>
    <t>Raynham</t>
  </si>
  <si>
    <t>Mecosta</t>
  </si>
  <si>
    <t>Granite</t>
  </si>
  <si>
    <t>Hill</t>
  </si>
  <si>
    <t>Navajo</t>
  </si>
  <si>
    <t>Sublette</t>
  </si>
  <si>
    <t>Embden</t>
  </si>
  <si>
    <t>Poinsett</t>
  </si>
  <si>
    <t>Jayuya</t>
  </si>
  <si>
    <t>Montville</t>
  </si>
  <si>
    <t>Moose River</t>
  </si>
  <si>
    <t>Llano</t>
  </si>
  <si>
    <t>Loving</t>
  </si>
  <si>
    <t>Orangeburg</t>
  </si>
  <si>
    <t>Woodford</t>
  </si>
  <si>
    <t>Haskell</t>
  </si>
  <si>
    <t>Crittenden</t>
  </si>
  <si>
    <t>Saguache</t>
  </si>
  <si>
    <t>Pelham</t>
  </si>
  <si>
    <t>Pembroke</t>
  </si>
  <si>
    <t>East Hampton</t>
  </si>
  <si>
    <t>Staunton</t>
  </si>
  <si>
    <t>Ware</t>
  </si>
  <si>
    <t>Boone</t>
  </si>
  <si>
    <t>Madrid</t>
  </si>
  <si>
    <t>75700</t>
  </si>
  <si>
    <t>76100</t>
  </si>
  <si>
    <t>Acadia</t>
  </si>
  <si>
    <t>St. Johns</t>
  </si>
  <si>
    <t>Uintah</t>
  </si>
  <si>
    <t>Judith Basin</t>
  </si>
  <si>
    <t>St. Martin</t>
  </si>
  <si>
    <t>St. Mary</t>
  </si>
  <si>
    <t>Dyer Brook</t>
  </si>
  <si>
    <t>Eastbrook</t>
  </si>
  <si>
    <t>Putnam</t>
  </si>
  <si>
    <t>Dawes</t>
  </si>
  <si>
    <t>Clearwater</t>
  </si>
  <si>
    <t>Gem</t>
  </si>
  <si>
    <t>Windsor Locks</t>
  </si>
  <si>
    <t>Gilmanton</t>
  </si>
  <si>
    <t>Smyth</t>
  </si>
  <si>
    <t>St. Tammany</t>
  </si>
  <si>
    <t>Dickinson</t>
  </si>
  <si>
    <t>McKenzie</t>
  </si>
  <si>
    <t>Oconto</t>
  </si>
  <si>
    <t>Killingworth</t>
  </si>
  <si>
    <t>Danbury</t>
  </si>
  <si>
    <t>Worcester</t>
  </si>
  <si>
    <t>Linneus</t>
  </si>
  <si>
    <t>197</t>
  </si>
  <si>
    <t>Rusk</t>
  </si>
  <si>
    <t>Golden Valley</t>
  </si>
  <si>
    <t>Iowa Secretary of State</t>
  </si>
  <si>
    <t>Fajardo</t>
  </si>
  <si>
    <t>054</t>
  </si>
  <si>
    <t>Guánica</t>
  </si>
  <si>
    <t>Trinity</t>
  </si>
  <si>
    <t>Berks</t>
  </si>
  <si>
    <t>Liberty Union</t>
  </si>
  <si>
    <t>Coos</t>
  </si>
  <si>
    <t>225</t>
  </si>
  <si>
    <t>227</t>
  </si>
  <si>
    <t>09280</t>
  </si>
  <si>
    <t>35</t>
  </si>
  <si>
    <t>Davis</t>
  </si>
  <si>
    <t>Walworth</t>
  </si>
  <si>
    <t>San Germán</t>
  </si>
  <si>
    <t>San Lorenzo</t>
  </si>
  <si>
    <t>Weston</t>
  </si>
  <si>
    <t>Isabella</t>
  </si>
  <si>
    <t>Magoffin</t>
  </si>
  <si>
    <t>Ogemaw</t>
  </si>
  <si>
    <t>Etna</t>
  </si>
  <si>
    <t>Ballard</t>
  </si>
  <si>
    <t>Rockcastle</t>
  </si>
  <si>
    <t>Indiana</t>
  </si>
  <si>
    <t>IN</t>
  </si>
  <si>
    <t>Lares</t>
  </si>
  <si>
    <t>Antrim</t>
  </si>
  <si>
    <t>005</t>
  </si>
  <si>
    <t>Kane</t>
  </si>
  <si>
    <t>Coahoma</t>
  </si>
  <si>
    <t>Ohio</t>
  </si>
  <si>
    <t>Gilchrist</t>
  </si>
  <si>
    <t>36</t>
  </si>
  <si>
    <t>37</t>
  </si>
  <si>
    <t>38</t>
  </si>
  <si>
    <t>Deschutes</t>
  </si>
  <si>
    <t>Gilliam</t>
  </si>
  <si>
    <t>Harney</t>
  </si>
  <si>
    <t>22020</t>
  </si>
  <si>
    <t>23380</t>
  </si>
  <si>
    <t>23620</t>
  </si>
  <si>
    <t>23860</t>
  </si>
  <si>
    <t>Kittitas</t>
  </si>
  <si>
    <t>Hartford</t>
  </si>
  <si>
    <t>Danby</t>
  </si>
  <si>
    <t>Chichester</t>
  </si>
  <si>
    <t>Juab</t>
  </si>
  <si>
    <t>Trempealeau</t>
  </si>
  <si>
    <t>Vilas</t>
  </si>
  <si>
    <t>Hernando</t>
  </si>
  <si>
    <t>291</t>
  </si>
  <si>
    <t>037</t>
  </si>
  <si>
    <t>48260</t>
  </si>
  <si>
    <t>48660</t>
  </si>
  <si>
    <t>48980</t>
  </si>
  <si>
    <t>64020</t>
  </si>
  <si>
    <t>Largest Margin of Victory</t>
  </si>
  <si>
    <t>Allen</t>
  </si>
  <si>
    <t>Benton</t>
  </si>
  <si>
    <t>Valley</t>
  </si>
  <si>
    <t>North Carolina</t>
  </si>
  <si>
    <t>Meagher</t>
  </si>
  <si>
    <t>Elko</t>
  </si>
  <si>
    <t>Wallagrass</t>
  </si>
  <si>
    <t>City and Borough</t>
  </si>
  <si>
    <t>122</t>
  </si>
  <si>
    <t>59000</t>
  </si>
  <si>
    <t>Vice Presidential Candidate</t>
  </si>
  <si>
    <t>07700</t>
  </si>
  <si>
    <t>07940</t>
  </si>
  <si>
    <t>49140</t>
  </si>
  <si>
    <t>66200</t>
  </si>
  <si>
    <t>67460</t>
  </si>
  <si>
    <t>Waterboro</t>
  </si>
  <si>
    <t>Story</t>
  </si>
  <si>
    <t>Bloomfield</t>
  </si>
  <si>
    <t>Bolton</t>
  </si>
  <si>
    <t>Braintree</t>
  </si>
  <si>
    <t>Brandon</t>
  </si>
  <si>
    <t>Wesley</t>
  </si>
  <si>
    <t>Sibley</t>
  </si>
  <si>
    <t>Voting Age Population, Registration, and Turnout</t>
  </si>
  <si>
    <t>Prince George</t>
  </si>
  <si>
    <t>Clifton</t>
  </si>
  <si>
    <t>Foster</t>
  </si>
  <si>
    <t>Sac</t>
  </si>
  <si>
    <t>Buckingham</t>
  </si>
  <si>
    <t>McPherson</t>
  </si>
  <si>
    <t>Ford</t>
  </si>
  <si>
    <t>Limestone</t>
  </si>
  <si>
    <t>Hardin</t>
  </si>
  <si>
    <t>Macon</t>
  </si>
  <si>
    <t>Madison</t>
  </si>
  <si>
    <t>Marengo</t>
  </si>
  <si>
    <t>Rio Grande</t>
  </si>
  <si>
    <t>Guernsey</t>
  </si>
  <si>
    <t>Wilson</t>
  </si>
  <si>
    <t>Lynn</t>
  </si>
  <si>
    <t>Riley</t>
  </si>
  <si>
    <t>Grand Forks</t>
  </si>
  <si>
    <t>LaMoure</t>
  </si>
  <si>
    <t>Geary</t>
  </si>
  <si>
    <t>Gove</t>
  </si>
  <si>
    <t>Dallas</t>
  </si>
  <si>
    <t>DeKalb</t>
  </si>
  <si>
    <t>Stewart</t>
  </si>
  <si>
    <t>11380</t>
  </si>
  <si>
    <t>Gladwin</t>
  </si>
  <si>
    <t>West Paris</t>
  </si>
  <si>
    <t>Berwick</t>
  </si>
  <si>
    <t>Alabama</t>
  </si>
  <si>
    <t>Dickey</t>
  </si>
  <si>
    <t>Pembina</t>
  </si>
  <si>
    <t>Livermore</t>
  </si>
  <si>
    <t>Hocking</t>
  </si>
  <si>
    <t>Upton</t>
  </si>
  <si>
    <t>220</t>
  </si>
  <si>
    <t>Strafford</t>
  </si>
  <si>
    <t>Chemung</t>
  </si>
  <si>
    <t>North Slope</t>
  </si>
  <si>
    <t>188</t>
  </si>
  <si>
    <t>Accomack</t>
  </si>
  <si>
    <t>Decatur</t>
  </si>
  <si>
    <t>Belvidere</t>
  </si>
  <si>
    <t>Elmore</t>
  </si>
  <si>
    <t>Eureka</t>
  </si>
  <si>
    <t>Lander</t>
  </si>
  <si>
    <t>Pennington</t>
  </si>
  <si>
    <t>North Smithfield</t>
  </si>
  <si>
    <t>North Providence</t>
  </si>
  <si>
    <t>Monongalia</t>
  </si>
  <si>
    <t>Tarrant</t>
  </si>
  <si>
    <t>NV</t>
  </si>
  <si>
    <t>Casco</t>
  </si>
  <si>
    <t>Miller</t>
  </si>
  <si>
    <t>McClain</t>
  </si>
  <si>
    <t>McCurtain</t>
  </si>
  <si>
    <t>271</t>
  </si>
  <si>
    <t>Chaffee</t>
  </si>
  <si>
    <t>%TO REG</t>
  </si>
  <si>
    <t>267</t>
  </si>
  <si>
    <t>Nahant</t>
  </si>
  <si>
    <t>Castine</t>
  </si>
  <si>
    <t>Castle Hill</t>
  </si>
  <si>
    <t>Webster</t>
  </si>
  <si>
    <t>Bridgton</t>
  </si>
  <si>
    <t>Comal</t>
  </si>
  <si>
    <t>St. Helena</t>
  </si>
  <si>
    <t>St. James</t>
  </si>
  <si>
    <t>Emmet</t>
  </si>
  <si>
    <t>Genesee</t>
  </si>
  <si>
    <t>Etowah</t>
  </si>
  <si>
    <t>%REG/VAP</t>
  </si>
  <si>
    <t>269</t>
  </si>
  <si>
    <t>Crow Wing</t>
  </si>
  <si>
    <t>249</t>
  </si>
  <si>
    <t>251</t>
  </si>
  <si>
    <t>253</t>
  </si>
  <si>
    <t>Hamblen</t>
  </si>
  <si>
    <t>Camas</t>
  </si>
  <si>
    <t>Canyon</t>
  </si>
  <si>
    <t>St. Bernard</t>
  </si>
  <si>
    <t>Faribault</t>
  </si>
  <si>
    <t>495</t>
  </si>
  <si>
    <t>Lake and Peninsula</t>
  </si>
  <si>
    <t>Auglaize</t>
  </si>
  <si>
    <t>Braxton</t>
  </si>
  <si>
    <t>Hand</t>
  </si>
  <si>
    <t>States</t>
  </si>
  <si>
    <t>Davidson</t>
  </si>
  <si>
    <t>Curry</t>
  </si>
  <si>
    <t>TX</t>
  </si>
  <si>
    <t>Esmeralda</t>
  </si>
  <si>
    <t>Wood</t>
  </si>
  <si>
    <t>449</t>
  </si>
  <si>
    <t>425</t>
  </si>
  <si>
    <t>455</t>
  </si>
  <si>
    <t>457</t>
  </si>
  <si>
    <t>District 4</t>
  </si>
  <si>
    <t>Keokuk</t>
  </si>
  <si>
    <t>Southwest Harbor</t>
  </si>
  <si>
    <t>341</t>
  </si>
  <si>
    <t>343</t>
  </si>
  <si>
    <t>Shenandoah</t>
  </si>
  <si>
    <t>473</t>
  </si>
  <si>
    <t>Belmont</t>
  </si>
  <si>
    <t>Aleutians East</t>
  </si>
  <si>
    <t>35220</t>
  </si>
  <si>
    <t>Saunders</t>
  </si>
  <si>
    <t>55</t>
  </si>
  <si>
    <t>185</t>
  </si>
  <si>
    <t>187</t>
  </si>
  <si>
    <t>Margin of Victory</t>
  </si>
  <si>
    <t>Young</t>
  </si>
  <si>
    <t>Wakulla</t>
  </si>
  <si>
    <t>Arizona</t>
  </si>
  <si>
    <t>76580</t>
  </si>
  <si>
    <t>Towner</t>
  </si>
  <si>
    <t>36820</t>
  </si>
  <si>
    <t>280</t>
  </si>
  <si>
    <t>Bradley</t>
  </si>
  <si>
    <t>Dinwiddie</t>
  </si>
  <si>
    <t>Monona</t>
  </si>
  <si>
    <t>Nevada Secretary of State Elections Division</t>
  </si>
  <si>
    <t>510</t>
  </si>
  <si>
    <t>186</t>
  </si>
  <si>
    <t>006</t>
  </si>
  <si>
    <t>028</t>
  </si>
  <si>
    <t>323</t>
  </si>
  <si>
    <t>325</t>
  </si>
  <si>
    <t>327</t>
  </si>
  <si>
    <t>329</t>
  </si>
  <si>
    <t>78420</t>
  </si>
  <si>
    <t>DuPage</t>
  </si>
  <si>
    <t>Appanoose</t>
  </si>
  <si>
    <t>Cottonwood</t>
  </si>
  <si>
    <t>189</t>
  </si>
  <si>
    <t>72</t>
  </si>
  <si>
    <t>179</t>
  </si>
  <si>
    <t>CD</t>
  </si>
  <si>
    <t>Harris</t>
  </si>
  <si>
    <t>SD</t>
  </si>
  <si>
    <t>810</t>
  </si>
  <si>
    <t>56</t>
  </si>
  <si>
    <t>Traverse</t>
  </si>
  <si>
    <t>Washington</t>
  </si>
  <si>
    <t>Wilcox</t>
  </si>
  <si>
    <t>Waukesha</t>
  </si>
  <si>
    <t>Hardee</t>
  </si>
  <si>
    <t>Workers World</t>
  </si>
  <si>
    <t>Brooke</t>
  </si>
  <si>
    <t>Kleberg</t>
  </si>
  <si>
    <t>Osceola</t>
  </si>
  <si>
    <t>Winston</t>
  </si>
  <si>
    <t>T</t>
  </si>
  <si>
    <t>LSAD_TRANS</t>
  </si>
  <si>
    <t>01</t>
  </si>
  <si>
    <t>Plaquemines</t>
  </si>
  <si>
    <t>Hubbard</t>
  </si>
  <si>
    <t>Piatt</t>
  </si>
  <si>
    <t>Underhill</t>
  </si>
  <si>
    <t>Vergennes</t>
  </si>
  <si>
    <t>San Mateo</t>
  </si>
  <si>
    <t>Ontario</t>
  </si>
  <si>
    <t>Santa Barbara</t>
  </si>
  <si>
    <t>Alpena</t>
  </si>
  <si>
    <t>Montague</t>
  </si>
  <si>
    <t>Old Lyme</t>
  </si>
  <si>
    <t>Eagle Lake</t>
  </si>
  <si>
    <t>East Machias</t>
  </si>
  <si>
    <t>East Millinocket</t>
  </si>
  <si>
    <t>Owyhee</t>
  </si>
  <si>
    <t>315</t>
  </si>
  <si>
    <t>317</t>
  </si>
  <si>
    <t>319</t>
  </si>
  <si>
    <t>203</t>
  </si>
  <si>
    <t>Manchester-by-the-Sea</t>
  </si>
  <si>
    <t>Pipestone</t>
  </si>
  <si>
    <t>LaPorte</t>
  </si>
  <si>
    <t>Miami</t>
  </si>
  <si>
    <t>22240</t>
  </si>
  <si>
    <t>Colebrook</t>
  </si>
  <si>
    <t>Lincoln</t>
  </si>
  <si>
    <t>Mesa</t>
  </si>
  <si>
    <t>Peoria</t>
  </si>
  <si>
    <t>Troy</t>
  </si>
  <si>
    <t>Ogle</t>
  </si>
  <si>
    <t>Marlboro</t>
  </si>
  <si>
    <t>Starke</t>
  </si>
  <si>
    <t>Walden</t>
  </si>
  <si>
    <t>Los Alamos</t>
  </si>
  <si>
    <t>Dewitt</t>
  </si>
  <si>
    <t>Dickens</t>
  </si>
  <si>
    <t>Caledonia</t>
  </si>
  <si>
    <t>Searsburg</t>
  </si>
  <si>
    <t>Lancaster</t>
  </si>
  <si>
    <t>Switzerland</t>
  </si>
  <si>
    <t>Keya Paha</t>
  </si>
  <si>
    <t>Sandgate</t>
  </si>
  <si>
    <t>Taliaferro</t>
  </si>
  <si>
    <t>Moscow</t>
  </si>
  <si>
    <t>Lake of the Woods</t>
  </si>
  <si>
    <t>Rappahannock</t>
  </si>
  <si>
    <t>Berkshire</t>
  </si>
  <si>
    <t>Jerome</t>
  </si>
  <si>
    <t>Kootenai</t>
  </si>
  <si>
    <t>Latah</t>
  </si>
  <si>
    <t>Prince George's</t>
  </si>
  <si>
    <t>Somers</t>
  </si>
  <si>
    <t>Stamford</t>
  </si>
  <si>
    <t>Chickasaw</t>
  </si>
  <si>
    <t>Crowley</t>
  </si>
  <si>
    <t>Elbert</t>
  </si>
  <si>
    <t>Stowe</t>
  </si>
  <si>
    <t>East Carroll</t>
  </si>
  <si>
    <t>Ridgefield</t>
  </si>
  <si>
    <t>West Fairlee</t>
  </si>
  <si>
    <t>Rapides</t>
  </si>
  <si>
    <t>Gosper</t>
  </si>
  <si>
    <t>McCone</t>
  </si>
  <si>
    <t>District 2</t>
  </si>
  <si>
    <t>District 3</t>
  </si>
  <si>
    <t>Pinal</t>
  </si>
  <si>
    <t>Hawkins</t>
  </si>
  <si>
    <t>Okaloosa</t>
  </si>
  <si>
    <t>22</t>
  </si>
  <si>
    <t>Parish</t>
  </si>
  <si>
    <t>De Soto</t>
  </si>
  <si>
    <t>23</t>
  </si>
  <si>
    <t>Republican</t>
  </si>
  <si>
    <t>Reform</t>
  </si>
  <si>
    <t>86420</t>
  </si>
  <si>
    <t>Hickman</t>
  </si>
  <si>
    <t>Harwinton</t>
  </si>
  <si>
    <t>Sabine</t>
  </si>
  <si>
    <t>Dixmont</t>
  </si>
  <si>
    <t>Woburn</t>
  </si>
  <si>
    <t>Napa</t>
  </si>
  <si>
    <t>Nevada</t>
  </si>
  <si>
    <t>Orange</t>
  </si>
  <si>
    <t>Placer</t>
  </si>
  <si>
    <t>Deuel</t>
  </si>
  <si>
    <t>Dixon</t>
  </si>
  <si>
    <t>Readsboro</t>
  </si>
  <si>
    <t>Fluvanna</t>
  </si>
  <si>
    <t>Ionia</t>
  </si>
  <si>
    <t>Total</t>
  </si>
  <si>
    <t>Vermillion</t>
  </si>
  <si>
    <t>Flathead</t>
  </si>
  <si>
    <t>Solano</t>
  </si>
  <si>
    <t>Sonoma</t>
  </si>
  <si>
    <t>Concordia</t>
  </si>
  <si>
    <t>DeSoto</t>
  </si>
  <si>
    <t>Macomb</t>
  </si>
  <si>
    <t>Ralph Nader</t>
  </si>
  <si>
    <t>Camuy</t>
  </si>
  <si>
    <t>Sweetwater</t>
  </si>
  <si>
    <t>Merced</t>
  </si>
  <si>
    <t>33</t>
  </si>
  <si>
    <t>Lewis and Clark</t>
  </si>
  <si>
    <t>31</t>
  </si>
  <si>
    <t>171</t>
  </si>
  <si>
    <t>173</t>
  </si>
  <si>
    <t>Number of State Ballots</t>
  </si>
  <si>
    <t>025</t>
  </si>
  <si>
    <t>027</t>
  </si>
  <si>
    <t>029</t>
  </si>
  <si>
    <t>Cataño</t>
  </si>
  <si>
    <t>Arenac</t>
  </si>
  <si>
    <t>Pettis</t>
  </si>
  <si>
    <t>Issaquena</t>
  </si>
  <si>
    <t>Paulding</t>
  </si>
  <si>
    <t>Peach</t>
  </si>
  <si>
    <t>34</t>
  </si>
  <si>
    <t>State Ballot Listing</t>
  </si>
  <si>
    <t>Juneau</t>
  </si>
  <si>
    <t>045</t>
  </si>
  <si>
    <t>Itasca</t>
  </si>
  <si>
    <t>Kanabec</t>
  </si>
  <si>
    <t>Trousdale</t>
  </si>
  <si>
    <t>Unicoi</t>
  </si>
  <si>
    <t>New York</t>
  </si>
  <si>
    <t>NY</t>
  </si>
  <si>
    <t>Brazos</t>
  </si>
  <si>
    <t>Lapeer</t>
  </si>
  <si>
    <t>035</t>
  </si>
  <si>
    <t>031</t>
  </si>
  <si>
    <t>033</t>
  </si>
  <si>
    <t>199</t>
  </si>
  <si>
    <t>11800</t>
  </si>
  <si>
    <t>14140</t>
  </si>
  <si>
    <t>14500</t>
  </si>
  <si>
    <t>295</t>
  </si>
  <si>
    <t>297</t>
  </si>
  <si>
    <t>299</t>
  </si>
  <si>
    <t>09300</t>
  </si>
  <si>
    <t>36180</t>
  </si>
  <si>
    <t>36660</t>
  </si>
  <si>
    <t>Schenectady</t>
  </si>
  <si>
    <t>Rockbridge</t>
  </si>
  <si>
    <t>Hot Springs</t>
  </si>
  <si>
    <t>Laramie</t>
  </si>
  <si>
    <t>Burnett</t>
  </si>
  <si>
    <t>001</t>
  </si>
  <si>
    <t>003</t>
  </si>
  <si>
    <t>Brownfield</t>
  </si>
  <si>
    <t>Burnham</t>
  </si>
  <si>
    <t>Thomas</t>
  </si>
  <si>
    <t>39780</t>
  </si>
  <si>
    <t>Mahaska</t>
  </si>
  <si>
    <t>Pemiscot</t>
  </si>
  <si>
    <t>Green Lake</t>
  </si>
  <si>
    <t>70880</t>
  </si>
  <si>
    <t>73760</t>
  </si>
  <si>
    <t>74300</t>
  </si>
  <si>
    <t>Ben Hill</t>
  </si>
  <si>
    <t>Morrison</t>
  </si>
  <si>
    <t>065</t>
  </si>
  <si>
    <t>067</t>
  </si>
  <si>
    <t>069</t>
  </si>
  <si>
    <t>Montmorency</t>
  </si>
  <si>
    <t>Wharton</t>
  </si>
  <si>
    <t>Wilbarger</t>
  </si>
  <si>
    <t>Custer</t>
  </si>
  <si>
    <t>Delta</t>
  </si>
  <si>
    <t>Isle Au Haut</t>
  </si>
  <si>
    <t>Queens</t>
  </si>
  <si>
    <t>Contra Costa</t>
  </si>
  <si>
    <t>Greensville</t>
  </si>
  <si>
    <t>Gaines</t>
  </si>
  <si>
    <t>Kenai Peninsula</t>
  </si>
  <si>
    <t>130</t>
  </si>
  <si>
    <t>051</t>
  </si>
  <si>
    <t>053</t>
  </si>
  <si>
    <t>055</t>
  </si>
  <si>
    <t>Write-in</t>
  </si>
  <si>
    <t>82660</t>
  </si>
  <si>
    <t>Atkinson</t>
  </si>
  <si>
    <t>Mackinac</t>
  </si>
  <si>
    <t>Converse</t>
  </si>
  <si>
    <t>Upson</t>
  </si>
  <si>
    <t>Frio</t>
  </si>
  <si>
    <t>68820</t>
  </si>
  <si>
    <t>68980</t>
  </si>
  <si>
    <t>71140</t>
  </si>
  <si>
    <t>72740</t>
  </si>
  <si>
    <t>73060</t>
  </si>
  <si>
    <t>73380</t>
  </si>
  <si>
    <t>73700</t>
  </si>
  <si>
    <t>61060</t>
  </si>
  <si>
    <t>77000</t>
  </si>
  <si>
    <t>Lunenburg</t>
  </si>
  <si>
    <t>Rice</t>
  </si>
  <si>
    <t>Chesterville</t>
  </si>
  <si>
    <t>Vote Difference</t>
  </si>
  <si>
    <t>Gallatin</t>
  </si>
  <si>
    <t>Ozaukee</t>
  </si>
  <si>
    <t>Bridgewater</t>
  </si>
  <si>
    <t>Bridport</t>
  </si>
  <si>
    <t>Brighton</t>
  </si>
  <si>
    <t>Highland</t>
  </si>
  <si>
    <t>Jones</t>
  </si>
  <si>
    <t>Alpine</t>
  </si>
  <si>
    <t>Middlefield</t>
  </si>
  <si>
    <t>Perham</t>
  </si>
  <si>
    <t>New Marlborough</t>
  </si>
  <si>
    <t>Cuyahoga</t>
  </si>
  <si>
    <t>Malden</t>
  </si>
  <si>
    <t>Caldwell</t>
  </si>
  <si>
    <t>Calloway</t>
  </si>
  <si>
    <t>Campbell</t>
  </si>
  <si>
    <t>Berlin</t>
  </si>
  <si>
    <t>Bethel</t>
  </si>
  <si>
    <t>590</t>
  </si>
  <si>
    <t>Queen Anne's</t>
  </si>
  <si>
    <t>Rutland</t>
  </si>
  <si>
    <t>Petroleum</t>
  </si>
  <si>
    <t>New Braintree</t>
  </si>
  <si>
    <t>Phippsburg</t>
  </si>
  <si>
    <t>Summers</t>
  </si>
  <si>
    <t>Darke</t>
  </si>
  <si>
    <t>Fairfield</t>
  </si>
  <si>
    <t>Caswell</t>
  </si>
  <si>
    <t>153</t>
  </si>
  <si>
    <t>595</t>
  </si>
  <si>
    <t>Stearns</t>
  </si>
  <si>
    <t>Arkansas</t>
  </si>
  <si>
    <t>Plymouth</t>
  </si>
  <si>
    <t>Collingsworth</t>
  </si>
  <si>
    <t>Torrance</t>
  </si>
  <si>
    <t>Valencia</t>
  </si>
  <si>
    <t>Shawnee</t>
  </si>
  <si>
    <t>Rooks</t>
  </si>
  <si>
    <t>Saline</t>
  </si>
  <si>
    <t>Seward</t>
  </si>
  <si>
    <t>Lexington</t>
  </si>
  <si>
    <t>Blaine</t>
  </si>
  <si>
    <t>Bartow</t>
  </si>
  <si>
    <t>Crockett</t>
  </si>
  <si>
    <t>Mahnomen</t>
  </si>
  <si>
    <t>Wallowa</t>
  </si>
  <si>
    <t>12100</t>
  </si>
  <si>
    <t>Yamhill</t>
  </si>
  <si>
    <t>11780</t>
  </si>
  <si>
    <t>Adair</t>
  </si>
  <si>
    <t>233</t>
  </si>
  <si>
    <t>235</t>
  </si>
  <si>
    <t>237</t>
  </si>
  <si>
    <t>Chattooga</t>
  </si>
  <si>
    <t>Houghton</t>
  </si>
  <si>
    <t>Ingham</t>
  </si>
  <si>
    <t>Needham</t>
  </si>
  <si>
    <t>Middleborough</t>
  </si>
  <si>
    <t>Clarendon</t>
  </si>
  <si>
    <t>Barrington</t>
  </si>
  <si>
    <t>Liberty</t>
  </si>
  <si>
    <t>Manatee</t>
  </si>
  <si>
    <t>Newburyport</t>
  </si>
  <si>
    <t>Tripp</t>
  </si>
  <si>
    <t>Columbia Falls</t>
  </si>
  <si>
    <t>VA</t>
  </si>
  <si>
    <t>New Bedford</t>
  </si>
  <si>
    <t>St. Mary's</t>
  </si>
  <si>
    <t>Carrabassett Valley</t>
  </si>
  <si>
    <t>Carthage</t>
  </si>
  <si>
    <t>Letcher</t>
  </si>
  <si>
    <t>Steele</t>
  </si>
  <si>
    <t>Mississippi Secretary of State Elections Division</t>
  </si>
  <si>
    <t>By Petition</t>
  </si>
  <si>
    <t>Antelope</t>
  </si>
  <si>
    <t>Big Stone</t>
  </si>
  <si>
    <t>Townsend</t>
  </si>
  <si>
    <t>Van Zandt</t>
  </si>
  <si>
    <t>Willacy</t>
  </si>
  <si>
    <t>Iowa</t>
  </si>
  <si>
    <t>IA</t>
  </si>
  <si>
    <t>Auburn</t>
  </si>
  <si>
    <t>Avon</t>
  </si>
  <si>
    <t>St. Lucie</t>
  </si>
  <si>
    <t>Gulf</t>
  </si>
  <si>
    <t>333</t>
  </si>
  <si>
    <t>335</t>
  </si>
  <si>
    <t>337</t>
  </si>
  <si>
    <t>339</t>
  </si>
  <si>
    <t>775</t>
  </si>
  <si>
    <t>790</t>
  </si>
  <si>
    <t>800</t>
  </si>
  <si>
    <t>181</t>
  </si>
  <si>
    <t>183</t>
  </si>
  <si>
    <t>331</t>
  </si>
  <si>
    <t>Denver</t>
  </si>
  <si>
    <t>Dolores</t>
  </si>
  <si>
    <t>Mercer</t>
  </si>
  <si>
    <t>Kauai</t>
  </si>
  <si>
    <t>KS</t>
  </si>
  <si>
    <t>49960</t>
  </si>
  <si>
    <t>191</t>
  </si>
  <si>
    <t>193</t>
  </si>
  <si>
    <t>345</t>
  </si>
  <si>
    <t>347</t>
  </si>
  <si>
    <t>349</t>
  </si>
  <si>
    <t>351</t>
  </si>
  <si>
    <t>Margin (%)</t>
  </si>
  <si>
    <t>Breathitt</t>
  </si>
  <si>
    <t>Del Norte</t>
  </si>
  <si>
    <t>El Dorado</t>
  </si>
  <si>
    <t>150</t>
  </si>
  <si>
    <t>157</t>
  </si>
  <si>
    <t>Patillas</t>
  </si>
  <si>
    <t>Laurens</t>
  </si>
  <si>
    <t>49380</t>
  </si>
  <si>
    <t>78580</t>
  </si>
  <si>
    <t>78740</t>
  </si>
  <si>
    <t>78980</t>
  </si>
  <si>
    <t>79380</t>
  </si>
  <si>
    <t>063</t>
  </si>
  <si>
    <t>77620</t>
  </si>
  <si>
    <t>77940</t>
  </si>
  <si>
    <t>78180</t>
  </si>
  <si>
    <t>491</t>
  </si>
  <si>
    <t>03700</t>
  </si>
  <si>
    <t>03940</t>
  </si>
  <si>
    <t>Bucks</t>
  </si>
  <si>
    <t>Ouachita</t>
  </si>
  <si>
    <t>Lebanon</t>
  </si>
  <si>
    <t>Schley</t>
  </si>
  <si>
    <t>Stark</t>
  </si>
  <si>
    <t>Aguadilla</t>
  </si>
  <si>
    <t>081</t>
  </si>
  <si>
    <t>Preble</t>
  </si>
  <si>
    <t>Duchesne</t>
  </si>
  <si>
    <t>Grand Traverse</t>
  </si>
  <si>
    <t>Reeves</t>
  </si>
  <si>
    <t>Refugio</t>
  </si>
  <si>
    <t>Rockwall</t>
  </si>
  <si>
    <t>Tucker</t>
  </si>
  <si>
    <t>Tyler</t>
  </si>
  <si>
    <t>Burleson</t>
  </si>
  <si>
    <t>Anoka</t>
  </si>
  <si>
    <t>Becker</t>
  </si>
  <si>
    <t>Dickson</t>
  </si>
  <si>
    <t>Bowman</t>
  </si>
  <si>
    <t>Roane</t>
  </si>
  <si>
    <t>%TO VAP</t>
  </si>
  <si>
    <t>Weber</t>
  </si>
  <si>
    <t>Santa Rosa</t>
  </si>
  <si>
    <t>Elliott</t>
  </si>
  <si>
    <t>Natrona</t>
  </si>
  <si>
    <t>Yakima</t>
  </si>
  <si>
    <t>Logan</t>
  </si>
  <si>
    <t>Scott</t>
  </si>
  <si>
    <t>Shrewsbury</t>
  </si>
  <si>
    <t>South Burlington</t>
  </si>
  <si>
    <t>South Hero</t>
  </si>
  <si>
    <t>Newport</t>
  </si>
  <si>
    <t>Stephens</t>
  </si>
  <si>
    <t>Spalding</t>
  </si>
  <si>
    <t>095</t>
  </si>
  <si>
    <t>Tippecanoe</t>
  </si>
  <si>
    <t>Tipton</t>
  </si>
  <si>
    <t>Washburn</t>
  </si>
  <si>
    <t>Ryegate</t>
  </si>
  <si>
    <t>Salisbury</t>
  </si>
  <si>
    <t>Providence</t>
  </si>
  <si>
    <t>Newberry</t>
  </si>
  <si>
    <t>Garden</t>
  </si>
  <si>
    <t>Randall</t>
  </si>
  <si>
    <t>Marinette</t>
  </si>
  <si>
    <t>Williamsburg</t>
  </si>
  <si>
    <t>Lyon</t>
  </si>
  <si>
    <t>Ottawa</t>
  </si>
  <si>
    <t>Steuben</t>
  </si>
  <si>
    <t>Sullivan</t>
  </si>
  <si>
    <t>Leavenworth</t>
  </si>
  <si>
    <t>Grimes</t>
  </si>
  <si>
    <t>Cecil</t>
  </si>
  <si>
    <t>Cannon</t>
  </si>
  <si>
    <t>Cheatham</t>
  </si>
  <si>
    <t>Cocke</t>
  </si>
  <si>
    <t>Josephine</t>
  </si>
  <si>
    <t>Kiowa</t>
  </si>
  <si>
    <t>Cass</t>
  </si>
  <si>
    <t>Lorain</t>
  </si>
  <si>
    <t>Salt Lake</t>
  </si>
  <si>
    <t>Sanpete</t>
  </si>
  <si>
    <t>Natchitoches</t>
  </si>
  <si>
    <t>Carter</t>
  </si>
  <si>
    <t>Casey</t>
  </si>
  <si>
    <t>Kanawha</t>
  </si>
  <si>
    <t>Clarion</t>
  </si>
  <si>
    <t>Clearfield</t>
  </si>
  <si>
    <t>St. Johnsbury</t>
  </si>
  <si>
    <t>Warren</t>
  </si>
  <si>
    <t>Wayne</t>
  </si>
  <si>
    <t>Chelan</t>
  </si>
  <si>
    <t>Clallam</t>
  </si>
  <si>
    <t>Aibonito</t>
  </si>
  <si>
    <t>Owsley</t>
  </si>
  <si>
    <t>Robeson</t>
  </si>
  <si>
    <t>24</t>
  </si>
  <si>
    <t>Indian River</t>
  </si>
  <si>
    <t>Hendry</t>
  </si>
  <si>
    <t>499</t>
  </si>
  <si>
    <t>Mono</t>
  </si>
  <si>
    <t>Nelson</t>
  </si>
  <si>
    <t>Monterey</t>
  </si>
  <si>
    <t>Dundy</t>
  </si>
  <si>
    <t>Wallingford</t>
  </si>
  <si>
    <t>Ida</t>
  </si>
  <si>
    <t>Mount Chase</t>
  </si>
  <si>
    <t>06260</t>
  </si>
  <si>
    <t>06500</t>
  </si>
  <si>
    <t>06980</t>
  </si>
  <si>
    <t>07220</t>
  </si>
  <si>
    <t>Bristol Bay</t>
  </si>
  <si>
    <t>068</t>
  </si>
  <si>
    <t>Denali</t>
  </si>
  <si>
    <t>070</t>
  </si>
  <si>
    <t>Dillingham</t>
  </si>
  <si>
    <t>090</t>
  </si>
  <si>
    <t>Fairbanks North Star</t>
  </si>
  <si>
    <t>100</t>
  </si>
  <si>
    <t>Sitka</t>
  </si>
  <si>
    <t>232</t>
  </si>
  <si>
    <t>Beckham</t>
  </si>
  <si>
    <t>Arroyo</t>
  </si>
  <si>
    <t>Hopkins</t>
  </si>
  <si>
    <t>Jessamine</t>
  </si>
  <si>
    <t>Kenton</t>
  </si>
  <si>
    <t>Knott</t>
  </si>
  <si>
    <t>Dubuque</t>
  </si>
  <si>
    <t>Routt</t>
  </si>
  <si>
    <t>04740</t>
  </si>
  <si>
    <t>Bacon</t>
  </si>
  <si>
    <t>Sheboygan</t>
  </si>
  <si>
    <t>Votes</t>
  </si>
  <si>
    <t>279</t>
  </si>
  <si>
    <t>Huntingdon</t>
  </si>
  <si>
    <t>Kalkaska</t>
  </si>
  <si>
    <t>Keweenaw</t>
  </si>
  <si>
    <t>Dutchess</t>
  </si>
  <si>
    <t>Democrat</t>
  </si>
  <si>
    <t>Canóvanas</t>
  </si>
  <si>
    <t>Carolina</t>
  </si>
  <si>
    <t>Lafayette</t>
  </si>
  <si>
    <t>Leon</t>
  </si>
  <si>
    <t>Levy</t>
  </si>
  <si>
    <t>Sebastian</t>
  </si>
  <si>
    <t>Sharp</t>
  </si>
  <si>
    <t>Hinsdale</t>
  </si>
  <si>
    <t>Barkhamsted</t>
  </si>
  <si>
    <t>Willington</t>
  </si>
  <si>
    <t>Eastland</t>
  </si>
  <si>
    <t>Wethersfield</t>
  </si>
  <si>
    <t>Beaver</t>
  </si>
  <si>
    <t>Pinellas</t>
  </si>
  <si>
    <t>Polk</t>
  </si>
  <si>
    <t>Kalamazoo</t>
  </si>
  <si>
    <t>San Jacinto</t>
  </si>
  <si>
    <t>Seabrook</t>
  </si>
  <si>
    <t>Tallahatchie</t>
  </si>
  <si>
    <t>Tate</t>
  </si>
  <si>
    <t>Jennings</t>
  </si>
  <si>
    <t>Knox</t>
  </si>
  <si>
    <t>Mellette</t>
  </si>
  <si>
    <t>Berrien</t>
  </si>
  <si>
    <t>Ste. Genevieve</t>
  </si>
  <si>
    <t>McCreary</t>
  </si>
  <si>
    <t>Herkimer</t>
  </si>
  <si>
    <t>19700</t>
  </si>
  <si>
    <t>Lenawee</t>
  </si>
  <si>
    <t>Luce</t>
  </si>
  <si>
    <t>84420</t>
  </si>
  <si>
    <t>84900</t>
  </si>
  <si>
    <t>85220</t>
  </si>
  <si>
    <t>85540</t>
  </si>
  <si>
    <t>85780</t>
  </si>
  <si>
    <t>85940</t>
  </si>
  <si>
    <t>19180</t>
  </si>
  <si>
    <t>293</t>
  </si>
  <si>
    <t>38500</t>
  </si>
  <si>
    <t>Lehigh</t>
  </si>
  <si>
    <t>Township</t>
  </si>
  <si>
    <t>201</t>
  </si>
  <si>
    <t>Hays</t>
  </si>
  <si>
    <t>17140</t>
  </si>
  <si>
    <t>17460</t>
  </si>
  <si>
    <t>17780</t>
  </si>
  <si>
    <t>17940</t>
  </si>
  <si>
    <t>18340</t>
  </si>
  <si>
    <t>18420</t>
  </si>
  <si>
    <t>Hardeman</t>
  </si>
  <si>
    <t>Defiance</t>
  </si>
  <si>
    <t>Tillman</t>
  </si>
  <si>
    <t>Yellow Medicine</t>
  </si>
  <si>
    <t>Huron</t>
  </si>
  <si>
    <t>Island</t>
  </si>
  <si>
    <t>King</t>
  </si>
  <si>
    <t>086</t>
  </si>
  <si>
    <t>Yates</t>
  </si>
  <si>
    <t>Major</t>
  </si>
  <si>
    <t>Sawyer</t>
  </si>
  <si>
    <t>Shawano</t>
  </si>
  <si>
    <t>Libertarian</t>
  </si>
  <si>
    <t>205</t>
  </si>
  <si>
    <t>021</t>
  </si>
  <si>
    <t>023</t>
  </si>
  <si>
    <t>32</t>
  </si>
  <si>
    <t>61160</t>
  </si>
  <si>
    <t>64220</t>
  </si>
  <si>
    <t>51</t>
  </si>
  <si>
    <t>Ziebach</t>
  </si>
  <si>
    <t>Greenbrier</t>
  </si>
  <si>
    <t>Hardy</t>
  </si>
  <si>
    <t>York</t>
  </si>
  <si>
    <t>Georgetown</t>
  </si>
  <si>
    <t>Vega Baja</t>
  </si>
  <si>
    <t>Vieques</t>
  </si>
  <si>
    <t>285</t>
  </si>
  <si>
    <t>287</t>
  </si>
  <si>
    <t>Grantham</t>
  </si>
  <si>
    <t>21380</t>
  </si>
  <si>
    <t>47140</t>
  </si>
  <si>
    <t>47540</t>
  </si>
  <si>
    <t>47700</t>
  </si>
  <si>
    <t>050</t>
  </si>
  <si>
    <t>060</t>
  </si>
  <si>
    <t>083</t>
  </si>
  <si>
    <t>39940</t>
  </si>
  <si>
    <t>087</t>
  </si>
  <si>
    <t>089</t>
  </si>
  <si>
    <t>091</t>
  </si>
  <si>
    <t>54200</t>
  </si>
  <si>
    <t>Rhea</t>
  </si>
  <si>
    <t>Goodhue</t>
  </si>
  <si>
    <t>Election District</t>
  </si>
  <si>
    <t>Hockley</t>
  </si>
  <si>
    <t>Kingsbury</t>
  </si>
  <si>
    <t>Henderson</t>
  </si>
  <si>
    <t>16660</t>
  </si>
  <si>
    <t>16820</t>
  </si>
  <si>
    <t>Kerr</t>
  </si>
  <si>
    <t>27700</t>
  </si>
  <si>
    <t>Roseau</t>
  </si>
  <si>
    <t>29220</t>
  </si>
  <si>
    <t>29860</t>
  </si>
  <si>
    <t>30260</t>
  </si>
  <si>
    <t>Catawba</t>
  </si>
  <si>
    <t>Hamlin</t>
  </si>
  <si>
    <t>Waite</t>
  </si>
  <si>
    <t>Hendricks</t>
  </si>
  <si>
    <t>Maynard</t>
  </si>
  <si>
    <t>Haywood</t>
  </si>
  <si>
    <t>TN</t>
  </si>
  <si>
    <t>Carlton</t>
  </si>
  <si>
    <t>Sioux</t>
  </si>
  <si>
    <t>OH</t>
  </si>
  <si>
    <t>155</t>
  </si>
  <si>
    <t>530</t>
  </si>
  <si>
    <t>540</t>
  </si>
  <si>
    <t>550</t>
  </si>
  <si>
    <t>570</t>
  </si>
  <si>
    <t>Grundy</t>
  </si>
  <si>
    <t>Carlisle</t>
  </si>
  <si>
    <t>Middlesex</t>
  </si>
  <si>
    <t>EV</t>
  </si>
  <si>
    <t>Larue</t>
  </si>
  <si>
    <t>Graves</t>
  </si>
  <si>
    <t>Waldo</t>
  </si>
  <si>
    <t>Lynnfield</t>
  </si>
  <si>
    <t>012</t>
  </si>
  <si>
    <t>135</t>
  </si>
  <si>
    <t>Barnwell</t>
  </si>
  <si>
    <t>Beaufort</t>
  </si>
  <si>
    <t>Shortname</t>
  </si>
  <si>
    <t>Candidate Number</t>
  </si>
  <si>
    <t>VP Candidates</t>
  </si>
  <si>
    <t>Grafton</t>
  </si>
  <si>
    <t>Villalba</t>
  </si>
  <si>
    <t>Yabucoa</t>
  </si>
  <si>
    <t>129</t>
  </si>
  <si>
    <t>131</t>
  </si>
  <si>
    <t>133</t>
  </si>
  <si>
    <t>25380</t>
  </si>
  <si>
    <t>Goshen</t>
  </si>
  <si>
    <t>Sevier</t>
  </si>
  <si>
    <t>Carbon</t>
  </si>
  <si>
    <t>Powder River</t>
  </si>
  <si>
    <t>Pierce</t>
  </si>
  <si>
    <t>Valdez-Cordova</t>
  </si>
  <si>
    <t>270</t>
  </si>
  <si>
    <t>Minnehaha</t>
  </si>
  <si>
    <t>353</t>
  </si>
  <si>
    <t>Waynesboro</t>
  </si>
  <si>
    <t>Horry</t>
  </si>
  <si>
    <t>Avoyelles</t>
  </si>
  <si>
    <t>Asotin</t>
  </si>
  <si>
    <t>Kittson</t>
  </si>
  <si>
    <t>Wahkiakum</t>
  </si>
  <si>
    <t>12260</t>
  </si>
  <si>
    <t>12420</t>
  </si>
  <si>
    <t>12900</t>
  </si>
  <si>
    <t>33700</t>
  </si>
  <si>
    <t>33860</t>
  </si>
  <si>
    <t>34420</t>
  </si>
  <si>
    <t>Marion</t>
  </si>
  <si>
    <t>Honolulu</t>
  </si>
  <si>
    <t>Clear Creek</t>
  </si>
  <si>
    <t>Cheyenne</t>
  </si>
  <si>
    <t>Rowan</t>
  </si>
  <si>
    <t>Simpson</t>
  </si>
  <si>
    <t>Aransas</t>
  </si>
  <si>
    <t>50740</t>
  </si>
  <si>
    <t>Vote1</t>
  </si>
  <si>
    <t>Vote2</t>
  </si>
  <si>
    <t>Vote3</t>
  </si>
  <si>
    <t>Vote4</t>
  </si>
  <si>
    <t>Badnarik</t>
  </si>
  <si>
    <t>Burleigh</t>
  </si>
  <si>
    <t>Clackamas</t>
  </si>
  <si>
    <t>Clatsop</t>
  </si>
  <si>
    <t>Stanley</t>
  </si>
  <si>
    <t>Swift</t>
  </si>
  <si>
    <t>Fayette</t>
  </si>
  <si>
    <t>Tisbury</t>
  </si>
  <si>
    <t>Escambia</t>
  </si>
  <si>
    <t>Truro</t>
  </si>
  <si>
    <t>Ayer</t>
  </si>
  <si>
    <t>Barre</t>
  </si>
  <si>
    <t>Sanborn</t>
  </si>
  <si>
    <t>Spink</t>
  </si>
  <si>
    <t>AR</t>
  </si>
  <si>
    <t>California</t>
  </si>
  <si>
    <t>CA</t>
  </si>
  <si>
    <t>Chippewa</t>
  </si>
  <si>
    <t>Chisago</t>
  </si>
  <si>
    <t>Overton</t>
  </si>
  <si>
    <t>Angelina</t>
  </si>
  <si>
    <t>Collin</t>
  </si>
  <si>
    <t>Grainger</t>
  </si>
  <si>
    <t>Rome</t>
  </si>
  <si>
    <t>Borough</t>
  </si>
  <si>
    <t>016</t>
  </si>
  <si>
    <t>Aleutians West</t>
  </si>
  <si>
    <t>Census Area</t>
  </si>
  <si>
    <t>770</t>
  </si>
  <si>
    <t>Pecos</t>
  </si>
  <si>
    <t>Radford</t>
  </si>
  <si>
    <t>Shasta</t>
  </si>
  <si>
    <t>355</t>
  </si>
  <si>
    <t>357</t>
  </si>
  <si>
    <t>493</t>
  </si>
  <si>
    <t>Maricopa</t>
  </si>
  <si>
    <t>La Paz</t>
  </si>
  <si>
    <t>165</t>
  </si>
  <si>
    <t>167</t>
  </si>
  <si>
    <t>Fleming</t>
  </si>
  <si>
    <t>Bottineau</t>
  </si>
  <si>
    <t>Gogebic</t>
  </si>
  <si>
    <t>Sutter</t>
  </si>
  <si>
    <t>Kandiyohi</t>
  </si>
  <si>
    <t>159</t>
  </si>
  <si>
    <t>161</t>
  </si>
  <si>
    <t>163</t>
  </si>
  <si>
    <t>263</t>
  </si>
  <si>
    <t>265</t>
  </si>
  <si>
    <t>Ketchikan Gateway</t>
  </si>
  <si>
    <t>54260</t>
  </si>
  <si>
    <t>56100</t>
  </si>
  <si>
    <t>56820</t>
  </si>
  <si>
    <t>57460</t>
  </si>
  <si>
    <t>57860</t>
  </si>
  <si>
    <t>Margaret Trowe</t>
  </si>
  <si>
    <t>305</t>
  </si>
  <si>
    <t>307</t>
  </si>
  <si>
    <t>309</t>
  </si>
  <si>
    <t>311</t>
  </si>
  <si>
    <t>313</t>
  </si>
  <si>
    <t>03220</t>
  </si>
  <si>
    <t>Morovis</t>
  </si>
  <si>
    <t>67860</t>
  </si>
  <si>
    <t>68500</t>
  </si>
  <si>
    <t>Pickaway</t>
  </si>
  <si>
    <t>Hillsdale</t>
  </si>
  <si>
    <t>097</t>
  </si>
  <si>
    <t>099</t>
  </si>
  <si>
    <t>101</t>
  </si>
  <si>
    <t>103</t>
  </si>
  <si>
    <t>105</t>
  </si>
  <si>
    <t>121</t>
  </si>
  <si>
    <t>Counties</t>
  </si>
  <si>
    <t>Extra Boundary Shapes</t>
  </si>
  <si>
    <t>Newton</t>
  </si>
  <si>
    <t>Oconee</t>
  </si>
  <si>
    <t>48340</t>
  </si>
  <si>
    <t>022</t>
  </si>
  <si>
    <t>Total VAP</t>
  </si>
  <si>
    <t>AZ</t>
  </si>
  <si>
    <t>Apache</t>
  </si>
  <si>
    <t>Cochise</t>
  </si>
  <si>
    <t>119</t>
  </si>
  <si>
    <t>501</t>
  </si>
  <si>
    <t>503</t>
  </si>
  <si>
    <t>505</t>
  </si>
  <si>
    <t>507</t>
  </si>
  <si>
    <t>036</t>
  </si>
  <si>
    <t>Kosciusko</t>
  </si>
  <si>
    <t>Calaveras</t>
  </si>
  <si>
    <t>Thayer</t>
  </si>
  <si>
    <t>Santa Cruz</t>
  </si>
  <si>
    <t>Barceloneta</t>
  </si>
  <si>
    <t>61940</t>
  </si>
  <si>
    <t>Victoria</t>
  </si>
  <si>
    <t>Waller</t>
  </si>
  <si>
    <t>Texas</t>
  </si>
  <si>
    <t>Montana</t>
  </si>
  <si>
    <t>Cowlitz</t>
  </si>
  <si>
    <t>Walla Walla</t>
  </si>
  <si>
    <t>Whatcom</t>
  </si>
  <si>
    <t>Miami-Dade</t>
  </si>
  <si>
    <t>13</t>
  </si>
  <si>
    <t>15</t>
  </si>
  <si>
    <t>16</t>
  </si>
  <si>
    <t>660</t>
  </si>
  <si>
    <t>670</t>
  </si>
  <si>
    <t>27</t>
  </si>
  <si>
    <t>28</t>
  </si>
  <si>
    <t>29</t>
  </si>
  <si>
    <t>Coleman</t>
  </si>
  <si>
    <t>680</t>
  </si>
  <si>
    <t>683</t>
  </si>
  <si>
    <t>685</t>
  </si>
  <si>
    <t>690</t>
  </si>
  <si>
    <t>700</t>
  </si>
  <si>
    <t>Ector</t>
  </si>
  <si>
    <t>St. John the Baptist</t>
  </si>
  <si>
    <t>Uinta</t>
  </si>
  <si>
    <t>Worth</t>
  </si>
  <si>
    <t>Hawaii</t>
  </si>
  <si>
    <t>Francestown</t>
  </si>
  <si>
    <t>Vershire</t>
  </si>
  <si>
    <t>Gilford</t>
  </si>
  <si>
    <t>25300</t>
  </si>
  <si>
    <t>27460</t>
  </si>
  <si>
    <t>30340</t>
  </si>
  <si>
    <t>35380</t>
  </si>
  <si>
    <t>Southeast Fairbanks</t>
  </si>
  <si>
    <t>Yukon-Koyukuk</t>
  </si>
  <si>
    <t>City</t>
  </si>
  <si>
    <t>273</t>
  </si>
  <si>
    <t>Evans</t>
  </si>
  <si>
    <t>San Luis Obispo</t>
  </si>
  <si>
    <t>UT</t>
  </si>
  <si>
    <t>Lackawanna</t>
  </si>
  <si>
    <t>Waterville</t>
  </si>
  <si>
    <t>093</t>
  </si>
  <si>
    <t>Victory</t>
  </si>
  <si>
    <t>Richland</t>
  </si>
  <si>
    <t>Orleans</t>
  </si>
  <si>
    <t>Mingo</t>
  </si>
  <si>
    <t>Frontier</t>
  </si>
  <si>
    <t>Furnas</t>
  </si>
  <si>
    <t>Gage</t>
  </si>
  <si>
    <t>Bedford</t>
  </si>
  <si>
    <t>Whiteside</t>
  </si>
  <si>
    <t>District 1</t>
  </si>
  <si>
    <t>Hickory</t>
  </si>
  <si>
    <t>Holt</t>
  </si>
  <si>
    <t>Sampson</t>
  </si>
  <si>
    <t>Lubbock</t>
  </si>
  <si>
    <t>75060</t>
  </si>
  <si>
    <t>04500</t>
  </si>
  <si>
    <t>75460</t>
  </si>
  <si>
    <t>76260</t>
  </si>
  <si>
    <t>Muscatine</t>
  </si>
  <si>
    <t>Pulaski</t>
  </si>
  <si>
    <t>McLennan</t>
  </si>
  <si>
    <t>Williamson</t>
  </si>
  <si>
    <t>Wilkes</t>
  </si>
  <si>
    <t>229</t>
  </si>
  <si>
    <t>McLeod</t>
  </si>
  <si>
    <t>Van Auken</t>
  </si>
  <si>
    <t>Harens</t>
  </si>
  <si>
    <t>Andress</t>
  </si>
  <si>
    <t>Peltier</t>
  </si>
  <si>
    <t>50980</t>
  </si>
  <si>
    <t>51220</t>
  </si>
  <si>
    <t>51540</t>
  </si>
  <si>
    <t>51940</t>
  </si>
  <si>
    <t>04900</t>
  </si>
  <si>
    <t>05060</t>
  </si>
  <si>
    <t>05460</t>
  </si>
  <si>
    <t>75300</t>
  </si>
  <si>
    <t>30</t>
  </si>
  <si>
    <t>Scioto</t>
  </si>
  <si>
    <t>74740</t>
  </si>
  <si>
    <t>74900</t>
  </si>
  <si>
    <t>No. 14 (Cooper)</t>
  </si>
  <si>
    <t>40420</t>
  </si>
  <si>
    <t>40660</t>
  </si>
  <si>
    <t>109</t>
  </si>
  <si>
    <t>111</t>
  </si>
  <si>
    <t>113</t>
  </si>
  <si>
    <t>Dent</t>
  </si>
  <si>
    <t>Fillmore</t>
  </si>
  <si>
    <t>Garrard</t>
  </si>
  <si>
    <t>Toa Alta</t>
  </si>
  <si>
    <t>Wentworth's Location</t>
  </si>
  <si>
    <t>Manistee</t>
  </si>
  <si>
    <t>DC</t>
  </si>
  <si>
    <t>Harnett</t>
  </si>
  <si>
    <t>Añasco</t>
  </si>
  <si>
    <t>Arecibo</t>
  </si>
  <si>
    <t>62900</t>
  </si>
  <si>
    <t>63860</t>
  </si>
  <si>
    <t>049</t>
  </si>
  <si>
    <t>207</t>
  </si>
  <si>
    <t>209</t>
  </si>
  <si>
    <t>211</t>
  </si>
  <si>
    <t>213</t>
  </si>
  <si>
    <t>215</t>
  </si>
  <si>
    <t>217</t>
  </si>
  <si>
    <t>Pima</t>
  </si>
  <si>
    <t>Democratic</t>
  </si>
  <si>
    <t>Manatí</t>
  </si>
  <si>
    <t>015</t>
  </si>
  <si>
    <t>017</t>
  </si>
  <si>
    <t>019</t>
  </si>
  <si>
    <t>Mower</t>
  </si>
  <si>
    <t>Noble</t>
  </si>
  <si>
    <t>Illinois</t>
  </si>
  <si>
    <t>Wright</t>
  </si>
  <si>
    <t>175</t>
  </si>
  <si>
    <t>White Pine</t>
  </si>
  <si>
    <t>Waterbury</t>
  </si>
  <si>
    <t>Kearny</t>
  </si>
  <si>
    <t>Hanover</t>
  </si>
  <si>
    <t>Bienville</t>
  </si>
  <si>
    <t>41860</t>
  </si>
  <si>
    <t>42020</t>
  </si>
  <si>
    <t>42260</t>
  </si>
  <si>
    <t>42580</t>
  </si>
  <si>
    <t>McDowell</t>
  </si>
  <si>
    <t>Lamb</t>
  </si>
  <si>
    <t>Guthrie</t>
  </si>
  <si>
    <t>87060</t>
  </si>
  <si>
    <t>Hemphill</t>
  </si>
  <si>
    <t>Vermilion</t>
  </si>
  <si>
    <t>36900</t>
  </si>
  <si>
    <t>37140</t>
  </si>
  <si>
    <t>Leelanau</t>
  </si>
  <si>
    <t>Cape Girardeau</t>
  </si>
  <si>
    <t>Allegheny</t>
  </si>
  <si>
    <t>Fond du Lac</t>
  </si>
  <si>
    <t>48020</t>
  </si>
  <si>
    <t>47860</t>
  </si>
  <si>
    <t>289</t>
  </si>
  <si>
    <t>Winner</t>
  </si>
  <si>
    <t>Boundary Order</t>
  </si>
  <si>
    <t>05140</t>
  </si>
  <si>
    <t>51760</t>
  </si>
  <si>
    <t>38260</t>
  </si>
  <si>
    <t>Mansfield</t>
  </si>
  <si>
    <t>Nemaha</t>
  </si>
  <si>
    <t>Neosho</t>
  </si>
  <si>
    <t>Candler</t>
  </si>
  <si>
    <t>Carroll</t>
  </si>
  <si>
    <t>Daggett</t>
  </si>
  <si>
    <t>151</t>
  </si>
  <si>
    <t>09</t>
  </si>
  <si>
    <t>10</t>
  </si>
  <si>
    <t>11</t>
  </si>
  <si>
    <t>12</t>
  </si>
  <si>
    <t>Mayagüez</t>
  </si>
  <si>
    <t>Moca</t>
  </si>
  <si>
    <t>600</t>
  </si>
  <si>
    <t>580</t>
  </si>
  <si>
    <t>South Carolina State Election Commission</t>
  </si>
  <si>
    <t>Carteret</t>
  </si>
  <si>
    <t>McLean</t>
  </si>
  <si>
    <t>77720</t>
  </si>
  <si>
    <t>78440</t>
  </si>
  <si>
    <t>United Citizens</t>
  </si>
  <si>
    <t>Maunabo</t>
  </si>
  <si>
    <t>00420</t>
  </si>
  <si>
    <t>00580</t>
  </si>
  <si>
    <t>52480</t>
  </si>
  <si>
    <t>54640</t>
  </si>
  <si>
    <t>Gallia</t>
  </si>
  <si>
    <t>Geauga</t>
  </si>
  <si>
    <t>Gentry</t>
  </si>
  <si>
    <t>Sussex</t>
  </si>
  <si>
    <t>Patrick</t>
  </si>
  <si>
    <t>Yauco</t>
  </si>
  <si>
    <t>02</t>
  </si>
  <si>
    <t>127</t>
  </si>
  <si>
    <t>Koochiching</t>
  </si>
  <si>
    <t>Marshall</t>
  </si>
  <si>
    <t>Pondera</t>
  </si>
  <si>
    <t>16980</t>
  </si>
  <si>
    <t>Wrangell-Petersburg</t>
  </si>
  <si>
    <t>282</t>
  </si>
  <si>
    <t>33460</t>
  </si>
  <si>
    <t>De Baca</t>
  </si>
  <si>
    <t>Charles</t>
  </si>
  <si>
    <t>Dorchester</t>
  </si>
  <si>
    <t>Sandy River</t>
  </si>
  <si>
    <t>Seboeis</t>
  </si>
  <si>
    <t>The Forks</t>
  </si>
  <si>
    <t>West Forks</t>
  </si>
  <si>
    <t>80020</t>
  </si>
  <si>
    <t>80500</t>
  </si>
  <si>
    <t>80740</t>
  </si>
  <si>
    <t>45060</t>
  </si>
  <si>
    <t>45140</t>
  </si>
  <si>
    <t>45700</t>
  </si>
  <si>
    <t>32180</t>
  </si>
  <si>
    <t>32420</t>
  </si>
  <si>
    <t>32500</t>
  </si>
  <si>
    <t>32900</t>
  </si>
  <si>
    <t>Pittston</t>
  </si>
  <si>
    <t>Poland</t>
  </si>
  <si>
    <t>Terry</t>
  </si>
  <si>
    <t>Passaic</t>
  </si>
  <si>
    <t>Roanoke</t>
  </si>
  <si>
    <t>08980</t>
  </si>
  <si>
    <t>Maverick</t>
  </si>
  <si>
    <t>HI</t>
  </si>
  <si>
    <t>North Kingstown</t>
  </si>
  <si>
    <t>South Kingstown</t>
  </si>
  <si>
    <t>Chatham</t>
  </si>
  <si>
    <t>231</t>
  </si>
  <si>
    <t>Alameda</t>
  </si>
  <si>
    <t>Camden</t>
  </si>
  <si>
    <t>18640</t>
  </si>
  <si>
    <t>Green Independent</t>
  </si>
  <si>
    <t>US Taxpayers</t>
  </si>
  <si>
    <t>Better Life</t>
  </si>
  <si>
    <t>Holmes</t>
  </si>
  <si>
    <t>Mille Lacs</t>
  </si>
  <si>
    <t>Box Elder</t>
  </si>
  <si>
    <t>Tift</t>
  </si>
  <si>
    <t>Kansas</t>
  </si>
  <si>
    <t>Toa Baja</t>
  </si>
  <si>
    <t>Trujillo Alto</t>
  </si>
  <si>
    <t>Utuado</t>
  </si>
  <si>
    <t>26020</t>
  </si>
  <si>
    <t>245</t>
  </si>
  <si>
    <t>247</t>
  </si>
  <si>
    <t>Anchorage</t>
  </si>
  <si>
    <t>Popular Vote</t>
  </si>
  <si>
    <t>Wabasha</t>
  </si>
  <si>
    <t>Georgia</t>
  </si>
  <si>
    <t>GA</t>
  </si>
  <si>
    <t>Appling</t>
  </si>
  <si>
    <t>Harlan</t>
  </si>
  <si>
    <t>Corson</t>
  </si>
  <si>
    <t>110</t>
  </si>
  <si>
    <t>Bartholomew</t>
  </si>
  <si>
    <t>Isanti</t>
  </si>
  <si>
    <t>Skagway-Hoonah-Angoon</t>
  </si>
  <si>
    <t>240</t>
  </si>
  <si>
    <t>Marquette</t>
  </si>
  <si>
    <t>09860</t>
  </si>
  <si>
    <t>10100</t>
  </si>
  <si>
    <t>10660</t>
  </si>
  <si>
    <t>52580</t>
  </si>
  <si>
    <t>04260</t>
  </si>
  <si>
    <t>Isle of Wight</t>
  </si>
  <si>
    <t>James City</t>
  </si>
  <si>
    <t>11220</t>
  </si>
  <si>
    <t>AccuVote ES-2022</t>
  </si>
  <si>
    <t>AccuVote ES-2023</t>
  </si>
  <si>
    <t xml:space="preserve">AIS 15 Series Models 150 </t>
  </si>
  <si>
    <t>Punch Card</t>
  </si>
  <si>
    <t xml:space="preserve">CES Votomatic         </t>
  </si>
  <si>
    <t xml:space="preserve">AIS 315 </t>
  </si>
  <si>
    <t xml:space="preserve">AIS 115 </t>
  </si>
  <si>
    <t>Meeker</t>
  </si>
  <si>
    <t>Total REG</t>
  </si>
  <si>
    <t>Turnout</t>
  </si>
  <si>
    <t>Charles Mix</t>
  </si>
  <si>
    <t>Millard</t>
  </si>
  <si>
    <t>Piute</t>
  </si>
  <si>
    <t>Arthur</t>
  </si>
  <si>
    <t>Banner</t>
  </si>
  <si>
    <t>Wasatch</t>
  </si>
  <si>
    <t>Kodiak Island</t>
  </si>
  <si>
    <t>164</t>
  </si>
  <si>
    <t>257</t>
  </si>
  <si>
    <t>259</t>
  </si>
  <si>
    <t>261</t>
  </si>
  <si>
    <t>-</t>
  </si>
  <si>
    <t>Northwest Arctic</t>
  </si>
  <si>
    <t>Porter</t>
  </si>
  <si>
    <t>Kinney</t>
  </si>
  <si>
    <t>760</t>
  </si>
  <si>
    <t>1st</t>
  </si>
  <si>
    <t>2nd</t>
  </si>
  <si>
    <t>3rd</t>
  </si>
  <si>
    <t>14660</t>
  </si>
  <si>
    <t>16100</t>
  </si>
  <si>
    <t>16340</t>
  </si>
  <si>
    <t>26500</t>
  </si>
  <si>
    <t>Cape May</t>
  </si>
  <si>
    <t>East Feliciana</t>
  </si>
  <si>
    <t>Runnels</t>
  </si>
  <si>
    <t>Volusia</t>
  </si>
  <si>
    <t>Peñuelas</t>
  </si>
  <si>
    <t>Ponce</t>
  </si>
  <si>
    <t>Quebradillas</t>
  </si>
  <si>
    <t>Rincón</t>
  </si>
  <si>
    <t>37720</t>
  </si>
  <si>
    <t>41500</t>
  </si>
  <si>
    <t>42400</t>
  </si>
  <si>
    <t>45460</t>
  </si>
  <si>
    <t>Santa Clara</t>
  </si>
  <si>
    <t>T1 R9</t>
  </si>
  <si>
    <t>No. 8 S.D.</t>
  </si>
  <si>
    <t>24340</t>
  </si>
  <si>
    <t>24660</t>
  </si>
  <si>
    <t>24900</t>
  </si>
  <si>
    <t>25140</t>
  </si>
  <si>
    <t>25180</t>
  </si>
  <si>
    <t>43220</t>
  </si>
  <si>
    <t>Aquinnah</t>
  </si>
  <si>
    <t>52900</t>
  </si>
  <si>
    <t>54580</t>
  </si>
  <si>
    <t>04100</t>
  </si>
  <si>
    <t>02820</t>
  </si>
  <si>
    <t>Roger Calero</t>
  </si>
  <si>
    <t>Arrin Hawkins</t>
  </si>
  <si>
    <t>Socialist Workers</t>
  </si>
  <si>
    <t>John Parker</t>
  </si>
  <si>
    <t>073</t>
  </si>
  <si>
    <t>Albany</t>
  </si>
  <si>
    <t>64580</t>
  </si>
  <si>
    <t>07540</t>
  </si>
  <si>
    <t>Presque Isle</t>
  </si>
  <si>
    <t>Traill</t>
  </si>
  <si>
    <t>Walsh</t>
  </si>
  <si>
    <t>Chattahoochee</t>
  </si>
  <si>
    <t>Wheeler</t>
  </si>
  <si>
    <t>LaGrange</t>
  </si>
  <si>
    <t>Telfair</t>
  </si>
  <si>
    <t>Idaho</t>
  </si>
  <si>
    <t>ID</t>
  </si>
  <si>
    <t>Amador</t>
  </si>
  <si>
    <t>Menifee</t>
  </si>
  <si>
    <t>Jay</t>
  </si>
  <si>
    <t>Winkler</t>
  </si>
  <si>
    <t>Yoakum</t>
  </si>
  <si>
    <t>27140</t>
  </si>
  <si>
    <t>27300</t>
  </si>
  <si>
    <t>27380</t>
  </si>
  <si>
    <t>28980</t>
  </si>
  <si>
    <t>State of Alaska Division of Elections</t>
  </si>
  <si>
    <t>Lanier</t>
  </si>
  <si>
    <t>Gordon</t>
  </si>
  <si>
    <t>Modoc</t>
  </si>
  <si>
    <t>Wexford</t>
  </si>
  <si>
    <t>Grayson</t>
  </si>
  <si>
    <t>Marlborough</t>
  </si>
  <si>
    <t>Armstrong</t>
  </si>
  <si>
    <t>IA Green</t>
  </si>
  <si>
    <t>No. 21</t>
  </si>
  <si>
    <t>No. 27</t>
  </si>
  <si>
    <t>42820</t>
  </si>
  <si>
    <t>169</t>
  </si>
  <si>
    <t>64420</t>
  </si>
  <si>
    <t>Kemper</t>
  </si>
  <si>
    <t>Bossier</t>
  </si>
  <si>
    <t>30500</t>
  </si>
  <si>
    <t>30820</t>
  </si>
  <si>
    <t>31220</t>
  </si>
  <si>
    <t>Penobscot Nation</t>
  </si>
  <si>
    <t>07985</t>
  </si>
  <si>
    <t>079</t>
  </si>
  <si>
    <t>62660</t>
  </si>
  <si>
    <t>46260</t>
  </si>
  <si>
    <t>Orocovis</t>
  </si>
  <si>
    <t>79780</t>
  </si>
  <si>
    <t>Ferry</t>
  </si>
  <si>
    <t>Marin</t>
  </si>
  <si>
    <t>San Saba</t>
  </si>
  <si>
    <t>61620</t>
  </si>
  <si>
    <t>61780</t>
  </si>
  <si>
    <t>Grays Harbor</t>
  </si>
  <si>
    <t>Nashville</t>
  </si>
  <si>
    <t>Pendleton</t>
  </si>
  <si>
    <t>Old Saybrook</t>
  </si>
  <si>
    <t>Goffstown</t>
  </si>
  <si>
    <t>Sandusky</t>
  </si>
  <si>
    <t>Trumbull</t>
  </si>
  <si>
    <t>22960</t>
  </si>
  <si>
    <t>54050</t>
  </si>
  <si>
    <t>301</t>
  </si>
  <si>
    <t>303</t>
  </si>
  <si>
    <t>Screven</t>
  </si>
  <si>
    <t>Red Willow</t>
  </si>
  <si>
    <t>Rains</t>
  </si>
  <si>
    <t>Karen Sanchirico</t>
  </si>
  <si>
    <t>AL Democratic</t>
  </si>
  <si>
    <t>AL Republican</t>
  </si>
  <si>
    <t>Populist</t>
  </si>
  <si>
    <t>AK Libertarian</t>
  </si>
  <si>
    <t>AK Independence</t>
  </si>
  <si>
    <t>Populist AR</t>
  </si>
  <si>
    <t>Green AR</t>
  </si>
  <si>
    <t>Wade Hampton</t>
  </si>
  <si>
    <t>Virginia State Board of Elections</t>
  </si>
  <si>
    <t>Jennifer Ryan</t>
  </si>
  <si>
    <t>Christian Freedom</t>
  </si>
  <si>
    <t>David Cobb</t>
  </si>
  <si>
    <t>Pat LaMarche</t>
  </si>
  <si>
    <t>Calero</t>
  </si>
  <si>
    <t>37940</t>
  </si>
  <si>
    <t>195</t>
  </si>
  <si>
    <t>Constitutional</t>
  </si>
  <si>
    <t>03460</t>
  </si>
  <si>
    <t>31700</t>
  </si>
  <si>
    <t>31780</t>
  </si>
  <si>
    <t>31940</t>
  </si>
  <si>
    <t>46020</t>
  </si>
  <si>
    <t>Eaton</t>
  </si>
  <si>
    <t>Pine</t>
  </si>
  <si>
    <t>American Ind.</t>
  </si>
  <si>
    <t>239</t>
  </si>
  <si>
    <t>241</t>
  </si>
  <si>
    <t>243</t>
  </si>
  <si>
    <t>DTT9 &amp; T10</t>
  </si>
  <si>
    <t>Updated Official state-level totals</t>
  </si>
  <si>
    <t>General Election 2004 - State of Hawaii November 2, 2004</t>
  </si>
  <si>
    <t>Several Counties Updated</t>
  </si>
  <si>
    <t>McCormick</t>
  </si>
  <si>
    <t>Central Falls</t>
  </si>
  <si>
    <t>Cranston</t>
  </si>
  <si>
    <t>Pawtucket</t>
  </si>
  <si>
    <t>Orneville</t>
  </si>
  <si>
    <t>Rockwood</t>
  </si>
  <si>
    <t>Blanks</t>
  </si>
  <si>
    <t>Mendocino</t>
  </si>
  <si>
    <t>Douglas</t>
  </si>
  <si>
    <t>Eagle</t>
  </si>
  <si>
    <t>St. Lawrence</t>
  </si>
  <si>
    <t>McCulloch</t>
  </si>
  <si>
    <t>Woodville</t>
  </si>
  <si>
    <t>Woolwich</t>
  </si>
  <si>
    <t>State of Delaware Department of Elections</t>
  </si>
  <si>
    <t>Sherborn</t>
  </si>
  <si>
    <t>219</t>
  </si>
  <si>
    <t>18740</t>
  </si>
  <si>
    <t>18820</t>
  </si>
  <si>
    <t>19140</t>
  </si>
  <si>
    <t>19300</t>
  </si>
  <si>
    <t>Sunflower</t>
  </si>
  <si>
    <t>19460</t>
  </si>
  <si>
    <t>Hennepin</t>
  </si>
  <si>
    <t>Terrell</t>
  </si>
  <si>
    <t>Scotts Bluff</t>
  </si>
  <si>
    <t>18</t>
  </si>
  <si>
    <t>19</t>
  </si>
  <si>
    <t>20</t>
  </si>
  <si>
    <t>21</t>
  </si>
  <si>
    <t>610</t>
  </si>
  <si>
    <t>620</t>
  </si>
  <si>
    <t>630</t>
  </si>
  <si>
    <t>640</t>
  </si>
  <si>
    <t>650</t>
  </si>
  <si>
    <t>25</t>
  </si>
  <si>
    <t>26</t>
  </si>
  <si>
    <t>Estill</t>
  </si>
  <si>
    <t>Vermont</t>
  </si>
  <si>
    <t>73860</t>
  </si>
  <si>
    <t>74180</t>
  </si>
  <si>
    <t>Palm Beach</t>
  </si>
  <si>
    <t>Pasco</t>
  </si>
  <si>
    <t>Le Sueur</t>
  </si>
  <si>
    <t>Barrow</t>
  </si>
  <si>
    <t>Norman</t>
  </si>
  <si>
    <t>Sequoyah</t>
  </si>
  <si>
    <t>% Difference</t>
  </si>
  <si>
    <t>Ness</t>
  </si>
  <si>
    <t>Rawlins</t>
  </si>
  <si>
    <t>Reno</t>
  </si>
  <si>
    <t>Hunterdon</t>
  </si>
  <si>
    <t>Howard</t>
  </si>
  <si>
    <t>Longmeadow</t>
  </si>
  <si>
    <t>Fremont</t>
  </si>
  <si>
    <t>Prairie</t>
  </si>
  <si>
    <t>Blackford</t>
  </si>
  <si>
    <t>40100</t>
  </si>
  <si>
    <t>40180</t>
  </si>
  <si>
    <t>New Salem</t>
  </si>
  <si>
    <t>Olmsted</t>
  </si>
  <si>
    <t>Luzerne</t>
  </si>
  <si>
    <t>Pointe Coupee</t>
  </si>
  <si>
    <t>Attala</t>
  </si>
  <si>
    <t>Bolivar</t>
  </si>
  <si>
    <t>Merrick</t>
  </si>
  <si>
    <t>14200</t>
  </si>
  <si>
    <t>Broomfield</t>
  </si>
  <si>
    <t>014</t>
  </si>
  <si>
    <t>37300</t>
  </si>
  <si>
    <t>071</t>
  </si>
  <si>
    <t>Janice Jordan</t>
  </si>
  <si>
    <t>Peace &amp; Freedom</t>
  </si>
  <si>
    <t>Charles Jay</t>
  </si>
  <si>
    <t>Marilyn Taylor</t>
  </si>
  <si>
    <t>Howard Lydick</t>
  </si>
  <si>
    <t>Personal Choice</t>
  </si>
  <si>
    <t>Dougherty</t>
  </si>
  <si>
    <t>Fannin</t>
  </si>
  <si>
    <t>Wellington</t>
  </si>
  <si>
    <t>678</t>
  </si>
  <si>
    <t>Bayamón</t>
  </si>
  <si>
    <t>Cabo Rojo</t>
  </si>
  <si>
    <t>National Political Party</t>
  </si>
  <si>
    <t>Presidential Home State</t>
  </si>
  <si>
    <t>V. Presidential Home State</t>
  </si>
  <si>
    <t>Highlands</t>
  </si>
  <si>
    <t>Several Counties updated (Including Lake and Cook)</t>
  </si>
  <si>
    <t>Non-Partisan</t>
  </si>
  <si>
    <t>LeRoy Pletten</t>
  </si>
  <si>
    <t>Chilton</t>
  </si>
  <si>
    <t>Stoddard</t>
  </si>
  <si>
    <t>Taney</t>
  </si>
  <si>
    <t>Gratiot</t>
  </si>
  <si>
    <t>290</t>
  </si>
  <si>
    <t>33060</t>
  </si>
  <si>
    <t>38820</t>
  </si>
  <si>
    <t>39300</t>
  </si>
  <si>
    <t>Kenedy</t>
  </si>
  <si>
    <t>Utah</t>
  </si>
  <si>
    <t>Hancock</t>
  </si>
  <si>
    <t>Musselshell</t>
  </si>
  <si>
    <t>27940</t>
  </si>
  <si>
    <t>321</t>
  </si>
  <si>
    <t>43380</t>
  </si>
  <si>
    <t>08100</t>
  </si>
  <si>
    <t>08420</t>
  </si>
  <si>
    <t>08660</t>
  </si>
  <si>
    <t>Taylor</t>
  </si>
  <si>
    <t>Union</t>
  </si>
  <si>
    <t>The Better Life</t>
  </si>
  <si>
    <t>LA Green</t>
  </si>
  <si>
    <t>Suwannee</t>
  </si>
  <si>
    <t>720</t>
  </si>
  <si>
    <t>730</t>
  </si>
  <si>
    <t>735</t>
  </si>
  <si>
    <t>Cyr</t>
  </si>
  <si>
    <t>Dennistown</t>
  </si>
  <si>
    <t>Glenwood</t>
  </si>
  <si>
    <t>Grand Lake Stream</t>
  </si>
  <si>
    <t>Lake View</t>
  </si>
  <si>
    <t>Macwahoc</t>
  </si>
  <si>
    <t>Magalloway</t>
  </si>
  <si>
    <t>Matinicus Isle</t>
  </si>
  <si>
    <t>Otter Tail</t>
  </si>
  <si>
    <t>43620</t>
  </si>
  <si>
    <t>44100</t>
  </si>
  <si>
    <t>44260</t>
  </si>
  <si>
    <t>44580</t>
  </si>
  <si>
    <t>44820</t>
  </si>
  <si>
    <t>Mt. Washington</t>
  </si>
  <si>
    <t>74500</t>
  </si>
  <si>
    <t>62340</t>
  </si>
  <si>
    <t>62500</t>
  </si>
  <si>
    <t>Vega Alta</t>
  </si>
  <si>
    <t>275</t>
  </si>
  <si>
    <t>277</t>
  </si>
  <si>
    <t>Haines</t>
  </si>
  <si>
    <t>AccuVote ES-2016</t>
  </si>
  <si>
    <t>AccuVote ES-2017</t>
  </si>
  <si>
    <t>AccuVote ES-2018</t>
  </si>
  <si>
    <t>AccuVote ES-2019</t>
  </si>
  <si>
    <t>AccuVote ES-2020</t>
  </si>
  <si>
    <t>AccuVote ES-2021</t>
  </si>
  <si>
    <t>Bledsoe</t>
  </si>
  <si>
    <t>State of Nevada 2004 Official General Election Results November 2, 2004 President and Vice President of the United States</t>
  </si>
  <si>
    <t>State of New Hampshire Elections Division State General Election - November 2, 2004 - President and Vice President of the United States</t>
  </si>
  <si>
    <t xml:space="preserve">CES Votomatic </t>
  </si>
  <si>
    <t>Aguas Buenas</t>
  </si>
  <si>
    <t>Billings</t>
  </si>
  <si>
    <t>Hansford</t>
  </si>
  <si>
    <t>Hartley</t>
  </si>
  <si>
    <t>58340</t>
  </si>
  <si>
    <t>58500</t>
  </si>
  <si>
    <t>58740</t>
  </si>
  <si>
    <t>59940</t>
  </si>
  <si>
    <t>60020</t>
  </si>
  <si>
    <t>60580</t>
  </si>
  <si>
    <t>Barranquitas</t>
  </si>
  <si>
    <t>Waldoboro</t>
  </si>
  <si>
    <t>710</t>
  </si>
  <si>
    <t>Winterville</t>
  </si>
  <si>
    <t>Pleasant Point</t>
  </si>
  <si>
    <t>Subdivision</t>
  </si>
  <si>
    <t>Town FIPS</t>
  </si>
  <si>
    <t>00390</t>
  </si>
  <si>
    <t>04145</t>
  </si>
  <si>
    <t>22800</t>
  </si>
  <si>
    <t>50260</t>
  </si>
  <si>
    <t>50580</t>
  </si>
  <si>
    <t>65700</t>
  </si>
  <si>
    <t>65940</t>
  </si>
  <si>
    <t>66180</t>
  </si>
  <si>
    <t>66660</t>
  </si>
  <si>
    <t>66980</t>
  </si>
  <si>
    <t>67300</t>
  </si>
  <si>
    <t>67620</t>
  </si>
  <si>
    <t>67780</t>
  </si>
  <si>
    <t>Covington</t>
  </si>
  <si>
    <t>Pope</t>
  </si>
  <si>
    <t>Eau Claire</t>
  </si>
  <si>
    <t>37540</t>
  </si>
  <si>
    <t>Concerned Citizens</t>
  </si>
  <si>
    <t>17</t>
  </si>
  <si>
    <t>De Witt</t>
  </si>
  <si>
    <t>740</t>
  </si>
  <si>
    <t>Michael Peroutka</t>
  </si>
  <si>
    <t>Peroutka</t>
  </si>
  <si>
    <t>Gene Amondson</t>
  </si>
  <si>
    <t>Leroy Pletten</t>
  </si>
  <si>
    <t>Concerns of People</t>
  </si>
  <si>
    <t>Leonard Peltier</t>
  </si>
  <si>
    <t>075</t>
  </si>
  <si>
    <t>077</t>
  </si>
  <si>
    <t>Montpelier</t>
  </si>
  <si>
    <t>Winooski</t>
  </si>
  <si>
    <t>Benedicta</t>
  </si>
  <si>
    <t>Brookton</t>
  </si>
  <si>
    <t>Connor</t>
  </si>
  <si>
    <t>Freeman</t>
  </si>
  <si>
    <t>Indian Purchase T3 T4</t>
  </si>
  <si>
    <t>Madawaska Lake</t>
  </si>
  <si>
    <t>Will</t>
  </si>
  <si>
    <t>Conecuh</t>
  </si>
  <si>
    <t>01060</t>
  </si>
  <si>
    <t>01300</t>
  </si>
  <si>
    <t>01460</t>
  </si>
  <si>
    <t>01700</t>
  </si>
  <si>
    <t>02020</t>
  </si>
  <si>
    <t>02420</t>
  </si>
  <si>
    <t>02340</t>
  </si>
  <si>
    <t>Virginia Beach</t>
  </si>
  <si>
    <t>Cambria</t>
  </si>
  <si>
    <t>Spencer</t>
  </si>
  <si>
    <t>Trigg</t>
  </si>
  <si>
    <t>00660</t>
  </si>
  <si>
    <t>00820</t>
  </si>
  <si>
    <t>Rutherford</t>
  </si>
  <si>
    <t>Pickett</t>
  </si>
  <si>
    <t>Earl Dodge</t>
  </si>
  <si>
    <t>Naguabo</t>
  </si>
  <si>
    <t>137</t>
  </si>
  <si>
    <t>139</t>
  </si>
  <si>
    <t>141</t>
  </si>
  <si>
    <t>143</t>
  </si>
  <si>
    <t>145</t>
  </si>
  <si>
    <t>147</t>
  </si>
  <si>
    <t>149</t>
  </si>
  <si>
    <t>Closest States</t>
  </si>
  <si>
    <t>Carmel</t>
  </si>
  <si>
    <t>Naranjito</t>
  </si>
  <si>
    <t>039</t>
  </si>
  <si>
    <t>041</t>
  </si>
  <si>
    <t>Laurel</t>
  </si>
  <si>
    <t>Leslie</t>
  </si>
  <si>
    <t>Winchester</t>
  </si>
  <si>
    <t>WA</t>
  </si>
  <si>
    <t>043</t>
  </si>
  <si>
    <t>Catoosa</t>
  </si>
  <si>
    <t>Charlton</t>
  </si>
  <si>
    <t>Sinclair</t>
  </si>
  <si>
    <t>Cary</t>
  </si>
  <si>
    <t>Codyville</t>
  </si>
  <si>
    <t>Coplin</t>
  </si>
  <si>
    <t>Waterford</t>
  </si>
  <si>
    <t>085</t>
  </si>
  <si>
    <t>115</t>
  </si>
  <si>
    <t>117</t>
  </si>
  <si>
    <t>Liberal</t>
  </si>
  <si>
    <t>Weathersfield</t>
  </si>
  <si>
    <t>Oxbow</t>
  </si>
  <si>
    <t>Pleasant Ridge</t>
  </si>
  <si>
    <t>Reed</t>
  </si>
  <si>
    <t>St. John</t>
  </si>
  <si>
    <t>Monhegan</t>
  </si>
  <si>
    <t>Moro</t>
  </si>
  <si>
    <t>Jan Pierce</t>
  </si>
  <si>
    <t>Charles Baldwin</t>
  </si>
  <si>
    <t>Patricia LaMarche</t>
  </si>
  <si>
    <t>Stanford Andress</t>
  </si>
  <si>
    <t>Irene Deasy</t>
  </si>
  <si>
    <t>Thomas Harens</t>
  </si>
  <si>
    <t>Amondson</t>
  </si>
  <si>
    <t>State of Alabama Certification of Results Statewide Offices General Election Results November 2, 2004</t>
  </si>
  <si>
    <t>State of Alaska 2004 General Election November 2, 2004 Official Results</t>
  </si>
  <si>
    <t>State of Arizona Official Canvass 2004 General Election - November 2, 2004</t>
  </si>
  <si>
    <t>Updated state-level totals</t>
  </si>
  <si>
    <t>Added write-in votes</t>
  </si>
  <si>
    <t>The Socialist Workers Party ballot line shows stand-in candidates James Harris and Margaret Trowe because state law bars candidates that are constitutionally ineligible to be President from appearing on the ballot.  (Roger Calero is a naturalized citizen.  Arrin Hawkins is under 35 years old)</t>
  </si>
  <si>
    <t>CO Reform</t>
  </si>
  <si>
    <t>American Const.</t>
  </si>
  <si>
    <t>FL Socialist Workers</t>
  </si>
  <si>
    <t>Protecting Work. Fam.</t>
  </si>
  <si>
    <t>Was T17 R5 (changed in 2004)</t>
  </si>
  <si>
    <t>Enosburgh?</t>
  </si>
  <si>
    <t>King and Queen</t>
  </si>
  <si>
    <t>Plumas</t>
  </si>
  <si>
    <t>Gilsum</t>
  </si>
  <si>
    <t>281</t>
  </si>
  <si>
    <t>283</t>
  </si>
  <si>
    <t>52100</t>
  </si>
  <si>
    <t>50900</t>
  </si>
  <si>
    <t>51380</t>
  </si>
  <si>
    <t>51620</t>
  </si>
  <si>
    <t>52340</t>
  </si>
  <si>
    <t>20080</t>
  </si>
  <si>
    <t>Presidential Candidate</t>
  </si>
  <si>
    <t>Municipality</t>
  </si>
  <si>
    <t>80780</t>
  </si>
  <si>
    <t>00260</t>
  </si>
  <si>
    <t>Location</t>
  </si>
  <si>
    <t>Purchase</t>
  </si>
  <si>
    <t>06</t>
  </si>
  <si>
    <t>Mary Cal Hollis</t>
  </si>
  <si>
    <t>Todd</t>
  </si>
  <si>
    <t>U.S. President / Vice President: November 2, 2004  Amended Official Results as of January 4, 2005</t>
  </si>
  <si>
    <t>2004 General Election and Non-Partisan Judicial Runoff</t>
  </si>
  <si>
    <t>November 2, 2004 General Election Results President and Vice President of the United States</t>
  </si>
  <si>
    <t>Official Election Returns State of Missouri General Election Tuesday, November 02, 2004 As announced by the Board of State Canvassers on Wednesday, December 01, 2004</t>
  </si>
  <si>
    <t>Official Results-2004 General Election</t>
  </si>
  <si>
    <t>NYS Board of Elections President and Vice-President Election Returns Nov. 2, 2004</t>
  </si>
  <si>
    <t>74340</t>
  </si>
  <si>
    <t>Pennsylvania</t>
  </si>
  <si>
    <t>PA</t>
  </si>
  <si>
    <t>Ramsey</t>
  </si>
  <si>
    <t>Rich</t>
  </si>
  <si>
    <t>Mashpee</t>
  </si>
  <si>
    <t>Yuma</t>
  </si>
  <si>
    <t>Bernalillo</t>
  </si>
  <si>
    <t>Centre</t>
  </si>
  <si>
    <t>Chester</t>
  </si>
  <si>
    <t>Lipscomb</t>
  </si>
  <si>
    <t>Breckinridge</t>
  </si>
  <si>
    <t>Yakutat</t>
  </si>
  <si>
    <t>Sarpy</t>
  </si>
  <si>
    <t>Gorham</t>
  </si>
  <si>
    <t>Right to Life</t>
  </si>
  <si>
    <t>Working Families</t>
  </si>
  <si>
    <t>Chouteau</t>
  </si>
  <si>
    <t>K</t>
  </si>
  <si>
    <t>Walt Brown</t>
  </si>
  <si>
    <t>Mary Alice Herbert</t>
  </si>
  <si>
    <t>Bill Van Auken</t>
  </si>
  <si>
    <t>Jim Lawrence</t>
  </si>
  <si>
    <t>St. Louis</t>
  </si>
  <si>
    <t>Wasco</t>
  </si>
  <si>
    <t>Petitioning Cand.</t>
  </si>
  <si>
    <t>Independent DE</t>
  </si>
  <si>
    <t>DC Statehood Green</t>
  </si>
  <si>
    <t>Libertarian FL</t>
  </si>
  <si>
    <t>Beauregard</t>
  </si>
  <si>
    <t>107</t>
  </si>
  <si>
    <t>50500</t>
  </si>
  <si>
    <t>PR</t>
  </si>
  <si>
    <t>Arrow</t>
  </si>
  <si>
    <t>AccuVote ES-2000</t>
  </si>
  <si>
    <t>AccuVote ES-2001</t>
  </si>
  <si>
    <t>AVC Advantage 315</t>
  </si>
  <si>
    <t>AccuVote ES-2003</t>
  </si>
  <si>
    <t>AccuVote ES-2004</t>
  </si>
  <si>
    <t>AccuVote ES-2005</t>
  </si>
  <si>
    <t>AccuVote ES-2006</t>
  </si>
  <si>
    <t>AccuVote ES-2007</t>
  </si>
  <si>
    <t>AccuVote ES-2008</t>
  </si>
  <si>
    <t>AccuVote ES-2009</t>
  </si>
  <si>
    <t>AccuVote ES-2010</t>
  </si>
  <si>
    <t>Constitution FL</t>
  </si>
  <si>
    <t>Green FL</t>
  </si>
  <si>
    <t>Socialist FL</t>
  </si>
  <si>
    <t>Nom. Petition</t>
  </si>
  <si>
    <t>Wallace</t>
  </si>
  <si>
    <t>Region 2</t>
  </si>
  <si>
    <t>Region 3</t>
  </si>
  <si>
    <t>Region 4</t>
  </si>
  <si>
    <t>Indiana General Election November 2, 2004 Office President and Vice President of the United States</t>
  </si>
  <si>
    <t>General Election Tabulations November 2, 2004 President of the United States</t>
  </si>
  <si>
    <t>State Election Results 2004</t>
  </si>
  <si>
    <t>Graphs/Stats</t>
  </si>
  <si>
    <t>Corrected several incorrect labels on graphs.</t>
  </si>
  <si>
    <t>DeWitt</t>
  </si>
  <si>
    <t>Corrected spelling of DeWitt County Texas (from Dewitt), DeSoto County Florida (from Desoto)</t>
  </si>
  <si>
    <t>Oklahoma Election Management System Election Night Results by County: STATE FOR 11/02/2004</t>
  </si>
  <si>
    <t>Río Grande</t>
  </si>
  <si>
    <t>13220</t>
  </si>
  <si>
    <t>13780</t>
  </si>
  <si>
    <t>13940</t>
  </si>
  <si>
    <t>John Kerry</t>
  </si>
  <si>
    <t>John Edwards</t>
  </si>
  <si>
    <t>Kerry</t>
  </si>
  <si>
    <t>Peter Camejo</t>
  </si>
  <si>
    <t>Michael Badnarik</t>
  </si>
  <si>
    <t>Richard Campagna</t>
  </si>
  <si>
    <t>Langlade</t>
  </si>
  <si>
    <t>Presidio</t>
  </si>
  <si>
    <t>Nobles</t>
  </si>
  <si>
    <t>Woonsocket</t>
  </si>
  <si>
    <t>40900</t>
  </si>
  <si>
    <t>41300</t>
  </si>
  <si>
    <t>41460</t>
  </si>
  <si>
    <t>41700</t>
  </si>
  <si>
    <t>65140</t>
  </si>
  <si>
    <t>65540</t>
  </si>
  <si>
    <t>State of West Virginia Certificate - U.S. President</t>
  </si>
  <si>
    <t>Updated data for Conway County</t>
  </si>
  <si>
    <t>Updated 2004 data for Lincoln and Calhoun Counties.</t>
  </si>
  <si>
    <t>Split out votes for Badnarik and Peroutka from "Write-ins"</t>
  </si>
  <si>
    <t>Added write-in figures for Johnson and Wyondotte Counties</t>
  </si>
  <si>
    <t>Several States</t>
  </si>
  <si>
    <t>Updated Voter Registration</t>
  </si>
  <si>
    <t>Updated Data to the Amended Official Results.</t>
  </si>
  <si>
    <t xml:space="preserve">BRC Optech IV-C/200 </t>
  </si>
  <si>
    <t xml:space="preserve">BRC Optech IV-C/400 </t>
  </si>
  <si>
    <t xml:space="preserve">BRC Optech III-P Eagle </t>
  </si>
  <si>
    <t>?#Prc</t>
  </si>
  <si>
    <t>Model 100 Optical Scan</t>
  </si>
  <si>
    <t>Model 150 OMR Optical Scan</t>
  </si>
  <si>
    <t>Model 100 Optical Scan / Model 315 Optical Scan</t>
  </si>
  <si>
    <t>Hand count</t>
  </si>
  <si>
    <t>Optech III P Eagle Optical Scan</t>
  </si>
  <si>
    <t>Optech III P Optical Scan</t>
  </si>
  <si>
    <t>Model 105 Optical Scan</t>
  </si>
  <si>
    <t>OMR Ballot Reader 115 Optical Scan</t>
  </si>
  <si>
    <t>Punchcard</t>
  </si>
  <si>
    <t>ES&amp;S Optech III-P Eagle</t>
  </si>
  <si>
    <t>ELECTronic 1242 DRE and Danaher Controls</t>
  </si>
  <si>
    <t>ES&amp;S Punch Card</t>
  </si>
  <si>
    <t>Fulton, Orange, Saratoga, Ulster, Westchester County Updates</t>
  </si>
  <si>
    <t>Several Counties updated (including Los Angeles, Riverside, San Francisco, Kern, Kings)</t>
  </si>
  <si>
    <t>Teresa Gutierrez</t>
  </si>
  <si>
    <t>Shoup Lever Machines</t>
  </si>
  <si>
    <t>AIS Marksense 115</t>
  </si>
  <si>
    <t>November 2, 2004, General Election Abstract of Votes United States President</t>
  </si>
  <si>
    <t>County Election Returns Official - 2004 General Election</t>
  </si>
  <si>
    <t>November 2, 2004 General Election United States President</t>
  </si>
  <si>
    <t>Split out votes for Nader, Cobb, Brown from "Write-ins" (totals only).</t>
  </si>
  <si>
    <t>Broke out write-in figures for Peroutka</t>
  </si>
  <si>
    <t>Statement of Vote 2004 Presidential General Election November 2, 2004 - President</t>
  </si>
  <si>
    <t>Statement of Vote November 02, 2004 General Election Election Results Presidential Electors For</t>
  </si>
  <si>
    <t>State of Illinois Official Vote Cast at the General Election November 2, 2004</t>
  </si>
  <si>
    <t>North Dakota's Official Abstract of Votes Cast at the General Election Held on November 2, 2004</t>
  </si>
  <si>
    <t>Rhode Island General Election November 2, 2004 Presidential Electors for: President and Vice President</t>
  </si>
  <si>
    <t>Global Accu-Vote/Optical Scan</t>
  </si>
  <si>
    <t>AIS 115</t>
  </si>
  <si>
    <t>ES&amp;SOptech III-P Eagle</t>
  </si>
  <si>
    <t>Mixed</t>
  </si>
  <si>
    <t>Shoup Lever Machine and Paper</t>
  </si>
  <si>
    <t>Diebold Election System</t>
  </si>
  <si>
    <t>CES Punch Card</t>
  </si>
  <si>
    <t>AIS 150 Marksense</t>
  </si>
  <si>
    <t>ES&amp;S Optech III-P Eagle and Paper</t>
  </si>
  <si>
    <t>Lever</t>
  </si>
  <si>
    <t>This spreadsheet is for personal use and may not be redistributed in whole or in part.</t>
  </si>
  <si>
    <t>2004 Presidential General Official Result President and Vice President of the United States</t>
  </si>
  <si>
    <t>Nader ballot lines had two separate sets of Presidential Electors.  For determination of chosen electors, Nader (Independence) received 84,247 votes and Nader (Peace &amp; Justice) received 15,626 votes.</t>
  </si>
  <si>
    <t>Added data for the four election regions</t>
  </si>
  <si>
    <t>Added 700 write-ins in Colorado</t>
  </si>
  <si>
    <t>Updated figures from official results for Kane, Kendall, and Will Counties</t>
  </si>
  <si>
    <t>Added 11 write-ins</t>
  </si>
  <si>
    <t>Updated write-in figures (Badnarik, Peroutka, and "write-ins")</t>
  </si>
  <si>
    <t>Small updates in Cuyahoga, Lawrence, and Sandusky Counties</t>
  </si>
  <si>
    <t>Small updates in Wise County</t>
  </si>
  <si>
    <t>Socialist Equality</t>
  </si>
  <si>
    <t>Washington State 2004 General Elections PRESIDENT/VICE PRESIDENT</t>
  </si>
  <si>
    <t>Coosa</t>
  </si>
  <si>
    <t>ID, LA, UT</t>
  </si>
  <si>
    <t>Added registered voter totals</t>
  </si>
  <si>
    <t>Electronic</t>
  </si>
  <si>
    <t>Oval</t>
  </si>
  <si>
    <t>No Party Affiliation</t>
  </si>
  <si>
    <t>Pacific Green</t>
  </si>
  <si>
    <t>WI Greens</t>
  </si>
  <si>
    <t>Updated</t>
  </si>
  <si>
    <t>Added Note on Harris/Calero</t>
  </si>
  <si>
    <t>Ballots</t>
  </si>
  <si>
    <t>AccuVote ES-2011</t>
  </si>
  <si>
    <t>AccuVote ES-2012</t>
  </si>
  <si>
    <t>AccuVote ES-2013</t>
  </si>
  <si>
    <t>AccuVote ES-2014</t>
  </si>
  <si>
    <t>AccuVote ES-2015</t>
  </si>
  <si>
    <t>Region 1</t>
  </si>
  <si>
    <t>Updated Peroutka, Cobb, Van Auken and Write-in per newer source report.</t>
  </si>
  <si>
    <t>Updated Doc 5/9/05 - accessed 7/7/13</t>
  </si>
  <si>
    <t>Kennedy</t>
  </si>
  <si>
    <t>Halpin</t>
  </si>
  <si>
    <t>Total Write-in</t>
  </si>
  <si>
    <t>Qualified Write-ins</t>
  </si>
  <si>
    <t>Corrected result in Lake County per county report - statewide report double-counted votes in Lake County</t>
  </si>
  <si>
    <t>Added omitted write-in votes for Nader in San Bernardino County.  Corrected write-in votes in San Diego County for Nader, Parker, and Write-ins.</t>
  </si>
  <si>
    <t>Split out qualified write-in votes for Kennedy and Halpin (col BH and BI)</t>
  </si>
  <si>
    <t>Minor update in Huerfano County per printed Abstract</t>
  </si>
  <si>
    <t>Added write-in votes from county reports in Gila, Maricopa, and Santa Cruz counties.</t>
  </si>
  <si>
    <t>Added write-in votes per Delaware Official Vote document</t>
  </si>
  <si>
    <t>Write-ins from Delaware 2004 Election Results document</t>
  </si>
  <si>
    <t>Official Publication of the Abstract of Votes Cast for the 2003 Coordinated 2004 Primary 2004 General Votes cast at the General Election held November 2, 2004 pp. 87-90</t>
  </si>
  <si>
    <t>&lt;- expand at left</t>
  </si>
  <si>
    <t>22?</t>
  </si>
  <si>
    <t>John Joseph Kennedy</t>
  </si>
  <si>
    <t>David Byrne</t>
  </si>
  <si>
    <t>John J. Kennedy</t>
  </si>
  <si>
    <t>James Pace</t>
  </si>
  <si>
    <t>Tom Tancredo</t>
  </si>
  <si>
    <t>Options</t>
  </si>
  <si>
    <t>Include official write-in totals from county reports not reported on statewide reports (may be incomplete)</t>
  </si>
  <si>
    <t>Added qualified write-in results in columns BH-BK.  Added total write-ins from county SOVC reports</t>
  </si>
  <si>
    <t>Feature</t>
  </si>
  <si>
    <t>Added option on Notes tab to include write-in votes from individual county reports that are not included in statewide county reports.</t>
  </si>
  <si>
    <t>Added write-in vote for Ralph Nader in San Bernardino County - per county report (missing from CA Statement of Vote)</t>
  </si>
  <si>
    <t>Corrected double-counted vote in Lake County</t>
  </si>
  <si>
    <t>Updated write-in votes from California Statement of Vote</t>
  </si>
  <si>
    <t>Minor update based on published Official Abstract of Votes Cast</t>
  </si>
  <si>
    <t>Added write-in votes from publican Delaware Election Results</t>
  </si>
  <si>
    <t>Updated based on more recent official report</t>
  </si>
  <si>
    <t>Added more total write-ins not included in the Canvass published by the AZ SoS</t>
  </si>
  <si>
    <t>© David Leip 2015 All Rights Reserved.</t>
  </si>
  <si>
    <t>Added provisional votes in Richmond and Walker Counties per county SOVC reports.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</si>
</sst>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0.0%"/>
    <numFmt numFmtId="165" formatCode="[Green][=1]General;[Color15][=3]General;[Black]General"/>
    <numFmt numFmtId="166" formatCode="[Blue][=1]General;[Color15][=3]General;[Black]General"/>
    <numFmt numFmtId="167" formatCode="[Red][=1]General;[Color15][=3]General;[Black]General"/>
    <numFmt numFmtId="168" formatCode="0.0"/>
    <numFmt numFmtId="169" formatCode="m/d/yyyy"/>
    <numFmt numFmtId="170" formatCode="0.00000%"/>
    <numFmt numFmtId="171" formatCode="0.000000%"/>
  </numFmts>
  <fonts count="18" x14ac:knownFonts="1">
    <font>
      <sz val="10"/>
      <name val="Geneva"/>
    </font>
    <font>
      <b/>
      <sz val="10"/>
      <name val="Geneva"/>
    </font>
    <font>
      <i/>
      <sz val="10"/>
      <name val="Geneva"/>
    </font>
    <font>
      <sz val="10"/>
      <name val="Geneva"/>
    </font>
    <font>
      <sz val="10"/>
      <color indexed="10"/>
      <name val="Geneva"/>
    </font>
    <font>
      <sz val="10"/>
      <color indexed="12"/>
      <name val="Geneva"/>
    </font>
    <font>
      <sz val="10"/>
      <name val="Geneva"/>
    </font>
    <font>
      <sz val="10"/>
      <color indexed="17"/>
      <name val="Geneva"/>
    </font>
    <font>
      <sz val="10"/>
      <color indexed="8"/>
      <name val="Geneva"/>
    </font>
    <font>
      <sz val="8"/>
      <name val="Geneva"/>
    </font>
    <font>
      <sz val="9"/>
      <color indexed="81"/>
      <name val="Geneva"/>
    </font>
    <font>
      <b/>
      <sz val="9"/>
      <color indexed="81"/>
      <name val="Geneva"/>
    </font>
    <font>
      <sz val="10"/>
      <name val="Geneva"/>
    </font>
    <font>
      <sz val="10"/>
      <color indexed="58"/>
      <name val="Geneva"/>
    </font>
    <font>
      <sz val="10"/>
      <color indexed="61"/>
      <name val="Geneva"/>
    </font>
    <font>
      <sz val="10"/>
      <color indexed="53"/>
      <name val="Geneva"/>
    </font>
    <font>
      <u/>
      <sz val="10"/>
      <color theme="10"/>
      <name val="Geneva"/>
    </font>
    <font>
      <u/>
      <sz val="10"/>
      <color theme="11"/>
      <name val="Geneva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30">
    <xf numFmtId="0" fontId="0" fillId="0" borderId="0"/>
    <xf numFmtId="9" fontId="3" fillId="0" borderId="0" applyFon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</cellStyleXfs>
  <cellXfs count="165">
    <xf numFmtId="0" fontId="0" fillId="0" borderId="0" xfId="0"/>
    <xf numFmtId="3" fontId="0" fillId="0" borderId="0" xfId="0" applyNumberFormat="1"/>
    <xf numFmtId="10" fontId="0" fillId="0" borderId="0" xfId="0" applyNumberFormat="1"/>
    <xf numFmtId="3" fontId="4" fillId="0" borderId="0" xfId="0" applyNumberFormat="1" applyFont="1"/>
    <xf numFmtId="3" fontId="5" fillId="0" borderId="0" xfId="0" applyNumberFormat="1" applyFont="1"/>
    <xf numFmtId="0" fontId="0" fillId="0" borderId="0" xfId="0" applyNumberFormat="1" applyAlignment="1"/>
    <xf numFmtId="0" fontId="0" fillId="0" borderId="0" xfId="0" applyAlignment="1"/>
    <xf numFmtId="1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0" fontId="3" fillId="0" borderId="0" xfId="0" applyFont="1"/>
    <xf numFmtId="0" fontId="6" fillId="0" borderId="0" xfId="0" applyFont="1" applyAlignment="1"/>
    <xf numFmtId="0" fontId="5" fillId="0" borderId="0" xfId="0" applyFont="1" applyAlignment="1"/>
    <xf numFmtId="0" fontId="7" fillId="0" borderId="0" xfId="0" applyFont="1" applyAlignment="1"/>
    <xf numFmtId="0" fontId="5" fillId="0" borderId="0" xfId="0" applyFont="1"/>
    <xf numFmtId="0" fontId="4" fillId="0" borderId="0" xfId="0" applyFont="1"/>
    <xf numFmtId="0" fontId="7" fillId="0" borderId="0" xfId="0" applyFont="1"/>
    <xf numFmtId="0" fontId="3" fillId="0" borderId="0" xfId="0" applyFont="1" applyAlignment="1">
      <alignment horizontal="center"/>
    </xf>
    <xf numFmtId="0" fontId="3" fillId="0" borderId="0" xfId="0" applyFont="1" applyAlignment="1"/>
    <xf numFmtId="10" fontId="4" fillId="0" borderId="0" xfId="0" applyNumberFormat="1" applyFont="1"/>
    <xf numFmtId="10" fontId="5" fillId="0" borderId="0" xfId="0" applyNumberFormat="1" applyFont="1"/>
    <xf numFmtId="10" fontId="7" fillId="0" borderId="0" xfId="0" applyNumberFormat="1" applyFont="1"/>
    <xf numFmtId="3" fontId="7" fillId="0" borderId="0" xfId="0" applyNumberFormat="1" applyFont="1"/>
    <xf numFmtId="1" fontId="4" fillId="0" borderId="0" xfId="0" applyNumberFormat="1" applyFont="1"/>
    <xf numFmtId="0" fontId="0" fillId="0" borderId="0" xfId="0" applyNumberFormat="1"/>
    <xf numFmtId="10" fontId="4" fillId="0" borderId="0" xfId="0" applyNumberFormat="1" applyFont="1" applyAlignment="1">
      <alignment horizontal="center"/>
    </xf>
    <xf numFmtId="10" fontId="3" fillId="0" borderId="0" xfId="0" applyNumberFormat="1" applyFont="1" applyAlignment="1">
      <alignment horizontal="center"/>
    </xf>
    <xf numFmtId="10" fontId="5" fillId="0" borderId="0" xfId="0" applyNumberFormat="1" applyFont="1" applyAlignment="1">
      <alignment horizontal="center"/>
    </xf>
    <xf numFmtId="10" fontId="7" fillId="0" borderId="0" xfId="0" applyNumberFormat="1" applyFont="1" applyAlignment="1">
      <alignment horizontal="center"/>
    </xf>
    <xf numFmtId="10" fontId="3" fillId="0" borderId="0" xfId="0" applyNumberFormat="1" applyFont="1" applyAlignment="1"/>
    <xf numFmtId="3" fontId="0" fillId="0" borderId="0" xfId="0" applyNumberFormat="1" applyAlignment="1">
      <alignment horizontal="center"/>
    </xf>
    <xf numFmtId="10" fontId="0" fillId="0" borderId="0" xfId="1" applyNumberFormat="1" applyFont="1"/>
    <xf numFmtId="0" fontId="0" fillId="0" borderId="1" xfId="0" applyBorder="1"/>
    <xf numFmtId="0" fontId="8" fillId="0" borderId="1" xfId="0" applyFont="1" applyBorder="1" applyAlignment="1">
      <alignment horizontal="center"/>
    </xf>
    <xf numFmtId="3" fontId="0" fillId="0" borderId="1" xfId="0" applyNumberFormat="1" applyBorder="1" applyAlignment="1">
      <alignment horizontal="center"/>
    </xf>
    <xf numFmtId="3" fontId="0" fillId="0" borderId="1" xfId="0" applyNumberFormat="1" applyBorder="1"/>
    <xf numFmtId="0" fontId="3" fillId="0" borderId="1" xfId="0" applyFont="1" applyBorder="1" applyAlignment="1">
      <alignment horizontal="center"/>
    </xf>
    <xf numFmtId="0" fontId="0" fillId="0" borderId="0" xfId="0" applyFill="1"/>
    <xf numFmtId="166" fontId="0" fillId="0" borderId="0" xfId="0" applyNumberFormat="1" applyFill="1"/>
    <xf numFmtId="0" fontId="0" fillId="0" borderId="0" xfId="0" applyNumberFormat="1" applyFill="1"/>
    <xf numFmtId="3" fontId="0" fillId="0" borderId="0" xfId="0" applyNumberFormat="1" applyFill="1"/>
    <xf numFmtId="10" fontId="0" fillId="0" borderId="0" xfId="0" applyNumberFormat="1" applyFill="1"/>
    <xf numFmtId="0" fontId="0" fillId="0" borderId="0" xfId="0" applyFill="1" applyAlignment="1"/>
    <xf numFmtId="0" fontId="3" fillId="0" borderId="0" xfId="0" applyFont="1" applyFill="1"/>
    <xf numFmtId="0" fontId="0" fillId="0" borderId="1" xfId="0" applyFill="1" applyBorder="1"/>
    <xf numFmtId="166" fontId="0" fillId="0" borderId="1" xfId="0" applyNumberFormat="1" applyFill="1" applyBorder="1"/>
    <xf numFmtId="0" fontId="1" fillId="2" borderId="0" xfId="0" applyFont="1" applyFill="1"/>
    <xf numFmtId="0" fontId="0" fillId="0" borderId="1" xfId="0" applyNumberFormat="1" applyFill="1" applyBorder="1"/>
    <xf numFmtId="3" fontId="0" fillId="0" borderId="1" xfId="0" applyNumberFormat="1" applyFill="1" applyBorder="1"/>
    <xf numFmtId="10" fontId="0" fillId="0" borderId="1" xfId="0" applyNumberFormat="1" applyFill="1" applyBorder="1"/>
    <xf numFmtId="0" fontId="0" fillId="2" borderId="0" xfId="0" applyFill="1"/>
    <xf numFmtId="166" fontId="0" fillId="2" borderId="0" xfId="0" applyNumberFormat="1" applyFill="1"/>
    <xf numFmtId="0" fontId="0" fillId="2" borderId="0" xfId="0" applyNumberFormat="1" applyFill="1"/>
    <xf numFmtId="3" fontId="0" fillId="2" borderId="0" xfId="0" applyNumberFormat="1" applyFill="1"/>
    <xf numFmtId="10" fontId="0" fillId="2" borderId="0" xfId="0" applyNumberFormat="1" applyFill="1"/>
    <xf numFmtId="0" fontId="0" fillId="2" borderId="0" xfId="0" applyFill="1" applyAlignment="1"/>
    <xf numFmtId="0" fontId="0" fillId="0" borderId="1" xfId="0" applyBorder="1" applyAlignment="1">
      <alignment horizontal="center"/>
    </xf>
    <xf numFmtId="10" fontId="0" fillId="0" borderId="0" xfId="0" applyNumberFormat="1" applyAlignment="1">
      <alignment horizontal="right"/>
    </xf>
    <xf numFmtId="10" fontId="0" fillId="0" borderId="0" xfId="1" applyNumberFormat="1" applyFont="1" applyAlignment="1">
      <alignment horizontal="right"/>
    </xf>
    <xf numFmtId="3" fontId="0" fillId="0" borderId="0" xfId="0" applyNumberFormat="1" applyAlignment="1">
      <alignment horizontal="right"/>
    </xf>
    <xf numFmtId="164" fontId="0" fillId="0" borderId="0" xfId="1" applyNumberFormat="1" applyFont="1"/>
    <xf numFmtId="10" fontId="0" fillId="2" borderId="0" xfId="1" applyNumberFormat="1" applyFont="1" applyFill="1"/>
    <xf numFmtId="10" fontId="0" fillId="0" borderId="0" xfId="1" applyNumberFormat="1" applyFont="1" applyFill="1"/>
    <xf numFmtId="10" fontId="0" fillId="0" borderId="1" xfId="1" applyNumberFormat="1" applyFont="1" applyFill="1" applyBorder="1"/>
    <xf numFmtId="3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10" fontId="0" fillId="0" borderId="0" xfId="1" applyNumberFormat="1" applyFont="1" applyAlignment="1"/>
    <xf numFmtId="0" fontId="1" fillId="0" borderId="0" xfId="0" applyFont="1"/>
    <xf numFmtId="3" fontId="3" fillId="0" borderId="0" xfId="0" applyNumberFormat="1" applyFont="1"/>
    <xf numFmtId="0" fontId="8" fillId="0" borderId="0" xfId="0" applyFont="1" applyFill="1" applyBorder="1" applyAlignment="1"/>
    <xf numFmtId="0" fontId="12" fillId="0" borderId="0" xfId="0" applyFont="1"/>
    <xf numFmtId="3" fontId="12" fillId="0" borderId="0" xfId="0" applyNumberFormat="1" applyFont="1"/>
    <xf numFmtId="3" fontId="1" fillId="0" borderId="0" xfId="0" applyNumberFormat="1" applyFont="1"/>
    <xf numFmtId="10" fontId="3" fillId="0" borderId="0" xfId="0" applyNumberFormat="1" applyFont="1"/>
    <xf numFmtId="1" fontId="3" fillId="0" borderId="0" xfId="0" applyNumberFormat="1" applyFont="1"/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3" fontId="3" fillId="2" borderId="0" xfId="0" applyNumberFormat="1" applyFont="1" applyFill="1"/>
    <xf numFmtId="3" fontId="3" fillId="0" borderId="0" xfId="0" applyNumberFormat="1" applyFont="1" applyFill="1"/>
    <xf numFmtId="10" fontId="3" fillId="0" borderId="0" xfId="0" applyNumberFormat="1" applyFont="1" applyFill="1"/>
    <xf numFmtId="0" fontId="0" fillId="0" borderId="0" xfId="0" applyAlignment="1">
      <alignment wrapText="1"/>
    </xf>
    <xf numFmtId="169" fontId="1" fillId="0" borderId="0" xfId="0" applyNumberFormat="1" applyFont="1"/>
    <xf numFmtId="169" fontId="0" fillId="0" borderId="0" xfId="0" applyNumberFormat="1"/>
    <xf numFmtId="0" fontId="3" fillId="0" borderId="0" xfId="0" applyNumberFormat="1" applyFont="1" applyAlignment="1">
      <alignment horizontal="right"/>
    </xf>
    <xf numFmtId="1" fontId="0" fillId="0" borderId="0" xfId="0" applyNumberFormat="1" applyAlignment="1">
      <alignment horizontal="right"/>
    </xf>
    <xf numFmtId="0" fontId="0" fillId="0" borderId="0" xfId="0" applyAlignment="1">
      <alignment horizontal="left"/>
    </xf>
    <xf numFmtId="0" fontId="7" fillId="0" borderId="0" xfId="0" applyFont="1" applyAlignment="1">
      <alignment horizontal="center"/>
    </xf>
    <xf numFmtId="0" fontId="3" fillId="2" borderId="0" xfId="0" applyFont="1" applyFill="1"/>
    <xf numFmtId="0" fontId="4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0" fillId="0" borderId="0" xfId="0" applyNumberFormat="1" applyAlignment="1">
      <alignment horizontal="center"/>
    </xf>
    <xf numFmtId="0" fontId="0" fillId="2" borderId="0" xfId="0" applyNumberFormat="1" applyFill="1" applyAlignment="1">
      <alignment horizontal="center"/>
    </xf>
    <xf numFmtId="0" fontId="0" fillId="0" borderId="0" xfId="0" applyNumberFormat="1" applyFill="1" applyAlignment="1">
      <alignment horizontal="center"/>
    </xf>
    <xf numFmtId="0" fontId="0" fillId="0" borderId="1" xfId="0" applyNumberFormat="1" applyFill="1" applyBorder="1" applyAlignment="1">
      <alignment horizontal="center"/>
    </xf>
    <xf numFmtId="0" fontId="13" fillId="0" borderId="0" xfId="0" applyFont="1"/>
    <xf numFmtId="1" fontId="0" fillId="0" borderId="0" xfId="0" applyNumberFormat="1" applyAlignment="1"/>
    <xf numFmtId="3" fontId="7" fillId="0" borderId="0" xfId="0" applyNumberFormat="1" applyFont="1" applyAlignment="1">
      <alignment horizontal="center"/>
    </xf>
    <xf numFmtId="10" fontId="4" fillId="0" borderId="0" xfId="0" applyNumberFormat="1" applyFont="1" applyFill="1" applyAlignment="1">
      <alignment horizontal="center"/>
    </xf>
    <xf numFmtId="0" fontId="6" fillId="0" borderId="0" xfId="0" applyFont="1" applyBorder="1" applyAlignment="1">
      <alignment horizontal="center"/>
    </xf>
    <xf numFmtId="0" fontId="12" fillId="0" borderId="0" xfId="0" applyFont="1" applyAlignment="1">
      <alignment horizontal="center"/>
    </xf>
    <xf numFmtId="3" fontId="12" fillId="0" borderId="0" xfId="0" applyNumberFormat="1" applyFont="1" applyFill="1"/>
    <xf numFmtId="10" fontId="12" fillId="0" borderId="0" xfId="0" applyNumberFormat="1" applyFont="1" applyFill="1"/>
    <xf numFmtId="0" fontId="12" fillId="0" borderId="0" xfId="0" applyFont="1" applyFill="1"/>
    <xf numFmtId="3" fontId="12" fillId="0" borderId="0" xfId="0" applyNumberFormat="1" applyFont="1" applyAlignment="1">
      <alignment horizontal="center"/>
    </xf>
    <xf numFmtId="10" fontId="12" fillId="0" borderId="0" xfId="0" applyNumberFormat="1" applyFont="1"/>
    <xf numFmtId="170" fontId="0" fillId="0" borderId="0" xfId="0" applyNumberFormat="1"/>
    <xf numFmtId="171" fontId="0" fillId="0" borderId="0" xfId="0" applyNumberFormat="1"/>
    <xf numFmtId="1" fontId="5" fillId="0" borderId="0" xfId="0" applyNumberFormat="1" applyFont="1"/>
    <xf numFmtId="1" fontId="7" fillId="0" borderId="0" xfId="0" applyNumberFormat="1" applyFont="1"/>
    <xf numFmtId="0" fontId="1" fillId="0" borderId="0" xfId="0" applyFont="1" applyAlignment="1">
      <alignment horizontal="left" vertical="center"/>
    </xf>
    <xf numFmtId="14" fontId="3" fillId="0" borderId="0" xfId="0" applyNumberFormat="1" applyFont="1"/>
    <xf numFmtId="0" fontId="3" fillId="0" borderId="0" xfId="0" applyFont="1" applyAlignment="1">
      <alignment wrapText="1"/>
    </xf>
    <xf numFmtId="0" fontId="1" fillId="0" borderId="1" xfId="0" applyFont="1" applyBorder="1"/>
    <xf numFmtId="0" fontId="3" fillId="0" borderId="0" xfId="0" applyFont="1" applyBorder="1"/>
    <xf numFmtId="0" fontId="3" fillId="0" borderId="0" xfId="0" applyFont="1" applyAlignment="1">
      <alignment horizontal="right"/>
    </xf>
    <xf numFmtId="49" fontId="3" fillId="0" borderId="0" xfId="0" applyNumberFormat="1" applyFont="1" applyAlignment="1">
      <alignment horizontal="right"/>
    </xf>
    <xf numFmtId="49" fontId="0" fillId="0" borderId="0" xfId="0" applyNumberFormat="1"/>
    <xf numFmtId="0" fontId="14" fillId="0" borderId="0" xfId="0" applyFont="1"/>
    <xf numFmtId="10" fontId="3" fillId="2" borderId="0" xfId="0" applyNumberFormat="1" applyFont="1" applyFill="1"/>
    <xf numFmtId="3" fontId="3" fillId="0" borderId="1" xfId="0" applyNumberFormat="1" applyFont="1" applyFill="1" applyBorder="1"/>
    <xf numFmtId="10" fontId="3" fillId="0" borderId="1" xfId="0" applyNumberFormat="1" applyFont="1" applyFill="1" applyBorder="1"/>
    <xf numFmtId="4" fontId="0" fillId="0" borderId="0" xfId="0" applyNumberFormat="1"/>
    <xf numFmtId="14" fontId="3" fillId="0" borderId="0" xfId="0" applyNumberFormat="1" applyFont="1" applyBorder="1"/>
    <xf numFmtId="14" fontId="0" fillId="0" borderId="0" xfId="0" applyNumberFormat="1"/>
    <xf numFmtId="0" fontId="3" fillId="0" borderId="0" xfId="0" applyFont="1" applyFill="1" applyBorder="1"/>
    <xf numFmtId="0" fontId="1" fillId="0" borderId="0" xfId="0" applyFont="1" applyFill="1" applyBorder="1"/>
    <xf numFmtId="0" fontId="1" fillId="0" borderId="0" xfId="0" applyFont="1" applyBorder="1"/>
    <xf numFmtId="3" fontId="15" fillId="0" borderId="0" xfId="0" applyNumberFormat="1" applyFont="1"/>
    <xf numFmtId="0" fontId="2" fillId="0" borderId="0" xfId="0" applyFont="1" applyFill="1" applyBorder="1"/>
    <xf numFmtId="15" fontId="0" fillId="0" borderId="0" xfId="0" applyNumberFormat="1" applyAlignment="1"/>
    <xf numFmtId="168" fontId="3" fillId="0" borderId="0" xfId="0" applyNumberFormat="1" applyFont="1"/>
    <xf numFmtId="169" fontId="3" fillId="0" borderId="0" xfId="0" applyNumberFormat="1" applyFont="1"/>
    <xf numFmtId="3" fontId="0" fillId="0" borderId="0" xfId="0" applyNumberFormat="1" applyAlignment="1">
      <alignment horizontal="center"/>
    </xf>
    <xf numFmtId="10" fontId="3" fillId="0" borderId="0" xfId="0" applyNumberFormat="1" applyFont="1" applyAlignment="1">
      <alignment horizontal="center"/>
    </xf>
    <xf numFmtId="14" fontId="0" fillId="0" borderId="0" xfId="0" applyNumberFormat="1" applyFont="1" applyBorder="1"/>
    <xf numFmtId="0" fontId="0" fillId="0" borderId="0" xfId="0" applyFont="1" applyBorder="1"/>
    <xf numFmtId="3" fontId="0" fillId="0" borderId="0" xfId="0" applyNumberFormat="1" applyFont="1"/>
    <xf numFmtId="0" fontId="0" fillId="0" borderId="0" xfId="0" applyFont="1"/>
    <xf numFmtId="3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3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0" fontId="4" fillId="0" borderId="1" xfId="0" applyNumberFormat="1" applyFont="1" applyBorder="1" applyAlignment="1">
      <alignment horizontal="center"/>
    </xf>
    <xf numFmtId="3" fontId="5" fillId="0" borderId="1" xfId="0" applyNumberFormat="1" applyFont="1" applyBorder="1" applyAlignment="1">
      <alignment horizontal="center"/>
    </xf>
    <xf numFmtId="3" fontId="7" fillId="0" borderId="1" xfId="0" applyNumberFormat="1" applyFont="1" applyBorder="1" applyAlignment="1">
      <alignment horizontal="center"/>
    </xf>
    <xf numFmtId="0" fontId="8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0" fontId="4" fillId="0" borderId="0" xfId="0" applyNumberFormat="1" applyFont="1" applyAlignment="1">
      <alignment horizontal="center"/>
    </xf>
    <xf numFmtId="3" fontId="5" fillId="0" borderId="0" xfId="0" applyNumberFormat="1" applyFont="1" applyAlignment="1">
      <alignment horizontal="center"/>
    </xf>
    <xf numFmtId="3" fontId="7" fillId="0" borderId="0" xfId="0" applyNumberFormat="1" applyFont="1" applyAlignment="1">
      <alignment horizontal="center"/>
    </xf>
    <xf numFmtId="0" fontId="7" fillId="0" borderId="0" xfId="0" applyFont="1" applyAlignment="1">
      <alignment horizontal="center"/>
    </xf>
    <xf numFmtId="10" fontId="4" fillId="0" borderId="0" xfId="0" applyNumberFormat="1" applyFont="1" applyFill="1" applyAlignment="1">
      <alignment horizontal="center"/>
    </xf>
    <xf numFmtId="3" fontId="5" fillId="0" borderId="0" xfId="0" applyNumberFormat="1" applyFont="1" applyBorder="1" applyAlignment="1">
      <alignment horizontal="center"/>
    </xf>
    <xf numFmtId="0" fontId="6" fillId="0" borderId="0" xfId="0" applyFont="1" applyBorder="1" applyAlignment="1">
      <alignment horizontal="center"/>
    </xf>
    <xf numFmtId="3" fontId="7" fillId="0" borderId="0" xfId="0" applyNumberFormat="1" applyFont="1" applyBorder="1" applyAlignment="1">
      <alignment horizontal="center"/>
    </xf>
    <xf numFmtId="0" fontId="12" fillId="0" borderId="0" xfId="0" applyFont="1" applyBorder="1" applyAlignment="1">
      <alignment horizontal="center"/>
    </xf>
    <xf numFmtId="10" fontId="3" fillId="0" borderId="0" xfId="0" applyNumberFormat="1" applyFont="1" applyAlignment="1">
      <alignment horizontal="center"/>
    </xf>
    <xf numFmtId="0" fontId="3" fillId="0" borderId="0" xfId="0" applyFont="1" applyAlignment="1"/>
    <xf numFmtId="10" fontId="6" fillId="0" borderId="0" xfId="0" applyNumberFormat="1" applyFont="1" applyAlignment="1"/>
    <xf numFmtId="10" fontId="5" fillId="0" borderId="0" xfId="0" applyNumberFormat="1" applyFont="1" applyAlignment="1">
      <alignment horizontal="center"/>
    </xf>
    <xf numFmtId="0" fontId="5" fillId="0" borderId="0" xfId="0" applyFont="1" applyAlignment="1"/>
    <xf numFmtId="10" fontId="7" fillId="0" borderId="0" xfId="0" applyNumberFormat="1" applyFont="1" applyAlignment="1">
      <alignment horizontal="center"/>
    </xf>
    <xf numFmtId="0" fontId="7" fillId="0" borderId="0" xfId="0" applyFont="1" applyAlignment="1"/>
    <xf numFmtId="0" fontId="0" fillId="0" borderId="0" xfId="0" applyAlignment="1">
      <alignment horizontal="left" vertical="center" wrapText="1"/>
    </xf>
  </cellXfs>
  <cellStyles count="30"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Normal" xfId="0" builtinId="0"/>
    <cellStyle name="Percent" xfId="1" builtinId="5"/>
  </cellStyles>
  <dxfs count="51">
    <dxf>
      <fill>
        <patternFill>
          <bgColor indexed="10"/>
        </patternFill>
      </fill>
    </dxf>
    <dxf>
      <font>
        <condense val="0"/>
        <extend val="0"/>
        <color indexed="17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53"/>
      </font>
    </dxf>
    <dxf>
      <font>
        <condense val="0"/>
        <extend val="0"/>
        <color indexed="23"/>
      </font>
    </dxf>
    <dxf>
      <font>
        <condense val="0"/>
        <extend val="0"/>
        <color indexed="17"/>
      </font>
    </dxf>
    <dxf>
      <font>
        <condense val="0"/>
        <extend val="0"/>
        <color indexed="23"/>
      </font>
    </dxf>
    <dxf>
      <font>
        <condense val="0"/>
        <extend val="0"/>
        <color indexed="12"/>
      </font>
    </dxf>
    <dxf>
      <font>
        <condense val="0"/>
        <extend val="0"/>
        <color indexed="23"/>
      </font>
    </dxf>
    <dxf>
      <font>
        <condense val="0"/>
        <extend val="0"/>
        <color indexed="10"/>
      </font>
    </dxf>
  </dxfs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000"/>
      <rgbColor rgb="0033CC00"/>
      <rgbColor rgb="000000DD"/>
      <rgbColor rgb="00FFFF00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Relationship Id="rId1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_rels/chart6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1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Graphs!$F$2:$I$2</c:f>
              <c:numCache>
                <c:formatCode>#,##0</c:formatCode>
                <c:ptCount val="4"/>
                <c:pt idx="0">
                  <c:v>1.176394E6</c:v>
                </c:pt>
                <c:pt idx="1">
                  <c:v>693933.0</c:v>
                </c:pt>
                <c:pt idx="3">
                  <c:v>13122.0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Graphs!$F$3:$I$3</c:f>
              <c:numCache>
                <c:formatCode>#,##0</c:formatCode>
                <c:ptCount val="4"/>
                <c:pt idx="0">
                  <c:v>190889.0</c:v>
                </c:pt>
                <c:pt idx="1">
                  <c:v>111025.0</c:v>
                </c:pt>
                <c:pt idx="3">
                  <c:v>10684.0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Graphs!$F$4:$I$4</c:f>
              <c:numCache>
                <c:formatCode>#,##0</c:formatCode>
                <c:ptCount val="4"/>
                <c:pt idx="0">
                  <c:v>1.104294E6</c:v>
                </c:pt>
                <c:pt idx="1">
                  <c:v>893524.0</c:v>
                </c:pt>
                <c:pt idx="3">
                  <c:v>14767.0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Graphs!$F$5:$I$5</c:f>
              <c:numCache>
                <c:formatCode>#,##0</c:formatCode>
                <c:ptCount val="4"/>
                <c:pt idx="0">
                  <c:v>572898.0</c:v>
                </c:pt>
                <c:pt idx="1">
                  <c:v>469953.0</c:v>
                </c:pt>
                <c:pt idx="3">
                  <c:v>12094.0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Graphs!$F$6:$I$6</c:f>
              <c:numCache>
                <c:formatCode>#,##0</c:formatCode>
                <c:ptCount val="4"/>
                <c:pt idx="0">
                  <c:v>6.745485E6</c:v>
                </c:pt>
                <c:pt idx="1">
                  <c:v>5.509826E6</c:v>
                </c:pt>
                <c:pt idx="3">
                  <c:v>166548.0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Graphs!$F$7:$I$7</c:f>
              <c:numCache>
                <c:formatCode>#,##0</c:formatCode>
                <c:ptCount val="4"/>
                <c:pt idx="0">
                  <c:v>1.101256E6</c:v>
                </c:pt>
                <c:pt idx="1">
                  <c:v>1.001725E6</c:v>
                </c:pt>
                <c:pt idx="3">
                  <c:v>27344.0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Graphs!$F$8:$I$8</c:f>
              <c:numCache>
                <c:formatCode>#,##0</c:formatCode>
                <c:ptCount val="4"/>
                <c:pt idx="0">
                  <c:v>857488.0</c:v>
                </c:pt>
                <c:pt idx="1">
                  <c:v>693826.0</c:v>
                </c:pt>
                <c:pt idx="3">
                  <c:v>27455.0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Graphs!$F$9:$I$9</c:f>
              <c:numCache>
                <c:formatCode>#,##0</c:formatCode>
                <c:ptCount val="4"/>
                <c:pt idx="0">
                  <c:v>200152.0</c:v>
                </c:pt>
                <c:pt idx="1">
                  <c:v>171660.0</c:v>
                </c:pt>
                <c:pt idx="3">
                  <c:v>3458.0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Graphs!$F$10:$I$10</c:f>
              <c:numCache>
                <c:formatCode>#,##0</c:formatCode>
                <c:ptCount val="4"/>
                <c:pt idx="0">
                  <c:v>202970.0</c:v>
                </c:pt>
                <c:pt idx="1">
                  <c:v>21256.0</c:v>
                </c:pt>
                <c:pt idx="3">
                  <c:v>3360.0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Graphs!$F$11:$I$11</c:f>
              <c:numCache>
                <c:formatCode>#,##0</c:formatCode>
                <c:ptCount val="4"/>
                <c:pt idx="0">
                  <c:v>3.964522E6</c:v>
                </c:pt>
                <c:pt idx="1">
                  <c:v>3.583544E6</c:v>
                </c:pt>
                <c:pt idx="3">
                  <c:v>61744.0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Graphs!$F$12:$I$12</c:f>
              <c:numCache>
                <c:formatCode>#,##0</c:formatCode>
                <c:ptCount val="4"/>
                <c:pt idx="0">
                  <c:v>1.914255E6</c:v>
                </c:pt>
                <c:pt idx="1">
                  <c:v>1.366156E6</c:v>
                </c:pt>
                <c:pt idx="3">
                  <c:v>21472.0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Graphs!$F$13:$I$13</c:f>
              <c:numCache>
                <c:formatCode>#,##0</c:formatCode>
                <c:ptCount val="4"/>
                <c:pt idx="0">
                  <c:v>231708.0</c:v>
                </c:pt>
                <c:pt idx="1">
                  <c:v>194191.0</c:v>
                </c:pt>
                <c:pt idx="3">
                  <c:v>3114.0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Graphs!$F$14:$I$14</c:f>
              <c:numCache>
                <c:formatCode>#,##0</c:formatCode>
                <c:ptCount val="4"/>
                <c:pt idx="0">
                  <c:v>409235.0</c:v>
                </c:pt>
                <c:pt idx="1">
                  <c:v>181098.0</c:v>
                </c:pt>
                <c:pt idx="3">
                  <c:v>8114.0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Graphs!$F$15:$I$15</c:f>
              <c:numCache>
                <c:formatCode>#,##0</c:formatCode>
                <c:ptCount val="4"/>
                <c:pt idx="0">
                  <c:v>2.89155E6</c:v>
                </c:pt>
                <c:pt idx="1">
                  <c:v>2.345946E6</c:v>
                </c:pt>
                <c:pt idx="3">
                  <c:v>36826.0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Graphs!$F$16:$I$16</c:f>
              <c:numCache>
                <c:formatCode>#,##0</c:formatCode>
                <c:ptCount val="4"/>
                <c:pt idx="0">
                  <c:v>1.479438E6</c:v>
                </c:pt>
                <c:pt idx="1">
                  <c:v>969011.0</c:v>
                </c:pt>
                <c:pt idx="3">
                  <c:v>19553.0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Graphs!$F$17:$I$17</c:f>
              <c:numCache>
                <c:formatCode>#,##0</c:formatCode>
                <c:ptCount val="4"/>
                <c:pt idx="0">
                  <c:v>751957.0</c:v>
                </c:pt>
                <c:pt idx="1">
                  <c:v>741898.0</c:v>
                </c:pt>
                <c:pt idx="3">
                  <c:v>13053.0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Graphs!$F$18:$I$18</c:f>
              <c:numCache>
                <c:formatCode>#,##0</c:formatCode>
                <c:ptCount val="4"/>
                <c:pt idx="0">
                  <c:v>736456.0</c:v>
                </c:pt>
                <c:pt idx="1">
                  <c:v>434993.0</c:v>
                </c:pt>
                <c:pt idx="3">
                  <c:v>16307.0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Graphs!$F$19:$I$19</c:f>
              <c:numCache>
                <c:formatCode>#,##0</c:formatCode>
                <c:ptCount val="4"/>
                <c:pt idx="0">
                  <c:v>1.069439E6</c:v>
                </c:pt>
                <c:pt idx="1">
                  <c:v>712733.0</c:v>
                </c:pt>
                <c:pt idx="3">
                  <c:v>13688.0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Graphs!$F$20:$I$20</c:f>
              <c:numCache>
                <c:formatCode>#,##0</c:formatCode>
                <c:ptCount val="4"/>
                <c:pt idx="0">
                  <c:v>1.102169E6</c:v>
                </c:pt>
                <c:pt idx="1">
                  <c:v>820299.0</c:v>
                </c:pt>
                <c:pt idx="3">
                  <c:v>20638.0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Graphs!$F$21:$I$21</c:f>
              <c:numCache>
                <c:formatCode>#,##0</c:formatCode>
                <c:ptCount val="4"/>
                <c:pt idx="0">
                  <c:v>396842.0</c:v>
                </c:pt>
                <c:pt idx="1">
                  <c:v>330201.0</c:v>
                </c:pt>
                <c:pt idx="3">
                  <c:v>13709.0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Graphs!$F$22:$I$22</c:f>
              <c:numCache>
                <c:formatCode>#,##0</c:formatCode>
                <c:ptCount val="4"/>
                <c:pt idx="0">
                  <c:v>1.334493E6</c:v>
                </c:pt>
                <c:pt idx="1">
                  <c:v>1.024703E6</c:v>
                </c:pt>
                <c:pt idx="3">
                  <c:v>27482.0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Graphs!$F$23:$I$23</c:f>
              <c:numCache>
                <c:formatCode>#,##0</c:formatCode>
                <c:ptCount val="4"/>
                <c:pt idx="0">
                  <c:v>1.8038E6</c:v>
                </c:pt>
                <c:pt idx="1">
                  <c:v>1.071109E6</c:v>
                </c:pt>
                <c:pt idx="3">
                  <c:v>37479.0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Graphs!$F$24:$I$24</c:f>
              <c:numCache>
                <c:formatCode>#,##0</c:formatCode>
                <c:ptCount val="4"/>
                <c:pt idx="0">
                  <c:v>2.479183E6</c:v>
                </c:pt>
                <c:pt idx="1">
                  <c:v>2.313746E6</c:v>
                </c:pt>
                <c:pt idx="3">
                  <c:v>46323.0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Graphs!$F$25:$I$25</c:f>
              <c:numCache>
                <c:formatCode>#,##0</c:formatCode>
                <c:ptCount val="4"/>
                <c:pt idx="0">
                  <c:v>1.445014E6</c:v>
                </c:pt>
                <c:pt idx="1">
                  <c:v>1.346695E6</c:v>
                </c:pt>
                <c:pt idx="3">
                  <c:v>36678.0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Graphs!$F$26:$I$26</c:f>
              <c:numCache>
                <c:formatCode>#,##0</c:formatCode>
                <c:ptCount val="4"/>
                <c:pt idx="0">
                  <c:v>684981.0</c:v>
                </c:pt>
                <c:pt idx="1">
                  <c:v>458094.0</c:v>
                </c:pt>
                <c:pt idx="3">
                  <c:v>9290.0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Graphs!$F$27:$I$27</c:f>
              <c:numCache>
                <c:formatCode>#,##0</c:formatCode>
                <c:ptCount val="4"/>
                <c:pt idx="0">
                  <c:v>1.455713E6</c:v>
                </c:pt>
                <c:pt idx="1">
                  <c:v>1.259171E6</c:v>
                </c:pt>
                <c:pt idx="3">
                  <c:v>16480.0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Graphs!$F$28:$I$28</c:f>
              <c:numCache>
                <c:formatCode>#,##0</c:formatCode>
                <c:ptCount val="4"/>
                <c:pt idx="0">
                  <c:v>266063.0</c:v>
                </c:pt>
                <c:pt idx="1">
                  <c:v>173710.0</c:v>
                </c:pt>
                <c:pt idx="3">
                  <c:v>10672.0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Graphs!$F$29:$I$29</c:f>
              <c:numCache>
                <c:formatCode>#,##0</c:formatCode>
                <c:ptCount val="4"/>
                <c:pt idx="0">
                  <c:v>512814.0</c:v>
                </c:pt>
                <c:pt idx="1">
                  <c:v>254328.0</c:v>
                </c:pt>
                <c:pt idx="3">
                  <c:v>11044.0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Graphs!$F$30:$I$30</c:f>
              <c:numCache>
                <c:formatCode>#,##0</c:formatCode>
                <c:ptCount val="4"/>
                <c:pt idx="0">
                  <c:v>418690.0</c:v>
                </c:pt>
                <c:pt idx="1">
                  <c:v>397190.0</c:v>
                </c:pt>
                <c:pt idx="3">
                  <c:v>13707.0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Graphs!$F$31:$I$31</c:f>
              <c:numCache>
                <c:formatCode>#,##0</c:formatCode>
                <c:ptCount val="4"/>
                <c:pt idx="0">
                  <c:v>340511.0</c:v>
                </c:pt>
                <c:pt idx="1">
                  <c:v>331237.0</c:v>
                </c:pt>
                <c:pt idx="3">
                  <c:v>5990.0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Graphs!$F$53:$I$53</c:f>
              <c:numCache>
                <c:formatCode>#,##0</c:formatCode>
                <c:ptCount val="4"/>
                <c:pt idx="0">
                  <c:v>6.2039573E7</c:v>
                </c:pt>
                <c:pt idx="1">
                  <c:v>5.9027122E7</c:v>
                </c:pt>
                <c:pt idx="3">
                  <c:v>1.227486E6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Graphs!$F$54:$I$54</c:f>
              <c:numCache>
                <c:formatCode>General</c:formatCode>
                <c:ptCount val="4"/>
                <c:pt idx="0">
                  <c:v>286.0</c:v>
                </c:pt>
                <c:pt idx="1">
                  <c:v>252.0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Graphs!$F$32:$I$32</c:f>
              <c:numCache>
                <c:formatCode>#,##0</c:formatCode>
                <c:ptCount val="4"/>
                <c:pt idx="0">
                  <c:v>1.91143E6</c:v>
                </c:pt>
                <c:pt idx="1">
                  <c:v>1.670003E6</c:v>
                </c:pt>
                <c:pt idx="3">
                  <c:v>30258.0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Graphs!$F$33:$I$33</c:f>
              <c:numCache>
                <c:formatCode>#,##0</c:formatCode>
                <c:ptCount val="4"/>
                <c:pt idx="0">
                  <c:v>376930.0</c:v>
                </c:pt>
                <c:pt idx="1">
                  <c:v>370942.0</c:v>
                </c:pt>
                <c:pt idx="3">
                  <c:v>8432.0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Graphs!$F$34:$I$34</c:f>
              <c:numCache>
                <c:formatCode>#,##0</c:formatCode>
                <c:ptCount val="4"/>
                <c:pt idx="0">
                  <c:v>4.31428E6</c:v>
                </c:pt>
                <c:pt idx="1">
                  <c:v>2.962567E6</c:v>
                </c:pt>
                <c:pt idx="3">
                  <c:v>115107.0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Graphs!$F$35:$I$35</c:f>
              <c:numCache>
                <c:formatCode>#,##0</c:formatCode>
                <c:ptCount val="4"/>
                <c:pt idx="0">
                  <c:v>1.961166E6</c:v>
                </c:pt>
                <c:pt idx="1">
                  <c:v>1.525849E6</c:v>
                </c:pt>
                <c:pt idx="3">
                  <c:v>13992.0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Graphs!$F$36:$I$36</c:f>
              <c:numCache>
                <c:formatCode>#,##0</c:formatCode>
                <c:ptCount val="4"/>
                <c:pt idx="0">
                  <c:v>196651.0</c:v>
                </c:pt>
                <c:pt idx="1">
                  <c:v>111052.0</c:v>
                </c:pt>
                <c:pt idx="3">
                  <c:v>5130.0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Graphs!$F$37:$I$37</c:f>
              <c:numCache>
                <c:formatCode>#,##0</c:formatCode>
                <c:ptCount val="4"/>
                <c:pt idx="0">
                  <c:v>2.859768E6</c:v>
                </c:pt>
                <c:pt idx="1">
                  <c:v>2.741167E6</c:v>
                </c:pt>
                <c:pt idx="3">
                  <c:v>26973.0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Graphs!$F$38:$I$38</c:f>
              <c:numCache>
                <c:formatCode>#,##0</c:formatCode>
                <c:ptCount val="4"/>
                <c:pt idx="0">
                  <c:v>959792.0</c:v>
                </c:pt>
                <c:pt idx="1">
                  <c:v>503966.0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Graphs!$F$39:$I$39</c:f>
              <c:numCache>
                <c:formatCode>#,##0</c:formatCode>
                <c:ptCount val="4"/>
                <c:pt idx="0">
                  <c:v>943163.0</c:v>
                </c:pt>
                <c:pt idx="1">
                  <c:v>866831.0</c:v>
                </c:pt>
                <c:pt idx="3">
                  <c:v>26788.0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Graphs!$F$40:$I$40</c:f>
              <c:numCache>
                <c:formatCode>#,##0</c:formatCode>
                <c:ptCount val="4"/>
                <c:pt idx="0">
                  <c:v>2.938095E6</c:v>
                </c:pt>
                <c:pt idx="1">
                  <c:v>2.793847E6</c:v>
                </c:pt>
                <c:pt idx="3">
                  <c:v>37648.0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Graphs!$F$41:$I$41</c:f>
              <c:numCache>
                <c:formatCode>#,##0</c:formatCode>
                <c:ptCount val="4"/>
                <c:pt idx="0">
                  <c:v>259760.0</c:v>
                </c:pt>
                <c:pt idx="1">
                  <c:v>169046.0</c:v>
                </c:pt>
                <c:pt idx="3">
                  <c:v>8328.0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Graphs!$F$42:$I$42</c:f>
              <c:numCache>
                <c:formatCode>#,##0</c:formatCode>
                <c:ptCount val="4"/>
                <c:pt idx="0">
                  <c:v>937974.0</c:v>
                </c:pt>
                <c:pt idx="1">
                  <c:v>661699.0</c:v>
                </c:pt>
                <c:pt idx="3">
                  <c:v>18057.0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Graphs!$F$43:$I$43</c:f>
              <c:numCache>
                <c:formatCode>#,##0</c:formatCode>
                <c:ptCount val="4"/>
                <c:pt idx="0">
                  <c:v>232584.0</c:v>
                </c:pt>
                <c:pt idx="1">
                  <c:v>149244.0</c:v>
                </c:pt>
                <c:pt idx="3">
                  <c:v>6387.0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Graphs!$F$44:$I$44</c:f>
              <c:numCache>
                <c:formatCode>#,##0</c:formatCode>
                <c:ptCount val="4"/>
                <c:pt idx="0">
                  <c:v>1.383336E6</c:v>
                </c:pt>
                <c:pt idx="1">
                  <c:v>1.03516E6</c:v>
                </c:pt>
                <c:pt idx="3">
                  <c:v>16453.0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Graphs!$F$45:$I$45</c:f>
              <c:numCache>
                <c:formatCode>#,##0</c:formatCode>
                <c:ptCount val="4"/>
                <c:pt idx="0">
                  <c:v>4.526917E6</c:v>
                </c:pt>
                <c:pt idx="1">
                  <c:v>2.832704E6</c:v>
                </c:pt>
                <c:pt idx="3">
                  <c:v>51144.0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Graphs!$F$46:$I$46</c:f>
              <c:numCache>
                <c:formatCode>#,##0</c:formatCode>
                <c:ptCount val="4"/>
                <c:pt idx="0">
                  <c:v>663742.0</c:v>
                </c:pt>
                <c:pt idx="1">
                  <c:v>241199.0</c:v>
                </c:pt>
                <c:pt idx="3">
                  <c:v>22903.0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Graphs!$F$47:$I$47</c:f>
              <c:numCache>
                <c:formatCode>#,##0</c:formatCode>
                <c:ptCount val="4"/>
                <c:pt idx="0">
                  <c:v>184067.0</c:v>
                </c:pt>
                <c:pt idx="1">
                  <c:v>121180.0</c:v>
                </c:pt>
                <c:pt idx="3">
                  <c:v>7062.0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Graphs!$F$48:$I$48</c:f>
              <c:numCache>
                <c:formatCode>#,##0</c:formatCode>
                <c:ptCount val="4"/>
                <c:pt idx="0">
                  <c:v>1.716959E6</c:v>
                </c:pt>
                <c:pt idx="1">
                  <c:v>1.454742E6</c:v>
                </c:pt>
                <c:pt idx="3">
                  <c:v>26666.0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Graphs!$F$49:$I$49</c:f>
              <c:numCache>
                <c:formatCode>#,##0</c:formatCode>
                <c:ptCount val="4"/>
                <c:pt idx="0">
                  <c:v>1.510201E6</c:v>
                </c:pt>
                <c:pt idx="1">
                  <c:v>1.304894E6</c:v>
                </c:pt>
                <c:pt idx="3">
                  <c:v>43989.0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Graphs!$F$50:$I$50</c:f>
              <c:numCache>
                <c:formatCode>#,##0</c:formatCode>
                <c:ptCount val="4"/>
                <c:pt idx="0">
                  <c:v>423778.0</c:v>
                </c:pt>
                <c:pt idx="1">
                  <c:v>326541.0</c:v>
                </c:pt>
                <c:pt idx="3">
                  <c:v>5568.0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Graphs!$F$51:$I$51</c:f>
              <c:numCache>
                <c:formatCode>#,##0</c:formatCode>
                <c:ptCount val="4"/>
                <c:pt idx="0">
                  <c:v>1.489504E6</c:v>
                </c:pt>
                <c:pt idx="1">
                  <c:v>1.47812E6</c:v>
                </c:pt>
                <c:pt idx="3">
                  <c:v>29383.0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Graphs!$F$52:$I$52</c:f>
              <c:numCache>
                <c:formatCode>#,##0</c:formatCode>
                <c:ptCount val="4"/>
                <c:pt idx="0">
                  <c:v>167629.0</c:v>
                </c:pt>
                <c:pt idx="1">
                  <c:v>70776.0</c:v>
                </c:pt>
                <c:pt idx="3">
                  <c:v>5023.0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view3D>
      <c:rotX val="15"/>
      <c:hPercent val="245"/>
      <c:rotY val="20"/>
      <c:depthPercent val="100"/>
      <c:rAngAx val="1"/>
    </c:view3D>
    <c:floor>
      <c:thickness val="0"/>
      <c:spPr>
        <a:solidFill>
          <a:srgbClr val="C0C0C0"/>
        </a:solidFill>
        <a:ln w="3175">
          <a:solidFill>
            <a:srgbClr val="000000"/>
          </a:solidFill>
          <a:prstDash val="solid"/>
        </a:ln>
      </c:spPr>
    </c:floor>
    <c:side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sideWall>
    <c:backWall>
      <c:thickness val="0"/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backWall>
    <c:plotArea>
      <c:layout>
        <c:manualLayout>
          <c:layoutTarget val="inner"/>
          <c:xMode val="edge"/>
          <c:yMode val="edge"/>
          <c:x val="0.0943820483623508"/>
          <c:y val="0.0564104329753636"/>
          <c:w val="0.880899118048608"/>
          <c:h val="0.800002504014248"/>
        </c:manualLayout>
      </c:layout>
      <c:bar3DChart>
        <c:barDir val="bar"/>
        <c:grouping val="clustered"/>
        <c:varyColors val="0"/>
        <c:ser>
          <c:idx val="0"/>
          <c:order val="0"/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invertIfNegative val="0"/>
            <c:bubble3D val="0"/>
            <c:spPr>
              <a:solidFill>
                <a:srgbClr val="DD00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invertIfNegative val="0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Graphs!$F$56:$G$56</c:f>
              <c:strCache>
                <c:ptCount val="2"/>
                <c:pt idx="0">
                  <c:v>Bush</c:v>
                </c:pt>
                <c:pt idx="1">
                  <c:v>Kerry</c:v>
                </c:pt>
              </c:strCache>
            </c:strRef>
          </c:cat>
          <c:val>
            <c:numRef>
              <c:f>Graphs!$F$54:$G$54</c:f>
              <c:numCache>
                <c:formatCode>General</c:formatCode>
                <c:ptCount val="2"/>
                <c:pt idx="0">
                  <c:v>286.0</c:v>
                </c:pt>
                <c:pt idx="1">
                  <c:v>252.0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440533272"/>
        <c:axId val="440536616"/>
        <c:axId val="0"/>
      </c:bar3DChart>
      <c:catAx>
        <c:axId val="440533272"/>
        <c:scaling>
          <c:orientation val="maxMin"/>
        </c:scaling>
        <c:delete val="0"/>
        <c:axPos val="l"/>
        <c:numFmt formatCode="0.00%" sourceLinked="1"/>
        <c:majorTickMark val="out"/>
        <c:minorTickMark val="none"/>
        <c:tickLblPos val="low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4405366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40536616"/>
        <c:scaling>
          <c:orientation val="minMax"/>
          <c:min val="0.0"/>
        </c:scaling>
        <c:delete val="0"/>
        <c:axPos val="b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440533272"/>
        <c:crosses val="max"/>
        <c:crossBetween val="between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50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366906797039046"/>
          <c:y val="0.155039933381279"/>
          <c:w val="0.165467771213687"/>
          <c:h val="0.658919716870434"/>
        </c:manualLayout>
      </c:layout>
      <c:barChart>
        <c:barDir val="col"/>
        <c:grouping val="clustered"/>
        <c:varyColors val="0"/>
        <c:ser>
          <c:idx val="0"/>
          <c:order val="0"/>
          <c:spPr>
            <a:gradFill rotWithShape="0">
              <a:gsLst>
                <a:gs pos="0">
                  <a:srgbClr xmlns:mc="http://schemas.openxmlformats.org/markup-compatibility/2006" xmlns:a14="http://schemas.microsoft.com/office/drawing/2010/main" val="DCB000" mc:Ignorable="a14" a14:legacySpreadsheetColorIndex="51">
                    <a:gamma/>
                    <a:shade val="86275"/>
                    <a:invGamma/>
                  </a:srgbClr>
                </a:gs>
                <a:gs pos="50000">
                  <a:srgbClr xmlns:mc="http://schemas.openxmlformats.org/markup-compatibility/2006" xmlns:a14="http://schemas.microsoft.com/office/drawing/2010/main" val="FFCC00" mc:Ignorable="a14" a14:legacySpreadsheetColorIndex="51"/>
                </a:gs>
                <a:gs pos="100000">
                  <a:srgbClr xmlns:mc="http://schemas.openxmlformats.org/markup-compatibility/2006" xmlns:a14="http://schemas.microsoft.com/office/drawing/2010/main" val="DCB000" mc:Ignorable="a14" a14:legacySpreadsheetColorIndex="51">
                    <a:gamma/>
                    <a:shade val="86275"/>
                    <a:invGamma/>
                  </a:srgbClr>
                </a:gs>
              </a:gsLst>
              <a:lin ang="0" scaled="1"/>
            </a:gra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Graphs!$G$86</c:f>
              <c:numCache>
                <c:formatCode>0.00%</c:formatCode>
                <c:ptCount val="1"/>
                <c:pt idx="0">
                  <c:v>0.561582705368582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40515736"/>
        <c:axId val="440519048"/>
      </c:barChart>
      <c:catAx>
        <c:axId val="4405157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4405190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440519048"/>
        <c:scaling>
          <c:orientation val="minMax"/>
          <c:max val="1.0"/>
          <c:min val="0.4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440515736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27338856068437"/>
          <c:y val="0.449615806805708"/>
          <c:w val="0.122302265679682"/>
          <c:h val="0.069767970021575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5" b="0" i="0" u="none" strike="noStrike" baseline="0">
              <a:solidFill>
                <a:srgbClr val="000000"/>
              </a:solidFill>
              <a:latin typeface="Geneva"/>
              <a:ea typeface="Geneva"/>
              <a:cs typeface="Geneva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25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Graphs!$E$99:$E$102</c:f>
              <c:strCache>
                <c:ptCount val="4"/>
                <c:pt idx="0">
                  <c:v>Bush</c:v>
                </c:pt>
                <c:pt idx="1">
                  <c:v>Kerry</c:v>
                </c:pt>
                <c:pt idx="2">
                  <c:v>Nader</c:v>
                </c:pt>
                <c:pt idx="3">
                  <c:v>Other</c:v>
                </c:pt>
              </c:strCache>
            </c:strRef>
          </c:cat>
          <c:val>
            <c:numRef>
              <c:f>Graphs!$F$99:$F$102</c:f>
              <c:numCache>
                <c:formatCode>0</c:formatCode>
                <c:ptCount val="4"/>
                <c:pt idx="0">
                  <c:v>31.0</c:v>
                </c:pt>
                <c:pt idx="1">
                  <c:v>20.0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Graphs!$E$99:$E$102</c:f>
              <c:strCache>
                <c:ptCount val="4"/>
                <c:pt idx="0">
                  <c:v>Bush</c:v>
                </c:pt>
                <c:pt idx="1">
                  <c:v>Kerry</c:v>
                </c:pt>
                <c:pt idx="2">
                  <c:v>Nader</c:v>
                </c:pt>
                <c:pt idx="3">
                  <c:v>Other</c:v>
                </c:pt>
              </c:strCache>
            </c:strRef>
          </c:cat>
          <c:val>
            <c:numRef>
              <c:f>Graphs!$F$111:$F$114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 formatCode="General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Graphs!$E$99:$E$102</c:f>
              <c:strCache>
                <c:ptCount val="4"/>
                <c:pt idx="0">
                  <c:v>Bush</c:v>
                </c:pt>
                <c:pt idx="1">
                  <c:v>Kerry</c:v>
                </c:pt>
                <c:pt idx="2">
                  <c:v>Nader</c:v>
                </c:pt>
                <c:pt idx="3">
                  <c:v>Other</c:v>
                </c:pt>
              </c:strCache>
            </c:strRef>
          </c:cat>
          <c:val>
            <c:numRef>
              <c:f>Graphs!$F$123:$F$126</c:f>
              <c:numCache>
                <c:formatCode>0</c:formatCode>
                <c:ptCount val="4"/>
                <c:pt idx="0">
                  <c:v>2534.0</c:v>
                </c:pt>
                <c:pt idx="1">
                  <c:v>584.0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Graphs!$F$177:$I$177</c:f>
              <c:numCache>
                <c:formatCode>#,##0</c:formatCode>
                <c:ptCount val="4"/>
                <c:pt idx="0">
                  <c:v>72156.0</c:v>
                </c:pt>
                <c:pt idx="1">
                  <c:v>58527.0</c:v>
                </c:pt>
                <c:pt idx="3">
                  <c:v>1465.0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Graphs!$F$178:$I$178</c:f>
              <c:numCache>
                <c:formatCode>#,##0</c:formatCode>
                <c:ptCount val="4"/>
                <c:pt idx="0">
                  <c:v>47743.0</c:v>
                </c:pt>
                <c:pt idx="1">
                  <c:v>16806.0</c:v>
                </c:pt>
                <c:pt idx="3">
                  <c:v>742.0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Graphs!$F$179:$I$179</c:f>
              <c:numCache>
                <c:formatCode>#,##0</c:formatCode>
                <c:ptCount val="4"/>
                <c:pt idx="0">
                  <c:v>147854.0</c:v>
                </c:pt>
                <c:pt idx="1">
                  <c:v>82524.0</c:v>
                </c:pt>
                <c:pt idx="3">
                  <c:v>2500.0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Graphs!$F$180:$I$180</c:f>
              <c:numCache>
                <c:formatCode>#,##0</c:formatCode>
                <c:ptCount val="4"/>
                <c:pt idx="0">
                  <c:v>7265.0</c:v>
                </c:pt>
                <c:pt idx="1">
                  <c:v>2602.0</c:v>
                </c:pt>
                <c:pt idx="3">
                  <c:v>130.0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Graphs!$F$181:$I$181</c:f>
              <c:numCache>
                <c:formatCode>#,##0</c:formatCode>
                <c:ptCount val="4"/>
                <c:pt idx="0">
                  <c:v>194068.0</c:v>
                </c:pt>
                <c:pt idx="1">
                  <c:v>135114.0</c:v>
                </c:pt>
                <c:pt idx="3">
                  <c:v>4051.0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Graphs!$F$182:$I$182</c:f>
              <c:numCache>
                <c:formatCode>#,##0</c:formatCode>
                <c:ptCount val="4"/>
                <c:pt idx="0">
                  <c:v>25550.0</c:v>
                </c:pt>
                <c:pt idx="1">
                  <c:v>11058.0</c:v>
                </c:pt>
                <c:pt idx="3">
                  <c:v>773.0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Graphs!$F$183:$I$183</c:f>
              <c:numCache>
                <c:formatCode>#,##0</c:formatCode>
                <c:ptCount val="4"/>
                <c:pt idx="0">
                  <c:v>113710.0</c:v>
                </c:pt>
                <c:pt idx="1">
                  <c:v>70925.0</c:v>
                </c:pt>
                <c:pt idx="3">
                  <c:v>2004.0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Graphs!$F$184:$I$184</c:f>
              <c:numCache>
                <c:formatCode>#,##0</c:formatCode>
                <c:ptCount val="4"/>
                <c:pt idx="0">
                  <c:v>51680.0</c:v>
                </c:pt>
                <c:pt idx="1">
                  <c:v>21315.0</c:v>
                </c:pt>
                <c:pt idx="3">
                  <c:v>1427.0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Graphs!$F$185:$I$185</c:f>
              <c:numCache>
                <c:formatCode>#,##0</c:formatCode>
                <c:ptCount val="4"/>
                <c:pt idx="0">
                  <c:v>440862.0</c:v>
                </c:pt>
                <c:pt idx="1">
                  <c:v>237815.0</c:v>
                </c:pt>
                <c:pt idx="3">
                  <c:v>10283.0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Graphs!$F$186:$I$186</c:f>
              <c:numCache>
                <c:formatCode>#,##0</c:formatCode>
                <c:ptCount val="4"/>
                <c:pt idx="0">
                  <c:v>3608.0</c:v>
                </c:pt>
                <c:pt idx="1">
                  <c:v>2040.0</c:v>
                </c:pt>
                <c:pt idx="3">
                  <c:v>76.0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  <c:userShapes r:id="rId1"/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Graphs!$F$187:$I$187</c:f>
              <c:numCache>
                <c:formatCode>#,##0</c:formatCode>
                <c:ptCount val="4"/>
                <c:pt idx="0">
                  <c:v>199392.0</c:v>
                </c:pt>
                <c:pt idx="1">
                  <c:v>127763.0</c:v>
                </c:pt>
                <c:pt idx="3">
                  <c:v>3982.0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Graphs!$F$188:$I$188</c:f>
              <c:numCache>
                <c:formatCode>#,##0</c:formatCode>
                <c:ptCount val="4"/>
                <c:pt idx="0">
                  <c:v>125178.0</c:v>
                </c:pt>
                <c:pt idx="1">
                  <c:v>105603.0</c:v>
                </c:pt>
                <c:pt idx="3">
                  <c:v>2516.0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Graphs!$F$189:$I$189</c:f>
              <c:numCache>
                <c:formatCode>#,##0</c:formatCode>
                <c:ptCount val="4"/>
                <c:pt idx="0">
                  <c:v>182592.0</c:v>
                </c:pt>
                <c:pt idx="1">
                  <c:v>54923.0</c:v>
                </c:pt>
                <c:pt idx="3">
                  <c:v>3130.0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Graphs!$F$190:$I$190</c:f>
              <c:numCache>
                <c:formatCode>#,##0</c:formatCode>
                <c:ptCount val="4"/>
                <c:pt idx="0">
                  <c:v>192142.0</c:v>
                </c:pt>
                <c:pt idx="1">
                  <c:v>144094.0</c:v>
                </c:pt>
                <c:pt idx="3">
                  <c:v>4400.0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Graphs!$F$203:$I$203</c:f>
              <c:numCache>
                <c:formatCode>#,##0</c:formatCode>
                <c:ptCount val="4"/>
                <c:pt idx="0">
                  <c:v>17920.0</c:v>
                </c:pt>
                <c:pt idx="1">
                  <c:v>14080.0</c:v>
                </c:pt>
                <c:pt idx="3">
                  <c:v>298.0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Graphs!$F$204:$I$204</c:f>
              <c:numCache>
                <c:formatCode>#,##0</c:formatCode>
                <c:ptCount val="4"/>
                <c:pt idx="0">
                  <c:v>14614.0</c:v>
                </c:pt>
                <c:pt idx="1">
                  <c:v>13319.0</c:v>
                </c:pt>
                <c:pt idx="3">
                  <c:v>289.0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Graphs!$F$205:$I$205</c:f>
              <c:numCache>
                <c:formatCode>#,##0</c:formatCode>
                <c:ptCount val="4"/>
                <c:pt idx="0">
                  <c:v>24438.0</c:v>
                </c:pt>
                <c:pt idx="1">
                  <c:v>16463.0</c:v>
                </c:pt>
                <c:pt idx="3">
                  <c:v>446.0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Graphs!$F$206:$I$206</c:f>
              <c:numCache>
                <c:formatCode>#,##0</c:formatCode>
                <c:ptCount val="4"/>
                <c:pt idx="0">
                  <c:v>8585.0</c:v>
                </c:pt>
                <c:pt idx="1">
                  <c:v>8143.0</c:v>
                </c:pt>
                <c:pt idx="3">
                  <c:v>197.0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Graphs!$F$207:$I$207</c:f>
              <c:numCache>
                <c:formatCode>#,##0</c:formatCode>
                <c:ptCount val="4"/>
                <c:pt idx="0">
                  <c:v>26180.0</c:v>
                </c:pt>
                <c:pt idx="1">
                  <c:v>20277.0</c:v>
                </c:pt>
                <c:pt idx="3">
                  <c:v>514.0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Graphs!$F$208:$I$208</c:f>
              <c:numCache>
                <c:formatCode>#,##0</c:formatCode>
                <c:ptCount val="4"/>
                <c:pt idx="0">
                  <c:v>99724.0</c:v>
                </c:pt>
                <c:pt idx="1">
                  <c:v>94121.0</c:v>
                </c:pt>
                <c:pt idx="3">
                  <c:v>1582.0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Graphs!$F$209:$I$209</c:f>
              <c:numCache>
                <c:formatCode>#,##0</c:formatCode>
                <c:ptCount val="4"/>
                <c:pt idx="0">
                  <c:v>39975.0</c:v>
                </c:pt>
                <c:pt idx="1">
                  <c:v>36060.0</c:v>
                </c:pt>
                <c:pt idx="3">
                  <c:v>612.0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Graphs!$F$210:$I$210</c:f>
              <c:numCache>
                <c:formatCode>#,##0</c:formatCode>
                <c:ptCount val="4"/>
                <c:pt idx="0">
                  <c:v>82069.0</c:v>
                </c:pt>
                <c:pt idx="1">
                  <c:v>75437.0</c:v>
                </c:pt>
                <c:pt idx="3">
                  <c:v>1310.0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Graphs!$F$211:$I$211</c:f>
              <c:numCache>
                <c:formatCode>#,##0</c:formatCode>
                <c:ptCount val="4"/>
                <c:pt idx="0">
                  <c:v>32942.0</c:v>
                </c:pt>
                <c:pt idx="1">
                  <c:v>25825.0</c:v>
                </c:pt>
                <c:pt idx="3">
                  <c:v>514.0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Graphs!$F$212:$I$212</c:f>
              <c:numCache>
                <c:formatCode>#,##0</c:formatCode>
                <c:ptCount val="4"/>
                <c:pt idx="0">
                  <c:v>11434.0</c:v>
                </c:pt>
                <c:pt idx="1">
                  <c:v>10142.0</c:v>
                </c:pt>
                <c:pt idx="3">
                  <c:v>228.0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Graphs!$F$151:$I$151</c:f>
              <c:numCache>
                <c:formatCode>#,##0</c:formatCode>
                <c:ptCount val="4"/>
                <c:pt idx="0">
                  <c:v>30503.0</c:v>
                </c:pt>
                <c:pt idx="1">
                  <c:v>24519.0</c:v>
                </c:pt>
                <c:pt idx="3">
                  <c:v>1045.0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Graphs!$F$152:$I$152</c:f>
              <c:numCache>
                <c:formatCode>#,##0</c:formatCode>
                <c:ptCount val="4"/>
                <c:pt idx="0">
                  <c:v>19569.0</c:v>
                </c:pt>
                <c:pt idx="1">
                  <c:v>17564.0</c:v>
                </c:pt>
                <c:pt idx="3">
                  <c:v>600.0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Graphs!$F$153:$I$153</c:f>
              <c:numCache>
                <c:formatCode>#,##0</c:formatCode>
                <c:ptCount val="4"/>
                <c:pt idx="0">
                  <c:v>94846.0</c:v>
                </c:pt>
                <c:pt idx="1">
                  <c:v>65384.0</c:v>
                </c:pt>
                <c:pt idx="3">
                  <c:v>2732.0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Graphs!$F$154:$I$154</c:f>
              <c:numCache>
                <c:formatCode>#,##0</c:formatCode>
                <c:ptCount val="4"/>
                <c:pt idx="0">
                  <c:v>9465.0</c:v>
                </c:pt>
                <c:pt idx="1">
                  <c:v>7378.0</c:v>
                </c:pt>
                <c:pt idx="3">
                  <c:v>418.0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Graphs!$F$155:$I$155</c:f>
              <c:numCache>
                <c:formatCode>#,##0</c:formatCode>
                <c:ptCount val="4"/>
                <c:pt idx="0">
                  <c:v>18048.0</c:v>
                </c:pt>
                <c:pt idx="1">
                  <c:v>14405.0</c:v>
                </c:pt>
                <c:pt idx="3">
                  <c:v>669.0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Graphs!$F$156:$I$156</c:f>
              <c:numCache>
                <c:formatCode>#,##0</c:formatCode>
                <c:ptCount val="4"/>
                <c:pt idx="0">
                  <c:v>35616.0</c:v>
                </c:pt>
                <c:pt idx="1">
                  <c:v>29761.0</c:v>
                </c:pt>
                <c:pt idx="3">
                  <c:v>1395.0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Graphs!$F$157:$I$157</c:f>
              <c:numCache>
                <c:formatCode>#,##0</c:formatCode>
                <c:ptCount val="4"/>
                <c:pt idx="0">
                  <c:v>12690.0</c:v>
                </c:pt>
                <c:pt idx="1">
                  <c:v>10103.0</c:v>
                </c:pt>
                <c:pt idx="3">
                  <c:v>454.0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Graphs!$F$159:$I$159</c:f>
              <c:numCache>
                <c:formatCode>#,##0</c:formatCode>
                <c:ptCount val="4"/>
                <c:pt idx="0">
                  <c:v>16618.0</c:v>
                </c:pt>
                <c:pt idx="1">
                  <c:v>14196.0</c:v>
                </c:pt>
                <c:pt idx="3">
                  <c:v>732.0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Graphs!$F$160:$I$160</c:f>
              <c:numCache>
                <c:formatCode>#,##0</c:formatCode>
                <c:ptCount val="4"/>
                <c:pt idx="0">
                  <c:v>40417.0</c:v>
                </c:pt>
                <c:pt idx="1">
                  <c:v>40318.0</c:v>
                </c:pt>
                <c:pt idx="3">
                  <c:v>1377.0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Graphs!$F$161:$I$161</c:f>
              <c:numCache>
                <c:formatCode>#,##0</c:formatCode>
                <c:ptCount val="4"/>
                <c:pt idx="0">
                  <c:v>5299.0</c:v>
                </c:pt>
                <c:pt idx="1">
                  <c:v>4409.0</c:v>
                </c:pt>
                <c:pt idx="3">
                  <c:v>232.0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Graphs!$F$162:$I$162</c:f>
              <c:numCache>
                <c:formatCode>#,##0</c:formatCode>
                <c:ptCount val="4"/>
                <c:pt idx="0">
                  <c:v>11107.0</c:v>
                </c:pt>
                <c:pt idx="1">
                  <c:v>9497.0</c:v>
                </c:pt>
                <c:pt idx="3">
                  <c:v>475.0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Graphs!$F$163:$I$163</c:f>
              <c:numCache>
                <c:formatCode>#,##0</c:formatCode>
                <c:ptCount val="4"/>
                <c:pt idx="0">
                  <c:v>13555.0</c:v>
                </c:pt>
                <c:pt idx="1">
                  <c:v>12953.0</c:v>
                </c:pt>
                <c:pt idx="3">
                  <c:v>600.0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Graphs!$F$164:$I$164</c:f>
              <c:numCache>
                <c:formatCode>#,##0</c:formatCode>
                <c:ptCount val="4"/>
                <c:pt idx="0">
                  <c:v>11555.0</c:v>
                </c:pt>
                <c:pt idx="1">
                  <c:v>10309.0</c:v>
                </c:pt>
                <c:pt idx="3">
                  <c:v>454.0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Graphs!$F$165:$I$165</c:f>
              <c:numCache>
                <c:formatCode>#,##0</c:formatCode>
                <c:ptCount val="4"/>
                <c:pt idx="0">
                  <c:v>8619.0</c:v>
                </c:pt>
                <c:pt idx="1">
                  <c:v>8391.0</c:v>
                </c:pt>
                <c:pt idx="3">
                  <c:v>300.0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Graphs!$F$166:$I$166</c:f>
              <c:numCache>
                <c:formatCode>#,##0</c:formatCode>
                <c:ptCount val="4"/>
                <c:pt idx="0">
                  <c:v>58702.0</c:v>
                </c:pt>
                <c:pt idx="1">
                  <c:v>49526.0</c:v>
                </c:pt>
                <c:pt idx="3">
                  <c:v>1805.0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Graphs!$F$158:$I$158</c:f>
              <c:numCache>
                <c:formatCode>#,##0</c:formatCode>
                <c:ptCount val="4"/>
                <c:pt idx="0">
                  <c:v>11351.0</c:v>
                </c:pt>
                <c:pt idx="1">
                  <c:v>10370.0</c:v>
                </c:pt>
                <c:pt idx="3">
                  <c:v>421.0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Graphs!$F$229:$I$229</c:f>
              <c:numCache>
                <c:formatCode>#,##0</c:formatCode>
                <c:ptCount val="4"/>
                <c:pt idx="0">
                  <c:v>14448.0</c:v>
                </c:pt>
                <c:pt idx="1">
                  <c:v>9855.0</c:v>
                </c:pt>
                <c:pt idx="3">
                  <c:v>429.0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Graphs!$F$230:$I$230</c:f>
              <c:numCache>
                <c:formatCode>#,##0</c:formatCode>
                <c:ptCount val="4"/>
                <c:pt idx="0">
                  <c:v>42830.0</c:v>
                </c:pt>
                <c:pt idx="1">
                  <c:v>33699.0</c:v>
                </c:pt>
                <c:pt idx="3">
                  <c:v>1489.0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Graphs!$F$231:$I$231</c:f>
              <c:numCache>
                <c:formatCode>#,##0</c:formatCode>
                <c:ptCount val="4"/>
                <c:pt idx="0">
                  <c:v>22992.0</c:v>
                </c:pt>
                <c:pt idx="1">
                  <c:v>16622.0</c:v>
                </c:pt>
                <c:pt idx="3">
                  <c:v>812.0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Graphs!$F$232:$I$232</c:f>
              <c:numCache>
                <c:formatCode>#,##0</c:formatCode>
                <c:ptCount val="4"/>
                <c:pt idx="0">
                  <c:v>144811.0</c:v>
                </c:pt>
                <c:pt idx="1">
                  <c:v>82337.0</c:v>
                </c:pt>
                <c:pt idx="3">
                  <c:v>4176.0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Graphs!$F$233:$I$233</c:f>
              <c:numCache>
                <c:formatCode>#,##0</c:formatCode>
                <c:ptCount val="4"/>
                <c:pt idx="0">
                  <c:v>34679.0</c:v>
                </c:pt>
                <c:pt idx="1">
                  <c:v>26533.0</c:v>
                </c:pt>
                <c:pt idx="3">
                  <c:v>1422.0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Graphs!$F$243:$I$243</c:f>
              <c:numCache>
                <c:formatCode>#,##0</c:formatCode>
                <c:ptCount val="4"/>
                <c:pt idx="0">
                  <c:v>11147.0</c:v>
                </c:pt>
                <c:pt idx="1">
                  <c:v>7077.0</c:v>
                </c:pt>
                <c:pt idx="3">
                  <c:v>355.0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Graphs!$F$244:$I$244</c:f>
              <c:numCache>
                <c:formatCode>#,##0</c:formatCode>
                <c:ptCount val="4"/>
                <c:pt idx="0">
                  <c:v>11069.0</c:v>
                </c:pt>
                <c:pt idx="1">
                  <c:v>7616.0</c:v>
                </c:pt>
                <c:pt idx="3">
                  <c:v>380.0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Graphs!$F$245:$I$245</c:f>
              <c:numCache>
                <c:formatCode>#,##0</c:formatCode>
                <c:ptCount val="4"/>
                <c:pt idx="0">
                  <c:v>7106.0</c:v>
                </c:pt>
                <c:pt idx="1">
                  <c:v>6765.0</c:v>
                </c:pt>
                <c:pt idx="3">
                  <c:v>340.0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Graphs!$F$246:$I$246</c:f>
              <c:numCache>
                <c:formatCode>#,##0</c:formatCode>
                <c:ptCount val="4"/>
                <c:pt idx="0">
                  <c:v>49369.0</c:v>
                </c:pt>
                <c:pt idx="1">
                  <c:v>26422.0</c:v>
                </c:pt>
                <c:pt idx="3">
                  <c:v>1905.0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Graphs!$F$247:$I$247</c:f>
              <c:numCache>
                <c:formatCode>#,##0</c:formatCode>
                <c:ptCount val="4"/>
                <c:pt idx="0">
                  <c:v>1591.0</c:v>
                </c:pt>
                <c:pt idx="1">
                  <c:v>1276.0</c:v>
                </c:pt>
                <c:pt idx="3">
                  <c:v>70.0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Graphs!$F$248:$I$248</c:f>
              <c:numCache>
                <c:formatCode>#,##0</c:formatCode>
                <c:ptCount val="4"/>
                <c:pt idx="0">
                  <c:v>10598.0</c:v>
                </c:pt>
                <c:pt idx="1">
                  <c:v>8936.0</c:v>
                </c:pt>
                <c:pt idx="3">
                  <c:v>386.0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Graphs!$F$249:$I$249</c:f>
              <c:numCache>
                <c:formatCode>#,##0</c:formatCode>
                <c:ptCount val="4"/>
                <c:pt idx="0">
                  <c:v>2246.0</c:v>
                </c:pt>
                <c:pt idx="1">
                  <c:v>1754.0</c:v>
                </c:pt>
                <c:pt idx="3">
                  <c:v>77.0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Graphs!$F$250:$I$250</c:f>
              <c:numCache>
                <c:formatCode>#,##0</c:formatCode>
                <c:ptCount val="4"/>
                <c:pt idx="0">
                  <c:v>7636.0</c:v>
                </c:pt>
                <c:pt idx="1">
                  <c:v>4260.0</c:v>
                </c:pt>
                <c:pt idx="3">
                  <c:v>285.0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Graphs!$F$251:$I$251</c:f>
              <c:numCache>
                <c:formatCode>#,##0</c:formatCode>
                <c:ptCount val="4"/>
                <c:pt idx="0">
                  <c:v>8159.0</c:v>
                </c:pt>
                <c:pt idx="1">
                  <c:v>6421.0</c:v>
                </c:pt>
                <c:pt idx="3">
                  <c:v>315.0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Graphs!$F$252:$I$252</c:f>
              <c:numCache>
                <c:formatCode>#,##0</c:formatCode>
                <c:ptCount val="4"/>
                <c:pt idx="0">
                  <c:v>6330.0</c:v>
                </c:pt>
                <c:pt idx="1">
                  <c:v>5666.0</c:v>
                </c:pt>
                <c:pt idx="3">
                  <c:v>246.0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  <c:userShapes r:id="rId1"/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Graphs!$F$253:$I$253</c:f>
              <c:numCache>
                <c:formatCode>#,##0</c:formatCode>
                <c:ptCount val="4"/>
                <c:pt idx="0">
                  <c:v>15904.0</c:v>
                </c:pt>
                <c:pt idx="1">
                  <c:v>14440.0</c:v>
                </c:pt>
                <c:pt idx="3">
                  <c:v>631.0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Graphs!$F$254:$I$254</c:f>
              <c:numCache>
                <c:formatCode>#,##0</c:formatCode>
                <c:ptCount val="4"/>
                <c:pt idx="0">
                  <c:v>19177.0</c:v>
                </c:pt>
                <c:pt idx="1">
                  <c:v>11461.0</c:v>
                </c:pt>
                <c:pt idx="3">
                  <c:v>810.0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Graphs!$F$255:$I$255</c:f>
              <c:numCache>
                <c:formatCode>#,##0</c:formatCode>
                <c:ptCount val="4"/>
                <c:pt idx="0">
                  <c:v>15489.0</c:v>
                </c:pt>
                <c:pt idx="1">
                  <c:v>7280.0</c:v>
                </c:pt>
                <c:pt idx="3">
                  <c:v>547.0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Graphs!$F$256:$I$256</c:f>
              <c:numCache>
                <c:formatCode>#,##0</c:formatCode>
                <c:ptCount val="4"/>
                <c:pt idx="0">
                  <c:v>18561.0</c:v>
                </c:pt>
                <c:pt idx="1">
                  <c:v>11491.0</c:v>
                </c:pt>
                <c:pt idx="3">
                  <c:v>715.0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Graphs!$F$137:$I$137</c:f>
              <c:numCache>
                <c:formatCode>#,##0</c:formatCode>
                <c:ptCount val="4"/>
                <c:pt idx="0">
                  <c:v>205902.0</c:v>
                </c:pt>
                <c:pt idx="1">
                  <c:v>189605.0</c:v>
                </c:pt>
                <c:pt idx="3">
                  <c:v>5460.0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Graphs!$F$138:$I$138</c:f>
              <c:numCache>
                <c:formatCode>#,##0</c:formatCode>
                <c:ptCount val="4"/>
                <c:pt idx="0">
                  <c:v>229902.0</c:v>
                </c:pt>
                <c:pt idx="1">
                  <c:v>154919.0</c:v>
                </c:pt>
                <c:pt idx="3">
                  <c:v>6987.0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Graphs!$F$139:$I$139</c:f>
              <c:numCache>
                <c:formatCode>#,##0</c:formatCode>
                <c:ptCount val="4"/>
                <c:pt idx="0">
                  <c:v>50160.0</c:v>
                </c:pt>
                <c:pt idx="1">
                  <c:v>44647.0</c:v>
                </c:pt>
                <c:pt idx="3">
                  <c:v>1861.0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Graphs!$F$140:$I$140</c:f>
              <c:numCache>
                <c:formatCode>#,##0</c:formatCode>
                <c:ptCount val="4"/>
                <c:pt idx="0">
                  <c:v>47292.0</c:v>
                </c:pt>
                <c:pt idx="1">
                  <c:v>35252.0</c:v>
                </c:pt>
                <c:pt idx="3">
                  <c:v>1440.0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Graphs!$F$141:$I$141</c:f>
              <c:numCache>
                <c:formatCode>#,##0</c:formatCode>
                <c:ptCount val="4"/>
                <c:pt idx="0">
                  <c:v>199060.0</c:v>
                </c:pt>
                <c:pt idx="1">
                  <c:v>160390.0</c:v>
                </c:pt>
                <c:pt idx="3">
                  <c:v>6942.0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Graphs!$F$142:$I$142</c:f>
              <c:numCache>
                <c:formatCode>#,##0</c:formatCode>
                <c:ptCount val="4"/>
                <c:pt idx="0">
                  <c:v>66062.0</c:v>
                </c:pt>
                <c:pt idx="1">
                  <c:v>49931.0</c:v>
                </c:pt>
                <c:pt idx="3">
                  <c:v>2367.0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Graphs!$F$143:$I$143</c:f>
              <c:numCache>
                <c:formatCode>#,##0</c:formatCode>
                <c:ptCount val="4"/>
                <c:pt idx="0">
                  <c:v>39146.0</c:v>
                </c:pt>
                <c:pt idx="1">
                  <c:v>31245.0</c:v>
                </c:pt>
                <c:pt idx="3">
                  <c:v>1338.0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3544729215743"/>
          <c:y val="0.150000392369888"/>
          <c:w val="0.63291285936463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Graphs!$F$144:$I$144</c:f>
              <c:numCache>
                <c:formatCode>#,##0</c:formatCode>
                <c:ptCount val="4"/>
                <c:pt idx="0">
                  <c:v>25477.0</c:v>
                </c:pt>
                <c:pt idx="1">
                  <c:v>22324.0</c:v>
                </c:pt>
                <c:pt idx="3">
                  <c:v>1060.0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r>
              <a:rPr lang="en-US"/>
              <a:t>Kerry</a:t>
            </a:r>
          </a:p>
        </c:rich>
      </c:tx>
      <c:layout>
        <c:manualLayout>
          <c:xMode val="edge"/>
          <c:yMode val="edge"/>
          <c:x val="0.448276033608763"/>
          <c:y val="0.03225806451612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13166225771999"/>
          <c:y val="0.161290322580645"/>
          <c:w val="0.752351385077645"/>
          <c:h val="0.645161290322581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Statistics!$A$88:$A$97</c:f>
              <c:strCache>
                <c:ptCount val="10"/>
                <c:pt idx="0">
                  <c:v>&lt;10%</c:v>
                </c:pt>
                <c:pt idx="1">
                  <c:v>&lt;20%</c:v>
                </c:pt>
                <c:pt idx="2">
                  <c:v>&lt;30%</c:v>
                </c:pt>
                <c:pt idx="3">
                  <c:v>&lt;40%</c:v>
                </c:pt>
                <c:pt idx="4">
                  <c:v>&lt;50%</c:v>
                </c:pt>
                <c:pt idx="5">
                  <c:v>&gt;50%</c:v>
                </c:pt>
                <c:pt idx="6">
                  <c:v>&gt;60%</c:v>
                </c:pt>
                <c:pt idx="7">
                  <c:v>&gt;70%</c:v>
                </c:pt>
                <c:pt idx="8">
                  <c:v>&gt;80%</c:v>
                </c:pt>
                <c:pt idx="9">
                  <c:v>&gt;90%</c:v>
                </c:pt>
              </c:strCache>
            </c:strRef>
          </c:cat>
          <c:val>
            <c:numRef>
              <c:f>Statistics!$B$88:$B$97</c:f>
              <c:numCache>
                <c:formatCode>#,##0</c:formatCode>
                <c:ptCount val="10"/>
                <c:pt idx="0">
                  <c:v>7.0</c:v>
                </c:pt>
                <c:pt idx="1">
                  <c:v>184.0</c:v>
                </c:pt>
                <c:pt idx="2">
                  <c:v>582.0</c:v>
                </c:pt>
                <c:pt idx="3">
                  <c:v>962.0</c:v>
                </c:pt>
                <c:pt idx="4">
                  <c:v>832.0</c:v>
                </c:pt>
                <c:pt idx="5">
                  <c:v>387.0</c:v>
                </c:pt>
                <c:pt idx="6">
                  <c:v>116.0</c:v>
                </c:pt>
                <c:pt idx="7">
                  <c:v>33.0</c:v>
                </c:pt>
                <c:pt idx="8">
                  <c:v>14.0</c:v>
                </c:pt>
                <c:pt idx="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58026392"/>
        <c:axId val="1857616808"/>
      </c:barChart>
      <c:catAx>
        <c:axId val="18580263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rPr lang="en-US"/>
                  <a:t>% Vote</a:t>
                </a:r>
              </a:p>
            </c:rich>
          </c:tx>
          <c:layout>
            <c:manualLayout>
              <c:xMode val="edge"/>
              <c:yMode val="edge"/>
              <c:x val="0.532915564429998"/>
              <c:y val="0.91495601173020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18576168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576168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rPr lang="en-US"/>
                  <a:t>Number Counties</a:t>
                </a:r>
              </a:p>
            </c:rich>
          </c:tx>
          <c:layout>
            <c:manualLayout>
              <c:xMode val="edge"/>
              <c:yMode val="edge"/>
              <c:x val="0.0407523666917058"/>
              <c:y val="0.36656891495601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1858026392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75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75" b="1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r>
              <a:rPr lang="en-US"/>
              <a:t>Bush</a:t>
            </a:r>
          </a:p>
        </c:rich>
      </c:tx>
      <c:layout>
        <c:manualLayout>
          <c:xMode val="edge"/>
          <c:yMode val="edge"/>
          <c:x val="0.454545828192265"/>
          <c:y val="0.03225806451612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956417163511"/>
          <c:y val="0.158357771260997"/>
          <c:w val="0.734007337377138"/>
          <c:h val="0.648093841642229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0000DD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Statistics!$A$88:$A$97</c:f>
              <c:strCache>
                <c:ptCount val="10"/>
                <c:pt idx="0">
                  <c:v>&lt;10%</c:v>
                </c:pt>
                <c:pt idx="1">
                  <c:v>&lt;20%</c:v>
                </c:pt>
                <c:pt idx="2">
                  <c:v>&lt;30%</c:v>
                </c:pt>
                <c:pt idx="3">
                  <c:v>&lt;40%</c:v>
                </c:pt>
                <c:pt idx="4">
                  <c:v>&lt;50%</c:v>
                </c:pt>
                <c:pt idx="5">
                  <c:v>&gt;50%</c:v>
                </c:pt>
                <c:pt idx="6">
                  <c:v>&gt;60%</c:v>
                </c:pt>
                <c:pt idx="7">
                  <c:v>&gt;70%</c:v>
                </c:pt>
                <c:pt idx="8">
                  <c:v>&gt;80%</c:v>
                </c:pt>
                <c:pt idx="9">
                  <c:v>&gt;90%</c:v>
                </c:pt>
              </c:strCache>
            </c:strRef>
          </c:cat>
          <c:val>
            <c:numRef>
              <c:f>Statistics!$C$88:$C$97</c:f>
              <c:numCache>
                <c:formatCode>#,##0</c:formatCode>
                <c:ptCount val="10"/>
                <c:pt idx="0">
                  <c:v>0.0</c:v>
                </c:pt>
                <c:pt idx="1">
                  <c:v>14.0</c:v>
                </c:pt>
                <c:pt idx="2">
                  <c:v>40.0</c:v>
                </c:pt>
                <c:pt idx="3">
                  <c:v>132.0</c:v>
                </c:pt>
                <c:pt idx="4">
                  <c:v>424.0</c:v>
                </c:pt>
                <c:pt idx="5">
                  <c:v>867.0</c:v>
                </c:pt>
                <c:pt idx="6">
                  <c:v>942.0</c:v>
                </c:pt>
                <c:pt idx="7">
                  <c:v>543.0</c:v>
                </c:pt>
                <c:pt idx="8">
                  <c:v>149.0</c:v>
                </c:pt>
                <c:pt idx="9">
                  <c:v>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56777000"/>
        <c:axId val="-2071811320"/>
      </c:barChart>
      <c:catAx>
        <c:axId val="18567770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rPr lang="en-US"/>
                  <a:t>% Vote</a:t>
                </a:r>
              </a:p>
            </c:rich>
          </c:tx>
          <c:layout>
            <c:manualLayout>
              <c:xMode val="edge"/>
              <c:yMode val="edge"/>
              <c:x val="0.535353975426445"/>
              <c:y val="0.91495601173020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-20718113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-20718113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rPr lang="en-US"/>
                  <a:t>Number Counties</a:t>
                </a:r>
              </a:p>
            </c:rich>
          </c:tx>
          <c:layout>
            <c:manualLayout>
              <c:xMode val="edge"/>
              <c:yMode val="edge"/>
              <c:x val="0.0437710797518477"/>
              <c:y val="0.363636363636364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185677700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75" b="1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r>
              <a:rPr lang="en-US"/>
              <a:t>Nader</a:t>
            </a:r>
          </a:p>
        </c:rich>
      </c:tx>
      <c:layout>
        <c:manualLayout>
          <c:xMode val="edge"/>
          <c:yMode val="edge"/>
          <c:x val="0.442953745926204"/>
          <c:y val="0.03225806451612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28188293355923"/>
          <c:y val="0.158357771260997"/>
          <c:w val="0.734900533013929"/>
          <c:h val="0.648093841642229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006411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Statistics!$A$88:$A$97</c:f>
              <c:strCache>
                <c:ptCount val="10"/>
                <c:pt idx="0">
                  <c:v>&lt;10%</c:v>
                </c:pt>
                <c:pt idx="1">
                  <c:v>&lt;20%</c:v>
                </c:pt>
                <c:pt idx="2">
                  <c:v>&lt;30%</c:v>
                </c:pt>
                <c:pt idx="3">
                  <c:v>&lt;40%</c:v>
                </c:pt>
                <c:pt idx="4">
                  <c:v>&lt;50%</c:v>
                </c:pt>
                <c:pt idx="5">
                  <c:v>&gt;50%</c:v>
                </c:pt>
                <c:pt idx="6">
                  <c:v>&gt;60%</c:v>
                </c:pt>
                <c:pt idx="7">
                  <c:v>&gt;70%</c:v>
                </c:pt>
                <c:pt idx="8">
                  <c:v>&gt;80%</c:v>
                </c:pt>
                <c:pt idx="9">
                  <c:v>&gt;90%</c:v>
                </c:pt>
              </c:strCache>
            </c:strRef>
          </c:cat>
          <c:val>
            <c:numRef>
              <c:f>Statistics!$D$88:$D$97</c:f>
              <c:numCache>
                <c:formatCode>#,##0</c:formatCode>
                <c:ptCount val="10"/>
                <c:pt idx="0">
                  <c:v>3117.0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74187064"/>
        <c:axId val="1896172456"/>
      </c:barChart>
      <c:catAx>
        <c:axId val="19741870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rPr lang="en-US"/>
                  <a:t>% Vote</a:t>
                </a:r>
              </a:p>
            </c:rich>
          </c:tx>
          <c:layout>
            <c:manualLayout>
              <c:xMode val="edge"/>
              <c:yMode val="edge"/>
              <c:x val="0.533557921229291"/>
              <c:y val="0.91495601173020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189617245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89617245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rPr lang="en-US"/>
                  <a:t>Number Counties</a:t>
                </a:r>
              </a:p>
            </c:rich>
          </c:tx>
          <c:layout>
            <c:manualLayout>
              <c:xMode val="edge"/>
              <c:yMode val="edge"/>
              <c:x val="0.0436242325533383"/>
              <c:y val="0.363636363636364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197418706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r>
              <a:rPr lang="en-US"/>
              <a:t>Number of Counties by %Vote</a:t>
            </a:r>
          </a:p>
        </c:rich>
      </c:tx>
      <c:layout>
        <c:manualLayout>
          <c:xMode val="edge"/>
          <c:yMode val="edge"/>
          <c:x val="0.287411509717078"/>
          <c:y val="0.0321637656505317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1520517857531"/>
          <c:y val="0.160818828252659"/>
          <c:w val="0.812353192754054"/>
          <c:h val="0.646199291706137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Statistics!$A$88:$A$97</c:f>
              <c:strCache>
                <c:ptCount val="10"/>
                <c:pt idx="0">
                  <c:v>&lt;10%</c:v>
                </c:pt>
                <c:pt idx="1">
                  <c:v>&lt;20%</c:v>
                </c:pt>
                <c:pt idx="2">
                  <c:v>&lt;30%</c:v>
                </c:pt>
                <c:pt idx="3">
                  <c:v>&lt;40%</c:v>
                </c:pt>
                <c:pt idx="4">
                  <c:v>&lt;50%</c:v>
                </c:pt>
                <c:pt idx="5">
                  <c:v>&gt;50%</c:v>
                </c:pt>
                <c:pt idx="6">
                  <c:v>&gt;60%</c:v>
                </c:pt>
                <c:pt idx="7">
                  <c:v>&gt;70%</c:v>
                </c:pt>
                <c:pt idx="8">
                  <c:v>&gt;80%</c:v>
                </c:pt>
                <c:pt idx="9">
                  <c:v>&gt;90%</c:v>
                </c:pt>
              </c:strCache>
            </c:strRef>
          </c:cat>
          <c:val>
            <c:numRef>
              <c:f>Statistics!$B$88:$B$97</c:f>
              <c:numCache>
                <c:formatCode>#,##0</c:formatCode>
                <c:ptCount val="10"/>
                <c:pt idx="0">
                  <c:v>7.0</c:v>
                </c:pt>
                <c:pt idx="1">
                  <c:v>184.0</c:v>
                </c:pt>
                <c:pt idx="2">
                  <c:v>582.0</c:v>
                </c:pt>
                <c:pt idx="3">
                  <c:v>962.0</c:v>
                </c:pt>
                <c:pt idx="4">
                  <c:v>832.0</c:v>
                </c:pt>
                <c:pt idx="5">
                  <c:v>387.0</c:v>
                </c:pt>
                <c:pt idx="6">
                  <c:v>116.0</c:v>
                </c:pt>
                <c:pt idx="7">
                  <c:v>33.0</c:v>
                </c:pt>
                <c:pt idx="8">
                  <c:v>14.0</c:v>
                </c:pt>
                <c:pt idx="9">
                  <c:v>0.0</c:v>
                </c:pt>
              </c:numCache>
            </c:numRef>
          </c:val>
        </c:ser>
        <c:ser>
          <c:idx val="1"/>
          <c:order val="1"/>
          <c:spPr>
            <a:solidFill>
              <a:srgbClr val="0000DD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Statistics!$A$88:$A$97</c:f>
              <c:strCache>
                <c:ptCount val="10"/>
                <c:pt idx="0">
                  <c:v>&lt;10%</c:v>
                </c:pt>
                <c:pt idx="1">
                  <c:v>&lt;20%</c:v>
                </c:pt>
                <c:pt idx="2">
                  <c:v>&lt;30%</c:v>
                </c:pt>
                <c:pt idx="3">
                  <c:v>&lt;40%</c:v>
                </c:pt>
                <c:pt idx="4">
                  <c:v>&lt;50%</c:v>
                </c:pt>
                <c:pt idx="5">
                  <c:v>&gt;50%</c:v>
                </c:pt>
                <c:pt idx="6">
                  <c:v>&gt;60%</c:v>
                </c:pt>
                <c:pt idx="7">
                  <c:v>&gt;70%</c:v>
                </c:pt>
                <c:pt idx="8">
                  <c:v>&gt;80%</c:v>
                </c:pt>
                <c:pt idx="9">
                  <c:v>&gt;90%</c:v>
                </c:pt>
              </c:strCache>
            </c:strRef>
          </c:cat>
          <c:val>
            <c:numRef>
              <c:f>Statistics!$C$88:$C$97</c:f>
              <c:numCache>
                <c:formatCode>#,##0</c:formatCode>
                <c:ptCount val="10"/>
                <c:pt idx="0">
                  <c:v>0.0</c:v>
                </c:pt>
                <c:pt idx="1">
                  <c:v>14.0</c:v>
                </c:pt>
                <c:pt idx="2">
                  <c:v>40.0</c:v>
                </c:pt>
                <c:pt idx="3">
                  <c:v>132.0</c:v>
                </c:pt>
                <c:pt idx="4">
                  <c:v>424.0</c:v>
                </c:pt>
                <c:pt idx="5">
                  <c:v>867.0</c:v>
                </c:pt>
                <c:pt idx="6">
                  <c:v>942.0</c:v>
                </c:pt>
                <c:pt idx="7">
                  <c:v>543.0</c:v>
                </c:pt>
                <c:pt idx="8">
                  <c:v>149.0</c:v>
                </c:pt>
                <c:pt idx="9">
                  <c:v>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73445560"/>
        <c:axId val="1973451608"/>
      </c:barChart>
      <c:catAx>
        <c:axId val="19734455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rPr lang="en-US"/>
                  <a:t>% Vote</a:t>
                </a:r>
              </a:p>
            </c:rich>
          </c:tx>
          <c:layout>
            <c:manualLayout>
              <c:xMode val="edge"/>
              <c:yMode val="edge"/>
              <c:x val="0.524941683036976"/>
              <c:y val="0.91520533169240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19734516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9734516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rPr lang="en-US"/>
                  <a:t>Number Counties</a:t>
                </a:r>
              </a:p>
            </c:rich>
          </c:tx>
          <c:layout>
            <c:manualLayout>
              <c:xMode val="edge"/>
              <c:yMode val="edge"/>
              <c:x val="0.0308789225315868"/>
              <c:y val="0.36549733693786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197344556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0" Type="http://schemas.openxmlformats.org/officeDocument/2006/relationships/chart" Target="../charts/chart10.xml"/><Relationship Id="rId11" Type="http://schemas.openxmlformats.org/officeDocument/2006/relationships/chart" Target="../charts/chart11.xml"/><Relationship Id="rId12" Type="http://schemas.openxmlformats.org/officeDocument/2006/relationships/chart" Target="../charts/chart12.xml"/><Relationship Id="rId13" Type="http://schemas.openxmlformats.org/officeDocument/2006/relationships/chart" Target="../charts/chart13.xml"/><Relationship Id="rId14" Type="http://schemas.openxmlformats.org/officeDocument/2006/relationships/chart" Target="../charts/chart14.xml"/><Relationship Id="rId15" Type="http://schemas.openxmlformats.org/officeDocument/2006/relationships/chart" Target="../charts/chart15.xml"/><Relationship Id="rId16" Type="http://schemas.openxmlformats.org/officeDocument/2006/relationships/chart" Target="../charts/chart16.xml"/><Relationship Id="rId17" Type="http://schemas.openxmlformats.org/officeDocument/2006/relationships/chart" Target="../charts/chart17.xml"/><Relationship Id="rId18" Type="http://schemas.openxmlformats.org/officeDocument/2006/relationships/chart" Target="../charts/chart18.xml"/><Relationship Id="rId19" Type="http://schemas.openxmlformats.org/officeDocument/2006/relationships/chart" Target="../charts/chart19.xml"/><Relationship Id="rId60" Type="http://schemas.openxmlformats.org/officeDocument/2006/relationships/chart" Target="../charts/chart60.xml"/><Relationship Id="rId61" Type="http://schemas.openxmlformats.org/officeDocument/2006/relationships/chart" Target="../charts/chart61.xml"/><Relationship Id="rId62" Type="http://schemas.openxmlformats.org/officeDocument/2006/relationships/chart" Target="../charts/chart62.xml"/><Relationship Id="rId63" Type="http://schemas.openxmlformats.org/officeDocument/2006/relationships/chart" Target="../charts/chart63.xml"/><Relationship Id="rId64" Type="http://schemas.openxmlformats.org/officeDocument/2006/relationships/chart" Target="../charts/chart64.xml"/><Relationship Id="rId65" Type="http://schemas.openxmlformats.org/officeDocument/2006/relationships/chart" Target="../charts/chart65.xml"/><Relationship Id="rId66" Type="http://schemas.openxmlformats.org/officeDocument/2006/relationships/chart" Target="../charts/chart66.xml"/><Relationship Id="rId67" Type="http://schemas.openxmlformats.org/officeDocument/2006/relationships/chart" Target="../charts/chart67.xml"/><Relationship Id="rId68" Type="http://schemas.openxmlformats.org/officeDocument/2006/relationships/chart" Target="../charts/chart68.xml"/><Relationship Id="rId69" Type="http://schemas.openxmlformats.org/officeDocument/2006/relationships/chart" Target="../charts/chart69.xml"/><Relationship Id="rId120" Type="http://schemas.openxmlformats.org/officeDocument/2006/relationships/chart" Target="../charts/chart120.xml"/><Relationship Id="rId121" Type="http://schemas.openxmlformats.org/officeDocument/2006/relationships/chart" Target="../charts/chart121.xml"/><Relationship Id="rId122" Type="http://schemas.openxmlformats.org/officeDocument/2006/relationships/chart" Target="../charts/chart122.xml"/><Relationship Id="rId123" Type="http://schemas.openxmlformats.org/officeDocument/2006/relationships/chart" Target="../charts/chart123.xml"/><Relationship Id="rId124" Type="http://schemas.openxmlformats.org/officeDocument/2006/relationships/chart" Target="../charts/chart124.xml"/><Relationship Id="rId125" Type="http://schemas.openxmlformats.org/officeDocument/2006/relationships/chart" Target="../charts/chart125.xml"/><Relationship Id="rId40" Type="http://schemas.openxmlformats.org/officeDocument/2006/relationships/chart" Target="../charts/chart40.xml"/><Relationship Id="rId41" Type="http://schemas.openxmlformats.org/officeDocument/2006/relationships/chart" Target="../charts/chart41.xml"/><Relationship Id="rId42" Type="http://schemas.openxmlformats.org/officeDocument/2006/relationships/chart" Target="../charts/chart42.xml"/><Relationship Id="rId90" Type="http://schemas.openxmlformats.org/officeDocument/2006/relationships/chart" Target="../charts/chart90.xml"/><Relationship Id="rId91" Type="http://schemas.openxmlformats.org/officeDocument/2006/relationships/chart" Target="../charts/chart91.xml"/><Relationship Id="rId92" Type="http://schemas.openxmlformats.org/officeDocument/2006/relationships/chart" Target="../charts/chart92.xml"/><Relationship Id="rId93" Type="http://schemas.openxmlformats.org/officeDocument/2006/relationships/chart" Target="../charts/chart93.xml"/><Relationship Id="rId94" Type="http://schemas.openxmlformats.org/officeDocument/2006/relationships/chart" Target="../charts/chart94.xml"/><Relationship Id="rId95" Type="http://schemas.openxmlformats.org/officeDocument/2006/relationships/chart" Target="../charts/chart95.xml"/><Relationship Id="rId96" Type="http://schemas.openxmlformats.org/officeDocument/2006/relationships/chart" Target="../charts/chart96.xml"/><Relationship Id="rId101" Type="http://schemas.openxmlformats.org/officeDocument/2006/relationships/chart" Target="../charts/chart101.xml"/><Relationship Id="rId102" Type="http://schemas.openxmlformats.org/officeDocument/2006/relationships/chart" Target="../charts/chart102.xml"/><Relationship Id="rId103" Type="http://schemas.openxmlformats.org/officeDocument/2006/relationships/chart" Target="../charts/chart103.xml"/><Relationship Id="rId104" Type="http://schemas.openxmlformats.org/officeDocument/2006/relationships/chart" Target="../charts/chart104.xml"/><Relationship Id="rId105" Type="http://schemas.openxmlformats.org/officeDocument/2006/relationships/chart" Target="../charts/chart105.xml"/><Relationship Id="rId106" Type="http://schemas.openxmlformats.org/officeDocument/2006/relationships/chart" Target="../charts/chart106.xml"/><Relationship Id="rId107" Type="http://schemas.openxmlformats.org/officeDocument/2006/relationships/chart" Target="../charts/chart107.xml"/><Relationship Id="rId108" Type="http://schemas.openxmlformats.org/officeDocument/2006/relationships/chart" Target="../charts/chart108.xml"/><Relationship Id="rId109" Type="http://schemas.openxmlformats.org/officeDocument/2006/relationships/chart" Target="../charts/chart109.xml"/><Relationship Id="rId97" Type="http://schemas.openxmlformats.org/officeDocument/2006/relationships/chart" Target="../charts/chart97.xml"/><Relationship Id="rId98" Type="http://schemas.openxmlformats.org/officeDocument/2006/relationships/chart" Target="../charts/chart98.xml"/><Relationship Id="rId99" Type="http://schemas.openxmlformats.org/officeDocument/2006/relationships/chart" Target="../charts/chart99.xml"/><Relationship Id="rId43" Type="http://schemas.openxmlformats.org/officeDocument/2006/relationships/chart" Target="../charts/chart43.xml"/><Relationship Id="rId44" Type="http://schemas.openxmlformats.org/officeDocument/2006/relationships/chart" Target="../charts/chart44.xml"/><Relationship Id="rId45" Type="http://schemas.openxmlformats.org/officeDocument/2006/relationships/chart" Target="../charts/chart45.xml"/><Relationship Id="rId46" Type="http://schemas.openxmlformats.org/officeDocument/2006/relationships/chart" Target="../charts/chart46.xml"/><Relationship Id="rId47" Type="http://schemas.openxmlformats.org/officeDocument/2006/relationships/chart" Target="../charts/chart47.xml"/><Relationship Id="rId48" Type="http://schemas.openxmlformats.org/officeDocument/2006/relationships/chart" Target="../charts/chart48.xml"/><Relationship Id="rId49" Type="http://schemas.openxmlformats.org/officeDocument/2006/relationships/chart" Target="../charts/chart49.xml"/><Relationship Id="rId100" Type="http://schemas.openxmlformats.org/officeDocument/2006/relationships/chart" Target="../charts/chart100.xml"/><Relationship Id="rId20" Type="http://schemas.openxmlformats.org/officeDocument/2006/relationships/chart" Target="../charts/chart20.xml"/><Relationship Id="rId21" Type="http://schemas.openxmlformats.org/officeDocument/2006/relationships/chart" Target="../charts/chart21.xml"/><Relationship Id="rId22" Type="http://schemas.openxmlformats.org/officeDocument/2006/relationships/chart" Target="../charts/chart22.xml"/><Relationship Id="rId70" Type="http://schemas.openxmlformats.org/officeDocument/2006/relationships/chart" Target="../charts/chart70.xml"/><Relationship Id="rId71" Type="http://schemas.openxmlformats.org/officeDocument/2006/relationships/chart" Target="../charts/chart71.xml"/><Relationship Id="rId72" Type="http://schemas.openxmlformats.org/officeDocument/2006/relationships/chart" Target="../charts/chart72.xml"/><Relationship Id="rId73" Type="http://schemas.openxmlformats.org/officeDocument/2006/relationships/chart" Target="../charts/chart73.xml"/><Relationship Id="rId74" Type="http://schemas.openxmlformats.org/officeDocument/2006/relationships/chart" Target="../charts/chart74.xml"/><Relationship Id="rId75" Type="http://schemas.openxmlformats.org/officeDocument/2006/relationships/chart" Target="../charts/chart75.xml"/><Relationship Id="rId76" Type="http://schemas.openxmlformats.org/officeDocument/2006/relationships/chart" Target="../charts/chart76.xml"/><Relationship Id="rId77" Type="http://schemas.openxmlformats.org/officeDocument/2006/relationships/chart" Target="../charts/chart77.xml"/><Relationship Id="rId78" Type="http://schemas.openxmlformats.org/officeDocument/2006/relationships/chart" Target="../charts/chart78.xml"/><Relationship Id="rId79" Type="http://schemas.openxmlformats.org/officeDocument/2006/relationships/chart" Target="../charts/chart79.xml"/><Relationship Id="rId23" Type="http://schemas.openxmlformats.org/officeDocument/2006/relationships/chart" Target="../charts/chart23.xml"/><Relationship Id="rId24" Type="http://schemas.openxmlformats.org/officeDocument/2006/relationships/chart" Target="../charts/chart24.xml"/><Relationship Id="rId25" Type="http://schemas.openxmlformats.org/officeDocument/2006/relationships/chart" Target="../charts/chart25.xml"/><Relationship Id="rId26" Type="http://schemas.openxmlformats.org/officeDocument/2006/relationships/chart" Target="../charts/chart26.xml"/><Relationship Id="rId27" Type="http://schemas.openxmlformats.org/officeDocument/2006/relationships/chart" Target="../charts/chart27.xml"/><Relationship Id="rId28" Type="http://schemas.openxmlformats.org/officeDocument/2006/relationships/chart" Target="../charts/chart28.xml"/><Relationship Id="rId29" Type="http://schemas.openxmlformats.org/officeDocument/2006/relationships/chart" Target="../charts/chart29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7" Type="http://schemas.openxmlformats.org/officeDocument/2006/relationships/chart" Target="../charts/chart7.xml"/><Relationship Id="rId8" Type="http://schemas.openxmlformats.org/officeDocument/2006/relationships/chart" Target="../charts/chart8.xml"/><Relationship Id="rId9" Type="http://schemas.openxmlformats.org/officeDocument/2006/relationships/chart" Target="../charts/chart9.xml"/><Relationship Id="rId50" Type="http://schemas.openxmlformats.org/officeDocument/2006/relationships/chart" Target="../charts/chart50.xml"/><Relationship Id="rId51" Type="http://schemas.openxmlformats.org/officeDocument/2006/relationships/chart" Target="../charts/chart51.xml"/><Relationship Id="rId52" Type="http://schemas.openxmlformats.org/officeDocument/2006/relationships/chart" Target="../charts/chart52.xml"/><Relationship Id="rId53" Type="http://schemas.openxmlformats.org/officeDocument/2006/relationships/chart" Target="../charts/chart53.xml"/><Relationship Id="rId54" Type="http://schemas.openxmlformats.org/officeDocument/2006/relationships/chart" Target="../charts/chart54.xml"/><Relationship Id="rId55" Type="http://schemas.openxmlformats.org/officeDocument/2006/relationships/chart" Target="../charts/chart55.xml"/><Relationship Id="rId56" Type="http://schemas.openxmlformats.org/officeDocument/2006/relationships/chart" Target="../charts/chart56.xml"/><Relationship Id="rId57" Type="http://schemas.openxmlformats.org/officeDocument/2006/relationships/chart" Target="../charts/chart57.xml"/><Relationship Id="rId58" Type="http://schemas.openxmlformats.org/officeDocument/2006/relationships/chart" Target="../charts/chart58.xml"/><Relationship Id="rId59" Type="http://schemas.openxmlformats.org/officeDocument/2006/relationships/chart" Target="../charts/chart59.xml"/><Relationship Id="rId110" Type="http://schemas.openxmlformats.org/officeDocument/2006/relationships/chart" Target="../charts/chart110.xml"/><Relationship Id="rId111" Type="http://schemas.openxmlformats.org/officeDocument/2006/relationships/chart" Target="../charts/chart111.xml"/><Relationship Id="rId112" Type="http://schemas.openxmlformats.org/officeDocument/2006/relationships/chart" Target="../charts/chart112.xml"/><Relationship Id="rId113" Type="http://schemas.openxmlformats.org/officeDocument/2006/relationships/chart" Target="../charts/chart113.xml"/><Relationship Id="rId114" Type="http://schemas.openxmlformats.org/officeDocument/2006/relationships/chart" Target="../charts/chart114.xml"/><Relationship Id="rId115" Type="http://schemas.openxmlformats.org/officeDocument/2006/relationships/chart" Target="../charts/chart115.xml"/><Relationship Id="rId116" Type="http://schemas.openxmlformats.org/officeDocument/2006/relationships/chart" Target="../charts/chart116.xml"/><Relationship Id="rId117" Type="http://schemas.openxmlformats.org/officeDocument/2006/relationships/chart" Target="../charts/chart117.xml"/><Relationship Id="rId118" Type="http://schemas.openxmlformats.org/officeDocument/2006/relationships/chart" Target="../charts/chart118.xml"/><Relationship Id="rId119" Type="http://schemas.openxmlformats.org/officeDocument/2006/relationships/chart" Target="../charts/chart119.xml"/><Relationship Id="rId30" Type="http://schemas.openxmlformats.org/officeDocument/2006/relationships/chart" Target="../charts/chart30.xml"/><Relationship Id="rId31" Type="http://schemas.openxmlformats.org/officeDocument/2006/relationships/chart" Target="../charts/chart31.xml"/><Relationship Id="rId32" Type="http://schemas.openxmlformats.org/officeDocument/2006/relationships/chart" Target="../charts/chart32.xml"/><Relationship Id="rId33" Type="http://schemas.openxmlformats.org/officeDocument/2006/relationships/chart" Target="../charts/chart33.xml"/><Relationship Id="rId34" Type="http://schemas.openxmlformats.org/officeDocument/2006/relationships/chart" Target="../charts/chart34.xml"/><Relationship Id="rId35" Type="http://schemas.openxmlformats.org/officeDocument/2006/relationships/chart" Target="../charts/chart35.xml"/><Relationship Id="rId36" Type="http://schemas.openxmlformats.org/officeDocument/2006/relationships/chart" Target="../charts/chart36.xml"/><Relationship Id="rId37" Type="http://schemas.openxmlformats.org/officeDocument/2006/relationships/chart" Target="../charts/chart37.xml"/><Relationship Id="rId38" Type="http://schemas.openxmlformats.org/officeDocument/2006/relationships/chart" Target="../charts/chart38.xml"/><Relationship Id="rId39" Type="http://schemas.openxmlformats.org/officeDocument/2006/relationships/chart" Target="../charts/chart39.xml"/><Relationship Id="rId80" Type="http://schemas.openxmlformats.org/officeDocument/2006/relationships/chart" Target="../charts/chart80.xml"/><Relationship Id="rId81" Type="http://schemas.openxmlformats.org/officeDocument/2006/relationships/chart" Target="../charts/chart81.xml"/><Relationship Id="rId82" Type="http://schemas.openxmlformats.org/officeDocument/2006/relationships/chart" Target="../charts/chart82.xml"/><Relationship Id="rId83" Type="http://schemas.openxmlformats.org/officeDocument/2006/relationships/chart" Target="../charts/chart83.xml"/><Relationship Id="rId84" Type="http://schemas.openxmlformats.org/officeDocument/2006/relationships/chart" Target="../charts/chart84.xml"/><Relationship Id="rId85" Type="http://schemas.openxmlformats.org/officeDocument/2006/relationships/chart" Target="../charts/chart85.xml"/><Relationship Id="rId86" Type="http://schemas.openxmlformats.org/officeDocument/2006/relationships/chart" Target="../charts/chart86.xml"/><Relationship Id="rId87" Type="http://schemas.openxmlformats.org/officeDocument/2006/relationships/chart" Target="../charts/chart87.xml"/><Relationship Id="rId88" Type="http://schemas.openxmlformats.org/officeDocument/2006/relationships/chart" Target="../charts/chart88.xml"/><Relationship Id="rId89" Type="http://schemas.openxmlformats.org/officeDocument/2006/relationships/chart" Target="../charts/chart89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8.xml"/><Relationship Id="rId4" Type="http://schemas.openxmlformats.org/officeDocument/2006/relationships/chart" Target="../charts/chart129.xml"/><Relationship Id="rId1" Type="http://schemas.openxmlformats.org/officeDocument/2006/relationships/chart" Target="../charts/chart126.xml"/><Relationship Id="rId2" Type="http://schemas.openxmlformats.org/officeDocument/2006/relationships/chart" Target="../charts/chart12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1</xdr:row>
      <xdr:rowOff>0</xdr:rowOff>
    </xdr:from>
    <xdr:to>
      <xdr:col>10</xdr:col>
      <xdr:colOff>2006600</xdr:colOff>
      <xdr:row>11</xdr:row>
      <xdr:rowOff>127000</xdr:rowOff>
    </xdr:to>
    <xdr:graphicFrame macro="">
      <xdr:nvGraphicFramePr>
        <xdr:cNvPr id="3131" name="Chart 5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1</xdr:row>
      <xdr:rowOff>0</xdr:rowOff>
    </xdr:from>
    <xdr:to>
      <xdr:col>11</xdr:col>
      <xdr:colOff>2006600</xdr:colOff>
      <xdr:row>11</xdr:row>
      <xdr:rowOff>127000</xdr:rowOff>
    </xdr:to>
    <xdr:graphicFrame macro="">
      <xdr:nvGraphicFramePr>
        <xdr:cNvPr id="3132" name="Chart 6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1</xdr:row>
      <xdr:rowOff>0</xdr:rowOff>
    </xdr:from>
    <xdr:to>
      <xdr:col>12</xdr:col>
      <xdr:colOff>2006600</xdr:colOff>
      <xdr:row>11</xdr:row>
      <xdr:rowOff>127000</xdr:rowOff>
    </xdr:to>
    <xdr:graphicFrame macro="">
      <xdr:nvGraphicFramePr>
        <xdr:cNvPr id="3133" name="Chart 6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0</xdr:colOff>
      <xdr:row>1</xdr:row>
      <xdr:rowOff>0</xdr:rowOff>
    </xdr:from>
    <xdr:to>
      <xdr:col>13</xdr:col>
      <xdr:colOff>2006600</xdr:colOff>
      <xdr:row>11</xdr:row>
      <xdr:rowOff>127000</xdr:rowOff>
    </xdr:to>
    <xdr:graphicFrame macro="">
      <xdr:nvGraphicFramePr>
        <xdr:cNvPr id="3134" name="Chart 6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0</xdr:colOff>
      <xdr:row>1</xdr:row>
      <xdr:rowOff>0</xdr:rowOff>
    </xdr:from>
    <xdr:to>
      <xdr:col>14</xdr:col>
      <xdr:colOff>2006600</xdr:colOff>
      <xdr:row>11</xdr:row>
      <xdr:rowOff>127000</xdr:rowOff>
    </xdr:to>
    <xdr:graphicFrame macro="">
      <xdr:nvGraphicFramePr>
        <xdr:cNvPr id="3135" name="Chart 6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0</xdr:colOff>
      <xdr:row>1</xdr:row>
      <xdr:rowOff>0</xdr:rowOff>
    </xdr:from>
    <xdr:to>
      <xdr:col>15</xdr:col>
      <xdr:colOff>2006600</xdr:colOff>
      <xdr:row>11</xdr:row>
      <xdr:rowOff>127000</xdr:rowOff>
    </xdr:to>
    <xdr:graphicFrame macro="">
      <xdr:nvGraphicFramePr>
        <xdr:cNvPr id="3136" name="Chart 6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0</xdr:colOff>
      <xdr:row>13</xdr:row>
      <xdr:rowOff>0</xdr:rowOff>
    </xdr:from>
    <xdr:to>
      <xdr:col>10</xdr:col>
      <xdr:colOff>2006600</xdr:colOff>
      <xdr:row>23</xdr:row>
      <xdr:rowOff>127000</xdr:rowOff>
    </xdr:to>
    <xdr:graphicFrame macro="">
      <xdr:nvGraphicFramePr>
        <xdr:cNvPr id="3137" name="Chart 6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11</xdr:col>
      <xdr:colOff>0</xdr:colOff>
      <xdr:row>13</xdr:row>
      <xdr:rowOff>0</xdr:rowOff>
    </xdr:from>
    <xdr:to>
      <xdr:col>11</xdr:col>
      <xdr:colOff>2006600</xdr:colOff>
      <xdr:row>23</xdr:row>
      <xdr:rowOff>127000</xdr:rowOff>
    </xdr:to>
    <xdr:graphicFrame macro="">
      <xdr:nvGraphicFramePr>
        <xdr:cNvPr id="3138" name="Chart 6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0</xdr:colOff>
      <xdr:row>13</xdr:row>
      <xdr:rowOff>0</xdr:rowOff>
    </xdr:from>
    <xdr:to>
      <xdr:col>12</xdr:col>
      <xdr:colOff>2006600</xdr:colOff>
      <xdr:row>23</xdr:row>
      <xdr:rowOff>127000</xdr:rowOff>
    </xdr:to>
    <xdr:graphicFrame macro="">
      <xdr:nvGraphicFramePr>
        <xdr:cNvPr id="3139" name="Chart 6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13</xdr:col>
      <xdr:colOff>0</xdr:colOff>
      <xdr:row>13</xdr:row>
      <xdr:rowOff>0</xdr:rowOff>
    </xdr:from>
    <xdr:to>
      <xdr:col>13</xdr:col>
      <xdr:colOff>2006600</xdr:colOff>
      <xdr:row>23</xdr:row>
      <xdr:rowOff>127000</xdr:rowOff>
    </xdr:to>
    <xdr:graphicFrame macro="">
      <xdr:nvGraphicFramePr>
        <xdr:cNvPr id="3140" name="Chart 6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14</xdr:col>
      <xdr:colOff>0</xdr:colOff>
      <xdr:row>13</xdr:row>
      <xdr:rowOff>0</xdr:rowOff>
    </xdr:from>
    <xdr:to>
      <xdr:col>14</xdr:col>
      <xdr:colOff>2006600</xdr:colOff>
      <xdr:row>23</xdr:row>
      <xdr:rowOff>127000</xdr:rowOff>
    </xdr:to>
    <xdr:graphicFrame macro="">
      <xdr:nvGraphicFramePr>
        <xdr:cNvPr id="3141" name="Chart 6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15</xdr:col>
      <xdr:colOff>0</xdr:colOff>
      <xdr:row>13</xdr:row>
      <xdr:rowOff>0</xdr:rowOff>
    </xdr:from>
    <xdr:to>
      <xdr:col>15</xdr:col>
      <xdr:colOff>2006600</xdr:colOff>
      <xdr:row>23</xdr:row>
      <xdr:rowOff>127000</xdr:rowOff>
    </xdr:to>
    <xdr:graphicFrame macro="">
      <xdr:nvGraphicFramePr>
        <xdr:cNvPr id="3142" name="Chart 7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10</xdr:col>
      <xdr:colOff>0</xdr:colOff>
      <xdr:row>25</xdr:row>
      <xdr:rowOff>0</xdr:rowOff>
    </xdr:from>
    <xdr:to>
      <xdr:col>10</xdr:col>
      <xdr:colOff>2006600</xdr:colOff>
      <xdr:row>35</xdr:row>
      <xdr:rowOff>127000</xdr:rowOff>
    </xdr:to>
    <xdr:graphicFrame macro="">
      <xdr:nvGraphicFramePr>
        <xdr:cNvPr id="3143" name="Chart 7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11</xdr:col>
      <xdr:colOff>0</xdr:colOff>
      <xdr:row>25</xdr:row>
      <xdr:rowOff>0</xdr:rowOff>
    </xdr:from>
    <xdr:to>
      <xdr:col>11</xdr:col>
      <xdr:colOff>2006600</xdr:colOff>
      <xdr:row>35</xdr:row>
      <xdr:rowOff>127000</xdr:rowOff>
    </xdr:to>
    <xdr:graphicFrame macro="">
      <xdr:nvGraphicFramePr>
        <xdr:cNvPr id="3144" name="Chart 7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12</xdr:col>
      <xdr:colOff>0</xdr:colOff>
      <xdr:row>25</xdr:row>
      <xdr:rowOff>0</xdr:rowOff>
    </xdr:from>
    <xdr:to>
      <xdr:col>12</xdr:col>
      <xdr:colOff>2006600</xdr:colOff>
      <xdr:row>35</xdr:row>
      <xdr:rowOff>127000</xdr:rowOff>
    </xdr:to>
    <xdr:graphicFrame macro="">
      <xdr:nvGraphicFramePr>
        <xdr:cNvPr id="3145" name="Chart 7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13</xdr:col>
      <xdr:colOff>0</xdr:colOff>
      <xdr:row>25</xdr:row>
      <xdr:rowOff>0</xdr:rowOff>
    </xdr:from>
    <xdr:to>
      <xdr:col>13</xdr:col>
      <xdr:colOff>2006600</xdr:colOff>
      <xdr:row>35</xdr:row>
      <xdr:rowOff>127000</xdr:rowOff>
    </xdr:to>
    <xdr:graphicFrame macro="">
      <xdr:nvGraphicFramePr>
        <xdr:cNvPr id="3146" name="Chart 7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14</xdr:col>
      <xdr:colOff>0</xdr:colOff>
      <xdr:row>25</xdr:row>
      <xdr:rowOff>0</xdr:rowOff>
    </xdr:from>
    <xdr:to>
      <xdr:col>14</xdr:col>
      <xdr:colOff>2006600</xdr:colOff>
      <xdr:row>35</xdr:row>
      <xdr:rowOff>127000</xdr:rowOff>
    </xdr:to>
    <xdr:graphicFrame macro="">
      <xdr:nvGraphicFramePr>
        <xdr:cNvPr id="3147" name="Chart 7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15</xdr:col>
      <xdr:colOff>0</xdr:colOff>
      <xdr:row>25</xdr:row>
      <xdr:rowOff>0</xdr:rowOff>
    </xdr:from>
    <xdr:to>
      <xdr:col>15</xdr:col>
      <xdr:colOff>2006600</xdr:colOff>
      <xdr:row>35</xdr:row>
      <xdr:rowOff>127000</xdr:rowOff>
    </xdr:to>
    <xdr:graphicFrame macro="">
      <xdr:nvGraphicFramePr>
        <xdr:cNvPr id="3148" name="Chart 7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10</xdr:col>
      <xdr:colOff>0</xdr:colOff>
      <xdr:row>37</xdr:row>
      <xdr:rowOff>0</xdr:rowOff>
    </xdr:from>
    <xdr:to>
      <xdr:col>10</xdr:col>
      <xdr:colOff>2006600</xdr:colOff>
      <xdr:row>47</xdr:row>
      <xdr:rowOff>127000</xdr:rowOff>
    </xdr:to>
    <xdr:graphicFrame macro="">
      <xdr:nvGraphicFramePr>
        <xdr:cNvPr id="3149" name="Chart 7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11</xdr:col>
      <xdr:colOff>0</xdr:colOff>
      <xdr:row>37</xdr:row>
      <xdr:rowOff>0</xdr:rowOff>
    </xdr:from>
    <xdr:to>
      <xdr:col>11</xdr:col>
      <xdr:colOff>2006600</xdr:colOff>
      <xdr:row>47</xdr:row>
      <xdr:rowOff>127000</xdr:rowOff>
    </xdr:to>
    <xdr:graphicFrame macro="">
      <xdr:nvGraphicFramePr>
        <xdr:cNvPr id="3150" name="Chart 7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12</xdr:col>
      <xdr:colOff>0</xdr:colOff>
      <xdr:row>37</xdr:row>
      <xdr:rowOff>0</xdr:rowOff>
    </xdr:from>
    <xdr:to>
      <xdr:col>12</xdr:col>
      <xdr:colOff>2006600</xdr:colOff>
      <xdr:row>47</xdr:row>
      <xdr:rowOff>127000</xdr:rowOff>
    </xdr:to>
    <xdr:graphicFrame macro="">
      <xdr:nvGraphicFramePr>
        <xdr:cNvPr id="3151" name="Chart 7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13</xdr:col>
      <xdr:colOff>0</xdr:colOff>
      <xdr:row>37</xdr:row>
      <xdr:rowOff>0</xdr:rowOff>
    </xdr:from>
    <xdr:to>
      <xdr:col>13</xdr:col>
      <xdr:colOff>2006600</xdr:colOff>
      <xdr:row>47</xdr:row>
      <xdr:rowOff>127000</xdr:rowOff>
    </xdr:to>
    <xdr:graphicFrame macro="">
      <xdr:nvGraphicFramePr>
        <xdr:cNvPr id="3152" name="Chart 8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14</xdr:col>
      <xdr:colOff>0</xdr:colOff>
      <xdr:row>37</xdr:row>
      <xdr:rowOff>0</xdr:rowOff>
    </xdr:from>
    <xdr:to>
      <xdr:col>14</xdr:col>
      <xdr:colOff>2006600</xdr:colOff>
      <xdr:row>47</xdr:row>
      <xdr:rowOff>127000</xdr:rowOff>
    </xdr:to>
    <xdr:graphicFrame macro="">
      <xdr:nvGraphicFramePr>
        <xdr:cNvPr id="3153" name="Chart 8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15</xdr:col>
      <xdr:colOff>0</xdr:colOff>
      <xdr:row>37</xdr:row>
      <xdr:rowOff>0</xdr:rowOff>
    </xdr:from>
    <xdr:to>
      <xdr:col>15</xdr:col>
      <xdr:colOff>2006600</xdr:colOff>
      <xdr:row>47</xdr:row>
      <xdr:rowOff>127000</xdr:rowOff>
    </xdr:to>
    <xdr:graphicFrame macro="">
      <xdr:nvGraphicFramePr>
        <xdr:cNvPr id="3154" name="Chart 8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10</xdr:col>
      <xdr:colOff>0</xdr:colOff>
      <xdr:row>49</xdr:row>
      <xdr:rowOff>0</xdr:rowOff>
    </xdr:from>
    <xdr:to>
      <xdr:col>10</xdr:col>
      <xdr:colOff>2006600</xdr:colOff>
      <xdr:row>59</xdr:row>
      <xdr:rowOff>127000</xdr:rowOff>
    </xdr:to>
    <xdr:graphicFrame macro="">
      <xdr:nvGraphicFramePr>
        <xdr:cNvPr id="3155" name="Chart 8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11</xdr:col>
      <xdr:colOff>0</xdr:colOff>
      <xdr:row>49</xdr:row>
      <xdr:rowOff>0</xdr:rowOff>
    </xdr:from>
    <xdr:to>
      <xdr:col>11</xdr:col>
      <xdr:colOff>2006600</xdr:colOff>
      <xdr:row>59</xdr:row>
      <xdr:rowOff>127000</xdr:rowOff>
    </xdr:to>
    <xdr:graphicFrame macro="">
      <xdr:nvGraphicFramePr>
        <xdr:cNvPr id="3157" name="Chart 8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12</xdr:col>
      <xdr:colOff>0</xdr:colOff>
      <xdr:row>49</xdr:row>
      <xdr:rowOff>0</xdr:rowOff>
    </xdr:from>
    <xdr:to>
      <xdr:col>12</xdr:col>
      <xdr:colOff>2006600</xdr:colOff>
      <xdr:row>59</xdr:row>
      <xdr:rowOff>127000</xdr:rowOff>
    </xdr:to>
    <xdr:graphicFrame macro="">
      <xdr:nvGraphicFramePr>
        <xdr:cNvPr id="3158" name="Chart 8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13</xdr:col>
      <xdr:colOff>0</xdr:colOff>
      <xdr:row>49</xdr:row>
      <xdr:rowOff>0</xdr:rowOff>
    </xdr:from>
    <xdr:to>
      <xdr:col>13</xdr:col>
      <xdr:colOff>2006600</xdr:colOff>
      <xdr:row>59</xdr:row>
      <xdr:rowOff>127000</xdr:rowOff>
    </xdr:to>
    <xdr:graphicFrame macro="">
      <xdr:nvGraphicFramePr>
        <xdr:cNvPr id="3159" name="Chart 8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14</xdr:col>
      <xdr:colOff>0</xdr:colOff>
      <xdr:row>49</xdr:row>
      <xdr:rowOff>0</xdr:rowOff>
    </xdr:from>
    <xdr:to>
      <xdr:col>14</xdr:col>
      <xdr:colOff>2006600</xdr:colOff>
      <xdr:row>59</xdr:row>
      <xdr:rowOff>127000</xdr:rowOff>
    </xdr:to>
    <xdr:graphicFrame macro="">
      <xdr:nvGraphicFramePr>
        <xdr:cNvPr id="3160" name="Chart 8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15</xdr:col>
      <xdr:colOff>0</xdr:colOff>
      <xdr:row>49</xdr:row>
      <xdr:rowOff>0</xdr:rowOff>
    </xdr:from>
    <xdr:to>
      <xdr:col>15</xdr:col>
      <xdr:colOff>2006600</xdr:colOff>
      <xdr:row>59</xdr:row>
      <xdr:rowOff>127000</xdr:rowOff>
    </xdr:to>
    <xdr:graphicFrame macro="">
      <xdr:nvGraphicFramePr>
        <xdr:cNvPr id="3161" name="Chart 8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4</xdr:col>
      <xdr:colOff>0</xdr:colOff>
      <xdr:row>57</xdr:row>
      <xdr:rowOff>0</xdr:rowOff>
    </xdr:from>
    <xdr:to>
      <xdr:col>6</xdr:col>
      <xdr:colOff>101600</xdr:colOff>
      <xdr:row>67</xdr:row>
      <xdr:rowOff>127000</xdr:rowOff>
    </xdr:to>
    <xdr:graphicFrame macro="">
      <xdr:nvGraphicFramePr>
        <xdr:cNvPr id="3162" name="Chart 9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7</xdr:col>
      <xdr:colOff>0</xdr:colOff>
      <xdr:row>57</xdr:row>
      <xdr:rowOff>0</xdr:rowOff>
    </xdr:from>
    <xdr:to>
      <xdr:col>9</xdr:col>
      <xdr:colOff>101600</xdr:colOff>
      <xdr:row>67</xdr:row>
      <xdr:rowOff>127000</xdr:rowOff>
    </xdr:to>
    <xdr:graphicFrame macro="">
      <xdr:nvGraphicFramePr>
        <xdr:cNvPr id="3164" name="Chart 9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10</xdr:col>
      <xdr:colOff>0</xdr:colOff>
      <xdr:row>61</xdr:row>
      <xdr:rowOff>0</xdr:rowOff>
    </xdr:from>
    <xdr:to>
      <xdr:col>10</xdr:col>
      <xdr:colOff>2006600</xdr:colOff>
      <xdr:row>71</xdr:row>
      <xdr:rowOff>127000</xdr:rowOff>
    </xdr:to>
    <xdr:graphicFrame macro="">
      <xdr:nvGraphicFramePr>
        <xdr:cNvPr id="3165" name="Chart 9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11</xdr:col>
      <xdr:colOff>0</xdr:colOff>
      <xdr:row>61</xdr:row>
      <xdr:rowOff>0</xdr:rowOff>
    </xdr:from>
    <xdr:to>
      <xdr:col>11</xdr:col>
      <xdr:colOff>2006600</xdr:colOff>
      <xdr:row>71</xdr:row>
      <xdr:rowOff>127000</xdr:rowOff>
    </xdr:to>
    <xdr:graphicFrame macro="">
      <xdr:nvGraphicFramePr>
        <xdr:cNvPr id="3166" name="Chart 9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12</xdr:col>
      <xdr:colOff>0</xdr:colOff>
      <xdr:row>61</xdr:row>
      <xdr:rowOff>0</xdr:rowOff>
    </xdr:from>
    <xdr:to>
      <xdr:col>12</xdr:col>
      <xdr:colOff>2006600</xdr:colOff>
      <xdr:row>71</xdr:row>
      <xdr:rowOff>127000</xdr:rowOff>
    </xdr:to>
    <xdr:graphicFrame macro="">
      <xdr:nvGraphicFramePr>
        <xdr:cNvPr id="3167" name="Chart 9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13</xdr:col>
      <xdr:colOff>0</xdr:colOff>
      <xdr:row>61</xdr:row>
      <xdr:rowOff>0</xdr:rowOff>
    </xdr:from>
    <xdr:to>
      <xdr:col>13</xdr:col>
      <xdr:colOff>2006600</xdr:colOff>
      <xdr:row>71</xdr:row>
      <xdr:rowOff>127000</xdr:rowOff>
    </xdr:to>
    <xdr:graphicFrame macro="">
      <xdr:nvGraphicFramePr>
        <xdr:cNvPr id="3168" name="Chart 9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14</xdr:col>
      <xdr:colOff>0</xdr:colOff>
      <xdr:row>61</xdr:row>
      <xdr:rowOff>0</xdr:rowOff>
    </xdr:from>
    <xdr:to>
      <xdr:col>14</xdr:col>
      <xdr:colOff>2006600</xdr:colOff>
      <xdr:row>71</xdr:row>
      <xdr:rowOff>127000</xdr:rowOff>
    </xdr:to>
    <xdr:graphicFrame macro="">
      <xdr:nvGraphicFramePr>
        <xdr:cNvPr id="3169" name="Chart 9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15</xdr:col>
      <xdr:colOff>0</xdr:colOff>
      <xdr:row>61</xdr:row>
      <xdr:rowOff>0</xdr:rowOff>
    </xdr:from>
    <xdr:to>
      <xdr:col>15</xdr:col>
      <xdr:colOff>2006600</xdr:colOff>
      <xdr:row>71</xdr:row>
      <xdr:rowOff>127000</xdr:rowOff>
    </xdr:to>
    <xdr:graphicFrame macro="">
      <xdr:nvGraphicFramePr>
        <xdr:cNvPr id="3170" name="Chart 9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10</xdr:col>
      <xdr:colOff>0</xdr:colOff>
      <xdr:row>73</xdr:row>
      <xdr:rowOff>0</xdr:rowOff>
    </xdr:from>
    <xdr:to>
      <xdr:col>10</xdr:col>
      <xdr:colOff>2006600</xdr:colOff>
      <xdr:row>83</xdr:row>
      <xdr:rowOff>127000</xdr:rowOff>
    </xdr:to>
    <xdr:graphicFrame macro="">
      <xdr:nvGraphicFramePr>
        <xdr:cNvPr id="3171" name="Chart 9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11</xdr:col>
      <xdr:colOff>0</xdr:colOff>
      <xdr:row>73</xdr:row>
      <xdr:rowOff>0</xdr:rowOff>
    </xdr:from>
    <xdr:to>
      <xdr:col>11</xdr:col>
      <xdr:colOff>2006600</xdr:colOff>
      <xdr:row>83</xdr:row>
      <xdr:rowOff>127000</xdr:rowOff>
    </xdr:to>
    <xdr:graphicFrame macro="">
      <xdr:nvGraphicFramePr>
        <xdr:cNvPr id="3172" name="Chart 10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12</xdr:col>
      <xdr:colOff>0</xdr:colOff>
      <xdr:row>73</xdr:row>
      <xdr:rowOff>0</xdr:rowOff>
    </xdr:from>
    <xdr:to>
      <xdr:col>12</xdr:col>
      <xdr:colOff>2006600</xdr:colOff>
      <xdr:row>83</xdr:row>
      <xdr:rowOff>127000</xdr:rowOff>
    </xdr:to>
    <xdr:graphicFrame macro="">
      <xdr:nvGraphicFramePr>
        <xdr:cNvPr id="3173" name="Chart 10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13</xdr:col>
      <xdr:colOff>0</xdr:colOff>
      <xdr:row>73</xdr:row>
      <xdr:rowOff>0</xdr:rowOff>
    </xdr:from>
    <xdr:to>
      <xdr:col>13</xdr:col>
      <xdr:colOff>2006600</xdr:colOff>
      <xdr:row>83</xdr:row>
      <xdr:rowOff>127000</xdr:rowOff>
    </xdr:to>
    <xdr:graphicFrame macro="">
      <xdr:nvGraphicFramePr>
        <xdr:cNvPr id="3174" name="Chart 10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14</xdr:col>
      <xdr:colOff>0</xdr:colOff>
      <xdr:row>73</xdr:row>
      <xdr:rowOff>0</xdr:rowOff>
    </xdr:from>
    <xdr:to>
      <xdr:col>14</xdr:col>
      <xdr:colOff>2006600</xdr:colOff>
      <xdr:row>83</xdr:row>
      <xdr:rowOff>127000</xdr:rowOff>
    </xdr:to>
    <xdr:graphicFrame macro="">
      <xdr:nvGraphicFramePr>
        <xdr:cNvPr id="3175" name="Chart 10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15</xdr:col>
      <xdr:colOff>0</xdr:colOff>
      <xdr:row>73</xdr:row>
      <xdr:rowOff>0</xdr:rowOff>
    </xdr:from>
    <xdr:to>
      <xdr:col>15</xdr:col>
      <xdr:colOff>2006600</xdr:colOff>
      <xdr:row>83</xdr:row>
      <xdr:rowOff>127000</xdr:rowOff>
    </xdr:to>
    <xdr:graphicFrame macro="">
      <xdr:nvGraphicFramePr>
        <xdr:cNvPr id="3176" name="Chart 10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10</xdr:col>
      <xdr:colOff>0</xdr:colOff>
      <xdr:row>85</xdr:row>
      <xdr:rowOff>0</xdr:rowOff>
    </xdr:from>
    <xdr:to>
      <xdr:col>10</xdr:col>
      <xdr:colOff>2006600</xdr:colOff>
      <xdr:row>95</xdr:row>
      <xdr:rowOff>127000</xdr:rowOff>
    </xdr:to>
    <xdr:graphicFrame macro="">
      <xdr:nvGraphicFramePr>
        <xdr:cNvPr id="3177" name="Chart 10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11</xdr:col>
      <xdr:colOff>0</xdr:colOff>
      <xdr:row>85</xdr:row>
      <xdr:rowOff>0</xdr:rowOff>
    </xdr:from>
    <xdr:to>
      <xdr:col>11</xdr:col>
      <xdr:colOff>2006600</xdr:colOff>
      <xdr:row>95</xdr:row>
      <xdr:rowOff>127000</xdr:rowOff>
    </xdr:to>
    <xdr:graphicFrame macro="">
      <xdr:nvGraphicFramePr>
        <xdr:cNvPr id="3178" name="Chart 10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12</xdr:col>
      <xdr:colOff>0</xdr:colOff>
      <xdr:row>85</xdr:row>
      <xdr:rowOff>0</xdr:rowOff>
    </xdr:from>
    <xdr:to>
      <xdr:col>12</xdr:col>
      <xdr:colOff>2006600</xdr:colOff>
      <xdr:row>95</xdr:row>
      <xdr:rowOff>127000</xdr:rowOff>
    </xdr:to>
    <xdr:graphicFrame macro="">
      <xdr:nvGraphicFramePr>
        <xdr:cNvPr id="3179" name="Chart 10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13</xdr:col>
      <xdr:colOff>0</xdr:colOff>
      <xdr:row>85</xdr:row>
      <xdr:rowOff>0</xdr:rowOff>
    </xdr:from>
    <xdr:to>
      <xdr:col>13</xdr:col>
      <xdr:colOff>2006600</xdr:colOff>
      <xdr:row>95</xdr:row>
      <xdr:rowOff>127000</xdr:rowOff>
    </xdr:to>
    <xdr:graphicFrame macro="">
      <xdr:nvGraphicFramePr>
        <xdr:cNvPr id="3180" name="Chart 10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14</xdr:col>
      <xdr:colOff>0</xdr:colOff>
      <xdr:row>85</xdr:row>
      <xdr:rowOff>0</xdr:rowOff>
    </xdr:from>
    <xdr:to>
      <xdr:col>14</xdr:col>
      <xdr:colOff>2006600</xdr:colOff>
      <xdr:row>95</xdr:row>
      <xdr:rowOff>127000</xdr:rowOff>
    </xdr:to>
    <xdr:graphicFrame macro="">
      <xdr:nvGraphicFramePr>
        <xdr:cNvPr id="3181" name="Chart 10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15</xdr:col>
      <xdr:colOff>0</xdr:colOff>
      <xdr:row>85</xdr:row>
      <xdr:rowOff>0</xdr:rowOff>
    </xdr:from>
    <xdr:to>
      <xdr:col>15</xdr:col>
      <xdr:colOff>2006600</xdr:colOff>
      <xdr:row>95</xdr:row>
      <xdr:rowOff>127000</xdr:rowOff>
    </xdr:to>
    <xdr:graphicFrame macro="">
      <xdr:nvGraphicFramePr>
        <xdr:cNvPr id="3182" name="Chart 1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10</xdr:col>
      <xdr:colOff>0</xdr:colOff>
      <xdr:row>97</xdr:row>
      <xdr:rowOff>0</xdr:rowOff>
    </xdr:from>
    <xdr:to>
      <xdr:col>10</xdr:col>
      <xdr:colOff>2006600</xdr:colOff>
      <xdr:row>107</xdr:row>
      <xdr:rowOff>127000</xdr:rowOff>
    </xdr:to>
    <xdr:graphicFrame macro="">
      <xdr:nvGraphicFramePr>
        <xdr:cNvPr id="3183" name="Chart 1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11</xdr:col>
      <xdr:colOff>0</xdr:colOff>
      <xdr:row>97</xdr:row>
      <xdr:rowOff>0</xdr:rowOff>
    </xdr:from>
    <xdr:to>
      <xdr:col>11</xdr:col>
      <xdr:colOff>2006600</xdr:colOff>
      <xdr:row>107</xdr:row>
      <xdr:rowOff>127000</xdr:rowOff>
    </xdr:to>
    <xdr:graphicFrame macro="">
      <xdr:nvGraphicFramePr>
        <xdr:cNvPr id="3184" name="Chart 1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12</xdr:col>
      <xdr:colOff>0</xdr:colOff>
      <xdr:row>97</xdr:row>
      <xdr:rowOff>0</xdr:rowOff>
    </xdr:from>
    <xdr:to>
      <xdr:col>12</xdr:col>
      <xdr:colOff>2006600</xdr:colOff>
      <xdr:row>107</xdr:row>
      <xdr:rowOff>127000</xdr:rowOff>
    </xdr:to>
    <xdr:graphicFrame macro="">
      <xdr:nvGraphicFramePr>
        <xdr:cNvPr id="3185" name="Chart 1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4</xdr:col>
      <xdr:colOff>0</xdr:colOff>
      <xdr:row>68</xdr:row>
      <xdr:rowOff>12700</xdr:rowOff>
    </xdr:from>
    <xdr:to>
      <xdr:col>9</xdr:col>
      <xdr:colOff>889000</xdr:colOff>
      <xdr:row>83</xdr:row>
      <xdr:rowOff>12700</xdr:rowOff>
    </xdr:to>
    <xdr:graphicFrame macro="">
      <xdr:nvGraphicFramePr>
        <xdr:cNvPr id="3186" name="Chart 1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7</xdr:col>
      <xdr:colOff>25400</xdr:colOff>
      <xdr:row>85</xdr:row>
      <xdr:rowOff>12700</xdr:rowOff>
    </xdr:from>
    <xdr:to>
      <xdr:col>8</xdr:col>
      <xdr:colOff>838200</xdr:colOff>
      <xdr:row>95</xdr:row>
      <xdr:rowOff>0</xdr:rowOff>
    </xdr:to>
    <xdr:graphicFrame macro="">
      <xdr:nvGraphicFramePr>
        <xdr:cNvPr id="3187" name="Chart 1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7</xdr:col>
      <xdr:colOff>0</xdr:colOff>
      <xdr:row>98</xdr:row>
      <xdr:rowOff>0</xdr:rowOff>
    </xdr:from>
    <xdr:to>
      <xdr:col>9</xdr:col>
      <xdr:colOff>101600</xdr:colOff>
      <xdr:row>108</xdr:row>
      <xdr:rowOff>127000</xdr:rowOff>
    </xdr:to>
    <xdr:graphicFrame macro="">
      <xdr:nvGraphicFramePr>
        <xdr:cNvPr id="3189" name="Chart 1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7</xdr:col>
      <xdr:colOff>0</xdr:colOff>
      <xdr:row>110</xdr:row>
      <xdr:rowOff>0</xdr:rowOff>
    </xdr:from>
    <xdr:to>
      <xdr:col>9</xdr:col>
      <xdr:colOff>101600</xdr:colOff>
      <xdr:row>120</xdr:row>
      <xdr:rowOff>127000</xdr:rowOff>
    </xdr:to>
    <xdr:graphicFrame macro="">
      <xdr:nvGraphicFramePr>
        <xdr:cNvPr id="3190" name="Chart 11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7</xdr:col>
      <xdr:colOff>0</xdr:colOff>
      <xdr:row>122</xdr:row>
      <xdr:rowOff>0</xdr:rowOff>
    </xdr:from>
    <xdr:to>
      <xdr:col>9</xdr:col>
      <xdr:colOff>101600</xdr:colOff>
      <xdr:row>132</xdr:row>
      <xdr:rowOff>127000</xdr:rowOff>
    </xdr:to>
    <xdr:graphicFrame macro="">
      <xdr:nvGraphicFramePr>
        <xdr:cNvPr id="3191" name="Chart 1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10</xdr:col>
      <xdr:colOff>0</xdr:colOff>
      <xdr:row>176</xdr:row>
      <xdr:rowOff>12700</xdr:rowOff>
    </xdr:from>
    <xdr:to>
      <xdr:col>11</xdr:col>
      <xdr:colOff>0</xdr:colOff>
      <xdr:row>186</xdr:row>
      <xdr:rowOff>139700</xdr:rowOff>
    </xdr:to>
    <xdr:graphicFrame macro="">
      <xdr:nvGraphicFramePr>
        <xdr:cNvPr id="3192" name="Chart 1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11</xdr:col>
      <xdr:colOff>0</xdr:colOff>
      <xdr:row>176</xdr:row>
      <xdr:rowOff>12700</xdr:rowOff>
    </xdr:from>
    <xdr:to>
      <xdr:col>12</xdr:col>
      <xdr:colOff>0</xdr:colOff>
      <xdr:row>186</xdr:row>
      <xdr:rowOff>139700</xdr:rowOff>
    </xdr:to>
    <xdr:graphicFrame macro="">
      <xdr:nvGraphicFramePr>
        <xdr:cNvPr id="3193" name="Chart 1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  <xdr:twoCellAnchor>
    <xdr:from>
      <xdr:col>12</xdr:col>
      <xdr:colOff>0</xdr:colOff>
      <xdr:row>176</xdr:row>
      <xdr:rowOff>12700</xdr:rowOff>
    </xdr:from>
    <xdr:to>
      <xdr:col>13</xdr:col>
      <xdr:colOff>0</xdr:colOff>
      <xdr:row>186</xdr:row>
      <xdr:rowOff>139700</xdr:rowOff>
    </xdr:to>
    <xdr:graphicFrame macro="">
      <xdr:nvGraphicFramePr>
        <xdr:cNvPr id="3194" name="Chart 1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xdr:graphicFrame>
    <xdr:clientData/>
  </xdr:twoCellAnchor>
  <xdr:twoCellAnchor>
    <xdr:from>
      <xdr:col>13</xdr:col>
      <xdr:colOff>0</xdr:colOff>
      <xdr:row>176</xdr:row>
      <xdr:rowOff>12700</xdr:rowOff>
    </xdr:from>
    <xdr:to>
      <xdr:col>14</xdr:col>
      <xdr:colOff>0</xdr:colOff>
      <xdr:row>186</xdr:row>
      <xdr:rowOff>139700</xdr:rowOff>
    </xdr:to>
    <xdr:graphicFrame macro="">
      <xdr:nvGraphicFramePr>
        <xdr:cNvPr id="3195" name="Chart 1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xdr:graphicFrame>
    <xdr:clientData/>
  </xdr:twoCellAnchor>
  <xdr:twoCellAnchor>
    <xdr:from>
      <xdr:col>14</xdr:col>
      <xdr:colOff>0</xdr:colOff>
      <xdr:row>176</xdr:row>
      <xdr:rowOff>12700</xdr:rowOff>
    </xdr:from>
    <xdr:to>
      <xdr:col>15</xdr:col>
      <xdr:colOff>0</xdr:colOff>
      <xdr:row>186</xdr:row>
      <xdr:rowOff>139700</xdr:rowOff>
    </xdr:to>
    <xdr:graphicFrame macro="">
      <xdr:nvGraphicFramePr>
        <xdr:cNvPr id="3196" name="Chart 1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xdr:graphicFrame>
    <xdr:clientData/>
  </xdr:twoCellAnchor>
  <xdr:twoCellAnchor>
    <xdr:from>
      <xdr:col>15</xdr:col>
      <xdr:colOff>0</xdr:colOff>
      <xdr:row>176</xdr:row>
      <xdr:rowOff>12700</xdr:rowOff>
    </xdr:from>
    <xdr:to>
      <xdr:col>16</xdr:col>
      <xdr:colOff>0</xdr:colOff>
      <xdr:row>186</xdr:row>
      <xdr:rowOff>139700</xdr:rowOff>
    </xdr:to>
    <xdr:graphicFrame macro="">
      <xdr:nvGraphicFramePr>
        <xdr:cNvPr id="3197" name="Chart 1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xdr:graphicFrame>
    <xdr:clientData/>
  </xdr:twoCellAnchor>
  <xdr:twoCellAnchor>
    <xdr:from>
      <xdr:col>16</xdr:col>
      <xdr:colOff>0</xdr:colOff>
      <xdr:row>176</xdr:row>
      <xdr:rowOff>12700</xdr:rowOff>
    </xdr:from>
    <xdr:to>
      <xdr:col>17</xdr:col>
      <xdr:colOff>0</xdr:colOff>
      <xdr:row>186</xdr:row>
      <xdr:rowOff>139700</xdr:rowOff>
    </xdr:to>
    <xdr:graphicFrame macro="">
      <xdr:nvGraphicFramePr>
        <xdr:cNvPr id="3198" name="Chart 1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xdr:graphicFrame>
    <xdr:clientData/>
  </xdr:twoCellAnchor>
  <xdr:twoCellAnchor>
    <xdr:from>
      <xdr:col>10</xdr:col>
      <xdr:colOff>0</xdr:colOff>
      <xdr:row>188</xdr:row>
      <xdr:rowOff>0</xdr:rowOff>
    </xdr:from>
    <xdr:to>
      <xdr:col>11</xdr:col>
      <xdr:colOff>0</xdr:colOff>
      <xdr:row>198</xdr:row>
      <xdr:rowOff>127000</xdr:rowOff>
    </xdr:to>
    <xdr:graphicFrame macro="">
      <xdr:nvGraphicFramePr>
        <xdr:cNvPr id="3199" name="Chart 1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6"/>
        </a:graphicData>
      </a:graphic>
    </xdr:graphicFrame>
    <xdr:clientData/>
  </xdr:twoCellAnchor>
  <xdr:twoCellAnchor>
    <xdr:from>
      <xdr:col>11</xdr:col>
      <xdr:colOff>0</xdr:colOff>
      <xdr:row>188</xdr:row>
      <xdr:rowOff>0</xdr:rowOff>
    </xdr:from>
    <xdr:to>
      <xdr:col>12</xdr:col>
      <xdr:colOff>0</xdr:colOff>
      <xdr:row>198</xdr:row>
      <xdr:rowOff>127000</xdr:rowOff>
    </xdr:to>
    <xdr:graphicFrame macro="">
      <xdr:nvGraphicFramePr>
        <xdr:cNvPr id="3200" name="Chart 1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7"/>
        </a:graphicData>
      </a:graphic>
    </xdr:graphicFrame>
    <xdr:clientData/>
  </xdr:twoCellAnchor>
  <xdr:twoCellAnchor>
    <xdr:from>
      <xdr:col>12</xdr:col>
      <xdr:colOff>0</xdr:colOff>
      <xdr:row>188</xdr:row>
      <xdr:rowOff>0</xdr:rowOff>
    </xdr:from>
    <xdr:to>
      <xdr:col>13</xdr:col>
      <xdr:colOff>0</xdr:colOff>
      <xdr:row>198</xdr:row>
      <xdr:rowOff>127000</xdr:rowOff>
    </xdr:to>
    <xdr:graphicFrame macro="">
      <xdr:nvGraphicFramePr>
        <xdr:cNvPr id="3201" name="Chart 1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8"/>
        </a:graphicData>
      </a:graphic>
    </xdr:graphicFrame>
    <xdr:clientData/>
  </xdr:twoCellAnchor>
  <xdr:twoCellAnchor>
    <xdr:from>
      <xdr:col>13</xdr:col>
      <xdr:colOff>0</xdr:colOff>
      <xdr:row>188</xdr:row>
      <xdr:rowOff>0</xdr:rowOff>
    </xdr:from>
    <xdr:to>
      <xdr:col>14</xdr:col>
      <xdr:colOff>0</xdr:colOff>
      <xdr:row>198</xdr:row>
      <xdr:rowOff>127000</xdr:rowOff>
    </xdr:to>
    <xdr:graphicFrame macro="">
      <xdr:nvGraphicFramePr>
        <xdr:cNvPr id="3202" name="Chart 1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9"/>
        </a:graphicData>
      </a:graphic>
    </xdr:graphicFrame>
    <xdr:clientData/>
  </xdr:twoCellAnchor>
  <xdr:twoCellAnchor>
    <xdr:from>
      <xdr:col>14</xdr:col>
      <xdr:colOff>0</xdr:colOff>
      <xdr:row>188</xdr:row>
      <xdr:rowOff>0</xdr:rowOff>
    </xdr:from>
    <xdr:to>
      <xdr:col>15</xdr:col>
      <xdr:colOff>0</xdr:colOff>
      <xdr:row>198</xdr:row>
      <xdr:rowOff>127000</xdr:rowOff>
    </xdr:to>
    <xdr:graphicFrame macro="">
      <xdr:nvGraphicFramePr>
        <xdr:cNvPr id="3203" name="Chart 1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0"/>
        </a:graphicData>
      </a:graphic>
    </xdr:graphicFrame>
    <xdr:clientData/>
  </xdr:twoCellAnchor>
  <xdr:twoCellAnchor>
    <xdr:from>
      <xdr:col>15</xdr:col>
      <xdr:colOff>0</xdr:colOff>
      <xdr:row>188</xdr:row>
      <xdr:rowOff>0</xdr:rowOff>
    </xdr:from>
    <xdr:to>
      <xdr:col>16</xdr:col>
      <xdr:colOff>0</xdr:colOff>
      <xdr:row>198</xdr:row>
      <xdr:rowOff>127000</xdr:rowOff>
    </xdr:to>
    <xdr:graphicFrame macro="">
      <xdr:nvGraphicFramePr>
        <xdr:cNvPr id="3204" name="Chart 13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1"/>
        </a:graphicData>
      </a:graphic>
    </xdr:graphicFrame>
    <xdr:clientData/>
  </xdr:twoCellAnchor>
  <xdr:twoCellAnchor>
    <xdr:from>
      <xdr:col>16</xdr:col>
      <xdr:colOff>0</xdr:colOff>
      <xdr:row>188</xdr:row>
      <xdr:rowOff>0</xdr:rowOff>
    </xdr:from>
    <xdr:to>
      <xdr:col>17</xdr:col>
      <xdr:colOff>0</xdr:colOff>
      <xdr:row>198</xdr:row>
      <xdr:rowOff>127000</xdr:rowOff>
    </xdr:to>
    <xdr:graphicFrame macro="">
      <xdr:nvGraphicFramePr>
        <xdr:cNvPr id="3205" name="Chart 13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2"/>
        </a:graphicData>
      </a:graphic>
    </xdr:graphicFrame>
    <xdr:clientData/>
  </xdr:twoCellAnchor>
  <xdr:twoCellAnchor>
    <xdr:from>
      <xdr:col>10</xdr:col>
      <xdr:colOff>0</xdr:colOff>
      <xdr:row>202</xdr:row>
      <xdr:rowOff>12700</xdr:rowOff>
    </xdr:from>
    <xdr:to>
      <xdr:col>11</xdr:col>
      <xdr:colOff>0</xdr:colOff>
      <xdr:row>212</xdr:row>
      <xdr:rowOff>139700</xdr:rowOff>
    </xdr:to>
    <xdr:graphicFrame macro="">
      <xdr:nvGraphicFramePr>
        <xdr:cNvPr id="3206" name="Chart 13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3"/>
        </a:graphicData>
      </a:graphic>
    </xdr:graphicFrame>
    <xdr:clientData/>
  </xdr:twoCellAnchor>
  <xdr:twoCellAnchor>
    <xdr:from>
      <xdr:col>11</xdr:col>
      <xdr:colOff>0</xdr:colOff>
      <xdr:row>202</xdr:row>
      <xdr:rowOff>12700</xdr:rowOff>
    </xdr:from>
    <xdr:to>
      <xdr:col>12</xdr:col>
      <xdr:colOff>0</xdr:colOff>
      <xdr:row>212</xdr:row>
      <xdr:rowOff>139700</xdr:rowOff>
    </xdr:to>
    <xdr:graphicFrame macro="">
      <xdr:nvGraphicFramePr>
        <xdr:cNvPr id="3207" name="Chart 13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4"/>
        </a:graphicData>
      </a:graphic>
    </xdr:graphicFrame>
    <xdr:clientData/>
  </xdr:twoCellAnchor>
  <xdr:twoCellAnchor>
    <xdr:from>
      <xdr:col>12</xdr:col>
      <xdr:colOff>0</xdr:colOff>
      <xdr:row>202</xdr:row>
      <xdr:rowOff>12700</xdr:rowOff>
    </xdr:from>
    <xdr:to>
      <xdr:col>13</xdr:col>
      <xdr:colOff>0</xdr:colOff>
      <xdr:row>212</xdr:row>
      <xdr:rowOff>139700</xdr:rowOff>
    </xdr:to>
    <xdr:graphicFrame macro="">
      <xdr:nvGraphicFramePr>
        <xdr:cNvPr id="3208" name="Chart 13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5"/>
        </a:graphicData>
      </a:graphic>
    </xdr:graphicFrame>
    <xdr:clientData/>
  </xdr:twoCellAnchor>
  <xdr:twoCellAnchor>
    <xdr:from>
      <xdr:col>13</xdr:col>
      <xdr:colOff>0</xdr:colOff>
      <xdr:row>202</xdr:row>
      <xdr:rowOff>12700</xdr:rowOff>
    </xdr:from>
    <xdr:to>
      <xdr:col>14</xdr:col>
      <xdr:colOff>0</xdr:colOff>
      <xdr:row>212</xdr:row>
      <xdr:rowOff>139700</xdr:rowOff>
    </xdr:to>
    <xdr:graphicFrame macro="">
      <xdr:nvGraphicFramePr>
        <xdr:cNvPr id="3209" name="Chart 13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6"/>
        </a:graphicData>
      </a:graphic>
    </xdr:graphicFrame>
    <xdr:clientData/>
  </xdr:twoCellAnchor>
  <xdr:twoCellAnchor>
    <xdr:from>
      <xdr:col>14</xdr:col>
      <xdr:colOff>0</xdr:colOff>
      <xdr:row>202</xdr:row>
      <xdr:rowOff>12700</xdr:rowOff>
    </xdr:from>
    <xdr:to>
      <xdr:col>15</xdr:col>
      <xdr:colOff>0</xdr:colOff>
      <xdr:row>212</xdr:row>
      <xdr:rowOff>139700</xdr:rowOff>
    </xdr:to>
    <xdr:graphicFrame macro="">
      <xdr:nvGraphicFramePr>
        <xdr:cNvPr id="3210" name="Chart 13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7"/>
        </a:graphicData>
      </a:graphic>
    </xdr:graphicFrame>
    <xdr:clientData/>
  </xdr:twoCellAnchor>
  <xdr:twoCellAnchor>
    <xdr:from>
      <xdr:col>15</xdr:col>
      <xdr:colOff>0</xdr:colOff>
      <xdr:row>202</xdr:row>
      <xdr:rowOff>12700</xdr:rowOff>
    </xdr:from>
    <xdr:to>
      <xdr:col>16</xdr:col>
      <xdr:colOff>0</xdr:colOff>
      <xdr:row>212</xdr:row>
      <xdr:rowOff>139700</xdr:rowOff>
    </xdr:to>
    <xdr:graphicFrame macro="">
      <xdr:nvGraphicFramePr>
        <xdr:cNvPr id="3211" name="Chart 13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8"/>
        </a:graphicData>
      </a:graphic>
    </xdr:graphicFrame>
    <xdr:clientData/>
  </xdr:twoCellAnchor>
  <xdr:twoCellAnchor>
    <xdr:from>
      <xdr:col>16</xdr:col>
      <xdr:colOff>0</xdr:colOff>
      <xdr:row>202</xdr:row>
      <xdr:rowOff>12700</xdr:rowOff>
    </xdr:from>
    <xdr:to>
      <xdr:col>17</xdr:col>
      <xdr:colOff>0</xdr:colOff>
      <xdr:row>212</xdr:row>
      <xdr:rowOff>139700</xdr:rowOff>
    </xdr:to>
    <xdr:graphicFrame macro="">
      <xdr:nvGraphicFramePr>
        <xdr:cNvPr id="3212" name="Chart 14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9"/>
        </a:graphicData>
      </a:graphic>
    </xdr:graphicFrame>
    <xdr:clientData/>
  </xdr:twoCellAnchor>
  <xdr:twoCellAnchor>
    <xdr:from>
      <xdr:col>10</xdr:col>
      <xdr:colOff>0</xdr:colOff>
      <xdr:row>214</xdr:row>
      <xdr:rowOff>0</xdr:rowOff>
    </xdr:from>
    <xdr:to>
      <xdr:col>11</xdr:col>
      <xdr:colOff>0</xdr:colOff>
      <xdr:row>224</xdr:row>
      <xdr:rowOff>127000</xdr:rowOff>
    </xdr:to>
    <xdr:graphicFrame macro="">
      <xdr:nvGraphicFramePr>
        <xdr:cNvPr id="3213" name="Chart 14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0"/>
        </a:graphicData>
      </a:graphic>
    </xdr:graphicFrame>
    <xdr:clientData/>
  </xdr:twoCellAnchor>
  <xdr:twoCellAnchor>
    <xdr:from>
      <xdr:col>11</xdr:col>
      <xdr:colOff>0</xdr:colOff>
      <xdr:row>214</xdr:row>
      <xdr:rowOff>0</xdr:rowOff>
    </xdr:from>
    <xdr:to>
      <xdr:col>12</xdr:col>
      <xdr:colOff>0</xdr:colOff>
      <xdr:row>224</xdr:row>
      <xdr:rowOff>127000</xdr:rowOff>
    </xdr:to>
    <xdr:graphicFrame macro="">
      <xdr:nvGraphicFramePr>
        <xdr:cNvPr id="3214" name="Chart 14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1"/>
        </a:graphicData>
      </a:graphic>
    </xdr:graphicFrame>
    <xdr:clientData/>
  </xdr:twoCellAnchor>
  <xdr:twoCellAnchor>
    <xdr:from>
      <xdr:col>12</xdr:col>
      <xdr:colOff>0</xdr:colOff>
      <xdr:row>214</xdr:row>
      <xdr:rowOff>0</xdr:rowOff>
    </xdr:from>
    <xdr:to>
      <xdr:col>13</xdr:col>
      <xdr:colOff>0</xdr:colOff>
      <xdr:row>224</xdr:row>
      <xdr:rowOff>127000</xdr:rowOff>
    </xdr:to>
    <xdr:graphicFrame macro="">
      <xdr:nvGraphicFramePr>
        <xdr:cNvPr id="3215" name="Chart 14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2"/>
        </a:graphicData>
      </a:graphic>
    </xdr:graphicFrame>
    <xdr:clientData/>
  </xdr:twoCellAnchor>
  <xdr:twoCellAnchor>
    <xdr:from>
      <xdr:col>10</xdr:col>
      <xdr:colOff>0</xdr:colOff>
      <xdr:row>150</xdr:row>
      <xdr:rowOff>12700</xdr:rowOff>
    </xdr:from>
    <xdr:to>
      <xdr:col>11</xdr:col>
      <xdr:colOff>0</xdr:colOff>
      <xdr:row>160</xdr:row>
      <xdr:rowOff>139700</xdr:rowOff>
    </xdr:to>
    <xdr:graphicFrame macro="">
      <xdr:nvGraphicFramePr>
        <xdr:cNvPr id="3220" name="Chart 14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3"/>
        </a:graphicData>
      </a:graphic>
    </xdr:graphicFrame>
    <xdr:clientData/>
  </xdr:twoCellAnchor>
  <xdr:twoCellAnchor>
    <xdr:from>
      <xdr:col>11</xdr:col>
      <xdr:colOff>0</xdr:colOff>
      <xdr:row>150</xdr:row>
      <xdr:rowOff>12700</xdr:rowOff>
    </xdr:from>
    <xdr:to>
      <xdr:col>12</xdr:col>
      <xdr:colOff>0</xdr:colOff>
      <xdr:row>160</xdr:row>
      <xdr:rowOff>139700</xdr:rowOff>
    </xdr:to>
    <xdr:graphicFrame macro="">
      <xdr:nvGraphicFramePr>
        <xdr:cNvPr id="3221" name="Chart 14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4"/>
        </a:graphicData>
      </a:graphic>
    </xdr:graphicFrame>
    <xdr:clientData/>
  </xdr:twoCellAnchor>
  <xdr:twoCellAnchor>
    <xdr:from>
      <xdr:col>12</xdr:col>
      <xdr:colOff>0</xdr:colOff>
      <xdr:row>150</xdr:row>
      <xdr:rowOff>12700</xdr:rowOff>
    </xdr:from>
    <xdr:to>
      <xdr:col>13</xdr:col>
      <xdr:colOff>0</xdr:colOff>
      <xdr:row>160</xdr:row>
      <xdr:rowOff>139700</xdr:rowOff>
    </xdr:to>
    <xdr:graphicFrame macro="">
      <xdr:nvGraphicFramePr>
        <xdr:cNvPr id="3222" name="Chart 15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5"/>
        </a:graphicData>
      </a:graphic>
    </xdr:graphicFrame>
    <xdr:clientData/>
  </xdr:twoCellAnchor>
  <xdr:twoCellAnchor>
    <xdr:from>
      <xdr:col>13</xdr:col>
      <xdr:colOff>0</xdr:colOff>
      <xdr:row>150</xdr:row>
      <xdr:rowOff>12700</xdr:rowOff>
    </xdr:from>
    <xdr:to>
      <xdr:col>14</xdr:col>
      <xdr:colOff>0</xdr:colOff>
      <xdr:row>160</xdr:row>
      <xdr:rowOff>139700</xdr:rowOff>
    </xdr:to>
    <xdr:graphicFrame macro="">
      <xdr:nvGraphicFramePr>
        <xdr:cNvPr id="3223" name="Chart 15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6"/>
        </a:graphicData>
      </a:graphic>
    </xdr:graphicFrame>
    <xdr:clientData/>
  </xdr:twoCellAnchor>
  <xdr:twoCellAnchor>
    <xdr:from>
      <xdr:col>14</xdr:col>
      <xdr:colOff>0</xdr:colOff>
      <xdr:row>150</xdr:row>
      <xdr:rowOff>12700</xdr:rowOff>
    </xdr:from>
    <xdr:to>
      <xdr:col>15</xdr:col>
      <xdr:colOff>0</xdr:colOff>
      <xdr:row>160</xdr:row>
      <xdr:rowOff>139700</xdr:rowOff>
    </xdr:to>
    <xdr:graphicFrame macro="">
      <xdr:nvGraphicFramePr>
        <xdr:cNvPr id="3224" name="Chart 15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7"/>
        </a:graphicData>
      </a:graphic>
    </xdr:graphicFrame>
    <xdr:clientData/>
  </xdr:twoCellAnchor>
  <xdr:twoCellAnchor>
    <xdr:from>
      <xdr:col>15</xdr:col>
      <xdr:colOff>0</xdr:colOff>
      <xdr:row>150</xdr:row>
      <xdr:rowOff>12700</xdr:rowOff>
    </xdr:from>
    <xdr:to>
      <xdr:col>16</xdr:col>
      <xdr:colOff>0</xdr:colOff>
      <xdr:row>160</xdr:row>
      <xdr:rowOff>139700</xdr:rowOff>
    </xdr:to>
    <xdr:graphicFrame macro="">
      <xdr:nvGraphicFramePr>
        <xdr:cNvPr id="3225" name="Chart 15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8"/>
        </a:graphicData>
      </a:graphic>
    </xdr:graphicFrame>
    <xdr:clientData/>
  </xdr:twoCellAnchor>
  <xdr:twoCellAnchor>
    <xdr:from>
      <xdr:col>16</xdr:col>
      <xdr:colOff>0</xdr:colOff>
      <xdr:row>150</xdr:row>
      <xdr:rowOff>12700</xdr:rowOff>
    </xdr:from>
    <xdr:to>
      <xdr:col>17</xdr:col>
      <xdr:colOff>0</xdr:colOff>
      <xdr:row>160</xdr:row>
      <xdr:rowOff>139700</xdr:rowOff>
    </xdr:to>
    <xdr:graphicFrame macro="">
      <xdr:nvGraphicFramePr>
        <xdr:cNvPr id="3226" name="Chart 15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9"/>
        </a:graphicData>
      </a:graphic>
    </xdr:graphicFrame>
    <xdr:clientData/>
  </xdr:twoCellAnchor>
  <xdr:twoCellAnchor>
    <xdr:from>
      <xdr:col>10</xdr:col>
      <xdr:colOff>0</xdr:colOff>
      <xdr:row>162</xdr:row>
      <xdr:rowOff>0</xdr:rowOff>
    </xdr:from>
    <xdr:to>
      <xdr:col>11</xdr:col>
      <xdr:colOff>0</xdr:colOff>
      <xdr:row>172</xdr:row>
      <xdr:rowOff>127000</xdr:rowOff>
    </xdr:to>
    <xdr:graphicFrame macro="">
      <xdr:nvGraphicFramePr>
        <xdr:cNvPr id="3227" name="Chart 15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0"/>
        </a:graphicData>
      </a:graphic>
    </xdr:graphicFrame>
    <xdr:clientData/>
  </xdr:twoCellAnchor>
  <xdr:twoCellAnchor>
    <xdr:from>
      <xdr:col>11</xdr:col>
      <xdr:colOff>0</xdr:colOff>
      <xdr:row>162</xdr:row>
      <xdr:rowOff>0</xdr:rowOff>
    </xdr:from>
    <xdr:to>
      <xdr:col>12</xdr:col>
      <xdr:colOff>0</xdr:colOff>
      <xdr:row>172</xdr:row>
      <xdr:rowOff>127000</xdr:rowOff>
    </xdr:to>
    <xdr:graphicFrame macro="">
      <xdr:nvGraphicFramePr>
        <xdr:cNvPr id="3228" name="Chart 15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1"/>
        </a:graphicData>
      </a:graphic>
    </xdr:graphicFrame>
    <xdr:clientData/>
  </xdr:twoCellAnchor>
  <xdr:twoCellAnchor>
    <xdr:from>
      <xdr:col>12</xdr:col>
      <xdr:colOff>0</xdr:colOff>
      <xdr:row>162</xdr:row>
      <xdr:rowOff>0</xdr:rowOff>
    </xdr:from>
    <xdr:to>
      <xdr:col>13</xdr:col>
      <xdr:colOff>0</xdr:colOff>
      <xdr:row>172</xdr:row>
      <xdr:rowOff>127000</xdr:rowOff>
    </xdr:to>
    <xdr:graphicFrame macro="">
      <xdr:nvGraphicFramePr>
        <xdr:cNvPr id="3229" name="Chart 15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2"/>
        </a:graphicData>
      </a:graphic>
    </xdr:graphicFrame>
    <xdr:clientData/>
  </xdr:twoCellAnchor>
  <xdr:twoCellAnchor>
    <xdr:from>
      <xdr:col>13</xdr:col>
      <xdr:colOff>0</xdr:colOff>
      <xdr:row>162</xdr:row>
      <xdr:rowOff>0</xdr:rowOff>
    </xdr:from>
    <xdr:to>
      <xdr:col>14</xdr:col>
      <xdr:colOff>0</xdr:colOff>
      <xdr:row>172</xdr:row>
      <xdr:rowOff>127000</xdr:rowOff>
    </xdr:to>
    <xdr:graphicFrame macro="">
      <xdr:nvGraphicFramePr>
        <xdr:cNvPr id="3230" name="Chart 15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3"/>
        </a:graphicData>
      </a:graphic>
    </xdr:graphicFrame>
    <xdr:clientData/>
  </xdr:twoCellAnchor>
  <xdr:twoCellAnchor>
    <xdr:from>
      <xdr:col>14</xdr:col>
      <xdr:colOff>0</xdr:colOff>
      <xdr:row>162</xdr:row>
      <xdr:rowOff>0</xdr:rowOff>
    </xdr:from>
    <xdr:to>
      <xdr:col>15</xdr:col>
      <xdr:colOff>0</xdr:colOff>
      <xdr:row>172</xdr:row>
      <xdr:rowOff>127000</xdr:rowOff>
    </xdr:to>
    <xdr:graphicFrame macro="">
      <xdr:nvGraphicFramePr>
        <xdr:cNvPr id="3231" name="Chart 15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4"/>
        </a:graphicData>
      </a:graphic>
    </xdr:graphicFrame>
    <xdr:clientData/>
  </xdr:twoCellAnchor>
  <xdr:twoCellAnchor>
    <xdr:from>
      <xdr:col>15</xdr:col>
      <xdr:colOff>0</xdr:colOff>
      <xdr:row>162</xdr:row>
      <xdr:rowOff>0</xdr:rowOff>
    </xdr:from>
    <xdr:to>
      <xdr:col>16</xdr:col>
      <xdr:colOff>0</xdr:colOff>
      <xdr:row>172</xdr:row>
      <xdr:rowOff>127000</xdr:rowOff>
    </xdr:to>
    <xdr:graphicFrame macro="">
      <xdr:nvGraphicFramePr>
        <xdr:cNvPr id="3232" name="Chart 16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5"/>
        </a:graphicData>
      </a:graphic>
    </xdr:graphicFrame>
    <xdr:clientData/>
  </xdr:twoCellAnchor>
  <xdr:twoCellAnchor>
    <xdr:from>
      <xdr:col>16</xdr:col>
      <xdr:colOff>0</xdr:colOff>
      <xdr:row>162</xdr:row>
      <xdr:rowOff>0</xdr:rowOff>
    </xdr:from>
    <xdr:to>
      <xdr:col>17</xdr:col>
      <xdr:colOff>0</xdr:colOff>
      <xdr:row>172</xdr:row>
      <xdr:rowOff>127000</xdr:rowOff>
    </xdr:to>
    <xdr:graphicFrame macro="">
      <xdr:nvGraphicFramePr>
        <xdr:cNvPr id="3233" name="Chart 16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6"/>
        </a:graphicData>
      </a:graphic>
    </xdr:graphicFrame>
    <xdr:clientData/>
  </xdr:twoCellAnchor>
  <xdr:twoCellAnchor>
    <xdr:from>
      <xdr:col>17</xdr:col>
      <xdr:colOff>0</xdr:colOff>
      <xdr:row>162</xdr:row>
      <xdr:rowOff>0</xdr:rowOff>
    </xdr:from>
    <xdr:to>
      <xdr:col>18</xdr:col>
      <xdr:colOff>0</xdr:colOff>
      <xdr:row>172</xdr:row>
      <xdr:rowOff>127000</xdr:rowOff>
    </xdr:to>
    <xdr:graphicFrame macro="">
      <xdr:nvGraphicFramePr>
        <xdr:cNvPr id="3236" name="Chart 16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7"/>
        </a:graphicData>
      </a:graphic>
    </xdr:graphicFrame>
    <xdr:clientData/>
  </xdr:twoCellAnchor>
  <xdr:twoCellAnchor>
    <xdr:from>
      <xdr:col>17</xdr:col>
      <xdr:colOff>0</xdr:colOff>
      <xdr:row>150</xdr:row>
      <xdr:rowOff>12700</xdr:rowOff>
    </xdr:from>
    <xdr:to>
      <xdr:col>18</xdr:col>
      <xdr:colOff>0</xdr:colOff>
      <xdr:row>160</xdr:row>
      <xdr:rowOff>139700</xdr:rowOff>
    </xdr:to>
    <xdr:graphicFrame macro="">
      <xdr:nvGraphicFramePr>
        <xdr:cNvPr id="3237" name="Chart 16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8"/>
        </a:graphicData>
      </a:graphic>
    </xdr:graphicFrame>
    <xdr:clientData/>
  </xdr:twoCellAnchor>
  <xdr:twoCellAnchor>
    <xdr:from>
      <xdr:col>10</xdr:col>
      <xdr:colOff>0</xdr:colOff>
      <xdr:row>228</xdr:row>
      <xdr:rowOff>12700</xdr:rowOff>
    </xdr:from>
    <xdr:to>
      <xdr:col>11</xdr:col>
      <xdr:colOff>0</xdr:colOff>
      <xdr:row>238</xdr:row>
      <xdr:rowOff>139700</xdr:rowOff>
    </xdr:to>
    <xdr:graphicFrame macro="">
      <xdr:nvGraphicFramePr>
        <xdr:cNvPr id="3238" name="Chart 16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9"/>
        </a:graphicData>
      </a:graphic>
    </xdr:graphicFrame>
    <xdr:clientData/>
  </xdr:twoCellAnchor>
  <xdr:twoCellAnchor>
    <xdr:from>
      <xdr:col>11</xdr:col>
      <xdr:colOff>0</xdr:colOff>
      <xdr:row>228</xdr:row>
      <xdr:rowOff>12700</xdr:rowOff>
    </xdr:from>
    <xdr:to>
      <xdr:col>12</xdr:col>
      <xdr:colOff>0</xdr:colOff>
      <xdr:row>238</xdr:row>
      <xdr:rowOff>139700</xdr:rowOff>
    </xdr:to>
    <xdr:graphicFrame macro="">
      <xdr:nvGraphicFramePr>
        <xdr:cNvPr id="3239" name="Chart 16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0"/>
        </a:graphicData>
      </a:graphic>
    </xdr:graphicFrame>
    <xdr:clientData/>
  </xdr:twoCellAnchor>
  <xdr:twoCellAnchor>
    <xdr:from>
      <xdr:col>12</xdr:col>
      <xdr:colOff>0</xdr:colOff>
      <xdr:row>228</xdr:row>
      <xdr:rowOff>12700</xdr:rowOff>
    </xdr:from>
    <xdr:to>
      <xdr:col>13</xdr:col>
      <xdr:colOff>0</xdr:colOff>
      <xdr:row>238</xdr:row>
      <xdr:rowOff>139700</xdr:rowOff>
    </xdr:to>
    <xdr:graphicFrame macro="">
      <xdr:nvGraphicFramePr>
        <xdr:cNvPr id="3240" name="Chart 16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1"/>
        </a:graphicData>
      </a:graphic>
    </xdr:graphicFrame>
    <xdr:clientData/>
  </xdr:twoCellAnchor>
  <xdr:twoCellAnchor>
    <xdr:from>
      <xdr:col>13</xdr:col>
      <xdr:colOff>0</xdr:colOff>
      <xdr:row>228</xdr:row>
      <xdr:rowOff>12700</xdr:rowOff>
    </xdr:from>
    <xdr:to>
      <xdr:col>14</xdr:col>
      <xdr:colOff>0</xdr:colOff>
      <xdr:row>238</xdr:row>
      <xdr:rowOff>139700</xdr:rowOff>
    </xdr:to>
    <xdr:graphicFrame macro="">
      <xdr:nvGraphicFramePr>
        <xdr:cNvPr id="3241" name="Chart 16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2"/>
        </a:graphicData>
      </a:graphic>
    </xdr:graphicFrame>
    <xdr:clientData/>
  </xdr:twoCellAnchor>
  <xdr:twoCellAnchor>
    <xdr:from>
      <xdr:col>14</xdr:col>
      <xdr:colOff>0</xdr:colOff>
      <xdr:row>228</xdr:row>
      <xdr:rowOff>12700</xdr:rowOff>
    </xdr:from>
    <xdr:to>
      <xdr:col>15</xdr:col>
      <xdr:colOff>0</xdr:colOff>
      <xdr:row>238</xdr:row>
      <xdr:rowOff>139700</xdr:rowOff>
    </xdr:to>
    <xdr:graphicFrame macro="">
      <xdr:nvGraphicFramePr>
        <xdr:cNvPr id="3242" name="Chart 17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3"/>
        </a:graphicData>
      </a:graphic>
    </xdr:graphicFrame>
    <xdr:clientData/>
  </xdr:twoCellAnchor>
  <xdr:twoCellAnchor>
    <xdr:from>
      <xdr:col>10</xdr:col>
      <xdr:colOff>0</xdr:colOff>
      <xdr:row>242</xdr:row>
      <xdr:rowOff>12700</xdr:rowOff>
    </xdr:from>
    <xdr:to>
      <xdr:col>11</xdr:col>
      <xdr:colOff>0</xdr:colOff>
      <xdr:row>252</xdr:row>
      <xdr:rowOff>139700</xdr:rowOff>
    </xdr:to>
    <xdr:graphicFrame macro="">
      <xdr:nvGraphicFramePr>
        <xdr:cNvPr id="3252" name="Chart 18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4"/>
        </a:graphicData>
      </a:graphic>
    </xdr:graphicFrame>
    <xdr:clientData/>
  </xdr:twoCellAnchor>
  <xdr:twoCellAnchor>
    <xdr:from>
      <xdr:col>11</xdr:col>
      <xdr:colOff>0</xdr:colOff>
      <xdr:row>242</xdr:row>
      <xdr:rowOff>12700</xdr:rowOff>
    </xdr:from>
    <xdr:to>
      <xdr:col>12</xdr:col>
      <xdr:colOff>0</xdr:colOff>
      <xdr:row>252</xdr:row>
      <xdr:rowOff>139700</xdr:rowOff>
    </xdr:to>
    <xdr:graphicFrame macro="">
      <xdr:nvGraphicFramePr>
        <xdr:cNvPr id="3253" name="Chart 18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5"/>
        </a:graphicData>
      </a:graphic>
    </xdr:graphicFrame>
    <xdr:clientData/>
  </xdr:twoCellAnchor>
  <xdr:twoCellAnchor>
    <xdr:from>
      <xdr:col>12</xdr:col>
      <xdr:colOff>0</xdr:colOff>
      <xdr:row>242</xdr:row>
      <xdr:rowOff>12700</xdr:rowOff>
    </xdr:from>
    <xdr:to>
      <xdr:col>13</xdr:col>
      <xdr:colOff>0</xdr:colOff>
      <xdr:row>252</xdr:row>
      <xdr:rowOff>139700</xdr:rowOff>
    </xdr:to>
    <xdr:graphicFrame macro="">
      <xdr:nvGraphicFramePr>
        <xdr:cNvPr id="3254" name="Chart 18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6"/>
        </a:graphicData>
      </a:graphic>
    </xdr:graphicFrame>
    <xdr:clientData/>
  </xdr:twoCellAnchor>
  <xdr:twoCellAnchor>
    <xdr:from>
      <xdr:col>13</xdr:col>
      <xdr:colOff>0</xdr:colOff>
      <xdr:row>242</xdr:row>
      <xdr:rowOff>12700</xdr:rowOff>
    </xdr:from>
    <xdr:to>
      <xdr:col>14</xdr:col>
      <xdr:colOff>0</xdr:colOff>
      <xdr:row>252</xdr:row>
      <xdr:rowOff>139700</xdr:rowOff>
    </xdr:to>
    <xdr:graphicFrame macro="">
      <xdr:nvGraphicFramePr>
        <xdr:cNvPr id="3255" name="Chart 18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7"/>
        </a:graphicData>
      </a:graphic>
    </xdr:graphicFrame>
    <xdr:clientData/>
  </xdr:twoCellAnchor>
  <xdr:twoCellAnchor>
    <xdr:from>
      <xdr:col>14</xdr:col>
      <xdr:colOff>0</xdr:colOff>
      <xdr:row>242</xdr:row>
      <xdr:rowOff>12700</xdr:rowOff>
    </xdr:from>
    <xdr:to>
      <xdr:col>15</xdr:col>
      <xdr:colOff>0</xdr:colOff>
      <xdr:row>252</xdr:row>
      <xdr:rowOff>139700</xdr:rowOff>
    </xdr:to>
    <xdr:graphicFrame macro="">
      <xdr:nvGraphicFramePr>
        <xdr:cNvPr id="3256" name="Chart 18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8"/>
        </a:graphicData>
      </a:graphic>
    </xdr:graphicFrame>
    <xdr:clientData/>
  </xdr:twoCellAnchor>
  <xdr:twoCellAnchor>
    <xdr:from>
      <xdr:col>15</xdr:col>
      <xdr:colOff>0</xdr:colOff>
      <xdr:row>242</xdr:row>
      <xdr:rowOff>12700</xdr:rowOff>
    </xdr:from>
    <xdr:to>
      <xdr:col>16</xdr:col>
      <xdr:colOff>0</xdr:colOff>
      <xdr:row>252</xdr:row>
      <xdr:rowOff>139700</xdr:rowOff>
    </xdr:to>
    <xdr:graphicFrame macro="">
      <xdr:nvGraphicFramePr>
        <xdr:cNvPr id="3257" name="Chart 18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9"/>
        </a:graphicData>
      </a:graphic>
    </xdr:graphicFrame>
    <xdr:clientData/>
  </xdr:twoCellAnchor>
  <xdr:twoCellAnchor>
    <xdr:from>
      <xdr:col>16</xdr:col>
      <xdr:colOff>0</xdr:colOff>
      <xdr:row>242</xdr:row>
      <xdr:rowOff>12700</xdr:rowOff>
    </xdr:from>
    <xdr:to>
      <xdr:col>17</xdr:col>
      <xdr:colOff>0</xdr:colOff>
      <xdr:row>252</xdr:row>
      <xdr:rowOff>139700</xdr:rowOff>
    </xdr:to>
    <xdr:graphicFrame macro="">
      <xdr:nvGraphicFramePr>
        <xdr:cNvPr id="3258" name="Chart 18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0"/>
        </a:graphicData>
      </a:graphic>
    </xdr:graphicFrame>
    <xdr:clientData/>
  </xdr:twoCellAnchor>
  <xdr:twoCellAnchor>
    <xdr:from>
      <xdr:col>10</xdr:col>
      <xdr:colOff>0</xdr:colOff>
      <xdr:row>254</xdr:row>
      <xdr:rowOff>0</xdr:rowOff>
    </xdr:from>
    <xdr:to>
      <xdr:col>11</xdr:col>
      <xdr:colOff>0</xdr:colOff>
      <xdr:row>264</xdr:row>
      <xdr:rowOff>127000</xdr:rowOff>
    </xdr:to>
    <xdr:graphicFrame macro="">
      <xdr:nvGraphicFramePr>
        <xdr:cNvPr id="3259" name="Chart 18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1"/>
        </a:graphicData>
      </a:graphic>
    </xdr:graphicFrame>
    <xdr:clientData/>
  </xdr:twoCellAnchor>
  <xdr:twoCellAnchor>
    <xdr:from>
      <xdr:col>11</xdr:col>
      <xdr:colOff>0</xdr:colOff>
      <xdr:row>254</xdr:row>
      <xdr:rowOff>0</xdr:rowOff>
    </xdr:from>
    <xdr:to>
      <xdr:col>12</xdr:col>
      <xdr:colOff>0</xdr:colOff>
      <xdr:row>264</xdr:row>
      <xdr:rowOff>127000</xdr:rowOff>
    </xdr:to>
    <xdr:graphicFrame macro="">
      <xdr:nvGraphicFramePr>
        <xdr:cNvPr id="3260" name="Chart 18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2"/>
        </a:graphicData>
      </a:graphic>
    </xdr:graphicFrame>
    <xdr:clientData/>
  </xdr:twoCellAnchor>
  <xdr:twoCellAnchor>
    <xdr:from>
      <xdr:col>12</xdr:col>
      <xdr:colOff>0</xdr:colOff>
      <xdr:row>254</xdr:row>
      <xdr:rowOff>0</xdr:rowOff>
    </xdr:from>
    <xdr:to>
      <xdr:col>13</xdr:col>
      <xdr:colOff>0</xdr:colOff>
      <xdr:row>264</xdr:row>
      <xdr:rowOff>127000</xdr:rowOff>
    </xdr:to>
    <xdr:graphicFrame macro="">
      <xdr:nvGraphicFramePr>
        <xdr:cNvPr id="3261" name="Chart 18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3"/>
        </a:graphicData>
      </a:graphic>
    </xdr:graphicFrame>
    <xdr:clientData/>
  </xdr:twoCellAnchor>
  <xdr:twoCellAnchor>
    <xdr:from>
      <xdr:col>13</xdr:col>
      <xdr:colOff>0</xdr:colOff>
      <xdr:row>254</xdr:row>
      <xdr:rowOff>0</xdr:rowOff>
    </xdr:from>
    <xdr:to>
      <xdr:col>14</xdr:col>
      <xdr:colOff>0</xdr:colOff>
      <xdr:row>264</xdr:row>
      <xdr:rowOff>127000</xdr:rowOff>
    </xdr:to>
    <xdr:graphicFrame macro="">
      <xdr:nvGraphicFramePr>
        <xdr:cNvPr id="3262" name="Chart 19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4"/>
        </a:graphicData>
      </a:graphic>
    </xdr:graphicFrame>
    <xdr:clientData/>
  </xdr:twoCellAnchor>
  <xdr:twoCellAnchor>
    <xdr:from>
      <xdr:col>14</xdr:col>
      <xdr:colOff>0</xdr:colOff>
      <xdr:row>254</xdr:row>
      <xdr:rowOff>0</xdr:rowOff>
    </xdr:from>
    <xdr:to>
      <xdr:col>15</xdr:col>
      <xdr:colOff>0</xdr:colOff>
      <xdr:row>264</xdr:row>
      <xdr:rowOff>127000</xdr:rowOff>
    </xdr:to>
    <xdr:graphicFrame macro="">
      <xdr:nvGraphicFramePr>
        <xdr:cNvPr id="3263" name="Chart 19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5"/>
        </a:graphicData>
      </a:graphic>
    </xdr:graphicFrame>
    <xdr:clientData/>
  </xdr:twoCellAnchor>
  <xdr:twoCellAnchor>
    <xdr:from>
      <xdr:col>15</xdr:col>
      <xdr:colOff>0</xdr:colOff>
      <xdr:row>254</xdr:row>
      <xdr:rowOff>0</xdr:rowOff>
    </xdr:from>
    <xdr:to>
      <xdr:col>16</xdr:col>
      <xdr:colOff>0</xdr:colOff>
      <xdr:row>264</xdr:row>
      <xdr:rowOff>127000</xdr:rowOff>
    </xdr:to>
    <xdr:graphicFrame macro="">
      <xdr:nvGraphicFramePr>
        <xdr:cNvPr id="3264" name="Chart 19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6"/>
        </a:graphicData>
      </a:graphic>
    </xdr:graphicFrame>
    <xdr:clientData/>
  </xdr:twoCellAnchor>
  <xdr:twoCellAnchor>
    <xdr:from>
      <xdr:col>16</xdr:col>
      <xdr:colOff>0</xdr:colOff>
      <xdr:row>254</xdr:row>
      <xdr:rowOff>0</xdr:rowOff>
    </xdr:from>
    <xdr:to>
      <xdr:col>17</xdr:col>
      <xdr:colOff>0</xdr:colOff>
      <xdr:row>264</xdr:row>
      <xdr:rowOff>127000</xdr:rowOff>
    </xdr:to>
    <xdr:graphicFrame macro="">
      <xdr:nvGraphicFramePr>
        <xdr:cNvPr id="3265" name="Chart 19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7"/>
        </a:graphicData>
      </a:graphic>
    </xdr:graphicFrame>
    <xdr:clientData/>
  </xdr:twoCellAnchor>
  <xdr:twoCellAnchor>
    <xdr:from>
      <xdr:col>10</xdr:col>
      <xdr:colOff>0</xdr:colOff>
      <xdr:row>136</xdr:row>
      <xdr:rowOff>12700</xdr:rowOff>
    </xdr:from>
    <xdr:to>
      <xdr:col>11</xdr:col>
      <xdr:colOff>0</xdr:colOff>
      <xdr:row>146</xdr:row>
      <xdr:rowOff>139700</xdr:rowOff>
    </xdr:to>
    <xdr:graphicFrame macro="">
      <xdr:nvGraphicFramePr>
        <xdr:cNvPr id="3266" name="Chart 19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8"/>
        </a:graphicData>
      </a:graphic>
    </xdr:graphicFrame>
    <xdr:clientData/>
  </xdr:twoCellAnchor>
  <xdr:twoCellAnchor>
    <xdr:from>
      <xdr:col>11</xdr:col>
      <xdr:colOff>0</xdr:colOff>
      <xdr:row>136</xdr:row>
      <xdr:rowOff>12700</xdr:rowOff>
    </xdr:from>
    <xdr:to>
      <xdr:col>12</xdr:col>
      <xdr:colOff>0</xdr:colOff>
      <xdr:row>146</xdr:row>
      <xdr:rowOff>139700</xdr:rowOff>
    </xdr:to>
    <xdr:graphicFrame macro="">
      <xdr:nvGraphicFramePr>
        <xdr:cNvPr id="3267" name="Chart 19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9"/>
        </a:graphicData>
      </a:graphic>
    </xdr:graphicFrame>
    <xdr:clientData/>
  </xdr:twoCellAnchor>
  <xdr:twoCellAnchor>
    <xdr:from>
      <xdr:col>12</xdr:col>
      <xdr:colOff>0</xdr:colOff>
      <xdr:row>136</xdr:row>
      <xdr:rowOff>12700</xdr:rowOff>
    </xdr:from>
    <xdr:to>
      <xdr:col>13</xdr:col>
      <xdr:colOff>0</xdr:colOff>
      <xdr:row>146</xdr:row>
      <xdr:rowOff>139700</xdr:rowOff>
    </xdr:to>
    <xdr:graphicFrame macro="">
      <xdr:nvGraphicFramePr>
        <xdr:cNvPr id="3268" name="Chart 19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0"/>
        </a:graphicData>
      </a:graphic>
    </xdr:graphicFrame>
    <xdr:clientData/>
  </xdr:twoCellAnchor>
  <xdr:twoCellAnchor>
    <xdr:from>
      <xdr:col>13</xdr:col>
      <xdr:colOff>0</xdr:colOff>
      <xdr:row>136</xdr:row>
      <xdr:rowOff>12700</xdr:rowOff>
    </xdr:from>
    <xdr:to>
      <xdr:col>14</xdr:col>
      <xdr:colOff>0</xdr:colOff>
      <xdr:row>146</xdr:row>
      <xdr:rowOff>139700</xdr:rowOff>
    </xdr:to>
    <xdr:graphicFrame macro="">
      <xdr:nvGraphicFramePr>
        <xdr:cNvPr id="3269" name="Chart 19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1"/>
        </a:graphicData>
      </a:graphic>
    </xdr:graphicFrame>
    <xdr:clientData/>
  </xdr:twoCellAnchor>
  <xdr:twoCellAnchor>
    <xdr:from>
      <xdr:col>14</xdr:col>
      <xdr:colOff>0</xdr:colOff>
      <xdr:row>136</xdr:row>
      <xdr:rowOff>12700</xdr:rowOff>
    </xdr:from>
    <xdr:to>
      <xdr:col>15</xdr:col>
      <xdr:colOff>0</xdr:colOff>
      <xdr:row>146</xdr:row>
      <xdr:rowOff>139700</xdr:rowOff>
    </xdr:to>
    <xdr:graphicFrame macro="">
      <xdr:nvGraphicFramePr>
        <xdr:cNvPr id="3270" name="Chart 19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2"/>
        </a:graphicData>
      </a:graphic>
    </xdr:graphicFrame>
    <xdr:clientData/>
  </xdr:twoCellAnchor>
  <xdr:twoCellAnchor>
    <xdr:from>
      <xdr:col>15</xdr:col>
      <xdr:colOff>0</xdr:colOff>
      <xdr:row>136</xdr:row>
      <xdr:rowOff>12700</xdr:rowOff>
    </xdr:from>
    <xdr:to>
      <xdr:col>16</xdr:col>
      <xdr:colOff>0</xdr:colOff>
      <xdr:row>146</xdr:row>
      <xdr:rowOff>139700</xdr:rowOff>
    </xdr:to>
    <xdr:graphicFrame macro="">
      <xdr:nvGraphicFramePr>
        <xdr:cNvPr id="3271" name="Chart 19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3"/>
        </a:graphicData>
      </a:graphic>
    </xdr:graphicFrame>
    <xdr:clientData/>
  </xdr:twoCellAnchor>
  <xdr:twoCellAnchor>
    <xdr:from>
      <xdr:col>16</xdr:col>
      <xdr:colOff>0</xdr:colOff>
      <xdr:row>136</xdr:row>
      <xdr:rowOff>12700</xdr:rowOff>
    </xdr:from>
    <xdr:to>
      <xdr:col>17</xdr:col>
      <xdr:colOff>0</xdr:colOff>
      <xdr:row>146</xdr:row>
      <xdr:rowOff>139700</xdr:rowOff>
    </xdr:to>
    <xdr:graphicFrame macro="">
      <xdr:nvGraphicFramePr>
        <xdr:cNvPr id="3272" name="Chart 20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4"/>
        </a:graphicData>
      </a:graphic>
    </xdr:graphicFrame>
    <xdr:clientData/>
  </xdr:twoCellAnchor>
  <xdr:twoCellAnchor>
    <xdr:from>
      <xdr:col>17</xdr:col>
      <xdr:colOff>0</xdr:colOff>
      <xdr:row>136</xdr:row>
      <xdr:rowOff>12700</xdr:rowOff>
    </xdr:from>
    <xdr:to>
      <xdr:col>18</xdr:col>
      <xdr:colOff>0</xdr:colOff>
      <xdr:row>146</xdr:row>
      <xdr:rowOff>139700</xdr:rowOff>
    </xdr:to>
    <xdr:graphicFrame macro="">
      <xdr:nvGraphicFramePr>
        <xdr:cNvPr id="3273" name="Chart 20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5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0.49691</cdr:x>
      <cdr:y>0.49646</cdr:y>
    </cdr:from>
    <cdr:to>
      <cdr:x>0.53466</cdr:x>
      <cdr:y>0.57452</cdr:y>
    </cdr:to>
    <cdr:sp macro="" textlink="">
      <cdr:nvSpPr>
        <cdr:cNvPr id="1228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03417" y="889016"/>
          <a:ext cx="76229" cy="13977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cdr:spPr>
      <cdr:txBody>
        <a:bodyPr xmlns:a="http://schemas.openxmlformats.org/drawingml/2006/main" wrap="none" lIns="9144" tIns="18288" rIns="9144" bIns="18288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250" b="0" i="0" u="none" strike="noStrike" baseline="0">
              <a:solidFill>
                <a:srgbClr val="000000"/>
              </a:solidFill>
              <a:latin typeface="Geneva"/>
              <a:ea typeface="Geneva"/>
              <a:cs typeface="Geneva"/>
            </a:rPr>
            <a:t> </a:t>
          </a: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0.49691</cdr:x>
      <cdr:y>0.49646</cdr:y>
    </cdr:from>
    <cdr:to>
      <cdr:x>0.53466</cdr:x>
      <cdr:y>0.57452</cdr:y>
    </cdr:to>
    <cdr:sp macro="" textlink="">
      <cdr:nvSpPr>
        <cdr:cNvPr id="14337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03417" y="889016"/>
          <a:ext cx="76229" cy="13977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cdr:spPr>
      <cdr:txBody>
        <a:bodyPr xmlns:a="http://schemas.openxmlformats.org/drawingml/2006/main" wrap="none" lIns="9144" tIns="18288" rIns="9144" bIns="18288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250" b="0" i="0" u="none" strike="noStrike" baseline="0">
              <a:solidFill>
                <a:srgbClr val="000000"/>
              </a:solidFill>
              <a:latin typeface="Geneva"/>
              <a:ea typeface="Geneva"/>
              <a:cs typeface="Geneva"/>
            </a:rPr>
            <a:t> </a:t>
          </a: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25400</xdr:colOff>
      <xdr:row>101</xdr:row>
      <xdr:rowOff>63500</xdr:rowOff>
    </xdr:from>
    <xdr:to>
      <xdr:col>4</xdr:col>
      <xdr:colOff>177800</xdr:colOff>
      <xdr:row>127</xdr:row>
      <xdr:rowOff>101600</xdr:rowOff>
    </xdr:to>
    <xdr:graphicFrame macro="">
      <xdr:nvGraphicFramePr>
        <xdr:cNvPr id="1036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177800</xdr:colOff>
      <xdr:row>101</xdr:row>
      <xdr:rowOff>63500</xdr:rowOff>
    </xdr:from>
    <xdr:to>
      <xdr:col>8</xdr:col>
      <xdr:colOff>139700</xdr:colOff>
      <xdr:row>127</xdr:row>
      <xdr:rowOff>101600</xdr:rowOff>
    </xdr:to>
    <xdr:graphicFrame macro="">
      <xdr:nvGraphicFramePr>
        <xdr:cNvPr id="1037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139700</xdr:colOff>
      <xdr:row>101</xdr:row>
      <xdr:rowOff>63500</xdr:rowOff>
    </xdr:from>
    <xdr:to>
      <xdr:col>12</xdr:col>
      <xdr:colOff>114300</xdr:colOff>
      <xdr:row>127</xdr:row>
      <xdr:rowOff>101600</xdr:rowOff>
    </xdr:to>
    <xdr:graphicFrame macro="">
      <xdr:nvGraphicFramePr>
        <xdr:cNvPr id="1038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0</xdr:colOff>
      <xdr:row>75</xdr:row>
      <xdr:rowOff>0</xdr:rowOff>
    </xdr:from>
    <xdr:to>
      <xdr:col>10</xdr:col>
      <xdr:colOff>584200</xdr:colOff>
      <xdr:row>101</xdr:row>
      <xdr:rowOff>50800</xdr:rowOff>
    </xdr:to>
    <xdr:graphicFrame macro="">
      <xdr:nvGraphicFramePr>
        <xdr:cNvPr id="1039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Relationship Id="rId2" Type="http://schemas.openxmlformats.org/officeDocument/2006/relationships/comments" Target="../comments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5.vml"/><Relationship Id="rId2" Type="http://schemas.openxmlformats.org/officeDocument/2006/relationships/comments" Target="../comments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 enableFormatConditionsCalculation="0"/>
  <dimension ref="A1:B5"/>
  <sheetViews>
    <sheetView tabSelected="1" workbookViewId="0">
      <selection activeCell="E34" sqref="E34"/>
    </sheetView>
  </sheetViews>
  <sheetFormatPr baseColWidth="10" defaultRowHeight="13" x14ac:dyDescent="0"/>
  <cols>
    <col min="1" max="16384" width="10.7109375" style="6"/>
  </cols>
  <sheetData>
    <row r="1" spans="1:2">
      <c r="A1" s="6" t="s">
        <v>5472</v>
      </c>
    </row>
    <row r="2" spans="1:2">
      <c r="A2" s="6" t="s">
        <v>5410</v>
      </c>
    </row>
    <row r="3" spans="1:2">
      <c r="B3" s="130"/>
    </row>
    <row r="4" spans="1:2">
      <c r="A4" s="11" t="s">
        <v>44</v>
      </c>
      <c r="B4" s="131">
        <v>1.2</v>
      </c>
    </row>
    <row r="5" spans="1:2">
      <c r="A5" s="11" t="s">
        <v>1548</v>
      </c>
      <c r="B5" s="132">
        <v>40670</v>
      </c>
    </row>
  </sheetData>
  <phoneticPr fontId="9"/>
  <pageMargins left="0.75" right="0.75" top="1" bottom="1" header="0.5" footer="0.5"/>
  <pageSetup paperSize="0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A1:BG60"/>
  <sheetViews>
    <sheetView workbookViewId="0">
      <pane xSplit="1" ySplit="2" topLeftCell="B3" activePane="bottomRight" state="frozenSplit"/>
      <selection activeCell="J1" sqref="J1:K1 J2:K2 K1:K1048576"/>
      <selection pane="topRight" activeCell="P1" sqref="P1"/>
      <selection pane="bottomLeft" activeCell="A12" sqref="A12:XFD12"/>
      <selection pane="bottomRight" activeCell="P57" sqref="P57"/>
    </sheetView>
  </sheetViews>
  <sheetFormatPr baseColWidth="10" defaultRowHeight="13" x14ac:dyDescent="0"/>
  <cols>
    <col min="1" max="1" width="14.85546875" customWidth="1"/>
    <col min="2" max="2" width="6.7109375" customWidth="1"/>
    <col min="3" max="3" width="11.7109375" customWidth="1"/>
    <col min="4" max="6" width="3.7109375" customWidth="1"/>
    <col min="7" max="9" width="2.140625" style="76" customWidth="1"/>
    <col min="10" max="11" width="9.7109375" customWidth="1"/>
    <col min="13" max="13" width="10.7109375" style="2"/>
    <col min="18" max="25" width="8.7109375" customWidth="1"/>
    <col min="26" max="50" width="7.7109375" customWidth="1"/>
    <col min="52" max="52" width="3.85546875" customWidth="1"/>
    <col min="53" max="53" width="4.7109375" customWidth="1"/>
    <col min="54" max="57" width="1.7109375" customWidth="1"/>
    <col min="58" max="58" width="2.7109375" customWidth="1"/>
  </cols>
  <sheetData>
    <row r="1" spans="1:59">
      <c r="A1" t="s">
        <v>2301</v>
      </c>
      <c r="B1" s="76" t="s">
        <v>3931</v>
      </c>
      <c r="C1" s="31" t="s">
        <v>3931</v>
      </c>
      <c r="D1" s="146" t="s">
        <v>2215</v>
      </c>
      <c r="E1" s="146"/>
      <c r="F1" s="146"/>
      <c r="G1" s="147" t="s">
        <v>2057</v>
      </c>
      <c r="H1" s="147"/>
      <c r="I1" s="147"/>
      <c r="J1" s="141" t="s">
        <v>3797</v>
      </c>
      <c r="K1" s="142"/>
      <c r="L1" s="148" t="str">
        <f>Candidates!H2</f>
        <v>Kerry</v>
      </c>
      <c r="M1" s="148"/>
      <c r="N1" s="149" t="str">
        <f>Candidates!H3</f>
        <v>Bush</v>
      </c>
      <c r="O1" s="142"/>
      <c r="P1" s="150" t="str">
        <f>Candidates!H4</f>
        <v>Nader</v>
      </c>
      <c r="Q1" s="151"/>
      <c r="R1" s="141" t="str">
        <f>Candidates!H5</f>
        <v>Badnarik</v>
      </c>
      <c r="S1" s="142"/>
      <c r="T1" s="141" t="str">
        <f>Candidates!H6</f>
        <v>Peroutka</v>
      </c>
      <c r="U1" s="142"/>
      <c r="V1" s="141" t="str">
        <f>Candidates!H7</f>
        <v>Cobb</v>
      </c>
      <c r="W1" s="142"/>
      <c r="X1" s="141" t="str">
        <f>Candidates!H8</f>
        <v>Calero</v>
      </c>
      <c r="Y1" s="142"/>
      <c r="Z1" s="141" t="str">
        <f>Candidates!H9</f>
        <v>Brown</v>
      </c>
      <c r="AA1" s="141"/>
      <c r="AB1" s="141" t="str">
        <f>Candidates!H10</f>
        <v>Van Auken</v>
      </c>
      <c r="AC1" s="142"/>
      <c r="AD1" s="141" t="str">
        <f>Candidates!H11</f>
        <v>Write-ins</v>
      </c>
      <c r="AE1" s="142"/>
      <c r="AF1" s="141" t="str">
        <f>Candidates!H12</f>
        <v>Harens</v>
      </c>
      <c r="AG1" s="141"/>
      <c r="AH1" s="141" t="str">
        <f>Candidates!H13</f>
        <v>Parker</v>
      </c>
      <c r="AI1" s="141"/>
      <c r="AJ1" s="141" t="str">
        <f>Candidates!H14</f>
        <v>None</v>
      </c>
      <c r="AK1" s="141"/>
      <c r="AL1" s="141" t="str">
        <f>Candidates!H15</f>
        <v>Andress</v>
      </c>
      <c r="AM1" s="142"/>
      <c r="AN1" s="141" t="str">
        <f>Candidates!H16</f>
        <v>Jay</v>
      </c>
      <c r="AO1" s="141"/>
      <c r="AP1" s="141" t="str">
        <f>Candidates!H17</f>
        <v>Peltier</v>
      </c>
      <c r="AQ1" s="142"/>
      <c r="AR1" s="141" t="str">
        <f>Candidates!H18</f>
        <v>Amondson</v>
      </c>
      <c r="AS1" s="142"/>
      <c r="AT1" s="141" t="str">
        <f>Candidates!H19</f>
        <v>Dodge</v>
      </c>
      <c r="AU1" s="142"/>
      <c r="AV1" s="141">
        <f>Candidates!H20</f>
        <v>0</v>
      </c>
      <c r="AW1" s="141"/>
      <c r="AX1" s="1"/>
      <c r="AY1" s="1"/>
      <c r="BB1" s="18" t="str">
        <f>LEFT(R1,1)</f>
        <v>B</v>
      </c>
      <c r="BC1" s="18" t="str">
        <f>LEFT(T1,1)</f>
        <v>P</v>
      </c>
      <c r="BD1" s="18" t="str">
        <f>LEFT(X1,1)</f>
        <v>C</v>
      </c>
      <c r="BE1" s="18" t="str">
        <f>LEFT(V1,1)</f>
        <v>C</v>
      </c>
    </row>
    <row r="2" spans="1:59" s="33" customFormat="1">
      <c r="B2" s="57" t="s">
        <v>2215</v>
      </c>
      <c r="C2" s="35" t="s">
        <v>4795</v>
      </c>
      <c r="D2" s="34" t="s">
        <v>1169</v>
      </c>
      <c r="E2" s="34" t="s">
        <v>3115</v>
      </c>
      <c r="F2" s="34" t="s">
        <v>2009</v>
      </c>
      <c r="G2" s="89" t="str">
        <f>LEFT(L2,1)</f>
        <v>D</v>
      </c>
      <c r="H2" s="90" t="str">
        <f>LEFT(N2,1)</f>
        <v>R</v>
      </c>
      <c r="I2" s="87" t="str">
        <f>LEFT(P2,1)</f>
        <v>I</v>
      </c>
      <c r="J2" s="35" t="s">
        <v>4280</v>
      </c>
      <c r="K2" s="35" t="s">
        <v>2322</v>
      </c>
      <c r="L2" s="143" t="str">
        <f>Candidates!D2</f>
        <v>Democratic</v>
      </c>
      <c r="M2" s="143"/>
      <c r="N2" s="144" t="str">
        <f>Candidates!D3</f>
        <v>Republican</v>
      </c>
      <c r="O2" s="140"/>
      <c r="P2" s="145" t="str">
        <f>Candidates!D4</f>
        <v>Independent</v>
      </c>
      <c r="Q2" s="140"/>
      <c r="R2" s="139" t="str">
        <f>Candidates!D5</f>
        <v>Libertarian</v>
      </c>
      <c r="S2" s="140"/>
      <c r="T2" s="139" t="str">
        <f>Candidates!D6</f>
        <v>Constitution</v>
      </c>
      <c r="U2" s="140"/>
      <c r="V2" s="139" t="str">
        <f>Candidates!D7</f>
        <v>Green</v>
      </c>
      <c r="W2" s="140"/>
      <c r="X2" s="139" t="str">
        <f>Candidates!D8</f>
        <v>Socialist Workers</v>
      </c>
      <c r="Y2" s="140"/>
      <c r="Z2" s="139" t="str">
        <f>Candidates!D9</f>
        <v>Socialist</v>
      </c>
      <c r="AA2" s="140"/>
      <c r="AB2" s="139" t="str">
        <f>Candidates!D10</f>
        <v>Socialist Equality</v>
      </c>
      <c r="AC2" s="140"/>
      <c r="AD2" s="139" t="str">
        <f>Candidates!D11</f>
        <v>-</v>
      </c>
      <c r="AE2" s="140"/>
      <c r="AF2" s="139" t="str">
        <f>Candidates!D12</f>
        <v>Christian Freedom</v>
      </c>
      <c r="AG2" s="140"/>
      <c r="AH2" s="139" t="str">
        <f>Candidates!D13</f>
        <v>Workers World</v>
      </c>
      <c r="AI2" s="140"/>
      <c r="AJ2" s="139" t="str">
        <f>Candidates!D14</f>
        <v>-</v>
      </c>
      <c r="AK2" s="140"/>
      <c r="AL2" s="139" t="str">
        <f>Candidates!D15</f>
        <v>Independent</v>
      </c>
      <c r="AM2" s="140"/>
      <c r="AN2" s="139" t="str">
        <f>Candidates!D16</f>
        <v>Personal Choice</v>
      </c>
      <c r="AO2" s="140"/>
      <c r="AP2" s="139" t="str">
        <f>Candidates!D17</f>
        <v>Peace &amp; Freedom</v>
      </c>
      <c r="AQ2" s="140"/>
      <c r="AR2" s="139" t="str">
        <f>Candidates!D18</f>
        <v>Concerns of People</v>
      </c>
      <c r="AS2" s="140"/>
      <c r="AT2" s="139" t="str">
        <f>Candidates!D19</f>
        <v>Prohibition</v>
      </c>
      <c r="AU2" s="140"/>
      <c r="AV2" s="139">
        <f>Candidates!D20</f>
        <v>0</v>
      </c>
      <c r="AW2" s="140"/>
      <c r="AX2" s="36"/>
      <c r="AY2" s="36" t="s">
        <v>2301</v>
      </c>
      <c r="BA2" s="33" t="s">
        <v>4410</v>
      </c>
      <c r="BB2" s="37"/>
      <c r="BC2" s="37"/>
      <c r="BD2" s="37"/>
      <c r="BE2" s="37"/>
      <c r="BG2" s="33" t="s">
        <v>3297</v>
      </c>
    </row>
    <row r="3" spans="1:59">
      <c r="A3" t="s">
        <v>3715</v>
      </c>
      <c r="B3">
        <f>D3+E3+F3</f>
        <v>9</v>
      </c>
      <c r="C3" s="1">
        <f t="shared" ref="C3:C34" si="0">L3+N3+P3+R3+T3+X3+V3+AD3+AJ3+AB3+AF3+Z3+AH3+AR3+AT3+AL3+AP3+AN3+AV3</f>
        <v>1883449</v>
      </c>
      <c r="D3" s="25">
        <v>9</v>
      </c>
      <c r="E3" s="25"/>
      <c r="F3" s="25"/>
      <c r="G3" s="91">
        <f t="shared" ref="G3:G34" si="1">RANK(L3,L3:AX3)</f>
        <v>2</v>
      </c>
      <c r="H3" s="91">
        <f t="shared" ref="H3:H34" si="2">RANK(N3,L3:AX3)</f>
        <v>1</v>
      </c>
      <c r="I3" s="91">
        <f t="shared" ref="I3:I34" si="3">IF(P3&gt;0,RANK(P3,L3:AX3),"-")</f>
        <v>3</v>
      </c>
      <c r="J3" s="1">
        <f>ABS(N3-L3)</f>
        <v>482461</v>
      </c>
      <c r="K3" s="2">
        <f>IF(C3&gt;0, J3/C3,0)</f>
        <v>0.25615825010393167</v>
      </c>
      <c r="L3" s="1">
        <f>County!N70</f>
        <v>693933</v>
      </c>
      <c r="M3" s="2">
        <f>IF($C3&gt;0,L3/$C3,0)</f>
        <v>0.36843737207644062</v>
      </c>
      <c r="N3" s="69">
        <f>County!O70</f>
        <v>1176394</v>
      </c>
      <c r="O3" s="74">
        <f t="shared" ref="O3:O54" si="4">IF($C3&gt;0,N3/$C3,0)</f>
        <v>0.62459562218037223</v>
      </c>
      <c r="P3" s="69">
        <f>County!P70</f>
        <v>6701</v>
      </c>
      <c r="Q3" s="74">
        <f t="shared" ref="Q3:Q54" si="5">IF($C3&gt;0,P3/$C3,0)</f>
        <v>3.5578345896278584E-3</v>
      </c>
      <c r="R3" s="69">
        <f>County!Q70</f>
        <v>3529</v>
      </c>
      <c r="S3" s="74">
        <f t="shared" ref="S3:S54" si="6">IF($C3&gt;0,R3/$C3,0)</f>
        <v>1.8736902353076723E-3</v>
      </c>
      <c r="T3" s="69">
        <f>County!R70</f>
        <v>1994</v>
      </c>
      <c r="U3" s="74">
        <f t="shared" ref="U3:U54" si="7">IF($C3&gt;0,T3/$C3,0)</f>
        <v>1.0586960411457917E-3</v>
      </c>
      <c r="V3" s="69">
        <f>County!S70</f>
        <v>0</v>
      </c>
      <c r="W3" s="74">
        <f t="shared" ref="W3:W54" si="8">IF($C3&gt;0,V3/$C3,0)</f>
        <v>0</v>
      </c>
      <c r="X3" s="69">
        <f>County!T70</f>
        <v>0</v>
      </c>
      <c r="Y3" s="74">
        <f t="shared" ref="Y3:Y54" si="9">IF($C3&gt;0,X3/$C3,0)</f>
        <v>0</v>
      </c>
      <c r="Z3" s="69">
        <f>County!U70</f>
        <v>0</v>
      </c>
      <c r="AA3" s="74">
        <f t="shared" ref="AA3:AA54" si="10">IF($C3&gt;0,Z3/$C3,0)</f>
        <v>0</v>
      </c>
      <c r="AB3" s="69">
        <f>County!V70</f>
        <v>0</v>
      </c>
      <c r="AC3" s="74">
        <f t="shared" ref="AC3:AC54" si="11">IF($C3&gt;0,AB3/$C3,0)</f>
        <v>0</v>
      </c>
      <c r="AD3" s="69">
        <f>County!W70</f>
        <v>898</v>
      </c>
      <c r="AE3" s="74">
        <f t="shared" ref="AE3:AE54" si="12">IF($C3&gt;0,AD3/$C3,0)</f>
        <v>4.7678487710577777E-4</v>
      </c>
      <c r="AF3" s="69">
        <f>County!X70</f>
        <v>0</v>
      </c>
      <c r="AG3" s="74">
        <f t="shared" ref="AG3:AG54" si="13">IF($C3&gt;0,AF3/$C3,0)</f>
        <v>0</v>
      </c>
      <c r="AH3" s="1">
        <f>County!Y70</f>
        <v>0</v>
      </c>
      <c r="AI3" s="2">
        <f t="shared" ref="AI3:AI54" si="14">IF($C3&gt;0,AH3/$C3,0)</f>
        <v>0</v>
      </c>
      <c r="AJ3" s="1">
        <f>County!Z70</f>
        <v>0</v>
      </c>
      <c r="AK3" s="2">
        <f t="shared" ref="AK3:AK54" si="15">IF($C3&gt;0,AJ3/$C3,0)</f>
        <v>0</v>
      </c>
      <c r="AL3" s="1">
        <f>County!AA70</f>
        <v>0</v>
      </c>
      <c r="AM3" s="2">
        <f t="shared" ref="AM3:AM54" si="16">IF($C3&gt;0,AL3/$C3,0)</f>
        <v>0</v>
      </c>
      <c r="AN3" s="1">
        <f>County!AB70</f>
        <v>0</v>
      </c>
      <c r="AO3" s="2">
        <f t="shared" ref="AO3:AO54" si="17">IF($C3&gt;0,AN3/$C3,0)</f>
        <v>0</v>
      </c>
      <c r="AP3" s="1">
        <f>County!AC70</f>
        <v>0</v>
      </c>
      <c r="AQ3" s="2">
        <f t="shared" ref="AQ3:AQ54" si="18">IF($C3&gt;0,AP3/$C3,0)</f>
        <v>0</v>
      </c>
      <c r="AR3" s="1">
        <f>County!AD70</f>
        <v>0</v>
      </c>
      <c r="AS3" s="2">
        <f t="shared" ref="AS3:AS54" si="19">IF($C3&gt;0,AR3/$C3,0)</f>
        <v>0</v>
      </c>
      <c r="AT3" s="1">
        <f>County!AE70</f>
        <v>0</v>
      </c>
      <c r="AU3" s="2">
        <f t="shared" ref="AU3:AU54" si="20">IF($C3&gt;0,AT3/$C3,0)</f>
        <v>0</v>
      </c>
      <c r="AV3" s="1">
        <f>County!AF70</f>
        <v>0</v>
      </c>
      <c r="AW3" s="2">
        <f t="shared" ref="AW3:AW54" si="21">IF($C3&gt;0,AV3/$C3,0)</f>
        <v>0</v>
      </c>
      <c r="AX3" s="32"/>
      <c r="AY3" t="str">
        <f>A3</f>
        <v>Alabama</v>
      </c>
      <c r="AZ3" t="s">
        <v>3037</v>
      </c>
      <c r="BA3">
        <f>SUM(D3:F3)</f>
        <v>9</v>
      </c>
      <c r="BB3" s="9">
        <f>RANK(R3,(L3:Q3,R3:Y3,AD3:AW3))</f>
        <v>4</v>
      </c>
      <c r="BC3" s="9">
        <f>RANK(T3,(L3:Q3,R3:Y3,AD3:AW3))</f>
        <v>5</v>
      </c>
      <c r="BD3" s="9">
        <f>RANK(X3,(L3:Q3,R3:Y3,AD3:AW3))</f>
        <v>13</v>
      </c>
      <c r="BE3" s="9">
        <f>RANK(V3,(L3:Q3,R3:Y3,AD3:AW3))</f>
        <v>13</v>
      </c>
      <c r="BG3">
        <v>1</v>
      </c>
    </row>
    <row r="4" spans="1:59" s="51" customFormat="1">
      <c r="A4" s="51" t="s">
        <v>3504</v>
      </c>
      <c r="B4" s="51">
        <f t="shared" ref="B4:B54" si="22">D4+E4+F4</f>
        <v>3</v>
      </c>
      <c r="C4" s="54">
        <f t="shared" si="0"/>
        <v>312598</v>
      </c>
      <c r="D4" s="53">
        <v>3</v>
      </c>
      <c r="E4" s="53"/>
      <c r="F4" s="53"/>
      <c r="G4" s="92">
        <f t="shared" si="1"/>
        <v>2</v>
      </c>
      <c r="H4" s="92">
        <f t="shared" si="2"/>
        <v>1</v>
      </c>
      <c r="I4" s="92">
        <f t="shared" si="3"/>
        <v>3</v>
      </c>
      <c r="J4" s="54">
        <f t="shared" ref="J4:J53" si="23">ABS(N4-L4)</f>
        <v>79864</v>
      </c>
      <c r="K4" s="55">
        <f t="shared" ref="K4:K54" si="24">IF(C4&gt;0, J4/C4,0)</f>
        <v>0.25548468000435065</v>
      </c>
      <c r="L4" s="54">
        <f>County!N76</f>
        <v>111025</v>
      </c>
      <c r="M4" s="55">
        <f t="shared" ref="M4:M54" si="25">IF($C4&gt;0,L4/$C4,0)</f>
        <v>0.35516861912104364</v>
      </c>
      <c r="N4" s="78">
        <f>County!O76</f>
        <v>190889</v>
      </c>
      <c r="O4" s="119">
        <f t="shared" si="4"/>
        <v>0.61065329912539423</v>
      </c>
      <c r="P4" s="78">
        <f>County!P76</f>
        <v>5069</v>
      </c>
      <c r="Q4" s="119">
        <f t="shared" si="5"/>
        <v>1.6215714751853818E-2</v>
      </c>
      <c r="R4" s="78">
        <f>County!Q76</f>
        <v>1675</v>
      </c>
      <c r="S4" s="119">
        <f t="shared" si="6"/>
        <v>5.3583196309637295E-3</v>
      </c>
      <c r="T4" s="78">
        <f>County!R76</f>
        <v>2092</v>
      </c>
      <c r="U4" s="119">
        <f t="shared" si="7"/>
        <v>6.6923012943141029E-3</v>
      </c>
      <c r="V4" s="78">
        <f>County!S76</f>
        <v>1058</v>
      </c>
      <c r="W4" s="119">
        <f t="shared" si="8"/>
        <v>3.3845386086923143E-3</v>
      </c>
      <c r="X4" s="78">
        <f>County!T76</f>
        <v>0</v>
      </c>
      <c r="Y4" s="119">
        <f t="shared" si="9"/>
        <v>0</v>
      </c>
      <c r="Z4" s="78">
        <f>County!U76</f>
        <v>0</v>
      </c>
      <c r="AA4" s="119">
        <f t="shared" si="10"/>
        <v>0</v>
      </c>
      <c r="AB4" s="78">
        <f>County!V76</f>
        <v>0</v>
      </c>
      <c r="AC4" s="119">
        <f t="shared" si="11"/>
        <v>0</v>
      </c>
      <c r="AD4" s="78">
        <f>County!W76</f>
        <v>790</v>
      </c>
      <c r="AE4" s="119">
        <f t="shared" si="12"/>
        <v>2.5272074677381174E-3</v>
      </c>
      <c r="AF4" s="78">
        <f>County!X76</f>
        <v>0</v>
      </c>
      <c r="AG4" s="119">
        <f t="shared" si="13"/>
        <v>0</v>
      </c>
      <c r="AH4" s="54">
        <f>County!Y76</f>
        <v>0</v>
      </c>
      <c r="AI4" s="55">
        <f t="shared" si="14"/>
        <v>0</v>
      </c>
      <c r="AJ4" s="54">
        <f>County!Z76</f>
        <v>0</v>
      </c>
      <c r="AK4" s="55">
        <f t="shared" si="15"/>
        <v>0</v>
      </c>
      <c r="AL4" s="54">
        <f>County!AA76</f>
        <v>0</v>
      </c>
      <c r="AM4" s="55">
        <f t="shared" si="16"/>
        <v>0</v>
      </c>
      <c r="AN4" s="54">
        <f>County!AB76</f>
        <v>0</v>
      </c>
      <c r="AO4" s="55">
        <f t="shared" si="17"/>
        <v>0</v>
      </c>
      <c r="AP4" s="54">
        <f>County!AC76</f>
        <v>0</v>
      </c>
      <c r="AQ4" s="55">
        <f t="shared" si="18"/>
        <v>0</v>
      </c>
      <c r="AR4" s="54">
        <f>County!AD76</f>
        <v>0</v>
      </c>
      <c r="AS4" s="55">
        <f t="shared" si="19"/>
        <v>0</v>
      </c>
      <c r="AT4" s="54">
        <f>County!AE76</f>
        <v>0</v>
      </c>
      <c r="AU4" s="55">
        <f t="shared" si="20"/>
        <v>0</v>
      </c>
      <c r="AV4" s="54">
        <f>County!AF76</f>
        <v>0</v>
      </c>
      <c r="AW4" s="55">
        <f t="shared" si="21"/>
        <v>0</v>
      </c>
      <c r="AX4" s="62"/>
      <c r="AY4" s="51" t="str">
        <f t="shared" ref="AY4:AY54" si="26">A4</f>
        <v>Alaska</v>
      </c>
      <c r="AZ4" s="51" t="s">
        <v>3050</v>
      </c>
      <c r="BA4" s="51">
        <f t="shared" ref="BA4:BA54" si="27">SUM(D4:F4)</f>
        <v>3</v>
      </c>
      <c r="BB4" s="52">
        <f>RANK(R4,(L4:Q4,R4:Y4,AD4:AW4))</f>
        <v>5</v>
      </c>
      <c r="BC4" s="52">
        <f>RANK(T4,(L4:Q4,R4:Y4,AD4:AW4))</f>
        <v>4</v>
      </c>
      <c r="BD4" s="52">
        <f>RANK(X4,(L4:Q4,R4:Y4,AD4:AW4))</f>
        <v>15</v>
      </c>
      <c r="BE4" s="52">
        <f>RANK(V4,(L4:Q4,R4:Y4,AD4:AW4))</f>
        <v>6</v>
      </c>
      <c r="BG4" s="51">
        <v>2</v>
      </c>
    </row>
    <row r="5" spans="1:59" s="38" customFormat="1">
      <c r="A5" s="38" t="s">
        <v>3800</v>
      </c>
      <c r="B5" s="38">
        <f t="shared" si="22"/>
        <v>10</v>
      </c>
      <c r="C5" s="41">
        <f t="shared" si="0"/>
        <v>2012585</v>
      </c>
      <c r="D5" s="40">
        <v>10</v>
      </c>
      <c r="E5" s="40"/>
      <c r="F5" s="40"/>
      <c r="G5" s="93">
        <f t="shared" si="1"/>
        <v>2</v>
      </c>
      <c r="H5" s="93">
        <f t="shared" si="2"/>
        <v>1</v>
      </c>
      <c r="I5" s="93">
        <f t="shared" si="3"/>
        <v>4</v>
      </c>
      <c r="J5" s="1">
        <f t="shared" si="23"/>
        <v>210770</v>
      </c>
      <c r="K5" s="42">
        <f t="shared" si="24"/>
        <v>0.10472601157218205</v>
      </c>
      <c r="L5" s="41">
        <f>County!N93</f>
        <v>893524</v>
      </c>
      <c r="M5" s="42">
        <f t="shared" si="25"/>
        <v>0.44396832928795554</v>
      </c>
      <c r="N5" s="79">
        <f>County!O93</f>
        <v>1104294</v>
      </c>
      <c r="O5" s="80">
        <f t="shared" si="4"/>
        <v>0.54869434086013757</v>
      </c>
      <c r="P5" s="79">
        <f>County!P93</f>
        <v>2773</v>
      </c>
      <c r="Q5" s="80">
        <f t="shared" si="5"/>
        <v>1.3778300046954539E-3</v>
      </c>
      <c r="R5" s="79">
        <f>County!Q93</f>
        <v>11856</v>
      </c>
      <c r="S5" s="80">
        <f t="shared" si="6"/>
        <v>5.8909313147022359E-3</v>
      </c>
      <c r="T5" s="79">
        <f>County!R93</f>
        <v>0</v>
      </c>
      <c r="U5" s="80">
        <f t="shared" si="7"/>
        <v>0</v>
      </c>
      <c r="V5" s="79">
        <f>County!S93</f>
        <v>138</v>
      </c>
      <c r="W5" s="80">
        <f t="shared" si="8"/>
        <v>6.8568532509185942E-5</v>
      </c>
      <c r="X5" s="79">
        <f>County!T93</f>
        <v>0</v>
      </c>
      <c r="Y5" s="80">
        <f t="shared" si="9"/>
        <v>0</v>
      </c>
      <c r="Z5" s="79">
        <f>County!U93</f>
        <v>0</v>
      </c>
      <c r="AA5" s="80">
        <f t="shared" si="10"/>
        <v>0</v>
      </c>
      <c r="AB5" s="79">
        <f>County!V93</f>
        <v>0</v>
      </c>
      <c r="AC5" s="80">
        <f t="shared" si="11"/>
        <v>0</v>
      </c>
      <c r="AD5" s="79">
        <f>County!W93</f>
        <v>0</v>
      </c>
      <c r="AE5" s="80">
        <f t="shared" si="12"/>
        <v>0</v>
      </c>
      <c r="AF5" s="79">
        <f>County!X93</f>
        <v>0</v>
      </c>
      <c r="AG5" s="80">
        <f t="shared" si="13"/>
        <v>0</v>
      </c>
      <c r="AH5" s="41">
        <f>County!Y93</f>
        <v>0</v>
      </c>
      <c r="AI5" s="42">
        <f t="shared" si="14"/>
        <v>0</v>
      </c>
      <c r="AJ5" s="41">
        <f>County!Z93</f>
        <v>0</v>
      </c>
      <c r="AK5" s="42">
        <f t="shared" si="15"/>
        <v>0</v>
      </c>
      <c r="AL5" s="41">
        <f>County!AA93</f>
        <v>0</v>
      </c>
      <c r="AM5" s="42">
        <f t="shared" si="16"/>
        <v>0</v>
      </c>
      <c r="AN5" s="41">
        <f>County!AB93</f>
        <v>0</v>
      </c>
      <c r="AO5" s="42">
        <f t="shared" si="17"/>
        <v>0</v>
      </c>
      <c r="AP5" s="41">
        <f>County!AC93</f>
        <v>0</v>
      </c>
      <c r="AQ5" s="42">
        <f t="shared" si="18"/>
        <v>0</v>
      </c>
      <c r="AR5" s="41">
        <f>County!AD93</f>
        <v>0</v>
      </c>
      <c r="AS5" s="42">
        <f t="shared" si="19"/>
        <v>0</v>
      </c>
      <c r="AT5" s="41">
        <f>County!AE93</f>
        <v>0</v>
      </c>
      <c r="AU5" s="42">
        <f t="shared" si="20"/>
        <v>0</v>
      </c>
      <c r="AV5" s="41">
        <f>County!AF93</f>
        <v>0</v>
      </c>
      <c r="AW5" s="42">
        <f t="shared" si="21"/>
        <v>0</v>
      </c>
      <c r="AX5" s="63"/>
      <c r="AY5" s="38" t="str">
        <f t="shared" si="26"/>
        <v>Arizona</v>
      </c>
      <c r="AZ5" s="38" t="s">
        <v>4542</v>
      </c>
      <c r="BA5" s="38">
        <f t="shared" si="27"/>
        <v>10</v>
      </c>
      <c r="BB5" s="39">
        <f>RANK(R5,(L5:Q5,R5:Y5,AD5:AW5))</f>
        <v>3</v>
      </c>
      <c r="BC5" s="39">
        <f>RANK(T5,(L5:Q5,R5:Y5,AD5:AW5))</f>
        <v>11</v>
      </c>
      <c r="BD5" s="39">
        <f>RANK(X5,(L5:Q5,R5:Y5,AD5:AW5))</f>
        <v>11</v>
      </c>
      <c r="BE5" s="39">
        <f>RANK(V5,(L5:Q5,R5:Y5,AD5:AW5))</f>
        <v>5</v>
      </c>
      <c r="BG5" s="38">
        <v>4</v>
      </c>
    </row>
    <row r="6" spans="1:59" s="51" customFormat="1">
      <c r="A6" s="56" t="s">
        <v>4071</v>
      </c>
      <c r="B6" s="56">
        <f t="shared" si="22"/>
        <v>6</v>
      </c>
      <c r="C6" s="54">
        <f t="shared" si="0"/>
        <v>1054945</v>
      </c>
      <c r="D6" s="53">
        <v>6</v>
      </c>
      <c r="E6" s="53"/>
      <c r="F6" s="53"/>
      <c r="G6" s="92">
        <f t="shared" si="1"/>
        <v>2</v>
      </c>
      <c r="H6" s="92">
        <f t="shared" si="2"/>
        <v>1</v>
      </c>
      <c r="I6" s="92">
        <f t="shared" si="3"/>
        <v>3</v>
      </c>
      <c r="J6" s="54">
        <f t="shared" si="23"/>
        <v>102945</v>
      </c>
      <c r="K6" s="55">
        <f t="shared" si="24"/>
        <v>9.7583286332462826E-2</v>
      </c>
      <c r="L6" s="54">
        <f>County!N170</f>
        <v>469953</v>
      </c>
      <c r="M6" s="55">
        <f t="shared" si="25"/>
        <v>0.44547630445189085</v>
      </c>
      <c r="N6" s="78">
        <f>County!O170</f>
        <v>572898</v>
      </c>
      <c r="O6" s="119">
        <f t="shared" si="4"/>
        <v>0.54305959078435373</v>
      </c>
      <c r="P6" s="78">
        <f>County!P170</f>
        <v>6171</v>
      </c>
      <c r="Q6" s="119">
        <f t="shared" si="5"/>
        <v>5.849594054666357E-3</v>
      </c>
      <c r="R6" s="78">
        <f>County!Q170</f>
        <v>2352</v>
      </c>
      <c r="S6" s="119">
        <f t="shared" si="6"/>
        <v>2.2295001161197975E-3</v>
      </c>
      <c r="T6" s="78">
        <f>County!R170</f>
        <v>2083</v>
      </c>
      <c r="U6" s="119">
        <f t="shared" si="7"/>
        <v>1.9745105195057562E-3</v>
      </c>
      <c r="V6" s="78">
        <f>County!S170</f>
        <v>1488</v>
      </c>
      <c r="W6" s="119">
        <f t="shared" si="8"/>
        <v>1.4105000734635454E-3</v>
      </c>
      <c r="X6" s="78">
        <f>County!T170</f>
        <v>0</v>
      </c>
      <c r="Y6" s="119">
        <f t="shared" si="9"/>
        <v>0</v>
      </c>
      <c r="Z6" s="78">
        <f>County!U170</f>
        <v>0</v>
      </c>
      <c r="AA6" s="119">
        <f t="shared" si="10"/>
        <v>0</v>
      </c>
      <c r="AB6" s="78">
        <f>County!V170</f>
        <v>0</v>
      </c>
      <c r="AC6" s="119">
        <f t="shared" si="11"/>
        <v>0</v>
      </c>
      <c r="AD6" s="78">
        <f>County!W170</f>
        <v>0</v>
      </c>
      <c r="AE6" s="119">
        <f t="shared" si="12"/>
        <v>0</v>
      </c>
      <c r="AF6" s="78">
        <f>County!X170</f>
        <v>0</v>
      </c>
      <c r="AG6" s="119">
        <f t="shared" si="13"/>
        <v>0</v>
      </c>
      <c r="AH6" s="54">
        <f>County!Y170</f>
        <v>0</v>
      </c>
      <c r="AI6" s="55">
        <f t="shared" si="14"/>
        <v>0</v>
      </c>
      <c r="AJ6" s="54">
        <f>County!Z170</f>
        <v>0</v>
      </c>
      <c r="AK6" s="55">
        <f t="shared" si="15"/>
        <v>0</v>
      </c>
      <c r="AL6" s="54">
        <f>County!AA170</f>
        <v>0</v>
      </c>
      <c r="AM6" s="55">
        <f t="shared" si="16"/>
        <v>0</v>
      </c>
      <c r="AN6" s="54">
        <f>County!AB170</f>
        <v>0</v>
      </c>
      <c r="AO6" s="55">
        <f t="shared" si="17"/>
        <v>0</v>
      </c>
      <c r="AP6" s="54">
        <f>County!AC170</f>
        <v>0</v>
      </c>
      <c r="AQ6" s="55">
        <f t="shared" si="18"/>
        <v>0</v>
      </c>
      <c r="AR6" s="54">
        <f>County!AD170</f>
        <v>0</v>
      </c>
      <c r="AS6" s="55">
        <f t="shared" si="19"/>
        <v>0</v>
      </c>
      <c r="AT6" s="54">
        <f>County!AE170</f>
        <v>0</v>
      </c>
      <c r="AU6" s="55">
        <f t="shared" si="20"/>
        <v>0</v>
      </c>
      <c r="AV6" s="54">
        <f>County!AF170</f>
        <v>0</v>
      </c>
      <c r="AW6" s="55">
        <f t="shared" si="21"/>
        <v>0</v>
      </c>
      <c r="AX6" s="62"/>
      <c r="AY6" s="51" t="str">
        <f t="shared" si="26"/>
        <v>Arkansas</v>
      </c>
      <c r="AZ6" s="51" t="s">
        <v>4476</v>
      </c>
      <c r="BA6" s="51">
        <f t="shared" si="27"/>
        <v>6</v>
      </c>
      <c r="BB6" s="52">
        <f>RANK(R6,(L6:Q6,R6:Y6,AD6:AW6))</f>
        <v>4</v>
      </c>
      <c r="BC6" s="52">
        <f>RANK(T6,(L6:Q6,R6:Y6,AD6:AW6))</f>
        <v>5</v>
      </c>
      <c r="BD6" s="52">
        <f>RANK(X6,(L6:Q6,R6:Y6,AD6:AW6))</f>
        <v>13</v>
      </c>
      <c r="BE6" s="52">
        <f>RANK(V6,(L6:Q6,R6:Y6,AD6:AW6))</f>
        <v>6</v>
      </c>
      <c r="BG6" s="51">
        <v>5</v>
      </c>
    </row>
    <row r="7" spans="1:59" s="38" customFormat="1">
      <c r="A7" s="43" t="s">
        <v>4477</v>
      </c>
      <c r="B7" s="43">
        <f t="shared" si="22"/>
        <v>55</v>
      </c>
      <c r="C7" s="41">
        <f t="shared" si="0"/>
        <v>12421859</v>
      </c>
      <c r="D7" s="40"/>
      <c r="E7" s="40">
        <v>55</v>
      </c>
      <c r="F7" s="40"/>
      <c r="G7" s="93">
        <f t="shared" si="1"/>
        <v>1</v>
      </c>
      <c r="H7" s="93">
        <f t="shared" si="2"/>
        <v>2</v>
      </c>
      <c r="I7" s="93">
        <f t="shared" si="3"/>
        <v>7</v>
      </c>
      <c r="J7" s="1">
        <f t="shared" si="23"/>
        <v>1235659</v>
      </c>
      <c r="K7" s="42">
        <f t="shared" si="24"/>
        <v>9.9474563348368392E-2</v>
      </c>
      <c r="L7" s="41">
        <f>County!N230</f>
        <v>6745485</v>
      </c>
      <c r="M7" s="42">
        <f t="shared" si="25"/>
        <v>0.54303345417139259</v>
      </c>
      <c r="N7" s="79">
        <f>County!O230</f>
        <v>5509826</v>
      </c>
      <c r="O7" s="80">
        <f t="shared" si="4"/>
        <v>0.44355889082302413</v>
      </c>
      <c r="P7" s="79">
        <f>County!P230</f>
        <v>21213</v>
      </c>
      <c r="Q7" s="80">
        <f t="shared" si="5"/>
        <v>1.7077154071705369E-3</v>
      </c>
      <c r="R7" s="79">
        <f>County!Q230</f>
        <v>50165</v>
      </c>
      <c r="S7" s="80">
        <f t="shared" si="6"/>
        <v>4.0384454532932631E-3</v>
      </c>
      <c r="T7" s="79">
        <f>County!R230</f>
        <v>26645</v>
      </c>
      <c r="U7" s="80">
        <f t="shared" si="7"/>
        <v>2.1450090521877604E-3</v>
      </c>
      <c r="V7" s="79">
        <f>County!S230</f>
        <v>40771</v>
      </c>
      <c r="W7" s="80">
        <f t="shared" si="8"/>
        <v>3.2821979383279103E-3</v>
      </c>
      <c r="X7" s="79">
        <f>County!T230</f>
        <v>0</v>
      </c>
      <c r="Y7" s="80">
        <f t="shared" si="9"/>
        <v>0</v>
      </c>
      <c r="Z7" s="79">
        <f>County!U230</f>
        <v>0</v>
      </c>
      <c r="AA7" s="80">
        <f t="shared" si="10"/>
        <v>0</v>
      </c>
      <c r="AB7" s="79">
        <f>County!V230</f>
        <v>0</v>
      </c>
      <c r="AC7" s="80">
        <f t="shared" si="11"/>
        <v>0</v>
      </c>
      <c r="AD7" s="79">
        <f>County!W230</f>
        <v>96</v>
      </c>
      <c r="AE7" s="80">
        <f t="shared" si="12"/>
        <v>7.7283118412469502E-6</v>
      </c>
      <c r="AF7" s="79">
        <f>County!X230</f>
        <v>0</v>
      </c>
      <c r="AG7" s="80">
        <f t="shared" si="13"/>
        <v>0</v>
      </c>
      <c r="AH7" s="41">
        <f>County!Y230</f>
        <v>51</v>
      </c>
      <c r="AI7" s="42">
        <f t="shared" si="14"/>
        <v>4.1056656656624422E-6</v>
      </c>
      <c r="AJ7" s="41">
        <f>County!Z230</f>
        <v>0</v>
      </c>
      <c r="AK7" s="42">
        <f t="shared" si="15"/>
        <v>0</v>
      </c>
      <c r="AL7" s="41">
        <f>County!AA230</f>
        <v>0</v>
      </c>
      <c r="AM7" s="42">
        <f t="shared" si="16"/>
        <v>0</v>
      </c>
      <c r="AN7" s="41">
        <f>County!AB230</f>
        <v>0</v>
      </c>
      <c r="AO7" s="42">
        <f t="shared" si="17"/>
        <v>0</v>
      </c>
      <c r="AP7" s="41">
        <f>County!AC230</f>
        <v>27607</v>
      </c>
      <c r="AQ7" s="42">
        <f t="shared" si="18"/>
        <v>2.2224531770969223E-3</v>
      </c>
      <c r="AR7" s="41">
        <f>County!AD230</f>
        <v>0</v>
      </c>
      <c r="AS7" s="42">
        <f t="shared" si="19"/>
        <v>0</v>
      </c>
      <c r="AT7" s="41">
        <f>County!AE230</f>
        <v>0</v>
      </c>
      <c r="AU7" s="42">
        <f t="shared" si="20"/>
        <v>0</v>
      </c>
      <c r="AV7" s="41">
        <f>County!AF230</f>
        <v>0</v>
      </c>
      <c r="AW7" s="42">
        <f t="shared" si="21"/>
        <v>0</v>
      </c>
      <c r="AX7" s="63"/>
      <c r="AY7" s="38" t="str">
        <f t="shared" si="26"/>
        <v>California</v>
      </c>
      <c r="AZ7" s="38" t="s">
        <v>4478</v>
      </c>
      <c r="BA7" s="38">
        <f t="shared" si="27"/>
        <v>55</v>
      </c>
      <c r="BB7" s="39">
        <f>RANK(R7,(L7:Q7,R7:Y7,AD7:AW7))</f>
        <v>3</v>
      </c>
      <c r="BC7" s="39">
        <f>RANK(T7,(L7:Q7,R7:Y7,AD7:AW7))</f>
        <v>6</v>
      </c>
      <c r="BD7" s="39">
        <f>RANK(X7,(L7:Q7,R7:Y7,AD7:AW7))</f>
        <v>19</v>
      </c>
      <c r="BE7" s="39">
        <f>RANK(V7,(L7:Q7,R7:Y7,AD7:AW7))</f>
        <v>4</v>
      </c>
      <c r="BG7" s="38">
        <v>6</v>
      </c>
    </row>
    <row r="8" spans="1:59" s="51" customFormat="1">
      <c r="A8" s="51" t="s">
        <v>3124</v>
      </c>
      <c r="B8" s="51">
        <f t="shared" si="22"/>
        <v>9</v>
      </c>
      <c r="C8" s="54">
        <f t="shared" si="0"/>
        <v>2130325</v>
      </c>
      <c r="D8" s="53">
        <v>9</v>
      </c>
      <c r="E8" s="53"/>
      <c r="F8" s="53"/>
      <c r="G8" s="92">
        <f t="shared" si="1"/>
        <v>2</v>
      </c>
      <c r="H8" s="92">
        <f t="shared" si="2"/>
        <v>1</v>
      </c>
      <c r="I8" s="92">
        <f t="shared" si="3"/>
        <v>3</v>
      </c>
      <c r="J8" s="54">
        <f t="shared" si="23"/>
        <v>99531</v>
      </c>
      <c r="K8" s="55">
        <f t="shared" si="24"/>
        <v>4.672104021686832E-2</v>
      </c>
      <c r="L8" s="54">
        <f>County!N296</f>
        <v>1001725</v>
      </c>
      <c r="M8" s="55">
        <f t="shared" si="25"/>
        <v>0.47022167979064228</v>
      </c>
      <c r="N8" s="78">
        <f>County!O296</f>
        <v>1101256</v>
      </c>
      <c r="O8" s="119">
        <f t="shared" si="4"/>
        <v>0.51694272000751063</v>
      </c>
      <c r="P8" s="78">
        <f>County!P296</f>
        <v>12718</v>
      </c>
      <c r="Q8" s="119">
        <f t="shared" si="5"/>
        <v>5.9699811061692462E-3</v>
      </c>
      <c r="R8" s="78">
        <f>County!Q296</f>
        <v>7665</v>
      </c>
      <c r="S8" s="119">
        <f t="shared" si="6"/>
        <v>3.5980425521927404E-3</v>
      </c>
      <c r="T8" s="78">
        <f>County!R296</f>
        <v>2562</v>
      </c>
      <c r="U8" s="119">
        <f t="shared" si="7"/>
        <v>1.2026334010068885E-3</v>
      </c>
      <c r="V8" s="78">
        <f>County!S296</f>
        <v>1591</v>
      </c>
      <c r="W8" s="119">
        <f t="shared" si="8"/>
        <v>7.4683440320138942E-4</v>
      </c>
      <c r="X8" s="78">
        <f>County!T296</f>
        <v>241</v>
      </c>
      <c r="Y8" s="119">
        <f t="shared" si="9"/>
        <v>1.1312827854904768E-4</v>
      </c>
      <c r="Z8" s="78">
        <f>County!U296</f>
        <v>216</v>
      </c>
      <c r="AA8" s="119">
        <f t="shared" si="10"/>
        <v>1.0139297994437469E-4</v>
      </c>
      <c r="AB8" s="78">
        <f>County!V296</f>
        <v>329</v>
      </c>
      <c r="AC8" s="119">
        <f t="shared" si="11"/>
        <v>1.5443652963749663E-4</v>
      </c>
      <c r="AD8" s="78">
        <f>County!W296</f>
        <v>700</v>
      </c>
      <c r="AE8" s="119">
        <f t="shared" si="12"/>
        <v>3.2858836093084391E-4</v>
      </c>
      <c r="AF8" s="78">
        <f>County!X296</f>
        <v>0</v>
      </c>
      <c r="AG8" s="119">
        <f t="shared" si="13"/>
        <v>0</v>
      </c>
      <c r="AH8" s="54">
        <f>County!Y296</f>
        <v>0</v>
      </c>
      <c r="AI8" s="55">
        <f t="shared" si="14"/>
        <v>0</v>
      </c>
      <c r="AJ8" s="54">
        <f>County!Z296</f>
        <v>0</v>
      </c>
      <c r="AK8" s="55">
        <f t="shared" si="15"/>
        <v>0</v>
      </c>
      <c r="AL8" s="54">
        <f>County!AA296</f>
        <v>804</v>
      </c>
      <c r="AM8" s="55">
        <f t="shared" si="16"/>
        <v>3.7740720312628355E-4</v>
      </c>
      <c r="AN8" s="54">
        <f>County!AB296</f>
        <v>0</v>
      </c>
      <c r="AO8" s="55">
        <f t="shared" si="17"/>
        <v>0</v>
      </c>
      <c r="AP8" s="54">
        <f>County!AC296</f>
        <v>0</v>
      </c>
      <c r="AQ8" s="55">
        <f t="shared" si="18"/>
        <v>0</v>
      </c>
      <c r="AR8" s="54">
        <f>County!AD296</f>
        <v>378</v>
      </c>
      <c r="AS8" s="55">
        <f t="shared" si="19"/>
        <v>1.774377149026557E-4</v>
      </c>
      <c r="AT8" s="54">
        <f>County!AE296</f>
        <v>140</v>
      </c>
      <c r="AU8" s="55">
        <f t="shared" si="20"/>
        <v>6.5717672186168781E-5</v>
      </c>
      <c r="AV8" s="54">
        <f>County!AF296</f>
        <v>0</v>
      </c>
      <c r="AW8" s="55">
        <f t="shared" si="21"/>
        <v>0</v>
      </c>
      <c r="AX8" s="62"/>
      <c r="AY8" s="51" t="str">
        <f t="shared" si="26"/>
        <v>Colorado</v>
      </c>
      <c r="AZ8" s="51" t="s">
        <v>2826</v>
      </c>
      <c r="BA8" s="51">
        <f t="shared" si="27"/>
        <v>9</v>
      </c>
      <c r="BB8" s="52">
        <f>RANK(R8,(L8:Q8,R8:Y8,AD8:AW8))</f>
        <v>4</v>
      </c>
      <c r="BC8" s="52">
        <f>RANK(T8,(L8:Q8,R8:Y8,AD8:AW8))</f>
        <v>5</v>
      </c>
      <c r="BD8" s="52">
        <f>RANK(X8,(L8:Q8,R8:Y8,AD8:AW8))</f>
        <v>10</v>
      </c>
      <c r="BE8" s="52">
        <f>RANK(V8,(L8:Q8,R8:Y8,AD8:AW8))</f>
        <v>6</v>
      </c>
      <c r="BG8" s="51">
        <v>8</v>
      </c>
    </row>
    <row r="9" spans="1:59" s="38" customFormat="1">
      <c r="A9" s="38" t="s">
        <v>3317</v>
      </c>
      <c r="B9" s="38">
        <f t="shared" si="22"/>
        <v>7</v>
      </c>
      <c r="C9" s="41">
        <f t="shared" si="0"/>
        <v>1578769</v>
      </c>
      <c r="D9" s="40"/>
      <c r="E9" s="40">
        <v>7</v>
      </c>
      <c r="F9" s="40"/>
      <c r="G9" s="93">
        <f t="shared" si="1"/>
        <v>1</v>
      </c>
      <c r="H9" s="93">
        <f t="shared" si="2"/>
        <v>2</v>
      </c>
      <c r="I9" s="93">
        <f t="shared" si="3"/>
        <v>3</v>
      </c>
      <c r="J9" s="1">
        <f t="shared" si="23"/>
        <v>163662</v>
      </c>
      <c r="K9" s="42">
        <f t="shared" si="24"/>
        <v>0.1036643106116221</v>
      </c>
      <c r="L9" s="41">
        <f>County!N306</f>
        <v>857488</v>
      </c>
      <c r="M9" s="42">
        <f t="shared" si="25"/>
        <v>0.54313708971990204</v>
      </c>
      <c r="N9" s="79">
        <f>County!O306</f>
        <v>693826</v>
      </c>
      <c r="O9" s="80">
        <f t="shared" si="4"/>
        <v>0.43947277910827992</v>
      </c>
      <c r="P9" s="79">
        <f>County!P306</f>
        <v>12969</v>
      </c>
      <c r="Q9" s="80">
        <f t="shared" si="5"/>
        <v>8.2146279791407099E-3</v>
      </c>
      <c r="R9" s="79">
        <f>County!Q306</f>
        <v>3367</v>
      </c>
      <c r="S9" s="80">
        <f t="shared" si="6"/>
        <v>2.1326742544349425E-3</v>
      </c>
      <c r="T9" s="79">
        <f>County!R306</f>
        <v>1543</v>
      </c>
      <c r="U9" s="80">
        <f t="shared" si="7"/>
        <v>9.7734374059789625E-4</v>
      </c>
      <c r="V9" s="79">
        <f>County!S306</f>
        <v>9564</v>
      </c>
      <c r="W9" s="80">
        <f t="shared" si="8"/>
        <v>6.0578843390008295E-3</v>
      </c>
      <c r="X9" s="79">
        <f>County!T306</f>
        <v>12</v>
      </c>
      <c r="Y9" s="80">
        <f t="shared" si="9"/>
        <v>7.6008586436647789E-6</v>
      </c>
      <c r="Z9" s="79">
        <f>County!U306</f>
        <v>0</v>
      </c>
      <c r="AA9" s="80">
        <f t="shared" si="10"/>
        <v>0</v>
      </c>
      <c r="AB9" s="79">
        <f>County!V306</f>
        <v>0</v>
      </c>
      <c r="AC9" s="80">
        <f t="shared" si="11"/>
        <v>0</v>
      </c>
      <c r="AD9" s="79">
        <f>County!W306</f>
        <v>0</v>
      </c>
      <c r="AE9" s="80">
        <f t="shared" si="12"/>
        <v>0</v>
      </c>
      <c r="AF9" s="79">
        <f>County!X306</f>
        <v>0</v>
      </c>
      <c r="AG9" s="80">
        <f t="shared" si="13"/>
        <v>0</v>
      </c>
      <c r="AH9" s="41">
        <f>County!Y306</f>
        <v>0</v>
      </c>
      <c r="AI9" s="42">
        <f t="shared" si="14"/>
        <v>0</v>
      </c>
      <c r="AJ9" s="41">
        <f>County!Z306</f>
        <v>0</v>
      </c>
      <c r="AK9" s="42">
        <f t="shared" si="15"/>
        <v>0</v>
      </c>
      <c r="AL9" s="41">
        <f>County!AA306</f>
        <v>0</v>
      </c>
      <c r="AM9" s="42">
        <f t="shared" si="16"/>
        <v>0</v>
      </c>
      <c r="AN9" s="41">
        <f>County!AB306</f>
        <v>0</v>
      </c>
      <c r="AO9" s="42">
        <f t="shared" si="17"/>
        <v>0</v>
      </c>
      <c r="AP9" s="41">
        <f>County!AC306</f>
        <v>0</v>
      </c>
      <c r="AQ9" s="42">
        <f t="shared" si="18"/>
        <v>0</v>
      </c>
      <c r="AR9" s="41">
        <f>County!AD306</f>
        <v>0</v>
      </c>
      <c r="AS9" s="42">
        <f t="shared" si="19"/>
        <v>0</v>
      </c>
      <c r="AT9" s="41">
        <f>County!AE306</f>
        <v>0</v>
      </c>
      <c r="AU9" s="42">
        <f t="shared" si="20"/>
        <v>0</v>
      </c>
      <c r="AV9" s="41">
        <f>County!AF306</f>
        <v>0</v>
      </c>
      <c r="AW9" s="42">
        <f t="shared" si="21"/>
        <v>0</v>
      </c>
      <c r="AX9" s="63"/>
      <c r="AY9" s="38" t="str">
        <f t="shared" si="26"/>
        <v>Connecticut</v>
      </c>
      <c r="AZ9" s="38" t="s">
        <v>3032</v>
      </c>
      <c r="BA9" s="38">
        <f t="shared" si="27"/>
        <v>7</v>
      </c>
      <c r="BB9" s="39">
        <f>RANK(R9,(L9:Q9,R9:Y9,AD9:AW9))</f>
        <v>5</v>
      </c>
      <c r="BC9" s="39">
        <f>RANK(T9,(L9:Q9,R9:Y9,AD9:AW9))</f>
        <v>6</v>
      </c>
      <c r="BD9" s="39">
        <f>RANK(X9,(L9:Q9,R9:Y9,AD9:AW9))</f>
        <v>7</v>
      </c>
      <c r="BE9" s="39">
        <f>RANK(V9,(L9:Q9,R9:Y9,AD9:AW9))</f>
        <v>4</v>
      </c>
      <c r="BG9" s="38">
        <v>9</v>
      </c>
    </row>
    <row r="10" spans="1:59" s="51" customFormat="1">
      <c r="A10" s="51" t="s">
        <v>3078</v>
      </c>
      <c r="B10" s="51">
        <f t="shared" si="22"/>
        <v>3</v>
      </c>
      <c r="C10" s="54">
        <f t="shared" si="0"/>
        <v>375270</v>
      </c>
      <c r="D10" s="53"/>
      <c r="E10" s="53">
        <v>3</v>
      </c>
      <c r="F10" s="53"/>
      <c r="G10" s="92">
        <f t="shared" si="1"/>
        <v>1</v>
      </c>
      <c r="H10" s="92">
        <f t="shared" si="2"/>
        <v>2</v>
      </c>
      <c r="I10" s="92">
        <f t="shared" si="3"/>
        <v>3</v>
      </c>
      <c r="J10" s="54">
        <f t="shared" si="23"/>
        <v>28492</v>
      </c>
      <c r="K10" s="55">
        <f t="shared" si="24"/>
        <v>7.5924001385668988E-2</v>
      </c>
      <c r="L10" s="54">
        <f>County!N311</f>
        <v>200152</v>
      </c>
      <c r="M10" s="55">
        <f t="shared" si="25"/>
        <v>0.53335465131771786</v>
      </c>
      <c r="N10" s="78">
        <f>County!O311</f>
        <v>171660</v>
      </c>
      <c r="O10" s="119">
        <f t="shared" si="4"/>
        <v>0.45743064993204891</v>
      </c>
      <c r="P10" s="78">
        <f>County!P311</f>
        <v>2153</v>
      </c>
      <c r="Q10" s="119">
        <f t="shared" si="5"/>
        <v>5.737202547499134E-3</v>
      </c>
      <c r="R10" s="78">
        <f>County!Q311</f>
        <v>586</v>
      </c>
      <c r="S10" s="119">
        <f t="shared" si="6"/>
        <v>1.5615423561702241E-3</v>
      </c>
      <c r="T10" s="78">
        <f>County!R311</f>
        <v>289</v>
      </c>
      <c r="U10" s="119">
        <f t="shared" si="7"/>
        <v>7.701121858928238E-4</v>
      </c>
      <c r="V10" s="78">
        <f>County!S311</f>
        <v>250</v>
      </c>
      <c r="W10" s="119">
        <f t="shared" si="8"/>
        <v>6.661870120180137E-4</v>
      </c>
      <c r="X10" s="78">
        <f>County!T311</f>
        <v>3</v>
      </c>
      <c r="Y10" s="119">
        <f t="shared" si="9"/>
        <v>7.9942441442161642E-6</v>
      </c>
      <c r="Z10" s="78">
        <f>County!U311</f>
        <v>100</v>
      </c>
      <c r="AA10" s="119">
        <f t="shared" si="10"/>
        <v>2.6647480480720547E-4</v>
      </c>
      <c r="AB10" s="78">
        <f>County!V311</f>
        <v>0</v>
      </c>
      <c r="AC10" s="119">
        <f t="shared" si="11"/>
        <v>0</v>
      </c>
      <c r="AD10" s="78">
        <f>County!W311</f>
        <v>76</v>
      </c>
      <c r="AE10" s="119">
        <f t="shared" si="12"/>
        <v>2.0252085165347615E-4</v>
      </c>
      <c r="AF10" s="78">
        <f>County!X311</f>
        <v>0</v>
      </c>
      <c r="AG10" s="119">
        <f t="shared" si="13"/>
        <v>0</v>
      </c>
      <c r="AH10" s="54">
        <f>County!Y311</f>
        <v>0</v>
      </c>
      <c r="AI10" s="55">
        <f t="shared" si="14"/>
        <v>0</v>
      </c>
      <c r="AJ10" s="54">
        <f>County!Z311</f>
        <v>1</v>
      </c>
      <c r="AK10" s="55">
        <f t="shared" si="15"/>
        <v>2.6647480480720549E-6</v>
      </c>
      <c r="AL10" s="54">
        <f>County!AA311</f>
        <v>0</v>
      </c>
      <c r="AM10" s="55">
        <f t="shared" si="16"/>
        <v>0</v>
      </c>
      <c r="AN10" s="54">
        <f>County!AB311</f>
        <v>0</v>
      </c>
      <c r="AO10" s="55">
        <f t="shared" si="17"/>
        <v>0</v>
      </c>
      <c r="AP10" s="54">
        <f>County!AC311</f>
        <v>0</v>
      </c>
      <c r="AQ10" s="55">
        <f t="shared" si="18"/>
        <v>0</v>
      </c>
      <c r="AR10" s="54">
        <f>County!AD311</f>
        <v>0</v>
      </c>
      <c r="AS10" s="55">
        <f t="shared" si="19"/>
        <v>0</v>
      </c>
      <c r="AT10" s="54">
        <f>County!AE311</f>
        <v>0</v>
      </c>
      <c r="AU10" s="55">
        <f t="shared" si="20"/>
        <v>0</v>
      </c>
      <c r="AV10" s="54">
        <f>County!AF311</f>
        <v>0</v>
      </c>
      <c r="AW10" s="55">
        <f t="shared" si="21"/>
        <v>0</v>
      </c>
      <c r="AX10" s="62"/>
      <c r="AY10" s="51" t="str">
        <f t="shared" si="26"/>
        <v>Delaware</v>
      </c>
      <c r="AZ10" s="51" t="s">
        <v>2752</v>
      </c>
      <c r="BA10" s="51">
        <f t="shared" si="27"/>
        <v>3</v>
      </c>
      <c r="BB10" s="52">
        <f>RANK(R10,(L10:Q10,R10:Y10,AD10:AW10))</f>
        <v>4</v>
      </c>
      <c r="BC10" s="52">
        <f>RANK(T10,(L10:Q10,R10:Y10,AD10:AW10))</f>
        <v>5</v>
      </c>
      <c r="BD10" s="52">
        <f>RANK(X10,(L10:Q10,R10:Y10,AD10:AW10))</f>
        <v>8</v>
      </c>
      <c r="BE10" s="52">
        <f>RANK(V10,(L10:Q10,R10:Y10,AD10:AW10))</f>
        <v>6</v>
      </c>
      <c r="BG10" s="51">
        <v>10</v>
      </c>
    </row>
    <row r="11" spans="1:59" s="38" customFormat="1">
      <c r="A11" s="44" t="s">
        <v>2150</v>
      </c>
      <c r="B11" s="44">
        <f t="shared" si="22"/>
        <v>3</v>
      </c>
      <c r="C11" s="41">
        <f t="shared" si="0"/>
        <v>227586</v>
      </c>
      <c r="D11" s="40"/>
      <c r="E11" s="40">
        <v>3</v>
      </c>
      <c r="F11" s="40"/>
      <c r="G11" s="93">
        <f t="shared" si="1"/>
        <v>1</v>
      </c>
      <c r="H11" s="93">
        <f t="shared" si="2"/>
        <v>2</v>
      </c>
      <c r="I11" s="93">
        <f t="shared" si="3"/>
        <v>3</v>
      </c>
      <c r="J11" s="1">
        <f t="shared" si="23"/>
        <v>181714</v>
      </c>
      <c r="K11" s="42">
        <f t="shared" si="24"/>
        <v>0.79844102888578383</v>
      </c>
      <c r="L11" s="41">
        <f>County!N313</f>
        <v>202970</v>
      </c>
      <c r="M11" s="42">
        <f t="shared" si="25"/>
        <v>0.89183868955032386</v>
      </c>
      <c r="N11" s="79">
        <f>County!O313</f>
        <v>21256</v>
      </c>
      <c r="O11" s="80">
        <f t="shared" si="4"/>
        <v>9.339766066454E-2</v>
      </c>
      <c r="P11" s="79">
        <f>County!P313</f>
        <v>1485</v>
      </c>
      <c r="Q11" s="80">
        <f t="shared" si="5"/>
        <v>6.5250059318235744E-3</v>
      </c>
      <c r="R11" s="79">
        <f>County!Q313</f>
        <v>502</v>
      </c>
      <c r="S11" s="80">
        <f t="shared" si="6"/>
        <v>2.2057595809935587E-3</v>
      </c>
      <c r="T11" s="79">
        <f>County!R313</f>
        <v>0</v>
      </c>
      <c r="U11" s="80">
        <f t="shared" si="7"/>
        <v>0</v>
      </c>
      <c r="V11" s="79">
        <f>County!S313</f>
        <v>737</v>
      </c>
      <c r="W11" s="80">
        <f t="shared" si="8"/>
        <v>3.2383362772754037E-3</v>
      </c>
      <c r="X11" s="79">
        <f>County!T313</f>
        <v>130</v>
      </c>
      <c r="Y11" s="80">
        <f t="shared" si="9"/>
        <v>5.7121264049633986E-4</v>
      </c>
      <c r="Z11" s="79">
        <f>County!U313</f>
        <v>0</v>
      </c>
      <c r="AA11" s="80">
        <f t="shared" si="10"/>
        <v>0</v>
      </c>
      <c r="AB11" s="79">
        <f>County!V313</f>
        <v>0</v>
      </c>
      <c r="AC11" s="80">
        <f t="shared" si="11"/>
        <v>0</v>
      </c>
      <c r="AD11" s="79">
        <f>County!W313</f>
        <v>506</v>
      </c>
      <c r="AE11" s="80">
        <f t="shared" si="12"/>
        <v>2.223335354547292E-3</v>
      </c>
      <c r="AF11" s="79">
        <f>County!X313</f>
        <v>0</v>
      </c>
      <c r="AG11" s="80">
        <f t="shared" si="13"/>
        <v>0</v>
      </c>
      <c r="AH11" s="41">
        <f>County!Y313</f>
        <v>0</v>
      </c>
      <c r="AI11" s="42">
        <f t="shared" si="14"/>
        <v>0</v>
      </c>
      <c r="AJ11" s="41">
        <f>County!Z313</f>
        <v>0</v>
      </c>
      <c r="AK11" s="42">
        <f t="shared" si="15"/>
        <v>0</v>
      </c>
      <c r="AL11" s="41">
        <f>County!AA313</f>
        <v>0</v>
      </c>
      <c r="AM11" s="42">
        <f t="shared" si="16"/>
        <v>0</v>
      </c>
      <c r="AN11" s="41">
        <f>County!AB313</f>
        <v>0</v>
      </c>
      <c r="AO11" s="42">
        <f t="shared" si="17"/>
        <v>0</v>
      </c>
      <c r="AP11" s="41">
        <f>County!AC313</f>
        <v>0</v>
      </c>
      <c r="AQ11" s="42">
        <f t="shared" si="18"/>
        <v>0</v>
      </c>
      <c r="AR11" s="41">
        <f>County!AD313</f>
        <v>0</v>
      </c>
      <c r="AS11" s="42">
        <f t="shared" si="19"/>
        <v>0</v>
      </c>
      <c r="AT11" s="41">
        <f>County!AE313</f>
        <v>0</v>
      </c>
      <c r="AU11" s="42">
        <f t="shared" si="20"/>
        <v>0</v>
      </c>
      <c r="AV11" s="41">
        <f>County!AF313</f>
        <v>0</v>
      </c>
      <c r="AW11" s="42">
        <f t="shared" si="21"/>
        <v>0</v>
      </c>
      <c r="AX11" s="63"/>
      <c r="AY11" s="38" t="str">
        <f t="shared" si="26"/>
        <v>District of Columbia</v>
      </c>
      <c r="AZ11" s="38" t="s">
        <v>4654</v>
      </c>
      <c r="BA11" s="38">
        <f t="shared" si="27"/>
        <v>3</v>
      </c>
      <c r="BB11" s="39">
        <f>RANK(R11,(L11:Q11,R11:Y11,AD11:AW11))</f>
        <v>6</v>
      </c>
      <c r="BC11" s="39">
        <f>RANK(T11,(L11:Q11,R11:Y11,AD11:AW11))</f>
        <v>15</v>
      </c>
      <c r="BD11" s="39">
        <f>RANK(X11,(L11:Q11,R11:Y11,AD11:AW11))</f>
        <v>7</v>
      </c>
      <c r="BE11" s="39">
        <f>RANK(V11,(L11:Q11,R11:Y11,AD11:AW11))</f>
        <v>4</v>
      </c>
      <c r="BG11" s="38">
        <v>11</v>
      </c>
    </row>
    <row r="12" spans="1:59" s="51" customFormat="1">
      <c r="A12" s="51" t="s">
        <v>1259</v>
      </c>
      <c r="B12" s="51">
        <f t="shared" si="22"/>
        <v>27</v>
      </c>
      <c r="C12" s="54">
        <f t="shared" si="0"/>
        <v>7609810</v>
      </c>
      <c r="D12" s="53">
        <v>27</v>
      </c>
      <c r="E12" s="53"/>
      <c r="F12" s="53"/>
      <c r="G12" s="92">
        <f t="shared" si="1"/>
        <v>2</v>
      </c>
      <c r="H12" s="92">
        <f t="shared" si="2"/>
        <v>1</v>
      </c>
      <c r="I12" s="92">
        <f t="shared" si="3"/>
        <v>3</v>
      </c>
      <c r="J12" s="54">
        <f t="shared" si="23"/>
        <v>380978</v>
      </c>
      <c r="K12" s="55">
        <f t="shared" si="24"/>
        <v>5.0064062046227174E-2</v>
      </c>
      <c r="L12" s="54">
        <f>County!N383</f>
        <v>3583544</v>
      </c>
      <c r="M12" s="55">
        <f t="shared" si="25"/>
        <v>0.47091110027714228</v>
      </c>
      <c r="N12" s="78">
        <f>County!O383</f>
        <v>3964522</v>
      </c>
      <c r="O12" s="119">
        <f t="shared" si="4"/>
        <v>0.52097516232336949</v>
      </c>
      <c r="P12" s="78">
        <f>County!P383</f>
        <v>32971</v>
      </c>
      <c r="Q12" s="119">
        <f t="shared" si="5"/>
        <v>4.3326968741663717E-3</v>
      </c>
      <c r="R12" s="78">
        <f>County!Q383</f>
        <v>11996</v>
      </c>
      <c r="S12" s="119">
        <f t="shared" si="6"/>
        <v>1.5763862698280247E-3</v>
      </c>
      <c r="T12" s="78">
        <f>County!R383</f>
        <v>6626</v>
      </c>
      <c r="U12" s="119">
        <f t="shared" si="7"/>
        <v>8.7071819138717004E-4</v>
      </c>
      <c r="V12" s="78">
        <f>County!S383</f>
        <v>3917</v>
      </c>
      <c r="W12" s="119">
        <f t="shared" si="8"/>
        <v>5.1473032835248184E-4</v>
      </c>
      <c r="X12" s="78">
        <f>County!T383</f>
        <v>2732</v>
      </c>
      <c r="Y12" s="119">
        <f t="shared" si="9"/>
        <v>3.5901027752335471E-4</v>
      </c>
      <c r="Z12" s="78">
        <f>County!U383</f>
        <v>3502</v>
      </c>
      <c r="AA12" s="119">
        <f t="shared" si="10"/>
        <v>4.6019545823088883E-4</v>
      </c>
      <c r="AB12" s="78">
        <f>County!V383</f>
        <v>0</v>
      </c>
      <c r="AC12" s="119">
        <f t="shared" si="11"/>
        <v>0</v>
      </c>
      <c r="AD12" s="78">
        <f>County!W383</f>
        <v>0</v>
      </c>
      <c r="AE12" s="119">
        <f t="shared" si="12"/>
        <v>0</v>
      </c>
      <c r="AF12" s="78">
        <f>County!X383</f>
        <v>0</v>
      </c>
      <c r="AG12" s="119">
        <f t="shared" si="13"/>
        <v>0</v>
      </c>
      <c r="AH12" s="54">
        <f>County!Y383</f>
        <v>0</v>
      </c>
      <c r="AI12" s="55">
        <f t="shared" si="14"/>
        <v>0</v>
      </c>
      <c r="AJ12" s="54">
        <f>County!Z383</f>
        <v>0</v>
      </c>
      <c r="AK12" s="55">
        <f t="shared" si="15"/>
        <v>0</v>
      </c>
      <c r="AL12" s="54">
        <f>County!AA383</f>
        <v>0</v>
      </c>
      <c r="AM12" s="55">
        <f t="shared" si="16"/>
        <v>0</v>
      </c>
      <c r="AN12" s="54">
        <f>County!AB383</f>
        <v>0</v>
      </c>
      <c r="AO12" s="55">
        <f t="shared" si="17"/>
        <v>0</v>
      </c>
      <c r="AP12" s="54">
        <f>County!AC383</f>
        <v>0</v>
      </c>
      <c r="AQ12" s="55">
        <f t="shared" si="18"/>
        <v>0</v>
      </c>
      <c r="AR12" s="54">
        <f>County!AD383</f>
        <v>0</v>
      </c>
      <c r="AS12" s="55">
        <f t="shared" si="19"/>
        <v>0</v>
      </c>
      <c r="AT12" s="54">
        <f>County!AE383</f>
        <v>0</v>
      </c>
      <c r="AU12" s="55">
        <f t="shared" si="20"/>
        <v>0</v>
      </c>
      <c r="AV12" s="54">
        <f>County!AF383</f>
        <v>0</v>
      </c>
      <c r="AW12" s="55">
        <f t="shared" si="21"/>
        <v>0</v>
      </c>
      <c r="AX12" s="62"/>
      <c r="AY12" s="51" t="str">
        <f t="shared" si="26"/>
        <v>Florida</v>
      </c>
      <c r="AZ12" s="51" t="s">
        <v>1199</v>
      </c>
      <c r="BA12" s="51">
        <f t="shared" si="27"/>
        <v>27</v>
      </c>
      <c r="BB12" s="52">
        <f>RANK(R12,(L12:Q12,R12:Y12,AD12:AW12))</f>
        <v>4</v>
      </c>
      <c r="BC12" s="52">
        <f>RANK(T12,(L12:Q12,R12:Y12,AD12:AW12))</f>
        <v>5</v>
      </c>
      <c r="BD12" s="52">
        <f>RANK(X12,(L12:Q12,R12:Y12,AD12:AW12))</f>
        <v>7</v>
      </c>
      <c r="BE12" s="52">
        <f>RANK(V12,(L12:Q12,R12:Y12,AD12:AW12))</f>
        <v>6</v>
      </c>
      <c r="BG12" s="51">
        <v>12</v>
      </c>
    </row>
    <row r="13" spans="1:59" s="38" customFormat="1">
      <c r="A13" s="38" t="s">
        <v>4797</v>
      </c>
      <c r="B13" s="38">
        <f t="shared" si="22"/>
        <v>15</v>
      </c>
      <c r="C13" s="41">
        <f t="shared" si="0"/>
        <v>3301883</v>
      </c>
      <c r="D13" s="40">
        <v>15</v>
      </c>
      <c r="E13" s="40"/>
      <c r="F13" s="40"/>
      <c r="G13" s="93">
        <f t="shared" si="1"/>
        <v>2</v>
      </c>
      <c r="H13" s="93">
        <f t="shared" si="2"/>
        <v>1</v>
      </c>
      <c r="I13" s="93">
        <f t="shared" si="3"/>
        <v>4</v>
      </c>
      <c r="J13" s="1">
        <f t="shared" si="23"/>
        <v>548099</v>
      </c>
      <c r="K13" s="42">
        <f t="shared" si="24"/>
        <v>0.16599588780099114</v>
      </c>
      <c r="L13" s="41">
        <f>County!N544</f>
        <v>1366156</v>
      </c>
      <c r="M13" s="42">
        <f t="shared" si="25"/>
        <v>0.41375057807923538</v>
      </c>
      <c r="N13" s="79">
        <f>County!O544</f>
        <v>1914255</v>
      </c>
      <c r="O13" s="80">
        <f t="shared" si="4"/>
        <v>0.57974646588022649</v>
      </c>
      <c r="P13" s="79">
        <f>County!P544</f>
        <v>2231</v>
      </c>
      <c r="Q13" s="80">
        <f t="shared" si="5"/>
        <v>6.7567506177535668E-4</v>
      </c>
      <c r="R13" s="79">
        <f>County!Q544</f>
        <v>18387</v>
      </c>
      <c r="S13" s="80">
        <f t="shared" si="6"/>
        <v>5.5686406816958687E-3</v>
      </c>
      <c r="T13" s="79">
        <f>County!R544</f>
        <v>580</v>
      </c>
      <c r="U13" s="80">
        <f t="shared" si="7"/>
        <v>1.7565734461215008E-4</v>
      </c>
      <c r="V13" s="79">
        <f>County!S544</f>
        <v>228</v>
      </c>
      <c r="W13" s="80">
        <f t="shared" si="8"/>
        <v>6.9051507882017624E-5</v>
      </c>
      <c r="X13" s="79">
        <f>County!T544</f>
        <v>0</v>
      </c>
      <c r="Y13" s="80">
        <f t="shared" si="9"/>
        <v>0</v>
      </c>
      <c r="Z13" s="79">
        <f>County!U544</f>
        <v>0</v>
      </c>
      <c r="AA13" s="80">
        <f t="shared" si="10"/>
        <v>0</v>
      </c>
      <c r="AB13" s="79">
        <f>County!V544</f>
        <v>0</v>
      </c>
      <c r="AC13" s="80">
        <f t="shared" si="11"/>
        <v>0</v>
      </c>
      <c r="AD13" s="79">
        <f>County!W544</f>
        <v>46</v>
      </c>
      <c r="AE13" s="80">
        <f t="shared" si="12"/>
        <v>1.3931444572687767E-5</v>
      </c>
      <c r="AF13" s="79">
        <f>County!X544</f>
        <v>0</v>
      </c>
      <c r="AG13" s="80">
        <f t="shared" si="13"/>
        <v>0</v>
      </c>
      <c r="AH13" s="41">
        <f>County!Y544</f>
        <v>0</v>
      </c>
      <c r="AI13" s="42">
        <f t="shared" si="14"/>
        <v>0</v>
      </c>
      <c r="AJ13" s="41">
        <f>County!Z544</f>
        <v>0</v>
      </c>
      <c r="AK13" s="42">
        <f t="shared" si="15"/>
        <v>0</v>
      </c>
      <c r="AL13" s="41">
        <f>County!AA544</f>
        <v>0</v>
      </c>
      <c r="AM13" s="42">
        <f t="shared" si="16"/>
        <v>0</v>
      </c>
      <c r="AN13" s="41">
        <f>County!AB544</f>
        <v>0</v>
      </c>
      <c r="AO13" s="42">
        <f t="shared" si="17"/>
        <v>0</v>
      </c>
      <c r="AP13" s="41">
        <f>County!AC544</f>
        <v>0</v>
      </c>
      <c r="AQ13" s="42">
        <f t="shared" si="18"/>
        <v>0</v>
      </c>
      <c r="AR13" s="41">
        <f>County!AD544</f>
        <v>0</v>
      </c>
      <c r="AS13" s="42">
        <f t="shared" si="19"/>
        <v>0</v>
      </c>
      <c r="AT13" s="41">
        <f>County!AE544</f>
        <v>0</v>
      </c>
      <c r="AU13" s="42">
        <f t="shared" si="20"/>
        <v>0</v>
      </c>
      <c r="AV13" s="41">
        <f>County!AF544</f>
        <v>0</v>
      </c>
      <c r="AW13" s="42">
        <f t="shared" si="21"/>
        <v>0</v>
      </c>
      <c r="AX13" s="63"/>
      <c r="AY13" s="38" t="str">
        <f t="shared" si="26"/>
        <v>Georgia</v>
      </c>
      <c r="AZ13" s="38" t="s">
        <v>4798</v>
      </c>
      <c r="BA13" s="38">
        <f t="shared" si="27"/>
        <v>15</v>
      </c>
      <c r="BB13" s="39">
        <f>RANK(R13,(L13:Q13,R13:Y13,AD13:AW13))</f>
        <v>3</v>
      </c>
      <c r="BC13" s="39">
        <f>RANK(T13,(L13:Q13,R13:Y13,AD13:AW13))</f>
        <v>5</v>
      </c>
      <c r="BD13" s="39">
        <f>RANK(X13,(L13:Q13,R13:Y13,AD13:AW13))</f>
        <v>15</v>
      </c>
      <c r="BE13" s="39">
        <f>RANK(V13,(L13:Q13,R13:Y13,AD13:AW13))</f>
        <v>6</v>
      </c>
      <c r="BG13" s="38">
        <v>13</v>
      </c>
    </row>
    <row r="14" spans="1:59" s="51" customFormat="1">
      <c r="A14" s="51" t="s">
        <v>4583</v>
      </c>
      <c r="B14" s="51">
        <f t="shared" si="22"/>
        <v>4</v>
      </c>
      <c r="C14" s="54">
        <f t="shared" si="0"/>
        <v>429013</v>
      </c>
      <c r="D14" s="53"/>
      <c r="E14" s="53">
        <v>4</v>
      </c>
      <c r="F14" s="53"/>
      <c r="G14" s="92">
        <f t="shared" si="1"/>
        <v>1</v>
      </c>
      <c r="H14" s="92">
        <f t="shared" si="2"/>
        <v>2</v>
      </c>
      <c r="I14" s="92" t="str">
        <f t="shared" si="3"/>
        <v>-</v>
      </c>
      <c r="J14" s="54">
        <f t="shared" si="23"/>
        <v>37517</v>
      </c>
      <c r="K14" s="55">
        <f t="shared" si="24"/>
        <v>8.7449564465412466E-2</v>
      </c>
      <c r="L14" s="54">
        <f>County!N551</f>
        <v>231708</v>
      </c>
      <c r="M14" s="55">
        <f t="shared" si="25"/>
        <v>0.5400955215809311</v>
      </c>
      <c r="N14" s="78">
        <f>County!O551</f>
        <v>194191</v>
      </c>
      <c r="O14" s="119">
        <f t="shared" si="4"/>
        <v>0.45264595711551864</v>
      </c>
      <c r="P14" s="78">
        <f>County!P551</f>
        <v>0</v>
      </c>
      <c r="Q14" s="119">
        <f t="shared" si="5"/>
        <v>0</v>
      </c>
      <c r="R14" s="78">
        <f>County!Q551</f>
        <v>1377</v>
      </c>
      <c r="S14" s="119">
        <f t="shared" si="6"/>
        <v>3.2096929463675925E-3</v>
      </c>
      <c r="T14" s="78">
        <f>County!R551</f>
        <v>0</v>
      </c>
      <c r="U14" s="119">
        <f t="shared" si="7"/>
        <v>0</v>
      </c>
      <c r="V14" s="78">
        <f>County!S551</f>
        <v>1737</v>
      </c>
      <c r="W14" s="119">
        <f t="shared" si="8"/>
        <v>4.0488283571826498E-3</v>
      </c>
      <c r="X14" s="78">
        <f>County!T551</f>
        <v>0</v>
      </c>
      <c r="Y14" s="119">
        <f t="shared" si="9"/>
        <v>0</v>
      </c>
      <c r="Z14" s="78">
        <f>County!U551</f>
        <v>0</v>
      </c>
      <c r="AA14" s="119">
        <f t="shared" si="10"/>
        <v>0</v>
      </c>
      <c r="AB14" s="78">
        <f>County!V551</f>
        <v>0</v>
      </c>
      <c r="AC14" s="119">
        <f t="shared" si="11"/>
        <v>0</v>
      </c>
      <c r="AD14" s="78">
        <f>County!W551</f>
        <v>0</v>
      </c>
      <c r="AE14" s="119">
        <f t="shared" si="12"/>
        <v>0</v>
      </c>
      <c r="AF14" s="78">
        <f>County!X551</f>
        <v>0</v>
      </c>
      <c r="AG14" s="119">
        <f t="shared" si="13"/>
        <v>0</v>
      </c>
      <c r="AH14" s="54">
        <f>County!Y551</f>
        <v>0</v>
      </c>
      <c r="AI14" s="55">
        <f t="shared" si="14"/>
        <v>0</v>
      </c>
      <c r="AJ14" s="54">
        <f>County!Z551</f>
        <v>0</v>
      </c>
      <c r="AK14" s="55">
        <f t="shared" si="15"/>
        <v>0</v>
      </c>
      <c r="AL14" s="54">
        <f>County!AA551</f>
        <v>0</v>
      </c>
      <c r="AM14" s="55">
        <f t="shared" si="16"/>
        <v>0</v>
      </c>
      <c r="AN14" s="54">
        <f>County!AB551</f>
        <v>0</v>
      </c>
      <c r="AO14" s="55">
        <f t="shared" si="17"/>
        <v>0</v>
      </c>
      <c r="AP14" s="54">
        <f>County!AC551</f>
        <v>0</v>
      </c>
      <c r="AQ14" s="55">
        <f t="shared" si="18"/>
        <v>0</v>
      </c>
      <c r="AR14" s="54">
        <f>County!AD551</f>
        <v>0</v>
      </c>
      <c r="AS14" s="55">
        <f t="shared" si="19"/>
        <v>0</v>
      </c>
      <c r="AT14" s="54">
        <f>County!AE551</f>
        <v>0</v>
      </c>
      <c r="AU14" s="55">
        <f t="shared" si="20"/>
        <v>0</v>
      </c>
      <c r="AV14" s="54">
        <f>County!AF551</f>
        <v>0</v>
      </c>
      <c r="AW14" s="55">
        <f t="shared" si="21"/>
        <v>0</v>
      </c>
      <c r="AX14" s="62"/>
      <c r="AY14" s="51" t="str">
        <f t="shared" si="26"/>
        <v>Hawaii</v>
      </c>
      <c r="AZ14" s="51" t="s">
        <v>4772</v>
      </c>
      <c r="BA14" s="51">
        <f t="shared" si="27"/>
        <v>4</v>
      </c>
      <c r="BB14" s="52">
        <f>RANK(R14,(L14:Q14,R14:Y14,AD14:AW14))</f>
        <v>4</v>
      </c>
      <c r="BC14" s="52">
        <f>RANK(T14,(L14:Q14,R14:Y14,AD14:AW14))</f>
        <v>9</v>
      </c>
      <c r="BD14" s="52">
        <f>RANK(X14,(L14:Q14,R14:Y14,AD14:AW14))</f>
        <v>9</v>
      </c>
      <c r="BE14" s="52">
        <f>RANK(V14,(L14:Q14,R14:Y14,AD14:AW14))</f>
        <v>3</v>
      </c>
      <c r="BG14" s="51">
        <v>15</v>
      </c>
    </row>
    <row r="15" spans="1:59" s="38" customFormat="1">
      <c r="A15" s="38" t="s">
        <v>4890</v>
      </c>
      <c r="B15" s="38">
        <f t="shared" si="22"/>
        <v>4</v>
      </c>
      <c r="C15" s="41">
        <f t="shared" si="0"/>
        <v>598447</v>
      </c>
      <c r="D15" s="40">
        <v>4</v>
      </c>
      <c r="E15" s="40"/>
      <c r="F15" s="40"/>
      <c r="G15" s="93">
        <f t="shared" si="1"/>
        <v>2</v>
      </c>
      <c r="H15" s="93">
        <f t="shared" si="2"/>
        <v>1</v>
      </c>
      <c r="I15" s="93">
        <f t="shared" si="3"/>
        <v>5</v>
      </c>
      <c r="J15" s="1">
        <f t="shared" si="23"/>
        <v>228137</v>
      </c>
      <c r="K15" s="42">
        <f t="shared" si="24"/>
        <v>0.38121504494132313</v>
      </c>
      <c r="L15" s="41">
        <f>County!N597</f>
        <v>181098</v>
      </c>
      <c r="M15" s="42">
        <f t="shared" si="25"/>
        <v>0.30261326399831562</v>
      </c>
      <c r="N15" s="79">
        <f>County!O597</f>
        <v>409235</v>
      </c>
      <c r="O15" s="80">
        <f t="shared" si="4"/>
        <v>0.68382830893963875</v>
      </c>
      <c r="P15" s="79">
        <f>County!P597</f>
        <v>1115</v>
      </c>
      <c r="Q15" s="80">
        <f t="shared" si="5"/>
        <v>1.8631558015998076E-3</v>
      </c>
      <c r="R15" s="79">
        <f>County!Q597</f>
        <v>3844</v>
      </c>
      <c r="S15" s="80">
        <f t="shared" si="6"/>
        <v>6.4232922882059736E-3</v>
      </c>
      <c r="T15" s="79">
        <f>County!R597</f>
        <v>3084</v>
      </c>
      <c r="U15" s="80">
        <f t="shared" si="7"/>
        <v>5.1533385579675397E-3</v>
      </c>
      <c r="V15" s="79">
        <f>County!S597</f>
        <v>58</v>
      </c>
      <c r="W15" s="80">
        <f t="shared" si="8"/>
        <v>9.6917521518196271E-5</v>
      </c>
      <c r="X15" s="79">
        <f>County!T597</f>
        <v>0</v>
      </c>
      <c r="Y15" s="80">
        <f t="shared" si="9"/>
        <v>0</v>
      </c>
      <c r="Z15" s="79">
        <f>County!U597</f>
        <v>3</v>
      </c>
      <c r="AA15" s="80">
        <f t="shared" si="10"/>
        <v>5.0129752509411865E-6</v>
      </c>
      <c r="AB15" s="79">
        <f>County!V597</f>
        <v>0</v>
      </c>
      <c r="AC15" s="80">
        <f t="shared" si="11"/>
        <v>0</v>
      </c>
      <c r="AD15" s="79">
        <f>County!W597</f>
        <v>10</v>
      </c>
      <c r="AE15" s="80">
        <f t="shared" si="12"/>
        <v>1.6709917503137287E-5</v>
      </c>
      <c r="AF15" s="79">
        <f>County!X597</f>
        <v>0</v>
      </c>
      <c r="AG15" s="80">
        <f t="shared" si="13"/>
        <v>0</v>
      </c>
      <c r="AH15" s="41">
        <f>County!Y597</f>
        <v>0</v>
      </c>
      <c r="AI15" s="42">
        <f t="shared" si="14"/>
        <v>0</v>
      </c>
      <c r="AJ15" s="41">
        <f>County!Z597</f>
        <v>0</v>
      </c>
      <c r="AK15" s="42">
        <f t="shared" si="15"/>
        <v>0</v>
      </c>
      <c r="AL15" s="41">
        <f>County!AA597</f>
        <v>0</v>
      </c>
      <c r="AM15" s="42">
        <f t="shared" si="16"/>
        <v>0</v>
      </c>
      <c r="AN15" s="41">
        <f>County!AB597</f>
        <v>0</v>
      </c>
      <c r="AO15" s="42">
        <f t="shared" si="17"/>
        <v>0</v>
      </c>
      <c r="AP15" s="41">
        <f>County!AC597</f>
        <v>0</v>
      </c>
      <c r="AQ15" s="42">
        <f t="shared" si="18"/>
        <v>0</v>
      </c>
      <c r="AR15" s="41">
        <f>County!AD597</f>
        <v>0</v>
      </c>
      <c r="AS15" s="42">
        <f t="shared" si="19"/>
        <v>0</v>
      </c>
      <c r="AT15" s="41">
        <f>County!AE597</f>
        <v>0</v>
      </c>
      <c r="AU15" s="42">
        <f t="shared" si="20"/>
        <v>0</v>
      </c>
      <c r="AV15" s="41">
        <f>County!AF597</f>
        <v>0</v>
      </c>
      <c r="AW15" s="42">
        <f t="shared" si="21"/>
        <v>0</v>
      </c>
      <c r="AX15" s="63"/>
      <c r="AY15" s="38" t="str">
        <f t="shared" si="26"/>
        <v>Idaho</v>
      </c>
      <c r="AZ15" s="38" t="s">
        <v>4891</v>
      </c>
      <c r="BA15" s="38">
        <f t="shared" si="27"/>
        <v>4</v>
      </c>
      <c r="BB15" s="39">
        <f>RANK(R15,(L15:Q15,R15:Y15,AD15:AW15))</f>
        <v>3</v>
      </c>
      <c r="BC15" s="39">
        <f>RANK(T15,(L15:Q15,R15:Y15,AD15:AW15))</f>
        <v>4</v>
      </c>
      <c r="BD15" s="39">
        <f>RANK(X15,(L15:Q15,R15:Y15,AD15:AW15))</f>
        <v>15</v>
      </c>
      <c r="BE15" s="39">
        <f>RANK(V15,(L15:Q15,R15:Y15,AD15:AW15))</f>
        <v>6</v>
      </c>
      <c r="BG15" s="38">
        <v>16</v>
      </c>
    </row>
    <row r="16" spans="1:59" s="51" customFormat="1">
      <c r="A16" s="51" t="s">
        <v>4675</v>
      </c>
      <c r="B16" s="51">
        <f t="shared" si="22"/>
        <v>21</v>
      </c>
      <c r="C16" s="54">
        <f t="shared" si="0"/>
        <v>5274322</v>
      </c>
      <c r="D16" s="53"/>
      <c r="E16" s="53">
        <v>21</v>
      </c>
      <c r="F16" s="53"/>
      <c r="G16" s="92">
        <f t="shared" si="1"/>
        <v>1</v>
      </c>
      <c r="H16" s="92">
        <f t="shared" si="2"/>
        <v>2</v>
      </c>
      <c r="I16" s="92">
        <f t="shared" si="3"/>
        <v>4</v>
      </c>
      <c r="J16" s="54">
        <f t="shared" si="23"/>
        <v>545604</v>
      </c>
      <c r="K16" s="55">
        <f t="shared" si="24"/>
        <v>0.10344533382679329</v>
      </c>
      <c r="L16" s="54">
        <f>County!N701</f>
        <v>2891550</v>
      </c>
      <c r="M16" s="55">
        <f t="shared" si="25"/>
        <v>0.5482316020902781</v>
      </c>
      <c r="N16" s="78">
        <f>County!O701</f>
        <v>2345946</v>
      </c>
      <c r="O16" s="119">
        <f t="shared" si="4"/>
        <v>0.44478626826348489</v>
      </c>
      <c r="P16" s="78">
        <f>County!P701</f>
        <v>3571</v>
      </c>
      <c r="Q16" s="119">
        <f t="shared" si="5"/>
        <v>6.7705384692098814E-4</v>
      </c>
      <c r="R16" s="78">
        <f>County!Q701</f>
        <v>32442</v>
      </c>
      <c r="S16" s="119">
        <f t="shared" si="6"/>
        <v>6.150932764438728E-3</v>
      </c>
      <c r="T16" s="78">
        <f>County!R701</f>
        <v>440</v>
      </c>
      <c r="U16" s="119">
        <f t="shared" si="7"/>
        <v>8.3423044706030467E-5</v>
      </c>
      <c r="V16" s="78">
        <f>County!S701</f>
        <v>241</v>
      </c>
      <c r="W16" s="119">
        <f t="shared" si="8"/>
        <v>4.5693076759439412E-5</v>
      </c>
      <c r="X16" s="78">
        <f>County!T701</f>
        <v>0</v>
      </c>
      <c r="Y16" s="119">
        <f t="shared" si="9"/>
        <v>0</v>
      </c>
      <c r="Z16" s="78">
        <f>County!U701</f>
        <v>0</v>
      </c>
      <c r="AA16" s="119">
        <f t="shared" si="10"/>
        <v>0</v>
      </c>
      <c r="AB16" s="78">
        <f>County!V701</f>
        <v>0</v>
      </c>
      <c r="AC16" s="119">
        <f t="shared" si="11"/>
        <v>0</v>
      </c>
      <c r="AD16" s="78">
        <f>County!W701</f>
        <v>132</v>
      </c>
      <c r="AE16" s="119">
        <f t="shared" si="12"/>
        <v>2.5026913411809138E-5</v>
      </c>
      <c r="AF16" s="78">
        <f>County!X701</f>
        <v>0</v>
      </c>
      <c r="AG16" s="119">
        <f t="shared" si="13"/>
        <v>0</v>
      </c>
      <c r="AH16" s="54">
        <f>County!Y701</f>
        <v>0</v>
      </c>
      <c r="AI16" s="55">
        <f t="shared" si="14"/>
        <v>0</v>
      </c>
      <c r="AJ16" s="54">
        <f>County!Z701</f>
        <v>0</v>
      </c>
      <c r="AK16" s="55">
        <f t="shared" si="15"/>
        <v>0</v>
      </c>
      <c r="AL16" s="54">
        <f>County!AA701</f>
        <v>0</v>
      </c>
      <c r="AM16" s="55">
        <f t="shared" si="16"/>
        <v>0</v>
      </c>
      <c r="AN16" s="54">
        <f>County!AB701</f>
        <v>0</v>
      </c>
      <c r="AO16" s="55">
        <f t="shared" si="17"/>
        <v>0</v>
      </c>
      <c r="AP16" s="54">
        <f>County!AC701</f>
        <v>0</v>
      </c>
      <c r="AQ16" s="55">
        <f t="shared" si="18"/>
        <v>0</v>
      </c>
      <c r="AR16" s="54">
        <f>County!AD701</f>
        <v>0</v>
      </c>
      <c r="AS16" s="55">
        <f t="shared" si="19"/>
        <v>0</v>
      </c>
      <c r="AT16" s="54">
        <f>County!AE701</f>
        <v>0</v>
      </c>
      <c r="AU16" s="55">
        <f t="shared" si="20"/>
        <v>0</v>
      </c>
      <c r="AV16" s="54">
        <f>County!AF701</f>
        <v>0</v>
      </c>
      <c r="AW16" s="55">
        <f t="shared" si="21"/>
        <v>0</v>
      </c>
      <c r="AX16" s="62"/>
      <c r="AY16" s="51" t="str">
        <f t="shared" si="26"/>
        <v>Illinois</v>
      </c>
      <c r="AZ16" s="51" t="s">
        <v>3289</v>
      </c>
      <c r="BA16" s="51">
        <f t="shared" si="27"/>
        <v>21</v>
      </c>
      <c r="BB16" s="52">
        <f>RANK(R16,(L16:Q16,R16:Y16,AD16:AW16))</f>
        <v>3</v>
      </c>
      <c r="BC16" s="52">
        <f>RANK(T16,(L16:Q16,R16:Y16,AD16:AW16))</f>
        <v>5</v>
      </c>
      <c r="BD16" s="52">
        <f>RANK(X16,(L16:Q16,R16:Y16,AD16:AW16))</f>
        <v>15</v>
      </c>
      <c r="BE16" s="52">
        <f>RANK(V16,(L16:Q16,R16:Y16,AD16:AW16))</f>
        <v>6</v>
      </c>
      <c r="BG16" s="51">
        <v>17</v>
      </c>
    </row>
    <row r="17" spans="1:59" s="38" customFormat="1">
      <c r="A17" s="38" t="s">
        <v>3628</v>
      </c>
      <c r="B17" s="38">
        <f t="shared" si="22"/>
        <v>11</v>
      </c>
      <c r="C17" s="41">
        <f t="shared" si="0"/>
        <v>2468002</v>
      </c>
      <c r="D17" s="40">
        <v>11</v>
      </c>
      <c r="E17" s="40"/>
      <c r="F17" s="40"/>
      <c r="G17" s="93">
        <f t="shared" si="1"/>
        <v>2</v>
      </c>
      <c r="H17" s="93">
        <f t="shared" si="2"/>
        <v>1</v>
      </c>
      <c r="I17" s="93">
        <f t="shared" si="3"/>
        <v>4</v>
      </c>
      <c r="J17" s="1">
        <f t="shared" si="23"/>
        <v>510427</v>
      </c>
      <c r="K17" s="42">
        <f t="shared" si="24"/>
        <v>0.20681790371320607</v>
      </c>
      <c r="L17" s="41">
        <f>County!N795</f>
        <v>969011</v>
      </c>
      <c r="M17" s="42">
        <f t="shared" si="25"/>
        <v>0.39262974665336575</v>
      </c>
      <c r="N17" s="79">
        <f>County!O795</f>
        <v>1479438</v>
      </c>
      <c r="O17" s="80">
        <f t="shared" si="4"/>
        <v>0.59944765036657177</v>
      </c>
      <c r="P17" s="79">
        <f>County!P795</f>
        <v>1328</v>
      </c>
      <c r="Q17" s="80">
        <f t="shared" si="5"/>
        <v>5.3808708420819752E-4</v>
      </c>
      <c r="R17" s="79">
        <f>County!Q795</f>
        <v>18058</v>
      </c>
      <c r="S17" s="80">
        <f t="shared" si="6"/>
        <v>7.3168498242708073E-3</v>
      </c>
      <c r="T17" s="79">
        <f>County!R795</f>
        <v>0</v>
      </c>
      <c r="U17" s="80">
        <f t="shared" si="7"/>
        <v>0</v>
      </c>
      <c r="V17" s="79">
        <f>County!S795</f>
        <v>102</v>
      </c>
      <c r="W17" s="80">
        <f t="shared" si="8"/>
        <v>4.1328977853340477E-5</v>
      </c>
      <c r="X17" s="79">
        <f>County!T795</f>
        <v>0</v>
      </c>
      <c r="Y17" s="80">
        <f t="shared" si="9"/>
        <v>0</v>
      </c>
      <c r="Z17" s="79">
        <f>County!U795</f>
        <v>22</v>
      </c>
      <c r="AA17" s="80">
        <f t="shared" si="10"/>
        <v>8.9140932624852011E-6</v>
      </c>
      <c r="AB17" s="79">
        <f>County!V795</f>
        <v>0</v>
      </c>
      <c r="AC17" s="80">
        <f t="shared" si="11"/>
        <v>0</v>
      </c>
      <c r="AD17" s="79">
        <f>County!W795</f>
        <v>43</v>
      </c>
      <c r="AE17" s="80">
        <f t="shared" si="12"/>
        <v>1.742300046758471E-5</v>
      </c>
      <c r="AF17" s="79">
        <f>County!X795</f>
        <v>0</v>
      </c>
      <c r="AG17" s="80">
        <f t="shared" si="13"/>
        <v>0</v>
      </c>
      <c r="AH17" s="41">
        <f>County!Y795</f>
        <v>0</v>
      </c>
      <c r="AI17" s="42">
        <f t="shared" si="14"/>
        <v>0</v>
      </c>
      <c r="AJ17" s="41">
        <f>County!Z795</f>
        <v>0</v>
      </c>
      <c r="AK17" s="42">
        <f t="shared" si="15"/>
        <v>0</v>
      </c>
      <c r="AL17" s="41">
        <f>County!AA795</f>
        <v>0</v>
      </c>
      <c r="AM17" s="42">
        <f t="shared" si="16"/>
        <v>0</v>
      </c>
      <c r="AN17" s="41">
        <f>County!AB795</f>
        <v>0</v>
      </c>
      <c r="AO17" s="42">
        <f t="shared" si="17"/>
        <v>0</v>
      </c>
      <c r="AP17" s="41">
        <f>County!AC795</f>
        <v>0</v>
      </c>
      <c r="AQ17" s="42">
        <f t="shared" si="18"/>
        <v>0</v>
      </c>
      <c r="AR17" s="41">
        <f>County!AD795</f>
        <v>0</v>
      </c>
      <c r="AS17" s="42">
        <f t="shared" si="19"/>
        <v>0</v>
      </c>
      <c r="AT17" s="41">
        <f>County!AE795</f>
        <v>0</v>
      </c>
      <c r="AU17" s="42">
        <f t="shared" si="20"/>
        <v>0</v>
      </c>
      <c r="AV17" s="41">
        <f>County!AF795</f>
        <v>0</v>
      </c>
      <c r="AW17" s="42">
        <f t="shared" si="21"/>
        <v>0</v>
      </c>
      <c r="AX17" s="63"/>
      <c r="AY17" s="38" t="str">
        <f t="shared" si="26"/>
        <v>Indiana</v>
      </c>
      <c r="AZ17" s="38" t="s">
        <v>3629</v>
      </c>
      <c r="BA17" s="38">
        <f t="shared" si="27"/>
        <v>11</v>
      </c>
      <c r="BB17" s="39">
        <f>RANK(R17,(L17:Q17,R17:Y17,AD17:AW17))</f>
        <v>3</v>
      </c>
      <c r="BC17" s="39">
        <f>RANK(T17,(L17:Q17,R17:Y17,AD17:AW17))</f>
        <v>13</v>
      </c>
      <c r="BD17" s="39">
        <f>RANK(X17,(L17:Q17,R17:Y17,AD17:AW17))</f>
        <v>13</v>
      </c>
      <c r="BE17" s="39">
        <f>RANK(V17,(L17:Q17,R17:Y17,AD17:AW17))</f>
        <v>5</v>
      </c>
      <c r="BG17" s="38">
        <v>18</v>
      </c>
    </row>
    <row r="18" spans="1:59" s="51" customFormat="1">
      <c r="A18" s="51" t="s">
        <v>4119</v>
      </c>
      <c r="B18" s="51">
        <f t="shared" si="22"/>
        <v>7</v>
      </c>
      <c r="C18" s="54">
        <f t="shared" si="0"/>
        <v>1506908</v>
      </c>
      <c r="D18" s="53">
        <v>7</v>
      </c>
      <c r="E18" s="53"/>
      <c r="F18" s="53"/>
      <c r="G18" s="92">
        <f t="shared" si="1"/>
        <v>2</v>
      </c>
      <c r="H18" s="92">
        <f t="shared" si="2"/>
        <v>1</v>
      </c>
      <c r="I18" s="92">
        <f t="shared" si="3"/>
        <v>3</v>
      </c>
      <c r="J18" s="54">
        <f t="shared" si="23"/>
        <v>10059</v>
      </c>
      <c r="K18" s="55">
        <f t="shared" si="24"/>
        <v>6.6752582108529522E-3</v>
      </c>
      <c r="L18" s="54">
        <f>County!N896</f>
        <v>741898</v>
      </c>
      <c r="M18" s="55">
        <f t="shared" si="25"/>
        <v>0.49233131684216952</v>
      </c>
      <c r="N18" s="78">
        <f>County!O896</f>
        <v>751957</v>
      </c>
      <c r="O18" s="119">
        <f t="shared" si="4"/>
        <v>0.49900657505302248</v>
      </c>
      <c r="P18" s="78">
        <f>County!P896</f>
        <v>5973</v>
      </c>
      <c r="Q18" s="119">
        <f t="shared" si="5"/>
        <v>3.9637456301247322E-3</v>
      </c>
      <c r="R18" s="78">
        <f>County!Q896</f>
        <v>2992</v>
      </c>
      <c r="S18" s="119">
        <f t="shared" si="6"/>
        <v>1.9855226729169929E-3</v>
      </c>
      <c r="T18" s="78">
        <f>County!R896</f>
        <v>1304</v>
      </c>
      <c r="U18" s="119">
        <f t="shared" si="7"/>
        <v>8.653481168060691E-4</v>
      </c>
      <c r="V18" s="78">
        <f>County!S896</f>
        <v>1141</v>
      </c>
      <c r="W18" s="119">
        <f t="shared" si="8"/>
        <v>7.5717960220531043E-4</v>
      </c>
      <c r="X18" s="78">
        <f>County!T896</f>
        <v>373</v>
      </c>
      <c r="Y18" s="119">
        <f t="shared" si="9"/>
        <v>2.4752672359560106E-4</v>
      </c>
      <c r="Z18" s="78">
        <f>County!U896</f>
        <v>0</v>
      </c>
      <c r="AA18" s="119">
        <f t="shared" si="10"/>
        <v>0</v>
      </c>
      <c r="AB18" s="78">
        <f>County!V896</f>
        <v>176</v>
      </c>
      <c r="AC18" s="119">
        <f t="shared" si="11"/>
        <v>1.1679545134805841E-4</v>
      </c>
      <c r="AD18" s="78">
        <f>County!W896</f>
        <v>1094</v>
      </c>
      <c r="AE18" s="119">
        <f t="shared" si="12"/>
        <v>7.2598990781122671E-4</v>
      </c>
      <c r="AF18" s="78">
        <f>County!X896</f>
        <v>0</v>
      </c>
      <c r="AG18" s="119">
        <f t="shared" si="13"/>
        <v>0</v>
      </c>
      <c r="AH18" s="54">
        <f>County!Y896</f>
        <v>0</v>
      </c>
      <c r="AI18" s="55">
        <f t="shared" si="14"/>
        <v>0</v>
      </c>
      <c r="AJ18" s="54">
        <f>County!Z896</f>
        <v>0</v>
      </c>
      <c r="AK18" s="55">
        <f t="shared" si="15"/>
        <v>0</v>
      </c>
      <c r="AL18" s="54">
        <f>County!AA896</f>
        <v>0</v>
      </c>
      <c r="AM18" s="55">
        <f t="shared" si="16"/>
        <v>0</v>
      </c>
      <c r="AN18" s="54">
        <f>County!AB896</f>
        <v>0</v>
      </c>
      <c r="AO18" s="55">
        <f t="shared" si="17"/>
        <v>0</v>
      </c>
      <c r="AP18" s="54">
        <f>County!AC896</f>
        <v>0</v>
      </c>
      <c r="AQ18" s="55">
        <f t="shared" si="18"/>
        <v>0</v>
      </c>
      <c r="AR18" s="54">
        <f>County!AD896</f>
        <v>0</v>
      </c>
      <c r="AS18" s="55">
        <f t="shared" si="19"/>
        <v>0</v>
      </c>
      <c r="AT18" s="54">
        <f>County!AE896</f>
        <v>0</v>
      </c>
      <c r="AU18" s="55">
        <f t="shared" si="20"/>
        <v>0</v>
      </c>
      <c r="AV18" s="54">
        <f>County!AF896</f>
        <v>0</v>
      </c>
      <c r="AW18" s="55">
        <f t="shared" si="21"/>
        <v>0</v>
      </c>
      <c r="AX18" s="62"/>
      <c r="AY18" s="51" t="str">
        <f t="shared" si="26"/>
        <v>Iowa</v>
      </c>
      <c r="AZ18" s="51" t="s">
        <v>4120</v>
      </c>
      <c r="BA18" s="51">
        <f t="shared" si="27"/>
        <v>7</v>
      </c>
      <c r="BB18" s="52">
        <f>RANK(R18,(L18:Q18,R18:Y18,AD18:AW18))</f>
        <v>4</v>
      </c>
      <c r="BC18" s="52">
        <f>RANK(T18,(L18:Q18,R18:Y18,AD18:AW18))</f>
        <v>5</v>
      </c>
      <c r="BD18" s="52">
        <f>RANK(X18,(L18:Q18,R18:Y18,AD18:AW18))</f>
        <v>8</v>
      </c>
      <c r="BE18" s="52">
        <f>RANK(V18,(L18:Q18,R18:Y18,AD18:AW18))</f>
        <v>6</v>
      </c>
      <c r="BG18" s="51">
        <v>19</v>
      </c>
    </row>
    <row r="19" spans="1:59" s="38" customFormat="1">
      <c r="A19" s="38" t="s">
        <v>4787</v>
      </c>
      <c r="B19" s="38">
        <f t="shared" si="22"/>
        <v>6</v>
      </c>
      <c r="C19" s="41">
        <f t="shared" si="0"/>
        <v>1187756</v>
      </c>
      <c r="D19" s="40">
        <v>6</v>
      </c>
      <c r="E19" s="40"/>
      <c r="F19" s="40"/>
      <c r="G19" s="93">
        <f t="shared" si="1"/>
        <v>2</v>
      </c>
      <c r="H19" s="93">
        <f t="shared" si="2"/>
        <v>1</v>
      </c>
      <c r="I19" s="93">
        <f t="shared" si="3"/>
        <v>3</v>
      </c>
      <c r="J19" s="1">
        <f t="shared" si="23"/>
        <v>301463</v>
      </c>
      <c r="K19" s="42">
        <f t="shared" si="24"/>
        <v>0.25380886309982859</v>
      </c>
      <c r="L19" s="41">
        <f>County!N1003</f>
        <v>434993</v>
      </c>
      <c r="M19" s="42">
        <f t="shared" si="25"/>
        <v>0.36623094305564441</v>
      </c>
      <c r="N19" s="79">
        <f>County!O1003</f>
        <v>736456</v>
      </c>
      <c r="O19" s="80">
        <f t="shared" si="4"/>
        <v>0.62003980615547305</v>
      </c>
      <c r="P19" s="79">
        <f>County!P1003</f>
        <v>9348</v>
      </c>
      <c r="Q19" s="80">
        <f t="shared" si="5"/>
        <v>7.8703033282930164E-3</v>
      </c>
      <c r="R19" s="79">
        <f>County!Q1003</f>
        <v>4013</v>
      </c>
      <c r="S19" s="80">
        <f t="shared" si="6"/>
        <v>3.3786400573855234E-3</v>
      </c>
      <c r="T19" s="79">
        <f>County!R1003</f>
        <v>2899</v>
      </c>
      <c r="U19" s="80">
        <f t="shared" si="7"/>
        <v>2.4407369863844088E-3</v>
      </c>
      <c r="V19" s="79">
        <f>County!S1003</f>
        <v>33</v>
      </c>
      <c r="W19" s="80">
        <f t="shared" si="8"/>
        <v>2.7783484149943255E-5</v>
      </c>
      <c r="X19" s="79">
        <f>County!T1003</f>
        <v>0</v>
      </c>
      <c r="Y19" s="80">
        <f t="shared" si="9"/>
        <v>0</v>
      </c>
      <c r="Z19" s="79">
        <f>County!U1003</f>
        <v>4</v>
      </c>
      <c r="AA19" s="80">
        <f t="shared" si="10"/>
        <v>3.3676950484779703E-6</v>
      </c>
      <c r="AB19" s="79">
        <f>County!V1003</f>
        <v>5</v>
      </c>
      <c r="AC19" s="80">
        <f t="shared" si="11"/>
        <v>4.2096188105974629E-6</v>
      </c>
      <c r="AD19" s="79">
        <f>County!W1003</f>
        <v>5</v>
      </c>
      <c r="AE19" s="80">
        <f t="shared" si="12"/>
        <v>4.2096188105974629E-6</v>
      </c>
      <c r="AF19" s="79">
        <f>County!X1003</f>
        <v>0</v>
      </c>
      <c r="AG19" s="80">
        <f t="shared" si="13"/>
        <v>0</v>
      </c>
      <c r="AH19" s="41">
        <f>County!Y1003</f>
        <v>0</v>
      </c>
      <c r="AI19" s="42">
        <f t="shared" si="14"/>
        <v>0</v>
      </c>
      <c r="AJ19" s="41">
        <f>County!Z1003</f>
        <v>0</v>
      </c>
      <c r="AK19" s="42">
        <f t="shared" si="15"/>
        <v>0</v>
      </c>
      <c r="AL19" s="41">
        <f>County!AA1003</f>
        <v>0</v>
      </c>
      <c r="AM19" s="42">
        <f t="shared" si="16"/>
        <v>0</v>
      </c>
      <c r="AN19" s="41">
        <f>County!AB1003</f>
        <v>0</v>
      </c>
      <c r="AO19" s="42">
        <f t="shared" si="17"/>
        <v>0</v>
      </c>
      <c r="AP19" s="41">
        <f>County!AC1003</f>
        <v>0</v>
      </c>
      <c r="AQ19" s="42">
        <f t="shared" si="18"/>
        <v>0</v>
      </c>
      <c r="AR19" s="41">
        <f>County!AD1003</f>
        <v>0</v>
      </c>
      <c r="AS19" s="42">
        <f t="shared" si="19"/>
        <v>0</v>
      </c>
      <c r="AT19" s="41">
        <f>County!AE1003</f>
        <v>0</v>
      </c>
      <c r="AU19" s="42">
        <f t="shared" si="20"/>
        <v>0</v>
      </c>
      <c r="AV19" s="41">
        <f>County!AF1003</f>
        <v>0</v>
      </c>
      <c r="AW19" s="42">
        <f t="shared" si="21"/>
        <v>0</v>
      </c>
      <c r="AX19" s="63"/>
      <c r="AY19" s="38" t="str">
        <f t="shared" si="26"/>
        <v>Kansas</v>
      </c>
      <c r="AZ19" s="38" t="s">
        <v>4139</v>
      </c>
      <c r="BA19" s="38">
        <f t="shared" si="27"/>
        <v>6</v>
      </c>
      <c r="BB19" s="39">
        <f>RANK(R19,(L19:Q19,R19:Y19,AD19:AW19))</f>
        <v>4</v>
      </c>
      <c r="BC19" s="39">
        <f>RANK(T19,(L19:Q19,R19:Y19,AD19:AW19))</f>
        <v>5</v>
      </c>
      <c r="BD19" s="39">
        <f>RANK(X19,(L19:Q19,R19:Y19,AD19:AW19))</f>
        <v>15</v>
      </c>
      <c r="BE19" s="39">
        <f>RANK(V19,(L19:Q19,R19:Y19,AD19:AW19))</f>
        <v>6</v>
      </c>
      <c r="BG19" s="38">
        <v>20</v>
      </c>
    </row>
    <row r="20" spans="1:59" s="51" customFormat="1">
      <c r="A20" s="51" t="s">
        <v>1347</v>
      </c>
      <c r="B20" s="51">
        <f t="shared" si="22"/>
        <v>8</v>
      </c>
      <c r="C20" s="54">
        <f t="shared" si="0"/>
        <v>1795860</v>
      </c>
      <c r="D20" s="53">
        <v>8</v>
      </c>
      <c r="E20" s="53"/>
      <c r="F20" s="53"/>
      <c r="G20" s="92">
        <f t="shared" si="1"/>
        <v>2</v>
      </c>
      <c r="H20" s="92">
        <f t="shared" si="2"/>
        <v>1</v>
      </c>
      <c r="I20" s="92">
        <f t="shared" si="3"/>
        <v>3</v>
      </c>
      <c r="J20" s="54">
        <f t="shared" si="23"/>
        <v>356706</v>
      </c>
      <c r="K20" s="55">
        <f t="shared" si="24"/>
        <v>0.19862684173599279</v>
      </c>
      <c r="L20" s="54">
        <f>County!N1125</f>
        <v>712733</v>
      </c>
      <c r="M20" s="55">
        <f t="shared" si="25"/>
        <v>0.39687559163854641</v>
      </c>
      <c r="N20" s="78">
        <f>County!O1125</f>
        <v>1069439</v>
      </c>
      <c r="O20" s="119">
        <f t="shared" si="4"/>
        <v>0.59550243337453923</v>
      </c>
      <c r="P20" s="78">
        <f>County!P1125</f>
        <v>8856</v>
      </c>
      <c r="Q20" s="119">
        <f t="shared" si="5"/>
        <v>4.9313420867996395E-3</v>
      </c>
      <c r="R20" s="78">
        <f>County!Q1125</f>
        <v>2619</v>
      </c>
      <c r="S20" s="119">
        <f t="shared" si="6"/>
        <v>1.4583542146937958E-3</v>
      </c>
      <c r="T20" s="78">
        <f>County!R1125</f>
        <v>2213</v>
      </c>
      <c r="U20" s="119">
        <f t="shared" si="7"/>
        <v>1.2322786854209126E-3</v>
      </c>
      <c r="V20" s="78">
        <f>County!S1125</f>
        <v>0</v>
      </c>
      <c r="W20" s="119">
        <f t="shared" si="8"/>
        <v>0</v>
      </c>
      <c r="X20" s="78">
        <f>County!T1125</f>
        <v>0</v>
      </c>
      <c r="Y20" s="119">
        <f t="shared" si="9"/>
        <v>0</v>
      </c>
      <c r="Z20" s="78">
        <f>County!U1125</f>
        <v>0</v>
      </c>
      <c r="AA20" s="119">
        <f t="shared" si="10"/>
        <v>0</v>
      </c>
      <c r="AB20" s="78">
        <f>County!V1125</f>
        <v>0</v>
      </c>
      <c r="AC20" s="119">
        <f t="shared" si="11"/>
        <v>0</v>
      </c>
      <c r="AD20" s="78">
        <f>County!W1125</f>
        <v>0</v>
      </c>
      <c r="AE20" s="119">
        <f t="shared" si="12"/>
        <v>0</v>
      </c>
      <c r="AF20" s="78">
        <f>County!X1125</f>
        <v>0</v>
      </c>
      <c r="AG20" s="119">
        <f t="shared" si="13"/>
        <v>0</v>
      </c>
      <c r="AH20" s="54">
        <f>County!Y1125</f>
        <v>0</v>
      </c>
      <c r="AI20" s="55">
        <f t="shared" si="14"/>
        <v>0</v>
      </c>
      <c r="AJ20" s="54">
        <f>County!Z1125</f>
        <v>0</v>
      </c>
      <c r="AK20" s="55">
        <f t="shared" si="15"/>
        <v>0</v>
      </c>
      <c r="AL20" s="54">
        <f>County!AA1125</f>
        <v>0</v>
      </c>
      <c r="AM20" s="55">
        <f t="shared" si="16"/>
        <v>0</v>
      </c>
      <c r="AN20" s="54">
        <f>County!AB1125</f>
        <v>0</v>
      </c>
      <c r="AO20" s="55">
        <f t="shared" si="17"/>
        <v>0</v>
      </c>
      <c r="AP20" s="54">
        <f>County!AC1125</f>
        <v>0</v>
      </c>
      <c r="AQ20" s="55">
        <f t="shared" si="18"/>
        <v>0</v>
      </c>
      <c r="AR20" s="54">
        <f>County!AD1125</f>
        <v>0</v>
      </c>
      <c r="AS20" s="55">
        <f t="shared" si="19"/>
        <v>0</v>
      </c>
      <c r="AT20" s="54">
        <f>County!AE1125</f>
        <v>0</v>
      </c>
      <c r="AU20" s="55">
        <f t="shared" si="20"/>
        <v>0</v>
      </c>
      <c r="AV20" s="54">
        <f>County!AF1125</f>
        <v>0</v>
      </c>
      <c r="AW20" s="55">
        <f t="shared" si="21"/>
        <v>0</v>
      </c>
      <c r="AX20" s="62"/>
      <c r="AY20" s="51" t="str">
        <f t="shared" si="26"/>
        <v>Kentucky</v>
      </c>
      <c r="AZ20" s="51" t="s">
        <v>3030</v>
      </c>
      <c r="BA20" s="51">
        <f t="shared" si="27"/>
        <v>8</v>
      </c>
      <c r="BB20" s="52">
        <f>RANK(R20,(L20:Q20,R20:Y20,AD20:AW20))</f>
        <v>4</v>
      </c>
      <c r="BC20" s="52">
        <f>RANK(T20,(L20:Q20,R20:Y20,AD20:AW20))</f>
        <v>5</v>
      </c>
      <c r="BD20" s="52">
        <f>RANK(X20,(L20:Q20,R20:Y20,AD20:AW20))</f>
        <v>11</v>
      </c>
      <c r="BE20" s="52">
        <f>RANK(V20,(L20:Q20,R20:Y20,AD20:AW20))</f>
        <v>11</v>
      </c>
      <c r="BG20" s="51">
        <v>21</v>
      </c>
    </row>
    <row r="21" spans="1:59" s="38" customFormat="1">
      <c r="A21" s="38" t="s">
        <v>3542</v>
      </c>
      <c r="B21" s="38">
        <f t="shared" si="22"/>
        <v>9</v>
      </c>
      <c r="C21" s="41">
        <f t="shared" si="0"/>
        <v>1943106</v>
      </c>
      <c r="D21" s="40">
        <v>9</v>
      </c>
      <c r="E21" s="40"/>
      <c r="F21" s="40"/>
      <c r="G21" s="93">
        <f t="shared" si="1"/>
        <v>2</v>
      </c>
      <c r="H21" s="93">
        <f t="shared" si="2"/>
        <v>1</v>
      </c>
      <c r="I21" s="93">
        <f t="shared" si="3"/>
        <v>3</v>
      </c>
      <c r="J21" s="1">
        <f t="shared" si="23"/>
        <v>281870</v>
      </c>
      <c r="K21" s="42">
        <f t="shared" si="24"/>
        <v>0.14506156637877707</v>
      </c>
      <c r="L21" s="41">
        <f>County!N1191</f>
        <v>820299</v>
      </c>
      <c r="M21" s="42">
        <f t="shared" si="25"/>
        <v>0.4221586470321228</v>
      </c>
      <c r="N21" s="79">
        <f>County!O1191</f>
        <v>1102169</v>
      </c>
      <c r="O21" s="80">
        <f t="shared" si="4"/>
        <v>0.5672202134108999</v>
      </c>
      <c r="P21" s="79">
        <f>County!P1191</f>
        <v>7032</v>
      </c>
      <c r="Q21" s="80">
        <f t="shared" si="5"/>
        <v>3.6189482200147598E-3</v>
      </c>
      <c r="R21" s="79">
        <f>County!Q1191</f>
        <v>2781</v>
      </c>
      <c r="S21" s="80">
        <f t="shared" si="6"/>
        <v>1.4312137371816052E-3</v>
      </c>
      <c r="T21" s="79">
        <f>County!R1191</f>
        <v>5203</v>
      </c>
      <c r="U21" s="80">
        <f t="shared" si="7"/>
        <v>2.6776717276360629E-3</v>
      </c>
      <c r="V21" s="79">
        <f>County!S1191</f>
        <v>1276</v>
      </c>
      <c r="W21" s="80">
        <f t="shared" si="8"/>
        <v>6.5668059282406618E-4</v>
      </c>
      <c r="X21" s="79">
        <f>County!T1191</f>
        <v>985</v>
      </c>
      <c r="Y21" s="80">
        <f t="shared" si="9"/>
        <v>5.0692036358284103E-4</v>
      </c>
      <c r="Z21" s="79">
        <f>County!U1191</f>
        <v>1795</v>
      </c>
      <c r="AA21" s="80">
        <f t="shared" si="10"/>
        <v>9.2377873363573581E-4</v>
      </c>
      <c r="AB21" s="79">
        <f>County!V1191</f>
        <v>0</v>
      </c>
      <c r="AC21" s="80">
        <f t="shared" si="11"/>
        <v>0</v>
      </c>
      <c r="AD21" s="79">
        <f>County!W1191</f>
        <v>0</v>
      </c>
      <c r="AE21" s="80">
        <f t="shared" si="12"/>
        <v>0</v>
      </c>
      <c r="AF21" s="79">
        <f>County!X1191</f>
        <v>0</v>
      </c>
      <c r="AG21" s="80">
        <f t="shared" si="13"/>
        <v>0</v>
      </c>
      <c r="AH21" s="41">
        <f>County!Y1191</f>
        <v>0</v>
      </c>
      <c r="AI21" s="42">
        <f t="shared" si="14"/>
        <v>0</v>
      </c>
      <c r="AJ21" s="41">
        <f>County!Z1191</f>
        <v>0</v>
      </c>
      <c r="AK21" s="42">
        <f t="shared" si="15"/>
        <v>0</v>
      </c>
      <c r="AL21" s="41">
        <f>County!AA1191</f>
        <v>0</v>
      </c>
      <c r="AM21" s="42">
        <f t="shared" si="16"/>
        <v>0</v>
      </c>
      <c r="AN21" s="41">
        <f>County!AB1191</f>
        <v>0</v>
      </c>
      <c r="AO21" s="42">
        <f t="shared" si="17"/>
        <v>0</v>
      </c>
      <c r="AP21" s="41">
        <f>County!AC1191</f>
        <v>0</v>
      </c>
      <c r="AQ21" s="42">
        <f t="shared" si="18"/>
        <v>0</v>
      </c>
      <c r="AR21" s="41">
        <f>County!AD1191</f>
        <v>1566</v>
      </c>
      <c r="AS21" s="42">
        <f t="shared" si="19"/>
        <v>8.0592618210226306E-4</v>
      </c>
      <c r="AT21" s="41">
        <f>County!AE1191</f>
        <v>0</v>
      </c>
      <c r="AU21" s="42">
        <f t="shared" si="20"/>
        <v>0</v>
      </c>
      <c r="AV21" s="41">
        <f>County!AF1191</f>
        <v>0</v>
      </c>
      <c r="AW21" s="42">
        <f t="shared" si="21"/>
        <v>0</v>
      </c>
      <c r="AX21" s="63"/>
      <c r="AY21" s="38" t="str">
        <f t="shared" si="26"/>
        <v>Louisiana</v>
      </c>
      <c r="AZ21" s="38" t="s">
        <v>3543</v>
      </c>
      <c r="BA21" s="38">
        <f t="shared" si="27"/>
        <v>9</v>
      </c>
      <c r="BB21" s="39">
        <f>RANK(R21,(L21:Q21,R21:Y21,AD21:AW21))</f>
        <v>5</v>
      </c>
      <c r="BC21" s="39">
        <f>RANK(T21,(L21:Q21,R21:Y21,AD21:AW21))</f>
        <v>4</v>
      </c>
      <c r="BD21" s="39">
        <f>RANK(X21,(L21:Q21,R21:Y21,AD21:AW21))</f>
        <v>8</v>
      </c>
      <c r="BE21" s="39">
        <f>RANK(V21,(L21:Q21,R21:Y21,AD21:AW21))</f>
        <v>7</v>
      </c>
      <c r="BG21" s="38">
        <v>22</v>
      </c>
    </row>
    <row r="22" spans="1:59" s="51" customFormat="1">
      <c r="A22" s="51" t="s">
        <v>1529</v>
      </c>
      <c r="B22" s="51">
        <f t="shared" si="22"/>
        <v>4</v>
      </c>
      <c r="C22" s="54">
        <f t="shared" si="0"/>
        <v>740752</v>
      </c>
      <c r="D22" s="53"/>
      <c r="E22" s="53">
        <v>4</v>
      </c>
      <c r="F22" s="53"/>
      <c r="G22" s="92">
        <f t="shared" si="1"/>
        <v>1</v>
      </c>
      <c r="H22" s="92">
        <f t="shared" si="2"/>
        <v>2</v>
      </c>
      <c r="I22" s="92">
        <f t="shared" si="3"/>
        <v>3</v>
      </c>
      <c r="J22" s="54">
        <f t="shared" si="23"/>
        <v>66641</v>
      </c>
      <c r="K22" s="55">
        <f t="shared" si="24"/>
        <v>8.9963982547465279E-2</v>
      </c>
      <c r="L22" s="54">
        <f>County!N1209</f>
        <v>396842</v>
      </c>
      <c r="M22" s="55">
        <f t="shared" si="25"/>
        <v>0.53572855692593468</v>
      </c>
      <c r="N22" s="78">
        <f>County!O1209</f>
        <v>330201</v>
      </c>
      <c r="O22" s="119">
        <f t="shared" si="4"/>
        <v>0.44576457437846945</v>
      </c>
      <c r="P22" s="78">
        <f>County!P1209</f>
        <v>8069</v>
      </c>
      <c r="Q22" s="119">
        <f t="shared" si="5"/>
        <v>1.0892984426636715E-2</v>
      </c>
      <c r="R22" s="78">
        <f>County!Q1209</f>
        <v>1965</v>
      </c>
      <c r="S22" s="119">
        <f t="shared" si="6"/>
        <v>2.6527096788128818E-3</v>
      </c>
      <c r="T22" s="78">
        <f>County!R1209</f>
        <v>735</v>
      </c>
      <c r="U22" s="119">
        <f t="shared" si="7"/>
        <v>9.9223491802924598E-4</v>
      </c>
      <c r="V22" s="78">
        <f>County!S1209</f>
        <v>2936</v>
      </c>
      <c r="W22" s="119">
        <f t="shared" si="8"/>
        <v>3.9635397541957365E-3</v>
      </c>
      <c r="X22" s="78">
        <f>County!T1209</f>
        <v>0</v>
      </c>
      <c r="Y22" s="119">
        <f t="shared" si="9"/>
        <v>0</v>
      </c>
      <c r="Z22" s="78">
        <f>County!U1209</f>
        <v>0</v>
      </c>
      <c r="AA22" s="119">
        <f t="shared" si="10"/>
        <v>0</v>
      </c>
      <c r="AB22" s="78">
        <f>County!V1209</f>
        <v>0</v>
      </c>
      <c r="AC22" s="119">
        <f t="shared" si="11"/>
        <v>0</v>
      </c>
      <c r="AD22" s="78">
        <f>County!W1209</f>
        <v>4</v>
      </c>
      <c r="AE22" s="119">
        <f t="shared" si="12"/>
        <v>5.3999179212475969E-6</v>
      </c>
      <c r="AF22" s="78">
        <f>County!X1209</f>
        <v>0</v>
      </c>
      <c r="AG22" s="119">
        <f t="shared" si="13"/>
        <v>0</v>
      </c>
      <c r="AH22" s="54">
        <f>County!Y1209</f>
        <v>0</v>
      </c>
      <c r="AI22" s="55">
        <f t="shared" si="14"/>
        <v>0</v>
      </c>
      <c r="AJ22" s="54">
        <f>County!Z1209</f>
        <v>0</v>
      </c>
      <c r="AK22" s="55">
        <f t="shared" si="15"/>
        <v>0</v>
      </c>
      <c r="AL22" s="54">
        <f>County!AA1209</f>
        <v>0</v>
      </c>
      <c r="AM22" s="55">
        <f t="shared" si="16"/>
        <v>0</v>
      </c>
      <c r="AN22" s="54">
        <f>County!AB1209</f>
        <v>0</v>
      </c>
      <c r="AO22" s="55">
        <f t="shared" si="17"/>
        <v>0</v>
      </c>
      <c r="AP22" s="54">
        <f>County!AC1209</f>
        <v>0</v>
      </c>
      <c r="AQ22" s="55">
        <f t="shared" si="18"/>
        <v>0</v>
      </c>
      <c r="AR22" s="54">
        <f>County!AD1209</f>
        <v>0</v>
      </c>
      <c r="AS22" s="55">
        <f t="shared" si="19"/>
        <v>0</v>
      </c>
      <c r="AT22" s="54">
        <f>County!AE1209</f>
        <v>0</v>
      </c>
      <c r="AU22" s="55">
        <f t="shared" si="20"/>
        <v>0</v>
      </c>
      <c r="AV22" s="54">
        <f>County!AF1209</f>
        <v>0</v>
      </c>
      <c r="AW22" s="55">
        <f t="shared" si="21"/>
        <v>0</v>
      </c>
      <c r="AX22" s="62"/>
      <c r="AY22" s="51" t="str">
        <f t="shared" si="26"/>
        <v>Maine</v>
      </c>
      <c r="AZ22" s="51" t="s">
        <v>3145</v>
      </c>
      <c r="BA22" s="51">
        <f t="shared" si="27"/>
        <v>4</v>
      </c>
      <c r="BB22" s="52">
        <f>RANK(R22,(L22:Q22,R22:Y22,AD22:AW22))</f>
        <v>5</v>
      </c>
      <c r="BC22" s="52">
        <f>RANK(T22,(L22:Q22,R22:Y22,AD22:AW22))</f>
        <v>6</v>
      </c>
      <c r="BD22" s="52">
        <f>RANK(X22,(L22:Q22,R22:Y22,AD22:AW22))</f>
        <v>15</v>
      </c>
      <c r="BE22" s="52">
        <f>RANK(V22,(L22:Q22,R22:Y22,AD22:AW22))</f>
        <v>4</v>
      </c>
      <c r="BG22" s="51">
        <v>23</v>
      </c>
    </row>
    <row r="23" spans="1:59" s="38" customFormat="1">
      <c r="A23" s="38" t="s">
        <v>2573</v>
      </c>
      <c r="B23" s="38">
        <f t="shared" si="22"/>
        <v>10</v>
      </c>
      <c r="C23" s="41">
        <f t="shared" si="0"/>
        <v>2386678</v>
      </c>
      <c r="D23" s="40"/>
      <c r="E23" s="40">
        <v>10</v>
      </c>
      <c r="F23" s="40"/>
      <c r="G23" s="93">
        <f t="shared" si="1"/>
        <v>1</v>
      </c>
      <c r="H23" s="93">
        <f t="shared" si="2"/>
        <v>2</v>
      </c>
      <c r="I23" s="93">
        <f t="shared" si="3"/>
        <v>3</v>
      </c>
      <c r="J23" s="1">
        <f t="shared" si="23"/>
        <v>309790</v>
      </c>
      <c r="K23" s="42">
        <f t="shared" si="24"/>
        <v>0.12979966296249432</v>
      </c>
      <c r="L23" s="41">
        <f>County!N1235</f>
        <v>1334493</v>
      </c>
      <c r="M23" s="42">
        <f t="shared" si="25"/>
        <v>0.55914245658609996</v>
      </c>
      <c r="N23" s="79">
        <f>County!O1235</f>
        <v>1024703</v>
      </c>
      <c r="O23" s="80">
        <f t="shared" si="4"/>
        <v>0.42934279362360572</v>
      </c>
      <c r="P23" s="79">
        <f>County!P1235</f>
        <v>11854</v>
      </c>
      <c r="Q23" s="80">
        <f t="shared" si="5"/>
        <v>4.9667361914761858E-3</v>
      </c>
      <c r="R23" s="79">
        <f>County!Q1235</f>
        <v>6094</v>
      </c>
      <c r="S23" s="80">
        <f t="shared" si="6"/>
        <v>2.5533398305091848E-3</v>
      </c>
      <c r="T23" s="79">
        <f>County!R1235</f>
        <v>3421</v>
      </c>
      <c r="U23" s="80">
        <f t="shared" si="7"/>
        <v>1.4333730817479358E-3</v>
      </c>
      <c r="V23" s="79">
        <f>County!S1235</f>
        <v>3632</v>
      </c>
      <c r="W23" s="80">
        <f t="shared" si="8"/>
        <v>1.5217804831653035E-3</v>
      </c>
      <c r="X23" s="79">
        <f>County!T1235</f>
        <v>0</v>
      </c>
      <c r="Y23" s="80">
        <f t="shared" si="9"/>
        <v>0</v>
      </c>
      <c r="Z23" s="79">
        <f>County!U1235</f>
        <v>0</v>
      </c>
      <c r="AA23" s="80">
        <f t="shared" si="10"/>
        <v>0</v>
      </c>
      <c r="AB23" s="79">
        <f>County!V1235</f>
        <v>0</v>
      </c>
      <c r="AC23" s="80">
        <f t="shared" si="11"/>
        <v>0</v>
      </c>
      <c r="AD23" s="79">
        <f>County!W1235</f>
        <v>2481</v>
      </c>
      <c r="AE23" s="80">
        <f t="shared" si="12"/>
        <v>1.0395202033956822E-3</v>
      </c>
      <c r="AF23" s="79">
        <f>County!X1235</f>
        <v>0</v>
      </c>
      <c r="AG23" s="80">
        <f t="shared" si="13"/>
        <v>0</v>
      </c>
      <c r="AH23" s="41">
        <f>County!Y1235</f>
        <v>0</v>
      </c>
      <c r="AI23" s="42">
        <f t="shared" si="14"/>
        <v>0</v>
      </c>
      <c r="AJ23" s="41">
        <f>County!Z1235</f>
        <v>0</v>
      </c>
      <c r="AK23" s="42">
        <f t="shared" si="15"/>
        <v>0</v>
      </c>
      <c r="AL23" s="41">
        <f>County!AA1235</f>
        <v>0</v>
      </c>
      <c r="AM23" s="42">
        <f t="shared" si="16"/>
        <v>0</v>
      </c>
      <c r="AN23" s="41">
        <f>County!AB1235</f>
        <v>0</v>
      </c>
      <c r="AO23" s="42">
        <f t="shared" si="17"/>
        <v>0</v>
      </c>
      <c r="AP23" s="41">
        <f>County!AC1235</f>
        <v>0</v>
      </c>
      <c r="AQ23" s="42">
        <f t="shared" si="18"/>
        <v>0</v>
      </c>
      <c r="AR23" s="41">
        <f>County!AD1235</f>
        <v>0</v>
      </c>
      <c r="AS23" s="42">
        <f t="shared" si="19"/>
        <v>0</v>
      </c>
      <c r="AT23" s="41">
        <f>County!AE1235</f>
        <v>0</v>
      </c>
      <c r="AU23" s="42">
        <f t="shared" si="20"/>
        <v>0</v>
      </c>
      <c r="AV23" s="41">
        <f>County!AF1235</f>
        <v>0</v>
      </c>
      <c r="AW23" s="42">
        <f t="shared" si="21"/>
        <v>0</v>
      </c>
      <c r="AX23" s="63"/>
      <c r="AY23" s="38" t="str">
        <f t="shared" si="26"/>
        <v>Maryland</v>
      </c>
      <c r="AZ23" s="38" t="s">
        <v>2574</v>
      </c>
      <c r="BA23" s="38">
        <f t="shared" si="27"/>
        <v>10</v>
      </c>
      <c r="BB23" s="39">
        <f>RANK(R23,(L23:Q23,R23:Y23,AD23:AW23))</f>
        <v>4</v>
      </c>
      <c r="BC23" s="39">
        <f>RANK(T23,(L23:Q23,R23:Y23,AD23:AW23))</f>
        <v>6</v>
      </c>
      <c r="BD23" s="39">
        <f>RANK(X23,(L23:Q23,R23:Y23,AD23:AW23))</f>
        <v>15</v>
      </c>
      <c r="BE23" s="39">
        <f>RANK(V23,(L23:Q23,R23:Y23,AD23:AW23))</f>
        <v>5</v>
      </c>
      <c r="BG23" s="38">
        <v>24</v>
      </c>
    </row>
    <row r="24" spans="1:59" s="51" customFormat="1">
      <c r="A24" s="51" t="s">
        <v>1441</v>
      </c>
      <c r="B24" s="51">
        <f t="shared" si="22"/>
        <v>12</v>
      </c>
      <c r="C24" s="54">
        <f t="shared" si="0"/>
        <v>2912388</v>
      </c>
      <c r="D24" s="53"/>
      <c r="E24" s="53">
        <v>12</v>
      </c>
      <c r="F24" s="53"/>
      <c r="G24" s="92">
        <f t="shared" si="1"/>
        <v>1</v>
      </c>
      <c r="H24" s="92">
        <f t="shared" si="2"/>
        <v>2</v>
      </c>
      <c r="I24" s="92">
        <f t="shared" si="3"/>
        <v>6</v>
      </c>
      <c r="J24" s="54">
        <f t="shared" si="23"/>
        <v>732691</v>
      </c>
      <c r="K24" s="55">
        <f t="shared" si="24"/>
        <v>0.25157739971459847</v>
      </c>
      <c r="L24" s="54">
        <f>County!N1251</f>
        <v>1803800</v>
      </c>
      <c r="M24" s="55">
        <f t="shared" si="25"/>
        <v>0.61935428933232795</v>
      </c>
      <c r="N24" s="78">
        <f>County!O1251</f>
        <v>1071109</v>
      </c>
      <c r="O24" s="119">
        <f t="shared" si="4"/>
        <v>0.36777688961772953</v>
      </c>
      <c r="P24" s="78">
        <f>County!P1251</f>
        <v>4806</v>
      </c>
      <c r="Q24" s="119">
        <f t="shared" si="5"/>
        <v>1.6501922134001376E-3</v>
      </c>
      <c r="R24" s="78">
        <f>County!Q1251</f>
        <v>15022</v>
      </c>
      <c r="S24" s="119">
        <f t="shared" si="6"/>
        <v>5.1579665896164936E-3</v>
      </c>
      <c r="T24" s="78">
        <f>County!R1251</f>
        <v>0</v>
      </c>
      <c r="U24" s="119">
        <f t="shared" si="7"/>
        <v>0</v>
      </c>
      <c r="V24" s="78">
        <f>County!S1251</f>
        <v>10623</v>
      </c>
      <c r="W24" s="119">
        <f t="shared" si="8"/>
        <v>3.6475222394818274E-3</v>
      </c>
      <c r="X24" s="78">
        <f>County!T1251</f>
        <v>0</v>
      </c>
      <c r="Y24" s="119">
        <f t="shared" si="9"/>
        <v>0</v>
      </c>
      <c r="Z24" s="78">
        <f>County!U1251</f>
        <v>0</v>
      </c>
      <c r="AA24" s="119">
        <f t="shared" si="10"/>
        <v>0</v>
      </c>
      <c r="AB24" s="78">
        <f>County!V1251</f>
        <v>0</v>
      </c>
      <c r="AC24" s="119">
        <f t="shared" si="11"/>
        <v>0</v>
      </c>
      <c r="AD24" s="78">
        <f>County!W1251</f>
        <v>7028</v>
      </c>
      <c r="AE24" s="119">
        <f t="shared" si="12"/>
        <v>2.413140007444063E-3</v>
      </c>
      <c r="AF24" s="78">
        <f>County!X1251</f>
        <v>0</v>
      </c>
      <c r="AG24" s="119">
        <f t="shared" si="13"/>
        <v>0</v>
      </c>
      <c r="AH24" s="54">
        <f>County!Y1251</f>
        <v>0</v>
      </c>
      <c r="AI24" s="55">
        <f t="shared" si="14"/>
        <v>0</v>
      </c>
      <c r="AJ24" s="54">
        <f>County!Z1251</f>
        <v>0</v>
      </c>
      <c r="AK24" s="55">
        <f t="shared" si="15"/>
        <v>0</v>
      </c>
      <c r="AL24" s="54">
        <f>County!AA1251</f>
        <v>0</v>
      </c>
      <c r="AM24" s="55">
        <f t="shared" si="16"/>
        <v>0</v>
      </c>
      <c r="AN24" s="54">
        <f>County!AB1251</f>
        <v>0</v>
      </c>
      <c r="AO24" s="55">
        <f t="shared" si="17"/>
        <v>0</v>
      </c>
      <c r="AP24" s="54">
        <f>County!AC1251</f>
        <v>0</v>
      </c>
      <c r="AQ24" s="55">
        <f t="shared" si="18"/>
        <v>0</v>
      </c>
      <c r="AR24" s="54">
        <f>County!AD1251</f>
        <v>0</v>
      </c>
      <c r="AS24" s="55">
        <f t="shared" si="19"/>
        <v>0</v>
      </c>
      <c r="AT24" s="54">
        <f>County!AE1251</f>
        <v>0</v>
      </c>
      <c r="AU24" s="55">
        <f t="shared" si="20"/>
        <v>0</v>
      </c>
      <c r="AV24" s="54">
        <f>County!AF1251</f>
        <v>0</v>
      </c>
      <c r="AW24" s="55">
        <f t="shared" si="21"/>
        <v>0</v>
      </c>
      <c r="AX24" s="62"/>
      <c r="AY24" s="51" t="str">
        <f t="shared" si="26"/>
        <v>Massachusetts</v>
      </c>
      <c r="AZ24" s="51" t="s">
        <v>1442</v>
      </c>
      <c r="BA24" s="51">
        <f t="shared" si="27"/>
        <v>12</v>
      </c>
      <c r="BB24" s="52">
        <f>RANK(R24,(L24:Q24,R24:Y24,AD24:AW24))</f>
        <v>3</v>
      </c>
      <c r="BC24" s="52">
        <f>RANK(T24,(L24:Q24,R24:Y24,AD24:AW24))</f>
        <v>13</v>
      </c>
      <c r="BD24" s="52">
        <f>RANK(X24,(L24:Q24,R24:Y24,AD24:AW24))</f>
        <v>13</v>
      </c>
      <c r="BE24" s="52">
        <f>RANK(V24,(L24:Q24,R24:Y24,AD24:AW24))</f>
        <v>4</v>
      </c>
      <c r="BG24" s="51">
        <v>25</v>
      </c>
    </row>
    <row r="25" spans="1:59" s="38" customFormat="1">
      <c r="A25" s="38" t="s">
        <v>2142</v>
      </c>
      <c r="B25" s="38">
        <f t="shared" si="22"/>
        <v>17</v>
      </c>
      <c r="C25" s="41">
        <f t="shared" si="0"/>
        <v>4839252</v>
      </c>
      <c r="D25" s="40"/>
      <c r="E25" s="40">
        <v>17</v>
      </c>
      <c r="F25" s="40"/>
      <c r="G25" s="93">
        <f t="shared" si="1"/>
        <v>1</v>
      </c>
      <c r="H25" s="93">
        <f t="shared" si="2"/>
        <v>2</v>
      </c>
      <c r="I25" s="93">
        <f t="shared" si="3"/>
        <v>3</v>
      </c>
      <c r="J25" s="1">
        <f t="shared" si="23"/>
        <v>165437</v>
      </c>
      <c r="K25" s="42">
        <f t="shared" si="24"/>
        <v>3.4186481712463003E-2</v>
      </c>
      <c r="L25" s="41">
        <f>County!N1336</f>
        <v>2479183</v>
      </c>
      <c r="M25" s="42">
        <f t="shared" si="25"/>
        <v>0.51230706729056474</v>
      </c>
      <c r="N25" s="79">
        <f>County!O1336</f>
        <v>2313746</v>
      </c>
      <c r="O25" s="80">
        <f t="shared" si="4"/>
        <v>0.47812058557810172</v>
      </c>
      <c r="P25" s="79">
        <f>County!P1336</f>
        <v>24035</v>
      </c>
      <c r="Q25" s="80">
        <f t="shared" si="5"/>
        <v>4.9666766682123602E-3</v>
      </c>
      <c r="R25" s="79">
        <f>County!Q1336</f>
        <v>10552</v>
      </c>
      <c r="S25" s="80">
        <f t="shared" si="6"/>
        <v>2.1805022759715758E-3</v>
      </c>
      <c r="T25" s="79">
        <f>County!R1336</f>
        <v>4980</v>
      </c>
      <c r="U25" s="80">
        <f t="shared" si="7"/>
        <v>1.0290846601912857E-3</v>
      </c>
      <c r="V25" s="79">
        <f>County!S1336</f>
        <v>5325</v>
      </c>
      <c r="W25" s="80">
        <f t="shared" si="8"/>
        <v>1.1003766697828508E-3</v>
      </c>
      <c r="X25" s="79">
        <f>County!T1336</f>
        <v>0</v>
      </c>
      <c r="Y25" s="80">
        <f t="shared" si="9"/>
        <v>0</v>
      </c>
      <c r="Z25" s="79">
        <f>County!U1336</f>
        <v>1431</v>
      </c>
      <c r="AA25" s="80">
        <f t="shared" si="10"/>
        <v>2.9570685717544777E-4</v>
      </c>
      <c r="AB25" s="79">
        <f>County!V1336</f>
        <v>0</v>
      </c>
      <c r="AC25" s="80">
        <f t="shared" si="11"/>
        <v>0</v>
      </c>
      <c r="AD25" s="79">
        <f>County!W1336</f>
        <v>0</v>
      </c>
      <c r="AE25" s="80">
        <f t="shared" si="12"/>
        <v>0</v>
      </c>
      <c r="AF25" s="79">
        <f>County!X1336</f>
        <v>0</v>
      </c>
      <c r="AG25" s="80">
        <f t="shared" si="13"/>
        <v>0</v>
      </c>
      <c r="AH25" s="41">
        <f>County!Y1336</f>
        <v>0</v>
      </c>
      <c r="AI25" s="42">
        <f t="shared" si="14"/>
        <v>0</v>
      </c>
      <c r="AJ25" s="41">
        <f>County!Z1336</f>
        <v>0</v>
      </c>
      <c r="AK25" s="42">
        <f t="shared" si="15"/>
        <v>0</v>
      </c>
      <c r="AL25" s="41">
        <f>County!AA1336</f>
        <v>0</v>
      </c>
      <c r="AM25" s="42">
        <f t="shared" si="16"/>
        <v>0</v>
      </c>
      <c r="AN25" s="41">
        <f>County!AB1336</f>
        <v>0</v>
      </c>
      <c r="AO25" s="42">
        <f t="shared" si="17"/>
        <v>0</v>
      </c>
      <c r="AP25" s="41">
        <f>County!AC1336</f>
        <v>0</v>
      </c>
      <c r="AQ25" s="42">
        <f t="shared" si="18"/>
        <v>0</v>
      </c>
      <c r="AR25" s="41">
        <f>County!AD1336</f>
        <v>0</v>
      </c>
      <c r="AS25" s="42">
        <f t="shared" si="19"/>
        <v>0</v>
      </c>
      <c r="AT25" s="41">
        <f>County!AE1336</f>
        <v>0</v>
      </c>
      <c r="AU25" s="42">
        <f t="shared" si="20"/>
        <v>0</v>
      </c>
      <c r="AV25" s="41">
        <f>County!AF1336</f>
        <v>0</v>
      </c>
      <c r="AW25" s="42">
        <f t="shared" si="21"/>
        <v>0</v>
      </c>
      <c r="AX25" s="63"/>
      <c r="AY25" s="38" t="str">
        <f t="shared" si="26"/>
        <v>Michigan</v>
      </c>
      <c r="AZ25" s="38" t="s">
        <v>2764</v>
      </c>
      <c r="BA25" s="38">
        <f t="shared" si="27"/>
        <v>17</v>
      </c>
      <c r="BB25" s="39">
        <f>RANK(R25,(L25:Q25,R25:Y25,AD25:AW25))</f>
        <v>4</v>
      </c>
      <c r="BC25" s="39">
        <f>RANK(T25,(L25:Q25,R25:Y25,AD25:AW25))</f>
        <v>6</v>
      </c>
      <c r="BD25" s="39">
        <f>RANK(X25,(L25:Q25,R25:Y25,AD25:AW25))</f>
        <v>13</v>
      </c>
      <c r="BE25" s="39">
        <f>RANK(V25,(L25:Q25,R25:Y25,AD25:AW25))</f>
        <v>5</v>
      </c>
      <c r="BG25" s="38">
        <v>26</v>
      </c>
    </row>
    <row r="26" spans="1:59" s="51" customFormat="1">
      <c r="A26" s="51" t="s">
        <v>2888</v>
      </c>
      <c r="B26" s="51">
        <f t="shared" si="22"/>
        <v>10</v>
      </c>
      <c r="C26" s="54">
        <f t="shared" si="0"/>
        <v>2828387</v>
      </c>
      <c r="D26" s="53"/>
      <c r="E26" s="53">
        <v>10</v>
      </c>
      <c r="F26" s="53"/>
      <c r="G26" s="92">
        <f t="shared" si="1"/>
        <v>1</v>
      </c>
      <c r="H26" s="92">
        <f t="shared" si="2"/>
        <v>2</v>
      </c>
      <c r="I26" s="92">
        <f t="shared" si="3"/>
        <v>3</v>
      </c>
      <c r="J26" s="54">
        <f t="shared" si="23"/>
        <v>98319</v>
      </c>
      <c r="K26" s="55">
        <f t="shared" si="24"/>
        <v>3.4761508944850902E-2</v>
      </c>
      <c r="L26" s="54">
        <f>County!N1425</f>
        <v>1445014</v>
      </c>
      <c r="M26" s="55">
        <f t="shared" si="25"/>
        <v>0.51089684686006542</v>
      </c>
      <c r="N26" s="78">
        <f>County!O1425</f>
        <v>1346695</v>
      </c>
      <c r="O26" s="119">
        <f t="shared" si="4"/>
        <v>0.47613533791521456</v>
      </c>
      <c r="P26" s="78">
        <f>County!P1425</f>
        <v>18683</v>
      </c>
      <c r="Q26" s="119">
        <f t="shared" si="5"/>
        <v>6.6055317041126271E-3</v>
      </c>
      <c r="R26" s="78">
        <f>County!Q1425</f>
        <v>4639</v>
      </c>
      <c r="S26" s="119">
        <f t="shared" si="6"/>
        <v>1.6401574466294747E-3</v>
      </c>
      <c r="T26" s="78">
        <f>County!R1425</f>
        <v>3074</v>
      </c>
      <c r="U26" s="119">
        <f t="shared" si="7"/>
        <v>1.0868385408361726E-3</v>
      </c>
      <c r="V26" s="78">
        <f>County!S1425</f>
        <v>4408</v>
      </c>
      <c r="W26" s="119">
        <f t="shared" si="8"/>
        <v>1.5584854547839458E-3</v>
      </c>
      <c r="X26" s="78">
        <f>County!T1425</f>
        <v>416</v>
      </c>
      <c r="Y26" s="119">
        <f t="shared" si="9"/>
        <v>1.4708029700320359E-4</v>
      </c>
      <c r="Z26" s="78">
        <f>County!U1425</f>
        <v>2</v>
      </c>
      <c r="AA26" s="119">
        <f t="shared" si="10"/>
        <v>7.0711681251540184E-7</v>
      </c>
      <c r="AB26" s="78">
        <f>County!V1425</f>
        <v>539</v>
      </c>
      <c r="AC26" s="119">
        <f t="shared" si="11"/>
        <v>1.905679809729008E-4</v>
      </c>
      <c r="AD26" s="78">
        <f>County!W1425</f>
        <v>2530</v>
      </c>
      <c r="AE26" s="119">
        <f t="shared" si="12"/>
        <v>8.9450276783198336E-4</v>
      </c>
      <c r="AF26" s="78">
        <f>County!X1425</f>
        <v>2387</v>
      </c>
      <c r="AG26" s="119">
        <f t="shared" si="13"/>
        <v>8.4394391573713217E-4</v>
      </c>
      <c r="AH26" s="54">
        <f>County!Y1425</f>
        <v>0</v>
      </c>
      <c r="AI26" s="55">
        <f t="shared" si="14"/>
        <v>0</v>
      </c>
      <c r="AJ26" s="54">
        <f>County!Z1425</f>
        <v>0</v>
      </c>
      <c r="AK26" s="55">
        <f t="shared" si="15"/>
        <v>0</v>
      </c>
      <c r="AL26" s="54">
        <f>County!AA1425</f>
        <v>0</v>
      </c>
      <c r="AM26" s="55">
        <f t="shared" si="16"/>
        <v>0</v>
      </c>
      <c r="AN26" s="54">
        <f>County!AB1425</f>
        <v>0</v>
      </c>
      <c r="AO26" s="55">
        <f t="shared" si="17"/>
        <v>0</v>
      </c>
      <c r="AP26" s="54">
        <f>County!AC1425</f>
        <v>0</v>
      </c>
      <c r="AQ26" s="55">
        <f t="shared" si="18"/>
        <v>0</v>
      </c>
      <c r="AR26" s="54">
        <f>County!AD1425</f>
        <v>0</v>
      </c>
      <c r="AS26" s="55">
        <f t="shared" si="19"/>
        <v>0</v>
      </c>
      <c r="AT26" s="54">
        <f>County!AE1425</f>
        <v>0</v>
      </c>
      <c r="AU26" s="55">
        <f t="shared" si="20"/>
        <v>0</v>
      </c>
      <c r="AV26" s="54">
        <f>County!AF1425</f>
        <v>0</v>
      </c>
      <c r="AW26" s="55">
        <f t="shared" si="21"/>
        <v>0</v>
      </c>
      <c r="AX26" s="62"/>
      <c r="AY26" s="51" t="str">
        <f t="shared" si="26"/>
        <v>Minnesota</v>
      </c>
      <c r="AZ26" s="51" t="s">
        <v>2889</v>
      </c>
      <c r="BA26" s="51">
        <f t="shared" si="27"/>
        <v>10</v>
      </c>
      <c r="BB26" s="52">
        <f>RANK(R26,(L26:Q26,R26:Y26,AD26:AW26))</f>
        <v>4</v>
      </c>
      <c r="BC26" s="52">
        <f>RANK(T26,(L26:Q26,R26:Y26,AD26:AW26))</f>
        <v>6</v>
      </c>
      <c r="BD26" s="52">
        <f>RANK(X26,(L26:Q26,R26:Y26,AD26:AW26))</f>
        <v>9</v>
      </c>
      <c r="BE26" s="52">
        <f>RANK(V26,(L26:Q26,R26:Y26,AD26:AW26))</f>
        <v>5</v>
      </c>
      <c r="BG26" s="51">
        <v>27</v>
      </c>
    </row>
    <row r="27" spans="1:59" s="38" customFormat="1">
      <c r="A27" s="38" t="s">
        <v>2524</v>
      </c>
      <c r="B27" s="38">
        <f t="shared" si="22"/>
        <v>6</v>
      </c>
      <c r="C27" s="41">
        <f t="shared" si="0"/>
        <v>1152365</v>
      </c>
      <c r="D27" s="40">
        <v>6</v>
      </c>
      <c r="E27" s="40"/>
      <c r="F27" s="40"/>
      <c r="G27" s="93">
        <f t="shared" si="1"/>
        <v>2</v>
      </c>
      <c r="H27" s="93">
        <f t="shared" si="2"/>
        <v>1</v>
      </c>
      <c r="I27" s="93">
        <f t="shared" si="3"/>
        <v>3</v>
      </c>
      <c r="J27" s="1">
        <f t="shared" si="23"/>
        <v>226887</v>
      </c>
      <c r="K27" s="42">
        <f t="shared" si="24"/>
        <v>0.19688813874076355</v>
      </c>
      <c r="L27" s="41">
        <f>County!N1509</f>
        <v>458094</v>
      </c>
      <c r="M27" s="42">
        <f t="shared" si="25"/>
        <v>0.39752508970682032</v>
      </c>
      <c r="N27" s="79">
        <f>County!O1509</f>
        <v>684981</v>
      </c>
      <c r="O27" s="80">
        <f t="shared" si="4"/>
        <v>0.59441322844758393</v>
      </c>
      <c r="P27" s="79">
        <f>County!P1509</f>
        <v>3177</v>
      </c>
      <c r="Q27" s="80">
        <f t="shared" si="5"/>
        <v>2.7569389906843753E-3</v>
      </c>
      <c r="R27" s="79">
        <f>County!Q1509</f>
        <v>1793</v>
      </c>
      <c r="S27" s="80">
        <f t="shared" si="6"/>
        <v>1.5559306296182198E-3</v>
      </c>
      <c r="T27" s="79">
        <f>County!R1509</f>
        <v>1759</v>
      </c>
      <c r="U27" s="80">
        <f t="shared" si="7"/>
        <v>1.5264260889561901E-3</v>
      </c>
      <c r="V27" s="79">
        <f>County!S1509</f>
        <v>1073</v>
      </c>
      <c r="W27" s="80">
        <f t="shared" si="8"/>
        <v>9.31128592069353E-4</v>
      </c>
      <c r="X27" s="79">
        <f>County!T1509</f>
        <v>1272</v>
      </c>
      <c r="Y27" s="80">
        <f t="shared" si="9"/>
        <v>1.1038169330029981E-3</v>
      </c>
      <c r="Z27" s="79">
        <f>County!U1509</f>
        <v>0</v>
      </c>
      <c r="AA27" s="80">
        <f t="shared" si="10"/>
        <v>0</v>
      </c>
      <c r="AB27" s="79">
        <f>County!V1509</f>
        <v>0</v>
      </c>
      <c r="AC27" s="80">
        <f t="shared" si="11"/>
        <v>0</v>
      </c>
      <c r="AD27" s="79">
        <f>County!W1509</f>
        <v>216</v>
      </c>
      <c r="AE27" s="80">
        <f t="shared" si="12"/>
        <v>1.8744061126466007E-4</v>
      </c>
      <c r="AF27" s="79">
        <f>County!X1509</f>
        <v>0</v>
      </c>
      <c r="AG27" s="80">
        <f t="shared" si="13"/>
        <v>0</v>
      </c>
      <c r="AH27" s="41">
        <f>County!Y1509</f>
        <v>0</v>
      </c>
      <c r="AI27" s="42">
        <f t="shared" si="14"/>
        <v>0</v>
      </c>
      <c r="AJ27" s="41">
        <f>County!Z1509</f>
        <v>0</v>
      </c>
      <c r="AK27" s="42">
        <f t="shared" si="15"/>
        <v>0</v>
      </c>
      <c r="AL27" s="41">
        <f>County!AA1509</f>
        <v>0</v>
      </c>
      <c r="AM27" s="42">
        <f t="shared" si="16"/>
        <v>0</v>
      </c>
      <c r="AN27" s="41">
        <f>County!AB1509</f>
        <v>0</v>
      </c>
      <c r="AO27" s="42">
        <f t="shared" si="17"/>
        <v>0</v>
      </c>
      <c r="AP27" s="41">
        <f>County!AC1509</f>
        <v>0</v>
      </c>
      <c r="AQ27" s="42">
        <f t="shared" si="18"/>
        <v>0</v>
      </c>
      <c r="AR27" s="41">
        <f>County!AD1509</f>
        <v>0</v>
      </c>
      <c r="AS27" s="42">
        <f t="shared" si="19"/>
        <v>0</v>
      </c>
      <c r="AT27" s="41">
        <f>County!AE1509</f>
        <v>0</v>
      </c>
      <c r="AU27" s="42">
        <f t="shared" si="20"/>
        <v>0</v>
      </c>
      <c r="AV27" s="41">
        <f>County!AF1509</f>
        <v>0</v>
      </c>
      <c r="AW27" s="42">
        <f t="shared" si="21"/>
        <v>0</v>
      </c>
      <c r="AX27" s="63"/>
      <c r="AY27" s="38" t="str">
        <f t="shared" si="26"/>
        <v>Mississippi</v>
      </c>
      <c r="AZ27" s="38" t="s">
        <v>2370</v>
      </c>
      <c r="BA27" s="38">
        <f t="shared" si="27"/>
        <v>6</v>
      </c>
      <c r="BB27" s="39">
        <f>RANK(R27,(L27:Q27,R27:Y27,AD27:AW27))</f>
        <v>4</v>
      </c>
      <c r="BC27" s="39">
        <f>RANK(T27,(L27:Q27,R27:Y27,AD27:AW27))</f>
        <v>5</v>
      </c>
      <c r="BD27" s="39">
        <f>RANK(X27,(L27:Q27,R27:Y27,AD27:AW27))</f>
        <v>6</v>
      </c>
      <c r="BE27" s="39">
        <f>RANK(V27,(L27:Q27,R27:Y27,AD27:AW27))</f>
        <v>7</v>
      </c>
      <c r="BG27" s="38">
        <v>28</v>
      </c>
    </row>
    <row r="28" spans="1:59" s="51" customFormat="1">
      <c r="A28" s="51" t="s">
        <v>2263</v>
      </c>
      <c r="B28" s="51">
        <f t="shared" si="22"/>
        <v>11</v>
      </c>
      <c r="C28" s="54">
        <f t="shared" si="0"/>
        <v>2731364</v>
      </c>
      <c r="D28" s="53">
        <v>11</v>
      </c>
      <c r="E28" s="53"/>
      <c r="F28" s="53"/>
      <c r="G28" s="92">
        <f t="shared" si="1"/>
        <v>2</v>
      </c>
      <c r="H28" s="92">
        <f t="shared" si="2"/>
        <v>1</v>
      </c>
      <c r="I28" s="92">
        <f t="shared" si="3"/>
        <v>5</v>
      </c>
      <c r="J28" s="54">
        <f t="shared" si="23"/>
        <v>196542</v>
      </c>
      <c r="K28" s="55">
        <f t="shared" si="24"/>
        <v>7.1957454224336262E-2</v>
      </c>
      <c r="L28" s="54">
        <f>County!N1626</f>
        <v>1259171</v>
      </c>
      <c r="M28" s="55">
        <f t="shared" si="25"/>
        <v>0.46100446516831883</v>
      </c>
      <c r="N28" s="78">
        <f>County!O1626</f>
        <v>1455713</v>
      </c>
      <c r="O28" s="119">
        <f t="shared" si="4"/>
        <v>0.53296191939265514</v>
      </c>
      <c r="P28" s="78">
        <f>County!P1626</f>
        <v>1294</v>
      </c>
      <c r="Q28" s="119">
        <f t="shared" si="5"/>
        <v>4.7375596954488672E-4</v>
      </c>
      <c r="R28" s="78">
        <f>County!Q1626</f>
        <v>9831</v>
      </c>
      <c r="S28" s="119">
        <f t="shared" si="6"/>
        <v>3.5993005692393984E-3</v>
      </c>
      <c r="T28" s="78">
        <f>County!R1626</f>
        <v>5355</v>
      </c>
      <c r="U28" s="119">
        <f t="shared" si="7"/>
        <v>1.9605589002417842E-3</v>
      </c>
      <c r="V28" s="78">
        <f>County!S1626</f>
        <v>0</v>
      </c>
      <c r="W28" s="119">
        <f t="shared" si="8"/>
        <v>0</v>
      </c>
      <c r="X28" s="78">
        <f>County!T1626</f>
        <v>0</v>
      </c>
      <c r="Y28" s="119">
        <f t="shared" si="9"/>
        <v>0</v>
      </c>
      <c r="Z28" s="78">
        <f>County!U1626</f>
        <v>0</v>
      </c>
      <c r="AA28" s="119">
        <f t="shared" si="10"/>
        <v>0</v>
      </c>
      <c r="AB28" s="78">
        <f>County!V1626</f>
        <v>0</v>
      </c>
      <c r="AC28" s="119">
        <f t="shared" si="11"/>
        <v>0</v>
      </c>
      <c r="AD28" s="78">
        <f>County!W1626</f>
        <v>0</v>
      </c>
      <c r="AE28" s="119">
        <f t="shared" si="12"/>
        <v>0</v>
      </c>
      <c r="AF28" s="78">
        <f>County!X1626</f>
        <v>0</v>
      </c>
      <c r="AG28" s="119">
        <f t="shared" si="13"/>
        <v>0</v>
      </c>
      <c r="AH28" s="54">
        <f>County!Y1626</f>
        <v>0</v>
      </c>
      <c r="AI28" s="55">
        <f t="shared" si="14"/>
        <v>0</v>
      </c>
      <c r="AJ28" s="54">
        <f>County!Z1626</f>
        <v>0</v>
      </c>
      <c r="AK28" s="55">
        <f t="shared" si="15"/>
        <v>0</v>
      </c>
      <c r="AL28" s="54">
        <f>County!AA1626</f>
        <v>0</v>
      </c>
      <c r="AM28" s="55">
        <f t="shared" si="16"/>
        <v>0</v>
      </c>
      <c r="AN28" s="54">
        <f>County!AB1626</f>
        <v>0</v>
      </c>
      <c r="AO28" s="55">
        <f t="shared" si="17"/>
        <v>0</v>
      </c>
      <c r="AP28" s="54">
        <f>County!AC1626</f>
        <v>0</v>
      </c>
      <c r="AQ28" s="55">
        <f t="shared" si="18"/>
        <v>0</v>
      </c>
      <c r="AR28" s="54">
        <f>County!AD1626</f>
        <v>0</v>
      </c>
      <c r="AS28" s="55">
        <f t="shared" si="19"/>
        <v>0</v>
      </c>
      <c r="AT28" s="54">
        <f>County!AE1626</f>
        <v>0</v>
      </c>
      <c r="AU28" s="55">
        <f t="shared" si="20"/>
        <v>0</v>
      </c>
      <c r="AV28" s="54">
        <f>County!AF1626</f>
        <v>0</v>
      </c>
      <c r="AW28" s="55">
        <f t="shared" si="21"/>
        <v>0</v>
      </c>
      <c r="AX28" s="62"/>
      <c r="AY28" s="51" t="str">
        <f t="shared" si="26"/>
        <v>Missouri</v>
      </c>
      <c r="AZ28" s="51" t="s">
        <v>1073</v>
      </c>
      <c r="BA28" s="51">
        <f t="shared" si="27"/>
        <v>11</v>
      </c>
      <c r="BB28" s="52">
        <f>RANK(R28,(L28:Q28,R28:Y28,AD28:AW28))</f>
        <v>3</v>
      </c>
      <c r="BC28" s="52">
        <f>RANK(T28,(L28:Q28,R28:Y28,AD28:AW28))</f>
        <v>4</v>
      </c>
      <c r="BD28" s="52">
        <f>RANK(X28,(L28:Q28,R28:Y28,AD28:AW28))</f>
        <v>11</v>
      </c>
      <c r="BE28" s="52">
        <f>RANK(V28,(L28:Q28,R28:Y28,AD28:AW28))</f>
        <v>11</v>
      </c>
      <c r="BG28" s="51">
        <v>29</v>
      </c>
    </row>
    <row r="29" spans="1:59" s="38" customFormat="1">
      <c r="A29" s="38" t="s">
        <v>4560</v>
      </c>
      <c r="B29" s="38">
        <f t="shared" si="22"/>
        <v>3</v>
      </c>
      <c r="C29" s="41">
        <f t="shared" si="0"/>
        <v>450445</v>
      </c>
      <c r="D29" s="40">
        <v>3</v>
      </c>
      <c r="E29" s="40"/>
      <c r="F29" s="40"/>
      <c r="G29" s="93">
        <f t="shared" si="1"/>
        <v>2</v>
      </c>
      <c r="H29" s="93">
        <f t="shared" si="2"/>
        <v>1</v>
      </c>
      <c r="I29" s="93">
        <f t="shared" si="3"/>
        <v>3</v>
      </c>
      <c r="J29" s="1">
        <f t="shared" si="23"/>
        <v>92353</v>
      </c>
      <c r="K29" s="42">
        <f t="shared" si="24"/>
        <v>0.20502614081630388</v>
      </c>
      <c r="L29" s="41">
        <f>County!N1684</f>
        <v>173710</v>
      </c>
      <c r="M29" s="42">
        <f t="shared" si="25"/>
        <v>0.38564086625448168</v>
      </c>
      <c r="N29" s="79">
        <f>County!O1684</f>
        <v>266063</v>
      </c>
      <c r="O29" s="80">
        <f t="shared" si="4"/>
        <v>0.59066700707078557</v>
      </c>
      <c r="P29" s="79">
        <f>County!P1684</f>
        <v>6168</v>
      </c>
      <c r="Q29" s="80">
        <f t="shared" si="5"/>
        <v>1.3693125686820811E-2</v>
      </c>
      <c r="R29" s="79">
        <f>County!Q1684</f>
        <v>1733</v>
      </c>
      <c r="S29" s="80">
        <f t="shared" si="6"/>
        <v>3.8473065524092841E-3</v>
      </c>
      <c r="T29" s="79">
        <f>County!R1684</f>
        <v>1764</v>
      </c>
      <c r="U29" s="80">
        <f t="shared" si="7"/>
        <v>3.9161273851413599E-3</v>
      </c>
      <c r="V29" s="79">
        <f>County!S1684</f>
        <v>996</v>
      </c>
      <c r="W29" s="80">
        <f t="shared" si="8"/>
        <v>2.2111467548757342E-3</v>
      </c>
      <c r="X29" s="79">
        <f>County!T1684</f>
        <v>0</v>
      </c>
      <c r="Y29" s="80">
        <f t="shared" si="9"/>
        <v>0</v>
      </c>
      <c r="Z29" s="79">
        <f>County!U1684</f>
        <v>0</v>
      </c>
      <c r="AA29" s="80">
        <f t="shared" si="10"/>
        <v>0</v>
      </c>
      <c r="AB29" s="79">
        <f>County!V1684</f>
        <v>0</v>
      </c>
      <c r="AC29" s="80">
        <f t="shared" si="11"/>
        <v>0</v>
      </c>
      <c r="AD29" s="79">
        <f>County!W1684</f>
        <v>11</v>
      </c>
      <c r="AE29" s="80">
        <f t="shared" si="12"/>
        <v>2.4420295485575376E-5</v>
      </c>
      <c r="AF29" s="79">
        <f>County!X1684</f>
        <v>0</v>
      </c>
      <c r="AG29" s="80">
        <f t="shared" si="13"/>
        <v>0</v>
      </c>
      <c r="AH29" s="41">
        <f>County!Y1684</f>
        <v>0</v>
      </c>
      <c r="AI29" s="42">
        <f t="shared" si="14"/>
        <v>0</v>
      </c>
      <c r="AJ29" s="41">
        <f>County!Z1684</f>
        <v>0</v>
      </c>
      <c r="AK29" s="42">
        <f t="shared" si="15"/>
        <v>0</v>
      </c>
      <c r="AL29" s="41">
        <f>County!AA1684</f>
        <v>0</v>
      </c>
      <c r="AM29" s="42">
        <f t="shared" si="16"/>
        <v>0</v>
      </c>
      <c r="AN29" s="41">
        <f>County!AB1684</f>
        <v>0</v>
      </c>
      <c r="AO29" s="42">
        <f t="shared" si="17"/>
        <v>0</v>
      </c>
      <c r="AP29" s="41">
        <f>County!AC1684</f>
        <v>0</v>
      </c>
      <c r="AQ29" s="42">
        <f t="shared" si="18"/>
        <v>0</v>
      </c>
      <c r="AR29" s="41">
        <f>County!AD1684</f>
        <v>0</v>
      </c>
      <c r="AS29" s="42">
        <f t="shared" si="19"/>
        <v>0</v>
      </c>
      <c r="AT29" s="41">
        <f>County!AE1684</f>
        <v>0</v>
      </c>
      <c r="AU29" s="42">
        <f t="shared" si="20"/>
        <v>0</v>
      </c>
      <c r="AV29" s="41">
        <f>County!AF1684</f>
        <v>0</v>
      </c>
      <c r="AW29" s="42">
        <f t="shared" si="21"/>
        <v>0</v>
      </c>
      <c r="AX29" s="63"/>
      <c r="AY29" s="38" t="str">
        <f t="shared" si="26"/>
        <v>Montana</v>
      </c>
      <c r="AZ29" s="38" t="s">
        <v>2710</v>
      </c>
      <c r="BA29" s="38">
        <f t="shared" si="27"/>
        <v>3</v>
      </c>
      <c r="BB29" s="39">
        <f>RANK(R29,(L29:Q29,R29:Y29,AD29:AW29))</f>
        <v>5</v>
      </c>
      <c r="BC29" s="39">
        <f>RANK(T29,(L29:Q29,R29:Y29,AD29:AW29))</f>
        <v>4</v>
      </c>
      <c r="BD29" s="39">
        <f>RANK(X29,(L29:Q29,R29:Y29,AD29:AW29))</f>
        <v>15</v>
      </c>
      <c r="BE29" s="39">
        <f>RANK(V29,(L29:Q29,R29:Y29,AD29:AW29))</f>
        <v>6</v>
      </c>
      <c r="BG29" s="38">
        <v>30</v>
      </c>
    </row>
    <row r="30" spans="1:59" s="51" customFormat="1">
      <c r="A30" s="51" t="s">
        <v>3264</v>
      </c>
      <c r="B30" s="51">
        <f t="shared" si="22"/>
        <v>5</v>
      </c>
      <c r="C30" s="54">
        <f t="shared" si="0"/>
        <v>778186</v>
      </c>
      <c r="D30" s="53">
        <v>5</v>
      </c>
      <c r="E30" s="53"/>
      <c r="F30" s="53"/>
      <c r="G30" s="92">
        <f t="shared" si="1"/>
        <v>2</v>
      </c>
      <c r="H30" s="92">
        <f t="shared" si="2"/>
        <v>1</v>
      </c>
      <c r="I30" s="92">
        <f t="shared" si="3"/>
        <v>3</v>
      </c>
      <c r="J30" s="54">
        <f t="shared" si="23"/>
        <v>258486</v>
      </c>
      <c r="K30" s="55">
        <f t="shared" si="24"/>
        <v>0.33216480378726937</v>
      </c>
      <c r="L30" s="54">
        <f>County!N1779</f>
        <v>254328</v>
      </c>
      <c r="M30" s="55">
        <f t="shared" si="25"/>
        <v>0.32682160820163819</v>
      </c>
      <c r="N30" s="78">
        <f>County!O1779</f>
        <v>512814</v>
      </c>
      <c r="O30" s="119">
        <f t="shared" si="4"/>
        <v>0.65898641198890751</v>
      </c>
      <c r="P30" s="78">
        <f>County!P1779</f>
        <v>5698</v>
      </c>
      <c r="Q30" s="119">
        <f t="shared" si="5"/>
        <v>7.3221569136427541E-3</v>
      </c>
      <c r="R30" s="78">
        <f>County!Q1779</f>
        <v>2041</v>
      </c>
      <c r="S30" s="119">
        <f t="shared" si="6"/>
        <v>2.6227662795270026E-3</v>
      </c>
      <c r="T30" s="78">
        <f>County!R1779</f>
        <v>1314</v>
      </c>
      <c r="U30" s="119">
        <f t="shared" si="7"/>
        <v>1.6885423279267425E-3</v>
      </c>
      <c r="V30" s="78">
        <f>County!S1779</f>
        <v>978</v>
      </c>
      <c r="W30" s="119">
        <f t="shared" si="8"/>
        <v>1.2567689472696758E-3</v>
      </c>
      <c r="X30" s="78">
        <f>County!T1779</f>
        <v>82</v>
      </c>
      <c r="Y30" s="119">
        <f t="shared" si="9"/>
        <v>1.0537326551749839E-4</v>
      </c>
      <c r="Z30" s="78">
        <f>County!U1779</f>
        <v>0</v>
      </c>
      <c r="AA30" s="119">
        <f t="shared" si="10"/>
        <v>0</v>
      </c>
      <c r="AB30" s="78">
        <f>County!V1779</f>
        <v>0</v>
      </c>
      <c r="AC30" s="119">
        <f t="shared" si="11"/>
        <v>0</v>
      </c>
      <c r="AD30" s="78">
        <f>County!W1779</f>
        <v>931</v>
      </c>
      <c r="AE30" s="119">
        <f t="shared" si="12"/>
        <v>1.1963720755706218E-3</v>
      </c>
      <c r="AF30" s="78">
        <f>County!X1779</f>
        <v>0</v>
      </c>
      <c r="AG30" s="119">
        <f t="shared" si="13"/>
        <v>0</v>
      </c>
      <c r="AH30" s="54">
        <f>County!Y1779</f>
        <v>0</v>
      </c>
      <c r="AI30" s="55">
        <f t="shared" si="14"/>
        <v>0</v>
      </c>
      <c r="AJ30" s="54">
        <f>County!Z1779</f>
        <v>0</v>
      </c>
      <c r="AK30" s="55">
        <f t="shared" si="15"/>
        <v>0</v>
      </c>
      <c r="AL30" s="54">
        <f>County!AA1779</f>
        <v>0</v>
      </c>
      <c r="AM30" s="55">
        <f t="shared" si="16"/>
        <v>0</v>
      </c>
      <c r="AN30" s="54">
        <f>County!AB1779</f>
        <v>0</v>
      </c>
      <c r="AO30" s="55">
        <f t="shared" si="17"/>
        <v>0</v>
      </c>
      <c r="AP30" s="54">
        <f>County!AC1779</f>
        <v>0</v>
      </c>
      <c r="AQ30" s="55">
        <f t="shared" si="18"/>
        <v>0</v>
      </c>
      <c r="AR30" s="54">
        <f>County!AD1779</f>
        <v>0</v>
      </c>
      <c r="AS30" s="55">
        <f t="shared" si="19"/>
        <v>0</v>
      </c>
      <c r="AT30" s="54">
        <f>County!AE1779</f>
        <v>0</v>
      </c>
      <c r="AU30" s="55">
        <f t="shared" si="20"/>
        <v>0</v>
      </c>
      <c r="AV30" s="54">
        <f>County!AF1779</f>
        <v>0</v>
      </c>
      <c r="AW30" s="55">
        <f t="shared" si="21"/>
        <v>0</v>
      </c>
      <c r="AX30" s="62"/>
      <c r="AY30" s="51" t="str">
        <f t="shared" si="26"/>
        <v>Nebraska</v>
      </c>
      <c r="AZ30" s="51" t="s">
        <v>3265</v>
      </c>
      <c r="BA30" s="51">
        <f t="shared" si="27"/>
        <v>5</v>
      </c>
      <c r="BB30" s="52">
        <f>RANK(R30,(L30:Q30,R30:Y30,AD30:AW30))</f>
        <v>4</v>
      </c>
      <c r="BC30" s="52">
        <f>RANK(T30,(L30:Q30,R30:Y30,AD30:AW30))</f>
        <v>5</v>
      </c>
      <c r="BD30" s="52">
        <f>RANK(X30,(L30:Q30,R30:Y30,AD30:AW30))</f>
        <v>8</v>
      </c>
      <c r="BE30" s="52">
        <f>RANK(V30,(L30:Q30,R30:Y30,AD30:AW30))</f>
        <v>6</v>
      </c>
      <c r="BG30" s="51">
        <v>31</v>
      </c>
    </row>
    <row r="31" spans="1:59" s="38" customFormat="1">
      <c r="A31" s="38" t="s">
        <v>3923</v>
      </c>
      <c r="B31" s="38">
        <f t="shared" si="22"/>
        <v>5</v>
      </c>
      <c r="C31" s="41">
        <f t="shared" si="0"/>
        <v>829587</v>
      </c>
      <c r="D31" s="40">
        <v>5</v>
      </c>
      <c r="E31" s="40"/>
      <c r="F31" s="40"/>
      <c r="G31" s="93">
        <f t="shared" si="1"/>
        <v>2</v>
      </c>
      <c r="H31" s="93">
        <f t="shared" si="2"/>
        <v>1</v>
      </c>
      <c r="I31" s="93">
        <f t="shared" si="3"/>
        <v>3</v>
      </c>
      <c r="J31" s="1">
        <f t="shared" si="23"/>
        <v>21500</v>
      </c>
      <c r="K31" s="42">
        <f t="shared" si="24"/>
        <v>2.5916510263540773E-2</v>
      </c>
      <c r="L31" s="41">
        <f>County!N1798</f>
        <v>397190</v>
      </c>
      <c r="M31" s="42">
        <f t="shared" si="25"/>
        <v>0.47878040518957021</v>
      </c>
      <c r="N31" s="79">
        <f>County!O1798</f>
        <v>418690</v>
      </c>
      <c r="O31" s="80">
        <f t="shared" si="4"/>
        <v>0.50469691545311102</v>
      </c>
      <c r="P31" s="79">
        <f>County!P1798</f>
        <v>4838</v>
      </c>
      <c r="Q31" s="80">
        <f t="shared" si="5"/>
        <v>5.8318175188376868E-3</v>
      </c>
      <c r="R31" s="79">
        <f>County!Q1798</f>
        <v>3176</v>
      </c>
      <c r="S31" s="80">
        <f t="shared" si="6"/>
        <v>3.8284110045118838E-3</v>
      </c>
      <c r="T31" s="79">
        <f>County!R1798</f>
        <v>1152</v>
      </c>
      <c r="U31" s="80">
        <f t="shared" si="7"/>
        <v>1.3886427824929754E-3</v>
      </c>
      <c r="V31" s="79">
        <f>County!S1798</f>
        <v>853</v>
      </c>
      <c r="W31" s="80">
        <f t="shared" si="8"/>
        <v>1.028222476967455E-3</v>
      </c>
      <c r="X31" s="79">
        <f>County!T1798</f>
        <v>0</v>
      </c>
      <c r="Y31" s="80">
        <f t="shared" si="9"/>
        <v>0</v>
      </c>
      <c r="Z31" s="79">
        <f>County!U1798</f>
        <v>0</v>
      </c>
      <c r="AA31" s="80">
        <f t="shared" si="10"/>
        <v>0</v>
      </c>
      <c r="AB31" s="79">
        <f>County!V1798</f>
        <v>0</v>
      </c>
      <c r="AC31" s="80">
        <f t="shared" si="11"/>
        <v>0</v>
      </c>
      <c r="AD31" s="79">
        <f>County!W1798</f>
        <v>0</v>
      </c>
      <c r="AE31" s="80">
        <f t="shared" si="12"/>
        <v>0</v>
      </c>
      <c r="AF31" s="79">
        <f>County!X1798</f>
        <v>0</v>
      </c>
      <c r="AG31" s="80">
        <f t="shared" si="13"/>
        <v>0</v>
      </c>
      <c r="AH31" s="41">
        <f>County!Y1798</f>
        <v>0</v>
      </c>
      <c r="AI31" s="42">
        <f t="shared" si="14"/>
        <v>0</v>
      </c>
      <c r="AJ31" s="41">
        <f>County!Z1798</f>
        <v>3688</v>
      </c>
      <c r="AK31" s="42">
        <f t="shared" si="15"/>
        <v>4.4455855745087619E-3</v>
      </c>
      <c r="AL31" s="41">
        <f>County!AA1798</f>
        <v>0</v>
      </c>
      <c r="AM31" s="42">
        <f t="shared" si="16"/>
        <v>0</v>
      </c>
      <c r="AN31" s="41">
        <f>County!AB1798</f>
        <v>0</v>
      </c>
      <c r="AO31" s="42">
        <f t="shared" si="17"/>
        <v>0</v>
      </c>
      <c r="AP31" s="41">
        <f>County!AC1798</f>
        <v>0</v>
      </c>
      <c r="AQ31" s="42">
        <f t="shared" si="18"/>
        <v>0</v>
      </c>
      <c r="AR31" s="41">
        <f>County!AD1798</f>
        <v>0</v>
      </c>
      <c r="AS31" s="42">
        <f t="shared" si="19"/>
        <v>0</v>
      </c>
      <c r="AT31" s="41">
        <f>County!AE1798</f>
        <v>0</v>
      </c>
      <c r="AU31" s="42">
        <f t="shared" si="20"/>
        <v>0</v>
      </c>
      <c r="AV31" s="41">
        <f>County!AF1798</f>
        <v>0</v>
      </c>
      <c r="AW31" s="42">
        <f t="shared" si="21"/>
        <v>0</v>
      </c>
      <c r="AX31" s="63"/>
      <c r="AY31" s="38" t="str">
        <f t="shared" si="26"/>
        <v>Nevada</v>
      </c>
      <c r="AZ31" s="38" t="s">
        <v>3737</v>
      </c>
      <c r="BA31" s="38">
        <f t="shared" si="27"/>
        <v>5</v>
      </c>
      <c r="BB31" s="39">
        <f>RANK(R31,(L31:Q31,R31:Y31,AD31:AW31))</f>
        <v>5</v>
      </c>
      <c r="BC31" s="39">
        <f>RANK(T31,(L31:Q31,R31:Y31,AD31:AW31))</f>
        <v>6</v>
      </c>
      <c r="BD31" s="39">
        <f>RANK(X31,(L31:Q31,R31:Y31,AD31:AW31))</f>
        <v>15</v>
      </c>
      <c r="BE31" s="39">
        <f>RANK(V31,(L31:Q31,R31:Y31,AD31:AW31))</f>
        <v>7</v>
      </c>
      <c r="BG31" s="38">
        <v>32</v>
      </c>
    </row>
    <row r="32" spans="1:59" s="51" customFormat="1">
      <c r="A32" s="51" t="s">
        <v>2880</v>
      </c>
      <c r="B32" s="51">
        <f t="shared" si="22"/>
        <v>4</v>
      </c>
      <c r="C32" s="54">
        <f t="shared" si="0"/>
        <v>677738</v>
      </c>
      <c r="D32" s="53"/>
      <c r="E32" s="53">
        <v>4</v>
      </c>
      <c r="F32" s="53"/>
      <c r="G32" s="92">
        <f t="shared" si="1"/>
        <v>1</v>
      </c>
      <c r="H32" s="92">
        <f t="shared" si="2"/>
        <v>2</v>
      </c>
      <c r="I32" s="92">
        <f t="shared" si="3"/>
        <v>3</v>
      </c>
      <c r="J32" s="54">
        <f t="shared" si="23"/>
        <v>9274</v>
      </c>
      <c r="K32" s="55">
        <f t="shared" si="24"/>
        <v>1.3683753898999318E-2</v>
      </c>
      <c r="L32" s="54">
        <f>County!N1810</f>
        <v>340511</v>
      </c>
      <c r="M32" s="55">
        <f t="shared" si="25"/>
        <v>0.50242276513933115</v>
      </c>
      <c r="N32" s="78">
        <f>County!O1810</f>
        <v>331237</v>
      </c>
      <c r="O32" s="119">
        <f t="shared" si="4"/>
        <v>0.48873901124033181</v>
      </c>
      <c r="P32" s="78">
        <f>County!P1810</f>
        <v>4479</v>
      </c>
      <c r="Q32" s="119">
        <f t="shared" si="5"/>
        <v>6.6087485134373458E-3</v>
      </c>
      <c r="R32" s="78">
        <f>County!Q1810</f>
        <v>372</v>
      </c>
      <c r="S32" s="119">
        <f t="shared" si="6"/>
        <v>5.488846722479778E-4</v>
      </c>
      <c r="T32" s="78">
        <f>County!R1810</f>
        <v>161</v>
      </c>
      <c r="U32" s="119">
        <f t="shared" si="7"/>
        <v>2.3755492535463556E-4</v>
      </c>
      <c r="V32" s="78">
        <f>County!S1810</f>
        <v>0</v>
      </c>
      <c r="W32" s="119">
        <f t="shared" si="8"/>
        <v>0</v>
      </c>
      <c r="X32" s="78">
        <f>County!T1810</f>
        <v>0</v>
      </c>
      <c r="Y32" s="119">
        <f t="shared" si="9"/>
        <v>0</v>
      </c>
      <c r="Z32" s="78">
        <f>County!U1810</f>
        <v>0</v>
      </c>
      <c r="AA32" s="119">
        <f t="shared" si="10"/>
        <v>0</v>
      </c>
      <c r="AB32" s="78">
        <f>County!V1810</f>
        <v>0</v>
      </c>
      <c r="AC32" s="119">
        <f t="shared" si="11"/>
        <v>0</v>
      </c>
      <c r="AD32" s="78">
        <f>County!W1810</f>
        <v>978</v>
      </c>
      <c r="AE32" s="119">
        <f t="shared" si="12"/>
        <v>1.443035509297103E-3</v>
      </c>
      <c r="AF32" s="78">
        <f>County!X1810</f>
        <v>0</v>
      </c>
      <c r="AG32" s="119">
        <f t="shared" si="13"/>
        <v>0</v>
      </c>
      <c r="AH32" s="54">
        <f>County!Y1810</f>
        <v>0</v>
      </c>
      <c r="AI32" s="55">
        <f t="shared" si="14"/>
        <v>0</v>
      </c>
      <c r="AJ32" s="54">
        <f>County!Z1810</f>
        <v>0</v>
      </c>
      <c r="AK32" s="55">
        <f t="shared" si="15"/>
        <v>0</v>
      </c>
      <c r="AL32" s="54">
        <f>County!AA1810</f>
        <v>0</v>
      </c>
      <c r="AM32" s="55">
        <f t="shared" si="16"/>
        <v>0</v>
      </c>
      <c r="AN32" s="54">
        <f>County!AB1810</f>
        <v>0</v>
      </c>
      <c r="AO32" s="55">
        <f t="shared" si="17"/>
        <v>0</v>
      </c>
      <c r="AP32" s="54">
        <f>County!AC1810</f>
        <v>0</v>
      </c>
      <c r="AQ32" s="55">
        <f t="shared" si="18"/>
        <v>0</v>
      </c>
      <c r="AR32" s="54">
        <f>County!AD1810</f>
        <v>0</v>
      </c>
      <c r="AS32" s="55">
        <f t="shared" si="19"/>
        <v>0</v>
      </c>
      <c r="AT32" s="54">
        <f>County!AE1810</f>
        <v>0</v>
      </c>
      <c r="AU32" s="55">
        <f t="shared" si="20"/>
        <v>0</v>
      </c>
      <c r="AV32" s="54">
        <f>County!AF1810</f>
        <v>0</v>
      </c>
      <c r="AW32" s="55">
        <f t="shared" si="21"/>
        <v>0</v>
      </c>
      <c r="AX32" s="62"/>
      <c r="AY32" s="51" t="str">
        <f t="shared" si="26"/>
        <v>New Hampshire</v>
      </c>
      <c r="AZ32" s="51" t="s">
        <v>1982</v>
      </c>
      <c r="BA32" s="51">
        <f t="shared" si="27"/>
        <v>4</v>
      </c>
      <c r="BB32" s="52">
        <f>RANK(R32,(L32:Q32,R32:Y32,AD32:AW32))</f>
        <v>5</v>
      </c>
      <c r="BC32" s="52">
        <f>RANK(T32,(L32:Q32,R32:Y32,AD32:AW32))</f>
        <v>6</v>
      </c>
      <c r="BD32" s="52">
        <f>RANK(X32,(L32:Q32,R32:Y32,AD32:AW32))</f>
        <v>13</v>
      </c>
      <c r="BE32" s="52">
        <f>RANK(V32,(L32:Q32,R32:Y32,AD32:AW32))</f>
        <v>13</v>
      </c>
      <c r="BG32" s="51">
        <v>33</v>
      </c>
    </row>
    <row r="33" spans="1:59" s="38" customFormat="1">
      <c r="A33" s="38" t="s">
        <v>3447</v>
      </c>
      <c r="B33" s="38">
        <f t="shared" si="22"/>
        <v>15</v>
      </c>
      <c r="C33" s="41">
        <f t="shared" si="0"/>
        <v>3611691</v>
      </c>
      <c r="D33" s="40"/>
      <c r="E33" s="40">
        <v>15</v>
      </c>
      <c r="F33" s="40"/>
      <c r="G33" s="93">
        <f t="shared" si="1"/>
        <v>1</v>
      </c>
      <c r="H33" s="93">
        <f t="shared" si="2"/>
        <v>2</v>
      </c>
      <c r="I33" s="93">
        <f t="shared" si="3"/>
        <v>3</v>
      </c>
      <c r="J33" s="1">
        <f t="shared" si="23"/>
        <v>241427</v>
      </c>
      <c r="K33" s="42">
        <f t="shared" si="24"/>
        <v>6.6845973257402144E-2</v>
      </c>
      <c r="L33" s="41">
        <f>County!N1833</f>
        <v>1911430</v>
      </c>
      <c r="M33" s="42">
        <f t="shared" si="25"/>
        <v>0.52923409007027455</v>
      </c>
      <c r="N33" s="79">
        <f>County!O1833</f>
        <v>1670003</v>
      </c>
      <c r="O33" s="80">
        <f t="shared" si="4"/>
        <v>0.4623881168128724</v>
      </c>
      <c r="P33" s="79">
        <f>County!P1833</f>
        <v>19418</v>
      </c>
      <c r="Q33" s="80">
        <f t="shared" si="5"/>
        <v>5.3764289359194903E-3</v>
      </c>
      <c r="R33" s="79">
        <f>County!Q1833</f>
        <v>4514</v>
      </c>
      <c r="S33" s="80">
        <f t="shared" si="6"/>
        <v>1.2498300657503645E-3</v>
      </c>
      <c r="T33" s="79">
        <f>County!R1833</f>
        <v>2750</v>
      </c>
      <c r="U33" s="80">
        <f t="shared" si="7"/>
        <v>7.6141618981247293E-4</v>
      </c>
      <c r="V33" s="79">
        <f>County!S1833</f>
        <v>1807</v>
      </c>
      <c r="W33" s="80">
        <f t="shared" si="8"/>
        <v>5.0031965636041398E-4</v>
      </c>
      <c r="X33" s="79">
        <f>County!T1833</f>
        <v>530</v>
      </c>
      <c r="Y33" s="80">
        <f t="shared" si="9"/>
        <v>1.4674566567294932E-4</v>
      </c>
      <c r="Z33" s="79">
        <f>County!U1833</f>
        <v>664</v>
      </c>
      <c r="AA33" s="80">
        <f t="shared" si="10"/>
        <v>1.8384740001290255E-4</v>
      </c>
      <c r="AB33" s="79">
        <f>County!V1833</f>
        <v>575</v>
      </c>
      <c r="AC33" s="80">
        <f t="shared" si="11"/>
        <v>1.5920520332442616E-4</v>
      </c>
      <c r="AD33" s="79">
        <f>County!W1833</f>
        <v>0</v>
      </c>
      <c r="AE33" s="80">
        <f t="shared" si="12"/>
        <v>0</v>
      </c>
      <c r="AF33" s="79">
        <f>County!X1833</f>
        <v>0</v>
      </c>
      <c r="AG33" s="80">
        <f t="shared" si="13"/>
        <v>0</v>
      </c>
      <c r="AH33" s="41">
        <f>County!Y1833</f>
        <v>0</v>
      </c>
      <c r="AI33" s="42">
        <f t="shared" si="14"/>
        <v>0</v>
      </c>
      <c r="AJ33" s="41">
        <f>County!Z1833</f>
        <v>0</v>
      </c>
      <c r="AK33" s="42">
        <f t="shared" si="15"/>
        <v>0</v>
      </c>
      <c r="AL33" s="41">
        <f>County!AA1833</f>
        <v>0</v>
      </c>
      <c r="AM33" s="42">
        <f t="shared" si="16"/>
        <v>0</v>
      </c>
      <c r="AN33" s="41">
        <f>County!AB1833</f>
        <v>0</v>
      </c>
      <c r="AO33" s="42">
        <f t="shared" si="17"/>
        <v>0</v>
      </c>
      <c r="AP33" s="41">
        <f>County!AC1833</f>
        <v>0</v>
      </c>
      <c r="AQ33" s="42">
        <f t="shared" si="18"/>
        <v>0</v>
      </c>
      <c r="AR33" s="41">
        <f>County!AD1833</f>
        <v>0</v>
      </c>
      <c r="AS33" s="42">
        <f t="shared" si="19"/>
        <v>0</v>
      </c>
      <c r="AT33" s="41">
        <f>County!AE1833</f>
        <v>0</v>
      </c>
      <c r="AU33" s="42">
        <f t="shared" si="20"/>
        <v>0</v>
      </c>
      <c r="AV33" s="41">
        <f>County!AF1833</f>
        <v>0</v>
      </c>
      <c r="AW33" s="42">
        <f t="shared" si="21"/>
        <v>0</v>
      </c>
      <c r="AX33" s="63"/>
      <c r="AY33" s="38" t="str">
        <f t="shared" si="26"/>
        <v>New Jersey</v>
      </c>
      <c r="AZ33" s="38" t="s">
        <v>2050</v>
      </c>
      <c r="BA33" s="38">
        <f t="shared" si="27"/>
        <v>15</v>
      </c>
      <c r="BB33" s="39">
        <f>RANK(R33,(L33:Q33,R33:Y33,AD33:AW33))</f>
        <v>4</v>
      </c>
      <c r="BC33" s="39">
        <f>RANK(T33,(L33:Q33,R33:Y33,AD33:AW33))</f>
        <v>5</v>
      </c>
      <c r="BD33" s="39">
        <f>RANK(X33,(L33:Q33,R33:Y33,AD33:AW33))</f>
        <v>7</v>
      </c>
      <c r="BE33" s="39">
        <f>RANK(V33,(L33:Q33,R33:Y33,AD33:AW33))</f>
        <v>6</v>
      </c>
      <c r="BG33" s="38">
        <v>34</v>
      </c>
    </row>
    <row r="34" spans="1:59" s="51" customFormat="1">
      <c r="A34" s="51" t="s">
        <v>2320</v>
      </c>
      <c r="B34" s="51">
        <f t="shared" si="22"/>
        <v>5</v>
      </c>
      <c r="C34" s="54">
        <f t="shared" si="0"/>
        <v>756304</v>
      </c>
      <c r="D34" s="53">
        <v>5</v>
      </c>
      <c r="E34" s="53"/>
      <c r="F34" s="53"/>
      <c r="G34" s="92">
        <f t="shared" si="1"/>
        <v>2</v>
      </c>
      <c r="H34" s="92">
        <f t="shared" si="2"/>
        <v>1</v>
      </c>
      <c r="I34" s="92">
        <f t="shared" si="3"/>
        <v>3</v>
      </c>
      <c r="J34" s="54">
        <f t="shared" si="23"/>
        <v>5988</v>
      </c>
      <c r="K34" s="55">
        <f t="shared" si="24"/>
        <v>7.9174511836510187E-3</v>
      </c>
      <c r="L34" s="54">
        <f>County!N1868</f>
        <v>370942</v>
      </c>
      <c r="M34" s="55">
        <f t="shared" si="25"/>
        <v>0.49046679642048702</v>
      </c>
      <c r="N34" s="78">
        <f>County!O1868</f>
        <v>376930</v>
      </c>
      <c r="O34" s="119">
        <f t="shared" si="4"/>
        <v>0.49838424760413802</v>
      </c>
      <c r="P34" s="78">
        <f>County!P1868</f>
        <v>4053</v>
      </c>
      <c r="Q34" s="119">
        <f t="shared" si="5"/>
        <v>5.3589561869301231E-3</v>
      </c>
      <c r="R34" s="78">
        <f>County!Q1868</f>
        <v>2382</v>
      </c>
      <c r="S34" s="119">
        <f t="shared" si="6"/>
        <v>3.1495271742579705E-3</v>
      </c>
      <c r="T34" s="78">
        <f>County!R1868</f>
        <v>771</v>
      </c>
      <c r="U34" s="119">
        <f t="shared" si="7"/>
        <v>1.0194313397787133E-3</v>
      </c>
      <c r="V34" s="78">
        <f>County!S1868</f>
        <v>1226</v>
      </c>
      <c r="W34" s="119">
        <f t="shared" si="8"/>
        <v>1.6210412744081745E-3</v>
      </c>
      <c r="X34" s="78">
        <f>County!T1868</f>
        <v>0</v>
      </c>
      <c r="Y34" s="119">
        <f t="shared" si="9"/>
        <v>0</v>
      </c>
      <c r="Z34" s="78">
        <f>County!U1868</f>
        <v>0</v>
      </c>
      <c r="AA34" s="119">
        <f t="shared" si="10"/>
        <v>0</v>
      </c>
      <c r="AB34" s="78">
        <f>County!V1868</f>
        <v>0</v>
      </c>
      <c r="AC34" s="119">
        <f t="shared" si="11"/>
        <v>0</v>
      </c>
      <c r="AD34" s="78">
        <f>County!W1868</f>
        <v>0</v>
      </c>
      <c r="AE34" s="119">
        <f t="shared" si="12"/>
        <v>0</v>
      </c>
      <c r="AF34" s="78">
        <f>County!X1868</f>
        <v>0</v>
      </c>
      <c r="AG34" s="119">
        <f t="shared" si="13"/>
        <v>0</v>
      </c>
      <c r="AH34" s="54">
        <f>County!Y1868</f>
        <v>0</v>
      </c>
      <c r="AI34" s="55">
        <f t="shared" si="14"/>
        <v>0</v>
      </c>
      <c r="AJ34" s="54">
        <f>County!Z1868</f>
        <v>0</v>
      </c>
      <c r="AK34" s="55">
        <f t="shared" si="15"/>
        <v>0</v>
      </c>
      <c r="AL34" s="54">
        <f>County!AA1868</f>
        <v>0</v>
      </c>
      <c r="AM34" s="55">
        <f t="shared" si="16"/>
        <v>0</v>
      </c>
      <c r="AN34" s="54">
        <f>County!AB1868</f>
        <v>0</v>
      </c>
      <c r="AO34" s="55">
        <f t="shared" si="17"/>
        <v>0</v>
      </c>
      <c r="AP34" s="54">
        <f>County!AC1868</f>
        <v>0</v>
      </c>
      <c r="AQ34" s="55">
        <f t="shared" si="18"/>
        <v>0</v>
      </c>
      <c r="AR34" s="54">
        <f>County!AD1868</f>
        <v>0</v>
      </c>
      <c r="AS34" s="55">
        <f t="shared" si="19"/>
        <v>0</v>
      </c>
      <c r="AT34" s="54">
        <f>County!AE1868</f>
        <v>0</v>
      </c>
      <c r="AU34" s="55">
        <f t="shared" si="20"/>
        <v>0</v>
      </c>
      <c r="AV34" s="54">
        <f>County!AF1868</f>
        <v>0</v>
      </c>
      <c r="AW34" s="55">
        <f t="shared" si="21"/>
        <v>0</v>
      </c>
      <c r="AX34" s="62"/>
      <c r="AY34" s="51" t="str">
        <f t="shared" si="26"/>
        <v>New Mexico</v>
      </c>
      <c r="AZ34" s="51" t="s">
        <v>2913</v>
      </c>
      <c r="BA34" s="51">
        <f t="shared" si="27"/>
        <v>5</v>
      </c>
      <c r="BB34" s="52">
        <f>RANK(R34,(L34:Q34,R34:Y34,AD34:AW34))</f>
        <v>4</v>
      </c>
      <c r="BC34" s="52">
        <f>RANK(T34,(L34:Q34,R34:Y34,AD34:AW34))</f>
        <v>6</v>
      </c>
      <c r="BD34" s="52">
        <f>RANK(X34,(L34:Q34,R34:Y34,AD34:AW34))</f>
        <v>13</v>
      </c>
      <c r="BE34" s="52">
        <f>RANK(V34,(L34:Q34,R34:Y34,AD34:AW34))</f>
        <v>5</v>
      </c>
      <c r="BG34" s="51">
        <v>35</v>
      </c>
    </row>
    <row r="35" spans="1:59" s="38" customFormat="1">
      <c r="A35" s="38" t="s">
        <v>3966</v>
      </c>
      <c r="B35" s="38">
        <f t="shared" si="22"/>
        <v>31</v>
      </c>
      <c r="C35" s="41">
        <f t="shared" ref="C35:C54" si="28">L35+N35+P35+R35+T35+X35+V35+AD35+AJ35+AB35+AF35+Z35+AH35+AR35+AT35+AL35+AP35+AN35+AV35</f>
        <v>7391954</v>
      </c>
      <c r="D35" s="40"/>
      <c r="E35" s="40">
        <v>31</v>
      </c>
      <c r="F35" s="40"/>
      <c r="G35" s="93">
        <f t="shared" ref="G35:G54" si="29">RANK(L35,L35:AX35)</f>
        <v>1</v>
      </c>
      <c r="H35" s="93">
        <f t="shared" ref="H35:H54" si="30">RANK(N35,L35:AX35)</f>
        <v>2</v>
      </c>
      <c r="I35" s="93">
        <f t="shared" ref="I35:I54" si="31">IF(P35&gt;0,RANK(P35,L35:AX35),"-")</f>
        <v>3</v>
      </c>
      <c r="J35" s="1">
        <f t="shared" si="23"/>
        <v>1351713</v>
      </c>
      <c r="K35" s="42">
        <f t="shared" si="24"/>
        <v>0.18286274508742884</v>
      </c>
      <c r="L35" s="41">
        <f>County!N1932</f>
        <v>4314280</v>
      </c>
      <c r="M35" s="42">
        <f t="shared" si="25"/>
        <v>0.58364540688429611</v>
      </c>
      <c r="N35" s="79">
        <f>County!O1932</f>
        <v>2962567</v>
      </c>
      <c r="O35" s="80">
        <f t="shared" si="4"/>
        <v>0.40078266179686722</v>
      </c>
      <c r="P35" s="79">
        <f>County!P1932</f>
        <v>99873</v>
      </c>
      <c r="Q35" s="80">
        <f t="shared" si="5"/>
        <v>1.3511041870660991E-2</v>
      </c>
      <c r="R35" s="79">
        <f>County!Q1932</f>
        <v>11607</v>
      </c>
      <c r="S35" s="80">
        <f t="shared" si="6"/>
        <v>1.5702208103567745E-3</v>
      </c>
      <c r="T35" s="79">
        <f>County!R1932</f>
        <v>363</v>
      </c>
      <c r="U35" s="80">
        <f t="shared" si="7"/>
        <v>4.9107448450030937E-5</v>
      </c>
      <c r="V35" s="79">
        <f>County!S1932</f>
        <v>138</v>
      </c>
      <c r="W35" s="80">
        <f t="shared" si="8"/>
        <v>1.866894734463986E-5</v>
      </c>
      <c r="X35" s="79">
        <f>County!T1932</f>
        <v>2405</v>
      </c>
      <c r="Y35" s="80">
        <f t="shared" si="9"/>
        <v>3.2535375625984686E-4</v>
      </c>
      <c r="Z35" s="79">
        <f>County!U1932</f>
        <v>0</v>
      </c>
      <c r="AA35" s="80">
        <f t="shared" si="10"/>
        <v>0</v>
      </c>
      <c r="AB35" s="79">
        <f>County!V1932</f>
        <v>4</v>
      </c>
      <c r="AC35" s="80">
        <f t="shared" si="11"/>
        <v>5.4112890854028583E-7</v>
      </c>
      <c r="AD35" s="79">
        <f>County!W1932</f>
        <v>717</v>
      </c>
      <c r="AE35" s="80">
        <f t="shared" si="12"/>
        <v>9.6997356855846231E-5</v>
      </c>
      <c r="AF35" s="79">
        <f>County!X1932</f>
        <v>0</v>
      </c>
      <c r="AG35" s="80">
        <f t="shared" si="13"/>
        <v>0</v>
      </c>
      <c r="AH35" s="41">
        <f>County!Y1932</f>
        <v>0</v>
      </c>
      <c r="AI35" s="42">
        <f t="shared" si="14"/>
        <v>0</v>
      </c>
      <c r="AJ35" s="41">
        <f>County!Z1932</f>
        <v>0</v>
      </c>
      <c r="AK35" s="42">
        <f t="shared" si="15"/>
        <v>0</v>
      </c>
      <c r="AL35" s="41">
        <f>County!AA1932</f>
        <v>0</v>
      </c>
      <c r="AM35" s="42">
        <f t="shared" si="16"/>
        <v>0</v>
      </c>
      <c r="AN35" s="41">
        <f>County!AB1932</f>
        <v>0</v>
      </c>
      <c r="AO35" s="42">
        <f t="shared" si="17"/>
        <v>0</v>
      </c>
      <c r="AP35" s="41">
        <f>County!AC1932</f>
        <v>0</v>
      </c>
      <c r="AQ35" s="42">
        <f t="shared" si="18"/>
        <v>0</v>
      </c>
      <c r="AR35" s="41">
        <f>County!AD1932</f>
        <v>0</v>
      </c>
      <c r="AS35" s="42">
        <f t="shared" si="19"/>
        <v>0</v>
      </c>
      <c r="AT35" s="41">
        <f>County!AE1932</f>
        <v>0</v>
      </c>
      <c r="AU35" s="42">
        <f t="shared" si="20"/>
        <v>0</v>
      </c>
      <c r="AV35" s="41">
        <f>County!AF1932</f>
        <v>0</v>
      </c>
      <c r="AW35" s="42">
        <f t="shared" si="21"/>
        <v>0</v>
      </c>
      <c r="AX35" s="63"/>
      <c r="AY35" s="38" t="str">
        <f t="shared" si="26"/>
        <v>New York</v>
      </c>
      <c r="AZ35" s="38" t="s">
        <v>3967</v>
      </c>
      <c r="BA35" s="38">
        <f t="shared" si="27"/>
        <v>31</v>
      </c>
      <c r="BB35" s="39">
        <f>RANK(R35,(L35:Q35,R35:Y35,AD35:AW35))</f>
        <v>4</v>
      </c>
      <c r="BC35" s="39">
        <f>RANK(T35,(L35:Q35,R35:Y35,AD35:AW35))</f>
        <v>7</v>
      </c>
      <c r="BD35" s="39">
        <f>RANK(X35,(L35:Q35,R35:Y35,AD35:AW35))</f>
        <v>5</v>
      </c>
      <c r="BE35" s="39">
        <f>RANK(V35,(L35:Q35,R35:Y35,AD35:AW35))</f>
        <v>8</v>
      </c>
      <c r="BG35" s="38">
        <v>36</v>
      </c>
    </row>
    <row r="36" spans="1:59" s="51" customFormat="1">
      <c r="A36" s="51" t="s">
        <v>3665</v>
      </c>
      <c r="B36" s="51">
        <f t="shared" si="22"/>
        <v>15</v>
      </c>
      <c r="C36" s="54">
        <f t="shared" si="28"/>
        <v>3501007</v>
      </c>
      <c r="D36" s="53">
        <v>15</v>
      </c>
      <c r="E36" s="53"/>
      <c r="F36" s="53"/>
      <c r="G36" s="92">
        <f t="shared" si="29"/>
        <v>2</v>
      </c>
      <c r="H36" s="92">
        <f t="shared" si="30"/>
        <v>1</v>
      </c>
      <c r="I36" s="92">
        <f t="shared" si="31"/>
        <v>4</v>
      </c>
      <c r="J36" s="54">
        <f t="shared" si="23"/>
        <v>435317</v>
      </c>
      <c r="K36" s="55">
        <f t="shared" si="24"/>
        <v>0.12434051117292824</v>
      </c>
      <c r="L36" s="54">
        <f>County!N2034</f>
        <v>1525849</v>
      </c>
      <c r="M36" s="55">
        <f t="shared" si="25"/>
        <v>0.43583146220501701</v>
      </c>
      <c r="N36" s="78">
        <f>County!O2034</f>
        <v>1961166</v>
      </c>
      <c r="O36" s="119">
        <f t="shared" si="4"/>
        <v>0.56017197337794522</v>
      </c>
      <c r="P36" s="78">
        <f>County!P2034</f>
        <v>1805</v>
      </c>
      <c r="Q36" s="119">
        <f t="shared" si="5"/>
        <v>5.1556595002523562E-4</v>
      </c>
      <c r="R36" s="78">
        <f>County!Q2034</f>
        <v>11731</v>
      </c>
      <c r="S36" s="119">
        <f t="shared" si="6"/>
        <v>3.3507502270061157E-3</v>
      </c>
      <c r="T36" s="78">
        <f>County!R2034</f>
        <v>0</v>
      </c>
      <c r="U36" s="119">
        <f t="shared" si="7"/>
        <v>0</v>
      </c>
      <c r="V36" s="78">
        <f>County!S2034</f>
        <v>108</v>
      </c>
      <c r="W36" s="119">
        <f t="shared" si="8"/>
        <v>3.0848267369930991E-5</v>
      </c>
      <c r="X36" s="78">
        <f>County!T2034</f>
        <v>0</v>
      </c>
      <c r="Y36" s="119">
        <f t="shared" si="9"/>
        <v>0</v>
      </c>
      <c r="Z36" s="78">
        <f>County!U2034</f>
        <v>348</v>
      </c>
      <c r="AA36" s="119">
        <f t="shared" si="10"/>
        <v>9.9399972636444314E-5</v>
      </c>
      <c r="AB36" s="78">
        <f>County!V2034</f>
        <v>0</v>
      </c>
      <c r="AC36" s="119">
        <f t="shared" si="11"/>
        <v>0</v>
      </c>
      <c r="AD36" s="78">
        <f>County!W2034</f>
        <v>0</v>
      </c>
      <c r="AE36" s="119">
        <f t="shared" si="12"/>
        <v>0</v>
      </c>
      <c r="AF36" s="78">
        <f>County!X2034</f>
        <v>0</v>
      </c>
      <c r="AG36" s="119">
        <f t="shared" si="13"/>
        <v>0</v>
      </c>
      <c r="AH36" s="54">
        <f>County!Y2034</f>
        <v>0</v>
      </c>
      <c r="AI36" s="55">
        <f t="shared" si="14"/>
        <v>0</v>
      </c>
      <c r="AJ36" s="54">
        <f>County!Z2034</f>
        <v>0</v>
      </c>
      <c r="AK36" s="55">
        <f t="shared" si="15"/>
        <v>0</v>
      </c>
      <c r="AL36" s="54">
        <f>County!AA2034</f>
        <v>0</v>
      </c>
      <c r="AM36" s="55">
        <f t="shared" si="16"/>
        <v>0</v>
      </c>
      <c r="AN36" s="54">
        <f>County!AB2034</f>
        <v>0</v>
      </c>
      <c r="AO36" s="55">
        <f t="shared" si="17"/>
        <v>0</v>
      </c>
      <c r="AP36" s="54">
        <f>County!AC2034</f>
        <v>0</v>
      </c>
      <c r="AQ36" s="55">
        <f t="shared" si="18"/>
        <v>0</v>
      </c>
      <c r="AR36" s="54">
        <f>County!AD2034</f>
        <v>0</v>
      </c>
      <c r="AS36" s="55">
        <f t="shared" si="19"/>
        <v>0</v>
      </c>
      <c r="AT36" s="54">
        <f>County!AE2034</f>
        <v>0</v>
      </c>
      <c r="AU36" s="55">
        <f t="shared" si="20"/>
        <v>0</v>
      </c>
      <c r="AV36" s="54">
        <f>County!AF2034</f>
        <v>0</v>
      </c>
      <c r="AW36" s="55">
        <f t="shared" si="21"/>
        <v>0</v>
      </c>
      <c r="AX36" s="62"/>
      <c r="AY36" s="51" t="str">
        <f t="shared" si="26"/>
        <v>North Carolina</v>
      </c>
      <c r="AZ36" s="51" t="s">
        <v>2717</v>
      </c>
      <c r="BA36" s="51">
        <f t="shared" si="27"/>
        <v>15</v>
      </c>
      <c r="BB36" s="52">
        <f>RANK(R36,(L36:Q36,R36:Y36,AD36:AW36))</f>
        <v>3</v>
      </c>
      <c r="BC36" s="52">
        <f>RANK(T36,(L36:Q36,R36:Y36,AD36:AW36))</f>
        <v>11</v>
      </c>
      <c r="BD36" s="52">
        <f>RANK(X36,(L36:Q36,R36:Y36,AD36:AW36))</f>
        <v>11</v>
      </c>
      <c r="BE36" s="52">
        <f>RANK(V36,(L36:Q36,R36:Y36,AD36:AW36))</f>
        <v>5</v>
      </c>
      <c r="BG36" s="51">
        <v>37</v>
      </c>
    </row>
    <row r="37" spans="1:59" s="38" customFormat="1">
      <c r="A37" s="38" t="s">
        <v>2743</v>
      </c>
      <c r="B37" s="38">
        <f t="shared" si="22"/>
        <v>3</v>
      </c>
      <c r="C37" s="41">
        <f t="shared" si="28"/>
        <v>312833</v>
      </c>
      <c r="D37" s="40">
        <v>3</v>
      </c>
      <c r="E37" s="40"/>
      <c r="F37" s="40"/>
      <c r="G37" s="93">
        <f t="shared" si="29"/>
        <v>2</v>
      </c>
      <c r="H37" s="93">
        <f t="shared" si="30"/>
        <v>1</v>
      </c>
      <c r="I37" s="93">
        <f t="shared" si="31"/>
        <v>3</v>
      </c>
      <c r="J37" s="1">
        <f t="shared" si="23"/>
        <v>85599</v>
      </c>
      <c r="K37" s="42">
        <f t="shared" si="24"/>
        <v>0.2736252249602823</v>
      </c>
      <c r="L37" s="41">
        <f>County!N2089</f>
        <v>111052</v>
      </c>
      <c r="M37" s="42">
        <f t="shared" si="25"/>
        <v>0.3549881246543683</v>
      </c>
      <c r="N37" s="79">
        <f>County!O2089</f>
        <v>196651</v>
      </c>
      <c r="O37" s="80">
        <f t="shared" si="4"/>
        <v>0.62861334961465065</v>
      </c>
      <c r="P37" s="79">
        <f>County!P2089</f>
        <v>3756</v>
      </c>
      <c r="Q37" s="80">
        <f t="shared" si="5"/>
        <v>1.2006405973794324E-2</v>
      </c>
      <c r="R37" s="79">
        <f>County!Q2089</f>
        <v>851</v>
      </c>
      <c r="S37" s="80">
        <f t="shared" si="6"/>
        <v>2.7203012469912062E-3</v>
      </c>
      <c r="T37" s="79">
        <f>County!R2089</f>
        <v>514</v>
      </c>
      <c r="U37" s="80">
        <f t="shared" si="7"/>
        <v>1.6430491668078496E-3</v>
      </c>
      <c r="V37" s="79">
        <f>County!S2089</f>
        <v>0</v>
      </c>
      <c r="W37" s="80">
        <f t="shared" si="8"/>
        <v>0</v>
      </c>
      <c r="X37" s="79">
        <f>County!T2089</f>
        <v>0</v>
      </c>
      <c r="Y37" s="80">
        <f t="shared" si="9"/>
        <v>0</v>
      </c>
      <c r="Z37" s="79">
        <f>County!U2089</f>
        <v>0</v>
      </c>
      <c r="AA37" s="80">
        <f t="shared" si="10"/>
        <v>0</v>
      </c>
      <c r="AB37" s="79">
        <f>County!V2089</f>
        <v>0</v>
      </c>
      <c r="AC37" s="80">
        <f t="shared" si="11"/>
        <v>0</v>
      </c>
      <c r="AD37" s="79">
        <f>County!W2089</f>
        <v>9</v>
      </c>
      <c r="AE37" s="80">
        <f t="shared" si="12"/>
        <v>2.8769343387686082E-5</v>
      </c>
      <c r="AF37" s="79">
        <f>County!X2089</f>
        <v>0</v>
      </c>
      <c r="AG37" s="80">
        <f t="shared" si="13"/>
        <v>0</v>
      </c>
      <c r="AH37" s="41">
        <f>County!Y2089</f>
        <v>0</v>
      </c>
      <c r="AI37" s="42">
        <f t="shared" si="14"/>
        <v>0</v>
      </c>
      <c r="AJ37" s="41">
        <f>County!Z2089</f>
        <v>0</v>
      </c>
      <c r="AK37" s="42">
        <f t="shared" si="15"/>
        <v>0</v>
      </c>
      <c r="AL37" s="41">
        <f>County!AA2089</f>
        <v>0</v>
      </c>
      <c r="AM37" s="42">
        <f t="shared" si="16"/>
        <v>0</v>
      </c>
      <c r="AN37" s="41">
        <f>County!AB2089</f>
        <v>0</v>
      </c>
      <c r="AO37" s="42">
        <f t="shared" si="17"/>
        <v>0</v>
      </c>
      <c r="AP37" s="41">
        <f>County!AC2089</f>
        <v>0</v>
      </c>
      <c r="AQ37" s="42">
        <f t="shared" si="18"/>
        <v>0</v>
      </c>
      <c r="AR37" s="41">
        <f>County!AD2089</f>
        <v>0</v>
      </c>
      <c r="AS37" s="42">
        <f t="shared" si="19"/>
        <v>0</v>
      </c>
      <c r="AT37" s="41">
        <f>County!AE2089</f>
        <v>0</v>
      </c>
      <c r="AU37" s="42">
        <f t="shared" si="20"/>
        <v>0</v>
      </c>
      <c r="AV37" s="41">
        <f>County!AF2089</f>
        <v>0</v>
      </c>
      <c r="AW37" s="42">
        <f t="shared" si="21"/>
        <v>0</v>
      </c>
      <c r="AX37" s="63"/>
      <c r="AY37" s="38" t="str">
        <f t="shared" si="26"/>
        <v>North Dakota</v>
      </c>
      <c r="AZ37" s="38" t="s">
        <v>3346</v>
      </c>
      <c r="BA37" s="38">
        <f t="shared" si="27"/>
        <v>3</v>
      </c>
      <c r="BB37" s="39">
        <f>RANK(R37,(L37:Q37,R37:Y37,AD37:AW37))</f>
        <v>4</v>
      </c>
      <c r="BC37" s="39">
        <f>RANK(T37,(L37:Q37,R37:Y37,AD37:AW37))</f>
        <v>5</v>
      </c>
      <c r="BD37" s="39">
        <f>RANK(X37,(L37:Q37,R37:Y37,AD37:AW37))</f>
        <v>13</v>
      </c>
      <c r="BE37" s="39">
        <f>RANK(V37,(L37:Q37,R37:Y37,AD37:AW37))</f>
        <v>13</v>
      </c>
      <c r="BG37" s="38">
        <v>38</v>
      </c>
    </row>
    <row r="38" spans="1:59" s="51" customFormat="1">
      <c r="A38" s="51" t="s">
        <v>3635</v>
      </c>
      <c r="B38" s="51">
        <f t="shared" si="22"/>
        <v>20</v>
      </c>
      <c r="C38" s="54">
        <f t="shared" si="28"/>
        <v>5627908</v>
      </c>
      <c r="D38" s="53">
        <v>20</v>
      </c>
      <c r="E38" s="53"/>
      <c r="F38" s="53"/>
      <c r="G38" s="92">
        <f t="shared" si="29"/>
        <v>2</v>
      </c>
      <c r="H38" s="92">
        <f t="shared" si="30"/>
        <v>1</v>
      </c>
      <c r="I38" s="92" t="str">
        <f t="shared" si="31"/>
        <v>-</v>
      </c>
      <c r="J38" s="54">
        <f t="shared" si="23"/>
        <v>118601</v>
      </c>
      <c r="K38" s="55">
        <f t="shared" si="24"/>
        <v>2.1073727573371847E-2</v>
      </c>
      <c r="L38" s="54">
        <f>County!N2179</f>
        <v>2741167</v>
      </c>
      <c r="M38" s="55">
        <f t="shared" si="25"/>
        <v>0.48706677507876817</v>
      </c>
      <c r="N38" s="78">
        <f>County!O2179</f>
        <v>2859768</v>
      </c>
      <c r="O38" s="119">
        <f t="shared" si="4"/>
        <v>0.50814050265214006</v>
      </c>
      <c r="P38" s="78">
        <f>County!P2179</f>
        <v>0</v>
      </c>
      <c r="Q38" s="119">
        <f t="shared" si="5"/>
        <v>0</v>
      </c>
      <c r="R38" s="78">
        <f>County!Q2179</f>
        <v>14676</v>
      </c>
      <c r="S38" s="119">
        <f t="shared" si="6"/>
        <v>2.6077185341338203E-3</v>
      </c>
      <c r="T38" s="78">
        <f>County!R2179</f>
        <v>11939</v>
      </c>
      <c r="U38" s="119">
        <f t="shared" si="7"/>
        <v>2.1213921762758027E-3</v>
      </c>
      <c r="V38" s="78">
        <f>County!S2179</f>
        <v>192</v>
      </c>
      <c r="W38" s="119">
        <f t="shared" si="8"/>
        <v>3.4115696276484976E-5</v>
      </c>
      <c r="X38" s="78">
        <f>County!T2179</f>
        <v>22</v>
      </c>
      <c r="Y38" s="119">
        <f t="shared" si="9"/>
        <v>3.9090901983472367E-6</v>
      </c>
      <c r="Z38" s="78">
        <f>County!U2179</f>
        <v>0</v>
      </c>
      <c r="AA38" s="119">
        <f t="shared" si="10"/>
        <v>0</v>
      </c>
      <c r="AB38" s="78">
        <f>County!V2179</f>
        <v>0</v>
      </c>
      <c r="AC38" s="119">
        <f t="shared" si="11"/>
        <v>0</v>
      </c>
      <c r="AD38" s="78">
        <f>County!W2179</f>
        <v>142</v>
      </c>
      <c r="AE38" s="119">
        <f t="shared" si="12"/>
        <v>2.5231400371150346E-5</v>
      </c>
      <c r="AF38" s="78">
        <f>County!X2179</f>
        <v>0</v>
      </c>
      <c r="AG38" s="119">
        <f t="shared" si="13"/>
        <v>0</v>
      </c>
      <c r="AH38" s="54">
        <f>County!Y2179</f>
        <v>2</v>
      </c>
      <c r="AI38" s="55">
        <f t="shared" si="14"/>
        <v>3.5537183621338515E-7</v>
      </c>
      <c r="AJ38" s="54">
        <f>County!Z2179</f>
        <v>0</v>
      </c>
      <c r="AK38" s="55">
        <f t="shared" si="15"/>
        <v>0</v>
      </c>
      <c r="AL38" s="54">
        <f>County!AA2179</f>
        <v>0</v>
      </c>
      <c r="AM38" s="55">
        <f t="shared" si="16"/>
        <v>0</v>
      </c>
      <c r="AN38" s="54">
        <f>County!AB2179</f>
        <v>0</v>
      </c>
      <c r="AO38" s="55">
        <f t="shared" si="17"/>
        <v>0</v>
      </c>
      <c r="AP38" s="54">
        <f>County!AC2179</f>
        <v>0</v>
      </c>
      <c r="AQ38" s="55">
        <f t="shared" si="18"/>
        <v>0</v>
      </c>
      <c r="AR38" s="54">
        <f>County!AD2179</f>
        <v>0</v>
      </c>
      <c r="AS38" s="55">
        <f t="shared" si="19"/>
        <v>0</v>
      </c>
      <c r="AT38" s="54">
        <f>County!AE2179</f>
        <v>0</v>
      </c>
      <c r="AU38" s="55">
        <f t="shared" si="20"/>
        <v>0</v>
      </c>
      <c r="AV38" s="54">
        <f>County!AF2179</f>
        <v>0</v>
      </c>
      <c r="AW38" s="55">
        <f t="shared" si="21"/>
        <v>0</v>
      </c>
      <c r="AX38" s="62"/>
      <c r="AY38" s="51" t="str">
        <f t="shared" si="26"/>
        <v>Ohio</v>
      </c>
      <c r="AZ38" s="51" t="s">
        <v>4401</v>
      </c>
      <c r="BA38" s="51">
        <f t="shared" si="27"/>
        <v>20</v>
      </c>
      <c r="BB38" s="52">
        <f>RANK(R38,(L38:Q38,R38:Y38,AD38:AW38))</f>
        <v>3</v>
      </c>
      <c r="BC38" s="52">
        <f>RANK(T38,(L38:Q38,R38:Y38,AD38:AW38))</f>
        <v>4</v>
      </c>
      <c r="BD38" s="52">
        <f>RANK(X38,(L38:Q38,R38:Y38,AD38:AW38))</f>
        <v>7</v>
      </c>
      <c r="BE38" s="52">
        <f>RANK(V38,(L38:Q38,R38:Y38,AD38:AW38))</f>
        <v>5</v>
      </c>
      <c r="BG38" s="51">
        <v>39</v>
      </c>
    </row>
    <row r="39" spans="1:59" s="38" customFormat="1">
      <c r="A39" s="38" t="s">
        <v>2632</v>
      </c>
      <c r="B39" s="38">
        <f t="shared" si="22"/>
        <v>7</v>
      </c>
      <c r="C39" s="41">
        <f t="shared" si="28"/>
        <v>1463758</v>
      </c>
      <c r="D39" s="40">
        <v>7</v>
      </c>
      <c r="E39" s="40"/>
      <c r="F39" s="40"/>
      <c r="G39" s="93">
        <f t="shared" si="29"/>
        <v>2</v>
      </c>
      <c r="H39" s="93">
        <f t="shared" si="30"/>
        <v>1</v>
      </c>
      <c r="I39" s="93" t="str">
        <f t="shared" si="31"/>
        <v>-</v>
      </c>
      <c r="J39" s="1">
        <f t="shared" si="23"/>
        <v>455826</v>
      </c>
      <c r="K39" s="42">
        <f t="shared" si="24"/>
        <v>0.31140803329512118</v>
      </c>
      <c r="L39" s="41">
        <f>County!N2258</f>
        <v>503966</v>
      </c>
      <c r="M39" s="42">
        <f t="shared" si="25"/>
        <v>0.34429598335243938</v>
      </c>
      <c r="N39" s="79">
        <f>County!O2258</f>
        <v>959792</v>
      </c>
      <c r="O39" s="80">
        <f t="shared" si="4"/>
        <v>0.65570401664756062</v>
      </c>
      <c r="P39" s="79">
        <f>County!P2258</f>
        <v>0</v>
      </c>
      <c r="Q39" s="80">
        <f t="shared" si="5"/>
        <v>0</v>
      </c>
      <c r="R39" s="79">
        <f>County!Q2258</f>
        <v>0</v>
      </c>
      <c r="S39" s="80">
        <f t="shared" si="6"/>
        <v>0</v>
      </c>
      <c r="T39" s="79">
        <f>County!R2258</f>
        <v>0</v>
      </c>
      <c r="U39" s="80">
        <f t="shared" si="7"/>
        <v>0</v>
      </c>
      <c r="V39" s="79">
        <f>County!S2258</f>
        <v>0</v>
      </c>
      <c r="W39" s="80">
        <f t="shared" si="8"/>
        <v>0</v>
      </c>
      <c r="X39" s="79">
        <f>County!T2258</f>
        <v>0</v>
      </c>
      <c r="Y39" s="80">
        <f t="shared" si="9"/>
        <v>0</v>
      </c>
      <c r="Z39" s="79">
        <f>County!U2258</f>
        <v>0</v>
      </c>
      <c r="AA39" s="80">
        <f t="shared" si="10"/>
        <v>0</v>
      </c>
      <c r="AB39" s="79">
        <f>County!V2258</f>
        <v>0</v>
      </c>
      <c r="AC39" s="80">
        <f t="shared" si="11"/>
        <v>0</v>
      </c>
      <c r="AD39" s="79">
        <f>County!W2258</f>
        <v>0</v>
      </c>
      <c r="AE39" s="80">
        <f t="shared" si="12"/>
        <v>0</v>
      </c>
      <c r="AF39" s="79">
        <f>County!X2258</f>
        <v>0</v>
      </c>
      <c r="AG39" s="80">
        <f t="shared" si="13"/>
        <v>0</v>
      </c>
      <c r="AH39" s="41">
        <f>County!Y2258</f>
        <v>0</v>
      </c>
      <c r="AI39" s="42">
        <f t="shared" si="14"/>
        <v>0</v>
      </c>
      <c r="AJ39" s="41">
        <f>County!Z2258</f>
        <v>0</v>
      </c>
      <c r="AK39" s="42">
        <f t="shared" si="15"/>
        <v>0</v>
      </c>
      <c r="AL39" s="41">
        <f>County!AA2258</f>
        <v>0</v>
      </c>
      <c r="AM39" s="42">
        <f t="shared" si="16"/>
        <v>0</v>
      </c>
      <c r="AN39" s="41">
        <f>County!AB2258</f>
        <v>0</v>
      </c>
      <c r="AO39" s="42">
        <f t="shared" si="17"/>
        <v>0</v>
      </c>
      <c r="AP39" s="41">
        <f>County!AC2258</f>
        <v>0</v>
      </c>
      <c r="AQ39" s="42">
        <f t="shared" si="18"/>
        <v>0</v>
      </c>
      <c r="AR39" s="41">
        <f>County!AD2258</f>
        <v>0</v>
      </c>
      <c r="AS39" s="42">
        <f t="shared" si="19"/>
        <v>0</v>
      </c>
      <c r="AT39" s="41">
        <f>County!AE2258</f>
        <v>0</v>
      </c>
      <c r="AU39" s="42">
        <f t="shared" si="20"/>
        <v>0</v>
      </c>
      <c r="AV39" s="41">
        <f>County!AF2258</f>
        <v>0</v>
      </c>
      <c r="AW39" s="42">
        <f t="shared" si="21"/>
        <v>0</v>
      </c>
      <c r="AX39" s="63"/>
      <c r="AY39" s="38" t="str">
        <f t="shared" si="26"/>
        <v>Oklahoma</v>
      </c>
      <c r="AZ39" s="38" t="s">
        <v>2633</v>
      </c>
      <c r="BA39" s="38">
        <f t="shared" si="27"/>
        <v>7</v>
      </c>
      <c r="BB39" s="39">
        <f>RANK(R39,(L39:Q39,R39:Y39,AD39:AW39))</f>
        <v>5</v>
      </c>
      <c r="BC39" s="39">
        <f>RANK(T39,(L39:Q39,R39:Y39,AD39:AW39))</f>
        <v>5</v>
      </c>
      <c r="BD39" s="39">
        <f>RANK(X39,(L39:Q39,R39:Y39,AD39:AW39))</f>
        <v>5</v>
      </c>
      <c r="BE39" s="39">
        <f>RANK(V39,(L39:Q39,R39:Y39,AD39:AW39))</f>
        <v>5</v>
      </c>
      <c r="BG39" s="38">
        <v>40</v>
      </c>
    </row>
    <row r="40" spans="1:59" s="51" customFormat="1">
      <c r="A40" s="51" t="s">
        <v>2836</v>
      </c>
      <c r="B40" s="51">
        <f t="shared" si="22"/>
        <v>7</v>
      </c>
      <c r="C40" s="54">
        <f t="shared" si="28"/>
        <v>1836782</v>
      </c>
      <c r="D40" s="53"/>
      <c r="E40" s="53">
        <v>7</v>
      </c>
      <c r="F40" s="53"/>
      <c r="G40" s="92">
        <f t="shared" si="29"/>
        <v>1</v>
      </c>
      <c r="H40" s="92">
        <f t="shared" si="30"/>
        <v>2</v>
      </c>
      <c r="I40" s="92" t="str">
        <f t="shared" si="31"/>
        <v>-</v>
      </c>
      <c r="J40" s="54">
        <f t="shared" si="23"/>
        <v>76332</v>
      </c>
      <c r="K40" s="55">
        <f t="shared" si="24"/>
        <v>4.1557462997786343E-2</v>
      </c>
      <c r="L40" s="54">
        <f>County!N2296</f>
        <v>943163</v>
      </c>
      <c r="M40" s="55">
        <f t="shared" si="25"/>
        <v>0.51348663042211873</v>
      </c>
      <c r="N40" s="78">
        <f>County!O2296</f>
        <v>866831</v>
      </c>
      <c r="O40" s="119">
        <f t="shared" si="4"/>
        <v>0.47192916742433233</v>
      </c>
      <c r="P40" s="78">
        <f>County!P2296</f>
        <v>0</v>
      </c>
      <c r="Q40" s="119">
        <f t="shared" si="5"/>
        <v>0</v>
      </c>
      <c r="R40" s="78">
        <f>County!Q2296</f>
        <v>7260</v>
      </c>
      <c r="S40" s="119">
        <f t="shared" si="6"/>
        <v>3.9525648661626689E-3</v>
      </c>
      <c r="T40" s="78">
        <f>County!R2296</f>
        <v>5257</v>
      </c>
      <c r="U40" s="119">
        <f t="shared" si="7"/>
        <v>2.8620707302227481E-3</v>
      </c>
      <c r="V40" s="78">
        <f>County!S2296</f>
        <v>5315</v>
      </c>
      <c r="W40" s="119">
        <f t="shared" si="8"/>
        <v>2.8936476947182626E-3</v>
      </c>
      <c r="X40" s="78">
        <f>County!T2296</f>
        <v>0</v>
      </c>
      <c r="Y40" s="119">
        <f t="shared" si="9"/>
        <v>0</v>
      </c>
      <c r="Z40" s="78">
        <f>County!U2296</f>
        <v>0</v>
      </c>
      <c r="AA40" s="119">
        <f t="shared" si="10"/>
        <v>0</v>
      </c>
      <c r="AB40" s="78">
        <f>County!V2296</f>
        <v>0</v>
      </c>
      <c r="AC40" s="119">
        <f t="shared" si="11"/>
        <v>0</v>
      </c>
      <c r="AD40" s="78">
        <f>County!W2296</f>
        <v>8956</v>
      </c>
      <c r="AE40" s="119">
        <f t="shared" si="12"/>
        <v>4.8759188624452983E-3</v>
      </c>
      <c r="AF40" s="78">
        <f>County!X2296</f>
        <v>0</v>
      </c>
      <c r="AG40" s="119">
        <f t="shared" si="13"/>
        <v>0</v>
      </c>
      <c r="AH40" s="54">
        <f>County!Y2296</f>
        <v>0</v>
      </c>
      <c r="AI40" s="55">
        <f t="shared" si="14"/>
        <v>0</v>
      </c>
      <c r="AJ40" s="54">
        <f>County!Z2296</f>
        <v>0</v>
      </c>
      <c r="AK40" s="55">
        <f t="shared" si="15"/>
        <v>0</v>
      </c>
      <c r="AL40" s="54">
        <f>County!AA2296</f>
        <v>0</v>
      </c>
      <c r="AM40" s="55">
        <f t="shared" si="16"/>
        <v>0</v>
      </c>
      <c r="AN40" s="54">
        <f>County!AB2296</f>
        <v>0</v>
      </c>
      <c r="AO40" s="55">
        <f t="shared" si="17"/>
        <v>0</v>
      </c>
      <c r="AP40" s="54">
        <f>County!AC2296</f>
        <v>0</v>
      </c>
      <c r="AQ40" s="55">
        <f t="shared" si="18"/>
        <v>0</v>
      </c>
      <c r="AR40" s="54">
        <f>County!AD2296</f>
        <v>0</v>
      </c>
      <c r="AS40" s="55">
        <f t="shared" si="19"/>
        <v>0</v>
      </c>
      <c r="AT40" s="54">
        <f>County!AE2296</f>
        <v>0</v>
      </c>
      <c r="AU40" s="55">
        <f t="shared" si="20"/>
        <v>0</v>
      </c>
      <c r="AV40" s="54">
        <f>County!AF2296</f>
        <v>0</v>
      </c>
      <c r="AW40" s="55">
        <f t="shared" si="21"/>
        <v>0</v>
      </c>
      <c r="AX40" s="62"/>
      <c r="AY40" s="51" t="str">
        <f t="shared" si="26"/>
        <v>Oregon</v>
      </c>
      <c r="AZ40" s="51" t="s">
        <v>2634</v>
      </c>
      <c r="BA40" s="51">
        <f t="shared" si="27"/>
        <v>7</v>
      </c>
      <c r="BB40" s="52">
        <f>RANK(R40,(L40:Q40,R40:Y40,AD40:AW40))</f>
        <v>4</v>
      </c>
      <c r="BC40" s="52">
        <f>RANK(T40,(L40:Q40,R40:Y40,AD40:AW40))</f>
        <v>6</v>
      </c>
      <c r="BD40" s="52">
        <f>RANK(X40,(L40:Q40,R40:Y40,AD40:AW40))</f>
        <v>13</v>
      </c>
      <c r="BE40" s="52">
        <f>RANK(V40,(L40:Q40,R40:Y40,AD40:AW40))</f>
        <v>5</v>
      </c>
      <c r="BG40" s="51">
        <v>41</v>
      </c>
    </row>
    <row r="41" spans="1:59" s="38" customFormat="1">
      <c r="A41" s="38" t="s">
        <v>5281</v>
      </c>
      <c r="B41" s="38">
        <f t="shared" si="22"/>
        <v>21</v>
      </c>
      <c r="C41" s="41">
        <f t="shared" si="28"/>
        <v>5769590</v>
      </c>
      <c r="D41" s="40"/>
      <c r="E41" s="40">
        <v>21</v>
      </c>
      <c r="F41" s="40"/>
      <c r="G41" s="93">
        <f t="shared" si="29"/>
        <v>1</v>
      </c>
      <c r="H41" s="93">
        <f t="shared" si="30"/>
        <v>2</v>
      </c>
      <c r="I41" s="93">
        <f t="shared" si="31"/>
        <v>6</v>
      </c>
      <c r="J41" s="1">
        <f t="shared" si="23"/>
        <v>144248</v>
      </c>
      <c r="K41" s="42">
        <f t="shared" si="24"/>
        <v>2.5001429910964209E-2</v>
      </c>
      <c r="L41" s="41">
        <f>County!N2365</f>
        <v>2938095</v>
      </c>
      <c r="M41" s="42">
        <f t="shared" si="25"/>
        <v>0.50923809144150622</v>
      </c>
      <c r="N41" s="79">
        <f>County!O2365</f>
        <v>2793847</v>
      </c>
      <c r="O41" s="80">
        <f t="shared" si="4"/>
        <v>0.48423666153054201</v>
      </c>
      <c r="P41" s="79">
        <f>County!P2365</f>
        <v>2656</v>
      </c>
      <c r="Q41" s="80">
        <f t="shared" si="5"/>
        <v>4.6034466920526413E-4</v>
      </c>
      <c r="R41" s="79">
        <f>County!Q2365</f>
        <v>21185</v>
      </c>
      <c r="S41" s="80">
        <f t="shared" si="6"/>
        <v>3.6718380335517774E-3</v>
      </c>
      <c r="T41" s="79">
        <f>County!R2365</f>
        <v>6318</v>
      </c>
      <c r="U41" s="80">
        <f t="shared" si="7"/>
        <v>1.0950518147736668E-3</v>
      </c>
      <c r="V41" s="79">
        <f>County!S2365</f>
        <v>6319</v>
      </c>
      <c r="W41" s="80">
        <f t="shared" si="8"/>
        <v>1.0952251373147833E-3</v>
      </c>
      <c r="X41" s="79">
        <f>County!T2365</f>
        <v>0</v>
      </c>
      <c r="Y41" s="80">
        <f t="shared" si="9"/>
        <v>0</v>
      </c>
      <c r="Z41" s="79">
        <f>County!U2365</f>
        <v>0</v>
      </c>
      <c r="AA41" s="80">
        <f t="shared" si="10"/>
        <v>0</v>
      </c>
      <c r="AB41" s="79">
        <f>County!V2365</f>
        <v>0</v>
      </c>
      <c r="AC41" s="80">
        <f t="shared" si="11"/>
        <v>0</v>
      </c>
      <c r="AD41" s="79">
        <f>County!W2365</f>
        <v>1170</v>
      </c>
      <c r="AE41" s="80">
        <f t="shared" si="12"/>
        <v>2.0278737310623458E-4</v>
      </c>
      <c r="AF41" s="79">
        <f>County!X2365</f>
        <v>0</v>
      </c>
      <c r="AG41" s="80">
        <f t="shared" si="13"/>
        <v>0</v>
      </c>
      <c r="AH41" s="41">
        <f>County!Y2365</f>
        <v>0</v>
      </c>
      <c r="AI41" s="42">
        <f t="shared" si="14"/>
        <v>0</v>
      </c>
      <c r="AJ41" s="41">
        <f>County!Z2365</f>
        <v>0</v>
      </c>
      <c r="AK41" s="42">
        <f t="shared" si="15"/>
        <v>0</v>
      </c>
      <c r="AL41" s="41">
        <f>County!AA2365</f>
        <v>0</v>
      </c>
      <c r="AM41" s="42">
        <f t="shared" si="16"/>
        <v>0</v>
      </c>
      <c r="AN41" s="41">
        <f>County!AB2365</f>
        <v>0</v>
      </c>
      <c r="AO41" s="42">
        <f t="shared" si="17"/>
        <v>0</v>
      </c>
      <c r="AP41" s="41">
        <f>County!AC2365</f>
        <v>0</v>
      </c>
      <c r="AQ41" s="42">
        <f t="shared" si="18"/>
        <v>0</v>
      </c>
      <c r="AR41" s="41">
        <f>County!AD2365</f>
        <v>0</v>
      </c>
      <c r="AS41" s="42">
        <f t="shared" si="19"/>
        <v>0</v>
      </c>
      <c r="AT41" s="41">
        <f>County!AE2365</f>
        <v>0</v>
      </c>
      <c r="AU41" s="42">
        <f t="shared" si="20"/>
        <v>0</v>
      </c>
      <c r="AV41" s="41">
        <f>County!AF2365</f>
        <v>0</v>
      </c>
      <c r="AW41" s="42">
        <f t="shared" si="21"/>
        <v>0</v>
      </c>
      <c r="AX41" s="63"/>
      <c r="AY41" s="38" t="str">
        <f t="shared" si="26"/>
        <v>Pennsylvania</v>
      </c>
      <c r="AZ41" s="38" t="s">
        <v>5282</v>
      </c>
      <c r="BA41" s="38">
        <f t="shared" si="27"/>
        <v>21</v>
      </c>
      <c r="BB41" s="39">
        <f>RANK(R41,(L41:Q41,R41:Y41,AD41:AW41))</f>
        <v>3</v>
      </c>
      <c r="BC41" s="39">
        <f>RANK(T41,(L41:Q41,R41:Y41,AD41:AW41))</f>
        <v>5</v>
      </c>
      <c r="BD41" s="39">
        <f>RANK(X41,(L41:Q41,R41:Y41,AD41:AW41))</f>
        <v>15</v>
      </c>
      <c r="BE41" s="39">
        <f>RANK(V41,(L41:Q41,R41:Y41,AD41:AW41))</f>
        <v>4</v>
      </c>
      <c r="BG41" s="38">
        <v>42</v>
      </c>
    </row>
    <row r="42" spans="1:59" s="51" customFormat="1">
      <c r="A42" s="51" t="s">
        <v>2061</v>
      </c>
      <c r="B42" s="51">
        <f t="shared" si="22"/>
        <v>4</v>
      </c>
      <c r="C42" s="54">
        <f t="shared" si="28"/>
        <v>437134</v>
      </c>
      <c r="D42" s="53"/>
      <c r="E42" s="53">
        <v>4</v>
      </c>
      <c r="F42" s="53"/>
      <c r="G42" s="92">
        <f t="shared" si="29"/>
        <v>1</v>
      </c>
      <c r="H42" s="92">
        <f t="shared" si="30"/>
        <v>2</v>
      </c>
      <c r="I42" s="92">
        <f t="shared" si="31"/>
        <v>3</v>
      </c>
      <c r="J42" s="54">
        <f t="shared" si="23"/>
        <v>90714</v>
      </c>
      <c r="K42" s="55">
        <f t="shared" si="24"/>
        <v>0.20751989092589457</v>
      </c>
      <c r="L42" s="54">
        <f>County!N2372</f>
        <v>259760</v>
      </c>
      <c r="M42" s="55">
        <f t="shared" si="25"/>
        <v>0.59423426226283016</v>
      </c>
      <c r="N42" s="78">
        <f>County!O2372</f>
        <v>169046</v>
      </c>
      <c r="O42" s="119">
        <f t="shared" si="4"/>
        <v>0.38671437133693559</v>
      </c>
      <c r="P42" s="78">
        <f>County!P2372</f>
        <v>4651</v>
      </c>
      <c r="Q42" s="119">
        <f t="shared" si="5"/>
        <v>1.0639758060457433E-2</v>
      </c>
      <c r="R42" s="78">
        <f>County!Q2372</f>
        <v>907</v>
      </c>
      <c r="S42" s="119">
        <f t="shared" si="6"/>
        <v>2.0748786413319485E-3</v>
      </c>
      <c r="T42" s="78">
        <f>County!R2372</f>
        <v>339</v>
      </c>
      <c r="U42" s="119">
        <f t="shared" si="7"/>
        <v>7.7550590894325314E-4</v>
      </c>
      <c r="V42" s="78">
        <f>County!S2372</f>
        <v>1333</v>
      </c>
      <c r="W42" s="119">
        <f t="shared" si="8"/>
        <v>3.0494081906234701E-3</v>
      </c>
      <c r="X42" s="78">
        <f>County!T2372</f>
        <v>0</v>
      </c>
      <c r="Y42" s="119">
        <f t="shared" si="9"/>
        <v>0</v>
      </c>
      <c r="Z42" s="78">
        <f>County!U2372</f>
        <v>0</v>
      </c>
      <c r="AA42" s="119">
        <f t="shared" si="10"/>
        <v>0</v>
      </c>
      <c r="AB42" s="78">
        <f>County!V2372</f>
        <v>0</v>
      </c>
      <c r="AC42" s="119">
        <f t="shared" si="11"/>
        <v>0</v>
      </c>
      <c r="AD42" s="78">
        <f>County!W2372</f>
        <v>845</v>
      </c>
      <c r="AE42" s="119">
        <f t="shared" si="12"/>
        <v>1.9330457022331824E-3</v>
      </c>
      <c r="AF42" s="78">
        <f>County!X2372</f>
        <v>0</v>
      </c>
      <c r="AG42" s="119">
        <f t="shared" si="13"/>
        <v>0</v>
      </c>
      <c r="AH42" s="54">
        <f>County!Y2372</f>
        <v>253</v>
      </c>
      <c r="AI42" s="55">
        <f t="shared" si="14"/>
        <v>5.7876989664496468E-4</v>
      </c>
      <c r="AJ42" s="54">
        <f>County!Z2372</f>
        <v>0</v>
      </c>
      <c r="AK42" s="55">
        <f t="shared" si="15"/>
        <v>0</v>
      </c>
      <c r="AL42" s="54">
        <f>County!AA2372</f>
        <v>0</v>
      </c>
      <c r="AM42" s="55">
        <f t="shared" si="16"/>
        <v>0</v>
      </c>
      <c r="AN42" s="54">
        <f>County!AB2372</f>
        <v>0</v>
      </c>
      <c r="AO42" s="55">
        <f t="shared" si="17"/>
        <v>0</v>
      </c>
      <c r="AP42" s="54">
        <f>County!AC2372</f>
        <v>0</v>
      </c>
      <c r="AQ42" s="55">
        <f t="shared" si="18"/>
        <v>0</v>
      </c>
      <c r="AR42" s="54">
        <f>County!AD2372</f>
        <v>0</v>
      </c>
      <c r="AS42" s="55">
        <f t="shared" si="19"/>
        <v>0</v>
      </c>
      <c r="AT42" s="54">
        <f>County!AE2372</f>
        <v>0</v>
      </c>
      <c r="AU42" s="55">
        <f t="shared" si="20"/>
        <v>0</v>
      </c>
      <c r="AV42" s="54">
        <f>County!AF2372</f>
        <v>0</v>
      </c>
      <c r="AW42" s="55">
        <f t="shared" si="21"/>
        <v>0</v>
      </c>
      <c r="AX42" s="62"/>
      <c r="AY42" s="51" t="str">
        <f t="shared" si="26"/>
        <v>Rhode Island</v>
      </c>
      <c r="AZ42" s="51" t="s">
        <v>3074</v>
      </c>
      <c r="BA42" s="51">
        <f t="shared" si="27"/>
        <v>4</v>
      </c>
      <c r="BB42" s="52">
        <f>RANK(R42,(L42:Q42,R42:Y42,AD42:AW42))</f>
        <v>5</v>
      </c>
      <c r="BC42" s="52">
        <f>RANK(T42,(L42:Q42,R42:Y42,AD42:AW42))</f>
        <v>7</v>
      </c>
      <c r="BD42" s="52">
        <f>RANK(X42,(L42:Q42,R42:Y42,AD42:AW42))</f>
        <v>17</v>
      </c>
      <c r="BE42" s="52">
        <f>RANK(V42,(L42:Q42,R42:Y42,AD42:AW42))</f>
        <v>4</v>
      </c>
      <c r="BG42" s="51">
        <v>44</v>
      </c>
    </row>
    <row r="43" spans="1:59" s="38" customFormat="1">
      <c r="A43" s="38" t="s">
        <v>2907</v>
      </c>
      <c r="B43" s="38">
        <f t="shared" si="22"/>
        <v>8</v>
      </c>
      <c r="C43" s="41">
        <f t="shared" si="28"/>
        <v>1617730</v>
      </c>
      <c r="D43" s="40">
        <v>8</v>
      </c>
      <c r="E43" s="40"/>
      <c r="F43" s="40"/>
      <c r="G43" s="93">
        <f t="shared" si="29"/>
        <v>2</v>
      </c>
      <c r="H43" s="93">
        <f t="shared" si="30"/>
        <v>1</v>
      </c>
      <c r="I43" s="93">
        <f t="shared" si="31"/>
        <v>3</v>
      </c>
      <c r="J43" s="1">
        <f t="shared" si="23"/>
        <v>276275</v>
      </c>
      <c r="K43" s="42">
        <f t="shared" si="24"/>
        <v>0.17077942549127481</v>
      </c>
      <c r="L43" s="79">
        <f>County!N2420</f>
        <v>661699</v>
      </c>
      <c r="M43" s="80">
        <f t="shared" si="25"/>
        <v>0.40902931886037841</v>
      </c>
      <c r="N43" s="79">
        <f>County!O2420</f>
        <v>937974</v>
      </c>
      <c r="O43" s="80">
        <f t="shared" si="4"/>
        <v>0.57980874435165319</v>
      </c>
      <c r="P43" s="79">
        <f>County!P2420</f>
        <v>5520</v>
      </c>
      <c r="Q43" s="80">
        <f t="shared" si="5"/>
        <v>3.412188684143831E-3</v>
      </c>
      <c r="R43" s="79">
        <f>County!Q2420</f>
        <v>3608</v>
      </c>
      <c r="S43" s="80">
        <f t="shared" si="6"/>
        <v>2.2302856471722722E-3</v>
      </c>
      <c r="T43" s="79">
        <f>County!R2420</f>
        <v>5317</v>
      </c>
      <c r="U43" s="80">
        <f t="shared" si="7"/>
        <v>3.2867042089841938E-3</v>
      </c>
      <c r="V43" s="79">
        <f>County!S2420</f>
        <v>1488</v>
      </c>
      <c r="W43" s="80">
        <f t="shared" si="8"/>
        <v>9.198073844213806E-4</v>
      </c>
      <c r="X43" s="79">
        <f>County!T2420</f>
        <v>0</v>
      </c>
      <c r="Y43" s="80">
        <f t="shared" si="9"/>
        <v>0</v>
      </c>
      <c r="Z43" s="79">
        <f>County!U2420</f>
        <v>2124</v>
      </c>
      <c r="AA43" s="80">
        <f t="shared" si="10"/>
        <v>1.312950863246648E-3</v>
      </c>
      <c r="AB43" s="79">
        <f>County!V2420</f>
        <v>0</v>
      </c>
      <c r="AC43" s="80">
        <f t="shared" si="11"/>
        <v>0</v>
      </c>
      <c r="AD43" s="79">
        <f>County!W2420</f>
        <v>0</v>
      </c>
      <c r="AE43" s="80">
        <f t="shared" si="12"/>
        <v>0</v>
      </c>
      <c r="AF43" s="79">
        <f>County!X2420</f>
        <v>0</v>
      </c>
      <c r="AG43" s="80">
        <f t="shared" si="13"/>
        <v>0</v>
      </c>
      <c r="AH43" s="41">
        <f>County!Y2420</f>
        <v>0</v>
      </c>
      <c r="AI43" s="80">
        <f t="shared" si="14"/>
        <v>0</v>
      </c>
      <c r="AJ43" s="41">
        <f>County!Z2420</f>
        <v>0</v>
      </c>
      <c r="AK43" s="80">
        <f t="shared" si="15"/>
        <v>0</v>
      </c>
      <c r="AL43" s="41">
        <f>County!AA2420</f>
        <v>0</v>
      </c>
      <c r="AM43" s="80">
        <f t="shared" si="16"/>
        <v>0</v>
      </c>
      <c r="AN43" s="41">
        <f>County!AB2420</f>
        <v>0</v>
      </c>
      <c r="AO43" s="80">
        <f t="shared" si="17"/>
        <v>0</v>
      </c>
      <c r="AP43" s="41">
        <f>County!AC2420</f>
        <v>0</v>
      </c>
      <c r="AQ43" s="80">
        <f t="shared" si="18"/>
        <v>0</v>
      </c>
      <c r="AR43" s="41">
        <f>County!AD2420</f>
        <v>0</v>
      </c>
      <c r="AS43" s="80">
        <f t="shared" si="19"/>
        <v>0</v>
      </c>
      <c r="AT43" s="41">
        <f>County!AE2420</f>
        <v>0</v>
      </c>
      <c r="AU43" s="80">
        <f t="shared" si="20"/>
        <v>0</v>
      </c>
      <c r="AV43" s="41">
        <f>County!AF2420</f>
        <v>0</v>
      </c>
      <c r="AW43" s="80">
        <f t="shared" si="21"/>
        <v>0</v>
      </c>
      <c r="AX43" s="63"/>
      <c r="AY43" s="38" t="str">
        <f t="shared" si="26"/>
        <v>South Carolina</v>
      </c>
      <c r="AZ43" s="38" t="s">
        <v>2910</v>
      </c>
      <c r="BA43" s="38">
        <f t="shared" si="27"/>
        <v>8</v>
      </c>
      <c r="BB43" s="39">
        <f>RANK(R43,(L43:Q43,R43:Y43,AD43:AW43))</f>
        <v>5</v>
      </c>
      <c r="BC43" s="39">
        <f>RANK(T43,(L43:Q43,R43:Y43,AD43:AW43))</f>
        <v>4</v>
      </c>
      <c r="BD43" s="39">
        <f>RANK(X43,(L43:Q43,R43:Y43,AD43:AW43))</f>
        <v>13</v>
      </c>
      <c r="BE43" s="39">
        <f>RANK(V43,(L43:Q43,R43:Y43,AD43:AW43))</f>
        <v>6</v>
      </c>
      <c r="BG43" s="38">
        <v>45</v>
      </c>
    </row>
    <row r="44" spans="1:59" s="51" customFormat="1">
      <c r="A44" s="51" t="s">
        <v>2768</v>
      </c>
      <c r="B44" s="51">
        <f t="shared" si="22"/>
        <v>3</v>
      </c>
      <c r="C44" s="54">
        <f t="shared" si="28"/>
        <v>388215</v>
      </c>
      <c r="D44" s="53">
        <v>3</v>
      </c>
      <c r="E44" s="53"/>
      <c r="F44" s="53"/>
      <c r="G44" s="92">
        <f t="shared" si="29"/>
        <v>2</v>
      </c>
      <c r="H44" s="92">
        <f t="shared" si="30"/>
        <v>1</v>
      </c>
      <c r="I44" s="92">
        <f t="shared" si="31"/>
        <v>3</v>
      </c>
      <c r="J44" s="54">
        <f t="shared" si="23"/>
        <v>83340</v>
      </c>
      <c r="K44" s="55">
        <f t="shared" si="24"/>
        <v>0.21467485800394112</v>
      </c>
      <c r="L44" s="54">
        <f>County!N2488</f>
        <v>149244</v>
      </c>
      <c r="M44" s="55">
        <f t="shared" si="25"/>
        <v>0.38443645917854796</v>
      </c>
      <c r="N44" s="78">
        <f>County!O2488</f>
        <v>232584</v>
      </c>
      <c r="O44" s="119">
        <f t="shared" si="4"/>
        <v>0.59911131718248911</v>
      </c>
      <c r="P44" s="78">
        <f>County!P2488</f>
        <v>4320</v>
      </c>
      <c r="Q44" s="119">
        <f t="shared" si="5"/>
        <v>1.1127854410571462E-2</v>
      </c>
      <c r="R44" s="78">
        <f>County!Q2488</f>
        <v>964</v>
      </c>
      <c r="S44" s="119">
        <f t="shared" si="6"/>
        <v>2.4831601045812242E-3</v>
      </c>
      <c r="T44" s="78">
        <f>County!R2488</f>
        <v>1103</v>
      </c>
      <c r="U44" s="119">
        <f t="shared" si="7"/>
        <v>2.8412091238102597E-3</v>
      </c>
      <c r="V44" s="78">
        <f>County!S2488</f>
        <v>0</v>
      </c>
      <c r="W44" s="119">
        <f t="shared" si="8"/>
        <v>0</v>
      </c>
      <c r="X44" s="78">
        <f>County!T2488</f>
        <v>0</v>
      </c>
      <c r="Y44" s="119">
        <f t="shared" si="9"/>
        <v>0</v>
      </c>
      <c r="Z44" s="78">
        <f>County!U2488</f>
        <v>0</v>
      </c>
      <c r="AA44" s="119">
        <f t="shared" si="10"/>
        <v>0</v>
      </c>
      <c r="AB44" s="78">
        <f>County!V2488</f>
        <v>0</v>
      </c>
      <c r="AC44" s="119">
        <f t="shared" si="11"/>
        <v>0</v>
      </c>
      <c r="AD44" s="78">
        <f>County!W2488</f>
        <v>0</v>
      </c>
      <c r="AE44" s="119">
        <f t="shared" si="12"/>
        <v>0</v>
      </c>
      <c r="AF44" s="78">
        <f>County!X2488</f>
        <v>0</v>
      </c>
      <c r="AG44" s="119">
        <f t="shared" si="13"/>
        <v>0</v>
      </c>
      <c r="AH44" s="54">
        <f>County!Y2488</f>
        <v>0</v>
      </c>
      <c r="AI44" s="55">
        <f t="shared" si="14"/>
        <v>0</v>
      </c>
      <c r="AJ44" s="54">
        <f>County!Z2488</f>
        <v>0</v>
      </c>
      <c r="AK44" s="55">
        <f t="shared" si="15"/>
        <v>0</v>
      </c>
      <c r="AL44" s="54">
        <f>County!AA2488</f>
        <v>0</v>
      </c>
      <c r="AM44" s="55">
        <f t="shared" si="16"/>
        <v>0</v>
      </c>
      <c r="AN44" s="54">
        <f>County!AB2488</f>
        <v>0</v>
      </c>
      <c r="AO44" s="55">
        <f t="shared" si="17"/>
        <v>0</v>
      </c>
      <c r="AP44" s="54">
        <f>County!AC2488</f>
        <v>0</v>
      </c>
      <c r="AQ44" s="55">
        <f t="shared" si="18"/>
        <v>0</v>
      </c>
      <c r="AR44" s="54">
        <f>County!AD2488</f>
        <v>0</v>
      </c>
      <c r="AS44" s="55">
        <f t="shared" si="19"/>
        <v>0</v>
      </c>
      <c r="AT44" s="54">
        <f>County!AE2488</f>
        <v>0</v>
      </c>
      <c r="AU44" s="55">
        <f t="shared" si="20"/>
        <v>0</v>
      </c>
      <c r="AV44" s="54">
        <f>County!AF2488</f>
        <v>0</v>
      </c>
      <c r="AW44" s="55">
        <f t="shared" si="21"/>
        <v>0</v>
      </c>
      <c r="AX44" s="62"/>
      <c r="AY44" s="51" t="str">
        <f t="shared" si="26"/>
        <v>South Dakota</v>
      </c>
      <c r="AZ44" s="51" t="s">
        <v>3826</v>
      </c>
      <c r="BA44" s="51">
        <f t="shared" si="27"/>
        <v>3</v>
      </c>
      <c r="BB44" s="52">
        <f>RANK(R44,(L44:Q44,R44:Y44,AD44:AW44))</f>
        <v>5</v>
      </c>
      <c r="BC44" s="52">
        <f>RANK(T44,(L44:Q44,R44:Y44,AD44:AW44))</f>
        <v>4</v>
      </c>
      <c r="BD44" s="52">
        <f>RANK(X44,(L44:Q44,R44:Y44,AD44:AW44))</f>
        <v>11</v>
      </c>
      <c r="BE44" s="52">
        <f>RANK(V44,(L44:Q44,R44:Y44,AD44:AW44))</f>
        <v>11</v>
      </c>
      <c r="BG44" s="51">
        <v>46</v>
      </c>
    </row>
    <row r="45" spans="1:59" s="38" customFormat="1">
      <c r="A45" s="38" t="s">
        <v>2443</v>
      </c>
      <c r="B45" s="38">
        <f t="shared" si="22"/>
        <v>11</v>
      </c>
      <c r="C45" s="41">
        <f t="shared" si="28"/>
        <v>2434949</v>
      </c>
      <c r="D45" s="40">
        <v>11</v>
      </c>
      <c r="E45" s="40"/>
      <c r="F45" s="40"/>
      <c r="G45" s="93">
        <f t="shared" si="29"/>
        <v>2</v>
      </c>
      <c r="H45" s="93">
        <f t="shared" si="30"/>
        <v>1</v>
      </c>
      <c r="I45" s="93">
        <f t="shared" si="31"/>
        <v>3</v>
      </c>
      <c r="J45" s="1">
        <f t="shared" si="23"/>
        <v>348176</v>
      </c>
      <c r="K45" s="42">
        <f t="shared" si="24"/>
        <v>0.14299108523422874</v>
      </c>
      <c r="L45" s="41">
        <f>County!N2585</f>
        <v>1035160</v>
      </c>
      <c r="M45" s="42">
        <f t="shared" si="25"/>
        <v>0.42512594719642999</v>
      </c>
      <c r="N45" s="79">
        <f>County!O2585</f>
        <v>1383336</v>
      </c>
      <c r="O45" s="80">
        <f t="shared" si="4"/>
        <v>0.5681170324306587</v>
      </c>
      <c r="P45" s="79">
        <f>County!P2585</f>
        <v>8984</v>
      </c>
      <c r="Q45" s="80">
        <f t="shared" si="5"/>
        <v>3.6896049978870195E-3</v>
      </c>
      <c r="R45" s="79">
        <f>County!Q2585</f>
        <v>4865</v>
      </c>
      <c r="S45" s="80">
        <f t="shared" si="6"/>
        <v>1.9979884588958536E-3</v>
      </c>
      <c r="T45" s="79">
        <f>County!R2585</f>
        <v>2565</v>
      </c>
      <c r="U45" s="80">
        <f t="shared" si="7"/>
        <v>1.0534101535596843E-3</v>
      </c>
      <c r="V45" s="79">
        <f>County!S2585</f>
        <v>33</v>
      </c>
      <c r="W45" s="80">
        <f t="shared" si="8"/>
        <v>1.3552645250475472E-5</v>
      </c>
      <c r="X45" s="79">
        <f>County!T2585</f>
        <v>0</v>
      </c>
      <c r="Y45" s="80">
        <f t="shared" si="9"/>
        <v>0</v>
      </c>
      <c r="Z45" s="79">
        <f>County!U2585</f>
        <v>6</v>
      </c>
      <c r="AA45" s="80">
        <f t="shared" si="10"/>
        <v>2.4641173182682678E-6</v>
      </c>
      <c r="AB45" s="79">
        <f>County!V2585</f>
        <v>0</v>
      </c>
      <c r="AC45" s="80">
        <f t="shared" si="11"/>
        <v>0</v>
      </c>
      <c r="AD45" s="79">
        <f>County!W2585</f>
        <v>0</v>
      </c>
      <c r="AE45" s="80">
        <f t="shared" si="12"/>
        <v>0</v>
      </c>
      <c r="AF45" s="79">
        <f>County!X2585</f>
        <v>0</v>
      </c>
      <c r="AG45" s="80">
        <f t="shared" si="13"/>
        <v>0</v>
      </c>
      <c r="AH45" s="41">
        <f>County!Y2585</f>
        <v>0</v>
      </c>
      <c r="AI45" s="42">
        <f t="shared" si="14"/>
        <v>0</v>
      </c>
      <c r="AJ45" s="41">
        <f>County!Z2585</f>
        <v>0</v>
      </c>
      <c r="AK45" s="42">
        <f t="shared" si="15"/>
        <v>0</v>
      </c>
      <c r="AL45" s="41">
        <f>County!AA2585</f>
        <v>0</v>
      </c>
      <c r="AM45" s="42">
        <f t="shared" si="16"/>
        <v>0</v>
      </c>
      <c r="AN45" s="41">
        <f>County!AB2585</f>
        <v>0</v>
      </c>
      <c r="AO45" s="42">
        <f t="shared" si="17"/>
        <v>0</v>
      </c>
      <c r="AP45" s="41">
        <f>County!AC2585</f>
        <v>0</v>
      </c>
      <c r="AQ45" s="42">
        <f t="shared" si="18"/>
        <v>0</v>
      </c>
      <c r="AR45" s="41">
        <f>County!AD2585</f>
        <v>0</v>
      </c>
      <c r="AS45" s="42">
        <f t="shared" si="19"/>
        <v>0</v>
      </c>
      <c r="AT45" s="41">
        <f>County!AE2585</f>
        <v>0</v>
      </c>
      <c r="AU45" s="42">
        <f t="shared" si="20"/>
        <v>0</v>
      </c>
      <c r="AV45" s="41">
        <f>County!AF2585</f>
        <v>0</v>
      </c>
      <c r="AW45" s="42">
        <f t="shared" si="21"/>
        <v>0</v>
      </c>
      <c r="AX45" s="63"/>
      <c r="AY45" s="38" t="str">
        <f t="shared" si="26"/>
        <v>Tennessee</v>
      </c>
      <c r="AZ45" s="38" t="s">
        <v>4398</v>
      </c>
      <c r="BA45" s="38">
        <f t="shared" si="27"/>
        <v>11</v>
      </c>
      <c r="BB45" s="39">
        <f>RANK(R45,(L45:Q45,R45:Y45,AD45:AW45))</f>
        <v>4</v>
      </c>
      <c r="BC45" s="39">
        <f>RANK(T45,(L45:Q45,R45:Y45,AD45:AW45))</f>
        <v>5</v>
      </c>
      <c r="BD45" s="39">
        <f>RANK(X45,(L45:Q45,R45:Y45,AD45:AW45))</f>
        <v>13</v>
      </c>
      <c r="BE45" s="39">
        <f>RANK(V45,(L45:Q45,R45:Y45,AD45:AW45))</f>
        <v>6</v>
      </c>
      <c r="BG45" s="38">
        <v>47</v>
      </c>
    </row>
    <row r="46" spans="1:59" s="51" customFormat="1">
      <c r="A46" s="51" t="s">
        <v>4559</v>
      </c>
      <c r="B46" s="51">
        <f t="shared" si="22"/>
        <v>34</v>
      </c>
      <c r="C46" s="54">
        <f t="shared" si="28"/>
        <v>7410765</v>
      </c>
      <c r="D46" s="53">
        <v>34</v>
      </c>
      <c r="E46" s="53"/>
      <c r="F46" s="53"/>
      <c r="G46" s="92">
        <f t="shared" si="29"/>
        <v>2</v>
      </c>
      <c r="H46" s="92">
        <f t="shared" si="30"/>
        <v>1</v>
      </c>
      <c r="I46" s="92">
        <f t="shared" si="31"/>
        <v>4</v>
      </c>
      <c r="J46" s="54">
        <f t="shared" si="23"/>
        <v>1694213</v>
      </c>
      <c r="K46" s="55">
        <f t="shared" si="24"/>
        <v>0.22861512947718624</v>
      </c>
      <c r="L46" s="54">
        <f>County!N2841</f>
        <v>2832704</v>
      </c>
      <c r="M46" s="55">
        <f t="shared" si="25"/>
        <v>0.38224177935746173</v>
      </c>
      <c r="N46" s="78">
        <f>County!O2841</f>
        <v>4526917</v>
      </c>
      <c r="O46" s="119">
        <f t="shared" si="4"/>
        <v>0.61085690883464794</v>
      </c>
      <c r="P46" s="78">
        <f>County!P2841</f>
        <v>9159</v>
      </c>
      <c r="Q46" s="119">
        <f t="shared" si="5"/>
        <v>1.2359047952539312E-3</v>
      </c>
      <c r="R46" s="78">
        <f>County!Q2841</f>
        <v>38787</v>
      </c>
      <c r="S46" s="119">
        <f t="shared" si="6"/>
        <v>5.233872616389806E-3</v>
      </c>
      <c r="T46" s="78">
        <f>County!R2841</f>
        <v>1636</v>
      </c>
      <c r="U46" s="119">
        <f t="shared" si="7"/>
        <v>2.2075993504044455E-4</v>
      </c>
      <c r="V46" s="78">
        <f>County!S2841</f>
        <v>1014</v>
      </c>
      <c r="W46" s="119">
        <f t="shared" si="8"/>
        <v>1.3682797929768384E-4</v>
      </c>
      <c r="X46" s="78">
        <f>County!T2841</f>
        <v>0</v>
      </c>
      <c r="Y46" s="119">
        <f t="shared" si="9"/>
        <v>0</v>
      </c>
      <c r="Z46" s="78">
        <f>County!U2841</f>
        <v>111</v>
      </c>
      <c r="AA46" s="119">
        <f t="shared" si="10"/>
        <v>1.4978210751521604E-5</v>
      </c>
      <c r="AB46" s="78">
        <f>County!V2841</f>
        <v>0</v>
      </c>
      <c r="AC46" s="119">
        <f t="shared" si="11"/>
        <v>0</v>
      </c>
      <c r="AD46" s="78">
        <f>County!W2841</f>
        <v>437</v>
      </c>
      <c r="AE46" s="119">
        <f t="shared" si="12"/>
        <v>5.8968271156891362E-5</v>
      </c>
      <c r="AF46" s="78">
        <f>County!X2841</f>
        <v>0</v>
      </c>
      <c r="AG46" s="119">
        <f t="shared" si="13"/>
        <v>0</v>
      </c>
      <c r="AH46" s="54">
        <f>County!Y2841</f>
        <v>0</v>
      </c>
      <c r="AI46" s="55">
        <f t="shared" si="14"/>
        <v>0</v>
      </c>
      <c r="AJ46" s="54">
        <f>County!Z2841</f>
        <v>0</v>
      </c>
      <c r="AK46" s="55">
        <f t="shared" si="15"/>
        <v>0</v>
      </c>
      <c r="AL46" s="54">
        <f>County!AA2841</f>
        <v>0</v>
      </c>
      <c r="AM46" s="55">
        <f t="shared" si="16"/>
        <v>0</v>
      </c>
      <c r="AN46" s="54">
        <f>County!AB2841</f>
        <v>0</v>
      </c>
      <c r="AO46" s="55">
        <f t="shared" si="17"/>
        <v>0</v>
      </c>
      <c r="AP46" s="54">
        <f>County!AC2841</f>
        <v>0</v>
      </c>
      <c r="AQ46" s="55">
        <f t="shared" si="18"/>
        <v>0</v>
      </c>
      <c r="AR46" s="54">
        <f>County!AD2841</f>
        <v>0</v>
      </c>
      <c r="AS46" s="55">
        <f t="shared" si="19"/>
        <v>0</v>
      </c>
      <c r="AT46" s="54">
        <f>County!AE2841</f>
        <v>0</v>
      </c>
      <c r="AU46" s="55">
        <f t="shared" si="20"/>
        <v>0</v>
      </c>
      <c r="AV46" s="54">
        <f>County!AF2841</f>
        <v>0</v>
      </c>
      <c r="AW46" s="55">
        <f t="shared" si="21"/>
        <v>0</v>
      </c>
      <c r="AX46" s="62"/>
      <c r="AY46" s="51" t="str">
        <f t="shared" si="26"/>
        <v>Texas</v>
      </c>
      <c r="AZ46" s="51" t="s">
        <v>3776</v>
      </c>
      <c r="BA46" s="51">
        <f t="shared" si="27"/>
        <v>34</v>
      </c>
      <c r="BB46" s="52">
        <f>RANK(R46,(L46:Q46,R46:Y46,AD46:AW46))</f>
        <v>3</v>
      </c>
      <c r="BC46" s="52">
        <f>RANK(T46,(L46:Q46,R46:Y46,AD46:AW46))</f>
        <v>5</v>
      </c>
      <c r="BD46" s="52">
        <f>RANK(X46,(L46:Q46,R46:Y46,AD46:AW46))</f>
        <v>15</v>
      </c>
      <c r="BE46" s="52">
        <f>RANK(V46,(L46:Q46,R46:Y46,AD46:AW46))</f>
        <v>6</v>
      </c>
      <c r="BG46" s="51">
        <v>48</v>
      </c>
    </row>
    <row r="47" spans="1:59" s="38" customFormat="1">
      <c r="A47" s="38" t="s">
        <v>5078</v>
      </c>
      <c r="B47" s="38">
        <f t="shared" si="22"/>
        <v>5</v>
      </c>
      <c r="C47" s="41">
        <f t="shared" si="28"/>
        <v>927844</v>
      </c>
      <c r="D47" s="40">
        <v>5</v>
      </c>
      <c r="E47" s="40"/>
      <c r="F47" s="40"/>
      <c r="G47" s="93">
        <f t="shared" si="29"/>
        <v>2</v>
      </c>
      <c r="H47" s="93">
        <f t="shared" si="30"/>
        <v>1</v>
      </c>
      <c r="I47" s="93">
        <f t="shared" si="31"/>
        <v>3</v>
      </c>
      <c r="J47" s="1">
        <f t="shared" si="23"/>
        <v>422543</v>
      </c>
      <c r="K47" s="42">
        <f t="shared" si="24"/>
        <v>0.45540306344601034</v>
      </c>
      <c r="L47" s="41">
        <f>County!N2872</f>
        <v>241199</v>
      </c>
      <c r="M47" s="42">
        <f t="shared" si="25"/>
        <v>0.25995641508701894</v>
      </c>
      <c r="N47" s="79">
        <f>County!O2872</f>
        <v>663742</v>
      </c>
      <c r="O47" s="80">
        <f t="shared" si="4"/>
        <v>0.71535947853302928</v>
      </c>
      <c r="P47" s="79">
        <f>County!P2872</f>
        <v>11305</v>
      </c>
      <c r="Q47" s="80">
        <f t="shared" si="5"/>
        <v>1.2184160268320967E-2</v>
      </c>
      <c r="R47" s="79">
        <f>County!Q2872</f>
        <v>3375</v>
      </c>
      <c r="S47" s="80">
        <f t="shared" si="6"/>
        <v>3.6374649186716734E-3</v>
      </c>
      <c r="T47" s="79">
        <f>County!R2872</f>
        <v>6841</v>
      </c>
      <c r="U47" s="80">
        <f t="shared" si="7"/>
        <v>7.3730066692245678E-3</v>
      </c>
      <c r="V47" s="79">
        <f>County!S2872</f>
        <v>39</v>
      </c>
      <c r="W47" s="80">
        <f t="shared" si="8"/>
        <v>4.2032927949094891E-5</v>
      </c>
      <c r="X47" s="79">
        <f>County!T2872</f>
        <v>393</v>
      </c>
      <c r="Y47" s="80">
        <f t="shared" si="9"/>
        <v>4.2356258164087928E-4</v>
      </c>
      <c r="Z47" s="79">
        <f>County!U2872</f>
        <v>0</v>
      </c>
      <c r="AA47" s="80">
        <f t="shared" si="10"/>
        <v>0</v>
      </c>
      <c r="AB47" s="79">
        <f>County!V2872</f>
        <v>0</v>
      </c>
      <c r="AC47" s="80">
        <f t="shared" si="11"/>
        <v>0</v>
      </c>
      <c r="AD47" s="79">
        <f>County!W2872</f>
        <v>4</v>
      </c>
      <c r="AE47" s="80">
        <f t="shared" si="12"/>
        <v>4.3110695332405019E-6</v>
      </c>
      <c r="AF47" s="79">
        <f>County!X2872</f>
        <v>0</v>
      </c>
      <c r="AG47" s="80">
        <f t="shared" si="13"/>
        <v>0</v>
      </c>
      <c r="AH47" s="41">
        <f>County!Y2872</f>
        <v>0</v>
      </c>
      <c r="AI47" s="42">
        <f t="shared" si="14"/>
        <v>0</v>
      </c>
      <c r="AJ47" s="41">
        <f>County!Z2872</f>
        <v>0</v>
      </c>
      <c r="AK47" s="42">
        <f t="shared" si="15"/>
        <v>0</v>
      </c>
      <c r="AL47" s="41">
        <f>County!AA2872</f>
        <v>0</v>
      </c>
      <c r="AM47" s="42">
        <f t="shared" si="16"/>
        <v>0</v>
      </c>
      <c r="AN47" s="41">
        <f>County!AB2872</f>
        <v>946</v>
      </c>
      <c r="AO47" s="42">
        <f t="shared" si="17"/>
        <v>1.0195679446113786E-3</v>
      </c>
      <c r="AP47" s="41">
        <f>County!AC2872</f>
        <v>0</v>
      </c>
      <c r="AQ47" s="42">
        <f t="shared" si="18"/>
        <v>0</v>
      </c>
      <c r="AR47" s="41">
        <f>County!AD2872</f>
        <v>0</v>
      </c>
      <c r="AS47" s="42">
        <f t="shared" si="19"/>
        <v>0</v>
      </c>
      <c r="AT47" s="41">
        <f>County!AE2872</f>
        <v>0</v>
      </c>
      <c r="AU47" s="42">
        <f t="shared" si="20"/>
        <v>0</v>
      </c>
      <c r="AV47" s="41">
        <f>County!AF2872</f>
        <v>0</v>
      </c>
      <c r="AW47" s="42">
        <f t="shared" si="21"/>
        <v>0</v>
      </c>
      <c r="AX47" s="63"/>
      <c r="AY47" s="38" t="str">
        <f t="shared" si="26"/>
        <v>Utah</v>
      </c>
      <c r="AZ47" s="38" t="s">
        <v>4597</v>
      </c>
      <c r="BA47" s="38">
        <f t="shared" si="27"/>
        <v>5</v>
      </c>
      <c r="BB47" s="39">
        <f>RANK(R47,(L47:Q47,R47:Y47,AD47:AW47))</f>
        <v>5</v>
      </c>
      <c r="BC47" s="39">
        <f>RANK(T47,(L47:Q47,R47:Y47,AD47:AW47))</f>
        <v>4</v>
      </c>
      <c r="BD47" s="39">
        <f>RANK(X47,(L47:Q47,R47:Y47,AD47:AW47))</f>
        <v>7</v>
      </c>
      <c r="BE47" s="39">
        <f>RANK(V47,(L47:Q47,R47:Y47,AD47:AW47))</f>
        <v>8</v>
      </c>
      <c r="BG47" s="38">
        <v>49</v>
      </c>
    </row>
    <row r="48" spans="1:59" s="51" customFormat="1">
      <c r="A48" s="51" t="s">
        <v>5017</v>
      </c>
      <c r="B48" s="51">
        <f t="shared" si="22"/>
        <v>3</v>
      </c>
      <c r="C48" s="54">
        <f t="shared" si="28"/>
        <v>312309</v>
      </c>
      <c r="D48" s="53"/>
      <c r="E48" s="53">
        <v>3</v>
      </c>
      <c r="F48" s="53"/>
      <c r="G48" s="92">
        <f t="shared" si="29"/>
        <v>1</v>
      </c>
      <c r="H48" s="92">
        <f t="shared" si="30"/>
        <v>2</v>
      </c>
      <c r="I48" s="92">
        <f t="shared" si="31"/>
        <v>3</v>
      </c>
      <c r="J48" s="54">
        <f t="shared" si="23"/>
        <v>62887</v>
      </c>
      <c r="K48" s="55">
        <f t="shared" si="24"/>
        <v>0.20136147213176694</v>
      </c>
      <c r="L48" s="54">
        <f>County!N2888</f>
        <v>184067</v>
      </c>
      <c r="M48" s="55">
        <f t="shared" si="25"/>
        <v>0.58937462577127142</v>
      </c>
      <c r="N48" s="78">
        <f>County!O2888</f>
        <v>121180</v>
      </c>
      <c r="O48" s="119">
        <f t="shared" si="4"/>
        <v>0.38801315363950445</v>
      </c>
      <c r="P48" s="78">
        <f>County!P2888</f>
        <v>4494</v>
      </c>
      <c r="Q48" s="119">
        <f t="shared" si="5"/>
        <v>1.4389594920415357E-2</v>
      </c>
      <c r="R48" s="78">
        <f>County!Q2888</f>
        <v>1102</v>
      </c>
      <c r="S48" s="119">
        <f t="shared" si="6"/>
        <v>3.528556653826819E-3</v>
      </c>
      <c r="T48" s="78">
        <f>County!R2888</f>
        <v>0</v>
      </c>
      <c r="U48" s="119">
        <f t="shared" si="7"/>
        <v>0</v>
      </c>
      <c r="V48" s="78">
        <f>County!S2888</f>
        <v>0</v>
      </c>
      <c r="W48" s="119">
        <f t="shared" si="8"/>
        <v>0</v>
      </c>
      <c r="X48" s="78">
        <f>County!T2888</f>
        <v>244</v>
      </c>
      <c r="Y48" s="119">
        <f t="shared" si="9"/>
        <v>7.8127751681827929E-4</v>
      </c>
      <c r="Z48" s="78">
        <f>County!U2888</f>
        <v>0</v>
      </c>
      <c r="AA48" s="119">
        <f t="shared" si="10"/>
        <v>0</v>
      </c>
      <c r="AB48" s="78">
        <f>County!V2888</f>
        <v>0</v>
      </c>
      <c r="AC48" s="119">
        <f t="shared" si="11"/>
        <v>0</v>
      </c>
      <c r="AD48" s="78">
        <f>County!W2888</f>
        <v>957</v>
      </c>
      <c r="AE48" s="119">
        <f t="shared" si="12"/>
        <v>3.0642728835864482E-3</v>
      </c>
      <c r="AF48" s="78">
        <f>County!X2888</f>
        <v>0</v>
      </c>
      <c r="AG48" s="119">
        <f t="shared" si="13"/>
        <v>0</v>
      </c>
      <c r="AH48" s="54">
        <f>County!Y2888</f>
        <v>265</v>
      </c>
      <c r="AI48" s="55">
        <f t="shared" si="14"/>
        <v>8.4851861457722964E-4</v>
      </c>
      <c r="AJ48" s="54">
        <f>County!Z2888</f>
        <v>0</v>
      </c>
      <c r="AK48" s="55">
        <f t="shared" si="15"/>
        <v>0</v>
      </c>
      <c r="AL48" s="54">
        <f>County!AA2888</f>
        <v>0</v>
      </c>
      <c r="AM48" s="55">
        <f t="shared" si="16"/>
        <v>0</v>
      </c>
      <c r="AN48" s="54">
        <f>County!AB2888</f>
        <v>0</v>
      </c>
      <c r="AO48" s="55">
        <f t="shared" si="17"/>
        <v>0</v>
      </c>
      <c r="AP48" s="54">
        <f>County!AC2888</f>
        <v>0</v>
      </c>
      <c r="AQ48" s="55">
        <f t="shared" si="18"/>
        <v>0</v>
      </c>
      <c r="AR48" s="54">
        <f>County!AD2888</f>
        <v>0</v>
      </c>
      <c r="AS48" s="55">
        <f t="shared" si="19"/>
        <v>0</v>
      </c>
      <c r="AT48" s="54">
        <f>County!AE2888</f>
        <v>0</v>
      </c>
      <c r="AU48" s="55">
        <f t="shared" si="20"/>
        <v>0</v>
      </c>
      <c r="AV48" s="54">
        <f>County!AF2888</f>
        <v>0</v>
      </c>
      <c r="AW48" s="55">
        <f t="shared" si="21"/>
        <v>0</v>
      </c>
      <c r="AX48" s="62"/>
      <c r="AY48" s="51" t="str">
        <f t="shared" si="26"/>
        <v>Vermont</v>
      </c>
      <c r="AZ48" s="51" t="s">
        <v>3400</v>
      </c>
      <c r="BA48" s="51">
        <f t="shared" si="27"/>
        <v>3</v>
      </c>
      <c r="BB48" s="52">
        <f>RANK(R48,(L48:Q48,R48:Y48,AD48:AW48))</f>
        <v>4</v>
      </c>
      <c r="BC48" s="52">
        <f>RANK(T48,(L48:Q48,R48:Y48,AD48:AW48))</f>
        <v>15</v>
      </c>
      <c r="BD48" s="52">
        <f>RANK(X48,(L48:Q48,R48:Y48,AD48:AW48))</f>
        <v>7</v>
      </c>
      <c r="BE48" s="52">
        <f>RANK(V48,(L48:Q48,R48:Y48,AD48:AW48))</f>
        <v>15</v>
      </c>
      <c r="BG48" s="51">
        <v>50</v>
      </c>
    </row>
    <row r="49" spans="1:59" s="38" customFormat="1">
      <c r="A49" s="38" t="s">
        <v>2886</v>
      </c>
      <c r="B49" s="38">
        <f t="shared" si="22"/>
        <v>13</v>
      </c>
      <c r="C49" s="41">
        <f t="shared" si="28"/>
        <v>3198367</v>
      </c>
      <c r="D49" s="40">
        <v>13</v>
      </c>
      <c r="E49" s="40"/>
      <c r="F49" s="40"/>
      <c r="G49" s="93">
        <f t="shared" si="29"/>
        <v>2</v>
      </c>
      <c r="H49" s="93">
        <f t="shared" si="30"/>
        <v>1</v>
      </c>
      <c r="I49" s="93">
        <f t="shared" si="31"/>
        <v>6</v>
      </c>
      <c r="J49" s="1">
        <f t="shared" si="23"/>
        <v>262217</v>
      </c>
      <c r="K49" s="42">
        <f t="shared" si="24"/>
        <v>8.1984650291852063E-2</v>
      </c>
      <c r="L49" s="41">
        <f>County!N3024</f>
        <v>1454742</v>
      </c>
      <c r="M49" s="42">
        <f t="shared" si="25"/>
        <v>0.45483898501954279</v>
      </c>
      <c r="N49" s="79">
        <f>County!O3024</f>
        <v>1716959</v>
      </c>
      <c r="O49" s="80">
        <f t="shared" si="4"/>
        <v>0.53682363531139488</v>
      </c>
      <c r="P49" s="79">
        <f>County!P3024</f>
        <v>2393</v>
      </c>
      <c r="Q49" s="80">
        <f t="shared" si="5"/>
        <v>7.4819431291030703E-4</v>
      </c>
      <c r="R49" s="79">
        <f>County!Q3024</f>
        <v>11032</v>
      </c>
      <c r="S49" s="80">
        <f t="shared" si="6"/>
        <v>3.4492602005961165E-3</v>
      </c>
      <c r="T49" s="79">
        <f>County!R3024</f>
        <v>10161</v>
      </c>
      <c r="U49" s="80">
        <f t="shared" si="7"/>
        <v>3.1769337289935771E-3</v>
      </c>
      <c r="V49" s="79">
        <f>County!S3024</f>
        <v>104</v>
      </c>
      <c r="W49" s="80">
        <f t="shared" si="8"/>
        <v>3.2516593624183845E-5</v>
      </c>
      <c r="X49" s="79">
        <f>County!T3024</f>
        <v>0</v>
      </c>
      <c r="Y49" s="80">
        <f t="shared" si="9"/>
        <v>0</v>
      </c>
      <c r="Z49" s="79">
        <f>County!U3024</f>
        <v>23</v>
      </c>
      <c r="AA49" s="80">
        <f t="shared" si="10"/>
        <v>7.1911697438098879E-6</v>
      </c>
      <c r="AB49" s="79">
        <f>County!V3024</f>
        <v>0</v>
      </c>
      <c r="AC49" s="80">
        <f t="shared" si="11"/>
        <v>0</v>
      </c>
      <c r="AD49" s="79">
        <f>County!W3024</f>
        <v>2953</v>
      </c>
      <c r="AE49" s="80">
        <f t="shared" si="12"/>
        <v>9.2328366319437388E-4</v>
      </c>
      <c r="AF49" s="79">
        <f>County!X3024</f>
        <v>0</v>
      </c>
      <c r="AG49" s="80">
        <f t="shared" si="13"/>
        <v>0</v>
      </c>
      <c r="AH49" s="41">
        <f>County!Y3024</f>
        <v>0</v>
      </c>
      <c r="AI49" s="42">
        <f t="shared" si="14"/>
        <v>0</v>
      </c>
      <c r="AJ49" s="41">
        <f>County!Z3024</f>
        <v>0</v>
      </c>
      <c r="AK49" s="42">
        <f t="shared" si="15"/>
        <v>0</v>
      </c>
      <c r="AL49" s="41">
        <f>County!AA3024</f>
        <v>0</v>
      </c>
      <c r="AM49" s="42">
        <f t="shared" si="16"/>
        <v>0</v>
      </c>
      <c r="AN49" s="41">
        <f>County!AB3024</f>
        <v>0</v>
      </c>
      <c r="AO49" s="42">
        <f t="shared" si="17"/>
        <v>0</v>
      </c>
      <c r="AP49" s="41">
        <f>County!AC3024</f>
        <v>0</v>
      </c>
      <c r="AQ49" s="42">
        <f t="shared" si="18"/>
        <v>0</v>
      </c>
      <c r="AR49" s="41">
        <f>County!AD3024</f>
        <v>0</v>
      </c>
      <c r="AS49" s="42">
        <f t="shared" si="19"/>
        <v>0</v>
      </c>
      <c r="AT49" s="41">
        <f>County!AE3024</f>
        <v>0</v>
      </c>
      <c r="AU49" s="42">
        <f t="shared" si="20"/>
        <v>0</v>
      </c>
      <c r="AV49" s="41">
        <f>County!AF3024</f>
        <v>0</v>
      </c>
      <c r="AW49" s="42">
        <f t="shared" si="21"/>
        <v>0</v>
      </c>
      <c r="AX49" s="63"/>
      <c r="AY49" s="38" t="str">
        <f t="shared" si="26"/>
        <v>Virginia</v>
      </c>
      <c r="AZ49" s="38" t="s">
        <v>4105</v>
      </c>
      <c r="BA49" s="38">
        <f t="shared" si="27"/>
        <v>13</v>
      </c>
      <c r="BB49" s="39">
        <f>RANK(R49,(L49:Q49,R49:Y49,AD49:AW49))</f>
        <v>3</v>
      </c>
      <c r="BC49" s="39">
        <f>RANK(T49,(L49:Q49,R49:Y49,AD49:AW49))</f>
        <v>4</v>
      </c>
      <c r="BD49" s="39">
        <f>RANK(X49,(L49:Q49,R49:Y49,AD49:AW49))</f>
        <v>15</v>
      </c>
      <c r="BE49" s="39">
        <f>RANK(V49,(L49:Q49,R49:Y49,AD49:AW49))</f>
        <v>7</v>
      </c>
      <c r="BG49" s="38">
        <v>51</v>
      </c>
    </row>
    <row r="50" spans="1:59" s="51" customFormat="1">
      <c r="A50" s="51" t="s">
        <v>3830</v>
      </c>
      <c r="B50" s="51">
        <f t="shared" si="22"/>
        <v>11</v>
      </c>
      <c r="C50" s="54">
        <f t="shared" si="28"/>
        <v>2859084</v>
      </c>
      <c r="D50" s="53"/>
      <c r="E50" s="53">
        <v>11</v>
      </c>
      <c r="F50" s="53"/>
      <c r="G50" s="92">
        <f t="shared" si="29"/>
        <v>1</v>
      </c>
      <c r="H50" s="92">
        <f t="shared" si="30"/>
        <v>2</v>
      </c>
      <c r="I50" s="92">
        <f t="shared" si="31"/>
        <v>3</v>
      </c>
      <c r="J50" s="54">
        <f t="shared" si="23"/>
        <v>205307</v>
      </c>
      <c r="K50" s="55">
        <f t="shared" si="24"/>
        <v>7.1808663194225839E-2</v>
      </c>
      <c r="L50" s="54">
        <f>County!N3065</f>
        <v>1510201</v>
      </c>
      <c r="M50" s="55">
        <f t="shared" si="25"/>
        <v>0.52821148311836941</v>
      </c>
      <c r="N50" s="78">
        <f>County!O3065</f>
        <v>1304894</v>
      </c>
      <c r="O50" s="119">
        <f t="shared" si="4"/>
        <v>0.45640281992414355</v>
      </c>
      <c r="P50" s="78">
        <f>County!P3065</f>
        <v>23283</v>
      </c>
      <c r="Q50" s="119">
        <f t="shared" si="5"/>
        <v>8.143517294350219E-3</v>
      </c>
      <c r="R50" s="78">
        <f>County!Q3065</f>
        <v>11955</v>
      </c>
      <c r="S50" s="119">
        <f t="shared" si="6"/>
        <v>4.1814091506230666E-3</v>
      </c>
      <c r="T50" s="78">
        <f>County!R3065</f>
        <v>3922</v>
      </c>
      <c r="U50" s="119">
        <f t="shared" si="7"/>
        <v>1.3717680208066639E-3</v>
      </c>
      <c r="V50" s="78">
        <f>County!S3065</f>
        <v>2974</v>
      </c>
      <c r="W50" s="119">
        <f t="shared" si="8"/>
        <v>1.0401932926769552E-3</v>
      </c>
      <c r="X50" s="78">
        <f>County!T3065</f>
        <v>547</v>
      </c>
      <c r="Y50" s="119">
        <f t="shared" si="9"/>
        <v>1.9132001718032769E-4</v>
      </c>
      <c r="Z50" s="78">
        <f>County!U3065</f>
        <v>0</v>
      </c>
      <c r="AA50" s="119">
        <f t="shared" si="10"/>
        <v>0</v>
      </c>
      <c r="AB50" s="78">
        <f>County!V3065</f>
        <v>231</v>
      </c>
      <c r="AC50" s="119">
        <f t="shared" si="11"/>
        <v>8.0795107803758123E-5</v>
      </c>
      <c r="AD50" s="78">
        <f>County!W3065</f>
        <v>0</v>
      </c>
      <c r="AE50" s="119">
        <f t="shared" si="12"/>
        <v>0</v>
      </c>
      <c r="AF50" s="78">
        <f>County!X3065</f>
        <v>0</v>
      </c>
      <c r="AG50" s="119">
        <f t="shared" si="13"/>
        <v>0</v>
      </c>
      <c r="AH50" s="54">
        <f>County!Y3065</f>
        <v>1077</v>
      </c>
      <c r="AI50" s="55">
        <f t="shared" si="14"/>
        <v>3.766940740460931E-4</v>
      </c>
      <c r="AJ50" s="54">
        <f>County!Z3065</f>
        <v>0</v>
      </c>
      <c r="AK50" s="55">
        <f t="shared" si="15"/>
        <v>0</v>
      </c>
      <c r="AL50" s="54">
        <f>County!AA3065</f>
        <v>0</v>
      </c>
      <c r="AM50" s="55">
        <f t="shared" si="16"/>
        <v>0</v>
      </c>
      <c r="AN50" s="54">
        <f>County!AB3065</f>
        <v>0</v>
      </c>
      <c r="AO50" s="55">
        <f t="shared" si="17"/>
        <v>0</v>
      </c>
      <c r="AP50" s="54">
        <f>County!AC3065</f>
        <v>0</v>
      </c>
      <c r="AQ50" s="55">
        <f t="shared" si="18"/>
        <v>0</v>
      </c>
      <c r="AR50" s="54">
        <f>County!AD3065</f>
        <v>0</v>
      </c>
      <c r="AS50" s="55">
        <f t="shared" si="19"/>
        <v>0</v>
      </c>
      <c r="AT50" s="54">
        <f>County!AE3065</f>
        <v>0</v>
      </c>
      <c r="AU50" s="55">
        <f t="shared" si="20"/>
        <v>0</v>
      </c>
      <c r="AV50" s="54">
        <f>County!AF3065</f>
        <v>0</v>
      </c>
      <c r="AW50" s="55">
        <f t="shared" si="21"/>
        <v>0</v>
      </c>
      <c r="AX50" s="62"/>
      <c r="AY50" s="51" t="str">
        <f t="shared" si="26"/>
        <v>Washington</v>
      </c>
      <c r="AZ50" s="51" t="s">
        <v>5215</v>
      </c>
      <c r="BA50" s="51">
        <f t="shared" si="27"/>
        <v>11</v>
      </c>
      <c r="BB50" s="52">
        <f>RANK(R50,(L50:Q50,R50:Y50,AD50:AW50))</f>
        <v>4</v>
      </c>
      <c r="BC50" s="52">
        <f>RANK(T50,(L50:Q50,R50:Y50,AD50:AW50))</f>
        <v>5</v>
      </c>
      <c r="BD50" s="52">
        <f>RANK(X50,(L50:Q50,R50:Y50,AD50:AW50))</f>
        <v>8</v>
      </c>
      <c r="BE50" s="52">
        <f>RANK(V50,(L50:Q50,R50:Y50,AD50:AW50))</f>
        <v>6</v>
      </c>
      <c r="BG50" s="51">
        <v>53</v>
      </c>
    </row>
    <row r="51" spans="1:59" s="38" customFormat="1">
      <c r="A51" s="38" t="s">
        <v>3407</v>
      </c>
      <c r="B51" s="38">
        <f t="shared" si="22"/>
        <v>5</v>
      </c>
      <c r="C51" s="41">
        <f t="shared" si="28"/>
        <v>755887</v>
      </c>
      <c r="D51" s="40">
        <v>5</v>
      </c>
      <c r="E51" s="40"/>
      <c r="F51" s="40"/>
      <c r="G51" s="93">
        <f t="shared" si="29"/>
        <v>2</v>
      </c>
      <c r="H51" s="93">
        <f t="shared" si="30"/>
        <v>1</v>
      </c>
      <c r="I51" s="93">
        <f t="shared" si="31"/>
        <v>3</v>
      </c>
      <c r="J51" s="1">
        <f t="shared" si="23"/>
        <v>97237</v>
      </c>
      <c r="K51" s="42">
        <f t="shared" si="24"/>
        <v>0.12863959824682789</v>
      </c>
      <c r="L51" s="41">
        <f>County!N3122</f>
        <v>326541</v>
      </c>
      <c r="M51" s="42">
        <f t="shared" si="25"/>
        <v>0.43199711067924174</v>
      </c>
      <c r="N51" s="79">
        <f>County!O3122</f>
        <v>423778</v>
      </c>
      <c r="O51" s="80">
        <f t="shared" si="4"/>
        <v>0.56063670892606965</v>
      </c>
      <c r="P51" s="79">
        <f>County!P3122</f>
        <v>4063</v>
      </c>
      <c r="Q51" s="80">
        <f t="shared" si="5"/>
        <v>5.3751420516558691E-3</v>
      </c>
      <c r="R51" s="79">
        <f>County!Q3122</f>
        <v>1405</v>
      </c>
      <c r="S51" s="80">
        <f t="shared" si="6"/>
        <v>1.8587434365189505E-3</v>
      </c>
      <c r="T51" s="79">
        <f>County!R3122</f>
        <v>82</v>
      </c>
      <c r="U51" s="80">
        <f t="shared" si="7"/>
        <v>1.0848182334131954E-4</v>
      </c>
      <c r="V51" s="79">
        <f>County!S3122</f>
        <v>5</v>
      </c>
      <c r="W51" s="80">
        <f t="shared" si="8"/>
        <v>6.6147453256902153E-6</v>
      </c>
      <c r="X51" s="79">
        <f>County!T3122</f>
        <v>0</v>
      </c>
      <c r="Y51" s="80">
        <f t="shared" si="9"/>
        <v>0</v>
      </c>
      <c r="Z51" s="79">
        <f>County!U3122</f>
        <v>0</v>
      </c>
      <c r="AA51" s="80">
        <f t="shared" si="10"/>
        <v>0</v>
      </c>
      <c r="AB51" s="79">
        <f>County!V3122</f>
        <v>0</v>
      </c>
      <c r="AC51" s="80">
        <f t="shared" si="11"/>
        <v>0</v>
      </c>
      <c r="AD51" s="79">
        <f>County!W3122</f>
        <v>13</v>
      </c>
      <c r="AE51" s="80">
        <f t="shared" si="12"/>
        <v>1.7198337846794561E-5</v>
      </c>
      <c r="AF51" s="79">
        <f>County!X3122</f>
        <v>0</v>
      </c>
      <c r="AG51" s="80">
        <f t="shared" si="13"/>
        <v>0</v>
      </c>
      <c r="AH51" s="41">
        <f>County!Y3122</f>
        <v>0</v>
      </c>
      <c r="AI51" s="42">
        <f t="shared" si="14"/>
        <v>0</v>
      </c>
      <c r="AJ51" s="41">
        <f>County!Z3122</f>
        <v>0</v>
      </c>
      <c r="AK51" s="42">
        <f t="shared" si="15"/>
        <v>0</v>
      </c>
      <c r="AL51" s="41">
        <f>County!AA3122</f>
        <v>0</v>
      </c>
      <c r="AM51" s="42">
        <f t="shared" si="16"/>
        <v>0</v>
      </c>
      <c r="AN51" s="41">
        <f>County!AB3122</f>
        <v>0</v>
      </c>
      <c r="AO51" s="42">
        <f t="shared" si="17"/>
        <v>0</v>
      </c>
      <c r="AP51" s="41">
        <f>County!AC3122</f>
        <v>0</v>
      </c>
      <c r="AQ51" s="42">
        <f t="shared" si="18"/>
        <v>0</v>
      </c>
      <c r="AR51" s="41">
        <f>County!AD3122</f>
        <v>0</v>
      </c>
      <c r="AS51" s="42">
        <f t="shared" si="19"/>
        <v>0</v>
      </c>
      <c r="AT51" s="41">
        <f>County!AE3122</f>
        <v>0</v>
      </c>
      <c r="AU51" s="42">
        <f t="shared" si="20"/>
        <v>0</v>
      </c>
      <c r="AV51" s="41">
        <f>County!AF3122</f>
        <v>0</v>
      </c>
      <c r="AW51" s="42">
        <f t="shared" si="21"/>
        <v>0</v>
      </c>
      <c r="AX51" s="63"/>
      <c r="AY51" s="38" t="str">
        <f t="shared" si="26"/>
        <v>West Virginia</v>
      </c>
      <c r="AZ51" s="38" t="s">
        <v>3408</v>
      </c>
      <c r="BA51" s="38">
        <f t="shared" si="27"/>
        <v>5</v>
      </c>
      <c r="BB51" s="39">
        <f>RANK(R51,(L51:Q51,R51:Y51,AD51:AW51))</f>
        <v>4</v>
      </c>
      <c r="BC51" s="39">
        <f>RANK(T51,(L51:Q51,R51:Y51,AD51:AW51))</f>
        <v>5</v>
      </c>
      <c r="BD51" s="39">
        <f>RANK(X51,(L51:Q51,R51:Y51,AD51:AW51))</f>
        <v>15</v>
      </c>
      <c r="BE51" s="39">
        <f>RANK(V51,(L51:Q51,R51:Y51,AD51:AW51))</f>
        <v>7</v>
      </c>
      <c r="BG51" s="38">
        <v>54</v>
      </c>
    </row>
    <row r="52" spans="1:59" s="51" customFormat="1">
      <c r="A52" s="51" t="s">
        <v>3051</v>
      </c>
      <c r="B52" s="51">
        <f t="shared" si="22"/>
        <v>10</v>
      </c>
      <c r="C52" s="54">
        <f t="shared" si="28"/>
        <v>2997007</v>
      </c>
      <c r="D52" s="53"/>
      <c r="E52" s="53">
        <v>10</v>
      </c>
      <c r="F52" s="53"/>
      <c r="G52" s="92">
        <f t="shared" si="29"/>
        <v>1</v>
      </c>
      <c r="H52" s="92">
        <f t="shared" si="30"/>
        <v>2</v>
      </c>
      <c r="I52" s="92">
        <f t="shared" si="31"/>
        <v>3</v>
      </c>
      <c r="J52" s="54">
        <f t="shared" si="23"/>
        <v>11384</v>
      </c>
      <c r="K52" s="55">
        <f t="shared" si="24"/>
        <v>3.7984562598619223E-3</v>
      </c>
      <c r="L52" s="54">
        <f>County!N3196</f>
        <v>1489504</v>
      </c>
      <c r="M52" s="55">
        <f t="shared" si="25"/>
        <v>0.49699717084411216</v>
      </c>
      <c r="N52" s="78">
        <f>County!O3196</f>
        <v>1478120</v>
      </c>
      <c r="O52" s="119">
        <f t="shared" si="4"/>
        <v>0.49319871458425024</v>
      </c>
      <c r="P52" s="78">
        <f>County!P3196</f>
        <v>16390</v>
      </c>
      <c r="Q52" s="119">
        <f t="shared" si="5"/>
        <v>5.4687893621870086E-3</v>
      </c>
      <c r="R52" s="78">
        <f>County!Q3196</f>
        <v>6464</v>
      </c>
      <c r="S52" s="119">
        <f t="shared" si="6"/>
        <v>2.1568184525428201E-3</v>
      </c>
      <c r="T52" s="78">
        <f>County!R3196</f>
        <v>869</v>
      </c>
      <c r="U52" s="119">
        <f t="shared" si="7"/>
        <v>2.8995594604884137E-4</v>
      </c>
      <c r="V52" s="78">
        <f>County!S3196</f>
        <v>2661</v>
      </c>
      <c r="W52" s="119">
        <f t="shared" si="8"/>
        <v>8.878858140805143E-4</v>
      </c>
      <c r="X52" s="78">
        <f>County!T3196</f>
        <v>411</v>
      </c>
      <c r="Y52" s="119">
        <f t="shared" si="9"/>
        <v>1.37136816830925E-4</v>
      </c>
      <c r="Z52" s="78">
        <f>County!U3196</f>
        <v>471</v>
      </c>
      <c r="AA52" s="119">
        <f t="shared" si="10"/>
        <v>1.5715679009091404E-4</v>
      </c>
      <c r="AB52" s="78">
        <f>County!V3196</f>
        <v>0</v>
      </c>
      <c r="AC52" s="119">
        <f t="shared" si="11"/>
        <v>0</v>
      </c>
      <c r="AD52" s="78">
        <f>County!W3196</f>
        <v>2117</v>
      </c>
      <c r="AE52" s="119">
        <f t="shared" si="12"/>
        <v>7.0637138985661359E-4</v>
      </c>
      <c r="AF52" s="78">
        <f>County!X3196</f>
        <v>0</v>
      </c>
      <c r="AG52" s="119">
        <f t="shared" si="13"/>
        <v>0</v>
      </c>
      <c r="AH52" s="54">
        <f>County!Y3196</f>
        <v>0</v>
      </c>
      <c r="AI52" s="55">
        <f t="shared" si="14"/>
        <v>0</v>
      </c>
      <c r="AJ52" s="54">
        <f>County!Z3196</f>
        <v>0</v>
      </c>
      <c r="AK52" s="55">
        <f t="shared" si="15"/>
        <v>0</v>
      </c>
      <c r="AL52" s="54">
        <f>County!AA3196</f>
        <v>0</v>
      </c>
      <c r="AM52" s="55">
        <f t="shared" si="16"/>
        <v>0</v>
      </c>
      <c r="AN52" s="54">
        <f>County!AB3196</f>
        <v>0</v>
      </c>
      <c r="AO52" s="55">
        <f t="shared" si="17"/>
        <v>0</v>
      </c>
      <c r="AP52" s="54">
        <f>County!AC3196</f>
        <v>0</v>
      </c>
      <c r="AQ52" s="55">
        <f t="shared" si="18"/>
        <v>0</v>
      </c>
      <c r="AR52" s="54">
        <f>County!AD3196</f>
        <v>0</v>
      </c>
      <c r="AS52" s="55">
        <f t="shared" si="19"/>
        <v>0</v>
      </c>
      <c r="AT52" s="54">
        <f>County!AE3196</f>
        <v>0</v>
      </c>
      <c r="AU52" s="55">
        <f t="shared" si="20"/>
        <v>0</v>
      </c>
      <c r="AV52" s="54">
        <f>County!AF3196</f>
        <v>0</v>
      </c>
      <c r="AW52" s="55">
        <f t="shared" si="21"/>
        <v>0</v>
      </c>
      <c r="AX52" s="62"/>
      <c r="AY52" s="51" t="str">
        <f t="shared" si="26"/>
        <v>Wisconsin</v>
      </c>
      <c r="AZ52" s="51" t="s">
        <v>529</v>
      </c>
      <c r="BA52" s="51">
        <f t="shared" si="27"/>
        <v>10</v>
      </c>
      <c r="BB52" s="52">
        <f>RANK(R52,(L52:Q52,R52:Y52,AD52:AW52))</f>
        <v>4</v>
      </c>
      <c r="BC52" s="52">
        <f>RANK(T52,(L52:Q52,R52:Y52,AD52:AW52))</f>
        <v>7</v>
      </c>
      <c r="BD52" s="52">
        <f>RANK(X52,(L52:Q52,R52:Y52,AD52:AW52))</f>
        <v>8</v>
      </c>
      <c r="BE52" s="52">
        <f>RANK(V52,(L52:Q52,R52:Y52,AD52:AW52))</f>
        <v>5</v>
      </c>
      <c r="BG52" s="51">
        <v>55</v>
      </c>
    </row>
    <row r="53" spans="1:59" s="45" customFormat="1">
      <c r="A53" s="45" t="s">
        <v>2938</v>
      </c>
      <c r="B53" s="45">
        <f t="shared" si="22"/>
        <v>3</v>
      </c>
      <c r="C53" s="49">
        <f t="shared" si="28"/>
        <v>243428</v>
      </c>
      <c r="D53" s="48">
        <v>3</v>
      </c>
      <c r="E53" s="48"/>
      <c r="F53" s="48"/>
      <c r="G53" s="94">
        <f t="shared" si="29"/>
        <v>2</v>
      </c>
      <c r="H53" s="94">
        <f t="shared" si="30"/>
        <v>1</v>
      </c>
      <c r="I53" s="94">
        <f t="shared" si="31"/>
        <v>3</v>
      </c>
      <c r="J53" s="36">
        <f t="shared" si="23"/>
        <v>96853</v>
      </c>
      <c r="K53" s="50">
        <f t="shared" si="24"/>
        <v>0.39787123913436417</v>
      </c>
      <c r="L53" s="49">
        <f>County!N3221</f>
        <v>70776</v>
      </c>
      <c r="M53" s="50">
        <f t="shared" si="25"/>
        <v>0.29074716137831308</v>
      </c>
      <c r="N53" s="120">
        <f>County!O3221</f>
        <v>167629</v>
      </c>
      <c r="O53" s="121">
        <f t="shared" si="4"/>
        <v>0.68861840051267731</v>
      </c>
      <c r="P53" s="120">
        <f>County!P3221</f>
        <v>2741</v>
      </c>
      <c r="Q53" s="121">
        <f t="shared" si="5"/>
        <v>1.1260002957753422E-2</v>
      </c>
      <c r="R53" s="120">
        <f>County!Q3221</f>
        <v>1171</v>
      </c>
      <c r="S53" s="121">
        <f t="shared" si="6"/>
        <v>4.8104573015429614E-3</v>
      </c>
      <c r="T53" s="120">
        <f>County!R3221</f>
        <v>631</v>
      </c>
      <c r="U53" s="121">
        <f t="shared" si="7"/>
        <v>2.5921422350756694E-3</v>
      </c>
      <c r="V53" s="120">
        <f>County!S3221</f>
        <v>0</v>
      </c>
      <c r="W53" s="121">
        <f t="shared" si="8"/>
        <v>0</v>
      </c>
      <c r="X53" s="120">
        <f>County!T3221</f>
        <v>0</v>
      </c>
      <c r="Y53" s="121">
        <f t="shared" si="9"/>
        <v>0</v>
      </c>
      <c r="Z53" s="120">
        <f>County!U3221</f>
        <v>0</v>
      </c>
      <c r="AA53" s="121">
        <f t="shared" si="10"/>
        <v>0</v>
      </c>
      <c r="AB53" s="120">
        <f>County!V3221</f>
        <v>0</v>
      </c>
      <c r="AC53" s="121">
        <f t="shared" si="11"/>
        <v>0</v>
      </c>
      <c r="AD53" s="120">
        <f>County!W3221</f>
        <v>480</v>
      </c>
      <c r="AE53" s="121">
        <f t="shared" si="12"/>
        <v>1.9718356146375929E-3</v>
      </c>
      <c r="AF53" s="120">
        <f>County!X3221</f>
        <v>0</v>
      </c>
      <c r="AG53" s="121">
        <f t="shared" si="13"/>
        <v>0</v>
      </c>
      <c r="AH53" s="49">
        <f>County!Y3221</f>
        <v>0</v>
      </c>
      <c r="AI53" s="50">
        <f t="shared" si="14"/>
        <v>0</v>
      </c>
      <c r="AJ53" s="49">
        <f>County!Z3221</f>
        <v>0</v>
      </c>
      <c r="AK53" s="50">
        <f t="shared" si="15"/>
        <v>0</v>
      </c>
      <c r="AL53" s="49">
        <f>County!AA3221</f>
        <v>0</v>
      </c>
      <c r="AM53" s="50">
        <f t="shared" si="16"/>
        <v>0</v>
      </c>
      <c r="AN53" s="49">
        <f>County!AB3221</f>
        <v>0</v>
      </c>
      <c r="AO53" s="50">
        <f t="shared" si="17"/>
        <v>0</v>
      </c>
      <c r="AP53" s="49">
        <f>County!AC3221</f>
        <v>0</v>
      </c>
      <c r="AQ53" s="50">
        <f t="shared" si="18"/>
        <v>0</v>
      </c>
      <c r="AR53" s="49">
        <f>County!AD3221</f>
        <v>0</v>
      </c>
      <c r="AS53" s="50">
        <f t="shared" si="19"/>
        <v>0</v>
      </c>
      <c r="AT53" s="49">
        <f>County!AE3221</f>
        <v>0</v>
      </c>
      <c r="AU53" s="50">
        <f t="shared" si="20"/>
        <v>0</v>
      </c>
      <c r="AV53" s="49">
        <f>County!AF3221</f>
        <v>0</v>
      </c>
      <c r="AW53" s="50">
        <f t="shared" si="21"/>
        <v>0</v>
      </c>
      <c r="AX53" s="64"/>
      <c r="AY53" s="45" t="str">
        <f t="shared" si="26"/>
        <v>Wyoming</v>
      </c>
      <c r="AZ53" s="45" t="s">
        <v>3033</v>
      </c>
      <c r="BA53" s="45">
        <f t="shared" si="27"/>
        <v>3</v>
      </c>
      <c r="BB53" s="46">
        <f>RANK(R53,(L53:Q53,R53:Y53,AD53:AW53))</f>
        <v>4</v>
      </c>
      <c r="BC53" s="46">
        <f>RANK(T53,(L53:Q53,R53:Y53,AD53:AW53))</f>
        <v>5</v>
      </c>
      <c r="BD53" s="46">
        <f>RANK(X53,(L53:Q53,R53:Y53,AD53:AW53))</f>
        <v>13</v>
      </c>
      <c r="BE53" s="46">
        <f>RANK(V53,(L53:Q53,R53:Y53,AD53:AW53))</f>
        <v>13</v>
      </c>
      <c r="BG53" s="45">
        <v>56</v>
      </c>
    </row>
    <row r="54" spans="1:59" s="51" customFormat="1">
      <c r="A54" s="47" t="s">
        <v>3931</v>
      </c>
      <c r="B54" s="88">
        <f t="shared" si="22"/>
        <v>538</v>
      </c>
      <c r="C54" s="54">
        <f t="shared" si="28"/>
        <v>122294181</v>
      </c>
      <c r="D54" s="53">
        <f>SUM(D3:D53)</f>
        <v>286</v>
      </c>
      <c r="E54" s="53">
        <f>SUM(E3:E53)</f>
        <v>252</v>
      </c>
      <c r="F54" s="53">
        <f>SUM(F3:F53)</f>
        <v>0</v>
      </c>
      <c r="G54" s="92">
        <f t="shared" si="29"/>
        <v>2</v>
      </c>
      <c r="H54" s="92">
        <f t="shared" si="30"/>
        <v>1</v>
      </c>
      <c r="I54" s="92">
        <f t="shared" si="31"/>
        <v>3</v>
      </c>
      <c r="J54" s="54">
        <f>ABS(N54-L54)</f>
        <v>3012451</v>
      </c>
      <c r="K54" s="55">
        <f t="shared" si="24"/>
        <v>2.4632823699109609E-2</v>
      </c>
      <c r="L54" s="54">
        <f>SUM(L3:L53)</f>
        <v>59027122</v>
      </c>
      <c r="M54" s="55">
        <f t="shared" si="25"/>
        <v>0.48266500922067584</v>
      </c>
      <c r="N54" s="54">
        <f>SUM(N3:N53)</f>
        <v>62039573</v>
      </c>
      <c r="O54" s="55">
        <f t="shared" si="4"/>
        <v>0.50729783291978547</v>
      </c>
      <c r="P54" s="54">
        <f>SUM(P3:P53)</f>
        <v>465642</v>
      </c>
      <c r="Q54" s="55">
        <f t="shared" si="5"/>
        <v>3.8075564691013386E-3</v>
      </c>
      <c r="R54" s="54">
        <f>SUM(R3:R53)</f>
        <v>397265</v>
      </c>
      <c r="S54" s="55">
        <f t="shared" si="6"/>
        <v>3.2484374706266686E-3</v>
      </c>
      <c r="T54" s="54">
        <f>SUM(T3:T53)</f>
        <v>144650</v>
      </c>
      <c r="U54" s="55">
        <f t="shared" si="7"/>
        <v>1.1828036200675811E-3</v>
      </c>
      <c r="V54" s="54">
        <f>SUM(V3:V53)</f>
        <v>119910</v>
      </c>
      <c r="W54" s="55">
        <f t="shared" si="8"/>
        <v>9.8050454256691077E-4</v>
      </c>
      <c r="X54" s="54">
        <f>SUM(X3:X53)</f>
        <v>10798</v>
      </c>
      <c r="Y54" s="55">
        <f t="shared" si="9"/>
        <v>8.8295288555062163E-5</v>
      </c>
      <c r="Z54" s="54">
        <f>SUM(Z3:Z53)</f>
        <v>10822</v>
      </c>
      <c r="AA54" s="55">
        <f t="shared" si="10"/>
        <v>8.8491536649646478E-5</v>
      </c>
      <c r="AB54" s="54">
        <f>SUM(AB3:AB53)</f>
        <v>1859</v>
      </c>
      <c r="AC54" s="55">
        <f t="shared" si="11"/>
        <v>1.5201050326343818E-5</v>
      </c>
      <c r="AD54" s="54">
        <f>SUM(AD3:AD53)</f>
        <v>37375</v>
      </c>
      <c r="AE54" s="55">
        <f t="shared" si="12"/>
        <v>3.0561552229537396E-4</v>
      </c>
      <c r="AF54" s="54">
        <f>SUM(AF3:AF53)</f>
        <v>2387</v>
      </c>
      <c r="AG54" s="55">
        <f t="shared" si="13"/>
        <v>1.9518508407198866E-5</v>
      </c>
      <c r="AH54" s="54">
        <f>SUM(AH3:AH53)</f>
        <v>1648</v>
      </c>
      <c r="AI54" s="55">
        <f t="shared" si="14"/>
        <v>1.3475702494790001E-5</v>
      </c>
      <c r="AJ54" s="54">
        <f>SUM(AJ3:AJ53)</f>
        <v>3689</v>
      </c>
      <c r="AK54" s="55">
        <f t="shared" si="15"/>
        <v>3.0164967538398251E-5</v>
      </c>
      <c r="AL54" s="54">
        <f>SUM(AL3:AL53)</f>
        <v>804</v>
      </c>
      <c r="AM54" s="55">
        <f t="shared" si="16"/>
        <v>6.5743111685747336E-6</v>
      </c>
      <c r="AN54" s="54">
        <f>SUM(AN3:AN53)</f>
        <v>946</v>
      </c>
      <c r="AO54" s="55">
        <f t="shared" si="17"/>
        <v>7.7354457281986296E-6</v>
      </c>
      <c r="AP54" s="54">
        <f>SUM(AP3:AP53)</f>
        <v>27607</v>
      </c>
      <c r="AQ54" s="55">
        <f t="shared" si="18"/>
        <v>2.2574254779955558E-4</v>
      </c>
      <c r="AR54" s="54">
        <f>SUM(AR3:AR53)</f>
        <v>1944</v>
      </c>
      <c r="AS54" s="55">
        <f t="shared" si="19"/>
        <v>1.5896095661329954E-5</v>
      </c>
      <c r="AT54" s="54">
        <f>SUM(AT3:AT53)</f>
        <v>140</v>
      </c>
      <c r="AU54" s="55">
        <f t="shared" si="20"/>
        <v>1.144780551741869E-6</v>
      </c>
      <c r="AV54" s="54">
        <f>SUM(AV3:AV53)</f>
        <v>0</v>
      </c>
      <c r="AW54" s="55">
        <f t="shared" si="21"/>
        <v>0</v>
      </c>
      <c r="AX54" s="62"/>
      <c r="AY54" s="51" t="str">
        <f t="shared" si="26"/>
        <v>Total</v>
      </c>
      <c r="BA54" s="51">
        <f t="shared" si="27"/>
        <v>538</v>
      </c>
      <c r="BB54" s="52">
        <f>RANK(R54,(L54:Q54,R54:Y54,AD54:AW54))</f>
        <v>4</v>
      </c>
      <c r="BC54" s="52">
        <f>RANK(T54,(L54:Q54,R54:Y54,AD54:AW54))</f>
        <v>5</v>
      </c>
      <c r="BD54" s="52">
        <f>RANK(X54,(L54:Q54,R54:Y54,AD54:AW54))</f>
        <v>9</v>
      </c>
      <c r="BE54" s="52">
        <f>RANK(V54,(L54:Q54,R54:Y54,AD54:AW54))</f>
        <v>6</v>
      </c>
    </row>
    <row r="55" spans="1:59">
      <c r="C55" s="1"/>
      <c r="J55" s="1"/>
      <c r="K55" s="1"/>
      <c r="L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</row>
    <row r="56" spans="1:59">
      <c r="O56" s="1"/>
      <c r="P56" s="1">
        <f>C54-L54-N54-P54-R54</f>
        <v>364579</v>
      </c>
      <c r="Q56" s="1"/>
      <c r="R56" s="1"/>
      <c r="T56" s="1"/>
      <c r="V56" s="1"/>
      <c r="Y56" s="1"/>
    </row>
    <row r="57" spans="1:59">
      <c r="P57" s="2">
        <f>P56/C54</f>
        <v>2.9811639198107061E-3</v>
      </c>
      <c r="V57" s="1"/>
      <c r="W57" s="1"/>
      <c r="X57" s="1"/>
      <c r="AC57" s="69"/>
    </row>
    <row r="58" spans="1:59">
      <c r="K58" s="25"/>
      <c r="AC58" s="11"/>
    </row>
    <row r="59" spans="1:59">
      <c r="P59" s="1"/>
    </row>
    <row r="60" spans="1:59">
      <c r="C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</row>
  </sheetData>
  <mergeCells count="41">
    <mergeCell ref="D1:F1"/>
    <mergeCell ref="AH1:AI1"/>
    <mergeCell ref="Z1:AA1"/>
    <mergeCell ref="AD1:AE1"/>
    <mergeCell ref="R1:S1"/>
    <mergeCell ref="T1:U1"/>
    <mergeCell ref="X1:Y1"/>
    <mergeCell ref="V1:W1"/>
    <mergeCell ref="AB1:AC1"/>
    <mergeCell ref="AF1:AG1"/>
    <mergeCell ref="G1:I1"/>
    <mergeCell ref="L1:M1"/>
    <mergeCell ref="N1:O1"/>
    <mergeCell ref="P1:Q1"/>
    <mergeCell ref="J1:K1"/>
    <mergeCell ref="AH2:AI2"/>
    <mergeCell ref="T2:U2"/>
    <mergeCell ref="X2:Y2"/>
    <mergeCell ref="V2:W2"/>
    <mergeCell ref="Z2:AA2"/>
    <mergeCell ref="AD2:AE2"/>
    <mergeCell ref="AF2:AG2"/>
    <mergeCell ref="L2:M2"/>
    <mergeCell ref="N2:O2"/>
    <mergeCell ref="P2:Q2"/>
    <mergeCell ref="R2:S2"/>
    <mergeCell ref="AB2:AC2"/>
    <mergeCell ref="AL2:AM2"/>
    <mergeCell ref="AJ1:AK1"/>
    <mergeCell ref="AN1:AO1"/>
    <mergeCell ref="AV1:AW1"/>
    <mergeCell ref="AN2:AO2"/>
    <mergeCell ref="AL1:AM1"/>
    <mergeCell ref="AJ2:AK2"/>
    <mergeCell ref="AP2:AQ2"/>
    <mergeCell ref="AT1:AU1"/>
    <mergeCell ref="AR1:AS1"/>
    <mergeCell ref="AR2:AS2"/>
    <mergeCell ref="AP1:AQ1"/>
    <mergeCell ref="AV2:AW2"/>
    <mergeCell ref="AT2:AU2"/>
  </mergeCells>
  <conditionalFormatting sqref="G3:G54">
    <cfRule type="cellIs" dxfId="50" priority="1" stopIfTrue="1" operator="equal">
      <formula>1</formula>
    </cfRule>
    <cfRule type="cellIs" dxfId="49" priority="2" stopIfTrue="1" operator="equal">
      <formula>3</formula>
    </cfRule>
  </conditionalFormatting>
  <conditionalFormatting sqref="H3:H54">
    <cfRule type="cellIs" dxfId="48" priority="3" stopIfTrue="1" operator="equal">
      <formula>1</formula>
    </cfRule>
    <cfRule type="cellIs" dxfId="47" priority="4" stopIfTrue="1" operator="equal">
      <formula>3</formula>
    </cfRule>
  </conditionalFormatting>
  <conditionalFormatting sqref="I3:I54">
    <cfRule type="cellIs" dxfId="46" priority="5" stopIfTrue="1" operator="equal">
      <formula>1</formula>
    </cfRule>
    <cfRule type="cellIs" dxfId="45" priority="6" stopIfTrue="1" operator="equal">
      <formula>3</formula>
    </cfRule>
  </conditionalFormatting>
  <conditionalFormatting sqref="K3:K54">
    <cfRule type="cellIs" dxfId="44" priority="7" stopIfTrue="1" operator="between">
      <formula>0.01</formula>
      <formula>-0.01</formula>
    </cfRule>
  </conditionalFormatting>
  <conditionalFormatting sqref="J3:J54">
    <cfRule type="expression" dxfId="43" priority="8" stopIfTrue="1">
      <formula>IF(G3=1,1,0)</formula>
    </cfRule>
    <cfRule type="expression" dxfId="42" priority="9" stopIfTrue="1">
      <formula>IF(H3=1,1,0)</formula>
    </cfRule>
  </conditionalFormatting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 enableFormatConditionsCalculation="0">
    <pageSetUpPr fitToPage="1"/>
  </sheetPr>
  <dimension ref="A1:BK3420"/>
  <sheetViews>
    <sheetView workbookViewId="0">
      <pane xSplit="2" ySplit="1" topLeftCell="C2" activePane="bottomRight" state="frozenSplit"/>
      <selection pane="topRight"/>
      <selection pane="bottomLeft" activeCell="A27" sqref="A27"/>
      <selection pane="bottomRight" activeCell="N384" sqref="N384:O544"/>
    </sheetView>
  </sheetViews>
  <sheetFormatPr baseColWidth="10" defaultColWidth="12.42578125" defaultRowHeight="13" outlineLevelRow="1" x14ac:dyDescent="0"/>
  <cols>
    <col min="1" max="1" width="12.42578125" customWidth="1"/>
    <col min="2" max="2" width="2.7109375" customWidth="1"/>
    <col min="3" max="3" width="10.7109375" style="2" customWidth="1"/>
    <col min="4" max="4" width="1.7109375" style="7" customWidth="1"/>
    <col min="5" max="6" width="1.7109375" style="2" customWidth="1"/>
    <col min="7" max="7" width="9.7109375" style="1" customWidth="1"/>
    <col min="8" max="8" width="9.7109375" style="2" customWidth="1"/>
    <col min="9" max="9" width="1.7109375" style="1" customWidth="1"/>
    <col min="10" max="13" width="7.7109375" style="2" customWidth="1"/>
    <col min="14" max="16" width="9.7109375" style="1" customWidth="1"/>
    <col min="17" max="32" width="8.7109375" style="1" customWidth="1"/>
    <col min="33" max="36" width="1.7109375" style="8" customWidth="1"/>
    <col min="37" max="41" width="6.7109375" style="2" customWidth="1"/>
    <col min="42" max="42" width="12.42578125" customWidth="1"/>
    <col min="43" max="43" width="2.7109375" customWidth="1"/>
    <col min="44" max="44" width="6.7109375" customWidth="1"/>
    <col min="45" max="45" width="4" customWidth="1"/>
    <col min="46" max="46" width="5.140625" style="85" customWidth="1"/>
    <col min="47" max="47" width="8.5703125" style="115" customWidth="1"/>
    <col min="48" max="48" width="7.42578125" style="77" customWidth="1"/>
    <col min="49" max="49" width="5.28515625" customWidth="1"/>
    <col min="50" max="50" width="13.42578125" style="7" customWidth="1"/>
    <col min="51" max="51" width="5" customWidth="1"/>
    <col min="52" max="53" width="12.42578125" customWidth="1"/>
    <col min="54" max="54" width="15" customWidth="1"/>
    <col min="59" max="69" width="8.7109375" customWidth="1"/>
  </cols>
  <sheetData>
    <row r="1" spans="1:60">
      <c r="A1" t="s">
        <v>5453</v>
      </c>
      <c r="C1" s="27" t="s">
        <v>1409</v>
      </c>
      <c r="D1" s="24" t="str">
        <f>LEFT(N1)</f>
        <v>K</v>
      </c>
      <c r="E1" s="21" t="str">
        <f>LEFT(O1)</f>
        <v>B</v>
      </c>
      <c r="F1" s="22" t="str">
        <f>LEFT(P1)</f>
        <v>N</v>
      </c>
      <c r="G1" s="31" t="s">
        <v>2454</v>
      </c>
      <c r="H1" s="2" t="s">
        <v>4147</v>
      </c>
      <c r="I1" s="27"/>
      <c r="J1" s="20" t="str">
        <f>N1</f>
        <v>Kerry</v>
      </c>
      <c r="K1" s="21" t="str">
        <f>O1</f>
        <v>Bush</v>
      </c>
      <c r="L1" s="22" t="str">
        <f>P1</f>
        <v>Nader</v>
      </c>
      <c r="M1" s="2" t="s">
        <v>2626</v>
      </c>
      <c r="N1" s="3" t="str">
        <f>Candidates!H2</f>
        <v>Kerry</v>
      </c>
      <c r="O1" s="4" t="str">
        <f>Candidates!H3</f>
        <v>Bush</v>
      </c>
      <c r="P1" s="23" t="str">
        <f>Candidates!H4</f>
        <v>Nader</v>
      </c>
      <c r="Q1" s="1" t="str">
        <f>Candidates!H5</f>
        <v>Badnarik</v>
      </c>
      <c r="R1" s="1" t="str">
        <f>Candidates!H6</f>
        <v>Peroutka</v>
      </c>
      <c r="S1" s="1" t="str">
        <f>Candidates!H7</f>
        <v>Cobb</v>
      </c>
      <c r="T1" s="1" t="str">
        <f>Candidates!H8</f>
        <v>Calero</v>
      </c>
      <c r="U1" s="1" t="str">
        <f>Candidates!H9</f>
        <v>Brown</v>
      </c>
      <c r="V1" s="1" t="str">
        <f>Candidates!H10</f>
        <v>Van Auken</v>
      </c>
      <c r="W1" s="1" t="str">
        <f>Candidates!H11</f>
        <v>Write-ins</v>
      </c>
      <c r="X1" s="1" t="str">
        <f>Candidates!H12</f>
        <v>Harens</v>
      </c>
      <c r="Y1" s="1" t="str">
        <f>Candidates!H13</f>
        <v>Parker</v>
      </c>
      <c r="Z1" s="1" t="str">
        <f>Candidates!H14</f>
        <v>None</v>
      </c>
      <c r="AA1" s="1" t="str">
        <f>Candidates!H15</f>
        <v>Andress</v>
      </c>
      <c r="AB1" s="1" t="str">
        <f>Candidates!H16</f>
        <v>Jay</v>
      </c>
      <c r="AC1" s="1" t="str">
        <f>Candidates!H17</f>
        <v>Peltier</v>
      </c>
      <c r="AD1" s="1" t="str">
        <f>Candidates!H18</f>
        <v>Amondson</v>
      </c>
      <c r="AE1" s="1" t="str">
        <f>Candidates!H19</f>
        <v>Dodge</v>
      </c>
      <c r="AG1" s="25" t="str">
        <f>LEFT(Q1,1)</f>
        <v>B</v>
      </c>
      <c r="AH1" s="25" t="str">
        <f>LEFT(R1,1)</f>
        <v>P</v>
      </c>
      <c r="AI1" s="25" t="str">
        <f>LEFT(T1,1)</f>
        <v>C</v>
      </c>
      <c r="AJ1" s="25" t="str">
        <f>LEFT(S1,1)</f>
        <v>C</v>
      </c>
      <c r="AK1" s="2" t="str">
        <f>Q1</f>
        <v>Badnarik</v>
      </c>
      <c r="AL1" s="2" t="str">
        <f>R1</f>
        <v>Peroutka</v>
      </c>
      <c r="AM1" s="2" t="str">
        <f>T1</f>
        <v>Calero</v>
      </c>
      <c r="AN1" s="2" t="str">
        <f>S1</f>
        <v>Cobb</v>
      </c>
      <c r="AR1" t="s">
        <v>550</v>
      </c>
      <c r="AT1" s="85" t="s">
        <v>3297</v>
      </c>
      <c r="AU1" s="115" t="s">
        <v>2206</v>
      </c>
      <c r="AV1" s="86" t="s">
        <v>3474</v>
      </c>
      <c r="AX1" s="7" t="s">
        <v>3840</v>
      </c>
      <c r="AY1" t="s">
        <v>638</v>
      </c>
      <c r="BB1" t="s">
        <v>153</v>
      </c>
      <c r="BG1" t="s">
        <v>5443</v>
      </c>
      <c r="BH1" t="s">
        <v>5444</v>
      </c>
    </row>
    <row r="2" spans="1:60">
      <c r="C2" s="134"/>
      <c r="D2" s="24"/>
      <c r="E2" s="21"/>
      <c r="F2" s="22"/>
      <c r="G2" s="133"/>
      <c r="I2" s="134"/>
      <c r="J2" s="20"/>
      <c r="K2" s="21"/>
      <c r="L2" s="22"/>
      <c r="N2" s="3"/>
      <c r="O2" s="4"/>
      <c r="P2" s="23"/>
      <c r="AG2" s="25"/>
      <c r="AH2" s="25"/>
      <c r="AI2" s="25"/>
      <c r="AJ2" s="25"/>
      <c r="AV2" s="86"/>
    </row>
    <row r="3" spans="1:60" hidden="1" outlineLevel="1">
      <c r="A3" t="s">
        <v>2475</v>
      </c>
      <c r="B3" t="s">
        <v>3037</v>
      </c>
      <c r="C3" s="1">
        <f t="shared" ref="C3:C66" si="0">SUM(N3:AE3)</f>
        <v>20081</v>
      </c>
      <c r="D3" s="7">
        <f>IF(N3&gt;0, RANK(N3,(N3:P3,Q3:AE3)),0)</f>
        <v>2</v>
      </c>
      <c r="E3" s="7">
        <f>IF(O3&gt;0,RANK(O3,(N3:P3,Q3:AE3)),0)</f>
        <v>1</v>
      </c>
      <c r="F3" s="7">
        <f>IF(P3&gt;0,RANK(P3,(N3:P3,Q3:AE3)),0)</f>
        <v>3</v>
      </c>
      <c r="G3" s="1">
        <f>IF(C3&gt;0,MAX(N3:P3)-LARGE(N3:P3,2),0)</f>
        <v>10438</v>
      </c>
      <c r="H3" s="2">
        <f>IF(C3&gt;0,G3/C3,0)</f>
        <v>0.51979483093471446</v>
      </c>
      <c r="I3" s="2"/>
      <c r="J3" s="2">
        <f t="shared" ref="J3:L34" si="1">IF($C3=0,"-",N3/$C3)</f>
        <v>0.23694039141477019</v>
      </c>
      <c r="K3" s="2">
        <f t="shared" si="1"/>
        <v>0.75673522234948454</v>
      </c>
      <c r="L3" s="2">
        <f t="shared" si="1"/>
        <v>3.6850754444499776E-3</v>
      </c>
      <c r="M3" s="2">
        <f t="shared" ref="M3:M66" si="2">IF(C3=0,"-",(1-J3-K3-L3))</f>
        <v>2.6393107912952942E-3</v>
      </c>
      <c r="N3" s="1">
        <v>4758</v>
      </c>
      <c r="O3" s="1">
        <v>15196</v>
      </c>
      <c r="P3" s="1">
        <v>74</v>
      </c>
      <c r="Q3" s="1">
        <v>24</v>
      </c>
      <c r="R3" s="1">
        <v>21</v>
      </c>
      <c r="W3" s="1">
        <v>8</v>
      </c>
      <c r="AG3" s="7">
        <f>IF(Q3&gt;0,RANK(Q3,(N3:P3,Q3:AE3)),0)</f>
        <v>4</v>
      </c>
      <c r="AH3" s="7">
        <f>IF(R3&gt;0,RANK(R3,(N3:P3,Q3:AE3)),0)</f>
        <v>5</v>
      </c>
      <c r="AI3" s="7">
        <f>IF(T3&gt;0,RANK(T3,(N3:P3,Q3:AE3)),0)</f>
        <v>0</v>
      </c>
      <c r="AJ3" s="7">
        <f>IF(S3&gt;0,RANK(S3,(N3:P3,Q3:AE3)),0)</f>
        <v>0</v>
      </c>
      <c r="AK3" s="2">
        <f t="shared" ref="AK3:AL34" si="3">IF($C3=0,"-",Q3/$C3)</f>
        <v>1.1951596036053982E-3</v>
      </c>
      <c r="AL3" s="2">
        <f t="shared" si="3"/>
        <v>1.0457646531547235E-3</v>
      </c>
      <c r="AM3" s="2">
        <f t="shared" ref="AM3:AM66" si="4">IF($C3=0,"-",T3/$C3)</f>
        <v>0</v>
      </c>
      <c r="AN3" s="2">
        <f t="shared" ref="AN3:AN66" si="5">IF($C3=0,"-",S3/$C3)</f>
        <v>0</v>
      </c>
      <c r="AP3" t="s">
        <v>2475</v>
      </c>
      <c r="AQ3" t="s">
        <v>3037</v>
      </c>
      <c r="AR3">
        <v>2</v>
      </c>
      <c r="AT3" s="85" t="s">
        <v>3841</v>
      </c>
      <c r="AU3" s="84" t="s">
        <v>3988</v>
      </c>
      <c r="AV3" s="77" t="str">
        <f t="shared" ref="AV3:AV66" si="6">AT3&amp;AU3</f>
        <v>01001</v>
      </c>
      <c r="AX3" s="7" t="s">
        <v>186</v>
      </c>
    </row>
    <row r="4" spans="1:60" hidden="1" outlineLevel="1">
      <c r="A4" t="s">
        <v>2476</v>
      </c>
      <c r="B4" t="s">
        <v>3037</v>
      </c>
      <c r="C4" s="1">
        <f t="shared" si="0"/>
        <v>69320</v>
      </c>
      <c r="D4" s="7">
        <f>IF(N4&gt;0, RANK(N4,(N4:P4,Q4:AE4)),0)</f>
        <v>2</v>
      </c>
      <c r="E4" s="7">
        <f>IF(O4&gt;0,RANK(O4,(N4:P4,Q4:AE4)),0)</f>
        <v>1</v>
      </c>
      <c r="F4" s="7">
        <f>IF(P4&gt;0,RANK(P4,(N4:P4,Q4:AE4)),0)</f>
        <v>3</v>
      </c>
      <c r="G4" s="1">
        <f t="shared" ref="G4:G67" si="7">IF(C4&gt;0,MAX(N4:P4)-LARGE(N4:P4,2),0)</f>
        <v>37372</v>
      </c>
      <c r="H4" s="2">
        <f t="shared" ref="H4:H67" si="8">IF(C4&gt;0,G4/C4,0)</f>
        <v>0.53912290825158682</v>
      </c>
      <c r="I4" s="2"/>
      <c r="J4" s="2">
        <f t="shared" si="1"/>
        <v>0.22502885170225043</v>
      </c>
      <c r="K4" s="2">
        <f t="shared" si="1"/>
        <v>0.76415175995383733</v>
      </c>
      <c r="L4" s="2">
        <f t="shared" si="1"/>
        <v>5.3519907674552799E-3</v>
      </c>
      <c r="M4" s="2">
        <f t="shared" si="2"/>
        <v>5.467397576456993E-3</v>
      </c>
      <c r="N4" s="1">
        <v>15599</v>
      </c>
      <c r="O4" s="1">
        <v>52971</v>
      </c>
      <c r="P4" s="1">
        <v>371</v>
      </c>
      <c r="Q4" s="1">
        <v>269</v>
      </c>
      <c r="R4" s="1">
        <v>72</v>
      </c>
      <c r="W4" s="1">
        <v>38</v>
      </c>
      <c r="AG4" s="7">
        <f>IF(Q4&gt;0,RANK(Q4,(N4:P4,Q4:AE4)),0)</f>
        <v>4</v>
      </c>
      <c r="AH4" s="7">
        <f>IF(R4&gt;0,RANK(R4,(N4:P4,Q4:AE4)),0)</f>
        <v>5</v>
      </c>
      <c r="AI4" s="7">
        <f>IF(T4&gt;0,RANK(T4,(N4:P4,Q4:AE4)),0)</f>
        <v>0</v>
      </c>
      <c r="AJ4" s="7">
        <f>IF(S4&gt;0,RANK(S4,(N4:P4,Q4:AE4)),0)</f>
        <v>0</v>
      </c>
      <c r="AK4" s="2">
        <f t="shared" si="3"/>
        <v>3.8805539526832085E-3</v>
      </c>
      <c r="AL4" s="2">
        <f t="shared" si="3"/>
        <v>1.0386612810155799E-3</v>
      </c>
      <c r="AM4" s="2">
        <f t="shared" si="4"/>
        <v>0</v>
      </c>
      <c r="AN4" s="2">
        <f t="shared" si="5"/>
        <v>0</v>
      </c>
      <c r="AP4" t="s">
        <v>2476</v>
      </c>
      <c r="AQ4" t="s">
        <v>3037</v>
      </c>
      <c r="AR4">
        <v>1</v>
      </c>
      <c r="AT4" s="85" t="s">
        <v>3841</v>
      </c>
      <c r="AU4" s="84" t="s">
        <v>3989</v>
      </c>
      <c r="AV4" s="77" t="str">
        <f t="shared" si="6"/>
        <v>01003</v>
      </c>
      <c r="AX4" s="7" t="s">
        <v>186</v>
      </c>
    </row>
    <row r="5" spans="1:60" hidden="1" outlineLevel="1">
      <c r="A5" t="s">
        <v>1582</v>
      </c>
      <c r="B5" t="s">
        <v>3037</v>
      </c>
      <c r="C5" s="1">
        <f t="shared" si="0"/>
        <v>10777</v>
      </c>
      <c r="D5" s="7">
        <f>IF(N5&gt;0, RANK(N5,(N5:P5,Q5:AE5)),0)</f>
        <v>2</v>
      </c>
      <c r="E5" s="7">
        <f>IF(O5&gt;0,RANK(O5,(N5:P5,Q5:AE5)),0)</f>
        <v>1</v>
      </c>
      <c r="F5" s="7">
        <f>IF(P5&gt;0,RANK(P5,(N5:P5,Q5:AE5)),0)</f>
        <v>3</v>
      </c>
      <c r="G5" s="1">
        <f t="shared" si="7"/>
        <v>1067</v>
      </c>
      <c r="H5" s="2">
        <f t="shared" si="8"/>
        <v>9.9007144845504311E-2</v>
      </c>
      <c r="I5" s="2"/>
      <c r="J5" s="2">
        <f t="shared" si="1"/>
        <v>0.44836225294608889</v>
      </c>
      <c r="K5" s="2">
        <f t="shared" si="1"/>
        <v>0.54736939779159322</v>
      </c>
      <c r="L5" s="2">
        <f t="shared" si="1"/>
        <v>2.4125452352231603E-3</v>
      </c>
      <c r="M5" s="2">
        <f t="shared" si="2"/>
        <v>1.855804027094734E-3</v>
      </c>
      <c r="N5" s="1">
        <v>4832</v>
      </c>
      <c r="O5" s="1">
        <v>5899</v>
      </c>
      <c r="P5" s="1">
        <v>26</v>
      </c>
      <c r="Q5" s="1">
        <v>12</v>
      </c>
      <c r="R5" s="1">
        <v>7</v>
      </c>
      <c r="W5" s="1">
        <v>1</v>
      </c>
      <c r="AG5" s="7">
        <f>IF(Q5&gt;0,RANK(Q5,(N5:P5,Q5:AE5)),0)</f>
        <v>4</v>
      </c>
      <c r="AH5" s="7">
        <f>IF(R5&gt;0,RANK(R5,(N5:P5,Q5:AE5)),0)</f>
        <v>5</v>
      </c>
      <c r="AI5" s="7">
        <f>IF(T5&gt;0,RANK(T5,(N5:P5,Q5:AE5)),0)</f>
        <v>0</v>
      </c>
      <c r="AJ5" s="7">
        <f>IF(S5&gt;0,RANK(S5,(N5:P5,Q5:AE5)),0)</f>
        <v>0</v>
      </c>
      <c r="AK5" s="2">
        <f t="shared" si="3"/>
        <v>1.1134824162568433E-3</v>
      </c>
      <c r="AL5" s="2">
        <f t="shared" si="3"/>
        <v>6.495314094831586E-4</v>
      </c>
      <c r="AM5" s="2">
        <f t="shared" si="4"/>
        <v>0</v>
      </c>
      <c r="AN5" s="2">
        <f t="shared" si="5"/>
        <v>0</v>
      </c>
      <c r="AP5" t="s">
        <v>1582</v>
      </c>
      <c r="AQ5" t="s">
        <v>3037</v>
      </c>
      <c r="AR5">
        <v>2</v>
      </c>
      <c r="AT5" s="85" t="s">
        <v>3841</v>
      </c>
      <c r="AU5" s="84" t="s">
        <v>3632</v>
      </c>
      <c r="AV5" s="77" t="str">
        <f t="shared" si="6"/>
        <v>01005</v>
      </c>
      <c r="AX5" s="7" t="s">
        <v>186</v>
      </c>
    </row>
    <row r="6" spans="1:60" hidden="1" outlineLevel="1">
      <c r="A6" t="s">
        <v>1724</v>
      </c>
      <c r="B6" t="s">
        <v>3037</v>
      </c>
      <c r="C6" s="1">
        <f t="shared" si="0"/>
        <v>7600</v>
      </c>
      <c r="D6" s="7">
        <f>IF(N6&gt;0, RANK(N6,(N6:P6,Q6:AE6)),0)</f>
        <v>2</v>
      </c>
      <c r="E6" s="7">
        <f>IF(O6&gt;0,RANK(O6,(N6:P6,Q6:AE6)),0)</f>
        <v>1</v>
      </c>
      <c r="F6" s="7">
        <f>IF(P6&gt;0,RANK(P6,(N6:P6,Q6:AE6)),0)</f>
        <v>3</v>
      </c>
      <c r="G6" s="1">
        <f t="shared" si="7"/>
        <v>3383</v>
      </c>
      <c r="H6" s="2">
        <f t="shared" si="8"/>
        <v>0.44513157894736843</v>
      </c>
      <c r="I6" s="2"/>
      <c r="J6" s="2">
        <f t="shared" si="1"/>
        <v>0.2748684210526316</v>
      </c>
      <c r="K6" s="2">
        <f t="shared" si="1"/>
        <v>0.72</v>
      </c>
      <c r="L6" s="2">
        <f t="shared" si="1"/>
        <v>1.5789473684210526E-3</v>
      </c>
      <c r="M6" s="2">
        <f t="shared" si="2"/>
        <v>3.5526315789474344E-3</v>
      </c>
      <c r="N6" s="1">
        <v>2089</v>
      </c>
      <c r="O6" s="1">
        <v>5472</v>
      </c>
      <c r="P6" s="1">
        <v>12</v>
      </c>
      <c r="Q6" s="1">
        <v>10</v>
      </c>
      <c r="R6" s="1">
        <v>12</v>
      </c>
      <c r="W6" s="1">
        <v>5</v>
      </c>
      <c r="AG6" s="7">
        <f>IF(Q6&gt;0,RANK(Q6,(N6:P6,Q6:AE6)),0)</f>
        <v>5</v>
      </c>
      <c r="AH6" s="7">
        <f>IF(R6&gt;0,RANK(R6,(N6:P6,Q6:AE6)),0)</f>
        <v>3</v>
      </c>
      <c r="AI6" s="7">
        <f>IF(T6&gt;0,RANK(T6,(N6:P6,Q6:AE6)),0)</f>
        <v>0</v>
      </c>
      <c r="AJ6" s="7">
        <f>IF(S6&gt;0,RANK(S6,(N6:P6,Q6:AE6)),0)</f>
        <v>0</v>
      </c>
      <c r="AK6" s="2">
        <f t="shared" si="3"/>
        <v>1.3157894736842105E-3</v>
      </c>
      <c r="AL6" s="2">
        <f t="shared" si="3"/>
        <v>1.5789473684210526E-3</v>
      </c>
      <c r="AM6" s="2">
        <f t="shared" si="4"/>
        <v>0</v>
      </c>
      <c r="AN6" s="2">
        <f t="shared" si="5"/>
        <v>0</v>
      </c>
      <c r="AP6" t="s">
        <v>1724</v>
      </c>
      <c r="AQ6" t="s">
        <v>3037</v>
      </c>
      <c r="AR6">
        <v>6</v>
      </c>
      <c r="AT6" s="85" t="s">
        <v>3841</v>
      </c>
      <c r="AU6" s="84" t="s">
        <v>2597</v>
      </c>
      <c r="AV6" s="77" t="str">
        <f t="shared" si="6"/>
        <v>01007</v>
      </c>
      <c r="AX6" s="7" t="s">
        <v>186</v>
      </c>
    </row>
    <row r="7" spans="1:60" hidden="1" outlineLevel="1">
      <c r="A7" t="s">
        <v>2306</v>
      </c>
      <c r="B7" t="s">
        <v>3037</v>
      </c>
      <c r="C7" s="1">
        <f t="shared" si="0"/>
        <v>21504</v>
      </c>
      <c r="D7" s="7">
        <f>IF(N7&gt;0, RANK(N7,(N7:P7,Q7:AE7)),0)</f>
        <v>2</v>
      </c>
      <c r="E7" s="7">
        <f>IF(O7&gt;0,RANK(O7,(N7:P7,Q7:AE7)),0)</f>
        <v>1</v>
      </c>
      <c r="F7" s="7">
        <f>IF(P7&gt;0,RANK(P7,(N7:P7,Q7:AE7)),0)</f>
        <v>3</v>
      </c>
      <c r="G7" s="1">
        <f t="shared" si="7"/>
        <v>13448</v>
      </c>
      <c r="H7" s="2">
        <f t="shared" si="8"/>
        <v>0.62537202380952384</v>
      </c>
      <c r="I7" s="2"/>
      <c r="J7" s="2">
        <f t="shared" si="1"/>
        <v>0.18312872023809523</v>
      </c>
      <c r="K7" s="2">
        <f t="shared" si="1"/>
        <v>0.80850074404761907</v>
      </c>
      <c r="L7" s="2">
        <f t="shared" si="1"/>
        <v>4.2782738095238099E-3</v>
      </c>
      <c r="M7" s="2">
        <f t="shared" si="2"/>
        <v>4.0922619047618885E-3</v>
      </c>
      <c r="N7" s="1">
        <v>3938</v>
      </c>
      <c r="O7" s="1">
        <v>17386</v>
      </c>
      <c r="P7" s="1">
        <v>92</v>
      </c>
      <c r="Q7" s="1">
        <v>47</v>
      </c>
      <c r="R7" s="1">
        <v>31</v>
      </c>
      <c r="W7" s="1">
        <v>10</v>
      </c>
      <c r="AG7" s="7">
        <f>IF(Q7&gt;0,RANK(Q7,(N7:P7,Q7:AE7)),0)</f>
        <v>4</v>
      </c>
      <c r="AH7" s="7">
        <f>IF(R7&gt;0,RANK(R7,(N7:P7,Q7:AE7)),0)</f>
        <v>5</v>
      </c>
      <c r="AI7" s="7">
        <f>IF(T7&gt;0,RANK(T7,(N7:P7,Q7:AE7)),0)</f>
        <v>0</v>
      </c>
      <c r="AJ7" s="7">
        <f>IF(S7&gt;0,RANK(S7,(N7:P7,Q7:AE7)),0)</f>
        <v>0</v>
      </c>
      <c r="AK7" s="2">
        <f t="shared" si="3"/>
        <v>2.185639880952381E-3</v>
      </c>
      <c r="AL7" s="2">
        <f t="shared" si="3"/>
        <v>1.441592261904762E-3</v>
      </c>
      <c r="AM7" s="2">
        <f t="shared" si="4"/>
        <v>0</v>
      </c>
      <c r="AN7" s="2">
        <f t="shared" si="5"/>
        <v>0</v>
      </c>
      <c r="AP7" t="s">
        <v>2306</v>
      </c>
      <c r="AQ7" t="s">
        <v>3037</v>
      </c>
      <c r="AR7">
        <v>4</v>
      </c>
      <c r="AT7" s="85" t="s">
        <v>3841</v>
      </c>
      <c r="AU7" s="84" t="s">
        <v>3218</v>
      </c>
      <c r="AV7" s="77" t="str">
        <f t="shared" si="6"/>
        <v>01009</v>
      </c>
      <c r="AX7" s="7" t="s">
        <v>186</v>
      </c>
    </row>
    <row r="8" spans="1:60" hidden="1" outlineLevel="1">
      <c r="A8" t="s">
        <v>2307</v>
      </c>
      <c r="B8" t="s">
        <v>3037</v>
      </c>
      <c r="C8" s="1">
        <f t="shared" si="0"/>
        <v>4717</v>
      </c>
      <c r="D8" s="7">
        <f>IF(N8&gt;0, RANK(N8,(N8:P8,Q8:AE8)),0)</f>
        <v>1</v>
      </c>
      <c r="E8" s="7">
        <f>IF(O8&gt;0,RANK(O8,(N8:P8,Q8:AE8)),0)</f>
        <v>2</v>
      </c>
      <c r="F8" s="7">
        <f>IF(P8&gt;0,RANK(P8,(N8:P8,Q8:AE8)),0)</f>
        <v>4</v>
      </c>
      <c r="G8" s="1">
        <f t="shared" si="7"/>
        <v>1716</v>
      </c>
      <c r="H8" s="2">
        <f t="shared" si="8"/>
        <v>0.36379054483782064</v>
      </c>
      <c r="I8" s="2"/>
      <c r="J8" s="2">
        <f t="shared" si="1"/>
        <v>0.68051727793088823</v>
      </c>
      <c r="K8" s="2">
        <f t="shared" si="1"/>
        <v>0.31672673309306765</v>
      </c>
      <c r="L8" s="2">
        <f t="shared" si="1"/>
        <v>8.4799660801356794E-4</v>
      </c>
      <c r="M8" s="2">
        <f t="shared" si="2"/>
        <v>1.9079923680305534E-3</v>
      </c>
      <c r="N8" s="1">
        <v>3210</v>
      </c>
      <c r="O8" s="1">
        <v>1494</v>
      </c>
      <c r="P8" s="1">
        <v>4</v>
      </c>
      <c r="Q8" s="1">
        <v>5</v>
      </c>
      <c r="R8" s="1">
        <v>4</v>
      </c>
      <c r="W8" s="1">
        <v>0</v>
      </c>
      <c r="AG8" s="7">
        <f>IF(Q8&gt;0,RANK(Q8,(N8:P8,Q8:AE8)),0)</f>
        <v>3</v>
      </c>
      <c r="AH8" s="7">
        <f>IF(R8&gt;0,RANK(R8,(N8:P8,Q8:AE8)),0)</f>
        <v>4</v>
      </c>
      <c r="AI8" s="7">
        <f>IF(T8&gt;0,RANK(T8,(N8:P8,Q8:AE8)),0)</f>
        <v>0</v>
      </c>
      <c r="AJ8" s="7">
        <f>IF(S8&gt;0,RANK(S8,(N8:P8,Q8:AE8)),0)</f>
        <v>0</v>
      </c>
      <c r="AK8" s="2">
        <f t="shared" si="3"/>
        <v>1.0599957600169599E-3</v>
      </c>
      <c r="AL8" s="2">
        <f t="shared" si="3"/>
        <v>8.4799660801356794E-4</v>
      </c>
      <c r="AM8" s="2">
        <f t="shared" si="4"/>
        <v>0</v>
      </c>
      <c r="AN8" s="2">
        <f t="shared" si="5"/>
        <v>0</v>
      </c>
      <c r="AP8" t="s">
        <v>2307</v>
      </c>
      <c r="AQ8" t="s">
        <v>3037</v>
      </c>
      <c r="AR8">
        <v>2</v>
      </c>
      <c r="AT8" s="85" t="s">
        <v>3841</v>
      </c>
      <c r="AU8" s="84" t="s">
        <v>3234</v>
      </c>
      <c r="AV8" s="77" t="str">
        <f t="shared" si="6"/>
        <v>01011</v>
      </c>
      <c r="AX8" s="7" t="s">
        <v>186</v>
      </c>
    </row>
    <row r="9" spans="1:60" hidden="1" outlineLevel="1">
      <c r="A9" t="s">
        <v>2308</v>
      </c>
      <c r="B9" t="s">
        <v>3037</v>
      </c>
      <c r="C9" s="1">
        <f t="shared" si="0"/>
        <v>8416</v>
      </c>
      <c r="D9" s="7">
        <f>IF(N9&gt;0, RANK(N9,(N9:P9,Q9:AE9)),0)</f>
        <v>2</v>
      </c>
      <c r="E9" s="7">
        <f>IF(O9&gt;0,RANK(O9,(N9:P9,Q9:AE9)),0)</f>
        <v>1</v>
      </c>
      <c r="F9" s="7">
        <f>IF(P9&gt;0,RANK(P9,(N9:P9,Q9:AE9)),0)</f>
        <v>3</v>
      </c>
      <c r="G9" s="1">
        <f t="shared" si="7"/>
        <v>1566</v>
      </c>
      <c r="H9" s="2">
        <f t="shared" si="8"/>
        <v>0.18607414448669202</v>
      </c>
      <c r="I9" s="2"/>
      <c r="J9" s="2">
        <f t="shared" si="1"/>
        <v>0.40553707224334601</v>
      </c>
      <c r="K9" s="2">
        <f t="shared" si="1"/>
        <v>0.59161121673003803</v>
      </c>
      <c r="L9" s="2">
        <f t="shared" si="1"/>
        <v>1.5446768060836502E-3</v>
      </c>
      <c r="M9" s="2">
        <f t="shared" si="2"/>
        <v>1.307034220532316E-3</v>
      </c>
      <c r="N9" s="1">
        <v>3413</v>
      </c>
      <c r="O9" s="1">
        <v>4979</v>
      </c>
      <c r="P9" s="1">
        <v>13</v>
      </c>
      <c r="Q9" s="1">
        <v>7</v>
      </c>
      <c r="R9" s="1">
        <v>3</v>
      </c>
      <c r="W9" s="1">
        <v>1</v>
      </c>
      <c r="AG9" s="7">
        <f>IF(Q9&gt;0,RANK(Q9,(N9:P9,Q9:AE9)),0)</f>
        <v>4</v>
      </c>
      <c r="AH9" s="7">
        <f>IF(R9&gt;0,RANK(R9,(N9:P9,Q9:AE9)),0)</f>
        <v>5</v>
      </c>
      <c r="AI9" s="7">
        <f>IF(T9&gt;0,RANK(T9,(N9:P9,Q9:AE9)),0)</f>
        <v>0</v>
      </c>
      <c r="AJ9" s="7">
        <f>IF(S9&gt;0,RANK(S9,(N9:P9,Q9:AE9)),0)</f>
        <v>0</v>
      </c>
      <c r="AK9" s="2">
        <f t="shared" si="3"/>
        <v>8.3174904942965775E-4</v>
      </c>
      <c r="AL9" s="2">
        <f t="shared" si="3"/>
        <v>3.5646387832699621E-4</v>
      </c>
      <c r="AM9" s="2">
        <f t="shared" si="4"/>
        <v>0</v>
      </c>
      <c r="AN9" s="2">
        <f t="shared" si="5"/>
        <v>0</v>
      </c>
      <c r="AP9" t="s">
        <v>2308</v>
      </c>
      <c r="AQ9" t="s">
        <v>3037</v>
      </c>
      <c r="AR9">
        <v>2</v>
      </c>
      <c r="AT9" s="85" t="s">
        <v>3841</v>
      </c>
      <c r="AU9" s="84" t="s">
        <v>3235</v>
      </c>
      <c r="AV9" s="77" t="str">
        <f t="shared" si="6"/>
        <v>01013</v>
      </c>
      <c r="AX9" s="7" t="s">
        <v>186</v>
      </c>
    </row>
    <row r="10" spans="1:60" hidden="1" outlineLevel="1">
      <c r="A10" t="s">
        <v>2202</v>
      </c>
      <c r="B10" t="s">
        <v>3037</v>
      </c>
      <c r="C10" s="1">
        <f t="shared" si="0"/>
        <v>45249</v>
      </c>
      <c r="D10" s="7">
        <f>IF(N10&gt;0, RANK(N10,(N10:P10,Q10:AE10)),0)</f>
        <v>2</v>
      </c>
      <c r="E10" s="7">
        <f>IF(O10&gt;0,RANK(O10,(N10:P10,Q10:AE10)),0)</f>
        <v>1</v>
      </c>
      <c r="F10" s="7">
        <f>IF(P10&gt;0,RANK(P10,(N10:P10,Q10:AE10)),0)</f>
        <v>3</v>
      </c>
      <c r="G10" s="1">
        <f t="shared" si="7"/>
        <v>14731</v>
      </c>
      <c r="H10" s="2">
        <f t="shared" si="8"/>
        <v>0.32555415589294789</v>
      </c>
      <c r="I10" s="2"/>
      <c r="J10" s="2">
        <f t="shared" si="1"/>
        <v>0.33333333333333331</v>
      </c>
      <c r="K10" s="2">
        <f t="shared" si="1"/>
        <v>0.65888748922628126</v>
      </c>
      <c r="L10" s="2">
        <f t="shared" si="1"/>
        <v>4.0221883356538262E-3</v>
      </c>
      <c r="M10" s="2">
        <f t="shared" si="2"/>
        <v>3.7569891047316501E-3</v>
      </c>
      <c r="N10" s="1">
        <v>15083</v>
      </c>
      <c r="O10" s="1">
        <v>29814</v>
      </c>
      <c r="P10" s="1">
        <v>182</v>
      </c>
      <c r="Q10" s="1">
        <v>96</v>
      </c>
      <c r="R10" s="1">
        <v>53</v>
      </c>
      <c r="W10" s="1">
        <v>21</v>
      </c>
      <c r="AG10" s="7">
        <f>IF(Q10&gt;0,RANK(Q10,(N10:P10,Q10:AE10)),0)</f>
        <v>4</v>
      </c>
      <c r="AH10" s="7">
        <f>IF(R10&gt;0,RANK(R10,(N10:P10,Q10:AE10)),0)</f>
        <v>5</v>
      </c>
      <c r="AI10" s="7">
        <f>IF(T10&gt;0,RANK(T10,(N10:P10,Q10:AE10)),0)</f>
        <v>0</v>
      </c>
      <c r="AJ10" s="7">
        <f>IF(S10&gt;0,RANK(S10,(N10:P10,Q10:AE10)),0)</f>
        <v>0</v>
      </c>
      <c r="AK10" s="2">
        <f t="shared" si="3"/>
        <v>2.1215938473778426E-3</v>
      </c>
      <c r="AL10" s="2">
        <f t="shared" si="3"/>
        <v>1.1712966032398507E-3</v>
      </c>
      <c r="AM10" s="2">
        <f t="shared" si="4"/>
        <v>0</v>
      </c>
      <c r="AN10" s="2">
        <f t="shared" si="5"/>
        <v>0</v>
      </c>
      <c r="AP10" t="s">
        <v>2202</v>
      </c>
      <c r="AQ10" t="s">
        <v>3037</v>
      </c>
      <c r="AR10">
        <v>3</v>
      </c>
      <c r="AT10" s="85" t="s">
        <v>3841</v>
      </c>
      <c r="AU10" s="84" t="s">
        <v>4670</v>
      </c>
      <c r="AV10" s="77" t="str">
        <f t="shared" si="6"/>
        <v>01015</v>
      </c>
      <c r="AX10" s="7" t="s">
        <v>186</v>
      </c>
    </row>
    <row r="11" spans="1:60" hidden="1" outlineLevel="1">
      <c r="A11" t="s">
        <v>1722</v>
      </c>
      <c r="B11" t="s">
        <v>3037</v>
      </c>
      <c r="C11" s="1">
        <f t="shared" si="0"/>
        <v>13032</v>
      </c>
      <c r="D11" s="7">
        <f>IF(N11&gt;0, RANK(N11,(N11:P11,Q11:AE11)),0)</f>
        <v>2</v>
      </c>
      <c r="E11" s="7">
        <f>IF(O11&gt;0,RANK(O11,(N11:P11,Q11:AE11)),0)</f>
        <v>1</v>
      </c>
      <c r="F11" s="7">
        <f>IF(P11&gt;0,RANK(P11,(N11:P11,Q11:AE11)),0)</f>
        <v>3</v>
      </c>
      <c r="G11" s="1">
        <f t="shared" si="7"/>
        <v>2275</v>
      </c>
      <c r="H11" s="2">
        <f t="shared" si="8"/>
        <v>0.17457028852056478</v>
      </c>
      <c r="I11" s="2"/>
      <c r="J11" s="2">
        <f t="shared" si="1"/>
        <v>0.41029772866789443</v>
      </c>
      <c r="K11" s="2">
        <f t="shared" si="1"/>
        <v>0.58486801718845915</v>
      </c>
      <c r="L11" s="2">
        <f t="shared" si="1"/>
        <v>3.2228360957642726E-3</v>
      </c>
      <c r="M11" s="2">
        <f t="shared" si="2"/>
        <v>1.6114180478821933E-3</v>
      </c>
      <c r="N11" s="1">
        <v>5347</v>
      </c>
      <c r="O11" s="1">
        <v>7622</v>
      </c>
      <c r="P11" s="1">
        <v>42</v>
      </c>
      <c r="Q11" s="1">
        <v>17</v>
      </c>
      <c r="R11" s="1">
        <v>4</v>
      </c>
      <c r="W11" s="1">
        <v>0</v>
      </c>
      <c r="AG11" s="7">
        <f>IF(Q11&gt;0,RANK(Q11,(N11:P11,Q11:AE11)),0)</f>
        <v>4</v>
      </c>
      <c r="AH11" s="7">
        <f>IF(R11&gt;0,RANK(R11,(N11:P11,Q11:AE11)),0)</f>
        <v>5</v>
      </c>
      <c r="AI11" s="7">
        <f>IF(T11&gt;0,RANK(T11,(N11:P11,Q11:AE11)),0)</f>
        <v>0</v>
      </c>
      <c r="AJ11" s="7">
        <f>IF(S11&gt;0,RANK(S11,(N11:P11,Q11:AE11)),0)</f>
        <v>0</v>
      </c>
      <c r="AK11" s="2">
        <f t="shared" si="3"/>
        <v>1.3044812768569674E-3</v>
      </c>
      <c r="AL11" s="2">
        <f t="shared" si="3"/>
        <v>3.0693677102516879E-4</v>
      </c>
      <c r="AM11" s="2">
        <f t="shared" si="4"/>
        <v>0</v>
      </c>
      <c r="AN11" s="2">
        <f t="shared" si="5"/>
        <v>0</v>
      </c>
      <c r="AP11" t="s">
        <v>1722</v>
      </c>
      <c r="AQ11" t="s">
        <v>3037</v>
      </c>
      <c r="AR11">
        <v>3</v>
      </c>
      <c r="AT11" s="85" t="s">
        <v>3841</v>
      </c>
      <c r="AU11" s="84" t="s">
        <v>4671</v>
      </c>
      <c r="AV11" s="77" t="str">
        <f t="shared" si="6"/>
        <v>01017</v>
      </c>
      <c r="AX11" s="7" t="s">
        <v>186</v>
      </c>
    </row>
    <row r="12" spans="1:60" hidden="1" outlineLevel="1">
      <c r="A12" t="s">
        <v>3290</v>
      </c>
      <c r="B12" t="s">
        <v>3037</v>
      </c>
      <c r="C12" s="1">
        <f t="shared" si="0"/>
        <v>9049</v>
      </c>
      <c r="D12" s="7">
        <f>IF(N12&gt;0, RANK(N12,(N12:P12,Q12:AE12)),0)</f>
        <v>2</v>
      </c>
      <c r="E12" s="7">
        <f>IF(O12&gt;0,RANK(O12,(N12:P12,Q12:AE12)),0)</f>
        <v>1</v>
      </c>
      <c r="F12" s="7">
        <f>IF(P12&gt;0,RANK(P12,(N12:P12,Q12:AE12)),0)</f>
        <v>3</v>
      </c>
      <c r="G12" s="1">
        <f t="shared" si="7"/>
        <v>2883</v>
      </c>
      <c r="H12" s="2">
        <f t="shared" si="8"/>
        <v>0.31859874019228646</v>
      </c>
      <c r="I12" s="2"/>
      <c r="J12" s="2">
        <f t="shared" si="1"/>
        <v>0.33594872361586914</v>
      </c>
      <c r="K12" s="2">
        <f t="shared" si="1"/>
        <v>0.65454746380815565</v>
      </c>
      <c r="L12" s="2">
        <f t="shared" si="1"/>
        <v>4.7519062879876226E-3</v>
      </c>
      <c r="M12" s="2">
        <f t="shared" si="2"/>
        <v>4.7519062879875897E-3</v>
      </c>
      <c r="N12" s="1">
        <v>3040</v>
      </c>
      <c r="O12" s="1">
        <v>5923</v>
      </c>
      <c r="P12" s="1">
        <v>43</v>
      </c>
      <c r="Q12" s="1">
        <v>22</v>
      </c>
      <c r="R12" s="1">
        <v>15</v>
      </c>
      <c r="W12" s="1">
        <v>6</v>
      </c>
      <c r="AG12" s="7">
        <f>IF(Q12&gt;0,RANK(Q12,(N12:P12,Q12:AE12)),0)</f>
        <v>4</v>
      </c>
      <c r="AH12" s="7">
        <f>IF(R12&gt;0,RANK(R12,(N12:P12,Q12:AE12)),0)</f>
        <v>5</v>
      </c>
      <c r="AI12" s="7">
        <f>IF(T12&gt;0,RANK(T12,(N12:P12,Q12:AE12)),0)</f>
        <v>0</v>
      </c>
      <c r="AJ12" s="7">
        <f>IF(S12&gt;0,RANK(S12,(N12:P12,Q12:AE12)),0)</f>
        <v>0</v>
      </c>
      <c r="AK12" s="2">
        <f t="shared" si="3"/>
        <v>2.4312078682727375E-3</v>
      </c>
      <c r="AL12" s="2">
        <f t="shared" si="3"/>
        <v>1.6576417283677754E-3</v>
      </c>
      <c r="AM12" s="2">
        <f t="shared" si="4"/>
        <v>0</v>
      </c>
      <c r="AN12" s="2">
        <f t="shared" si="5"/>
        <v>0</v>
      </c>
      <c r="AP12" t="s">
        <v>3290</v>
      </c>
      <c r="AQ12" t="s">
        <v>3037</v>
      </c>
      <c r="AR12">
        <v>3</v>
      </c>
      <c r="AT12" s="85" t="s">
        <v>3841</v>
      </c>
      <c r="AU12" s="84" t="s">
        <v>4672</v>
      </c>
      <c r="AV12" s="77" t="str">
        <f t="shared" si="6"/>
        <v>01019</v>
      </c>
      <c r="AX12" s="7" t="s">
        <v>186</v>
      </c>
    </row>
    <row r="13" spans="1:60" hidden="1" outlineLevel="1">
      <c r="A13" t="s">
        <v>5069</v>
      </c>
      <c r="B13" t="s">
        <v>3037</v>
      </c>
      <c r="C13" s="1">
        <f t="shared" si="0"/>
        <v>16693</v>
      </c>
      <c r="D13" s="7">
        <f>IF(N13&gt;0, RANK(N13,(N13:P13,Q13:AE13)),0)</f>
        <v>2</v>
      </c>
      <c r="E13" s="7">
        <f>IF(O13&gt;0,RANK(O13,(N13:P13,Q13:AE13)),0)</f>
        <v>1</v>
      </c>
      <c r="F13" s="7">
        <f>IF(P13&gt;0,RANK(P13,(N13:P13,Q13:AE13)),0)</f>
        <v>3</v>
      </c>
      <c r="G13" s="1">
        <f t="shared" si="7"/>
        <v>9051</v>
      </c>
      <c r="H13" s="2">
        <f t="shared" si="8"/>
        <v>0.54220331875636496</v>
      </c>
      <c r="I13" s="2"/>
      <c r="J13" s="2">
        <f t="shared" si="1"/>
        <v>0.22632241059126579</v>
      </c>
      <c r="K13" s="2">
        <f t="shared" si="1"/>
        <v>0.76852572934763075</v>
      </c>
      <c r="L13" s="2">
        <f t="shared" si="1"/>
        <v>2.7556460791948721E-3</v>
      </c>
      <c r="M13" s="2">
        <f t="shared" si="2"/>
        <v>2.3962139819085917E-3</v>
      </c>
      <c r="N13" s="1">
        <v>3778</v>
      </c>
      <c r="O13" s="1">
        <v>12829</v>
      </c>
      <c r="P13" s="1">
        <v>46</v>
      </c>
      <c r="Q13" s="1">
        <v>22</v>
      </c>
      <c r="R13" s="1">
        <v>15</v>
      </c>
      <c r="W13" s="1">
        <v>3</v>
      </c>
      <c r="AG13" s="7">
        <f>IF(Q13&gt;0,RANK(Q13,(N13:P13,Q13:AE13)),0)</f>
        <v>4</v>
      </c>
      <c r="AH13" s="7">
        <f>IF(R13&gt;0,RANK(R13,(N13:P13,Q13:AE13)),0)</f>
        <v>5</v>
      </c>
      <c r="AI13" s="7">
        <f>IF(T13&gt;0,RANK(T13,(N13:P13,Q13:AE13)),0)</f>
        <v>0</v>
      </c>
      <c r="AJ13" s="7">
        <f>IF(S13&gt;0,RANK(S13,(N13:P13,Q13:AE13)),0)</f>
        <v>0</v>
      </c>
      <c r="AK13" s="2">
        <f t="shared" si="3"/>
        <v>1.3179176900497214E-3</v>
      </c>
      <c r="AL13" s="2">
        <f t="shared" si="3"/>
        <v>8.9858024321571922E-4</v>
      </c>
      <c r="AM13" s="2">
        <f t="shared" si="4"/>
        <v>0</v>
      </c>
      <c r="AN13" s="2">
        <f t="shared" si="5"/>
        <v>0</v>
      </c>
      <c r="AP13" t="s">
        <v>5069</v>
      </c>
      <c r="AQ13" t="s">
        <v>3037</v>
      </c>
      <c r="AR13">
        <v>6</v>
      </c>
      <c r="AT13" s="85" t="s">
        <v>3841</v>
      </c>
      <c r="AU13" s="84" t="s">
        <v>4350</v>
      </c>
      <c r="AV13" s="77" t="str">
        <f t="shared" si="6"/>
        <v>01021</v>
      </c>
      <c r="AX13" s="7" t="s">
        <v>186</v>
      </c>
    </row>
    <row r="14" spans="1:60" hidden="1" outlineLevel="1">
      <c r="A14" t="s">
        <v>1406</v>
      </c>
      <c r="B14" t="s">
        <v>3037</v>
      </c>
      <c r="C14" s="1">
        <f t="shared" si="0"/>
        <v>7227</v>
      </c>
      <c r="D14" s="7">
        <f>IF(N14&gt;0, RANK(N14,(N14:P14,Q14:AE14)),0)</f>
        <v>2</v>
      </c>
      <c r="E14" s="7">
        <f>IF(O14&gt;0,RANK(O14,(N14:P14,Q14:AE14)),0)</f>
        <v>1</v>
      </c>
      <c r="F14" s="7">
        <f>IF(P14&gt;0,RANK(P14,(N14:P14,Q14:AE14)),0)</f>
        <v>3</v>
      </c>
      <c r="G14" s="1">
        <f t="shared" si="7"/>
        <v>594</v>
      </c>
      <c r="H14" s="2">
        <f t="shared" si="8"/>
        <v>8.2191780821917804E-2</v>
      </c>
      <c r="I14" s="2"/>
      <c r="J14" s="2">
        <f t="shared" si="1"/>
        <v>0.45703611457036114</v>
      </c>
      <c r="K14" s="2">
        <f t="shared" si="1"/>
        <v>0.539227895392279</v>
      </c>
      <c r="L14" s="2">
        <f t="shared" si="1"/>
        <v>2.0755500207555004E-3</v>
      </c>
      <c r="M14" s="2">
        <f t="shared" si="2"/>
        <v>1.6604400166043039E-3</v>
      </c>
      <c r="N14" s="1">
        <v>3303</v>
      </c>
      <c r="O14" s="1">
        <v>3897</v>
      </c>
      <c r="P14" s="1">
        <v>15</v>
      </c>
      <c r="Q14" s="1">
        <v>5</v>
      </c>
      <c r="R14" s="1">
        <v>5</v>
      </c>
      <c r="W14" s="1">
        <v>2</v>
      </c>
      <c r="AG14" s="7">
        <f>IF(Q14&gt;0,RANK(Q14,(N14:P14,Q14:AE14)),0)</f>
        <v>4</v>
      </c>
      <c r="AH14" s="7">
        <f>IF(R14&gt;0,RANK(R14,(N14:P14,Q14:AE14)),0)</f>
        <v>4</v>
      </c>
      <c r="AI14" s="7">
        <f>IF(T14&gt;0,RANK(T14,(N14:P14,Q14:AE14)),0)</f>
        <v>0</v>
      </c>
      <c r="AJ14" s="7">
        <f>IF(S14&gt;0,RANK(S14,(N14:P14,Q14:AE14)),0)</f>
        <v>0</v>
      </c>
      <c r="AK14" s="2">
        <f t="shared" si="3"/>
        <v>6.918500069185001E-4</v>
      </c>
      <c r="AL14" s="2">
        <f t="shared" si="3"/>
        <v>6.918500069185001E-4</v>
      </c>
      <c r="AM14" s="2">
        <f t="shared" si="4"/>
        <v>0</v>
      </c>
      <c r="AN14" s="2">
        <f t="shared" si="5"/>
        <v>0</v>
      </c>
      <c r="AP14" t="s">
        <v>1406</v>
      </c>
      <c r="AQ14" t="s">
        <v>3037</v>
      </c>
      <c r="AR14">
        <v>7</v>
      </c>
      <c r="AT14" s="85" t="s">
        <v>3841</v>
      </c>
      <c r="AU14" s="84" t="s">
        <v>4351</v>
      </c>
      <c r="AV14" s="77" t="str">
        <f t="shared" si="6"/>
        <v>01023</v>
      </c>
      <c r="AX14" s="7" t="s">
        <v>186</v>
      </c>
    </row>
    <row r="15" spans="1:60" hidden="1" outlineLevel="1">
      <c r="A15" t="s">
        <v>1407</v>
      </c>
      <c r="B15" t="s">
        <v>3037</v>
      </c>
      <c r="C15" s="1">
        <f t="shared" si="0"/>
        <v>11394</v>
      </c>
      <c r="D15" s="7">
        <f>IF(N15&gt;0, RANK(N15,(N15:P15,Q15:AE15)),0)</f>
        <v>2</v>
      </c>
      <c r="E15" s="7">
        <f>IF(O15&gt;0,RANK(O15,(N15:P15,Q15:AE15)),0)</f>
        <v>1</v>
      </c>
      <c r="F15" s="7">
        <f>IF(P15&gt;0,RANK(P15,(N15:P15,Q15:AE15)),0)</f>
        <v>3</v>
      </c>
      <c r="G15" s="1">
        <f t="shared" si="7"/>
        <v>2103</v>
      </c>
      <c r="H15" s="2">
        <f t="shared" si="8"/>
        <v>0.18457082675092154</v>
      </c>
      <c r="I15" s="2"/>
      <c r="J15" s="2">
        <f t="shared" si="1"/>
        <v>0.40609092504827105</v>
      </c>
      <c r="K15" s="2">
        <f t="shared" si="1"/>
        <v>0.59066175179919256</v>
      </c>
      <c r="L15" s="2">
        <f t="shared" si="1"/>
        <v>1.6675443215727575E-3</v>
      </c>
      <c r="M15" s="2">
        <f t="shared" si="2"/>
        <v>1.579778830963639E-3</v>
      </c>
      <c r="N15" s="1">
        <v>4627</v>
      </c>
      <c r="O15" s="1">
        <v>6730</v>
      </c>
      <c r="P15" s="1">
        <v>19</v>
      </c>
      <c r="Q15" s="1">
        <v>8</v>
      </c>
      <c r="R15" s="1">
        <v>9</v>
      </c>
      <c r="W15" s="1">
        <v>1</v>
      </c>
      <c r="AG15" s="7">
        <f>IF(Q15&gt;0,RANK(Q15,(N15:P15,Q15:AE15)),0)</f>
        <v>5</v>
      </c>
      <c r="AH15" s="7">
        <f>IF(R15&gt;0,RANK(R15,(N15:P15,Q15:AE15)),0)</f>
        <v>4</v>
      </c>
      <c r="AI15" s="7">
        <f>IF(T15&gt;0,RANK(T15,(N15:P15,Q15:AE15)),0)</f>
        <v>0</v>
      </c>
      <c r="AJ15" s="7">
        <f>IF(S15&gt;0,RANK(S15,(N15:P15,Q15:AE15)),0)</f>
        <v>0</v>
      </c>
      <c r="AK15" s="2">
        <f t="shared" si="3"/>
        <v>7.0212392487274005E-4</v>
      </c>
      <c r="AL15" s="2">
        <f t="shared" si="3"/>
        <v>7.8988941548183253E-4</v>
      </c>
      <c r="AM15" s="2">
        <f t="shared" si="4"/>
        <v>0</v>
      </c>
      <c r="AN15" s="2">
        <f t="shared" si="5"/>
        <v>0</v>
      </c>
      <c r="AP15" t="s">
        <v>1407</v>
      </c>
      <c r="AQ15" t="s">
        <v>3037</v>
      </c>
      <c r="AT15" s="85" t="s">
        <v>3841</v>
      </c>
      <c r="AU15" s="84" t="s">
        <v>3949</v>
      </c>
      <c r="AV15" s="77" t="str">
        <f t="shared" si="6"/>
        <v>01025</v>
      </c>
      <c r="AX15" s="7" t="s">
        <v>186</v>
      </c>
    </row>
    <row r="16" spans="1:60" hidden="1" outlineLevel="1">
      <c r="A16" t="s">
        <v>1408</v>
      </c>
      <c r="B16" t="s">
        <v>3037</v>
      </c>
      <c r="C16" s="1">
        <f t="shared" si="0"/>
        <v>6576</v>
      </c>
      <c r="D16" s="7">
        <f>IF(N16&gt;0, RANK(N16,(N16:P16,Q16:AE16)),0)</f>
        <v>2</v>
      </c>
      <c r="E16" s="7">
        <f>IF(O16&gt;0,RANK(O16,(N16:P16,Q16:AE16)),0)</f>
        <v>1</v>
      </c>
      <c r="F16" s="7">
        <f>IF(P16&gt;0,RANK(P16,(N16:P16,Q16:AE16)),0)</f>
        <v>3</v>
      </c>
      <c r="G16" s="1">
        <f t="shared" si="7"/>
        <v>2731</v>
      </c>
      <c r="H16" s="2">
        <f t="shared" si="8"/>
        <v>0.41529805352798055</v>
      </c>
      <c r="I16" s="2"/>
      <c r="J16" s="2">
        <f t="shared" si="1"/>
        <v>0.28786496350364965</v>
      </c>
      <c r="K16" s="2">
        <f t="shared" si="1"/>
        <v>0.7031630170316302</v>
      </c>
      <c r="L16" s="2">
        <f t="shared" si="1"/>
        <v>5.778588807785888E-3</v>
      </c>
      <c r="M16" s="2">
        <f t="shared" si="2"/>
        <v>3.193430656934261E-3</v>
      </c>
      <c r="N16" s="1">
        <v>1893</v>
      </c>
      <c r="O16" s="1">
        <v>4624</v>
      </c>
      <c r="P16" s="1">
        <v>38</v>
      </c>
      <c r="Q16" s="1">
        <v>9</v>
      </c>
      <c r="R16" s="1">
        <v>10</v>
      </c>
      <c r="W16" s="1">
        <v>2</v>
      </c>
      <c r="AG16" s="7">
        <f>IF(Q16&gt;0,RANK(Q16,(N16:P16,Q16:AE16)),0)</f>
        <v>5</v>
      </c>
      <c r="AH16" s="7">
        <f>IF(R16&gt;0,RANK(R16,(N16:P16,Q16:AE16)),0)</f>
        <v>4</v>
      </c>
      <c r="AI16" s="7">
        <f>IF(T16&gt;0,RANK(T16,(N16:P16,Q16:AE16)),0)</f>
        <v>0</v>
      </c>
      <c r="AJ16" s="7">
        <f>IF(S16&gt;0,RANK(S16,(N16:P16,Q16:AE16)),0)</f>
        <v>0</v>
      </c>
      <c r="AK16" s="2">
        <f t="shared" si="3"/>
        <v>1.3686131386861315E-3</v>
      </c>
      <c r="AL16" s="2">
        <f t="shared" si="3"/>
        <v>1.5206812652068127E-3</v>
      </c>
      <c r="AM16" s="2">
        <f t="shared" si="4"/>
        <v>0</v>
      </c>
      <c r="AN16" s="2">
        <f t="shared" si="5"/>
        <v>0</v>
      </c>
      <c r="AP16" t="s">
        <v>1408</v>
      </c>
      <c r="AQ16" t="s">
        <v>3037</v>
      </c>
      <c r="AR16">
        <v>3</v>
      </c>
      <c r="AT16" s="85" t="s">
        <v>3841</v>
      </c>
      <c r="AU16" s="84" t="s">
        <v>3950</v>
      </c>
      <c r="AV16" s="77" t="str">
        <f t="shared" si="6"/>
        <v>01027</v>
      </c>
      <c r="AX16" s="7" t="s">
        <v>186</v>
      </c>
    </row>
    <row r="17" spans="1:50" hidden="1" outlineLevel="1">
      <c r="A17" t="s">
        <v>2642</v>
      </c>
      <c r="B17" t="s">
        <v>3037</v>
      </c>
      <c r="C17" s="1">
        <f t="shared" si="0"/>
        <v>5798</v>
      </c>
      <c r="D17" s="7">
        <f>IF(N17&gt;0, RANK(N17,(N17:P17,Q17:AE17)),0)</f>
        <v>2</v>
      </c>
      <c r="E17" s="7">
        <f>IF(O17&gt;0,RANK(O17,(N17:P17,Q17:AE17)),0)</f>
        <v>1</v>
      </c>
      <c r="F17" s="7">
        <f>IF(P17&gt;0,RANK(P17,(N17:P17,Q17:AE17)),0)</f>
        <v>3</v>
      </c>
      <c r="G17" s="1">
        <f t="shared" si="7"/>
        <v>2979</v>
      </c>
      <c r="H17" s="2">
        <f t="shared" si="8"/>
        <v>0.51379786133149363</v>
      </c>
      <c r="I17" s="2"/>
      <c r="J17" s="2">
        <f t="shared" si="1"/>
        <v>0.23991031390134529</v>
      </c>
      <c r="K17" s="2">
        <f t="shared" si="1"/>
        <v>0.75370817523283895</v>
      </c>
      <c r="L17" s="2">
        <f t="shared" si="1"/>
        <v>4.1393583994480858E-3</v>
      </c>
      <c r="M17" s="2">
        <f t="shared" si="2"/>
        <v>2.2421524663676458E-3</v>
      </c>
      <c r="N17" s="1">
        <v>1391</v>
      </c>
      <c r="O17" s="1">
        <v>4370</v>
      </c>
      <c r="P17" s="1">
        <v>24</v>
      </c>
      <c r="Q17" s="1">
        <v>7</v>
      </c>
      <c r="R17" s="1">
        <v>2</v>
      </c>
      <c r="W17" s="1">
        <v>4</v>
      </c>
      <c r="AG17" s="7">
        <f>IF(Q17&gt;0,RANK(Q17,(N17:P17,Q17:AE17)),0)</f>
        <v>4</v>
      </c>
      <c r="AH17" s="7">
        <f>IF(R17&gt;0,RANK(R17,(N17:P17,Q17:AE17)),0)</f>
        <v>6</v>
      </c>
      <c r="AI17" s="7">
        <f>IF(T17&gt;0,RANK(T17,(N17:P17,Q17:AE17)),0)</f>
        <v>0</v>
      </c>
      <c r="AJ17" s="7">
        <f>IF(S17&gt;0,RANK(S17,(N17:P17,Q17:AE17)),0)</f>
        <v>0</v>
      </c>
      <c r="AK17" s="2">
        <f t="shared" si="3"/>
        <v>1.2073128665056915E-3</v>
      </c>
      <c r="AL17" s="2">
        <f t="shared" si="3"/>
        <v>3.4494653328734045E-4</v>
      </c>
      <c r="AM17" s="2">
        <f t="shared" si="4"/>
        <v>0</v>
      </c>
      <c r="AN17" s="2">
        <f t="shared" si="5"/>
        <v>0</v>
      </c>
      <c r="AP17" t="s">
        <v>2642</v>
      </c>
      <c r="AQ17" t="s">
        <v>3037</v>
      </c>
      <c r="AR17">
        <v>3</v>
      </c>
      <c r="AT17" s="85" t="s">
        <v>3841</v>
      </c>
      <c r="AU17" s="84" t="s">
        <v>3951</v>
      </c>
      <c r="AV17" s="77" t="str">
        <f t="shared" si="6"/>
        <v>01029</v>
      </c>
      <c r="AX17" s="7" t="s">
        <v>186</v>
      </c>
    </row>
    <row r="18" spans="1:50" hidden="1" outlineLevel="1">
      <c r="A18" t="s">
        <v>1423</v>
      </c>
      <c r="B18" t="s">
        <v>3037</v>
      </c>
      <c r="C18" s="1">
        <f t="shared" si="0"/>
        <v>17616</v>
      </c>
      <c r="D18" s="7">
        <f>IF(N18&gt;0, RANK(N18,(N18:P18,Q18:AE18)),0)</f>
        <v>2</v>
      </c>
      <c r="E18" s="7">
        <f>IF(O18&gt;0,RANK(O18,(N18:P18,Q18:AE18)),0)</f>
        <v>1</v>
      </c>
      <c r="F18" s="7">
        <f>IF(P18&gt;0,RANK(P18,(N18:P18,Q18:AE18)),0)</f>
        <v>3</v>
      </c>
      <c r="G18" s="1">
        <f t="shared" si="7"/>
        <v>8539</v>
      </c>
      <c r="H18" s="2">
        <f t="shared" si="8"/>
        <v>0.48472979109900088</v>
      </c>
      <c r="I18" s="2"/>
      <c r="J18" s="2">
        <f t="shared" si="1"/>
        <v>0.25431425976385102</v>
      </c>
      <c r="K18" s="2">
        <f t="shared" si="1"/>
        <v>0.73904405086285196</v>
      </c>
      <c r="L18" s="2">
        <f t="shared" si="1"/>
        <v>4.1439600363306081E-3</v>
      </c>
      <c r="M18" s="2">
        <f t="shared" si="2"/>
        <v>2.4977293369664024E-3</v>
      </c>
      <c r="N18" s="1">
        <v>4480</v>
      </c>
      <c r="O18" s="1">
        <v>13019</v>
      </c>
      <c r="P18" s="1">
        <v>73</v>
      </c>
      <c r="Q18" s="1">
        <v>22</v>
      </c>
      <c r="R18" s="1">
        <v>16</v>
      </c>
      <c r="W18" s="1">
        <v>6</v>
      </c>
      <c r="AG18" s="7">
        <f>IF(Q18&gt;0,RANK(Q18,(N18:P18,Q18:AE18)),0)</f>
        <v>4</v>
      </c>
      <c r="AH18" s="7">
        <f>IF(R18&gt;0,RANK(R18,(N18:P18,Q18:AE18)),0)</f>
        <v>5</v>
      </c>
      <c r="AI18" s="7">
        <f>IF(T18&gt;0,RANK(T18,(N18:P18,Q18:AE18)),0)</f>
        <v>0</v>
      </c>
      <c r="AJ18" s="7">
        <f>IF(S18&gt;0,RANK(S18,(N18:P18,Q18:AE18)),0)</f>
        <v>0</v>
      </c>
      <c r="AK18" s="2">
        <f t="shared" si="3"/>
        <v>1.2488646684831971E-3</v>
      </c>
      <c r="AL18" s="2">
        <f t="shared" si="3"/>
        <v>9.0826521344232513E-4</v>
      </c>
      <c r="AM18" s="2">
        <f t="shared" si="4"/>
        <v>0</v>
      </c>
      <c r="AN18" s="2">
        <f t="shared" si="5"/>
        <v>0</v>
      </c>
      <c r="AP18" t="s">
        <v>1423</v>
      </c>
      <c r="AQ18" t="s">
        <v>3037</v>
      </c>
      <c r="AR18">
        <v>2</v>
      </c>
      <c r="AT18" s="85" t="s">
        <v>3841</v>
      </c>
      <c r="AU18" s="84" t="s">
        <v>3971</v>
      </c>
      <c r="AV18" s="77" t="str">
        <f t="shared" si="6"/>
        <v>01031</v>
      </c>
      <c r="AX18" s="7" t="s">
        <v>186</v>
      </c>
    </row>
    <row r="19" spans="1:50" hidden="1" outlineLevel="1">
      <c r="A19" t="s">
        <v>2582</v>
      </c>
      <c r="B19" t="s">
        <v>3037</v>
      </c>
      <c r="C19" s="1">
        <f t="shared" si="0"/>
        <v>23935</v>
      </c>
      <c r="D19" s="7">
        <f>IF(N19&gt;0, RANK(N19,(N19:P19,Q19:AE19)),0)</f>
        <v>2</v>
      </c>
      <c r="E19" s="7">
        <f>IF(O19&gt;0,RANK(O19,(N19:P19,Q19:AE19)),0)</f>
        <v>1</v>
      </c>
      <c r="F19" s="7">
        <f>IF(P19&gt;0,RANK(P19,(N19:P19,Q19:AE19)),0)</f>
        <v>3</v>
      </c>
      <c r="G19" s="1">
        <f t="shared" si="7"/>
        <v>2590</v>
      </c>
      <c r="H19" s="2">
        <f t="shared" si="8"/>
        <v>0.1082097346981408</v>
      </c>
      <c r="I19" s="2"/>
      <c r="J19" s="2">
        <f t="shared" si="1"/>
        <v>0.44278253603509504</v>
      </c>
      <c r="K19" s="2">
        <f t="shared" si="1"/>
        <v>0.55099227073323587</v>
      </c>
      <c r="L19" s="2">
        <f t="shared" si="1"/>
        <v>3.6766241905159809E-3</v>
      </c>
      <c r="M19" s="2">
        <f t="shared" si="2"/>
        <v>2.5485690411531652E-3</v>
      </c>
      <c r="N19" s="1">
        <v>10598</v>
      </c>
      <c r="O19" s="1">
        <v>13188</v>
      </c>
      <c r="P19" s="1">
        <v>88</v>
      </c>
      <c r="Q19" s="1">
        <v>34</v>
      </c>
      <c r="R19" s="1">
        <v>18</v>
      </c>
      <c r="W19" s="1">
        <v>9</v>
      </c>
      <c r="AG19" s="7">
        <f>IF(Q19&gt;0,RANK(Q19,(N19:P19,Q19:AE19)),0)</f>
        <v>4</v>
      </c>
      <c r="AH19" s="7">
        <f>IF(R19&gt;0,RANK(R19,(N19:P19,Q19:AE19)),0)</f>
        <v>5</v>
      </c>
      <c r="AI19" s="7">
        <f>IF(T19&gt;0,RANK(T19,(N19:P19,Q19:AE19)),0)</f>
        <v>0</v>
      </c>
      <c r="AJ19" s="7">
        <f>IF(S19&gt;0,RANK(S19,(N19:P19,Q19:AE19)),0)</f>
        <v>0</v>
      </c>
      <c r="AK19" s="2">
        <f t="shared" si="3"/>
        <v>1.4205138917902653E-3</v>
      </c>
      <c r="AL19" s="2">
        <f t="shared" si="3"/>
        <v>7.5203676624190519E-4</v>
      </c>
      <c r="AM19" s="2">
        <f t="shared" si="4"/>
        <v>0</v>
      </c>
      <c r="AN19" s="2">
        <f t="shared" si="5"/>
        <v>0</v>
      </c>
      <c r="AP19" t="s">
        <v>2582</v>
      </c>
      <c r="AQ19" t="s">
        <v>3037</v>
      </c>
      <c r="AR19">
        <v>5</v>
      </c>
      <c r="AT19" s="85" t="s">
        <v>3841</v>
      </c>
      <c r="AU19" s="84" t="s">
        <v>3972</v>
      </c>
      <c r="AV19" s="77" t="str">
        <f t="shared" si="6"/>
        <v>01033</v>
      </c>
      <c r="AX19" s="7" t="s">
        <v>186</v>
      </c>
    </row>
    <row r="20" spans="1:50" hidden="1" outlineLevel="1">
      <c r="A20" t="s">
        <v>5182</v>
      </c>
      <c r="B20" t="s">
        <v>3037</v>
      </c>
      <c r="C20" s="1">
        <f t="shared" si="0"/>
        <v>6021</v>
      </c>
      <c r="D20" s="7">
        <f>IF(N20&gt;0, RANK(N20,(N20:P20,Q20:AE20)),0)</f>
        <v>2</v>
      </c>
      <c r="E20" s="7">
        <f>IF(O20&gt;0,RANK(O20,(N20:P20,Q20:AE20)),0)</f>
        <v>1</v>
      </c>
      <c r="F20" s="7">
        <f>IF(P20&gt;0,RANK(P20,(N20:P20,Q20:AE20)),0)</f>
        <v>3</v>
      </c>
      <c r="G20" s="1">
        <f t="shared" si="7"/>
        <v>552</v>
      </c>
      <c r="H20" s="2">
        <f t="shared" si="8"/>
        <v>9.1679123069257601E-2</v>
      </c>
      <c r="I20" s="2"/>
      <c r="J20" s="2">
        <f t="shared" si="1"/>
        <v>0.45158611526324532</v>
      </c>
      <c r="K20" s="2">
        <f t="shared" si="1"/>
        <v>0.54326523833250295</v>
      </c>
      <c r="L20" s="2">
        <f t="shared" si="1"/>
        <v>2.8234512539445276E-3</v>
      </c>
      <c r="M20" s="2">
        <f t="shared" si="2"/>
        <v>2.3251951503071946E-3</v>
      </c>
      <c r="N20" s="1">
        <v>2719</v>
      </c>
      <c r="O20" s="1">
        <v>3271</v>
      </c>
      <c r="P20" s="1">
        <v>17</v>
      </c>
      <c r="Q20" s="1">
        <v>5</v>
      </c>
      <c r="R20" s="1">
        <v>9</v>
      </c>
      <c r="W20" s="1">
        <v>0</v>
      </c>
      <c r="AG20" s="7">
        <f>IF(Q20&gt;0,RANK(Q20,(N20:P20,Q20:AE20)),0)</f>
        <v>5</v>
      </c>
      <c r="AH20" s="7">
        <f>IF(R20&gt;0,RANK(R20,(N20:P20,Q20:AE20)),0)</f>
        <v>4</v>
      </c>
      <c r="AI20" s="7">
        <f>IF(T20&gt;0,RANK(T20,(N20:P20,Q20:AE20)),0)</f>
        <v>0</v>
      </c>
      <c r="AJ20" s="7">
        <f>IF(S20&gt;0,RANK(S20,(N20:P20,Q20:AE20)),0)</f>
        <v>0</v>
      </c>
      <c r="AK20" s="2">
        <f t="shared" si="3"/>
        <v>8.304268393954493E-4</v>
      </c>
      <c r="AL20" s="2">
        <f t="shared" si="3"/>
        <v>1.4947683109118087E-3</v>
      </c>
      <c r="AM20" s="2">
        <f t="shared" si="4"/>
        <v>0</v>
      </c>
      <c r="AN20" s="2">
        <f t="shared" si="5"/>
        <v>0</v>
      </c>
      <c r="AP20" t="s">
        <v>5182</v>
      </c>
      <c r="AQ20" t="s">
        <v>3037</v>
      </c>
      <c r="AR20">
        <v>2</v>
      </c>
      <c r="AT20" s="85" t="s">
        <v>3841</v>
      </c>
      <c r="AU20" s="84" t="s">
        <v>3970</v>
      </c>
      <c r="AV20" s="77" t="str">
        <f t="shared" si="6"/>
        <v>01035</v>
      </c>
      <c r="AX20" s="7" t="s">
        <v>186</v>
      </c>
    </row>
    <row r="21" spans="1:50" hidden="1" outlineLevel="1">
      <c r="A21" t="s">
        <v>5422</v>
      </c>
      <c r="B21" t="s">
        <v>3037</v>
      </c>
      <c r="C21" s="1">
        <f t="shared" si="0"/>
        <v>5001</v>
      </c>
      <c r="D21" s="7">
        <f>IF(N21&gt;0, RANK(N21,(N21:P21,Q21:AE21)),0)</f>
        <v>2</v>
      </c>
      <c r="E21" s="7">
        <f>IF(O21&gt;0,RANK(O21,(N21:P21,Q21:AE21)),0)</f>
        <v>1</v>
      </c>
      <c r="F21" s="7">
        <f>IF(P21&gt;0,RANK(P21,(N21:P21,Q21:AE21)),0)</f>
        <v>5</v>
      </c>
      <c r="G21" s="1">
        <f t="shared" si="7"/>
        <v>850</v>
      </c>
      <c r="H21" s="2">
        <f t="shared" si="8"/>
        <v>0.16996600679864027</v>
      </c>
      <c r="I21" s="2"/>
      <c r="J21" s="2">
        <f t="shared" si="1"/>
        <v>0.41091781643671266</v>
      </c>
      <c r="K21" s="2">
        <f t="shared" si="1"/>
        <v>0.58088382323535293</v>
      </c>
      <c r="L21" s="2">
        <f t="shared" si="1"/>
        <v>1.5996800639872025E-3</v>
      </c>
      <c r="M21" s="2">
        <f t="shared" si="2"/>
        <v>6.5986802639472148E-3</v>
      </c>
      <c r="N21" s="1">
        <v>2055</v>
      </c>
      <c r="O21" s="1">
        <v>2905</v>
      </c>
      <c r="P21" s="1">
        <v>8</v>
      </c>
      <c r="Q21" s="1">
        <v>13</v>
      </c>
      <c r="R21" s="1">
        <v>16</v>
      </c>
      <c r="W21" s="1">
        <v>4</v>
      </c>
      <c r="AG21" s="7">
        <f>IF(Q21&gt;0,RANK(Q21,(N21:P21,Q21:AE21)),0)</f>
        <v>4</v>
      </c>
      <c r="AH21" s="7">
        <f>IF(R21&gt;0,RANK(R21,(N21:P21,Q21:AE21)),0)</f>
        <v>3</v>
      </c>
      <c r="AI21" s="7">
        <f>IF(T21&gt;0,RANK(T21,(N21:P21,Q21:AE21)),0)</f>
        <v>0</v>
      </c>
      <c r="AJ21" s="7">
        <f>IF(S21&gt;0,RANK(S21,(N21:P21,Q21:AE21)),0)</f>
        <v>0</v>
      </c>
      <c r="AK21" s="2">
        <f t="shared" si="3"/>
        <v>2.5994801039792041E-3</v>
      </c>
      <c r="AL21" s="2">
        <f t="shared" si="3"/>
        <v>3.199360127974405E-3</v>
      </c>
      <c r="AM21" s="2">
        <f t="shared" si="4"/>
        <v>0</v>
      </c>
      <c r="AN21" s="2">
        <f t="shared" si="5"/>
        <v>0</v>
      </c>
      <c r="AP21" t="s">
        <v>5422</v>
      </c>
      <c r="AQ21" t="s">
        <v>3037</v>
      </c>
      <c r="AT21" s="85" t="s">
        <v>3841</v>
      </c>
      <c r="AU21" s="84" t="s">
        <v>3656</v>
      </c>
      <c r="AV21" s="77" t="str">
        <f t="shared" si="6"/>
        <v>01037</v>
      </c>
      <c r="AX21" s="7" t="s">
        <v>186</v>
      </c>
    </row>
    <row r="22" spans="1:50" hidden="1" outlineLevel="1">
      <c r="A22" t="s">
        <v>5157</v>
      </c>
      <c r="B22" t="s">
        <v>3037</v>
      </c>
      <c r="C22" s="1">
        <f t="shared" si="0"/>
        <v>14627</v>
      </c>
      <c r="D22" s="7">
        <f>IF(N22&gt;0, RANK(N22,(N22:P22,Q22:AE22)),0)</f>
        <v>2</v>
      </c>
      <c r="E22" s="7">
        <f>IF(O22&gt;0,RANK(O22,(N22:P22,Q22:AE22)),0)</f>
        <v>1</v>
      </c>
      <c r="F22" s="7">
        <f>IF(P22&gt;0,RANK(P22,(N22:P22,Q22:AE22)),0)</f>
        <v>3</v>
      </c>
      <c r="G22" s="1">
        <f t="shared" si="7"/>
        <v>7696</v>
      </c>
      <c r="H22" s="2">
        <f t="shared" si="8"/>
        <v>0.52615027004854042</v>
      </c>
      <c r="I22" s="2"/>
      <c r="J22" s="2">
        <f t="shared" si="1"/>
        <v>0.23401927941478087</v>
      </c>
      <c r="K22" s="2">
        <f t="shared" si="1"/>
        <v>0.76016954946332127</v>
      </c>
      <c r="L22" s="2">
        <f t="shared" si="1"/>
        <v>2.5295686060025978E-3</v>
      </c>
      <c r="M22" s="2">
        <f t="shared" si="2"/>
        <v>3.2816025158952868E-3</v>
      </c>
      <c r="N22" s="1">
        <v>3423</v>
      </c>
      <c r="O22" s="1">
        <v>11119</v>
      </c>
      <c r="P22" s="1">
        <v>37</v>
      </c>
      <c r="Q22" s="1">
        <v>12</v>
      </c>
      <c r="R22" s="1">
        <v>33</v>
      </c>
      <c r="W22" s="1">
        <v>3</v>
      </c>
      <c r="AG22" s="7">
        <f>IF(Q22&gt;0,RANK(Q22,(N22:P22,Q22:AE22)),0)</f>
        <v>5</v>
      </c>
      <c r="AH22" s="7">
        <f>IF(R22&gt;0,RANK(R22,(N22:P22,Q22:AE22)),0)</f>
        <v>4</v>
      </c>
      <c r="AI22" s="7">
        <f>IF(T22&gt;0,RANK(T22,(N22:P22,Q22:AE22)),0)</f>
        <v>0</v>
      </c>
      <c r="AJ22" s="7">
        <f>IF(S22&gt;0,RANK(S22,(N22:P22,Q22:AE22)),0)</f>
        <v>0</v>
      </c>
      <c r="AK22" s="2">
        <f t="shared" si="3"/>
        <v>8.2040062897381551E-4</v>
      </c>
      <c r="AL22" s="2">
        <f t="shared" si="3"/>
        <v>2.2561017296779929E-3</v>
      </c>
      <c r="AM22" s="2">
        <f t="shared" si="4"/>
        <v>0</v>
      </c>
      <c r="AN22" s="2">
        <f t="shared" si="5"/>
        <v>0</v>
      </c>
      <c r="AP22" t="s">
        <v>5157</v>
      </c>
      <c r="AQ22" t="s">
        <v>3037</v>
      </c>
      <c r="AR22">
        <v>2</v>
      </c>
      <c r="AT22" s="85" t="s">
        <v>3841</v>
      </c>
      <c r="AU22" s="84" t="s">
        <v>5210</v>
      </c>
      <c r="AV22" s="77" t="str">
        <f t="shared" si="6"/>
        <v>01039</v>
      </c>
      <c r="AX22" s="7" t="s">
        <v>186</v>
      </c>
    </row>
    <row r="23" spans="1:50" hidden="1" outlineLevel="1">
      <c r="A23" t="s">
        <v>3127</v>
      </c>
      <c r="B23" t="s">
        <v>3037</v>
      </c>
      <c r="C23" s="1">
        <f t="shared" si="0"/>
        <v>5500</v>
      </c>
      <c r="D23" s="7">
        <f>IF(N23&gt;0, RANK(N23,(N23:P23,Q23:AE23)),0)</f>
        <v>2</v>
      </c>
      <c r="E23" s="7">
        <f>IF(O23&gt;0,RANK(O23,(N23:P23,Q23:AE23)),0)</f>
        <v>1</v>
      </c>
      <c r="F23" s="7">
        <f>IF(P23&gt;0,RANK(P23,(N23:P23,Q23:AE23)),0)</f>
        <v>3</v>
      </c>
      <c r="G23" s="1">
        <f t="shared" si="7"/>
        <v>2079</v>
      </c>
      <c r="H23" s="2">
        <f t="shared" si="8"/>
        <v>0.378</v>
      </c>
      <c r="I23" s="2"/>
      <c r="J23" s="2">
        <f t="shared" si="1"/>
        <v>0.30872727272727274</v>
      </c>
      <c r="K23" s="2">
        <f t="shared" si="1"/>
        <v>0.68672727272727274</v>
      </c>
      <c r="L23" s="2">
        <f t="shared" si="1"/>
        <v>3.0909090909090908E-3</v>
      </c>
      <c r="M23" s="2">
        <f t="shared" si="2"/>
        <v>1.4545454545454284E-3</v>
      </c>
      <c r="N23" s="1">
        <v>1698</v>
      </c>
      <c r="O23" s="1">
        <v>3777</v>
      </c>
      <c r="P23" s="1">
        <v>17</v>
      </c>
      <c r="Q23" s="1">
        <v>2</v>
      </c>
      <c r="R23" s="1">
        <v>6</v>
      </c>
      <c r="W23" s="1">
        <v>0</v>
      </c>
      <c r="AG23" s="7">
        <f>IF(Q23&gt;0,RANK(Q23,(N23:P23,Q23:AE23)),0)</f>
        <v>5</v>
      </c>
      <c r="AH23" s="7">
        <f>IF(R23&gt;0,RANK(R23,(N23:P23,Q23:AE23)),0)</f>
        <v>4</v>
      </c>
      <c r="AI23" s="7">
        <f>IF(T23&gt;0,RANK(T23,(N23:P23,Q23:AE23)),0)</f>
        <v>0</v>
      </c>
      <c r="AJ23" s="7">
        <f>IF(S23&gt;0,RANK(S23,(N23:P23,Q23:AE23)),0)</f>
        <v>0</v>
      </c>
      <c r="AK23" s="2">
        <f t="shared" si="3"/>
        <v>3.6363636363636361E-4</v>
      </c>
      <c r="AL23" s="2">
        <f t="shared" si="3"/>
        <v>1.090909090909091E-3</v>
      </c>
      <c r="AM23" s="2">
        <f t="shared" si="4"/>
        <v>0</v>
      </c>
      <c r="AN23" s="2">
        <f t="shared" si="5"/>
        <v>0</v>
      </c>
      <c r="AP23" t="s">
        <v>3127</v>
      </c>
      <c r="AQ23" t="s">
        <v>3037</v>
      </c>
      <c r="AR23">
        <v>2</v>
      </c>
      <c r="AT23" s="85" t="s">
        <v>3841</v>
      </c>
      <c r="AU23" s="84" t="s">
        <v>5211</v>
      </c>
      <c r="AV23" s="77" t="str">
        <f t="shared" si="6"/>
        <v>01041</v>
      </c>
      <c r="AX23" s="7" t="s">
        <v>186</v>
      </c>
    </row>
    <row r="24" spans="1:50" hidden="1" outlineLevel="1">
      <c r="A24" t="s">
        <v>2711</v>
      </c>
      <c r="B24" t="s">
        <v>3037</v>
      </c>
      <c r="C24" s="1">
        <f t="shared" si="0"/>
        <v>35191</v>
      </c>
      <c r="D24" s="7">
        <f>IF(N24&gt;0, RANK(N24,(N24:P24,Q24:AE24)),0)</f>
        <v>2</v>
      </c>
      <c r="E24" s="7">
        <f>IF(O24&gt;0,RANK(O24,(N24:P24,Q24:AE24)),0)</f>
        <v>1</v>
      </c>
      <c r="F24" s="7">
        <f>IF(P24&gt;0,RANK(P24,(N24:P24,Q24:AE24)),0)</f>
        <v>3</v>
      </c>
      <c r="G24" s="1">
        <f t="shared" si="7"/>
        <v>18773</v>
      </c>
      <c r="H24" s="2">
        <f t="shared" si="8"/>
        <v>0.53346025972549804</v>
      </c>
      <c r="I24" s="2"/>
      <c r="J24" s="2">
        <f t="shared" si="1"/>
        <v>0.22860958767866785</v>
      </c>
      <c r="K24" s="2">
        <f t="shared" si="1"/>
        <v>0.76206984740416583</v>
      </c>
      <c r="L24" s="2">
        <f t="shared" si="1"/>
        <v>4.4045352504901818E-3</v>
      </c>
      <c r="M24" s="2">
        <f t="shared" si="2"/>
        <v>4.9160296666761923E-3</v>
      </c>
      <c r="N24" s="1">
        <v>8045</v>
      </c>
      <c r="O24" s="1">
        <v>26818</v>
      </c>
      <c r="P24" s="1">
        <v>155</v>
      </c>
      <c r="Q24" s="1">
        <v>64</v>
      </c>
      <c r="R24" s="1">
        <v>75</v>
      </c>
      <c r="W24" s="1">
        <v>34</v>
      </c>
      <c r="AG24" s="7">
        <f>IF(Q24&gt;0,RANK(Q24,(N24:P24,Q24:AE24)),0)</f>
        <v>5</v>
      </c>
      <c r="AH24" s="7">
        <f>IF(R24&gt;0,RANK(R24,(N24:P24,Q24:AE24)),0)</f>
        <v>4</v>
      </c>
      <c r="AI24" s="7">
        <f>IF(T24&gt;0,RANK(T24,(N24:P24,Q24:AE24)),0)</f>
        <v>0</v>
      </c>
      <c r="AJ24" s="7">
        <f>IF(S24&gt;0,RANK(S24,(N24:P24,Q24:AE24)),0)</f>
        <v>0</v>
      </c>
      <c r="AK24" s="2">
        <f t="shared" si="3"/>
        <v>1.8186468131056236E-3</v>
      </c>
      <c r="AL24" s="2">
        <f t="shared" si="3"/>
        <v>2.1312267341081527E-3</v>
      </c>
      <c r="AM24" s="2">
        <f t="shared" si="4"/>
        <v>0</v>
      </c>
      <c r="AN24" s="2">
        <f t="shared" si="5"/>
        <v>0</v>
      </c>
      <c r="AP24" t="s">
        <v>2711</v>
      </c>
      <c r="AQ24" t="s">
        <v>3037</v>
      </c>
      <c r="AR24">
        <v>4</v>
      </c>
      <c r="AT24" s="85" t="s">
        <v>3841</v>
      </c>
      <c r="AU24" s="84" t="s">
        <v>5216</v>
      </c>
      <c r="AV24" s="77" t="str">
        <f t="shared" si="6"/>
        <v>01043</v>
      </c>
      <c r="AX24" s="7" t="s">
        <v>186</v>
      </c>
    </row>
    <row r="25" spans="1:50" hidden="1" outlineLevel="1">
      <c r="A25" t="s">
        <v>2712</v>
      </c>
      <c r="B25" t="s">
        <v>3037</v>
      </c>
      <c r="C25" s="1">
        <f t="shared" si="0"/>
        <v>18231</v>
      </c>
      <c r="D25" s="7">
        <f>IF(N25&gt;0, RANK(N25,(N25:P25,Q25:AE25)),0)</f>
        <v>2</v>
      </c>
      <c r="E25" s="7">
        <f>IF(O25&gt;0,RANK(O25,(N25:P25,Q25:AE25)),0)</f>
        <v>1</v>
      </c>
      <c r="F25" s="7">
        <f>IF(P25&gt;0,RANK(P25,(N25:P25,Q25:AE25)),0)</f>
        <v>3</v>
      </c>
      <c r="G25" s="1">
        <f t="shared" si="7"/>
        <v>9137</v>
      </c>
      <c r="H25" s="2">
        <f t="shared" si="8"/>
        <v>0.50117930996654048</v>
      </c>
      <c r="I25" s="2"/>
      <c r="J25" s="2">
        <f t="shared" si="1"/>
        <v>0.2459546925566343</v>
      </c>
      <c r="K25" s="2">
        <f t="shared" si="1"/>
        <v>0.74713400252317486</v>
      </c>
      <c r="L25" s="2">
        <f t="shared" si="1"/>
        <v>4.1138719763040973E-3</v>
      </c>
      <c r="M25" s="2">
        <f t="shared" si="2"/>
        <v>2.7974329438867776E-3</v>
      </c>
      <c r="N25" s="1">
        <v>4484</v>
      </c>
      <c r="O25" s="1">
        <v>13621</v>
      </c>
      <c r="P25" s="1">
        <v>75</v>
      </c>
      <c r="Q25" s="1">
        <v>24</v>
      </c>
      <c r="R25" s="1">
        <v>20</v>
      </c>
      <c r="W25" s="1">
        <v>7</v>
      </c>
      <c r="AG25" s="7">
        <f>IF(Q25&gt;0,RANK(Q25,(N25:P25,Q25:AE25)),0)</f>
        <v>4</v>
      </c>
      <c r="AH25" s="7">
        <f>IF(R25&gt;0,RANK(R25,(N25:P25,Q25:AE25)),0)</f>
        <v>5</v>
      </c>
      <c r="AI25" s="7">
        <f>IF(T25&gt;0,RANK(T25,(N25:P25,Q25:AE25)),0)</f>
        <v>0</v>
      </c>
      <c r="AJ25" s="7">
        <f>IF(S25&gt;0,RANK(S25,(N25:P25,Q25:AE25)),0)</f>
        <v>0</v>
      </c>
      <c r="AK25" s="2">
        <f t="shared" si="3"/>
        <v>1.3164390324173112E-3</v>
      </c>
      <c r="AL25" s="2">
        <f t="shared" si="3"/>
        <v>1.097032527014426E-3</v>
      </c>
      <c r="AM25" s="2">
        <f t="shared" si="4"/>
        <v>0</v>
      </c>
      <c r="AN25" s="2">
        <f t="shared" si="5"/>
        <v>0</v>
      </c>
      <c r="AP25" t="s">
        <v>2712</v>
      </c>
      <c r="AQ25" t="s">
        <v>3037</v>
      </c>
      <c r="AR25">
        <v>2</v>
      </c>
      <c r="AT25" s="85" t="s">
        <v>3841</v>
      </c>
      <c r="AU25" s="84" t="s">
        <v>3961</v>
      </c>
      <c r="AV25" s="77" t="str">
        <f t="shared" si="6"/>
        <v>01045</v>
      </c>
      <c r="AX25" s="7" t="s">
        <v>186</v>
      </c>
    </row>
    <row r="26" spans="1:50" hidden="1" outlineLevel="1">
      <c r="A26" t="s">
        <v>3708</v>
      </c>
      <c r="B26" t="s">
        <v>3037</v>
      </c>
      <c r="C26" s="1">
        <f t="shared" si="0"/>
        <v>18573</v>
      </c>
      <c r="D26" s="7">
        <f>IF(N26&gt;0, RANK(N26,(N26:P26,Q26:AE26)),0)</f>
        <v>1</v>
      </c>
      <c r="E26" s="7">
        <f>IF(O26&gt;0,RANK(O26,(N26:P26,Q26:AE26)),0)</f>
        <v>2</v>
      </c>
      <c r="F26" s="7">
        <f>IF(P26&gt;0,RANK(P26,(N26:P26,Q26:AE26)),0)</f>
        <v>3</v>
      </c>
      <c r="G26" s="1">
        <f t="shared" si="7"/>
        <v>3840</v>
      </c>
      <c r="H26" s="2">
        <f t="shared" si="8"/>
        <v>0.2067517363915361</v>
      </c>
      <c r="I26" s="2"/>
      <c r="J26" s="2">
        <f t="shared" si="1"/>
        <v>0.60167985785818123</v>
      </c>
      <c r="K26" s="2">
        <f t="shared" si="1"/>
        <v>0.39492812146664513</v>
      </c>
      <c r="L26" s="2">
        <f t="shared" si="1"/>
        <v>1.5075647445216174E-3</v>
      </c>
      <c r="M26" s="2">
        <f t="shared" si="2"/>
        <v>1.8844559306520174E-3</v>
      </c>
      <c r="N26" s="1">
        <v>11175</v>
      </c>
      <c r="O26" s="1">
        <v>7335</v>
      </c>
      <c r="P26" s="1">
        <v>28</v>
      </c>
      <c r="Q26" s="1">
        <v>13</v>
      </c>
      <c r="R26" s="1">
        <v>19</v>
      </c>
      <c r="W26" s="1">
        <v>3</v>
      </c>
      <c r="AG26" s="7">
        <f>IF(Q26&gt;0,RANK(Q26,(N26:P26,Q26:AE26)),0)</f>
        <v>5</v>
      </c>
      <c r="AH26" s="7">
        <f>IF(R26&gt;0,RANK(R26,(N26:P26,Q26:AE26)),0)</f>
        <v>4</v>
      </c>
      <c r="AI26" s="7">
        <f>IF(T26&gt;0,RANK(T26,(N26:P26,Q26:AE26)),0)</f>
        <v>0</v>
      </c>
      <c r="AJ26" s="7">
        <f>IF(S26&gt;0,RANK(S26,(N26:P26,Q26:AE26)),0)</f>
        <v>0</v>
      </c>
      <c r="AK26" s="2">
        <f t="shared" si="3"/>
        <v>6.9994077424217951E-4</v>
      </c>
      <c r="AL26" s="2">
        <f t="shared" si="3"/>
        <v>1.0229903623539547E-3</v>
      </c>
      <c r="AM26" s="2">
        <f t="shared" si="4"/>
        <v>0</v>
      </c>
      <c r="AN26" s="2">
        <f t="shared" si="5"/>
        <v>0</v>
      </c>
      <c r="AP26" t="s">
        <v>3708</v>
      </c>
      <c r="AQ26" t="s">
        <v>3037</v>
      </c>
      <c r="AR26">
        <v>7</v>
      </c>
      <c r="AT26" s="85" t="s">
        <v>3841</v>
      </c>
      <c r="AU26" s="84" t="s">
        <v>3267</v>
      </c>
      <c r="AV26" s="77" t="str">
        <f t="shared" si="6"/>
        <v>01047</v>
      </c>
      <c r="AX26" s="7" t="s">
        <v>186</v>
      </c>
    </row>
    <row r="27" spans="1:50" hidden="1" outlineLevel="1">
      <c r="A27" t="s">
        <v>3709</v>
      </c>
      <c r="B27" t="s">
        <v>3037</v>
      </c>
      <c r="C27" s="1">
        <f t="shared" si="0"/>
        <v>24169</v>
      </c>
      <c r="D27" s="7">
        <f>IF(N27&gt;0, RANK(N27,(N27:P27,Q27:AE27)),0)</f>
        <v>2</v>
      </c>
      <c r="E27" s="7">
        <f>IF(O27&gt;0,RANK(O27,(N27:P27,Q27:AE27)),0)</f>
        <v>1</v>
      </c>
      <c r="F27" s="7">
        <f>IF(P27&gt;0,RANK(P27,(N27:P27,Q27:AE27)),0)</f>
        <v>3</v>
      </c>
      <c r="G27" s="1">
        <f t="shared" si="7"/>
        <v>9812</v>
      </c>
      <c r="H27" s="2">
        <f t="shared" si="8"/>
        <v>0.40597459555629112</v>
      </c>
      <c r="I27" s="2"/>
      <c r="J27" s="2">
        <f t="shared" si="1"/>
        <v>0.29343373743224793</v>
      </c>
      <c r="K27" s="2">
        <f t="shared" si="1"/>
        <v>0.69940833298853899</v>
      </c>
      <c r="L27" s="2">
        <f t="shared" si="1"/>
        <v>4.096156233191278E-3</v>
      </c>
      <c r="M27" s="2">
        <f t="shared" si="2"/>
        <v>3.0617733460217402E-3</v>
      </c>
      <c r="N27" s="1">
        <v>7092</v>
      </c>
      <c r="O27" s="1">
        <v>16904</v>
      </c>
      <c r="P27" s="1">
        <v>99</v>
      </c>
      <c r="Q27" s="1">
        <v>34</v>
      </c>
      <c r="R27" s="1">
        <v>27</v>
      </c>
      <c r="W27" s="1">
        <v>13</v>
      </c>
      <c r="AG27" s="7">
        <f>IF(Q27&gt;0,RANK(Q27,(N27:P27,Q27:AE27)),0)</f>
        <v>4</v>
      </c>
      <c r="AH27" s="7">
        <f>IF(R27&gt;0,RANK(R27,(N27:P27,Q27:AE27)),0)</f>
        <v>5</v>
      </c>
      <c r="AI27" s="7">
        <f>IF(T27&gt;0,RANK(T27,(N27:P27,Q27:AE27)),0)</f>
        <v>0</v>
      </c>
      <c r="AJ27" s="7">
        <f>IF(S27&gt;0,RANK(S27,(N27:P27,Q27:AE27)),0)</f>
        <v>0</v>
      </c>
      <c r="AK27" s="2">
        <f t="shared" si="3"/>
        <v>1.40676072655054E-3</v>
      </c>
      <c r="AL27" s="2">
        <f t="shared" si="3"/>
        <v>1.1171335181430759E-3</v>
      </c>
      <c r="AM27" s="2">
        <f t="shared" si="4"/>
        <v>0</v>
      </c>
      <c r="AN27" s="2">
        <f t="shared" si="5"/>
        <v>0</v>
      </c>
      <c r="AP27" t="s">
        <v>3709</v>
      </c>
      <c r="AQ27" t="s">
        <v>3037</v>
      </c>
      <c r="AR27">
        <v>4</v>
      </c>
      <c r="AT27" s="85" t="s">
        <v>3841</v>
      </c>
      <c r="AU27" s="84" t="s">
        <v>4660</v>
      </c>
      <c r="AV27" s="77" t="str">
        <f t="shared" si="6"/>
        <v>01049</v>
      </c>
      <c r="AX27" s="7" t="s">
        <v>186</v>
      </c>
    </row>
    <row r="28" spans="1:50" hidden="1" outlineLevel="1">
      <c r="A28" t="s">
        <v>3729</v>
      </c>
      <c r="B28" t="s">
        <v>3037</v>
      </c>
      <c r="C28" s="1">
        <f t="shared" si="0"/>
        <v>28680</v>
      </c>
      <c r="D28" s="7">
        <f>IF(N28&gt;0, RANK(N28,(N28:P28,Q28:AE28)),0)</f>
        <v>2</v>
      </c>
      <c r="E28" s="7">
        <f>IF(O28&gt;0,RANK(O28,(N28:P28,Q28:AE28)),0)</f>
        <v>1</v>
      </c>
      <c r="F28" s="7">
        <f>IF(P28&gt;0,RANK(P28,(N28:P28,Q28:AE28)),0)</f>
        <v>3</v>
      </c>
      <c r="G28" s="1">
        <f t="shared" si="7"/>
        <v>15585</v>
      </c>
      <c r="H28" s="2">
        <f t="shared" si="8"/>
        <v>0.54341004184100417</v>
      </c>
      <c r="I28" s="2"/>
      <c r="J28" s="2">
        <f t="shared" si="1"/>
        <v>0.22562761506276149</v>
      </c>
      <c r="K28" s="2">
        <f t="shared" si="1"/>
        <v>0.76903765690376569</v>
      </c>
      <c r="L28" s="2">
        <f t="shared" si="1"/>
        <v>2.3709902370990239E-3</v>
      </c>
      <c r="M28" s="2">
        <f t="shared" si="2"/>
        <v>2.963737796373767E-3</v>
      </c>
      <c r="N28" s="1">
        <v>6471</v>
      </c>
      <c r="O28" s="1">
        <v>22056</v>
      </c>
      <c r="P28" s="1">
        <v>68</v>
      </c>
      <c r="Q28" s="1">
        <v>48</v>
      </c>
      <c r="R28" s="1">
        <v>30</v>
      </c>
      <c r="W28" s="1">
        <v>7</v>
      </c>
      <c r="AG28" s="7">
        <f>IF(Q28&gt;0,RANK(Q28,(N28:P28,Q28:AE28)),0)</f>
        <v>4</v>
      </c>
      <c r="AH28" s="7">
        <f>IF(R28&gt;0,RANK(R28,(N28:P28,Q28:AE28)),0)</f>
        <v>5</v>
      </c>
      <c r="AI28" s="7">
        <f>IF(T28&gt;0,RANK(T28,(N28:P28,Q28:AE28)),0)</f>
        <v>0</v>
      </c>
      <c r="AJ28" s="7">
        <f>IF(S28&gt;0,RANK(S28,(N28:P28,Q28:AE28)),0)</f>
        <v>0</v>
      </c>
      <c r="AK28" s="2">
        <f t="shared" si="3"/>
        <v>1.6736401673640166E-3</v>
      </c>
      <c r="AL28" s="2">
        <f t="shared" si="3"/>
        <v>1.0460251046025104E-3</v>
      </c>
      <c r="AM28" s="2">
        <f t="shared" si="4"/>
        <v>0</v>
      </c>
      <c r="AN28" s="2">
        <f t="shared" si="5"/>
        <v>0</v>
      </c>
      <c r="AP28" t="s">
        <v>3729</v>
      </c>
      <c r="AQ28" t="s">
        <v>3037</v>
      </c>
      <c r="AR28">
        <v>2</v>
      </c>
      <c r="AT28" s="85" t="s">
        <v>3841</v>
      </c>
      <c r="AU28" s="84" t="s">
        <v>4017</v>
      </c>
      <c r="AV28" s="77" t="str">
        <f t="shared" si="6"/>
        <v>01051</v>
      </c>
      <c r="AX28" s="7" t="s">
        <v>186</v>
      </c>
    </row>
    <row r="29" spans="1:50" hidden="1" outlineLevel="1">
      <c r="A29" t="s">
        <v>4470</v>
      </c>
      <c r="B29" t="s">
        <v>3037</v>
      </c>
      <c r="C29" s="1">
        <f t="shared" si="0"/>
        <v>12395</v>
      </c>
      <c r="D29" s="7">
        <f>IF(N29&gt;0, RANK(N29,(N29:P29,Q29:AE29)),0)</f>
        <v>2</v>
      </c>
      <c r="E29" s="7">
        <f>IF(O29&gt;0,RANK(O29,(N29:P29,Q29:AE29)),0)</f>
        <v>1</v>
      </c>
      <c r="F29" s="7">
        <f>IF(P29&gt;0,RANK(P29,(N29:P29,Q29:AE29)),0)</f>
        <v>3</v>
      </c>
      <c r="G29" s="1">
        <f t="shared" si="7"/>
        <v>4699</v>
      </c>
      <c r="H29" s="2">
        <f t="shared" si="8"/>
        <v>0.37910447761194027</v>
      </c>
      <c r="I29" s="2"/>
      <c r="J29" s="2">
        <f t="shared" si="1"/>
        <v>0.30770471964501817</v>
      </c>
      <c r="K29" s="2">
        <f t="shared" si="1"/>
        <v>0.68680919725695844</v>
      </c>
      <c r="L29" s="2">
        <f t="shared" si="1"/>
        <v>2.2589753933037514E-3</v>
      </c>
      <c r="M29" s="2">
        <f t="shared" si="2"/>
        <v>3.2271077047195907E-3</v>
      </c>
      <c r="N29" s="1">
        <v>3814</v>
      </c>
      <c r="O29" s="1">
        <v>8513</v>
      </c>
      <c r="P29" s="1">
        <v>28</v>
      </c>
      <c r="Q29" s="1">
        <v>13</v>
      </c>
      <c r="R29" s="1">
        <v>20</v>
      </c>
      <c r="W29" s="1">
        <v>7</v>
      </c>
      <c r="AG29" s="7">
        <f>IF(Q29&gt;0,RANK(Q29,(N29:P29,Q29:AE29)),0)</f>
        <v>5</v>
      </c>
      <c r="AH29" s="7">
        <f>IF(R29&gt;0,RANK(R29,(N29:P29,Q29:AE29)),0)</f>
        <v>4</v>
      </c>
      <c r="AI29" s="7">
        <f>IF(T29&gt;0,RANK(T29,(N29:P29,Q29:AE29)),0)</f>
        <v>0</v>
      </c>
      <c r="AJ29" s="7">
        <f>IF(S29&gt;0,RANK(S29,(N29:P29,Q29:AE29)),0)</f>
        <v>0</v>
      </c>
      <c r="AK29" s="2">
        <f t="shared" si="3"/>
        <v>1.0488100040338846E-3</v>
      </c>
      <c r="AL29" s="2">
        <f t="shared" si="3"/>
        <v>1.6135538523598225E-3</v>
      </c>
      <c r="AM29" s="2">
        <f t="shared" si="4"/>
        <v>0</v>
      </c>
      <c r="AN29" s="2">
        <f t="shared" si="5"/>
        <v>0</v>
      </c>
      <c r="AP29" t="s">
        <v>4470</v>
      </c>
      <c r="AQ29" t="s">
        <v>3037</v>
      </c>
      <c r="AR29">
        <v>1</v>
      </c>
      <c r="AT29" s="85" t="s">
        <v>3841</v>
      </c>
      <c r="AU29" s="84" t="s">
        <v>4018</v>
      </c>
      <c r="AV29" s="77" t="str">
        <f t="shared" si="6"/>
        <v>01053</v>
      </c>
      <c r="AX29" s="7" t="s">
        <v>186</v>
      </c>
    </row>
    <row r="30" spans="1:50" hidden="1" outlineLevel="1">
      <c r="A30" t="s">
        <v>3756</v>
      </c>
      <c r="B30" t="s">
        <v>3037</v>
      </c>
      <c r="C30" s="1">
        <f t="shared" si="0"/>
        <v>42680</v>
      </c>
      <c r="D30" s="7">
        <f>IF(N30&gt;0, RANK(N30,(N30:P30,Q30:AE30)),0)</f>
        <v>2</v>
      </c>
      <c r="E30" s="7">
        <f>IF(O30&gt;0,RANK(O30,(N30:P30,Q30:AE30)),0)</f>
        <v>1</v>
      </c>
      <c r="F30" s="7">
        <f>IF(P30&gt;0,RANK(P30,(N30:P30,Q30:AE30)),0)</f>
        <v>3</v>
      </c>
      <c r="G30" s="1">
        <f t="shared" si="7"/>
        <v>11671</v>
      </c>
      <c r="H30" s="2">
        <f t="shared" si="8"/>
        <v>0.27345360824742271</v>
      </c>
      <c r="I30" s="2"/>
      <c r="J30" s="2">
        <f t="shared" si="1"/>
        <v>0.35913776944704778</v>
      </c>
      <c r="K30" s="2">
        <f t="shared" si="1"/>
        <v>0.63259137769447049</v>
      </c>
      <c r="L30" s="2">
        <f t="shared" si="1"/>
        <v>4.5923149015932524E-3</v>
      </c>
      <c r="M30" s="2">
        <f t="shared" si="2"/>
        <v>3.6785379568884729E-3</v>
      </c>
      <c r="N30" s="1">
        <v>15328</v>
      </c>
      <c r="O30" s="1">
        <v>26999</v>
      </c>
      <c r="P30" s="1">
        <v>196</v>
      </c>
      <c r="Q30" s="1">
        <v>99</v>
      </c>
      <c r="R30" s="1">
        <v>43</v>
      </c>
      <c r="W30" s="1">
        <v>15</v>
      </c>
      <c r="AG30" s="7">
        <f>IF(Q30&gt;0,RANK(Q30,(N30:P30,Q30:AE30)),0)</f>
        <v>4</v>
      </c>
      <c r="AH30" s="7">
        <f>IF(R30&gt;0,RANK(R30,(N30:P30,Q30:AE30)),0)</f>
        <v>5</v>
      </c>
      <c r="AI30" s="7">
        <f>IF(T30&gt;0,RANK(T30,(N30:P30,Q30:AE30)),0)</f>
        <v>0</v>
      </c>
      <c r="AJ30" s="7">
        <f>IF(S30&gt;0,RANK(S30,(N30:P30,Q30:AE30)),0)</f>
        <v>0</v>
      </c>
      <c r="AK30" s="2">
        <f t="shared" si="3"/>
        <v>2.3195876288659794E-3</v>
      </c>
      <c r="AL30" s="2">
        <f t="shared" si="3"/>
        <v>1.007497656982193E-3</v>
      </c>
      <c r="AM30" s="2">
        <f t="shared" si="4"/>
        <v>0</v>
      </c>
      <c r="AN30" s="2">
        <f t="shared" si="5"/>
        <v>0</v>
      </c>
      <c r="AP30" t="s">
        <v>3756</v>
      </c>
      <c r="AQ30" t="s">
        <v>3037</v>
      </c>
      <c r="AR30">
        <v>4</v>
      </c>
      <c r="AT30" s="85" t="s">
        <v>3841</v>
      </c>
      <c r="AU30" s="84" t="s">
        <v>4019</v>
      </c>
      <c r="AV30" s="77" t="str">
        <f t="shared" si="6"/>
        <v>01055</v>
      </c>
      <c r="AX30" s="7" t="s">
        <v>186</v>
      </c>
    </row>
    <row r="31" spans="1:50" hidden="1" outlineLevel="1">
      <c r="A31" t="s">
        <v>4468</v>
      </c>
      <c r="B31" t="s">
        <v>3037</v>
      </c>
      <c r="C31" s="1">
        <f t="shared" si="0"/>
        <v>8002</v>
      </c>
      <c r="D31" s="7">
        <f>IF(N31&gt;0, RANK(N31,(N31:P31,Q31:AE31)),0)</f>
        <v>2</v>
      </c>
      <c r="E31" s="7">
        <f>IF(O31&gt;0,RANK(O31,(N31:P31,Q31:AE31)),0)</f>
        <v>1</v>
      </c>
      <c r="F31" s="7">
        <f>IF(P31&gt;0,RANK(P31,(N31:P31,Q31:AE31)),0)</f>
        <v>3</v>
      </c>
      <c r="G31" s="1">
        <f t="shared" si="7"/>
        <v>3126</v>
      </c>
      <c r="H31" s="2">
        <f t="shared" si="8"/>
        <v>0.39065233691577106</v>
      </c>
      <c r="I31" s="2"/>
      <c r="J31" s="2">
        <f t="shared" si="1"/>
        <v>0.30092476880779806</v>
      </c>
      <c r="K31" s="2">
        <f t="shared" si="1"/>
        <v>0.69157710572356912</v>
      </c>
      <c r="L31" s="2">
        <f t="shared" si="1"/>
        <v>3.7490627343164211E-3</v>
      </c>
      <c r="M31" s="2">
        <f t="shared" si="2"/>
        <v>3.7490627343164003E-3</v>
      </c>
      <c r="N31" s="1">
        <v>2408</v>
      </c>
      <c r="O31" s="1">
        <v>5534</v>
      </c>
      <c r="P31" s="1">
        <v>30</v>
      </c>
      <c r="Q31" s="1">
        <v>16</v>
      </c>
      <c r="R31" s="1">
        <v>7</v>
      </c>
      <c r="W31" s="1">
        <v>7</v>
      </c>
      <c r="AG31" s="7">
        <f>IF(Q31&gt;0,RANK(Q31,(N31:P31,Q31:AE31)),0)</f>
        <v>4</v>
      </c>
      <c r="AH31" s="7">
        <f>IF(R31&gt;0,RANK(R31,(N31:P31,Q31:AE31)),0)</f>
        <v>5</v>
      </c>
      <c r="AI31" s="7">
        <f>IF(T31&gt;0,RANK(T31,(N31:P31,Q31:AE31)),0)</f>
        <v>0</v>
      </c>
      <c r="AJ31" s="7">
        <f>IF(S31&gt;0,RANK(S31,(N31:P31,Q31:AE31)),0)</f>
        <v>0</v>
      </c>
      <c r="AK31" s="2">
        <f t="shared" si="3"/>
        <v>1.999500124968758E-3</v>
      </c>
      <c r="AL31" s="2">
        <f t="shared" si="3"/>
        <v>8.7478130467383156E-4</v>
      </c>
      <c r="AM31" s="2">
        <f t="shared" si="4"/>
        <v>0</v>
      </c>
      <c r="AN31" s="2">
        <f t="shared" si="5"/>
        <v>0</v>
      </c>
      <c r="AP31" t="s">
        <v>4468</v>
      </c>
      <c r="AQ31" t="s">
        <v>3037</v>
      </c>
      <c r="AR31">
        <v>4</v>
      </c>
      <c r="AT31" s="85" t="s">
        <v>3841</v>
      </c>
      <c r="AU31" s="84" t="s">
        <v>3104</v>
      </c>
      <c r="AV31" s="77" t="str">
        <f t="shared" si="6"/>
        <v>01057</v>
      </c>
      <c r="AX31" s="7" t="s">
        <v>186</v>
      </c>
    </row>
    <row r="32" spans="1:50" hidden="1" outlineLevel="1">
      <c r="A32" t="s">
        <v>3082</v>
      </c>
      <c r="B32" t="s">
        <v>3037</v>
      </c>
      <c r="C32" s="1">
        <f t="shared" si="0"/>
        <v>12269</v>
      </c>
      <c r="D32" s="7">
        <f>IF(N32&gt;0, RANK(N32,(N32:P32,Q32:AE32)),0)</f>
        <v>2</v>
      </c>
      <c r="E32" s="7">
        <f>IF(O32&gt;0,RANK(O32,(N32:P32,Q32:AE32)),0)</f>
        <v>1</v>
      </c>
      <c r="F32" s="7">
        <f>IF(P32&gt;0,RANK(P32,(N32:P32,Q32:AE32)),0)</f>
        <v>3</v>
      </c>
      <c r="G32" s="1">
        <f t="shared" si="7"/>
        <v>3176</v>
      </c>
      <c r="H32" s="2">
        <f t="shared" si="8"/>
        <v>0.25886380308093571</v>
      </c>
      <c r="I32" s="2"/>
      <c r="J32" s="2">
        <f t="shared" si="1"/>
        <v>0.36791914581465485</v>
      </c>
      <c r="K32" s="2">
        <f t="shared" si="1"/>
        <v>0.6267829488955905</v>
      </c>
      <c r="L32" s="2">
        <f t="shared" si="1"/>
        <v>3.9122992908957538E-3</v>
      </c>
      <c r="M32" s="2">
        <f t="shared" si="2"/>
        <v>1.385605998858847E-3</v>
      </c>
      <c r="N32" s="1">
        <v>4514</v>
      </c>
      <c r="O32" s="1">
        <v>7690</v>
      </c>
      <c r="P32" s="1">
        <v>48</v>
      </c>
      <c r="Q32" s="1">
        <v>9</v>
      </c>
      <c r="R32" s="1">
        <v>4</v>
      </c>
      <c r="W32" s="1">
        <v>4</v>
      </c>
      <c r="AG32" s="7">
        <f>IF(Q32&gt;0,RANK(Q32,(N32:P32,Q32:AE32)),0)</f>
        <v>4</v>
      </c>
      <c r="AH32" s="7">
        <f>IF(R32&gt;0,RANK(R32,(N32:P32,Q32:AE32)),0)</f>
        <v>5</v>
      </c>
      <c r="AI32" s="7">
        <f>IF(T32&gt;0,RANK(T32,(N32:P32,Q32:AE32)),0)</f>
        <v>0</v>
      </c>
      <c r="AJ32" s="7">
        <f>IF(S32&gt;0,RANK(S32,(N32:P32,Q32:AE32)),0)</f>
        <v>0</v>
      </c>
      <c r="AK32" s="2">
        <f t="shared" si="3"/>
        <v>7.3355611704295379E-4</v>
      </c>
      <c r="AL32" s="2">
        <f t="shared" si="3"/>
        <v>3.2602494090797947E-4</v>
      </c>
      <c r="AM32" s="2">
        <f t="shared" si="4"/>
        <v>0</v>
      </c>
      <c r="AN32" s="2">
        <f t="shared" si="5"/>
        <v>0</v>
      </c>
      <c r="AP32" t="s">
        <v>3082</v>
      </c>
      <c r="AQ32" t="s">
        <v>3037</v>
      </c>
      <c r="AR32">
        <v>4</v>
      </c>
      <c r="AT32" s="85" t="s">
        <v>3841</v>
      </c>
      <c r="AU32" s="84" t="s">
        <v>3439</v>
      </c>
      <c r="AV32" s="77" t="str">
        <f t="shared" si="6"/>
        <v>01059</v>
      </c>
      <c r="AX32" s="7" t="s">
        <v>186</v>
      </c>
    </row>
    <row r="33" spans="1:50" hidden="1" outlineLevel="1">
      <c r="A33" t="s">
        <v>2056</v>
      </c>
      <c r="B33" t="s">
        <v>3037</v>
      </c>
      <c r="C33" s="1">
        <f t="shared" si="0"/>
        <v>10520</v>
      </c>
      <c r="D33" s="7">
        <f>IF(N33&gt;0, RANK(N33,(N33:P33,Q33:AE33)),0)</f>
        <v>2</v>
      </c>
      <c r="E33" s="7">
        <f>IF(O33&gt;0,RANK(O33,(N33:P33,Q33:AE33)),0)</f>
        <v>1</v>
      </c>
      <c r="F33" s="7">
        <f>IF(P33&gt;0,RANK(P33,(N33:P33,Q33:AE33)),0)</f>
        <v>3</v>
      </c>
      <c r="G33" s="1">
        <f t="shared" si="7"/>
        <v>6229</v>
      </c>
      <c r="H33" s="2">
        <f t="shared" si="8"/>
        <v>0.59211026615969586</v>
      </c>
      <c r="I33" s="2"/>
      <c r="J33" s="2">
        <f t="shared" si="1"/>
        <v>0.20085551330798479</v>
      </c>
      <c r="K33" s="2">
        <f t="shared" si="1"/>
        <v>0.79296577946768065</v>
      </c>
      <c r="L33" s="2">
        <f t="shared" si="1"/>
        <v>2.5665399239543727E-3</v>
      </c>
      <c r="M33" s="2">
        <f t="shared" si="2"/>
        <v>3.6121673003801837E-3</v>
      </c>
      <c r="N33" s="1">
        <v>2113</v>
      </c>
      <c r="O33" s="1">
        <v>8342</v>
      </c>
      <c r="P33" s="1">
        <v>27</v>
      </c>
      <c r="Q33" s="1">
        <v>22</v>
      </c>
      <c r="R33" s="1">
        <v>12</v>
      </c>
      <c r="W33" s="1">
        <v>4</v>
      </c>
      <c r="AG33" s="7">
        <f>IF(Q33&gt;0,RANK(Q33,(N33:P33,Q33:AE33)),0)</f>
        <v>4</v>
      </c>
      <c r="AH33" s="7">
        <f>IF(R33&gt;0,RANK(R33,(N33:P33,Q33:AE33)),0)</f>
        <v>5</v>
      </c>
      <c r="AI33" s="7">
        <f>IF(T33&gt;0,RANK(T33,(N33:P33,Q33:AE33)),0)</f>
        <v>0</v>
      </c>
      <c r="AJ33" s="7">
        <f>IF(S33&gt;0,RANK(S33,(N33:P33,Q33:AE33)),0)</f>
        <v>0</v>
      </c>
      <c r="AK33" s="2">
        <f t="shared" si="3"/>
        <v>2.0912547528517109E-3</v>
      </c>
      <c r="AL33" s="2">
        <f t="shared" si="3"/>
        <v>1.1406844106463879E-3</v>
      </c>
      <c r="AM33" s="2">
        <f t="shared" si="4"/>
        <v>0</v>
      </c>
      <c r="AN33" s="2">
        <f t="shared" si="5"/>
        <v>0</v>
      </c>
      <c r="AP33" t="s">
        <v>2056</v>
      </c>
      <c r="AQ33" t="s">
        <v>3037</v>
      </c>
      <c r="AR33">
        <v>2</v>
      </c>
      <c r="AT33" s="85" t="s">
        <v>3841</v>
      </c>
      <c r="AU33" s="84" t="s">
        <v>3440</v>
      </c>
      <c r="AV33" s="77" t="str">
        <f t="shared" si="6"/>
        <v>01061</v>
      </c>
      <c r="AX33" s="7" t="s">
        <v>186</v>
      </c>
    </row>
    <row r="34" spans="1:50" hidden="1" outlineLevel="1">
      <c r="A34" t="s">
        <v>1763</v>
      </c>
      <c r="B34" t="s">
        <v>3037</v>
      </c>
      <c r="C34" s="1">
        <f t="shared" si="0"/>
        <v>4748</v>
      </c>
      <c r="D34" s="7">
        <f>IF(N34&gt;0, RANK(N34,(N34:P34,Q34:AE34)),0)</f>
        <v>1</v>
      </c>
      <c r="E34" s="7">
        <f>IF(O34&gt;0,RANK(O34,(N34:P34,Q34:AE34)),0)</f>
        <v>2</v>
      </c>
      <c r="F34" s="7">
        <f>IF(P34&gt;0,RANK(P34,(N34:P34,Q34:AE34)),0)</f>
        <v>3</v>
      </c>
      <c r="G34" s="1">
        <f t="shared" si="7"/>
        <v>2806</v>
      </c>
      <c r="H34" s="2">
        <f t="shared" si="8"/>
        <v>0.59098567818028647</v>
      </c>
      <c r="I34" s="2"/>
      <c r="J34" s="2">
        <f t="shared" si="1"/>
        <v>0.79275484414490316</v>
      </c>
      <c r="K34" s="2">
        <f t="shared" si="1"/>
        <v>0.20176916596461669</v>
      </c>
      <c r="L34" s="2">
        <f t="shared" si="1"/>
        <v>2.527379949452401E-3</v>
      </c>
      <c r="M34" s="2">
        <f t="shared" si="2"/>
        <v>2.9486099410277475E-3</v>
      </c>
      <c r="N34" s="1">
        <v>3764</v>
      </c>
      <c r="O34" s="1">
        <v>958</v>
      </c>
      <c r="P34" s="1">
        <v>12</v>
      </c>
      <c r="Q34" s="1">
        <v>11</v>
      </c>
      <c r="R34" s="1">
        <v>3</v>
      </c>
      <c r="W34" s="1">
        <v>0</v>
      </c>
      <c r="AG34" s="7">
        <f>IF(Q34&gt;0,RANK(Q34,(N34:P34,Q34:AE34)),0)</f>
        <v>4</v>
      </c>
      <c r="AH34" s="7">
        <f>IF(R34&gt;0,RANK(R34,(N34:P34,Q34:AE34)),0)</f>
        <v>5</v>
      </c>
      <c r="AI34" s="7">
        <f>IF(T34&gt;0,RANK(T34,(N34:P34,Q34:AE34)),0)</f>
        <v>0</v>
      </c>
      <c r="AJ34" s="7">
        <f>IF(S34&gt;0,RANK(S34,(N34:P34,Q34:AE34)),0)</f>
        <v>0</v>
      </c>
      <c r="AK34" s="2">
        <f t="shared" si="3"/>
        <v>2.3167649536647008E-3</v>
      </c>
      <c r="AL34" s="2">
        <f t="shared" si="3"/>
        <v>6.3184498736310025E-4</v>
      </c>
      <c r="AM34" s="2">
        <f t="shared" si="4"/>
        <v>0</v>
      </c>
      <c r="AN34" s="2">
        <f t="shared" si="5"/>
        <v>0</v>
      </c>
      <c r="AP34" t="s">
        <v>1763</v>
      </c>
      <c r="AQ34" t="s">
        <v>3037</v>
      </c>
      <c r="AR34">
        <v>7</v>
      </c>
      <c r="AT34" s="85" t="s">
        <v>3841</v>
      </c>
      <c r="AU34" s="84" t="s">
        <v>4160</v>
      </c>
      <c r="AV34" s="77" t="str">
        <f t="shared" si="6"/>
        <v>01063</v>
      </c>
      <c r="AX34" s="7" t="s">
        <v>186</v>
      </c>
    </row>
    <row r="35" spans="1:50" hidden="1" outlineLevel="1">
      <c r="A35" t="s">
        <v>1841</v>
      </c>
      <c r="B35" t="s">
        <v>3037</v>
      </c>
      <c r="C35" s="1">
        <f t="shared" si="0"/>
        <v>7945</v>
      </c>
      <c r="D35" s="7">
        <f>IF(N35&gt;0, RANK(N35,(N35:P35,Q35:AE35)),0)</f>
        <v>1</v>
      </c>
      <c r="E35" s="7">
        <f>IF(O35&gt;0,RANK(O35,(N35:P35,Q35:AE35)),0)</f>
        <v>2</v>
      </c>
      <c r="F35" s="7">
        <f>IF(P35&gt;0,RANK(P35,(N35:P35,Q35:AE35)),0)</f>
        <v>3</v>
      </c>
      <c r="G35" s="1">
        <f t="shared" si="7"/>
        <v>1350</v>
      </c>
      <c r="H35" s="2">
        <f t="shared" si="8"/>
        <v>0.16991818753933291</v>
      </c>
      <c r="I35" s="2"/>
      <c r="J35" s="2">
        <f t="shared" ref="J35:L70" si="9">IF($C35=0,"-",N35/$C35)</f>
        <v>0.58288231592196349</v>
      </c>
      <c r="K35" s="2">
        <f t="shared" si="9"/>
        <v>0.41296412838263058</v>
      </c>
      <c r="L35" s="2">
        <f t="shared" si="9"/>
        <v>1.8879798615481435E-3</v>
      </c>
      <c r="M35" s="2">
        <f t="shared" si="2"/>
        <v>2.2655758338577872E-3</v>
      </c>
      <c r="N35" s="1">
        <v>4631</v>
      </c>
      <c r="O35" s="1">
        <v>3281</v>
      </c>
      <c r="P35" s="1">
        <v>15</v>
      </c>
      <c r="Q35" s="1">
        <v>11</v>
      </c>
      <c r="R35" s="1">
        <v>4</v>
      </c>
      <c r="W35" s="1">
        <v>3</v>
      </c>
      <c r="AG35" s="7">
        <f>IF(Q35&gt;0,RANK(Q35,(N35:P35,Q35:AE35)),0)</f>
        <v>4</v>
      </c>
      <c r="AH35" s="7">
        <f>IF(R35&gt;0,RANK(R35,(N35:P35,Q35:AE35)),0)</f>
        <v>5</v>
      </c>
      <c r="AI35" s="7">
        <f>IF(T35&gt;0,RANK(T35,(N35:P35,Q35:AE35)),0)</f>
        <v>0</v>
      </c>
      <c r="AJ35" s="7">
        <f>IF(S35&gt;0,RANK(S35,(N35:P35,Q35:AE35)),0)</f>
        <v>0</v>
      </c>
      <c r="AK35" s="2">
        <f t="shared" ref="AK35:AL70" si="10">IF($C35=0,"-",Q35/$C35)</f>
        <v>1.3845185651353053E-3</v>
      </c>
      <c r="AL35" s="2">
        <f t="shared" si="10"/>
        <v>5.0346129641283825E-4</v>
      </c>
      <c r="AM35" s="2">
        <f t="shared" si="4"/>
        <v>0</v>
      </c>
      <c r="AN35" s="2">
        <f t="shared" si="5"/>
        <v>0</v>
      </c>
      <c r="AP35" t="s">
        <v>1841</v>
      </c>
      <c r="AQ35" t="s">
        <v>3037</v>
      </c>
      <c r="AR35">
        <v>7</v>
      </c>
      <c r="AT35" s="85" t="s">
        <v>3841</v>
      </c>
      <c r="AU35" s="84" t="s">
        <v>4002</v>
      </c>
      <c r="AV35" s="77" t="str">
        <f t="shared" si="6"/>
        <v>01065</v>
      </c>
      <c r="AX35" s="7" t="s">
        <v>186</v>
      </c>
    </row>
    <row r="36" spans="1:50" hidden="1" outlineLevel="1">
      <c r="A36" t="s">
        <v>2559</v>
      </c>
      <c r="B36" t="s">
        <v>3037</v>
      </c>
      <c r="C36" s="1">
        <f t="shared" si="0"/>
        <v>7361</v>
      </c>
      <c r="D36" s="7">
        <f>IF(N36&gt;0, RANK(N36,(N36:P36,Q36:AE36)),0)</f>
        <v>2</v>
      </c>
      <c r="E36" s="7">
        <f>IF(O36&gt;0,RANK(O36,(N36:P36,Q36:AE36)),0)</f>
        <v>1</v>
      </c>
      <c r="F36" s="7">
        <f>IF(P36&gt;0,RANK(P36,(N36:P36,Q36:AE36)),0)</f>
        <v>3</v>
      </c>
      <c r="G36" s="1">
        <f t="shared" si="7"/>
        <v>2429</v>
      </c>
      <c r="H36" s="2">
        <f t="shared" si="8"/>
        <v>0.32998233935606575</v>
      </c>
      <c r="I36" s="2"/>
      <c r="J36" s="2">
        <f t="shared" si="9"/>
        <v>0.33310691482135579</v>
      </c>
      <c r="K36" s="2">
        <f t="shared" si="9"/>
        <v>0.66308925417742159</v>
      </c>
      <c r="L36" s="2">
        <f t="shared" si="9"/>
        <v>2.0377666077978536E-3</v>
      </c>
      <c r="M36" s="2">
        <f t="shared" si="2"/>
        <v>1.7660643934247593E-3</v>
      </c>
      <c r="N36" s="1">
        <v>2452</v>
      </c>
      <c r="O36" s="1">
        <v>4881</v>
      </c>
      <c r="P36" s="1">
        <v>15</v>
      </c>
      <c r="Q36" s="1">
        <v>7</v>
      </c>
      <c r="R36" s="1">
        <v>6</v>
      </c>
      <c r="W36" s="1">
        <v>0</v>
      </c>
      <c r="AG36" s="7">
        <f>IF(Q36&gt;0,RANK(Q36,(N36:P36,Q36:AE36)),0)</f>
        <v>4</v>
      </c>
      <c r="AH36" s="7">
        <f>IF(R36&gt;0,RANK(R36,(N36:P36,Q36:AE36)),0)</f>
        <v>5</v>
      </c>
      <c r="AI36" s="7">
        <f>IF(T36&gt;0,RANK(T36,(N36:P36,Q36:AE36)),0)</f>
        <v>0</v>
      </c>
      <c r="AJ36" s="7">
        <f>IF(S36&gt;0,RANK(S36,(N36:P36,Q36:AE36)),0)</f>
        <v>0</v>
      </c>
      <c r="AK36" s="2">
        <f t="shared" si="10"/>
        <v>9.5095775030566503E-4</v>
      </c>
      <c r="AL36" s="2">
        <f t="shared" si="10"/>
        <v>8.151066431191414E-4</v>
      </c>
      <c r="AM36" s="2">
        <f t="shared" si="4"/>
        <v>0</v>
      </c>
      <c r="AN36" s="2">
        <f t="shared" si="5"/>
        <v>0</v>
      </c>
      <c r="AP36" t="s">
        <v>2559</v>
      </c>
      <c r="AQ36" t="s">
        <v>3037</v>
      </c>
      <c r="AR36">
        <v>2</v>
      </c>
      <c r="AT36" s="85" t="s">
        <v>3841</v>
      </c>
      <c r="AU36" s="84" t="s">
        <v>4003</v>
      </c>
      <c r="AV36" s="77" t="str">
        <f t="shared" si="6"/>
        <v>01067</v>
      </c>
      <c r="AX36" s="7" t="s">
        <v>186</v>
      </c>
    </row>
    <row r="37" spans="1:50" hidden="1" outlineLevel="1">
      <c r="A37" t="s">
        <v>2282</v>
      </c>
      <c r="B37" t="s">
        <v>3037</v>
      </c>
      <c r="C37" s="1">
        <f t="shared" si="0"/>
        <v>36201</v>
      </c>
      <c r="D37" s="7">
        <f>IF(N37&gt;0, RANK(N37,(N37:P37,Q37:AE37)),0)</f>
        <v>2</v>
      </c>
      <c r="E37" s="7">
        <f>IF(O37&gt;0,RANK(O37,(N37:P37,Q37:AE37)),0)</f>
        <v>1</v>
      </c>
      <c r="F37" s="7">
        <f>IF(P37&gt;0,RANK(P37,(N37:P37,Q37:AE37)),0)</f>
        <v>3</v>
      </c>
      <c r="G37" s="1">
        <f t="shared" si="7"/>
        <v>17730</v>
      </c>
      <c r="H37" s="2">
        <f t="shared" si="8"/>
        <v>0.4897654760918207</v>
      </c>
      <c r="I37" s="2"/>
      <c r="J37" s="2">
        <f t="shared" si="9"/>
        <v>0.25258970746664455</v>
      </c>
      <c r="K37" s="2">
        <f t="shared" si="9"/>
        <v>0.74235518355846519</v>
      </c>
      <c r="L37" s="2">
        <f t="shared" si="9"/>
        <v>2.5137427142896606E-3</v>
      </c>
      <c r="M37" s="2">
        <f t="shared" si="2"/>
        <v>2.5413662606005938E-3</v>
      </c>
      <c r="N37" s="1">
        <v>9144</v>
      </c>
      <c r="O37" s="1">
        <v>26874</v>
      </c>
      <c r="P37" s="1">
        <v>91</v>
      </c>
      <c r="Q37" s="1">
        <v>37</v>
      </c>
      <c r="R37" s="1">
        <v>38</v>
      </c>
      <c r="W37" s="1">
        <v>17</v>
      </c>
      <c r="AG37" s="7">
        <f>IF(Q37&gt;0,RANK(Q37,(N37:P37,Q37:AE37)),0)</f>
        <v>5</v>
      </c>
      <c r="AH37" s="7">
        <f>IF(R37&gt;0,RANK(R37,(N37:P37,Q37:AE37)),0)</f>
        <v>4</v>
      </c>
      <c r="AI37" s="7">
        <f>IF(T37&gt;0,RANK(T37,(N37:P37,Q37:AE37)),0)</f>
        <v>0</v>
      </c>
      <c r="AJ37" s="7">
        <f>IF(S37&gt;0,RANK(S37,(N37:P37,Q37:AE37)),0)</f>
        <v>0</v>
      </c>
      <c r="AK37" s="2">
        <f t="shared" si="10"/>
        <v>1.0220712135023894E-3</v>
      </c>
      <c r="AL37" s="2">
        <f t="shared" si="10"/>
        <v>1.0496947598132649E-3</v>
      </c>
      <c r="AM37" s="2">
        <f t="shared" si="4"/>
        <v>0</v>
      </c>
      <c r="AN37" s="2">
        <f t="shared" si="5"/>
        <v>0</v>
      </c>
      <c r="AP37" t="s">
        <v>2282</v>
      </c>
      <c r="AQ37" t="s">
        <v>3037</v>
      </c>
      <c r="AR37">
        <v>2</v>
      </c>
      <c r="AT37" s="85" t="s">
        <v>3841</v>
      </c>
      <c r="AU37" s="84" t="s">
        <v>4004</v>
      </c>
      <c r="AV37" s="77" t="str">
        <f t="shared" si="6"/>
        <v>01069</v>
      </c>
      <c r="AX37" s="7" t="s">
        <v>186</v>
      </c>
    </row>
    <row r="38" spans="1:50" hidden="1" outlineLevel="1">
      <c r="A38" t="s">
        <v>1843</v>
      </c>
      <c r="B38" t="s">
        <v>3037</v>
      </c>
      <c r="C38" s="1">
        <f t="shared" si="0"/>
        <v>20321</v>
      </c>
      <c r="D38" s="7">
        <f>IF(N38&gt;0, RANK(N38,(N38:P38,Q38:AE38)),0)</f>
        <v>2</v>
      </c>
      <c r="E38" s="7">
        <f>IF(O38&gt;0,RANK(O38,(N38:P38,Q38:AE38)),0)</f>
        <v>1</v>
      </c>
      <c r="F38" s="7">
        <f>IF(P38&gt;0,RANK(P38,(N38:P38,Q38:AE38)),0)</f>
        <v>3</v>
      </c>
      <c r="G38" s="1">
        <f t="shared" si="7"/>
        <v>2899</v>
      </c>
      <c r="H38" s="2">
        <f t="shared" si="8"/>
        <v>0.14266030215048472</v>
      </c>
      <c r="I38" s="2"/>
      <c r="J38" s="2">
        <f t="shared" si="9"/>
        <v>0.42492987549825306</v>
      </c>
      <c r="K38" s="2">
        <f t="shared" si="9"/>
        <v>0.56759017764873776</v>
      </c>
      <c r="L38" s="2">
        <f t="shared" si="9"/>
        <v>4.5273362531371491E-3</v>
      </c>
      <c r="M38" s="2">
        <f t="shared" si="2"/>
        <v>2.9526105998719738E-3</v>
      </c>
      <c r="N38" s="1">
        <v>8635</v>
      </c>
      <c r="O38" s="1">
        <v>11534</v>
      </c>
      <c r="P38" s="1">
        <v>92</v>
      </c>
      <c r="Q38" s="1">
        <v>28</v>
      </c>
      <c r="R38" s="1">
        <v>17</v>
      </c>
      <c r="W38" s="1">
        <v>15</v>
      </c>
      <c r="AG38" s="7">
        <f>IF(Q38&gt;0,RANK(Q38,(N38:P38,Q38:AE38)),0)</f>
        <v>4</v>
      </c>
      <c r="AH38" s="7">
        <f>IF(R38&gt;0,RANK(R38,(N38:P38,Q38:AE38)),0)</f>
        <v>5</v>
      </c>
      <c r="AI38" s="7">
        <f>IF(T38&gt;0,RANK(T38,(N38:P38,Q38:AE38)),0)</f>
        <v>0</v>
      </c>
      <c r="AJ38" s="7">
        <f>IF(S38&gt;0,RANK(S38,(N38:P38,Q38:AE38)),0)</f>
        <v>0</v>
      </c>
      <c r="AK38" s="2">
        <f t="shared" si="10"/>
        <v>1.3778849466069584E-3</v>
      </c>
      <c r="AL38" s="2">
        <f t="shared" si="10"/>
        <v>8.3657300329708186E-4</v>
      </c>
      <c r="AM38" s="2">
        <f t="shared" si="4"/>
        <v>0</v>
      </c>
      <c r="AN38" s="2">
        <f t="shared" si="5"/>
        <v>0</v>
      </c>
      <c r="AP38" t="s">
        <v>1843</v>
      </c>
      <c r="AQ38" t="s">
        <v>3037</v>
      </c>
      <c r="AR38">
        <v>5</v>
      </c>
      <c r="AT38" s="85" t="s">
        <v>3841</v>
      </c>
      <c r="AU38" s="84" t="s">
        <v>5049</v>
      </c>
      <c r="AV38" s="77" t="str">
        <f t="shared" si="6"/>
        <v>01071</v>
      </c>
      <c r="AX38" s="7" t="s">
        <v>186</v>
      </c>
    </row>
    <row r="39" spans="1:50" hidden="1" outlineLevel="1">
      <c r="A39" t="s">
        <v>2143</v>
      </c>
      <c r="B39" t="s">
        <v>3037</v>
      </c>
      <c r="C39" s="1">
        <f t="shared" si="0"/>
        <v>292967</v>
      </c>
      <c r="D39" s="7">
        <f>IF(N39&gt;0, RANK(N39,(N39:P39,Q39:AE39)),0)</f>
        <v>2</v>
      </c>
      <c r="E39" s="7">
        <f>IF(O39&gt;0,RANK(O39,(N39:P39,Q39:AE39)),0)</f>
        <v>1</v>
      </c>
      <c r="F39" s="7">
        <f>IF(P39&gt;0,RANK(P39,(N39:P39,Q39:AE39)),0)</f>
        <v>3</v>
      </c>
      <c r="G39" s="1">
        <f t="shared" si="7"/>
        <v>26394</v>
      </c>
      <c r="H39" s="2">
        <f t="shared" si="8"/>
        <v>9.0092058149894017E-2</v>
      </c>
      <c r="I39" s="2"/>
      <c r="J39" s="2">
        <f t="shared" si="9"/>
        <v>0.4515389105257589</v>
      </c>
      <c r="K39" s="2">
        <f t="shared" si="9"/>
        <v>0.54163096867565286</v>
      </c>
      <c r="L39" s="2">
        <f t="shared" si="9"/>
        <v>3.409940368710469E-3</v>
      </c>
      <c r="M39" s="2">
        <f t="shared" si="2"/>
        <v>3.4201804298777771E-3</v>
      </c>
      <c r="N39" s="1">
        <v>132286</v>
      </c>
      <c r="O39" s="1">
        <v>158680</v>
      </c>
      <c r="P39" s="1">
        <v>999</v>
      </c>
      <c r="Q39" s="1">
        <v>567</v>
      </c>
      <c r="R39" s="1">
        <v>241</v>
      </c>
      <c r="W39" s="1">
        <v>194</v>
      </c>
      <c r="AG39" s="7">
        <f>IF(Q39&gt;0,RANK(Q39,(N39:P39,Q39:AE39)),0)</f>
        <v>4</v>
      </c>
      <c r="AH39" s="7">
        <f>IF(R39&gt;0,RANK(R39,(N39:P39,Q39:AE39)),0)</f>
        <v>5</v>
      </c>
      <c r="AI39" s="7">
        <f>IF(T39&gt;0,RANK(T39,(N39:P39,Q39:AE39)),0)</f>
        <v>0</v>
      </c>
      <c r="AJ39" s="7">
        <f>IF(S39&gt;0,RANK(S39,(N39:P39,Q39:AE39)),0)</f>
        <v>0</v>
      </c>
      <c r="AK39" s="2">
        <f t="shared" si="10"/>
        <v>1.9353715606194553E-3</v>
      </c>
      <c r="AL39" s="2">
        <f t="shared" si="10"/>
        <v>8.2261824710632943E-4</v>
      </c>
      <c r="AM39" s="2">
        <f t="shared" si="4"/>
        <v>0</v>
      </c>
      <c r="AN39" s="2">
        <f t="shared" si="5"/>
        <v>0</v>
      </c>
      <c r="AP39" t="s">
        <v>2143</v>
      </c>
      <c r="AQ39" t="s">
        <v>3037</v>
      </c>
      <c r="AT39" s="85" t="s">
        <v>3841</v>
      </c>
      <c r="AU39" s="84" t="s">
        <v>4879</v>
      </c>
      <c r="AV39" s="77" t="str">
        <f t="shared" si="6"/>
        <v>01073</v>
      </c>
      <c r="AX39" s="7" t="s">
        <v>186</v>
      </c>
    </row>
    <row r="40" spans="1:50" hidden="1" outlineLevel="1">
      <c r="A40" t="s">
        <v>3060</v>
      </c>
      <c r="B40" t="s">
        <v>3037</v>
      </c>
      <c r="C40" s="1">
        <f t="shared" si="0"/>
        <v>6885</v>
      </c>
      <c r="D40" s="7">
        <f>IF(N40&gt;0, RANK(N40,(N40:P40,Q40:AE40)),0)</f>
        <v>2</v>
      </c>
      <c r="E40" s="7">
        <f>IF(O40&gt;0,RANK(O40,(N40:P40,Q40:AE40)),0)</f>
        <v>1</v>
      </c>
      <c r="F40" s="7">
        <f>IF(P40&gt;0,RANK(P40,(N40:P40,Q40:AE40)),0)</f>
        <v>3</v>
      </c>
      <c r="G40" s="1">
        <f t="shared" si="7"/>
        <v>2938</v>
      </c>
      <c r="H40" s="2">
        <f t="shared" si="8"/>
        <v>0.42672476397966597</v>
      </c>
      <c r="I40" s="2"/>
      <c r="J40" s="2">
        <f t="shared" si="9"/>
        <v>0.28409586056644881</v>
      </c>
      <c r="K40" s="2">
        <f t="shared" si="9"/>
        <v>0.71082062454611472</v>
      </c>
      <c r="L40" s="2">
        <f t="shared" si="9"/>
        <v>3.776325344952796E-3</v>
      </c>
      <c r="M40" s="2">
        <f t="shared" si="2"/>
        <v>1.3071895424837283E-3</v>
      </c>
      <c r="N40" s="1">
        <v>1956</v>
      </c>
      <c r="O40" s="1">
        <v>4894</v>
      </c>
      <c r="P40" s="1">
        <v>26</v>
      </c>
      <c r="Q40" s="1">
        <v>4</v>
      </c>
      <c r="R40" s="1">
        <v>5</v>
      </c>
      <c r="W40" s="1">
        <v>0</v>
      </c>
      <c r="AG40" s="7">
        <f>IF(Q40&gt;0,RANK(Q40,(N40:P40,Q40:AE40)),0)</f>
        <v>5</v>
      </c>
      <c r="AH40" s="7">
        <f>IF(R40&gt;0,RANK(R40,(N40:P40,Q40:AE40)),0)</f>
        <v>4</v>
      </c>
      <c r="AI40" s="7">
        <f>IF(T40&gt;0,RANK(T40,(N40:P40,Q40:AE40)),0)</f>
        <v>0</v>
      </c>
      <c r="AJ40" s="7">
        <f>IF(S40&gt;0,RANK(S40,(N40:P40,Q40:AE40)),0)</f>
        <v>0</v>
      </c>
      <c r="AK40" s="2">
        <f t="shared" si="10"/>
        <v>5.8097312999273786E-4</v>
      </c>
      <c r="AL40" s="2">
        <f t="shared" si="10"/>
        <v>7.2621641249092229E-4</v>
      </c>
      <c r="AM40" s="2">
        <f t="shared" si="4"/>
        <v>0</v>
      </c>
      <c r="AN40" s="2">
        <f t="shared" si="5"/>
        <v>0</v>
      </c>
      <c r="AP40" t="s">
        <v>3060</v>
      </c>
      <c r="AQ40" t="s">
        <v>3037</v>
      </c>
      <c r="AR40">
        <v>4</v>
      </c>
      <c r="AT40" s="85" t="s">
        <v>3841</v>
      </c>
      <c r="AU40" s="84" t="s">
        <v>5171</v>
      </c>
      <c r="AV40" s="77" t="str">
        <f t="shared" si="6"/>
        <v>01075</v>
      </c>
      <c r="AX40" s="7" t="s">
        <v>186</v>
      </c>
    </row>
    <row r="41" spans="1:50" hidden="1" outlineLevel="1">
      <c r="A41" t="s">
        <v>1721</v>
      </c>
      <c r="B41" t="s">
        <v>3037</v>
      </c>
      <c r="C41" s="1">
        <f t="shared" si="0"/>
        <v>37107</v>
      </c>
      <c r="D41" s="7">
        <f>IF(N41&gt;0, RANK(N41,(N41:P41,Q41:AE41)),0)</f>
        <v>2</v>
      </c>
      <c r="E41" s="7">
        <f>IF(O41&gt;0,RANK(O41,(N41:P41,Q41:AE41)),0)</f>
        <v>1</v>
      </c>
      <c r="F41" s="7">
        <f>IF(P41&gt;0,RANK(P41,(N41:P41,Q41:AE41)),0)</f>
        <v>3</v>
      </c>
      <c r="G41" s="1">
        <f t="shared" si="7"/>
        <v>7533</v>
      </c>
      <c r="H41" s="2">
        <f t="shared" si="8"/>
        <v>0.20300751879699247</v>
      </c>
      <c r="I41" s="2"/>
      <c r="J41" s="2">
        <f t="shared" si="9"/>
        <v>0.39421133478858439</v>
      </c>
      <c r="K41" s="2">
        <f t="shared" si="9"/>
        <v>0.5972188535855768</v>
      </c>
      <c r="L41" s="2">
        <f t="shared" si="9"/>
        <v>4.1771094402673348E-3</v>
      </c>
      <c r="M41" s="2">
        <f t="shared" si="2"/>
        <v>4.3927021855714732E-3</v>
      </c>
      <c r="N41" s="1">
        <v>14628</v>
      </c>
      <c r="O41" s="1">
        <v>22161</v>
      </c>
      <c r="P41" s="1">
        <v>155</v>
      </c>
      <c r="Q41" s="1">
        <v>80</v>
      </c>
      <c r="R41" s="1">
        <v>57</v>
      </c>
      <c r="W41" s="1">
        <v>26</v>
      </c>
      <c r="AG41" s="7">
        <f>IF(Q41&gt;0,RANK(Q41,(N41:P41,Q41:AE41)),0)</f>
        <v>4</v>
      </c>
      <c r="AH41" s="7">
        <f>IF(R41&gt;0,RANK(R41,(N41:P41,Q41:AE41)),0)</f>
        <v>5</v>
      </c>
      <c r="AI41" s="7">
        <f>IF(T41&gt;0,RANK(T41,(N41:P41,Q41:AE41)),0)</f>
        <v>0</v>
      </c>
      <c r="AJ41" s="7">
        <f>IF(S41&gt;0,RANK(S41,(N41:P41,Q41:AE41)),0)</f>
        <v>0</v>
      </c>
      <c r="AK41" s="2">
        <f t="shared" si="10"/>
        <v>2.155927453041205E-3</v>
      </c>
      <c r="AL41" s="2">
        <f t="shared" si="10"/>
        <v>1.5360983102918587E-3</v>
      </c>
      <c r="AM41" s="2">
        <f t="shared" si="4"/>
        <v>0</v>
      </c>
      <c r="AN41" s="2">
        <f t="shared" si="5"/>
        <v>0</v>
      </c>
      <c r="AP41" t="s">
        <v>1721</v>
      </c>
      <c r="AQ41" t="s">
        <v>3037</v>
      </c>
      <c r="AR41">
        <v>5</v>
      </c>
      <c r="AT41" s="85" t="s">
        <v>3841</v>
      </c>
      <c r="AU41" s="84" t="s">
        <v>5172</v>
      </c>
      <c r="AV41" s="77" t="str">
        <f t="shared" si="6"/>
        <v>01077</v>
      </c>
      <c r="AX41" s="7" t="s">
        <v>186</v>
      </c>
    </row>
    <row r="42" spans="1:50" hidden="1" outlineLevel="1">
      <c r="A42" t="s">
        <v>2838</v>
      </c>
      <c r="B42" t="s">
        <v>3037</v>
      </c>
      <c r="C42" s="1">
        <f t="shared" si="0"/>
        <v>14001</v>
      </c>
      <c r="D42" s="7">
        <f>IF(N42&gt;0, RANK(N42,(N42:P42,Q42:AE42)),0)</f>
        <v>2</v>
      </c>
      <c r="E42" s="7">
        <f>IF(O42&gt;0,RANK(O42,(N42:P42,Q42:AE42)),0)</f>
        <v>1</v>
      </c>
      <c r="F42" s="7">
        <f>IF(P42&gt;0,RANK(P42,(N42:P42,Q42:AE42)),0)</f>
        <v>3</v>
      </c>
      <c r="G42" s="1">
        <f t="shared" si="7"/>
        <v>1575</v>
      </c>
      <c r="H42" s="2">
        <f t="shared" si="8"/>
        <v>0.11249196485965288</v>
      </c>
      <c r="I42" s="2"/>
      <c r="J42" s="2">
        <f t="shared" si="9"/>
        <v>0.43961145632454823</v>
      </c>
      <c r="K42" s="2">
        <f t="shared" si="9"/>
        <v>0.55210342118420108</v>
      </c>
      <c r="L42" s="2">
        <f t="shared" si="9"/>
        <v>3.1426326690950647E-3</v>
      </c>
      <c r="M42" s="2">
        <f t="shared" si="2"/>
        <v>5.1424898221556197E-3</v>
      </c>
      <c r="N42" s="1">
        <v>6155</v>
      </c>
      <c r="O42" s="1">
        <v>7730</v>
      </c>
      <c r="P42" s="1">
        <v>44</v>
      </c>
      <c r="Q42" s="1">
        <v>29</v>
      </c>
      <c r="R42" s="1">
        <v>34</v>
      </c>
      <c r="W42" s="1">
        <v>9</v>
      </c>
      <c r="AG42" s="7">
        <f>IF(Q42&gt;0,RANK(Q42,(N42:P42,Q42:AE42)),0)</f>
        <v>5</v>
      </c>
      <c r="AH42" s="7">
        <f>IF(R42&gt;0,RANK(R42,(N42:P42,Q42:AE42)),0)</f>
        <v>4</v>
      </c>
      <c r="AI42" s="7">
        <f>IF(T42&gt;0,RANK(T42,(N42:P42,Q42:AE42)),0)</f>
        <v>0</v>
      </c>
      <c r="AJ42" s="7">
        <f>IF(S42&gt;0,RANK(S42,(N42:P42,Q42:AE42)),0)</f>
        <v>0</v>
      </c>
      <c r="AK42" s="2">
        <f t="shared" si="10"/>
        <v>2.071280622812656E-3</v>
      </c>
      <c r="AL42" s="2">
        <f t="shared" si="10"/>
        <v>2.4283979715734589E-3</v>
      </c>
      <c r="AM42" s="2">
        <f t="shared" si="4"/>
        <v>0</v>
      </c>
      <c r="AN42" s="2">
        <f t="shared" si="5"/>
        <v>0</v>
      </c>
      <c r="AP42" t="s">
        <v>2838</v>
      </c>
      <c r="AQ42" t="s">
        <v>3037</v>
      </c>
      <c r="AR42">
        <v>5</v>
      </c>
      <c r="AT42" s="85" t="s">
        <v>3841</v>
      </c>
      <c r="AU42" s="84" t="s">
        <v>4922</v>
      </c>
      <c r="AV42" s="77" t="str">
        <f t="shared" si="6"/>
        <v>01079</v>
      </c>
      <c r="AX42" s="7" t="s">
        <v>186</v>
      </c>
    </row>
    <row r="43" spans="1:50" hidden="1" outlineLevel="1">
      <c r="A43" t="s">
        <v>2839</v>
      </c>
      <c r="B43" t="s">
        <v>3037</v>
      </c>
      <c r="C43" s="1">
        <f t="shared" si="0"/>
        <v>44610</v>
      </c>
      <c r="D43" s="7">
        <f>IF(N43&gt;0, RANK(N43,(N43:P43,Q43:AE43)),0)</f>
        <v>2</v>
      </c>
      <c r="E43" s="7">
        <f>IF(O43&gt;0,RANK(O43,(N43:P43,Q43:AE43)),0)</f>
        <v>1</v>
      </c>
      <c r="F43" s="7">
        <f>IF(P43&gt;0,RANK(P43,(N43:P43,Q43:AE43)),0)</f>
        <v>3</v>
      </c>
      <c r="G43" s="1">
        <f t="shared" si="7"/>
        <v>11745</v>
      </c>
      <c r="H43" s="2">
        <f t="shared" si="8"/>
        <v>0.26328177538668462</v>
      </c>
      <c r="I43" s="2"/>
      <c r="J43" s="2">
        <f t="shared" si="9"/>
        <v>0.36375252185608609</v>
      </c>
      <c r="K43" s="2">
        <f t="shared" si="9"/>
        <v>0.62703429724277071</v>
      </c>
      <c r="L43" s="2">
        <f t="shared" si="9"/>
        <v>4.5729657027572292E-3</v>
      </c>
      <c r="M43" s="2">
        <f t="shared" si="2"/>
        <v>4.6402151983859739E-3</v>
      </c>
      <c r="N43" s="1">
        <v>16227</v>
      </c>
      <c r="O43" s="1">
        <v>27972</v>
      </c>
      <c r="P43" s="1">
        <v>204</v>
      </c>
      <c r="Q43" s="1">
        <v>170</v>
      </c>
      <c r="R43" s="1">
        <v>37</v>
      </c>
      <c r="W43" s="1">
        <v>0</v>
      </c>
      <c r="AG43" s="7">
        <f>IF(Q43&gt;0,RANK(Q43,(N43:P43,Q43:AE43)),0)</f>
        <v>4</v>
      </c>
      <c r="AH43" s="7">
        <f>IF(R43&gt;0,RANK(R43,(N43:P43,Q43:AE43)),0)</f>
        <v>5</v>
      </c>
      <c r="AI43" s="7">
        <f>IF(T43&gt;0,RANK(T43,(N43:P43,Q43:AE43)),0)</f>
        <v>0</v>
      </c>
      <c r="AJ43" s="7">
        <f>IF(S43&gt;0,RANK(S43,(N43:P43,Q43:AE43)),0)</f>
        <v>0</v>
      </c>
      <c r="AK43" s="2">
        <f t="shared" si="10"/>
        <v>3.8108047522976913E-3</v>
      </c>
      <c r="AL43" s="2">
        <f t="shared" si="10"/>
        <v>8.2941044608832106E-4</v>
      </c>
      <c r="AM43" s="2">
        <f t="shared" si="4"/>
        <v>0</v>
      </c>
      <c r="AN43" s="2">
        <f t="shared" si="5"/>
        <v>0</v>
      </c>
      <c r="AP43" t="s">
        <v>2839</v>
      </c>
      <c r="AQ43" t="s">
        <v>3037</v>
      </c>
      <c r="AR43">
        <v>3</v>
      </c>
      <c r="AT43" s="85" t="s">
        <v>3841</v>
      </c>
      <c r="AU43" s="84" t="s">
        <v>4173</v>
      </c>
      <c r="AV43" s="77" t="str">
        <f t="shared" si="6"/>
        <v>01081</v>
      </c>
      <c r="AX43" s="7" t="s">
        <v>186</v>
      </c>
    </row>
    <row r="44" spans="1:50" hidden="1" outlineLevel="1">
      <c r="A44" t="s">
        <v>3694</v>
      </c>
      <c r="B44" t="s">
        <v>3037</v>
      </c>
      <c r="C44" s="1">
        <f t="shared" si="0"/>
        <v>29073</v>
      </c>
      <c r="D44" s="7">
        <f>IF(N44&gt;0, RANK(N44,(N44:P44,Q44:AE44)),0)</f>
        <v>2</v>
      </c>
      <c r="E44" s="7">
        <f>IF(O44&gt;0,RANK(O44,(N44:P44,Q44:AE44)),0)</f>
        <v>1</v>
      </c>
      <c r="F44" s="7">
        <f>IF(P44&gt;0,RANK(P44,(N44:P44,Q44:AE44)),0)</f>
        <v>3</v>
      </c>
      <c r="G44" s="1">
        <f t="shared" si="7"/>
        <v>10576</v>
      </c>
      <c r="H44" s="2">
        <f t="shared" si="8"/>
        <v>0.36377394833694493</v>
      </c>
      <c r="I44" s="2"/>
      <c r="J44" s="2">
        <f t="shared" si="9"/>
        <v>0.31389949437622539</v>
      </c>
      <c r="K44" s="2">
        <f t="shared" si="9"/>
        <v>0.67767344271317032</v>
      </c>
      <c r="L44" s="2">
        <f t="shared" si="9"/>
        <v>4.1275410174388604E-3</v>
      </c>
      <c r="M44" s="2">
        <f t="shared" si="2"/>
        <v>4.2995218931653834E-3</v>
      </c>
      <c r="N44" s="1">
        <v>9126</v>
      </c>
      <c r="O44" s="1">
        <v>19702</v>
      </c>
      <c r="P44" s="1">
        <v>120</v>
      </c>
      <c r="Q44" s="1">
        <v>54</v>
      </c>
      <c r="R44" s="1">
        <v>56</v>
      </c>
      <c r="W44" s="1">
        <v>15</v>
      </c>
      <c r="AG44" s="7">
        <f>IF(Q44&gt;0,RANK(Q44,(N44:P44,Q44:AE44)),0)</f>
        <v>5</v>
      </c>
      <c r="AH44" s="7">
        <f>IF(R44&gt;0,RANK(R44,(N44:P44,Q44:AE44)),0)</f>
        <v>4</v>
      </c>
      <c r="AI44" s="7">
        <f>IF(T44&gt;0,RANK(T44,(N44:P44,Q44:AE44)),0)</f>
        <v>0</v>
      </c>
      <c r="AJ44" s="7">
        <f>IF(S44&gt;0,RANK(S44,(N44:P44,Q44:AE44)),0)</f>
        <v>0</v>
      </c>
      <c r="AK44" s="2">
        <f t="shared" si="10"/>
        <v>1.8573934578474873E-3</v>
      </c>
      <c r="AL44" s="2">
        <f t="shared" si="10"/>
        <v>1.9261858081381349E-3</v>
      </c>
      <c r="AM44" s="2">
        <f t="shared" si="4"/>
        <v>0</v>
      </c>
      <c r="AN44" s="2">
        <f t="shared" si="5"/>
        <v>0</v>
      </c>
      <c r="AP44" t="s">
        <v>3694</v>
      </c>
      <c r="AQ44" t="s">
        <v>3037</v>
      </c>
      <c r="AR44">
        <v>5</v>
      </c>
      <c r="AT44" s="85" t="s">
        <v>3841</v>
      </c>
      <c r="AU44" s="84" t="s">
        <v>4372</v>
      </c>
      <c r="AV44" s="77" t="str">
        <f t="shared" si="6"/>
        <v>01083</v>
      </c>
      <c r="AX44" s="7" t="s">
        <v>186</v>
      </c>
    </row>
    <row r="45" spans="1:50" hidden="1" outlineLevel="1">
      <c r="A45" t="s">
        <v>1412</v>
      </c>
      <c r="B45" t="s">
        <v>3037</v>
      </c>
      <c r="C45" s="1">
        <f t="shared" si="0"/>
        <v>6021</v>
      </c>
      <c r="D45" s="7">
        <f>IF(N45&gt;0, RANK(N45,(N45:P45,Q45:AE45)),0)</f>
        <v>1</v>
      </c>
      <c r="E45" s="7">
        <f>IF(O45&gt;0,RANK(O45,(N45:P45,Q45:AE45)),0)</f>
        <v>2</v>
      </c>
      <c r="F45" s="7">
        <f>IF(P45&gt;0,RANK(P45,(N45:P45,Q45:AE45)),0)</f>
        <v>0</v>
      </c>
      <c r="G45" s="1">
        <f t="shared" si="7"/>
        <v>2447</v>
      </c>
      <c r="H45" s="2">
        <f t="shared" si="8"/>
        <v>0.40641089520013285</v>
      </c>
      <c r="I45" s="2"/>
      <c r="J45" s="2">
        <f t="shared" si="9"/>
        <v>0.70303936223218733</v>
      </c>
      <c r="K45" s="2">
        <f t="shared" si="9"/>
        <v>0.29662846703205448</v>
      </c>
      <c r="L45" s="2">
        <f t="shared" si="9"/>
        <v>0</v>
      </c>
      <c r="M45" s="2">
        <f t="shared" si="2"/>
        <v>3.3217073575819711E-4</v>
      </c>
      <c r="N45" s="1">
        <v>4233</v>
      </c>
      <c r="O45" s="1">
        <v>1786</v>
      </c>
      <c r="P45" s="1">
        <v>0</v>
      </c>
      <c r="Q45" s="1">
        <v>0</v>
      </c>
      <c r="R45" s="1">
        <v>0</v>
      </c>
      <c r="W45" s="1">
        <v>2</v>
      </c>
      <c r="AG45" s="7">
        <f>IF(Q45&gt;0,RANK(Q45,(N45:P45,Q45:AE45)),0)</f>
        <v>0</v>
      </c>
      <c r="AH45" s="7">
        <f>IF(R45&gt;0,RANK(R45,(N45:P45,Q45:AE45)),0)</f>
        <v>0</v>
      </c>
      <c r="AI45" s="7">
        <f>IF(T45&gt;0,RANK(T45,(N45:P45,Q45:AE45)),0)</f>
        <v>0</v>
      </c>
      <c r="AJ45" s="7">
        <f>IF(S45&gt;0,RANK(S45,(N45:P45,Q45:AE45)),0)</f>
        <v>0</v>
      </c>
      <c r="AK45" s="2">
        <f t="shared" si="10"/>
        <v>0</v>
      </c>
      <c r="AL45" s="2">
        <f t="shared" si="10"/>
        <v>0</v>
      </c>
      <c r="AM45" s="2">
        <f t="shared" si="4"/>
        <v>0</v>
      </c>
      <c r="AN45" s="2">
        <f t="shared" si="5"/>
        <v>0</v>
      </c>
      <c r="AP45" t="s">
        <v>1412</v>
      </c>
      <c r="AQ45" t="s">
        <v>3037</v>
      </c>
      <c r="AR45">
        <v>2</v>
      </c>
      <c r="AT45" s="85" t="s">
        <v>3841</v>
      </c>
      <c r="AU45" s="84" t="s">
        <v>5224</v>
      </c>
      <c r="AV45" s="77" t="str">
        <f t="shared" si="6"/>
        <v>01085</v>
      </c>
      <c r="AX45" s="7" t="s">
        <v>186</v>
      </c>
    </row>
    <row r="46" spans="1:50" hidden="1" outlineLevel="1">
      <c r="A46" t="s">
        <v>3696</v>
      </c>
      <c r="B46" t="s">
        <v>3037</v>
      </c>
      <c r="C46" s="1">
        <f t="shared" si="0"/>
        <v>9407</v>
      </c>
      <c r="D46" s="7">
        <f>IF(N46&gt;0, RANK(N46,(N46:P46,Q46:AE46)),0)</f>
        <v>1</v>
      </c>
      <c r="E46" s="7">
        <f>IF(O46&gt;0,RANK(O46,(N46:P46,Q46:AE46)),0)</f>
        <v>2</v>
      </c>
      <c r="F46" s="7">
        <f>IF(P46&gt;0,RANK(P46,(N46:P46,Q46:AE46)),0)</f>
        <v>3</v>
      </c>
      <c r="G46" s="1">
        <f t="shared" si="7"/>
        <v>6230</v>
      </c>
      <c r="H46" s="2">
        <f t="shared" si="8"/>
        <v>0.66227277559264375</v>
      </c>
      <c r="I46" s="2"/>
      <c r="J46" s="2">
        <f t="shared" si="9"/>
        <v>0.8291697671946423</v>
      </c>
      <c r="K46" s="2">
        <f t="shared" si="9"/>
        <v>0.1668969916019985</v>
      </c>
      <c r="L46" s="2">
        <f t="shared" si="9"/>
        <v>1.7008610609120867E-3</v>
      </c>
      <c r="M46" s="2">
        <f t="shared" si="2"/>
        <v>2.2323801424471079E-3</v>
      </c>
      <c r="N46" s="1">
        <v>7800</v>
      </c>
      <c r="O46" s="1">
        <v>1570</v>
      </c>
      <c r="P46" s="1">
        <v>16</v>
      </c>
      <c r="Q46" s="1">
        <v>12</v>
      </c>
      <c r="R46" s="1">
        <v>8</v>
      </c>
      <c r="W46" s="1">
        <v>1</v>
      </c>
      <c r="AG46" s="7">
        <f>IF(Q46&gt;0,RANK(Q46,(N46:P46,Q46:AE46)),0)</f>
        <v>4</v>
      </c>
      <c r="AH46" s="7">
        <f>IF(R46&gt;0,RANK(R46,(N46:P46,Q46:AE46)),0)</f>
        <v>5</v>
      </c>
      <c r="AI46" s="7">
        <f>IF(T46&gt;0,RANK(T46,(N46:P46,Q46:AE46)),0)</f>
        <v>0</v>
      </c>
      <c r="AJ46" s="7">
        <f>IF(S46&gt;0,RANK(S46,(N46:P46,Q46:AE46)),0)</f>
        <v>0</v>
      </c>
      <c r="AK46" s="2">
        <f t="shared" si="10"/>
        <v>1.275645795684065E-3</v>
      </c>
      <c r="AL46" s="2">
        <f t="shared" si="10"/>
        <v>8.5043053045604335E-4</v>
      </c>
      <c r="AM46" s="2">
        <f t="shared" si="4"/>
        <v>0</v>
      </c>
      <c r="AN46" s="2">
        <f t="shared" si="5"/>
        <v>0</v>
      </c>
      <c r="AP46" t="s">
        <v>3696</v>
      </c>
      <c r="AQ46" t="s">
        <v>3037</v>
      </c>
      <c r="AR46">
        <v>3</v>
      </c>
      <c r="AT46" s="85" t="s">
        <v>3841</v>
      </c>
      <c r="AU46" s="84" t="s">
        <v>4374</v>
      </c>
      <c r="AV46" s="77" t="str">
        <f t="shared" si="6"/>
        <v>01087</v>
      </c>
      <c r="AX46" s="7" t="s">
        <v>186</v>
      </c>
    </row>
    <row r="47" spans="1:50" hidden="1" outlineLevel="1">
      <c r="A47" t="s">
        <v>3697</v>
      </c>
      <c r="B47" t="s">
        <v>3037</v>
      </c>
      <c r="C47" s="1">
        <f t="shared" si="0"/>
        <v>131062</v>
      </c>
      <c r="D47" s="7">
        <f>IF(N47&gt;0, RANK(N47,(N47:P47,Q47:AE47)),0)</f>
        <v>2</v>
      </c>
      <c r="E47" s="7">
        <f>IF(O47&gt;0,RANK(O47,(N47:P47,Q47:AE47)),0)</f>
        <v>1</v>
      </c>
      <c r="F47" s="7">
        <f>IF(P47&gt;0,RANK(P47,(N47:P47,Q47:AE47)),0)</f>
        <v>3</v>
      </c>
      <c r="G47" s="1">
        <f t="shared" si="7"/>
        <v>24529</v>
      </c>
      <c r="H47" s="2">
        <f t="shared" si="8"/>
        <v>0.18715569730356624</v>
      </c>
      <c r="I47" s="2"/>
      <c r="J47" s="2">
        <f t="shared" si="9"/>
        <v>0.40167249088217788</v>
      </c>
      <c r="K47" s="2">
        <f t="shared" si="9"/>
        <v>0.58882818818574412</v>
      </c>
      <c r="L47" s="2">
        <f t="shared" si="9"/>
        <v>4.1812272054447515E-3</v>
      </c>
      <c r="M47" s="2">
        <f t="shared" si="2"/>
        <v>5.3180937266333076E-3</v>
      </c>
      <c r="N47" s="1">
        <v>52644</v>
      </c>
      <c r="O47" s="1">
        <v>77173</v>
      </c>
      <c r="P47" s="1">
        <v>548</v>
      </c>
      <c r="Q47" s="1">
        <v>438</v>
      </c>
      <c r="R47" s="1">
        <v>159</v>
      </c>
      <c r="W47" s="1">
        <v>100</v>
      </c>
      <c r="AG47" s="7">
        <f>IF(Q47&gt;0,RANK(Q47,(N47:P47,Q47:AE47)),0)</f>
        <v>4</v>
      </c>
      <c r="AH47" s="7">
        <f>IF(R47&gt;0,RANK(R47,(N47:P47,Q47:AE47)),0)</f>
        <v>5</v>
      </c>
      <c r="AI47" s="7">
        <f>IF(T47&gt;0,RANK(T47,(N47:P47,Q47:AE47)),0)</f>
        <v>0</v>
      </c>
      <c r="AJ47" s="7">
        <f>IF(S47&gt;0,RANK(S47,(N47:P47,Q47:AE47)),0)</f>
        <v>0</v>
      </c>
      <c r="AK47" s="2">
        <f t="shared" si="10"/>
        <v>3.3419297736948924E-3</v>
      </c>
      <c r="AL47" s="2">
        <f t="shared" si="10"/>
        <v>1.2131662877111597E-3</v>
      </c>
      <c r="AM47" s="2">
        <f t="shared" si="4"/>
        <v>0</v>
      </c>
      <c r="AN47" s="2">
        <f t="shared" si="5"/>
        <v>0</v>
      </c>
      <c r="AP47" t="s">
        <v>3697</v>
      </c>
      <c r="AQ47" t="s">
        <v>3037</v>
      </c>
      <c r="AR47">
        <v>5</v>
      </c>
      <c r="AT47" s="85" t="s">
        <v>3841</v>
      </c>
      <c r="AU47" s="84" t="s">
        <v>4375</v>
      </c>
      <c r="AV47" s="77" t="str">
        <f t="shared" si="6"/>
        <v>01089</v>
      </c>
      <c r="AX47" s="7" t="s">
        <v>186</v>
      </c>
    </row>
    <row r="48" spans="1:50" hidden="1" outlineLevel="1">
      <c r="A48" t="s">
        <v>3698</v>
      </c>
      <c r="B48" t="s">
        <v>3037</v>
      </c>
      <c r="C48" s="1">
        <f t="shared" si="0"/>
        <v>10322</v>
      </c>
      <c r="D48" s="7">
        <f>IF(N48&gt;0, RANK(N48,(N48:P48,Q48:AE48)),0)</f>
        <v>2</v>
      </c>
      <c r="E48" s="7">
        <f>IF(O48&gt;0,RANK(O48,(N48:P48,Q48:AE48)),0)</f>
        <v>1</v>
      </c>
      <c r="F48" s="7">
        <f>IF(P48&gt;0,RANK(P48,(N48:P48,Q48:AE48)),0)</f>
        <v>3</v>
      </c>
      <c r="G48" s="1">
        <f t="shared" si="7"/>
        <v>218</v>
      </c>
      <c r="H48" s="2">
        <f t="shared" si="8"/>
        <v>2.1119937996512305E-2</v>
      </c>
      <c r="I48" s="2"/>
      <c r="J48" s="2">
        <f t="shared" si="9"/>
        <v>0.48798682425886458</v>
      </c>
      <c r="K48" s="2">
        <f t="shared" si="9"/>
        <v>0.50910676225537688</v>
      </c>
      <c r="L48" s="2">
        <f t="shared" si="9"/>
        <v>1.5500871924045726E-3</v>
      </c>
      <c r="M48" s="2">
        <f t="shared" si="2"/>
        <v>1.3563262933540239E-3</v>
      </c>
      <c r="N48" s="1">
        <v>5037</v>
      </c>
      <c r="O48" s="1">
        <v>5255</v>
      </c>
      <c r="P48" s="1">
        <v>16</v>
      </c>
      <c r="Q48" s="1">
        <v>10</v>
      </c>
      <c r="R48" s="1">
        <v>3</v>
      </c>
      <c r="W48" s="1">
        <v>1</v>
      </c>
      <c r="AG48" s="7">
        <f>IF(Q48&gt;0,RANK(Q48,(N48:P48,Q48:AE48)),0)</f>
        <v>4</v>
      </c>
      <c r="AH48" s="7">
        <f>IF(R48&gt;0,RANK(R48,(N48:P48,Q48:AE48)),0)</f>
        <v>5</v>
      </c>
      <c r="AI48" s="7">
        <f>IF(T48&gt;0,RANK(T48,(N48:P48,Q48:AE48)),0)</f>
        <v>0</v>
      </c>
      <c r="AJ48" s="7">
        <f>IF(S48&gt;0,RANK(S48,(N48:P48,Q48:AE48)),0)</f>
        <v>0</v>
      </c>
      <c r="AK48" s="2">
        <f t="shared" si="10"/>
        <v>9.6880449525285801E-4</v>
      </c>
      <c r="AL48" s="2">
        <f t="shared" si="10"/>
        <v>2.9064134857585737E-4</v>
      </c>
      <c r="AM48" s="2">
        <f t="shared" si="4"/>
        <v>0</v>
      </c>
      <c r="AN48" s="2">
        <f t="shared" si="5"/>
        <v>0</v>
      </c>
      <c r="AP48" t="s">
        <v>3698</v>
      </c>
      <c r="AQ48" t="s">
        <v>3037</v>
      </c>
      <c r="AR48">
        <v>7</v>
      </c>
      <c r="AT48" s="85" t="s">
        <v>3841</v>
      </c>
      <c r="AU48" s="84" t="s">
        <v>4376</v>
      </c>
      <c r="AV48" s="77" t="str">
        <f t="shared" si="6"/>
        <v>01091</v>
      </c>
      <c r="AX48" s="7" t="s">
        <v>186</v>
      </c>
    </row>
    <row r="49" spans="1:50" hidden="1" outlineLevel="1">
      <c r="A49" t="s">
        <v>4450</v>
      </c>
      <c r="B49" t="s">
        <v>3037</v>
      </c>
      <c r="C49" s="1">
        <f t="shared" si="0"/>
        <v>12875</v>
      </c>
      <c r="D49" s="7">
        <f>IF(N49&gt;0, RANK(N49,(N49:P49,Q49:AE49)),0)</f>
        <v>2</v>
      </c>
      <c r="E49" s="7">
        <f>IF(O49&gt;0,RANK(O49,(N49:P49,Q49:AE49)),0)</f>
        <v>1</v>
      </c>
      <c r="F49" s="7">
        <f>IF(P49&gt;0,RANK(P49,(N49:P49,Q49:AE49)),0)</f>
        <v>3</v>
      </c>
      <c r="G49" s="1">
        <f t="shared" si="7"/>
        <v>5175</v>
      </c>
      <c r="H49" s="2">
        <f t="shared" si="8"/>
        <v>0.40194174757281553</v>
      </c>
      <c r="I49" s="2"/>
      <c r="J49" s="2">
        <f t="shared" si="9"/>
        <v>0.29576699029126213</v>
      </c>
      <c r="K49" s="2">
        <f t="shared" si="9"/>
        <v>0.69770873786407772</v>
      </c>
      <c r="L49" s="2">
        <f t="shared" si="9"/>
        <v>4.7378640776699031E-3</v>
      </c>
      <c r="M49" s="2">
        <f t="shared" si="2"/>
        <v>1.7864077669902979E-3</v>
      </c>
      <c r="N49" s="1">
        <v>3808</v>
      </c>
      <c r="O49" s="1">
        <v>8983</v>
      </c>
      <c r="P49" s="1">
        <v>61</v>
      </c>
      <c r="Q49" s="1">
        <v>9</v>
      </c>
      <c r="R49" s="1">
        <v>10</v>
      </c>
      <c r="W49" s="1">
        <v>4</v>
      </c>
      <c r="AG49" s="7">
        <f>IF(Q49&gt;0,RANK(Q49,(N49:P49,Q49:AE49)),0)</f>
        <v>5</v>
      </c>
      <c r="AH49" s="7">
        <f>IF(R49&gt;0,RANK(R49,(N49:P49,Q49:AE49)),0)</f>
        <v>4</v>
      </c>
      <c r="AI49" s="7">
        <f>IF(T49&gt;0,RANK(T49,(N49:P49,Q49:AE49)),0)</f>
        <v>0</v>
      </c>
      <c r="AJ49" s="7">
        <f>IF(S49&gt;0,RANK(S49,(N49:P49,Q49:AE49)),0)</f>
        <v>0</v>
      </c>
      <c r="AK49" s="2">
        <f t="shared" si="10"/>
        <v>6.9902912621359219E-4</v>
      </c>
      <c r="AL49" s="2">
        <f t="shared" si="10"/>
        <v>7.7669902912621365E-4</v>
      </c>
      <c r="AM49" s="2">
        <f t="shared" si="4"/>
        <v>0</v>
      </c>
      <c r="AN49" s="2">
        <f t="shared" si="5"/>
        <v>0</v>
      </c>
      <c r="AP49" t="s">
        <v>4450</v>
      </c>
      <c r="AQ49" t="s">
        <v>3037</v>
      </c>
      <c r="AR49">
        <v>4</v>
      </c>
      <c r="AT49" s="85" t="s">
        <v>3841</v>
      </c>
      <c r="AU49" s="84" t="s">
        <v>4600</v>
      </c>
      <c r="AV49" s="77" t="str">
        <f t="shared" si="6"/>
        <v>01093</v>
      </c>
      <c r="AX49" s="7" t="s">
        <v>186</v>
      </c>
    </row>
    <row r="50" spans="1:50" hidden="1" outlineLevel="1">
      <c r="A50" t="s">
        <v>4742</v>
      </c>
      <c r="B50" t="s">
        <v>3037</v>
      </c>
      <c r="C50" s="1">
        <f t="shared" si="0"/>
        <v>31491</v>
      </c>
      <c r="D50" s="7">
        <f>IF(N50&gt;0, RANK(N50,(N50:P50,Q50:AE50)),0)</f>
        <v>2</v>
      </c>
      <c r="E50" s="7">
        <f>IF(O50&gt;0,RANK(O50,(N50:P50,Q50:AE50)),0)</f>
        <v>1</v>
      </c>
      <c r="F50" s="7">
        <f>IF(P50&gt;0,RANK(P50,(N50:P50,Q50:AE50)),0)</f>
        <v>3</v>
      </c>
      <c r="G50" s="1">
        <f t="shared" si="7"/>
        <v>14331</v>
      </c>
      <c r="H50" s="2">
        <f t="shared" si="8"/>
        <v>0.45508240449652282</v>
      </c>
      <c r="I50" s="2"/>
      <c r="J50" s="2">
        <f t="shared" si="9"/>
        <v>0.26839414435870568</v>
      </c>
      <c r="K50" s="2">
        <f t="shared" si="9"/>
        <v>0.7234765488552285</v>
      </c>
      <c r="L50" s="2">
        <f t="shared" si="9"/>
        <v>4.9220412181258137E-3</v>
      </c>
      <c r="M50" s="2">
        <f t="shared" si="2"/>
        <v>3.2072655679400127E-3</v>
      </c>
      <c r="N50" s="1">
        <v>8452</v>
      </c>
      <c r="O50" s="1">
        <v>22783</v>
      </c>
      <c r="P50" s="1">
        <v>155</v>
      </c>
      <c r="Q50" s="1">
        <v>60</v>
      </c>
      <c r="R50" s="1">
        <v>30</v>
      </c>
      <c r="W50" s="1">
        <v>11</v>
      </c>
      <c r="AG50" s="7">
        <f>IF(Q50&gt;0,RANK(Q50,(N50:P50,Q50:AE50)),0)</f>
        <v>4</v>
      </c>
      <c r="AH50" s="7">
        <f>IF(R50&gt;0,RANK(R50,(N50:P50,Q50:AE50)),0)</f>
        <v>5</v>
      </c>
      <c r="AI50" s="7">
        <f>IF(T50&gt;0,RANK(T50,(N50:P50,Q50:AE50)),0)</f>
        <v>0</v>
      </c>
      <c r="AJ50" s="7">
        <f>IF(S50&gt;0,RANK(S50,(N50:P50,Q50:AE50)),0)</f>
        <v>0</v>
      </c>
      <c r="AK50" s="2">
        <f t="shared" si="10"/>
        <v>1.9053062779841859E-3</v>
      </c>
      <c r="AL50" s="2">
        <f t="shared" si="10"/>
        <v>9.5265313899209293E-4</v>
      </c>
      <c r="AM50" s="2">
        <f t="shared" si="4"/>
        <v>0</v>
      </c>
      <c r="AN50" s="2">
        <f t="shared" si="5"/>
        <v>0</v>
      </c>
      <c r="AP50" t="s">
        <v>4742</v>
      </c>
      <c r="AQ50" t="s">
        <v>3037</v>
      </c>
      <c r="AR50">
        <v>4</v>
      </c>
      <c r="AT50" s="85" t="s">
        <v>3841</v>
      </c>
      <c r="AU50" s="84" t="s">
        <v>4202</v>
      </c>
      <c r="AV50" s="77" t="str">
        <f t="shared" si="6"/>
        <v>01095</v>
      </c>
      <c r="AX50" s="7" t="s">
        <v>186</v>
      </c>
    </row>
    <row r="51" spans="1:50" hidden="1" outlineLevel="1">
      <c r="A51" t="s">
        <v>2995</v>
      </c>
      <c r="B51" t="s">
        <v>3037</v>
      </c>
      <c r="C51" s="1">
        <f t="shared" si="0"/>
        <v>156771</v>
      </c>
      <c r="D51" s="7">
        <f>IF(N51&gt;0, RANK(N51,(N51:P51,Q51:AE51)),0)</f>
        <v>2</v>
      </c>
      <c r="E51" s="7">
        <f>IF(O51&gt;0,RANK(O51,(N51:P51,Q51:AE51)),0)</f>
        <v>1</v>
      </c>
      <c r="F51" s="7">
        <f>IF(P51&gt;0,RANK(P51,(N51:P51,Q51:AE51)),0)</f>
        <v>3</v>
      </c>
      <c r="G51" s="1">
        <f t="shared" si="7"/>
        <v>28282</v>
      </c>
      <c r="H51" s="2">
        <f t="shared" si="8"/>
        <v>0.18040326335865689</v>
      </c>
      <c r="I51" s="2"/>
      <c r="J51" s="2">
        <f t="shared" si="9"/>
        <v>0.40652926880609297</v>
      </c>
      <c r="K51" s="2">
        <f t="shared" si="9"/>
        <v>0.58693253216474983</v>
      </c>
      <c r="L51" s="2">
        <f t="shared" si="9"/>
        <v>3.8144809945717E-3</v>
      </c>
      <c r="M51" s="2">
        <f t="shared" si="2"/>
        <v>2.7237180345854989E-3</v>
      </c>
      <c r="N51" s="1">
        <v>63732</v>
      </c>
      <c r="O51" s="1">
        <v>92014</v>
      </c>
      <c r="P51" s="1">
        <v>598</v>
      </c>
      <c r="Q51" s="1">
        <v>211</v>
      </c>
      <c r="R51" s="1">
        <v>167</v>
      </c>
      <c r="W51" s="1">
        <v>49</v>
      </c>
      <c r="AG51" s="7">
        <f>IF(Q51&gt;0,RANK(Q51,(N51:P51,Q51:AE51)),0)</f>
        <v>4</v>
      </c>
      <c r="AH51" s="7">
        <f>IF(R51&gt;0,RANK(R51,(N51:P51,Q51:AE51)),0)</f>
        <v>5</v>
      </c>
      <c r="AI51" s="7">
        <f>IF(T51&gt;0,RANK(T51,(N51:P51,Q51:AE51)),0)</f>
        <v>0</v>
      </c>
      <c r="AJ51" s="7">
        <f>IF(S51&gt;0,RANK(S51,(N51:P51,Q51:AE51)),0)</f>
        <v>0</v>
      </c>
      <c r="AK51" s="2">
        <f t="shared" si="10"/>
        <v>1.3459121903923556E-3</v>
      </c>
      <c r="AL51" s="2">
        <f t="shared" si="10"/>
        <v>1.0652480369456087E-3</v>
      </c>
      <c r="AM51" s="2">
        <f t="shared" si="4"/>
        <v>0</v>
      </c>
      <c r="AN51" s="2">
        <f t="shared" si="5"/>
        <v>0</v>
      </c>
      <c r="AP51" t="s">
        <v>2995</v>
      </c>
      <c r="AQ51" t="s">
        <v>3037</v>
      </c>
      <c r="AR51">
        <v>1</v>
      </c>
      <c r="AT51" s="85" t="s">
        <v>3841</v>
      </c>
      <c r="AU51" s="84" t="s">
        <v>4529</v>
      </c>
      <c r="AV51" s="77" t="str">
        <f t="shared" si="6"/>
        <v>01097</v>
      </c>
      <c r="AX51" s="7" t="s">
        <v>186</v>
      </c>
    </row>
    <row r="52" spans="1:50" hidden="1" outlineLevel="1">
      <c r="A52" t="s">
        <v>2996</v>
      </c>
      <c r="B52" t="s">
        <v>3037</v>
      </c>
      <c r="C52" s="1">
        <f t="shared" si="0"/>
        <v>9534</v>
      </c>
      <c r="D52" s="7">
        <f>IF(N52&gt;0, RANK(N52,(N52:P52,Q52:AE52)),0)</f>
        <v>2</v>
      </c>
      <c r="E52" s="7">
        <f>IF(O52&gt;0,RANK(O52,(N52:P52,Q52:AE52)),0)</f>
        <v>1</v>
      </c>
      <c r="F52" s="7">
        <f>IF(P52&gt;0,RANK(P52,(N52:P52,Q52:AE52)),0)</f>
        <v>3</v>
      </c>
      <c r="G52" s="1">
        <f t="shared" si="7"/>
        <v>2165</v>
      </c>
      <c r="H52" s="2">
        <f t="shared" si="8"/>
        <v>0.22708202223620727</v>
      </c>
      <c r="I52" s="2"/>
      <c r="J52" s="2">
        <f t="shared" si="9"/>
        <v>0.38451856513530525</v>
      </c>
      <c r="K52" s="2">
        <f t="shared" si="9"/>
        <v>0.61160058737151246</v>
      </c>
      <c r="L52" s="2">
        <f t="shared" si="9"/>
        <v>2.4124187119781834E-3</v>
      </c>
      <c r="M52" s="2">
        <f t="shared" si="2"/>
        <v>1.46842878120411E-3</v>
      </c>
      <c r="N52" s="1">
        <v>3666</v>
      </c>
      <c r="O52" s="1">
        <v>5831</v>
      </c>
      <c r="P52" s="1">
        <v>23</v>
      </c>
      <c r="Q52" s="1">
        <v>5</v>
      </c>
      <c r="R52" s="1">
        <v>6</v>
      </c>
      <c r="W52" s="1">
        <v>3</v>
      </c>
      <c r="AG52" s="7">
        <f>IF(Q52&gt;0,RANK(Q52,(N52:P52,Q52:AE52)),0)</f>
        <v>5</v>
      </c>
      <c r="AH52" s="7">
        <f>IF(R52&gt;0,RANK(R52,(N52:P52,Q52:AE52)),0)</f>
        <v>4</v>
      </c>
      <c r="AI52" s="7">
        <f>IF(T52&gt;0,RANK(T52,(N52:P52,Q52:AE52)),0)</f>
        <v>0</v>
      </c>
      <c r="AJ52" s="7">
        <f>IF(S52&gt;0,RANK(S52,(N52:P52,Q52:AE52)),0)</f>
        <v>0</v>
      </c>
      <c r="AK52" s="2">
        <f t="shared" si="10"/>
        <v>5.2443885043003988E-4</v>
      </c>
      <c r="AL52" s="2">
        <f t="shared" si="10"/>
        <v>6.2932662051604787E-4</v>
      </c>
      <c r="AM52" s="2">
        <f t="shared" si="4"/>
        <v>0</v>
      </c>
      <c r="AN52" s="2">
        <f t="shared" si="5"/>
        <v>0</v>
      </c>
      <c r="AP52" t="s">
        <v>2996</v>
      </c>
      <c r="AQ52" t="s">
        <v>3037</v>
      </c>
      <c r="AR52">
        <v>1</v>
      </c>
      <c r="AT52" s="85" t="s">
        <v>3841</v>
      </c>
      <c r="AU52" s="84" t="s">
        <v>4530</v>
      </c>
      <c r="AV52" s="77" t="str">
        <f t="shared" si="6"/>
        <v>01099</v>
      </c>
      <c r="AX52" s="7" t="s">
        <v>186</v>
      </c>
    </row>
    <row r="53" spans="1:50" hidden="1" outlineLevel="1">
      <c r="A53" t="s">
        <v>2519</v>
      </c>
      <c r="B53" t="s">
        <v>3037</v>
      </c>
      <c r="C53" s="1">
        <f t="shared" si="0"/>
        <v>89650</v>
      </c>
      <c r="D53" s="7">
        <f>IF(N53&gt;0, RANK(N53,(N53:P53,Q53:AE53)),0)</f>
        <v>1</v>
      </c>
      <c r="E53" s="7">
        <f>IF(O53&gt;0,RANK(O53,(N53:P53,Q53:AE53)),0)</f>
        <v>2</v>
      </c>
      <c r="F53" s="7">
        <f>IF(P53&gt;0,RANK(P53,(N53:P53,Q53:AE53)),0)</f>
        <v>3</v>
      </c>
      <c r="G53" s="1">
        <f t="shared" si="7"/>
        <v>1063</v>
      </c>
      <c r="H53" s="2">
        <f t="shared" si="8"/>
        <v>1.1857222532069158E-2</v>
      </c>
      <c r="I53" s="2"/>
      <c r="J53" s="2">
        <f t="shared" si="9"/>
        <v>0.50373675404350249</v>
      </c>
      <c r="K53" s="2">
        <f t="shared" si="9"/>
        <v>0.49187953151143338</v>
      </c>
      <c r="L53" s="2">
        <f t="shared" si="9"/>
        <v>2.2085889570552146E-3</v>
      </c>
      <c r="M53" s="2">
        <f t="shared" si="2"/>
        <v>2.1751254880089206E-3</v>
      </c>
      <c r="N53" s="1">
        <v>45160</v>
      </c>
      <c r="O53" s="1">
        <v>44097</v>
      </c>
      <c r="P53" s="1">
        <v>198</v>
      </c>
      <c r="Q53" s="1">
        <v>124</v>
      </c>
      <c r="R53" s="1">
        <v>46</v>
      </c>
      <c r="W53" s="1">
        <v>25</v>
      </c>
      <c r="AG53" s="7">
        <f>IF(Q53&gt;0,RANK(Q53,(N53:P53,Q53:AE53)),0)</f>
        <v>4</v>
      </c>
      <c r="AH53" s="7">
        <f>IF(R53&gt;0,RANK(R53,(N53:P53,Q53:AE53)),0)</f>
        <v>5</v>
      </c>
      <c r="AI53" s="7">
        <f>IF(T53&gt;0,RANK(T53,(N53:P53,Q53:AE53)),0)</f>
        <v>0</v>
      </c>
      <c r="AJ53" s="7">
        <f>IF(S53&gt;0,RANK(S53,(N53:P53,Q53:AE53)),0)</f>
        <v>0</v>
      </c>
      <c r="AK53" s="2">
        <f t="shared" si="10"/>
        <v>1.3831567205800335E-3</v>
      </c>
      <c r="AL53" s="2">
        <f t="shared" si="10"/>
        <v>5.1310652537646406E-4</v>
      </c>
      <c r="AM53" s="2">
        <f t="shared" si="4"/>
        <v>0</v>
      </c>
      <c r="AN53" s="2">
        <f t="shared" si="5"/>
        <v>0</v>
      </c>
      <c r="AP53" t="s">
        <v>2519</v>
      </c>
      <c r="AQ53" t="s">
        <v>3037</v>
      </c>
      <c r="AT53" s="85" t="s">
        <v>3841</v>
      </c>
      <c r="AU53" s="84" t="s">
        <v>4531</v>
      </c>
      <c r="AV53" s="77" t="str">
        <f t="shared" si="6"/>
        <v>01101</v>
      </c>
      <c r="AX53" s="7" t="s">
        <v>186</v>
      </c>
    </row>
    <row r="54" spans="1:50" hidden="1" outlineLevel="1">
      <c r="A54" t="s">
        <v>3546</v>
      </c>
      <c r="B54" t="s">
        <v>3037</v>
      </c>
      <c r="C54" s="1">
        <f t="shared" si="0"/>
        <v>47007</v>
      </c>
      <c r="D54" s="7">
        <f>IF(N54&gt;0, RANK(N54,(N54:P54,Q54:AE54)),0)</f>
        <v>2</v>
      </c>
      <c r="E54" s="7">
        <f>IF(O54&gt;0,RANK(O54,(N54:P54,Q54:AE54)),0)</f>
        <v>1</v>
      </c>
      <c r="F54" s="7">
        <f>IF(P54&gt;0,RANK(P54,(N54:P54,Q54:AE54)),0)</f>
        <v>3</v>
      </c>
      <c r="G54" s="1">
        <f t="shared" si="7"/>
        <v>18346</v>
      </c>
      <c r="H54" s="2">
        <f t="shared" si="8"/>
        <v>0.39028229838109219</v>
      </c>
      <c r="I54" s="2"/>
      <c r="J54" s="2">
        <f t="shared" si="9"/>
        <v>0.30061480205075841</v>
      </c>
      <c r="K54" s="2">
        <f t="shared" si="9"/>
        <v>0.6908971004318506</v>
      </c>
      <c r="L54" s="2">
        <f t="shared" si="9"/>
        <v>3.9781309166719847E-3</v>
      </c>
      <c r="M54" s="2">
        <f t="shared" si="2"/>
        <v>4.5099666007190065E-3</v>
      </c>
      <c r="N54" s="1">
        <v>14131</v>
      </c>
      <c r="O54" s="1">
        <v>32477</v>
      </c>
      <c r="P54" s="1">
        <v>187</v>
      </c>
      <c r="Q54" s="1">
        <v>114</v>
      </c>
      <c r="R54" s="1">
        <v>69</v>
      </c>
      <c r="W54" s="1">
        <v>29</v>
      </c>
      <c r="AG54" s="7">
        <f>IF(Q54&gt;0,RANK(Q54,(N54:P54,Q54:AE54)),0)</f>
        <v>4</v>
      </c>
      <c r="AH54" s="7">
        <f>IF(R54&gt;0,RANK(R54,(N54:P54,Q54:AE54)),0)</f>
        <v>5</v>
      </c>
      <c r="AI54" s="7">
        <f>IF(T54&gt;0,RANK(T54,(N54:P54,Q54:AE54)),0)</f>
        <v>0</v>
      </c>
      <c r="AJ54" s="7">
        <f>IF(S54&gt;0,RANK(S54,(N54:P54,Q54:AE54)),0)</f>
        <v>0</v>
      </c>
      <c r="AK54" s="2">
        <f t="shared" si="10"/>
        <v>2.425170719254579E-3</v>
      </c>
      <c r="AL54" s="2">
        <f t="shared" si="10"/>
        <v>1.4678664879698769E-3</v>
      </c>
      <c r="AM54" s="2">
        <f t="shared" si="4"/>
        <v>0</v>
      </c>
      <c r="AN54" s="2">
        <f t="shared" si="5"/>
        <v>0</v>
      </c>
      <c r="AP54" t="s">
        <v>3546</v>
      </c>
      <c r="AQ54" t="s">
        <v>3037</v>
      </c>
      <c r="AT54" s="85" t="s">
        <v>3841</v>
      </c>
      <c r="AU54" s="84" t="s">
        <v>4532</v>
      </c>
      <c r="AV54" s="77" t="str">
        <f t="shared" si="6"/>
        <v>01103</v>
      </c>
      <c r="AX54" s="7" t="s">
        <v>186</v>
      </c>
    </row>
    <row r="55" spans="1:50" hidden="1" outlineLevel="1">
      <c r="A55" t="s">
        <v>3237</v>
      </c>
      <c r="B55" t="s">
        <v>3037</v>
      </c>
      <c r="C55" s="1">
        <f t="shared" si="0"/>
        <v>5523</v>
      </c>
      <c r="D55" s="7">
        <f>IF(N55&gt;0, RANK(N55,(N55:P55,Q55:AE55)),0)</f>
        <v>1</v>
      </c>
      <c r="E55" s="7">
        <f>IF(O55&gt;0,RANK(O55,(N55:P55,Q55:AE55)),0)</f>
        <v>2</v>
      </c>
      <c r="F55" s="7">
        <f>IF(P55&gt;0,RANK(P55,(N55:P55,Q55:AE55)),0)</f>
        <v>3</v>
      </c>
      <c r="G55" s="1">
        <f t="shared" si="7"/>
        <v>2029</v>
      </c>
      <c r="H55" s="2">
        <f t="shared" si="8"/>
        <v>0.36737280463516203</v>
      </c>
      <c r="I55" s="2"/>
      <c r="J55" s="2">
        <f t="shared" si="9"/>
        <v>0.68205685315951481</v>
      </c>
      <c r="K55" s="2">
        <f t="shared" si="9"/>
        <v>0.31468404852435272</v>
      </c>
      <c r="L55" s="2">
        <f t="shared" si="9"/>
        <v>1.2674271229404308E-3</v>
      </c>
      <c r="M55" s="2">
        <f t="shared" si="2"/>
        <v>1.9916711931920383E-3</v>
      </c>
      <c r="N55" s="1">
        <v>3767</v>
      </c>
      <c r="O55" s="1">
        <v>1738</v>
      </c>
      <c r="P55" s="1">
        <v>7</v>
      </c>
      <c r="Q55" s="1">
        <v>5</v>
      </c>
      <c r="R55" s="1">
        <v>5</v>
      </c>
      <c r="W55" s="1">
        <v>1</v>
      </c>
      <c r="AG55" s="7">
        <f>IF(Q55&gt;0,RANK(Q55,(N55:P55,Q55:AE55)),0)</f>
        <v>4</v>
      </c>
      <c r="AH55" s="7">
        <f>IF(R55&gt;0,RANK(R55,(N55:P55,Q55:AE55)),0)</f>
        <v>4</v>
      </c>
      <c r="AI55" s="7">
        <f>IF(T55&gt;0,RANK(T55,(N55:P55,Q55:AE55)),0)</f>
        <v>0</v>
      </c>
      <c r="AJ55" s="7">
        <f>IF(S55&gt;0,RANK(S55,(N55:P55,Q55:AE55)),0)</f>
        <v>0</v>
      </c>
      <c r="AK55" s="2">
        <f t="shared" si="10"/>
        <v>9.0530508781459351E-4</v>
      </c>
      <c r="AL55" s="2">
        <f t="shared" si="10"/>
        <v>9.0530508781459351E-4</v>
      </c>
      <c r="AM55" s="2">
        <f t="shared" si="4"/>
        <v>0</v>
      </c>
      <c r="AN55" s="2">
        <f t="shared" si="5"/>
        <v>0</v>
      </c>
      <c r="AP55" t="s">
        <v>3237</v>
      </c>
      <c r="AQ55" t="s">
        <v>3037</v>
      </c>
      <c r="AR55">
        <v>7</v>
      </c>
      <c r="AT55" s="85" t="s">
        <v>3841</v>
      </c>
      <c r="AU55" s="84" t="s">
        <v>4533</v>
      </c>
      <c r="AV55" s="77" t="str">
        <f t="shared" si="6"/>
        <v>01105</v>
      </c>
      <c r="AX55" s="7" t="s">
        <v>186</v>
      </c>
    </row>
    <row r="56" spans="1:50" hidden="1" outlineLevel="1">
      <c r="A56" t="s">
        <v>3014</v>
      </c>
      <c r="B56" t="s">
        <v>3037</v>
      </c>
      <c r="C56" s="1">
        <f t="shared" si="0"/>
        <v>9132</v>
      </c>
      <c r="D56" s="7">
        <f>IF(N56&gt;0, RANK(N56,(N56:P56,Q56:AE56)),0)</f>
        <v>2</v>
      </c>
      <c r="E56" s="7">
        <f>IF(O56&gt;0,RANK(O56,(N56:P56,Q56:AE56)),0)</f>
        <v>1</v>
      </c>
      <c r="F56" s="7">
        <f>IF(P56&gt;0,RANK(P56,(N56:P56,Q56:AE56)),0)</f>
        <v>3</v>
      </c>
      <c r="G56" s="1">
        <f t="shared" si="7"/>
        <v>1255</v>
      </c>
      <c r="H56" s="2">
        <f t="shared" si="8"/>
        <v>0.1374288217257994</v>
      </c>
      <c r="I56" s="2"/>
      <c r="J56" s="2">
        <f t="shared" si="9"/>
        <v>0.42871222076215504</v>
      </c>
      <c r="K56" s="2">
        <f t="shared" si="9"/>
        <v>0.56614104248795449</v>
      </c>
      <c r="L56" s="2">
        <f t="shared" si="9"/>
        <v>2.6281208935611039E-3</v>
      </c>
      <c r="M56" s="2">
        <f t="shared" si="2"/>
        <v>2.5186158563294198E-3</v>
      </c>
      <c r="N56" s="1">
        <v>3915</v>
      </c>
      <c r="O56" s="1">
        <v>5170</v>
      </c>
      <c r="P56" s="1">
        <v>24</v>
      </c>
      <c r="Q56" s="1">
        <v>14</v>
      </c>
      <c r="R56" s="1">
        <v>6</v>
      </c>
      <c r="W56" s="1">
        <v>3</v>
      </c>
      <c r="AG56" s="7">
        <f>IF(Q56&gt;0,RANK(Q56,(N56:P56,Q56:AE56)),0)</f>
        <v>4</v>
      </c>
      <c r="AH56" s="7">
        <f>IF(R56&gt;0,RANK(R56,(N56:P56,Q56:AE56)),0)</f>
        <v>5</v>
      </c>
      <c r="AI56" s="7">
        <f>IF(T56&gt;0,RANK(T56,(N56:P56,Q56:AE56)),0)</f>
        <v>0</v>
      </c>
      <c r="AJ56" s="7">
        <f>IF(S56&gt;0,RANK(S56,(N56:P56,Q56:AE56)),0)</f>
        <v>0</v>
      </c>
      <c r="AK56" s="2">
        <f t="shared" si="10"/>
        <v>1.5330705212439773E-3</v>
      </c>
      <c r="AL56" s="2">
        <f t="shared" si="10"/>
        <v>6.5703022339027597E-4</v>
      </c>
      <c r="AM56" s="2">
        <f t="shared" si="4"/>
        <v>0</v>
      </c>
      <c r="AN56" s="2">
        <f t="shared" si="5"/>
        <v>0</v>
      </c>
      <c r="AP56" t="s">
        <v>3014</v>
      </c>
      <c r="AQ56" t="s">
        <v>3037</v>
      </c>
      <c r="AT56" s="85" t="s">
        <v>3841</v>
      </c>
      <c r="AU56" s="84" t="s">
        <v>5310</v>
      </c>
      <c r="AV56" s="77" t="str">
        <f t="shared" si="6"/>
        <v>01107</v>
      </c>
      <c r="AX56" s="7" t="s">
        <v>186</v>
      </c>
    </row>
    <row r="57" spans="1:50" hidden="1" outlineLevel="1">
      <c r="A57" t="s">
        <v>3015</v>
      </c>
      <c r="B57" t="s">
        <v>3037</v>
      </c>
      <c r="C57" s="1">
        <f t="shared" si="0"/>
        <v>11883</v>
      </c>
      <c r="D57" s="7">
        <f>IF(N57&gt;0, RANK(N57,(N57:P57,Q57:AE57)),0)</f>
        <v>2</v>
      </c>
      <c r="E57" s="7">
        <f>IF(O57&gt;0,RANK(O57,(N57:P57,Q57:AE57)),0)</f>
        <v>1</v>
      </c>
      <c r="F57" s="7">
        <f>IF(P57&gt;0,RANK(P57,(N57:P57,Q57:AE57)),0)</f>
        <v>3</v>
      </c>
      <c r="G57" s="1">
        <f t="shared" si="7"/>
        <v>3149</v>
      </c>
      <c r="H57" s="2">
        <f t="shared" si="8"/>
        <v>0.26500042076916602</v>
      </c>
      <c r="I57" s="2"/>
      <c r="J57" s="2">
        <f t="shared" si="9"/>
        <v>0.3647227131195826</v>
      </c>
      <c r="K57" s="2">
        <f t="shared" si="9"/>
        <v>0.62972313388874868</v>
      </c>
      <c r="L57" s="2">
        <f t="shared" si="9"/>
        <v>3.7027686611125136E-3</v>
      </c>
      <c r="M57" s="2">
        <f t="shared" si="2"/>
        <v>1.8513843305562124E-3</v>
      </c>
      <c r="N57" s="1">
        <v>4334</v>
      </c>
      <c r="O57" s="1">
        <v>7483</v>
      </c>
      <c r="P57" s="1">
        <v>44</v>
      </c>
      <c r="Q57" s="1">
        <v>16</v>
      </c>
      <c r="R57" s="1">
        <v>3</v>
      </c>
      <c r="W57" s="1">
        <v>3</v>
      </c>
      <c r="AG57" s="7">
        <f>IF(Q57&gt;0,RANK(Q57,(N57:P57,Q57:AE57)),0)</f>
        <v>4</v>
      </c>
      <c r="AH57" s="7">
        <f>IF(R57&gt;0,RANK(R57,(N57:P57,Q57:AE57)),0)</f>
        <v>5</v>
      </c>
      <c r="AI57" s="7">
        <f>IF(T57&gt;0,RANK(T57,(N57:P57,Q57:AE57)),0)</f>
        <v>0</v>
      </c>
      <c r="AJ57" s="7">
        <f>IF(S57&gt;0,RANK(S57,(N57:P57,Q57:AE57)),0)</f>
        <v>0</v>
      </c>
      <c r="AK57" s="2">
        <f t="shared" si="10"/>
        <v>1.3464613313136414E-3</v>
      </c>
      <c r="AL57" s="2">
        <f t="shared" si="10"/>
        <v>2.5246149962130775E-4</v>
      </c>
      <c r="AM57" s="2">
        <f t="shared" si="4"/>
        <v>0</v>
      </c>
      <c r="AN57" s="2">
        <f t="shared" si="5"/>
        <v>0</v>
      </c>
      <c r="AP57" t="s">
        <v>3015</v>
      </c>
      <c r="AQ57" t="s">
        <v>3037</v>
      </c>
      <c r="AR57">
        <v>2</v>
      </c>
      <c r="AT57" s="85" t="s">
        <v>3841</v>
      </c>
      <c r="AU57" s="84" t="s">
        <v>4645</v>
      </c>
      <c r="AV57" s="77" t="str">
        <f t="shared" si="6"/>
        <v>01109</v>
      </c>
      <c r="AX57" s="7" t="s">
        <v>186</v>
      </c>
    </row>
    <row r="58" spans="1:50" hidden="1" outlineLevel="1">
      <c r="A58" t="s">
        <v>2734</v>
      </c>
      <c r="B58" t="s">
        <v>3037</v>
      </c>
      <c r="C58" s="1">
        <f t="shared" si="0"/>
        <v>9001</v>
      </c>
      <c r="D58" s="7">
        <f>IF(N58&gt;0, RANK(N58,(N58:P58,Q58:AE58)),0)</f>
        <v>2</v>
      </c>
      <c r="E58" s="7">
        <f>IF(O58&gt;0,RANK(O58,(N58:P58,Q58:AE58)),0)</f>
        <v>1</v>
      </c>
      <c r="F58" s="7">
        <f>IF(P58&gt;0,RANK(P58,(N58:P58,Q58:AE58)),0)</f>
        <v>3</v>
      </c>
      <c r="G58" s="1">
        <f t="shared" si="7"/>
        <v>3310</v>
      </c>
      <c r="H58" s="2">
        <f t="shared" si="8"/>
        <v>0.36773691812020887</v>
      </c>
      <c r="I58" s="2"/>
      <c r="J58" s="2">
        <f t="shared" si="9"/>
        <v>0.31296522608599042</v>
      </c>
      <c r="K58" s="2">
        <f t="shared" si="9"/>
        <v>0.68070214420619934</v>
      </c>
      <c r="L58" s="2">
        <f t="shared" si="9"/>
        <v>3.8884568381290967E-3</v>
      </c>
      <c r="M58" s="2">
        <f t="shared" si="2"/>
        <v>2.4441728696811367E-3</v>
      </c>
      <c r="N58" s="1">
        <v>2817</v>
      </c>
      <c r="O58" s="1">
        <v>6127</v>
      </c>
      <c r="P58" s="1">
        <v>35</v>
      </c>
      <c r="Q58" s="1">
        <v>15</v>
      </c>
      <c r="R58" s="1">
        <v>3</v>
      </c>
      <c r="W58" s="1">
        <v>4</v>
      </c>
      <c r="AG58" s="7">
        <f>IF(Q58&gt;0,RANK(Q58,(N58:P58,Q58:AE58)),0)</f>
        <v>4</v>
      </c>
      <c r="AH58" s="7">
        <f>IF(R58&gt;0,RANK(R58,(N58:P58,Q58:AE58)),0)</f>
        <v>6</v>
      </c>
      <c r="AI58" s="7">
        <f>IF(T58&gt;0,RANK(T58,(N58:P58,Q58:AE58)),0)</f>
        <v>0</v>
      </c>
      <c r="AJ58" s="7">
        <f>IF(S58&gt;0,RANK(S58,(N58:P58,Q58:AE58)),0)</f>
        <v>0</v>
      </c>
      <c r="AK58" s="2">
        <f t="shared" si="10"/>
        <v>1.6664815020553273E-3</v>
      </c>
      <c r="AL58" s="2">
        <f t="shared" si="10"/>
        <v>3.3329630041106545E-4</v>
      </c>
      <c r="AM58" s="2">
        <f t="shared" si="4"/>
        <v>0</v>
      </c>
      <c r="AN58" s="2">
        <f t="shared" si="5"/>
        <v>0</v>
      </c>
      <c r="AP58" t="s">
        <v>2734</v>
      </c>
      <c r="AQ58" t="s">
        <v>3037</v>
      </c>
      <c r="AR58">
        <v>3</v>
      </c>
      <c r="AT58" s="85" t="s">
        <v>3841</v>
      </c>
      <c r="AU58" s="84" t="s">
        <v>4646</v>
      </c>
      <c r="AV58" s="77" t="str">
        <f t="shared" si="6"/>
        <v>01111</v>
      </c>
      <c r="AX58" s="7" t="s">
        <v>186</v>
      </c>
    </row>
    <row r="59" spans="1:50" hidden="1" outlineLevel="1">
      <c r="A59" t="s">
        <v>2735</v>
      </c>
      <c r="B59" t="s">
        <v>3037</v>
      </c>
      <c r="C59" s="1">
        <f t="shared" si="0"/>
        <v>16809</v>
      </c>
      <c r="D59" s="7">
        <f>IF(N59&gt;0, RANK(N59,(N59:P59,Q59:AE59)),0)</f>
        <v>1</v>
      </c>
      <c r="E59" s="7">
        <f>IF(O59&gt;0,RANK(O59,(N59:P59,Q59:AE59)),0)</f>
        <v>2</v>
      </c>
      <c r="F59" s="7">
        <f>IF(P59&gt;0,RANK(P59,(N59:P59,Q59:AE59)),0)</f>
        <v>3</v>
      </c>
      <c r="G59" s="1">
        <f t="shared" si="7"/>
        <v>38</v>
      </c>
      <c r="H59" s="2">
        <f t="shared" si="8"/>
        <v>2.2606936760069009E-3</v>
      </c>
      <c r="I59" s="2"/>
      <c r="J59" s="2">
        <f t="shared" si="9"/>
        <v>0.49824498780415255</v>
      </c>
      <c r="K59" s="2">
        <f t="shared" si="9"/>
        <v>0.49598429412814565</v>
      </c>
      <c r="L59" s="2">
        <f t="shared" si="9"/>
        <v>3.0340888809566305E-3</v>
      </c>
      <c r="M59" s="2">
        <f t="shared" si="2"/>
        <v>2.7366291867451107E-3</v>
      </c>
      <c r="N59" s="1">
        <v>8375</v>
      </c>
      <c r="O59" s="1">
        <v>8337</v>
      </c>
      <c r="P59" s="1">
        <v>51</v>
      </c>
      <c r="Q59" s="1">
        <v>26</v>
      </c>
      <c r="R59" s="1">
        <v>7</v>
      </c>
      <c r="W59" s="1">
        <v>13</v>
      </c>
      <c r="AG59" s="7">
        <f>IF(Q59&gt;0,RANK(Q59,(N59:P59,Q59:AE59)),0)</f>
        <v>4</v>
      </c>
      <c r="AH59" s="7">
        <f>IF(R59&gt;0,RANK(R59,(N59:P59,Q59:AE59)),0)</f>
        <v>6</v>
      </c>
      <c r="AI59" s="7">
        <f>IF(T59&gt;0,RANK(T59,(N59:P59,Q59:AE59)),0)</f>
        <v>0</v>
      </c>
      <c r="AJ59" s="7">
        <f>IF(S59&gt;0,RANK(S59,(N59:P59,Q59:AE59)),0)</f>
        <v>0</v>
      </c>
      <c r="AK59" s="2">
        <f t="shared" si="10"/>
        <v>1.5467904098994587E-3</v>
      </c>
      <c r="AL59" s="2">
        <f t="shared" si="10"/>
        <v>4.164435718960081E-4</v>
      </c>
      <c r="AM59" s="2">
        <f t="shared" si="4"/>
        <v>0</v>
      </c>
      <c r="AN59" s="2">
        <f t="shared" si="5"/>
        <v>0</v>
      </c>
      <c r="AP59" t="s">
        <v>2735</v>
      </c>
      <c r="AQ59" t="s">
        <v>3037</v>
      </c>
      <c r="AR59">
        <v>3</v>
      </c>
      <c r="AT59" s="85" t="s">
        <v>3841</v>
      </c>
      <c r="AU59" s="84" t="s">
        <v>4647</v>
      </c>
      <c r="AV59" s="77" t="str">
        <f t="shared" si="6"/>
        <v>01113</v>
      </c>
      <c r="AX59" s="7" t="s">
        <v>186</v>
      </c>
    </row>
    <row r="60" spans="1:50" hidden="1" outlineLevel="1">
      <c r="A60" t="s">
        <v>3370</v>
      </c>
      <c r="B60" t="s">
        <v>3037</v>
      </c>
      <c r="C60" s="1">
        <f t="shared" si="0"/>
        <v>29161</v>
      </c>
      <c r="D60" s="7">
        <f>IF(N60&gt;0, RANK(N60,(N60:P60,Q60:AE60)),0)</f>
        <v>2</v>
      </c>
      <c r="E60" s="7">
        <f>IF(O60&gt;0,RANK(O60,(N60:P60,Q60:AE60)),0)</f>
        <v>1</v>
      </c>
      <c r="F60" s="7">
        <f>IF(P60&gt;0,RANK(P60,(N60:P60,Q60:AE60)),0)</f>
        <v>3</v>
      </c>
      <c r="G60" s="1">
        <f t="shared" si="7"/>
        <v>18044</v>
      </c>
      <c r="H60" s="2">
        <f t="shared" si="8"/>
        <v>0.61877164706285792</v>
      </c>
      <c r="I60" s="2"/>
      <c r="J60" s="2">
        <f t="shared" si="9"/>
        <v>0.18709920784609582</v>
      </c>
      <c r="K60" s="2">
        <f t="shared" si="9"/>
        <v>0.80587085490895372</v>
      </c>
      <c r="L60" s="2">
        <f t="shared" si="9"/>
        <v>3.2920681732450875E-3</v>
      </c>
      <c r="M60" s="2">
        <f t="shared" si="2"/>
        <v>3.7378690717054029E-3</v>
      </c>
      <c r="N60" s="1">
        <v>5456</v>
      </c>
      <c r="O60" s="1">
        <v>23500</v>
      </c>
      <c r="P60" s="1">
        <v>96</v>
      </c>
      <c r="Q60" s="1">
        <v>50</v>
      </c>
      <c r="R60" s="1">
        <v>45</v>
      </c>
      <c r="W60" s="1">
        <v>14</v>
      </c>
      <c r="AG60" s="7">
        <f>IF(Q60&gt;0,RANK(Q60,(N60:P60,Q60:AE60)),0)</f>
        <v>4</v>
      </c>
      <c r="AH60" s="7">
        <f>IF(R60&gt;0,RANK(R60,(N60:P60,Q60:AE60)),0)</f>
        <v>5</v>
      </c>
      <c r="AI60" s="7">
        <f>IF(T60&gt;0,RANK(T60,(N60:P60,Q60:AE60)),0)</f>
        <v>0</v>
      </c>
      <c r="AJ60" s="7">
        <f>IF(S60&gt;0,RANK(S60,(N60:P60,Q60:AE60)),0)</f>
        <v>0</v>
      </c>
      <c r="AK60" s="2">
        <f t="shared" si="10"/>
        <v>1.7146188402318164E-3</v>
      </c>
      <c r="AL60" s="2">
        <f t="shared" si="10"/>
        <v>1.5431569562086348E-3</v>
      </c>
      <c r="AM60" s="2">
        <f t="shared" si="4"/>
        <v>0</v>
      </c>
      <c r="AN60" s="2">
        <f t="shared" si="5"/>
        <v>0</v>
      </c>
      <c r="AP60" t="s">
        <v>3370</v>
      </c>
      <c r="AQ60" t="s">
        <v>3037</v>
      </c>
      <c r="AT60" s="85" t="s">
        <v>3841</v>
      </c>
      <c r="AU60" s="84" t="s">
        <v>5225</v>
      </c>
      <c r="AV60" s="77" t="str">
        <f t="shared" si="6"/>
        <v>01115</v>
      </c>
      <c r="AX60" s="7" t="s">
        <v>186</v>
      </c>
    </row>
    <row r="61" spans="1:50" hidden="1" outlineLevel="1">
      <c r="A61" t="s">
        <v>2842</v>
      </c>
      <c r="B61" t="s">
        <v>3037</v>
      </c>
      <c r="C61" s="1">
        <f t="shared" si="0"/>
        <v>78906</v>
      </c>
      <c r="D61" s="7">
        <f>IF(N61&gt;0, RANK(N61,(N61:P61,Q61:AE61)),0)</f>
        <v>2</v>
      </c>
      <c r="E61" s="7">
        <f>IF(O61&gt;0,RANK(O61,(N61:P61,Q61:AE61)),0)</f>
        <v>1</v>
      </c>
      <c r="F61" s="7">
        <f>IF(P61&gt;0,RANK(P61,(N61:P61,Q61:AE61)),0)</f>
        <v>3</v>
      </c>
      <c r="G61" s="1">
        <f t="shared" si="7"/>
        <v>48585</v>
      </c>
      <c r="H61" s="2">
        <f t="shared" si="8"/>
        <v>0.61573264390540638</v>
      </c>
      <c r="I61" s="2"/>
      <c r="J61" s="2">
        <f t="shared" si="9"/>
        <v>0.18819861607482322</v>
      </c>
      <c r="K61" s="2">
        <f t="shared" si="9"/>
        <v>0.80393125998022963</v>
      </c>
      <c r="L61" s="2">
        <f t="shared" si="9"/>
        <v>3.5992193242592452E-3</v>
      </c>
      <c r="M61" s="2">
        <f t="shared" si="2"/>
        <v>4.270904620687882E-3</v>
      </c>
      <c r="N61" s="1">
        <v>14850</v>
      </c>
      <c r="O61" s="1">
        <v>63435</v>
      </c>
      <c r="P61" s="1">
        <v>284</v>
      </c>
      <c r="Q61" s="1">
        <v>190</v>
      </c>
      <c r="R61" s="1">
        <v>109</v>
      </c>
      <c r="W61" s="1">
        <v>38</v>
      </c>
      <c r="AG61" s="7">
        <f>IF(Q61&gt;0,RANK(Q61,(N61:P61,Q61:AE61)),0)</f>
        <v>4</v>
      </c>
      <c r="AH61" s="7">
        <f>IF(R61&gt;0,RANK(R61,(N61:P61,Q61:AE61)),0)</f>
        <v>5</v>
      </c>
      <c r="AI61" s="7">
        <f>IF(T61&gt;0,RANK(T61,(N61:P61,Q61:AE61)),0)</f>
        <v>0</v>
      </c>
      <c r="AJ61" s="7">
        <f>IF(S61&gt;0,RANK(S61,(N61:P61,Q61:AE61)),0)</f>
        <v>0</v>
      </c>
      <c r="AK61" s="2">
        <f t="shared" si="10"/>
        <v>2.4079284211593541E-3</v>
      </c>
      <c r="AL61" s="2">
        <f t="shared" si="10"/>
        <v>1.3813905152966822E-3</v>
      </c>
      <c r="AM61" s="2">
        <f t="shared" si="4"/>
        <v>0</v>
      </c>
      <c r="AN61" s="2">
        <f t="shared" si="5"/>
        <v>0</v>
      </c>
      <c r="AP61" t="s">
        <v>2842</v>
      </c>
      <c r="AQ61" t="s">
        <v>3037</v>
      </c>
      <c r="AR61">
        <v>6</v>
      </c>
      <c r="AT61" s="85" t="s">
        <v>3841</v>
      </c>
      <c r="AU61" s="84" t="s">
        <v>5226</v>
      </c>
      <c r="AV61" s="77" t="str">
        <f t="shared" si="6"/>
        <v>01117</v>
      </c>
      <c r="AX61" s="7" t="s">
        <v>186</v>
      </c>
    </row>
    <row r="62" spans="1:50" hidden="1" outlineLevel="1">
      <c r="A62" t="s">
        <v>2466</v>
      </c>
      <c r="B62" t="s">
        <v>3037</v>
      </c>
      <c r="C62" s="1">
        <f t="shared" si="0"/>
        <v>6433</v>
      </c>
      <c r="D62" s="7">
        <f>IF(N62&gt;0, RANK(N62,(N62:P62,Q62:AE62)),0)</f>
        <v>1</v>
      </c>
      <c r="E62" s="7">
        <f>IF(O62&gt;0,RANK(O62,(N62:P62,Q62:AE62)),0)</f>
        <v>2</v>
      </c>
      <c r="F62" s="7">
        <f>IF(P62&gt;0,RANK(P62,(N62:P62,Q62:AE62)),0)</f>
        <v>3</v>
      </c>
      <c r="G62" s="1">
        <f t="shared" si="7"/>
        <v>2647</v>
      </c>
      <c r="H62" s="2">
        <f t="shared" si="8"/>
        <v>0.41147209699984455</v>
      </c>
      <c r="I62" s="2"/>
      <c r="J62" s="2">
        <f t="shared" si="9"/>
        <v>0.70371521840509876</v>
      </c>
      <c r="K62" s="2">
        <f t="shared" si="9"/>
        <v>0.29224312140525416</v>
      </c>
      <c r="L62" s="2">
        <f t="shared" si="9"/>
        <v>1.55448468832582E-3</v>
      </c>
      <c r="M62" s="2">
        <f t="shared" si="2"/>
        <v>2.4871755013212583E-3</v>
      </c>
      <c r="N62" s="1">
        <v>4527</v>
      </c>
      <c r="O62" s="1">
        <v>1880</v>
      </c>
      <c r="P62" s="1">
        <v>10</v>
      </c>
      <c r="Q62" s="1">
        <v>6</v>
      </c>
      <c r="R62" s="1">
        <v>8</v>
      </c>
      <c r="W62" s="1">
        <v>2</v>
      </c>
      <c r="AG62" s="7">
        <f>IF(Q62&gt;0,RANK(Q62,(N62:P62,Q62:AE62)),0)</f>
        <v>5</v>
      </c>
      <c r="AH62" s="7">
        <f>IF(R62&gt;0,RANK(R62,(N62:P62,Q62:AE62)),0)</f>
        <v>4</v>
      </c>
      <c r="AI62" s="7">
        <f>IF(T62&gt;0,RANK(T62,(N62:P62,Q62:AE62)),0)</f>
        <v>0</v>
      </c>
      <c r="AJ62" s="7">
        <f>IF(S62&gt;0,RANK(S62,(N62:P62,Q62:AE62)),0)</f>
        <v>0</v>
      </c>
      <c r="AK62" s="2">
        <f t="shared" si="10"/>
        <v>9.3269081299549202E-4</v>
      </c>
      <c r="AL62" s="2">
        <f t="shared" si="10"/>
        <v>1.243587750660656E-3</v>
      </c>
      <c r="AM62" s="2">
        <f t="shared" si="4"/>
        <v>0</v>
      </c>
      <c r="AN62" s="2">
        <f t="shared" si="5"/>
        <v>0</v>
      </c>
      <c r="AP62" t="s">
        <v>2466</v>
      </c>
      <c r="AQ62" t="s">
        <v>3037</v>
      </c>
      <c r="AR62">
        <v>7</v>
      </c>
      <c r="AT62" s="85" t="s">
        <v>3841</v>
      </c>
      <c r="AU62" s="84" t="s">
        <v>4545</v>
      </c>
      <c r="AV62" s="77" t="str">
        <f t="shared" si="6"/>
        <v>01119</v>
      </c>
      <c r="AX62" s="7" t="s">
        <v>186</v>
      </c>
    </row>
    <row r="63" spans="1:50" hidden="1" outlineLevel="1">
      <c r="A63" t="s">
        <v>2113</v>
      </c>
      <c r="B63" t="s">
        <v>3037</v>
      </c>
      <c r="C63" s="1">
        <f t="shared" si="0"/>
        <v>29898</v>
      </c>
      <c r="D63" s="7">
        <f>IF(N63&gt;0, RANK(N63,(N63:P63,Q63:AE63)),0)</f>
        <v>2</v>
      </c>
      <c r="E63" s="7">
        <f>IF(O63&gt;0,RANK(O63,(N63:P63,Q63:AE63)),0)</f>
        <v>1</v>
      </c>
      <c r="F63" s="7">
        <f>IF(P63&gt;0,RANK(P63,(N63:P63,Q63:AE63)),0)</f>
        <v>3</v>
      </c>
      <c r="G63" s="1">
        <f t="shared" si="7"/>
        <v>6957</v>
      </c>
      <c r="H63" s="2">
        <f t="shared" si="8"/>
        <v>0.23269114990969295</v>
      </c>
      <c r="I63" s="2"/>
      <c r="J63" s="2">
        <f t="shared" si="9"/>
        <v>0.38042678440029432</v>
      </c>
      <c r="K63" s="2">
        <f t="shared" si="9"/>
        <v>0.61311793430998729</v>
      </c>
      <c r="L63" s="2">
        <f t="shared" si="9"/>
        <v>2.9767877449996655E-3</v>
      </c>
      <c r="M63" s="2">
        <f t="shared" si="2"/>
        <v>3.4784935447187298E-3</v>
      </c>
      <c r="N63" s="1">
        <v>11374</v>
      </c>
      <c r="O63" s="1">
        <v>18331</v>
      </c>
      <c r="P63" s="1">
        <v>89</v>
      </c>
      <c r="Q63" s="1">
        <v>50</v>
      </c>
      <c r="R63" s="1">
        <v>45</v>
      </c>
      <c r="W63" s="1">
        <v>9</v>
      </c>
      <c r="AG63" s="7">
        <f>IF(Q63&gt;0,RANK(Q63,(N63:P63,Q63:AE63)),0)</f>
        <v>4</v>
      </c>
      <c r="AH63" s="7">
        <f>IF(R63&gt;0,RANK(R63,(N63:P63,Q63:AE63)),0)</f>
        <v>5</v>
      </c>
      <c r="AI63" s="7">
        <f>IF(T63&gt;0,RANK(T63,(N63:P63,Q63:AE63)),0)</f>
        <v>0</v>
      </c>
      <c r="AJ63" s="7">
        <f>IF(S63&gt;0,RANK(S63,(N63:P63,Q63:AE63)),0)</f>
        <v>0</v>
      </c>
      <c r="AK63" s="2">
        <f t="shared" si="10"/>
        <v>1.6723526657301492E-3</v>
      </c>
      <c r="AL63" s="2">
        <f t="shared" si="10"/>
        <v>1.5051173991571343E-3</v>
      </c>
      <c r="AM63" s="2">
        <f t="shared" si="4"/>
        <v>0</v>
      </c>
      <c r="AN63" s="2">
        <f t="shared" si="5"/>
        <v>0</v>
      </c>
      <c r="AP63" t="s">
        <v>2113</v>
      </c>
      <c r="AQ63" t="s">
        <v>3037</v>
      </c>
      <c r="AR63">
        <v>3</v>
      </c>
      <c r="AT63" s="85" t="s">
        <v>3841</v>
      </c>
      <c r="AU63" s="84" t="s">
        <v>4534</v>
      </c>
      <c r="AV63" s="77" t="str">
        <f t="shared" si="6"/>
        <v>01121</v>
      </c>
      <c r="AX63" s="7" t="s">
        <v>186</v>
      </c>
    </row>
    <row r="64" spans="1:50" hidden="1" outlineLevel="1">
      <c r="A64" t="s">
        <v>1348</v>
      </c>
      <c r="B64" t="s">
        <v>3037</v>
      </c>
      <c r="C64" s="1">
        <f t="shared" si="0"/>
        <v>17952</v>
      </c>
      <c r="D64" s="7">
        <f>IF(N64&gt;0, RANK(N64,(N64:P64,Q64:AE64)),0)</f>
        <v>2</v>
      </c>
      <c r="E64" s="7">
        <f>IF(O64&gt;0,RANK(O64,(N64:P64,Q64:AE64)),0)</f>
        <v>1</v>
      </c>
      <c r="F64" s="7">
        <f>IF(P64&gt;0,RANK(P64,(N64:P64,Q64:AE64)),0)</f>
        <v>3</v>
      </c>
      <c r="G64" s="1">
        <f t="shared" si="7"/>
        <v>6941</v>
      </c>
      <c r="H64" s="2">
        <f t="shared" si="8"/>
        <v>0.38664215686274511</v>
      </c>
      <c r="I64" s="2"/>
      <c r="J64" s="2">
        <f t="shared" si="9"/>
        <v>0.30364304812834225</v>
      </c>
      <c r="K64" s="2">
        <f t="shared" si="9"/>
        <v>0.69028520499108736</v>
      </c>
      <c r="L64" s="2">
        <f t="shared" si="9"/>
        <v>2.9523172905525845E-3</v>
      </c>
      <c r="M64" s="2">
        <f t="shared" si="2"/>
        <v>3.1194295900177434E-3</v>
      </c>
      <c r="N64" s="1">
        <v>5451</v>
      </c>
      <c r="O64" s="1">
        <v>12392</v>
      </c>
      <c r="P64" s="1">
        <v>53</v>
      </c>
      <c r="Q64" s="1">
        <v>31</v>
      </c>
      <c r="R64" s="1">
        <v>17</v>
      </c>
      <c r="W64" s="1">
        <v>8</v>
      </c>
      <c r="AG64" s="7">
        <f>IF(Q64&gt;0,RANK(Q64,(N64:P64,Q64:AE64)),0)</f>
        <v>4</v>
      </c>
      <c r="AH64" s="7">
        <f>IF(R64&gt;0,RANK(R64,(N64:P64,Q64:AE64)),0)</f>
        <v>5</v>
      </c>
      <c r="AI64" s="7">
        <f>IF(T64&gt;0,RANK(T64,(N64:P64,Q64:AE64)),0)</f>
        <v>0</v>
      </c>
      <c r="AJ64" s="7">
        <f>IF(S64&gt;0,RANK(S64,(N64:P64,Q64:AE64)),0)</f>
        <v>0</v>
      </c>
      <c r="AK64" s="2">
        <f t="shared" si="10"/>
        <v>1.7268270944741533E-3</v>
      </c>
      <c r="AL64" s="2">
        <f t="shared" si="10"/>
        <v>9.46969696969697E-4</v>
      </c>
      <c r="AM64" s="2">
        <f t="shared" si="4"/>
        <v>0</v>
      </c>
      <c r="AN64" s="2">
        <f t="shared" si="5"/>
        <v>0</v>
      </c>
      <c r="AP64" t="s">
        <v>1348</v>
      </c>
      <c r="AQ64" t="s">
        <v>3037</v>
      </c>
      <c r="AR64">
        <v>3</v>
      </c>
      <c r="AT64" s="85" t="s">
        <v>3841</v>
      </c>
      <c r="AU64" s="84" t="s">
        <v>2759</v>
      </c>
      <c r="AV64" s="77" t="str">
        <f t="shared" si="6"/>
        <v>01123</v>
      </c>
      <c r="AX64" s="7" t="s">
        <v>186</v>
      </c>
    </row>
    <row r="65" spans="1:60" hidden="1" outlineLevel="1">
      <c r="A65" t="s">
        <v>1851</v>
      </c>
      <c r="B65" t="s">
        <v>3037</v>
      </c>
      <c r="C65" s="1">
        <f t="shared" si="0"/>
        <v>69830</v>
      </c>
      <c r="D65" s="7">
        <f>IF(N65&gt;0, RANK(N65,(N65:P65,Q65:AE65)),0)</f>
        <v>2</v>
      </c>
      <c r="E65" s="7">
        <f>IF(O65&gt;0,RANK(O65,(N65:P65,Q65:AE65)),0)</f>
        <v>1</v>
      </c>
      <c r="F65" s="7">
        <f>IF(P65&gt;0,RANK(P65,(N65:P65,Q65:AE65)),0)</f>
        <v>3</v>
      </c>
      <c r="G65" s="1">
        <f t="shared" si="7"/>
        <v>16430</v>
      </c>
      <c r="H65" s="2">
        <f t="shared" si="8"/>
        <v>0.23528569382786768</v>
      </c>
      <c r="I65" s="2"/>
      <c r="J65" s="2">
        <f t="shared" si="9"/>
        <v>0.37873406845195473</v>
      </c>
      <c r="K65" s="2">
        <f t="shared" si="9"/>
        <v>0.61401976227982247</v>
      </c>
      <c r="L65" s="2">
        <f t="shared" si="9"/>
        <v>3.7662895603608765E-3</v>
      </c>
      <c r="M65" s="2">
        <f t="shared" si="2"/>
        <v>3.4798797078619808E-3</v>
      </c>
      <c r="N65" s="1">
        <v>26447</v>
      </c>
      <c r="O65" s="1">
        <v>42877</v>
      </c>
      <c r="P65" s="1">
        <v>263</v>
      </c>
      <c r="Q65" s="1">
        <v>110</v>
      </c>
      <c r="R65" s="1">
        <v>83</v>
      </c>
      <c r="W65" s="1">
        <v>50</v>
      </c>
      <c r="AG65" s="7">
        <f>IF(Q65&gt;0,RANK(Q65,(N65:P65,Q65:AE65)),0)</f>
        <v>4</v>
      </c>
      <c r="AH65" s="7">
        <f>IF(R65&gt;0,RANK(R65,(N65:P65,Q65:AE65)),0)</f>
        <v>5</v>
      </c>
      <c r="AI65" s="7">
        <f>IF(T65&gt;0,RANK(T65,(N65:P65,Q65:AE65)),0)</f>
        <v>0</v>
      </c>
      <c r="AJ65" s="7">
        <f>IF(S65&gt;0,RANK(S65,(N65:P65,Q65:AE65)),0)</f>
        <v>0</v>
      </c>
      <c r="AK65" s="2">
        <f t="shared" si="10"/>
        <v>1.5752541887440927E-3</v>
      </c>
      <c r="AL65" s="2">
        <f t="shared" si="10"/>
        <v>1.1886008878705427E-3</v>
      </c>
      <c r="AM65" s="2">
        <f t="shared" si="4"/>
        <v>0</v>
      </c>
      <c r="AN65" s="2">
        <f t="shared" si="5"/>
        <v>0</v>
      </c>
      <c r="AP65" t="s">
        <v>1851</v>
      </c>
      <c r="AQ65" t="s">
        <v>3037</v>
      </c>
      <c r="AT65" s="85" t="s">
        <v>3841</v>
      </c>
      <c r="AU65" s="84" t="s">
        <v>2760</v>
      </c>
      <c r="AV65" s="77" t="str">
        <f t="shared" si="6"/>
        <v>01125</v>
      </c>
      <c r="AX65" s="7" t="s">
        <v>186</v>
      </c>
    </row>
    <row r="66" spans="1:60" hidden="1" outlineLevel="1">
      <c r="A66" t="s">
        <v>3161</v>
      </c>
      <c r="B66" t="s">
        <v>3037</v>
      </c>
      <c r="C66" s="1">
        <f t="shared" si="0"/>
        <v>28367</v>
      </c>
      <c r="D66" s="7">
        <f>IF(N66&gt;0, RANK(N66,(N66:P66,Q66:AE66)),0)</f>
        <v>2</v>
      </c>
      <c r="E66" s="7">
        <f>IF(O66&gt;0,RANK(O66,(N66:P66,Q66:AE66)),0)</f>
        <v>1</v>
      </c>
      <c r="F66" s="7">
        <f>IF(P66&gt;0,RANK(P66,(N66:P66,Q66:AE66)),0)</f>
        <v>3</v>
      </c>
      <c r="G66" s="1">
        <f t="shared" si="7"/>
        <v>10151</v>
      </c>
      <c r="H66" s="2">
        <f t="shared" si="8"/>
        <v>0.35784538372052033</v>
      </c>
      <c r="I66" s="2"/>
      <c r="J66" s="2">
        <f t="shared" si="9"/>
        <v>0.3178341030070152</v>
      </c>
      <c r="K66" s="2">
        <f t="shared" si="9"/>
        <v>0.67567948672753553</v>
      </c>
      <c r="L66" s="2">
        <f t="shared" si="9"/>
        <v>3.8072408079811047E-3</v>
      </c>
      <c r="M66" s="2">
        <f t="shared" si="2"/>
        <v>2.679169457468167E-3</v>
      </c>
      <c r="N66" s="1">
        <v>9016</v>
      </c>
      <c r="O66" s="1">
        <v>19167</v>
      </c>
      <c r="P66" s="1">
        <v>108</v>
      </c>
      <c r="Q66" s="1">
        <v>27</v>
      </c>
      <c r="R66" s="1">
        <v>33</v>
      </c>
      <c r="W66" s="1">
        <v>16</v>
      </c>
      <c r="AG66" s="7">
        <f>IF(Q66&gt;0,RANK(Q66,(N66:P66,Q66:AE66)),0)</f>
        <v>5</v>
      </c>
      <c r="AH66" s="7">
        <f>IF(R66&gt;0,RANK(R66,(N66:P66,Q66:AE66)),0)</f>
        <v>4</v>
      </c>
      <c r="AI66" s="7">
        <f>IF(T66&gt;0,RANK(T66,(N66:P66,Q66:AE66)),0)</f>
        <v>0</v>
      </c>
      <c r="AJ66" s="7">
        <f>IF(S66&gt;0,RANK(S66,(N66:P66,Q66:AE66)),0)</f>
        <v>0</v>
      </c>
      <c r="AK66" s="2">
        <f t="shared" si="10"/>
        <v>9.5181020199527617E-4</v>
      </c>
      <c r="AL66" s="2">
        <f t="shared" si="10"/>
        <v>1.1633235802164486E-3</v>
      </c>
      <c r="AM66" s="2">
        <f t="shared" si="4"/>
        <v>0</v>
      </c>
      <c r="AN66" s="2">
        <f t="shared" si="5"/>
        <v>0</v>
      </c>
      <c r="AP66" t="s">
        <v>3161</v>
      </c>
      <c r="AQ66" t="s">
        <v>3037</v>
      </c>
      <c r="AR66">
        <v>4</v>
      </c>
      <c r="AT66" s="85" t="s">
        <v>3841</v>
      </c>
      <c r="AU66" s="84" t="s">
        <v>4740</v>
      </c>
      <c r="AV66" s="77" t="str">
        <f t="shared" si="6"/>
        <v>01127</v>
      </c>
      <c r="AX66" s="7" t="s">
        <v>186</v>
      </c>
    </row>
    <row r="67" spans="1:60" hidden="1" outlineLevel="1">
      <c r="A67" t="s">
        <v>3830</v>
      </c>
      <c r="B67" t="s">
        <v>3037</v>
      </c>
      <c r="C67" s="1">
        <f>SUM(N67:AE67)</f>
        <v>8247</v>
      </c>
      <c r="D67" s="7">
        <f>IF(N67&gt;0, RANK(N67,(N67:P67,Q67:AE67)),0)</f>
        <v>2</v>
      </c>
      <c r="E67" s="7">
        <f>IF(O67&gt;0,RANK(O67,(N67:P67,Q67:AE67)),0)</f>
        <v>1</v>
      </c>
      <c r="F67" s="7">
        <f>IF(P67&gt;0,RANK(P67,(N67:P67,Q67:AE67)),0)</f>
        <v>3</v>
      </c>
      <c r="G67" s="1">
        <f t="shared" si="7"/>
        <v>1915</v>
      </c>
      <c r="H67" s="2">
        <f t="shared" si="8"/>
        <v>0.23220565053959016</v>
      </c>
      <c r="I67" s="2"/>
      <c r="J67" s="2">
        <f t="shared" si="9"/>
        <v>0.38135079422820417</v>
      </c>
      <c r="K67" s="2">
        <f t="shared" si="9"/>
        <v>0.61355644476779436</v>
      </c>
      <c r="L67" s="2">
        <f t="shared" si="9"/>
        <v>3.5164302170486239E-3</v>
      </c>
      <c r="M67" s="2">
        <f>IF(C67=0,"-",(1-J67-K67-L67))</f>
        <v>1.5763307869528431E-3</v>
      </c>
      <c r="N67" s="1">
        <v>3145</v>
      </c>
      <c r="O67" s="1">
        <v>5060</v>
      </c>
      <c r="P67" s="1">
        <v>29</v>
      </c>
      <c r="Q67" s="1">
        <v>3</v>
      </c>
      <c r="R67" s="1">
        <v>6</v>
      </c>
      <c r="W67" s="1">
        <v>4</v>
      </c>
      <c r="AG67" s="7">
        <f>IF(Q67&gt;0,RANK(Q67,(N67:P67,Q67:AE67)),0)</f>
        <v>6</v>
      </c>
      <c r="AH67" s="7">
        <f>IF(R67&gt;0,RANK(R67,(N67:P67,Q67:AE67)),0)</f>
        <v>4</v>
      </c>
      <c r="AI67" s="7">
        <f>IF(T67&gt;0,RANK(T67,(N67:P67,Q67:AE67)),0)</f>
        <v>0</v>
      </c>
      <c r="AJ67" s="7">
        <f>IF(S67&gt;0,RANK(S67,(N67:P67,Q67:AE67)),0)</f>
        <v>0</v>
      </c>
      <c r="AK67" s="2">
        <f t="shared" si="10"/>
        <v>3.6376864314296108E-4</v>
      </c>
      <c r="AL67" s="2">
        <f t="shared" si="10"/>
        <v>7.2753728628592216E-4</v>
      </c>
      <c r="AM67" s="2">
        <f>IF($C67=0,"-",T67/$C67)</f>
        <v>0</v>
      </c>
      <c r="AN67" s="2">
        <f>IF($C67=0,"-",S67/$C67)</f>
        <v>0</v>
      </c>
      <c r="AP67" t="s">
        <v>3830</v>
      </c>
      <c r="AQ67" t="s">
        <v>3037</v>
      </c>
      <c r="AR67">
        <v>1</v>
      </c>
      <c r="AT67" s="85" t="s">
        <v>3841</v>
      </c>
      <c r="AU67" s="84" t="s">
        <v>4425</v>
      </c>
      <c r="AV67" s="77" t="str">
        <f t="shared" ref="AV67:AV76" si="11">AT67&amp;AU67</f>
        <v>01129</v>
      </c>
      <c r="AX67" s="7" t="s">
        <v>186</v>
      </c>
    </row>
    <row r="68" spans="1:60" hidden="1" outlineLevel="1">
      <c r="A68" t="s">
        <v>3831</v>
      </c>
      <c r="B68" t="s">
        <v>3037</v>
      </c>
      <c r="C68" s="1">
        <f>SUM(N68:AE68)</f>
        <v>5682</v>
      </c>
      <c r="D68" s="7">
        <f>IF(N68&gt;0, RANK(N68,(N68:P68,Q68:AE68)),0)</f>
        <v>1</v>
      </c>
      <c r="E68" s="7">
        <f>IF(O68&gt;0,RANK(O68,(N68:P68,Q68:AE68)),0)</f>
        <v>2</v>
      </c>
      <c r="F68" s="7">
        <f>IF(P68&gt;0,RANK(P68,(N68:P68,Q68:AE68)),0)</f>
        <v>3</v>
      </c>
      <c r="G68" s="1">
        <f>IF(C68&gt;0,MAX(N68:P68)-LARGE(N68:P68,2),0)</f>
        <v>2004</v>
      </c>
      <c r="H68" s="2">
        <f>IF(C68&gt;0,G68/C68,0)</f>
        <v>0.35269271383315731</v>
      </c>
      <c r="I68" s="2"/>
      <c r="J68" s="2">
        <f t="shared" si="9"/>
        <v>0.67546638507567758</v>
      </c>
      <c r="K68" s="2">
        <f t="shared" si="9"/>
        <v>0.32277367124252027</v>
      </c>
      <c r="L68" s="2">
        <f t="shared" si="9"/>
        <v>7.0397747272087292E-4</v>
      </c>
      <c r="M68" s="2">
        <f>IF(C68=0,"-",(1-J68-K68-L68))</f>
        <v>1.0559662090812833E-3</v>
      </c>
      <c r="N68" s="1">
        <v>3838</v>
      </c>
      <c r="O68" s="1">
        <v>1834</v>
      </c>
      <c r="P68" s="1">
        <v>4</v>
      </c>
      <c r="Q68" s="1">
        <v>4</v>
      </c>
      <c r="R68" s="1">
        <v>2</v>
      </c>
      <c r="W68" s="1">
        <v>0</v>
      </c>
      <c r="AG68" s="7">
        <f>IF(Q68&gt;0,RANK(Q68,(N68:P68,Q68:AE68)),0)</f>
        <v>3</v>
      </c>
      <c r="AH68" s="7">
        <f>IF(R68&gt;0,RANK(R68,(N68:P68,Q68:AE68)),0)</f>
        <v>5</v>
      </c>
      <c r="AI68" s="7">
        <f>IF(T68&gt;0,RANK(T68,(N68:P68,Q68:AE68)),0)</f>
        <v>0</v>
      </c>
      <c r="AJ68" s="7">
        <f>IF(S68&gt;0,RANK(S68,(N68:P68,Q68:AE68)),0)</f>
        <v>0</v>
      </c>
      <c r="AK68" s="2">
        <f t="shared" si="10"/>
        <v>7.0397747272087292E-4</v>
      </c>
      <c r="AL68" s="2">
        <f t="shared" si="10"/>
        <v>3.5198873636043646E-4</v>
      </c>
      <c r="AM68" s="2">
        <f>IF($C68=0,"-",T68/$C68)</f>
        <v>0</v>
      </c>
      <c r="AN68" s="2">
        <f>IF($C68=0,"-",S68/$C68)</f>
        <v>0</v>
      </c>
      <c r="AP68" t="s">
        <v>3831</v>
      </c>
      <c r="AQ68" t="s">
        <v>3037</v>
      </c>
      <c r="AR68">
        <v>7</v>
      </c>
      <c r="AT68" s="85" t="s">
        <v>3841</v>
      </c>
      <c r="AU68" s="84" t="s">
        <v>4426</v>
      </c>
      <c r="AV68" s="77" t="str">
        <f t="shared" si="11"/>
        <v>01131</v>
      </c>
      <c r="AX68" s="7" t="s">
        <v>186</v>
      </c>
    </row>
    <row r="69" spans="1:60" hidden="1" outlineLevel="1">
      <c r="A69" t="s">
        <v>3838</v>
      </c>
      <c r="B69" t="s">
        <v>3037</v>
      </c>
      <c r="C69" s="1">
        <f>SUM(N69:AE69)</f>
        <v>10423</v>
      </c>
      <c r="D69" s="7">
        <f>IF(N69&gt;0, RANK(N69,(N69:P69,Q69:AE69)),0)</f>
        <v>2</v>
      </c>
      <c r="E69" s="7">
        <f>IF(O69&gt;0,RANK(O69,(N69:P69,Q69:AE69)),0)</f>
        <v>1</v>
      </c>
      <c r="F69" s="7">
        <f>IF(P69&gt;0,RANK(P69,(N69:P69,Q69:AE69)),0)</f>
        <v>3</v>
      </c>
      <c r="G69" s="1">
        <f>IF(C69&gt;0,MAX(N69:P69)-LARGE(N69:P69,2),0)</f>
        <v>5894</v>
      </c>
      <c r="H69" s="2">
        <f>IF(C69&gt;0,G69/C69,0)</f>
        <v>0.56548018804566824</v>
      </c>
      <c r="I69" s="2"/>
      <c r="J69" s="2">
        <f t="shared" si="9"/>
        <v>0.21452556845437973</v>
      </c>
      <c r="K69" s="2">
        <f t="shared" si="9"/>
        <v>0.780005756500048</v>
      </c>
      <c r="L69" s="2">
        <f t="shared" si="9"/>
        <v>3.2620166938501392E-3</v>
      </c>
      <c r="M69" s="2">
        <f>IF(C69=0,"-",(1-J69-K69-L69))</f>
        <v>2.2066583517221074E-3</v>
      </c>
      <c r="N69" s="1">
        <v>2236</v>
      </c>
      <c r="O69" s="1">
        <v>8130</v>
      </c>
      <c r="P69" s="1">
        <v>34</v>
      </c>
      <c r="Q69" s="1">
        <v>11</v>
      </c>
      <c r="R69" s="1">
        <v>8</v>
      </c>
      <c r="W69" s="1">
        <v>4</v>
      </c>
      <c r="AG69" s="7">
        <f>IF(Q69&gt;0,RANK(Q69,(N69:P69,Q69:AE69)),0)</f>
        <v>4</v>
      </c>
      <c r="AH69" s="7">
        <f>IF(R69&gt;0,RANK(R69,(N69:P69,Q69:AE69)),0)</f>
        <v>5</v>
      </c>
      <c r="AI69" s="7">
        <f>IF(T69&gt;0,RANK(T69,(N69:P69,Q69:AE69)),0)</f>
        <v>0</v>
      </c>
      <c r="AJ69" s="7">
        <f>IF(S69&gt;0,RANK(S69,(N69:P69,Q69:AE69)),0)</f>
        <v>0</v>
      </c>
      <c r="AK69" s="2">
        <f t="shared" si="10"/>
        <v>1.0553583421279863E-3</v>
      </c>
      <c r="AL69" s="2">
        <f t="shared" si="10"/>
        <v>7.6753333972944449E-4</v>
      </c>
      <c r="AM69" s="2">
        <f>IF($C69=0,"-",T69/$C69)</f>
        <v>0</v>
      </c>
      <c r="AN69" s="2">
        <f>IF($C69=0,"-",S69/$C69)</f>
        <v>0</v>
      </c>
      <c r="AP69" t="s">
        <v>3838</v>
      </c>
      <c r="AQ69" t="s">
        <v>3037</v>
      </c>
      <c r="AR69">
        <v>4</v>
      </c>
      <c r="AT69" s="85" t="s">
        <v>3841</v>
      </c>
      <c r="AU69" s="84" t="s">
        <v>4427</v>
      </c>
      <c r="AV69" s="77" t="str">
        <f t="shared" si="11"/>
        <v>01133</v>
      </c>
      <c r="AX69" s="7" t="s">
        <v>186</v>
      </c>
    </row>
    <row r="70" spans="1:60" collapsed="1">
      <c r="A70" t="s">
        <v>3715</v>
      </c>
      <c r="B70" t="s">
        <v>3839</v>
      </c>
      <c r="C70" s="1">
        <f>SUM(N70:AE70)</f>
        <v>1883449</v>
      </c>
      <c r="D70" s="7">
        <f>IF(N70&gt;0, RANK(N70,(N70:P70,Q70:AE70)),0)</f>
        <v>2</v>
      </c>
      <c r="E70" s="7">
        <f>IF(O70&gt;0,RANK(O70,(N70:P70,Q70:AE70)),0)</f>
        <v>1</v>
      </c>
      <c r="F70" s="7">
        <f>IF(P70&gt;0,RANK(P70,(N70:P70,Q70:AE70)),0)</f>
        <v>3</v>
      </c>
      <c r="G70" s="1">
        <f>IF(C70&gt;0,MAX(N70:P70)-LARGE(N70:P70,2),0)</f>
        <v>482461</v>
      </c>
      <c r="H70" s="2">
        <f>IF(C70&gt;0,G70/C70,0)</f>
        <v>0.25615825010393167</v>
      </c>
      <c r="I70" s="2"/>
      <c r="J70" s="2">
        <f t="shared" si="9"/>
        <v>0.36843737207644062</v>
      </c>
      <c r="K70" s="2">
        <f t="shared" si="9"/>
        <v>0.62459562218037223</v>
      </c>
      <c r="L70" s="2">
        <f t="shared" si="9"/>
        <v>3.5578345896278584E-3</v>
      </c>
      <c r="M70" s="2">
        <f>IF(C70=0,"-",(1-J70-K70-L70))</f>
        <v>3.4091711535592351E-3</v>
      </c>
      <c r="N70" s="1">
        <f>SUM(N3:N69)</f>
        <v>693933</v>
      </c>
      <c r="O70" s="1">
        <f t="shared" ref="O70:W70" si="12">SUM(O3:O69)</f>
        <v>1176394</v>
      </c>
      <c r="P70" s="1">
        <f t="shared" si="12"/>
        <v>6701</v>
      </c>
      <c r="Q70" s="1">
        <f t="shared" si="12"/>
        <v>3529</v>
      </c>
      <c r="R70" s="1">
        <f t="shared" si="12"/>
        <v>1994</v>
      </c>
      <c r="W70" s="1">
        <f t="shared" si="12"/>
        <v>898</v>
      </c>
      <c r="AG70" s="7">
        <f>IF(Q70&gt;0,RANK(Q70,(N70:P70,Q70:AE70)),0)</f>
        <v>4</v>
      </c>
      <c r="AH70" s="7">
        <f>IF(R70&gt;0,RANK(R70,(N70:P70,Q70:AE70)),0)</f>
        <v>5</v>
      </c>
      <c r="AI70" s="7">
        <f>IF(T70&gt;0,RANK(T70,(N70:P70,Q70:AE70)),0)</f>
        <v>0</v>
      </c>
      <c r="AJ70" s="7">
        <f>IF(S70&gt;0,RANK(S70,(N70:P70,Q70:AE70)),0)</f>
        <v>0</v>
      </c>
      <c r="AK70" s="2">
        <f t="shared" si="10"/>
        <v>1.8736902353076723E-3</v>
      </c>
      <c r="AL70" s="2">
        <f t="shared" si="10"/>
        <v>1.0586960411457917E-3</v>
      </c>
      <c r="AM70" s="2">
        <f>IF($C70=0,"-",T70/$C70)</f>
        <v>0</v>
      </c>
      <c r="AN70" s="2">
        <f>IF($C70=0,"-",S70/$C70)</f>
        <v>0</v>
      </c>
      <c r="AP70" t="s">
        <v>3715</v>
      </c>
      <c r="AQ70" t="s">
        <v>3839</v>
      </c>
      <c r="AT70" s="85" t="s">
        <v>3841</v>
      </c>
      <c r="AU70" s="116"/>
      <c r="AV70" s="77" t="str">
        <f t="shared" si="11"/>
        <v>01</v>
      </c>
      <c r="AX70" s="7" t="s">
        <v>2301</v>
      </c>
    </row>
    <row r="71" spans="1:60">
      <c r="E71" s="7"/>
      <c r="AV71" s="77" t="str">
        <f t="shared" si="11"/>
        <v/>
      </c>
      <c r="BG71" s="1"/>
    </row>
    <row r="72" spans="1:60" hidden="1" outlineLevel="1">
      <c r="A72" t="s">
        <v>5438</v>
      </c>
      <c r="B72" t="s">
        <v>3050</v>
      </c>
      <c r="C72" s="1">
        <f>SUM(N72:AE72)</f>
        <v>72794</v>
      </c>
      <c r="D72" s="7">
        <f>IF(N72&gt;0, RANK(N72,(N72:P72,Q72:AE72)),0)</f>
        <v>2</v>
      </c>
      <c r="E72" s="7">
        <f>IF(O72&gt;0,RANK(O72,(N72:P72,Q72:AE72)),0)</f>
        <v>1</v>
      </c>
      <c r="F72" s="7">
        <f>IF(P72&gt;0,RANK(P72,(N72:P72,Q72:AE72)),0)</f>
        <v>3</v>
      </c>
      <c r="G72" s="1">
        <f t="shared" ref="G72:G99" si="13">IF(C72&gt;0,MAX(N72:P72)-LARGE(N72:P72,2),0)</f>
        <v>14813</v>
      </c>
      <c r="H72" s="2">
        <f t="shared" ref="H72:H99" si="14">IF(C72&gt;0,G72/C72,0)</f>
        <v>0.2034920460477512</v>
      </c>
      <c r="I72" s="2"/>
      <c r="J72" s="2">
        <f t="shared" ref="J72:L76" si="15">IF($C72=0,"-",N72/$C72)</f>
        <v>0.37820424760282439</v>
      </c>
      <c r="K72" s="2">
        <f t="shared" si="15"/>
        <v>0.58169629365057562</v>
      </c>
      <c r="L72" s="2">
        <f t="shared" si="15"/>
        <v>1.9149929939280708E-2</v>
      </c>
      <c r="M72" s="2">
        <f>IF(C72=0,"-",(1-J72-K72-L72))</f>
        <v>2.0949528807319217E-2</v>
      </c>
      <c r="N72" s="1">
        <v>27531</v>
      </c>
      <c r="O72" s="1">
        <v>42344</v>
      </c>
      <c r="P72" s="1">
        <v>1394</v>
      </c>
      <c r="Q72" s="1">
        <v>460</v>
      </c>
      <c r="R72" s="1">
        <v>555</v>
      </c>
      <c r="S72" s="1">
        <v>318</v>
      </c>
      <c r="W72" s="1">
        <v>192</v>
      </c>
      <c r="AG72" s="7">
        <f>IF(Q72&gt;0,RANK(Q72,(N72:P72,Q72:AE72)),0)</f>
        <v>5</v>
      </c>
      <c r="AH72" s="7">
        <f>IF(R72&gt;0,RANK(R72,(N72:P72,Q72:AE72)),0)</f>
        <v>4</v>
      </c>
      <c r="AI72" s="7">
        <f>IF(T72&gt;0,RANK(T72,(N72:P72,Q72:AE72)),0)</f>
        <v>0</v>
      </c>
      <c r="AJ72" s="7">
        <f>IF(S72&gt;0,RANK(S72,(N72:P72,Q72:AE72)),0)</f>
        <v>6</v>
      </c>
      <c r="AK72" s="2">
        <f t="shared" ref="AK72:AL76" si="16">IF($C72=0,"-",Q72/$C72)</f>
        <v>6.3192021320438501E-3</v>
      </c>
      <c r="AL72" s="2">
        <f t="shared" si="16"/>
        <v>7.6242547462702969E-3</v>
      </c>
      <c r="AM72" s="2">
        <f>IF($C72=0,"-",T72/$C72)</f>
        <v>0</v>
      </c>
      <c r="AN72" s="2">
        <f>IF($C72=0,"-",S72/$C72)</f>
        <v>4.368491908673792E-3</v>
      </c>
      <c r="AP72" t="s">
        <v>4610</v>
      </c>
      <c r="AQ72" t="s">
        <v>3050</v>
      </c>
      <c r="AR72">
        <v>1</v>
      </c>
      <c r="AT72" s="85" t="s">
        <v>4739</v>
      </c>
      <c r="AU72" s="84">
        <v>701</v>
      </c>
      <c r="AV72" s="77" t="str">
        <f t="shared" si="11"/>
        <v>02701</v>
      </c>
      <c r="AX72" s="7" t="s">
        <v>4380</v>
      </c>
      <c r="BG72" s="1"/>
    </row>
    <row r="73" spans="1:60" hidden="1" outlineLevel="1">
      <c r="A73" t="s">
        <v>5330</v>
      </c>
      <c r="B73" t="s">
        <v>3050</v>
      </c>
      <c r="C73" s="1">
        <f>SUM(N73:AE73)</f>
        <v>162057</v>
      </c>
      <c r="D73" s="7">
        <f>IF(N73&gt;0, RANK(N73,(N73:P73,Q73:AE73)),0)</f>
        <v>2</v>
      </c>
      <c r="E73" s="7">
        <f>IF(O73&gt;0,RANK(O73,(N73:P73,Q73:AE73)),0)</f>
        <v>1</v>
      </c>
      <c r="F73" s="7">
        <f>IF(P73&gt;0,RANK(P73,(N73:P73,Q73:AE73)),0)</f>
        <v>3</v>
      </c>
      <c r="G73" s="1">
        <f t="shared" si="13"/>
        <v>44639</v>
      </c>
      <c r="H73" s="2">
        <f t="shared" si="14"/>
        <v>0.27545246425640363</v>
      </c>
      <c r="I73" s="2"/>
      <c r="J73" s="2">
        <f t="shared" si="15"/>
        <v>0.34734692114502924</v>
      </c>
      <c r="K73" s="2">
        <f t="shared" si="15"/>
        <v>0.62279938540143287</v>
      </c>
      <c r="L73" s="2">
        <f t="shared" si="15"/>
        <v>1.5420500194376054E-2</v>
      </c>
      <c r="M73" s="2">
        <f>IF(C73=0,"-",(1-J73-K73-L73))</f>
        <v>1.4433193259161779E-2</v>
      </c>
      <c r="N73" s="1">
        <v>56290</v>
      </c>
      <c r="O73" s="1">
        <v>100929</v>
      </c>
      <c r="P73" s="1">
        <v>2499</v>
      </c>
      <c r="Q73" s="1">
        <v>777</v>
      </c>
      <c r="R73" s="1">
        <v>705</v>
      </c>
      <c r="S73" s="1">
        <v>444</v>
      </c>
      <c r="W73" s="1">
        <v>413</v>
      </c>
      <c r="AG73" s="7">
        <f>IF(Q73&gt;0,RANK(Q73,(N73:P73,Q73:AE73)),0)</f>
        <v>4</v>
      </c>
      <c r="AH73" s="7">
        <f>IF(R73&gt;0,RANK(R73,(N73:P73,Q73:AE73)),0)</f>
        <v>5</v>
      </c>
      <c r="AI73" s="7">
        <f>IF(T73&gt;0,RANK(T73,(N73:P73,Q73:AE73)),0)</f>
        <v>0</v>
      </c>
      <c r="AJ73" s="7">
        <f>IF(S73&gt;0,RANK(S73,(N73:P73,Q73:AE73)),0)</f>
        <v>6</v>
      </c>
      <c r="AK73" s="2">
        <f t="shared" si="16"/>
        <v>4.7946093041337304E-3</v>
      </c>
      <c r="AL73" s="2">
        <f t="shared" si="16"/>
        <v>4.3503211832873617E-3</v>
      </c>
      <c r="AM73" s="2">
        <f>IF($C73=0,"-",T73/$C73)</f>
        <v>0</v>
      </c>
      <c r="AN73" s="2">
        <f>IF($C73=0,"-",S73/$C73)</f>
        <v>2.7397767452192745E-3</v>
      </c>
      <c r="AP73" t="s">
        <v>3905</v>
      </c>
      <c r="AQ73" t="s">
        <v>3050</v>
      </c>
      <c r="AR73">
        <v>1</v>
      </c>
      <c r="AT73" s="85" t="s">
        <v>4739</v>
      </c>
      <c r="AU73" s="84">
        <v>702</v>
      </c>
      <c r="AV73" s="77" t="str">
        <f t="shared" si="11"/>
        <v>02702</v>
      </c>
      <c r="AX73" s="7" t="s">
        <v>4380</v>
      </c>
      <c r="BG73" s="1"/>
    </row>
    <row r="74" spans="1:60" hidden="1" outlineLevel="1">
      <c r="A74" t="s">
        <v>5331</v>
      </c>
      <c r="B74" t="s">
        <v>3050</v>
      </c>
      <c r="C74" s="1">
        <f>SUM(N74:AE74)</f>
        <v>58866</v>
      </c>
      <c r="D74" s="7">
        <f>IF(N74&gt;0, RANK(N74,(N74:P74,Q74:AE74)),0)</f>
        <v>2</v>
      </c>
      <c r="E74" s="7">
        <f>IF(O74&gt;0,RANK(O74,(N74:P74,Q74:AE74)),0)</f>
        <v>1</v>
      </c>
      <c r="F74" s="7">
        <f>IF(P74&gt;0,RANK(P74,(N74:P74,Q74:AE74)),0)</f>
        <v>3</v>
      </c>
      <c r="G74" s="1">
        <f t="shared" si="13"/>
        <v>18069</v>
      </c>
      <c r="H74" s="2">
        <f t="shared" si="14"/>
        <v>0.30695138110284376</v>
      </c>
      <c r="I74" s="2"/>
      <c r="J74" s="2">
        <f t="shared" si="15"/>
        <v>0.32874664492236605</v>
      </c>
      <c r="K74" s="2">
        <f t="shared" si="15"/>
        <v>0.63569802602520975</v>
      </c>
      <c r="L74" s="2">
        <f t="shared" si="15"/>
        <v>1.5560765127577888E-2</v>
      </c>
      <c r="M74" s="2">
        <f>IF(C74=0,"-",(1-J74-K74-L74))</f>
        <v>1.9994563924846311E-2</v>
      </c>
      <c r="N74" s="1">
        <v>19352</v>
      </c>
      <c r="O74" s="1">
        <v>37421</v>
      </c>
      <c r="P74" s="1">
        <v>916</v>
      </c>
      <c r="Q74" s="1">
        <v>355</v>
      </c>
      <c r="R74" s="1">
        <v>453</v>
      </c>
      <c r="S74" s="1">
        <v>221</v>
      </c>
      <c r="W74" s="1">
        <v>148</v>
      </c>
      <c r="AG74" s="7">
        <f>IF(Q74&gt;0,RANK(Q74,(N74:P74,Q74:AE74)),0)</f>
        <v>5</v>
      </c>
      <c r="AH74" s="7">
        <f>IF(R74&gt;0,RANK(R74,(N74:P74,Q74:AE74)),0)</f>
        <v>4</v>
      </c>
      <c r="AI74" s="7">
        <f>IF(T74&gt;0,RANK(T74,(N74:P74,Q74:AE74)),0)</f>
        <v>0</v>
      </c>
      <c r="AJ74" s="7">
        <f>IF(S74&gt;0,RANK(S74,(N74:P74,Q74:AE74)),0)</f>
        <v>6</v>
      </c>
      <c r="AK74" s="2">
        <f t="shared" si="16"/>
        <v>6.0306458736792039E-3</v>
      </c>
      <c r="AL74" s="2">
        <f t="shared" si="16"/>
        <v>7.6954438895117721E-3</v>
      </c>
      <c r="AM74" s="2">
        <f>IF($C74=0,"-",T74/$C74)</f>
        <v>0</v>
      </c>
      <c r="AN74" s="2">
        <f>IF($C74=0,"-",S74/$C74)</f>
        <v>3.7542894030509972E-3</v>
      </c>
      <c r="AP74" t="s">
        <v>3906</v>
      </c>
      <c r="AQ74" t="s">
        <v>3050</v>
      </c>
      <c r="AR74">
        <v>1</v>
      </c>
      <c r="AT74" s="85" t="s">
        <v>4739</v>
      </c>
      <c r="AU74" s="84">
        <v>703</v>
      </c>
      <c r="AV74" s="77" t="str">
        <f t="shared" si="11"/>
        <v>02703</v>
      </c>
      <c r="AX74" s="7" t="s">
        <v>4380</v>
      </c>
      <c r="BG74" s="1"/>
    </row>
    <row r="75" spans="1:60" hidden="1" outlineLevel="1">
      <c r="A75" t="s">
        <v>5332</v>
      </c>
      <c r="B75" t="s">
        <v>3050</v>
      </c>
      <c r="C75" s="1">
        <f>SUM(N75:AE75)</f>
        <v>18916</v>
      </c>
      <c r="D75" s="7">
        <f>IF(N75&gt;0, RANK(N75,(N75:P75,Q75:AE75)),0)</f>
        <v>2</v>
      </c>
      <c r="E75" s="7">
        <f>IF(O75&gt;0,RANK(O75,(N75:P75,Q75:AE75)),0)</f>
        <v>1</v>
      </c>
      <c r="F75" s="7">
        <f>IF(P75&gt;0,RANK(P75,(N75:P75,Q75:AE75)),0)</f>
        <v>4</v>
      </c>
      <c r="G75" s="1">
        <f t="shared" si="13"/>
        <v>2358</v>
      </c>
      <c r="H75" s="2">
        <f t="shared" si="14"/>
        <v>0.12465637555508564</v>
      </c>
      <c r="I75" s="2"/>
      <c r="J75" s="2">
        <f t="shared" si="15"/>
        <v>0.41557411714950304</v>
      </c>
      <c r="K75" s="2">
        <f t="shared" si="15"/>
        <v>0.54023049270458867</v>
      </c>
      <c r="L75" s="2">
        <f t="shared" si="15"/>
        <v>1.3744977796574329E-2</v>
      </c>
      <c r="M75" s="2">
        <f>IF(C75=0,"-",(1-J75-K75-L75))</f>
        <v>3.0450412349333902E-2</v>
      </c>
      <c r="N75" s="1">
        <v>7861</v>
      </c>
      <c r="O75" s="1">
        <v>10219</v>
      </c>
      <c r="P75" s="1">
        <v>260</v>
      </c>
      <c r="Q75" s="1">
        <v>83</v>
      </c>
      <c r="R75" s="1">
        <v>381</v>
      </c>
      <c r="S75" s="1">
        <v>75</v>
      </c>
      <c r="W75" s="1">
        <v>37</v>
      </c>
      <c r="AG75" s="7">
        <f>IF(Q75&gt;0,RANK(Q75,(N75:P75,Q75:AE75)),0)</f>
        <v>5</v>
      </c>
      <c r="AH75" s="7">
        <f>IF(R75&gt;0,RANK(R75,(N75:P75,Q75:AE75)),0)</f>
        <v>3</v>
      </c>
      <c r="AI75" s="7">
        <f>IF(T75&gt;0,RANK(T75,(N75:P75,Q75:AE75)),0)</f>
        <v>0</v>
      </c>
      <c r="AJ75" s="7">
        <f>IF(S75&gt;0,RANK(S75,(N75:P75,Q75:AE75)),0)</f>
        <v>6</v>
      </c>
      <c r="AK75" s="2">
        <f t="shared" si="16"/>
        <v>4.3878198350602669E-3</v>
      </c>
      <c r="AL75" s="2">
        <f t="shared" si="16"/>
        <v>2.014167900190315E-2</v>
      </c>
      <c r="AM75" s="2">
        <f>IF($C75=0,"-",T75/$C75)</f>
        <v>0</v>
      </c>
      <c r="AN75" s="2">
        <f>IF($C75=0,"-",S75/$C75)</f>
        <v>3.9648974413195176E-3</v>
      </c>
      <c r="AP75" t="s">
        <v>3783</v>
      </c>
      <c r="AQ75" t="s">
        <v>3050</v>
      </c>
      <c r="AR75">
        <v>1</v>
      </c>
      <c r="AT75" s="85" t="s">
        <v>4739</v>
      </c>
      <c r="AU75" s="84">
        <v>704</v>
      </c>
      <c r="AV75" s="77" t="str">
        <f t="shared" si="11"/>
        <v>02704</v>
      </c>
      <c r="AX75" s="7" t="s">
        <v>4380</v>
      </c>
      <c r="BG75" s="1"/>
    </row>
    <row r="76" spans="1:60" collapsed="1">
      <c r="A76" t="s">
        <v>3504</v>
      </c>
      <c r="B76" t="s">
        <v>3839</v>
      </c>
      <c r="C76" s="1">
        <f>SUM(N76:AE76)</f>
        <v>312598</v>
      </c>
      <c r="D76" s="7">
        <f>IF(N76&gt;0, RANK(N76,(N76:P76,Q76:AE76)),0)</f>
        <v>2</v>
      </c>
      <c r="E76" s="7">
        <f>IF(O76&gt;0,RANK(O76,(N76:P76,Q76:AE76)),0)</f>
        <v>1</v>
      </c>
      <c r="F76" s="7">
        <f>IF(P76&gt;0,RANK(P76,(N76:P76,Q76:AE76)),0)</f>
        <v>3</v>
      </c>
      <c r="G76" s="1">
        <f t="shared" si="13"/>
        <v>79864</v>
      </c>
      <c r="H76" s="2">
        <f t="shared" si="14"/>
        <v>0.25548468000435065</v>
      </c>
      <c r="I76" s="2"/>
      <c r="J76" s="2">
        <f t="shared" si="15"/>
        <v>0.35516861912104364</v>
      </c>
      <c r="K76" s="2">
        <f t="shared" si="15"/>
        <v>0.61065329912539423</v>
      </c>
      <c r="L76" s="2">
        <f t="shared" si="15"/>
        <v>1.6215714751853818E-2</v>
      </c>
      <c r="M76" s="2">
        <f>IF(C76=0,"-",(1-J76-K76-L76))</f>
        <v>1.7962367001708255E-2</v>
      </c>
      <c r="N76" s="3">
        <v>111025</v>
      </c>
      <c r="O76" s="3">
        <v>190889</v>
      </c>
      <c r="P76" s="1">
        <f>SUM(P72:P75)</f>
        <v>5069</v>
      </c>
      <c r="Q76" s="1">
        <f>SUM(Q72:Q75)</f>
        <v>1675</v>
      </c>
      <c r="R76" s="3">
        <v>2092</v>
      </c>
      <c r="S76" s="1">
        <f>SUM(S72:S75)</f>
        <v>1058</v>
      </c>
      <c r="W76" s="1">
        <f>SUM(W72:W75)</f>
        <v>790</v>
      </c>
      <c r="AG76" s="7">
        <f>IF(Q76&gt;0,RANK(Q76,(N76:P76,Q76:AE76)),0)</f>
        <v>5</v>
      </c>
      <c r="AH76" s="7">
        <f>IF(R76&gt;0,RANK(R76,(N76:P76,Q76:AE76)),0)</f>
        <v>4</v>
      </c>
      <c r="AI76" s="7">
        <f>IF(T76&gt;0,RANK(T76,(N76:P76,Q76:AE76)),0)</f>
        <v>0</v>
      </c>
      <c r="AJ76" s="7">
        <f>IF(S76&gt;0,RANK(S76,(N76:P76,Q76:AE76)),0)</f>
        <v>6</v>
      </c>
      <c r="AK76" s="2">
        <f t="shared" si="16"/>
        <v>5.3583196309637295E-3</v>
      </c>
      <c r="AL76" s="2">
        <f t="shared" si="16"/>
        <v>6.6923012943141029E-3</v>
      </c>
      <c r="AM76" s="2">
        <f>IF($C76=0,"-",T76/$C76)</f>
        <v>0</v>
      </c>
      <c r="AN76" s="2">
        <f>IF($C76=0,"-",S76/$C76)</f>
        <v>3.3845386086923143E-3</v>
      </c>
      <c r="AP76" t="s">
        <v>3504</v>
      </c>
      <c r="AQ76" t="s">
        <v>3839</v>
      </c>
      <c r="AT76" s="85" t="s">
        <v>4739</v>
      </c>
      <c r="AU76" s="116"/>
      <c r="AV76" s="77" t="str">
        <f t="shared" si="11"/>
        <v>02</v>
      </c>
      <c r="AX76" s="7" t="s">
        <v>2301</v>
      </c>
      <c r="BG76" s="1"/>
    </row>
    <row r="77" spans="1:60">
      <c r="E77" s="7"/>
      <c r="I77" s="2"/>
      <c r="N77" s="1">
        <f>SUM(N72:N75)-N76</f>
        <v>9</v>
      </c>
      <c r="O77" s="1">
        <f>SUM(O72:O75)-O76</f>
        <v>24</v>
      </c>
      <c r="R77" s="1">
        <f>SUM(R72:R75)-R76</f>
        <v>2</v>
      </c>
      <c r="AG77" s="7"/>
      <c r="AH77" s="7"/>
      <c r="AI77" s="7"/>
      <c r="AJ77" s="7"/>
      <c r="AV77"/>
      <c r="BG77" s="1"/>
    </row>
    <row r="78" spans="1:60" hidden="1" outlineLevel="1">
      <c r="A78" t="s">
        <v>4543</v>
      </c>
      <c r="B78" t="s">
        <v>4542</v>
      </c>
      <c r="C78" s="1">
        <f t="shared" ref="C78:C93" si="17">SUM(N78:AE78)</f>
        <v>24198</v>
      </c>
      <c r="D78" s="7">
        <f>IF(N78&gt;0, RANK(N78,(N78:P78,Q78:AE78)),0)</f>
        <v>1</v>
      </c>
      <c r="E78" s="7">
        <f>IF(O78&gt;0,RANK(O78,(N78:P78,Q78:AE78)),0)</f>
        <v>2</v>
      </c>
      <c r="F78" s="7">
        <f>IF(P78&gt;0,RANK(P78,(N78:P78,Q78:AE78)),0)</f>
        <v>4</v>
      </c>
      <c r="G78" s="1">
        <f t="shared" si="13"/>
        <v>7274</v>
      </c>
      <c r="H78" s="2">
        <f t="shared" si="14"/>
        <v>0.30060335564922719</v>
      </c>
      <c r="I78" s="2"/>
      <c r="J78" s="2">
        <f t="shared" ref="J78:L93" si="18">IF($C78=0,"-",N78/$C78)</f>
        <v>0.64707827093148196</v>
      </c>
      <c r="K78" s="2">
        <f t="shared" si="18"/>
        <v>0.34647491528225471</v>
      </c>
      <c r="L78" s="2">
        <f t="shared" si="18"/>
        <v>5.7856021158773452E-4</v>
      </c>
      <c r="M78" s="2">
        <f t="shared" ref="M78:M93" si="19">IF(C78=0,"-",(1-J78-K78-L78))</f>
        <v>5.8682535746755931E-3</v>
      </c>
      <c r="N78" s="1">
        <v>15658</v>
      </c>
      <c r="O78" s="1">
        <v>8384</v>
      </c>
      <c r="P78" s="1">
        <v>14</v>
      </c>
      <c r="Q78" s="1">
        <v>142</v>
      </c>
      <c r="S78" s="1">
        <v>0</v>
      </c>
      <c r="W78" s="69">
        <f>IF(Notes!B$38=1,IF(BG78&gt;0,BG78-P78-SUM(R78:V78)-SUM(X78:AE78),SUM(BH78:BN78)),SUM(BH78:BN78))</f>
        <v>0</v>
      </c>
      <c r="AG78" s="7">
        <f>IF(Q78&gt;0,RANK(Q78,(N78:P78,Q78:AE78)),0)</f>
        <v>3</v>
      </c>
      <c r="AH78" s="7">
        <f>IF(R78&gt;0,RANK(R78,(N78:P78,Q78:AE78)),0)</f>
        <v>0</v>
      </c>
      <c r="AI78" s="7">
        <f>IF(T78&gt;0,RANK(T78,(N78:P78,Q78:AE78)),0)</f>
        <v>0</v>
      </c>
      <c r="AJ78" s="7">
        <f>IF(S78&gt;0,RANK(S78,(N78:P78,Q78:AE78)),0)</f>
        <v>0</v>
      </c>
      <c r="AK78" s="2">
        <f t="shared" ref="AK78:AL93" si="20">IF($C78=0,"-",Q78/$C78)</f>
        <v>5.8682535746755931E-3</v>
      </c>
      <c r="AL78" s="2">
        <f t="shared" si="20"/>
        <v>0</v>
      </c>
      <c r="AM78" s="2">
        <f t="shared" ref="AM78:AM93" si="21">IF($C78=0,"-",T78/$C78)</f>
        <v>0</v>
      </c>
      <c r="AN78" s="2">
        <f t="shared" ref="AN78:AN93" si="22">IF($C78=0,"-",S78/$C78)</f>
        <v>0</v>
      </c>
      <c r="AP78" t="s">
        <v>4543</v>
      </c>
      <c r="AQ78" t="s">
        <v>4542</v>
      </c>
      <c r="AR78">
        <v>1</v>
      </c>
      <c r="AT78" s="85" t="s">
        <v>3095</v>
      </c>
      <c r="AU78" s="84" t="s">
        <v>3988</v>
      </c>
      <c r="AV78" s="77" t="str">
        <f>AT78&amp;AU78</f>
        <v>04001</v>
      </c>
      <c r="AX78" s="7" t="s">
        <v>186</v>
      </c>
      <c r="AY78">
        <v>45</v>
      </c>
      <c r="BB78" t="s">
        <v>637</v>
      </c>
      <c r="BC78" t="s">
        <v>96</v>
      </c>
      <c r="BG78" s="1"/>
      <c r="BH78" t="s">
        <v>5454</v>
      </c>
    </row>
    <row r="79" spans="1:60" hidden="1" outlineLevel="1">
      <c r="A79" t="s">
        <v>4544</v>
      </c>
      <c r="B79" t="s">
        <v>4542</v>
      </c>
      <c r="C79" s="1">
        <f t="shared" si="17"/>
        <v>44483</v>
      </c>
      <c r="D79" s="7">
        <f>IF(N79&gt;0, RANK(N79,(N79:P79,Q79:AE79)),0)</f>
        <v>2</v>
      </c>
      <c r="E79" s="7">
        <f>IF(O79&gt;0,RANK(O79,(N79:P79,Q79:AE79)),0)</f>
        <v>1</v>
      </c>
      <c r="F79" s="7">
        <f>IF(P79&gt;0,RANK(P79,(N79:P79,Q79:AE79)),0)</f>
        <v>4</v>
      </c>
      <c r="G79" s="1">
        <f t="shared" si="13"/>
        <v>9042</v>
      </c>
      <c r="H79" s="2">
        <f t="shared" si="14"/>
        <v>0.20326866443360384</v>
      </c>
      <c r="I79" s="2"/>
      <c r="J79" s="2">
        <f t="shared" si="18"/>
        <v>0.39372344491153927</v>
      </c>
      <c r="K79" s="2">
        <f t="shared" si="18"/>
        <v>0.59699210934514313</v>
      </c>
      <c r="L79" s="2">
        <f t="shared" si="18"/>
        <v>1.8658813479306702E-3</v>
      </c>
      <c r="M79" s="2">
        <f t="shared" si="19"/>
        <v>7.4185643953869895E-3</v>
      </c>
      <c r="N79" s="1">
        <v>17514</v>
      </c>
      <c r="O79" s="1">
        <v>26556</v>
      </c>
      <c r="P79" s="1">
        <v>83</v>
      </c>
      <c r="Q79" s="1">
        <v>318</v>
      </c>
      <c r="S79" s="1">
        <v>12</v>
      </c>
      <c r="W79" s="69">
        <f>IF(Notes!B$38=1,IF(BG79&gt;0,BG79-P79-SUM(R79:V79)-SUM(X79:AE79),SUM(BH79:BN79)),SUM(BH79:BN79))</f>
        <v>0</v>
      </c>
      <c r="AG79" s="7">
        <f>IF(Q79&gt;0,RANK(Q79,(N79:P79,Q79:AE79)),0)</f>
        <v>3</v>
      </c>
      <c r="AH79" s="7">
        <f>IF(R79&gt;0,RANK(R79,(N79:P79,Q79:AE79)),0)</f>
        <v>0</v>
      </c>
      <c r="AI79" s="7">
        <f>IF(T79&gt;0,RANK(T79,(N79:P79,Q79:AE79)),0)</f>
        <v>0</v>
      </c>
      <c r="AJ79" s="7">
        <f>IF(S79&gt;0,RANK(S79,(N79:P79,Q79:AE79)),0)</f>
        <v>5</v>
      </c>
      <c r="AK79" s="2">
        <f t="shared" si="20"/>
        <v>7.1487984173729292E-3</v>
      </c>
      <c r="AL79" s="2">
        <f t="shared" si="20"/>
        <v>0</v>
      </c>
      <c r="AM79" s="2">
        <f t="shared" si="21"/>
        <v>0</v>
      </c>
      <c r="AN79" s="2">
        <f t="shared" si="22"/>
        <v>2.6976597801407277E-4</v>
      </c>
      <c r="AP79" t="s">
        <v>4544</v>
      </c>
      <c r="AQ79" t="s">
        <v>4542</v>
      </c>
      <c r="AR79">
        <v>8</v>
      </c>
      <c r="AT79" s="85" t="s">
        <v>3095</v>
      </c>
      <c r="AU79" s="84" t="s">
        <v>3989</v>
      </c>
      <c r="AV79" s="77" t="str">
        <f t="shared" ref="AV79:AV142" si="23">AT79&amp;AU79</f>
        <v>04003</v>
      </c>
      <c r="AX79" s="7" t="s">
        <v>186</v>
      </c>
      <c r="AY79">
        <v>64</v>
      </c>
      <c r="BB79" t="s">
        <v>637</v>
      </c>
      <c r="BC79" t="s">
        <v>97</v>
      </c>
      <c r="BG79" s="1">
        <v>207</v>
      </c>
    </row>
    <row r="80" spans="1:60" s="11" customFormat="1" hidden="1" outlineLevel="1">
      <c r="A80" s="11" t="s">
        <v>1094</v>
      </c>
      <c r="B80" s="11" t="s">
        <v>4542</v>
      </c>
      <c r="C80" s="1">
        <f t="shared" si="17"/>
        <v>52267</v>
      </c>
      <c r="D80" s="7">
        <f>IF(N80&gt;0, RANK(N80,(N80:P80,Q80:AE80)),0)</f>
        <v>1</v>
      </c>
      <c r="E80" s="7">
        <f>IF(O80&gt;0,RANK(O80,(N80:P80,Q80:AE80)),0)</f>
        <v>2</v>
      </c>
      <c r="F80" s="7">
        <f>IF(P80&gt;0,RANK(P80,(N80:P80,Q80:AE80)),0)</f>
        <v>4</v>
      </c>
      <c r="G80" s="1">
        <f t="shared" si="13"/>
        <v>6717</v>
      </c>
      <c r="H80" s="2">
        <f t="shared" si="14"/>
        <v>0.12851321101268487</v>
      </c>
      <c r="I80" s="2"/>
      <c r="J80" s="2">
        <f t="shared" si="18"/>
        <v>0.55949260527675204</v>
      </c>
      <c r="K80" s="2">
        <f t="shared" si="18"/>
        <v>0.43097939426406717</v>
      </c>
      <c r="L80" s="2">
        <f t="shared" si="18"/>
        <v>2.1619760078060725E-3</v>
      </c>
      <c r="M80" s="2">
        <f t="shared" si="19"/>
        <v>7.3660244513747124E-3</v>
      </c>
      <c r="N80" s="69">
        <v>29243</v>
      </c>
      <c r="O80" s="69">
        <v>22526</v>
      </c>
      <c r="P80" s="69">
        <v>113</v>
      </c>
      <c r="Q80" s="69">
        <v>377</v>
      </c>
      <c r="R80" s="69"/>
      <c r="S80" s="69">
        <v>8</v>
      </c>
      <c r="T80" s="69"/>
      <c r="U80" s="69"/>
      <c r="V80" s="69"/>
      <c r="W80" s="69">
        <f>IF(Notes!B$38=1,IF(BG80&gt;0,BG80-P80-SUM(R80:V80)-SUM(X80:AE80),SUM(BH80:BN80)),SUM(BH80:BN80))</f>
        <v>0</v>
      </c>
      <c r="X80" s="69"/>
      <c r="Y80" s="69"/>
      <c r="Z80" s="69"/>
      <c r="AA80" s="69"/>
      <c r="AB80" s="69"/>
      <c r="AC80" s="69"/>
      <c r="AD80" s="69"/>
      <c r="AE80" s="69"/>
      <c r="AF80" s="69"/>
      <c r="AG80" s="7">
        <f>IF(Q80&gt;0,RANK(Q80,(N80:P80,Q80:AE80)),0)</f>
        <v>3</v>
      </c>
      <c r="AH80" s="7">
        <f>IF(R80&gt;0,RANK(R80,(N80:P80,Q80:AE80)),0)</f>
        <v>0</v>
      </c>
      <c r="AI80" s="7">
        <f>IF(T80&gt;0,RANK(T80,(N80:P80,Q80:AE80)),0)</f>
        <v>0</v>
      </c>
      <c r="AJ80" s="7">
        <f>IF(S80&gt;0,RANK(S80,(N80:P80,Q80:AE80)),0)</f>
        <v>5</v>
      </c>
      <c r="AK80" s="2">
        <f t="shared" si="20"/>
        <v>7.2129642030344197E-3</v>
      </c>
      <c r="AL80" s="2">
        <f t="shared" si="20"/>
        <v>0</v>
      </c>
      <c r="AM80" s="2">
        <f t="shared" si="21"/>
        <v>0</v>
      </c>
      <c r="AN80" s="2">
        <f t="shared" si="22"/>
        <v>1.5306024834025293E-4</v>
      </c>
      <c r="AO80" s="74"/>
      <c r="AP80" s="11" t="s">
        <v>1094</v>
      </c>
      <c r="AQ80" s="11" t="s">
        <v>4542</v>
      </c>
      <c r="AT80" s="85" t="s">
        <v>3095</v>
      </c>
      <c r="AU80" s="84" t="s">
        <v>3632</v>
      </c>
      <c r="AV80" s="77" t="str">
        <f t="shared" si="23"/>
        <v>04005</v>
      </c>
      <c r="AX80" s="7" t="s">
        <v>186</v>
      </c>
      <c r="AY80" s="11">
        <v>83</v>
      </c>
      <c r="BB80" t="s">
        <v>637</v>
      </c>
      <c r="BC80" t="s">
        <v>96</v>
      </c>
      <c r="BG80" s="69">
        <v>245</v>
      </c>
    </row>
    <row r="81" spans="1:59" hidden="1" outlineLevel="1">
      <c r="A81" t="s">
        <v>2309</v>
      </c>
      <c r="B81" t="s">
        <v>4542</v>
      </c>
      <c r="C81" s="1">
        <f t="shared" si="17"/>
        <v>20843</v>
      </c>
      <c r="D81" s="7">
        <f>IF(N81&gt;0, RANK(N81,(N81:P81,Q81:AE81)),0)</f>
        <v>2</v>
      </c>
      <c r="E81" s="7">
        <f>IF(O81&gt;0,RANK(O81,(N81:P81,Q81:AE81)),0)</f>
        <v>1</v>
      </c>
      <c r="F81" s="7">
        <f>IF(P81&gt;0,RANK(P81,(N81:P81,Q81:AE81)),0)</f>
        <v>4</v>
      </c>
      <c r="G81" s="1">
        <f t="shared" si="13"/>
        <v>4029</v>
      </c>
      <c r="H81" s="2">
        <f t="shared" si="14"/>
        <v>0.19330230772921364</v>
      </c>
      <c r="I81" s="2"/>
      <c r="J81" s="2">
        <f t="shared" si="18"/>
        <v>0.39888691647075758</v>
      </c>
      <c r="K81" s="2">
        <f t="shared" si="18"/>
        <v>0.59218922419997122</v>
      </c>
      <c r="L81" s="2">
        <f t="shared" si="18"/>
        <v>1.4873098882118697E-3</v>
      </c>
      <c r="M81" s="2">
        <f t="shared" si="19"/>
        <v>7.4365494410593303E-3</v>
      </c>
      <c r="N81" s="1">
        <v>8314</v>
      </c>
      <c r="O81" s="1">
        <v>12343</v>
      </c>
      <c r="P81" s="1">
        <v>31</v>
      </c>
      <c r="Q81" s="1">
        <v>155</v>
      </c>
      <c r="S81" s="1">
        <v>0</v>
      </c>
      <c r="W81" s="69">
        <f>IF(Notes!B$38=1,IF(BG81&gt;0,BG81-P81-SUM(R81:V81)-SUM(X81:AE81),SUM(BH81:BN81)),SUM(BH81:BN81))</f>
        <v>0</v>
      </c>
      <c r="AG81" s="7">
        <f>IF(Q81&gt;0,RANK(Q81,(N81:P81,Q81:AE81)),0)</f>
        <v>3</v>
      </c>
      <c r="AH81" s="7">
        <f>IF(R81&gt;0,RANK(R81,(N81:P81,Q81:AE81)),0)</f>
        <v>0</v>
      </c>
      <c r="AI81" s="7">
        <f>IF(T81&gt;0,RANK(T81,(N81:P81,Q81:AE81)),0)</f>
        <v>0</v>
      </c>
      <c r="AJ81" s="7">
        <f>IF(S81&gt;0,RANK(S81,(N81:P81,Q81:AE81)),0)</f>
        <v>0</v>
      </c>
      <c r="AK81" s="2">
        <f t="shared" si="20"/>
        <v>7.4365494410593485E-3</v>
      </c>
      <c r="AL81" s="2">
        <f t="shared" si="20"/>
        <v>0</v>
      </c>
      <c r="AM81" s="2">
        <f t="shared" si="21"/>
        <v>0</v>
      </c>
      <c r="AN81" s="2">
        <f t="shared" si="22"/>
        <v>0</v>
      </c>
      <c r="AP81" t="s">
        <v>2309</v>
      </c>
      <c r="AQ81" t="s">
        <v>4542</v>
      </c>
      <c r="AR81">
        <v>1</v>
      </c>
      <c r="AT81" s="85" t="s">
        <v>3095</v>
      </c>
      <c r="AU81" s="84" t="s">
        <v>2597</v>
      </c>
      <c r="AV81" s="77" t="str">
        <f t="shared" si="23"/>
        <v>04007</v>
      </c>
      <c r="AX81" s="7" t="s">
        <v>186</v>
      </c>
      <c r="AY81" s="11">
        <v>40</v>
      </c>
      <c r="BB81" t="s">
        <v>637</v>
      </c>
      <c r="BC81" t="s">
        <v>96</v>
      </c>
      <c r="BG81" s="1">
        <v>65</v>
      </c>
    </row>
    <row r="82" spans="1:59" hidden="1" outlineLevel="1">
      <c r="A82" t="s">
        <v>2640</v>
      </c>
      <c r="B82" t="s">
        <v>4542</v>
      </c>
      <c r="C82" s="1">
        <f t="shared" si="17"/>
        <v>10720</v>
      </c>
      <c r="D82" s="7">
        <f>IF(N82&gt;0, RANK(N82,(N82:P82,Q82:AE82)),0)</f>
        <v>2</v>
      </c>
      <c r="E82" s="7">
        <f>IF(O82&gt;0,RANK(O82,(N82:P82,Q82:AE82)),0)</f>
        <v>1</v>
      </c>
      <c r="F82" s="7">
        <f>IF(P82&gt;0,RANK(P82,(N82:P82,Q82:AE82)),0)</f>
        <v>4</v>
      </c>
      <c r="G82" s="1">
        <f t="shared" si="13"/>
        <v>4282</v>
      </c>
      <c r="H82" s="2">
        <f t="shared" si="14"/>
        <v>0.39944029850746271</v>
      </c>
      <c r="I82" s="2"/>
      <c r="J82" s="2">
        <f t="shared" si="18"/>
        <v>0.29710820895522388</v>
      </c>
      <c r="K82" s="2">
        <f t="shared" si="18"/>
        <v>0.69654850746268659</v>
      </c>
      <c r="L82" s="2">
        <f t="shared" si="18"/>
        <v>1.8656716417910448E-4</v>
      </c>
      <c r="M82" s="2">
        <f t="shared" si="19"/>
        <v>6.1567164179103604E-3</v>
      </c>
      <c r="N82" s="1">
        <v>3185</v>
      </c>
      <c r="O82" s="1">
        <v>7467</v>
      </c>
      <c r="P82" s="1">
        <v>2</v>
      </c>
      <c r="Q82" s="1">
        <v>66</v>
      </c>
      <c r="S82" s="1">
        <v>0</v>
      </c>
      <c r="W82" s="69">
        <f>IF(Notes!B$38=1,IF(BG82&gt;0,BG82-P82-SUM(R82:V82)-SUM(X82:AE82),SUM(BH82:BN82)),SUM(BH82:BN82))</f>
        <v>0</v>
      </c>
      <c r="AG82" s="7">
        <f>IF(Q82&gt;0,RANK(Q82,(N82:P82,Q82:AE82)),0)</f>
        <v>3</v>
      </c>
      <c r="AH82" s="7">
        <f>IF(R82&gt;0,RANK(R82,(N82:P82,Q82:AE82)),0)</f>
        <v>0</v>
      </c>
      <c r="AI82" s="7">
        <f>IF(T82&gt;0,RANK(T82,(N82:P82,Q82:AE82)),0)</f>
        <v>0</v>
      </c>
      <c r="AJ82" s="7">
        <f>IF(S82&gt;0,RANK(S82,(N82:P82,Q82:AE82)),0)</f>
        <v>0</v>
      </c>
      <c r="AK82" s="2">
        <f t="shared" si="20"/>
        <v>6.156716417910448E-3</v>
      </c>
      <c r="AL82" s="2">
        <f t="shared" si="20"/>
        <v>0</v>
      </c>
      <c r="AM82" s="2">
        <f t="shared" si="21"/>
        <v>0</v>
      </c>
      <c r="AN82" s="2">
        <f t="shared" si="22"/>
        <v>0</v>
      </c>
      <c r="AP82" t="s">
        <v>2640</v>
      </c>
      <c r="AQ82" t="s">
        <v>4542</v>
      </c>
      <c r="AR82">
        <v>1</v>
      </c>
      <c r="AT82" s="85" t="s">
        <v>3095</v>
      </c>
      <c r="AU82" s="84" t="s">
        <v>3218</v>
      </c>
      <c r="AV82" s="77" t="str">
        <f t="shared" si="23"/>
        <v>04009</v>
      </c>
      <c r="AX82" s="7" t="s">
        <v>186</v>
      </c>
      <c r="AY82" s="11">
        <v>18</v>
      </c>
      <c r="BB82" t="s">
        <v>637</v>
      </c>
      <c r="BC82" t="s">
        <v>97</v>
      </c>
      <c r="BG82" s="1"/>
    </row>
    <row r="83" spans="1:59" hidden="1" outlineLevel="1">
      <c r="A83" t="s">
        <v>1428</v>
      </c>
      <c r="B83" t="s">
        <v>4542</v>
      </c>
      <c r="C83" s="1">
        <f t="shared" si="17"/>
        <v>3067</v>
      </c>
      <c r="D83" s="7">
        <f>IF(N83&gt;0, RANK(N83,(N83:P83,Q83:AE83)),0)</f>
        <v>2</v>
      </c>
      <c r="E83" s="7">
        <f>IF(O83&gt;0,RANK(O83,(N83:P83,Q83:AE83)),0)</f>
        <v>1</v>
      </c>
      <c r="F83" s="7">
        <f>IF(P83&gt;0,RANK(P83,(N83:P83,Q83:AE83)),0)</f>
        <v>4</v>
      </c>
      <c r="G83" s="1">
        <f t="shared" si="13"/>
        <v>753</v>
      </c>
      <c r="H83" s="2">
        <f t="shared" si="14"/>
        <v>0.24551679165308118</v>
      </c>
      <c r="I83" s="2"/>
      <c r="J83" s="2">
        <f t="shared" si="18"/>
        <v>0.37365503749592438</v>
      </c>
      <c r="K83" s="2">
        <f t="shared" si="18"/>
        <v>0.61917182914900559</v>
      </c>
      <c r="L83" s="2">
        <f t="shared" si="18"/>
        <v>9.7815454841865008E-4</v>
      </c>
      <c r="M83" s="2">
        <f t="shared" si="19"/>
        <v>6.1949788066513215E-3</v>
      </c>
      <c r="N83" s="1">
        <v>1146</v>
      </c>
      <c r="O83" s="1">
        <v>1899</v>
      </c>
      <c r="P83" s="1">
        <v>3</v>
      </c>
      <c r="Q83" s="1">
        <v>19</v>
      </c>
      <c r="S83" s="1">
        <v>0</v>
      </c>
      <c r="W83" s="69">
        <f>IF(Notes!B$38=1,IF(BG83&gt;0,BG83-P83-SUM(R83:V83)-SUM(X83:AE83),SUM(BH83:BN83)),SUM(BH83:BN83))</f>
        <v>0</v>
      </c>
      <c r="AG83" s="7">
        <f>IF(Q83&gt;0,RANK(Q83,(N83:P83,Q83:AE83)),0)</f>
        <v>3</v>
      </c>
      <c r="AH83" s="7">
        <f>IF(R83&gt;0,RANK(R83,(N83:P83,Q83:AE83)),0)</f>
        <v>0</v>
      </c>
      <c r="AI83" s="7">
        <f>IF(T83&gt;0,RANK(T83,(N83:P83,Q83:AE83)),0)</f>
        <v>0</v>
      </c>
      <c r="AJ83" s="7">
        <f>IF(S83&gt;0,RANK(S83,(N83:P83,Q83:AE83)),0)</f>
        <v>0</v>
      </c>
      <c r="AK83" s="2">
        <f t="shared" si="20"/>
        <v>6.1949788066514508E-3</v>
      </c>
      <c r="AL83" s="2">
        <f t="shared" si="20"/>
        <v>0</v>
      </c>
      <c r="AM83" s="2">
        <f t="shared" si="21"/>
        <v>0</v>
      </c>
      <c r="AN83" s="2">
        <f t="shared" si="22"/>
        <v>0</v>
      </c>
      <c r="AP83" t="s">
        <v>1428</v>
      </c>
      <c r="AQ83" t="s">
        <v>4542</v>
      </c>
      <c r="AR83">
        <v>1</v>
      </c>
      <c r="AT83" s="85" t="s">
        <v>3095</v>
      </c>
      <c r="AU83" s="84" t="s">
        <v>3234</v>
      </c>
      <c r="AV83" s="77" t="str">
        <f t="shared" si="23"/>
        <v>04011</v>
      </c>
      <c r="AX83" s="7" t="s">
        <v>186</v>
      </c>
      <c r="AY83" s="11">
        <v>8</v>
      </c>
      <c r="BB83" t="s">
        <v>637</v>
      </c>
      <c r="BC83" t="s">
        <v>96</v>
      </c>
      <c r="BG83" s="1"/>
    </row>
    <row r="84" spans="1:59" hidden="1" outlineLevel="1">
      <c r="A84" t="s">
        <v>4498</v>
      </c>
      <c r="B84" t="s">
        <v>4542</v>
      </c>
      <c r="C84" s="1">
        <f t="shared" si="17"/>
        <v>5055</v>
      </c>
      <c r="D84" s="7">
        <f>IF(N84&gt;0, RANK(N84,(N84:P84,Q84:AE84)),0)</f>
        <v>2</v>
      </c>
      <c r="E84" s="7">
        <f>IF(O84&gt;0,RANK(O84,(N84:P84,Q84:AE84)),0)</f>
        <v>1</v>
      </c>
      <c r="F84" s="7">
        <f>IF(P84&gt;0,RANK(P84,(N84:P84,Q84:AE84)),0)</f>
        <v>4</v>
      </c>
      <c r="G84" s="1">
        <f t="shared" si="13"/>
        <v>1309</v>
      </c>
      <c r="H84" s="2">
        <f t="shared" si="14"/>
        <v>0.25895153313550939</v>
      </c>
      <c r="I84" s="2"/>
      <c r="J84" s="2">
        <f t="shared" si="18"/>
        <v>0.36577645895153316</v>
      </c>
      <c r="K84" s="2">
        <f t="shared" si="18"/>
        <v>0.62472799208704255</v>
      </c>
      <c r="L84" s="2">
        <f t="shared" si="18"/>
        <v>5.9347181008902075E-4</v>
      </c>
      <c r="M84" s="2">
        <f t="shared" si="19"/>
        <v>8.9020771513353292E-3</v>
      </c>
      <c r="N84" s="1">
        <v>1849</v>
      </c>
      <c r="O84" s="1">
        <v>3158</v>
      </c>
      <c r="P84" s="1">
        <v>3</v>
      </c>
      <c r="Q84" s="1">
        <v>45</v>
      </c>
      <c r="S84" s="1">
        <v>0</v>
      </c>
      <c r="W84" s="69">
        <f>IF(Notes!B$38=1,IF(BG84&gt;0,BG84-P84-SUM(R84:V84)-SUM(X84:AE84),SUM(BH84:BN84)),SUM(BH84:BN84))</f>
        <v>0</v>
      </c>
      <c r="AG84" s="7">
        <f>IF(Q84&gt;0,RANK(Q84,(N84:P84,Q84:AE84)),0)</f>
        <v>3</v>
      </c>
      <c r="AH84" s="7">
        <f>IF(R84&gt;0,RANK(R84,(N84:P84,Q84:AE84)),0)</f>
        <v>0</v>
      </c>
      <c r="AI84" s="7">
        <f>IF(T84&gt;0,RANK(T84,(N84:P84,Q84:AE84)),0)</f>
        <v>0</v>
      </c>
      <c r="AJ84" s="7">
        <f>IF(S84&gt;0,RANK(S84,(N84:P84,Q84:AE84)),0)</f>
        <v>0</v>
      </c>
      <c r="AK84" s="2">
        <f t="shared" si="20"/>
        <v>8.9020771513353119E-3</v>
      </c>
      <c r="AL84" s="2">
        <f t="shared" si="20"/>
        <v>0</v>
      </c>
      <c r="AM84" s="2">
        <f t="shared" si="21"/>
        <v>0</v>
      </c>
      <c r="AN84" s="2">
        <f t="shared" si="22"/>
        <v>0</v>
      </c>
      <c r="AP84" t="s">
        <v>4498</v>
      </c>
      <c r="AQ84" t="s">
        <v>4542</v>
      </c>
      <c r="AT84" s="85" t="s">
        <v>3095</v>
      </c>
      <c r="AU84" s="84" t="s">
        <v>4415</v>
      </c>
      <c r="AV84" s="77" t="str">
        <f t="shared" si="23"/>
        <v>04012</v>
      </c>
      <c r="AX84" s="7" t="s">
        <v>186</v>
      </c>
      <c r="AY84" s="11">
        <v>12</v>
      </c>
      <c r="BB84" t="s">
        <v>637</v>
      </c>
      <c r="BC84" t="s">
        <v>96</v>
      </c>
      <c r="BG84" s="1">
        <v>7</v>
      </c>
    </row>
    <row r="85" spans="1:59" hidden="1" outlineLevel="1">
      <c r="A85" t="s">
        <v>4497</v>
      </c>
      <c r="B85" t="s">
        <v>4542</v>
      </c>
      <c r="C85" s="1">
        <f t="shared" si="17"/>
        <v>1192751</v>
      </c>
      <c r="D85" s="7">
        <f>IF(N85&gt;0, RANK(N85,(N85:P85,Q85:AE85)),0)</f>
        <v>2</v>
      </c>
      <c r="E85" s="7">
        <f>IF(O85&gt;0,RANK(O85,(N85:P85,Q85:AE85)),0)</f>
        <v>1</v>
      </c>
      <c r="F85" s="7">
        <f>IF(P85&gt;0,RANK(P85,(N85:P85,Q85:AE85)),0)</f>
        <v>4</v>
      </c>
      <c r="G85" s="1">
        <f t="shared" si="13"/>
        <v>174606</v>
      </c>
      <c r="H85" s="2">
        <f t="shared" si="14"/>
        <v>0.14638931344429809</v>
      </c>
      <c r="I85" s="2"/>
      <c r="J85" s="2">
        <f t="shared" si="18"/>
        <v>0.4232643695121614</v>
      </c>
      <c r="K85" s="2">
        <f t="shared" si="18"/>
        <v>0.56965368295645946</v>
      </c>
      <c r="L85" s="2">
        <f t="shared" si="18"/>
        <v>1.3473055147302329E-3</v>
      </c>
      <c r="M85" s="2">
        <f t="shared" si="19"/>
        <v>5.7346420166489078E-3</v>
      </c>
      <c r="N85" s="1">
        <v>504849</v>
      </c>
      <c r="O85" s="1">
        <v>679455</v>
      </c>
      <c r="P85" s="1">
        <v>1607</v>
      </c>
      <c r="Q85" s="1">
        <v>6776</v>
      </c>
      <c r="S85" s="1">
        <v>64</v>
      </c>
      <c r="W85" s="69">
        <f>IF(Notes!B$38=1,IF(BG85&gt;0,BG85-P85-SUM(R85:V85)-SUM(X85:AE85),SUM(BH85:BN85)),SUM(BH85:BN85))</f>
        <v>0</v>
      </c>
      <c r="AG85" s="7">
        <f>IF(Q85&gt;0,RANK(Q85,(N85:P85,Q85:AE85)),0)</f>
        <v>3</v>
      </c>
      <c r="AH85" s="7">
        <f>IF(R85&gt;0,RANK(R85,(N85:P85,Q85:AE85)),0)</f>
        <v>0</v>
      </c>
      <c r="AI85" s="7">
        <f>IF(T85&gt;0,RANK(T85,(N85:P85,Q85:AE85)),0)</f>
        <v>0</v>
      </c>
      <c r="AJ85" s="7">
        <f>IF(S85&gt;0,RANK(S85,(N85:P85,Q85:AE85)),0)</f>
        <v>5</v>
      </c>
      <c r="AK85" s="2">
        <f t="shared" si="20"/>
        <v>5.6809845474872795E-3</v>
      </c>
      <c r="AL85" s="2">
        <f t="shared" si="20"/>
        <v>0</v>
      </c>
      <c r="AM85" s="2">
        <f t="shared" si="21"/>
        <v>0</v>
      </c>
      <c r="AN85" s="2">
        <f t="shared" si="22"/>
        <v>5.3657469161627196E-5</v>
      </c>
      <c r="AP85" t="s">
        <v>4497</v>
      </c>
      <c r="AQ85" t="s">
        <v>4542</v>
      </c>
      <c r="AT85" s="85" t="s">
        <v>3095</v>
      </c>
      <c r="AU85" s="84" t="s">
        <v>3235</v>
      </c>
      <c r="AV85" s="77" t="str">
        <f t="shared" si="23"/>
        <v>04013</v>
      </c>
      <c r="AX85" s="7" t="s">
        <v>186</v>
      </c>
      <c r="AY85" s="11">
        <v>1058</v>
      </c>
      <c r="BB85" t="s">
        <v>637</v>
      </c>
      <c r="BC85" t="s">
        <v>97</v>
      </c>
      <c r="BG85" s="1">
        <v>3881</v>
      </c>
    </row>
    <row r="86" spans="1:59" hidden="1" outlineLevel="1">
      <c r="A86" t="s">
        <v>2767</v>
      </c>
      <c r="B86" t="s">
        <v>4542</v>
      </c>
      <c r="C86" s="1">
        <f t="shared" si="17"/>
        <v>57807</v>
      </c>
      <c r="D86" s="7">
        <f>IF(N86&gt;0, RANK(N86,(N86:P86,Q86:AE86)),0)</f>
        <v>2</v>
      </c>
      <c r="E86" s="7">
        <f>IF(O86&gt;0,RANK(O86,(N86:P86,Q86:AE86)),0)</f>
        <v>1</v>
      </c>
      <c r="F86" s="7">
        <f>IF(P86&gt;0,RANK(P86,(N86:P86,Q86:AE86)),0)</f>
        <v>4</v>
      </c>
      <c r="G86" s="1">
        <f t="shared" si="13"/>
        <v>16291</v>
      </c>
      <c r="H86" s="2">
        <f t="shared" si="14"/>
        <v>0.28181708097635233</v>
      </c>
      <c r="I86" s="2"/>
      <c r="J86" s="2">
        <f t="shared" si="18"/>
        <v>0.35468022903800578</v>
      </c>
      <c r="K86" s="2">
        <f t="shared" si="18"/>
        <v>0.63649731001435816</v>
      </c>
      <c r="L86" s="2">
        <f t="shared" si="18"/>
        <v>1.9547805629076065E-3</v>
      </c>
      <c r="M86" s="2">
        <f t="shared" si="19"/>
        <v>6.8676803847284506E-3</v>
      </c>
      <c r="N86" s="1">
        <v>20503</v>
      </c>
      <c r="O86" s="1">
        <v>36794</v>
      </c>
      <c r="P86" s="1">
        <v>113</v>
      </c>
      <c r="Q86" s="1">
        <v>393</v>
      </c>
      <c r="S86" s="1">
        <v>4</v>
      </c>
      <c r="W86" s="69">
        <f>IF(Notes!B$38=1,IF(BG86&gt;0,BG86-P86-SUM(R86:V86)-SUM(X86:AE86),SUM(BH86:BN86)),SUM(BH86:BN86))</f>
        <v>0</v>
      </c>
      <c r="AG86" s="7">
        <f>IF(Q86&gt;0,RANK(Q86,(N86:P86,Q86:AE86)),0)</f>
        <v>3</v>
      </c>
      <c r="AH86" s="7">
        <f>IF(R86&gt;0,RANK(R86,(N86:P86,Q86:AE86)),0)</f>
        <v>0</v>
      </c>
      <c r="AI86" s="7">
        <f>IF(T86&gt;0,RANK(T86,(N86:P86,Q86:AE86)),0)</f>
        <v>0</v>
      </c>
      <c r="AJ86" s="7">
        <f>IF(S86&gt;0,RANK(S86,(N86:P86,Q86:AE86)),0)</f>
        <v>5</v>
      </c>
      <c r="AK86" s="2">
        <f t="shared" si="20"/>
        <v>6.7984846125901709E-3</v>
      </c>
      <c r="AL86" s="2">
        <f t="shared" si="20"/>
        <v>0</v>
      </c>
      <c r="AM86" s="2">
        <f t="shared" si="21"/>
        <v>0</v>
      </c>
      <c r="AN86" s="2">
        <f t="shared" si="22"/>
        <v>6.9195772138322346E-5</v>
      </c>
      <c r="AP86" t="s">
        <v>2767</v>
      </c>
      <c r="AQ86" t="s">
        <v>4542</v>
      </c>
      <c r="AR86">
        <v>2</v>
      </c>
      <c r="AT86" s="85" t="s">
        <v>3095</v>
      </c>
      <c r="AU86" s="84" t="s">
        <v>4670</v>
      </c>
      <c r="AV86" s="77" t="str">
        <f t="shared" si="23"/>
        <v>04015</v>
      </c>
      <c r="AX86" s="7" t="s">
        <v>186</v>
      </c>
      <c r="AY86" s="11">
        <v>73</v>
      </c>
      <c r="BB86" t="s">
        <v>637</v>
      </c>
      <c r="BC86" t="s">
        <v>96</v>
      </c>
      <c r="BG86" s="1">
        <v>225</v>
      </c>
    </row>
    <row r="87" spans="1:59" hidden="1" outlineLevel="1">
      <c r="A87" t="s">
        <v>3556</v>
      </c>
      <c r="B87" t="s">
        <v>4542</v>
      </c>
      <c r="C87" s="1">
        <f t="shared" si="17"/>
        <v>32343</v>
      </c>
      <c r="D87" s="7">
        <f>IF(N87&gt;0, RANK(N87,(N87:P87,Q87:AE87)),0)</f>
        <v>2</v>
      </c>
      <c r="E87" s="7">
        <f>IF(O87&gt;0,RANK(O87,(N87:P87,Q87:AE87)),0)</f>
        <v>1</v>
      </c>
      <c r="F87" s="7">
        <f>IF(P87&gt;0,RANK(P87,(N87:P87,Q87:AE87)),0)</f>
        <v>4</v>
      </c>
      <c r="G87" s="1">
        <f t="shared" si="13"/>
        <v>2462</v>
      </c>
      <c r="H87" s="2">
        <f t="shared" si="14"/>
        <v>7.6121571901184182E-2</v>
      </c>
      <c r="I87" s="2"/>
      <c r="J87" s="2">
        <f t="shared" si="18"/>
        <v>0.45805893083511118</v>
      </c>
      <c r="K87" s="2">
        <f t="shared" si="18"/>
        <v>0.53418050273629536</v>
      </c>
      <c r="L87" s="2">
        <f t="shared" si="18"/>
        <v>8.0388337507343165E-4</v>
      </c>
      <c r="M87" s="2">
        <f t="shared" si="19"/>
        <v>6.9566830535200313E-3</v>
      </c>
      <c r="N87" s="1">
        <v>14815</v>
      </c>
      <c r="O87" s="1">
        <v>17277</v>
      </c>
      <c r="P87" s="1">
        <v>26</v>
      </c>
      <c r="Q87" s="1">
        <v>224</v>
      </c>
      <c r="S87" s="1">
        <v>1</v>
      </c>
      <c r="W87" s="69">
        <f>IF(Notes!B$38=1,IF(BG87&gt;0,BG87-P87-SUM(R87:V87)-SUM(X87:AE87),SUM(BH87:BN87)),SUM(BH87:BN87))</f>
        <v>0</v>
      </c>
      <c r="AG87" s="7">
        <f>IF(Q87&gt;0,RANK(Q87,(N87:P87,Q87:AE87)),0)</f>
        <v>3</v>
      </c>
      <c r="AH87" s="7">
        <f>IF(R87&gt;0,RANK(R87,(N87:P87,Q87:AE87)),0)</f>
        <v>0</v>
      </c>
      <c r="AI87" s="7">
        <f>IF(T87&gt;0,RANK(T87,(N87:P87,Q87:AE87)),0)</f>
        <v>0</v>
      </c>
      <c r="AJ87" s="7">
        <f>IF(S87&gt;0,RANK(S87,(N87:P87,Q87:AE87)),0)</f>
        <v>5</v>
      </c>
      <c r="AK87" s="2">
        <f t="shared" si="20"/>
        <v>6.9257644621711035E-3</v>
      </c>
      <c r="AL87" s="2">
        <f t="shared" si="20"/>
        <v>0</v>
      </c>
      <c r="AM87" s="2">
        <f t="shared" si="21"/>
        <v>0</v>
      </c>
      <c r="AN87" s="2">
        <f t="shared" si="22"/>
        <v>3.0918591348978138E-5</v>
      </c>
      <c r="AP87" t="s">
        <v>3556</v>
      </c>
      <c r="AQ87" t="s">
        <v>4542</v>
      </c>
      <c r="AT87" s="85" t="s">
        <v>3095</v>
      </c>
      <c r="AU87" s="84" t="s">
        <v>4671</v>
      </c>
      <c r="AV87" s="77" t="str">
        <f t="shared" si="23"/>
        <v>04017</v>
      </c>
      <c r="AX87" s="7" t="s">
        <v>186</v>
      </c>
      <c r="AY87" s="11">
        <v>70</v>
      </c>
      <c r="BB87" t="s">
        <v>637</v>
      </c>
      <c r="BC87" t="s">
        <v>96</v>
      </c>
      <c r="BG87" s="1">
        <f>61+1+26</f>
        <v>88</v>
      </c>
    </row>
    <row r="88" spans="1:59" hidden="1" outlineLevel="1">
      <c r="A88" t="s">
        <v>4667</v>
      </c>
      <c r="B88" t="s">
        <v>4542</v>
      </c>
      <c r="C88" s="1">
        <f t="shared" si="17"/>
        <v>366907</v>
      </c>
      <c r="D88" s="7">
        <f>IF(N88&gt;0, RANK(N88,(N88:P88,Q88:AE88)),0)</f>
        <v>1</v>
      </c>
      <c r="E88" s="7">
        <f>IF(O88&gt;0,RANK(O88,(N88:P88,Q88:AE88)),0)</f>
        <v>2</v>
      </c>
      <c r="F88" s="7">
        <f>IF(P88&gt;0,RANK(P88,(N88:P88,Q88:AE88)),0)</f>
        <v>4</v>
      </c>
      <c r="G88" s="1">
        <f t="shared" si="13"/>
        <v>22019</v>
      </c>
      <c r="H88" s="2">
        <f t="shared" si="14"/>
        <v>6.0012482727230608E-2</v>
      </c>
      <c r="I88" s="2"/>
      <c r="J88" s="2">
        <f t="shared" si="18"/>
        <v>0.52636771715993425</v>
      </c>
      <c r="K88" s="2">
        <f t="shared" si="18"/>
        <v>0.46635523443270366</v>
      </c>
      <c r="L88" s="2">
        <f t="shared" si="18"/>
        <v>1.4227038459337107E-3</v>
      </c>
      <c r="M88" s="2">
        <f t="shared" si="19"/>
        <v>5.8543445614283856E-3</v>
      </c>
      <c r="N88" s="1">
        <v>193128</v>
      </c>
      <c r="O88" s="1">
        <v>171109</v>
      </c>
      <c r="P88" s="1">
        <v>522</v>
      </c>
      <c r="Q88" s="1">
        <v>2109</v>
      </c>
      <c r="S88" s="1">
        <v>39</v>
      </c>
      <c r="W88" s="69">
        <f>IF(Notes!B$38=1,IF(BG88&gt;0,BG88-P88-SUM(R88:V88)-SUM(X88:AE88),SUM(BH88:BN88)),SUM(BH88:BN88))</f>
        <v>0</v>
      </c>
      <c r="AG88" s="7">
        <f>IF(Q88&gt;0,RANK(Q88,(N88:P88,Q88:AE88)),0)</f>
        <v>3</v>
      </c>
      <c r="AH88" s="7">
        <f>IF(R88&gt;0,RANK(R88,(N88:P88,Q88:AE88)),0)</f>
        <v>0</v>
      </c>
      <c r="AI88" s="7">
        <f>IF(T88&gt;0,RANK(T88,(N88:P88,Q88:AE88)),0)</f>
        <v>0</v>
      </c>
      <c r="AJ88" s="7">
        <f>IF(S88&gt;0,RANK(S88,(N88:P88,Q88:AE88)),0)</f>
        <v>5</v>
      </c>
      <c r="AK88" s="2">
        <f t="shared" si="20"/>
        <v>5.7480505959275783E-3</v>
      </c>
      <c r="AL88" s="2">
        <f t="shared" si="20"/>
        <v>0</v>
      </c>
      <c r="AM88" s="2">
        <f t="shared" si="21"/>
        <v>0</v>
      </c>
      <c r="AN88" s="2">
        <f t="shared" si="22"/>
        <v>1.0629396550079447E-4</v>
      </c>
      <c r="AP88" t="s">
        <v>4667</v>
      </c>
      <c r="AQ88" t="s">
        <v>4542</v>
      </c>
      <c r="AT88" s="85" t="s">
        <v>3095</v>
      </c>
      <c r="AU88" s="84" t="s">
        <v>4672</v>
      </c>
      <c r="AV88" s="77" t="str">
        <f t="shared" si="23"/>
        <v>04019</v>
      </c>
      <c r="AX88" s="7" t="s">
        <v>186</v>
      </c>
      <c r="AY88" s="11">
        <v>401</v>
      </c>
      <c r="BB88" t="s">
        <v>637</v>
      </c>
      <c r="BC88" t="s">
        <v>96</v>
      </c>
      <c r="BG88" s="1">
        <v>1146</v>
      </c>
    </row>
    <row r="89" spans="1:59" hidden="1" outlineLevel="1">
      <c r="A89" t="s">
        <v>3907</v>
      </c>
      <c r="B89" t="s">
        <v>4542</v>
      </c>
      <c r="C89" s="1">
        <f t="shared" si="17"/>
        <v>64622</v>
      </c>
      <c r="D89" s="7">
        <f>IF(N89&gt;0, RANK(N89,(N89:P89,Q89:AE89)),0)</f>
        <v>2</v>
      </c>
      <c r="E89" s="7">
        <f>IF(O89&gt;0,RANK(O89,(N89:P89,Q89:AE89)),0)</f>
        <v>1</v>
      </c>
      <c r="F89" s="7">
        <f>IF(P89&gt;0,RANK(P89,(N89:P89,Q89:AE89)),0)</f>
        <v>4</v>
      </c>
      <c r="G89" s="1">
        <f t="shared" si="13"/>
        <v>9754</v>
      </c>
      <c r="H89" s="2">
        <f t="shared" si="14"/>
        <v>0.15093930859459626</v>
      </c>
      <c r="I89" s="2"/>
      <c r="J89" s="2">
        <f t="shared" si="18"/>
        <v>0.42171396737953021</v>
      </c>
      <c r="K89" s="2">
        <f t="shared" si="18"/>
        <v>0.57265327597412641</v>
      </c>
      <c r="L89" s="2">
        <f t="shared" si="18"/>
        <v>4.7971279130946118E-4</v>
      </c>
      <c r="M89" s="2">
        <f t="shared" si="19"/>
        <v>5.1530438550338679E-3</v>
      </c>
      <c r="N89" s="1">
        <v>27252</v>
      </c>
      <c r="O89" s="1">
        <v>37006</v>
      </c>
      <c r="P89" s="1">
        <v>31</v>
      </c>
      <c r="Q89" s="1">
        <v>333</v>
      </c>
      <c r="S89" s="1">
        <v>0</v>
      </c>
      <c r="W89" s="69">
        <f>IF(Notes!B$38=1,IF(BG89&gt;0,BG89-P89-SUM(R89:V89)-SUM(X89:AE89),SUM(BH89:BN89)),SUM(BH89:BN89))</f>
        <v>0</v>
      </c>
      <c r="AG89" s="7">
        <f>IF(Q89&gt;0,RANK(Q89,(N89:P89,Q89:AE89)),0)</f>
        <v>3</v>
      </c>
      <c r="AH89" s="7">
        <f>IF(R89&gt;0,RANK(R89,(N89:P89,Q89:AE89)),0)</f>
        <v>0</v>
      </c>
      <c r="AI89" s="7">
        <f>IF(T89&gt;0,RANK(T89,(N89:P89,Q89:AE89)),0)</f>
        <v>0</v>
      </c>
      <c r="AJ89" s="7">
        <f>IF(S89&gt;0,RANK(S89,(N89:P89,Q89:AE89)),0)</f>
        <v>0</v>
      </c>
      <c r="AK89" s="2">
        <f t="shared" si="20"/>
        <v>5.1530438550338896E-3</v>
      </c>
      <c r="AL89" s="2">
        <f t="shared" si="20"/>
        <v>0</v>
      </c>
      <c r="AM89" s="2">
        <f t="shared" si="21"/>
        <v>0</v>
      </c>
      <c r="AN89" s="2">
        <f t="shared" si="22"/>
        <v>0</v>
      </c>
      <c r="AP89" t="s">
        <v>3907</v>
      </c>
      <c r="AQ89" t="s">
        <v>4542</v>
      </c>
      <c r="AT89" s="85" t="s">
        <v>3095</v>
      </c>
      <c r="AU89" s="84" t="s">
        <v>4350</v>
      </c>
      <c r="AV89" s="77" t="str">
        <f t="shared" si="23"/>
        <v>04021</v>
      </c>
      <c r="AX89" s="7" t="s">
        <v>186</v>
      </c>
      <c r="AY89" s="11">
        <v>67</v>
      </c>
      <c r="BB89" t="s">
        <v>637</v>
      </c>
      <c r="BC89" t="s">
        <v>96</v>
      </c>
      <c r="BG89" s="1"/>
    </row>
    <row r="90" spans="1:59" hidden="1" outlineLevel="1">
      <c r="A90" t="s">
        <v>4554</v>
      </c>
      <c r="B90" t="s">
        <v>4542</v>
      </c>
      <c r="C90" s="1">
        <f t="shared" si="17"/>
        <v>11668</v>
      </c>
      <c r="D90" s="7">
        <f>IF(N90&gt;0, RANK(N90,(N90:P90,Q90:AE90)),0)</f>
        <v>1</v>
      </c>
      <c r="E90" s="7">
        <f>IF(O90&gt;0,RANK(O90,(N90:P90,Q90:AE90)),0)</f>
        <v>2</v>
      </c>
      <c r="F90" s="7">
        <f>IF(P90&gt;0,RANK(P90,(N90:P90,Q90:AE90)),0)</f>
        <v>4</v>
      </c>
      <c r="G90" s="1">
        <f t="shared" si="13"/>
        <v>2241</v>
      </c>
      <c r="H90" s="2">
        <f t="shared" si="14"/>
        <v>0.19206376414124099</v>
      </c>
      <c r="I90" s="2"/>
      <c r="J90" s="2">
        <f t="shared" si="18"/>
        <v>0.59213232773397328</v>
      </c>
      <c r="K90" s="2">
        <f t="shared" si="18"/>
        <v>0.40006856359273224</v>
      </c>
      <c r="L90" s="2">
        <f t="shared" si="18"/>
        <v>8.5704490915323962E-4</v>
      </c>
      <c r="M90" s="2">
        <f t="shared" si="19"/>
        <v>6.9420637641412347E-3</v>
      </c>
      <c r="N90" s="1">
        <v>6909</v>
      </c>
      <c r="O90" s="1">
        <v>4668</v>
      </c>
      <c r="P90" s="1">
        <v>10</v>
      </c>
      <c r="Q90" s="1">
        <v>80</v>
      </c>
      <c r="S90" s="1">
        <v>1</v>
      </c>
      <c r="W90" s="69">
        <f>IF(Notes!B$38=1,IF(BG90&gt;0,BG90-P90-SUM(R90:V90)-SUM(X90:AE90),SUM(BH90:BN90)),SUM(BH90:BN90))</f>
        <v>0</v>
      </c>
      <c r="AG90" s="7">
        <f>IF(Q90&gt;0,RANK(Q90,(N90:P90,Q90:AE90)),0)</f>
        <v>3</v>
      </c>
      <c r="AH90" s="7">
        <f>IF(R90&gt;0,RANK(R90,(N90:P90,Q90:AE90)),0)</f>
        <v>0</v>
      </c>
      <c r="AI90" s="7">
        <f>IF(T90&gt;0,RANK(T90,(N90:P90,Q90:AE90)),0)</f>
        <v>0</v>
      </c>
      <c r="AJ90" s="7">
        <f>IF(S90&gt;0,RANK(S90,(N90:P90,Q90:AE90)),0)</f>
        <v>5</v>
      </c>
      <c r="AK90" s="2">
        <f t="shared" si="20"/>
        <v>6.856359273225917E-3</v>
      </c>
      <c r="AL90" s="2">
        <f t="shared" si="20"/>
        <v>0</v>
      </c>
      <c r="AM90" s="2">
        <f t="shared" si="21"/>
        <v>0</v>
      </c>
      <c r="AN90" s="2">
        <f t="shared" si="22"/>
        <v>8.5704490915323967E-5</v>
      </c>
      <c r="AP90" t="s">
        <v>4554</v>
      </c>
      <c r="AQ90" t="s">
        <v>4542</v>
      </c>
      <c r="AT90" s="85" t="s">
        <v>3095</v>
      </c>
      <c r="AU90" s="84" t="s">
        <v>4351</v>
      </c>
      <c r="AV90" s="77" t="str">
        <f t="shared" si="23"/>
        <v>04023</v>
      </c>
      <c r="AX90" s="7" t="s">
        <v>186</v>
      </c>
      <c r="AY90" s="11">
        <v>24</v>
      </c>
      <c r="BB90" t="s">
        <v>637</v>
      </c>
      <c r="BC90" t="s">
        <v>96</v>
      </c>
      <c r="BG90" s="1">
        <v>32</v>
      </c>
    </row>
    <row r="91" spans="1:59" hidden="1" outlineLevel="1">
      <c r="A91" t="s">
        <v>2386</v>
      </c>
      <c r="B91" t="s">
        <v>4542</v>
      </c>
      <c r="C91" s="1">
        <f t="shared" si="17"/>
        <v>87389</v>
      </c>
      <c r="D91" s="7">
        <f>IF(N91&gt;0, RANK(N91,(N91:P91,Q91:AE91)),0)</f>
        <v>2</v>
      </c>
      <c r="E91" s="7">
        <f>IF(O91&gt;0,RANK(O91,(N91:P91,Q91:AE91)),0)</f>
        <v>1</v>
      </c>
      <c r="F91" s="7">
        <f>IF(P91&gt;0,RANK(P91,(N91:P91,Q91:AE91)),0)</f>
        <v>4</v>
      </c>
      <c r="G91" s="1">
        <f t="shared" si="13"/>
        <v>20341</v>
      </c>
      <c r="H91" s="2">
        <f t="shared" si="14"/>
        <v>0.23276384899701336</v>
      </c>
      <c r="I91" s="2"/>
      <c r="J91" s="2">
        <f t="shared" si="18"/>
        <v>0.37907516964377669</v>
      </c>
      <c r="K91" s="2">
        <f t="shared" si="18"/>
        <v>0.61183901864079004</v>
      </c>
      <c r="L91" s="2">
        <f t="shared" si="18"/>
        <v>1.979654189886599E-3</v>
      </c>
      <c r="M91" s="2">
        <f t="shared" si="19"/>
        <v>7.1061575255467243E-3</v>
      </c>
      <c r="N91" s="1">
        <v>33127</v>
      </c>
      <c r="O91" s="1">
        <v>53468</v>
      </c>
      <c r="P91" s="1">
        <v>173</v>
      </c>
      <c r="Q91" s="1">
        <v>612</v>
      </c>
      <c r="S91" s="1">
        <v>9</v>
      </c>
      <c r="W91" s="69">
        <f>IF(Notes!B$38=1,IF(BG91&gt;0,BG91-P91-SUM(R91:V91)-SUM(X91:AE91),SUM(BH91:BN91)),SUM(BH91:BN91))</f>
        <v>0</v>
      </c>
      <c r="AG91" s="7">
        <f>IF(Q91&gt;0,RANK(Q91,(N91:P91,Q91:AE91)),0)</f>
        <v>3</v>
      </c>
      <c r="AH91" s="7">
        <f>IF(R91&gt;0,RANK(R91,(N91:P91,Q91:AE91)),0)</f>
        <v>0</v>
      </c>
      <c r="AI91" s="7">
        <f>IF(T91&gt;0,RANK(T91,(N91:P91,Q91:AE91)),0)</f>
        <v>0</v>
      </c>
      <c r="AJ91" s="7">
        <f>IF(S91&gt;0,RANK(S91,(N91:P91,Q91:AE91)),0)</f>
        <v>5</v>
      </c>
      <c r="AK91" s="2">
        <f t="shared" si="20"/>
        <v>7.0031697353213794E-3</v>
      </c>
      <c r="AL91" s="2">
        <f t="shared" si="20"/>
        <v>0</v>
      </c>
      <c r="AM91" s="2">
        <f t="shared" si="21"/>
        <v>0</v>
      </c>
      <c r="AN91" s="2">
        <f t="shared" si="22"/>
        <v>1.0298779022531439E-4</v>
      </c>
      <c r="AP91" t="s">
        <v>2386</v>
      </c>
      <c r="AQ91" t="s">
        <v>4542</v>
      </c>
      <c r="AT91" s="85" t="s">
        <v>3095</v>
      </c>
      <c r="AU91" s="84" t="s">
        <v>3949</v>
      </c>
      <c r="AV91" s="77" t="str">
        <f t="shared" si="23"/>
        <v>04025</v>
      </c>
      <c r="AX91" s="7" t="s">
        <v>186</v>
      </c>
      <c r="AY91" s="11">
        <v>104</v>
      </c>
      <c r="BB91" t="s">
        <v>637</v>
      </c>
      <c r="BC91" t="s">
        <v>96</v>
      </c>
      <c r="BG91" s="1">
        <v>376</v>
      </c>
    </row>
    <row r="92" spans="1:59" hidden="1" outlineLevel="1">
      <c r="A92" t="s">
        <v>5286</v>
      </c>
      <c r="B92" t="s">
        <v>4542</v>
      </c>
      <c r="C92" s="1">
        <f t="shared" si="17"/>
        <v>38465</v>
      </c>
      <c r="D92" s="7">
        <f>IF(N92&gt;0, RANK(N92,(N92:P92,Q92:AE92)),0)</f>
        <v>2</v>
      </c>
      <c r="E92" s="7">
        <f>IF(O92&gt;0,RANK(O92,(N92:P92,Q92:AE92)),0)</f>
        <v>1</v>
      </c>
      <c r="F92" s="7">
        <f>IF(P92&gt;0,RANK(P92,(N92:P92,Q92:AE92)),0)</f>
        <v>4</v>
      </c>
      <c r="G92" s="1">
        <f t="shared" si="13"/>
        <v>6152</v>
      </c>
      <c r="H92" s="2">
        <f t="shared" si="14"/>
        <v>0.15993760561549461</v>
      </c>
      <c r="I92" s="2"/>
      <c r="J92" s="2">
        <f t="shared" si="18"/>
        <v>0.41679448849603534</v>
      </c>
      <c r="K92" s="2">
        <f t="shared" si="18"/>
        <v>0.57673209411152992</v>
      </c>
      <c r="L92" s="2">
        <f t="shared" si="18"/>
        <v>1.091901728844404E-3</v>
      </c>
      <c r="M92" s="2">
        <f t="shared" si="19"/>
        <v>5.3815156635903839E-3</v>
      </c>
      <c r="N92" s="1">
        <v>16032</v>
      </c>
      <c r="O92" s="1">
        <v>22184</v>
      </c>
      <c r="P92" s="1">
        <v>42</v>
      </c>
      <c r="Q92" s="1">
        <v>207</v>
      </c>
      <c r="S92" s="1">
        <v>0</v>
      </c>
      <c r="W92" s="69">
        <f>IF(Notes!B$38=1,IF(BG92&gt;0,BG92-P92-SUM(R92:V92)-SUM(X92:AE92),SUM(BH92:BN92)),SUM(BH92:BN92))</f>
        <v>0</v>
      </c>
      <c r="AG92" s="7">
        <f>IF(Q92&gt;0,RANK(Q92,(N92:P92,Q92:AE92)),0)</f>
        <v>3</v>
      </c>
      <c r="AH92" s="7">
        <f>IF(R92&gt;0,RANK(R92,(N92:P92,Q92:AE92)),0)</f>
        <v>0</v>
      </c>
      <c r="AI92" s="7">
        <f>IF(T92&gt;0,RANK(T92,(N92:P92,Q92:AE92)),0)</f>
        <v>0</v>
      </c>
      <c r="AJ92" s="7">
        <f>IF(S92&gt;0,RANK(S92,(N92:P92,Q92:AE92)),0)</f>
        <v>0</v>
      </c>
      <c r="AK92" s="2">
        <f t="shared" si="20"/>
        <v>5.3815156635902773E-3</v>
      </c>
      <c r="AL92" s="2">
        <f t="shared" si="20"/>
        <v>0</v>
      </c>
      <c r="AM92" s="2">
        <f t="shared" si="21"/>
        <v>0</v>
      </c>
      <c r="AN92" s="2">
        <f t="shared" si="22"/>
        <v>0</v>
      </c>
      <c r="AP92" t="s">
        <v>5286</v>
      </c>
      <c r="AQ92" t="s">
        <v>4542</v>
      </c>
      <c r="AR92">
        <v>7</v>
      </c>
      <c r="AT92" s="85" t="s">
        <v>3095</v>
      </c>
      <c r="AU92" s="84" t="s">
        <v>3950</v>
      </c>
      <c r="AV92" s="77" t="str">
        <f t="shared" si="23"/>
        <v>04027</v>
      </c>
      <c r="AX92" s="7" t="s">
        <v>186</v>
      </c>
      <c r="AY92" s="11">
        <v>42</v>
      </c>
      <c r="BB92" t="s">
        <v>637</v>
      </c>
      <c r="BC92" t="s">
        <v>96</v>
      </c>
      <c r="BG92" s="1">
        <v>106</v>
      </c>
    </row>
    <row r="93" spans="1:59" collapsed="1">
      <c r="A93" t="s">
        <v>3800</v>
      </c>
      <c r="B93" t="s">
        <v>3839</v>
      </c>
      <c r="C93" s="1">
        <f t="shared" si="17"/>
        <v>2012585</v>
      </c>
      <c r="D93" s="7">
        <f>IF(N93&gt;0, RANK(N93,(N93:P93,Q93:AE93)),0)</f>
        <v>2</v>
      </c>
      <c r="E93" s="7">
        <f>IF(O93&gt;0,RANK(O93,(N93:P93,Q93:AE93)),0)</f>
        <v>1</v>
      </c>
      <c r="F93" s="7">
        <f>IF(P93&gt;0,RANK(P93,(N93:P93,Q93:AE93)),0)</f>
        <v>4</v>
      </c>
      <c r="G93" s="1">
        <f t="shared" si="13"/>
        <v>210770</v>
      </c>
      <c r="H93" s="2">
        <f t="shared" si="14"/>
        <v>0.10472601157218205</v>
      </c>
      <c r="I93" s="2"/>
      <c r="J93" s="2">
        <f t="shared" si="18"/>
        <v>0.44396832928795554</v>
      </c>
      <c r="K93" s="2">
        <f t="shared" si="18"/>
        <v>0.54869434086013757</v>
      </c>
      <c r="L93" s="2">
        <f t="shared" si="18"/>
        <v>1.3778300046954539E-3</v>
      </c>
      <c r="M93" s="2">
        <f t="shared" si="19"/>
        <v>5.9594998472114833E-3</v>
      </c>
      <c r="N93" s="1">
        <f>SUM(N78:N92)</f>
        <v>893524</v>
      </c>
      <c r="O93" s="1">
        <f>SUM(O78:O92)</f>
        <v>1104294</v>
      </c>
      <c r="P93" s="1">
        <f>SUM(P78:P92)</f>
        <v>2773</v>
      </c>
      <c r="Q93" s="1">
        <f>SUM(Q78:Q92)</f>
        <v>11856</v>
      </c>
      <c r="S93" s="1">
        <f>SUM(S78:S92)</f>
        <v>138</v>
      </c>
      <c r="W93" s="1">
        <f>SUM(W78:W92)</f>
        <v>0</v>
      </c>
      <c r="AG93" s="7">
        <f>IF(Q93&gt;0,RANK(Q93,(N93:P93,Q93:AE93)),0)</f>
        <v>3</v>
      </c>
      <c r="AH93" s="7">
        <f>IF(R93&gt;0,RANK(R93,(N93:P93,Q93:AE93)),0)</f>
        <v>0</v>
      </c>
      <c r="AI93" s="7">
        <f>IF(T93&gt;0,RANK(T93,(N93:P93,Q93:AE93)),0)</f>
        <v>0</v>
      </c>
      <c r="AJ93" s="7">
        <f>IF(S93&gt;0,RANK(S93,(N93:P93,Q93:AE93)),0)</f>
        <v>5</v>
      </c>
      <c r="AK93" s="2">
        <f t="shared" si="20"/>
        <v>5.8909313147022359E-3</v>
      </c>
      <c r="AL93" s="2">
        <f t="shared" si="20"/>
        <v>0</v>
      </c>
      <c r="AM93" s="2">
        <f t="shared" si="21"/>
        <v>0</v>
      </c>
      <c r="AN93" s="2">
        <f t="shared" si="22"/>
        <v>6.8568532509185942E-5</v>
      </c>
      <c r="AP93" t="s">
        <v>3800</v>
      </c>
      <c r="AQ93" t="s">
        <v>3839</v>
      </c>
      <c r="AT93" s="85" t="s">
        <v>3095</v>
      </c>
      <c r="AU93" s="116"/>
      <c r="AV93" s="77" t="str">
        <f t="shared" si="23"/>
        <v>04</v>
      </c>
      <c r="AX93" s="7" t="s">
        <v>2301</v>
      </c>
      <c r="BG93" s="1">
        <f>SUM(BG78:BG92)</f>
        <v>6378</v>
      </c>
    </row>
    <row r="94" spans="1:59">
      <c r="E94" s="7"/>
      <c r="I94" s="2"/>
      <c r="AG94" s="7"/>
      <c r="AH94" s="7"/>
      <c r="AI94" s="7"/>
      <c r="AJ94" s="7"/>
      <c r="BG94" s="1"/>
    </row>
    <row r="95" spans="1:59" hidden="1" outlineLevel="1">
      <c r="A95" s="5" t="s">
        <v>4071</v>
      </c>
      <c r="B95" s="5" t="s">
        <v>4476</v>
      </c>
      <c r="C95" s="1">
        <f t="shared" ref="C95:C158" si="24">SUM(N95:AE95)</f>
        <v>6946</v>
      </c>
      <c r="D95" s="7">
        <f>IF(N95&gt;0, RANK(N95,(N95:P95,Q95:AE95)),0)</f>
        <v>2</v>
      </c>
      <c r="E95" s="7">
        <f>IF(O95&gt;0,RANK(O95,(N95:P95,Q95:AE95)),0)</f>
        <v>1</v>
      </c>
      <c r="F95" s="7">
        <f>IF(P95&gt;0,RANK(P95,(N95:P95,Q95:AE95)),0)</f>
        <v>3</v>
      </c>
      <c r="G95" s="1">
        <f t="shared" si="13"/>
        <v>679</v>
      </c>
      <c r="H95" s="2">
        <f t="shared" si="14"/>
        <v>9.7754103080909871E-2</v>
      </c>
      <c r="I95" s="2"/>
      <c r="J95" s="2">
        <f t="shared" ref="J95:L126" si="25">IF($C95=0,"-",N95/$C95)</f>
        <v>0.44773970630578752</v>
      </c>
      <c r="K95" s="2">
        <f t="shared" si="25"/>
        <v>0.54549380938669734</v>
      </c>
      <c r="L95" s="2">
        <f t="shared" si="25"/>
        <v>4.4630002879355027E-3</v>
      </c>
      <c r="M95" s="2">
        <f t="shared" ref="M95:M158" si="26">IF(C95=0,"-",(1-J95-K95-L95))</f>
        <v>2.3034840195796389E-3</v>
      </c>
      <c r="N95" s="1">
        <v>3110</v>
      </c>
      <c r="O95" s="1">
        <v>3789</v>
      </c>
      <c r="P95" s="1">
        <v>31</v>
      </c>
      <c r="Q95" s="1">
        <v>9</v>
      </c>
      <c r="R95" s="1">
        <v>3</v>
      </c>
      <c r="S95" s="1">
        <v>4</v>
      </c>
      <c r="AG95" s="7">
        <f>IF(Q95&gt;0,RANK(Q95,(N95:P95,Q95:AE95)),0)</f>
        <v>4</v>
      </c>
      <c r="AH95" s="7">
        <f>IF(R95&gt;0,RANK(R95,(N95:P95,Q95:AE95)),0)</f>
        <v>6</v>
      </c>
      <c r="AI95" s="7">
        <f>IF(T95&gt;0,RANK(T95,(N95:P95,Q95:AE95)),0)</f>
        <v>0</v>
      </c>
      <c r="AJ95" s="7">
        <f>IF(S95&gt;0,RANK(S95,(N95:P95,Q95:AE95)),0)</f>
        <v>5</v>
      </c>
      <c r="AK95" s="2">
        <f t="shared" ref="AK95:AL126" si="27">IF($C95=0,"-",Q95/$C95)</f>
        <v>1.2957097610135329E-3</v>
      </c>
      <c r="AL95" s="2">
        <f t="shared" si="27"/>
        <v>4.3190325367117768E-4</v>
      </c>
      <c r="AM95" s="2">
        <f t="shared" ref="AM95:AM158" si="28">IF($C95=0,"-",T95/$C95)</f>
        <v>0</v>
      </c>
      <c r="AN95" s="2">
        <f t="shared" ref="AN95:AN158" si="29">IF($C95=0,"-",S95/$C95)</f>
        <v>5.7587100489490354E-4</v>
      </c>
      <c r="AP95" s="5" t="s">
        <v>4071</v>
      </c>
      <c r="AQ95" s="5" t="s">
        <v>4476</v>
      </c>
      <c r="AR95">
        <v>1</v>
      </c>
      <c r="AT95" s="85" t="s">
        <v>3096</v>
      </c>
      <c r="AU95" s="84" t="s">
        <v>3988</v>
      </c>
      <c r="AV95" s="77" t="str">
        <f t="shared" si="23"/>
        <v>05001</v>
      </c>
      <c r="AX95" s="7" t="s">
        <v>186</v>
      </c>
      <c r="BG95" s="1"/>
    </row>
    <row r="96" spans="1:59" hidden="1" outlineLevel="1">
      <c r="A96" s="5" t="s">
        <v>1185</v>
      </c>
      <c r="B96" s="5" t="s">
        <v>4476</v>
      </c>
      <c r="C96" s="1">
        <f t="shared" si="24"/>
        <v>8512</v>
      </c>
      <c r="D96" s="7">
        <f>IF(N96&gt;0, RANK(N96,(N96:P96,Q96:AE96)),0)</f>
        <v>2</v>
      </c>
      <c r="E96" s="7">
        <f>IF(O96&gt;0,RANK(O96,(N96:P96,Q96:AE96)),0)</f>
        <v>1</v>
      </c>
      <c r="F96" s="7">
        <f>IF(P96&gt;0,RANK(P96,(N96:P96,Q96:AE96)),0)</f>
        <v>3</v>
      </c>
      <c r="G96" s="1">
        <f t="shared" si="13"/>
        <v>686</v>
      </c>
      <c r="H96" s="2">
        <f t="shared" si="14"/>
        <v>8.0592105263157895E-2</v>
      </c>
      <c r="I96" s="2"/>
      <c r="J96" s="2">
        <f t="shared" si="25"/>
        <v>0.45594454887218044</v>
      </c>
      <c r="K96" s="2">
        <f t="shared" si="25"/>
        <v>0.53653665413533835</v>
      </c>
      <c r="L96" s="2">
        <f t="shared" si="25"/>
        <v>4.464285714285714E-3</v>
      </c>
      <c r="M96" s="2">
        <f t="shared" si="26"/>
        <v>3.054511278195433E-3</v>
      </c>
      <c r="N96" s="1">
        <v>3881</v>
      </c>
      <c r="O96" s="1">
        <v>4567</v>
      </c>
      <c r="P96" s="1">
        <v>38</v>
      </c>
      <c r="Q96" s="1">
        <v>6</v>
      </c>
      <c r="R96" s="1">
        <v>11</v>
      </c>
      <c r="S96" s="1">
        <v>9</v>
      </c>
      <c r="AG96" s="7">
        <f>IF(Q96&gt;0,RANK(Q96,(N96:P96,Q96:AE96)),0)</f>
        <v>6</v>
      </c>
      <c r="AH96" s="7">
        <f>IF(R96&gt;0,RANK(R96,(N96:P96,Q96:AE96)),0)</f>
        <v>4</v>
      </c>
      <c r="AI96" s="7">
        <f>IF(T96&gt;0,RANK(T96,(N96:P96,Q96:AE96)),0)</f>
        <v>0</v>
      </c>
      <c r="AJ96" s="7">
        <f>IF(S96&gt;0,RANK(S96,(N96:P96,Q96:AE96)),0)</f>
        <v>5</v>
      </c>
      <c r="AK96" s="2">
        <f t="shared" si="27"/>
        <v>7.0488721804511274E-4</v>
      </c>
      <c r="AL96" s="2">
        <f t="shared" si="27"/>
        <v>1.2922932330827067E-3</v>
      </c>
      <c r="AM96" s="2">
        <f t="shared" si="28"/>
        <v>0</v>
      </c>
      <c r="AN96" s="2">
        <f t="shared" si="29"/>
        <v>1.0573308270676691E-3</v>
      </c>
      <c r="AP96" s="5" t="s">
        <v>1185</v>
      </c>
      <c r="AQ96" s="5" t="s">
        <v>4476</v>
      </c>
      <c r="AR96">
        <v>4</v>
      </c>
      <c r="AT96" s="85" t="s">
        <v>3096</v>
      </c>
      <c r="AU96" s="84" t="s">
        <v>3989</v>
      </c>
      <c r="AV96" s="77" t="str">
        <f t="shared" si="23"/>
        <v>05003</v>
      </c>
      <c r="AX96" s="7" t="s">
        <v>186</v>
      </c>
      <c r="BG96" s="1"/>
    </row>
    <row r="97" spans="1:59" hidden="1" outlineLevel="1">
      <c r="A97" s="5" t="s">
        <v>2014</v>
      </c>
      <c r="B97" s="5" t="s">
        <v>4476</v>
      </c>
      <c r="C97" s="1">
        <f t="shared" si="24"/>
        <v>18530</v>
      </c>
      <c r="D97" s="7">
        <f>IF(N97&gt;0, RANK(N97,(N97:P97,Q97:AE97)),0)</f>
        <v>2</v>
      </c>
      <c r="E97" s="7">
        <f>IF(O97&gt;0,RANK(O97,(N97:P97,Q97:AE97)),0)</f>
        <v>1</v>
      </c>
      <c r="F97" s="7">
        <f>IF(P97&gt;0,RANK(P97,(N97:P97,Q97:AE97)),0)</f>
        <v>3</v>
      </c>
      <c r="G97" s="1">
        <f t="shared" si="13"/>
        <v>3999</v>
      </c>
      <c r="H97" s="2">
        <f t="shared" si="14"/>
        <v>0.21581219643820831</v>
      </c>
      <c r="I97" s="2"/>
      <c r="J97" s="2">
        <f t="shared" si="25"/>
        <v>0.38472746896923909</v>
      </c>
      <c r="K97" s="2">
        <f t="shared" si="25"/>
        <v>0.60053966540744741</v>
      </c>
      <c r="L97" s="2">
        <f t="shared" si="25"/>
        <v>8.3648138154344305E-3</v>
      </c>
      <c r="M97" s="2">
        <f t="shared" si="26"/>
        <v>6.3680518078791208E-3</v>
      </c>
      <c r="N97" s="1">
        <v>7129</v>
      </c>
      <c r="O97" s="1">
        <v>11128</v>
      </c>
      <c r="P97" s="1">
        <v>155</v>
      </c>
      <c r="Q97" s="1">
        <v>60</v>
      </c>
      <c r="R97" s="1">
        <v>37</v>
      </c>
      <c r="S97" s="1">
        <v>21</v>
      </c>
      <c r="AG97" s="7">
        <f>IF(Q97&gt;0,RANK(Q97,(N97:P97,Q97:AE97)),0)</f>
        <v>4</v>
      </c>
      <c r="AH97" s="7">
        <f>IF(R97&gt;0,RANK(R97,(N97:P97,Q97:AE97)),0)</f>
        <v>5</v>
      </c>
      <c r="AI97" s="7">
        <f>IF(T97&gt;0,RANK(T97,(N97:P97,Q97:AE97)),0)</f>
        <v>0</v>
      </c>
      <c r="AJ97" s="7">
        <f>IF(S97&gt;0,RANK(S97,(N97:P97,Q97:AE97)),0)</f>
        <v>6</v>
      </c>
      <c r="AK97" s="2">
        <f t="shared" si="27"/>
        <v>3.2379924446842958E-3</v>
      </c>
      <c r="AL97" s="2">
        <f t="shared" si="27"/>
        <v>1.9967620075553158E-3</v>
      </c>
      <c r="AM97" s="2">
        <f t="shared" si="28"/>
        <v>0</v>
      </c>
      <c r="AN97" s="2">
        <f t="shared" si="29"/>
        <v>1.1332973556395034E-3</v>
      </c>
      <c r="AP97" s="5" t="s">
        <v>2014</v>
      </c>
      <c r="AQ97" s="5" t="s">
        <v>4476</v>
      </c>
      <c r="AR97">
        <v>1</v>
      </c>
      <c r="AT97" s="85" t="s">
        <v>3096</v>
      </c>
      <c r="AU97" s="84" t="s">
        <v>3632</v>
      </c>
      <c r="AV97" s="77" t="str">
        <f t="shared" si="23"/>
        <v>05005</v>
      </c>
      <c r="AX97" s="7" t="s">
        <v>186</v>
      </c>
      <c r="BG97" s="1"/>
    </row>
    <row r="98" spans="1:59" hidden="1" outlineLevel="1">
      <c r="A98" s="5" t="s">
        <v>3663</v>
      </c>
      <c r="B98" s="5" t="s">
        <v>4476</v>
      </c>
      <c r="C98" s="1">
        <f t="shared" si="24"/>
        <v>68121</v>
      </c>
      <c r="D98" s="7">
        <f>IF(N98&gt;0, RANK(N98,(N98:P98,Q98:AE98)),0)</f>
        <v>2</v>
      </c>
      <c r="E98" s="7">
        <f>IF(O98&gt;0,RANK(O98,(N98:P98,Q98:AE98)),0)</f>
        <v>1</v>
      </c>
      <c r="F98" s="7">
        <f>IF(P98&gt;0,RANK(P98,(N98:P98,Q98:AE98)),0)</f>
        <v>3</v>
      </c>
      <c r="G98" s="1">
        <f t="shared" si="13"/>
        <v>25815</v>
      </c>
      <c r="H98" s="2">
        <f t="shared" si="14"/>
        <v>0.37895803056326244</v>
      </c>
      <c r="I98" s="2"/>
      <c r="J98" s="2">
        <f t="shared" si="25"/>
        <v>0.30469311959601297</v>
      </c>
      <c r="K98" s="2">
        <f t="shared" si="25"/>
        <v>0.68365115015927536</v>
      </c>
      <c r="L98" s="2">
        <f t="shared" si="25"/>
        <v>5.7985056003288264E-3</v>
      </c>
      <c r="M98" s="2">
        <f t="shared" si="26"/>
        <v>5.8572246443828442E-3</v>
      </c>
      <c r="N98" s="1">
        <v>20756</v>
      </c>
      <c r="O98" s="1">
        <v>46571</v>
      </c>
      <c r="P98" s="1">
        <v>395</v>
      </c>
      <c r="Q98" s="1">
        <v>168</v>
      </c>
      <c r="R98" s="1">
        <v>151</v>
      </c>
      <c r="S98" s="1">
        <v>80</v>
      </c>
      <c r="AG98" s="7">
        <f>IF(Q98&gt;0,RANK(Q98,(N98:P98,Q98:AE98)),0)</f>
        <v>4</v>
      </c>
      <c r="AH98" s="7">
        <f>IF(R98&gt;0,RANK(R98,(N98:P98,Q98:AE98)),0)</f>
        <v>5</v>
      </c>
      <c r="AI98" s="7">
        <f>IF(T98&gt;0,RANK(T98,(N98:P98,Q98:AE98)),0)</f>
        <v>0</v>
      </c>
      <c r="AJ98" s="7">
        <f>IF(S98&gt;0,RANK(S98,(N98:P98,Q98:AE98)),0)</f>
        <v>6</v>
      </c>
      <c r="AK98" s="2">
        <f t="shared" si="27"/>
        <v>2.4661998502664376E-3</v>
      </c>
      <c r="AL98" s="2">
        <f t="shared" si="27"/>
        <v>2.2166439130370959E-3</v>
      </c>
      <c r="AM98" s="2">
        <f t="shared" si="28"/>
        <v>0</v>
      </c>
      <c r="AN98" s="2">
        <f t="shared" si="29"/>
        <v>1.174380881079256E-3</v>
      </c>
      <c r="AP98" s="5" t="s">
        <v>3663</v>
      </c>
      <c r="AQ98" s="5" t="s">
        <v>4476</v>
      </c>
      <c r="AR98">
        <v>3</v>
      </c>
      <c r="AT98" s="85" t="s">
        <v>3096</v>
      </c>
      <c r="AU98" s="84" t="s">
        <v>2597</v>
      </c>
      <c r="AV98" s="77" t="str">
        <f t="shared" si="23"/>
        <v>05007</v>
      </c>
      <c r="AX98" s="7" t="s">
        <v>186</v>
      </c>
      <c r="BG98" s="1"/>
    </row>
    <row r="99" spans="1:59" hidden="1" outlineLevel="1">
      <c r="A99" s="6" t="s">
        <v>3575</v>
      </c>
      <c r="B99" s="5" t="s">
        <v>4476</v>
      </c>
      <c r="C99" s="1">
        <f t="shared" si="24"/>
        <v>14777</v>
      </c>
      <c r="D99" s="7">
        <f>IF(N99&gt;0, RANK(N99,(N99:P99,Q99:AE99)),0)</f>
        <v>2</v>
      </c>
      <c r="E99" s="7">
        <f>IF(O99&gt;0,RANK(O99,(N99:P99,Q99:AE99)),0)</f>
        <v>1</v>
      </c>
      <c r="F99" s="7">
        <f>IF(P99&gt;0,RANK(P99,(N99:P99,Q99:AE99)),0)</f>
        <v>3</v>
      </c>
      <c r="G99" s="1">
        <f t="shared" si="13"/>
        <v>5153</v>
      </c>
      <c r="H99" s="2">
        <f t="shared" si="14"/>
        <v>0.34871760167828381</v>
      </c>
      <c r="I99" s="2"/>
      <c r="J99" s="2">
        <f t="shared" si="25"/>
        <v>0.31400148880016243</v>
      </c>
      <c r="K99" s="2">
        <f t="shared" si="25"/>
        <v>0.66271909047844624</v>
      </c>
      <c r="L99" s="2">
        <f t="shared" si="25"/>
        <v>7.9177099546592685E-3</v>
      </c>
      <c r="M99" s="2">
        <f t="shared" si="26"/>
        <v>1.5361710766732062E-2</v>
      </c>
      <c r="N99" s="1">
        <v>4640</v>
      </c>
      <c r="O99" s="1">
        <v>9793</v>
      </c>
      <c r="P99" s="1">
        <v>117</v>
      </c>
      <c r="Q99" s="1">
        <v>45</v>
      </c>
      <c r="R99" s="1">
        <v>111</v>
      </c>
      <c r="S99" s="1">
        <v>71</v>
      </c>
      <c r="AG99" s="7">
        <f>IF(Q99&gt;0,RANK(Q99,(N99:P99,Q99:AE99)),0)</f>
        <v>6</v>
      </c>
      <c r="AH99" s="7">
        <f>IF(R99&gt;0,RANK(R99,(N99:P99,Q99:AE99)),0)</f>
        <v>4</v>
      </c>
      <c r="AI99" s="7">
        <f>IF(T99&gt;0,RANK(T99,(N99:P99,Q99:AE99)),0)</f>
        <v>0</v>
      </c>
      <c r="AJ99" s="7">
        <f>IF(S99&gt;0,RANK(S99,(N99:P99,Q99:AE99)),0)</f>
        <v>5</v>
      </c>
      <c r="AK99" s="2">
        <f t="shared" si="27"/>
        <v>3.0452730594843339E-3</v>
      </c>
      <c r="AL99" s="2">
        <f t="shared" si="27"/>
        <v>7.5116735467280231E-3</v>
      </c>
      <c r="AM99" s="2">
        <f t="shared" si="28"/>
        <v>0</v>
      </c>
      <c r="AN99" s="2">
        <f t="shared" si="29"/>
        <v>4.8047641605197264E-3</v>
      </c>
      <c r="AP99" s="6" t="s">
        <v>3575</v>
      </c>
      <c r="AQ99" s="5" t="s">
        <v>4476</v>
      </c>
      <c r="AR99">
        <v>3</v>
      </c>
      <c r="AT99" s="85" t="s">
        <v>3096</v>
      </c>
      <c r="AU99" s="84" t="s">
        <v>3218</v>
      </c>
      <c r="AV99" s="77" t="str">
        <f t="shared" si="23"/>
        <v>05009</v>
      </c>
      <c r="AX99" s="7" t="s">
        <v>186</v>
      </c>
      <c r="BG99" s="1"/>
    </row>
    <row r="100" spans="1:59" hidden="1" outlineLevel="1">
      <c r="A100" s="6" t="s">
        <v>3805</v>
      </c>
      <c r="B100" s="5" t="s">
        <v>4476</v>
      </c>
      <c r="C100" s="1">
        <f t="shared" si="24"/>
        <v>4249</v>
      </c>
      <c r="D100" s="7">
        <f>IF(N100&gt;0, RANK(N100,(N100:P100,Q100:AE100)),0)</f>
        <v>1</v>
      </c>
      <c r="E100" s="7">
        <f>IF(O100&gt;0,RANK(O100,(N100:P100,Q100:AE100)),0)</f>
        <v>2</v>
      </c>
      <c r="F100" s="7">
        <f>IF(P100&gt;0,RANK(P100,(N100:P100,Q100:AE100)),0)</f>
        <v>3</v>
      </c>
      <c r="G100" s="1">
        <f t="shared" ref="G100:G163" si="30">IF(C100&gt;0,MAX(N100:P100)-LARGE(N100:P100,2),0)</f>
        <v>195</v>
      </c>
      <c r="H100" s="2">
        <f t="shared" ref="H100:H163" si="31">IF(C100&gt;0,G100/C100,0)</f>
        <v>4.5893151329724644E-2</v>
      </c>
      <c r="I100" s="2"/>
      <c r="J100" s="2">
        <f t="shared" si="25"/>
        <v>0.51918098376088495</v>
      </c>
      <c r="K100" s="2">
        <f t="shared" si="25"/>
        <v>0.47328783243116029</v>
      </c>
      <c r="L100" s="2">
        <f t="shared" si="25"/>
        <v>4.9423393739703456E-3</v>
      </c>
      <c r="M100" s="2">
        <f t="shared" si="26"/>
        <v>2.5888444339844099E-3</v>
      </c>
      <c r="N100" s="1">
        <v>2206</v>
      </c>
      <c r="O100" s="1">
        <v>2011</v>
      </c>
      <c r="P100" s="1">
        <v>21</v>
      </c>
      <c r="Q100" s="1">
        <v>4</v>
      </c>
      <c r="R100" s="1">
        <v>4</v>
      </c>
      <c r="S100" s="1">
        <v>3</v>
      </c>
      <c r="AG100" s="7">
        <f>IF(Q100&gt;0,RANK(Q100,(N100:P100,Q100:AE100)),0)</f>
        <v>4</v>
      </c>
      <c r="AH100" s="7">
        <f>IF(R100&gt;0,RANK(R100,(N100:P100,Q100:AE100)),0)</f>
        <v>4</v>
      </c>
      <c r="AI100" s="7">
        <f>IF(T100&gt;0,RANK(T100,(N100:P100,Q100:AE100)),0)</f>
        <v>0</v>
      </c>
      <c r="AJ100" s="7">
        <f>IF(S100&gt;0,RANK(S100,(N100:P100,Q100:AE100)),0)</f>
        <v>6</v>
      </c>
      <c r="AK100" s="2">
        <f t="shared" si="27"/>
        <v>9.4139797599435159E-4</v>
      </c>
      <c r="AL100" s="2">
        <f t="shared" si="27"/>
        <v>9.4139797599435159E-4</v>
      </c>
      <c r="AM100" s="2">
        <f t="shared" si="28"/>
        <v>0</v>
      </c>
      <c r="AN100" s="2">
        <f t="shared" si="29"/>
        <v>7.0604848199576375E-4</v>
      </c>
      <c r="AP100" s="6" t="s">
        <v>3805</v>
      </c>
      <c r="AQ100" s="5" t="s">
        <v>4476</v>
      </c>
      <c r="AR100">
        <v>4</v>
      </c>
      <c r="AT100" s="85" t="s">
        <v>3096</v>
      </c>
      <c r="AU100" s="84" t="s">
        <v>3234</v>
      </c>
      <c r="AV100" s="77" t="str">
        <f t="shared" si="23"/>
        <v>05011</v>
      </c>
      <c r="AX100" s="7" t="s">
        <v>186</v>
      </c>
      <c r="BG100" s="1"/>
    </row>
    <row r="101" spans="1:59" hidden="1" outlineLevel="1">
      <c r="A101" s="6" t="s">
        <v>2202</v>
      </c>
      <c r="B101" s="5" t="s">
        <v>4476</v>
      </c>
      <c r="C101" s="1">
        <f t="shared" si="24"/>
        <v>2299</v>
      </c>
      <c r="D101" s="7">
        <f>IF(N101&gt;0, RANK(N101,(N101:P101,Q101:AE101)),0)</f>
        <v>2</v>
      </c>
      <c r="E101" s="7">
        <f>IF(O101&gt;0,RANK(O101,(N101:P101,Q101:AE101)),0)</f>
        <v>1</v>
      </c>
      <c r="F101" s="7">
        <f>IF(P101&gt;0,RANK(P101,(N101:P101,Q101:AE101)),0)</f>
        <v>3</v>
      </c>
      <c r="G101" s="1">
        <f t="shared" si="30"/>
        <v>401</v>
      </c>
      <c r="H101" s="2">
        <f t="shared" si="31"/>
        <v>0.17442366246193997</v>
      </c>
      <c r="I101" s="2"/>
      <c r="J101" s="2">
        <f t="shared" si="25"/>
        <v>0.40843845150065244</v>
      </c>
      <c r="K101" s="2">
        <f t="shared" si="25"/>
        <v>0.58286211396259247</v>
      </c>
      <c r="L101" s="2">
        <f t="shared" si="25"/>
        <v>4.3497172683775558E-3</v>
      </c>
      <c r="M101" s="2">
        <f t="shared" si="26"/>
        <v>4.3497172683774794E-3</v>
      </c>
      <c r="N101" s="1">
        <v>939</v>
      </c>
      <c r="O101" s="1">
        <v>1340</v>
      </c>
      <c r="P101" s="1">
        <v>10</v>
      </c>
      <c r="Q101" s="1">
        <v>5</v>
      </c>
      <c r="R101" s="1">
        <v>4</v>
      </c>
      <c r="S101" s="1">
        <v>1</v>
      </c>
      <c r="AG101" s="7">
        <f>IF(Q101&gt;0,RANK(Q101,(N101:P101,Q101:AE101)),0)</f>
        <v>4</v>
      </c>
      <c r="AH101" s="7">
        <f>IF(R101&gt;0,RANK(R101,(N101:P101,Q101:AE101)),0)</f>
        <v>5</v>
      </c>
      <c r="AI101" s="7">
        <f>IF(T101&gt;0,RANK(T101,(N101:P101,Q101:AE101)),0)</f>
        <v>0</v>
      </c>
      <c r="AJ101" s="7">
        <f>IF(S101&gt;0,RANK(S101,(N101:P101,Q101:AE101)),0)</f>
        <v>6</v>
      </c>
      <c r="AK101" s="2">
        <f t="shared" si="27"/>
        <v>2.1748586341887779E-3</v>
      </c>
      <c r="AL101" s="2">
        <f t="shared" si="27"/>
        <v>1.7398869073510222E-3</v>
      </c>
      <c r="AM101" s="2">
        <f t="shared" si="28"/>
        <v>0</v>
      </c>
      <c r="AN101" s="2">
        <f t="shared" si="29"/>
        <v>4.3497172683775554E-4</v>
      </c>
      <c r="AP101" s="6" t="s">
        <v>2202</v>
      </c>
      <c r="AQ101" s="5" t="s">
        <v>4476</v>
      </c>
      <c r="AR101">
        <v>4</v>
      </c>
      <c r="AT101" s="85" t="s">
        <v>3096</v>
      </c>
      <c r="AU101" s="84" t="s">
        <v>3235</v>
      </c>
      <c r="AV101" s="77" t="str">
        <f t="shared" si="23"/>
        <v>05013</v>
      </c>
      <c r="AX101" s="7" t="s">
        <v>186</v>
      </c>
      <c r="BG101" s="1"/>
    </row>
    <row r="102" spans="1:59" hidden="1" outlineLevel="1">
      <c r="A102" s="6" t="s">
        <v>4711</v>
      </c>
      <c r="B102" s="5" t="s">
        <v>4476</v>
      </c>
      <c r="C102" s="1">
        <f t="shared" si="24"/>
        <v>10481</v>
      </c>
      <c r="D102" s="7">
        <f>IF(N102&gt;0, RANK(N102,(N102:P102,Q102:AE102)),0)</f>
        <v>2</v>
      </c>
      <c r="E102" s="7">
        <f>IF(O102&gt;0,RANK(O102,(N102:P102,Q102:AE102)),0)</f>
        <v>1</v>
      </c>
      <c r="F102" s="7">
        <f>IF(P102&gt;0,RANK(P102,(N102:P102,Q102:AE102)),0)</f>
        <v>3</v>
      </c>
      <c r="G102" s="1">
        <f t="shared" si="30"/>
        <v>2023</v>
      </c>
      <c r="H102" s="2">
        <f t="shared" si="31"/>
        <v>0.1930159335941227</v>
      </c>
      <c r="I102" s="2"/>
      <c r="J102" s="2">
        <f t="shared" si="25"/>
        <v>0.39700410266195973</v>
      </c>
      <c r="K102" s="2">
        <f t="shared" si="25"/>
        <v>0.59002003625608246</v>
      </c>
      <c r="L102" s="2">
        <f t="shared" si="25"/>
        <v>7.2512164869764336E-3</v>
      </c>
      <c r="M102" s="2">
        <f t="shared" si="26"/>
        <v>5.7246445949813733E-3</v>
      </c>
      <c r="N102" s="1">
        <v>4161</v>
      </c>
      <c r="O102" s="1">
        <v>6184</v>
      </c>
      <c r="P102" s="1">
        <v>76</v>
      </c>
      <c r="Q102" s="1">
        <v>22</v>
      </c>
      <c r="R102" s="1">
        <v>18</v>
      </c>
      <c r="S102" s="1">
        <v>20</v>
      </c>
      <c r="AG102" s="7">
        <f>IF(Q102&gt;0,RANK(Q102,(N102:P102,Q102:AE102)),0)</f>
        <v>4</v>
      </c>
      <c r="AH102" s="7">
        <f>IF(R102&gt;0,RANK(R102,(N102:P102,Q102:AE102)),0)</f>
        <v>6</v>
      </c>
      <c r="AI102" s="7">
        <f>IF(T102&gt;0,RANK(T102,(N102:P102,Q102:AE102)),0)</f>
        <v>0</v>
      </c>
      <c r="AJ102" s="7">
        <f>IF(S102&gt;0,RANK(S102,(N102:P102,Q102:AE102)),0)</f>
        <v>5</v>
      </c>
      <c r="AK102" s="2">
        <f t="shared" si="27"/>
        <v>2.0990363514931782E-3</v>
      </c>
      <c r="AL102" s="2">
        <f t="shared" si="27"/>
        <v>1.7173933784944185E-3</v>
      </c>
      <c r="AM102" s="2">
        <f t="shared" si="28"/>
        <v>0</v>
      </c>
      <c r="AN102" s="2">
        <f t="shared" si="29"/>
        <v>1.9082148649937983E-3</v>
      </c>
      <c r="AP102" s="6" t="s">
        <v>4711</v>
      </c>
      <c r="AQ102" s="5" t="s">
        <v>4476</v>
      </c>
      <c r="AR102">
        <v>3</v>
      </c>
      <c r="AT102" s="85" t="s">
        <v>3096</v>
      </c>
      <c r="AU102" s="84" t="s">
        <v>4670</v>
      </c>
      <c r="AV102" s="77" t="str">
        <f t="shared" si="23"/>
        <v>05015</v>
      </c>
      <c r="AX102" s="7" t="s">
        <v>186</v>
      </c>
      <c r="BG102" s="1"/>
    </row>
    <row r="103" spans="1:59" hidden="1" outlineLevel="1">
      <c r="A103" s="6" t="s">
        <v>3013</v>
      </c>
      <c r="B103" s="5" t="s">
        <v>4476</v>
      </c>
      <c r="C103" s="1">
        <f t="shared" si="24"/>
        <v>4757</v>
      </c>
      <c r="D103" s="7">
        <f>IF(N103&gt;0, RANK(N103,(N103:P103,Q103:AE103)),0)</f>
        <v>1</v>
      </c>
      <c r="E103" s="7">
        <f>IF(O103&gt;0,RANK(O103,(N103:P103,Q103:AE103)),0)</f>
        <v>2</v>
      </c>
      <c r="F103" s="7">
        <f>IF(P103&gt;0,RANK(P103,(N103:P103,Q103:AE103)),0)</f>
        <v>3</v>
      </c>
      <c r="G103" s="1">
        <f t="shared" si="30"/>
        <v>1268</v>
      </c>
      <c r="H103" s="2">
        <f t="shared" si="31"/>
        <v>0.26655455118772337</v>
      </c>
      <c r="I103" s="2"/>
      <c r="J103" s="2">
        <f t="shared" si="25"/>
        <v>0.62917805339499688</v>
      </c>
      <c r="K103" s="2">
        <f t="shared" si="25"/>
        <v>0.36262350220727352</v>
      </c>
      <c r="L103" s="2">
        <f t="shared" si="25"/>
        <v>4.8349800294303132E-3</v>
      </c>
      <c r="M103" s="2">
        <f t="shared" si="26"/>
        <v>3.3634643682992852E-3</v>
      </c>
      <c r="N103" s="1">
        <v>2993</v>
      </c>
      <c r="O103" s="1">
        <v>1725</v>
      </c>
      <c r="P103" s="1">
        <v>23</v>
      </c>
      <c r="Q103" s="1">
        <v>4</v>
      </c>
      <c r="R103" s="1">
        <v>5</v>
      </c>
      <c r="S103" s="1">
        <v>7</v>
      </c>
      <c r="AG103" s="7">
        <f>IF(Q103&gt;0,RANK(Q103,(N103:P103,Q103:AE103)),0)</f>
        <v>6</v>
      </c>
      <c r="AH103" s="7">
        <f>IF(R103&gt;0,RANK(R103,(N103:P103,Q103:AE103)),0)</f>
        <v>5</v>
      </c>
      <c r="AI103" s="7">
        <f>IF(T103&gt;0,RANK(T103,(N103:P103,Q103:AE103)),0)</f>
        <v>0</v>
      </c>
      <c r="AJ103" s="7">
        <f>IF(S103&gt;0,RANK(S103,(N103:P103,Q103:AE103)),0)</f>
        <v>4</v>
      </c>
      <c r="AK103" s="2">
        <f t="shared" si="27"/>
        <v>8.4086609207483713E-4</v>
      </c>
      <c r="AL103" s="2">
        <f t="shared" si="27"/>
        <v>1.0510826150935463E-3</v>
      </c>
      <c r="AM103" s="2">
        <f t="shared" si="28"/>
        <v>0</v>
      </c>
      <c r="AN103" s="2">
        <f t="shared" si="29"/>
        <v>1.4715156611309649E-3</v>
      </c>
      <c r="AP103" s="6" t="s">
        <v>3013</v>
      </c>
      <c r="AQ103" s="5" t="s">
        <v>4476</v>
      </c>
      <c r="AR103">
        <v>4</v>
      </c>
      <c r="AT103" s="85" t="s">
        <v>3096</v>
      </c>
      <c r="AU103" s="84" t="s">
        <v>4671</v>
      </c>
      <c r="AV103" s="77" t="str">
        <f t="shared" si="23"/>
        <v>05017</v>
      </c>
      <c r="AX103" s="7" t="s">
        <v>186</v>
      </c>
      <c r="BG103" s="1"/>
    </row>
    <row r="104" spans="1:59" hidden="1" outlineLevel="1">
      <c r="A104" s="6" t="s">
        <v>2858</v>
      </c>
      <c r="B104" s="5" t="s">
        <v>4476</v>
      </c>
      <c r="C104" s="1">
        <f t="shared" si="24"/>
        <v>9211</v>
      </c>
      <c r="D104" s="7">
        <f>IF(N104&gt;0, RANK(N104,(N104:P104,Q104:AE104)),0)</f>
        <v>1</v>
      </c>
      <c r="E104" s="7">
        <f>IF(O104&gt;0,RANK(O104,(N104:P104,Q104:AE104)),0)</f>
        <v>2</v>
      </c>
      <c r="F104" s="7">
        <f>IF(P104&gt;0,RANK(P104,(N104:P104,Q104:AE104)),0)</f>
        <v>3</v>
      </c>
      <c r="G104" s="1">
        <f t="shared" si="30"/>
        <v>846</v>
      </c>
      <c r="H104" s="2">
        <f t="shared" si="31"/>
        <v>9.1846705026598627E-2</v>
      </c>
      <c r="I104" s="2"/>
      <c r="J104" s="2">
        <f t="shared" si="25"/>
        <v>0.5417435674736728</v>
      </c>
      <c r="K104" s="2">
        <f t="shared" si="25"/>
        <v>0.44989686244707416</v>
      </c>
      <c r="L104" s="2">
        <f t="shared" si="25"/>
        <v>4.9940288785148192E-3</v>
      </c>
      <c r="M104" s="2">
        <f t="shared" si="26"/>
        <v>3.3655412007382122E-3</v>
      </c>
      <c r="N104" s="1">
        <v>4990</v>
      </c>
      <c r="O104" s="1">
        <v>4144</v>
      </c>
      <c r="P104" s="1">
        <v>46</v>
      </c>
      <c r="Q104" s="1">
        <v>10</v>
      </c>
      <c r="R104" s="1">
        <v>8</v>
      </c>
      <c r="S104" s="1">
        <v>13</v>
      </c>
      <c r="AG104" s="7">
        <f>IF(Q104&gt;0,RANK(Q104,(N104:P104,Q104:AE104)),0)</f>
        <v>5</v>
      </c>
      <c r="AH104" s="7">
        <f>IF(R104&gt;0,RANK(R104,(N104:P104,Q104:AE104)),0)</f>
        <v>6</v>
      </c>
      <c r="AI104" s="7">
        <f>IF(T104&gt;0,RANK(T104,(N104:P104,Q104:AE104)),0)</f>
        <v>0</v>
      </c>
      <c r="AJ104" s="7">
        <f>IF(S104&gt;0,RANK(S104,(N104:P104,Q104:AE104)),0)</f>
        <v>4</v>
      </c>
      <c r="AK104" s="2">
        <f t="shared" si="27"/>
        <v>1.0856584518510477E-3</v>
      </c>
      <c r="AL104" s="2">
        <f t="shared" si="27"/>
        <v>8.6852676148083813E-4</v>
      </c>
      <c r="AM104" s="2">
        <f t="shared" si="28"/>
        <v>0</v>
      </c>
      <c r="AN104" s="2">
        <f t="shared" si="29"/>
        <v>1.411355987406362E-3</v>
      </c>
      <c r="AP104" s="6" t="s">
        <v>2858</v>
      </c>
      <c r="AQ104" s="5" t="s">
        <v>4476</v>
      </c>
      <c r="AR104">
        <v>4</v>
      </c>
      <c r="AT104" s="85" t="s">
        <v>3096</v>
      </c>
      <c r="AU104" s="84" t="s">
        <v>4672</v>
      </c>
      <c r="AV104" s="77" t="str">
        <f t="shared" si="23"/>
        <v>05019</v>
      </c>
      <c r="AX104" s="7" t="s">
        <v>186</v>
      </c>
      <c r="BG104" s="1"/>
    </row>
    <row r="105" spans="1:59" hidden="1" outlineLevel="1">
      <c r="A105" s="6" t="s">
        <v>1408</v>
      </c>
      <c r="B105" s="5" t="s">
        <v>4476</v>
      </c>
      <c r="C105" s="1">
        <f t="shared" si="24"/>
        <v>6096</v>
      </c>
      <c r="D105" s="7">
        <f>IF(N105&gt;0, RANK(N105,(N105:P105,Q105:AE105)),0)</f>
        <v>1</v>
      </c>
      <c r="E105" s="7">
        <f>IF(O105&gt;0,RANK(O105,(N105:P105,Q105:AE105)),0)</f>
        <v>2</v>
      </c>
      <c r="F105" s="7">
        <f>IF(P105&gt;0,RANK(P105,(N105:P105,Q105:AE105)),0)</f>
        <v>3</v>
      </c>
      <c r="G105" s="1">
        <f t="shared" si="30"/>
        <v>505</v>
      </c>
      <c r="H105" s="2">
        <f t="shared" si="31"/>
        <v>8.2841207349081361E-2</v>
      </c>
      <c r="I105" s="2"/>
      <c r="J105" s="2">
        <f t="shared" si="25"/>
        <v>0.53543307086614178</v>
      </c>
      <c r="K105" s="2">
        <f t="shared" si="25"/>
        <v>0.45259186351706038</v>
      </c>
      <c r="L105" s="2">
        <f t="shared" si="25"/>
        <v>7.3818897637795275E-3</v>
      </c>
      <c r="M105" s="2">
        <f t="shared" si="26"/>
        <v>4.5931758530183145E-3</v>
      </c>
      <c r="N105" s="1">
        <v>3264</v>
      </c>
      <c r="O105" s="1">
        <v>2759</v>
      </c>
      <c r="P105" s="1">
        <v>45</v>
      </c>
      <c r="Q105" s="1">
        <v>3</v>
      </c>
      <c r="R105" s="1">
        <v>17</v>
      </c>
      <c r="S105" s="1">
        <v>8</v>
      </c>
      <c r="AG105" s="7">
        <f>IF(Q105&gt;0,RANK(Q105,(N105:P105,Q105:AE105)),0)</f>
        <v>6</v>
      </c>
      <c r="AH105" s="7">
        <f>IF(R105&gt;0,RANK(R105,(N105:P105,Q105:AE105)),0)</f>
        <v>4</v>
      </c>
      <c r="AI105" s="7">
        <f>IF(T105&gt;0,RANK(T105,(N105:P105,Q105:AE105)),0)</f>
        <v>0</v>
      </c>
      <c r="AJ105" s="7">
        <f>IF(S105&gt;0,RANK(S105,(N105:P105,Q105:AE105)),0)</f>
        <v>5</v>
      </c>
      <c r="AK105" s="2">
        <f t="shared" si="27"/>
        <v>4.921259842519685E-4</v>
      </c>
      <c r="AL105" s="2">
        <f t="shared" si="27"/>
        <v>2.7887139107611548E-3</v>
      </c>
      <c r="AM105" s="2">
        <f t="shared" si="28"/>
        <v>0</v>
      </c>
      <c r="AN105" s="2">
        <f t="shared" si="29"/>
        <v>1.3123359580052493E-3</v>
      </c>
      <c r="AP105" s="6" t="s">
        <v>1408</v>
      </c>
      <c r="AQ105" s="5" t="s">
        <v>4476</v>
      </c>
      <c r="AR105">
        <v>1</v>
      </c>
      <c r="AT105" s="85" t="s">
        <v>3096</v>
      </c>
      <c r="AU105" s="84" t="s">
        <v>4350</v>
      </c>
      <c r="AV105" s="77" t="str">
        <f t="shared" si="23"/>
        <v>05021</v>
      </c>
      <c r="AX105" s="7" t="s">
        <v>186</v>
      </c>
      <c r="BG105" s="1"/>
    </row>
    <row r="106" spans="1:59" hidden="1" outlineLevel="1">
      <c r="A106" s="6" t="s">
        <v>2642</v>
      </c>
      <c r="B106" s="5" t="s">
        <v>4476</v>
      </c>
      <c r="C106" s="1">
        <f t="shared" si="24"/>
        <v>11761</v>
      </c>
      <c r="D106" s="7">
        <f>IF(N106&gt;0, RANK(N106,(N106:P106,Q106:AE106)),0)</f>
        <v>2</v>
      </c>
      <c r="E106" s="7">
        <f>IF(O106&gt;0,RANK(O106,(N106:P106,Q106:AE106)),0)</f>
        <v>1</v>
      </c>
      <c r="F106" s="7">
        <f>IF(P106&gt;0,RANK(P106,(N106:P106,Q106:AE106)),0)</f>
        <v>3</v>
      </c>
      <c r="G106" s="1">
        <f t="shared" si="30"/>
        <v>2590</v>
      </c>
      <c r="H106" s="2">
        <f t="shared" si="31"/>
        <v>0.22021936910126691</v>
      </c>
      <c r="I106" s="2"/>
      <c r="J106" s="2">
        <f t="shared" si="25"/>
        <v>0.38406598078394694</v>
      </c>
      <c r="K106" s="2">
        <f t="shared" si="25"/>
        <v>0.60428534988521387</v>
      </c>
      <c r="L106" s="2">
        <f t="shared" si="25"/>
        <v>6.7171158915058241E-3</v>
      </c>
      <c r="M106" s="2">
        <f t="shared" si="26"/>
        <v>4.9315534393333657E-3</v>
      </c>
      <c r="N106" s="1">
        <v>4517</v>
      </c>
      <c r="O106" s="1">
        <v>7107</v>
      </c>
      <c r="P106" s="1">
        <v>79</v>
      </c>
      <c r="Q106" s="1">
        <v>16</v>
      </c>
      <c r="R106" s="1">
        <v>29</v>
      </c>
      <c r="S106" s="1">
        <v>13</v>
      </c>
      <c r="AG106" s="7">
        <f>IF(Q106&gt;0,RANK(Q106,(N106:P106,Q106:AE106)),0)</f>
        <v>5</v>
      </c>
      <c r="AH106" s="7">
        <f>IF(R106&gt;0,RANK(R106,(N106:P106,Q106:AE106)),0)</f>
        <v>4</v>
      </c>
      <c r="AI106" s="7">
        <f>IF(T106&gt;0,RANK(T106,(N106:P106,Q106:AE106)),0)</f>
        <v>0</v>
      </c>
      <c r="AJ106" s="7">
        <f>IF(S106&gt;0,RANK(S106,(N106:P106,Q106:AE106)),0)</f>
        <v>6</v>
      </c>
      <c r="AK106" s="2">
        <f t="shared" si="27"/>
        <v>1.3604285349885215E-3</v>
      </c>
      <c r="AL106" s="2">
        <f t="shared" si="27"/>
        <v>2.465776719666695E-3</v>
      </c>
      <c r="AM106" s="2">
        <f t="shared" si="28"/>
        <v>0</v>
      </c>
      <c r="AN106" s="2">
        <f t="shared" si="29"/>
        <v>1.1053481846781737E-3</v>
      </c>
      <c r="AP106" s="6" t="s">
        <v>2642</v>
      </c>
      <c r="AQ106" s="5" t="s">
        <v>4476</v>
      </c>
      <c r="AR106">
        <v>1</v>
      </c>
      <c r="AT106" s="85" t="s">
        <v>3096</v>
      </c>
      <c r="AU106" s="84" t="s">
        <v>4351</v>
      </c>
      <c r="AV106" s="77" t="str">
        <f t="shared" si="23"/>
        <v>05023</v>
      </c>
      <c r="AX106" s="7" t="s">
        <v>186</v>
      </c>
      <c r="BG106" s="1"/>
    </row>
    <row r="107" spans="1:59" hidden="1" outlineLevel="1">
      <c r="A107" s="6" t="s">
        <v>942</v>
      </c>
      <c r="B107" s="5" t="s">
        <v>4476</v>
      </c>
      <c r="C107" s="1">
        <f t="shared" si="24"/>
        <v>3496</v>
      </c>
      <c r="D107" s="7">
        <f>IF(N107&gt;0, RANK(N107,(N107:P107,Q107:AE107)),0)</f>
        <v>2</v>
      </c>
      <c r="E107" s="7">
        <f>IF(O107&gt;0,RANK(O107,(N107:P107,Q107:AE107)),0)</f>
        <v>1</v>
      </c>
      <c r="F107" s="7">
        <f>IF(P107&gt;0,RANK(P107,(N107:P107,Q107:AE107)),0)</f>
        <v>3</v>
      </c>
      <c r="G107" s="1">
        <f t="shared" si="30"/>
        <v>559</v>
      </c>
      <c r="H107" s="2">
        <f t="shared" si="31"/>
        <v>0.15989702517162471</v>
      </c>
      <c r="I107" s="2"/>
      <c r="J107" s="2">
        <f t="shared" si="25"/>
        <v>0.41475972540045769</v>
      </c>
      <c r="K107" s="2">
        <f t="shared" si="25"/>
        <v>0.57465675057208243</v>
      </c>
      <c r="L107" s="2">
        <f t="shared" si="25"/>
        <v>6.2929061784897022E-3</v>
      </c>
      <c r="M107" s="2">
        <f t="shared" si="26"/>
        <v>4.2906178489701763E-3</v>
      </c>
      <c r="N107" s="1">
        <v>1450</v>
      </c>
      <c r="O107" s="1">
        <v>2009</v>
      </c>
      <c r="P107" s="1">
        <v>22</v>
      </c>
      <c r="Q107" s="1">
        <v>4</v>
      </c>
      <c r="R107" s="1">
        <v>8</v>
      </c>
      <c r="S107" s="1">
        <v>3</v>
      </c>
      <c r="AG107" s="7">
        <f>IF(Q107&gt;0,RANK(Q107,(N107:P107,Q107:AE107)),0)</f>
        <v>5</v>
      </c>
      <c r="AH107" s="7">
        <f>IF(R107&gt;0,RANK(R107,(N107:P107,Q107:AE107)),0)</f>
        <v>4</v>
      </c>
      <c r="AI107" s="7">
        <f>IF(T107&gt;0,RANK(T107,(N107:P107,Q107:AE107)),0)</f>
        <v>0</v>
      </c>
      <c r="AJ107" s="7">
        <f>IF(S107&gt;0,RANK(S107,(N107:P107,Q107:AE107)),0)</f>
        <v>6</v>
      </c>
      <c r="AK107" s="2">
        <f t="shared" si="27"/>
        <v>1.1441647597254005E-3</v>
      </c>
      <c r="AL107" s="2">
        <f t="shared" si="27"/>
        <v>2.2883295194508009E-3</v>
      </c>
      <c r="AM107" s="2">
        <f t="shared" si="28"/>
        <v>0</v>
      </c>
      <c r="AN107" s="2">
        <f t="shared" si="29"/>
        <v>8.5812356979405029E-4</v>
      </c>
      <c r="AP107" s="6" t="s">
        <v>942</v>
      </c>
      <c r="AQ107" s="5" t="s">
        <v>4476</v>
      </c>
      <c r="AR107">
        <v>4</v>
      </c>
      <c r="AT107" s="85" t="s">
        <v>3096</v>
      </c>
      <c r="AU107" s="84" t="s">
        <v>3949</v>
      </c>
      <c r="AV107" s="77" t="str">
        <f t="shared" si="23"/>
        <v>05025</v>
      </c>
      <c r="AX107" s="7" t="s">
        <v>186</v>
      </c>
      <c r="BG107" s="1"/>
    </row>
    <row r="108" spans="1:59" hidden="1" outlineLevel="1">
      <c r="A108" s="6" t="s">
        <v>2432</v>
      </c>
      <c r="B108" s="5" t="s">
        <v>4476</v>
      </c>
      <c r="C108" s="1">
        <f t="shared" si="24"/>
        <v>9909</v>
      </c>
      <c r="D108" s="7">
        <f>IF(N108&gt;0, RANK(N108,(N108:P108,Q108:AE108)),0)</f>
        <v>2</v>
      </c>
      <c r="E108" s="7">
        <f>IF(O108&gt;0,RANK(O108,(N108:P108,Q108:AE108)),0)</f>
        <v>1</v>
      </c>
      <c r="F108" s="7">
        <f>IF(P108&gt;0,RANK(P108,(N108:P108,Q108:AE108)),0)</f>
        <v>3</v>
      </c>
      <c r="G108" s="1">
        <f t="shared" si="30"/>
        <v>1621</v>
      </c>
      <c r="H108" s="2">
        <f t="shared" si="31"/>
        <v>0.16358865677666767</v>
      </c>
      <c r="I108" s="2"/>
      <c r="J108" s="2">
        <f t="shared" si="25"/>
        <v>0.41457261075789686</v>
      </c>
      <c r="K108" s="2">
        <f t="shared" si="25"/>
        <v>0.57816126753456454</v>
      </c>
      <c r="L108" s="2">
        <f t="shared" si="25"/>
        <v>3.9358159249167426E-3</v>
      </c>
      <c r="M108" s="2">
        <f t="shared" si="26"/>
        <v>3.3303057826218549E-3</v>
      </c>
      <c r="N108" s="1">
        <v>4108</v>
      </c>
      <c r="O108" s="1">
        <v>5729</v>
      </c>
      <c r="P108" s="1">
        <v>39</v>
      </c>
      <c r="Q108" s="1">
        <v>9</v>
      </c>
      <c r="R108" s="1">
        <v>7</v>
      </c>
      <c r="S108" s="1">
        <v>17</v>
      </c>
      <c r="AG108" s="7">
        <f>IF(Q108&gt;0,RANK(Q108,(N108:P108,Q108:AE108)),0)</f>
        <v>5</v>
      </c>
      <c r="AH108" s="7">
        <f>IF(R108&gt;0,RANK(R108,(N108:P108,Q108:AE108)),0)</f>
        <v>6</v>
      </c>
      <c r="AI108" s="7">
        <f>IF(T108&gt;0,RANK(T108,(N108:P108,Q108:AE108)),0)</f>
        <v>0</v>
      </c>
      <c r="AJ108" s="7">
        <f>IF(S108&gt;0,RANK(S108,(N108:P108,Q108:AE108)),0)</f>
        <v>4</v>
      </c>
      <c r="AK108" s="2">
        <f t="shared" si="27"/>
        <v>9.0826521344232513E-4</v>
      </c>
      <c r="AL108" s="2">
        <f t="shared" si="27"/>
        <v>7.0642849934403069E-4</v>
      </c>
      <c r="AM108" s="2">
        <f t="shared" si="28"/>
        <v>0</v>
      </c>
      <c r="AN108" s="2">
        <f t="shared" si="29"/>
        <v>1.7156120698355031E-3</v>
      </c>
      <c r="AP108" s="6" t="s">
        <v>2432</v>
      </c>
      <c r="AQ108" s="5" t="s">
        <v>4476</v>
      </c>
      <c r="AR108">
        <v>4</v>
      </c>
      <c r="AT108" s="85" t="s">
        <v>3096</v>
      </c>
      <c r="AU108" s="84" t="s">
        <v>3950</v>
      </c>
      <c r="AV108" s="77" t="str">
        <f t="shared" si="23"/>
        <v>05027</v>
      </c>
      <c r="AX108" s="7" t="s">
        <v>186</v>
      </c>
      <c r="BG108" s="1"/>
    </row>
    <row r="109" spans="1:59" hidden="1" outlineLevel="1">
      <c r="A109" s="6" t="s">
        <v>2912</v>
      </c>
      <c r="B109" s="5" t="s">
        <v>4476</v>
      </c>
      <c r="C109" s="1">
        <f t="shared" si="24"/>
        <v>8084</v>
      </c>
      <c r="D109" s="7">
        <f>IF(N109&gt;0, RANK(N109,(N109:P109,Q109:AE109)),0)</f>
        <v>2</v>
      </c>
      <c r="E109" s="7">
        <f>IF(O109&gt;0,RANK(O109,(N109:P109,Q109:AE109)),0)</f>
        <v>1</v>
      </c>
      <c r="F109" s="7">
        <f>IF(P109&gt;0,RANK(P109,(N109:P109,Q109:AE109)),0)</f>
        <v>3</v>
      </c>
      <c r="G109" s="1">
        <f t="shared" si="30"/>
        <v>27</v>
      </c>
      <c r="H109" s="2">
        <f t="shared" si="31"/>
        <v>3.3399307273626918E-3</v>
      </c>
      <c r="I109" s="2"/>
      <c r="J109" s="2">
        <f t="shared" si="25"/>
        <v>0.49257793171697178</v>
      </c>
      <c r="K109" s="2">
        <f t="shared" si="25"/>
        <v>0.4959178624443345</v>
      </c>
      <c r="L109" s="2">
        <f t="shared" si="25"/>
        <v>6.9272637308263234E-3</v>
      </c>
      <c r="M109" s="2">
        <f t="shared" si="26"/>
        <v>4.5769421078673362E-3</v>
      </c>
      <c r="N109" s="1">
        <v>3982</v>
      </c>
      <c r="O109" s="1">
        <v>4009</v>
      </c>
      <c r="P109" s="1">
        <v>56</v>
      </c>
      <c r="Q109" s="1">
        <v>11</v>
      </c>
      <c r="R109" s="1">
        <v>8</v>
      </c>
      <c r="S109" s="1">
        <v>18</v>
      </c>
      <c r="AG109" s="7">
        <f>IF(Q109&gt;0,RANK(Q109,(N109:P109,Q109:AE109)),0)</f>
        <v>5</v>
      </c>
      <c r="AH109" s="7">
        <f>IF(R109&gt;0,RANK(R109,(N109:P109,Q109:AE109)),0)</f>
        <v>6</v>
      </c>
      <c r="AI109" s="7">
        <f>IF(T109&gt;0,RANK(T109,(N109:P109,Q109:AE109)),0)</f>
        <v>0</v>
      </c>
      <c r="AJ109" s="7">
        <f>IF(S109&gt;0,RANK(S109,(N109:P109,Q109:AE109)),0)</f>
        <v>4</v>
      </c>
      <c r="AK109" s="2">
        <f t="shared" si="27"/>
        <v>1.3607125185551706E-3</v>
      </c>
      <c r="AL109" s="2">
        <f t="shared" si="27"/>
        <v>9.8960910440376061E-4</v>
      </c>
      <c r="AM109" s="2">
        <f t="shared" si="28"/>
        <v>0</v>
      </c>
      <c r="AN109" s="2">
        <f t="shared" si="29"/>
        <v>2.2266204849084609E-3</v>
      </c>
      <c r="AP109" s="6" t="s">
        <v>2912</v>
      </c>
      <c r="AQ109" s="5" t="s">
        <v>4476</v>
      </c>
      <c r="AR109">
        <v>2</v>
      </c>
      <c r="AT109" s="85" t="s">
        <v>3096</v>
      </c>
      <c r="AU109" s="84" t="s">
        <v>3951</v>
      </c>
      <c r="AV109" s="77" t="str">
        <f t="shared" si="23"/>
        <v>05029</v>
      </c>
      <c r="AX109" s="7" t="s">
        <v>186</v>
      </c>
      <c r="BG109" s="1"/>
    </row>
    <row r="110" spans="1:59" hidden="1" outlineLevel="1">
      <c r="A110" s="6" t="s">
        <v>3017</v>
      </c>
      <c r="B110" s="5" t="s">
        <v>4476</v>
      </c>
      <c r="C110" s="1">
        <f t="shared" si="24"/>
        <v>29801</v>
      </c>
      <c r="D110" s="7">
        <f>IF(N110&gt;0, RANK(N110,(N110:P110,Q110:AE110)),0)</f>
        <v>2</v>
      </c>
      <c r="E110" s="7">
        <f>IF(O110&gt;0,RANK(O110,(N110:P110,Q110:AE110)),0)</f>
        <v>1</v>
      </c>
      <c r="F110" s="7">
        <f>IF(P110&gt;0,RANK(P110,(N110:P110,Q110:AE110)),0)</f>
        <v>3</v>
      </c>
      <c r="G110" s="1">
        <f t="shared" si="30"/>
        <v>2153</v>
      </c>
      <c r="H110" s="2">
        <f t="shared" si="31"/>
        <v>7.2245897788664803E-2</v>
      </c>
      <c r="I110" s="2"/>
      <c r="J110" s="2">
        <f t="shared" si="25"/>
        <v>0.45854165967584981</v>
      </c>
      <c r="K110" s="2">
        <f t="shared" si="25"/>
        <v>0.53078755746451456</v>
      </c>
      <c r="L110" s="2">
        <f t="shared" si="25"/>
        <v>6.0065098486627964E-3</v>
      </c>
      <c r="M110" s="2">
        <f t="shared" si="26"/>
        <v>4.6642730109728338E-3</v>
      </c>
      <c r="N110" s="1">
        <v>13665</v>
      </c>
      <c r="O110" s="1">
        <v>15818</v>
      </c>
      <c r="P110" s="1">
        <v>179</v>
      </c>
      <c r="Q110" s="1">
        <v>92</v>
      </c>
      <c r="R110" s="1">
        <v>23</v>
      </c>
      <c r="S110" s="1">
        <v>24</v>
      </c>
      <c r="AG110" s="7">
        <f>IF(Q110&gt;0,RANK(Q110,(N110:P110,Q110:AE110)),0)</f>
        <v>4</v>
      </c>
      <c r="AH110" s="7">
        <f>IF(R110&gt;0,RANK(R110,(N110:P110,Q110:AE110)),0)</f>
        <v>6</v>
      </c>
      <c r="AI110" s="7">
        <f>IF(T110&gt;0,RANK(T110,(N110:P110,Q110:AE110)),0)</f>
        <v>0</v>
      </c>
      <c r="AJ110" s="7">
        <f>IF(S110&gt;0,RANK(S110,(N110:P110,Q110:AE110)),0)</f>
        <v>5</v>
      </c>
      <c r="AK110" s="2">
        <f t="shared" si="27"/>
        <v>3.0871447266870239E-3</v>
      </c>
      <c r="AL110" s="2">
        <f t="shared" si="27"/>
        <v>7.7178618167175598E-4</v>
      </c>
      <c r="AM110" s="2">
        <f t="shared" si="28"/>
        <v>0</v>
      </c>
      <c r="AN110" s="2">
        <f t="shared" si="29"/>
        <v>8.0534210261400628E-4</v>
      </c>
      <c r="AP110" s="6" t="s">
        <v>3017</v>
      </c>
      <c r="AQ110" s="5" t="s">
        <v>4476</v>
      </c>
      <c r="AR110">
        <v>1</v>
      </c>
      <c r="AT110" s="85" t="s">
        <v>3096</v>
      </c>
      <c r="AU110" s="84" t="s">
        <v>3971</v>
      </c>
      <c r="AV110" s="77" t="str">
        <f t="shared" si="23"/>
        <v>05031</v>
      </c>
      <c r="AX110" s="7" t="s">
        <v>186</v>
      </c>
      <c r="BG110" s="1"/>
    </row>
    <row r="111" spans="1:59" hidden="1" outlineLevel="1">
      <c r="A111" s="6" t="s">
        <v>2780</v>
      </c>
      <c r="B111" s="5" t="s">
        <v>4476</v>
      </c>
      <c r="C111" s="1">
        <f t="shared" si="24"/>
        <v>20401</v>
      </c>
      <c r="D111" s="7">
        <f>IF(N111&gt;0, RANK(N111,(N111:P111,Q111:AE111)),0)</f>
        <v>2</v>
      </c>
      <c r="E111" s="7">
        <f>IF(O111&gt;0,RANK(O111,(N111:P111,Q111:AE111)),0)</f>
        <v>1</v>
      </c>
      <c r="F111" s="7">
        <f>IF(P111&gt;0,RANK(P111,(N111:P111,Q111:AE111)),0)</f>
        <v>3</v>
      </c>
      <c r="G111" s="1">
        <f t="shared" si="30"/>
        <v>6627</v>
      </c>
      <c r="H111" s="2">
        <f t="shared" si="31"/>
        <v>0.32483701779324542</v>
      </c>
      <c r="I111" s="2"/>
      <c r="J111" s="2">
        <f t="shared" si="25"/>
        <v>0.33155237488358413</v>
      </c>
      <c r="K111" s="2">
        <f t="shared" si="25"/>
        <v>0.65638939267682961</v>
      </c>
      <c r="L111" s="2">
        <f t="shared" si="25"/>
        <v>7.0094603205725211E-3</v>
      </c>
      <c r="M111" s="2">
        <f t="shared" si="26"/>
        <v>5.0487721190137372E-3</v>
      </c>
      <c r="N111" s="1">
        <v>6764</v>
      </c>
      <c r="O111" s="1">
        <v>13391</v>
      </c>
      <c r="P111" s="1">
        <v>143</v>
      </c>
      <c r="Q111" s="1">
        <v>43</v>
      </c>
      <c r="R111" s="1">
        <v>39</v>
      </c>
      <c r="S111" s="1">
        <v>21</v>
      </c>
      <c r="AG111" s="7">
        <f>IF(Q111&gt;0,RANK(Q111,(N111:P111,Q111:AE111)),0)</f>
        <v>4</v>
      </c>
      <c r="AH111" s="7">
        <f>IF(R111&gt;0,RANK(R111,(N111:P111,Q111:AE111)),0)</f>
        <v>5</v>
      </c>
      <c r="AI111" s="7">
        <f>IF(T111&gt;0,RANK(T111,(N111:P111,Q111:AE111)),0)</f>
        <v>0</v>
      </c>
      <c r="AJ111" s="7">
        <f>IF(S111&gt;0,RANK(S111,(N111:P111,Q111:AE111)),0)</f>
        <v>6</v>
      </c>
      <c r="AK111" s="2">
        <f t="shared" si="27"/>
        <v>2.1077398166756533E-3</v>
      </c>
      <c r="AL111" s="2">
        <f t="shared" si="27"/>
        <v>1.9116709965197785E-3</v>
      </c>
      <c r="AM111" s="2">
        <f t="shared" si="28"/>
        <v>0</v>
      </c>
      <c r="AN111" s="2">
        <f t="shared" si="29"/>
        <v>1.0293613058183423E-3</v>
      </c>
      <c r="AP111" s="6" t="s">
        <v>2780</v>
      </c>
      <c r="AQ111" s="5" t="s">
        <v>4476</v>
      </c>
      <c r="AR111">
        <v>3</v>
      </c>
      <c r="AT111" s="85" t="s">
        <v>3096</v>
      </c>
      <c r="AU111" s="84" t="s">
        <v>3972</v>
      </c>
      <c r="AV111" s="77" t="str">
        <f t="shared" si="23"/>
        <v>05033</v>
      </c>
      <c r="AX111" s="7" t="s">
        <v>186</v>
      </c>
      <c r="BG111" s="1"/>
    </row>
    <row r="112" spans="1:59" hidden="1" outlineLevel="1">
      <c r="A112" s="6" t="s">
        <v>3568</v>
      </c>
      <c r="B112" s="5" t="s">
        <v>4476</v>
      </c>
      <c r="C112" s="1">
        <f t="shared" si="24"/>
        <v>15300</v>
      </c>
      <c r="D112" s="7">
        <f>IF(N112&gt;0, RANK(N112,(N112:P112,Q112:AE112)),0)</f>
        <v>1</v>
      </c>
      <c r="E112" s="7">
        <f>IF(O112&gt;0,RANK(O112,(N112:P112,Q112:AE112)),0)</f>
        <v>2</v>
      </c>
      <c r="F112" s="7">
        <f>IF(P112&gt;0,RANK(P112,(N112:P112,Q112:AE112)),0)</f>
        <v>3</v>
      </c>
      <c r="G112" s="1">
        <f t="shared" si="30"/>
        <v>1347</v>
      </c>
      <c r="H112" s="2">
        <f t="shared" si="31"/>
        <v>8.8039215686274513E-2</v>
      </c>
      <c r="I112" s="2"/>
      <c r="J112" s="2">
        <f t="shared" si="25"/>
        <v>0.54098039215686278</v>
      </c>
      <c r="K112" s="2">
        <f t="shared" si="25"/>
        <v>0.45294117647058824</v>
      </c>
      <c r="L112" s="2">
        <f t="shared" si="25"/>
        <v>3.4640522875816994E-3</v>
      </c>
      <c r="M112" s="2">
        <f t="shared" si="26"/>
        <v>2.6143790849672876E-3</v>
      </c>
      <c r="N112" s="1">
        <v>8277</v>
      </c>
      <c r="O112" s="1">
        <v>6930</v>
      </c>
      <c r="P112" s="1">
        <v>53</v>
      </c>
      <c r="Q112" s="1">
        <v>13</v>
      </c>
      <c r="R112" s="1">
        <v>13</v>
      </c>
      <c r="S112" s="1">
        <v>14</v>
      </c>
      <c r="AG112" s="7">
        <f>IF(Q112&gt;0,RANK(Q112,(N112:P112,Q112:AE112)),0)</f>
        <v>5</v>
      </c>
      <c r="AH112" s="7">
        <f>IF(R112&gt;0,RANK(R112,(N112:P112,Q112:AE112)),0)</f>
        <v>5</v>
      </c>
      <c r="AI112" s="7">
        <f>IF(T112&gt;0,RANK(T112,(N112:P112,Q112:AE112)),0)</f>
        <v>0</v>
      </c>
      <c r="AJ112" s="7">
        <f>IF(S112&gt;0,RANK(S112,(N112:P112,Q112:AE112)),0)</f>
        <v>4</v>
      </c>
      <c r="AK112" s="2">
        <f t="shared" si="27"/>
        <v>8.4967320261437906E-4</v>
      </c>
      <c r="AL112" s="2">
        <f t="shared" si="27"/>
        <v>8.4967320261437906E-4</v>
      </c>
      <c r="AM112" s="2">
        <f t="shared" si="28"/>
        <v>0</v>
      </c>
      <c r="AN112" s="2">
        <f t="shared" si="29"/>
        <v>9.1503267973856207E-4</v>
      </c>
      <c r="AP112" s="6" t="s">
        <v>3568</v>
      </c>
      <c r="AQ112" s="5" t="s">
        <v>4476</v>
      </c>
      <c r="AR112">
        <v>1</v>
      </c>
      <c r="AT112" s="85" t="s">
        <v>3096</v>
      </c>
      <c r="AU112" s="84" t="s">
        <v>3970</v>
      </c>
      <c r="AV112" s="77" t="str">
        <f t="shared" si="23"/>
        <v>05035</v>
      </c>
      <c r="AX112" s="7" t="s">
        <v>186</v>
      </c>
      <c r="BG112" s="1"/>
    </row>
    <row r="113" spans="1:59" hidden="1" outlineLevel="1">
      <c r="A113" s="6" t="s">
        <v>2914</v>
      </c>
      <c r="B113" s="5" t="s">
        <v>4476</v>
      </c>
      <c r="C113" s="1">
        <f t="shared" si="24"/>
        <v>7074</v>
      </c>
      <c r="D113" s="7">
        <f>IF(N113&gt;0, RANK(N113,(N113:P113,Q113:AE113)),0)</f>
        <v>2</v>
      </c>
      <c r="E113" s="7">
        <f>IF(O113&gt;0,RANK(O113,(N113:P113,Q113:AE113)),0)</f>
        <v>1</v>
      </c>
      <c r="F113" s="7">
        <f>IF(P113&gt;0,RANK(P113,(N113:P113,Q113:AE113)),0)</f>
        <v>3</v>
      </c>
      <c r="G113" s="1">
        <f t="shared" si="30"/>
        <v>729</v>
      </c>
      <c r="H113" s="2">
        <f t="shared" si="31"/>
        <v>0.10305343511450382</v>
      </c>
      <c r="I113" s="2"/>
      <c r="J113" s="2">
        <f t="shared" si="25"/>
        <v>0.44317217981340118</v>
      </c>
      <c r="K113" s="2">
        <f t="shared" si="25"/>
        <v>0.546225614927905</v>
      </c>
      <c r="L113" s="2">
        <f t="shared" si="25"/>
        <v>4.6649703138252757E-3</v>
      </c>
      <c r="M113" s="2">
        <f t="shared" si="26"/>
        <v>5.9372349448685441E-3</v>
      </c>
      <c r="N113" s="1">
        <v>3135</v>
      </c>
      <c r="O113" s="1">
        <v>3864</v>
      </c>
      <c r="P113" s="1">
        <v>33</v>
      </c>
      <c r="Q113" s="1">
        <v>10</v>
      </c>
      <c r="R113" s="1">
        <v>15</v>
      </c>
      <c r="S113" s="1">
        <v>17</v>
      </c>
      <c r="AG113" s="7">
        <f>IF(Q113&gt;0,RANK(Q113,(N113:P113,Q113:AE113)),0)</f>
        <v>6</v>
      </c>
      <c r="AH113" s="7">
        <f>IF(R113&gt;0,RANK(R113,(N113:P113,Q113:AE113)),0)</f>
        <v>5</v>
      </c>
      <c r="AI113" s="7">
        <f>IF(T113&gt;0,RANK(T113,(N113:P113,Q113:AE113)),0)</f>
        <v>0</v>
      </c>
      <c r="AJ113" s="7">
        <f>IF(S113&gt;0,RANK(S113,(N113:P113,Q113:AE113)),0)</f>
        <v>4</v>
      </c>
      <c r="AK113" s="2">
        <f t="shared" si="27"/>
        <v>1.4136273678258412E-3</v>
      </c>
      <c r="AL113" s="2">
        <f t="shared" si="27"/>
        <v>2.1204410517387615E-3</v>
      </c>
      <c r="AM113" s="2">
        <f t="shared" si="28"/>
        <v>0</v>
      </c>
      <c r="AN113" s="2">
        <f t="shared" si="29"/>
        <v>2.4031665253039297E-3</v>
      </c>
      <c r="AP113" s="6" t="s">
        <v>2914</v>
      </c>
      <c r="AQ113" s="5" t="s">
        <v>4476</v>
      </c>
      <c r="AR113">
        <v>1</v>
      </c>
      <c r="AT113" s="85" t="s">
        <v>3096</v>
      </c>
      <c r="AU113" s="84" t="s">
        <v>3656</v>
      </c>
      <c r="AV113" s="77" t="str">
        <f t="shared" si="23"/>
        <v>05037</v>
      </c>
      <c r="AX113" s="7" t="s">
        <v>186</v>
      </c>
      <c r="BG113" s="1"/>
    </row>
    <row r="114" spans="1:59" hidden="1" outlineLevel="1">
      <c r="A114" s="6" t="s">
        <v>3708</v>
      </c>
      <c r="B114" s="5" t="s">
        <v>4476</v>
      </c>
      <c r="C114" s="1">
        <f t="shared" si="24"/>
        <v>3388</v>
      </c>
      <c r="D114" s="7">
        <f>IF(N114&gt;0, RANK(N114,(N114:P114,Q114:AE114)),0)</f>
        <v>2</v>
      </c>
      <c r="E114" s="7">
        <f>IF(O114&gt;0,RANK(O114,(N114:P114,Q114:AE114)),0)</f>
        <v>1</v>
      </c>
      <c r="F114" s="7">
        <f>IF(P114&gt;0,RANK(P114,(N114:P114,Q114:AE114)),0)</f>
        <v>3</v>
      </c>
      <c r="G114" s="1">
        <f t="shared" si="30"/>
        <v>29</v>
      </c>
      <c r="H114" s="2">
        <f t="shared" si="31"/>
        <v>8.5596221959858328E-3</v>
      </c>
      <c r="I114" s="2"/>
      <c r="J114" s="2">
        <f t="shared" si="25"/>
        <v>0.493211334120425</v>
      </c>
      <c r="K114" s="2">
        <f t="shared" si="25"/>
        <v>0.50177095631641089</v>
      </c>
      <c r="L114" s="2">
        <f t="shared" si="25"/>
        <v>3.8370720188902006E-3</v>
      </c>
      <c r="M114" s="2">
        <f t="shared" si="26"/>
        <v>1.1806375442739627E-3</v>
      </c>
      <c r="N114" s="1">
        <v>1671</v>
      </c>
      <c r="O114" s="1">
        <v>1700</v>
      </c>
      <c r="P114" s="1">
        <v>13</v>
      </c>
      <c r="Q114" s="1">
        <v>1</v>
      </c>
      <c r="R114" s="1">
        <v>1</v>
      </c>
      <c r="S114" s="1">
        <v>2</v>
      </c>
      <c r="AG114" s="7">
        <f>IF(Q114&gt;0,RANK(Q114,(N114:P114,Q114:AE114)),0)</f>
        <v>5</v>
      </c>
      <c r="AH114" s="7">
        <f>IF(R114&gt;0,RANK(R114,(N114:P114,Q114:AE114)),0)</f>
        <v>5</v>
      </c>
      <c r="AI114" s="7">
        <f>IF(T114&gt;0,RANK(T114,(N114:P114,Q114:AE114)),0)</f>
        <v>0</v>
      </c>
      <c r="AJ114" s="7">
        <f>IF(S114&gt;0,RANK(S114,(N114:P114,Q114:AE114)),0)</f>
        <v>4</v>
      </c>
      <c r="AK114" s="2">
        <f t="shared" si="27"/>
        <v>2.9515938606847696E-4</v>
      </c>
      <c r="AL114" s="2">
        <f t="shared" si="27"/>
        <v>2.9515938606847696E-4</v>
      </c>
      <c r="AM114" s="2">
        <f t="shared" si="28"/>
        <v>0</v>
      </c>
      <c r="AN114" s="2">
        <f t="shared" si="29"/>
        <v>5.9031877213695393E-4</v>
      </c>
      <c r="AP114" s="6" t="s">
        <v>3708</v>
      </c>
      <c r="AQ114" s="5" t="s">
        <v>4476</v>
      </c>
      <c r="AR114">
        <v>4</v>
      </c>
      <c r="AT114" s="85" t="s">
        <v>3096</v>
      </c>
      <c r="AU114" s="84" t="s">
        <v>5210</v>
      </c>
      <c r="AV114" s="77" t="str">
        <f t="shared" si="23"/>
        <v>05039</v>
      </c>
      <c r="AX114" s="7" t="s">
        <v>186</v>
      </c>
      <c r="BG114" s="1"/>
    </row>
    <row r="115" spans="1:59" hidden="1" outlineLevel="1">
      <c r="A115" s="6" t="s">
        <v>2342</v>
      </c>
      <c r="B115" s="5" t="s">
        <v>4476</v>
      </c>
      <c r="C115" s="1">
        <f t="shared" si="24"/>
        <v>4647</v>
      </c>
      <c r="D115" s="7">
        <f>IF(N115&gt;0, RANK(N115,(N115:P115,Q115:AE115)),0)</f>
        <v>1</v>
      </c>
      <c r="E115" s="7">
        <f>IF(O115&gt;0,RANK(O115,(N115:P115,Q115:AE115)),0)</f>
        <v>2</v>
      </c>
      <c r="F115" s="7">
        <f>IF(P115&gt;0,RANK(P115,(N115:P115,Q115:AE115)),0)</f>
        <v>3</v>
      </c>
      <c r="G115" s="1">
        <f t="shared" si="30"/>
        <v>1122</v>
      </c>
      <c r="H115" s="2">
        <f t="shared" si="31"/>
        <v>0.24144609425435765</v>
      </c>
      <c r="I115" s="2"/>
      <c r="J115" s="2">
        <f t="shared" si="25"/>
        <v>0.613514095115128</v>
      </c>
      <c r="K115" s="2">
        <f t="shared" si="25"/>
        <v>0.37206800086077041</v>
      </c>
      <c r="L115" s="2">
        <f t="shared" si="25"/>
        <v>5.3798149343662581E-3</v>
      </c>
      <c r="M115" s="2">
        <f t="shared" si="26"/>
        <v>9.0380890897353329E-3</v>
      </c>
      <c r="N115" s="1">
        <v>2851</v>
      </c>
      <c r="O115" s="1">
        <v>1729</v>
      </c>
      <c r="P115" s="1">
        <v>25</v>
      </c>
      <c r="Q115" s="1">
        <v>6</v>
      </c>
      <c r="R115" s="1">
        <v>17</v>
      </c>
      <c r="S115" s="1">
        <v>19</v>
      </c>
      <c r="AG115" s="7">
        <f>IF(Q115&gt;0,RANK(Q115,(N115:P115,Q115:AE115)),0)</f>
        <v>6</v>
      </c>
      <c r="AH115" s="7">
        <f>IF(R115&gt;0,RANK(R115,(N115:P115,Q115:AE115)),0)</f>
        <v>5</v>
      </c>
      <c r="AI115" s="7">
        <f>IF(T115&gt;0,RANK(T115,(N115:P115,Q115:AE115)),0)</f>
        <v>0</v>
      </c>
      <c r="AJ115" s="7">
        <f>IF(S115&gt;0,RANK(S115,(N115:P115,Q115:AE115)),0)</f>
        <v>4</v>
      </c>
      <c r="AK115" s="2">
        <f t="shared" si="27"/>
        <v>1.2911555842479018E-3</v>
      </c>
      <c r="AL115" s="2">
        <f t="shared" si="27"/>
        <v>3.6582741553690553E-3</v>
      </c>
      <c r="AM115" s="2">
        <f t="shared" si="28"/>
        <v>0</v>
      </c>
      <c r="AN115" s="2">
        <f t="shared" si="29"/>
        <v>4.0886593501183559E-3</v>
      </c>
      <c r="AP115" s="6" t="s">
        <v>2342</v>
      </c>
      <c r="AQ115" s="5" t="s">
        <v>4476</v>
      </c>
      <c r="AR115">
        <v>4</v>
      </c>
      <c r="AT115" s="85" t="s">
        <v>3096</v>
      </c>
      <c r="AU115" s="84" t="s">
        <v>5211</v>
      </c>
      <c r="AV115" s="77" t="str">
        <f t="shared" si="23"/>
        <v>05041</v>
      </c>
      <c r="AX115" s="7" t="s">
        <v>186</v>
      </c>
      <c r="BG115" s="1"/>
    </row>
    <row r="116" spans="1:59" hidden="1" outlineLevel="1">
      <c r="A116" s="6" t="s">
        <v>1720</v>
      </c>
      <c r="B116" s="5" t="s">
        <v>4476</v>
      </c>
      <c r="C116" s="1">
        <f t="shared" si="24"/>
        <v>6249</v>
      </c>
      <c r="D116" s="7">
        <f>IF(N116&gt;0, RANK(N116,(N116:P116,Q116:AE116)),0)</f>
        <v>2</v>
      </c>
      <c r="E116" s="7">
        <f>IF(O116&gt;0,RANK(O116,(N116:P116,Q116:AE116)),0)</f>
        <v>1</v>
      </c>
      <c r="F116" s="7">
        <f>IF(P116&gt;0,RANK(P116,(N116:P116,Q116:AE116)),0)</f>
        <v>3</v>
      </c>
      <c r="G116" s="1">
        <f t="shared" si="30"/>
        <v>310</v>
      </c>
      <c r="H116" s="2">
        <f t="shared" si="31"/>
        <v>4.9607937269963195E-2</v>
      </c>
      <c r="I116" s="2"/>
      <c r="J116" s="2">
        <f t="shared" si="25"/>
        <v>0.47239558329332693</v>
      </c>
      <c r="K116" s="2">
        <f t="shared" si="25"/>
        <v>0.52200352056329014</v>
      </c>
      <c r="L116" s="2">
        <f t="shared" si="25"/>
        <v>3.6805888942230756E-3</v>
      </c>
      <c r="M116" s="2">
        <f t="shared" si="26"/>
        <v>1.9203072491599184E-3</v>
      </c>
      <c r="N116" s="1">
        <v>2952</v>
      </c>
      <c r="O116" s="1">
        <v>3262</v>
      </c>
      <c r="P116" s="1">
        <v>23</v>
      </c>
      <c r="Q116" s="1">
        <v>4</v>
      </c>
      <c r="R116" s="1">
        <v>4</v>
      </c>
      <c r="S116" s="1">
        <v>4</v>
      </c>
      <c r="AG116" s="7">
        <f>IF(Q116&gt;0,RANK(Q116,(N116:P116,Q116:AE116)),0)</f>
        <v>4</v>
      </c>
      <c r="AH116" s="7">
        <f>IF(R116&gt;0,RANK(R116,(N116:P116,Q116:AE116)),0)</f>
        <v>4</v>
      </c>
      <c r="AI116" s="7">
        <f>IF(T116&gt;0,RANK(T116,(N116:P116,Q116:AE116)),0)</f>
        <v>0</v>
      </c>
      <c r="AJ116" s="7">
        <f>IF(S116&gt;0,RANK(S116,(N116:P116,Q116:AE116)),0)</f>
        <v>4</v>
      </c>
      <c r="AK116" s="2">
        <f t="shared" si="27"/>
        <v>6.4010241638662183E-4</v>
      </c>
      <c r="AL116" s="2">
        <f t="shared" si="27"/>
        <v>6.4010241638662183E-4</v>
      </c>
      <c r="AM116" s="2">
        <f t="shared" si="28"/>
        <v>0</v>
      </c>
      <c r="AN116" s="2">
        <f t="shared" si="29"/>
        <v>6.4010241638662183E-4</v>
      </c>
      <c r="AP116" s="6" t="s">
        <v>1720</v>
      </c>
      <c r="AQ116" s="5" t="s">
        <v>4476</v>
      </c>
      <c r="AR116">
        <v>4</v>
      </c>
      <c r="AT116" s="85" t="s">
        <v>3096</v>
      </c>
      <c r="AU116" s="84" t="s">
        <v>5216</v>
      </c>
      <c r="AV116" s="77" t="str">
        <f t="shared" si="23"/>
        <v>05043</v>
      </c>
      <c r="AX116" s="7" t="s">
        <v>186</v>
      </c>
      <c r="BG116" s="1"/>
    </row>
    <row r="117" spans="1:59" hidden="1" outlineLevel="1">
      <c r="A117" s="6" t="s">
        <v>1913</v>
      </c>
      <c r="B117" s="5" t="s">
        <v>4476</v>
      </c>
      <c r="C117" s="1">
        <f t="shared" si="24"/>
        <v>36686</v>
      </c>
      <c r="D117" s="7">
        <f>IF(N117&gt;0, RANK(N117,(N117:P117,Q117:AE117)),0)</f>
        <v>2</v>
      </c>
      <c r="E117" s="7">
        <f>IF(O117&gt;0,RANK(O117,(N117:P117,Q117:AE117)),0)</f>
        <v>1</v>
      </c>
      <c r="F117" s="7">
        <f>IF(P117&gt;0,RANK(P117,(N117:P117,Q117:AE117)),0)</f>
        <v>3</v>
      </c>
      <c r="G117" s="1">
        <f t="shared" si="30"/>
        <v>6976</v>
      </c>
      <c r="H117" s="2">
        <f t="shared" si="31"/>
        <v>0.19015428228752113</v>
      </c>
      <c r="I117" s="2"/>
      <c r="J117" s="2">
        <f t="shared" si="25"/>
        <v>0.39628196042086899</v>
      </c>
      <c r="K117" s="2">
        <f t="shared" si="25"/>
        <v>0.58643624270839012</v>
      </c>
      <c r="L117" s="2">
        <f t="shared" si="25"/>
        <v>6.2966799323992805E-3</v>
      </c>
      <c r="M117" s="2">
        <f t="shared" si="26"/>
        <v>1.0985116938341659E-2</v>
      </c>
      <c r="N117" s="1">
        <v>14538</v>
      </c>
      <c r="O117" s="1">
        <v>21514</v>
      </c>
      <c r="P117" s="1">
        <v>231</v>
      </c>
      <c r="Q117" s="1">
        <v>212</v>
      </c>
      <c r="R117" s="1">
        <v>141</v>
      </c>
      <c r="S117" s="1">
        <v>50</v>
      </c>
      <c r="AG117" s="7">
        <f>IF(Q117&gt;0,RANK(Q117,(N117:P117,Q117:AE117)),0)</f>
        <v>4</v>
      </c>
      <c r="AH117" s="7">
        <f>IF(R117&gt;0,RANK(R117,(N117:P117,Q117:AE117)),0)</f>
        <v>5</v>
      </c>
      <c r="AI117" s="7">
        <f>IF(T117&gt;0,RANK(T117,(N117:P117,Q117:AE117)),0)</f>
        <v>0</v>
      </c>
      <c r="AJ117" s="7">
        <f>IF(S117&gt;0,RANK(S117,(N117:P117,Q117:AE117)),0)</f>
        <v>6</v>
      </c>
      <c r="AK117" s="2">
        <f t="shared" si="27"/>
        <v>5.7787711933707684E-3</v>
      </c>
      <c r="AL117" s="2">
        <f t="shared" si="27"/>
        <v>3.843428010685275E-3</v>
      </c>
      <c r="AM117" s="2">
        <f t="shared" si="28"/>
        <v>0</v>
      </c>
      <c r="AN117" s="2">
        <f t="shared" si="29"/>
        <v>1.3629177342855585E-3</v>
      </c>
      <c r="AP117" s="6" t="s">
        <v>1913</v>
      </c>
      <c r="AQ117" s="5" t="s">
        <v>4476</v>
      </c>
      <c r="AR117">
        <v>2</v>
      </c>
      <c r="AT117" s="85" t="s">
        <v>3096</v>
      </c>
      <c r="AU117" s="84" t="s">
        <v>3961</v>
      </c>
      <c r="AV117" s="77" t="str">
        <f t="shared" si="23"/>
        <v>05045</v>
      </c>
      <c r="AX117" s="7" t="s">
        <v>186</v>
      </c>
      <c r="BG117" s="1"/>
    </row>
    <row r="118" spans="1:59" hidden="1" outlineLevel="1">
      <c r="A118" s="6" t="s">
        <v>3082</v>
      </c>
      <c r="B118" s="5" t="s">
        <v>4476</v>
      </c>
      <c r="C118" s="1">
        <f t="shared" si="24"/>
        <v>7289</v>
      </c>
      <c r="D118" s="7">
        <f>IF(N118&gt;0, RANK(N118,(N118:P118,Q118:AE118)),0)</f>
        <v>2</v>
      </c>
      <c r="E118" s="7">
        <f>IF(O118&gt;0,RANK(O118,(N118:P118,Q118:AE118)),0)</f>
        <v>1</v>
      </c>
      <c r="F118" s="7">
        <f>IF(P118&gt;0,RANK(P118,(N118:P118,Q118:AE118)),0)</f>
        <v>3</v>
      </c>
      <c r="G118" s="1">
        <f t="shared" si="30"/>
        <v>1173</v>
      </c>
      <c r="H118" s="2">
        <f t="shared" si="31"/>
        <v>0.16092742488681575</v>
      </c>
      <c r="I118" s="2"/>
      <c r="J118" s="2">
        <f t="shared" si="25"/>
        <v>0.41267663602688981</v>
      </c>
      <c r="K118" s="2">
        <f t="shared" si="25"/>
        <v>0.57360406091370564</v>
      </c>
      <c r="L118" s="2">
        <f t="shared" si="25"/>
        <v>8.5059678968308402E-3</v>
      </c>
      <c r="M118" s="2">
        <f t="shared" si="26"/>
        <v>5.2133351625736572E-3</v>
      </c>
      <c r="N118" s="1">
        <v>3008</v>
      </c>
      <c r="O118" s="1">
        <v>4181</v>
      </c>
      <c r="P118" s="1">
        <v>62</v>
      </c>
      <c r="Q118" s="1">
        <v>14</v>
      </c>
      <c r="R118" s="1">
        <v>13</v>
      </c>
      <c r="S118" s="1">
        <v>11</v>
      </c>
      <c r="AG118" s="7">
        <f>IF(Q118&gt;0,RANK(Q118,(N118:P118,Q118:AE118)),0)</f>
        <v>4</v>
      </c>
      <c r="AH118" s="7">
        <f>IF(R118&gt;0,RANK(R118,(N118:P118,Q118:AE118)),0)</f>
        <v>5</v>
      </c>
      <c r="AI118" s="7">
        <f>IF(T118&gt;0,RANK(T118,(N118:P118,Q118:AE118)),0)</f>
        <v>0</v>
      </c>
      <c r="AJ118" s="7">
        <f>IF(S118&gt;0,RANK(S118,(N118:P118,Q118:AE118)),0)</f>
        <v>6</v>
      </c>
      <c r="AK118" s="2">
        <f t="shared" si="27"/>
        <v>1.9207024283166415E-3</v>
      </c>
      <c r="AL118" s="2">
        <f t="shared" si="27"/>
        <v>1.7835093977225957E-3</v>
      </c>
      <c r="AM118" s="2">
        <f t="shared" si="28"/>
        <v>0</v>
      </c>
      <c r="AN118" s="2">
        <f t="shared" si="29"/>
        <v>1.5091233365345041E-3</v>
      </c>
      <c r="AP118" s="6" t="s">
        <v>3082</v>
      </c>
      <c r="AQ118" s="5" t="s">
        <v>4476</v>
      </c>
      <c r="AR118">
        <v>3</v>
      </c>
      <c r="AT118" s="85" t="s">
        <v>3096</v>
      </c>
      <c r="AU118" s="84" t="s">
        <v>3267</v>
      </c>
      <c r="AV118" s="77" t="str">
        <f t="shared" si="23"/>
        <v>05047</v>
      </c>
      <c r="AX118" s="7" t="s">
        <v>186</v>
      </c>
      <c r="BG118" s="1"/>
    </row>
    <row r="119" spans="1:59" hidden="1" outlineLevel="1">
      <c r="A119" s="6" t="s">
        <v>1028</v>
      </c>
      <c r="B119" s="5" t="s">
        <v>4476</v>
      </c>
      <c r="C119" s="1">
        <f t="shared" si="24"/>
        <v>4955</v>
      </c>
      <c r="D119" s="7">
        <f>IF(N119&gt;0, RANK(N119,(N119:P119,Q119:AE119)),0)</f>
        <v>2</v>
      </c>
      <c r="E119" s="7">
        <f>IF(O119&gt;0,RANK(O119,(N119:P119,Q119:AE119)),0)</f>
        <v>1</v>
      </c>
      <c r="F119" s="7">
        <f>IF(P119&gt;0,RANK(P119,(N119:P119,Q119:AE119)),0)</f>
        <v>3</v>
      </c>
      <c r="G119" s="1">
        <f t="shared" si="30"/>
        <v>152</v>
      </c>
      <c r="H119" s="2">
        <f t="shared" si="31"/>
        <v>3.0676084762865791E-2</v>
      </c>
      <c r="I119" s="2"/>
      <c r="J119" s="2">
        <f t="shared" si="25"/>
        <v>0.4783047426841574</v>
      </c>
      <c r="K119" s="2">
        <f t="shared" si="25"/>
        <v>0.50898082744702322</v>
      </c>
      <c r="L119" s="2">
        <f t="shared" si="25"/>
        <v>7.265388496468214E-3</v>
      </c>
      <c r="M119" s="2">
        <f t="shared" si="26"/>
        <v>5.4490413723512184E-3</v>
      </c>
      <c r="N119" s="1">
        <v>2370</v>
      </c>
      <c r="O119" s="1">
        <v>2522</v>
      </c>
      <c r="P119" s="1">
        <v>36</v>
      </c>
      <c r="Q119" s="1">
        <v>9</v>
      </c>
      <c r="R119" s="1">
        <v>11</v>
      </c>
      <c r="S119" s="1">
        <v>7</v>
      </c>
      <c r="AG119" s="7">
        <f>IF(Q119&gt;0,RANK(Q119,(N119:P119,Q119:AE119)),0)</f>
        <v>5</v>
      </c>
      <c r="AH119" s="7">
        <f>IF(R119&gt;0,RANK(R119,(N119:P119,Q119:AE119)),0)</f>
        <v>4</v>
      </c>
      <c r="AI119" s="7">
        <f>IF(T119&gt;0,RANK(T119,(N119:P119,Q119:AE119)),0)</f>
        <v>0</v>
      </c>
      <c r="AJ119" s="7">
        <f>IF(S119&gt;0,RANK(S119,(N119:P119,Q119:AE119)),0)</f>
        <v>6</v>
      </c>
      <c r="AK119" s="2">
        <f t="shared" si="27"/>
        <v>1.8163471241170535E-3</v>
      </c>
      <c r="AL119" s="2">
        <f t="shared" si="27"/>
        <v>2.2199798183652874E-3</v>
      </c>
      <c r="AM119" s="2">
        <f t="shared" si="28"/>
        <v>0</v>
      </c>
      <c r="AN119" s="2">
        <f t="shared" si="29"/>
        <v>1.4127144298688194E-3</v>
      </c>
      <c r="AP119" s="6" t="s">
        <v>1028</v>
      </c>
      <c r="AQ119" s="5" t="s">
        <v>4476</v>
      </c>
      <c r="AR119">
        <v>1</v>
      </c>
      <c r="AT119" s="85" t="s">
        <v>3096</v>
      </c>
      <c r="AU119" s="84" t="s">
        <v>4660</v>
      </c>
      <c r="AV119" s="77" t="str">
        <f t="shared" si="23"/>
        <v>05049</v>
      </c>
      <c r="AX119" s="7" t="s">
        <v>186</v>
      </c>
      <c r="BG119" s="1"/>
    </row>
    <row r="120" spans="1:59" hidden="1" outlineLevel="1">
      <c r="A120" s="6" t="s">
        <v>2998</v>
      </c>
      <c r="B120" s="5" t="s">
        <v>4476</v>
      </c>
      <c r="C120" s="1">
        <f t="shared" si="24"/>
        <v>40154</v>
      </c>
      <c r="D120" s="7">
        <f>IF(N120&gt;0, RANK(N120,(N120:P120,Q120:AE120)),0)</f>
        <v>2</v>
      </c>
      <c r="E120" s="7">
        <f>IF(O120&gt;0,RANK(O120,(N120:P120,Q120:AE120)),0)</f>
        <v>1</v>
      </c>
      <c r="F120" s="7">
        <f>IF(P120&gt;0,RANK(P120,(N120:P120,Q120:AE120)),0)</f>
        <v>3</v>
      </c>
      <c r="G120" s="1">
        <f t="shared" si="30"/>
        <v>3694</v>
      </c>
      <c r="H120" s="2">
        <f t="shared" si="31"/>
        <v>9.1995816107984255E-2</v>
      </c>
      <c r="I120" s="2"/>
      <c r="J120" s="2">
        <f t="shared" si="25"/>
        <v>0.44927030930915973</v>
      </c>
      <c r="K120" s="2">
        <f t="shared" si="25"/>
        <v>0.54126612541714403</v>
      </c>
      <c r="L120" s="2">
        <f t="shared" si="25"/>
        <v>4.8812073516959703E-3</v>
      </c>
      <c r="M120" s="2">
        <f t="shared" si="26"/>
        <v>4.5823579220003246E-3</v>
      </c>
      <c r="N120" s="1">
        <v>18040</v>
      </c>
      <c r="O120" s="1">
        <v>21734</v>
      </c>
      <c r="P120" s="1">
        <v>196</v>
      </c>
      <c r="Q120" s="1">
        <v>85</v>
      </c>
      <c r="R120" s="1">
        <v>61</v>
      </c>
      <c r="S120" s="1">
        <v>38</v>
      </c>
      <c r="AG120" s="7">
        <f>IF(Q120&gt;0,RANK(Q120,(N120:P120,Q120:AE120)),0)</f>
        <v>4</v>
      </c>
      <c r="AH120" s="7">
        <f>IF(R120&gt;0,RANK(R120,(N120:P120,Q120:AE120)),0)</f>
        <v>5</v>
      </c>
      <c r="AI120" s="7">
        <f>IF(T120&gt;0,RANK(T120,(N120:P120,Q120:AE120)),0)</f>
        <v>0</v>
      </c>
      <c r="AJ120" s="7">
        <f>IF(S120&gt;0,RANK(S120,(N120:P120,Q120:AE120)),0)</f>
        <v>6</v>
      </c>
      <c r="AK120" s="2">
        <f t="shared" si="27"/>
        <v>2.1168501270110076E-3</v>
      </c>
      <c r="AL120" s="2">
        <f t="shared" si="27"/>
        <v>1.5191512676196643E-3</v>
      </c>
      <c r="AM120" s="2">
        <f t="shared" si="28"/>
        <v>0</v>
      </c>
      <c r="AN120" s="2">
        <f t="shared" si="29"/>
        <v>9.4635652736962689E-4</v>
      </c>
      <c r="AP120" s="6" t="s">
        <v>2998</v>
      </c>
      <c r="AQ120" s="5" t="s">
        <v>4476</v>
      </c>
      <c r="AR120">
        <v>4</v>
      </c>
      <c r="AT120" s="85" t="s">
        <v>3096</v>
      </c>
      <c r="AU120" s="84" t="s">
        <v>4017</v>
      </c>
      <c r="AV120" s="77" t="str">
        <f t="shared" si="23"/>
        <v>05051</v>
      </c>
      <c r="AX120" s="7" t="s">
        <v>186</v>
      </c>
      <c r="BG120" s="1"/>
    </row>
    <row r="121" spans="1:59" hidden="1" outlineLevel="1">
      <c r="A121" s="6" t="s">
        <v>3212</v>
      </c>
      <c r="B121" s="5" t="s">
        <v>4476</v>
      </c>
      <c r="C121" s="1">
        <f t="shared" si="24"/>
        <v>6770</v>
      </c>
      <c r="D121" s="7">
        <f>IF(N121&gt;0, RANK(N121,(N121:P121,Q121:AE121)),0)</f>
        <v>2</v>
      </c>
      <c r="E121" s="7">
        <f>IF(O121&gt;0,RANK(O121,(N121:P121,Q121:AE121)),0)</f>
        <v>1</v>
      </c>
      <c r="F121" s="7">
        <f>IF(P121&gt;0,RANK(P121,(N121:P121,Q121:AE121)),0)</f>
        <v>3</v>
      </c>
      <c r="G121" s="1">
        <f t="shared" si="30"/>
        <v>1681</v>
      </c>
      <c r="H121" s="2">
        <f t="shared" si="31"/>
        <v>0.24830132939438701</v>
      </c>
      <c r="I121" s="2"/>
      <c r="J121" s="2">
        <f t="shared" si="25"/>
        <v>0.37282127031019202</v>
      </c>
      <c r="K121" s="2">
        <f t="shared" si="25"/>
        <v>0.62112259970457906</v>
      </c>
      <c r="L121" s="2">
        <f t="shared" si="25"/>
        <v>3.692762186115214E-3</v>
      </c>
      <c r="M121" s="2">
        <f t="shared" si="26"/>
        <v>2.3633677991136502E-3</v>
      </c>
      <c r="N121" s="1">
        <v>2524</v>
      </c>
      <c r="O121" s="1">
        <v>4205</v>
      </c>
      <c r="P121" s="1">
        <v>25</v>
      </c>
      <c r="Q121" s="1">
        <v>3</v>
      </c>
      <c r="R121" s="1">
        <v>4</v>
      </c>
      <c r="S121" s="1">
        <v>9</v>
      </c>
      <c r="AG121" s="7">
        <f>IF(Q121&gt;0,RANK(Q121,(N121:P121,Q121:AE121)),0)</f>
        <v>6</v>
      </c>
      <c r="AH121" s="7">
        <f>IF(R121&gt;0,RANK(R121,(N121:P121,Q121:AE121)),0)</f>
        <v>5</v>
      </c>
      <c r="AI121" s="7">
        <f>IF(T121&gt;0,RANK(T121,(N121:P121,Q121:AE121)),0)</f>
        <v>0</v>
      </c>
      <c r="AJ121" s="7">
        <f>IF(S121&gt;0,RANK(S121,(N121:P121,Q121:AE121)),0)</f>
        <v>4</v>
      </c>
      <c r="AK121" s="2">
        <f t="shared" si="27"/>
        <v>4.4313146233382572E-4</v>
      </c>
      <c r="AL121" s="2">
        <f t="shared" si="27"/>
        <v>5.9084194977843422E-4</v>
      </c>
      <c r="AM121" s="2">
        <f t="shared" si="28"/>
        <v>0</v>
      </c>
      <c r="AN121" s="2">
        <f t="shared" si="29"/>
        <v>1.3293943870014771E-3</v>
      </c>
      <c r="AP121" s="6" t="s">
        <v>3212</v>
      </c>
      <c r="AQ121" s="5" t="s">
        <v>4476</v>
      </c>
      <c r="AR121">
        <v>4</v>
      </c>
      <c r="AT121" s="85" t="s">
        <v>3096</v>
      </c>
      <c r="AU121" s="84" t="s">
        <v>4018</v>
      </c>
      <c r="AV121" s="77" t="str">
        <f t="shared" si="23"/>
        <v>05053</v>
      </c>
      <c r="AX121" s="7" t="s">
        <v>186</v>
      </c>
      <c r="BG121" s="1"/>
    </row>
    <row r="122" spans="1:59" hidden="1" outlineLevel="1">
      <c r="A122" s="6" t="s">
        <v>1763</v>
      </c>
      <c r="B122" s="5" t="s">
        <v>4476</v>
      </c>
      <c r="C122" s="1">
        <f t="shared" si="24"/>
        <v>13955</v>
      </c>
      <c r="D122" s="7">
        <f>IF(N122&gt;0, RANK(N122,(N122:P122,Q122:AE122)),0)</f>
        <v>2</v>
      </c>
      <c r="E122" s="7">
        <f>IF(O122&gt;0,RANK(O122,(N122:P122,Q122:AE122)),0)</f>
        <v>1</v>
      </c>
      <c r="F122" s="7">
        <f>IF(P122&gt;0,RANK(P122,(N122:P122,Q122:AE122)),0)</f>
        <v>3</v>
      </c>
      <c r="G122" s="1">
        <f t="shared" si="30"/>
        <v>673</v>
      </c>
      <c r="H122" s="2">
        <f t="shared" si="31"/>
        <v>4.8226442135435331E-2</v>
      </c>
      <c r="I122" s="2"/>
      <c r="J122" s="2">
        <f t="shared" si="25"/>
        <v>0.47036904335363666</v>
      </c>
      <c r="K122" s="2">
        <f t="shared" si="25"/>
        <v>0.51859548548907197</v>
      </c>
      <c r="L122" s="2">
        <f t="shared" si="25"/>
        <v>6.3059835184521677E-3</v>
      </c>
      <c r="M122" s="2">
        <f t="shared" si="26"/>
        <v>4.7294876388391423E-3</v>
      </c>
      <c r="N122" s="1">
        <v>6564</v>
      </c>
      <c r="O122" s="1">
        <v>7237</v>
      </c>
      <c r="P122" s="1">
        <v>88</v>
      </c>
      <c r="Q122" s="1">
        <v>26</v>
      </c>
      <c r="R122" s="1">
        <v>10</v>
      </c>
      <c r="S122" s="1">
        <v>30</v>
      </c>
      <c r="AG122" s="7">
        <f>IF(Q122&gt;0,RANK(Q122,(N122:P122,Q122:AE122)),0)</f>
        <v>5</v>
      </c>
      <c r="AH122" s="7">
        <f>IF(R122&gt;0,RANK(R122,(N122:P122,Q122:AE122)),0)</f>
        <v>6</v>
      </c>
      <c r="AI122" s="7">
        <f>IF(T122&gt;0,RANK(T122,(N122:P122,Q122:AE122)),0)</f>
        <v>0</v>
      </c>
      <c r="AJ122" s="7">
        <f>IF(S122&gt;0,RANK(S122,(N122:P122,Q122:AE122)),0)</f>
        <v>4</v>
      </c>
      <c r="AK122" s="2">
        <f t="shared" si="27"/>
        <v>1.8631314940881405E-3</v>
      </c>
      <c r="AL122" s="2">
        <f t="shared" si="27"/>
        <v>7.1658903618774627E-4</v>
      </c>
      <c r="AM122" s="2">
        <f t="shared" si="28"/>
        <v>0</v>
      </c>
      <c r="AN122" s="2">
        <f t="shared" si="29"/>
        <v>2.149767108563239E-3</v>
      </c>
      <c r="AP122" s="6" t="s">
        <v>1763</v>
      </c>
      <c r="AQ122" s="5" t="s">
        <v>4476</v>
      </c>
      <c r="AR122">
        <v>1</v>
      </c>
      <c r="AT122" s="85" t="s">
        <v>3096</v>
      </c>
      <c r="AU122" s="84" t="s">
        <v>4019</v>
      </c>
      <c r="AV122" s="77" t="str">
        <f t="shared" si="23"/>
        <v>05055</v>
      </c>
      <c r="AX122" s="7" t="s">
        <v>186</v>
      </c>
      <c r="BG122" s="1"/>
    </row>
    <row r="123" spans="1:59" hidden="1" outlineLevel="1">
      <c r="A123" s="6" t="s">
        <v>2248</v>
      </c>
      <c r="B123" s="5" t="s">
        <v>4476</v>
      </c>
      <c r="C123" s="1">
        <f t="shared" si="24"/>
        <v>7452</v>
      </c>
      <c r="D123" s="7">
        <f>IF(N123&gt;0, RANK(N123,(N123:P123,Q123:AE123)),0)</f>
        <v>1</v>
      </c>
      <c r="E123" s="7">
        <f>IF(O123&gt;0,RANK(O123,(N123:P123,Q123:AE123)),0)</f>
        <v>2</v>
      </c>
      <c r="F123" s="7">
        <f>IF(P123&gt;0,RANK(P123,(N123:P123,Q123:AE123)),0)</f>
        <v>3</v>
      </c>
      <c r="G123" s="1">
        <f t="shared" si="30"/>
        <v>237</v>
      </c>
      <c r="H123" s="2">
        <f t="shared" si="31"/>
        <v>3.1803542673107893E-2</v>
      </c>
      <c r="I123" s="2"/>
      <c r="J123" s="2">
        <f t="shared" si="25"/>
        <v>0.51221148684916806</v>
      </c>
      <c r="K123" s="2">
        <f t="shared" si="25"/>
        <v>0.48040794417606014</v>
      </c>
      <c r="L123" s="2">
        <f t="shared" si="25"/>
        <v>3.7573805689747721E-3</v>
      </c>
      <c r="M123" s="2">
        <f t="shared" si="26"/>
        <v>3.623188405797023E-3</v>
      </c>
      <c r="N123" s="1">
        <v>3817</v>
      </c>
      <c r="O123" s="1">
        <v>3580</v>
      </c>
      <c r="P123" s="1">
        <v>28</v>
      </c>
      <c r="Q123" s="1">
        <v>3</v>
      </c>
      <c r="R123" s="1">
        <v>15</v>
      </c>
      <c r="S123" s="1">
        <v>9</v>
      </c>
      <c r="AG123" s="7">
        <f>IF(Q123&gt;0,RANK(Q123,(N123:P123,Q123:AE123)),0)</f>
        <v>6</v>
      </c>
      <c r="AH123" s="7">
        <f>IF(R123&gt;0,RANK(R123,(N123:P123,Q123:AE123)),0)</f>
        <v>4</v>
      </c>
      <c r="AI123" s="7">
        <f>IF(T123&gt;0,RANK(T123,(N123:P123,Q123:AE123)),0)</f>
        <v>0</v>
      </c>
      <c r="AJ123" s="7">
        <f>IF(S123&gt;0,RANK(S123,(N123:P123,Q123:AE123)),0)</f>
        <v>5</v>
      </c>
      <c r="AK123" s="2">
        <f t="shared" si="27"/>
        <v>4.0257648953301127E-4</v>
      </c>
      <c r="AL123" s="2">
        <f t="shared" si="27"/>
        <v>2.0128824476650562E-3</v>
      </c>
      <c r="AM123" s="2">
        <f t="shared" si="28"/>
        <v>0</v>
      </c>
      <c r="AN123" s="2">
        <f t="shared" si="29"/>
        <v>1.2077294685990338E-3</v>
      </c>
      <c r="AP123" s="6" t="s">
        <v>2248</v>
      </c>
      <c r="AQ123" s="5" t="s">
        <v>4476</v>
      </c>
      <c r="AR123">
        <v>4</v>
      </c>
      <c r="AT123" s="85" t="s">
        <v>3096</v>
      </c>
      <c r="AU123" s="84" t="s">
        <v>3104</v>
      </c>
      <c r="AV123" s="77" t="str">
        <f t="shared" si="23"/>
        <v>05057</v>
      </c>
      <c r="AX123" s="7" t="s">
        <v>186</v>
      </c>
      <c r="BG123" s="1"/>
    </row>
    <row r="124" spans="1:59" hidden="1" outlineLevel="1">
      <c r="A124" s="6" t="s">
        <v>3368</v>
      </c>
      <c r="B124" s="5" t="s">
        <v>4476</v>
      </c>
      <c r="C124" s="1">
        <f t="shared" si="24"/>
        <v>12065</v>
      </c>
      <c r="D124" s="7">
        <f>IF(N124&gt;0, RANK(N124,(N124:P124,Q124:AE124)),0)</f>
        <v>2</v>
      </c>
      <c r="E124" s="7">
        <f>IF(O124&gt;0,RANK(O124,(N124:P124,Q124:AE124)),0)</f>
        <v>1</v>
      </c>
      <c r="F124" s="7">
        <f>IF(P124&gt;0,RANK(P124,(N124:P124,Q124:AE124)),0)</f>
        <v>3</v>
      </c>
      <c r="G124" s="1">
        <f t="shared" si="30"/>
        <v>59</v>
      </c>
      <c r="H124" s="2">
        <f t="shared" si="31"/>
        <v>4.8901782014090346E-3</v>
      </c>
      <c r="I124" s="2"/>
      <c r="J124" s="2">
        <f t="shared" si="25"/>
        <v>0.4891007045171985</v>
      </c>
      <c r="K124" s="2">
        <f t="shared" si="25"/>
        <v>0.49399088271860753</v>
      </c>
      <c r="L124" s="2">
        <f t="shared" si="25"/>
        <v>1.12722751761293E-2</v>
      </c>
      <c r="M124" s="2">
        <f t="shared" si="26"/>
        <v>5.6361375880647248E-3</v>
      </c>
      <c r="N124" s="1">
        <v>5901</v>
      </c>
      <c r="O124" s="1">
        <v>5960</v>
      </c>
      <c r="P124" s="1">
        <v>136</v>
      </c>
      <c r="Q124" s="1">
        <v>22</v>
      </c>
      <c r="R124" s="1">
        <v>26</v>
      </c>
      <c r="S124" s="1">
        <v>20</v>
      </c>
      <c r="AG124" s="7">
        <f>IF(Q124&gt;0,RANK(Q124,(N124:P124,Q124:AE124)),0)</f>
        <v>5</v>
      </c>
      <c r="AH124" s="7">
        <f>IF(R124&gt;0,RANK(R124,(N124:P124,Q124:AE124)),0)</f>
        <v>4</v>
      </c>
      <c r="AI124" s="7">
        <f>IF(T124&gt;0,RANK(T124,(N124:P124,Q124:AE124)),0)</f>
        <v>0</v>
      </c>
      <c r="AJ124" s="7">
        <f>IF(S124&gt;0,RANK(S124,(N124:P124,Q124:AE124)),0)</f>
        <v>6</v>
      </c>
      <c r="AK124" s="2">
        <f t="shared" si="27"/>
        <v>1.8234562784915044E-3</v>
      </c>
      <c r="AL124" s="2">
        <f t="shared" si="27"/>
        <v>2.1549937836717777E-3</v>
      </c>
      <c r="AM124" s="2">
        <f t="shared" si="28"/>
        <v>0</v>
      </c>
      <c r="AN124" s="2">
        <f t="shared" si="29"/>
        <v>1.6576875259013675E-3</v>
      </c>
      <c r="AP124" s="6" t="s">
        <v>3368</v>
      </c>
      <c r="AQ124" s="5" t="s">
        <v>4476</v>
      </c>
      <c r="AR124">
        <v>4</v>
      </c>
      <c r="AT124" s="85" t="s">
        <v>3096</v>
      </c>
      <c r="AU124" s="84" t="s">
        <v>3439</v>
      </c>
      <c r="AV124" s="77" t="str">
        <f t="shared" si="23"/>
        <v>05059</v>
      </c>
      <c r="AX124" s="7" t="s">
        <v>186</v>
      </c>
      <c r="BG124" s="1"/>
    </row>
    <row r="125" spans="1:59" hidden="1" outlineLevel="1">
      <c r="A125" s="6" t="s">
        <v>5031</v>
      </c>
      <c r="B125" s="5" t="s">
        <v>4476</v>
      </c>
      <c r="C125" s="1">
        <f t="shared" si="24"/>
        <v>4943</v>
      </c>
      <c r="D125" s="7">
        <f>IF(N125&gt;0, RANK(N125,(N125:P125,Q125:AE125)),0)</f>
        <v>2</v>
      </c>
      <c r="E125" s="7">
        <f>IF(O125&gt;0,RANK(O125,(N125:P125,Q125:AE125)),0)</f>
        <v>1</v>
      </c>
      <c r="F125" s="7">
        <f>IF(P125&gt;0,RANK(P125,(N125:P125,Q125:AE125)),0)</f>
        <v>3</v>
      </c>
      <c r="G125" s="1">
        <f t="shared" si="30"/>
        <v>570</v>
      </c>
      <c r="H125" s="2">
        <f t="shared" si="31"/>
        <v>0.11531458628363342</v>
      </c>
      <c r="I125" s="2"/>
      <c r="J125" s="2">
        <f t="shared" si="25"/>
        <v>0.43819542787780702</v>
      </c>
      <c r="K125" s="2">
        <f t="shared" si="25"/>
        <v>0.55351001416144041</v>
      </c>
      <c r="L125" s="2">
        <f t="shared" si="25"/>
        <v>4.4507384179647983E-3</v>
      </c>
      <c r="M125" s="2">
        <f t="shared" si="26"/>
        <v>3.843819542787715E-3</v>
      </c>
      <c r="N125" s="1">
        <v>2166</v>
      </c>
      <c r="O125" s="1">
        <v>2736</v>
      </c>
      <c r="P125" s="1">
        <v>22</v>
      </c>
      <c r="Q125" s="1">
        <v>4</v>
      </c>
      <c r="R125" s="1">
        <v>4</v>
      </c>
      <c r="S125" s="1">
        <v>11</v>
      </c>
      <c r="AG125" s="7">
        <f>IF(Q125&gt;0,RANK(Q125,(N125:P125,Q125:AE125)),0)</f>
        <v>5</v>
      </c>
      <c r="AH125" s="7">
        <f>IF(R125&gt;0,RANK(R125,(N125:P125,Q125:AE125)),0)</f>
        <v>5</v>
      </c>
      <c r="AI125" s="7">
        <f>IF(T125&gt;0,RANK(T125,(N125:P125,Q125:AE125)),0)</f>
        <v>0</v>
      </c>
      <c r="AJ125" s="7">
        <f>IF(S125&gt;0,RANK(S125,(N125:P125,Q125:AE125)),0)</f>
        <v>4</v>
      </c>
      <c r="AK125" s="2">
        <f t="shared" si="27"/>
        <v>8.0922516690269067E-4</v>
      </c>
      <c r="AL125" s="2">
        <f t="shared" si="27"/>
        <v>8.0922516690269067E-4</v>
      </c>
      <c r="AM125" s="2">
        <f t="shared" si="28"/>
        <v>0</v>
      </c>
      <c r="AN125" s="2">
        <f t="shared" si="29"/>
        <v>2.2253692089823991E-3</v>
      </c>
      <c r="AP125" s="6" t="s">
        <v>5031</v>
      </c>
      <c r="AQ125" s="5" t="s">
        <v>4476</v>
      </c>
      <c r="AR125">
        <v>4</v>
      </c>
      <c r="AT125" s="85" t="s">
        <v>3096</v>
      </c>
      <c r="AU125" s="84" t="s">
        <v>3440</v>
      </c>
      <c r="AV125" s="77" t="str">
        <f t="shared" si="23"/>
        <v>05061</v>
      </c>
      <c r="AX125" s="7" t="s">
        <v>186</v>
      </c>
      <c r="BG125" s="1"/>
    </row>
    <row r="126" spans="1:59" hidden="1" outlineLevel="1">
      <c r="A126" s="6" t="s">
        <v>2669</v>
      </c>
      <c r="B126" s="5" t="s">
        <v>4476</v>
      </c>
      <c r="C126" s="1">
        <f t="shared" si="24"/>
        <v>13011</v>
      </c>
      <c r="D126" s="7">
        <f>IF(N126&gt;0, RANK(N126,(N126:P126,Q126:AE126)),0)</f>
        <v>2</v>
      </c>
      <c r="E126" s="7">
        <f>IF(O126&gt;0,RANK(O126,(N126:P126,Q126:AE126)),0)</f>
        <v>1</v>
      </c>
      <c r="F126" s="7">
        <f>IF(P126&gt;0,RANK(P126,(N126:P126,Q126:AE126)),0)</f>
        <v>3</v>
      </c>
      <c r="G126" s="1">
        <f t="shared" si="30"/>
        <v>1987</v>
      </c>
      <c r="H126" s="2">
        <f t="shared" si="31"/>
        <v>0.15271693182691568</v>
      </c>
      <c r="I126" s="2"/>
      <c r="J126" s="2">
        <f t="shared" si="25"/>
        <v>0.41833832910614094</v>
      </c>
      <c r="K126" s="2">
        <f t="shared" si="25"/>
        <v>0.5710552609330567</v>
      </c>
      <c r="L126" s="2">
        <f t="shared" si="25"/>
        <v>5.5337791099838596E-3</v>
      </c>
      <c r="M126" s="2">
        <f t="shared" si="26"/>
        <v>5.0726308508185613E-3</v>
      </c>
      <c r="N126" s="1">
        <v>5443</v>
      </c>
      <c r="O126" s="1">
        <v>7430</v>
      </c>
      <c r="P126" s="1">
        <v>72</v>
      </c>
      <c r="Q126" s="1">
        <v>19</v>
      </c>
      <c r="R126" s="1">
        <v>32</v>
      </c>
      <c r="S126" s="1">
        <v>15</v>
      </c>
      <c r="AG126" s="7">
        <f>IF(Q126&gt;0,RANK(Q126,(N126:P126,Q126:AE126)),0)</f>
        <v>5</v>
      </c>
      <c r="AH126" s="7">
        <f>IF(R126&gt;0,RANK(R126,(N126:P126,Q126:AE126)),0)</f>
        <v>4</v>
      </c>
      <c r="AI126" s="7">
        <f>IF(T126&gt;0,RANK(T126,(N126:P126,Q126:AE126)),0)</f>
        <v>0</v>
      </c>
      <c r="AJ126" s="7">
        <f>IF(S126&gt;0,RANK(S126,(N126:P126,Q126:AE126)),0)</f>
        <v>6</v>
      </c>
      <c r="AK126" s="2">
        <f t="shared" si="27"/>
        <v>1.4603028206901852E-3</v>
      </c>
      <c r="AL126" s="2">
        <f t="shared" si="27"/>
        <v>2.4594573822150486E-3</v>
      </c>
      <c r="AM126" s="2">
        <f t="shared" si="28"/>
        <v>0</v>
      </c>
      <c r="AN126" s="2">
        <f t="shared" si="29"/>
        <v>1.152870647913304E-3</v>
      </c>
      <c r="AP126" s="6" t="s">
        <v>2669</v>
      </c>
      <c r="AQ126" s="5" t="s">
        <v>4476</v>
      </c>
      <c r="AR126">
        <v>1</v>
      </c>
      <c r="AT126" s="85" t="s">
        <v>3096</v>
      </c>
      <c r="AU126" s="84" t="s">
        <v>4160</v>
      </c>
      <c r="AV126" s="77" t="str">
        <f t="shared" si="23"/>
        <v>05063</v>
      </c>
      <c r="AX126" s="7" t="s">
        <v>186</v>
      </c>
      <c r="BG126" s="1"/>
    </row>
    <row r="127" spans="1:59" hidden="1" outlineLevel="1">
      <c r="A127" s="6" t="s">
        <v>1559</v>
      </c>
      <c r="B127" s="5" t="s">
        <v>4476</v>
      </c>
      <c r="C127" s="1">
        <f t="shared" si="24"/>
        <v>5493</v>
      </c>
      <c r="D127" s="7">
        <f>IF(N127&gt;0, RANK(N127,(N127:P127,Q127:AE127)),0)</f>
        <v>2</v>
      </c>
      <c r="E127" s="7">
        <f>IF(O127&gt;0,RANK(O127,(N127:P127,Q127:AE127)),0)</f>
        <v>1</v>
      </c>
      <c r="F127" s="7">
        <f>IF(P127&gt;0,RANK(P127,(N127:P127,Q127:AE127)),0)</f>
        <v>3</v>
      </c>
      <c r="G127" s="1">
        <f t="shared" si="30"/>
        <v>247</v>
      </c>
      <c r="H127" s="2">
        <f t="shared" si="31"/>
        <v>4.4966320771891499E-2</v>
      </c>
      <c r="I127" s="2"/>
      <c r="J127" s="2">
        <f t="shared" ref="J127:L158" si="32">IF($C127=0,"-",N127/$C127)</f>
        <v>0.4707809939923539</v>
      </c>
      <c r="K127" s="2">
        <f t="shared" si="32"/>
        <v>0.5157473147642454</v>
      </c>
      <c r="L127" s="2">
        <f t="shared" si="32"/>
        <v>6.3717458583651921E-3</v>
      </c>
      <c r="M127" s="2">
        <f t="shared" si="26"/>
        <v>7.0999453850354487E-3</v>
      </c>
      <c r="N127" s="1">
        <v>2586</v>
      </c>
      <c r="O127" s="1">
        <v>2833</v>
      </c>
      <c r="P127" s="1">
        <v>35</v>
      </c>
      <c r="Q127" s="1">
        <v>16</v>
      </c>
      <c r="R127" s="1">
        <v>13</v>
      </c>
      <c r="S127" s="1">
        <v>10</v>
      </c>
      <c r="AG127" s="7">
        <f>IF(Q127&gt;0,RANK(Q127,(N127:P127,Q127:AE127)),0)</f>
        <v>4</v>
      </c>
      <c r="AH127" s="7">
        <f>IF(R127&gt;0,RANK(R127,(N127:P127,Q127:AE127)),0)</f>
        <v>5</v>
      </c>
      <c r="AI127" s="7">
        <f>IF(T127&gt;0,RANK(T127,(N127:P127,Q127:AE127)),0)</f>
        <v>0</v>
      </c>
      <c r="AJ127" s="7">
        <f>IF(S127&gt;0,RANK(S127,(N127:P127,Q127:AE127)),0)</f>
        <v>6</v>
      </c>
      <c r="AK127" s="2">
        <f t="shared" ref="AK127:AL158" si="33">IF($C127=0,"-",Q127/$C127)</f>
        <v>2.9127981066812306E-3</v>
      </c>
      <c r="AL127" s="2">
        <f t="shared" si="33"/>
        <v>2.3666484616785E-3</v>
      </c>
      <c r="AM127" s="2">
        <f t="shared" si="28"/>
        <v>0</v>
      </c>
      <c r="AN127" s="2">
        <f t="shared" si="29"/>
        <v>1.8204988166757691E-3</v>
      </c>
      <c r="AP127" s="6" t="s">
        <v>1559</v>
      </c>
      <c r="AQ127" s="5" t="s">
        <v>4476</v>
      </c>
      <c r="AR127">
        <v>1</v>
      </c>
      <c r="AT127" s="85" t="s">
        <v>3096</v>
      </c>
      <c r="AU127" s="84" t="s">
        <v>4002</v>
      </c>
      <c r="AV127" s="77" t="str">
        <f t="shared" si="23"/>
        <v>05065</v>
      </c>
      <c r="AX127" s="7" t="s">
        <v>186</v>
      </c>
      <c r="BG127" s="1"/>
    </row>
    <row r="128" spans="1:59" hidden="1" outlineLevel="1">
      <c r="A128" s="6" t="s">
        <v>1843</v>
      </c>
      <c r="B128" s="5" t="s">
        <v>4476</v>
      </c>
      <c r="C128" s="1">
        <f t="shared" si="24"/>
        <v>6219</v>
      </c>
      <c r="D128" s="7">
        <f>IF(N128&gt;0, RANK(N128,(N128:P128,Q128:AE128)),0)</f>
        <v>1</v>
      </c>
      <c r="E128" s="7">
        <f>IF(O128&gt;0,RANK(O128,(N128:P128,Q128:AE128)),0)</f>
        <v>2</v>
      </c>
      <c r="F128" s="7">
        <f>IF(P128&gt;0,RANK(P128,(N128:P128,Q128:AE128)),0)</f>
        <v>3</v>
      </c>
      <c r="G128" s="1">
        <f t="shared" si="30"/>
        <v>891</v>
      </c>
      <c r="H128" s="2">
        <f t="shared" si="31"/>
        <v>0.14327062228654125</v>
      </c>
      <c r="I128" s="2"/>
      <c r="J128" s="2">
        <f t="shared" si="32"/>
        <v>0.56520340890818455</v>
      </c>
      <c r="K128" s="2">
        <f t="shared" si="32"/>
        <v>0.42193278662164335</v>
      </c>
      <c r="L128" s="2">
        <f t="shared" si="32"/>
        <v>7.879080237980382E-3</v>
      </c>
      <c r="M128" s="2">
        <f t="shared" si="26"/>
        <v>4.9847242321917201E-3</v>
      </c>
      <c r="N128" s="1">
        <v>3515</v>
      </c>
      <c r="O128" s="1">
        <v>2624</v>
      </c>
      <c r="P128" s="1">
        <v>49</v>
      </c>
      <c r="Q128" s="1">
        <v>12</v>
      </c>
      <c r="R128" s="1">
        <v>8</v>
      </c>
      <c r="S128" s="1">
        <v>11</v>
      </c>
      <c r="AG128" s="7">
        <f>IF(Q128&gt;0,RANK(Q128,(N128:P128,Q128:AE128)),0)</f>
        <v>4</v>
      </c>
      <c r="AH128" s="7">
        <f>IF(R128&gt;0,RANK(R128,(N128:P128,Q128:AE128)),0)</f>
        <v>6</v>
      </c>
      <c r="AI128" s="7">
        <f>IF(T128&gt;0,RANK(T128,(N128:P128,Q128:AE128)),0)</f>
        <v>0</v>
      </c>
      <c r="AJ128" s="7">
        <f>IF(S128&gt;0,RANK(S128,(N128:P128,Q128:AE128)),0)</f>
        <v>5</v>
      </c>
      <c r="AK128" s="2">
        <f t="shared" si="33"/>
        <v>1.9295706705258081E-3</v>
      </c>
      <c r="AL128" s="2">
        <f t="shared" si="33"/>
        <v>1.2863804470172053E-3</v>
      </c>
      <c r="AM128" s="2">
        <f t="shared" si="28"/>
        <v>0</v>
      </c>
      <c r="AN128" s="2">
        <f t="shared" si="29"/>
        <v>1.7687731146486573E-3</v>
      </c>
      <c r="AP128" s="6" t="s">
        <v>1843</v>
      </c>
      <c r="AQ128" s="5" t="s">
        <v>4476</v>
      </c>
      <c r="AR128">
        <v>1</v>
      </c>
      <c r="AT128" s="85" t="s">
        <v>3096</v>
      </c>
      <c r="AU128" s="84" t="s">
        <v>4003</v>
      </c>
      <c r="AV128" s="77" t="str">
        <f t="shared" si="23"/>
        <v>05067</v>
      </c>
      <c r="AX128" s="7" t="s">
        <v>186</v>
      </c>
      <c r="BG128" s="1"/>
    </row>
    <row r="129" spans="1:59" hidden="1" outlineLevel="1">
      <c r="A129" s="6" t="s">
        <v>2143</v>
      </c>
      <c r="B129" s="5" t="s">
        <v>4476</v>
      </c>
      <c r="C129" s="1">
        <f t="shared" si="24"/>
        <v>30493</v>
      </c>
      <c r="D129" s="7">
        <f>IF(N129&gt;0, RANK(N129,(N129:P129,Q129:AE129)),0)</f>
        <v>1</v>
      </c>
      <c r="E129" s="7">
        <f>IF(O129&gt;0,RANK(O129,(N129:P129,Q129:AE129)),0)</f>
        <v>2</v>
      </c>
      <c r="F129" s="7">
        <f>IF(P129&gt;0,RANK(P129,(N129:P129,Q129:AE129)),0)</f>
        <v>3</v>
      </c>
      <c r="G129" s="1">
        <f t="shared" si="30"/>
        <v>9457</v>
      </c>
      <c r="H129" s="2">
        <f t="shared" si="31"/>
        <v>0.31013675269734037</v>
      </c>
      <c r="I129" s="2"/>
      <c r="J129" s="2">
        <f t="shared" si="32"/>
        <v>0.64523005279900303</v>
      </c>
      <c r="K129" s="2">
        <f t="shared" si="32"/>
        <v>0.33509330010166266</v>
      </c>
      <c r="L129" s="2">
        <f t="shared" si="32"/>
        <v>1.0756567080969403E-2</v>
      </c>
      <c r="M129" s="2">
        <f t="shared" si="26"/>
        <v>8.9200800183649072E-3</v>
      </c>
      <c r="N129" s="1">
        <v>19675</v>
      </c>
      <c r="O129" s="1">
        <v>10218</v>
      </c>
      <c r="P129" s="1">
        <v>328</v>
      </c>
      <c r="Q129" s="1">
        <v>137</v>
      </c>
      <c r="R129" s="1">
        <v>85</v>
      </c>
      <c r="S129" s="1">
        <v>50</v>
      </c>
      <c r="AG129" s="7">
        <f>IF(Q129&gt;0,RANK(Q129,(N129:P129,Q129:AE129)),0)</f>
        <v>4</v>
      </c>
      <c r="AH129" s="7">
        <f>IF(R129&gt;0,RANK(R129,(N129:P129,Q129:AE129)),0)</f>
        <v>5</v>
      </c>
      <c r="AI129" s="7">
        <f>IF(T129&gt;0,RANK(T129,(N129:P129,Q129:AE129)),0)</f>
        <v>0</v>
      </c>
      <c r="AJ129" s="7">
        <f>IF(S129&gt;0,RANK(S129,(N129:P129,Q129:AE129)),0)</f>
        <v>6</v>
      </c>
      <c r="AK129" s="2">
        <f t="shared" si="33"/>
        <v>4.4928344210146591E-3</v>
      </c>
      <c r="AL129" s="2">
        <f t="shared" si="33"/>
        <v>2.787525005739022E-3</v>
      </c>
      <c r="AM129" s="2">
        <f t="shared" si="28"/>
        <v>0</v>
      </c>
      <c r="AN129" s="2">
        <f t="shared" si="29"/>
        <v>1.6397205916111894E-3</v>
      </c>
      <c r="AP129" s="6" t="s">
        <v>2143</v>
      </c>
      <c r="AQ129" s="5" t="s">
        <v>4476</v>
      </c>
      <c r="AR129">
        <v>4</v>
      </c>
      <c r="AT129" s="85" t="s">
        <v>3096</v>
      </c>
      <c r="AU129" s="84" t="s">
        <v>4004</v>
      </c>
      <c r="AV129" s="77" t="str">
        <f t="shared" si="23"/>
        <v>05069</v>
      </c>
      <c r="AX129" s="7" t="s">
        <v>186</v>
      </c>
      <c r="BG129" s="1"/>
    </row>
    <row r="130" spans="1:59" hidden="1" outlineLevel="1">
      <c r="A130" s="6" t="s">
        <v>2182</v>
      </c>
      <c r="B130" s="5" t="s">
        <v>4476</v>
      </c>
      <c r="C130" s="1">
        <f t="shared" si="24"/>
        <v>8044</v>
      </c>
      <c r="D130" s="7">
        <f>IF(N130&gt;0, RANK(N130,(N130:P130,Q130:AE130)),0)</f>
        <v>2</v>
      </c>
      <c r="E130" s="7">
        <f>IF(O130&gt;0,RANK(O130,(N130:P130,Q130:AE130)),0)</f>
        <v>1</v>
      </c>
      <c r="F130" s="7">
        <f>IF(P130&gt;0,RANK(P130,(N130:P130,Q130:AE130)),0)</f>
        <v>3</v>
      </c>
      <c r="G130" s="1">
        <f t="shared" si="30"/>
        <v>689</v>
      </c>
      <c r="H130" s="2">
        <f t="shared" si="31"/>
        <v>8.5653903530581804E-2</v>
      </c>
      <c r="I130" s="2"/>
      <c r="J130" s="2">
        <f t="shared" si="32"/>
        <v>0.45027349577324716</v>
      </c>
      <c r="K130" s="2">
        <f t="shared" si="32"/>
        <v>0.53592739930382893</v>
      </c>
      <c r="L130" s="2">
        <f t="shared" si="32"/>
        <v>8.5778219791148684E-3</v>
      </c>
      <c r="M130" s="2">
        <f t="shared" si="26"/>
        <v>5.221282943809042E-3</v>
      </c>
      <c r="N130" s="1">
        <v>3622</v>
      </c>
      <c r="O130" s="1">
        <v>4311</v>
      </c>
      <c r="P130" s="1">
        <v>69</v>
      </c>
      <c r="Q130" s="1">
        <v>11</v>
      </c>
      <c r="R130" s="1">
        <v>13</v>
      </c>
      <c r="S130" s="1">
        <v>18</v>
      </c>
      <c r="AG130" s="7">
        <f>IF(Q130&gt;0,RANK(Q130,(N130:P130,Q130:AE130)),0)</f>
        <v>6</v>
      </c>
      <c r="AH130" s="7">
        <f>IF(R130&gt;0,RANK(R130,(N130:P130,Q130:AE130)),0)</f>
        <v>5</v>
      </c>
      <c r="AI130" s="7">
        <f>IF(T130&gt;0,RANK(T130,(N130:P130,Q130:AE130)),0)</f>
        <v>0</v>
      </c>
      <c r="AJ130" s="7">
        <f>IF(S130&gt;0,RANK(S130,(N130:P130,Q130:AE130)),0)</f>
        <v>4</v>
      </c>
      <c r="AK130" s="2">
        <f t="shared" si="33"/>
        <v>1.3674788662357037E-3</v>
      </c>
      <c r="AL130" s="2">
        <f t="shared" si="33"/>
        <v>1.6161113873694678E-3</v>
      </c>
      <c r="AM130" s="2">
        <f t="shared" si="28"/>
        <v>0</v>
      </c>
      <c r="AN130" s="2">
        <f t="shared" si="29"/>
        <v>2.2376926902038788E-3</v>
      </c>
      <c r="AP130" s="6" t="s">
        <v>2182</v>
      </c>
      <c r="AQ130" s="5" t="s">
        <v>4476</v>
      </c>
      <c r="AR130">
        <v>3</v>
      </c>
      <c r="AT130" s="85" t="s">
        <v>3096</v>
      </c>
      <c r="AU130" s="84" t="s">
        <v>5049</v>
      </c>
      <c r="AV130" s="77" t="str">
        <f t="shared" si="23"/>
        <v>05071</v>
      </c>
      <c r="AX130" s="7" t="s">
        <v>186</v>
      </c>
      <c r="BG130" s="1"/>
    </row>
    <row r="131" spans="1:59" hidden="1" outlineLevel="1">
      <c r="A131" s="6" t="s">
        <v>4289</v>
      </c>
      <c r="B131" s="5" t="s">
        <v>4476</v>
      </c>
      <c r="C131" s="1">
        <f t="shared" si="24"/>
        <v>3191</v>
      </c>
      <c r="D131" s="7">
        <f>IF(N131&gt;0, RANK(N131,(N131:P131,Q131:AE131)),0)</f>
        <v>2</v>
      </c>
      <c r="E131" s="7">
        <f>IF(O131&gt;0,RANK(O131,(N131:P131,Q131:AE131)),0)</f>
        <v>1</v>
      </c>
      <c r="F131" s="7">
        <f>IF(P131&gt;0,RANK(P131,(N131:P131,Q131:AE131)),0)</f>
        <v>3</v>
      </c>
      <c r="G131" s="1">
        <f t="shared" si="30"/>
        <v>37</v>
      </c>
      <c r="H131" s="2">
        <f t="shared" si="31"/>
        <v>1.1595111250391726E-2</v>
      </c>
      <c r="I131" s="2"/>
      <c r="J131" s="2">
        <f t="shared" si="32"/>
        <v>0.49106863052334693</v>
      </c>
      <c r="K131" s="2">
        <f t="shared" si="32"/>
        <v>0.50266374177373863</v>
      </c>
      <c r="L131" s="2">
        <f t="shared" si="32"/>
        <v>4.700720777185835E-3</v>
      </c>
      <c r="M131" s="2">
        <f t="shared" si="26"/>
        <v>1.5669069257286117E-3</v>
      </c>
      <c r="N131" s="1">
        <v>1567</v>
      </c>
      <c r="O131" s="1">
        <v>1604</v>
      </c>
      <c r="P131" s="1">
        <v>15</v>
      </c>
      <c r="Q131" s="1">
        <v>4</v>
      </c>
      <c r="R131" s="1">
        <v>1</v>
      </c>
      <c r="S131" s="1">
        <v>0</v>
      </c>
      <c r="AG131" s="7">
        <f>IF(Q131&gt;0,RANK(Q131,(N131:P131,Q131:AE131)),0)</f>
        <v>4</v>
      </c>
      <c r="AH131" s="7">
        <f>IF(R131&gt;0,RANK(R131,(N131:P131,Q131:AE131)),0)</f>
        <v>5</v>
      </c>
      <c r="AI131" s="7">
        <f>IF(T131&gt;0,RANK(T131,(N131:P131,Q131:AE131)),0)</f>
        <v>0</v>
      </c>
      <c r="AJ131" s="7">
        <f>IF(S131&gt;0,RANK(S131,(N131:P131,Q131:AE131)),0)</f>
        <v>0</v>
      </c>
      <c r="AK131" s="2">
        <f t="shared" si="33"/>
        <v>1.2535255405828893E-3</v>
      </c>
      <c r="AL131" s="2">
        <f t="shared" si="33"/>
        <v>3.1338138514572234E-4</v>
      </c>
      <c r="AM131" s="2">
        <f t="shared" si="28"/>
        <v>0</v>
      </c>
      <c r="AN131" s="2">
        <f t="shared" si="29"/>
        <v>0</v>
      </c>
      <c r="AP131" s="6" t="s">
        <v>4289</v>
      </c>
      <c r="AQ131" s="5" t="s">
        <v>4476</v>
      </c>
      <c r="AR131">
        <v>4</v>
      </c>
      <c r="AT131" s="85" t="s">
        <v>3096</v>
      </c>
      <c r="AU131" s="84" t="s">
        <v>4879</v>
      </c>
      <c r="AV131" s="77" t="str">
        <f t="shared" si="23"/>
        <v>05073</v>
      </c>
      <c r="AX131" s="7" t="s">
        <v>186</v>
      </c>
      <c r="BG131" s="1"/>
    </row>
    <row r="132" spans="1:59" hidden="1" outlineLevel="1">
      <c r="A132" s="6" t="s">
        <v>2838</v>
      </c>
      <c r="B132" s="5" t="s">
        <v>4476</v>
      </c>
      <c r="C132" s="1">
        <f t="shared" si="24"/>
        <v>6615</v>
      </c>
      <c r="D132" s="7">
        <f>IF(N132&gt;0, RANK(N132,(N132:P132,Q132:AE132)),0)</f>
        <v>1</v>
      </c>
      <c r="E132" s="7">
        <f>IF(O132&gt;0,RANK(O132,(N132:P132,Q132:AE132)),0)</f>
        <v>2</v>
      </c>
      <c r="F132" s="7">
        <f>IF(P132&gt;0,RANK(P132,(N132:P132,Q132:AE132)),0)</f>
        <v>3</v>
      </c>
      <c r="G132" s="1">
        <f t="shared" si="30"/>
        <v>593</v>
      </c>
      <c r="H132" s="2">
        <f t="shared" si="31"/>
        <v>8.9644746787603924E-2</v>
      </c>
      <c r="I132" s="2"/>
      <c r="J132" s="2">
        <f t="shared" si="32"/>
        <v>0.53575207860922147</v>
      </c>
      <c r="K132" s="2">
        <f t="shared" si="32"/>
        <v>0.44610733182161755</v>
      </c>
      <c r="L132" s="2">
        <f t="shared" si="32"/>
        <v>8.91912320483749E-3</v>
      </c>
      <c r="M132" s="2">
        <f t="shared" si="26"/>
        <v>9.2214663643234909E-3</v>
      </c>
      <c r="N132" s="1">
        <v>3544</v>
      </c>
      <c r="O132" s="1">
        <v>2951</v>
      </c>
      <c r="P132" s="1">
        <v>59</v>
      </c>
      <c r="Q132" s="1">
        <v>23</v>
      </c>
      <c r="R132" s="1">
        <v>20</v>
      </c>
      <c r="S132" s="1">
        <v>18</v>
      </c>
      <c r="AG132" s="7">
        <f>IF(Q132&gt;0,RANK(Q132,(N132:P132,Q132:AE132)),0)</f>
        <v>4</v>
      </c>
      <c r="AH132" s="7">
        <f>IF(R132&gt;0,RANK(R132,(N132:P132,Q132:AE132)),0)</f>
        <v>5</v>
      </c>
      <c r="AI132" s="7">
        <f>IF(T132&gt;0,RANK(T132,(N132:P132,Q132:AE132)),0)</f>
        <v>0</v>
      </c>
      <c r="AJ132" s="7">
        <f>IF(S132&gt;0,RANK(S132,(N132:P132,Q132:AE132)),0)</f>
        <v>6</v>
      </c>
      <c r="AK132" s="2">
        <f t="shared" si="33"/>
        <v>3.4769463340891911E-3</v>
      </c>
      <c r="AL132" s="2">
        <f t="shared" si="33"/>
        <v>3.0234315948601664E-3</v>
      </c>
      <c r="AM132" s="2">
        <f t="shared" si="28"/>
        <v>0</v>
      </c>
      <c r="AN132" s="2">
        <f t="shared" si="29"/>
        <v>2.7210884353741495E-3</v>
      </c>
      <c r="AP132" s="6" t="s">
        <v>2838</v>
      </c>
      <c r="AQ132" s="5" t="s">
        <v>4476</v>
      </c>
      <c r="AR132">
        <v>1</v>
      </c>
      <c r="AT132" s="85" t="s">
        <v>3096</v>
      </c>
      <c r="AU132" s="84" t="s">
        <v>5171</v>
      </c>
      <c r="AV132" s="77" t="str">
        <f t="shared" si="23"/>
        <v>05075</v>
      </c>
      <c r="AX132" s="7" t="s">
        <v>186</v>
      </c>
      <c r="BG132" s="1"/>
    </row>
    <row r="133" spans="1:59" hidden="1" outlineLevel="1">
      <c r="A133" s="6" t="s">
        <v>2839</v>
      </c>
      <c r="B133" s="5" t="s">
        <v>4476</v>
      </c>
      <c r="C133" s="1">
        <f t="shared" si="24"/>
        <v>4080</v>
      </c>
      <c r="D133" s="7">
        <f>IF(N133&gt;0, RANK(N133,(N133:P133,Q133:AE133)),0)</f>
        <v>1</v>
      </c>
      <c r="E133" s="7">
        <f>IF(O133&gt;0,RANK(O133,(N133:P133,Q133:AE133)),0)</f>
        <v>2</v>
      </c>
      <c r="F133" s="7">
        <f>IF(P133&gt;0,RANK(P133,(N133:P133,Q133:AE133)),0)</f>
        <v>3</v>
      </c>
      <c r="G133" s="1">
        <f t="shared" si="30"/>
        <v>1056</v>
      </c>
      <c r="H133" s="2">
        <f t="shared" si="31"/>
        <v>0.25882352941176473</v>
      </c>
      <c r="I133" s="2"/>
      <c r="J133" s="2">
        <f t="shared" si="32"/>
        <v>0.62450980392156863</v>
      </c>
      <c r="K133" s="2">
        <f t="shared" si="32"/>
        <v>0.3656862745098039</v>
      </c>
      <c r="L133" s="2">
        <f t="shared" si="32"/>
        <v>3.9215686274509803E-3</v>
      </c>
      <c r="M133" s="2">
        <f t="shared" si="26"/>
        <v>5.8823529411764913E-3</v>
      </c>
      <c r="N133" s="1">
        <v>2548</v>
      </c>
      <c r="O133" s="1">
        <v>1492</v>
      </c>
      <c r="P133" s="1">
        <v>16</v>
      </c>
      <c r="Q133" s="1">
        <v>10</v>
      </c>
      <c r="R133" s="1">
        <v>6</v>
      </c>
      <c r="S133" s="1">
        <v>8</v>
      </c>
      <c r="AG133" s="7">
        <f>IF(Q133&gt;0,RANK(Q133,(N133:P133,Q133:AE133)),0)</f>
        <v>4</v>
      </c>
      <c r="AH133" s="7">
        <f>IF(R133&gt;0,RANK(R133,(N133:P133,Q133:AE133)),0)</f>
        <v>6</v>
      </c>
      <c r="AI133" s="7">
        <f>IF(T133&gt;0,RANK(T133,(N133:P133,Q133:AE133)),0)</f>
        <v>0</v>
      </c>
      <c r="AJ133" s="7">
        <f>IF(S133&gt;0,RANK(S133,(N133:P133,Q133:AE133)),0)</f>
        <v>5</v>
      </c>
      <c r="AK133" s="2">
        <f t="shared" si="33"/>
        <v>2.4509803921568627E-3</v>
      </c>
      <c r="AL133" s="2">
        <f t="shared" si="33"/>
        <v>1.4705882352941176E-3</v>
      </c>
      <c r="AM133" s="2">
        <f t="shared" si="28"/>
        <v>0</v>
      </c>
      <c r="AN133" s="2">
        <f t="shared" si="29"/>
        <v>1.9607843137254902E-3</v>
      </c>
      <c r="AP133" s="6" t="s">
        <v>2839</v>
      </c>
      <c r="AQ133" s="5" t="s">
        <v>4476</v>
      </c>
      <c r="AR133">
        <v>1</v>
      </c>
      <c r="AT133" s="85" t="s">
        <v>3096</v>
      </c>
      <c r="AU133" s="84" t="s">
        <v>5172</v>
      </c>
      <c r="AV133" s="77" t="str">
        <f t="shared" si="23"/>
        <v>05077</v>
      </c>
      <c r="AX133" s="7" t="s">
        <v>186</v>
      </c>
      <c r="BG133" s="1"/>
    </row>
    <row r="134" spans="1:59" hidden="1" outlineLevel="1">
      <c r="A134" s="6" t="s">
        <v>3867</v>
      </c>
      <c r="B134" s="5" t="s">
        <v>4476</v>
      </c>
      <c r="C134" s="1">
        <f t="shared" si="24"/>
        <v>4109</v>
      </c>
      <c r="D134" s="7">
        <f>IF(N134&gt;0, RANK(N134,(N134:P134,Q134:AE134)),0)</f>
        <v>1</v>
      </c>
      <c r="E134" s="7">
        <f>IF(O134&gt;0,RANK(O134,(N134:P134,Q134:AE134)),0)</f>
        <v>2</v>
      </c>
      <c r="F134" s="7">
        <f>IF(P134&gt;0,RANK(P134,(N134:P134,Q134:AE134)),0)</f>
        <v>3</v>
      </c>
      <c r="G134" s="1">
        <f t="shared" si="30"/>
        <v>228</v>
      </c>
      <c r="H134" s="2">
        <f t="shared" si="31"/>
        <v>5.5487953273302505E-2</v>
      </c>
      <c r="I134" s="2"/>
      <c r="J134" s="2">
        <f t="shared" si="32"/>
        <v>0.52299829642248719</v>
      </c>
      <c r="K134" s="2">
        <f t="shared" si="32"/>
        <v>0.46751034314918472</v>
      </c>
      <c r="L134" s="2">
        <f t="shared" si="32"/>
        <v>6.0842054027743977E-3</v>
      </c>
      <c r="M134" s="2">
        <f t="shared" si="26"/>
        <v>3.4071550255537018E-3</v>
      </c>
      <c r="N134" s="1">
        <v>2149</v>
      </c>
      <c r="O134" s="1">
        <v>1921</v>
      </c>
      <c r="P134" s="1">
        <v>25</v>
      </c>
      <c r="Q134" s="1">
        <v>2</v>
      </c>
      <c r="R134" s="1">
        <v>7</v>
      </c>
      <c r="S134" s="1">
        <v>5</v>
      </c>
      <c r="AG134" s="7">
        <f>IF(Q134&gt;0,RANK(Q134,(N134:P134,Q134:AE134)),0)</f>
        <v>6</v>
      </c>
      <c r="AH134" s="7">
        <f>IF(R134&gt;0,RANK(R134,(N134:P134,Q134:AE134)),0)</f>
        <v>4</v>
      </c>
      <c r="AI134" s="7">
        <f>IF(T134&gt;0,RANK(T134,(N134:P134,Q134:AE134)),0)</f>
        <v>0</v>
      </c>
      <c r="AJ134" s="7">
        <f>IF(S134&gt;0,RANK(S134,(N134:P134,Q134:AE134)),0)</f>
        <v>5</v>
      </c>
      <c r="AK134" s="2">
        <f t="shared" si="33"/>
        <v>4.8673643222195179E-4</v>
      </c>
      <c r="AL134" s="2">
        <f t="shared" si="33"/>
        <v>1.7035775127768314E-3</v>
      </c>
      <c r="AM134" s="2">
        <f t="shared" si="28"/>
        <v>0</v>
      </c>
      <c r="AN134" s="2">
        <f t="shared" si="29"/>
        <v>1.2168410805548796E-3</v>
      </c>
      <c r="AP134" s="6" t="s">
        <v>3867</v>
      </c>
      <c r="AQ134" s="5" t="s">
        <v>4476</v>
      </c>
      <c r="AR134">
        <v>4</v>
      </c>
      <c r="AT134" s="85" t="s">
        <v>3096</v>
      </c>
      <c r="AU134" s="84" t="s">
        <v>4922</v>
      </c>
      <c r="AV134" s="77" t="str">
        <f t="shared" si="23"/>
        <v>05079</v>
      </c>
      <c r="AX134" s="7" t="s">
        <v>186</v>
      </c>
      <c r="BG134" s="1"/>
    </row>
    <row r="135" spans="1:59" hidden="1" outlineLevel="1">
      <c r="A135" s="6" t="s">
        <v>2169</v>
      </c>
      <c r="B135" s="5" t="s">
        <v>4476</v>
      </c>
      <c r="C135" s="1">
        <f t="shared" si="24"/>
        <v>5294</v>
      </c>
      <c r="D135" s="7">
        <f>IF(N135&gt;0, RANK(N135,(N135:P135,Q135:AE135)),0)</f>
        <v>1</v>
      </c>
      <c r="E135" s="7">
        <f>IF(O135&gt;0,RANK(O135,(N135:P135,Q135:AE135)),0)</f>
        <v>2</v>
      </c>
      <c r="F135" s="7">
        <f>IF(P135&gt;0,RANK(P135,(N135:P135,Q135:AE135)),0)</f>
        <v>3</v>
      </c>
      <c r="G135" s="1">
        <f t="shared" si="30"/>
        <v>102</v>
      </c>
      <c r="H135" s="2">
        <f t="shared" si="31"/>
        <v>1.926709482432943E-2</v>
      </c>
      <c r="I135" s="2"/>
      <c r="J135" s="2">
        <f t="shared" si="32"/>
        <v>0.50566679259539105</v>
      </c>
      <c r="K135" s="2">
        <f t="shared" si="32"/>
        <v>0.48639969777106157</v>
      </c>
      <c r="L135" s="2">
        <f t="shared" si="32"/>
        <v>5.477899508877975E-3</v>
      </c>
      <c r="M135" s="2">
        <f t="shared" si="26"/>
        <v>2.4556101246694115E-3</v>
      </c>
      <c r="N135" s="1">
        <v>2677</v>
      </c>
      <c r="O135" s="1">
        <v>2575</v>
      </c>
      <c r="P135" s="1">
        <v>29</v>
      </c>
      <c r="Q135" s="1">
        <v>8</v>
      </c>
      <c r="R135" s="1">
        <v>1</v>
      </c>
      <c r="S135" s="1">
        <v>4</v>
      </c>
      <c r="AG135" s="7">
        <f>IF(Q135&gt;0,RANK(Q135,(N135:P135,Q135:AE135)),0)</f>
        <v>4</v>
      </c>
      <c r="AH135" s="7">
        <f>IF(R135&gt;0,RANK(R135,(N135:P135,Q135:AE135)),0)</f>
        <v>6</v>
      </c>
      <c r="AI135" s="7">
        <f>IF(T135&gt;0,RANK(T135,(N135:P135,Q135:AE135)),0)</f>
        <v>0</v>
      </c>
      <c r="AJ135" s="7">
        <f>IF(S135&gt;0,RANK(S135,(N135:P135,Q135:AE135)),0)</f>
        <v>5</v>
      </c>
      <c r="AK135" s="2">
        <f t="shared" si="33"/>
        <v>1.5111446921042689E-3</v>
      </c>
      <c r="AL135" s="2">
        <f t="shared" si="33"/>
        <v>1.8889308651303362E-4</v>
      </c>
      <c r="AM135" s="2">
        <f t="shared" si="28"/>
        <v>0</v>
      </c>
      <c r="AN135" s="2">
        <f t="shared" si="29"/>
        <v>7.5557234605213447E-4</v>
      </c>
      <c r="AP135" s="6" t="s">
        <v>2169</v>
      </c>
      <c r="AQ135" s="5" t="s">
        <v>4476</v>
      </c>
      <c r="AR135">
        <v>4</v>
      </c>
      <c r="AT135" s="85" t="s">
        <v>3096</v>
      </c>
      <c r="AU135" s="84" t="s">
        <v>4173</v>
      </c>
      <c r="AV135" s="77" t="str">
        <f t="shared" si="23"/>
        <v>05081</v>
      </c>
      <c r="AX135" s="7" t="s">
        <v>186</v>
      </c>
      <c r="BG135" s="1"/>
    </row>
    <row r="136" spans="1:59" hidden="1" outlineLevel="1">
      <c r="A136" s="6" t="s">
        <v>4194</v>
      </c>
      <c r="B136" s="5" t="s">
        <v>4476</v>
      </c>
      <c r="C136" s="1">
        <f t="shared" si="24"/>
        <v>8551</v>
      </c>
      <c r="D136" s="7">
        <f>IF(N136&gt;0, RANK(N136,(N136:P136,Q136:AE136)),0)</f>
        <v>2</v>
      </c>
      <c r="E136" s="7">
        <f>IF(O136&gt;0,RANK(O136,(N136:P136,Q136:AE136)),0)</f>
        <v>1</v>
      </c>
      <c r="F136" s="7">
        <f>IF(P136&gt;0,RANK(P136,(N136:P136,Q136:AE136)),0)</f>
        <v>3</v>
      </c>
      <c r="G136" s="1">
        <f t="shared" si="30"/>
        <v>1715</v>
      </c>
      <c r="H136" s="2">
        <f t="shared" si="31"/>
        <v>0.20056133785522162</v>
      </c>
      <c r="I136" s="2"/>
      <c r="J136" s="2">
        <f t="shared" si="32"/>
        <v>0.39305344404163256</v>
      </c>
      <c r="K136" s="2">
        <f t="shared" si="32"/>
        <v>0.59361478189685413</v>
      </c>
      <c r="L136" s="2">
        <f t="shared" si="32"/>
        <v>7.8353408958016599E-3</v>
      </c>
      <c r="M136" s="2">
        <f t="shared" si="26"/>
        <v>5.496433165711653E-3</v>
      </c>
      <c r="N136" s="1">
        <v>3361</v>
      </c>
      <c r="O136" s="1">
        <v>5076</v>
      </c>
      <c r="P136" s="1">
        <v>67</v>
      </c>
      <c r="Q136" s="1">
        <v>12</v>
      </c>
      <c r="R136" s="1">
        <v>15</v>
      </c>
      <c r="S136" s="1">
        <v>20</v>
      </c>
      <c r="AG136" s="7">
        <f>IF(Q136&gt;0,RANK(Q136,(N136:P136,Q136:AE136)),0)</f>
        <v>6</v>
      </c>
      <c r="AH136" s="7">
        <f>IF(R136&gt;0,RANK(R136,(N136:P136,Q136:AE136)),0)</f>
        <v>5</v>
      </c>
      <c r="AI136" s="7">
        <f>IF(T136&gt;0,RANK(T136,(N136:P136,Q136:AE136)),0)</f>
        <v>0</v>
      </c>
      <c r="AJ136" s="7">
        <f>IF(S136&gt;0,RANK(S136,(N136:P136,Q136:AE136)),0)</f>
        <v>4</v>
      </c>
      <c r="AK136" s="2">
        <f t="shared" si="33"/>
        <v>1.4033446380540288E-3</v>
      </c>
      <c r="AL136" s="2">
        <f t="shared" si="33"/>
        <v>1.754180797567536E-3</v>
      </c>
      <c r="AM136" s="2">
        <f t="shared" si="28"/>
        <v>0</v>
      </c>
      <c r="AN136" s="2">
        <f t="shared" si="29"/>
        <v>2.3389077300900478E-3</v>
      </c>
      <c r="AP136" s="6" t="s">
        <v>4194</v>
      </c>
      <c r="AQ136" s="5" t="s">
        <v>4476</v>
      </c>
      <c r="AR136">
        <v>4</v>
      </c>
      <c r="AT136" s="85" t="s">
        <v>3096</v>
      </c>
      <c r="AU136" s="84" t="s">
        <v>4372</v>
      </c>
      <c r="AV136" s="77" t="str">
        <f t="shared" si="23"/>
        <v>05083</v>
      </c>
      <c r="AX136" s="7" t="s">
        <v>186</v>
      </c>
      <c r="BG136" s="1"/>
    </row>
    <row r="137" spans="1:59" hidden="1" outlineLevel="1">
      <c r="A137" s="6" t="s">
        <v>403</v>
      </c>
      <c r="B137" s="5" t="s">
        <v>4476</v>
      </c>
      <c r="C137" s="1">
        <f t="shared" si="24"/>
        <v>22030</v>
      </c>
      <c r="D137" s="7">
        <f>IF(N137&gt;0, RANK(N137,(N137:P137,Q137:AE137)),0)</f>
        <v>2</v>
      </c>
      <c r="E137" s="7">
        <f>IF(O137&gt;0,RANK(O137,(N137:P137,Q137:AE137)),0)</f>
        <v>1</v>
      </c>
      <c r="F137" s="7">
        <f>IF(P137&gt;0,RANK(P137,(N137:P137,Q137:AE137)),0)</f>
        <v>3</v>
      </c>
      <c r="G137" s="1">
        <f t="shared" si="30"/>
        <v>6944</v>
      </c>
      <c r="H137" s="2">
        <f t="shared" si="31"/>
        <v>0.31520653654108033</v>
      </c>
      <c r="I137" s="2"/>
      <c r="J137" s="2">
        <f t="shared" si="32"/>
        <v>0.33835678620063547</v>
      </c>
      <c r="K137" s="2">
        <f t="shared" si="32"/>
        <v>0.6535633227417158</v>
      </c>
      <c r="L137" s="2">
        <f t="shared" si="32"/>
        <v>4.448479346345892E-3</v>
      </c>
      <c r="M137" s="2">
        <f t="shared" si="26"/>
        <v>3.6314117113028328E-3</v>
      </c>
      <c r="N137" s="1">
        <v>7454</v>
      </c>
      <c r="O137" s="1">
        <v>14398</v>
      </c>
      <c r="P137" s="1">
        <v>98</v>
      </c>
      <c r="Q137" s="1">
        <v>28</v>
      </c>
      <c r="R137" s="1">
        <v>23</v>
      </c>
      <c r="S137" s="1">
        <v>29</v>
      </c>
      <c r="AG137" s="7">
        <f>IF(Q137&gt;0,RANK(Q137,(N137:P137,Q137:AE137)),0)</f>
        <v>5</v>
      </c>
      <c r="AH137" s="7">
        <f>IF(R137&gt;0,RANK(R137,(N137:P137,Q137:AE137)),0)</f>
        <v>6</v>
      </c>
      <c r="AI137" s="7">
        <f>IF(T137&gt;0,RANK(T137,(N137:P137,Q137:AE137)),0)</f>
        <v>0</v>
      </c>
      <c r="AJ137" s="7">
        <f>IF(S137&gt;0,RANK(S137,(N137:P137,Q137:AE137)),0)</f>
        <v>4</v>
      </c>
      <c r="AK137" s="2">
        <f t="shared" si="33"/>
        <v>1.2709940989559692E-3</v>
      </c>
      <c r="AL137" s="2">
        <f t="shared" si="33"/>
        <v>1.044030866999546E-3</v>
      </c>
      <c r="AM137" s="2">
        <f t="shared" si="28"/>
        <v>0</v>
      </c>
      <c r="AN137" s="2">
        <f t="shared" si="29"/>
        <v>1.3163867453472537E-3</v>
      </c>
      <c r="AP137" s="6" t="s">
        <v>403</v>
      </c>
      <c r="AQ137" s="5" t="s">
        <v>4476</v>
      </c>
      <c r="AR137">
        <v>1</v>
      </c>
      <c r="AT137" s="85" t="s">
        <v>3096</v>
      </c>
      <c r="AU137" s="84" t="s">
        <v>5224</v>
      </c>
      <c r="AV137" s="77" t="str">
        <f t="shared" si="23"/>
        <v>05085</v>
      </c>
      <c r="AX137" s="7" t="s">
        <v>186</v>
      </c>
      <c r="BG137" s="1"/>
    </row>
    <row r="138" spans="1:59" hidden="1" outlineLevel="1">
      <c r="A138" s="6" t="s">
        <v>3697</v>
      </c>
      <c r="B138" s="5" t="s">
        <v>4476</v>
      </c>
      <c r="C138" s="1">
        <f t="shared" si="24"/>
        <v>6384</v>
      </c>
      <c r="D138" s="7">
        <f>IF(N138&gt;0, RANK(N138,(N138:P138,Q138:AE138)),0)</f>
        <v>2</v>
      </c>
      <c r="E138" s="7">
        <f>IF(O138&gt;0,RANK(O138,(N138:P138,Q138:AE138)),0)</f>
        <v>1</v>
      </c>
      <c r="F138" s="7">
        <f>IF(P138&gt;0,RANK(P138,(N138:P138,Q138:AE138)),0)</f>
        <v>3</v>
      </c>
      <c r="G138" s="1">
        <f t="shared" si="30"/>
        <v>1452</v>
      </c>
      <c r="H138" s="2">
        <f t="shared" si="31"/>
        <v>0.22744360902255639</v>
      </c>
      <c r="I138" s="2"/>
      <c r="J138" s="2">
        <f t="shared" si="32"/>
        <v>0.37922932330827069</v>
      </c>
      <c r="K138" s="2">
        <f t="shared" si="32"/>
        <v>0.60667293233082709</v>
      </c>
      <c r="L138" s="2">
        <f t="shared" si="32"/>
        <v>6.5789473684210523E-3</v>
      </c>
      <c r="M138" s="2">
        <f t="shared" si="26"/>
        <v>7.5187969924812234E-3</v>
      </c>
      <c r="N138" s="1">
        <v>2421</v>
      </c>
      <c r="O138" s="1">
        <v>3873</v>
      </c>
      <c r="P138" s="1">
        <v>42</v>
      </c>
      <c r="Q138" s="1">
        <v>12</v>
      </c>
      <c r="R138" s="1">
        <v>28</v>
      </c>
      <c r="S138" s="1">
        <v>8</v>
      </c>
      <c r="AG138" s="7">
        <f>IF(Q138&gt;0,RANK(Q138,(N138:P138,Q138:AE138)),0)</f>
        <v>5</v>
      </c>
      <c r="AH138" s="7">
        <f>IF(R138&gt;0,RANK(R138,(N138:P138,Q138:AE138)),0)</f>
        <v>4</v>
      </c>
      <c r="AI138" s="7">
        <f>IF(T138&gt;0,RANK(T138,(N138:P138,Q138:AE138)),0)</f>
        <v>0</v>
      </c>
      <c r="AJ138" s="7">
        <f>IF(S138&gt;0,RANK(S138,(N138:P138,Q138:AE138)),0)</f>
        <v>6</v>
      </c>
      <c r="AK138" s="2">
        <f t="shared" si="33"/>
        <v>1.8796992481203006E-3</v>
      </c>
      <c r="AL138" s="2">
        <f t="shared" si="33"/>
        <v>4.3859649122807015E-3</v>
      </c>
      <c r="AM138" s="2">
        <f t="shared" si="28"/>
        <v>0</v>
      </c>
      <c r="AN138" s="2">
        <f t="shared" si="29"/>
        <v>1.2531328320802004E-3</v>
      </c>
      <c r="AP138" s="6" t="s">
        <v>3697</v>
      </c>
      <c r="AQ138" s="5" t="s">
        <v>4476</v>
      </c>
      <c r="AR138">
        <v>3</v>
      </c>
      <c r="AT138" s="85" t="s">
        <v>3096</v>
      </c>
      <c r="AU138" s="84" t="s">
        <v>4374</v>
      </c>
      <c r="AV138" s="77" t="str">
        <f t="shared" si="23"/>
        <v>05087</v>
      </c>
      <c r="AX138" s="7" t="s">
        <v>186</v>
      </c>
      <c r="BG138" s="1"/>
    </row>
    <row r="139" spans="1:59" hidden="1" outlineLevel="1">
      <c r="A139" s="6" t="s">
        <v>4450</v>
      </c>
      <c r="B139" s="5" t="s">
        <v>4476</v>
      </c>
      <c r="C139" s="1">
        <f t="shared" si="24"/>
        <v>6867</v>
      </c>
      <c r="D139" s="7">
        <f>IF(N139&gt;0, RANK(N139,(N139:P139,Q139:AE139)),0)</f>
        <v>2</v>
      </c>
      <c r="E139" s="7">
        <f>IF(O139&gt;0,RANK(O139,(N139:P139,Q139:AE139)),0)</f>
        <v>1</v>
      </c>
      <c r="F139" s="7">
        <f>IF(P139&gt;0,RANK(P139,(N139:P139,Q139:AE139)),0)</f>
        <v>3</v>
      </c>
      <c r="G139" s="1">
        <f t="shared" si="30"/>
        <v>1525</v>
      </c>
      <c r="H139" s="2">
        <f t="shared" si="31"/>
        <v>0.22207659822338721</v>
      </c>
      <c r="I139" s="2"/>
      <c r="J139" s="2">
        <f t="shared" si="32"/>
        <v>0.37891364496869084</v>
      </c>
      <c r="K139" s="2">
        <f t="shared" si="32"/>
        <v>0.60099024319207806</v>
      </c>
      <c r="L139" s="2">
        <f t="shared" si="32"/>
        <v>1.3397407892820738E-2</v>
      </c>
      <c r="M139" s="2">
        <f t="shared" si="26"/>
        <v>6.6987039464103636E-3</v>
      </c>
      <c r="N139" s="1">
        <v>2602</v>
      </c>
      <c r="O139" s="1">
        <v>4127</v>
      </c>
      <c r="P139" s="1">
        <v>92</v>
      </c>
      <c r="Q139" s="1">
        <v>10</v>
      </c>
      <c r="R139" s="1">
        <v>24</v>
      </c>
      <c r="S139" s="1">
        <v>12</v>
      </c>
      <c r="AG139" s="7">
        <f>IF(Q139&gt;0,RANK(Q139,(N139:P139,Q139:AE139)),0)</f>
        <v>6</v>
      </c>
      <c r="AH139" s="7">
        <f>IF(R139&gt;0,RANK(R139,(N139:P139,Q139:AE139)),0)</f>
        <v>4</v>
      </c>
      <c r="AI139" s="7">
        <f>IF(T139&gt;0,RANK(T139,(N139:P139,Q139:AE139)),0)</f>
        <v>0</v>
      </c>
      <c r="AJ139" s="7">
        <f>IF(S139&gt;0,RANK(S139,(N139:P139,Q139:AE139)),0)</f>
        <v>5</v>
      </c>
      <c r="AK139" s="2">
        <f t="shared" si="33"/>
        <v>1.4562399883500802E-3</v>
      </c>
      <c r="AL139" s="2">
        <f t="shared" si="33"/>
        <v>3.4949759720401923E-3</v>
      </c>
      <c r="AM139" s="2">
        <f t="shared" si="28"/>
        <v>0</v>
      </c>
      <c r="AN139" s="2">
        <f t="shared" si="29"/>
        <v>1.7474879860200961E-3</v>
      </c>
      <c r="AP139" s="6" t="s">
        <v>4450</v>
      </c>
      <c r="AQ139" s="5" t="s">
        <v>4476</v>
      </c>
      <c r="AR139">
        <v>3</v>
      </c>
      <c r="AT139" s="85" t="s">
        <v>3096</v>
      </c>
      <c r="AU139" s="84" t="s">
        <v>4375</v>
      </c>
      <c r="AV139" s="77" t="str">
        <f t="shared" si="23"/>
        <v>05089</v>
      </c>
      <c r="AX139" s="7" t="s">
        <v>186</v>
      </c>
      <c r="BG139" s="1"/>
    </row>
    <row r="140" spans="1:59" hidden="1" outlineLevel="1">
      <c r="A140" s="6" t="s">
        <v>3739</v>
      </c>
      <c r="B140" s="5" t="s">
        <v>4476</v>
      </c>
      <c r="C140" s="1">
        <f t="shared" si="24"/>
        <v>14678</v>
      </c>
      <c r="D140" s="7">
        <f>IF(N140&gt;0, RANK(N140,(N140:P140,Q140:AE140)),0)</f>
        <v>2</v>
      </c>
      <c r="E140" s="7">
        <f>IF(O140&gt;0,RANK(O140,(N140:P140,Q140:AE140)),0)</f>
        <v>1</v>
      </c>
      <c r="F140" s="7">
        <f>IF(P140&gt;0,RANK(P140,(N140:P140,Q140:AE140)),0)</f>
        <v>3</v>
      </c>
      <c r="G140" s="1">
        <f t="shared" si="30"/>
        <v>2309</v>
      </c>
      <c r="H140" s="2">
        <f t="shared" si="31"/>
        <v>0.15731026025344053</v>
      </c>
      <c r="I140" s="2"/>
      <c r="J140" s="2">
        <f t="shared" si="32"/>
        <v>0.418244992505791</v>
      </c>
      <c r="K140" s="2">
        <f t="shared" si="32"/>
        <v>0.57555525275923147</v>
      </c>
      <c r="L140" s="2">
        <f t="shared" si="32"/>
        <v>3.9514920288867697E-3</v>
      </c>
      <c r="M140" s="2">
        <f t="shared" si="26"/>
        <v>2.2482627060908108E-3</v>
      </c>
      <c r="N140" s="1">
        <v>6139</v>
      </c>
      <c r="O140" s="1">
        <v>8448</v>
      </c>
      <c r="P140" s="1">
        <v>58</v>
      </c>
      <c r="Q140" s="1">
        <v>9</v>
      </c>
      <c r="R140" s="1">
        <v>11</v>
      </c>
      <c r="S140" s="1">
        <v>13</v>
      </c>
      <c r="AG140" s="7">
        <f>IF(Q140&gt;0,RANK(Q140,(N140:P140,Q140:AE140)),0)</f>
        <v>6</v>
      </c>
      <c r="AH140" s="7">
        <f>IF(R140&gt;0,RANK(R140,(N140:P140,Q140:AE140)),0)</f>
        <v>5</v>
      </c>
      <c r="AI140" s="7">
        <f>IF(T140&gt;0,RANK(T140,(N140:P140,Q140:AE140)),0)</f>
        <v>0</v>
      </c>
      <c r="AJ140" s="7">
        <f>IF(S140&gt;0,RANK(S140,(N140:P140,Q140:AE140)),0)</f>
        <v>4</v>
      </c>
      <c r="AK140" s="2">
        <f t="shared" si="33"/>
        <v>6.1316255620656767E-4</v>
      </c>
      <c r="AL140" s="2">
        <f t="shared" si="33"/>
        <v>7.4942090203024931E-4</v>
      </c>
      <c r="AM140" s="2">
        <f t="shared" si="28"/>
        <v>0</v>
      </c>
      <c r="AN140" s="2">
        <f t="shared" si="29"/>
        <v>8.8567924785393107E-4</v>
      </c>
      <c r="AP140" s="6" t="s">
        <v>3739</v>
      </c>
      <c r="AQ140" s="5" t="s">
        <v>4476</v>
      </c>
      <c r="AR140">
        <v>4</v>
      </c>
      <c r="AT140" s="85" t="s">
        <v>3096</v>
      </c>
      <c r="AU140" s="84" t="s">
        <v>4376</v>
      </c>
      <c r="AV140" s="77" t="str">
        <f t="shared" si="23"/>
        <v>05091</v>
      </c>
      <c r="AX140" s="7" t="s">
        <v>186</v>
      </c>
      <c r="BG140" s="1"/>
    </row>
    <row r="141" spans="1:59" hidden="1" outlineLevel="1">
      <c r="A141" s="6" t="s">
        <v>2524</v>
      </c>
      <c r="B141" s="5" t="s">
        <v>4476</v>
      </c>
      <c r="C141" s="1">
        <f t="shared" si="24"/>
        <v>14153</v>
      </c>
      <c r="D141" s="7">
        <f>IF(N141&gt;0, RANK(N141,(N141:P141,Q141:AE141)),0)</f>
        <v>1</v>
      </c>
      <c r="E141" s="7">
        <f>IF(O141&gt;0,RANK(O141,(N141:P141,Q141:AE141)),0)</f>
        <v>2</v>
      </c>
      <c r="F141" s="7">
        <f>IF(P141&gt;0,RANK(P141,(N141:P141,Q141:AE141)),0)</f>
        <v>5</v>
      </c>
      <c r="G141" s="1">
        <f t="shared" si="30"/>
        <v>1472</v>
      </c>
      <c r="H141" s="2">
        <f t="shared" si="31"/>
        <v>0.10400621776301844</v>
      </c>
      <c r="I141" s="2"/>
      <c r="J141" s="2">
        <f t="shared" si="32"/>
        <v>0.53649402953437431</v>
      </c>
      <c r="K141" s="2">
        <f t="shared" si="32"/>
        <v>0.43248781177135592</v>
      </c>
      <c r="L141" s="2">
        <f t="shared" si="32"/>
        <v>3.8861018865258249E-3</v>
      </c>
      <c r="M141" s="2">
        <f t="shared" si="26"/>
        <v>2.7132056807743946E-2</v>
      </c>
      <c r="N141" s="1">
        <v>7593</v>
      </c>
      <c r="O141" s="1">
        <v>6121</v>
      </c>
      <c r="P141" s="1">
        <v>55</v>
      </c>
      <c r="Q141" s="1">
        <v>208</v>
      </c>
      <c r="R141" s="1">
        <v>127</v>
      </c>
      <c r="S141" s="1">
        <v>49</v>
      </c>
      <c r="AG141" s="7">
        <f>IF(Q141&gt;0,RANK(Q141,(N141:P141,Q141:AE141)),0)</f>
        <v>3</v>
      </c>
      <c r="AH141" s="7">
        <f>IF(R141&gt;0,RANK(R141,(N141:P141,Q141:AE141)),0)</f>
        <v>4</v>
      </c>
      <c r="AI141" s="7">
        <f>IF(T141&gt;0,RANK(T141,(N141:P141,Q141:AE141)),0)</f>
        <v>0</v>
      </c>
      <c r="AJ141" s="7">
        <f>IF(S141&gt;0,RANK(S141,(N141:P141,Q141:AE141)),0)</f>
        <v>6</v>
      </c>
      <c r="AK141" s="2">
        <f t="shared" si="33"/>
        <v>1.4696530770861301E-2</v>
      </c>
      <c r="AL141" s="2">
        <f t="shared" si="33"/>
        <v>8.9733625379778137E-3</v>
      </c>
      <c r="AM141" s="2">
        <f t="shared" si="28"/>
        <v>0</v>
      </c>
      <c r="AN141" s="2">
        <f t="shared" si="29"/>
        <v>3.4621634989048257E-3</v>
      </c>
      <c r="AP141" s="6" t="s">
        <v>2524</v>
      </c>
      <c r="AQ141" s="5" t="s">
        <v>4476</v>
      </c>
      <c r="AR141">
        <v>1</v>
      </c>
      <c r="AT141" s="85" t="s">
        <v>3096</v>
      </c>
      <c r="AU141" s="84" t="s">
        <v>4600</v>
      </c>
      <c r="AV141" s="77" t="str">
        <f t="shared" si="23"/>
        <v>05093</v>
      </c>
      <c r="AX141" s="7" t="s">
        <v>186</v>
      </c>
      <c r="BG141" s="1"/>
    </row>
    <row r="142" spans="1:59" hidden="1" outlineLevel="1">
      <c r="A142" s="6" t="s">
        <v>2996</v>
      </c>
      <c r="B142" s="5" t="s">
        <v>4476</v>
      </c>
      <c r="C142" s="1">
        <f t="shared" si="24"/>
        <v>3667</v>
      </c>
      <c r="D142" s="7">
        <f>IF(N142&gt;0, RANK(N142,(N142:P142,Q142:AE142)),0)</f>
        <v>1</v>
      </c>
      <c r="E142" s="7">
        <f>IF(O142&gt;0,RANK(O142,(N142:P142,Q142:AE142)),0)</f>
        <v>2</v>
      </c>
      <c r="F142" s="7">
        <f>IF(P142&gt;0,RANK(P142,(N142:P142,Q142:AE142)),0)</f>
        <v>3</v>
      </c>
      <c r="G142" s="1">
        <f t="shared" si="30"/>
        <v>463</v>
      </c>
      <c r="H142" s="2">
        <f t="shared" si="31"/>
        <v>0.12626124897736568</v>
      </c>
      <c r="I142" s="2"/>
      <c r="J142" s="2">
        <f t="shared" si="32"/>
        <v>0.55876738478320154</v>
      </c>
      <c r="K142" s="2">
        <f t="shared" si="32"/>
        <v>0.43250613580583586</v>
      </c>
      <c r="L142" s="2">
        <f t="shared" si="32"/>
        <v>4.3632397054813197E-3</v>
      </c>
      <c r="M142" s="2">
        <f t="shared" si="26"/>
        <v>4.3632397054812868E-3</v>
      </c>
      <c r="N142" s="1">
        <v>2049</v>
      </c>
      <c r="O142" s="1">
        <v>1586</v>
      </c>
      <c r="P142" s="1">
        <v>16</v>
      </c>
      <c r="Q142" s="1">
        <v>10</v>
      </c>
      <c r="R142" s="1">
        <v>2</v>
      </c>
      <c r="S142" s="1">
        <v>4</v>
      </c>
      <c r="AG142" s="7">
        <f>IF(Q142&gt;0,RANK(Q142,(N142:P142,Q142:AE142)),0)</f>
        <v>4</v>
      </c>
      <c r="AH142" s="7">
        <f>IF(R142&gt;0,RANK(R142,(N142:P142,Q142:AE142)),0)</f>
        <v>6</v>
      </c>
      <c r="AI142" s="7">
        <f>IF(T142&gt;0,RANK(T142,(N142:P142,Q142:AE142)),0)</f>
        <v>0</v>
      </c>
      <c r="AJ142" s="7">
        <f>IF(S142&gt;0,RANK(S142,(N142:P142,Q142:AE142)),0)</f>
        <v>5</v>
      </c>
      <c r="AK142" s="2">
        <f t="shared" si="33"/>
        <v>2.7270248159258249E-3</v>
      </c>
      <c r="AL142" s="2">
        <f t="shared" si="33"/>
        <v>5.4540496318516497E-4</v>
      </c>
      <c r="AM142" s="2">
        <f t="shared" si="28"/>
        <v>0</v>
      </c>
      <c r="AN142" s="2">
        <f t="shared" si="29"/>
        <v>1.0908099263703299E-3</v>
      </c>
      <c r="AP142" s="6" t="s">
        <v>2996</v>
      </c>
      <c r="AQ142" s="5" t="s">
        <v>4476</v>
      </c>
      <c r="AR142">
        <v>1</v>
      </c>
      <c r="AT142" s="85" t="s">
        <v>3096</v>
      </c>
      <c r="AU142" s="84" t="s">
        <v>4202</v>
      </c>
      <c r="AV142" s="77" t="str">
        <f t="shared" si="23"/>
        <v>05095</v>
      </c>
      <c r="AX142" s="7" t="s">
        <v>186</v>
      </c>
      <c r="BG142" s="1"/>
    </row>
    <row r="143" spans="1:59" hidden="1" outlineLevel="1">
      <c r="A143" s="6" t="s">
        <v>2519</v>
      </c>
      <c r="B143" s="5" t="s">
        <v>4476</v>
      </c>
      <c r="C143" s="1">
        <f t="shared" si="24"/>
        <v>3958</v>
      </c>
      <c r="D143" s="7">
        <f>IF(N143&gt;0, RANK(N143,(N143:P143,Q143:AE143)),0)</f>
        <v>2</v>
      </c>
      <c r="E143" s="7">
        <f>IF(O143&gt;0,RANK(O143,(N143:P143,Q143:AE143)),0)</f>
        <v>1</v>
      </c>
      <c r="F143" s="7">
        <f>IF(P143&gt;0,RANK(P143,(N143:P143,Q143:AE143)),0)</f>
        <v>3</v>
      </c>
      <c r="G143" s="1">
        <f t="shared" si="30"/>
        <v>843</v>
      </c>
      <c r="H143" s="2">
        <f t="shared" si="31"/>
        <v>0.21298635674583122</v>
      </c>
      <c r="I143" s="2"/>
      <c r="J143" s="2">
        <f t="shared" si="32"/>
        <v>0.38504295098534613</v>
      </c>
      <c r="K143" s="2">
        <f t="shared" si="32"/>
        <v>0.59802930773117735</v>
      </c>
      <c r="L143" s="2">
        <f t="shared" si="32"/>
        <v>9.3481556341586652E-3</v>
      </c>
      <c r="M143" s="2">
        <f t="shared" si="26"/>
        <v>7.579585649317851E-3</v>
      </c>
      <c r="N143" s="1">
        <v>1524</v>
      </c>
      <c r="O143" s="1">
        <v>2367</v>
      </c>
      <c r="P143" s="1">
        <v>37</v>
      </c>
      <c r="Q143" s="1">
        <v>9</v>
      </c>
      <c r="R143" s="1">
        <v>15</v>
      </c>
      <c r="S143" s="1">
        <v>6</v>
      </c>
      <c r="AG143" s="7">
        <f>IF(Q143&gt;0,RANK(Q143,(N143:P143,Q143:AE143)),0)</f>
        <v>5</v>
      </c>
      <c r="AH143" s="7">
        <f>IF(R143&gt;0,RANK(R143,(N143:P143,Q143:AE143)),0)</f>
        <v>4</v>
      </c>
      <c r="AI143" s="7">
        <f>IF(T143&gt;0,RANK(T143,(N143:P143,Q143:AE143)),0)</f>
        <v>0</v>
      </c>
      <c r="AJ143" s="7">
        <f>IF(S143&gt;0,RANK(S143,(N143:P143,Q143:AE143)),0)</f>
        <v>6</v>
      </c>
      <c r="AK143" s="2">
        <f t="shared" si="33"/>
        <v>2.2738756947953513E-3</v>
      </c>
      <c r="AL143" s="2">
        <f t="shared" si="33"/>
        <v>3.7897928246589186E-3</v>
      </c>
      <c r="AM143" s="2">
        <f t="shared" si="28"/>
        <v>0</v>
      </c>
      <c r="AN143" s="2">
        <f t="shared" si="29"/>
        <v>1.5159171298635675E-3</v>
      </c>
      <c r="AP143" s="6" t="s">
        <v>2519</v>
      </c>
      <c r="AQ143" s="5" t="s">
        <v>4476</v>
      </c>
      <c r="AR143">
        <v>4</v>
      </c>
      <c r="AT143" s="85" t="s">
        <v>3096</v>
      </c>
      <c r="AU143" s="84" t="s">
        <v>4529</v>
      </c>
      <c r="AV143" s="77" t="str">
        <f t="shared" ref="AV143:AV206" si="34">AT143&amp;AU143</f>
        <v>05097</v>
      </c>
      <c r="AX143" s="7" t="s">
        <v>186</v>
      </c>
      <c r="BG143" s="1"/>
    </row>
    <row r="144" spans="1:59" hidden="1" outlineLevel="1">
      <c r="A144" s="6" t="s">
        <v>3923</v>
      </c>
      <c r="B144" s="5" t="s">
        <v>4476</v>
      </c>
      <c r="C144" s="1">
        <f t="shared" si="24"/>
        <v>3477</v>
      </c>
      <c r="D144" s="7">
        <f>IF(N144&gt;0, RANK(N144,(N144:P144,Q144:AE144)),0)</f>
        <v>2</v>
      </c>
      <c r="E144" s="7">
        <f>IF(O144&gt;0,RANK(O144,(N144:P144,Q144:AE144)),0)</f>
        <v>1</v>
      </c>
      <c r="F144" s="7">
        <f>IF(P144&gt;0,RANK(P144,(N144:P144,Q144:AE144)),0)</f>
        <v>3</v>
      </c>
      <c r="G144" s="1">
        <f t="shared" si="30"/>
        <v>58</v>
      </c>
      <c r="H144" s="2">
        <f t="shared" si="31"/>
        <v>1.6681046879493816E-2</v>
      </c>
      <c r="I144" s="2"/>
      <c r="J144" s="2">
        <f t="shared" si="32"/>
        <v>0.48720161058383665</v>
      </c>
      <c r="K144" s="2">
        <f t="shared" si="32"/>
        <v>0.5038826574633305</v>
      </c>
      <c r="L144" s="2">
        <f t="shared" si="32"/>
        <v>4.3140638481449526E-3</v>
      </c>
      <c r="M144" s="2">
        <f t="shared" si="26"/>
        <v>4.6016681046879533E-3</v>
      </c>
      <c r="N144" s="1">
        <v>1694</v>
      </c>
      <c r="O144" s="1">
        <v>1752</v>
      </c>
      <c r="P144" s="1">
        <v>15</v>
      </c>
      <c r="Q144" s="1">
        <v>1</v>
      </c>
      <c r="R144" s="1">
        <v>10</v>
      </c>
      <c r="S144" s="1">
        <v>5</v>
      </c>
      <c r="AG144" s="7">
        <f>IF(Q144&gt;0,RANK(Q144,(N144:P144,Q144:AE144)),0)</f>
        <v>6</v>
      </c>
      <c r="AH144" s="7">
        <f>IF(R144&gt;0,RANK(R144,(N144:P144,Q144:AE144)),0)</f>
        <v>4</v>
      </c>
      <c r="AI144" s="7">
        <f>IF(T144&gt;0,RANK(T144,(N144:P144,Q144:AE144)),0)</f>
        <v>0</v>
      </c>
      <c r="AJ144" s="7">
        <f>IF(S144&gt;0,RANK(S144,(N144:P144,Q144:AE144)),0)</f>
        <v>5</v>
      </c>
      <c r="AK144" s="2">
        <f t="shared" si="33"/>
        <v>2.8760425654299681E-4</v>
      </c>
      <c r="AL144" s="2">
        <f t="shared" si="33"/>
        <v>2.8760425654299686E-3</v>
      </c>
      <c r="AM144" s="2">
        <f t="shared" si="28"/>
        <v>0</v>
      </c>
      <c r="AN144" s="2">
        <f t="shared" si="29"/>
        <v>1.4380212827149843E-3</v>
      </c>
      <c r="AP144" s="6" t="s">
        <v>3923</v>
      </c>
      <c r="AQ144" s="5" t="s">
        <v>4476</v>
      </c>
      <c r="AR144">
        <v>4</v>
      </c>
      <c r="AT144" s="85" t="s">
        <v>3096</v>
      </c>
      <c r="AU144" s="84" t="s">
        <v>4530</v>
      </c>
      <c r="AV144" s="77" t="str">
        <f t="shared" si="34"/>
        <v>05099</v>
      </c>
      <c r="AX144" s="7" t="s">
        <v>186</v>
      </c>
      <c r="BG144" s="1"/>
    </row>
    <row r="145" spans="1:59" hidden="1" outlineLevel="1">
      <c r="A145" s="6" t="s">
        <v>4537</v>
      </c>
      <c r="B145" s="5" t="s">
        <v>4476</v>
      </c>
      <c r="C145" s="1">
        <f t="shared" si="24"/>
        <v>4378</v>
      </c>
      <c r="D145" s="7">
        <f>IF(N145&gt;0, RANK(N145,(N145:P145,Q145:AE145)),0)</f>
        <v>2</v>
      </c>
      <c r="E145" s="7">
        <f>IF(O145&gt;0,RANK(O145,(N145:P145,Q145:AE145)),0)</f>
        <v>1</v>
      </c>
      <c r="F145" s="7">
        <f>IF(P145&gt;0,RANK(P145,(N145:P145,Q145:AE145)),0)</f>
        <v>3</v>
      </c>
      <c r="G145" s="1">
        <f t="shared" si="30"/>
        <v>1273</v>
      </c>
      <c r="H145" s="2">
        <f t="shared" si="31"/>
        <v>0.29077204202832346</v>
      </c>
      <c r="I145" s="2"/>
      <c r="J145" s="2">
        <f t="shared" si="32"/>
        <v>0.34399269072635907</v>
      </c>
      <c r="K145" s="2">
        <f t="shared" si="32"/>
        <v>0.63476473275468248</v>
      </c>
      <c r="L145" s="2">
        <f t="shared" si="32"/>
        <v>1.1649154865235267E-2</v>
      </c>
      <c r="M145" s="2">
        <f t="shared" si="26"/>
        <v>9.5934216537231776E-3</v>
      </c>
      <c r="N145" s="1">
        <v>1506</v>
      </c>
      <c r="O145" s="1">
        <v>2779</v>
      </c>
      <c r="P145" s="1">
        <v>51</v>
      </c>
      <c r="Q145" s="1">
        <v>12</v>
      </c>
      <c r="R145" s="1">
        <v>19</v>
      </c>
      <c r="S145" s="1">
        <v>11</v>
      </c>
      <c r="AG145" s="7">
        <f>IF(Q145&gt;0,RANK(Q145,(N145:P145,Q145:AE145)),0)</f>
        <v>5</v>
      </c>
      <c r="AH145" s="7">
        <f>IF(R145&gt;0,RANK(R145,(N145:P145,Q145:AE145)),0)</f>
        <v>4</v>
      </c>
      <c r="AI145" s="7">
        <f>IF(T145&gt;0,RANK(T145,(N145:P145,Q145:AE145)),0)</f>
        <v>0</v>
      </c>
      <c r="AJ145" s="7">
        <f>IF(S145&gt;0,RANK(S145,(N145:P145,Q145:AE145)),0)</f>
        <v>6</v>
      </c>
      <c r="AK145" s="2">
        <f t="shared" si="33"/>
        <v>2.7409776153494748E-3</v>
      </c>
      <c r="AL145" s="2">
        <f t="shared" si="33"/>
        <v>4.3398812243033349E-3</v>
      </c>
      <c r="AM145" s="2">
        <f t="shared" si="28"/>
        <v>0</v>
      </c>
      <c r="AN145" s="2">
        <f t="shared" si="29"/>
        <v>2.5125628140703518E-3</v>
      </c>
      <c r="AP145" s="6" t="s">
        <v>4537</v>
      </c>
      <c r="AQ145" s="5" t="s">
        <v>4476</v>
      </c>
      <c r="AR145">
        <v>3</v>
      </c>
      <c r="AT145" s="85" t="s">
        <v>3096</v>
      </c>
      <c r="AU145" s="84" t="s">
        <v>4531</v>
      </c>
      <c r="AV145" s="77" t="str">
        <f t="shared" si="34"/>
        <v>05101</v>
      </c>
      <c r="AX145" s="7" t="s">
        <v>186</v>
      </c>
      <c r="BG145" s="1"/>
    </row>
    <row r="146" spans="1:59" hidden="1" outlineLevel="1">
      <c r="A146" s="6" t="s">
        <v>4168</v>
      </c>
      <c r="B146" s="5" t="s">
        <v>4476</v>
      </c>
      <c r="C146" s="1">
        <f t="shared" si="24"/>
        <v>10650</v>
      </c>
      <c r="D146" s="7">
        <f>IF(N146&gt;0, RANK(N146,(N146:P146,Q146:AE146)),0)</f>
        <v>2</v>
      </c>
      <c r="E146" s="7">
        <f>IF(O146&gt;0,RANK(O146,(N146:P146,Q146:AE146)),0)</f>
        <v>1</v>
      </c>
      <c r="F146" s="7">
        <f>IF(P146&gt;0,RANK(P146,(N146:P146,Q146:AE146)),0)</f>
        <v>3</v>
      </c>
      <c r="G146" s="1">
        <f t="shared" si="30"/>
        <v>157</v>
      </c>
      <c r="H146" s="2">
        <f t="shared" si="31"/>
        <v>1.4741784037558686E-2</v>
      </c>
      <c r="I146" s="2"/>
      <c r="J146" s="2">
        <f t="shared" si="32"/>
        <v>0.48713615023474177</v>
      </c>
      <c r="K146" s="2">
        <f t="shared" si="32"/>
        <v>0.50187793427230043</v>
      </c>
      <c r="L146" s="2">
        <f t="shared" si="32"/>
        <v>4.507042253521127E-3</v>
      </c>
      <c r="M146" s="2">
        <f t="shared" si="26"/>
        <v>6.4788732394366715E-3</v>
      </c>
      <c r="N146" s="1">
        <v>5188</v>
      </c>
      <c r="O146" s="1">
        <v>5345</v>
      </c>
      <c r="P146" s="1">
        <v>48</v>
      </c>
      <c r="Q146" s="1">
        <v>13</v>
      </c>
      <c r="R146" s="1">
        <v>41</v>
      </c>
      <c r="S146" s="1">
        <v>15</v>
      </c>
      <c r="AG146" s="7">
        <f>IF(Q146&gt;0,RANK(Q146,(N146:P146,Q146:AE146)),0)</f>
        <v>6</v>
      </c>
      <c r="AH146" s="7">
        <f>IF(R146&gt;0,RANK(R146,(N146:P146,Q146:AE146)),0)</f>
        <v>4</v>
      </c>
      <c r="AI146" s="7">
        <f>IF(T146&gt;0,RANK(T146,(N146:P146,Q146:AE146)),0)</f>
        <v>0</v>
      </c>
      <c r="AJ146" s="7">
        <f>IF(S146&gt;0,RANK(S146,(N146:P146,Q146:AE146)),0)</f>
        <v>5</v>
      </c>
      <c r="AK146" s="2">
        <f t="shared" si="33"/>
        <v>1.2206572769953052E-3</v>
      </c>
      <c r="AL146" s="2">
        <f t="shared" si="33"/>
        <v>3.8497652582159623E-3</v>
      </c>
      <c r="AM146" s="2">
        <f t="shared" si="28"/>
        <v>0</v>
      </c>
      <c r="AN146" s="2">
        <f t="shared" si="29"/>
        <v>1.4084507042253522E-3</v>
      </c>
      <c r="AP146" s="6" t="s">
        <v>4168</v>
      </c>
      <c r="AQ146" s="5" t="s">
        <v>4476</v>
      </c>
      <c r="AR146">
        <v>4</v>
      </c>
      <c r="AT146" s="85" t="s">
        <v>3096</v>
      </c>
      <c r="AU146" s="84" t="s">
        <v>4532</v>
      </c>
      <c r="AV146" s="77" t="str">
        <f t="shared" si="34"/>
        <v>05103</v>
      </c>
      <c r="AX146" s="7" t="s">
        <v>186</v>
      </c>
      <c r="BG146" s="1"/>
    </row>
    <row r="147" spans="1:59" hidden="1" outlineLevel="1">
      <c r="A147" s="6" t="s">
        <v>3237</v>
      </c>
      <c r="B147" s="5" t="s">
        <v>4476</v>
      </c>
      <c r="C147" s="1">
        <f t="shared" si="24"/>
        <v>4431</v>
      </c>
      <c r="D147" s="7">
        <f>IF(N147&gt;0, RANK(N147,(N147:P147,Q147:AE147)),0)</f>
        <v>2</v>
      </c>
      <c r="E147" s="7">
        <f>IF(O147&gt;0,RANK(O147,(N147:P147,Q147:AE147)),0)</f>
        <v>1</v>
      </c>
      <c r="F147" s="7">
        <f>IF(P147&gt;0,RANK(P147,(N147:P147,Q147:AE147)),0)</f>
        <v>3</v>
      </c>
      <c r="G147" s="1">
        <f t="shared" si="30"/>
        <v>514</v>
      </c>
      <c r="H147" s="2">
        <f t="shared" si="31"/>
        <v>0.11600090273076055</v>
      </c>
      <c r="I147" s="2"/>
      <c r="J147" s="2">
        <f t="shared" si="32"/>
        <v>0.43353644775445721</v>
      </c>
      <c r="K147" s="2">
        <f t="shared" si="32"/>
        <v>0.54953735048521779</v>
      </c>
      <c r="L147" s="2">
        <f t="shared" si="32"/>
        <v>9.9300383660573237E-3</v>
      </c>
      <c r="M147" s="2">
        <f t="shared" si="26"/>
        <v>6.9961633942676755E-3</v>
      </c>
      <c r="N147" s="1">
        <v>1921</v>
      </c>
      <c r="O147" s="1">
        <v>2435</v>
      </c>
      <c r="P147" s="1">
        <v>44</v>
      </c>
      <c r="Q147" s="1">
        <v>10</v>
      </c>
      <c r="R147" s="1">
        <v>6</v>
      </c>
      <c r="S147" s="1">
        <v>15</v>
      </c>
      <c r="AG147" s="7">
        <f>IF(Q147&gt;0,RANK(Q147,(N147:P147,Q147:AE147)),0)</f>
        <v>5</v>
      </c>
      <c r="AH147" s="7">
        <f>IF(R147&gt;0,RANK(R147,(N147:P147,Q147:AE147)),0)</f>
        <v>6</v>
      </c>
      <c r="AI147" s="7">
        <f>IF(T147&gt;0,RANK(T147,(N147:P147,Q147:AE147)),0)</f>
        <v>0</v>
      </c>
      <c r="AJ147" s="7">
        <f>IF(S147&gt;0,RANK(S147,(N147:P147,Q147:AE147)),0)</f>
        <v>4</v>
      </c>
      <c r="AK147" s="2">
        <f t="shared" si="33"/>
        <v>2.2568269013766643E-3</v>
      </c>
      <c r="AL147" s="2">
        <f t="shared" si="33"/>
        <v>1.3540961408259986E-3</v>
      </c>
      <c r="AM147" s="2">
        <f t="shared" si="28"/>
        <v>0</v>
      </c>
      <c r="AN147" s="2">
        <f t="shared" si="29"/>
        <v>3.3852403520649968E-3</v>
      </c>
      <c r="AP147" s="6" t="s">
        <v>3237</v>
      </c>
      <c r="AQ147" s="5" t="s">
        <v>4476</v>
      </c>
      <c r="AR147">
        <v>2</v>
      </c>
      <c r="AT147" s="85" t="s">
        <v>3096</v>
      </c>
      <c r="AU147" s="84" t="s">
        <v>4533</v>
      </c>
      <c r="AV147" s="77" t="str">
        <f t="shared" si="34"/>
        <v>05105</v>
      </c>
      <c r="AX147" s="7" t="s">
        <v>186</v>
      </c>
      <c r="BG147" s="1"/>
    </row>
    <row r="148" spans="1:59" hidden="1" outlineLevel="1">
      <c r="A148" s="6" t="s">
        <v>2327</v>
      </c>
      <c r="B148" s="5" t="s">
        <v>4476</v>
      </c>
      <c r="C148" s="1">
        <f t="shared" si="24"/>
        <v>8868</v>
      </c>
      <c r="D148" s="7">
        <f>IF(N148&gt;0, RANK(N148,(N148:P148,Q148:AE148)),0)</f>
        <v>1</v>
      </c>
      <c r="E148" s="7">
        <f>IF(O148&gt;0,RANK(O148,(N148:P148,Q148:AE148)),0)</f>
        <v>2</v>
      </c>
      <c r="F148" s="7">
        <f>IF(P148&gt;0,RANK(P148,(N148:P148,Q148:AE148)),0)</f>
        <v>3</v>
      </c>
      <c r="G148" s="1">
        <f t="shared" si="30"/>
        <v>2481</v>
      </c>
      <c r="H148" s="2">
        <f t="shared" si="31"/>
        <v>0.27976995940460081</v>
      </c>
      <c r="I148" s="2"/>
      <c r="J148" s="2">
        <f t="shared" si="32"/>
        <v>0.63622011727559769</v>
      </c>
      <c r="K148" s="2">
        <f t="shared" si="32"/>
        <v>0.35645015787099682</v>
      </c>
      <c r="L148" s="2">
        <f t="shared" si="32"/>
        <v>3.3829499323410014E-3</v>
      </c>
      <c r="M148" s="2">
        <f t="shared" si="26"/>
        <v>3.9467749210644939E-3</v>
      </c>
      <c r="N148" s="1">
        <v>5642</v>
      </c>
      <c r="O148" s="1">
        <v>3161</v>
      </c>
      <c r="P148" s="1">
        <v>30</v>
      </c>
      <c r="Q148" s="1">
        <v>9</v>
      </c>
      <c r="R148" s="1">
        <v>9</v>
      </c>
      <c r="S148" s="1">
        <v>17</v>
      </c>
      <c r="AG148" s="7">
        <f>IF(Q148&gt;0,RANK(Q148,(N148:P148,Q148:AE148)),0)</f>
        <v>5</v>
      </c>
      <c r="AH148" s="7">
        <f>IF(R148&gt;0,RANK(R148,(N148:P148,Q148:AE148)),0)</f>
        <v>5</v>
      </c>
      <c r="AI148" s="7">
        <f>IF(T148&gt;0,RANK(T148,(N148:P148,Q148:AE148)),0)</f>
        <v>0</v>
      </c>
      <c r="AJ148" s="7">
        <f>IF(S148&gt;0,RANK(S148,(N148:P148,Q148:AE148)),0)</f>
        <v>4</v>
      </c>
      <c r="AK148" s="2">
        <f t="shared" si="33"/>
        <v>1.0148849797023004E-3</v>
      </c>
      <c r="AL148" s="2">
        <f t="shared" si="33"/>
        <v>1.0148849797023004E-3</v>
      </c>
      <c r="AM148" s="2">
        <f t="shared" si="28"/>
        <v>0</v>
      </c>
      <c r="AN148" s="2">
        <f t="shared" si="29"/>
        <v>1.9170049616599007E-3</v>
      </c>
      <c r="AP148" s="6" t="s">
        <v>2327</v>
      </c>
      <c r="AQ148" s="5" t="s">
        <v>4476</v>
      </c>
      <c r="AR148">
        <v>1</v>
      </c>
      <c r="AT148" s="85" t="s">
        <v>3096</v>
      </c>
      <c r="AU148" s="84" t="s">
        <v>5310</v>
      </c>
      <c r="AV148" s="77" t="str">
        <f t="shared" si="34"/>
        <v>05107</v>
      </c>
      <c r="AX148" s="7" t="s">
        <v>186</v>
      </c>
      <c r="BG148" s="1"/>
    </row>
    <row r="149" spans="1:59" hidden="1" outlineLevel="1">
      <c r="A149" s="6" t="s">
        <v>3015</v>
      </c>
      <c r="B149" s="5" t="s">
        <v>4476</v>
      </c>
      <c r="C149" s="1">
        <f t="shared" si="24"/>
        <v>3367</v>
      </c>
      <c r="D149" s="7">
        <f>IF(N149&gt;0, RANK(N149,(N149:P149,Q149:AE149)),0)</f>
        <v>2</v>
      </c>
      <c r="E149" s="7">
        <f>IF(O149&gt;0,RANK(O149,(N149:P149,Q149:AE149)),0)</f>
        <v>1</v>
      </c>
      <c r="F149" s="7">
        <f>IF(P149&gt;0,RANK(P149,(N149:P149,Q149:AE149)),0)</f>
        <v>3</v>
      </c>
      <c r="G149" s="1">
        <f t="shared" si="30"/>
        <v>703</v>
      </c>
      <c r="H149" s="2">
        <f t="shared" si="31"/>
        <v>0.2087912087912088</v>
      </c>
      <c r="I149" s="2"/>
      <c r="J149" s="2">
        <f t="shared" si="32"/>
        <v>0.38907038907038904</v>
      </c>
      <c r="K149" s="2">
        <f t="shared" si="32"/>
        <v>0.59786159786159787</v>
      </c>
      <c r="L149" s="2">
        <f t="shared" si="32"/>
        <v>7.7220077220077222E-3</v>
      </c>
      <c r="M149" s="2">
        <f t="shared" si="26"/>
        <v>5.3460053460053624E-3</v>
      </c>
      <c r="N149" s="1">
        <v>1310</v>
      </c>
      <c r="O149" s="1">
        <v>2013</v>
      </c>
      <c r="P149" s="1">
        <v>26</v>
      </c>
      <c r="Q149" s="1">
        <v>7</v>
      </c>
      <c r="R149" s="1">
        <v>8</v>
      </c>
      <c r="S149" s="1">
        <v>3</v>
      </c>
      <c r="AG149" s="7">
        <f>IF(Q149&gt;0,RANK(Q149,(N149:P149,Q149:AE149)),0)</f>
        <v>5</v>
      </c>
      <c r="AH149" s="7">
        <f>IF(R149&gt;0,RANK(R149,(N149:P149,Q149:AE149)),0)</f>
        <v>4</v>
      </c>
      <c r="AI149" s="7">
        <f>IF(T149&gt;0,RANK(T149,(N149:P149,Q149:AE149)),0)</f>
        <v>0</v>
      </c>
      <c r="AJ149" s="7">
        <f>IF(S149&gt;0,RANK(S149,(N149:P149,Q149:AE149)),0)</f>
        <v>6</v>
      </c>
      <c r="AK149" s="2">
        <f t="shared" si="33"/>
        <v>2.0790020790020791E-3</v>
      </c>
      <c r="AL149" s="2">
        <f t="shared" si="33"/>
        <v>2.3760023760023758E-3</v>
      </c>
      <c r="AM149" s="2">
        <f t="shared" si="28"/>
        <v>0</v>
      </c>
      <c r="AN149" s="2">
        <f t="shared" si="29"/>
        <v>8.9100089100089099E-4</v>
      </c>
      <c r="AP149" s="6" t="s">
        <v>3015</v>
      </c>
      <c r="AQ149" s="5" t="s">
        <v>4476</v>
      </c>
      <c r="AR149">
        <v>4</v>
      </c>
      <c r="AT149" s="85" t="s">
        <v>3096</v>
      </c>
      <c r="AU149" s="84" t="s">
        <v>4645</v>
      </c>
      <c r="AV149" s="77" t="str">
        <f t="shared" si="34"/>
        <v>05109</v>
      </c>
      <c r="AX149" s="7" t="s">
        <v>186</v>
      </c>
      <c r="BG149" s="1"/>
    </row>
    <row r="150" spans="1:59" hidden="1" outlineLevel="1">
      <c r="A150" s="6" t="s">
        <v>3559</v>
      </c>
      <c r="B150" s="5" t="s">
        <v>4476</v>
      </c>
      <c r="C150" s="1">
        <f t="shared" si="24"/>
        <v>7723</v>
      </c>
      <c r="D150" s="7">
        <f>IF(N150&gt;0, RANK(N150,(N150:P150,Q150:AE150)),0)</f>
        <v>1</v>
      </c>
      <c r="E150" s="7">
        <f>IF(O150&gt;0,RANK(O150,(N150:P150,Q150:AE150)),0)</f>
        <v>2</v>
      </c>
      <c r="F150" s="7">
        <f>IF(P150&gt;0,RANK(P150,(N150:P150,Q150:AE150)),0)</f>
        <v>3</v>
      </c>
      <c r="G150" s="1">
        <f t="shared" si="30"/>
        <v>514</v>
      </c>
      <c r="H150" s="2">
        <f t="shared" si="31"/>
        <v>6.6554447753463683E-2</v>
      </c>
      <c r="I150" s="2"/>
      <c r="J150" s="2">
        <f t="shared" si="32"/>
        <v>0.52686779748802282</v>
      </c>
      <c r="K150" s="2">
        <f t="shared" si="32"/>
        <v>0.46031334973455912</v>
      </c>
      <c r="L150" s="2">
        <f t="shared" si="32"/>
        <v>8.8048685743881919E-3</v>
      </c>
      <c r="M150" s="2">
        <f t="shared" si="26"/>
        <v>4.0139842030298741E-3</v>
      </c>
      <c r="N150" s="1">
        <v>4069</v>
      </c>
      <c r="O150" s="1">
        <v>3555</v>
      </c>
      <c r="P150" s="1">
        <v>68</v>
      </c>
      <c r="Q150" s="1">
        <v>12</v>
      </c>
      <c r="R150" s="1">
        <v>5</v>
      </c>
      <c r="S150" s="1">
        <v>14</v>
      </c>
      <c r="AG150" s="7">
        <f>IF(Q150&gt;0,RANK(Q150,(N150:P150,Q150:AE150)),0)</f>
        <v>5</v>
      </c>
      <c r="AH150" s="7">
        <f>IF(R150&gt;0,RANK(R150,(N150:P150,Q150:AE150)),0)</f>
        <v>6</v>
      </c>
      <c r="AI150" s="7">
        <f>IF(T150&gt;0,RANK(T150,(N150:P150,Q150:AE150)),0)</f>
        <v>0</v>
      </c>
      <c r="AJ150" s="7">
        <f>IF(S150&gt;0,RANK(S150,(N150:P150,Q150:AE150)),0)</f>
        <v>4</v>
      </c>
      <c r="AK150" s="2">
        <f t="shared" si="33"/>
        <v>1.5538003366567395E-3</v>
      </c>
      <c r="AL150" s="2">
        <f t="shared" si="33"/>
        <v>6.4741680694030814E-4</v>
      </c>
      <c r="AM150" s="2">
        <f t="shared" si="28"/>
        <v>0</v>
      </c>
      <c r="AN150" s="2">
        <f t="shared" si="29"/>
        <v>1.8127670594328628E-3</v>
      </c>
      <c r="AP150" s="6" t="s">
        <v>3559</v>
      </c>
      <c r="AQ150" s="5" t="s">
        <v>4476</v>
      </c>
      <c r="AR150">
        <v>1</v>
      </c>
      <c r="AT150" s="85" t="s">
        <v>3096</v>
      </c>
      <c r="AU150" s="84" t="s">
        <v>4646</v>
      </c>
      <c r="AV150" s="77" t="str">
        <f t="shared" si="34"/>
        <v>05111</v>
      </c>
      <c r="AX150" s="7" t="s">
        <v>186</v>
      </c>
      <c r="BG150" s="1"/>
    </row>
    <row r="151" spans="1:59" hidden="1" outlineLevel="1">
      <c r="A151" s="6" t="s">
        <v>4301</v>
      </c>
      <c r="B151" s="5" t="s">
        <v>4476</v>
      </c>
      <c r="C151" s="1">
        <f t="shared" si="24"/>
        <v>7799</v>
      </c>
      <c r="D151" s="7">
        <f>IF(N151&gt;0, RANK(N151,(N151:P151,Q151:AE151)),0)</f>
        <v>2</v>
      </c>
      <c r="E151" s="7">
        <f>IF(O151&gt;0,RANK(O151,(N151:P151,Q151:AE151)),0)</f>
        <v>1</v>
      </c>
      <c r="F151" s="7">
        <f>IF(P151&gt;0,RANK(P151,(N151:P151,Q151:AE151)),0)</f>
        <v>3</v>
      </c>
      <c r="G151" s="1">
        <f t="shared" si="30"/>
        <v>2719</v>
      </c>
      <c r="H151" s="2">
        <f t="shared" si="31"/>
        <v>0.34863444031286062</v>
      </c>
      <c r="I151" s="2"/>
      <c r="J151" s="2">
        <f t="shared" si="32"/>
        <v>0.31709193486344406</v>
      </c>
      <c r="K151" s="2">
        <f t="shared" si="32"/>
        <v>0.66572637517630462</v>
      </c>
      <c r="L151" s="2">
        <f t="shared" si="32"/>
        <v>9.3601743813309397E-3</v>
      </c>
      <c r="M151" s="2">
        <f t="shared" si="26"/>
        <v>7.8215155789204387E-3</v>
      </c>
      <c r="N151" s="1">
        <v>2473</v>
      </c>
      <c r="O151" s="1">
        <v>5192</v>
      </c>
      <c r="P151" s="1">
        <v>73</v>
      </c>
      <c r="Q151" s="1">
        <v>28</v>
      </c>
      <c r="R151" s="1">
        <v>22</v>
      </c>
      <c r="S151" s="1">
        <v>11</v>
      </c>
      <c r="AG151" s="7">
        <f>IF(Q151&gt;0,RANK(Q151,(N151:P151,Q151:AE151)),0)</f>
        <v>4</v>
      </c>
      <c r="AH151" s="7">
        <f>IF(R151&gt;0,RANK(R151,(N151:P151,Q151:AE151)),0)</f>
        <v>5</v>
      </c>
      <c r="AI151" s="7">
        <f>IF(T151&gt;0,RANK(T151,(N151:P151,Q151:AE151)),0)</f>
        <v>0</v>
      </c>
      <c r="AJ151" s="7">
        <f>IF(S151&gt;0,RANK(S151,(N151:P151,Q151:AE151)),0)</f>
        <v>6</v>
      </c>
      <c r="AK151" s="2">
        <f t="shared" si="33"/>
        <v>3.5902038722913196E-3</v>
      </c>
      <c r="AL151" s="2">
        <f t="shared" si="33"/>
        <v>2.8208744710860366E-3</v>
      </c>
      <c r="AM151" s="2">
        <f t="shared" si="28"/>
        <v>0</v>
      </c>
      <c r="AN151" s="2">
        <f t="shared" si="29"/>
        <v>1.4104372355430183E-3</v>
      </c>
      <c r="AP151" s="6" t="s">
        <v>4301</v>
      </c>
      <c r="AQ151" s="5" t="s">
        <v>4476</v>
      </c>
      <c r="AR151">
        <v>4</v>
      </c>
      <c r="AT151" s="85" t="s">
        <v>3096</v>
      </c>
      <c r="AU151" s="84" t="s">
        <v>4647</v>
      </c>
      <c r="AV151" s="77" t="str">
        <f t="shared" si="34"/>
        <v>05113</v>
      </c>
      <c r="AX151" s="7" t="s">
        <v>186</v>
      </c>
      <c r="BG151" s="1"/>
    </row>
    <row r="152" spans="1:59" hidden="1" outlineLevel="1">
      <c r="A152" s="6" t="s">
        <v>5158</v>
      </c>
      <c r="B152" s="5" t="s">
        <v>4476</v>
      </c>
      <c r="C152" s="1">
        <f t="shared" si="24"/>
        <v>20902</v>
      </c>
      <c r="D152" s="7">
        <f>IF(N152&gt;0, RANK(N152,(N152:P152,Q152:AE152)),0)</f>
        <v>2</v>
      </c>
      <c r="E152" s="7">
        <f>IF(O152&gt;0,RANK(O152,(N152:P152,Q152:AE152)),0)</f>
        <v>1</v>
      </c>
      <c r="F152" s="7">
        <f>IF(P152&gt;0,RANK(P152,(N152:P152,Q152:AE152)),0)</f>
        <v>3</v>
      </c>
      <c r="G152" s="1">
        <f t="shared" si="30"/>
        <v>6514</v>
      </c>
      <c r="H152" s="2">
        <f t="shared" si="31"/>
        <v>0.31164481867763849</v>
      </c>
      <c r="I152" s="2"/>
      <c r="J152" s="2">
        <f t="shared" si="32"/>
        <v>0.33968041335757343</v>
      </c>
      <c r="K152" s="2">
        <f t="shared" si="32"/>
        <v>0.65132523203521198</v>
      </c>
      <c r="L152" s="2">
        <f t="shared" si="32"/>
        <v>4.3058080566452973E-3</v>
      </c>
      <c r="M152" s="2">
        <f t="shared" si="26"/>
        <v>4.6885465505692413E-3</v>
      </c>
      <c r="N152" s="1">
        <v>7100</v>
      </c>
      <c r="O152" s="1">
        <v>13614</v>
      </c>
      <c r="P152" s="1">
        <v>90</v>
      </c>
      <c r="Q152" s="1">
        <v>48</v>
      </c>
      <c r="R152" s="1">
        <v>33</v>
      </c>
      <c r="S152" s="1">
        <v>17</v>
      </c>
      <c r="AG152" s="7">
        <f>IF(Q152&gt;0,RANK(Q152,(N152:P152,Q152:AE152)),0)</f>
        <v>4</v>
      </c>
      <c r="AH152" s="7">
        <f>IF(R152&gt;0,RANK(R152,(N152:P152,Q152:AE152)),0)</f>
        <v>5</v>
      </c>
      <c r="AI152" s="7">
        <f>IF(T152&gt;0,RANK(T152,(N152:P152,Q152:AE152)),0)</f>
        <v>0</v>
      </c>
      <c r="AJ152" s="7">
        <f>IF(S152&gt;0,RANK(S152,(N152:P152,Q152:AE152)),0)</f>
        <v>6</v>
      </c>
      <c r="AK152" s="2">
        <f t="shared" si="33"/>
        <v>2.2964309635441584E-3</v>
      </c>
      <c r="AL152" s="2">
        <f t="shared" si="33"/>
        <v>1.578796287436609E-3</v>
      </c>
      <c r="AM152" s="2">
        <f t="shared" si="28"/>
        <v>0</v>
      </c>
      <c r="AN152" s="2">
        <f t="shared" si="29"/>
        <v>8.1331929958855607E-4</v>
      </c>
      <c r="AP152" s="6" t="s">
        <v>5158</v>
      </c>
      <c r="AQ152" s="5" t="s">
        <v>4476</v>
      </c>
      <c r="AR152">
        <v>3</v>
      </c>
      <c r="AT152" s="85" t="s">
        <v>3096</v>
      </c>
      <c r="AU152" s="84" t="s">
        <v>5225</v>
      </c>
      <c r="AV152" s="77" t="str">
        <f t="shared" si="34"/>
        <v>05115</v>
      </c>
      <c r="AX152" s="7" t="s">
        <v>186</v>
      </c>
      <c r="BG152" s="1"/>
    </row>
    <row r="153" spans="1:59" hidden="1" outlineLevel="1">
      <c r="A153" s="6" t="s">
        <v>5034</v>
      </c>
      <c r="B153" s="5" t="s">
        <v>4476</v>
      </c>
      <c r="C153" s="1">
        <f t="shared" si="24"/>
        <v>3624</v>
      </c>
      <c r="D153" s="7">
        <f>IF(N153&gt;0, RANK(N153,(N153:P153,Q153:AE153)),0)</f>
        <v>2</v>
      </c>
      <c r="E153" s="7">
        <f>IF(O153&gt;0,RANK(O153,(N153:P153,Q153:AE153)),0)</f>
        <v>1</v>
      </c>
      <c r="F153" s="7">
        <f>IF(P153&gt;0,RANK(P153,(N153:P153,Q153:AE153)),0)</f>
        <v>3</v>
      </c>
      <c r="G153" s="1">
        <f t="shared" si="30"/>
        <v>468</v>
      </c>
      <c r="H153" s="2">
        <f t="shared" si="31"/>
        <v>0.12913907284768211</v>
      </c>
      <c r="I153" s="2"/>
      <c r="J153" s="2">
        <f t="shared" si="32"/>
        <v>0.43101545253863133</v>
      </c>
      <c r="K153" s="2">
        <f t="shared" si="32"/>
        <v>0.5601545253863135</v>
      </c>
      <c r="L153" s="2">
        <f t="shared" si="32"/>
        <v>4.4150110375275938E-3</v>
      </c>
      <c r="M153" s="2">
        <f t="shared" si="26"/>
        <v>4.4150110375275279E-3</v>
      </c>
      <c r="N153" s="1">
        <v>1562</v>
      </c>
      <c r="O153" s="1">
        <v>2030</v>
      </c>
      <c r="P153" s="1">
        <v>16</v>
      </c>
      <c r="Q153" s="1">
        <v>3</v>
      </c>
      <c r="R153" s="1">
        <v>6</v>
      </c>
      <c r="S153" s="1">
        <v>7</v>
      </c>
      <c r="AG153" s="7">
        <f>IF(Q153&gt;0,RANK(Q153,(N153:P153,Q153:AE153)),0)</f>
        <v>6</v>
      </c>
      <c r="AH153" s="7">
        <f>IF(R153&gt;0,RANK(R153,(N153:P153,Q153:AE153)),0)</f>
        <v>5</v>
      </c>
      <c r="AI153" s="7">
        <f>IF(T153&gt;0,RANK(T153,(N153:P153,Q153:AE153)),0)</f>
        <v>0</v>
      </c>
      <c r="AJ153" s="7">
        <f>IF(S153&gt;0,RANK(S153,(N153:P153,Q153:AE153)),0)</f>
        <v>4</v>
      </c>
      <c r="AK153" s="2">
        <f t="shared" si="33"/>
        <v>8.2781456953642384E-4</v>
      </c>
      <c r="AL153" s="2">
        <f t="shared" si="33"/>
        <v>1.6556291390728477E-3</v>
      </c>
      <c r="AM153" s="2">
        <f t="shared" si="28"/>
        <v>0</v>
      </c>
      <c r="AN153" s="2">
        <f t="shared" si="29"/>
        <v>1.9315673289183224E-3</v>
      </c>
      <c r="AP153" s="6" t="s">
        <v>5034</v>
      </c>
      <c r="AQ153" s="5" t="s">
        <v>4476</v>
      </c>
      <c r="AR153">
        <v>1</v>
      </c>
      <c r="AT153" s="85" t="s">
        <v>3096</v>
      </c>
      <c r="AU153" s="84" t="s">
        <v>5226</v>
      </c>
      <c r="AV153" s="77" t="str">
        <f t="shared" si="34"/>
        <v>05117</v>
      </c>
      <c r="AX153" s="7" t="s">
        <v>186</v>
      </c>
      <c r="BG153" s="1"/>
    </row>
    <row r="154" spans="1:59" hidden="1" outlineLevel="1">
      <c r="A154" s="6" t="s">
        <v>4620</v>
      </c>
      <c r="B154" s="5" t="s">
        <v>4476</v>
      </c>
      <c r="C154" s="1">
        <f t="shared" si="24"/>
        <v>153620</v>
      </c>
      <c r="D154" s="7">
        <f>IF(N154&gt;0, RANK(N154,(N154:P154,Q154:AE154)),0)</f>
        <v>1</v>
      </c>
      <c r="E154" s="7">
        <f>IF(O154&gt;0,RANK(O154,(N154:P154,Q154:AE154)),0)</f>
        <v>2</v>
      </c>
      <c r="F154" s="7">
        <f>IF(P154&gt;0,RANK(P154,(N154:P154,Q154:AE154)),0)</f>
        <v>3</v>
      </c>
      <c r="G154" s="1">
        <f t="shared" si="30"/>
        <v>16629</v>
      </c>
      <c r="H154" s="2">
        <f t="shared" si="31"/>
        <v>0.10824762400729072</v>
      </c>
      <c r="I154" s="2"/>
      <c r="J154" s="2">
        <f t="shared" si="32"/>
        <v>0.55026689233172765</v>
      </c>
      <c r="K154" s="2">
        <f t="shared" si="32"/>
        <v>0.44201926832443694</v>
      </c>
      <c r="L154" s="2">
        <f t="shared" si="32"/>
        <v>4.1465954953782058E-3</v>
      </c>
      <c r="M154" s="2">
        <f t="shared" si="26"/>
        <v>3.5672438484571989E-3</v>
      </c>
      <c r="N154" s="1">
        <v>84532</v>
      </c>
      <c r="O154" s="1">
        <v>67903</v>
      </c>
      <c r="P154" s="1">
        <v>637</v>
      </c>
      <c r="Q154" s="1">
        <v>240</v>
      </c>
      <c r="R154" s="1">
        <v>130</v>
      </c>
      <c r="S154" s="1">
        <v>178</v>
      </c>
      <c r="AG154" s="7">
        <f>IF(Q154&gt;0,RANK(Q154,(N154:P154,Q154:AE154)),0)</f>
        <v>4</v>
      </c>
      <c r="AH154" s="7">
        <f>IF(R154&gt;0,RANK(R154,(N154:P154,Q154:AE154)),0)</f>
        <v>6</v>
      </c>
      <c r="AI154" s="7">
        <f>IF(T154&gt;0,RANK(T154,(N154:P154,Q154:AE154)),0)</f>
        <v>0</v>
      </c>
      <c r="AJ154" s="7">
        <f>IF(S154&gt;0,RANK(S154,(N154:P154,Q154:AE154)),0)</f>
        <v>5</v>
      </c>
      <c r="AK154" s="2">
        <f t="shared" si="33"/>
        <v>1.562296575966671E-3</v>
      </c>
      <c r="AL154" s="2">
        <f t="shared" si="33"/>
        <v>8.4624397864861342E-4</v>
      </c>
      <c r="AM154" s="2">
        <f t="shared" si="28"/>
        <v>0</v>
      </c>
      <c r="AN154" s="2">
        <f t="shared" si="29"/>
        <v>1.1587032938419476E-3</v>
      </c>
      <c r="AP154" s="6" t="s">
        <v>4620</v>
      </c>
      <c r="AQ154" s="5" t="s">
        <v>4476</v>
      </c>
      <c r="AR154">
        <v>2</v>
      </c>
      <c r="AT154" s="85" t="s">
        <v>3096</v>
      </c>
      <c r="AU154" s="84" t="s">
        <v>4545</v>
      </c>
      <c r="AV154" s="77" t="str">
        <f t="shared" si="34"/>
        <v>05119</v>
      </c>
      <c r="AX154" s="7" t="s">
        <v>186</v>
      </c>
      <c r="BG154" s="1"/>
    </row>
    <row r="155" spans="1:59" hidden="1" outlineLevel="1">
      <c r="A155" s="6" t="s">
        <v>2734</v>
      </c>
      <c r="B155" s="5" t="s">
        <v>4476</v>
      </c>
      <c r="C155" s="1">
        <f t="shared" si="24"/>
        <v>6667</v>
      </c>
      <c r="D155" s="7">
        <f>IF(N155&gt;0, RANK(N155,(N155:P155,Q155:AE155)),0)</f>
        <v>1</v>
      </c>
      <c r="E155" s="7">
        <f>IF(O155&gt;0,RANK(O155,(N155:P155,Q155:AE155)),0)</f>
        <v>2</v>
      </c>
      <c r="F155" s="7">
        <f>IF(P155&gt;0,RANK(P155,(N155:P155,Q155:AE155)),0)</f>
        <v>3</v>
      </c>
      <c r="G155" s="1">
        <f t="shared" si="30"/>
        <v>254</v>
      </c>
      <c r="H155" s="2">
        <f t="shared" si="31"/>
        <v>3.8098095095245241E-2</v>
      </c>
      <c r="I155" s="2"/>
      <c r="J155" s="2">
        <f t="shared" si="32"/>
        <v>0.51177441127943601</v>
      </c>
      <c r="K155" s="2">
        <f t="shared" si="32"/>
        <v>0.47367631618419082</v>
      </c>
      <c r="L155" s="2">
        <f t="shared" si="32"/>
        <v>5.2497375131243442E-3</v>
      </c>
      <c r="M155" s="2">
        <f t="shared" si="26"/>
        <v>9.2995350232488259E-3</v>
      </c>
      <c r="N155" s="1">
        <v>3412</v>
      </c>
      <c r="O155" s="1">
        <v>3158</v>
      </c>
      <c r="P155" s="1">
        <v>35</v>
      </c>
      <c r="Q155" s="1">
        <v>19</v>
      </c>
      <c r="R155" s="1">
        <v>26</v>
      </c>
      <c r="S155" s="1">
        <v>17</v>
      </c>
      <c r="AG155" s="7">
        <f>IF(Q155&gt;0,RANK(Q155,(N155:P155,Q155:AE155)),0)</f>
        <v>5</v>
      </c>
      <c r="AH155" s="7">
        <f>IF(R155&gt;0,RANK(R155,(N155:P155,Q155:AE155)),0)</f>
        <v>4</v>
      </c>
      <c r="AI155" s="7">
        <f>IF(T155&gt;0,RANK(T155,(N155:P155,Q155:AE155)),0)</f>
        <v>0</v>
      </c>
      <c r="AJ155" s="7">
        <f>IF(S155&gt;0,RANK(S155,(N155:P155,Q155:AE155)),0)</f>
        <v>6</v>
      </c>
      <c r="AK155" s="2">
        <f t="shared" si="33"/>
        <v>2.8498575071246438E-3</v>
      </c>
      <c r="AL155" s="2">
        <f t="shared" si="33"/>
        <v>3.8998050097495125E-3</v>
      </c>
      <c r="AM155" s="2">
        <f t="shared" si="28"/>
        <v>0</v>
      </c>
      <c r="AN155" s="2">
        <f t="shared" si="29"/>
        <v>2.5498725063746812E-3</v>
      </c>
      <c r="AP155" s="6" t="s">
        <v>2734</v>
      </c>
      <c r="AQ155" s="5" t="s">
        <v>4476</v>
      </c>
      <c r="AR155">
        <v>1</v>
      </c>
      <c r="AT155" s="85" t="s">
        <v>3096</v>
      </c>
      <c r="AU155" s="84" t="s">
        <v>4534</v>
      </c>
      <c r="AV155" s="77" t="str">
        <f t="shared" si="34"/>
        <v>05121</v>
      </c>
      <c r="AX155" s="7" t="s">
        <v>186</v>
      </c>
      <c r="BG155" s="1"/>
    </row>
    <row r="156" spans="1:59" hidden="1" outlineLevel="1">
      <c r="A156" s="6" t="s">
        <v>1749</v>
      </c>
      <c r="B156" s="5" t="s">
        <v>4476</v>
      </c>
      <c r="C156" s="1">
        <f t="shared" si="24"/>
        <v>9588</v>
      </c>
      <c r="D156" s="7">
        <f>IF(N156&gt;0, RANK(N156,(N156:P156,Q156:AE156)),0)</f>
        <v>1</v>
      </c>
      <c r="E156" s="7">
        <f>IF(O156&gt;0,RANK(O156,(N156:P156,Q156:AE156)),0)</f>
        <v>2</v>
      </c>
      <c r="F156" s="7">
        <f>IF(P156&gt;0,RANK(P156,(N156:P156,Q156:AE156)),0)</f>
        <v>3</v>
      </c>
      <c r="G156" s="1">
        <f t="shared" si="30"/>
        <v>1869</v>
      </c>
      <c r="H156" s="2">
        <f t="shared" si="31"/>
        <v>0.19493116395494367</v>
      </c>
      <c r="I156" s="2"/>
      <c r="J156" s="2">
        <f t="shared" si="32"/>
        <v>0.59282436378806846</v>
      </c>
      <c r="K156" s="2">
        <f t="shared" si="32"/>
        <v>0.39789319983312477</v>
      </c>
      <c r="L156" s="2">
        <f t="shared" si="32"/>
        <v>6.7793074676679183E-3</v>
      </c>
      <c r="M156" s="2">
        <f t="shared" si="26"/>
        <v>2.5031289111388504E-3</v>
      </c>
      <c r="N156" s="1">
        <v>5684</v>
      </c>
      <c r="O156" s="1">
        <v>3815</v>
      </c>
      <c r="P156" s="1">
        <v>65</v>
      </c>
      <c r="Q156" s="1">
        <v>5</v>
      </c>
      <c r="R156" s="1">
        <v>11</v>
      </c>
      <c r="S156" s="1">
        <v>8</v>
      </c>
      <c r="AG156" s="7">
        <f>IF(Q156&gt;0,RANK(Q156,(N156:P156,Q156:AE156)),0)</f>
        <v>6</v>
      </c>
      <c r="AH156" s="7">
        <f>IF(R156&gt;0,RANK(R156,(N156:P156,Q156:AE156)),0)</f>
        <v>4</v>
      </c>
      <c r="AI156" s="7">
        <f>IF(T156&gt;0,RANK(T156,(N156:P156,Q156:AE156)),0)</f>
        <v>0</v>
      </c>
      <c r="AJ156" s="7">
        <f>IF(S156&gt;0,RANK(S156,(N156:P156,Q156:AE156)),0)</f>
        <v>5</v>
      </c>
      <c r="AK156" s="2">
        <f t="shared" si="33"/>
        <v>5.2148518982060913E-4</v>
      </c>
      <c r="AL156" s="2">
        <f t="shared" si="33"/>
        <v>1.1472674176053401E-3</v>
      </c>
      <c r="AM156" s="2">
        <f t="shared" si="28"/>
        <v>0</v>
      </c>
      <c r="AN156" s="2">
        <f t="shared" si="29"/>
        <v>8.3437630371297454E-4</v>
      </c>
      <c r="AP156" s="6" t="s">
        <v>1749</v>
      </c>
      <c r="AQ156" s="5" t="s">
        <v>4476</v>
      </c>
      <c r="AR156">
        <v>1</v>
      </c>
      <c r="AT156" s="85" t="s">
        <v>3096</v>
      </c>
      <c r="AU156" s="84" t="s">
        <v>2759</v>
      </c>
      <c r="AV156" s="77" t="str">
        <f t="shared" si="34"/>
        <v>05123</v>
      </c>
      <c r="AX156" s="7" t="s">
        <v>186</v>
      </c>
      <c r="BG156" s="1"/>
    </row>
    <row r="157" spans="1:59" hidden="1" outlineLevel="1">
      <c r="A157" s="6" t="s">
        <v>4078</v>
      </c>
      <c r="B157" s="5" t="s">
        <v>4476</v>
      </c>
      <c r="C157" s="1">
        <f t="shared" si="24"/>
        <v>39376</v>
      </c>
      <c r="D157" s="7">
        <f>IF(N157&gt;0, RANK(N157,(N157:P157,Q157:AE157)),0)</f>
        <v>2</v>
      </c>
      <c r="E157" s="7">
        <f>IF(O157&gt;0,RANK(O157,(N157:P157,Q157:AE157)),0)</f>
        <v>1</v>
      </c>
      <c r="F157" s="7">
        <f>IF(P157&gt;0,RANK(P157,(N157:P157,Q157:AE157)),0)</f>
        <v>3</v>
      </c>
      <c r="G157" s="1">
        <f t="shared" si="30"/>
        <v>10711</v>
      </c>
      <c r="H157" s="2">
        <f t="shared" si="31"/>
        <v>0.27201848841934173</v>
      </c>
      <c r="I157" s="2"/>
      <c r="J157" s="2">
        <f t="shared" si="32"/>
        <v>0.35943214140593255</v>
      </c>
      <c r="K157" s="2">
        <f t="shared" si="32"/>
        <v>0.63145062982527422</v>
      </c>
      <c r="L157" s="2">
        <f t="shared" si="32"/>
        <v>5.8665176757415685E-3</v>
      </c>
      <c r="M157" s="2">
        <f t="shared" si="26"/>
        <v>3.2507110930517155E-3</v>
      </c>
      <c r="N157" s="1">
        <v>14153</v>
      </c>
      <c r="O157" s="1">
        <v>24864</v>
      </c>
      <c r="P157" s="1">
        <v>231</v>
      </c>
      <c r="Q157" s="1">
        <v>53</v>
      </c>
      <c r="R157" s="1">
        <v>28</v>
      </c>
      <c r="S157" s="1">
        <v>47</v>
      </c>
      <c r="AG157" s="7">
        <f>IF(Q157&gt;0,RANK(Q157,(N157:P157,Q157:AE157)),0)</f>
        <v>4</v>
      </c>
      <c r="AH157" s="7">
        <f>IF(R157&gt;0,RANK(R157,(N157:P157,Q157:AE157)),0)</f>
        <v>6</v>
      </c>
      <c r="AI157" s="7">
        <f>IF(T157&gt;0,RANK(T157,(N157:P157,Q157:AE157)),0)</f>
        <v>0</v>
      </c>
      <c r="AJ157" s="7">
        <f>IF(S157&gt;0,RANK(S157,(N157:P157,Q157:AE157)),0)</f>
        <v>5</v>
      </c>
      <c r="AK157" s="2">
        <f t="shared" si="33"/>
        <v>1.3459975619666803E-3</v>
      </c>
      <c r="AL157" s="2">
        <f t="shared" si="33"/>
        <v>7.1109305160503859E-4</v>
      </c>
      <c r="AM157" s="2">
        <f t="shared" si="28"/>
        <v>0</v>
      </c>
      <c r="AN157" s="2">
        <f t="shared" si="29"/>
        <v>1.1936204794798862E-3</v>
      </c>
      <c r="AP157" s="6" t="s">
        <v>4078</v>
      </c>
      <c r="AQ157" s="5" t="s">
        <v>4476</v>
      </c>
      <c r="AR157">
        <v>2</v>
      </c>
      <c r="AT157" s="85" t="s">
        <v>3096</v>
      </c>
      <c r="AU157" s="84" t="s">
        <v>2760</v>
      </c>
      <c r="AV157" s="77" t="str">
        <f t="shared" si="34"/>
        <v>05125</v>
      </c>
      <c r="AX157" s="7" t="s">
        <v>186</v>
      </c>
      <c r="BG157" s="1"/>
    </row>
    <row r="158" spans="1:59" hidden="1" outlineLevel="1">
      <c r="A158" s="6" t="s">
        <v>4195</v>
      </c>
      <c r="B158" s="5" t="s">
        <v>4476</v>
      </c>
      <c r="C158" s="1">
        <f t="shared" si="24"/>
        <v>4038</v>
      </c>
      <c r="D158" s="7">
        <f>IF(N158&gt;0, RANK(N158,(N158:P158,Q158:AE158)),0)</f>
        <v>2</v>
      </c>
      <c r="E158" s="7">
        <f>IF(O158&gt;0,RANK(O158,(N158:P158,Q158:AE158)),0)</f>
        <v>1</v>
      </c>
      <c r="F158" s="7">
        <f>IF(P158&gt;0,RANK(P158,(N158:P158,Q158:AE158)),0)</f>
        <v>3</v>
      </c>
      <c r="G158" s="1">
        <f t="shared" si="30"/>
        <v>1041</v>
      </c>
      <c r="H158" s="2">
        <f t="shared" si="31"/>
        <v>0.2578008915304606</v>
      </c>
      <c r="I158" s="2"/>
      <c r="J158" s="2">
        <f t="shared" si="32"/>
        <v>0.36478454680534916</v>
      </c>
      <c r="K158" s="2">
        <f t="shared" si="32"/>
        <v>0.62258543833580982</v>
      </c>
      <c r="L158" s="2">
        <f t="shared" si="32"/>
        <v>7.9247152055473002E-3</v>
      </c>
      <c r="M158" s="2">
        <f t="shared" si="26"/>
        <v>4.7052996532936653E-3</v>
      </c>
      <c r="N158" s="1">
        <v>1473</v>
      </c>
      <c r="O158" s="1">
        <v>2514</v>
      </c>
      <c r="P158" s="1">
        <v>32</v>
      </c>
      <c r="Q158" s="1">
        <v>7</v>
      </c>
      <c r="R158" s="1">
        <v>6</v>
      </c>
      <c r="S158" s="1">
        <v>6</v>
      </c>
      <c r="AG158" s="7">
        <f>IF(Q158&gt;0,RANK(Q158,(N158:P158,Q158:AE158)),0)</f>
        <v>4</v>
      </c>
      <c r="AH158" s="7">
        <f>IF(R158&gt;0,RANK(R158,(N158:P158,Q158:AE158)),0)</f>
        <v>5</v>
      </c>
      <c r="AI158" s="7">
        <f>IF(T158&gt;0,RANK(T158,(N158:P158,Q158:AE158)),0)</f>
        <v>0</v>
      </c>
      <c r="AJ158" s="7">
        <f>IF(S158&gt;0,RANK(S158,(N158:P158,Q158:AE158)),0)</f>
        <v>5</v>
      </c>
      <c r="AK158" s="2">
        <f t="shared" si="33"/>
        <v>1.7335314512134719E-3</v>
      </c>
      <c r="AL158" s="2">
        <f t="shared" si="33"/>
        <v>1.4858841010401188E-3</v>
      </c>
      <c r="AM158" s="2">
        <f t="shared" si="28"/>
        <v>0</v>
      </c>
      <c r="AN158" s="2">
        <f t="shared" si="29"/>
        <v>1.4858841010401188E-3</v>
      </c>
      <c r="AP158" s="6" t="s">
        <v>4195</v>
      </c>
      <c r="AQ158" s="5" t="s">
        <v>4476</v>
      </c>
      <c r="AR158">
        <v>4</v>
      </c>
      <c r="AT158" s="85" t="s">
        <v>3096</v>
      </c>
      <c r="AU158" s="84" t="s">
        <v>4740</v>
      </c>
      <c r="AV158" s="77" t="str">
        <f t="shared" si="34"/>
        <v>05127</v>
      </c>
      <c r="AX158" s="7" t="s">
        <v>186</v>
      </c>
      <c r="BG158" s="1"/>
    </row>
    <row r="159" spans="1:59" hidden="1" outlineLevel="1">
      <c r="A159" s="6" t="s">
        <v>3270</v>
      </c>
      <c r="B159" s="5" t="s">
        <v>4476</v>
      </c>
      <c r="C159" s="1">
        <f t="shared" ref="C159:C170" si="35">SUM(N159:AE159)</f>
        <v>3992</v>
      </c>
      <c r="D159" s="7">
        <f>IF(N159&gt;0, RANK(N159,(N159:P159,Q159:AE159)),0)</f>
        <v>2</v>
      </c>
      <c r="E159" s="7">
        <f>IF(O159&gt;0,RANK(O159,(N159:P159,Q159:AE159)),0)</f>
        <v>1</v>
      </c>
      <c r="F159" s="7">
        <f>IF(P159&gt;0,RANK(P159,(N159:P159,Q159:AE159)),0)</f>
        <v>4</v>
      </c>
      <c r="G159" s="1">
        <f t="shared" si="30"/>
        <v>1195</v>
      </c>
      <c r="H159" s="2">
        <f t="shared" si="31"/>
        <v>0.29934869739478959</v>
      </c>
      <c r="I159" s="2"/>
      <c r="J159" s="2">
        <f t="shared" ref="J159:L170" si="36">IF($C159=0,"-",N159/$C159)</f>
        <v>0.34318637274549096</v>
      </c>
      <c r="K159" s="2">
        <f t="shared" si="36"/>
        <v>0.64253507014028055</v>
      </c>
      <c r="L159" s="2">
        <f t="shared" si="36"/>
        <v>3.7575150300601201E-3</v>
      </c>
      <c r="M159" s="2">
        <f t="shared" ref="M159:M170" si="37">IF(C159=0,"-",(1-J159-K159-L159))</f>
        <v>1.052104208416842E-2</v>
      </c>
      <c r="N159" s="1">
        <v>1370</v>
      </c>
      <c r="O159" s="1">
        <v>2565</v>
      </c>
      <c r="P159" s="1">
        <v>15</v>
      </c>
      <c r="Q159" s="1">
        <v>11</v>
      </c>
      <c r="R159" s="1">
        <v>16</v>
      </c>
      <c r="S159" s="1">
        <v>15</v>
      </c>
      <c r="AG159" s="7">
        <f>IF(Q159&gt;0,RANK(Q159,(N159:P159,Q159:AE159)),0)</f>
        <v>6</v>
      </c>
      <c r="AH159" s="7">
        <f>IF(R159&gt;0,RANK(R159,(N159:P159,Q159:AE159)),0)</f>
        <v>3</v>
      </c>
      <c r="AI159" s="7">
        <f>IF(T159&gt;0,RANK(T159,(N159:P159,Q159:AE159)),0)</f>
        <v>0</v>
      </c>
      <c r="AJ159" s="7">
        <f>IF(S159&gt;0,RANK(S159,(N159:P159,Q159:AE159)),0)</f>
        <v>4</v>
      </c>
      <c r="AK159" s="2">
        <f t="shared" ref="AK159:AL170" si="38">IF($C159=0,"-",Q159/$C159)</f>
        <v>2.7555110220440883E-3</v>
      </c>
      <c r="AL159" s="2">
        <f t="shared" si="38"/>
        <v>4.0080160320641279E-3</v>
      </c>
      <c r="AM159" s="2">
        <f t="shared" ref="AM159:AM170" si="39">IF($C159=0,"-",T159/$C159)</f>
        <v>0</v>
      </c>
      <c r="AN159" s="2">
        <f t="shared" ref="AN159:AN170" si="40">IF($C159=0,"-",S159/$C159)</f>
        <v>3.7575150300601201E-3</v>
      </c>
      <c r="AP159" s="6" t="s">
        <v>3270</v>
      </c>
      <c r="AQ159" s="5" t="s">
        <v>4476</v>
      </c>
      <c r="AR159">
        <v>1</v>
      </c>
      <c r="AT159" s="85" t="s">
        <v>3096</v>
      </c>
      <c r="AU159" s="84" t="s">
        <v>4425</v>
      </c>
      <c r="AV159" s="77" t="str">
        <f t="shared" si="34"/>
        <v>05129</v>
      </c>
      <c r="AX159" s="7" t="s">
        <v>186</v>
      </c>
      <c r="BG159" s="1"/>
    </row>
    <row r="160" spans="1:59" hidden="1" outlineLevel="1">
      <c r="A160" s="6" t="s">
        <v>4292</v>
      </c>
      <c r="B160" s="5" t="s">
        <v>4476</v>
      </c>
      <c r="C160" s="1">
        <f t="shared" si="35"/>
        <v>44211</v>
      </c>
      <c r="D160" s="7">
        <f>IF(N160&gt;0, RANK(N160,(N160:P160,Q160:AE160)),0)</f>
        <v>2</v>
      </c>
      <c r="E160" s="7">
        <f>IF(O160&gt;0,RANK(O160,(N160:P160,Q160:AE160)),0)</f>
        <v>1</v>
      </c>
      <c r="F160" s="7">
        <f>IF(P160&gt;0,RANK(P160,(N160:P160,Q160:AE160)),0)</f>
        <v>3</v>
      </c>
      <c r="G160" s="1">
        <f t="shared" si="30"/>
        <v>10824</v>
      </c>
      <c r="H160" s="2">
        <f t="shared" si="31"/>
        <v>0.24482594829341114</v>
      </c>
      <c r="I160" s="2"/>
      <c r="J160" s="2">
        <f t="shared" si="36"/>
        <v>0.37273529212187012</v>
      </c>
      <c r="K160" s="2">
        <f t="shared" si="36"/>
        <v>0.61756124041528127</v>
      </c>
      <c r="L160" s="2">
        <f t="shared" si="36"/>
        <v>4.90828074461107E-3</v>
      </c>
      <c r="M160" s="2">
        <f t="shared" si="37"/>
        <v>4.7951867182375995E-3</v>
      </c>
      <c r="N160" s="1">
        <v>16479</v>
      </c>
      <c r="O160" s="1">
        <v>27303</v>
      </c>
      <c r="P160" s="1">
        <v>217</v>
      </c>
      <c r="Q160" s="1">
        <v>99</v>
      </c>
      <c r="R160" s="1">
        <v>67</v>
      </c>
      <c r="S160" s="1">
        <v>46</v>
      </c>
      <c r="AG160" s="7">
        <f>IF(Q160&gt;0,RANK(Q160,(N160:P160,Q160:AE160)),0)</f>
        <v>4</v>
      </c>
      <c r="AH160" s="7">
        <f>IF(R160&gt;0,RANK(R160,(N160:P160,Q160:AE160)),0)</f>
        <v>5</v>
      </c>
      <c r="AI160" s="7">
        <f>IF(T160&gt;0,RANK(T160,(N160:P160,Q160:AE160)),0)</f>
        <v>0</v>
      </c>
      <c r="AJ160" s="7">
        <f>IF(S160&gt;0,RANK(S160,(N160:P160,Q160:AE160)),0)</f>
        <v>6</v>
      </c>
      <c r="AK160" s="2">
        <f t="shared" si="38"/>
        <v>2.2392617221958337E-3</v>
      </c>
      <c r="AL160" s="2">
        <f t="shared" si="38"/>
        <v>1.5154599534052612E-3</v>
      </c>
      <c r="AM160" s="2">
        <f t="shared" si="39"/>
        <v>0</v>
      </c>
      <c r="AN160" s="2">
        <f t="shared" si="40"/>
        <v>1.0404650426364479E-3</v>
      </c>
      <c r="AP160" s="6" t="s">
        <v>4292</v>
      </c>
      <c r="AQ160" s="5" t="s">
        <v>4476</v>
      </c>
      <c r="AR160">
        <v>3</v>
      </c>
      <c r="AT160" s="85" t="s">
        <v>3096</v>
      </c>
      <c r="AU160" s="84" t="s">
        <v>4426</v>
      </c>
      <c r="AV160" s="77" t="str">
        <f t="shared" si="34"/>
        <v>05131</v>
      </c>
      <c r="AX160" s="7" t="s">
        <v>186</v>
      </c>
      <c r="BG160" s="1"/>
    </row>
    <row r="161" spans="1:59" hidden="1" outlineLevel="1">
      <c r="A161" s="6" t="s">
        <v>4430</v>
      </c>
      <c r="B161" s="5" t="s">
        <v>4476</v>
      </c>
      <c r="C161" s="1">
        <f t="shared" si="35"/>
        <v>4601</v>
      </c>
      <c r="D161" s="7">
        <f>IF(N161&gt;0, RANK(N161,(N161:P161,Q161:AE161)),0)</f>
        <v>2</v>
      </c>
      <c r="E161" s="7">
        <f>IF(O161&gt;0,RANK(O161,(N161:P161,Q161:AE161)),0)</f>
        <v>1</v>
      </c>
      <c r="F161" s="7">
        <f>IF(P161&gt;0,RANK(P161,(N161:P161,Q161:AE161)),0)</f>
        <v>3</v>
      </c>
      <c r="G161" s="1">
        <f t="shared" si="30"/>
        <v>481</v>
      </c>
      <c r="H161" s="2">
        <f t="shared" si="31"/>
        <v>0.10454249076287764</v>
      </c>
      <c r="I161" s="2"/>
      <c r="J161" s="2">
        <f t="shared" si="36"/>
        <v>0.44229515322755925</v>
      </c>
      <c r="K161" s="2">
        <f t="shared" si="36"/>
        <v>0.54683764399043688</v>
      </c>
      <c r="L161" s="2">
        <f t="shared" si="36"/>
        <v>6.737665724842426E-3</v>
      </c>
      <c r="M161" s="2">
        <f t="shared" si="37"/>
        <v>4.1295370571615003E-3</v>
      </c>
      <c r="N161" s="1">
        <v>2035</v>
      </c>
      <c r="O161" s="1">
        <v>2516</v>
      </c>
      <c r="P161" s="1">
        <v>31</v>
      </c>
      <c r="Q161" s="1">
        <v>7</v>
      </c>
      <c r="R161" s="1">
        <v>3</v>
      </c>
      <c r="S161" s="1">
        <v>9</v>
      </c>
      <c r="AG161" s="7">
        <f>IF(Q161&gt;0,RANK(Q161,(N161:P161,Q161:AE161)),0)</f>
        <v>5</v>
      </c>
      <c r="AH161" s="7">
        <f>IF(R161&gt;0,RANK(R161,(N161:P161,Q161:AE161)),0)</f>
        <v>6</v>
      </c>
      <c r="AI161" s="7">
        <f>IF(T161&gt;0,RANK(T161,(N161:P161,Q161:AE161)),0)</f>
        <v>0</v>
      </c>
      <c r="AJ161" s="7">
        <f>IF(S161&gt;0,RANK(S161,(N161:P161,Q161:AE161)),0)</f>
        <v>4</v>
      </c>
      <c r="AK161" s="2">
        <f t="shared" si="38"/>
        <v>1.5214083894805478E-3</v>
      </c>
      <c r="AL161" s="2">
        <f t="shared" si="38"/>
        <v>6.5203216692023478E-4</v>
      </c>
      <c r="AM161" s="2">
        <f t="shared" si="39"/>
        <v>0</v>
      </c>
      <c r="AN161" s="2">
        <f t="shared" si="40"/>
        <v>1.9560965007607042E-3</v>
      </c>
      <c r="AP161" s="6" t="s">
        <v>4430</v>
      </c>
      <c r="AQ161" s="5" t="s">
        <v>4476</v>
      </c>
      <c r="AR161">
        <v>4</v>
      </c>
      <c r="AT161" s="85" t="s">
        <v>3096</v>
      </c>
      <c r="AU161" s="84" t="s">
        <v>4427</v>
      </c>
      <c r="AV161" s="77" t="str">
        <f t="shared" si="34"/>
        <v>05133</v>
      </c>
      <c r="AX161" s="7" t="s">
        <v>186</v>
      </c>
      <c r="BG161" s="1"/>
    </row>
    <row r="162" spans="1:59" hidden="1" outlineLevel="1">
      <c r="A162" s="6" t="s">
        <v>4293</v>
      </c>
      <c r="B162" s="5" t="s">
        <v>4476</v>
      </c>
      <c r="C162" s="1">
        <f t="shared" si="35"/>
        <v>7470</v>
      </c>
      <c r="D162" s="7">
        <f>IF(N162&gt;0, RANK(N162,(N162:P162,Q162:AE162)),0)</f>
        <v>2</v>
      </c>
      <c r="E162" s="7">
        <f>IF(O162&gt;0,RANK(O162,(N162:P162,Q162:AE162)),0)</f>
        <v>1</v>
      </c>
      <c r="F162" s="7">
        <f>IF(P162&gt;0,RANK(P162,(N162:P162,Q162:AE162)),0)</f>
        <v>3</v>
      </c>
      <c r="G162" s="1">
        <f t="shared" si="30"/>
        <v>832</v>
      </c>
      <c r="H162" s="2">
        <f t="shared" si="31"/>
        <v>0.11137884872824631</v>
      </c>
      <c r="I162" s="2"/>
      <c r="J162" s="2">
        <f t="shared" si="36"/>
        <v>0.43708165997322623</v>
      </c>
      <c r="K162" s="2">
        <f t="shared" si="36"/>
        <v>0.54846050870147256</v>
      </c>
      <c r="L162" s="2">
        <f t="shared" si="36"/>
        <v>8.5676037483266403E-3</v>
      </c>
      <c r="M162" s="2">
        <f t="shared" si="37"/>
        <v>5.8902275769745667E-3</v>
      </c>
      <c r="N162" s="1">
        <v>3265</v>
      </c>
      <c r="O162" s="1">
        <v>4097</v>
      </c>
      <c r="P162" s="1">
        <v>64</v>
      </c>
      <c r="Q162" s="1">
        <v>11</v>
      </c>
      <c r="R162" s="1">
        <v>13</v>
      </c>
      <c r="S162" s="1">
        <v>20</v>
      </c>
      <c r="AG162" s="7">
        <f>IF(Q162&gt;0,RANK(Q162,(N162:P162,Q162:AE162)),0)</f>
        <v>6</v>
      </c>
      <c r="AH162" s="7">
        <f>IF(R162&gt;0,RANK(R162,(N162:P162,Q162:AE162)),0)</f>
        <v>5</v>
      </c>
      <c r="AI162" s="7">
        <f>IF(T162&gt;0,RANK(T162,(N162:P162,Q162:AE162)),0)</f>
        <v>0</v>
      </c>
      <c r="AJ162" s="7">
        <f>IF(S162&gt;0,RANK(S162,(N162:P162,Q162:AE162)),0)</f>
        <v>4</v>
      </c>
      <c r="AK162" s="2">
        <f t="shared" si="38"/>
        <v>1.4725568942436412E-3</v>
      </c>
      <c r="AL162" s="2">
        <f t="shared" si="38"/>
        <v>1.7402945113788486E-3</v>
      </c>
      <c r="AM162" s="2">
        <f t="shared" si="39"/>
        <v>0</v>
      </c>
      <c r="AN162" s="2">
        <f t="shared" si="40"/>
        <v>2.6773761713520749E-3</v>
      </c>
      <c r="AP162" s="6" t="s">
        <v>4293</v>
      </c>
      <c r="AQ162" s="5" t="s">
        <v>4476</v>
      </c>
      <c r="AR162">
        <v>1</v>
      </c>
      <c r="AT162" s="85" t="s">
        <v>3096</v>
      </c>
      <c r="AU162" s="84" t="s">
        <v>4416</v>
      </c>
      <c r="AV162" s="77" t="str">
        <f t="shared" si="34"/>
        <v>05135</v>
      </c>
      <c r="AX162" s="7" t="s">
        <v>186</v>
      </c>
      <c r="BG162" s="1"/>
    </row>
    <row r="163" spans="1:59" hidden="1" outlineLevel="1">
      <c r="A163" s="6" t="s">
        <v>2785</v>
      </c>
      <c r="B163" s="5" t="s">
        <v>4476</v>
      </c>
      <c r="C163" s="1">
        <f t="shared" si="35"/>
        <v>5549</v>
      </c>
      <c r="D163" s="7">
        <f>IF(N163&gt;0, RANK(N163,(N163:P163,Q163:AE163)),0)</f>
        <v>2</v>
      </c>
      <c r="E163" s="7">
        <f>IF(O163&gt;0,RANK(O163,(N163:P163,Q163:AE163)),0)</f>
        <v>1</v>
      </c>
      <c r="F163" s="7">
        <f>IF(P163&gt;0,RANK(P163,(N163:P163,Q163:AE163)),0)</f>
        <v>3</v>
      </c>
      <c r="G163" s="1">
        <f t="shared" si="30"/>
        <v>933</v>
      </c>
      <c r="H163" s="2">
        <f t="shared" si="31"/>
        <v>0.16813840331591279</v>
      </c>
      <c r="I163" s="2"/>
      <c r="J163" s="2">
        <f t="shared" si="36"/>
        <v>0.40637952784285458</v>
      </c>
      <c r="K163" s="2">
        <f t="shared" si="36"/>
        <v>0.57451793115876737</v>
      </c>
      <c r="L163" s="2">
        <f t="shared" si="36"/>
        <v>1.0812759055685709E-2</v>
      </c>
      <c r="M163" s="2">
        <f t="shared" si="37"/>
        <v>8.2897819426923387E-3</v>
      </c>
      <c r="N163" s="1">
        <v>2255</v>
      </c>
      <c r="O163" s="1">
        <v>3188</v>
      </c>
      <c r="P163" s="1">
        <v>60</v>
      </c>
      <c r="Q163" s="1">
        <v>11</v>
      </c>
      <c r="R163" s="1">
        <v>21</v>
      </c>
      <c r="S163" s="1">
        <v>14</v>
      </c>
      <c r="AG163" s="7">
        <f>IF(Q163&gt;0,RANK(Q163,(N163:P163,Q163:AE163)),0)</f>
        <v>6</v>
      </c>
      <c r="AH163" s="7">
        <f>IF(R163&gt;0,RANK(R163,(N163:P163,Q163:AE163)),0)</f>
        <v>4</v>
      </c>
      <c r="AI163" s="7">
        <f>IF(T163&gt;0,RANK(T163,(N163:P163,Q163:AE163)),0)</f>
        <v>0</v>
      </c>
      <c r="AJ163" s="7">
        <f>IF(S163&gt;0,RANK(S163,(N163:P163,Q163:AE163)),0)</f>
        <v>5</v>
      </c>
      <c r="AK163" s="2">
        <f t="shared" si="38"/>
        <v>1.9823391602090466E-3</v>
      </c>
      <c r="AL163" s="2">
        <f t="shared" si="38"/>
        <v>3.784465669489998E-3</v>
      </c>
      <c r="AM163" s="2">
        <f t="shared" si="39"/>
        <v>0</v>
      </c>
      <c r="AN163" s="2">
        <f t="shared" si="40"/>
        <v>2.5229771129933322E-3</v>
      </c>
      <c r="AP163" s="6" t="s">
        <v>2785</v>
      </c>
      <c r="AQ163" s="5" t="s">
        <v>4476</v>
      </c>
      <c r="AR163">
        <v>1</v>
      </c>
      <c r="AT163" s="85" t="s">
        <v>3096</v>
      </c>
      <c r="AU163" s="84" t="s">
        <v>5200</v>
      </c>
      <c r="AV163" s="77" t="str">
        <f t="shared" si="34"/>
        <v>05137</v>
      </c>
      <c r="AX163" s="7" t="s">
        <v>186</v>
      </c>
      <c r="BG163" s="1"/>
    </row>
    <row r="164" spans="1:59" hidden="1" outlineLevel="1">
      <c r="A164" s="6" t="s">
        <v>5088</v>
      </c>
      <c r="B164" s="5" t="s">
        <v>4476</v>
      </c>
      <c r="C164" s="1">
        <f t="shared" si="35"/>
        <v>17832</v>
      </c>
      <c r="D164" s="7">
        <f>IF(N164&gt;0, RANK(N164,(N164:P164,Q164:AE164)),0)</f>
        <v>2</v>
      </c>
      <c r="E164" s="7">
        <f>IF(O164&gt;0,RANK(O164,(N164:P164,Q164:AE164)),0)</f>
        <v>1</v>
      </c>
      <c r="F164" s="7">
        <f>IF(P164&gt;0,RANK(P164,(N164:P164,Q164:AE164)),0)</f>
        <v>4</v>
      </c>
      <c r="G164" s="1">
        <f t="shared" ref="G164:G227" si="41">IF(C164&gt;0,MAX(N164:P164)-LARGE(N164:P164,2),0)</f>
        <v>3431</v>
      </c>
      <c r="H164" s="2">
        <f t="shared" ref="H164:H227" si="42">IF(C164&gt;0,G164/C164,0)</f>
        <v>0.19240690892777029</v>
      </c>
      <c r="I164" s="2"/>
      <c r="J164" s="2">
        <f t="shared" si="36"/>
        <v>0.39653432032301478</v>
      </c>
      <c r="K164" s="2">
        <f t="shared" si="36"/>
        <v>0.58894122925078507</v>
      </c>
      <c r="L164" s="2">
        <f t="shared" si="36"/>
        <v>3.4768954688200989E-3</v>
      </c>
      <c r="M164" s="2">
        <f t="shared" si="37"/>
        <v>1.104755495738011E-2</v>
      </c>
      <c r="N164" s="1">
        <v>7071</v>
      </c>
      <c r="O164" s="1">
        <v>10502</v>
      </c>
      <c r="P164" s="1">
        <v>62</v>
      </c>
      <c r="Q164" s="1">
        <v>31</v>
      </c>
      <c r="R164" s="1">
        <v>144</v>
      </c>
      <c r="S164" s="1">
        <v>22</v>
      </c>
      <c r="AG164" s="7">
        <f>IF(Q164&gt;0,RANK(Q164,(N164:P164,Q164:AE164)),0)</f>
        <v>5</v>
      </c>
      <c r="AH164" s="7">
        <f>IF(R164&gt;0,RANK(R164,(N164:P164,Q164:AE164)),0)</f>
        <v>3</v>
      </c>
      <c r="AI164" s="7">
        <f>IF(T164&gt;0,RANK(T164,(N164:P164,Q164:AE164)),0)</f>
        <v>0</v>
      </c>
      <c r="AJ164" s="7">
        <f>IF(S164&gt;0,RANK(S164,(N164:P164,Q164:AE164)),0)</f>
        <v>6</v>
      </c>
      <c r="AK164" s="2">
        <f t="shared" si="38"/>
        <v>1.7384477344100494E-3</v>
      </c>
      <c r="AL164" s="2">
        <f t="shared" si="38"/>
        <v>8.0753701211305519E-3</v>
      </c>
      <c r="AM164" s="2">
        <f t="shared" si="39"/>
        <v>0</v>
      </c>
      <c r="AN164" s="2">
        <f t="shared" si="40"/>
        <v>1.2337371018393899E-3</v>
      </c>
      <c r="AP164" s="6" t="s">
        <v>5088</v>
      </c>
      <c r="AQ164" s="5" t="s">
        <v>4476</v>
      </c>
      <c r="AR164">
        <v>4</v>
      </c>
      <c r="AT164" s="85" t="s">
        <v>3096</v>
      </c>
      <c r="AU164" s="84" t="s">
        <v>5201</v>
      </c>
      <c r="AV164" s="77" t="str">
        <f t="shared" si="34"/>
        <v>05139</v>
      </c>
      <c r="AX164" s="7" t="s">
        <v>186</v>
      </c>
      <c r="BG164" s="1"/>
    </row>
    <row r="165" spans="1:59" hidden="1" outlineLevel="1">
      <c r="A165" s="6" t="s">
        <v>3506</v>
      </c>
      <c r="B165" s="5" t="s">
        <v>4476</v>
      </c>
      <c r="C165" s="1">
        <f t="shared" si="35"/>
        <v>7374</v>
      </c>
      <c r="D165" s="7">
        <f>IF(N165&gt;0, RANK(N165,(N165:P165,Q165:AE165)),0)</f>
        <v>2</v>
      </c>
      <c r="E165" s="7">
        <f>IF(O165&gt;0,RANK(O165,(N165:P165,Q165:AE165)),0)</f>
        <v>1</v>
      </c>
      <c r="F165" s="7">
        <f>IF(P165&gt;0,RANK(P165,(N165:P165,Q165:AE165)),0)</f>
        <v>3</v>
      </c>
      <c r="G165" s="1">
        <f t="shared" si="41"/>
        <v>678</v>
      </c>
      <c r="H165" s="2">
        <f t="shared" si="42"/>
        <v>9.1944670463791706E-2</v>
      </c>
      <c r="I165" s="2"/>
      <c r="J165" s="2">
        <f t="shared" si="36"/>
        <v>0.44887442365066449</v>
      </c>
      <c r="K165" s="2">
        <f t="shared" si="36"/>
        <v>0.54081909411445617</v>
      </c>
      <c r="L165" s="2">
        <f t="shared" si="36"/>
        <v>4.8820179007323028E-3</v>
      </c>
      <c r="M165" s="2">
        <f t="shared" si="37"/>
        <v>5.4244643341469856E-3</v>
      </c>
      <c r="N165" s="1">
        <v>3310</v>
      </c>
      <c r="O165" s="1">
        <v>3988</v>
      </c>
      <c r="P165" s="1">
        <v>36</v>
      </c>
      <c r="Q165" s="1">
        <v>11</v>
      </c>
      <c r="R165" s="1">
        <v>17</v>
      </c>
      <c r="S165" s="1">
        <v>12</v>
      </c>
      <c r="AG165" s="7">
        <f>IF(Q165&gt;0,RANK(Q165,(N165:P165,Q165:AE165)),0)</f>
        <v>6</v>
      </c>
      <c r="AH165" s="7">
        <f>IF(R165&gt;0,RANK(R165,(N165:P165,Q165:AE165)),0)</f>
        <v>4</v>
      </c>
      <c r="AI165" s="7">
        <f>IF(T165&gt;0,RANK(T165,(N165:P165,Q165:AE165)),0)</f>
        <v>0</v>
      </c>
      <c r="AJ165" s="7">
        <f>IF(S165&gt;0,RANK(S165,(N165:P165,Q165:AE165)),0)</f>
        <v>5</v>
      </c>
      <c r="AK165" s="2">
        <f t="shared" si="38"/>
        <v>1.4917276918904258E-3</v>
      </c>
      <c r="AL165" s="2">
        <f t="shared" si="38"/>
        <v>2.3053973420124763E-3</v>
      </c>
      <c r="AM165" s="2">
        <f t="shared" si="39"/>
        <v>0</v>
      </c>
      <c r="AN165" s="2">
        <f t="shared" si="40"/>
        <v>1.6273393002441008E-3</v>
      </c>
      <c r="AP165" s="6" t="s">
        <v>3506</v>
      </c>
      <c r="AQ165" s="5" t="s">
        <v>4476</v>
      </c>
      <c r="AR165">
        <v>2</v>
      </c>
      <c r="AT165" s="85" t="s">
        <v>3096</v>
      </c>
      <c r="AU165" s="84" t="s">
        <v>5202</v>
      </c>
      <c r="AV165" s="77" t="str">
        <f t="shared" si="34"/>
        <v>05141</v>
      </c>
      <c r="AX165" s="7" t="s">
        <v>186</v>
      </c>
      <c r="BG165" s="1"/>
    </row>
    <row r="166" spans="1:59" hidden="1" outlineLevel="1">
      <c r="A166" s="6" t="s">
        <v>3830</v>
      </c>
      <c r="B166" s="5" t="s">
        <v>4476</v>
      </c>
      <c r="C166" s="1">
        <f t="shared" si="35"/>
        <v>64103</v>
      </c>
      <c r="D166" s="7">
        <f>IF(N166&gt;0, RANK(N166,(N166:P166,Q166:AE166)),0)</f>
        <v>2</v>
      </c>
      <c r="E166" s="7">
        <f>IF(O166&gt;0,RANK(O166,(N166:P166,Q166:AE166)),0)</f>
        <v>1</v>
      </c>
      <c r="F166" s="7">
        <f>IF(P166&gt;0,RANK(P166,(N166:P166,Q166:AE166)),0)</f>
        <v>3</v>
      </c>
      <c r="G166" s="1">
        <f t="shared" si="41"/>
        <v>8129</v>
      </c>
      <c r="H166" s="2">
        <f t="shared" si="42"/>
        <v>0.12681153768154377</v>
      </c>
      <c r="I166" s="2"/>
      <c r="J166" s="2">
        <f t="shared" si="36"/>
        <v>0.43051027253014679</v>
      </c>
      <c r="K166" s="2">
        <f t="shared" si="36"/>
        <v>0.55732181021169058</v>
      </c>
      <c r="L166" s="2">
        <f t="shared" si="36"/>
        <v>6.0683587351606011E-3</v>
      </c>
      <c r="M166" s="2">
        <f t="shared" si="37"/>
        <v>6.0995585230019739E-3</v>
      </c>
      <c r="N166" s="1">
        <v>27597</v>
      </c>
      <c r="O166" s="1">
        <v>35726</v>
      </c>
      <c r="P166" s="1">
        <v>389</v>
      </c>
      <c r="Q166" s="1">
        <v>176</v>
      </c>
      <c r="R166" s="1">
        <v>129</v>
      </c>
      <c r="S166" s="1">
        <v>86</v>
      </c>
      <c r="AG166" s="7">
        <f>IF(Q166&gt;0,RANK(Q166,(N166:P166,Q166:AE166)),0)</f>
        <v>4</v>
      </c>
      <c r="AH166" s="7">
        <f>IF(R166&gt;0,RANK(R166,(N166:P166,Q166:AE166)),0)</f>
        <v>5</v>
      </c>
      <c r="AI166" s="7">
        <f>IF(T166&gt;0,RANK(T166,(N166:P166,Q166:AE166)),0)</f>
        <v>0</v>
      </c>
      <c r="AJ166" s="7">
        <f>IF(S166&gt;0,RANK(S166,(N166:P166,Q166:AE166)),0)</f>
        <v>6</v>
      </c>
      <c r="AK166" s="2">
        <f t="shared" si="38"/>
        <v>2.7455813300469559E-3</v>
      </c>
      <c r="AL166" s="2">
        <f t="shared" si="38"/>
        <v>2.0123863157730528E-3</v>
      </c>
      <c r="AM166" s="2">
        <f t="shared" si="39"/>
        <v>0</v>
      </c>
      <c r="AN166" s="2">
        <f t="shared" si="40"/>
        <v>1.3415908771820353E-3</v>
      </c>
      <c r="AP166" s="6" t="s">
        <v>3830</v>
      </c>
      <c r="AQ166" s="5" t="s">
        <v>4476</v>
      </c>
      <c r="AR166">
        <v>3</v>
      </c>
      <c r="AT166" s="85" t="s">
        <v>3096</v>
      </c>
      <c r="AU166" s="84" t="s">
        <v>5203</v>
      </c>
      <c r="AV166" s="77" t="str">
        <f t="shared" si="34"/>
        <v>05143</v>
      </c>
      <c r="AX166" s="7" t="s">
        <v>186</v>
      </c>
      <c r="BG166" s="1"/>
    </row>
    <row r="167" spans="1:59" hidden="1" outlineLevel="1">
      <c r="A167" s="6" t="s">
        <v>1777</v>
      </c>
      <c r="B167" s="5" t="s">
        <v>4476</v>
      </c>
      <c r="C167" s="1">
        <f t="shared" si="35"/>
        <v>26425</v>
      </c>
      <c r="D167" s="7">
        <f>IF(N167&gt;0, RANK(N167,(N167:P167,Q167:AE167)),0)</f>
        <v>2</v>
      </c>
      <c r="E167" s="7">
        <f>IF(O167&gt;0,RANK(O167,(N167:P167,Q167:AE167)),0)</f>
        <v>1</v>
      </c>
      <c r="F167" s="7">
        <f>IF(P167&gt;0,RANK(P167,(N167:P167,Q167:AE167)),0)</f>
        <v>3</v>
      </c>
      <c r="G167" s="1">
        <f t="shared" si="41"/>
        <v>7872</v>
      </c>
      <c r="H167" s="2">
        <f t="shared" si="42"/>
        <v>0.29789971617786187</v>
      </c>
      <c r="I167" s="2"/>
      <c r="J167" s="2">
        <f t="shared" si="36"/>
        <v>0.34546830652790916</v>
      </c>
      <c r="K167" s="2">
        <f t="shared" si="36"/>
        <v>0.64336802270577109</v>
      </c>
      <c r="L167" s="2">
        <f t="shared" si="36"/>
        <v>6.4711447492904446E-3</v>
      </c>
      <c r="M167" s="2">
        <f t="shared" si="37"/>
        <v>4.6925260170292997E-3</v>
      </c>
      <c r="N167" s="1">
        <v>9129</v>
      </c>
      <c r="O167" s="1">
        <v>17001</v>
      </c>
      <c r="P167" s="1">
        <v>171</v>
      </c>
      <c r="Q167" s="1">
        <v>51</v>
      </c>
      <c r="R167" s="1">
        <v>45</v>
      </c>
      <c r="S167" s="1">
        <v>28</v>
      </c>
      <c r="AG167" s="7">
        <f>IF(Q167&gt;0,RANK(Q167,(N167:P167,Q167:AE167)),0)</f>
        <v>4</v>
      </c>
      <c r="AH167" s="7">
        <f>IF(R167&gt;0,RANK(R167,(N167:P167,Q167:AE167)),0)</f>
        <v>5</v>
      </c>
      <c r="AI167" s="7">
        <f>IF(T167&gt;0,RANK(T167,(N167:P167,Q167:AE167)),0)</f>
        <v>0</v>
      </c>
      <c r="AJ167" s="7">
        <f>IF(S167&gt;0,RANK(S167,(N167:P167,Q167:AE167)),0)</f>
        <v>6</v>
      </c>
      <c r="AK167" s="2">
        <f t="shared" si="38"/>
        <v>1.9299905392620624E-3</v>
      </c>
      <c r="AL167" s="2">
        <f t="shared" si="38"/>
        <v>1.7029328287606433E-3</v>
      </c>
      <c r="AM167" s="2">
        <f t="shared" si="39"/>
        <v>0</v>
      </c>
      <c r="AN167" s="2">
        <f t="shared" si="40"/>
        <v>1.0596026490066225E-3</v>
      </c>
      <c r="AP167" s="6" t="s">
        <v>1777</v>
      </c>
      <c r="AQ167" s="5" t="s">
        <v>4476</v>
      </c>
      <c r="AR167">
        <v>2</v>
      </c>
      <c r="AT167" s="85" t="s">
        <v>3096</v>
      </c>
      <c r="AU167" s="84" t="s">
        <v>5204</v>
      </c>
      <c r="AV167" s="77" t="str">
        <f t="shared" si="34"/>
        <v>05145</v>
      </c>
      <c r="AX167" s="7" t="s">
        <v>186</v>
      </c>
      <c r="BG167" s="1"/>
    </row>
    <row r="168" spans="1:59" hidden="1" outlineLevel="1">
      <c r="A168" s="6" t="s">
        <v>2051</v>
      </c>
      <c r="B168" s="5" t="s">
        <v>4476</v>
      </c>
      <c r="C168" s="1">
        <f t="shared" si="35"/>
        <v>3026</v>
      </c>
      <c r="D168" s="7">
        <f>IF(N168&gt;0, RANK(N168,(N168:P168,Q168:AE168)),0)</f>
        <v>1</v>
      </c>
      <c r="E168" s="7">
        <f>IF(O168&gt;0,RANK(O168,(N168:P168,Q168:AE168)),0)</f>
        <v>2</v>
      </c>
      <c r="F168" s="7">
        <f>IF(P168&gt;0,RANK(P168,(N168:P168,Q168:AE168)),0)</f>
        <v>3</v>
      </c>
      <c r="G168" s="1">
        <f t="shared" si="41"/>
        <v>951</v>
      </c>
      <c r="H168" s="2">
        <f t="shared" si="42"/>
        <v>0.31427627230667549</v>
      </c>
      <c r="I168" s="2"/>
      <c r="J168" s="2">
        <f t="shared" si="36"/>
        <v>0.651685393258427</v>
      </c>
      <c r="K168" s="2">
        <f t="shared" si="36"/>
        <v>0.33740912095175146</v>
      </c>
      <c r="L168" s="2">
        <f t="shared" si="36"/>
        <v>5.2875082617316587E-3</v>
      </c>
      <c r="M168" s="2">
        <f t="shared" si="37"/>
        <v>5.6179775280898753E-3</v>
      </c>
      <c r="N168" s="1">
        <v>1972</v>
      </c>
      <c r="O168" s="1">
        <v>1021</v>
      </c>
      <c r="P168" s="1">
        <v>16</v>
      </c>
      <c r="Q168" s="1">
        <v>4</v>
      </c>
      <c r="R168" s="1">
        <v>4</v>
      </c>
      <c r="S168" s="1">
        <v>9</v>
      </c>
      <c r="AG168" s="7">
        <f>IF(Q168&gt;0,RANK(Q168,(N168:P168,Q168:AE168)),0)</f>
        <v>5</v>
      </c>
      <c r="AH168" s="7">
        <f>IF(R168&gt;0,RANK(R168,(N168:P168,Q168:AE168)),0)</f>
        <v>5</v>
      </c>
      <c r="AI168" s="7">
        <f>IF(T168&gt;0,RANK(T168,(N168:P168,Q168:AE168)),0)</f>
        <v>0</v>
      </c>
      <c r="AJ168" s="7">
        <f>IF(S168&gt;0,RANK(S168,(N168:P168,Q168:AE168)),0)</f>
        <v>4</v>
      </c>
      <c r="AK168" s="2">
        <f t="shared" si="38"/>
        <v>1.3218770654329147E-3</v>
      </c>
      <c r="AL168" s="2">
        <f t="shared" si="38"/>
        <v>1.3218770654329147E-3</v>
      </c>
      <c r="AM168" s="2">
        <f t="shared" si="39"/>
        <v>0</v>
      </c>
      <c r="AN168" s="2">
        <f t="shared" si="40"/>
        <v>2.9742233972240581E-3</v>
      </c>
      <c r="AP168" s="6" t="s">
        <v>2051</v>
      </c>
      <c r="AQ168" s="5" t="s">
        <v>4476</v>
      </c>
      <c r="AR168">
        <v>1</v>
      </c>
      <c r="AT168" s="85" t="s">
        <v>3096</v>
      </c>
      <c r="AU168" s="84" t="s">
        <v>5205</v>
      </c>
      <c r="AV168" s="77" t="str">
        <f t="shared" si="34"/>
        <v>05147</v>
      </c>
      <c r="AX168" s="7" t="s">
        <v>186</v>
      </c>
      <c r="BG168" s="1"/>
    </row>
    <row r="169" spans="1:59" hidden="1" outlineLevel="1">
      <c r="A169" s="6" t="s">
        <v>1518</v>
      </c>
      <c r="B169" s="5" t="s">
        <v>4476</v>
      </c>
      <c r="C169" s="1">
        <f t="shared" si="35"/>
        <v>6659</v>
      </c>
      <c r="D169" s="7">
        <f>IF(N169&gt;0, RANK(N169,(N169:P169,Q169:AE169)),0)</f>
        <v>2</v>
      </c>
      <c r="E169" s="7">
        <f>IF(O169&gt;0,RANK(O169,(N169:P169,Q169:AE169)),0)</f>
        <v>1</v>
      </c>
      <c r="F169" s="7">
        <f>IF(P169&gt;0,RANK(P169,(N169:P169,Q169:AE169)),0)</f>
        <v>3</v>
      </c>
      <c r="G169" s="1">
        <f t="shared" si="41"/>
        <v>765</v>
      </c>
      <c r="H169" s="2">
        <f t="shared" si="42"/>
        <v>0.11488211443159634</v>
      </c>
      <c r="I169" s="2"/>
      <c r="J169" s="2">
        <f t="shared" si="36"/>
        <v>0.43745307103168646</v>
      </c>
      <c r="K169" s="2">
        <f t="shared" si="36"/>
        <v>0.55233518546328275</v>
      </c>
      <c r="L169" s="2">
        <f t="shared" si="36"/>
        <v>6.1570806427391498E-3</v>
      </c>
      <c r="M169" s="2">
        <f t="shared" si="37"/>
        <v>4.0546628622916961E-3</v>
      </c>
      <c r="N169" s="1">
        <v>2913</v>
      </c>
      <c r="O169" s="1">
        <v>3678</v>
      </c>
      <c r="P169" s="1">
        <v>41</v>
      </c>
      <c r="Q169" s="1">
        <v>10</v>
      </c>
      <c r="R169" s="1">
        <v>15</v>
      </c>
      <c r="S169" s="1">
        <v>2</v>
      </c>
      <c r="AG169" s="7">
        <f>IF(Q169&gt;0,RANK(Q169,(N169:P169,Q169:AE169)),0)</f>
        <v>5</v>
      </c>
      <c r="AH169" s="7">
        <f>IF(R169&gt;0,RANK(R169,(N169:P169,Q169:AE169)),0)</f>
        <v>4</v>
      </c>
      <c r="AI169" s="7">
        <f>IF(T169&gt;0,RANK(T169,(N169:P169,Q169:AE169)),0)</f>
        <v>0</v>
      </c>
      <c r="AJ169" s="7">
        <f>IF(S169&gt;0,RANK(S169,(N169:P169,Q169:AE169)),0)</f>
        <v>6</v>
      </c>
      <c r="AK169" s="2">
        <f t="shared" si="38"/>
        <v>1.5017269860339391E-3</v>
      </c>
      <c r="AL169" s="2">
        <f t="shared" si="38"/>
        <v>2.2525904790509084E-3</v>
      </c>
      <c r="AM169" s="2">
        <f t="shared" si="39"/>
        <v>0</v>
      </c>
      <c r="AN169" s="2">
        <f t="shared" si="40"/>
        <v>3.0034539720678779E-4</v>
      </c>
      <c r="AP169" s="6" t="s">
        <v>1518</v>
      </c>
      <c r="AQ169" s="5" t="s">
        <v>4476</v>
      </c>
      <c r="AR169">
        <v>2</v>
      </c>
      <c r="AT169" s="85" t="s">
        <v>3096</v>
      </c>
      <c r="AU169" s="84" t="s">
        <v>5206</v>
      </c>
      <c r="AV169" s="77" t="str">
        <f t="shared" si="34"/>
        <v>05149</v>
      </c>
      <c r="AX169" s="7" t="s">
        <v>186</v>
      </c>
      <c r="BG169" s="1"/>
    </row>
    <row r="170" spans="1:59" collapsed="1">
      <c r="A170" s="6" t="s">
        <v>4071</v>
      </c>
      <c r="B170" s="5" t="s">
        <v>3839</v>
      </c>
      <c r="C170" s="1">
        <f t="shared" si="35"/>
        <v>1054945</v>
      </c>
      <c r="D170" s="7">
        <f>IF(N170&gt;0, RANK(N170,(N170:P170,Q170:AE170)),0)</f>
        <v>2</v>
      </c>
      <c r="E170" s="7">
        <f>IF(O170&gt;0,RANK(O170,(N170:P170,Q170:AE170)),0)</f>
        <v>1</v>
      </c>
      <c r="F170" s="7">
        <f>IF(P170&gt;0,RANK(P170,(N170:P170,Q170:AE170)),0)</f>
        <v>3</v>
      </c>
      <c r="G170" s="1">
        <f t="shared" si="41"/>
        <v>102945</v>
      </c>
      <c r="H170" s="2">
        <f t="shared" si="42"/>
        <v>9.7583286332462826E-2</v>
      </c>
      <c r="I170" s="2"/>
      <c r="J170" s="2">
        <f t="shared" si="36"/>
        <v>0.44547630445189085</v>
      </c>
      <c r="K170" s="2">
        <f t="shared" si="36"/>
        <v>0.54305959078435373</v>
      </c>
      <c r="L170" s="2">
        <f t="shared" si="36"/>
        <v>5.849594054666357E-3</v>
      </c>
      <c r="M170" s="2">
        <f t="shared" si="37"/>
        <v>5.6145107090891213E-3</v>
      </c>
      <c r="N170" s="1">
        <f t="shared" ref="N170:S170" si="43">SUM(N95:N169)</f>
        <v>469953</v>
      </c>
      <c r="O170" s="1">
        <f t="shared" si="43"/>
        <v>572898</v>
      </c>
      <c r="P170" s="1">
        <f t="shared" si="43"/>
        <v>6171</v>
      </c>
      <c r="Q170" s="1">
        <f t="shared" si="43"/>
        <v>2352</v>
      </c>
      <c r="R170" s="1">
        <f t="shared" si="43"/>
        <v>2083</v>
      </c>
      <c r="S170" s="1">
        <f t="shared" si="43"/>
        <v>1488</v>
      </c>
      <c r="AG170" s="7">
        <f>IF(Q170&gt;0,RANK(Q170,(N170:P170,Q170:AE170)),0)</f>
        <v>4</v>
      </c>
      <c r="AH170" s="7">
        <f>IF(R170&gt;0,RANK(R170,(N170:P170,Q170:AE170)),0)</f>
        <v>5</v>
      </c>
      <c r="AI170" s="7">
        <f>IF(T170&gt;0,RANK(T170,(N170:P170,Q170:AE170)),0)</f>
        <v>0</v>
      </c>
      <c r="AJ170" s="7">
        <f>IF(S170&gt;0,RANK(S170,(N170:P170,Q170:AE170)),0)</f>
        <v>6</v>
      </c>
      <c r="AK170" s="2">
        <f t="shared" si="38"/>
        <v>2.2295001161197975E-3</v>
      </c>
      <c r="AL170" s="2">
        <f t="shared" si="38"/>
        <v>1.9745105195057562E-3</v>
      </c>
      <c r="AM170" s="2">
        <f t="shared" si="39"/>
        <v>0</v>
      </c>
      <c r="AN170" s="2">
        <f t="shared" si="40"/>
        <v>1.4105000734635454E-3</v>
      </c>
      <c r="AP170" s="6" t="s">
        <v>4071</v>
      </c>
      <c r="AQ170" s="5" t="s">
        <v>3839</v>
      </c>
      <c r="AT170" s="85" t="s">
        <v>3096</v>
      </c>
      <c r="AU170" s="116"/>
      <c r="AV170" s="77" t="str">
        <f t="shared" si="34"/>
        <v>05</v>
      </c>
      <c r="AX170" s="7" t="s">
        <v>2301</v>
      </c>
      <c r="BG170" s="1"/>
    </row>
    <row r="171" spans="1:59">
      <c r="A171" s="6"/>
      <c r="B171" s="6"/>
      <c r="C171" s="1"/>
      <c r="E171" s="7"/>
      <c r="F171" s="7"/>
      <c r="I171" s="2"/>
      <c r="AG171" s="7"/>
      <c r="AH171" s="7"/>
      <c r="AI171" s="7"/>
      <c r="AJ171" s="7"/>
      <c r="AP171" s="6"/>
      <c r="AQ171" s="6"/>
      <c r="BG171" s="1"/>
    </row>
    <row r="172" spans="1:59" ht="13" hidden="1" customHeight="1" outlineLevel="1">
      <c r="A172" s="6" t="s">
        <v>4777</v>
      </c>
      <c r="B172" s="6" t="s">
        <v>4478</v>
      </c>
      <c r="C172" s="1">
        <f t="shared" ref="C172:C230" si="44">SUM(N172:AE172)</f>
        <v>562090</v>
      </c>
      <c r="D172" s="7">
        <f>IF(N172&gt;0, RANK(N172,(N172:P172,Q172:AE172)),0)</f>
        <v>1</v>
      </c>
      <c r="E172" s="7">
        <f>IF(O172&gt;0,RANK(O172,(N172:P172,Q172:AE172)),0)</f>
        <v>2</v>
      </c>
      <c r="F172" s="7">
        <f>IF(P172&gt;0,RANK(P172,(N172:P172,Q172:AE172)),0)</f>
        <v>6</v>
      </c>
      <c r="G172" s="1">
        <f t="shared" si="41"/>
        <v>291674</v>
      </c>
      <c r="H172" s="2">
        <f t="shared" si="42"/>
        <v>0.51890978313081537</v>
      </c>
      <c r="I172" s="2"/>
      <c r="J172" s="2">
        <f t="shared" ref="J172:L203" si="45">IF($C172=0,"-",N172/$C172)</f>
        <v>0.75181020832962697</v>
      </c>
      <c r="K172" s="2">
        <f t="shared" si="45"/>
        <v>0.23290042519881157</v>
      </c>
      <c r="L172" s="2">
        <f t="shared" si="45"/>
        <v>2.3910761621804338E-3</v>
      </c>
      <c r="M172" s="2">
        <f t="shared" ref="M172:M230" si="46">IF(C172=0,"-",(1-J172-K172-L172))</f>
        <v>1.2898290309381021E-2</v>
      </c>
      <c r="N172" s="1">
        <v>422585</v>
      </c>
      <c r="O172" s="1">
        <v>130911</v>
      </c>
      <c r="P172" s="1">
        <v>1344</v>
      </c>
      <c r="Q172" s="1">
        <v>2149</v>
      </c>
      <c r="R172" s="1">
        <v>819</v>
      </c>
      <c r="S172" s="1">
        <v>2637</v>
      </c>
      <c r="W172" s="1">
        <v>3</v>
      </c>
      <c r="Y172" s="1">
        <v>1</v>
      </c>
      <c r="AC172" s="1">
        <v>1641</v>
      </c>
      <c r="AG172" s="7">
        <f>IF(Q172&gt;0,RANK(Q172,(N172:P172,Q172:AE172)),0)</f>
        <v>4</v>
      </c>
      <c r="AH172" s="7">
        <f>IF(R172&gt;0,RANK(R172,(N172:P172,Q172:AE172)),0)</f>
        <v>7</v>
      </c>
      <c r="AI172" s="7">
        <f>IF(T172&gt;0,RANK(T172,(N172:P172,Q172:AE172)),0)</f>
        <v>0</v>
      </c>
      <c r="AJ172" s="7">
        <f>IF(S172&gt;0,RANK(S172,(N172:P172,Q172:AE172)),0)</f>
        <v>3</v>
      </c>
      <c r="AK172" s="2">
        <f t="shared" ref="AK172:AL203" si="47">IF($C172=0,"-",Q172/$C172)</f>
        <v>3.8232311551530894E-3</v>
      </c>
      <c r="AL172" s="2">
        <f t="shared" si="47"/>
        <v>1.4570620363287018E-3</v>
      </c>
      <c r="AM172" s="2">
        <f t="shared" ref="AM172:AM230" si="48">IF($C172=0,"-",T172/$C172)</f>
        <v>0</v>
      </c>
      <c r="AN172" s="2">
        <f t="shared" ref="AN172:AN230" si="49">IF($C172=0,"-",S172/$C172)</f>
        <v>4.6914195235638421E-3</v>
      </c>
      <c r="AP172" s="6" t="s">
        <v>4777</v>
      </c>
      <c r="AQ172" s="6" t="s">
        <v>4478</v>
      </c>
      <c r="AR172">
        <v>0</v>
      </c>
      <c r="AT172" s="85" t="s">
        <v>5271</v>
      </c>
      <c r="AU172" s="84" t="s">
        <v>3988</v>
      </c>
      <c r="AV172" s="77" t="str">
        <f t="shared" si="34"/>
        <v>06001</v>
      </c>
      <c r="AX172" s="7" t="s">
        <v>186</v>
      </c>
      <c r="AY172">
        <v>1141</v>
      </c>
      <c r="BG172" s="1"/>
    </row>
    <row r="173" spans="1:59" ht="13" hidden="1" customHeight="1" outlineLevel="1">
      <c r="A173" s="6" t="s">
        <v>4047</v>
      </c>
      <c r="B173" s="6" t="s">
        <v>4478</v>
      </c>
      <c r="C173" s="1">
        <f t="shared" si="44"/>
        <v>701</v>
      </c>
      <c r="D173" s="7">
        <f>IF(N173&gt;0, RANK(N173,(N173:P173,Q173:AE173)),0)</f>
        <v>1</v>
      </c>
      <c r="E173" s="7">
        <f>IF(O173&gt;0,RANK(O173,(N173:P173,Q173:AE173)),0)</f>
        <v>2</v>
      </c>
      <c r="F173" s="7">
        <f>IF(P173&gt;0,RANK(P173,(N173:P173,Q173:AE173)),0)</f>
        <v>5</v>
      </c>
      <c r="G173" s="1">
        <f t="shared" si="41"/>
        <v>62</v>
      </c>
      <c r="H173" s="2">
        <f t="shared" si="42"/>
        <v>8.8445078459343796E-2</v>
      </c>
      <c r="I173" s="2"/>
      <c r="J173" s="2">
        <f t="shared" si="45"/>
        <v>0.5320970042796006</v>
      </c>
      <c r="K173" s="2">
        <f t="shared" si="45"/>
        <v>0.44365192582025675</v>
      </c>
      <c r="L173" s="2">
        <f t="shared" si="45"/>
        <v>2.8530670470756064E-3</v>
      </c>
      <c r="M173" s="2">
        <f t="shared" si="46"/>
        <v>2.1398002853067033E-2</v>
      </c>
      <c r="N173" s="1">
        <v>373</v>
      </c>
      <c r="O173" s="1">
        <v>311</v>
      </c>
      <c r="P173" s="1">
        <v>2</v>
      </c>
      <c r="Q173" s="1">
        <v>1</v>
      </c>
      <c r="R173" s="1">
        <v>2</v>
      </c>
      <c r="S173" s="1">
        <v>7</v>
      </c>
      <c r="W173" s="1">
        <v>0</v>
      </c>
      <c r="Y173" s="1">
        <v>0</v>
      </c>
      <c r="AC173" s="1">
        <v>5</v>
      </c>
      <c r="AG173" s="7">
        <f>IF(Q173&gt;0,RANK(Q173,(N173:P173,Q173:AE173)),0)</f>
        <v>7</v>
      </c>
      <c r="AH173" s="7">
        <f>IF(R173&gt;0,RANK(R173,(N173:P173,Q173:AE173)),0)</f>
        <v>5</v>
      </c>
      <c r="AI173" s="7">
        <f>IF(T173&gt;0,RANK(T173,(N173:P173,Q173:AE173)),0)</f>
        <v>0</v>
      </c>
      <c r="AJ173" s="7">
        <f>IF(S173&gt;0,RANK(S173,(N173:P173,Q173:AE173)),0)</f>
        <v>3</v>
      </c>
      <c r="AK173" s="2">
        <f t="shared" si="47"/>
        <v>1.4265335235378032E-3</v>
      </c>
      <c r="AL173" s="2">
        <f t="shared" si="47"/>
        <v>2.8530670470756064E-3</v>
      </c>
      <c r="AM173" s="2">
        <f t="shared" si="48"/>
        <v>0</v>
      </c>
      <c r="AN173" s="2">
        <f t="shared" si="49"/>
        <v>9.9857346647646214E-3</v>
      </c>
      <c r="AP173" s="6" t="s">
        <v>4047</v>
      </c>
      <c r="AQ173" s="6" t="s">
        <v>4478</v>
      </c>
      <c r="AR173">
        <v>3</v>
      </c>
      <c r="AT173" s="85" t="s">
        <v>5271</v>
      </c>
      <c r="AU173" s="84" t="s">
        <v>3989</v>
      </c>
      <c r="AV173" s="77" t="str">
        <f t="shared" si="34"/>
        <v>06003</v>
      </c>
      <c r="AX173" s="7" t="s">
        <v>186</v>
      </c>
      <c r="AY173">
        <v>5</v>
      </c>
      <c r="BG173" s="1"/>
    </row>
    <row r="174" spans="1:59" ht="13" hidden="1" customHeight="1" outlineLevel="1">
      <c r="A174" s="6" t="s">
        <v>4892</v>
      </c>
      <c r="B174" s="6" t="s">
        <v>4478</v>
      </c>
      <c r="C174" s="1">
        <f t="shared" si="44"/>
        <v>17891</v>
      </c>
      <c r="D174" s="7">
        <f>IF(N174&gt;0, RANK(N174,(N174:P174,Q174:AE174)),0)</f>
        <v>2</v>
      </c>
      <c r="E174" s="7">
        <f>IF(O174&gt;0,RANK(O174,(N174:P174,Q174:AE174)),0)</f>
        <v>1</v>
      </c>
      <c r="F174" s="7">
        <f>IF(P174&gt;0,RANK(P174,(N174:P174,Q174:AE174)),0)</f>
        <v>6</v>
      </c>
      <c r="G174" s="1">
        <f t="shared" si="41"/>
        <v>4566</v>
      </c>
      <c r="H174" s="2">
        <f t="shared" si="42"/>
        <v>0.25521211782460457</v>
      </c>
      <c r="I174" s="2"/>
      <c r="J174" s="2">
        <f t="shared" si="45"/>
        <v>0.36560281705885639</v>
      </c>
      <c r="K174" s="2">
        <f t="shared" si="45"/>
        <v>0.62081493488346096</v>
      </c>
      <c r="L174" s="2">
        <f t="shared" si="45"/>
        <v>2.3475490470068749E-3</v>
      </c>
      <c r="M174" s="2">
        <f t="shared" si="46"/>
        <v>1.1234699010675836E-2</v>
      </c>
      <c r="N174" s="1">
        <v>6541</v>
      </c>
      <c r="O174" s="1">
        <v>11107</v>
      </c>
      <c r="P174" s="1">
        <v>42</v>
      </c>
      <c r="Q174" s="1">
        <v>70</v>
      </c>
      <c r="R174" s="1">
        <v>56</v>
      </c>
      <c r="S174" s="1">
        <v>47</v>
      </c>
      <c r="W174" s="1">
        <v>0</v>
      </c>
      <c r="Y174" s="1">
        <v>0</v>
      </c>
      <c r="AC174" s="1">
        <v>28</v>
      </c>
      <c r="AG174" s="7">
        <f>IF(Q174&gt;0,RANK(Q174,(N174:P174,Q174:AE174)),0)</f>
        <v>3</v>
      </c>
      <c r="AH174" s="7">
        <f>IF(R174&gt;0,RANK(R174,(N174:P174,Q174:AE174)),0)</f>
        <v>4</v>
      </c>
      <c r="AI174" s="7">
        <f>IF(T174&gt;0,RANK(T174,(N174:P174,Q174:AE174)),0)</f>
        <v>0</v>
      </c>
      <c r="AJ174" s="7">
        <f>IF(S174&gt;0,RANK(S174,(N174:P174,Q174:AE174)),0)</f>
        <v>5</v>
      </c>
      <c r="AK174" s="2">
        <f t="shared" si="47"/>
        <v>3.912581745011458E-3</v>
      </c>
      <c r="AL174" s="2">
        <f t="shared" si="47"/>
        <v>3.1300653960091664E-3</v>
      </c>
      <c r="AM174" s="2">
        <f t="shared" si="48"/>
        <v>0</v>
      </c>
      <c r="AN174" s="2">
        <f t="shared" si="49"/>
        <v>2.6270191716505505E-3</v>
      </c>
      <c r="AP174" s="6" t="s">
        <v>4892</v>
      </c>
      <c r="AQ174" s="6" t="s">
        <v>4478</v>
      </c>
      <c r="AR174">
        <v>3</v>
      </c>
      <c r="AT174" s="85" t="s">
        <v>5271</v>
      </c>
      <c r="AU174" s="84" t="s">
        <v>3632</v>
      </c>
      <c r="AV174" s="77" t="str">
        <f t="shared" si="34"/>
        <v>06005</v>
      </c>
      <c r="AX174" s="7" t="s">
        <v>186</v>
      </c>
      <c r="AY174">
        <v>57</v>
      </c>
      <c r="BG174" s="1"/>
    </row>
    <row r="175" spans="1:59" ht="13" hidden="1" customHeight="1" outlineLevel="1">
      <c r="A175" s="6" t="s">
        <v>3003</v>
      </c>
      <c r="B175" s="6" t="s">
        <v>4478</v>
      </c>
      <c r="C175" s="1">
        <f t="shared" si="44"/>
        <v>96157</v>
      </c>
      <c r="D175" s="7">
        <f>IF(N175&gt;0, RANK(N175,(N175:P175,Q175:AE175)),0)</f>
        <v>2</v>
      </c>
      <c r="E175" s="7">
        <f>IF(O175&gt;0,RANK(O175,(N175:P175,Q175:AE175)),0)</f>
        <v>1</v>
      </c>
      <c r="F175" s="7">
        <f>IF(P175&gt;0,RANK(P175,(N175:P175,Q175:AE175)),0)</f>
        <v>5</v>
      </c>
      <c r="G175" s="1">
        <f t="shared" si="41"/>
        <v>9214</v>
      </c>
      <c r="H175" s="2">
        <f t="shared" si="42"/>
        <v>9.5822457023409635E-2</v>
      </c>
      <c r="I175" s="2"/>
      <c r="J175" s="2">
        <f t="shared" si="45"/>
        <v>0.44144472061316387</v>
      </c>
      <c r="K175" s="2">
        <f t="shared" si="45"/>
        <v>0.5372671776365735</v>
      </c>
      <c r="L175" s="2">
        <f t="shared" si="45"/>
        <v>4.3886560520814914E-3</v>
      </c>
      <c r="M175" s="2">
        <f t="shared" si="46"/>
        <v>1.6899445698181144E-2</v>
      </c>
      <c r="N175" s="1">
        <v>42448</v>
      </c>
      <c r="O175" s="1">
        <v>51662</v>
      </c>
      <c r="P175" s="1">
        <v>422</v>
      </c>
      <c r="Q175" s="1">
        <v>518</v>
      </c>
      <c r="R175" s="1">
        <v>312</v>
      </c>
      <c r="S175" s="1">
        <v>506</v>
      </c>
      <c r="W175" s="1">
        <v>0</v>
      </c>
      <c r="Y175" s="1">
        <v>0</v>
      </c>
      <c r="AC175" s="1">
        <v>289</v>
      </c>
      <c r="AG175" s="7">
        <f>IF(Q175&gt;0,RANK(Q175,(N175:P175,Q175:AE175)),0)</f>
        <v>3</v>
      </c>
      <c r="AH175" s="7">
        <f>IF(R175&gt;0,RANK(R175,(N175:P175,Q175:AE175)),0)</f>
        <v>6</v>
      </c>
      <c r="AI175" s="7">
        <f>IF(T175&gt;0,RANK(T175,(N175:P175,Q175:AE175)),0)</f>
        <v>0</v>
      </c>
      <c r="AJ175" s="7">
        <f>IF(S175&gt;0,RANK(S175,(N175:P175,Q175:AE175)),0)</f>
        <v>4</v>
      </c>
      <c r="AK175" s="2">
        <f t="shared" si="47"/>
        <v>5.3870233056355753E-3</v>
      </c>
      <c r="AL175" s="2">
        <f t="shared" si="47"/>
        <v>3.2446935740507712E-3</v>
      </c>
      <c r="AM175" s="2">
        <f t="shared" si="48"/>
        <v>0</v>
      </c>
      <c r="AN175" s="2">
        <f t="shared" si="49"/>
        <v>5.2622273989413144E-3</v>
      </c>
      <c r="AP175" s="6" t="s">
        <v>3003</v>
      </c>
      <c r="AQ175" s="6" t="s">
        <v>4478</v>
      </c>
      <c r="AR175">
        <v>0</v>
      </c>
      <c r="AT175" s="85" t="s">
        <v>5271</v>
      </c>
      <c r="AU175" s="84" t="s">
        <v>2597</v>
      </c>
      <c r="AV175" s="77" t="str">
        <f t="shared" si="34"/>
        <v>06007</v>
      </c>
      <c r="AX175" s="7" t="s">
        <v>186</v>
      </c>
      <c r="AY175">
        <v>183</v>
      </c>
      <c r="BG175" s="1"/>
    </row>
    <row r="176" spans="1:59" ht="13" hidden="1" customHeight="1" outlineLevel="1">
      <c r="A176" s="6" t="s">
        <v>4552</v>
      </c>
      <c r="B176" s="6" t="s">
        <v>4478</v>
      </c>
      <c r="C176" s="1">
        <f t="shared" si="44"/>
        <v>22343</v>
      </c>
      <c r="D176" s="7">
        <f>IF(N176&gt;0, RANK(N176,(N176:P176,Q176:AE176)),0)</f>
        <v>2</v>
      </c>
      <c r="E176" s="7">
        <f>IF(O176&gt;0,RANK(O176,(N176:P176,Q176:AE176)),0)</f>
        <v>1</v>
      </c>
      <c r="F176" s="7">
        <f>IF(P176&gt;0,RANK(P176,(N176:P176,Q176:AE176)),0)</f>
        <v>7</v>
      </c>
      <c r="G176" s="1">
        <f t="shared" si="41"/>
        <v>5315</v>
      </c>
      <c r="H176" s="2">
        <f t="shared" si="42"/>
        <v>0.23788211072819226</v>
      </c>
      <c r="I176" s="2"/>
      <c r="J176" s="2">
        <f t="shared" si="45"/>
        <v>0.37085440630174998</v>
      </c>
      <c r="K176" s="2">
        <f t="shared" si="45"/>
        <v>0.60873651702994225</v>
      </c>
      <c r="L176" s="2">
        <f t="shared" si="45"/>
        <v>1.6559996419460233E-3</v>
      </c>
      <c r="M176" s="2">
        <f t="shared" si="46"/>
        <v>1.8753077026361691E-2</v>
      </c>
      <c r="N176" s="1">
        <v>8286</v>
      </c>
      <c r="O176" s="1">
        <v>13601</v>
      </c>
      <c r="P176" s="1">
        <v>37</v>
      </c>
      <c r="Q176" s="1">
        <v>152</v>
      </c>
      <c r="R176" s="1">
        <v>98</v>
      </c>
      <c r="S176" s="1">
        <v>110</v>
      </c>
      <c r="W176" s="1">
        <v>0</v>
      </c>
      <c r="Y176" s="1">
        <v>0</v>
      </c>
      <c r="AC176" s="1">
        <v>59</v>
      </c>
      <c r="AG176" s="7">
        <f>IF(Q176&gt;0,RANK(Q176,(N176:P176,Q176:AE176)),0)</f>
        <v>3</v>
      </c>
      <c r="AH176" s="7">
        <f>IF(R176&gt;0,RANK(R176,(N176:P176,Q176:AE176)),0)</f>
        <v>5</v>
      </c>
      <c r="AI176" s="7">
        <f>IF(T176&gt;0,RANK(T176,(N176:P176,Q176:AE176)),0)</f>
        <v>0</v>
      </c>
      <c r="AJ176" s="7">
        <f>IF(S176&gt;0,RANK(S176,(N176:P176,Q176:AE176)),0)</f>
        <v>4</v>
      </c>
      <c r="AK176" s="2">
        <f t="shared" si="47"/>
        <v>6.8030255561025823E-3</v>
      </c>
      <c r="AL176" s="2">
        <f t="shared" si="47"/>
        <v>4.3861612138029809E-3</v>
      </c>
      <c r="AM176" s="2">
        <f t="shared" si="48"/>
        <v>0</v>
      </c>
      <c r="AN176" s="2">
        <f t="shared" si="49"/>
        <v>4.9232421787584477E-3</v>
      </c>
      <c r="AP176" s="6" t="s">
        <v>4552</v>
      </c>
      <c r="AQ176" s="6" t="s">
        <v>4478</v>
      </c>
      <c r="AR176">
        <v>3</v>
      </c>
      <c r="AT176" s="85" t="s">
        <v>5271</v>
      </c>
      <c r="AU176" s="84" t="s">
        <v>3218</v>
      </c>
      <c r="AV176" s="77" t="str">
        <f t="shared" si="34"/>
        <v>06009</v>
      </c>
      <c r="AX176" s="7" t="s">
        <v>186</v>
      </c>
      <c r="AY176">
        <v>30</v>
      </c>
      <c r="BG176" s="1"/>
    </row>
    <row r="177" spans="1:59" ht="13" hidden="1" customHeight="1" outlineLevel="1">
      <c r="A177" s="6" t="s">
        <v>3502</v>
      </c>
      <c r="B177" s="6" t="s">
        <v>4478</v>
      </c>
      <c r="C177" s="1">
        <f t="shared" si="44"/>
        <v>6166</v>
      </c>
      <c r="D177" s="7">
        <f>IF(N177&gt;0, RANK(N177,(N177:P177,Q177:AE177)),0)</f>
        <v>2</v>
      </c>
      <c r="E177" s="7">
        <f>IF(O177&gt;0,RANK(O177,(N177:P177,Q177:AE177)),0)</f>
        <v>1</v>
      </c>
      <c r="F177" s="7">
        <f>IF(P177&gt;0,RANK(P177,(N177:P177,Q177:AE177)),0)</f>
        <v>0</v>
      </c>
      <c r="G177" s="1">
        <f t="shared" si="41"/>
        <v>2195</v>
      </c>
      <c r="H177" s="2">
        <f t="shared" si="42"/>
        <v>0.35598443074927016</v>
      </c>
      <c r="I177" s="2"/>
      <c r="J177" s="2">
        <f t="shared" si="45"/>
        <v>0.31576386636393122</v>
      </c>
      <c r="K177" s="2">
        <f t="shared" si="45"/>
        <v>0.67174829711320139</v>
      </c>
      <c r="L177" s="2">
        <f t="shared" si="45"/>
        <v>0</v>
      </c>
      <c r="M177" s="2">
        <f t="shared" si="46"/>
        <v>1.2487836522867335E-2</v>
      </c>
      <c r="N177" s="1">
        <v>1947</v>
      </c>
      <c r="O177" s="1">
        <v>4142</v>
      </c>
      <c r="P177" s="1">
        <v>0</v>
      </c>
      <c r="Q177" s="1">
        <v>8</v>
      </c>
      <c r="R177" s="1">
        <v>15</v>
      </c>
      <c r="S177" s="1">
        <v>29</v>
      </c>
      <c r="W177" s="1">
        <v>0</v>
      </c>
      <c r="Y177" s="1">
        <v>0</v>
      </c>
      <c r="AC177" s="1">
        <v>25</v>
      </c>
      <c r="AG177" s="7">
        <f>IF(Q177&gt;0,RANK(Q177,(N177:P177,Q177:AE177)),0)</f>
        <v>6</v>
      </c>
      <c r="AH177" s="7">
        <f>IF(R177&gt;0,RANK(R177,(N177:P177,Q177:AE177)),0)</f>
        <v>5</v>
      </c>
      <c r="AI177" s="7">
        <f>IF(T177&gt;0,RANK(T177,(N177:P177,Q177:AE177)),0)</f>
        <v>0</v>
      </c>
      <c r="AJ177" s="7">
        <f>IF(S177&gt;0,RANK(S177,(N177:P177,Q177:AE177)),0)</f>
        <v>3</v>
      </c>
      <c r="AK177" s="2">
        <f t="shared" si="47"/>
        <v>1.2974375608173856E-3</v>
      </c>
      <c r="AL177" s="2">
        <f t="shared" si="47"/>
        <v>2.4326954265325982E-3</v>
      </c>
      <c r="AM177" s="2">
        <f t="shared" si="48"/>
        <v>0</v>
      </c>
      <c r="AN177" s="2">
        <f t="shared" si="49"/>
        <v>4.7032111579630234E-3</v>
      </c>
      <c r="AP177" s="6" t="s">
        <v>3502</v>
      </c>
      <c r="AQ177" s="6" t="s">
        <v>4478</v>
      </c>
      <c r="AR177">
        <v>2</v>
      </c>
      <c r="AT177" s="85" t="s">
        <v>5271</v>
      </c>
      <c r="AU177" s="84" t="s">
        <v>3234</v>
      </c>
      <c r="AV177" s="77" t="str">
        <f t="shared" si="34"/>
        <v>06011</v>
      </c>
      <c r="AX177" s="7" t="s">
        <v>186</v>
      </c>
      <c r="AY177">
        <v>17</v>
      </c>
      <c r="BG177" s="1"/>
    </row>
    <row r="178" spans="1:59" ht="13" hidden="1" customHeight="1" outlineLevel="1">
      <c r="A178" s="6" t="s">
        <v>4012</v>
      </c>
      <c r="B178" s="6" t="s">
        <v>4478</v>
      </c>
      <c r="C178" s="1">
        <f t="shared" si="44"/>
        <v>413028</v>
      </c>
      <c r="D178" s="7">
        <f>IF(N178&gt;0, RANK(N178,(N178:P178,Q178:AE178)),0)</f>
        <v>1</v>
      </c>
      <c r="E178" s="7">
        <f>IF(O178&gt;0,RANK(O178,(N178:P178,Q178:AE178)),0)</f>
        <v>2</v>
      </c>
      <c r="F178" s="7">
        <f>IF(P178&gt;0,RANK(P178,(N178:P178,Q178:AE178)),0)</f>
        <v>5</v>
      </c>
      <c r="G178" s="1">
        <f t="shared" si="41"/>
        <v>106646</v>
      </c>
      <c r="H178" s="2">
        <f t="shared" si="42"/>
        <v>0.25820525484955015</v>
      </c>
      <c r="I178" s="2"/>
      <c r="J178" s="2">
        <f t="shared" si="45"/>
        <v>0.62284881412398196</v>
      </c>
      <c r="K178" s="2">
        <f t="shared" si="45"/>
        <v>0.36464355927443176</v>
      </c>
      <c r="L178" s="2">
        <f t="shared" si="45"/>
        <v>2.1427118742554986E-3</v>
      </c>
      <c r="M178" s="2">
        <f t="shared" si="46"/>
        <v>1.0364914727330777E-2</v>
      </c>
      <c r="N178" s="1">
        <v>257254</v>
      </c>
      <c r="O178" s="1">
        <v>150608</v>
      </c>
      <c r="P178" s="1">
        <v>885</v>
      </c>
      <c r="Q178" s="1">
        <v>1606</v>
      </c>
      <c r="R178" s="1">
        <v>760</v>
      </c>
      <c r="S178" s="1">
        <v>1229</v>
      </c>
      <c r="W178" s="1">
        <v>3</v>
      </c>
      <c r="Y178" s="1">
        <v>1</v>
      </c>
      <c r="AC178" s="1">
        <v>682</v>
      </c>
      <c r="AG178" s="7">
        <f>IF(Q178&gt;0,RANK(Q178,(N178:P178,Q178:AE178)),0)</f>
        <v>3</v>
      </c>
      <c r="AH178" s="7">
        <f>IF(R178&gt;0,RANK(R178,(N178:P178,Q178:AE178)),0)</f>
        <v>6</v>
      </c>
      <c r="AI178" s="7">
        <f>IF(T178&gt;0,RANK(T178,(N178:P178,Q178:AE178)),0)</f>
        <v>0</v>
      </c>
      <c r="AJ178" s="7">
        <f>IF(S178&gt;0,RANK(S178,(N178:P178,Q178:AE178)),0)</f>
        <v>4</v>
      </c>
      <c r="AK178" s="2">
        <f t="shared" si="47"/>
        <v>3.8883562373495258E-3</v>
      </c>
      <c r="AL178" s="2">
        <f t="shared" si="47"/>
        <v>1.8400689541629139E-3</v>
      </c>
      <c r="AM178" s="2">
        <f t="shared" si="48"/>
        <v>0</v>
      </c>
      <c r="AN178" s="2">
        <f t="shared" si="49"/>
        <v>2.9755851903502909E-3</v>
      </c>
      <c r="AP178" s="6" t="s">
        <v>4012</v>
      </c>
      <c r="AQ178" s="6" t="s">
        <v>4478</v>
      </c>
      <c r="AR178">
        <v>0</v>
      </c>
      <c r="AT178" s="85" t="s">
        <v>5271</v>
      </c>
      <c r="AU178" s="84" t="s">
        <v>3235</v>
      </c>
      <c r="AV178" s="77" t="str">
        <f t="shared" si="34"/>
        <v>06013</v>
      </c>
      <c r="AX178" s="7" t="s">
        <v>186</v>
      </c>
      <c r="AY178">
        <v>921</v>
      </c>
      <c r="BG178" s="1"/>
    </row>
    <row r="179" spans="1:59" ht="13" hidden="1" customHeight="1" outlineLevel="1">
      <c r="A179" s="6" t="s">
        <v>4149</v>
      </c>
      <c r="B179" s="6" t="s">
        <v>4478</v>
      </c>
      <c r="C179" s="1">
        <f t="shared" si="44"/>
        <v>9421</v>
      </c>
      <c r="D179" s="7">
        <f>IF(N179&gt;0, RANK(N179,(N179:P179,Q179:AE179)),0)</f>
        <v>2</v>
      </c>
      <c r="E179" s="7">
        <f>IF(O179&gt;0,RANK(O179,(N179:P179,Q179:AE179)),0)</f>
        <v>1</v>
      </c>
      <c r="F179" s="7">
        <f>IF(P179&gt;0,RANK(P179,(N179:P179,Q179:AE179)),0)</f>
        <v>0</v>
      </c>
      <c r="G179" s="1">
        <f t="shared" si="41"/>
        <v>1464</v>
      </c>
      <c r="H179" s="2">
        <f t="shared" si="42"/>
        <v>0.15539751618724126</v>
      </c>
      <c r="I179" s="2"/>
      <c r="J179" s="2">
        <f t="shared" si="45"/>
        <v>0.41311962636662775</v>
      </c>
      <c r="K179" s="2">
        <f t="shared" si="45"/>
        <v>0.56851714255386898</v>
      </c>
      <c r="L179" s="2">
        <f t="shared" si="45"/>
        <v>0</v>
      </c>
      <c r="M179" s="2">
        <f t="shared" si="46"/>
        <v>1.8363231079503328E-2</v>
      </c>
      <c r="N179" s="1">
        <v>3892</v>
      </c>
      <c r="O179" s="1">
        <v>5356</v>
      </c>
      <c r="P179" s="1">
        <v>0</v>
      </c>
      <c r="Q179" s="1">
        <v>55</v>
      </c>
      <c r="R179" s="1">
        <v>47</v>
      </c>
      <c r="S179" s="1">
        <v>30</v>
      </c>
      <c r="W179" s="1">
        <v>0</v>
      </c>
      <c r="Y179" s="1">
        <v>0</v>
      </c>
      <c r="AC179" s="1">
        <v>41</v>
      </c>
      <c r="AG179" s="7">
        <f>IF(Q179&gt;0,RANK(Q179,(N179:P179,Q179:AE179)),0)</f>
        <v>3</v>
      </c>
      <c r="AH179" s="7">
        <f>IF(R179&gt;0,RANK(R179,(N179:P179,Q179:AE179)),0)</f>
        <v>4</v>
      </c>
      <c r="AI179" s="7">
        <f>IF(T179&gt;0,RANK(T179,(N179:P179,Q179:AE179)),0)</f>
        <v>0</v>
      </c>
      <c r="AJ179" s="7">
        <f>IF(S179&gt;0,RANK(S179,(N179:P179,Q179:AE179)),0)</f>
        <v>6</v>
      </c>
      <c r="AK179" s="2">
        <f t="shared" si="47"/>
        <v>5.8380214414605665E-3</v>
      </c>
      <c r="AL179" s="2">
        <f t="shared" si="47"/>
        <v>4.9888546863390299E-3</v>
      </c>
      <c r="AM179" s="2">
        <f t="shared" si="48"/>
        <v>0</v>
      </c>
      <c r="AN179" s="2">
        <f t="shared" si="49"/>
        <v>3.1843753317057637E-3</v>
      </c>
      <c r="AP179" s="6" t="s">
        <v>4149</v>
      </c>
      <c r="AQ179" s="6" t="s">
        <v>4478</v>
      </c>
      <c r="AR179">
        <v>1</v>
      </c>
      <c r="AT179" s="85" t="s">
        <v>5271</v>
      </c>
      <c r="AU179" s="84" t="s">
        <v>4670</v>
      </c>
      <c r="AV179" s="77" t="str">
        <f t="shared" si="34"/>
        <v>06015</v>
      </c>
      <c r="AX179" s="7" t="s">
        <v>186</v>
      </c>
      <c r="AY179">
        <v>19</v>
      </c>
      <c r="BG179" s="1"/>
    </row>
    <row r="180" spans="1:59" ht="13" hidden="1" customHeight="1" outlineLevel="1">
      <c r="A180" s="6" t="s">
        <v>4150</v>
      </c>
      <c r="B180" s="6" t="s">
        <v>4478</v>
      </c>
      <c r="C180" s="1">
        <f t="shared" si="44"/>
        <v>86364</v>
      </c>
      <c r="D180" s="7">
        <f>IF(N180&gt;0, RANK(N180,(N180:P180,Q180:AE180)),0)</f>
        <v>2</v>
      </c>
      <c r="E180" s="7">
        <f>IF(O180&gt;0,RANK(O180,(N180:P180,Q180:AE180)),0)</f>
        <v>1</v>
      </c>
      <c r="F180" s="7">
        <f>IF(P180&gt;0,RANK(P180,(N180:P180,Q180:AE180)),0)</f>
        <v>7</v>
      </c>
      <c r="G180" s="1">
        <f t="shared" si="41"/>
        <v>20636</v>
      </c>
      <c r="H180" s="2">
        <f t="shared" si="42"/>
        <v>0.23894215182251866</v>
      </c>
      <c r="I180" s="2"/>
      <c r="J180" s="2">
        <f t="shared" si="45"/>
        <v>0.37332684915010883</v>
      </c>
      <c r="K180" s="2">
        <f t="shared" si="45"/>
        <v>0.61226900097262749</v>
      </c>
      <c r="L180" s="2">
        <f t="shared" si="45"/>
        <v>9.9578528090408049E-4</v>
      </c>
      <c r="M180" s="2">
        <f t="shared" si="46"/>
        <v>1.3408364596359603E-2</v>
      </c>
      <c r="N180" s="1">
        <v>32242</v>
      </c>
      <c r="O180" s="1">
        <v>52878</v>
      </c>
      <c r="P180" s="1">
        <v>86</v>
      </c>
      <c r="Q180" s="1">
        <v>406</v>
      </c>
      <c r="R180" s="1">
        <v>220</v>
      </c>
      <c r="S180" s="1">
        <v>358</v>
      </c>
      <c r="W180" s="1">
        <v>0</v>
      </c>
      <c r="Y180" s="1">
        <v>0</v>
      </c>
      <c r="AC180" s="1">
        <v>174</v>
      </c>
      <c r="AG180" s="7">
        <f>IF(Q180&gt;0,RANK(Q180,(N180:P180,Q180:AE180)),0)</f>
        <v>3</v>
      </c>
      <c r="AH180" s="7">
        <f>IF(R180&gt;0,RANK(R180,(N180:P180,Q180:AE180)),0)</f>
        <v>5</v>
      </c>
      <c r="AI180" s="7">
        <f>IF(T180&gt;0,RANK(T180,(N180:P180,Q180:AE180)),0)</f>
        <v>0</v>
      </c>
      <c r="AJ180" s="7">
        <f>IF(S180&gt;0,RANK(S180,(N180:P180,Q180:AE180)),0)</f>
        <v>4</v>
      </c>
      <c r="AK180" s="2">
        <f t="shared" si="47"/>
        <v>4.7010328377564727E-3</v>
      </c>
      <c r="AL180" s="2">
        <f t="shared" si="47"/>
        <v>2.5473576953360198E-3</v>
      </c>
      <c r="AM180" s="2">
        <f t="shared" si="48"/>
        <v>0</v>
      </c>
      <c r="AN180" s="2">
        <f t="shared" si="49"/>
        <v>4.1452457042286135E-3</v>
      </c>
      <c r="AP180" s="6" t="s">
        <v>4150</v>
      </c>
      <c r="AQ180" s="6" t="s">
        <v>4478</v>
      </c>
      <c r="AR180">
        <v>4</v>
      </c>
      <c r="AT180" s="85" t="s">
        <v>5271</v>
      </c>
      <c r="AU180" s="84" t="s">
        <v>4671</v>
      </c>
      <c r="AV180" s="77" t="str">
        <f t="shared" si="34"/>
        <v>06017</v>
      </c>
      <c r="AX180" s="7" t="s">
        <v>186</v>
      </c>
      <c r="AY180">
        <v>150</v>
      </c>
      <c r="BG180" s="1"/>
    </row>
    <row r="181" spans="1:59" ht="13" hidden="1" customHeight="1" outlineLevel="1">
      <c r="A181" s="6" t="s">
        <v>3481</v>
      </c>
      <c r="B181" s="6" t="s">
        <v>4478</v>
      </c>
      <c r="C181" s="1">
        <f t="shared" si="44"/>
        <v>247463</v>
      </c>
      <c r="D181" s="7">
        <f>IF(N181&gt;0, RANK(N181,(N181:P181,Q181:AE181)),0)</f>
        <v>2</v>
      </c>
      <c r="E181" s="7">
        <f>IF(O181&gt;0,RANK(O181,(N181:P181,Q181:AE181)),0)</f>
        <v>1</v>
      </c>
      <c r="F181" s="7">
        <f>IF(P181&gt;0,RANK(P181,(N181:P181,Q181:AE181)),0)</f>
        <v>7</v>
      </c>
      <c r="G181" s="1">
        <f t="shared" si="41"/>
        <v>38834</v>
      </c>
      <c r="H181" s="2">
        <f t="shared" si="42"/>
        <v>0.15692851052480572</v>
      </c>
      <c r="I181" s="2"/>
      <c r="J181" s="2">
        <f t="shared" si="45"/>
        <v>0.41684615477869419</v>
      </c>
      <c r="K181" s="2">
        <f t="shared" si="45"/>
        <v>0.57377466530349996</v>
      </c>
      <c r="L181" s="2">
        <f t="shared" si="45"/>
        <v>1.212302445214032E-3</v>
      </c>
      <c r="M181" s="2">
        <f t="shared" si="46"/>
        <v>8.1668774725918696E-3</v>
      </c>
      <c r="N181" s="1">
        <v>103154</v>
      </c>
      <c r="O181" s="1">
        <v>141988</v>
      </c>
      <c r="P181" s="1">
        <v>300</v>
      </c>
      <c r="Q181" s="1">
        <v>634</v>
      </c>
      <c r="R181" s="1">
        <v>424</v>
      </c>
      <c r="S181" s="1">
        <v>601</v>
      </c>
      <c r="W181" s="1">
        <v>3</v>
      </c>
      <c r="Y181" s="1">
        <v>0</v>
      </c>
      <c r="AC181" s="1">
        <v>359</v>
      </c>
      <c r="AG181" s="7">
        <f>IF(Q181&gt;0,RANK(Q181,(N181:P181,Q181:AE181)),0)</f>
        <v>3</v>
      </c>
      <c r="AH181" s="7">
        <f>IF(R181&gt;0,RANK(R181,(N181:P181,Q181:AE181)),0)</f>
        <v>5</v>
      </c>
      <c r="AI181" s="7">
        <f>IF(T181&gt;0,RANK(T181,(N181:P181,Q181:AE181)),0)</f>
        <v>0</v>
      </c>
      <c r="AJ181" s="7">
        <f>IF(S181&gt;0,RANK(S181,(N181:P181,Q181:AE181)),0)</f>
        <v>4</v>
      </c>
      <c r="AK181" s="2">
        <f t="shared" si="47"/>
        <v>2.5619991675523211E-3</v>
      </c>
      <c r="AL181" s="2">
        <f t="shared" si="47"/>
        <v>1.7133874559024985E-3</v>
      </c>
      <c r="AM181" s="2">
        <f t="shared" si="48"/>
        <v>0</v>
      </c>
      <c r="AN181" s="2">
        <f t="shared" si="49"/>
        <v>2.4286458985787775E-3</v>
      </c>
      <c r="AP181" s="6" t="s">
        <v>3481</v>
      </c>
      <c r="AQ181" s="6" t="s">
        <v>4478</v>
      </c>
      <c r="AR181">
        <v>0</v>
      </c>
      <c r="AT181" s="85" t="s">
        <v>5271</v>
      </c>
      <c r="AU181" s="84" t="s">
        <v>4672</v>
      </c>
      <c r="AV181" s="77" t="str">
        <f t="shared" si="34"/>
        <v>06019</v>
      </c>
      <c r="AX181" s="7" t="s">
        <v>186</v>
      </c>
      <c r="AY181">
        <v>667</v>
      </c>
      <c r="BG181" s="1"/>
    </row>
    <row r="182" spans="1:59" ht="13" hidden="1" customHeight="1" outlineLevel="1">
      <c r="A182" s="6" t="s">
        <v>3136</v>
      </c>
      <c r="B182" s="6" t="s">
        <v>4478</v>
      </c>
      <c r="C182" s="1">
        <f t="shared" si="44"/>
        <v>9454</v>
      </c>
      <c r="D182" s="7">
        <f>IF(N182&gt;0, RANK(N182,(N182:P182,Q182:AE182)),0)</f>
        <v>2</v>
      </c>
      <c r="E182" s="7">
        <f>IF(O182&gt;0,RANK(O182,(N182:P182,Q182:AE182)),0)</f>
        <v>1</v>
      </c>
      <c r="F182" s="7">
        <f>IF(P182&gt;0,RANK(P182,(N182:P182,Q182:AE182)),0)</f>
        <v>7</v>
      </c>
      <c r="G182" s="1">
        <f t="shared" si="41"/>
        <v>3313</v>
      </c>
      <c r="H182" s="2">
        <f t="shared" si="42"/>
        <v>0.35043367886608845</v>
      </c>
      <c r="I182" s="2"/>
      <c r="J182" s="2">
        <f t="shared" si="45"/>
        <v>0.31679712291093715</v>
      </c>
      <c r="K182" s="2">
        <f t="shared" si="45"/>
        <v>0.66723080177702565</v>
      </c>
      <c r="L182" s="2">
        <f t="shared" si="45"/>
        <v>1.7981806642690923E-3</v>
      </c>
      <c r="M182" s="2">
        <f t="shared" si="46"/>
        <v>1.4173894647768056E-2</v>
      </c>
      <c r="N182" s="1">
        <v>2995</v>
      </c>
      <c r="O182" s="1">
        <v>6308</v>
      </c>
      <c r="P182" s="1">
        <v>17</v>
      </c>
      <c r="Q182" s="1">
        <v>47</v>
      </c>
      <c r="R182" s="1">
        <v>27</v>
      </c>
      <c r="S182" s="1">
        <v>31</v>
      </c>
      <c r="W182" s="1">
        <v>2</v>
      </c>
      <c r="Y182" s="1">
        <v>0</v>
      </c>
      <c r="AC182" s="1">
        <v>27</v>
      </c>
      <c r="AG182" s="7">
        <f>IF(Q182&gt;0,RANK(Q182,(N182:P182,Q182:AE182)),0)</f>
        <v>3</v>
      </c>
      <c r="AH182" s="7">
        <f>IF(R182&gt;0,RANK(R182,(N182:P182,Q182:AE182)),0)</f>
        <v>5</v>
      </c>
      <c r="AI182" s="7">
        <f>IF(T182&gt;0,RANK(T182,(N182:P182,Q182:AE182)),0)</f>
        <v>0</v>
      </c>
      <c r="AJ182" s="7">
        <f>IF(S182&gt;0,RANK(S182,(N182:P182,Q182:AE182)),0)</f>
        <v>4</v>
      </c>
      <c r="AK182" s="2">
        <f t="shared" si="47"/>
        <v>4.9714406600380795E-3</v>
      </c>
      <c r="AL182" s="2">
        <f t="shared" si="47"/>
        <v>2.8559339961920882E-3</v>
      </c>
      <c r="AM182" s="2">
        <f t="shared" si="48"/>
        <v>0</v>
      </c>
      <c r="AN182" s="2">
        <f t="shared" si="49"/>
        <v>3.2790353289612862E-3</v>
      </c>
      <c r="AP182" s="6" t="s">
        <v>3136</v>
      </c>
      <c r="AQ182" s="6" t="s">
        <v>4478</v>
      </c>
      <c r="AR182">
        <v>2</v>
      </c>
      <c r="AT182" s="85" t="s">
        <v>5271</v>
      </c>
      <c r="AU182" s="84" t="s">
        <v>4350</v>
      </c>
      <c r="AV182" s="77" t="str">
        <f t="shared" si="34"/>
        <v>06021</v>
      </c>
      <c r="AX182" s="7" t="s">
        <v>186</v>
      </c>
      <c r="AY182">
        <v>23</v>
      </c>
      <c r="BG182" s="1"/>
    </row>
    <row r="183" spans="1:59" ht="13" hidden="1" customHeight="1" outlineLevel="1">
      <c r="A183" s="6" t="s">
        <v>2792</v>
      </c>
      <c r="B183" s="6" t="s">
        <v>4478</v>
      </c>
      <c r="C183" s="1">
        <f t="shared" si="44"/>
        <v>65886</v>
      </c>
      <c r="D183" s="7">
        <f>IF(N183&gt;0, RANK(N183,(N183:P183,Q183:AE183)),0)</f>
        <v>1</v>
      </c>
      <c r="E183" s="7">
        <f>IF(O183&gt;0,RANK(O183,(N183:P183,Q183:AE183)),0)</f>
        <v>2</v>
      </c>
      <c r="F183" s="7">
        <f>IF(P183&gt;0,RANK(P183,(N183:P183,Q183:AE183)),0)</f>
        <v>6</v>
      </c>
      <c r="G183" s="1">
        <f t="shared" si="41"/>
        <v>12274</v>
      </c>
      <c r="H183" s="2">
        <f t="shared" si="42"/>
        <v>0.18629147315059344</v>
      </c>
      <c r="I183" s="2"/>
      <c r="J183" s="2">
        <f t="shared" si="45"/>
        <v>0.57657165406914979</v>
      </c>
      <c r="K183" s="2">
        <f t="shared" si="45"/>
        <v>0.39028018091855632</v>
      </c>
      <c r="L183" s="2">
        <f t="shared" si="45"/>
        <v>5.6612937498102785E-3</v>
      </c>
      <c r="M183" s="2">
        <f t="shared" si="46"/>
        <v>2.7486871262483618E-2</v>
      </c>
      <c r="N183" s="1">
        <v>37988</v>
      </c>
      <c r="O183" s="1">
        <v>25714</v>
      </c>
      <c r="P183" s="1">
        <v>373</v>
      </c>
      <c r="Q183" s="1">
        <v>381</v>
      </c>
      <c r="R183" s="1">
        <v>191</v>
      </c>
      <c r="S183" s="1">
        <v>832</v>
      </c>
      <c r="W183" s="1">
        <v>3</v>
      </c>
      <c r="Y183" s="1">
        <v>0</v>
      </c>
      <c r="AC183" s="1">
        <v>404</v>
      </c>
      <c r="AG183" s="7">
        <f>IF(Q183&gt;0,RANK(Q183,(N183:P183,Q183:AE183)),0)</f>
        <v>5</v>
      </c>
      <c r="AH183" s="7">
        <f>IF(R183&gt;0,RANK(R183,(N183:P183,Q183:AE183)),0)</f>
        <v>7</v>
      </c>
      <c r="AI183" s="7">
        <f>IF(T183&gt;0,RANK(T183,(N183:P183,Q183:AE183)),0)</f>
        <v>0</v>
      </c>
      <c r="AJ183" s="7">
        <f>IF(S183&gt;0,RANK(S183,(N183:P183,Q183:AE183)),0)</f>
        <v>3</v>
      </c>
      <c r="AK183" s="2">
        <f t="shared" si="47"/>
        <v>5.7827155996721608E-3</v>
      </c>
      <c r="AL183" s="2">
        <f t="shared" si="47"/>
        <v>2.8989466654524483E-3</v>
      </c>
      <c r="AM183" s="2">
        <f t="shared" si="48"/>
        <v>0</v>
      </c>
      <c r="AN183" s="2">
        <f t="shared" si="49"/>
        <v>1.2627872385635796E-2</v>
      </c>
      <c r="AP183" s="6" t="s">
        <v>2792</v>
      </c>
      <c r="AQ183" s="6" t="s">
        <v>4478</v>
      </c>
      <c r="AR183">
        <v>1</v>
      </c>
      <c r="AT183" s="85" t="s">
        <v>5271</v>
      </c>
      <c r="AU183" s="84" t="s">
        <v>4351</v>
      </c>
      <c r="AV183" s="77" t="str">
        <f t="shared" si="34"/>
        <v>06023</v>
      </c>
      <c r="AX183" s="7" t="s">
        <v>186</v>
      </c>
      <c r="AY183">
        <v>139</v>
      </c>
      <c r="BG183" s="1"/>
    </row>
    <row r="184" spans="1:59" ht="13" hidden="1" customHeight="1" outlineLevel="1">
      <c r="A184" s="6" t="s">
        <v>3073</v>
      </c>
      <c r="B184" s="6" t="s">
        <v>4478</v>
      </c>
      <c r="C184" s="1">
        <f t="shared" si="44"/>
        <v>34274</v>
      </c>
      <c r="D184" s="7">
        <f>IF(N184&gt;0, RANK(N184,(N184:P184,Q184:AE184)),0)</f>
        <v>1</v>
      </c>
      <c r="E184" s="7">
        <f>IF(O184&gt;0,RANK(O184,(N184:P184,Q184:AE184)),0)</f>
        <v>2</v>
      </c>
      <c r="F184" s="7">
        <f>IF(P184&gt;0,RANK(P184,(N184:P184,Q184:AE184)),0)</f>
        <v>0</v>
      </c>
      <c r="G184" s="1">
        <f t="shared" si="41"/>
        <v>2074</v>
      </c>
      <c r="H184" s="2">
        <f t="shared" si="42"/>
        <v>6.0512341716753223E-2</v>
      </c>
      <c r="I184" s="2"/>
      <c r="J184" s="2">
        <f t="shared" si="45"/>
        <v>0.5241290774347902</v>
      </c>
      <c r="K184" s="2">
        <f t="shared" si="45"/>
        <v>0.46361673571803702</v>
      </c>
      <c r="L184" s="2">
        <f t="shared" si="45"/>
        <v>0</v>
      </c>
      <c r="M184" s="2">
        <f t="shared" si="46"/>
        <v>1.2254186847172777E-2</v>
      </c>
      <c r="N184" s="1">
        <v>17964</v>
      </c>
      <c r="O184" s="1">
        <v>15890</v>
      </c>
      <c r="P184" s="1">
        <v>0</v>
      </c>
      <c r="Q184" s="1">
        <v>73</v>
      </c>
      <c r="R184" s="1">
        <v>77</v>
      </c>
      <c r="S184" s="1">
        <v>109</v>
      </c>
      <c r="W184" s="1">
        <v>0</v>
      </c>
      <c r="Y184" s="1">
        <v>0</v>
      </c>
      <c r="AC184" s="1">
        <v>161</v>
      </c>
      <c r="AG184" s="7">
        <f>IF(Q184&gt;0,RANK(Q184,(N184:P184,Q184:AE184)),0)</f>
        <v>6</v>
      </c>
      <c r="AH184" s="7">
        <f>IF(R184&gt;0,RANK(R184,(N184:P184,Q184:AE184)),0)</f>
        <v>5</v>
      </c>
      <c r="AI184" s="7">
        <f>IF(T184&gt;0,RANK(T184,(N184:P184,Q184:AE184)),0)</f>
        <v>0</v>
      </c>
      <c r="AJ184" s="7">
        <f>IF(S184&gt;0,RANK(S184,(N184:P184,Q184:AE184)),0)</f>
        <v>4</v>
      </c>
      <c r="AK184" s="2">
        <f t="shared" si="47"/>
        <v>2.1298943805800317E-3</v>
      </c>
      <c r="AL184" s="2">
        <f t="shared" si="47"/>
        <v>2.2466009219816773E-3</v>
      </c>
      <c r="AM184" s="2">
        <f t="shared" si="48"/>
        <v>0</v>
      </c>
      <c r="AN184" s="2">
        <f t="shared" si="49"/>
        <v>3.1802532531948415E-3</v>
      </c>
      <c r="AP184" s="6" t="s">
        <v>3073</v>
      </c>
      <c r="AQ184" s="6" t="s">
        <v>4478</v>
      </c>
      <c r="AR184">
        <v>51</v>
      </c>
      <c r="AT184" s="85" t="s">
        <v>5271</v>
      </c>
      <c r="AU184" s="84" t="s">
        <v>3949</v>
      </c>
      <c r="AV184" s="77" t="str">
        <f t="shared" si="34"/>
        <v>06025</v>
      </c>
      <c r="AX184" s="7" t="s">
        <v>186</v>
      </c>
      <c r="AY184">
        <v>148</v>
      </c>
      <c r="BG184" s="1"/>
    </row>
    <row r="185" spans="1:59" ht="13" hidden="1" customHeight="1" outlineLevel="1">
      <c r="A185" s="6" t="s">
        <v>2778</v>
      </c>
      <c r="B185" s="6" t="s">
        <v>4478</v>
      </c>
      <c r="C185" s="1">
        <f t="shared" si="44"/>
        <v>8616</v>
      </c>
      <c r="D185" s="7">
        <f>IF(N185&gt;0, RANK(N185,(N185:P185,Q185:AE185)),0)</f>
        <v>2</v>
      </c>
      <c r="E185" s="7">
        <f>IF(O185&gt;0,RANK(O185,(N185:P185,Q185:AE185)),0)</f>
        <v>1</v>
      </c>
      <c r="F185" s="7">
        <f>IF(P185&gt;0,RANK(P185,(N185:P185,Q185:AE185)),0)</f>
        <v>7</v>
      </c>
      <c r="G185" s="1">
        <f t="shared" si="41"/>
        <v>1741</v>
      </c>
      <c r="H185" s="2">
        <f t="shared" si="42"/>
        <v>0.20206592386258124</v>
      </c>
      <c r="I185" s="2"/>
      <c r="J185" s="2">
        <f t="shared" si="45"/>
        <v>0.38881151346332404</v>
      </c>
      <c r="K185" s="2">
        <f t="shared" si="45"/>
        <v>0.59087743732590525</v>
      </c>
      <c r="L185" s="2">
        <f t="shared" si="45"/>
        <v>1.8570102135561746E-3</v>
      </c>
      <c r="M185" s="2">
        <f t="shared" si="46"/>
        <v>1.8454038997214473E-2</v>
      </c>
      <c r="N185" s="1">
        <v>3350</v>
      </c>
      <c r="O185" s="1">
        <v>5091</v>
      </c>
      <c r="P185" s="1">
        <v>16</v>
      </c>
      <c r="Q185" s="1">
        <v>51</v>
      </c>
      <c r="R185" s="1">
        <v>35</v>
      </c>
      <c r="S185" s="1">
        <v>36</v>
      </c>
      <c r="W185" s="1">
        <v>0</v>
      </c>
      <c r="Y185" s="1">
        <v>0</v>
      </c>
      <c r="AC185" s="1">
        <v>37</v>
      </c>
      <c r="AG185" s="7">
        <f>IF(Q185&gt;0,RANK(Q185,(N185:P185,Q185:AE185)),0)</f>
        <v>3</v>
      </c>
      <c r="AH185" s="7">
        <f>IF(R185&gt;0,RANK(R185,(N185:P185,Q185:AE185)),0)</f>
        <v>6</v>
      </c>
      <c r="AI185" s="7">
        <f>IF(T185&gt;0,RANK(T185,(N185:P185,Q185:AE185)),0)</f>
        <v>0</v>
      </c>
      <c r="AJ185" s="7">
        <f>IF(S185&gt;0,RANK(S185,(N185:P185,Q185:AE185)),0)</f>
        <v>5</v>
      </c>
      <c r="AK185" s="2">
        <f t="shared" si="47"/>
        <v>5.9192200557103064E-3</v>
      </c>
      <c r="AL185" s="2">
        <f t="shared" si="47"/>
        <v>4.0622098421541318E-3</v>
      </c>
      <c r="AM185" s="2">
        <f t="shared" si="48"/>
        <v>0</v>
      </c>
      <c r="AN185" s="2">
        <f t="shared" si="49"/>
        <v>4.178272980501393E-3</v>
      </c>
      <c r="AP185" s="6" t="s">
        <v>2778</v>
      </c>
      <c r="AQ185" s="6" t="s">
        <v>4478</v>
      </c>
      <c r="AR185">
        <v>25</v>
      </c>
      <c r="AT185" s="85" t="s">
        <v>5271</v>
      </c>
      <c r="AU185" s="84" t="s">
        <v>3950</v>
      </c>
      <c r="AV185" s="77" t="str">
        <f t="shared" si="34"/>
        <v>06027</v>
      </c>
      <c r="AX185" s="7" t="s">
        <v>186</v>
      </c>
      <c r="AY185">
        <v>31</v>
      </c>
      <c r="BG185" s="1"/>
    </row>
    <row r="186" spans="1:59" ht="13" hidden="1" customHeight="1" outlineLevel="1">
      <c r="A186" s="6" t="s">
        <v>3058</v>
      </c>
      <c r="B186" s="6" t="s">
        <v>4478</v>
      </c>
      <c r="C186" s="1">
        <f t="shared" si="44"/>
        <v>211174</v>
      </c>
      <c r="D186" s="7">
        <f>IF(N186&gt;0, RANK(N186,(N186:P186,Q186:AE186)),0)</f>
        <v>2</v>
      </c>
      <c r="E186" s="7">
        <f>IF(O186&gt;0,RANK(O186,(N186:P186,Q186:AE186)),0)</f>
        <v>1</v>
      </c>
      <c r="F186" s="7">
        <f>IF(P186&gt;0,RANK(P186,(N186:P186,Q186:AE186)),0)</f>
        <v>7</v>
      </c>
      <c r="G186" s="1">
        <f t="shared" si="41"/>
        <v>71814</v>
      </c>
      <c r="H186" s="2">
        <f t="shared" si="42"/>
        <v>0.34007027380264615</v>
      </c>
      <c r="I186" s="2"/>
      <c r="J186" s="2">
        <f t="shared" si="45"/>
        <v>0.32486480343224072</v>
      </c>
      <c r="K186" s="2">
        <f t="shared" si="45"/>
        <v>0.66493507723488687</v>
      </c>
      <c r="L186" s="2">
        <f t="shared" si="45"/>
        <v>1.340127098979988E-3</v>
      </c>
      <c r="M186" s="2">
        <f t="shared" si="46"/>
        <v>8.8599922338923609E-3</v>
      </c>
      <c r="N186" s="1">
        <v>68603</v>
      </c>
      <c r="O186" s="1">
        <v>140417</v>
      </c>
      <c r="P186" s="1">
        <v>283</v>
      </c>
      <c r="Q186" s="1">
        <v>634</v>
      </c>
      <c r="R186" s="1">
        <v>499</v>
      </c>
      <c r="S186" s="1">
        <v>308</v>
      </c>
      <c r="W186" s="1">
        <v>4</v>
      </c>
      <c r="Y186" s="1">
        <v>29</v>
      </c>
      <c r="AC186" s="1">
        <v>397</v>
      </c>
      <c r="AG186" s="7">
        <f>IF(Q186&gt;0,RANK(Q186,(N186:P186,Q186:AE186)),0)</f>
        <v>3</v>
      </c>
      <c r="AH186" s="7">
        <f>IF(R186&gt;0,RANK(R186,(N186:P186,Q186:AE186)),0)</f>
        <v>4</v>
      </c>
      <c r="AI186" s="7">
        <f>IF(T186&gt;0,RANK(T186,(N186:P186,Q186:AE186)),0)</f>
        <v>0</v>
      </c>
      <c r="AJ186" s="7">
        <f>IF(S186&gt;0,RANK(S186,(N186:P186,Q186:AE186)),0)</f>
        <v>6</v>
      </c>
      <c r="AK186" s="2">
        <f t="shared" si="47"/>
        <v>3.0022635362307861E-3</v>
      </c>
      <c r="AL186" s="2">
        <f t="shared" si="47"/>
        <v>2.3629802911343252E-3</v>
      </c>
      <c r="AM186" s="2">
        <f t="shared" si="48"/>
        <v>0</v>
      </c>
      <c r="AN186" s="2">
        <f t="shared" si="49"/>
        <v>1.4585128851089624E-3</v>
      </c>
      <c r="AP186" s="6" t="s">
        <v>3058</v>
      </c>
      <c r="AQ186" s="6" t="s">
        <v>4478</v>
      </c>
      <c r="AR186">
        <v>0</v>
      </c>
      <c r="AT186" s="85" t="s">
        <v>5271</v>
      </c>
      <c r="AU186" s="84" t="s">
        <v>3951</v>
      </c>
      <c r="AV186" s="77" t="str">
        <f t="shared" si="34"/>
        <v>06029</v>
      </c>
      <c r="AX186" s="7" t="s">
        <v>186</v>
      </c>
      <c r="AY186">
        <v>658</v>
      </c>
      <c r="BG186" s="1"/>
    </row>
    <row r="187" spans="1:59" ht="13" hidden="1" customHeight="1" outlineLevel="1">
      <c r="A187" s="6" t="s">
        <v>3449</v>
      </c>
      <c r="B187" s="6" t="s">
        <v>4478</v>
      </c>
      <c r="C187" s="1">
        <f t="shared" si="44"/>
        <v>32110</v>
      </c>
      <c r="D187" s="7">
        <f>IF(N187&gt;0, RANK(N187,(N187:P187,Q187:AE187)),0)</f>
        <v>2</v>
      </c>
      <c r="E187" s="7">
        <f>IF(O187&gt;0,RANK(O187,(N187:P187,Q187:AE187)),0)</f>
        <v>1</v>
      </c>
      <c r="F187" s="7">
        <f>IF(P187&gt;0,RANK(P187,(N187:P187,Q187:AE187)),0)</f>
        <v>7</v>
      </c>
      <c r="G187" s="1">
        <f t="shared" si="41"/>
        <v>10170</v>
      </c>
      <c r="H187" s="2">
        <f t="shared" si="42"/>
        <v>0.3167237620678916</v>
      </c>
      <c r="I187" s="2"/>
      <c r="J187" s="2">
        <f t="shared" si="45"/>
        <v>0.33737153534724384</v>
      </c>
      <c r="K187" s="2">
        <f t="shared" si="45"/>
        <v>0.6540952974151355</v>
      </c>
      <c r="L187" s="2">
        <f t="shared" si="45"/>
        <v>5.2943008408595457E-4</v>
      </c>
      <c r="M187" s="2">
        <f t="shared" si="46"/>
        <v>8.0037371535346992E-3</v>
      </c>
      <c r="N187" s="1">
        <v>10833</v>
      </c>
      <c r="O187" s="1">
        <v>21003</v>
      </c>
      <c r="P187" s="1">
        <v>17</v>
      </c>
      <c r="Q187" s="1">
        <v>69</v>
      </c>
      <c r="R187" s="1">
        <v>71</v>
      </c>
      <c r="S187" s="1">
        <v>55</v>
      </c>
      <c r="W187" s="1">
        <v>0</v>
      </c>
      <c r="Y187" s="1">
        <v>0</v>
      </c>
      <c r="AC187" s="1">
        <v>62</v>
      </c>
      <c r="AG187" s="7">
        <f>IF(Q187&gt;0,RANK(Q187,(N187:P187,Q187:AE187)),0)</f>
        <v>4</v>
      </c>
      <c r="AH187" s="7">
        <f>IF(R187&gt;0,RANK(R187,(N187:P187,Q187:AE187)),0)</f>
        <v>3</v>
      </c>
      <c r="AI187" s="7">
        <f>IF(T187&gt;0,RANK(T187,(N187:P187,Q187:AE187)),0)</f>
        <v>0</v>
      </c>
      <c r="AJ187" s="7">
        <f>IF(S187&gt;0,RANK(S187,(N187:P187,Q187:AE187)),0)</f>
        <v>6</v>
      </c>
      <c r="AK187" s="2">
        <f t="shared" si="47"/>
        <v>2.1488632824665215E-3</v>
      </c>
      <c r="AL187" s="2">
        <f t="shared" si="47"/>
        <v>2.2111491747119276E-3</v>
      </c>
      <c r="AM187" s="2">
        <f t="shared" si="48"/>
        <v>0</v>
      </c>
      <c r="AN187" s="2">
        <f t="shared" si="49"/>
        <v>1.7128620367486765E-3</v>
      </c>
      <c r="AP187" s="6" t="s">
        <v>3449</v>
      </c>
      <c r="AQ187" s="6" t="s">
        <v>4478</v>
      </c>
      <c r="AR187">
        <v>20</v>
      </c>
      <c r="AT187" s="85" t="s">
        <v>5271</v>
      </c>
      <c r="AU187" s="84" t="s">
        <v>3971</v>
      </c>
      <c r="AV187" s="77" t="str">
        <f t="shared" si="34"/>
        <v>06031</v>
      </c>
      <c r="AX187" s="7" t="s">
        <v>186</v>
      </c>
      <c r="AY187">
        <v>140</v>
      </c>
      <c r="BG187" s="1"/>
    </row>
    <row r="188" spans="1:59" ht="13" hidden="1" customHeight="1" outlineLevel="1">
      <c r="A188" s="6" t="s">
        <v>3450</v>
      </c>
      <c r="B188" s="6" t="s">
        <v>4478</v>
      </c>
      <c r="C188" s="1">
        <f t="shared" si="44"/>
        <v>24719</v>
      </c>
      <c r="D188" s="7">
        <f>IF(N188&gt;0, RANK(N188,(N188:P188,Q188:AE188)),0)</f>
        <v>1</v>
      </c>
      <c r="E188" s="7">
        <f>IF(O188&gt;0,RANK(O188,(N188:P188,Q188:AE188)),0)</f>
        <v>2</v>
      </c>
      <c r="F188" s="7">
        <f>IF(P188&gt;0,RANK(P188,(N188:P188,Q188:AE188)),0)</f>
        <v>7</v>
      </c>
      <c r="G188" s="1">
        <f t="shared" si="41"/>
        <v>2048</v>
      </c>
      <c r="H188" s="2">
        <f t="shared" si="42"/>
        <v>8.2851248027832836E-2</v>
      </c>
      <c r="I188" s="2"/>
      <c r="J188" s="2">
        <f t="shared" si="45"/>
        <v>0.53161535660827708</v>
      </c>
      <c r="K188" s="2">
        <f t="shared" si="45"/>
        <v>0.44876410858044419</v>
      </c>
      <c r="L188" s="2">
        <f t="shared" si="45"/>
        <v>2.2250091023099639E-3</v>
      </c>
      <c r="M188" s="2">
        <f t="shared" si="46"/>
        <v>1.7395525708968771E-2</v>
      </c>
      <c r="N188" s="1">
        <v>13141</v>
      </c>
      <c r="O188" s="1">
        <v>11093</v>
      </c>
      <c r="P188" s="1">
        <v>55</v>
      </c>
      <c r="Q188" s="1">
        <v>117</v>
      </c>
      <c r="R188" s="1">
        <v>109</v>
      </c>
      <c r="S188" s="1">
        <v>124</v>
      </c>
      <c r="W188" s="1">
        <v>1</v>
      </c>
      <c r="Y188" s="1">
        <v>0</v>
      </c>
      <c r="AC188" s="1">
        <v>79</v>
      </c>
      <c r="AG188" s="7">
        <f>IF(Q188&gt;0,RANK(Q188,(N188:P188,Q188:AE188)),0)</f>
        <v>4</v>
      </c>
      <c r="AH188" s="7">
        <f>IF(R188&gt;0,RANK(R188,(N188:P188,Q188:AE188)),0)</f>
        <v>5</v>
      </c>
      <c r="AI188" s="7">
        <f>IF(T188&gt;0,RANK(T188,(N188:P188,Q188:AE188)),0)</f>
        <v>0</v>
      </c>
      <c r="AJ188" s="7">
        <f>IF(S188&gt;0,RANK(S188,(N188:P188,Q188:AE188)),0)</f>
        <v>3</v>
      </c>
      <c r="AK188" s="2">
        <f t="shared" si="47"/>
        <v>4.7332011812775601E-3</v>
      </c>
      <c r="AL188" s="2">
        <f t="shared" si="47"/>
        <v>4.4095634936688376E-3</v>
      </c>
      <c r="AM188" s="2">
        <f t="shared" si="48"/>
        <v>0</v>
      </c>
      <c r="AN188" s="2">
        <f t="shared" si="49"/>
        <v>5.0163841579351914E-3</v>
      </c>
      <c r="AP188" s="6" t="s">
        <v>3450</v>
      </c>
      <c r="AQ188" s="6" t="s">
        <v>4478</v>
      </c>
      <c r="AR188">
        <v>1</v>
      </c>
      <c r="AT188" s="85" t="s">
        <v>5271</v>
      </c>
      <c r="AU188" s="84" t="s">
        <v>3972</v>
      </c>
      <c r="AV188" s="77" t="str">
        <f t="shared" si="34"/>
        <v>06033</v>
      </c>
      <c r="AX188" s="7" t="s">
        <v>186</v>
      </c>
      <c r="AY188">
        <v>52</v>
      </c>
      <c r="BG188" s="1"/>
    </row>
    <row r="189" spans="1:59" ht="13" hidden="1" customHeight="1" outlineLevel="1">
      <c r="A189" s="6" t="s">
        <v>3451</v>
      </c>
      <c r="B189" s="6" t="s">
        <v>4478</v>
      </c>
      <c r="C189" s="1">
        <f t="shared" si="44"/>
        <v>11450</v>
      </c>
      <c r="D189" s="7">
        <f>IF(N189&gt;0, RANK(N189,(N189:P189,Q189:AE189)),0)</f>
        <v>2</v>
      </c>
      <c r="E189" s="7">
        <f>IF(O189&gt;0,RANK(O189,(N189:P189,Q189:AE189)),0)</f>
        <v>1</v>
      </c>
      <c r="F189" s="7">
        <f>IF(P189&gt;0,RANK(P189,(N189:P189,Q189:AE189)),0)</f>
        <v>7</v>
      </c>
      <c r="G189" s="1">
        <f t="shared" si="41"/>
        <v>4968</v>
      </c>
      <c r="H189" s="2">
        <f t="shared" si="42"/>
        <v>0.43388646288209609</v>
      </c>
      <c r="I189" s="2"/>
      <c r="J189" s="2">
        <f t="shared" si="45"/>
        <v>0.27580786026200871</v>
      </c>
      <c r="K189" s="2">
        <f t="shared" si="45"/>
        <v>0.70969432314410485</v>
      </c>
      <c r="L189" s="2">
        <f t="shared" si="45"/>
        <v>1.1353711790393012E-3</v>
      </c>
      <c r="M189" s="2">
        <f t="shared" si="46"/>
        <v>1.3362445414847192E-2</v>
      </c>
      <c r="N189" s="1">
        <v>3158</v>
      </c>
      <c r="O189" s="1">
        <v>8126</v>
      </c>
      <c r="P189" s="1">
        <v>13</v>
      </c>
      <c r="Q189" s="1">
        <v>50</v>
      </c>
      <c r="R189" s="1">
        <v>52</v>
      </c>
      <c r="S189" s="1">
        <v>17</v>
      </c>
      <c r="W189" s="1">
        <v>0</v>
      </c>
      <c r="Y189" s="1">
        <v>0</v>
      </c>
      <c r="AC189" s="1">
        <v>34</v>
      </c>
      <c r="AG189" s="7">
        <f>IF(Q189&gt;0,RANK(Q189,(N189:P189,Q189:AE189)),0)</f>
        <v>4</v>
      </c>
      <c r="AH189" s="7">
        <f>IF(R189&gt;0,RANK(R189,(N189:P189,Q189:AE189)),0)</f>
        <v>3</v>
      </c>
      <c r="AI189" s="7">
        <f>IF(T189&gt;0,RANK(T189,(N189:P189,Q189:AE189)),0)</f>
        <v>0</v>
      </c>
      <c r="AJ189" s="7">
        <f>IF(S189&gt;0,RANK(S189,(N189:P189,Q189:AE189)),0)</f>
        <v>6</v>
      </c>
      <c r="AK189" s="2">
        <f t="shared" si="47"/>
        <v>4.3668122270742356E-3</v>
      </c>
      <c r="AL189" s="2">
        <f t="shared" si="47"/>
        <v>4.5414847161572049E-3</v>
      </c>
      <c r="AM189" s="2">
        <f t="shared" si="48"/>
        <v>0</v>
      </c>
      <c r="AN189" s="2">
        <f t="shared" si="49"/>
        <v>1.4847161572052402E-3</v>
      </c>
      <c r="AP189" s="6" t="s">
        <v>3451</v>
      </c>
      <c r="AQ189" s="6" t="s">
        <v>4478</v>
      </c>
      <c r="AR189">
        <v>4</v>
      </c>
      <c r="AT189" s="85" t="s">
        <v>5271</v>
      </c>
      <c r="AU189" s="84" t="s">
        <v>3970</v>
      </c>
      <c r="AV189" s="77" t="str">
        <f t="shared" si="34"/>
        <v>06035</v>
      </c>
      <c r="AX189" s="7" t="s">
        <v>186</v>
      </c>
      <c r="AY189">
        <v>37</v>
      </c>
      <c r="BG189" s="1"/>
    </row>
    <row r="190" spans="1:59" ht="13" hidden="1" customHeight="1" outlineLevel="1">
      <c r="A190" s="6" t="s">
        <v>2564</v>
      </c>
      <c r="B190" s="6" t="s">
        <v>4478</v>
      </c>
      <c r="C190" s="1">
        <f t="shared" si="44"/>
        <v>3023280</v>
      </c>
      <c r="D190" s="7">
        <f>IF(N190&gt;0, RANK(N190,(N190:P190,Q190:AE190)),0)</f>
        <v>1</v>
      </c>
      <c r="E190" s="7">
        <f>IF(O190&gt;0,RANK(O190,(N190:P190,Q190:AE190)),0)</f>
        <v>2</v>
      </c>
      <c r="F190" s="7">
        <f>IF(P190&gt;0,RANK(P190,(N190:P190,Q190:AE190)),0)</f>
        <v>7</v>
      </c>
      <c r="G190" s="1">
        <f t="shared" si="41"/>
        <v>831511</v>
      </c>
      <c r="H190" s="2">
        <f t="shared" si="42"/>
        <v>0.27503605355772537</v>
      </c>
      <c r="I190" s="2"/>
      <c r="J190" s="2">
        <f t="shared" si="45"/>
        <v>0.63101532110820036</v>
      </c>
      <c r="K190" s="2">
        <f t="shared" si="45"/>
        <v>0.35597926755047499</v>
      </c>
      <c r="L190" s="2">
        <f t="shared" si="45"/>
        <v>5.3617263369585351E-4</v>
      </c>
      <c r="M190" s="2">
        <f t="shared" si="46"/>
        <v>1.2469238707628803E-2</v>
      </c>
      <c r="N190" s="1">
        <v>1907736</v>
      </c>
      <c r="O190" s="1">
        <v>1076225</v>
      </c>
      <c r="P190" s="1">
        <v>1621</v>
      </c>
      <c r="Q190" s="1">
        <v>11855</v>
      </c>
      <c r="R190" s="1">
        <v>6565</v>
      </c>
      <c r="S190" s="1">
        <v>10749</v>
      </c>
      <c r="W190" s="1">
        <v>12</v>
      </c>
      <c r="Y190" s="1">
        <v>0</v>
      </c>
      <c r="AC190" s="1">
        <v>8517</v>
      </c>
      <c r="AG190" s="7">
        <f>IF(Q190&gt;0,RANK(Q190,(N190:P190,Q190:AE190)),0)</f>
        <v>3</v>
      </c>
      <c r="AH190" s="7">
        <f>IF(R190&gt;0,RANK(R190,(N190:P190,Q190:AE190)),0)</f>
        <v>6</v>
      </c>
      <c r="AI190" s="7">
        <f>IF(T190&gt;0,RANK(T190,(N190:P190,Q190:AE190)),0)</f>
        <v>0</v>
      </c>
      <c r="AJ190" s="7">
        <f>IF(S190&gt;0,RANK(S190,(N190:P190,Q190:AE190)),0)</f>
        <v>4</v>
      </c>
      <c r="AK190" s="2">
        <f t="shared" si="47"/>
        <v>3.9212378608663436E-3</v>
      </c>
      <c r="AL190" s="2">
        <f t="shared" si="47"/>
        <v>2.171482628138975E-3</v>
      </c>
      <c r="AM190" s="2">
        <f t="shared" si="48"/>
        <v>0</v>
      </c>
      <c r="AN190" s="2">
        <f t="shared" si="49"/>
        <v>3.5554100182583156E-3</v>
      </c>
      <c r="AP190" s="6" t="s">
        <v>2564</v>
      </c>
      <c r="AQ190" s="6" t="s">
        <v>4478</v>
      </c>
      <c r="AR190">
        <v>0</v>
      </c>
      <c r="AT190" s="85" t="s">
        <v>5271</v>
      </c>
      <c r="AU190" s="84" t="s">
        <v>3656</v>
      </c>
      <c r="AV190" s="77" t="str">
        <f t="shared" si="34"/>
        <v>06037</v>
      </c>
      <c r="AX190" s="7" t="s">
        <v>186</v>
      </c>
      <c r="AY190">
        <v>4602</v>
      </c>
      <c r="BG190" s="1"/>
    </row>
    <row r="191" spans="1:59" ht="13" hidden="1" customHeight="1" outlineLevel="1">
      <c r="A191" s="6" t="s">
        <v>1594</v>
      </c>
      <c r="B191" s="6" t="s">
        <v>4478</v>
      </c>
      <c r="C191" s="1">
        <f t="shared" si="44"/>
        <v>38850</v>
      </c>
      <c r="D191" s="7">
        <f>IF(N191&gt;0, RANK(N191,(N191:P191,Q191:AE191)),0)</f>
        <v>2</v>
      </c>
      <c r="E191" s="7">
        <f>IF(O191&gt;0,RANK(O191,(N191:P191,Q191:AE191)),0)</f>
        <v>1</v>
      </c>
      <c r="F191" s="7">
        <f>IF(P191&gt;0,RANK(P191,(N191:P191,Q191:AE191)),0)</f>
        <v>7</v>
      </c>
      <c r="G191" s="1">
        <f t="shared" si="41"/>
        <v>11390</v>
      </c>
      <c r="H191" s="2">
        <f t="shared" si="42"/>
        <v>0.29317889317889317</v>
      </c>
      <c r="I191" s="2"/>
      <c r="J191" s="2">
        <f t="shared" si="45"/>
        <v>0.34700128700128702</v>
      </c>
      <c r="K191" s="2">
        <f t="shared" si="45"/>
        <v>0.64018018018018019</v>
      </c>
      <c r="L191" s="2">
        <f t="shared" si="45"/>
        <v>1.8018018018018018E-3</v>
      </c>
      <c r="M191" s="2">
        <f t="shared" si="46"/>
        <v>1.1016731016730933E-2</v>
      </c>
      <c r="N191" s="1">
        <v>13481</v>
      </c>
      <c r="O191" s="1">
        <v>24871</v>
      </c>
      <c r="P191" s="1">
        <v>70</v>
      </c>
      <c r="Q191" s="1">
        <v>127</v>
      </c>
      <c r="R191" s="1">
        <v>98</v>
      </c>
      <c r="S191" s="1">
        <v>126</v>
      </c>
      <c r="W191" s="1">
        <v>0</v>
      </c>
      <c r="Y191" s="1">
        <v>0</v>
      </c>
      <c r="AC191" s="1">
        <v>77</v>
      </c>
      <c r="AG191" s="7">
        <f>IF(Q191&gt;0,RANK(Q191,(N191:P191,Q191:AE191)),0)</f>
        <v>3</v>
      </c>
      <c r="AH191" s="7">
        <f>IF(R191&gt;0,RANK(R191,(N191:P191,Q191:AE191)),0)</f>
        <v>5</v>
      </c>
      <c r="AI191" s="7">
        <f>IF(T191&gt;0,RANK(T191,(N191:P191,Q191:AE191)),0)</f>
        <v>0</v>
      </c>
      <c r="AJ191" s="7">
        <f>IF(S191&gt;0,RANK(S191,(N191:P191,Q191:AE191)),0)</f>
        <v>4</v>
      </c>
      <c r="AK191" s="2">
        <f t="shared" si="47"/>
        <v>3.2689832689832689E-3</v>
      </c>
      <c r="AL191" s="2">
        <f t="shared" si="47"/>
        <v>2.5225225225225223E-3</v>
      </c>
      <c r="AM191" s="2">
        <f t="shared" si="48"/>
        <v>0</v>
      </c>
      <c r="AN191" s="2">
        <f t="shared" si="49"/>
        <v>3.2432432432432431E-3</v>
      </c>
      <c r="AP191" s="6" t="s">
        <v>1594</v>
      </c>
      <c r="AQ191" s="6" t="s">
        <v>4478</v>
      </c>
      <c r="AR191">
        <v>0</v>
      </c>
      <c r="AT191" s="85" t="s">
        <v>5271</v>
      </c>
      <c r="AU191" s="84" t="s">
        <v>5210</v>
      </c>
      <c r="AV191" s="77" t="str">
        <f t="shared" si="34"/>
        <v>06039</v>
      </c>
      <c r="AX191" s="7" t="s">
        <v>186</v>
      </c>
      <c r="AY191">
        <v>100</v>
      </c>
      <c r="BG191" s="1"/>
    </row>
    <row r="192" spans="1:59" ht="13" hidden="1" customHeight="1" outlineLevel="1">
      <c r="A192" s="6" t="s">
        <v>4928</v>
      </c>
      <c r="B192" s="6" t="s">
        <v>4478</v>
      </c>
      <c r="C192" s="1">
        <f t="shared" si="44"/>
        <v>135325</v>
      </c>
      <c r="D192" s="7">
        <f>IF(N192&gt;0, RANK(N192,(N192:P192,Q192:AE192)),0)</f>
        <v>1</v>
      </c>
      <c r="E192" s="7">
        <f>IF(O192&gt;0,RANK(O192,(N192:P192,Q192:AE192)),0)</f>
        <v>2</v>
      </c>
      <c r="F192" s="7">
        <f>IF(P192&gt;0,RANK(P192,(N192:P192,Q192:AE192)),0)</f>
        <v>5</v>
      </c>
      <c r="G192" s="1">
        <f t="shared" si="41"/>
        <v>64692</v>
      </c>
      <c r="H192" s="2">
        <f t="shared" si="42"/>
        <v>0.4780491409569555</v>
      </c>
      <c r="I192" s="2"/>
      <c r="J192" s="2">
        <f t="shared" si="45"/>
        <v>0.73208941437280617</v>
      </c>
      <c r="K192" s="2">
        <f t="shared" si="45"/>
        <v>0.25404027341585073</v>
      </c>
      <c r="L192" s="2">
        <f t="shared" si="45"/>
        <v>2.9927951228523922E-3</v>
      </c>
      <c r="M192" s="2">
        <f t="shared" si="46"/>
        <v>1.0877517088490713E-2</v>
      </c>
      <c r="N192" s="1">
        <v>99070</v>
      </c>
      <c r="O192" s="1">
        <v>34378</v>
      </c>
      <c r="P192" s="1">
        <v>405</v>
      </c>
      <c r="Q192" s="1">
        <v>620</v>
      </c>
      <c r="R192" s="1">
        <v>178</v>
      </c>
      <c r="S192" s="1">
        <v>474</v>
      </c>
      <c r="W192" s="1">
        <v>1</v>
      </c>
      <c r="Y192" s="1">
        <v>0</v>
      </c>
      <c r="AC192" s="1">
        <v>199</v>
      </c>
      <c r="AG192" s="7">
        <f>IF(Q192&gt;0,RANK(Q192,(N192:P192,Q192:AE192)),0)</f>
        <v>3</v>
      </c>
      <c r="AH192" s="7">
        <f>IF(R192&gt;0,RANK(R192,(N192:P192,Q192:AE192)),0)</f>
        <v>7</v>
      </c>
      <c r="AI192" s="7">
        <f>IF(T192&gt;0,RANK(T192,(N192:P192,Q192:AE192)),0)</f>
        <v>0</v>
      </c>
      <c r="AJ192" s="7">
        <f>IF(S192&gt;0,RANK(S192,(N192:P192,Q192:AE192)),0)</f>
        <v>4</v>
      </c>
      <c r="AK192" s="2">
        <f t="shared" si="47"/>
        <v>4.5815629041197122E-3</v>
      </c>
      <c r="AL192" s="2">
        <f t="shared" si="47"/>
        <v>1.3153519305375947E-3</v>
      </c>
      <c r="AM192" s="2">
        <f t="shared" si="48"/>
        <v>0</v>
      </c>
      <c r="AN192" s="2">
        <f t="shared" si="49"/>
        <v>3.5026787363753925E-3</v>
      </c>
      <c r="AP192" s="6" t="s">
        <v>4928</v>
      </c>
      <c r="AQ192" s="6" t="s">
        <v>4478</v>
      </c>
      <c r="AR192">
        <v>6</v>
      </c>
      <c r="AT192" s="85" t="s">
        <v>5271</v>
      </c>
      <c r="AU192" s="84" t="s">
        <v>5211</v>
      </c>
      <c r="AV192" s="77" t="str">
        <f t="shared" si="34"/>
        <v>06041</v>
      </c>
      <c r="AX192" s="7" t="s">
        <v>186</v>
      </c>
      <c r="AY192">
        <v>209</v>
      </c>
      <c r="BG192" s="1"/>
    </row>
    <row r="193" spans="1:59" ht="13" hidden="1" customHeight="1" outlineLevel="1">
      <c r="A193" s="6" t="s">
        <v>3547</v>
      </c>
      <c r="B193" s="6" t="s">
        <v>4478</v>
      </c>
      <c r="C193" s="1">
        <f t="shared" si="44"/>
        <v>8658</v>
      </c>
      <c r="D193" s="7">
        <f>IF(N193&gt;0, RANK(N193,(N193:P193,Q193:AE193)),0)</f>
        <v>2</v>
      </c>
      <c r="E193" s="7">
        <f>IF(O193&gt;0,RANK(O193,(N193:P193,Q193:AE193)),0)</f>
        <v>1</v>
      </c>
      <c r="F193" s="7">
        <f>IF(P193&gt;0,RANK(P193,(N193:P193,Q193:AE193)),0)</f>
        <v>7</v>
      </c>
      <c r="G193" s="1">
        <f t="shared" si="41"/>
        <v>1964</v>
      </c>
      <c r="H193" s="2">
        <f t="shared" si="42"/>
        <v>0.22684222684222685</v>
      </c>
      <c r="I193" s="2"/>
      <c r="J193" s="2">
        <f t="shared" si="45"/>
        <v>0.37549087549087551</v>
      </c>
      <c r="K193" s="2">
        <f t="shared" si="45"/>
        <v>0.60233310233310233</v>
      </c>
      <c r="L193" s="2">
        <f t="shared" si="45"/>
        <v>2.3100023100023101E-3</v>
      </c>
      <c r="M193" s="2">
        <f t="shared" si="46"/>
        <v>1.9866019866019904E-2</v>
      </c>
      <c r="N193" s="1">
        <v>3251</v>
      </c>
      <c r="O193" s="1">
        <v>5215</v>
      </c>
      <c r="P193" s="1">
        <v>20</v>
      </c>
      <c r="Q193" s="1">
        <v>39</v>
      </c>
      <c r="R193" s="1">
        <v>58</v>
      </c>
      <c r="S193" s="1">
        <v>41</v>
      </c>
      <c r="W193" s="1">
        <v>0</v>
      </c>
      <c r="Y193" s="1">
        <v>0</v>
      </c>
      <c r="AC193" s="1">
        <v>34</v>
      </c>
      <c r="AG193" s="7">
        <f>IF(Q193&gt;0,RANK(Q193,(N193:P193,Q193:AE193)),0)</f>
        <v>5</v>
      </c>
      <c r="AH193" s="7">
        <f>IF(R193&gt;0,RANK(R193,(N193:P193,Q193:AE193)),0)</f>
        <v>3</v>
      </c>
      <c r="AI193" s="7">
        <f>IF(T193&gt;0,RANK(T193,(N193:P193,Q193:AE193)),0)</f>
        <v>0</v>
      </c>
      <c r="AJ193" s="7">
        <f>IF(S193&gt;0,RANK(S193,(N193:P193,Q193:AE193)),0)</f>
        <v>4</v>
      </c>
      <c r="AK193" s="2">
        <f t="shared" si="47"/>
        <v>4.5045045045045045E-3</v>
      </c>
      <c r="AL193" s="2">
        <f t="shared" si="47"/>
        <v>6.6990066990066993E-3</v>
      </c>
      <c r="AM193" s="2">
        <f t="shared" si="48"/>
        <v>0</v>
      </c>
      <c r="AN193" s="2">
        <f t="shared" si="49"/>
        <v>4.7355047355047359E-3</v>
      </c>
      <c r="AP193" s="6" t="s">
        <v>3547</v>
      </c>
      <c r="AQ193" s="6" t="s">
        <v>4478</v>
      </c>
      <c r="AR193">
        <v>19</v>
      </c>
      <c r="AT193" s="85" t="s">
        <v>5271</v>
      </c>
      <c r="AU193" s="84" t="s">
        <v>5216</v>
      </c>
      <c r="AV193" s="77" t="str">
        <f t="shared" si="34"/>
        <v>06043</v>
      </c>
      <c r="AX193" s="7" t="s">
        <v>186</v>
      </c>
      <c r="AY193">
        <v>21</v>
      </c>
      <c r="BG193" s="1"/>
    </row>
    <row r="194" spans="1:59" ht="13" hidden="1" customHeight="1" outlineLevel="1">
      <c r="A194" s="6" t="s">
        <v>4986</v>
      </c>
      <c r="B194" s="6" t="s">
        <v>4478</v>
      </c>
      <c r="C194" s="1">
        <f t="shared" si="44"/>
        <v>38429</v>
      </c>
      <c r="D194" s="7">
        <f>IF(N194&gt;0, RANK(N194,(N194:P194,Q194:AE194)),0)</f>
        <v>1</v>
      </c>
      <c r="E194" s="7">
        <f>IF(O194&gt;0,RANK(O194,(N194:P194,Q194:AE194)),0)</f>
        <v>2</v>
      </c>
      <c r="F194" s="7">
        <f>IF(P194&gt;0,RANK(P194,(N194:P194,Q194:AE194)),0)</f>
        <v>4</v>
      </c>
      <c r="G194" s="1">
        <f t="shared" si="41"/>
        <v>11430</v>
      </c>
      <c r="H194" s="2">
        <f t="shared" si="42"/>
        <v>0.29743162715657445</v>
      </c>
      <c r="I194" s="2"/>
      <c r="J194" s="2">
        <f t="shared" si="45"/>
        <v>0.63454682661531658</v>
      </c>
      <c r="K194" s="2">
        <f t="shared" si="45"/>
        <v>0.33711519945874208</v>
      </c>
      <c r="L194" s="2">
        <f t="shared" si="45"/>
        <v>6.4534596268443099E-3</v>
      </c>
      <c r="M194" s="2">
        <f t="shared" si="46"/>
        <v>2.1884514299097029E-2</v>
      </c>
      <c r="N194" s="1">
        <v>24385</v>
      </c>
      <c r="O194" s="1">
        <v>12955</v>
      </c>
      <c r="P194" s="1">
        <v>248</v>
      </c>
      <c r="Q194" s="1">
        <v>224</v>
      </c>
      <c r="R194" s="1">
        <v>133</v>
      </c>
      <c r="S194" s="1">
        <v>267</v>
      </c>
      <c r="W194" s="1">
        <v>2</v>
      </c>
      <c r="Y194" s="1">
        <v>0</v>
      </c>
      <c r="AC194" s="1">
        <v>215</v>
      </c>
      <c r="AG194" s="7">
        <f>IF(Q194&gt;0,RANK(Q194,(N194:P194,Q194:AE194)),0)</f>
        <v>5</v>
      </c>
      <c r="AH194" s="7">
        <f>IF(R194&gt;0,RANK(R194,(N194:P194,Q194:AE194)),0)</f>
        <v>7</v>
      </c>
      <c r="AI194" s="7">
        <f>IF(T194&gt;0,RANK(T194,(N194:P194,Q194:AE194)),0)</f>
        <v>0</v>
      </c>
      <c r="AJ194" s="7">
        <f>IF(S194&gt;0,RANK(S194,(N194:P194,Q194:AE194)),0)</f>
        <v>3</v>
      </c>
      <c r="AK194" s="2">
        <f t="shared" si="47"/>
        <v>5.8289312758593769E-3</v>
      </c>
      <c r="AL194" s="2">
        <f t="shared" si="47"/>
        <v>3.460927945041505E-3</v>
      </c>
      <c r="AM194" s="2">
        <f t="shared" si="48"/>
        <v>0</v>
      </c>
      <c r="AN194" s="2">
        <f t="shared" si="49"/>
        <v>6.9478779047073827E-3</v>
      </c>
      <c r="AP194" s="6" t="s">
        <v>4986</v>
      </c>
      <c r="AQ194" s="6" t="s">
        <v>4478</v>
      </c>
      <c r="AR194">
        <v>1</v>
      </c>
      <c r="AT194" s="85" t="s">
        <v>5271</v>
      </c>
      <c r="AU194" s="84" t="s">
        <v>3961</v>
      </c>
      <c r="AV194" s="77" t="str">
        <f t="shared" si="34"/>
        <v>06045</v>
      </c>
      <c r="AX194" s="7" t="s">
        <v>186</v>
      </c>
      <c r="AY194">
        <v>98</v>
      </c>
      <c r="BG194" s="1"/>
    </row>
    <row r="195" spans="1:59" ht="13" hidden="1" customHeight="1" outlineLevel="1">
      <c r="A195" s="6" t="s">
        <v>3942</v>
      </c>
      <c r="B195" s="6" t="s">
        <v>4478</v>
      </c>
      <c r="C195" s="1">
        <f t="shared" si="44"/>
        <v>57960</v>
      </c>
      <c r="D195" s="7">
        <f>IF(N195&gt;0, RANK(N195,(N195:P195,Q195:AE195)),0)</f>
        <v>2</v>
      </c>
      <c r="E195" s="7">
        <f>IF(O195&gt;0,RANK(O195,(N195:P195,Q195:AE195)),0)</f>
        <v>1</v>
      </c>
      <c r="F195" s="7">
        <f>IF(P195&gt;0,RANK(P195,(N195:P195,Q195:AE195)),0)</f>
        <v>7</v>
      </c>
      <c r="G195" s="1">
        <f t="shared" si="41"/>
        <v>8282</v>
      </c>
      <c r="H195" s="2">
        <f t="shared" si="42"/>
        <v>0.14289164941338856</v>
      </c>
      <c r="I195" s="2"/>
      <c r="J195" s="2">
        <f t="shared" si="45"/>
        <v>0.42255003450655626</v>
      </c>
      <c r="K195" s="2">
        <f t="shared" si="45"/>
        <v>0.56544168391994476</v>
      </c>
      <c r="L195" s="2">
        <f t="shared" si="45"/>
        <v>2.5879917184265012E-4</v>
      </c>
      <c r="M195" s="2">
        <f t="shared" si="46"/>
        <v>1.174948240165633E-2</v>
      </c>
      <c r="N195" s="1">
        <v>24491</v>
      </c>
      <c r="O195" s="1">
        <v>32773</v>
      </c>
      <c r="P195" s="1">
        <v>15</v>
      </c>
      <c r="Q195" s="1">
        <v>171</v>
      </c>
      <c r="R195" s="1">
        <v>142</v>
      </c>
      <c r="S195" s="1">
        <v>174</v>
      </c>
      <c r="W195" s="1">
        <v>0</v>
      </c>
      <c r="Y195" s="1">
        <v>0</v>
      </c>
      <c r="AC195" s="1">
        <v>194</v>
      </c>
      <c r="AG195" s="7">
        <f>IF(Q195&gt;0,RANK(Q195,(N195:P195,Q195:AE195)),0)</f>
        <v>5</v>
      </c>
      <c r="AH195" s="7">
        <f>IF(R195&gt;0,RANK(R195,(N195:P195,Q195:AE195)),0)</f>
        <v>6</v>
      </c>
      <c r="AI195" s="7">
        <f>IF(T195&gt;0,RANK(T195,(N195:P195,Q195:AE195)),0)</f>
        <v>0</v>
      </c>
      <c r="AJ195" s="7">
        <f>IF(S195&gt;0,RANK(S195,(N195:P195,Q195:AE195)),0)</f>
        <v>4</v>
      </c>
      <c r="AK195" s="2">
        <f t="shared" si="47"/>
        <v>2.9503105590062114E-3</v>
      </c>
      <c r="AL195" s="2">
        <f t="shared" si="47"/>
        <v>2.4499654934437543E-3</v>
      </c>
      <c r="AM195" s="2">
        <f t="shared" si="48"/>
        <v>0</v>
      </c>
      <c r="AN195" s="2">
        <f t="shared" si="49"/>
        <v>3.0020703933747411E-3</v>
      </c>
      <c r="AP195" s="6" t="s">
        <v>3942</v>
      </c>
      <c r="AQ195" s="6" t="s">
        <v>4478</v>
      </c>
      <c r="AR195">
        <v>18</v>
      </c>
      <c r="AT195" s="85" t="s">
        <v>5271</v>
      </c>
      <c r="AU195" s="84" t="s">
        <v>3267</v>
      </c>
      <c r="AV195" s="77" t="str">
        <f t="shared" si="34"/>
        <v>06047</v>
      </c>
      <c r="AX195" s="7" t="s">
        <v>186</v>
      </c>
      <c r="AY195">
        <v>106</v>
      </c>
      <c r="BG195" s="1"/>
    </row>
    <row r="196" spans="1:59" ht="13" hidden="1" customHeight="1" outlineLevel="1">
      <c r="A196" s="6" t="s">
        <v>4904</v>
      </c>
      <c r="B196" s="6" t="s">
        <v>4478</v>
      </c>
      <c r="C196" s="1">
        <f t="shared" si="44"/>
        <v>4467</v>
      </c>
      <c r="D196" s="7">
        <f>IF(N196&gt;0, RANK(N196,(N196:P196,Q196:AE196)),0)</f>
        <v>2</v>
      </c>
      <c r="E196" s="7">
        <f>IF(O196&gt;0,RANK(O196,(N196:P196,Q196:AE196)),0)</f>
        <v>1</v>
      </c>
      <c r="F196" s="7">
        <f>IF(P196&gt;0,RANK(P196,(N196:P196,Q196:AE196)),0)</f>
        <v>6</v>
      </c>
      <c r="G196" s="1">
        <f t="shared" si="41"/>
        <v>2086</v>
      </c>
      <c r="H196" s="2">
        <f t="shared" si="42"/>
        <v>0.46698007611372283</v>
      </c>
      <c r="I196" s="2"/>
      <c r="J196" s="2">
        <f t="shared" si="45"/>
        <v>0.25721961047683006</v>
      </c>
      <c r="K196" s="2">
        <f t="shared" si="45"/>
        <v>0.72419968659055289</v>
      </c>
      <c r="L196" s="2">
        <f t="shared" si="45"/>
        <v>2.4625027982986343E-3</v>
      </c>
      <c r="M196" s="2">
        <f t="shared" si="46"/>
        <v>1.611820013431841E-2</v>
      </c>
      <c r="N196" s="1">
        <v>1149</v>
      </c>
      <c r="O196" s="1">
        <v>3235</v>
      </c>
      <c r="P196" s="1">
        <v>11</v>
      </c>
      <c r="Q196" s="1">
        <v>33</v>
      </c>
      <c r="R196" s="1">
        <v>17</v>
      </c>
      <c r="S196" s="1">
        <v>8</v>
      </c>
      <c r="W196" s="1">
        <v>0</v>
      </c>
      <c r="Y196" s="1">
        <v>0</v>
      </c>
      <c r="AC196" s="1">
        <v>14</v>
      </c>
      <c r="AG196" s="7">
        <f>IF(Q196&gt;0,RANK(Q196,(N196:P196,Q196:AE196)),0)</f>
        <v>3</v>
      </c>
      <c r="AH196" s="7">
        <f>IF(R196&gt;0,RANK(R196,(N196:P196,Q196:AE196)),0)</f>
        <v>4</v>
      </c>
      <c r="AI196" s="7">
        <f>IF(T196&gt;0,RANK(T196,(N196:P196,Q196:AE196)),0)</f>
        <v>0</v>
      </c>
      <c r="AJ196" s="7">
        <f>IF(S196&gt;0,RANK(S196,(N196:P196,Q196:AE196)),0)</f>
        <v>7</v>
      </c>
      <c r="AK196" s="2">
        <f t="shared" si="47"/>
        <v>7.3875083948959034E-3</v>
      </c>
      <c r="AL196" s="2">
        <f t="shared" si="47"/>
        <v>3.8056861428251623E-3</v>
      </c>
      <c r="AM196" s="2">
        <f t="shared" si="48"/>
        <v>0</v>
      </c>
      <c r="AN196" s="2">
        <f t="shared" si="49"/>
        <v>1.7909111260353706E-3</v>
      </c>
      <c r="AP196" s="6" t="s">
        <v>4904</v>
      </c>
      <c r="AQ196" s="6" t="s">
        <v>4478</v>
      </c>
      <c r="AR196">
        <v>4</v>
      </c>
      <c r="AT196" s="85" t="s">
        <v>5271</v>
      </c>
      <c r="AU196" s="84" t="s">
        <v>4660</v>
      </c>
      <c r="AV196" s="77" t="str">
        <f t="shared" si="34"/>
        <v>06049</v>
      </c>
      <c r="AX196" s="7" t="s">
        <v>186</v>
      </c>
      <c r="AY196">
        <v>20</v>
      </c>
      <c r="BG196" s="1"/>
    </row>
    <row r="197" spans="1:59" ht="13" hidden="1" customHeight="1" outlineLevel="1">
      <c r="A197" s="6" t="s">
        <v>4248</v>
      </c>
      <c r="B197" s="6" t="s">
        <v>4478</v>
      </c>
      <c r="C197" s="1">
        <f t="shared" si="44"/>
        <v>5338</v>
      </c>
      <c r="D197" s="7">
        <f>IF(N197&gt;0, RANK(N197,(N197:P197,Q197:AE197)),0)</f>
        <v>1</v>
      </c>
      <c r="E197" s="7">
        <f>IF(O197&gt;0,RANK(O197,(N197:P197,Q197:AE197)),0)</f>
        <v>2</v>
      </c>
      <c r="F197" s="7">
        <f>IF(P197&gt;0,RANK(P197,(N197:P197,Q197:AE197)),0)</f>
        <v>7</v>
      </c>
      <c r="G197" s="1">
        <f t="shared" si="41"/>
        <v>7</v>
      </c>
      <c r="H197" s="2">
        <f t="shared" si="42"/>
        <v>1.3113525665043087E-3</v>
      </c>
      <c r="I197" s="2"/>
      <c r="J197" s="2">
        <f t="shared" si="45"/>
        <v>0.49231922068190331</v>
      </c>
      <c r="K197" s="2">
        <f t="shared" si="45"/>
        <v>0.49100786811539904</v>
      </c>
      <c r="L197" s="2">
        <f t="shared" si="45"/>
        <v>1.3113525665043087E-3</v>
      </c>
      <c r="M197" s="2">
        <f t="shared" si="46"/>
        <v>1.5361558636193285E-2</v>
      </c>
      <c r="N197" s="1">
        <v>2628</v>
      </c>
      <c r="O197" s="1">
        <v>2621</v>
      </c>
      <c r="P197" s="1">
        <v>7</v>
      </c>
      <c r="Q197" s="1">
        <v>30</v>
      </c>
      <c r="R197" s="1">
        <v>11</v>
      </c>
      <c r="S197" s="1">
        <v>22</v>
      </c>
      <c r="W197" s="1">
        <v>0</v>
      </c>
      <c r="Y197" s="1">
        <v>1</v>
      </c>
      <c r="AC197" s="1">
        <v>18</v>
      </c>
      <c r="AG197" s="7">
        <f>IF(Q197&gt;0,RANK(Q197,(N197:P197,Q197:AE197)),0)</f>
        <v>3</v>
      </c>
      <c r="AH197" s="7">
        <f>IF(R197&gt;0,RANK(R197,(N197:P197,Q197:AE197)),0)</f>
        <v>6</v>
      </c>
      <c r="AI197" s="7">
        <f>IF(T197&gt;0,RANK(T197,(N197:P197,Q197:AE197)),0)</f>
        <v>0</v>
      </c>
      <c r="AJ197" s="7">
        <f>IF(S197&gt;0,RANK(S197,(N197:P197,Q197:AE197)),0)</f>
        <v>4</v>
      </c>
      <c r="AK197" s="2">
        <f t="shared" si="47"/>
        <v>5.6200824278756084E-3</v>
      </c>
      <c r="AL197" s="2">
        <f t="shared" si="47"/>
        <v>2.0606968902210565E-3</v>
      </c>
      <c r="AM197" s="2">
        <f t="shared" si="48"/>
        <v>0</v>
      </c>
      <c r="AN197" s="2">
        <f t="shared" si="49"/>
        <v>4.121393780442113E-3</v>
      </c>
      <c r="AP197" s="6" t="s">
        <v>4248</v>
      </c>
      <c r="AQ197" s="6" t="s">
        <v>4478</v>
      </c>
      <c r="AR197">
        <v>25</v>
      </c>
      <c r="AT197" s="85" t="s">
        <v>5271</v>
      </c>
      <c r="AU197" s="84" t="s">
        <v>4017</v>
      </c>
      <c r="AV197" s="77" t="str">
        <f t="shared" si="34"/>
        <v>06051</v>
      </c>
      <c r="AX197" s="7" t="s">
        <v>186</v>
      </c>
      <c r="AY197">
        <v>13</v>
      </c>
      <c r="BG197" s="1"/>
    </row>
    <row r="198" spans="1:59" ht="13" hidden="1" customHeight="1" outlineLevel="1">
      <c r="A198" s="6" t="s">
        <v>4250</v>
      </c>
      <c r="B198" s="6" t="s">
        <v>4478</v>
      </c>
      <c r="C198" s="1">
        <f t="shared" si="44"/>
        <v>124653</v>
      </c>
      <c r="D198" s="7">
        <f>IF(N198&gt;0, RANK(N198,(N198:P198,Q198:AE198)),0)</f>
        <v>1</v>
      </c>
      <c r="E198" s="7">
        <f>IF(O198&gt;0,RANK(O198,(N198:P198,Q198:AE198)),0)</f>
        <v>2</v>
      </c>
      <c r="F198" s="7">
        <f>IF(P198&gt;0,RANK(P198,(N198:P198,Q198:AE198)),0)</f>
        <v>7</v>
      </c>
      <c r="G198" s="1">
        <f t="shared" si="41"/>
        <v>27403</v>
      </c>
      <c r="H198" s="2">
        <f t="shared" si="42"/>
        <v>0.21983425990549765</v>
      </c>
      <c r="I198" s="2"/>
      <c r="J198" s="2">
        <f t="shared" si="45"/>
        <v>0.60360360360360366</v>
      </c>
      <c r="K198" s="2">
        <f t="shared" si="45"/>
        <v>0.38376934369810595</v>
      </c>
      <c r="L198" s="2">
        <f t="shared" si="45"/>
        <v>8.6640514067050129E-4</v>
      </c>
      <c r="M198" s="2">
        <f t="shared" si="46"/>
        <v>1.1760647557619896E-2</v>
      </c>
      <c r="N198" s="1">
        <v>75241</v>
      </c>
      <c r="O198" s="1">
        <v>47838</v>
      </c>
      <c r="P198" s="1">
        <v>108</v>
      </c>
      <c r="Q198" s="1">
        <v>475</v>
      </c>
      <c r="R198" s="1">
        <v>299</v>
      </c>
      <c r="S198" s="1">
        <v>455</v>
      </c>
      <c r="W198" s="1">
        <v>0</v>
      </c>
      <c r="Y198" s="1">
        <v>1</v>
      </c>
      <c r="AC198" s="1">
        <v>236</v>
      </c>
      <c r="AG198" s="7">
        <f>IF(Q198&gt;0,RANK(Q198,(N198:P198,Q198:AE198)),0)</f>
        <v>3</v>
      </c>
      <c r="AH198" s="7">
        <f>IF(R198&gt;0,RANK(R198,(N198:P198,Q198:AE198)),0)</f>
        <v>5</v>
      </c>
      <c r="AI198" s="7">
        <f>IF(T198&gt;0,RANK(T198,(N198:P198,Q198:AE198)),0)</f>
        <v>0</v>
      </c>
      <c r="AJ198" s="7">
        <f>IF(S198&gt;0,RANK(S198,(N198:P198,Q198:AE198)),0)</f>
        <v>4</v>
      </c>
      <c r="AK198" s="2">
        <f t="shared" si="47"/>
        <v>3.8105781649860012E-3</v>
      </c>
      <c r="AL198" s="2">
        <f t="shared" si="47"/>
        <v>2.3986586764859251E-3</v>
      </c>
      <c r="AM198" s="2">
        <f t="shared" si="48"/>
        <v>0</v>
      </c>
      <c r="AN198" s="2">
        <f t="shared" si="49"/>
        <v>3.650132768565538E-3</v>
      </c>
      <c r="AP198" s="6" t="s">
        <v>4250</v>
      </c>
      <c r="AQ198" s="6" t="s">
        <v>4478</v>
      </c>
      <c r="AR198">
        <v>17</v>
      </c>
      <c r="AT198" s="85" t="s">
        <v>5271</v>
      </c>
      <c r="AU198" s="84" t="s">
        <v>4018</v>
      </c>
      <c r="AV198" s="77" t="str">
        <f t="shared" si="34"/>
        <v>06053</v>
      </c>
      <c r="AX198" s="7" t="s">
        <v>186</v>
      </c>
      <c r="AY198">
        <v>304</v>
      </c>
      <c r="BG198" s="1"/>
    </row>
    <row r="199" spans="1:59" ht="13" hidden="1" customHeight="1" outlineLevel="1">
      <c r="A199" s="6" t="s">
        <v>3922</v>
      </c>
      <c r="B199" s="6" t="s">
        <v>4478</v>
      </c>
      <c r="C199" s="1">
        <f t="shared" si="44"/>
        <v>56599</v>
      </c>
      <c r="D199" s="7">
        <f>IF(N199&gt;0, RANK(N199,(N199:P199,Q199:AE199)),0)</f>
        <v>1</v>
      </c>
      <c r="E199" s="7">
        <f>IF(O199&gt;0,RANK(O199,(N199:P199,Q199:AE199)),0)</f>
        <v>2</v>
      </c>
      <c r="F199" s="7">
        <f>IF(P199&gt;0,RANK(P199,(N199:P199,Q199:AE199)),0)</f>
        <v>7</v>
      </c>
      <c r="G199" s="1">
        <f t="shared" si="41"/>
        <v>11607</v>
      </c>
      <c r="H199" s="2">
        <f t="shared" si="42"/>
        <v>0.20507429459884449</v>
      </c>
      <c r="I199" s="2"/>
      <c r="J199" s="2">
        <f t="shared" si="45"/>
        <v>0.59481616282973193</v>
      </c>
      <c r="K199" s="2">
        <f t="shared" si="45"/>
        <v>0.38974186823088747</v>
      </c>
      <c r="L199" s="2">
        <f t="shared" si="45"/>
        <v>2.3675329952826023E-3</v>
      </c>
      <c r="M199" s="2">
        <f t="shared" si="46"/>
        <v>1.3074435944098E-2</v>
      </c>
      <c r="N199" s="1">
        <v>33666</v>
      </c>
      <c r="O199" s="1">
        <v>22059</v>
      </c>
      <c r="P199" s="1">
        <v>134</v>
      </c>
      <c r="Q199" s="1">
        <v>238</v>
      </c>
      <c r="R199" s="1">
        <v>177</v>
      </c>
      <c r="S199" s="1">
        <v>190</v>
      </c>
      <c r="W199" s="1">
        <v>0</v>
      </c>
      <c r="Y199" s="1">
        <v>0</v>
      </c>
      <c r="AC199" s="1">
        <v>135</v>
      </c>
      <c r="AG199" s="7">
        <f>IF(Q199&gt;0,RANK(Q199,(N199:P199,Q199:AE199)),0)</f>
        <v>3</v>
      </c>
      <c r="AH199" s="7">
        <f>IF(R199&gt;0,RANK(R199,(N199:P199,Q199:AE199)),0)</f>
        <v>5</v>
      </c>
      <c r="AI199" s="7">
        <f>IF(T199&gt;0,RANK(T199,(N199:P199,Q199:AE199)),0)</f>
        <v>0</v>
      </c>
      <c r="AJ199" s="7">
        <f>IF(S199&gt;0,RANK(S199,(N199:P199,Q199:AE199)),0)</f>
        <v>4</v>
      </c>
      <c r="AK199" s="2">
        <f t="shared" si="47"/>
        <v>4.205021290128801E-3</v>
      </c>
      <c r="AL199" s="2">
        <f t="shared" si="47"/>
        <v>3.1272637325747803E-3</v>
      </c>
      <c r="AM199" s="2">
        <f t="shared" si="48"/>
        <v>0</v>
      </c>
      <c r="AN199" s="2">
        <f t="shared" si="49"/>
        <v>3.3569497694305554E-3</v>
      </c>
      <c r="AP199" s="6" t="s">
        <v>3922</v>
      </c>
      <c r="AQ199" s="6" t="s">
        <v>4478</v>
      </c>
      <c r="AR199">
        <v>1</v>
      </c>
      <c r="AT199" s="85" t="s">
        <v>5271</v>
      </c>
      <c r="AU199" s="84" t="s">
        <v>4019</v>
      </c>
      <c r="AV199" s="77" t="str">
        <f t="shared" si="34"/>
        <v>06055</v>
      </c>
      <c r="AX199" s="7" t="s">
        <v>186</v>
      </c>
      <c r="AY199">
        <v>114</v>
      </c>
      <c r="BG199" s="1"/>
    </row>
    <row r="200" spans="1:59" ht="13" hidden="1" customHeight="1" outlineLevel="1">
      <c r="A200" s="6" t="s">
        <v>3923</v>
      </c>
      <c r="B200" s="6" t="s">
        <v>4478</v>
      </c>
      <c r="C200" s="1">
        <f t="shared" si="44"/>
        <v>53920</v>
      </c>
      <c r="D200" s="7">
        <f>IF(N200&gt;0, RANK(N200,(N200:P200,Q200:AE200)),0)</f>
        <v>2</v>
      </c>
      <c r="E200" s="7">
        <f>IF(O200&gt;0,RANK(O200,(N200:P200,Q200:AE200)),0)</f>
        <v>1</v>
      </c>
      <c r="F200" s="7">
        <f>IF(P200&gt;0,RANK(P200,(N200:P200,Q200:AE200)),0)</f>
        <v>5</v>
      </c>
      <c r="G200" s="1">
        <f t="shared" si="41"/>
        <v>4570</v>
      </c>
      <c r="H200" s="2">
        <f t="shared" si="42"/>
        <v>8.4755192878338284E-2</v>
      </c>
      <c r="I200" s="2"/>
      <c r="J200" s="2">
        <f t="shared" si="45"/>
        <v>0.4491839762611276</v>
      </c>
      <c r="K200" s="2">
        <f t="shared" si="45"/>
        <v>0.53393916913946593</v>
      </c>
      <c r="L200" s="2">
        <f t="shared" si="45"/>
        <v>3.3011869436201779E-3</v>
      </c>
      <c r="M200" s="2">
        <f t="shared" si="46"/>
        <v>1.3575667655786288E-2</v>
      </c>
      <c r="N200" s="1">
        <v>24220</v>
      </c>
      <c r="O200" s="1">
        <v>28790</v>
      </c>
      <c r="P200" s="1">
        <v>178</v>
      </c>
      <c r="Q200" s="1">
        <v>255</v>
      </c>
      <c r="R200" s="1">
        <v>141</v>
      </c>
      <c r="S200" s="1">
        <v>218</v>
      </c>
      <c r="W200" s="1">
        <v>3</v>
      </c>
      <c r="Y200" s="1">
        <v>0</v>
      </c>
      <c r="AC200" s="1">
        <v>115</v>
      </c>
      <c r="AG200" s="7">
        <f>IF(Q200&gt;0,RANK(Q200,(N200:P200,Q200:AE200)),0)</f>
        <v>3</v>
      </c>
      <c r="AH200" s="7">
        <f>IF(R200&gt;0,RANK(R200,(N200:P200,Q200:AE200)),0)</f>
        <v>6</v>
      </c>
      <c r="AI200" s="7">
        <f>IF(T200&gt;0,RANK(T200,(N200:P200,Q200:AE200)),0)</f>
        <v>0</v>
      </c>
      <c r="AJ200" s="7">
        <f>IF(S200&gt;0,RANK(S200,(N200:P200,Q200:AE200)),0)</f>
        <v>4</v>
      </c>
      <c r="AK200" s="2">
        <f t="shared" si="47"/>
        <v>4.7292284866468845E-3</v>
      </c>
      <c r="AL200" s="2">
        <f t="shared" si="47"/>
        <v>2.6149851632047477E-3</v>
      </c>
      <c r="AM200" s="2">
        <f t="shared" si="48"/>
        <v>0</v>
      </c>
      <c r="AN200" s="2">
        <f t="shared" si="49"/>
        <v>4.0430267062314543E-3</v>
      </c>
      <c r="AP200" s="6" t="s">
        <v>3923</v>
      </c>
      <c r="AQ200" s="6" t="s">
        <v>4478</v>
      </c>
      <c r="AR200">
        <v>4</v>
      </c>
      <c r="AT200" s="85" t="s">
        <v>5271</v>
      </c>
      <c r="AU200" s="84" t="s">
        <v>3104</v>
      </c>
      <c r="AV200" s="77" t="str">
        <f t="shared" si="34"/>
        <v>06057</v>
      </c>
      <c r="AX200" s="7" t="s">
        <v>186</v>
      </c>
      <c r="AY200">
        <v>138</v>
      </c>
      <c r="BG200" s="1"/>
    </row>
    <row r="201" spans="1:59" ht="13" hidden="1" customHeight="1" outlineLevel="1">
      <c r="A201" s="6" t="s">
        <v>3924</v>
      </c>
      <c r="B201" s="6" t="s">
        <v>4478</v>
      </c>
      <c r="C201" s="1">
        <f t="shared" si="44"/>
        <v>1075399</v>
      </c>
      <c r="D201" s="7">
        <f>IF(N201&gt;0, RANK(N201,(N201:P201,Q201:AE201)),0)</f>
        <v>2</v>
      </c>
      <c r="E201" s="7">
        <f>IF(O201&gt;0,RANK(O201,(N201:P201,Q201:AE201)),0)</f>
        <v>1</v>
      </c>
      <c r="F201" s="7">
        <f>IF(P201&gt;0,RANK(P201,(N201:P201,Q201:AE201)),0)</f>
        <v>6</v>
      </c>
      <c r="G201" s="1">
        <f t="shared" si="41"/>
        <v>222593</v>
      </c>
      <c r="H201" s="2">
        <f t="shared" si="42"/>
        <v>0.20698643015290139</v>
      </c>
      <c r="I201" s="2"/>
      <c r="J201" s="2">
        <f t="shared" si="45"/>
        <v>0.38984507145719866</v>
      </c>
      <c r="K201" s="2">
        <f t="shared" si="45"/>
        <v>0.59683150161010001</v>
      </c>
      <c r="L201" s="2">
        <f t="shared" si="45"/>
        <v>1.9490440292393801E-3</v>
      </c>
      <c r="M201" s="2">
        <f t="shared" si="46"/>
        <v>1.1374382903462007E-2</v>
      </c>
      <c r="N201" s="1">
        <v>419239</v>
      </c>
      <c r="O201" s="1">
        <v>641832</v>
      </c>
      <c r="P201" s="1">
        <v>2096</v>
      </c>
      <c r="Q201" s="1">
        <v>5414</v>
      </c>
      <c r="R201" s="1">
        <v>2555</v>
      </c>
      <c r="S201" s="1">
        <v>2660</v>
      </c>
      <c r="W201" s="1">
        <v>3</v>
      </c>
      <c r="Y201" s="1">
        <v>4</v>
      </c>
      <c r="AC201" s="1">
        <v>1596</v>
      </c>
      <c r="AG201" s="7">
        <f>IF(Q201&gt;0,RANK(Q201,(N201:P201,Q201:AE201)),0)</f>
        <v>3</v>
      </c>
      <c r="AH201" s="7">
        <f>IF(R201&gt;0,RANK(R201,(N201:P201,Q201:AE201)),0)</f>
        <v>5</v>
      </c>
      <c r="AI201" s="7">
        <f>IF(T201&gt;0,RANK(T201,(N201:P201,Q201:AE201)),0)</f>
        <v>0</v>
      </c>
      <c r="AJ201" s="7">
        <f>IF(S201&gt;0,RANK(S201,(N201:P201,Q201:AE201)),0)</f>
        <v>4</v>
      </c>
      <c r="AK201" s="2">
        <f t="shared" si="47"/>
        <v>5.0344104839227114E-3</v>
      </c>
      <c r="AL201" s="2">
        <f t="shared" si="47"/>
        <v>2.3758623543447595E-3</v>
      </c>
      <c r="AM201" s="2">
        <f t="shared" si="48"/>
        <v>0</v>
      </c>
      <c r="AN201" s="2">
        <f t="shared" si="49"/>
        <v>2.4735005332904344E-3</v>
      </c>
      <c r="AP201" s="6" t="s">
        <v>3924</v>
      </c>
      <c r="AQ201" s="6" t="s">
        <v>4478</v>
      </c>
      <c r="AR201">
        <v>0</v>
      </c>
      <c r="AT201" s="85" t="s">
        <v>5271</v>
      </c>
      <c r="AU201" s="84" t="s">
        <v>3439</v>
      </c>
      <c r="AV201" s="77" t="str">
        <f t="shared" si="34"/>
        <v>06059</v>
      </c>
      <c r="AX201" s="7" t="s">
        <v>186</v>
      </c>
      <c r="AY201">
        <v>2146</v>
      </c>
      <c r="BG201" s="1"/>
    </row>
    <row r="202" spans="1:59" ht="13" hidden="1" customHeight="1" outlineLevel="1">
      <c r="A202" s="6" t="s">
        <v>3925</v>
      </c>
      <c r="B202" s="6" t="s">
        <v>4478</v>
      </c>
      <c r="C202" s="1">
        <f t="shared" si="44"/>
        <v>153278</v>
      </c>
      <c r="D202" s="7">
        <f>IF(N202&gt;0, RANK(N202,(N202:P202,Q202:AE202)),0)</f>
        <v>2</v>
      </c>
      <c r="E202" s="7">
        <f>IF(O202&gt;0,RANK(O202,(N202:P202,Q202:AE202)),0)</f>
        <v>1</v>
      </c>
      <c r="F202" s="7">
        <f>IF(P202&gt;0,RANK(P202,(N202:P202,Q202:AE202)),0)</f>
        <v>5</v>
      </c>
      <c r="G202" s="1">
        <f t="shared" si="41"/>
        <v>40396</v>
      </c>
      <c r="H202" s="2">
        <f t="shared" si="42"/>
        <v>0.26354728010542933</v>
      </c>
      <c r="I202" s="2"/>
      <c r="J202" s="2">
        <f t="shared" si="45"/>
        <v>0.36256344680906588</v>
      </c>
      <c r="K202" s="2">
        <f t="shared" si="45"/>
        <v>0.62611072691449521</v>
      </c>
      <c r="L202" s="2">
        <f t="shared" si="45"/>
        <v>2.1725231279113768E-3</v>
      </c>
      <c r="M202" s="2">
        <f t="shared" si="46"/>
        <v>9.1533031485274783E-3</v>
      </c>
      <c r="N202" s="1">
        <v>55573</v>
      </c>
      <c r="O202" s="1">
        <v>95969</v>
      </c>
      <c r="P202" s="1">
        <v>333</v>
      </c>
      <c r="Q202" s="1">
        <v>523</v>
      </c>
      <c r="R202" s="1">
        <v>278</v>
      </c>
      <c r="S202" s="1">
        <v>424</v>
      </c>
      <c r="W202" s="1">
        <v>0</v>
      </c>
      <c r="Y202" s="1">
        <v>0</v>
      </c>
      <c r="AC202" s="1">
        <v>178</v>
      </c>
      <c r="AG202" s="7">
        <f>IF(Q202&gt;0,RANK(Q202,(N202:P202,Q202:AE202)),0)</f>
        <v>3</v>
      </c>
      <c r="AH202" s="7">
        <f>IF(R202&gt;0,RANK(R202,(N202:P202,Q202:AE202)),0)</f>
        <v>6</v>
      </c>
      <c r="AI202" s="7">
        <f>IF(T202&gt;0,RANK(T202,(N202:P202,Q202:AE202)),0)</f>
        <v>0</v>
      </c>
      <c r="AJ202" s="7">
        <f>IF(S202&gt;0,RANK(S202,(N202:P202,Q202:AE202)),0)</f>
        <v>4</v>
      </c>
      <c r="AK202" s="2">
        <f t="shared" si="47"/>
        <v>3.4121008885815316E-3</v>
      </c>
      <c r="AL202" s="2">
        <f t="shared" si="47"/>
        <v>1.8136979866647529E-3</v>
      </c>
      <c r="AM202" s="2">
        <f t="shared" si="48"/>
        <v>0</v>
      </c>
      <c r="AN202" s="2">
        <f t="shared" si="49"/>
        <v>2.7662156343376087E-3</v>
      </c>
      <c r="AP202" s="6" t="s">
        <v>3925</v>
      </c>
      <c r="AQ202" s="6" t="s">
        <v>4478</v>
      </c>
      <c r="AR202">
        <v>4</v>
      </c>
      <c r="AT202" s="85" t="s">
        <v>5271</v>
      </c>
      <c r="AU202" s="84" t="s">
        <v>3440</v>
      </c>
      <c r="AV202" s="77" t="str">
        <f t="shared" si="34"/>
        <v>06061</v>
      </c>
      <c r="AX202" s="7" t="s">
        <v>186</v>
      </c>
      <c r="AY202">
        <v>391</v>
      </c>
      <c r="BG202" s="1"/>
    </row>
    <row r="203" spans="1:59" ht="13" hidden="1" customHeight="1" outlineLevel="1">
      <c r="A203" s="6" t="s">
        <v>5255</v>
      </c>
      <c r="B203" s="6" t="s">
        <v>4478</v>
      </c>
      <c r="C203" s="1">
        <f t="shared" si="44"/>
        <v>11190</v>
      </c>
      <c r="D203" s="7">
        <f>IF(N203&gt;0, RANK(N203,(N203:P203,Q203:AE203)),0)</f>
        <v>2</v>
      </c>
      <c r="E203" s="7">
        <f>IF(O203&gt;0,RANK(O203,(N203:P203,Q203:AE203)),0)</f>
        <v>1</v>
      </c>
      <c r="F203" s="7">
        <f>IF(P203&gt;0,RANK(P203,(N203:P203,Q203:AE203)),0)</f>
        <v>7</v>
      </c>
      <c r="G203" s="1">
        <f t="shared" si="41"/>
        <v>2776</v>
      </c>
      <c r="H203" s="2">
        <f t="shared" si="42"/>
        <v>0.2480786416443253</v>
      </c>
      <c r="I203" s="2"/>
      <c r="J203" s="2">
        <f t="shared" si="45"/>
        <v>0.36899016979445937</v>
      </c>
      <c r="K203" s="2">
        <f t="shared" si="45"/>
        <v>0.61706881143878467</v>
      </c>
      <c r="L203" s="2">
        <f t="shared" si="45"/>
        <v>1.0723860589812334E-3</v>
      </c>
      <c r="M203" s="2">
        <f t="shared" si="46"/>
        <v>1.2868632707774786E-2</v>
      </c>
      <c r="N203" s="1">
        <v>4129</v>
      </c>
      <c r="O203" s="1">
        <v>6905</v>
      </c>
      <c r="P203" s="1">
        <v>12</v>
      </c>
      <c r="Q203" s="1">
        <v>49</v>
      </c>
      <c r="R203" s="1">
        <v>30</v>
      </c>
      <c r="S203" s="1">
        <v>42</v>
      </c>
      <c r="W203" s="1">
        <v>0</v>
      </c>
      <c r="Y203" s="1">
        <v>0</v>
      </c>
      <c r="AC203" s="1">
        <v>23</v>
      </c>
      <c r="AG203" s="7">
        <f>IF(Q203&gt;0,RANK(Q203,(N203:P203,Q203:AE203)),0)</f>
        <v>3</v>
      </c>
      <c r="AH203" s="7">
        <f>IF(R203&gt;0,RANK(R203,(N203:P203,Q203:AE203)),0)</f>
        <v>5</v>
      </c>
      <c r="AI203" s="7">
        <f>IF(T203&gt;0,RANK(T203,(N203:P203,Q203:AE203)),0)</f>
        <v>0</v>
      </c>
      <c r="AJ203" s="7">
        <f>IF(S203&gt;0,RANK(S203,(N203:P203,Q203:AE203)),0)</f>
        <v>4</v>
      </c>
      <c r="AK203" s="2">
        <f t="shared" si="47"/>
        <v>4.3789097408400354E-3</v>
      </c>
      <c r="AL203" s="2">
        <f t="shared" si="47"/>
        <v>2.6809651474530832E-3</v>
      </c>
      <c r="AM203" s="2">
        <f t="shared" si="48"/>
        <v>0</v>
      </c>
      <c r="AN203" s="2">
        <f t="shared" si="49"/>
        <v>3.7533512064343165E-3</v>
      </c>
      <c r="AP203" s="6" t="s">
        <v>5255</v>
      </c>
      <c r="AQ203" s="6" t="s">
        <v>4478</v>
      </c>
      <c r="AR203">
        <v>4</v>
      </c>
      <c r="AT203" s="85" t="s">
        <v>5271</v>
      </c>
      <c r="AU203" s="84" t="s">
        <v>4160</v>
      </c>
      <c r="AV203" s="77" t="str">
        <f t="shared" si="34"/>
        <v>06063</v>
      </c>
      <c r="AX203" s="7" t="s">
        <v>186</v>
      </c>
      <c r="AY203">
        <v>29</v>
      </c>
      <c r="BG203" s="1"/>
    </row>
    <row r="204" spans="1:59" ht="13" hidden="1" customHeight="1" outlineLevel="1">
      <c r="A204" s="6" t="s">
        <v>2635</v>
      </c>
      <c r="B204" s="6" t="s">
        <v>4478</v>
      </c>
      <c r="C204" s="1">
        <f t="shared" si="44"/>
        <v>557579</v>
      </c>
      <c r="D204" s="7">
        <f>IF(N204&gt;0, RANK(N204,(N204:P204,Q204:AE204)),0)</f>
        <v>2</v>
      </c>
      <c r="E204" s="7">
        <f>IF(O204&gt;0,RANK(O204,(N204:P204,Q204:AE204)),0)</f>
        <v>1</v>
      </c>
      <c r="F204" s="7">
        <f>IF(P204&gt;0,RANK(P204,(N204:P204,Q204:AE204)),0)</f>
        <v>7</v>
      </c>
      <c r="G204" s="1">
        <f t="shared" si="41"/>
        <v>93667</v>
      </c>
      <c r="H204" s="2">
        <f t="shared" si="42"/>
        <v>0.16798875136976105</v>
      </c>
      <c r="I204" s="2"/>
      <c r="J204" s="2">
        <f t="shared" ref="J204:L230" si="50">IF($C204=0,"-",N204/$C204)</f>
        <v>0.41035620064600709</v>
      </c>
      <c r="K204" s="2">
        <f t="shared" si="50"/>
        <v>0.57834495201576819</v>
      </c>
      <c r="L204" s="2">
        <f t="shared" si="50"/>
        <v>1.2267319967215408E-3</v>
      </c>
      <c r="M204" s="2">
        <f t="shared" si="46"/>
        <v>1.0072115341503186E-2</v>
      </c>
      <c r="N204" s="1">
        <v>228806</v>
      </c>
      <c r="O204" s="1">
        <v>322473</v>
      </c>
      <c r="P204" s="1">
        <v>684</v>
      </c>
      <c r="Q204" s="1">
        <v>1704</v>
      </c>
      <c r="R204" s="1">
        <v>1417</v>
      </c>
      <c r="S204" s="1">
        <v>1330</v>
      </c>
      <c r="W204" s="1">
        <v>10</v>
      </c>
      <c r="Y204" s="1">
        <v>3</v>
      </c>
      <c r="AC204" s="1">
        <v>1152</v>
      </c>
      <c r="AG204" s="7">
        <f>IF(Q204&gt;0,RANK(Q204,(N204:P204,Q204:AE204)),0)</f>
        <v>3</v>
      </c>
      <c r="AH204" s="7">
        <f>IF(R204&gt;0,RANK(R204,(N204:P204,Q204:AE204)),0)</f>
        <v>4</v>
      </c>
      <c r="AI204" s="7">
        <f>IF(T204&gt;0,RANK(T204,(N204:P204,Q204:AE204)),0)</f>
        <v>0</v>
      </c>
      <c r="AJ204" s="7">
        <f>IF(S204&gt;0,RANK(S204,(N204:P204,Q204:AE204)),0)</f>
        <v>5</v>
      </c>
      <c r="AK204" s="2">
        <f t="shared" ref="AK204:AL230" si="51">IF($C204=0,"-",Q204/$C204)</f>
        <v>3.0560691848150667E-3</v>
      </c>
      <c r="AL204" s="2">
        <f t="shared" si="51"/>
        <v>2.5413439171848295E-3</v>
      </c>
      <c r="AM204" s="2">
        <f t="shared" si="48"/>
        <v>0</v>
      </c>
      <c r="AN204" s="2">
        <f t="shared" si="49"/>
        <v>2.3853122158474403E-3</v>
      </c>
      <c r="AP204" s="6" t="s">
        <v>2635</v>
      </c>
      <c r="AQ204" s="6" t="s">
        <v>4478</v>
      </c>
      <c r="AR204">
        <v>0</v>
      </c>
      <c r="AT204" s="85" t="s">
        <v>5271</v>
      </c>
      <c r="AU204" s="84" t="s">
        <v>4002</v>
      </c>
      <c r="AV204" s="77" t="str">
        <f t="shared" si="34"/>
        <v>06065</v>
      </c>
      <c r="AX204" s="7" t="s">
        <v>186</v>
      </c>
      <c r="AY204">
        <v>1103</v>
      </c>
      <c r="BG204" s="1"/>
    </row>
    <row r="205" spans="1:59" ht="13" hidden="1" customHeight="1" outlineLevel="1">
      <c r="A205" s="6" t="s">
        <v>2700</v>
      </c>
      <c r="B205" s="6" t="s">
        <v>4478</v>
      </c>
      <c r="C205" s="1">
        <f t="shared" si="44"/>
        <v>477866</v>
      </c>
      <c r="D205" s="7">
        <f>IF(N205&gt;0, RANK(N205,(N205:P205,Q205:AE205)),0)</f>
        <v>1</v>
      </c>
      <c r="E205" s="7">
        <f>IF(O205&gt;0,RANK(O205,(N205:P205,Q205:AE205)),0)</f>
        <v>2</v>
      </c>
      <c r="F205" s="7">
        <f>IF(P205&gt;0,RANK(P205,(N205:P205,Q205:AE205)),0)</f>
        <v>5</v>
      </c>
      <c r="G205" s="1">
        <f t="shared" si="41"/>
        <v>1118</v>
      </c>
      <c r="H205" s="2">
        <f t="shared" si="42"/>
        <v>2.3395679960491016E-3</v>
      </c>
      <c r="I205" s="2"/>
      <c r="J205" s="2">
        <f t="shared" si="50"/>
        <v>0.49523715853398231</v>
      </c>
      <c r="K205" s="2">
        <f t="shared" si="50"/>
        <v>0.49289759053793325</v>
      </c>
      <c r="L205" s="2">
        <f t="shared" si="50"/>
        <v>2.2956226222413815E-3</v>
      </c>
      <c r="M205" s="2">
        <f t="shared" si="46"/>
        <v>9.5696283058430559E-3</v>
      </c>
      <c r="N205" s="1">
        <v>236657</v>
      </c>
      <c r="O205" s="1">
        <v>235539</v>
      </c>
      <c r="P205" s="1">
        <v>1097</v>
      </c>
      <c r="Q205" s="1">
        <v>1483</v>
      </c>
      <c r="R205" s="1">
        <v>964</v>
      </c>
      <c r="S205" s="1">
        <v>1402</v>
      </c>
      <c r="W205" s="1">
        <v>4</v>
      </c>
      <c r="Y205" s="1">
        <v>0</v>
      </c>
      <c r="AC205" s="1">
        <v>720</v>
      </c>
      <c r="AG205" s="7">
        <f>IF(Q205&gt;0,RANK(Q205,(N205:P205,Q205:AE205)),0)</f>
        <v>3</v>
      </c>
      <c r="AH205" s="7">
        <f>IF(R205&gt;0,RANK(R205,(N205:P205,Q205:AE205)),0)</f>
        <v>6</v>
      </c>
      <c r="AI205" s="7">
        <f>IF(T205&gt;0,RANK(T205,(N205:P205,Q205:AE205)),0)</f>
        <v>0</v>
      </c>
      <c r="AJ205" s="7">
        <f>IF(S205&gt;0,RANK(S205,(N205:P205,Q205:AE205)),0)</f>
        <v>4</v>
      </c>
      <c r="AK205" s="2">
        <f t="shared" si="51"/>
        <v>3.1033804455642376E-3</v>
      </c>
      <c r="AL205" s="2">
        <f t="shared" si="51"/>
        <v>2.0173019214591538E-3</v>
      </c>
      <c r="AM205" s="2">
        <f t="shared" si="48"/>
        <v>0</v>
      </c>
      <c r="AN205" s="2">
        <f t="shared" si="49"/>
        <v>2.9338768608773171E-3</v>
      </c>
      <c r="AP205" s="6" t="s">
        <v>2700</v>
      </c>
      <c r="AQ205" s="6" t="s">
        <v>4478</v>
      </c>
      <c r="AR205">
        <v>0</v>
      </c>
      <c r="AT205" s="85" t="s">
        <v>5271</v>
      </c>
      <c r="AU205" s="84" t="s">
        <v>4003</v>
      </c>
      <c r="AV205" s="77" t="str">
        <f t="shared" si="34"/>
        <v>06067</v>
      </c>
      <c r="AX205" s="7" t="s">
        <v>186</v>
      </c>
      <c r="AY205">
        <v>926</v>
      </c>
      <c r="BG205" s="1"/>
    </row>
    <row r="206" spans="1:59" ht="13" hidden="1" customHeight="1" outlineLevel="1">
      <c r="A206" s="6" t="s">
        <v>2701</v>
      </c>
      <c r="B206" s="6" t="s">
        <v>4478</v>
      </c>
      <c r="C206" s="1">
        <f t="shared" si="44"/>
        <v>18725</v>
      </c>
      <c r="D206" s="7">
        <f>IF(N206&gt;0, RANK(N206,(N206:P206,Q206:AE206)),0)</f>
        <v>1</v>
      </c>
      <c r="E206" s="7">
        <f>IF(O206&gt;0,RANK(O206,(N206:P206,Q206:AE206)),0)</f>
        <v>2</v>
      </c>
      <c r="F206" s="7">
        <f>IF(P206&gt;0,RANK(P206,(N206:P206,Q206:AE206)),0)</f>
        <v>0</v>
      </c>
      <c r="G206" s="1">
        <f t="shared" si="41"/>
        <v>1153</v>
      </c>
      <c r="H206" s="2">
        <f t="shared" si="42"/>
        <v>6.1575433911882513E-2</v>
      </c>
      <c r="I206" s="2"/>
      <c r="J206" s="2">
        <f t="shared" si="50"/>
        <v>0.52608811748998663</v>
      </c>
      <c r="K206" s="2">
        <f t="shared" si="50"/>
        <v>0.46451268357810416</v>
      </c>
      <c r="L206" s="2">
        <f t="shared" si="50"/>
        <v>0</v>
      </c>
      <c r="M206" s="2">
        <f t="shared" si="46"/>
        <v>9.399198931909214E-3</v>
      </c>
      <c r="N206" s="1">
        <v>9851</v>
      </c>
      <c r="O206" s="1">
        <v>8698</v>
      </c>
      <c r="P206" s="1">
        <v>0</v>
      </c>
      <c r="Q206" s="1">
        <v>54</v>
      </c>
      <c r="R206" s="1">
        <v>47</v>
      </c>
      <c r="S206" s="1">
        <v>41</v>
      </c>
      <c r="W206" s="1">
        <v>0</v>
      </c>
      <c r="Y206" s="1">
        <v>0</v>
      </c>
      <c r="AC206" s="1">
        <v>34</v>
      </c>
      <c r="AG206" s="7">
        <f>IF(Q206&gt;0,RANK(Q206,(N206:P206,Q206:AE206)),0)</f>
        <v>3</v>
      </c>
      <c r="AH206" s="7">
        <f>IF(R206&gt;0,RANK(R206,(N206:P206,Q206:AE206)),0)</f>
        <v>4</v>
      </c>
      <c r="AI206" s="7">
        <f>IF(T206&gt;0,RANK(T206,(N206:P206,Q206:AE206)),0)</f>
        <v>0</v>
      </c>
      <c r="AJ206" s="7">
        <f>IF(S206&gt;0,RANK(S206,(N206:P206,Q206:AE206)),0)</f>
        <v>5</v>
      </c>
      <c r="AK206" s="2">
        <f t="shared" si="51"/>
        <v>2.8838451268357809E-3</v>
      </c>
      <c r="AL206" s="2">
        <f t="shared" si="51"/>
        <v>2.5100133511348466E-3</v>
      </c>
      <c r="AM206" s="2">
        <f t="shared" si="48"/>
        <v>0</v>
      </c>
      <c r="AN206" s="2">
        <f t="shared" si="49"/>
        <v>2.1895861148197595E-3</v>
      </c>
      <c r="AP206" s="6" t="s">
        <v>2701</v>
      </c>
      <c r="AQ206" s="6" t="s">
        <v>4478</v>
      </c>
      <c r="AR206">
        <v>17</v>
      </c>
      <c r="AT206" s="85" t="s">
        <v>5271</v>
      </c>
      <c r="AU206" s="84" t="s">
        <v>4004</v>
      </c>
      <c r="AV206" s="77" t="str">
        <f t="shared" si="34"/>
        <v>06069</v>
      </c>
      <c r="AX206" s="7" t="s">
        <v>186</v>
      </c>
      <c r="AY206">
        <v>58</v>
      </c>
      <c r="BG206" s="1"/>
    </row>
    <row r="207" spans="1:59" ht="13" hidden="1" customHeight="1" outlineLevel="1">
      <c r="A207" s="6" t="s">
        <v>2529</v>
      </c>
      <c r="B207" s="6" t="s">
        <v>4478</v>
      </c>
      <c r="C207" s="1">
        <f t="shared" si="44"/>
        <v>523276</v>
      </c>
      <c r="D207" s="7">
        <f>IF(N207&gt;0, RANK(N207,(N207:P207,Q207:AE207)),0)</f>
        <v>2</v>
      </c>
      <c r="E207" s="7">
        <f>IF(O207&gt;0,RANK(O207,(N207:P207,Q207:AE207)),0)</f>
        <v>1</v>
      </c>
      <c r="F207" s="7">
        <f>IF(P207&gt;0,RANK(P207,(N207:P207,Q207:AE207)),0)</f>
        <v>7</v>
      </c>
      <c r="G207" s="1">
        <f t="shared" si="41"/>
        <v>61517</v>
      </c>
      <c r="H207" s="2">
        <f t="shared" si="42"/>
        <v>0.11756128696901826</v>
      </c>
      <c r="I207" s="2"/>
      <c r="J207" s="2">
        <f t="shared" si="50"/>
        <v>0.43531329546931258</v>
      </c>
      <c r="K207" s="2">
        <f t="shared" si="50"/>
        <v>0.55287458243833087</v>
      </c>
      <c r="L207" s="2">
        <f t="shared" si="50"/>
        <v>9.5360765638018944E-4</v>
      </c>
      <c r="M207" s="2">
        <f t="shared" si="46"/>
        <v>1.0858514435976302E-2</v>
      </c>
      <c r="N207" s="1">
        <v>227789</v>
      </c>
      <c r="O207" s="1">
        <v>289306</v>
      </c>
      <c r="P207" s="128">
        <v>499</v>
      </c>
      <c r="Q207" s="1">
        <v>1714</v>
      </c>
      <c r="R207" s="1">
        <v>1473</v>
      </c>
      <c r="S207" s="1">
        <v>1247</v>
      </c>
      <c r="W207" s="1">
        <v>0</v>
      </c>
      <c r="Y207" s="1">
        <v>0</v>
      </c>
      <c r="AC207" s="1">
        <v>1248</v>
      </c>
      <c r="AG207" s="7">
        <f>IF(Q207&gt;0,RANK(Q207,(N207:P207,Q207:AE207)),0)</f>
        <v>3</v>
      </c>
      <c r="AH207" s="7">
        <f>IF(R207&gt;0,RANK(R207,(N207:P207,Q207:AE207)),0)</f>
        <v>4</v>
      </c>
      <c r="AI207" s="7">
        <f>IF(T207&gt;0,RANK(T207,(N207:P207,Q207:AE207)),0)</f>
        <v>0</v>
      </c>
      <c r="AJ207" s="7">
        <f>IF(S207&gt;0,RANK(S207,(N207:P207,Q207:AE207)),0)</f>
        <v>6</v>
      </c>
      <c r="AK207" s="2">
        <f t="shared" si="51"/>
        <v>3.275518082235761E-3</v>
      </c>
      <c r="AL207" s="2">
        <f t="shared" si="51"/>
        <v>2.8149580718397176E-3</v>
      </c>
      <c r="AM207" s="2">
        <f t="shared" si="48"/>
        <v>0</v>
      </c>
      <c r="AN207" s="2">
        <f t="shared" si="49"/>
        <v>2.3830636222567057E-3</v>
      </c>
      <c r="AP207" s="6" t="s">
        <v>2529</v>
      </c>
      <c r="AQ207" s="6" t="s">
        <v>4478</v>
      </c>
      <c r="AR207">
        <v>0</v>
      </c>
      <c r="AT207" s="85" t="s">
        <v>5271</v>
      </c>
      <c r="AU207" s="84" t="s">
        <v>5049</v>
      </c>
      <c r="AV207" s="77" t="str">
        <f t="shared" ref="AV207:AV270" si="52">AT207&amp;AU207</f>
        <v>06071</v>
      </c>
      <c r="AX207" s="7" t="s">
        <v>186</v>
      </c>
      <c r="AY207">
        <v>881</v>
      </c>
      <c r="BG207" s="1"/>
    </row>
    <row r="208" spans="1:59" ht="13" hidden="1" customHeight="1" outlineLevel="1">
      <c r="A208" s="6" t="s">
        <v>2616</v>
      </c>
      <c r="B208" s="6" t="s">
        <v>4478</v>
      </c>
      <c r="C208" s="1">
        <f t="shared" si="44"/>
        <v>1136351</v>
      </c>
      <c r="D208" s="7">
        <f>IF(N208&gt;0, RANK(N208,(N208:P208,Q208:AE208)),0)</f>
        <v>2</v>
      </c>
      <c r="E208" s="7">
        <f>IF(O208&gt;0,RANK(O208,(N208:P208,Q208:AE208)),0)</f>
        <v>1</v>
      </c>
      <c r="F208" s="7">
        <f>IF(P208&gt;0,RANK(P208,(N208:P208,Q208:AE208)),0)</f>
        <v>4</v>
      </c>
      <c r="G208" s="1">
        <f t="shared" si="41"/>
        <v>69596</v>
      </c>
      <c r="H208" s="2">
        <f t="shared" si="42"/>
        <v>6.1245161046190835E-2</v>
      </c>
      <c r="I208" s="2"/>
      <c r="J208" s="2">
        <f t="shared" si="50"/>
        <v>0.46326971155919255</v>
      </c>
      <c r="K208" s="2">
        <f t="shared" si="50"/>
        <v>0.52451487260538332</v>
      </c>
      <c r="L208" s="2">
        <f t="shared" si="50"/>
        <v>2.420026910699247E-3</v>
      </c>
      <c r="M208" s="2">
        <f t="shared" si="46"/>
        <v>9.7953889247248231E-3</v>
      </c>
      <c r="N208" s="1">
        <v>526437</v>
      </c>
      <c r="O208" s="1">
        <v>596033</v>
      </c>
      <c r="P208" s="137">
        <v>2750</v>
      </c>
      <c r="Q208" s="1">
        <v>4660</v>
      </c>
      <c r="R208" s="1">
        <v>2129</v>
      </c>
      <c r="S208" s="1">
        <v>2551</v>
      </c>
      <c r="W208" s="128">
        <v>7</v>
      </c>
      <c r="Y208" s="128">
        <v>10</v>
      </c>
      <c r="AC208" s="1">
        <v>1774</v>
      </c>
      <c r="AG208" s="7">
        <f>IF(Q208&gt;0,RANK(Q208,(N208:P208,Q208:AE208)),0)</f>
        <v>3</v>
      </c>
      <c r="AH208" s="7">
        <f>IF(R208&gt;0,RANK(R208,(N208:P208,Q208:AE208)),0)</f>
        <v>6</v>
      </c>
      <c r="AI208" s="7">
        <f>IF(T208&gt;0,RANK(T208,(N208:P208,Q208:AE208)),0)</f>
        <v>0</v>
      </c>
      <c r="AJ208" s="7">
        <f>IF(S208&gt;0,RANK(S208,(N208:P208,Q208:AE208)),0)</f>
        <v>5</v>
      </c>
      <c r="AK208" s="2">
        <f t="shared" si="51"/>
        <v>4.1008456014030876E-3</v>
      </c>
      <c r="AL208" s="2">
        <f t="shared" si="51"/>
        <v>1.8735408337740716E-3</v>
      </c>
      <c r="AM208" s="2">
        <f t="shared" si="48"/>
        <v>0</v>
      </c>
      <c r="AN208" s="2">
        <f t="shared" si="49"/>
        <v>2.2449049633431924E-3</v>
      </c>
      <c r="AP208" s="6" t="s">
        <v>2616</v>
      </c>
      <c r="AQ208" s="6" t="s">
        <v>4478</v>
      </c>
      <c r="AR208">
        <v>0</v>
      </c>
      <c r="AT208" s="85" t="s">
        <v>5271</v>
      </c>
      <c r="AU208" s="84" t="s">
        <v>4879</v>
      </c>
      <c r="AV208" s="77" t="str">
        <f t="shared" si="52"/>
        <v>06073</v>
      </c>
      <c r="AX208" s="7" t="s">
        <v>186</v>
      </c>
      <c r="AY208">
        <v>2235</v>
      </c>
      <c r="BG208" s="1"/>
    </row>
    <row r="209" spans="1:59" ht="13" hidden="1" customHeight="1" outlineLevel="1">
      <c r="A209" s="6" t="s">
        <v>2617</v>
      </c>
      <c r="B209" s="6" t="s">
        <v>4478</v>
      </c>
      <c r="C209" s="1">
        <f t="shared" si="44"/>
        <v>357465</v>
      </c>
      <c r="D209" s="7">
        <f>IF(N209&gt;0, RANK(N209,(N209:P209,Q209:AE209)),0)</f>
        <v>1</v>
      </c>
      <c r="E209" s="7">
        <f>IF(O209&gt;0,RANK(O209,(N209:P209,Q209:AE209)),0)</f>
        <v>2</v>
      </c>
      <c r="F209" s="7">
        <f>IF(P209&gt;0,RANK(P209,(N209:P209,Q209:AE209)),0)</f>
        <v>4</v>
      </c>
      <c r="G209" s="1">
        <f t="shared" si="41"/>
        <v>242417</v>
      </c>
      <c r="H209" s="2">
        <f t="shared" si="42"/>
        <v>0.67815590337515563</v>
      </c>
      <c r="I209" s="2"/>
      <c r="J209" s="2">
        <f t="shared" si="50"/>
        <v>0.83021274810121271</v>
      </c>
      <c r="K209" s="2">
        <f t="shared" si="50"/>
        <v>0.1520568447260571</v>
      </c>
      <c r="L209" s="2">
        <f t="shared" si="50"/>
        <v>4.2969241743946963E-3</v>
      </c>
      <c r="M209" s="2">
        <f t="shared" si="46"/>
        <v>1.3433482998335498E-2</v>
      </c>
      <c r="N209" s="1">
        <v>296772</v>
      </c>
      <c r="O209" s="1">
        <v>54355</v>
      </c>
      <c r="P209" s="1">
        <v>1536</v>
      </c>
      <c r="Q209" s="1">
        <v>1401</v>
      </c>
      <c r="R209" s="1">
        <v>380</v>
      </c>
      <c r="S209" s="1">
        <v>1854</v>
      </c>
      <c r="W209" s="1">
        <v>0</v>
      </c>
      <c r="Y209" s="1">
        <v>0</v>
      </c>
      <c r="AC209" s="1">
        <v>1167</v>
      </c>
      <c r="AG209" s="7">
        <f>IF(Q209&gt;0,RANK(Q209,(N209:P209,Q209:AE209)),0)</f>
        <v>5</v>
      </c>
      <c r="AH209" s="7">
        <f>IF(R209&gt;0,RANK(R209,(N209:P209,Q209:AE209)),0)</f>
        <v>7</v>
      </c>
      <c r="AI209" s="7">
        <f>IF(T209&gt;0,RANK(T209,(N209:P209,Q209:AE209)),0)</f>
        <v>0</v>
      </c>
      <c r="AJ209" s="7">
        <f>IF(S209&gt;0,RANK(S209,(N209:P209,Q209:AE209)),0)</f>
        <v>3</v>
      </c>
      <c r="AK209" s="2">
        <f t="shared" si="51"/>
        <v>3.9192648231295372E-3</v>
      </c>
      <c r="AL209" s="2">
        <f t="shared" si="51"/>
        <v>1.0630411368945211E-3</v>
      </c>
      <c r="AM209" s="2">
        <f t="shared" si="48"/>
        <v>0</v>
      </c>
      <c r="AN209" s="2">
        <f t="shared" si="49"/>
        <v>5.1865217573748481E-3</v>
      </c>
      <c r="AP209" s="6" t="s">
        <v>2617</v>
      </c>
      <c r="AQ209" s="6" t="s">
        <v>4478</v>
      </c>
      <c r="AR209">
        <v>0</v>
      </c>
      <c r="AT209" s="85" t="s">
        <v>5271</v>
      </c>
      <c r="AU209" s="84" t="s">
        <v>5171</v>
      </c>
      <c r="AV209" s="77" t="str">
        <f t="shared" si="52"/>
        <v>06075</v>
      </c>
      <c r="AX209" s="7" t="s">
        <v>186</v>
      </c>
      <c r="AY209">
        <v>578</v>
      </c>
      <c r="BG209" s="1"/>
    </row>
    <row r="210" spans="1:59" ht="13" hidden="1" customHeight="1" outlineLevel="1">
      <c r="A210" s="6" t="s">
        <v>1752</v>
      </c>
      <c r="B210" s="6" t="s">
        <v>4478</v>
      </c>
      <c r="C210" s="1">
        <f t="shared" si="44"/>
        <v>189864</v>
      </c>
      <c r="D210" s="7">
        <f>IF(N210&gt;0, RANK(N210,(N210:P210,Q210:AE210)),0)</f>
        <v>2</v>
      </c>
      <c r="E210" s="7">
        <f>IF(O210&gt;0,RANK(O210,(N210:P210,Q210:AE210)),0)</f>
        <v>1</v>
      </c>
      <c r="F210" s="7">
        <f>IF(P210&gt;0,RANK(P210,(N210:P210,Q210:AE210)),0)</f>
        <v>6</v>
      </c>
      <c r="G210" s="1">
        <f t="shared" si="41"/>
        <v>13966</v>
      </c>
      <c r="H210" s="2">
        <f t="shared" si="42"/>
        <v>7.3557915139257579E-2</v>
      </c>
      <c r="I210" s="2"/>
      <c r="J210" s="2">
        <f t="shared" si="50"/>
        <v>0.45828593098217674</v>
      </c>
      <c r="K210" s="2">
        <f t="shared" si="50"/>
        <v>0.53184384612143432</v>
      </c>
      <c r="L210" s="2">
        <f t="shared" si="50"/>
        <v>1.8855601904521132E-3</v>
      </c>
      <c r="M210" s="2">
        <f t="shared" si="46"/>
        <v>7.9846627059368333E-3</v>
      </c>
      <c r="N210" s="1">
        <v>87012</v>
      </c>
      <c r="O210" s="1">
        <v>100978</v>
      </c>
      <c r="P210" s="1">
        <v>358</v>
      </c>
      <c r="Q210" s="1">
        <v>415</v>
      </c>
      <c r="R210" s="1">
        <v>385</v>
      </c>
      <c r="S210" s="1">
        <v>347</v>
      </c>
      <c r="W210" s="1">
        <v>1</v>
      </c>
      <c r="Y210" s="1">
        <v>0</v>
      </c>
      <c r="AC210" s="1">
        <v>368</v>
      </c>
      <c r="AG210" s="7">
        <f>IF(Q210&gt;0,RANK(Q210,(N210:P210,Q210:AE210)),0)</f>
        <v>3</v>
      </c>
      <c r="AH210" s="7">
        <f>IF(R210&gt;0,RANK(R210,(N210:P210,Q210:AE210)),0)</f>
        <v>4</v>
      </c>
      <c r="AI210" s="7">
        <f>IF(T210&gt;0,RANK(T210,(N210:P210,Q210:AE210)),0)</f>
        <v>0</v>
      </c>
      <c r="AJ210" s="7">
        <f>IF(S210&gt;0,RANK(S210,(N210:P210,Q210:AE210)),0)</f>
        <v>7</v>
      </c>
      <c r="AK210" s="2">
        <f t="shared" si="51"/>
        <v>2.1857750811106898E-3</v>
      </c>
      <c r="AL210" s="2">
        <f t="shared" si="51"/>
        <v>2.0277672439219653E-3</v>
      </c>
      <c r="AM210" s="2">
        <f t="shared" si="48"/>
        <v>0</v>
      </c>
      <c r="AN210" s="2">
        <f t="shared" si="49"/>
        <v>1.827623983482914E-3</v>
      </c>
      <c r="AP210" s="6" t="s">
        <v>1752</v>
      </c>
      <c r="AQ210" s="6" t="s">
        <v>4478</v>
      </c>
      <c r="AR210">
        <v>0</v>
      </c>
      <c r="AT210" s="85" t="s">
        <v>5271</v>
      </c>
      <c r="AU210" s="84" t="s">
        <v>5172</v>
      </c>
      <c r="AV210" s="77" t="str">
        <f t="shared" si="52"/>
        <v>06077</v>
      </c>
      <c r="AX210" s="7" t="s">
        <v>186</v>
      </c>
      <c r="AY210">
        <v>527</v>
      </c>
      <c r="BG210" s="1"/>
    </row>
    <row r="211" spans="1:59" ht="13" hidden="1" customHeight="1" outlineLevel="1">
      <c r="A211" s="6" t="s">
        <v>4596</v>
      </c>
      <c r="B211" s="6" t="s">
        <v>4478</v>
      </c>
      <c r="C211" s="1">
        <f t="shared" si="44"/>
        <v>129050</v>
      </c>
      <c r="D211" s="7">
        <f>IF(N211&gt;0, RANK(N211,(N211:P211,Q211:AE211)),0)</f>
        <v>2</v>
      </c>
      <c r="E211" s="7">
        <f>IF(O211&gt;0,RANK(O211,(N211:P211,Q211:AE211)),0)</f>
        <v>1</v>
      </c>
      <c r="F211" s="7">
        <f>IF(P211&gt;0,RANK(P211,(N211:P211,Q211:AE211)),0)</f>
        <v>5</v>
      </c>
      <c r="G211" s="1">
        <f t="shared" si="41"/>
        <v>9253</v>
      </c>
      <c r="H211" s="2">
        <f t="shared" si="42"/>
        <v>7.1700891127469968E-2</v>
      </c>
      <c r="I211" s="2"/>
      <c r="J211" s="2">
        <f t="shared" si="50"/>
        <v>0.45518791166214645</v>
      </c>
      <c r="K211" s="2">
        <f t="shared" si="50"/>
        <v>0.52688880278961647</v>
      </c>
      <c r="L211" s="2">
        <f t="shared" si="50"/>
        <v>3.115071677644324E-3</v>
      </c>
      <c r="M211" s="2">
        <f t="shared" si="46"/>
        <v>1.4808213870592755E-2</v>
      </c>
      <c r="N211" s="1">
        <v>58742</v>
      </c>
      <c r="O211" s="1">
        <v>67995</v>
      </c>
      <c r="P211" s="1">
        <v>402</v>
      </c>
      <c r="Q211" s="1">
        <v>665</v>
      </c>
      <c r="R211" s="1">
        <v>335</v>
      </c>
      <c r="S211" s="1">
        <v>684</v>
      </c>
      <c r="W211" s="1">
        <v>1</v>
      </c>
      <c r="Y211" s="1">
        <v>0</v>
      </c>
      <c r="AC211" s="1">
        <v>226</v>
      </c>
      <c r="AG211" s="7">
        <f>IF(Q211&gt;0,RANK(Q211,(N211:P211,Q211:AE211)),0)</f>
        <v>4</v>
      </c>
      <c r="AH211" s="7">
        <f>IF(R211&gt;0,RANK(R211,(N211:P211,Q211:AE211)),0)</f>
        <v>6</v>
      </c>
      <c r="AI211" s="7">
        <f>IF(T211&gt;0,RANK(T211,(N211:P211,Q211:AE211)),0)</f>
        <v>0</v>
      </c>
      <c r="AJ211" s="7">
        <f>IF(S211&gt;0,RANK(S211,(N211:P211,Q211:AE211)),0)</f>
        <v>3</v>
      </c>
      <c r="AK211" s="2">
        <f t="shared" si="51"/>
        <v>5.1530414567996898E-3</v>
      </c>
      <c r="AL211" s="2">
        <f t="shared" si="51"/>
        <v>2.5958930647036033E-3</v>
      </c>
      <c r="AM211" s="2">
        <f t="shared" si="48"/>
        <v>0</v>
      </c>
      <c r="AN211" s="2">
        <f t="shared" si="49"/>
        <v>5.3002712127082525E-3</v>
      </c>
      <c r="AP211" s="6" t="s">
        <v>4596</v>
      </c>
      <c r="AQ211" s="6" t="s">
        <v>4478</v>
      </c>
      <c r="AR211">
        <v>0</v>
      </c>
      <c r="AT211" s="85" t="s">
        <v>5271</v>
      </c>
      <c r="AU211" s="84" t="s">
        <v>4922</v>
      </c>
      <c r="AV211" s="77" t="str">
        <f t="shared" si="52"/>
        <v>06079</v>
      </c>
      <c r="AX211" s="7" t="s">
        <v>186</v>
      </c>
      <c r="AY211">
        <v>160</v>
      </c>
      <c r="BG211" s="1"/>
    </row>
    <row r="212" spans="1:59" ht="13" hidden="1" customHeight="1" outlineLevel="1">
      <c r="A212" s="6" t="s">
        <v>3847</v>
      </c>
      <c r="B212" s="6" t="s">
        <v>4478</v>
      </c>
      <c r="C212" s="1">
        <f t="shared" si="44"/>
        <v>284857</v>
      </c>
      <c r="D212" s="7">
        <f>IF(N212&gt;0, RANK(N212,(N212:P212,Q212:AE212)),0)</f>
        <v>1</v>
      </c>
      <c r="E212" s="7">
        <f>IF(O212&gt;0,RANK(O212,(N212:P212,Q212:AE212)),0)</f>
        <v>2</v>
      </c>
      <c r="F212" s="7">
        <f>IF(P212&gt;0,RANK(P212,(N212:P212,Q212:AE212)),0)</f>
        <v>5</v>
      </c>
      <c r="G212" s="1">
        <f t="shared" si="41"/>
        <v>114607</v>
      </c>
      <c r="H212" s="2">
        <f t="shared" si="42"/>
        <v>0.40233169625461196</v>
      </c>
      <c r="I212" s="2"/>
      <c r="J212" s="2">
        <f t="shared" si="50"/>
        <v>0.69481178275415378</v>
      </c>
      <c r="K212" s="2">
        <f t="shared" si="50"/>
        <v>0.29248008649954188</v>
      </c>
      <c r="L212" s="2">
        <f t="shared" si="50"/>
        <v>2.7347054838041543E-3</v>
      </c>
      <c r="M212" s="2">
        <f t="shared" si="46"/>
        <v>9.9734252625001824E-3</v>
      </c>
      <c r="N212" s="1">
        <v>197922</v>
      </c>
      <c r="O212" s="1">
        <v>83315</v>
      </c>
      <c r="P212" s="1">
        <v>779</v>
      </c>
      <c r="Q212" s="1">
        <v>1142</v>
      </c>
      <c r="R212" s="1">
        <v>392</v>
      </c>
      <c r="S212" s="1">
        <v>899</v>
      </c>
      <c r="W212" s="1">
        <v>1</v>
      </c>
      <c r="Y212" s="1">
        <v>0</v>
      </c>
      <c r="AC212" s="1">
        <v>407</v>
      </c>
      <c r="AG212" s="7">
        <f>IF(Q212&gt;0,RANK(Q212,(N212:P212,Q212:AE212)),0)</f>
        <v>3</v>
      </c>
      <c r="AH212" s="7">
        <f>IF(R212&gt;0,RANK(R212,(N212:P212,Q212:AE212)),0)</f>
        <v>7</v>
      </c>
      <c r="AI212" s="7">
        <f>IF(T212&gt;0,RANK(T212,(N212:P212,Q212:AE212)),0)</f>
        <v>0</v>
      </c>
      <c r="AJ212" s="7">
        <f>IF(S212&gt;0,RANK(S212,(N212:P212,Q212:AE212)),0)</f>
        <v>4</v>
      </c>
      <c r="AK212" s="2">
        <f t="shared" si="51"/>
        <v>4.0090290917899158E-3</v>
      </c>
      <c r="AL212" s="2">
        <f t="shared" si="51"/>
        <v>1.3761290752904089E-3</v>
      </c>
      <c r="AM212" s="2">
        <f t="shared" si="48"/>
        <v>0</v>
      </c>
      <c r="AN212" s="2">
        <f t="shared" si="49"/>
        <v>3.1559694864440753E-3</v>
      </c>
      <c r="AP212" s="6" t="s">
        <v>3847</v>
      </c>
      <c r="AQ212" s="6" t="s">
        <v>4478</v>
      </c>
      <c r="AR212">
        <v>0</v>
      </c>
      <c r="AT212" s="85" t="s">
        <v>5271</v>
      </c>
      <c r="AU212" s="84" t="s">
        <v>4173</v>
      </c>
      <c r="AV212" s="77" t="str">
        <f t="shared" si="52"/>
        <v>06081</v>
      </c>
      <c r="AX212" s="7" t="s">
        <v>186</v>
      </c>
      <c r="AY212">
        <v>522</v>
      </c>
      <c r="BG212" s="1"/>
    </row>
    <row r="213" spans="1:59" ht="13" hidden="1" customHeight="1" outlineLevel="1">
      <c r="A213" s="6" t="s">
        <v>3849</v>
      </c>
      <c r="B213" s="6" t="s">
        <v>4478</v>
      </c>
      <c r="C213" s="1">
        <f t="shared" si="44"/>
        <v>169861</v>
      </c>
      <c r="D213" s="7">
        <f>IF(N213&gt;0, RANK(N213,(N213:P213,Q213:AE213)),0)</f>
        <v>1</v>
      </c>
      <c r="E213" s="7">
        <f>IF(O213&gt;0,RANK(O213,(N213:P213,Q213:AE213)),0)</f>
        <v>2</v>
      </c>
      <c r="F213" s="7">
        <f>IF(P213&gt;0,RANK(P213,(N213:P213,Q213:AE213)),0)</f>
        <v>5</v>
      </c>
      <c r="G213" s="1">
        <f t="shared" si="41"/>
        <v>13508</v>
      </c>
      <c r="H213" s="2">
        <f t="shared" si="42"/>
        <v>7.9523845968173981E-2</v>
      </c>
      <c r="I213" s="2"/>
      <c r="J213" s="2">
        <f t="shared" si="50"/>
        <v>0.53169356120592715</v>
      </c>
      <c r="K213" s="2">
        <f t="shared" si="50"/>
        <v>0.45216971523775323</v>
      </c>
      <c r="L213" s="2">
        <f t="shared" si="50"/>
        <v>3.7442379357239155E-3</v>
      </c>
      <c r="M213" s="2">
        <f t="shared" si="46"/>
        <v>1.2392485620595705E-2</v>
      </c>
      <c r="N213" s="1">
        <v>90314</v>
      </c>
      <c r="O213" s="1">
        <v>76806</v>
      </c>
      <c r="P213" s="1">
        <v>636</v>
      </c>
      <c r="Q213" s="1">
        <v>885</v>
      </c>
      <c r="R213" s="1">
        <v>272</v>
      </c>
      <c r="S213" s="1">
        <v>676</v>
      </c>
      <c r="W213" s="1">
        <v>0</v>
      </c>
      <c r="Y213" s="1">
        <v>0</v>
      </c>
      <c r="AC213" s="1">
        <v>272</v>
      </c>
      <c r="AG213" s="7">
        <f>IF(Q213&gt;0,RANK(Q213,(N213:P213,Q213:AE213)),0)</f>
        <v>3</v>
      </c>
      <c r="AH213" s="7">
        <f>IF(R213&gt;0,RANK(R213,(N213:P213,Q213:AE213)),0)</f>
        <v>6</v>
      </c>
      <c r="AI213" s="7">
        <f>IF(T213&gt;0,RANK(T213,(N213:P213,Q213:AE213)),0)</f>
        <v>0</v>
      </c>
      <c r="AJ213" s="7">
        <f>IF(S213&gt;0,RANK(S213,(N213:P213,Q213:AE213)),0)</f>
        <v>4</v>
      </c>
      <c r="AK213" s="2">
        <f t="shared" si="51"/>
        <v>5.2101424105592221E-3</v>
      </c>
      <c r="AL213" s="2">
        <f t="shared" si="51"/>
        <v>1.6013093058441902E-3</v>
      </c>
      <c r="AM213" s="2">
        <f t="shared" si="48"/>
        <v>0</v>
      </c>
      <c r="AN213" s="2">
        <f t="shared" si="49"/>
        <v>3.9797245983480608E-3</v>
      </c>
      <c r="AP213" s="6" t="s">
        <v>3849</v>
      </c>
      <c r="AQ213" s="6" t="s">
        <v>4478</v>
      </c>
      <c r="AR213">
        <v>0</v>
      </c>
      <c r="AT213" s="85" t="s">
        <v>5271</v>
      </c>
      <c r="AU213" s="84" t="s">
        <v>4372</v>
      </c>
      <c r="AV213" s="77" t="str">
        <f t="shared" si="52"/>
        <v>06083</v>
      </c>
      <c r="AX213" s="7" t="s">
        <v>186</v>
      </c>
      <c r="AY213">
        <v>355</v>
      </c>
      <c r="BG213" s="1"/>
    </row>
    <row r="214" spans="1:59" ht="13" hidden="1" customHeight="1" outlineLevel="1">
      <c r="A214" s="6" t="s">
        <v>4861</v>
      </c>
      <c r="B214" s="6" t="s">
        <v>4478</v>
      </c>
      <c r="C214" s="1">
        <f t="shared" si="44"/>
        <v>603816</v>
      </c>
      <c r="D214" s="7">
        <f>IF(N214&gt;0, RANK(N214,(N214:P214,Q214:AE214)),0)</f>
        <v>1</v>
      </c>
      <c r="E214" s="7">
        <f>IF(O214&gt;0,RANK(O214,(N214:P214,Q214:AE214)),0)</f>
        <v>2</v>
      </c>
      <c r="F214" s="7">
        <f>IF(P214&gt;0,RANK(P214,(N214:P214,Q214:AE214)),0)</f>
        <v>5</v>
      </c>
      <c r="G214" s="1">
        <f t="shared" si="41"/>
        <v>177006</v>
      </c>
      <c r="H214" s="2">
        <f t="shared" si="42"/>
        <v>0.29314559402201995</v>
      </c>
      <c r="I214" s="2"/>
      <c r="J214" s="2">
        <f t="shared" si="50"/>
        <v>0.63943320481736154</v>
      </c>
      <c r="K214" s="2">
        <f t="shared" si="50"/>
        <v>0.34628761079534165</v>
      </c>
      <c r="L214" s="2">
        <f t="shared" si="50"/>
        <v>1.9724551850232521E-3</v>
      </c>
      <c r="M214" s="2">
        <f t="shared" si="46"/>
        <v>1.2306729202273554E-2</v>
      </c>
      <c r="N214" s="1">
        <v>386100</v>
      </c>
      <c r="O214" s="1">
        <v>209094</v>
      </c>
      <c r="P214" s="1">
        <v>1191</v>
      </c>
      <c r="Q214" s="1">
        <v>3425</v>
      </c>
      <c r="R214" s="1">
        <v>982</v>
      </c>
      <c r="S214" s="1">
        <v>2007</v>
      </c>
      <c r="W214" s="1">
        <v>11</v>
      </c>
      <c r="Y214" s="1">
        <v>0</v>
      </c>
      <c r="AC214" s="1">
        <v>1006</v>
      </c>
      <c r="AG214" s="7">
        <f>IF(Q214&gt;0,RANK(Q214,(N214:P214,Q214:AE214)),0)</f>
        <v>3</v>
      </c>
      <c r="AH214" s="7">
        <f>IF(R214&gt;0,RANK(R214,(N214:P214,Q214:AE214)),0)</f>
        <v>7</v>
      </c>
      <c r="AI214" s="7">
        <f>IF(T214&gt;0,RANK(T214,(N214:P214,Q214:AE214)),0)</f>
        <v>0</v>
      </c>
      <c r="AJ214" s="7">
        <f>IF(S214&gt;0,RANK(S214,(N214:P214,Q214:AE214)),0)</f>
        <v>4</v>
      </c>
      <c r="AK214" s="2">
        <f t="shared" si="51"/>
        <v>5.6722577738913841E-3</v>
      </c>
      <c r="AL214" s="2">
        <f t="shared" si="51"/>
        <v>1.6263232507916319E-3</v>
      </c>
      <c r="AM214" s="2">
        <f t="shared" si="48"/>
        <v>0</v>
      </c>
      <c r="AN214" s="2">
        <f t="shared" si="49"/>
        <v>3.3238602488175205E-3</v>
      </c>
      <c r="AP214" s="6" t="s">
        <v>4861</v>
      </c>
      <c r="AQ214" s="6" t="s">
        <v>4478</v>
      </c>
      <c r="AR214">
        <v>0</v>
      </c>
      <c r="AT214" s="85" t="s">
        <v>5271</v>
      </c>
      <c r="AU214" s="84" t="s">
        <v>5224</v>
      </c>
      <c r="AV214" s="77" t="str">
        <f t="shared" si="52"/>
        <v>06085</v>
      </c>
      <c r="AX214" s="7" t="s">
        <v>186</v>
      </c>
      <c r="AY214">
        <v>1088</v>
      </c>
      <c r="BG214" s="1"/>
    </row>
    <row r="215" spans="1:59" ht="13" hidden="1" customHeight="1" outlineLevel="1">
      <c r="A215" s="6" t="s">
        <v>4554</v>
      </c>
      <c r="B215" s="6" t="s">
        <v>4478</v>
      </c>
      <c r="C215" s="1">
        <f t="shared" si="44"/>
        <v>122084</v>
      </c>
      <c r="D215" s="7">
        <f>IF(N215&gt;0, RANK(N215,(N215:P215,Q215:AE215)),0)</f>
        <v>1</v>
      </c>
      <c r="E215" s="7">
        <f>IF(O215&gt;0,RANK(O215,(N215:P215,Q215:AE215)),0)</f>
        <v>2</v>
      </c>
      <c r="F215" s="7">
        <f>IF(P215&gt;0,RANK(P215,(N215:P215,Q215:AE215)),0)</f>
        <v>6</v>
      </c>
      <c r="G215" s="1">
        <f t="shared" si="41"/>
        <v>58748</v>
      </c>
      <c r="H215" s="2">
        <f t="shared" si="42"/>
        <v>0.48120965892336426</v>
      </c>
      <c r="I215" s="2"/>
      <c r="J215" s="2">
        <f t="shared" si="50"/>
        <v>0.72984174830444615</v>
      </c>
      <c r="K215" s="2">
        <f t="shared" si="50"/>
        <v>0.24863208938108189</v>
      </c>
      <c r="L215" s="2">
        <f t="shared" si="50"/>
        <v>2.8504963795419548E-3</v>
      </c>
      <c r="M215" s="2">
        <f t="shared" si="46"/>
        <v>1.8675665934930009E-2</v>
      </c>
      <c r="N215" s="1">
        <v>89102</v>
      </c>
      <c r="O215" s="1">
        <v>30354</v>
      </c>
      <c r="P215" s="1">
        <v>348</v>
      </c>
      <c r="Q215" s="1">
        <v>764</v>
      </c>
      <c r="R215" s="1">
        <v>327</v>
      </c>
      <c r="S215" s="1">
        <v>782</v>
      </c>
      <c r="W215" s="1">
        <v>2</v>
      </c>
      <c r="Y215" s="1">
        <v>1</v>
      </c>
      <c r="AC215" s="1">
        <v>404</v>
      </c>
      <c r="AG215" s="7">
        <f>IF(Q215&gt;0,RANK(Q215,(N215:P215,Q215:AE215)),0)</f>
        <v>4</v>
      </c>
      <c r="AH215" s="7">
        <f>IF(R215&gt;0,RANK(R215,(N215:P215,Q215:AE215)),0)</f>
        <v>7</v>
      </c>
      <c r="AI215" s="7">
        <f>IF(T215&gt;0,RANK(T215,(N215:P215,Q215:AE215)),0)</f>
        <v>0</v>
      </c>
      <c r="AJ215" s="7">
        <f>IF(S215&gt;0,RANK(S215,(N215:P215,Q215:AE215)),0)</f>
        <v>3</v>
      </c>
      <c r="AK215" s="2">
        <f t="shared" si="51"/>
        <v>6.2579863045116478E-3</v>
      </c>
      <c r="AL215" s="2">
        <f t="shared" si="51"/>
        <v>2.6784836669833884E-3</v>
      </c>
      <c r="AM215" s="2">
        <f t="shared" si="48"/>
        <v>0</v>
      </c>
      <c r="AN215" s="2">
        <f t="shared" si="49"/>
        <v>6.4054257724189901E-3</v>
      </c>
      <c r="AP215" s="6" t="s">
        <v>4554</v>
      </c>
      <c r="AQ215" s="6" t="s">
        <v>4478</v>
      </c>
      <c r="AR215">
        <v>0</v>
      </c>
      <c r="AT215" s="85" t="s">
        <v>5271</v>
      </c>
      <c r="AU215" s="84" t="s">
        <v>4374</v>
      </c>
      <c r="AV215" s="77" t="str">
        <f t="shared" si="52"/>
        <v>06087</v>
      </c>
      <c r="AX215" s="7" t="s">
        <v>186</v>
      </c>
      <c r="AY215">
        <v>279</v>
      </c>
      <c r="BG215" s="1"/>
    </row>
    <row r="216" spans="1:59" ht="13" hidden="1" customHeight="1" outlineLevel="1">
      <c r="A216" s="6" t="s">
        <v>4493</v>
      </c>
      <c r="B216" s="6" t="s">
        <v>4478</v>
      </c>
      <c r="C216" s="1">
        <f t="shared" si="44"/>
        <v>77731</v>
      </c>
      <c r="D216" s="7">
        <f>IF(N216&gt;0, RANK(N216,(N216:P216,Q216:AE216)),0)</f>
        <v>2</v>
      </c>
      <c r="E216" s="7">
        <f>IF(O216&gt;0,RANK(O216,(N216:P216,Q216:AE216)),0)</f>
        <v>1</v>
      </c>
      <c r="F216" s="7">
        <f>IF(P216&gt;0,RANK(P216,(N216:P216,Q216:AE216)),0)</f>
        <v>7</v>
      </c>
      <c r="G216" s="1">
        <f t="shared" si="41"/>
        <v>27910</v>
      </c>
      <c r="H216" s="2">
        <f t="shared" si="42"/>
        <v>0.35905880536722801</v>
      </c>
      <c r="I216" s="2"/>
      <c r="J216" s="2">
        <f t="shared" si="50"/>
        <v>0.31311831830286502</v>
      </c>
      <c r="K216" s="2">
        <f t="shared" si="50"/>
        <v>0.67217712367009297</v>
      </c>
      <c r="L216" s="2">
        <f t="shared" si="50"/>
        <v>2.0197861856916803E-3</v>
      </c>
      <c r="M216" s="2">
        <f t="shared" si="46"/>
        <v>1.268477184135039E-2</v>
      </c>
      <c r="N216" s="1">
        <v>24339</v>
      </c>
      <c r="O216" s="1">
        <v>52249</v>
      </c>
      <c r="P216" s="1">
        <v>157</v>
      </c>
      <c r="Q216" s="1">
        <v>290</v>
      </c>
      <c r="R216" s="1">
        <v>264</v>
      </c>
      <c r="S216" s="1">
        <v>185</v>
      </c>
      <c r="W216" s="1">
        <v>3</v>
      </c>
      <c r="Y216" s="1">
        <v>0</v>
      </c>
      <c r="AC216" s="1">
        <v>244</v>
      </c>
      <c r="AG216" s="7">
        <f>IF(Q216&gt;0,RANK(Q216,(N216:P216,Q216:AE216)),0)</f>
        <v>3</v>
      </c>
      <c r="AH216" s="7">
        <f>IF(R216&gt;0,RANK(R216,(N216:P216,Q216:AE216)),0)</f>
        <v>4</v>
      </c>
      <c r="AI216" s="7">
        <f>IF(T216&gt;0,RANK(T216,(N216:P216,Q216:AE216)),0)</f>
        <v>0</v>
      </c>
      <c r="AJ216" s="7">
        <f>IF(S216&gt;0,RANK(S216,(N216:P216,Q216:AE216)),0)</f>
        <v>6</v>
      </c>
      <c r="AK216" s="2">
        <f t="shared" si="51"/>
        <v>3.73081524745597E-3</v>
      </c>
      <c r="AL216" s="2">
        <f t="shared" si="51"/>
        <v>3.3963283632012968E-3</v>
      </c>
      <c r="AM216" s="2">
        <f t="shared" si="48"/>
        <v>0</v>
      </c>
      <c r="AN216" s="2">
        <f t="shared" si="49"/>
        <v>2.3800028302736359E-3</v>
      </c>
      <c r="AP216" s="6" t="s">
        <v>4493</v>
      </c>
      <c r="AQ216" s="6" t="s">
        <v>4478</v>
      </c>
      <c r="AR216">
        <v>2</v>
      </c>
      <c r="AT216" s="85" t="s">
        <v>5271</v>
      </c>
      <c r="AU216" s="84" t="s">
        <v>4375</v>
      </c>
      <c r="AV216" s="77" t="str">
        <f t="shared" si="52"/>
        <v>06089</v>
      </c>
      <c r="AX216" s="7" t="s">
        <v>186</v>
      </c>
      <c r="AY216">
        <v>133</v>
      </c>
      <c r="BG216" s="1"/>
    </row>
    <row r="217" spans="1:59" ht="13" hidden="1" customHeight="1" outlineLevel="1">
      <c r="A217" s="6" t="s">
        <v>2879</v>
      </c>
      <c r="B217" s="6" t="s">
        <v>4478</v>
      </c>
      <c r="C217" s="1">
        <f t="shared" si="44"/>
        <v>1948</v>
      </c>
      <c r="D217" s="7">
        <f>IF(N217&gt;0, RANK(N217,(N217:P217,Q217:AE217)),0)</f>
        <v>2</v>
      </c>
      <c r="E217" s="7">
        <f>IF(O217&gt;0,RANK(O217,(N217:P217,Q217:AE217)),0)</f>
        <v>1</v>
      </c>
      <c r="F217" s="7">
        <f>IF(P217&gt;0,RANK(P217,(N217:P217,Q217:AE217)),0)</f>
        <v>7</v>
      </c>
      <c r="G217" s="1">
        <f t="shared" si="41"/>
        <v>603</v>
      </c>
      <c r="H217" s="2">
        <f t="shared" si="42"/>
        <v>0.3095482546201232</v>
      </c>
      <c r="I217" s="2"/>
      <c r="J217" s="2">
        <f t="shared" si="50"/>
        <v>0.33162217659137577</v>
      </c>
      <c r="K217" s="2">
        <f t="shared" si="50"/>
        <v>0.64117043121149897</v>
      </c>
      <c r="L217" s="2">
        <f t="shared" si="50"/>
        <v>1.540041067761807E-3</v>
      </c>
      <c r="M217" s="2">
        <f t="shared" si="46"/>
        <v>2.5667351129363396E-2</v>
      </c>
      <c r="N217" s="1">
        <v>646</v>
      </c>
      <c r="O217" s="1">
        <v>1249</v>
      </c>
      <c r="P217" s="1">
        <v>3</v>
      </c>
      <c r="Q217" s="1">
        <v>17</v>
      </c>
      <c r="R217" s="1">
        <v>16</v>
      </c>
      <c r="S217" s="1">
        <v>10</v>
      </c>
      <c r="W217" s="1">
        <v>0</v>
      </c>
      <c r="Y217" s="1">
        <v>0</v>
      </c>
      <c r="AC217" s="1">
        <v>7</v>
      </c>
      <c r="AG217" s="7">
        <f>IF(Q217&gt;0,RANK(Q217,(N217:P217,Q217:AE217)),0)</f>
        <v>3</v>
      </c>
      <c r="AH217" s="7">
        <f>IF(R217&gt;0,RANK(R217,(N217:P217,Q217:AE217)),0)</f>
        <v>4</v>
      </c>
      <c r="AI217" s="7">
        <f>IF(T217&gt;0,RANK(T217,(N217:P217,Q217:AE217)),0)</f>
        <v>0</v>
      </c>
      <c r="AJ217" s="7">
        <f>IF(S217&gt;0,RANK(S217,(N217:P217,Q217:AE217)),0)</f>
        <v>5</v>
      </c>
      <c r="AK217" s="2">
        <f t="shared" si="51"/>
        <v>8.7268993839835721E-3</v>
      </c>
      <c r="AL217" s="2">
        <f t="shared" si="51"/>
        <v>8.2135523613963042E-3</v>
      </c>
      <c r="AM217" s="2">
        <f t="shared" si="48"/>
        <v>0</v>
      </c>
      <c r="AN217" s="2">
        <f t="shared" si="49"/>
        <v>5.1334702258726897E-3</v>
      </c>
      <c r="AP217" s="6" t="s">
        <v>2879</v>
      </c>
      <c r="AQ217" s="6" t="s">
        <v>4478</v>
      </c>
      <c r="AR217">
        <v>4</v>
      </c>
      <c r="AT217" s="85" t="s">
        <v>5271</v>
      </c>
      <c r="AU217" s="84" t="s">
        <v>4376</v>
      </c>
      <c r="AV217" s="77" t="str">
        <f t="shared" si="52"/>
        <v>06091</v>
      </c>
      <c r="AX217" s="7" t="s">
        <v>186</v>
      </c>
      <c r="AY217">
        <v>22</v>
      </c>
      <c r="BG217" s="1"/>
    </row>
    <row r="218" spans="1:59" ht="13" hidden="1" customHeight="1" outlineLevel="1">
      <c r="A218" s="6" t="s">
        <v>3205</v>
      </c>
      <c r="B218" s="6" t="s">
        <v>4478</v>
      </c>
      <c r="C218" s="1">
        <f t="shared" si="44"/>
        <v>20899</v>
      </c>
      <c r="D218" s="7">
        <f>IF(N218&gt;0, RANK(N218,(N218:P218,Q218:AE218)),0)</f>
        <v>2</v>
      </c>
      <c r="E218" s="7">
        <f>IF(O218&gt;0,RANK(O218,(N218:P218,Q218:AE218)),0)</f>
        <v>1</v>
      </c>
      <c r="F218" s="7">
        <f>IF(P218&gt;0,RANK(P218,(N218:P218,Q218:AE218)),0)</f>
        <v>7</v>
      </c>
      <c r="G218" s="1">
        <f t="shared" si="41"/>
        <v>4793</v>
      </c>
      <c r="H218" s="2">
        <f t="shared" si="42"/>
        <v>0.22934111679984689</v>
      </c>
      <c r="I218" s="2"/>
      <c r="J218" s="2">
        <f t="shared" si="50"/>
        <v>0.37705153356619936</v>
      </c>
      <c r="K218" s="2">
        <f t="shared" si="50"/>
        <v>0.60639265036604617</v>
      </c>
      <c r="L218" s="2">
        <f t="shared" si="50"/>
        <v>1.7225704579166467E-3</v>
      </c>
      <c r="M218" s="2">
        <f t="shared" si="46"/>
        <v>1.4833245609837823E-2</v>
      </c>
      <c r="N218" s="1">
        <v>7880</v>
      </c>
      <c r="O218" s="1">
        <v>12673</v>
      </c>
      <c r="P218" s="1">
        <v>36</v>
      </c>
      <c r="Q218" s="1">
        <v>121</v>
      </c>
      <c r="R218" s="1">
        <v>71</v>
      </c>
      <c r="S218" s="1">
        <v>58</v>
      </c>
      <c r="W218" s="1">
        <v>0</v>
      </c>
      <c r="Y218" s="1">
        <v>0</v>
      </c>
      <c r="AC218" s="1">
        <v>60</v>
      </c>
      <c r="AG218" s="7">
        <f>IF(Q218&gt;0,RANK(Q218,(N218:P218,Q218:AE218)),0)</f>
        <v>3</v>
      </c>
      <c r="AH218" s="7">
        <f>IF(R218&gt;0,RANK(R218,(N218:P218,Q218:AE218)),0)</f>
        <v>4</v>
      </c>
      <c r="AI218" s="7">
        <f>IF(T218&gt;0,RANK(T218,(N218:P218,Q218:AE218)),0)</f>
        <v>0</v>
      </c>
      <c r="AJ218" s="7">
        <f>IF(S218&gt;0,RANK(S218,(N218:P218,Q218:AE218)),0)</f>
        <v>6</v>
      </c>
      <c r="AK218" s="2">
        <f t="shared" si="51"/>
        <v>5.7897507057753962E-3</v>
      </c>
      <c r="AL218" s="2">
        <f t="shared" si="51"/>
        <v>3.3972917364467198E-3</v>
      </c>
      <c r="AM218" s="2">
        <f t="shared" si="48"/>
        <v>0</v>
      </c>
      <c r="AN218" s="2">
        <f t="shared" si="49"/>
        <v>2.775252404421264E-3</v>
      </c>
      <c r="AP218" s="6" t="s">
        <v>3205</v>
      </c>
      <c r="AQ218" s="6" t="s">
        <v>4478</v>
      </c>
      <c r="AR218">
        <v>2</v>
      </c>
      <c r="AT218" s="85" t="s">
        <v>5271</v>
      </c>
      <c r="AU218" s="84" t="s">
        <v>4600</v>
      </c>
      <c r="AV218" s="77" t="str">
        <f t="shared" si="52"/>
        <v>06093</v>
      </c>
      <c r="AX218" s="7" t="s">
        <v>186</v>
      </c>
      <c r="AY218">
        <v>86</v>
      </c>
      <c r="BG218" s="1"/>
    </row>
    <row r="219" spans="1:59" ht="13" hidden="1" customHeight="1" outlineLevel="1">
      <c r="A219" s="6" t="s">
        <v>3934</v>
      </c>
      <c r="B219" s="6" t="s">
        <v>4478</v>
      </c>
      <c r="C219" s="1">
        <f t="shared" si="44"/>
        <v>148837</v>
      </c>
      <c r="D219" s="7">
        <f>IF(N219&gt;0, RANK(N219,(N219:P219,Q219:AE219)),0)</f>
        <v>1</v>
      </c>
      <c r="E219" s="7">
        <f>IF(O219&gt;0,RANK(O219,(N219:P219,Q219:AE219)),0)</f>
        <v>2</v>
      </c>
      <c r="F219" s="7">
        <f>IF(P219&gt;0,RANK(P219,(N219:P219,Q219:AE219)),0)</f>
        <v>7</v>
      </c>
      <c r="G219" s="1">
        <f t="shared" si="41"/>
        <v>22795</v>
      </c>
      <c r="H219" s="2">
        <f t="shared" si="42"/>
        <v>0.15315412162298353</v>
      </c>
      <c r="I219" s="2"/>
      <c r="J219" s="2">
        <f t="shared" si="50"/>
        <v>0.57173955400874787</v>
      </c>
      <c r="K219" s="2">
        <f t="shared" si="50"/>
        <v>0.41858543238576429</v>
      </c>
      <c r="L219" s="2">
        <f t="shared" si="50"/>
        <v>6.1140710979124815E-4</v>
      </c>
      <c r="M219" s="2">
        <f t="shared" si="46"/>
        <v>9.063606495696588E-3</v>
      </c>
      <c r="N219" s="1">
        <v>85096</v>
      </c>
      <c r="O219" s="1">
        <v>62301</v>
      </c>
      <c r="P219" s="1">
        <v>91</v>
      </c>
      <c r="Q219" s="1">
        <v>429</v>
      </c>
      <c r="R219" s="1">
        <v>285</v>
      </c>
      <c r="S219" s="1">
        <v>327</v>
      </c>
      <c r="W219" s="1">
        <v>0</v>
      </c>
      <c r="Y219" s="1">
        <v>0</v>
      </c>
      <c r="AC219" s="1">
        <v>308</v>
      </c>
      <c r="AG219" s="7">
        <f>IF(Q219&gt;0,RANK(Q219,(N219:P219,Q219:AE219)),0)</f>
        <v>3</v>
      </c>
      <c r="AH219" s="7">
        <f>IF(R219&gt;0,RANK(R219,(N219:P219,Q219:AE219)),0)</f>
        <v>6</v>
      </c>
      <c r="AI219" s="7">
        <f>IF(T219&gt;0,RANK(T219,(N219:P219,Q219:AE219)),0)</f>
        <v>0</v>
      </c>
      <c r="AJ219" s="7">
        <f>IF(S219&gt;0,RANK(S219,(N219:P219,Q219:AE219)),0)</f>
        <v>4</v>
      </c>
      <c r="AK219" s="2">
        <f t="shared" si="51"/>
        <v>2.8823478033015984E-3</v>
      </c>
      <c r="AL219" s="2">
        <f t="shared" si="51"/>
        <v>1.9148464427528101E-3</v>
      </c>
      <c r="AM219" s="2">
        <f t="shared" si="48"/>
        <v>0</v>
      </c>
      <c r="AN219" s="2">
        <f t="shared" si="49"/>
        <v>2.1970343395795399E-3</v>
      </c>
      <c r="AP219" s="6" t="s">
        <v>3934</v>
      </c>
      <c r="AQ219" s="6" t="s">
        <v>4478</v>
      </c>
      <c r="AR219">
        <v>0</v>
      </c>
      <c r="AT219" s="85" t="s">
        <v>5271</v>
      </c>
      <c r="AU219" s="84" t="s">
        <v>4202</v>
      </c>
      <c r="AV219" s="77" t="str">
        <f t="shared" si="52"/>
        <v>06095</v>
      </c>
      <c r="AX219" s="7" t="s">
        <v>186</v>
      </c>
      <c r="AY219">
        <v>295</v>
      </c>
      <c r="BG219" s="1"/>
    </row>
    <row r="220" spans="1:59" ht="13" hidden="1" customHeight="1" outlineLevel="1">
      <c r="A220" s="6" t="s">
        <v>3935</v>
      </c>
      <c r="B220" s="6" t="s">
        <v>4478</v>
      </c>
      <c r="C220" s="1">
        <f t="shared" si="44"/>
        <v>220690</v>
      </c>
      <c r="D220" s="7">
        <f>IF(N220&gt;0, RANK(N220,(N220:P220,Q220:AE220)),0)</f>
        <v>1</v>
      </c>
      <c r="E220" s="7">
        <f>IF(O220&gt;0,RANK(O220,(N220:P220,Q220:AE220)),0)</f>
        <v>2</v>
      </c>
      <c r="F220" s="7">
        <f>IF(P220&gt;0,RANK(P220,(N220:P220,Q220:AE220)),0)</f>
        <v>6</v>
      </c>
      <c r="G220" s="1">
        <f t="shared" si="41"/>
        <v>80057</v>
      </c>
      <c r="H220" s="2">
        <f t="shared" si="42"/>
        <v>0.36275771444107119</v>
      </c>
      <c r="I220" s="2"/>
      <c r="J220" s="2">
        <f t="shared" si="50"/>
        <v>0.67180660655217728</v>
      </c>
      <c r="K220" s="2">
        <f t="shared" si="50"/>
        <v>0.30904889211110609</v>
      </c>
      <c r="L220" s="2">
        <f t="shared" si="50"/>
        <v>2.7776519099188906E-3</v>
      </c>
      <c r="M220" s="2">
        <f t="shared" si="46"/>
        <v>1.6366849426797746E-2</v>
      </c>
      <c r="N220" s="1">
        <v>148261</v>
      </c>
      <c r="O220" s="1">
        <v>68204</v>
      </c>
      <c r="P220" s="1">
        <v>613</v>
      </c>
      <c r="Q220" s="1">
        <v>1246</v>
      </c>
      <c r="R220" s="1">
        <v>569</v>
      </c>
      <c r="S220" s="1">
        <v>1133</v>
      </c>
      <c r="W220" s="1">
        <v>0</v>
      </c>
      <c r="Y220" s="1">
        <v>0</v>
      </c>
      <c r="AC220" s="1">
        <v>664</v>
      </c>
      <c r="AG220" s="7">
        <f>IF(Q220&gt;0,RANK(Q220,(N220:P220,Q220:AE220)),0)</f>
        <v>3</v>
      </c>
      <c r="AH220" s="7">
        <f>IF(R220&gt;0,RANK(R220,(N220:P220,Q220:AE220)),0)</f>
        <v>7</v>
      </c>
      <c r="AI220" s="7">
        <f>IF(T220&gt;0,RANK(T220,(N220:P220,Q220:AE220)),0)</f>
        <v>0</v>
      </c>
      <c r="AJ220" s="7">
        <f>IF(S220&gt;0,RANK(S220,(N220:P220,Q220:AE220)),0)</f>
        <v>4</v>
      </c>
      <c r="AK220" s="2">
        <f t="shared" si="51"/>
        <v>5.6459286782364407E-3</v>
      </c>
      <c r="AL220" s="2">
        <f t="shared" si="51"/>
        <v>2.5782772214418413E-3</v>
      </c>
      <c r="AM220" s="2">
        <f t="shared" si="48"/>
        <v>0</v>
      </c>
      <c r="AN220" s="2">
        <f t="shared" si="49"/>
        <v>5.133898228284018E-3</v>
      </c>
      <c r="AP220" s="6" t="s">
        <v>3935</v>
      </c>
      <c r="AQ220" s="6" t="s">
        <v>4478</v>
      </c>
      <c r="AR220">
        <v>0</v>
      </c>
      <c r="AT220" s="85" t="s">
        <v>5271</v>
      </c>
      <c r="AU220" s="84" t="s">
        <v>4529</v>
      </c>
      <c r="AV220" s="77" t="str">
        <f t="shared" si="52"/>
        <v>06097</v>
      </c>
      <c r="AX220" s="7" t="s">
        <v>186</v>
      </c>
      <c r="AY220">
        <v>494</v>
      </c>
      <c r="BG220" s="1"/>
    </row>
    <row r="221" spans="1:59" ht="13" hidden="1" customHeight="1" outlineLevel="1">
      <c r="A221" s="6" t="s">
        <v>3211</v>
      </c>
      <c r="B221" s="6" t="s">
        <v>4478</v>
      </c>
      <c r="C221" s="1">
        <f t="shared" si="44"/>
        <v>145624</v>
      </c>
      <c r="D221" s="7">
        <f>IF(N221&gt;0, RANK(N221,(N221:P221,Q221:AE221)),0)</f>
        <v>2</v>
      </c>
      <c r="E221" s="7">
        <f>IF(O221&gt;0,RANK(O221,(N221:P221,Q221:AE221)),0)</f>
        <v>1</v>
      </c>
      <c r="F221" s="7">
        <f>IF(P221&gt;0,RANK(P221,(N221:P221,Q221:AE221)),0)</f>
        <v>7</v>
      </c>
      <c r="G221" s="1">
        <f t="shared" si="41"/>
        <v>26578</v>
      </c>
      <c r="H221" s="2">
        <f t="shared" si="42"/>
        <v>0.182511124539911</v>
      </c>
      <c r="I221" s="2"/>
      <c r="J221" s="2">
        <f t="shared" si="50"/>
        <v>0.40397873976817006</v>
      </c>
      <c r="K221" s="2">
        <f t="shared" si="50"/>
        <v>0.58648986430808103</v>
      </c>
      <c r="L221" s="2">
        <f t="shared" si="50"/>
        <v>7.5536999395704003E-4</v>
      </c>
      <c r="M221" s="2">
        <f t="shared" si="46"/>
        <v>8.7760259297919238E-3</v>
      </c>
      <c r="N221" s="1">
        <v>58829</v>
      </c>
      <c r="O221" s="1">
        <v>85407</v>
      </c>
      <c r="P221" s="1">
        <v>110</v>
      </c>
      <c r="Q221" s="1">
        <v>333</v>
      </c>
      <c r="R221" s="1">
        <v>342</v>
      </c>
      <c r="S221" s="1">
        <v>294</v>
      </c>
      <c r="W221" s="1">
        <v>0</v>
      </c>
      <c r="Y221" s="1">
        <v>0</v>
      </c>
      <c r="AC221" s="1">
        <v>309</v>
      </c>
      <c r="AG221" s="7">
        <f>IF(Q221&gt;0,RANK(Q221,(N221:P221,Q221:AE221)),0)</f>
        <v>4</v>
      </c>
      <c r="AH221" s="7">
        <f>IF(R221&gt;0,RANK(R221,(N221:P221,Q221:AE221)),0)</f>
        <v>3</v>
      </c>
      <c r="AI221" s="7">
        <f>IF(T221&gt;0,RANK(T221,(N221:P221,Q221:AE221)),0)</f>
        <v>0</v>
      </c>
      <c r="AJ221" s="7">
        <f>IF(S221&gt;0,RANK(S221,(N221:P221,Q221:AE221)),0)</f>
        <v>6</v>
      </c>
      <c r="AK221" s="2">
        <f t="shared" si="51"/>
        <v>2.2867109817063121E-3</v>
      </c>
      <c r="AL221" s="2">
        <f t="shared" si="51"/>
        <v>2.3485139812118882E-3</v>
      </c>
      <c r="AM221" s="2">
        <f t="shared" si="48"/>
        <v>0</v>
      </c>
      <c r="AN221" s="2">
        <f t="shared" si="49"/>
        <v>2.0188979838488162E-3</v>
      </c>
      <c r="AP221" s="6" t="s">
        <v>3211</v>
      </c>
      <c r="AQ221" s="6" t="s">
        <v>4478</v>
      </c>
      <c r="AR221">
        <v>0</v>
      </c>
      <c r="AT221" s="85" t="s">
        <v>5271</v>
      </c>
      <c r="AU221" s="84" t="s">
        <v>4530</v>
      </c>
      <c r="AV221" s="77" t="str">
        <f t="shared" si="52"/>
        <v>06099</v>
      </c>
      <c r="AX221" s="7" t="s">
        <v>186</v>
      </c>
      <c r="AY221">
        <v>333</v>
      </c>
      <c r="BG221" s="1"/>
    </row>
    <row r="222" spans="1:59" ht="13" hidden="1" customHeight="1" outlineLevel="1">
      <c r="A222" s="6" t="s">
        <v>4504</v>
      </c>
      <c r="B222" s="6" t="s">
        <v>4478</v>
      </c>
      <c r="C222" s="1">
        <f t="shared" si="44"/>
        <v>30145</v>
      </c>
      <c r="D222" s="7">
        <f>IF(N222&gt;0, RANK(N222,(N222:P222,Q222:AE222)),0)</f>
        <v>2</v>
      </c>
      <c r="E222" s="7">
        <f>IF(O222&gt;0,RANK(O222,(N222:P222,Q222:AE222)),0)</f>
        <v>1</v>
      </c>
      <c r="F222" s="7">
        <f>IF(P222&gt;0,RANK(P222,(N222:P222,Q222:AE222)),0)</f>
        <v>0</v>
      </c>
      <c r="G222" s="1">
        <f t="shared" si="41"/>
        <v>10652</v>
      </c>
      <c r="H222" s="2">
        <f t="shared" si="42"/>
        <v>0.35335876596450488</v>
      </c>
      <c r="I222" s="2"/>
      <c r="J222" s="2">
        <f t="shared" si="50"/>
        <v>0.31852711892519492</v>
      </c>
      <c r="K222" s="2">
        <f t="shared" si="50"/>
        <v>0.6718858848896998</v>
      </c>
      <c r="L222" s="2">
        <f t="shared" si="50"/>
        <v>0</v>
      </c>
      <c r="M222" s="2">
        <f t="shared" si="46"/>
        <v>9.5869961851052787E-3</v>
      </c>
      <c r="N222" s="1">
        <v>9602</v>
      </c>
      <c r="O222" s="1">
        <v>20254</v>
      </c>
      <c r="P222" s="1">
        <v>0</v>
      </c>
      <c r="Q222" s="1">
        <v>86</v>
      </c>
      <c r="R222" s="1">
        <v>83</v>
      </c>
      <c r="S222" s="1">
        <v>64</v>
      </c>
      <c r="W222" s="1">
        <v>0</v>
      </c>
      <c r="Y222" s="1">
        <v>0</v>
      </c>
      <c r="AC222" s="1">
        <v>56</v>
      </c>
      <c r="AG222" s="7">
        <f>IF(Q222&gt;0,RANK(Q222,(N222:P222,Q222:AE222)),0)</f>
        <v>3</v>
      </c>
      <c r="AH222" s="7">
        <f>IF(R222&gt;0,RANK(R222,(N222:P222,Q222:AE222)),0)</f>
        <v>4</v>
      </c>
      <c r="AI222" s="7">
        <f>IF(T222&gt;0,RANK(T222,(N222:P222,Q222:AE222)),0)</f>
        <v>0</v>
      </c>
      <c r="AJ222" s="7">
        <f>IF(S222&gt;0,RANK(S222,(N222:P222,Q222:AE222)),0)</f>
        <v>5</v>
      </c>
      <c r="AK222" s="2">
        <f t="shared" si="51"/>
        <v>2.8528777575053906E-3</v>
      </c>
      <c r="AL222" s="2">
        <f t="shared" si="51"/>
        <v>2.753358765964505E-3</v>
      </c>
      <c r="AM222" s="2">
        <f t="shared" si="48"/>
        <v>0</v>
      </c>
      <c r="AN222" s="2">
        <f t="shared" si="49"/>
        <v>2.1230718195388953E-3</v>
      </c>
      <c r="AP222" s="6" t="s">
        <v>4504</v>
      </c>
      <c r="AQ222" s="6" t="s">
        <v>4478</v>
      </c>
      <c r="AR222">
        <v>2</v>
      </c>
      <c r="AT222" s="85" t="s">
        <v>5271</v>
      </c>
      <c r="AU222" s="84" t="s">
        <v>4531</v>
      </c>
      <c r="AV222" s="77" t="str">
        <f t="shared" si="52"/>
        <v>06101</v>
      </c>
      <c r="AX222" s="7" t="s">
        <v>186</v>
      </c>
      <c r="AY222">
        <v>101</v>
      </c>
      <c r="BG222" s="1"/>
    </row>
    <row r="223" spans="1:59" ht="13" hidden="1" customHeight="1" outlineLevel="1">
      <c r="A223" s="6" t="s">
        <v>3298</v>
      </c>
      <c r="B223" s="6" t="s">
        <v>4478</v>
      </c>
      <c r="C223" s="1">
        <f t="shared" si="44"/>
        <v>23444</v>
      </c>
      <c r="D223" s="7">
        <f>IF(N223&gt;0, RANK(N223,(N223:P223,Q223:AE223)),0)</f>
        <v>2</v>
      </c>
      <c r="E223" s="7">
        <f>IF(O223&gt;0,RANK(O223,(N223:P223,Q223:AE223)),0)</f>
        <v>1</v>
      </c>
      <c r="F223" s="7">
        <f>IF(P223&gt;0,RANK(P223,(N223:P223,Q223:AE223)),0)</f>
        <v>7</v>
      </c>
      <c r="G223" s="1">
        <f t="shared" si="41"/>
        <v>8068</v>
      </c>
      <c r="H223" s="2">
        <f t="shared" si="42"/>
        <v>0.344139225388159</v>
      </c>
      <c r="I223" s="2"/>
      <c r="J223" s="2">
        <f t="shared" si="50"/>
        <v>0.32008189728715236</v>
      </c>
      <c r="K223" s="2">
        <f t="shared" si="50"/>
        <v>0.66422112267531142</v>
      </c>
      <c r="L223" s="2">
        <f t="shared" si="50"/>
        <v>1.6208838082238527E-3</v>
      </c>
      <c r="M223" s="2">
        <f t="shared" si="46"/>
        <v>1.4076096229312315E-2</v>
      </c>
      <c r="N223" s="1">
        <v>7504</v>
      </c>
      <c r="O223" s="1">
        <v>15572</v>
      </c>
      <c r="P223" s="1">
        <v>38</v>
      </c>
      <c r="Q223" s="1">
        <v>96</v>
      </c>
      <c r="R223" s="1">
        <v>105</v>
      </c>
      <c r="S223" s="1">
        <v>66</v>
      </c>
      <c r="W223" s="1">
        <v>1</v>
      </c>
      <c r="Y223" s="1">
        <v>0</v>
      </c>
      <c r="AC223" s="1">
        <v>62</v>
      </c>
      <c r="AG223" s="7">
        <f>IF(Q223&gt;0,RANK(Q223,(N223:P223,Q223:AE223)),0)</f>
        <v>4</v>
      </c>
      <c r="AH223" s="7">
        <f>IF(R223&gt;0,RANK(R223,(N223:P223,Q223:AE223)),0)</f>
        <v>3</v>
      </c>
      <c r="AI223" s="7">
        <f>IF(T223&gt;0,RANK(T223,(N223:P223,Q223:AE223)),0)</f>
        <v>0</v>
      </c>
      <c r="AJ223" s="7">
        <f>IF(S223&gt;0,RANK(S223,(N223:P223,Q223:AE223)),0)</f>
        <v>5</v>
      </c>
      <c r="AK223" s="2">
        <f t="shared" si="51"/>
        <v>4.094864357618154E-3</v>
      </c>
      <c r="AL223" s="2">
        <f t="shared" si="51"/>
        <v>4.4787578911448557E-3</v>
      </c>
      <c r="AM223" s="2">
        <f t="shared" si="48"/>
        <v>0</v>
      </c>
      <c r="AN223" s="2">
        <f t="shared" si="49"/>
        <v>2.8152192458624809E-3</v>
      </c>
      <c r="AP223" s="6" t="s">
        <v>3298</v>
      </c>
      <c r="AQ223" s="6" t="s">
        <v>4478</v>
      </c>
      <c r="AR223">
        <v>2</v>
      </c>
      <c r="AT223" s="85" t="s">
        <v>5271</v>
      </c>
      <c r="AU223" s="84" t="s">
        <v>4532</v>
      </c>
      <c r="AV223" s="77" t="str">
        <f t="shared" si="52"/>
        <v>06103</v>
      </c>
      <c r="AX223" s="7" t="s">
        <v>186</v>
      </c>
      <c r="AY223">
        <v>47</v>
      </c>
      <c r="BG223" s="1"/>
    </row>
    <row r="224" spans="1:59" ht="13" hidden="1" customHeight="1" outlineLevel="1">
      <c r="A224" s="6" t="s">
        <v>3609</v>
      </c>
      <c r="B224" s="6" t="s">
        <v>4478</v>
      </c>
      <c r="C224" s="1">
        <f t="shared" si="44"/>
        <v>6513</v>
      </c>
      <c r="D224" s="7">
        <f>IF(N224&gt;0, RANK(N224,(N224:P224,Q224:AE224)),0)</f>
        <v>2</v>
      </c>
      <c r="E224" s="7">
        <f>IF(O224&gt;0,RANK(O224,(N224:P224,Q224:AE224)),0)</f>
        <v>1</v>
      </c>
      <c r="F224" s="7">
        <f>IF(P224&gt;0,RANK(P224,(N224:P224,Q224:AE224)),0)</f>
        <v>6</v>
      </c>
      <c r="G224" s="1">
        <f t="shared" si="41"/>
        <v>778</v>
      </c>
      <c r="H224" s="2">
        <f t="shared" si="42"/>
        <v>0.11945340089052664</v>
      </c>
      <c r="I224" s="2"/>
      <c r="J224" s="2">
        <f t="shared" si="50"/>
        <v>0.42714570858283435</v>
      </c>
      <c r="K224" s="2">
        <f t="shared" si="50"/>
        <v>0.54659910947336099</v>
      </c>
      <c r="L224" s="2">
        <f t="shared" si="50"/>
        <v>5.2203285736219865E-3</v>
      </c>
      <c r="M224" s="2">
        <f t="shared" si="46"/>
        <v>2.1034853370182731E-2</v>
      </c>
      <c r="N224" s="1">
        <v>2782</v>
      </c>
      <c r="O224" s="1">
        <v>3560</v>
      </c>
      <c r="P224" s="1">
        <v>34</v>
      </c>
      <c r="Q224" s="1">
        <v>41</v>
      </c>
      <c r="R224" s="1">
        <v>41</v>
      </c>
      <c r="S224" s="1">
        <v>17</v>
      </c>
      <c r="W224" s="1">
        <v>0</v>
      </c>
      <c r="Y224" s="1">
        <v>0</v>
      </c>
      <c r="AC224" s="1">
        <v>38</v>
      </c>
      <c r="AG224" s="7">
        <f>IF(Q224&gt;0,RANK(Q224,(N224:P224,Q224:AE224)),0)</f>
        <v>3</v>
      </c>
      <c r="AH224" s="7">
        <f>IF(R224&gt;0,RANK(R224,(N224:P224,Q224:AE224)),0)</f>
        <v>3</v>
      </c>
      <c r="AI224" s="7">
        <f>IF(T224&gt;0,RANK(T224,(N224:P224,Q224:AE224)),0)</f>
        <v>0</v>
      </c>
      <c r="AJ224" s="7">
        <f>IF(S224&gt;0,RANK(S224,(N224:P224,Q224:AE224)),0)</f>
        <v>7</v>
      </c>
      <c r="AK224" s="2">
        <f t="shared" si="51"/>
        <v>6.295102103485337E-3</v>
      </c>
      <c r="AL224" s="2">
        <f t="shared" si="51"/>
        <v>6.295102103485337E-3</v>
      </c>
      <c r="AM224" s="2">
        <f t="shared" si="48"/>
        <v>0</v>
      </c>
      <c r="AN224" s="2">
        <f t="shared" si="49"/>
        <v>2.6101642868109932E-3</v>
      </c>
      <c r="AP224" s="6" t="s">
        <v>3609</v>
      </c>
      <c r="AQ224" s="6" t="s">
        <v>4478</v>
      </c>
      <c r="AR224">
        <v>2</v>
      </c>
      <c r="AT224" s="85" t="s">
        <v>5271</v>
      </c>
      <c r="AU224" s="84" t="s">
        <v>4533</v>
      </c>
      <c r="AV224" s="77" t="str">
        <f t="shared" si="52"/>
        <v>06105</v>
      </c>
      <c r="AX224" s="7" t="s">
        <v>186</v>
      </c>
      <c r="AY224">
        <v>24</v>
      </c>
      <c r="BG224" s="1"/>
    </row>
    <row r="225" spans="1:63" ht="13" hidden="1" customHeight="1" outlineLevel="1">
      <c r="A225" s="6" t="s">
        <v>3121</v>
      </c>
      <c r="B225" s="6" t="s">
        <v>4478</v>
      </c>
      <c r="C225" s="1">
        <f t="shared" si="44"/>
        <v>98860</v>
      </c>
      <c r="D225" s="7">
        <f>IF(N225&gt;0, RANK(N225,(N225:P225,Q225:AE225)),0)</f>
        <v>2</v>
      </c>
      <c r="E225" s="7">
        <f>IF(O225&gt;0,RANK(O225,(N225:P225,Q225:AE225)),0)</f>
        <v>1</v>
      </c>
      <c r="F225" s="7">
        <f>IF(P225&gt;0,RANK(P225,(N225:P225,Q225:AE225)),0)</f>
        <v>7</v>
      </c>
      <c r="G225" s="1">
        <f t="shared" si="41"/>
        <v>32905</v>
      </c>
      <c r="H225" s="2">
        <f t="shared" si="42"/>
        <v>0.33284442646166296</v>
      </c>
      <c r="I225" s="2"/>
      <c r="J225" s="2">
        <f t="shared" si="50"/>
        <v>0.32868703216670037</v>
      </c>
      <c r="K225" s="2">
        <f t="shared" si="50"/>
        <v>0.66153145862836338</v>
      </c>
      <c r="L225" s="2">
        <f t="shared" si="50"/>
        <v>1.1329152336637669E-3</v>
      </c>
      <c r="M225" s="2">
        <f t="shared" si="46"/>
        <v>8.6485939712724891E-3</v>
      </c>
      <c r="N225" s="1">
        <v>32494</v>
      </c>
      <c r="O225" s="1">
        <v>65399</v>
      </c>
      <c r="P225" s="1">
        <v>112</v>
      </c>
      <c r="Q225" s="1">
        <v>228</v>
      </c>
      <c r="R225" s="1">
        <v>188</v>
      </c>
      <c r="S225" s="1">
        <v>239</v>
      </c>
      <c r="W225" s="1">
        <v>9</v>
      </c>
      <c r="Y225" s="1">
        <v>0</v>
      </c>
      <c r="AC225" s="1">
        <v>191</v>
      </c>
      <c r="AG225" s="7">
        <f>IF(Q225&gt;0,RANK(Q225,(N225:P225,Q225:AE225)),0)</f>
        <v>4</v>
      </c>
      <c r="AH225" s="7">
        <f>IF(R225&gt;0,RANK(R225,(N225:P225,Q225:AE225)),0)</f>
        <v>6</v>
      </c>
      <c r="AI225" s="7">
        <f>IF(T225&gt;0,RANK(T225,(N225:P225,Q225:AE225)),0)</f>
        <v>0</v>
      </c>
      <c r="AJ225" s="7">
        <f>IF(S225&gt;0,RANK(S225,(N225:P225,Q225:AE225)),0)</f>
        <v>3</v>
      </c>
      <c r="AK225" s="2">
        <f t="shared" si="51"/>
        <v>2.3062917256726685E-3</v>
      </c>
      <c r="AL225" s="2">
        <f t="shared" si="51"/>
        <v>1.9016791422213231E-3</v>
      </c>
      <c r="AM225" s="2">
        <f t="shared" si="48"/>
        <v>0</v>
      </c>
      <c r="AN225" s="2">
        <f t="shared" si="49"/>
        <v>2.4175601861217886E-3</v>
      </c>
      <c r="AP225" s="6" t="s">
        <v>3121</v>
      </c>
      <c r="AQ225" s="6" t="s">
        <v>4478</v>
      </c>
      <c r="AR225">
        <v>21</v>
      </c>
      <c r="AT225" s="85" t="s">
        <v>5271</v>
      </c>
      <c r="AU225" s="84" t="s">
        <v>5310</v>
      </c>
      <c r="AV225" s="77" t="str">
        <f t="shared" si="52"/>
        <v>06107</v>
      </c>
      <c r="AX225" s="7" t="s">
        <v>186</v>
      </c>
      <c r="AY225">
        <v>286</v>
      </c>
      <c r="BG225" s="1"/>
    </row>
    <row r="226" spans="1:63" ht="13" hidden="1" customHeight="1" outlineLevel="1">
      <c r="A226" s="6" t="s">
        <v>1932</v>
      </c>
      <c r="B226" s="6" t="s">
        <v>4478</v>
      </c>
      <c r="C226" s="1">
        <f t="shared" si="44"/>
        <v>26235</v>
      </c>
      <c r="D226" s="7">
        <f>IF(N226&gt;0, RANK(N226,(N226:P226,Q226:AE226)),0)</f>
        <v>2</v>
      </c>
      <c r="E226" s="7">
        <f>IF(O226&gt;0,RANK(O226,(N226:P226,Q226:AE226)),0)</f>
        <v>1</v>
      </c>
      <c r="F226" s="7">
        <f>IF(P226&gt;0,RANK(P226,(N226:P226,Q226:AE226)),0)</f>
        <v>6</v>
      </c>
      <c r="G226" s="1">
        <f t="shared" si="41"/>
        <v>5641</v>
      </c>
      <c r="H226" s="2">
        <f t="shared" si="42"/>
        <v>0.21501810558414333</v>
      </c>
      <c r="I226" s="2"/>
      <c r="J226" s="2">
        <f t="shared" si="50"/>
        <v>0.38513436249285304</v>
      </c>
      <c r="K226" s="2">
        <f t="shared" si="50"/>
        <v>0.6001524680769964</v>
      </c>
      <c r="L226" s="2">
        <f t="shared" si="50"/>
        <v>1.791499904707452E-3</v>
      </c>
      <c r="M226" s="2">
        <f t="shared" si="46"/>
        <v>1.2921669525443101E-2</v>
      </c>
      <c r="N226" s="1">
        <v>10104</v>
      </c>
      <c r="O226" s="1">
        <v>15745</v>
      </c>
      <c r="P226" s="1">
        <v>47</v>
      </c>
      <c r="Q226" s="1">
        <v>126</v>
      </c>
      <c r="R226" s="1">
        <v>82</v>
      </c>
      <c r="S226" s="1">
        <v>86</v>
      </c>
      <c r="W226" s="1">
        <v>0</v>
      </c>
      <c r="Y226" s="1">
        <v>0</v>
      </c>
      <c r="AC226" s="1">
        <v>45</v>
      </c>
      <c r="AG226" s="7">
        <f>IF(Q226&gt;0,RANK(Q226,(N226:P226,Q226:AE226)),0)</f>
        <v>3</v>
      </c>
      <c r="AH226" s="7">
        <f>IF(R226&gt;0,RANK(R226,(N226:P226,Q226:AE226)),0)</f>
        <v>5</v>
      </c>
      <c r="AI226" s="7">
        <f>IF(T226&gt;0,RANK(T226,(N226:P226,Q226:AE226)),0)</f>
        <v>0</v>
      </c>
      <c r="AJ226" s="7">
        <f>IF(S226&gt;0,RANK(S226,(N226:P226,Q226:AE226)),0)</f>
        <v>4</v>
      </c>
      <c r="AK226" s="2">
        <f t="shared" si="51"/>
        <v>4.8027444253859351E-3</v>
      </c>
      <c r="AL226" s="2">
        <f t="shared" si="51"/>
        <v>3.125595578425767E-3</v>
      </c>
      <c r="AM226" s="2">
        <f t="shared" si="48"/>
        <v>0</v>
      </c>
      <c r="AN226" s="2">
        <f t="shared" si="49"/>
        <v>3.2780636554221461E-3</v>
      </c>
      <c r="AP226" s="6" t="s">
        <v>1932</v>
      </c>
      <c r="AQ226" s="6" t="s">
        <v>4478</v>
      </c>
      <c r="AR226">
        <v>19</v>
      </c>
      <c r="AT226" s="85" t="s">
        <v>5271</v>
      </c>
      <c r="AU226" s="84" t="s">
        <v>4645</v>
      </c>
      <c r="AV226" s="77" t="str">
        <f t="shared" si="52"/>
        <v>06109</v>
      </c>
      <c r="AX226" s="7" t="s">
        <v>186</v>
      </c>
      <c r="AY226">
        <v>75</v>
      </c>
      <c r="BG226" s="1"/>
    </row>
    <row r="227" spans="1:63" ht="13" hidden="1" customHeight="1" outlineLevel="1">
      <c r="A227" s="6" t="s">
        <v>2171</v>
      </c>
      <c r="B227" s="6" t="s">
        <v>4478</v>
      </c>
      <c r="C227" s="1">
        <f t="shared" si="44"/>
        <v>313193</v>
      </c>
      <c r="D227" s="7">
        <f>IF(N227&gt;0, RANK(N227,(N227:P227,Q227:AE227)),0)</f>
        <v>2</v>
      </c>
      <c r="E227" s="7">
        <f>IF(O227&gt;0,RANK(O227,(N227:P227,Q227:AE227)),0)</f>
        <v>1</v>
      </c>
      <c r="F227" s="7">
        <f>IF(P227&gt;0,RANK(P227,(N227:P227,Q227:AE227)),0)</f>
        <v>7</v>
      </c>
      <c r="G227" s="1">
        <f t="shared" si="41"/>
        <v>11455</v>
      </c>
      <c r="H227" s="2">
        <f t="shared" si="42"/>
        <v>3.6574891520564E-2</v>
      </c>
      <c r="I227" s="2"/>
      <c r="J227" s="2">
        <f t="shared" si="50"/>
        <v>0.47529478628194116</v>
      </c>
      <c r="K227" s="2">
        <f t="shared" si="50"/>
        <v>0.51186967780250514</v>
      </c>
      <c r="L227" s="2">
        <f t="shared" si="50"/>
        <v>8.8763158819002983E-4</v>
      </c>
      <c r="M227" s="2">
        <f t="shared" si="46"/>
        <v>1.1947904327363612E-2</v>
      </c>
      <c r="N227" s="1">
        <v>148859</v>
      </c>
      <c r="O227" s="1">
        <v>160314</v>
      </c>
      <c r="P227" s="1">
        <v>278</v>
      </c>
      <c r="Q227" s="1">
        <v>1381</v>
      </c>
      <c r="R227" s="1">
        <v>767</v>
      </c>
      <c r="S227" s="1">
        <v>1031</v>
      </c>
      <c r="W227" s="1">
        <v>6</v>
      </c>
      <c r="Y227" s="1">
        <v>0</v>
      </c>
      <c r="AC227" s="1">
        <v>557</v>
      </c>
      <c r="AG227" s="7">
        <f>IF(Q227&gt;0,RANK(Q227,(N227:P227,Q227:AE227)),0)</f>
        <v>3</v>
      </c>
      <c r="AH227" s="7">
        <f>IF(R227&gt;0,RANK(R227,(N227:P227,Q227:AE227)),0)</f>
        <v>5</v>
      </c>
      <c r="AI227" s="7">
        <f>IF(T227&gt;0,RANK(T227,(N227:P227,Q227:AE227)),0)</f>
        <v>0</v>
      </c>
      <c r="AJ227" s="7">
        <f>IF(S227&gt;0,RANK(S227,(N227:P227,Q227:AE227)),0)</f>
        <v>4</v>
      </c>
      <c r="AK227" s="2">
        <f t="shared" si="51"/>
        <v>4.409421666512342E-3</v>
      </c>
      <c r="AL227" s="2">
        <f t="shared" si="51"/>
        <v>2.4489691659775282E-3</v>
      </c>
      <c r="AM227" s="2">
        <f t="shared" si="48"/>
        <v>0</v>
      </c>
      <c r="AN227" s="2">
        <f t="shared" si="49"/>
        <v>3.2918998828198585E-3</v>
      </c>
      <c r="AP227" s="6" t="s">
        <v>2171</v>
      </c>
      <c r="AQ227" s="6" t="s">
        <v>4478</v>
      </c>
      <c r="AR227">
        <v>0</v>
      </c>
      <c r="AT227" s="85" t="s">
        <v>5271</v>
      </c>
      <c r="AU227" s="84" t="s">
        <v>4646</v>
      </c>
      <c r="AV227" s="77" t="str">
        <f t="shared" si="52"/>
        <v>06111</v>
      </c>
      <c r="AX227" s="7" t="s">
        <v>186</v>
      </c>
      <c r="AY227">
        <v>541</v>
      </c>
      <c r="BG227" s="1"/>
    </row>
    <row r="228" spans="1:63" ht="13" hidden="1" customHeight="1" outlineLevel="1">
      <c r="A228" s="6" t="s">
        <v>3113</v>
      </c>
      <c r="B228" s="6" t="s">
        <v>4478</v>
      </c>
      <c r="C228" s="1">
        <f t="shared" si="44"/>
        <v>72269</v>
      </c>
      <c r="D228" s="7">
        <f>IF(N228&gt;0, RANK(N228,(N228:P228,Q228:AE228)),0)</f>
        <v>1</v>
      </c>
      <c r="E228" s="7">
        <f>IF(O228&gt;0,RANK(O228,(N228:P228,Q228:AE228)),0)</f>
        <v>2</v>
      </c>
      <c r="F228" s="7">
        <f>IF(P228&gt;0,RANK(P228,(N228:P228,Q228:AE228)),0)</f>
        <v>5</v>
      </c>
      <c r="G228" s="1">
        <f t="shared" ref="G228:G291" si="53">IF(C228&gt;0,MAX(N228:P228)-LARGE(N228:P228,2),0)</f>
        <v>14880</v>
      </c>
      <c r="H228" s="2">
        <f t="shared" ref="H228:H291" si="54">IF(C228&gt;0,G228/C228,0)</f>
        <v>0.20589741106145096</v>
      </c>
      <c r="I228" s="2"/>
      <c r="J228" s="2">
        <f t="shared" si="50"/>
        <v>0.59340796192004874</v>
      </c>
      <c r="K228" s="2">
        <f t="shared" si="50"/>
        <v>0.38751055085859776</v>
      </c>
      <c r="L228" s="2">
        <f t="shared" si="50"/>
        <v>3.5976698169339549E-3</v>
      </c>
      <c r="M228" s="2">
        <f t="shared" si="46"/>
        <v>1.5483817404419543E-2</v>
      </c>
      <c r="N228" s="1">
        <v>42885</v>
      </c>
      <c r="O228" s="1">
        <v>28005</v>
      </c>
      <c r="P228" s="1">
        <v>260</v>
      </c>
      <c r="Q228" s="1">
        <v>316</v>
      </c>
      <c r="R228" s="1">
        <v>164</v>
      </c>
      <c r="S228" s="1">
        <v>452</v>
      </c>
      <c r="W228" s="1">
        <v>0</v>
      </c>
      <c r="Y228" s="1">
        <v>0</v>
      </c>
      <c r="AC228" s="1">
        <v>187</v>
      </c>
      <c r="AG228" s="7">
        <f>IF(Q228&gt;0,RANK(Q228,(N228:P228,Q228:AE228)),0)</f>
        <v>4</v>
      </c>
      <c r="AH228" s="7">
        <f>IF(R228&gt;0,RANK(R228,(N228:P228,Q228:AE228)),0)</f>
        <v>7</v>
      </c>
      <c r="AI228" s="7">
        <f>IF(T228&gt;0,RANK(T228,(N228:P228,Q228:AE228)),0)</f>
        <v>0</v>
      </c>
      <c r="AJ228" s="7">
        <f>IF(S228&gt;0,RANK(S228,(N228:P228,Q228:AE228)),0)</f>
        <v>3</v>
      </c>
      <c r="AK228" s="2">
        <f t="shared" si="51"/>
        <v>4.3725525467351147E-3</v>
      </c>
      <c r="AL228" s="2">
        <f t="shared" si="51"/>
        <v>2.2692994229891101E-3</v>
      </c>
      <c r="AM228" s="2">
        <f t="shared" si="48"/>
        <v>0</v>
      </c>
      <c r="AN228" s="2">
        <f t="shared" si="49"/>
        <v>6.2544106048236453E-3</v>
      </c>
      <c r="AP228" s="6" t="s">
        <v>3113</v>
      </c>
      <c r="AQ228" s="6" t="s">
        <v>4478</v>
      </c>
      <c r="AR228">
        <v>0</v>
      </c>
      <c r="AT228" s="85" t="s">
        <v>5271</v>
      </c>
      <c r="AU228" s="84" t="s">
        <v>4647</v>
      </c>
      <c r="AV228" s="77" t="str">
        <f t="shared" si="52"/>
        <v>06113</v>
      </c>
      <c r="AX228" s="7" t="s">
        <v>186</v>
      </c>
      <c r="AY228">
        <v>132</v>
      </c>
      <c r="BG228" s="1"/>
    </row>
    <row r="229" spans="1:63" ht="13" hidden="1" customHeight="1" outlineLevel="1">
      <c r="A229" s="6" t="s">
        <v>3123</v>
      </c>
      <c r="B229" s="6" t="s">
        <v>4478</v>
      </c>
      <c r="C229" s="1">
        <f t="shared" si="44"/>
        <v>18024</v>
      </c>
      <c r="D229" s="7">
        <f>IF(N229&gt;0, RANK(N229,(N229:P229,Q229:AE229)),0)</f>
        <v>2</v>
      </c>
      <c r="E229" s="7">
        <f>IF(O229&gt;0,RANK(O229,(N229:P229,Q229:AE229)),0)</f>
        <v>1</v>
      </c>
      <c r="F229" s="7">
        <f>IF(P229&gt;0,RANK(P229,(N229:P229,Q229:AE229)),0)</f>
        <v>7</v>
      </c>
      <c r="G229" s="1">
        <f t="shared" si="53"/>
        <v>6389</v>
      </c>
      <c r="H229" s="2">
        <f t="shared" si="54"/>
        <v>0.35447181535730138</v>
      </c>
      <c r="I229" s="2"/>
      <c r="J229" s="2">
        <f t="shared" si="50"/>
        <v>0.31552374611628942</v>
      </c>
      <c r="K229" s="2">
        <f t="shared" si="50"/>
        <v>0.66999556147359074</v>
      </c>
      <c r="L229" s="2">
        <f t="shared" si="50"/>
        <v>2.2192632046160674E-4</v>
      </c>
      <c r="M229" s="2">
        <f t="shared" si="46"/>
        <v>1.4258766089658238E-2</v>
      </c>
      <c r="N229" s="1">
        <v>5687</v>
      </c>
      <c r="O229" s="1">
        <v>12076</v>
      </c>
      <c r="P229" s="1">
        <v>4</v>
      </c>
      <c r="Q229" s="1">
        <v>69</v>
      </c>
      <c r="R229" s="1">
        <v>69</v>
      </c>
      <c r="S229" s="1">
        <v>73</v>
      </c>
      <c r="W229" s="1">
        <v>0</v>
      </c>
      <c r="Y229" s="1">
        <v>0</v>
      </c>
      <c r="AC229" s="1">
        <v>46</v>
      </c>
      <c r="AG229" s="7">
        <f>IF(Q229&gt;0,RANK(Q229,(N229:P229,Q229:AE229)),0)</f>
        <v>4</v>
      </c>
      <c r="AH229" s="7">
        <f>IF(R229&gt;0,RANK(R229,(N229:P229,Q229:AE229)),0)</f>
        <v>4</v>
      </c>
      <c r="AI229" s="7">
        <f>IF(T229&gt;0,RANK(T229,(N229:P229,Q229:AE229)),0)</f>
        <v>0</v>
      </c>
      <c r="AJ229" s="7">
        <f>IF(S229&gt;0,RANK(S229,(N229:P229,Q229:AE229)),0)</f>
        <v>3</v>
      </c>
      <c r="AK229" s="2">
        <f t="shared" si="51"/>
        <v>3.8282290279627162E-3</v>
      </c>
      <c r="AL229" s="2">
        <f t="shared" si="51"/>
        <v>3.8282290279627162E-3</v>
      </c>
      <c r="AM229" s="2">
        <f t="shared" si="48"/>
        <v>0</v>
      </c>
      <c r="AN229" s="2">
        <f t="shared" si="49"/>
        <v>4.050155348424323E-3</v>
      </c>
      <c r="AP229" s="6" t="s">
        <v>3123</v>
      </c>
      <c r="AQ229" s="6" t="s">
        <v>4478</v>
      </c>
      <c r="AR229">
        <v>2</v>
      </c>
      <c r="AT229" s="85" t="s">
        <v>5271</v>
      </c>
      <c r="AU229" s="84" t="s">
        <v>5225</v>
      </c>
      <c r="AV229" s="77" t="str">
        <f t="shared" si="52"/>
        <v>06115</v>
      </c>
      <c r="AX229" s="7" t="s">
        <v>186</v>
      </c>
      <c r="AY229">
        <v>45</v>
      </c>
      <c r="BG229" s="1"/>
    </row>
    <row r="230" spans="1:63" collapsed="1">
      <c r="A230" s="6" t="s">
        <v>4477</v>
      </c>
      <c r="B230" s="6" t="s">
        <v>3839</v>
      </c>
      <c r="C230" s="1">
        <f t="shared" si="44"/>
        <v>12421859</v>
      </c>
      <c r="D230" s="7">
        <f>IF(N230&gt;0, RANK(N230,(N230:P230,Q230:AE230)),0)</f>
        <v>1</v>
      </c>
      <c r="E230" s="7">
        <f>IF(O230&gt;0,RANK(O230,(N230:P230,Q230:AE230)),0)</f>
        <v>2</v>
      </c>
      <c r="F230" s="7">
        <f>IF(P230&gt;0,RANK(P230,(N230:P230,Q230:AE230)),0)</f>
        <v>7</v>
      </c>
      <c r="G230" s="1">
        <f t="shared" si="53"/>
        <v>1235659</v>
      </c>
      <c r="H230" s="2">
        <f t="shared" si="54"/>
        <v>9.9474563348368392E-2</v>
      </c>
      <c r="I230" s="2"/>
      <c r="J230" s="2">
        <f t="shared" si="50"/>
        <v>0.54303345417139259</v>
      </c>
      <c r="K230" s="2">
        <f t="shared" si="50"/>
        <v>0.44355889082302413</v>
      </c>
      <c r="L230" s="2">
        <f t="shared" si="50"/>
        <v>1.7077154071705369E-3</v>
      </c>
      <c r="M230" s="2">
        <f t="shared" si="46"/>
        <v>1.1699939598412737E-2</v>
      </c>
      <c r="N230" s="1">
        <f t="shared" ref="N230:S230" si="55">SUM(N172:N229)</f>
        <v>6745485</v>
      </c>
      <c r="O230" s="1">
        <f t="shared" si="55"/>
        <v>5509826</v>
      </c>
      <c r="P230" s="1">
        <f t="shared" si="55"/>
        <v>21213</v>
      </c>
      <c r="Q230" s="1">
        <f t="shared" si="55"/>
        <v>50165</v>
      </c>
      <c r="R230" s="1">
        <f t="shared" si="55"/>
        <v>26645</v>
      </c>
      <c r="S230" s="1">
        <f t="shared" si="55"/>
        <v>40771</v>
      </c>
      <c r="W230" s="1">
        <f>SUM(W172:W229)</f>
        <v>96</v>
      </c>
      <c r="Y230" s="1">
        <f>SUM(Y172:Y229)</f>
        <v>51</v>
      </c>
      <c r="AC230" s="1">
        <f>SUM(AC172:AC229)</f>
        <v>27607</v>
      </c>
      <c r="AG230" s="7">
        <f>IF(Q230&gt;0,RANK(Q230,(N230:P230,Q230:AE230)),0)</f>
        <v>3</v>
      </c>
      <c r="AH230" s="7">
        <f>IF(R230&gt;0,RANK(R230,(N230:P230,Q230:AE230)),0)</f>
        <v>6</v>
      </c>
      <c r="AI230" s="7">
        <f>IF(T230&gt;0,RANK(T230,(N230:P230,Q230:AE230)),0)</f>
        <v>0</v>
      </c>
      <c r="AJ230" s="7">
        <f>IF(S230&gt;0,RANK(S230,(N230:P230,Q230:AE230)),0)</f>
        <v>4</v>
      </c>
      <c r="AK230" s="2">
        <f t="shared" si="51"/>
        <v>4.0384454532932631E-3</v>
      </c>
      <c r="AL230" s="2">
        <f t="shared" si="51"/>
        <v>2.1450090521877604E-3</v>
      </c>
      <c r="AM230" s="2">
        <f t="shared" si="48"/>
        <v>0</v>
      </c>
      <c r="AN230" s="2">
        <f t="shared" si="49"/>
        <v>3.2821979383279103E-3</v>
      </c>
      <c r="AP230" s="6" t="s">
        <v>4477</v>
      </c>
      <c r="AQ230" s="6" t="s">
        <v>3839</v>
      </c>
      <c r="AT230" s="85" t="s">
        <v>5271</v>
      </c>
      <c r="AU230" s="116"/>
      <c r="AV230" s="77" t="str">
        <f t="shared" si="52"/>
        <v>06</v>
      </c>
      <c r="AX230" s="7" t="s">
        <v>2301</v>
      </c>
      <c r="BG230" s="1"/>
    </row>
    <row r="231" spans="1:63">
      <c r="A231" s="6"/>
      <c r="B231" s="6"/>
      <c r="C231" s="1"/>
      <c r="E231" s="7"/>
      <c r="F231" s="7"/>
      <c r="I231" s="2"/>
      <c r="AG231" s="7"/>
      <c r="AH231" s="7"/>
      <c r="AI231" s="7"/>
      <c r="AJ231" s="7"/>
      <c r="AP231" s="6"/>
      <c r="AQ231" s="6"/>
      <c r="BG231" s="1"/>
      <c r="BH231" t="s">
        <v>5455</v>
      </c>
    </row>
    <row r="232" spans="1:63" s="1" customFormat="1" hidden="1" outlineLevel="1">
      <c r="A232" t="s">
        <v>2827</v>
      </c>
      <c r="B232" t="s">
        <v>2826</v>
      </c>
      <c r="C232" s="1">
        <f t="shared" ref="C232:C295" si="56">SUM(N232:AE232)</f>
        <v>136677</v>
      </c>
      <c r="D232" s="7">
        <f>IF(N232&gt;0, RANK(N232,(N232:P232,Q232:AE232)),0)</f>
        <v>1</v>
      </c>
      <c r="E232" s="7">
        <f>IF(O232&gt;0,RANK(O232,(N232:P232,Q232:AE232)),0)</f>
        <v>2</v>
      </c>
      <c r="F232" s="7">
        <f>IF(P232&gt;0,RANK(P232,(N232:P232,Q232:AE232)),0)</f>
        <v>3</v>
      </c>
      <c r="G232" s="1">
        <f t="shared" si="53"/>
        <v>3210</v>
      </c>
      <c r="H232" s="2">
        <f t="shared" si="54"/>
        <v>2.3486029105116442E-2</v>
      </c>
      <c r="I232" s="2"/>
      <c r="J232" s="2">
        <f t="shared" ref="J232:L264" si="57">IF($C232=0,"-",N232/$C232)</f>
        <v>0.50573249339684068</v>
      </c>
      <c r="K232" s="2">
        <f t="shared" si="57"/>
        <v>0.4822464642917243</v>
      </c>
      <c r="L232" s="2">
        <f t="shared" si="57"/>
        <v>5.9483307359687442E-3</v>
      </c>
      <c r="M232" s="2">
        <f t="shared" ref="M232:M295" si="58">IF(C232=0,"-",(1-J232-K232-L232))</f>
        <v>6.072711575466282E-3</v>
      </c>
      <c r="N232" s="1">
        <v>69122</v>
      </c>
      <c r="O232" s="1">
        <v>65912</v>
      </c>
      <c r="P232" s="1">
        <v>813</v>
      </c>
      <c r="Q232" s="1">
        <v>411</v>
      </c>
      <c r="R232" s="1">
        <v>185</v>
      </c>
      <c r="S232" s="1">
        <v>84</v>
      </c>
      <c r="T232" s="1">
        <v>9</v>
      </c>
      <c r="U232" s="1">
        <v>11</v>
      </c>
      <c r="V232" s="1">
        <v>7</v>
      </c>
      <c r="W232" s="1">
        <v>5</v>
      </c>
      <c r="AA232" s="1">
        <v>81</v>
      </c>
      <c r="AD232" s="1">
        <v>29</v>
      </c>
      <c r="AE232" s="1">
        <v>8</v>
      </c>
      <c r="AG232" s="7">
        <f>IF(Q232&gt;0,RANK(Q232,(N232:P232,Q232:AE232)),0)</f>
        <v>4</v>
      </c>
      <c r="AH232" s="7">
        <f>IF(R232&gt;0,RANK(R232,(N232:P232,Q232:AE232)),0)</f>
        <v>5</v>
      </c>
      <c r="AI232" s="7">
        <f>IF(T232&gt;0,RANK(T232,(N232:P232,Q232:AE232)),0)</f>
        <v>10</v>
      </c>
      <c r="AJ232" s="7">
        <f>IF(S232&gt;0,RANK(S232,(N232:P232,Q232:AE232)),0)</f>
        <v>6</v>
      </c>
      <c r="AK232" s="2">
        <f t="shared" ref="AK232:AL264" si="59">IF($C232=0,"-",Q232/$C232)</f>
        <v>3.0070897078513575E-3</v>
      </c>
      <c r="AL232" s="2">
        <f t="shared" si="59"/>
        <v>1.3535561945316329E-3</v>
      </c>
      <c r="AM232" s="2">
        <f t="shared" ref="AM232:AM295" si="60">IF($C232=0,"-",T232/$C232)</f>
        <v>6.5848679733971336E-5</v>
      </c>
      <c r="AN232" s="2">
        <f t="shared" ref="AN232:AN295" si="61">IF($C232=0,"-",S232/$C232)</f>
        <v>6.1458767751706577E-4</v>
      </c>
      <c r="AO232" s="2"/>
      <c r="AP232" t="s">
        <v>2827</v>
      </c>
      <c r="AQ232" t="s">
        <v>2826</v>
      </c>
      <c r="AR232" s="1">
        <v>0</v>
      </c>
      <c r="AT232" s="85" t="s">
        <v>3097</v>
      </c>
      <c r="AU232" s="84" t="s">
        <v>3988</v>
      </c>
      <c r="AV232" s="77" t="str">
        <f t="shared" si="52"/>
        <v>08001</v>
      </c>
      <c r="AX232" s="7" t="s">
        <v>186</v>
      </c>
      <c r="BH232" s="1">
        <v>5</v>
      </c>
    </row>
    <row r="233" spans="1:63" s="1" customFormat="1" hidden="1" outlineLevel="1">
      <c r="A233" t="s">
        <v>2828</v>
      </c>
      <c r="B233" t="s">
        <v>2826</v>
      </c>
      <c r="C233" s="1">
        <f t="shared" si="56"/>
        <v>6279</v>
      </c>
      <c r="D233" s="7">
        <f>IF(N233&gt;0, RANK(N233,(N233:P233,Q233:AE233)),0)</f>
        <v>2</v>
      </c>
      <c r="E233" s="7">
        <f>IF(O233&gt;0,RANK(O233,(N233:P233,Q233:AE233)),0)</f>
        <v>1</v>
      </c>
      <c r="F233" s="7">
        <f>IF(P233&gt;0,RANK(P233,(N233:P233,Q233:AE233)),0)</f>
        <v>3</v>
      </c>
      <c r="G233" s="1">
        <f t="shared" si="53"/>
        <v>162</v>
      </c>
      <c r="H233" s="2">
        <f t="shared" si="54"/>
        <v>2.5800286669851888E-2</v>
      </c>
      <c r="I233" s="2"/>
      <c r="J233" s="2">
        <f t="shared" si="57"/>
        <v>0.48049052396878483</v>
      </c>
      <c r="K233" s="2">
        <f t="shared" si="57"/>
        <v>0.50629081063863668</v>
      </c>
      <c r="L233" s="2">
        <f t="shared" si="57"/>
        <v>7.0074852683548339E-3</v>
      </c>
      <c r="M233" s="2">
        <f t="shared" si="58"/>
        <v>6.2111801242235986E-3</v>
      </c>
      <c r="N233" s="1">
        <v>3017</v>
      </c>
      <c r="O233" s="1">
        <v>3179</v>
      </c>
      <c r="P233" s="1">
        <v>44</v>
      </c>
      <c r="Q233" s="1">
        <v>13</v>
      </c>
      <c r="R233" s="1">
        <v>5</v>
      </c>
      <c r="S233" s="1">
        <v>4</v>
      </c>
      <c r="T233" s="1">
        <v>1</v>
      </c>
      <c r="U233" s="1">
        <v>0</v>
      </c>
      <c r="V233" s="1">
        <v>1</v>
      </c>
      <c r="W233" s="1">
        <v>10</v>
      </c>
      <c r="AA233" s="1">
        <v>3</v>
      </c>
      <c r="AD233" s="1">
        <v>1</v>
      </c>
      <c r="AE233" s="1">
        <v>1</v>
      </c>
      <c r="AG233" s="7">
        <f>IF(Q233&gt;0,RANK(Q233,(N233:P233,Q233:AE233)),0)</f>
        <v>4</v>
      </c>
      <c r="AH233" s="7">
        <f>IF(R233&gt;0,RANK(R233,(N233:P233,Q233:AE233)),0)</f>
        <v>6</v>
      </c>
      <c r="AI233" s="7">
        <f>IF(T233&gt;0,RANK(T233,(N233:P233,Q233:AE233)),0)</f>
        <v>9</v>
      </c>
      <c r="AJ233" s="7">
        <f>IF(S233&gt;0,RANK(S233,(N233:P233,Q233:AE233)),0)</f>
        <v>7</v>
      </c>
      <c r="AK233" s="2">
        <f t="shared" si="59"/>
        <v>2.070393374741201E-3</v>
      </c>
      <c r="AL233" s="2">
        <f t="shared" si="59"/>
        <v>7.9630514413123112E-4</v>
      </c>
      <c r="AM233" s="2">
        <f t="shared" si="60"/>
        <v>1.5926102882624622E-4</v>
      </c>
      <c r="AN233" s="2">
        <f t="shared" si="61"/>
        <v>6.3704411530498487E-4</v>
      </c>
      <c r="AO233" s="2"/>
      <c r="AP233" t="s">
        <v>2828</v>
      </c>
      <c r="AQ233" t="s">
        <v>2826</v>
      </c>
      <c r="AR233" s="1">
        <v>3</v>
      </c>
      <c r="AT233" s="85" t="s">
        <v>3097</v>
      </c>
      <c r="AU233" s="84" t="s">
        <v>3989</v>
      </c>
      <c r="AV233" s="77" t="str">
        <f t="shared" si="52"/>
        <v>08003</v>
      </c>
      <c r="AX233" s="7" t="s">
        <v>186</v>
      </c>
      <c r="BH233" s="1">
        <v>10</v>
      </c>
    </row>
    <row r="234" spans="1:63" s="1" customFormat="1" hidden="1" outlineLevel="1">
      <c r="A234" t="s">
        <v>2504</v>
      </c>
      <c r="B234" t="s">
        <v>2826</v>
      </c>
      <c r="C234" s="1">
        <f t="shared" si="56"/>
        <v>232365</v>
      </c>
      <c r="D234" s="7">
        <f>IF(N234&gt;0, RANK(N234,(N234:P234,Q234:AE234)),0)</f>
        <v>2</v>
      </c>
      <c r="E234" s="7">
        <f>IF(O234&gt;0,RANK(O234,(N234:P234,Q234:AE234)),0)</f>
        <v>1</v>
      </c>
      <c r="F234" s="7">
        <f>IF(P234&gt;0,RANK(P234,(N234:P234,Q234:AE234)),0)</f>
        <v>3</v>
      </c>
      <c r="G234" s="1">
        <f t="shared" si="53"/>
        <v>9213</v>
      </c>
      <c r="H234" s="2">
        <f t="shared" si="54"/>
        <v>3.9648828351946289E-2</v>
      </c>
      <c r="I234" s="2"/>
      <c r="J234" s="2">
        <f t="shared" si="57"/>
        <v>0.47452068943257375</v>
      </c>
      <c r="K234" s="2">
        <f t="shared" si="57"/>
        <v>0.51416951778452002</v>
      </c>
      <c r="L234" s="2">
        <f t="shared" si="57"/>
        <v>4.9835388289974827E-3</v>
      </c>
      <c r="M234" s="2">
        <f t="shared" si="58"/>
        <v>6.3262539539087424E-3</v>
      </c>
      <c r="N234" s="1">
        <v>110262</v>
      </c>
      <c r="O234" s="1">
        <v>119475</v>
      </c>
      <c r="P234" s="1">
        <v>1158</v>
      </c>
      <c r="Q234" s="1">
        <v>776</v>
      </c>
      <c r="R234" s="1">
        <v>226</v>
      </c>
      <c r="S234" s="1">
        <v>134</v>
      </c>
      <c r="T234" s="1">
        <v>7</v>
      </c>
      <c r="U234" s="1">
        <v>18</v>
      </c>
      <c r="V234" s="1">
        <v>11</v>
      </c>
      <c r="W234" s="1">
        <v>194</v>
      </c>
      <c r="AA234" s="1">
        <v>74</v>
      </c>
      <c r="AD234" s="1">
        <v>23</v>
      </c>
      <c r="AE234" s="1">
        <v>7</v>
      </c>
      <c r="AG234" s="7">
        <f>IF(Q234&gt;0,RANK(Q234,(N234:P234,Q234:AE234)),0)</f>
        <v>4</v>
      </c>
      <c r="AH234" s="7">
        <f>IF(R234&gt;0,RANK(R234,(N234:P234,Q234:AE234)),0)</f>
        <v>5</v>
      </c>
      <c r="AI234" s="7">
        <f>IF(T234&gt;0,RANK(T234,(N234:P234,Q234:AE234)),0)</f>
        <v>12</v>
      </c>
      <c r="AJ234" s="7">
        <f>IF(S234&gt;0,RANK(S234,(N234:P234,Q234:AE234)),0)</f>
        <v>7</v>
      </c>
      <c r="AK234" s="2">
        <f t="shared" si="59"/>
        <v>3.339573515804876E-3</v>
      </c>
      <c r="AL234" s="2">
        <f t="shared" si="59"/>
        <v>9.7260775073698701E-4</v>
      </c>
      <c r="AM234" s="2">
        <f t="shared" si="60"/>
        <v>3.0125018828136767E-5</v>
      </c>
      <c r="AN234" s="2">
        <f t="shared" si="61"/>
        <v>5.7667893185290382E-4</v>
      </c>
      <c r="AO234" s="2"/>
      <c r="AP234" t="s">
        <v>2504</v>
      </c>
      <c r="AQ234" t="s">
        <v>2826</v>
      </c>
      <c r="AR234" s="1">
        <v>0</v>
      </c>
      <c r="AT234" s="85" t="s">
        <v>3097</v>
      </c>
      <c r="AU234" s="84" t="s">
        <v>3632</v>
      </c>
      <c r="AV234" s="77" t="str">
        <f t="shared" si="52"/>
        <v>08005</v>
      </c>
      <c r="AX234" s="7" t="s">
        <v>186</v>
      </c>
      <c r="BH234" s="1">
        <v>194</v>
      </c>
    </row>
    <row r="235" spans="1:63" s="1" customFormat="1" hidden="1" outlineLevel="1">
      <c r="A235" t="s">
        <v>1578</v>
      </c>
      <c r="B235" t="s">
        <v>2826</v>
      </c>
      <c r="C235" s="1">
        <f t="shared" si="56"/>
        <v>5839</v>
      </c>
      <c r="D235" s="7">
        <f>IF(N235&gt;0, RANK(N235,(N235:P235,Q235:AE235)),0)</f>
        <v>2</v>
      </c>
      <c r="E235" s="7">
        <f>IF(O235&gt;0,RANK(O235,(N235:P235,Q235:AE235)),0)</f>
        <v>1</v>
      </c>
      <c r="F235" s="7">
        <f>IF(P235&gt;0,RANK(P235,(N235:P235,Q235:AE235)),0)</f>
        <v>3</v>
      </c>
      <c r="G235" s="1">
        <f t="shared" si="53"/>
        <v>1460</v>
      </c>
      <c r="H235" s="2">
        <f t="shared" si="54"/>
        <v>0.25004281555060798</v>
      </c>
      <c r="I235" s="2"/>
      <c r="J235" s="2">
        <f t="shared" si="57"/>
        <v>0.36667237540674774</v>
      </c>
      <c r="K235" s="2">
        <f t="shared" si="57"/>
        <v>0.61671519095735572</v>
      </c>
      <c r="L235" s="2">
        <f t="shared" si="57"/>
        <v>7.0217502997088543E-3</v>
      </c>
      <c r="M235" s="2">
        <f t="shared" si="58"/>
        <v>9.590683336187629E-3</v>
      </c>
      <c r="N235" s="1">
        <v>2141</v>
      </c>
      <c r="O235" s="1">
        <v>3601</v>
      </c>
      <c r="P235" s="1">
        <v>41</v>
      </c>
      <c r="Q235" s="1">
        <v>18</v>
      </c>
      <c r="R235" s="1">
        <v>16</v>
      </c>
      <c r="S235" s="1">
        <v>15</v>
      </c>
      <c r="T235" s="1">
        <v>0</v>
      </c>
      <c r="U235" s="1">
        <v>0</v>
      </c>
      <c r="V235" s="1">
        <v>0</v>
      </c>
      <c r="W235" s="1">
        <v>0</v>
      </c>
      <c r="AA235" s="1">
        <v>3</v>
      </c>
      <c r="AD235" s="1">
        <v>3</v>
      </c>
      <c r="AE235" s="1">
        <v>1</v>
      </c>
      <c r="AG235" s="7">
        <f>IF(Q235&gt;0,RANK(Q235,(N235:P235,Q235:AE235)),0)</f>
        <v>4</v>
      </c>
      <c r="AH235" s="7">
        <f>IF(R235&gt;0,RANK(R235,(N235:P235,Q235:AE235)),0)</f>
        <v>5</v>
      </c>
      <c r="AI235" s="7">
        <f>IF(T235&gt;0,RANK(T235,(N235:P235,Q235:AE235)),0)</f>
        <v>0</v>
      </c>
      <c r="AJ235" s="7">
        <f>IF(S235&gt;0,RANK(S235,(N235:P235,Q235:AE235)),0)</f>
        <v>6</v>
      </c>
      <c r="AK235" s="2">
        <f t="shared" si="59"/>
        <v>3.0827196437746189E-3</v>
      </c>
      <c r="AL235" s="2">
        <f t="shared" si="59"/>
        <v>2.7401952389107722E-3</v>
      </c>
      <c r="AM235" s="2">
        <f t="shared" si="60"/>
        <v>0</v>
      </c>
      <c r="AN235" s="2">
        <f t="shared" si="61"/>
        <v>2.5689330364788493E-3</v>
      </c>
      <c r="AO235" s="2"/>
      <c r="AP235" t="s">
        <v>1578</v>
      </c>
      <c r="AQ235" t="s">
        <v>2826</v>
      </c>
      <c r="AR235" s="1">
        <v>3</v>
      </c>
      <c r="AT235" s="85" t="s">
        <v>3097</v>
      </c>
      <c r="AU235" s="84" t="s">
        <v>2597</v>
      </c>
      <c r="AV235" s="77" t="str">
        <f t="shared" si="52"/>
        <v>08007</v>
      </c>
      <c r="AX235" s="7" t="s">
        <v>186</v>
      </c>
      <c r="BH235" s="1">
        <v>0</v>
      </c>
    </row>
    <row r="236" spans="1:63" s="1" customFormat="1" hidden="1" outlineLevel="1">
      <c r="A236" t="s">
        <v>2571</v>
      </c>
      <c r="B236" t="s">
        <v>2826</v>
      </c>
      <c r="C236" s="1">
        <f t="shared" si="56"/>
        <v>2186</v>
      </c>
      <c r="D236" s="7">
        <f>IF(N236&gt;0, RANK(N236,(N236:P236,Q236:AE236)),0)</f>
        <v>2</v>
      </c>
      <c r="E236" s="7">
        <f>IF(O236&gt;0,RANK(O236,(N236:P236,Q236:AE236)),0)</f>
        <v>1</v>
      </c>
      <c r="F236" s="7">
        <f>IF(P236&gt;0,RANK(P236,(N236:P236,Q236:AE236)),0)</f>
        <v>3</v>
      </c>
      <c r="G236" s="1">
        <f t="shared" si="53"/>
        <v>1197</v>
      </c>
      <c r="H236" s="2">
        <f t="shared" si="54"/>
        <v>0.54757548032936876</v>
      </c>
      <c r="I236" s="2"/>
      <c r="J236" s="2">
        <f t="shared" si="57"/>
        <v>0.22095150960658738</v>
      </c>
      <c r="K236" s="2">
        <f t="shared" si="57"/>
        <v>0.76852698993595614</v>
      </c>
      <c r="L236" s="2">
        <f t="shared" si="57"/>
        <v>5.0320219579139984E-3</v>
      </c>
      <c r="M236" s="2">
        <f t="shared" si="58"/>
        <v>5.4894784995424802E-3</v>
      </c>
      <c r="N236" s="1">
        <v>483</v>
      </c>
      <c r="O236" s="1">
        <v>1680</v>
      </c>
      <c r="P236" s="1">
        <v>11</v>
      </c>
      <c r="Q236" s="1">
        <v>8</v>
      </c>
      <c r="R236" s="1">
        <v>1</v>
      </c>
      <c r="S236" s="1">
        <v>0</v>
      </c>
      <c r="T236" s="1">
        <v>1</v>
      </c>
      <c r="U236" s="1">
        <v>0</v>
      </c>
      <c r="V236" s="1">
        <v>1</v>
      </c>
      <c r="W236" s="1">
        <v>0</v>
      </c>
      <c r="AA236" s="1">
        <v>1</v>
      </c>
      <c r="AD236" s="1">
        <v>0</v>
      </c>
      <c r="AE236" s="1">
        <v>0</v>
      </c>
      <c r="AG236" s="7">
        <f>IF(Q236&gt;0,RANK(Q236,(N236:P236,Q236:AE236)),0)</f>
        <v>4</v>
      </c>
      <c r="AH236" s="7">
        <f>IF(R236&gt;0,RANK(R236,(N236:P236,Q236:AE236)),0)</f>
        <v>5</v>
      </c>
      <c r="AI236" s="7">
        <f>IF(T236&gt;0,RANK(T236,(N236:P236,Q236:AE236)),0)</f>
        <v>5</v>
      </c>
      <c r="AJ236" s="7">
        <f>IF(S236&gt;0,RANK(S236,(N236:P236,Q236:AE236)),0)</f>
        <v>0</v>
      </c>
      <c r="AK236" s="2">
        <f t="shared" si="59"/>
        <v>3.6596523330283625E-3</v>
      </c>
      <c r="AL236" s="2">
        <f t="shared" si="59"/>
        <v>4.5745654162854531E-4</v>
      </c>
      <c r="AM236" s="2">
        <f t="shared" si="60"/>
        <v>4.5745654162854531E-4</v>
      </c>
      <c r="AN236" s="2">
        <f t="shared" si="61"/>
        <v>0</v>
      </c>
      <c r="AO236" s="2"/>
      <c r="AP236" t="s">
        <v>2571</v>
      </c>
      <c r="AQ236" t="s">
        <v>2826</v>
      </c>
      <c r="AR236" s="1">
        <v>4</v>
      </c>
      <c r="AT236" s="85" t="s">
        <v>3097</v>
      </c>
      <c r="AU236" s="84" t="s">
        <v>3218</v>
      </c>
      <c r="AV236" s="77" t="str">
        <f t="shared" si="52"/>
        <v>08009</v>
      </c>
      <c r="AX236" s="7" t="s">
        <v>186</v>
      </c>
      <c r="BH236" s="1">
        <v>0</v>
      </c>
    </row>
    <row r="237" spans="1:63" s="1" customFormat="1" hidden="1" outlineLevel="1">
      <c r="A237" t="s">
        <v>2278</v>
      </c>
      <c r="B237" t="s">
        <v>2826</v>
      </c>
      <c r="C237" s="1">
        <f t="shared" si="56"/>
        <v>2155</v>
      </c>
      <c r="D237" s="7">
        <f>IF(N237&gt;0, RANK(N237,(N237:P237,Q237:AE237)),0)</f>
        <v>2</v>
      </c>
      <c r="E237" s="7">
        <f>IF(O237&gt;0,RANK(O237,(N237:P237,Q237:AE237)),0)</f>
        <v>1</v>
      </c>
      <c r="F237" s="7">
        <f>IF(P237&gt;0,RANK(P237,(N237:P237,Q237:AE237)),0)</f>
        <v>3</v>
      </c>
      <c r="G237" s="1">
        <f t="shared" si="53"/>
        <v>553</v>
      </c>
      <c r="H237" s="2">
        <f t="shared" si="54"/>
        <v>0.25661252900232018</v>
      </c>
      <c r="I237" s="2"/>
      <c r="J237" s="2">
        <f t="shared" si="57"/>
        <v>0.3642691415313225</v>
      </c>
      <c r="K237" s="2">
        <f t="shared" si="57"/>
        <v>0.62088167053364274</v>
      </c>
      <c r="L237" s="2">
        <f t="shared" si="57"/>
        <v>1.0208816705336427E-2</v>
      </c>
      <c r="M237" s="2">
        <f t="shared" si="58"/>
        <v>4.6403712296983306E-3</v>
      </c>
      <c r="N237" s="1">
        <v>785</v>
      </c>
      <c r="O237" s="1">
        <v>1338</v>
      </c>
      <c r="P237" s="1">
        <v>22</v>
      </c>
      <c r="Q237" s="1">
        <v>4</v>
      </c>
      <c r="R237" s="1">
        <v>1</v>
      </c>
      <c r="S237" s="1">
        <v>1</v>
      </c>
      <c r="T237" s="1">
        <v>1</v>
      </c>
      <c r="U237" s="1">
        <v>0</v>
      </c>
      <c r="V237" s="1">
        <v>0</v>
      </c>
      <c r="W237" s="1">
        <v>0</v>
      </c>
      <c r="AA237" s="1">
        <v>1</v>
      </c>
      <c r="AD237" s="1">
        <v>0</v>
      </c>
      <c r="AE237" s="1">
        <v>2</v>
      </c>
      <c r="AG237" s="7">
        <f>IF(Q237&gt;0,RANK(Q237,(N237:P237,Q237:AE237)),0)</f>
        <v>4</v>
      </c>
      <c r="AH237" s="7">
        <f>IF(R237&gt;0,RANK(R237,(N237:P237,Q237:AE237)),0)</f>
        <v>6</v>
      </c>
      <c r="AI237" s="7">
        <f>IF(T237&gt;0,RANK(T237,(N237:P237,Q237:AE237)),0)</f>
        <v>6</v>
      </c>
      <c r="AJ237" s="7">
        <f>IF(S237&gt;0,RANK(S237,(N237:P237,Q237:AE237)),0)</f>
        <v>6</v>
      </c>
      <c r="AK237" s="2">
        <f t="shared" si="59"/>
        <v>1.8561484918793504E-3</v>
      </c>
      <c r="AL237" s="2">
        <f t="shared" si="59"/>
        <v>4.6403712296983759E-4</v>
      </c>
      <c r="AM237" s="2">
        <f t="shared" si="60"/>
        <v>4.6403712296983759E-4</v>
      </c>
      <c r="AN237" s="2">
        <f t="shared" si="61"/>
        <v>4.6403712296983759E-4</v>
      </c>
      <c r="AO237" s="2"/>
      <c r="AP237" t="s">
        <v>2278</v>
      </c>
      <c r="AQ237" t="s">
        <v>2826</v>
      </c>
      <c r="AR237" s="1">
        <v>4</v>
      </c>
      <c r="AT237" s="85" t="s">
        <v>3097</v>
      </c>
      <c r="AU237" s="84" t="s">
        <v>3234</v>
      </c>
      <c r="AV237" s="77" t="str">
        <f t="shared" si="52"/>
        <v>08011</v>
      </c>
      <c r="AX237" s="7" t="s">
        <v>186</v>
      </c>
      <c r="BH237" s="1">
        <v>0</v>
      </c>
    </row>
    <row r="238" spans="1:63" hidden="1" outlineLevel="1">
      <c r="A238" t="s">
        <v>1369</v>
      </c>
      <c r="B238" t="s">
        <v>2826</v>
      </c>
      <c r="C238" s="1">
        <f t="shared" si="56"/>
        <v>159259</v>
      </c>
      <c r="D238" s="7">
        <f>IF(N238&gt;0, RANK(N238,(N238:P238,Q238:AE238)),0)</f>
        <v>1</v>
      </c>
      <c r="E238" s="7">
        <f>IF(O238&gt;0,RANK(O238,(N238:P238,Q238:AE238)),0)</f>
        <v>2</v>
      </c>
      <c r="F238" s="7">
        <f>IF(P238&gt;0,RANK(P238,(N238:P238,Q238:AE238)),0)</f>
        <v>3</v>
      </c>
      <c r="G238" s="1">
        <f t="shared" si="53"/>
        <v>53978</v>
      </c>
      <c r="H238" s="2">
        <f t="shared" si="54"/>
        <v>0.33893217965703665</v>
      </c>
      <c r="I238" s="2"/>
      <c r="J238" s="2">
        <f t="shared" si="57"/>
        <v>0.66284479997990697</v>
      </c>
      <c r="K238" s="2">
        <f t="shared" si="57"/>
        <v>0.32391262032287027</v>
      </c>
      <c r="L238" s="2">
        <f t="shared" si="57"/>
        <v>6.0530331095887827E-3</v>
      </c>
      <c r="M238" s="2">
        <f t="shared" si="58"/>
        <v>7.1895465876339734E-3</v>
      </c>
      <c r="N238" s="1">
        <v>105564</v>
      </c>
      <c r="O238" s="1">
        <v>51586</v>
      </c>
      <c r="P238" s="1">
        <v>964</v>
      </c>
      <c r="Q238" s="1">
        <v>764</v>
      </c>
      <c r="R238" s="1">
        <v>179</v>
      </c>
      <c r="S238" s="1">
        <v>118</v>
      </c>
      <c r="T238" s="1">
        <v>12</v>
      </c>
      <c r="U238" s="1">
        <v>19</v>
      </c>
      <c r="V238" s="1">
        <v>8</v>
      </c>
      <c r="W238" s="1">
        <v>2</v>
      </c>
      <c r="AA238" s="1">
        <v>24</v>
      </c>
      <c r="AD238" s="1">
        <v>15</v>
      </c>
      <c r="AE238" s="1">
        <v>4</v>
      </c>
      <c r="AG238" s="7">
        <f>IF(Q238&gt;0,RANK(Q238,(N238:P238,Q238:AE238)),0)</f>
        <v>4</v>
      </c>
      <c r="AH238" s="7">
        <f>IF(R238&gt;0,RANK(R238,(N238:P238,Q238:AE238)),0)</f>
        <v>5</v>
      </c>
      <c r="AI238" s="7">
        <f>IF(T238&gt;0,RANK(T238,(N238:P238,Q238:AE238)),0)</f>
        <v>10</v>
      </c>
      <c r="AJ238" s="7">
        <f>IF(S238&gt;0,RANK(S238,(N238:P238,Q238:AE238)),0)</f>
        <v>6</v>
      </c>
      <c r="AK238" s="2">
        <f t="shared" si="59"/>
        <v>4.7972171117487868E-3</v>
      </c>
      <c r="AL238" s="2">
        <f t="shared" si="59"/>
        <v>1.1239553180667969E-3</v>
      </c>
      <c r="AM238" s="2">
        <f t="shared" si="60"/>
        <v>7.5348959870399795E-5</v>
      </c>
      <c r="AN238" s="2">
        <f t="shared" si="61"/>
        <v>7.4093143872559796E-4</v>
      </c>
      <c r="AP238" t="s">
        <v>1369</v>
      </c>
      <c r="AQ238" t="s">
        <v>2826</v>
      </c>
      <c r="AR238">
        <v>0</v>
      </c>
      <c r="AT238" s="85" t="s">
        <v>3097</v>
      </c>
      <c r="AU238" s="84" t="s">
        <v>3235</v>
      </c>
      <c r="AV238" s="77" t="str">
        <f t="shared" si="52"/>
        <v>08013</v>
      </c>
      <c r="AX238" s="7" t="s">
        <v>186</v>
      </c>
      <c r="BG238" s="1"/>
      <c r="BH238" s="1">
        <v>2</v>
      </c>
    </row>
    <row r="239" spans="1:63" s="1" customFormat="1" hidden="1" outlineLevel="1">
      <c r="A239" t="s">
        <v>5046</v>
      </c>
      <c r="B239" t="s">
        <v>2826</v>
      </c>
      <c r="C239" s="1">
        <f>SUM(N239:AE239)</f>
        <v>23235</v>
      </c>
      <c r="D239" s="7">
        <f>IF(N239&gt;0, RANK(N239,(N239:P239,Q239:AE239)),0)</f>
        <v>2</v>
      </c>
      <c r="E239" s="7">
        <f>IF(O239&gt;0,RANK(O239,(N239:P239,Q239:AE239)),0)</f>
        <v>1</v>
      </c>
      <c r="F239" s="7">
        <f>IF(P239&gt;0,RANK(P239,(N239:P239,Q239:AE239)),0)</f>
        <v>3</v>
      </c>
      <c r="G239" s="1">
        <f t="shared" si="53"/>
        <v>1072</v>
      </c>
      <c r="H239" s="2">
        <f t="shared" si="54"/>
        <v>4.6137292877125029E-2</v>
      </c>
      <c r="I239" s="2"/>
      <c r="J239" s="2">
        <f>IF($C239=0,"-",N239/$C239)</f>
        <v>0.47062621045836023</v>
      </c>
      <c r="K239" s="2">
        <f>IF($C239=0,"-",O239/$C239)</f>
        <v>0.51676350333548526</v>
      </c>
      <c r="L239" s="2">
        <f>IF($C239=0,"-",P239/$C239)</f>
        <v>6.1114697654400685E-3</v>
      </c>
      <c r="M239" s="2">
        <f>IF(C239=0,"-",(1-J239-K239-L239))</f>
        <v>6.4988164407143844E-3</v>
      </c>
      <c r="N239" s="1">
        <v>10935</v>
      </c>
      <c r="O239" s="1">
        <v>12007</v>
      </c>
      <c r="P239" s="1">
        <v>142</v>
      </c>
      <c r="Q239" s="1">
        <v>98</v>
      </c>
      <c r="R239" s="1">
        <v>25</v>
      </c>
      <c r="S239" s="1">
        <v>15</v>
      </c>
      <c r="T239" s="1">
        <v>2</v>
      </c>
      <c r="U239" s="1">
        <v>1</v>
      </c>
      <c r="V239" s="1">
        <v>0</v>
      </c>
      <c r="W239" s="1">
        <v>0</v>
      </c>
      <c r="AA239" s="1">
        <v>4</v>
      </c>
      <c r="AD239" s="1">
        <v>4</v>
      </c>
      <c r="AE239" s="1">
        <v>2</v>
      </c>
      <c r="AG239" s="7">
        <f>IF(Q239&gt;0,RANK(Q239,(N239:P239,Q239:AE239)),0)</f>
        <v>4</v>
      </c>
      <c r="AH239" s="7">
        <f>IF(R239&gt;0,RANK(R239,(N239:P239,Q239:AE239)),0)</f>
        <v>5</v>
      </c>
      <c r="AI239" s="7">
        <f>IF(T239&gt;0,RANK(T239,(N239:P239,Q239:AE239)),0)</f>
        <v>9</v>
      </c>
      <c r="AJ239" s="7">
        <f>IF(S239&gt;0,RANK(S239,(N239:P239,Q239:AE239)),0)</f>
        <v>6</v>
      </c>
      <c r="AK239" s="2">
        <f>IF($C239=0,"-",Q239/$C239)</f>
        <v>4.2177749085431458E-3</v>
      </c>
      <c r="AL239" s="2">
        <f>IF($C239=0,"-",R239/$C239)</f>
        <v>1.0759629868732515E-3</v>
      </c>
      <c r="AM239" s="2">
        <f>IF($C239=0,"-",T239/$C239)</f>
        <v>8.6077038949860125E-5</v>
      </c>
      <c r="AN239" s="2">
        <f>IF($C239=0,"-",S239/$C239)</f>
        <v>6.4557779212395089E-4</v>
      </c>
      <c r="AO239" s="2"/>
      <c r="AP239" t="s">
        <v>5046</v>
      </c>
      <c r="AQ239" t="s">
        <v>2826</v>
      </c>
      <c r="AR239" s="1">
        <v>2</v>
      </c>
      <c r="AT239" s="85" t="s">
        <v>3097</v>
      </c>
      <c r="AU239" s="84" t="s">
        <v>5047</v>
      </c>
      <c r="AV239" s="77" t="str">
        <f>AT239&amp;AU239</f>
        <v>08014</v>
      </c>
      <c r="AX239" s="7" t="s">
        <v>186</v>
      </c>
      <c r="BH239" s="1">
        <v>0</v>
      </c>
      <c r="BI239"/>
      <c r="BJ239"/>
      <c r="BK239"/>
    </row>
    <row r="240" spans="1:63" hidden="1" outlineLevel="1">
      <c r="A240" t="s">
        <v>3743</v>
      </c>
      <c r="B240" t="s">
        <v>2826</v>
      </c>
      <c r="C240" s="1">
        <f t="shared" si="56"/>
        <v>8770</v>
      </c>
      <c r="D240" s="7">
        <f>IF(N240&gt;0, RANK(N240,(N240:P240,Q240:AE240)),0)</f>
        <v>2</v>
      </c>
      <c r="E240" s="7">
        <f>IF(O240&gt;0,RANK(O240,(N240:P240,Q240:AE240)),0)</f>
        <v>1</v>
      </c>
      <c r="F240" s="7">
        <f>IF(P240&gt;0,RANK(P240,(N240:P240,Q240:AE240)),0)</f>
        <v>3</v>
      </c>
      <c r="G240" s="1">
        <f t="shared" si="53"/>
        <v>1109</v>
      </c>
      <c r="H240" s="2">
        <f t="shared" si="54"/>
        <v>0.12645381984036488</v>
      </c>
      <c r="I240" s="2"/>
      <c r="J240" s="2">
        <f t="shared" si="57"/>
        <v>0.42941847206385403</v>
      </c>
      <c r="K240" s="2">
        <f t="shared" si="57"/>
        <v>0.55587229190421894</v>
      </c>
      <c r="L240" s="2">
        <f t="shared" si="57"/>
        <v>8.7799315849486879E-3</v>
      </c>
      <c r="M240" s="2">
        <f t="shared" si="58"/>
        <v>5.9293044469782875E-3</v>
      </c>
      <c r="N240" s="1">
        <v>3766</v>
      </c>
      <c r="O240" s="1">
        <v>4875</v>
      </c>
      <c r="P240" s="1">
        <v>77</v>
      </c>
      <c r="Q240" s="1">
        <v>36</v>
      </c>
      <c r="R240" s="1">
        <v>5</v>
      </c>
      <c r="S240" s="1">
        <v>7</v>
      </c>
      <c r="T240" s="1">
        <v>0</v>
      </c>
      <c r="U240" s="1">
        <v>0</v>
      </c>
      <c r="V240" s="1">
        <v>0</v>
      </c>
      <c r="W240" s="1">
        <v>1</v>
      </c>
      <c r="AA240" s="1">
        <v>2</v>
      </c>
      <c r="AD240" s="1">
        <v>1</v>
      </c>
      <c r="AE240" s="1">
        <v>0</v>
      </c>
      <c r="AG240" s="7">
        <f>IF(Q240&gt;0,RANK(Q240,(N240:P240,Q240:AE240)),0)</f>
        <v>4</v>
      </c>
      <c r="AH240" s="7">
        <f>IF(R240&gt;0,RANK(R240,(N240:P240,Q240:AE240)),0)</f>
        <v>6</v>
      </c>
      <c r="AI240" s="7">
        <f>IF(T240&gt;0,RANK(T240,(N240:P240,Q240:AE240)),0)</f>
        <v>0</v>
      </c>
      <c r="AJ240" s="7">
        <f>IF(S240&gt;0,RANK(S240,(N240:P240,Q240:AE240)),0)</f>
        <v>5</v>
      </c>
      <c r="AK240" s="2">
        <f t="shared" si="59"/>
        <v>4.1049030786773086E-3</v>
      </c>
      <c r="AL240" s="2">
        <f t="shared" si="59"/>
        <v>5.7012542759407071E-4</v>
      </c>
      <c r="AM240" s="2">
        <f t="shared" si="60"/>
        <v>0</v>
      </c>
      <c r="AN240" s="2">
        <f t="shared" si="61"/>
        <v>7.9817559863169893E-4</v>
      </c>
      <c r="AP240" t="s">
        <v>3743</v>
      </c>
      <c r="AQ240" t="s">
        <v>2826</v>
      </c>
      <c r="AR240">
        <v>5</v>
      </c>
      <c r="AT240" s="85" t="s">
        <v>3097</v>
      </c>
      <c r="AU240" s="84" t="s">
        <v>4670</v>
      </c>
      <c r="AV240" s="77" t="str">
        <f t="shared" si="52"/>
        <v>08015</v>
      </c>
      <c r="AX240" s="7" t="s">
        <v>186</v>
      </c>
      <c r="BG240" s="1"/>
      <c r="BH240" s="1">
        <v>1</v>
      </c>
    </row>
    <row r="241" spans="1:60" hidden="1" outlineLevel="1">
      <c r="A241" t="s">
        <v>4453</v>
      </c>
      <c r="B241" t="s">
        <v>2826</v>
      </c>
      <c r="C241" s="1">
        <f t="shared" si="56"/>
        <v>1134</v>
      </c>
      <c r="D241" s="7">
        <f>IF(N241&gt;0, RANK(N241,(N241:P241,Q241:AE241)),0)</f>
        <v>2</v>
      </c>
      <c r="E241" s="7">
        <f>IF(O241&gt;0,RANK(O241,(N241:P241,Q241:AE241)),0)</f>
        <v>1</v>
      </c>
      <c r="F241" s="7">
        <f>IF(P241&gt;0,RANK(P241,(N241:P241,Q241:AE241)),0)</f>
        <v>3</v>
      </c>
      <c r="G241" s="1">
        <f t="shared" si="53"/>
        <v>725</v>
      </c>
      <c r="H241" s="2">
        <f t="shared" si="54"/>
        <v>0.63932980599647271</v>
      </c>
      <c r="I241" s="2"/>
      <c r="J241" s="2">
        <f t="shared" si="57"/>
        <v>0.17460317460317459</v>
      </c>
      <c r="K241" s="2">
        <f t="shared" si="57"/>
        <v>0.81393298059964725</v>
      </c>
      <c r="L241" s="2">
        <f t="shared" si="57"/>
        <v>6.1728395061728392E-3</v>
      </c>
      <c r="M241" s="2">
        <f t="shared" si="58"/>
        <v>5.291005291005263E-3</v>
      </c>
      <c r="N241" s="1">
        <v>198</v>
      </c>
      <c r="O241" s="1">
        <v>923</v>
      </c>
      <c r="P241" s="1">
        <v>7</v>
      </c>
      <c r="Q241" s="1">
        <v>1</v>
      </c>
      <c r="R241" s="1">
        <v>3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AA241" s="1">
        <v>1</v>
      </c>
      <c r="AD241" s="1">
        <v>1</v>
      </c>
      <c r="AE241" s="1">
        <v>0</v>
      </c>
      <c r="AG241" s="7">
        <f>IF(Q241&gt;0,RANK(Q241,(N241:P241,Q241:AE241)),0)</f>
        <v>5</v>
      </c>
      <c r="AH241" s="7">
        <f>IF(R241&gt;0,RANK(R241,(N241:P241,Q241:AE241)),0)</f>
        <v>4</v>
      </c>
      <c r="AI241" s="7">
        <f>IF(T241&gt;0,RANK(T241,(N241:P241,Q241:AE241)),0)</f>
        <v>0</v>
      </c>
      <c r="AJ241" s="7">
        <f>IF(S241&gt;0,RANK(S241,(N241:P241,Q241:AE241)),0)</f>
        <v>0</v>
      </c>
      <c r="AK241" s="2">
        <f t="shared" si="59"/>
        <v>8.8183421516754845E-4</v>
      </c>
      <c r="AL241" s="2">
        <f t="shared" si="59"/>
        <v>2.6455026455026454E-3</v>
      </c>
      <c r="AM241" s="2">
        <f t="shared" si="60"/>
        <v>0</v>
      </c>
      <c r="AN241" s="2">
        <f t="shared" si="61"/>
        <v>0</v>
      </c>
      <c r="AP241" t="s">
        <v>4453</v>
      </c>
      <c r="AQ241" t="s">
        <v>2826</v>
      </c>
      <c r="AR241" s="1">
        <v>4</v>
      </c>
      <c r="AT241" s="85" t="s">
        <v>3097</v>
      </c>
      <c r="AU241" s="84" t="s">
        <v>4671</v>
      </c>
      <c r="AV241" s="77" t="str">
        <f t="shared" si="52"/>
        <v>08017</v>
      </c>
      <c r="AX241" s="7" t="s">
        <v>186</v>
      </c>
      <c r="BG241" s="1"/>
      <c r="BH241" s="1">
        <v>0</v>
      </c>
    </row>
    <row r="242" spans="1:60" hidden="1" outlineLevel="1">
      <c r="A242" t="s">
        <v>4452</v>
      </c>
      <c r="B242" t="s">
        <v>2826</v>
      </c>
      <c r="C242" s="1">
        <f t="shared" si="56"/>
        <v>5613</v>
      </c>
      <c r="D242" s="7">
        <f>IF(N242&gt;0, RANK(N242,(N242:P242,Q242:AE242)),0)</f>
        <v>1</v>
      </c>
      <c r="E242" s="7">
        <f>IF(O242&gt;0,RANK(O242,(N242:P242,Q242:AE242)),0)</f>
        <v>2</v>
      </c>
      <c r="F242" s="7">
        <f>IF(P242&gt;0,RANK(P242,(N242:P242,Q242:AE242)),0)</f>
        <v>3</v>
      </c>
      <c r="G242" s="1">
        <f t="shared" si="53"/>
        <v>467</v>
      </c>
      <c r="H242" s="2">
        <f t="shared" si="54"/>
        <v>8.3199714947443437E-2</v>
      </c>
      <c r="I242" s="2"/>
      <c r="J242" s="2">
        <f t="shared" si="57"/>
        <v>0.53251380723320862</v>
      </c>
      <c r="K242" s="2">
        <f t="shared" si="57"/>
        <v>0.44931409228576519</v>
      </c>
      <c r="L242" s="2">
        <f t="shared" si="57"/>
        <v>8.0171031533939063E-3</v>
      </c>
      <c r="M242" s="2">
        <f t="shared" si="58"/>
        <v>1.0154997327632281E-2</v>
      </c>
      <c r="N242" s="1">
        <v>2989</v>
      </c>
      <c r="O242" s="1">
        <v>2522</v>
      </c>
      <c r="P242" s="1">
        <v>45</v>
      </c>
      <c r="Q242" s="1">
        <v>39</v>
      </c>
      <c r="R242" s="1">
        <v>7</v>
      </c>
      <c r="S242" s="1">
        <v>4</v>
      </c>
      <c r="T242" s="1">
        <v>0</v>
      </c>
      <c r="U242" s="1">
        <v>1</v>
      </c>
      <c r="V242" s="1">
        <v>0</v>
      </c>
      <c r="W242" s="1">
        <v>0</v>
      </c>
      <c r="AA242" s="1">
        <v>3</v>
      </c>
      <c r="AD242" s="1">
        <v>3</v>
      </c>
      <c r="AE242" s="1">
        <v>0</v>
      </c>
      <c r="AG242" s="7">
        <f>IF(Q242&gt;0,RANK(Q242,(N242:P242,Q242:AE242)),0)</f>
        <v>4</v>
      </c>
      <c r="AH242" s="7">
        <f>IF(R242&gt;0,RANK(R242,(N242:P242,Q242:AE242)),0)</f>
        <v>5</v>
      </c>
      <c r="AI242" s="7">
        <f>IF(T242&gt;0,RANK(T242,(N242:P242,Q242:AE242)),0)</f>
        <v>0</v>
      </c>
      <c r="AJ242" s="7">
        <f>IF(S242&gt;0,RANK(S242,(N242:P242,Q242:AE242)),0)</f>
        <v>6</v>
      </c>
      <c r="AK242" s="2">
        <f t="shared" si="59"/>
        <v>6.9481560662747197E-3</v>
      </c>
      <c r="AL242" s="2">
        <f t="shared" si="59"/>
        <v>1.2471049349723855E-3</v>
      </c>
      <c r="AM242" s="2">
        <f t="shared" si="60"/>
        <v>0</v>
      </c>
      <c r="AN242" s="2">
        <f t="shared" si="61"/>
        <v>7.1263139141279175E-4</v>
      </c>
      <c r="AP242" t="s">
        <v>4452</v>
      </c>
      <c r="AQ242" t="s">
        <v>2826</v>
      </c>
      <c r="AR242">
        <v>2</v>
      </c>
      <c r="AT242" s="85" t="s">
        <v>3097</v>
      </c>
      <c r="AU242" s="84" t="s">
        <v>4672</v>
      </c>
      <c r="AV242" s="77" t="str">
        <f t="shared" si="52"/>
        <v>08019</v>
      </c>
      <c r="AX242" s="7" t="s">
        <v>186</v>
      </c>
      <c r="BG242" s="1"/>
      <c r="BH242" s="1">
        <v>0</v>
      </c>
    </row>
    <row r="243" spans="1:60" hidden="1" outlineLevel="1">
      <c r="A243" t="s">
        <v>2779</v>
      </c>
      <c r="B243" t="s">
        <v>2826</v>
      </c>
      <c r="C243" s="1">
        <f t="shared" si="56"/>
        <v>3803</v>
      </c>
      <c r="D243" s="7">
        <f>IF(N243&gt;0, RANK(N243,(N243:P243,Q243:AE243)),0)</f>
        <v>1</v>
      </c>
      <c r="E243" s="7">
        <f>IF(O243&gt;0,RANK(O243,(N243:P243,Q243:AE243)),0)</f>
        <v>2</v>
      </c>
      <c r="F243" s="7">
        <f>IF(P243&gt;0,RANK(P243,(N243:P243,Q243:AE243)),0)</f>
        <v>3</v>
      </c>
      <c r="G243" s="1">
        <f t="shared" si="53"/>
        <v>30</v>
      </c>
      <c r="H243" s="2">
        <f t="shared" si="54"/>
        <v>7.8885090717854319E-3</v>
      </c>
      <c r="I243" s="2"/>
      <c r="J243" s="2">
        <f t="shared" si="57"/>
        <v>0.49802787273205362</v>
      </c>
      <c r="K243" s="2">
        <f t="shared" si="57"/>
        <v>0.49013936366026822</v>
      </c>
      <c r="L243" s="2">
        <f t="shared" si="57"/>
        <v>4.9960557454641072E-3</v>
      </c>
      <c r="M243" s="2">
        <f t="shared" si="58"/>
        <v>6.8367078622140467E-3</v>
      </c>
      <c r="N243" s="1">
        <v>1894</v>
      </c>
      <c r="O243" s="1">
        <v>1864</v>
      </c>
      <c r="P243" s="1">
        <v>19</v>
      </c>
      <c r="Q243" s="1">
        <v>3</v>
      </c>
      <c r="R243" s="1">
        <v>15</v>
      </c>
      <c r="S243" s="1">
        <v>2</v>
      </c>
      <c r="T243" s="1">
        <v>0</v>
      </c>
      <c r="U243" s="1">
        <v>0</v>
      </c>
      <c r="V243" s="1">
        <v>0</v>
      </c>
      <c r="W243" s="1">
        <v>3</v>
      </c>
      <c r="AA243" s="1">
        <v>1</v>
      </c>
      <c r="AD243" s="1">
        <v>2</v>
      </c>
      <c r="AE243" s="1">
        <v>0</v>
      </c>
      <c r="AG243" s="7">
        <f>IF(Q243&gt;0,RANK(Q243,(N243:P243,Q243:AE243)),0)</f>
        <v>5</v>
      </c>
      <c r="AH243" s="7">
        <f>IF(R243&gt;0,RANK(R243,(N243:P243,Q243:AE243)),0)</f>
        <v>4</v>
      </c>
      <c r="AI243" s="7">
        <f>IF(T243&gt;0,RANK(T243,(N243:P243,Q243:AE243)),0)</f>
        <v>0</v>
      </c>
      <c r="AJ243" s="7">
        <f>IF(S243&gt;0,RANK(S243,(N243:P243,Q243:AE243)),0)</f>
        <v>7</v>
      </c>
      <c r="AK243" s="2">
        <f t="shared" si="59"/>
        <v>7.8885090717854323E-4</v>
      </c>
      <c r="AL243" s="2">
        <f t="shared" si="59"/>
        <v>3.944254535892716E-3</v>
      </c>
      <c r="AM243" s="2">
        <f t="shared" si="60"/>
        <v>0</v>
      </c>
      <c r="AN243" s="2">
        <f t="shared" si="61"/>
        <v>5.2590060478569553E-4</v>
      </c>
      <c r="AP243" t="s">
        <v>2779</v>
      </c>
      <c r="AQ243" t="s">
        <v>2826</v>
      </c>
      <c r="AR243">
        <v>3</v>
      </c>
      <c r="AT243" s="85" t="s">
        <v>3097</v>
      </c>
      <c r="AU243" s="84" t="s">
        <v>4350</v>
      </c>
      <c r="AV243" s="77" t="str">
        <f t="shared" si="52"/>
        <v>08021</v>
      </c>
      <c r="AX243" s="7" t="s">
        <v>186</v>
      </c>
      <c r="BG243" s="1"/>
      <c r="BH243" s="1">
        <v>3</v>
      </c>
    </row>
    <row r="244" spans="1:60" hidden="1" outlineLevel="1">
      <c r="A244" t="s">
        <v>3505</v>
      </c>
      <c r="B244" t="s">
        <v>2826</v>
      </c>
      <c r="C244" s="1">
        <f t="shared" si="56"/>
        <v>1760</v>
      </c>
      <c r="D244" s="7">
        <f>IF(N244&gt;0, RANK(N244,(N244:P244,Q244:AE244)),0)</f>
        <v>1</v>
      </c>
      <c r="E244" s="7">
        <f>IF(O244&gt;0,RANK(O244,(N244:P244,Q244:AE244)),0)</f>
        <v>2</v>
      </c>
      <c r="F244" s="7">
        <f>IF(P244&gt;0,RANK(P244,(N244:P244,Q244:AE244)),0)</f>
        <v>3</v>
      </c>
      <c r="G244" s="1">
        <f t="shared" si="53"/>
        <v>604</v>
      </c>
      <c r="H244" s="2">
        <f t="shared" si="54"/>
        <v>0.3431818181818182</v>
      </c>
      <c r="I244" s="2"/>
      <c r="J244" s="2">
        <f t="shared" si="57"/>
        <v>0.66477272727272729</v>
      </c>
      <c r="K244" s="2">
        <f t="shared" si="57"/>
        <v>0.32159090909090909</v>
      </c>
      <c r="L244" s="2">
        <f t="shared" si="57"/>
        <v>8.5227272727272721E-3</v>
      </c>
      <c r="M244" s="2">
        <f t="shared" si="58"/>
        <v>5.1136363636363411E-3</v>
      </c>
      <c r="N244" s="1">
        <v>1170</v>
      </c>
      <c r="O244" s="1">
        <v>566</v>
      </c>
      <c r="P244" s="1">
        <v>15</v>
      </c>
      <c r="Q244" s="1">
        <v>5</v>
      </c>
      <c r="R244" s="1">
        <v>2</v>
      </c>
      <c r="S244" s="1">
        <v>1</v>
      </c>
      <c r="T244" s="1">
        <v>0</v>
      </c>
      <c r="U244" s="1">
        <v>0</v>
      </c>
      <c r="V244" s="1">
        <v>0</v>
      </c>
      <c r="W244" s="1">
        <v>1</v>
      </c>
      <c r="AA244" s="1">
        <v>0</v>
      </c>
      <c r="AD244" s="1">
        <v>0</v>
      </c>
      <c r="AE244" s="1">
        <v>0</v>
      </c>
      <c r="AG244" s="7">
        <f>IF(Q244&gt;0,RANK(Q244,(N244:P244,Q244:AE244)),0)</f>
        <v>4</v>
      </c>
      <c r="AH244" s="7">
        <f>IF(R244&gt;0,RANK(R244,(N244:P244,Q244:AE244)),0)</f>
        <v>5</v>
      </c>
      <c r="AI244" s="7">
        <f>IF(T244&gt;0,RANK(T244,(N244:P244,Q244:AE244)),0)</f>
        <v>0</v>
      </c>
      <c r="AJ244" s="7">
        <f>IF(S244&gt;0,RANK(S244,(N244:P244,Q244:AE244)),0)</f>
        <v>6</v>
      </c>
      <c r="AK244" s="2">
        <f t="shared" si="59"/>
        <v>2.840909090909091E-3</v>
      </c>
      <c r="AL244" s="2">
        <f t="shared" si="59"/>
        <v>1.1363636363636363E-3</v>
      </c>
      <c r="AM244" s="2">
        <f t="shared" si="60"/>
        <v>0</v>
      </c>
      <c r="AN244" s="2">
        <f t="shared" si="61"/>
        <v>5.6818181818181815E-4</v>
      </c>
      <c r="AP244" t="s">
        <v>3505</v>
      </c>
      <c r="AQ244" t="s">
        <v>2826</v>
      </c>
      <c r="AR244">
        <v>3</v>
      </c>
      <c r="AT244" s="85" t="s">
        <v>3097</v>
      </c>
      <c r="AU244" s="84" t="s">
        <v>4351</v>
      </c>
      <c r="AV244" s="77" t="str">
        <f t="shared" si="52"/>
        <v>08023</v>
      </c>
      <c r="AX244" s="7" t="s">
        <v>186</v>
      </c>
      <c r="BG244" s="1"/>
      <c r="BH244" s="1">
        <v>1</v>
      </c>
    </row>
    <row r="245" spans="1:60" hidden="1" outlineLevel="1">
      <c r="A245" t="s">
        <v>3896</v>
      </c>
      <c r="B245" t="s">
        <v>2826</v>
      </c>
      <c r="C245" s="1">
        <f t="shared" si="56"/>
        <v>1493</v>
      </c>
      <c r="D245" s="7">
        <f>IF(N245&gt;0, RANK(N245,(N245:P245,Q245:AE245)),0)</f>
        <v>2</v>
      </c>
      <c r="E245" s="7">
        <f>IF(O245&gt;0,RANK(O245,(N245:P245,Q245:AE245)),0)</f>
        <v>1</v>
      </c>
      <c r="F245" s="7">
        <f>IF(P245&gt;0,RANK(P245,(N245:P245,Q245:AE245)),0)</f>
        <v>4</v>
      </c>
      <c r="G245" s="1">
        <f t="shared" si="53"/>
        <v>528</v>
      </c>
      <c r="H245" s="2">
        <f t="shared" si="54"/>
        <v>0.35365036838580038</v>
      </c>
      <c r="I245" s="2"/>
      <c r="J245" s="2">
        <f t="shared" si="57"/>
        <v>0.3201607501674481</v>
      </c>
      <c r="K245" s="2">
        <f t="shared" si="57"/>
        <v>0.67381111855324849</v>
      </c>
      <c r="L245" s="2">
        <f t="shared" si="57"/>
        <v>6.6979236436704619E-4</v>
      </c>
      <c r="M245" s="2">
        <f t="shared" si="58"/>
        <v>5.3583389149363045E-3</v>
      </c>
      <c r="N245" s="1">
        <v>478</v>
      </c>
      <c r="O245" s="1">
        <v>1006</v>
      </c>
      <c r="P245" s="1">
        <v>1</v>
      </c>
      <c r="Q245" s="1">
        <v>4</v>
      </c>
      <c r="R245" s="1">
        <v>1</v>
      </c>
      <c r="S245" s="1">
        <v>1</v>
      </c>
      <c r="T245" s="1">
        <v>0</v>
      </c>
      <c r="U245" s="1">
        <v>0</v>
      </c>
      <c r="V245" s="1">
        <v>0</v>
      </c>
      <c r="W245" s="1">
        <v>0</v>
      </c>
      <c r="AA245" s="1">
        <v>1</v>
      </c>
      <c r="AD245" s="1">
        <v>0</v>
      </c>
      <c r="AE245" s="1">
        <v>1</v>
      </c>
      <c r="AG245" s="7">
        <f>IF(Q245&gt;0,RANK(Q245,(N245:P245,Q245:AE245)),0)</f>
        <v>3</v>
      </c>
      <c r="AH245" s="7">
        <f>IF(R245&gt;0,RANK(R245,(N245:P245,Q245:AE245)),0)</f>
        <v>4</v>
      </c>
      <c r="AI245" s="7">
        <f>IF(T245&gt;0,RANK(T245,(N245:P245,Q245:AE245)),0)</f>
        <v>0</v>
      </c>
      <c r="AJ245" s="7">
        <f>IF(S245&gt;0,RANK(S245,(N245:P245,Q245:AE245)),0)</f>
        <v>4</v>
      </c>
      <c r="AK245" s="2">
        <f t="shared" si="59"/>
        <v>2.6791694574681848E-3</v>
      </c>
      <c r="AL245" s="2">
        <f t="shared" si="59"/>
        <v>6.6979236436704619E-4</v>
      </c>
      <c r="AM245" s="2">
        <f t="shared" si="60"/>
        <v>0</v>
      </c>
      <c r="AN245" s="2">
        <f t="shared" si="61"/>
        <v>6.6979236436704619E-4</v>
      </c>
      <c r="AP245" t="s">
        <v>3896</v>
      </c>
      <c r="AQ245" t="s">
        <v>2826</v>
      </c>
      <c r="AR245">
        <v>4</v>
      </c>
      <c r="AT245" s="85" t="s">
        <v>3097</v>
      </c>
      <c r="AU245" s="84" t="s">
        <v>3949</v>
      </c>
      <c r="AV245" s="77" t="str">
        <f t="shared" si="52"/>
        <v>08025</v>
      </c>
      <c r="AX245" s="7" t="s">
        <v>186</v>
      </c>
      <c r="BG245" s="1"/>
      <c r="BH245" s="1">
        <v>0</v>
      </c>
    </row>
    <row r="246" spans="1:60" hidden="1" outlineLevel="1">
      <c r="A246" t="s">
        <v>4008</v>
      </c>
      <c r="B246" t="s">
        <v>2826</v>
      </c>
      <c r="C246" s="1">
        <f t="shared" si="56"/>
        <v>2428</v>
      </c>
      <c r="D246" s="7">
        <f>IF(N246&gt;0, RANK(N246,(N246:P246,Q246:AE246)),0)</f>
        <v>2</v>
      </c>
      <c r="E246" s="7">
        <f>IF(O246&gt;0,RANK(O246,(N246:P246,Q246:AE246)),0)</f>
        <v>1</v>
      </c>
      <c r="F246" s="7">
        <f>IF(P246&gt;0,RANK(P246,(N246:P246,Q246:AE246)),0)</f>
        <v>3</v>
      </c>
      <c r="G246" s="1">
        <f t="shared" si="53"/>
        <v>918</v>
      </c>
      <c r="H246" s="2">
        <f t="shared" si="54"/>
        <v>0.37808896210873144</v>
      </c>
      <c r="I246" s="2"/>
      <c r="J246" s="2">
        <f t="shared" si="57"/>
        <v>0.30436573311367382</v>
      </c>
      <c r="K246" s="2">
        <f t="shared" si="57"/>
        <v>0.68245469522240532</v>
      </c>
      <c r="L246" s="2">
        <f t="shared" si="57"/>
        <v>5.3542009884678752E-3</v>
      </c>
      <c r="M246" s="2">
        <f t="shared" si="58"/>
        <v>7.8253706754530441E-3</v>
      </c>
      <c r="N246" s="1">
        <v>739</v>
      </c>
      <c r="O246" s="1">
        <v>1657</v>
      </c>
      <c r="P246" s="1">
        <v>13</v>
      </c>
      <c r="Q246" s="1">
        <v>10</v>
      </c>
      <c r="R246" s="1">
        <v>6</v>
      </c>
      <c r="S246" s="1">
        <v>2</v>
      </c>
      <c r="T246" s="1">
        <v>0</v>
      </c>
      <c r="U246" s="1">
        <v>0</v>
      </c>
      <c r="V246" s="1">
        <v>0</v>
      </c>
      <c r="W246" s="1">
        <v>0</v>
      </c>
      <c r="AA246" s="1">
        <v>0</v>
      </c>
      <c r="AD246" s="1">
        <v>1</v>
      </c>
      <c r="AE246" s="1">
        <v>0</v>
      </c>
      <c r="AG246" s="7">
        <f>IF(Q246&gt;0,RANK(Q246,(N246:P246,Q246:AE246)),0)</f>
        <v>4</v>
      </c>
      <c r="AH246" s="7">
        <f>IF(R246&gt;0,RANK(R246,(N246:P246,Q246:AE246)),0)</f>
        <v>5</v>
      </c>
      <c r="AI246" s="7">
        <f>IF(T246&gt;0,RANK(T246,(N246:P246,Q246:AE246)),0)</f>
        <v>0</v>
      </c>
      <c r="AJ246" s="7">
        <f>IF(S246&gt;0,RANK(S246,(N246:P246,Q246:AE246)),0)</f>
        <v>6</v>
      </c>
      <c r="AK246" s="2">
        <f t="shared" si="59"/>
        <v>4.1186161449752881E-3</v>
      </c>
      <c r="AL246" s="2">
        <f t="shared" si="59"/>
        <v>2.4711696869851728E-3</v>
      </c>
      <c r="AM246" s="2">
        <f t="shared" si="60"/>
        <v>0</v>
      </c>
      <c r="AN246" s="2">
        <f t="shared" si="61"/>
        <v>8.2372322899505767E-4</v>
      </c>
      <c r="AP246" t="s">
        <v>4008</v>
      </c>
      <c r="AQ246" t="s">
        <v>2826</v>
      </c>
      <c r="AR246">
        <v>3</v>
      </c>
      <c r="AT246" s="85" t="s">
        <v>3097</v>
      </c>
      <c r="AU246" s="84" t="s">
        <v>3950</v>
      </c>
      <c r="AV246" s="77" t="str">
        <f t="shared" si="52"/>
        <v>08027</v>
      </c>
      <c r="AX246" s="7" t="s">
        <v>186</v>
      </c>
      <c r="BG246" s="1"/>
      <c r="BH246" s="1">
        <v>0</v>
      </c>
    </row>
    <row r="247" spans="1:60" hidden="1" outlineLevel="1">
      <c r="A247" t="s">
        <v>4009</v>
      </c>
      <c r="B247" t="s">
        <v>2826</v>
      </c>
      <c r="C247" s="1">
        <f t="shared" si="56"/>
        <v>14159</v>
      </c>
      <c r="D247" s="7">
        <f>IF(N247&gt;0, RANK(N247,(N247:P247,Q247:AE247)),0)</f>
        <v>2</v>
      </c>
      <c r="E247" s="7">
        <f>IF(O247&gt;0,RANK(O247,(N247:P247,Q247:AE247)),0)</f>
        <v>1</v>
      </c>
      <c r="F247" s="7">
        <f>IF(P247&gt;0,RANK(P247,(N247:P247,Q247:AE247)),0)</f>
        <v>3</v>
      </c>
      <c r="G247" s="1">
        <f t="shared" si="53"/>
        <v>5498</v>
      </c>
      <c r="H247" s="2">
        <f t="shared" si="54"/>
        <v>0.38830425877533725</v>
      </c>
      <c r="I247" s="2"/>
      <c r="J247" s="2">
        <f t="shared" si="57"/>
        <v>0.29832615297690512</v>
      </c>
      <c r="K247" s="2">
        <f t="shared" si="57"/>
        <v>0.68663041175224238</v>
      </c>
      <c r="L247" s="2">
        <f t="shared" si="57"/>
        <v>7.415777950420227E-3</v>
      </c>
      <c r="M247" s="2">
        <f t="shared" si="58"/>
        <v>7.627657320432274E-3</v>
      </c>
      <c r="N247" s="1">
        <v>4224</v>
      </c>
      <c r="O247" s="1">
        <v>9722</v>
      </c>
      <c r="P247" s="1">
        <v>105</v>
      </c>
      <c r="Q247" s="1">
        <v>59</v>
      </c>
      <c r="R247" s="1">
        <v>24</v>
      </c>
      <c r="S247" s="1">
        <v>11</v>
      </c>
      <c r="T247" s="1">
        <v>0</v>
      </c>
      <c r="U247" s="1">
        <v>1</v>
      </c>
      <c r="V247" s="1">
        <v>0</v>
      </c>
      <c r="W247" s="1">
        <v>0</v>
      </c>
      <c r="AA247" s="1">
        <v>8</v>
      </c>
      <c r="AD247" s="1">
        <v>5</v>
      </c>
      <c r="AE247" s="1">
        <v>0</v>
      </c>
      <c r="AG247" s="7">
        <f>IF(Q247&gt;0,RANK(Q247,(N247:P247,Q247:AE247)),0)</f>
        <v>4</v>
      </c>
      <c r="AH247" s="7">
        <f>IF(R247&gt;0,RANK(R247,(N247:P247,Q247:AE247)),0)</f>
        <v>5</v>
      </c>
      <c r="AI247" s="7">
        <f>IF(T247&gt;0,RANK(T247,(N247:P247,Q247:AE247)),0)</f>
        <v>0</v>
      </c>
      <c r="AJ247" s="7">
        <f>IF(S247&gt;0,RANK(S247,(N247:P247,Q247:AE247)),0)</f>
        <v>6</v>
      </c>
      <c r="AK247" s="2">
        <f t="shared" si="59"/>
        <v>4.1669609435694612E-3</v>
      </c>
      <c r="AL247" s="2">
        <f t="shared" si="59"/>
        <v>1.6950349600960519E-3</v>
      </c>
      <c r="AM247" s="2">
        <f t="shared" si="60"/>
        <v>0</v>
      </c>
      <c r="AN247" s="2">
        <f t="shared" si="61"/>
        <v>7.7689102337735716E-4</v>
      </c>
      <c r="AP247" t="s">
        <v>4009</v>
      </c>
      <c r="AQ247" t="s">
        <v>2826</v>
      </c>
      <c r="AR247">
        <v>3</v>
      </c>
      <c r="AT247" s="85" t="s">
        <v>3097</v>
      </c>
      <c r="AU247" s="84" t="s">
        <v>3951</v>
      </c>
      <c r="AV247" s="77" t="str">
        <f t="shared" si="52"/>
        <v>08029</v>
      </c>
      <c r="AX247" s="7" t="s">
        <v>186</v>
      </c>
      <c r="BG247" s="1"/>
      <c r="BH247" s="1">
        <v>0</v>
      </c>
    </row>
    <row r="248" spans="1:60" hidden="1" outlineLevel="1">
      <c r="A248" t="s">
        <v>4135</v>
      </c>
      <c r="B248" t="s">
        <v>2826</v>
      </c>
      <c r="C248" s="1">
        <f t="shared" si="56"/>
        <v>238826</v>
      </c>
      <c r="D248" s="7">
        <f>IF(N248&gt;0, RANK(N248,(N248:P248,Q248:AE248)),0)</f>
        <v>1</v>
      </c>
      <c r="E248" s="7">
        <f>IF(O248&gt;0,RANK(O248,(N248:P248,Q248:AE248)),0)</f>
        <v>2</v>
      </c>
      <c r="F248" s="7">
        <f>IF(P248&gt;0,RANK(P248,(N248:P248,Q248:AE248)),0)</f>
        <v>3</v>
      </c>
      <c r="G248" s="1">
        <f t="shared" si="53"/>
        <v>96232</v>
      </c>
      <c r="H248" s="2">
        <f t="shared" si="54"/>
        <v>0.40293770360011055</v>
      </c>
      <c r="I248" s="2"/>
      <c r="J248" s="2">
        <f t="shared" si="57"/>
        <v>0.69563196636882085</v>
      </c>
      <c r="K248" s="2">
        <f t="shared" si="57"/>
        <v>0.2926942627687103</v>
      </c>
      <c r="L248" s="2">
        <f t="shared" si="57"/>
        <v>5.7405810087678899E-3</v>
      </c>
      <c r="M248" s="2">
        <f t="shared" si="58"/>
        <v>5.9331898537009565E-3</v>
      </c>
      <c r="N248" s="1">
        <v>166135</v>
      </c>
      <c r="O248" s="1">
        <v>69903</v>
      </c>
      <c r="P248" s="1">
        <v>1371</v>
      </c>
      <c r="Q248" s="1">
        <v>781</v>
      </c>
      <c r="R248" s="1">
        <v>131</v>
      </c>
      <c r="S248" s="1">
        <v>185</v>
      </c>
      <c r="T248" s="1">
        <v>26</v>
      </c>
      <c r="U248" s="1">
        <v>20</v>
      </c>
      <c r="V248" s="1">
        <v>16</v>
      </c>
      <c r="W248" s="1">
        <v>154</v>
      </c>
      <c r="AA248" s="1">
        <v>61</v>
      </c>
      <c r="AD248" s="1">
        <v>25</v>
      </c>
      <c r="AE248" s="1">
        <v>18</v>
      </c>
      <c r="AG248" s="7">
        <f>IF(Q248&gt;0,RANK(Q248,(N248:P248,Q248:AE248)),0)</f>
        <v>4</v>
      </c>
      <c r="AH248" s="7">
        <f>IF(R248&gt;0,RANK(R248,(N248:P248,Q248:AE248)),0)</f>
        <v>7</v>
      </c>
      <c r="AI248" s="7">
        <f>IF(T248&gt;0,RANK(T248,(N248:P248,Q248:AE248)),0)</f>
        <v>9</v>
      </c>
      <c r="AJ248" s="7">
        <f>IF(S248&gt;0,RANK(S248,(N248:P248,Q248:AE248)),0)</f>
        <v>5</v>
      </c>
      <c r="AK248" s="2">
        <f t="shared" si="59"/>
        <v>3.2701632150603367E-3</v>
      </c>
      <c r="AL248" s="2">
        <f t="shared" si="59"/>
        <v>5.4851649317913455E-4</v>
      </c>
      <c r="AM248" s="2">
        <f t="shared" si="60"/>
        <v>1.0886586887524809E-4</v>
      </c>
      <c r="AN248" s="2">
        <f t="shared" si="61"/>
        <v>7.7462252853541908E-4</v>
      </c>
      <c r="AP248" t="s">
        <v>4135</v>
      </c>
      <c r="AQ248" t="s">
        <v>2826</v>
      </c>
      <c r="AR248">
        <v>1</v>
      </c>
      <c r="AT248" s="85" t="s">
        <v>3097</v>
      </c>
      <c r="AU248" s="84" t="s">
        <v>3971</v>
      </c>
      <c r="AV248" s="77" t="str">
        <f t="shared" si="52"/>
        <v>08031</v>
      </c>
      <c r="AX248" s="7" t="s">
        <v>186</v>
      </c>
      <c r="BG248" s="1"/>
      <c r="BH248" s="1">
        <v>154</v>
      </c>
    </row>
    <row r="249" spans="1:60" hidden="1" outlineLevel="1">
      <c r="A249" t="s">
        <v>4136</v>
      </c>
      <c r="B249" t="s">
        <v>2826</v>
      </c>
      <c r="C249" s="1">
        <f t="shared" si="56"/>
        <v>1147</v>
      </c>
      <c r="D249" s="7">
        <f>IF(N249&gt;0, RANK(N249,(N249:P249,Q249:AE249)),0)</f>
        <v>2</v>
      </c>
      <c r="E249" s="7">
        <f>IF(O249&gt;0,RANK(O249,(N249:P249,Q249:AE249)),0)</f>
        <v>1</v>
      </c>
      <c r="F249" s="7">
        <f>IF(P249&gt;0,RANK(P249,(N249:P249,Q249:AE249)),0)</f>
        <v>4</v>
      </c>
      <c r="G249" s="1">
        <f t="shared" si="53"/>
        <v>452</v>
      </c>
      <c r="H249" s="2">
        <f t="shared" si="54"/>
        <v>0.39407149084568438</v>
      </c>
      <c r="I249" s="2"/>
      <c r="J249" s="2">
        <f t="shared" si="57"/>
        <v>0.29032258064516131</v>
      </c>
      <c r="K249" s="2">
        <f t="shared" si="57"/>
        <v>0.68439407149084563</v>
      </c>
      <c r="L249" s="2">
        <f t="shared" si="57"/>
        <v>7.8465562336530077E-3</v>
      </c>
      <c r="M249" s="2">
        <f t="shared" si="58"/>
        <v>1.7436791630340103E-2</v>
      </c>
      <c r="N249" s="1">
        <v>333</v>
      </c>
      <c r="O249" s="1">
        <v>785</v>
      </c>
      <c r="P249" s="1">
        <v>9</v>
      </c>
      <c r="Q249" s="1">
        <v>4</v>
      </c>
      <c r="R249" s="1">
        <v>11</v>
      </c>
      <c r="S249" s="1">
        <v>2</v>
      </c>
      <c r="T249" s="1">
        <v>0</v>
      </c>
      <c r="U249" s="1">
        <v>0</v>
      </c>
      <c r="V249" s="1">
        <v>1</v>
      </c>
      <c r="W249" s="1">
        <v>0</v>
      </c>
      <c r="AA249" s="1">
        <v>1</v>
      </c>
      <c r="AD249" s="1">
        <v>1</v>
      </c>
      <c r="AE249" s="1">
        <v>0</v>
      </c>
      <c r="AG249" s="7">
        <f>IF(Q249&gt;0,RANK(Q249,(N249:P249,Q249:AE249)),0)</f>
        <v>5</v>
      </c>
      <c r="AH249" s="7">
        <f>IF(R249&gt;0,RANK(R249,(N249:P249,Q249:AE249)),0)</f>
        <v>3</v>
      </c>
      <c r="AI249" s="7">
        <f>IF(T249&gt;0,RANK(T249,(N249:P249,Q249:AE249)),0)</f>
        <v>0</v>
      </c>
      <c r="AJ249" s="7">
        <f>IF(S249&gt;0,RANK(S249,(N249:P249,Q249:AE249)),0)</f>
        <v>6</v>
      </c>
      <c r="AK249" s="2">
        <f t="shared" si="59"/>
        <v>3.4873583260680036E-3</v>
      </c>
      <c r="AL249" s="2">
        <f t="shared" si="59"/>
        <v>9.5902353966870104E-3</v>
      </c>
      <c r="AM249" s="2">
        <f t="shared" si="60"/>
        <v>0</v>
      </c>
      <c r="AN249" s="2">
        <f t="shared" si="61"/>
        <v>1.7436791630340018E-3</v>
      </c>
      <c r="AP249" t="s">
        <v>4136</v>
      </c>
      <c r="AQ249" t="s">
        <v>2826</v>
      </c>
      <c r="AR249">
        <v>3</v>
      </c>
      <c r="AT249" s="85" t="s">
        <v>3097</v>
      </c>
      <c r="AU249" s="84" t="s">
        <v>3972</v>
      </c>
      <c r="AV249" s="77" t="str">
        <f t="shared" si="52"/>
        <v>08033</v>
      </c>
      <c r="AX249" s="7" t="s">
        <v>186</v>
      </c>
      <c r="BG249" s="1"/>
      <c r="BH249" s="1">
        <v>0</v>
      </c>
    </row>
    <row r="250" spans="1:60" hidden="1" outlineLevel="1">
      <c r="A250" t="s">
        <v>4987</v>
      </c>
      <c r="B250" t="s">
        <v>2826</v>
      </c>
      <c r="C250" s="1">
        <f t="shared" si="56"/>
        <v>121201</v>
      </c>
      <c r="D250" s="7">
        <f>IF(N250&gt;0, RANK(N250,(N250:P250,Q250:AE250)),0)</f>
        <v>2</v>
      </c>
      <c r="E250" s="7">
        <f>IF(O250&gt;0,RANK(O250,(N250:P250,Q250:AE250)),0)</f>
        <v>1</v>
      </c>
      <c r="F250" s="7">
        <f>IF(P250&gt;0,RANK(P250,(N250:P250,Q250:AE250)),0)</f>
        <v>3</v>
      </c>
      <c r="G250" s="1">
        <f t="shared" si="53"/>
        <v>40990</v>
      </c>
      <c r="H250" s="2">
        <f t="shared" si="54"/>
        <v>0.33819852971510134</v>
      </c>
      <c r="I250" s="2"/>
      <c r="J250" s="2">
        <f t="shared" si="57"/>
        <v>0.32723327365285765</v>
      </c>
      <c r="K250" s="2">
        <f t="shared" si="57"/>
        <v>0.66543180336795904</v>
      </c>
      <c r="L250" s="2">
        <f t="shared" si="57"/>
        <v>3.4488164289073523E-3</v>
      </c>
      <c r="M250" s="2">
        <f t="shared" si="58"/>
        <v>3.8861065502760147E-3</v>
      </c>
      <c r="N250" s="1">
        <v>39661</v>
      </c>
      <c r="O250" s="1">
        <v>80651</v>
      </c>
      <c r="P250" s="1">
        <v>418</v>
      </c>
      <c r="Q250" s="1">
        <v>314</v>
      </c>
      <c r="R250" s="1">
        <v>68</v>
      </c>
      <c r="S250" s="1">
        <v>46</v>
      </c>
      <c r="T250" s="1">
        <v>6</v>
      </c>
      <c r="U250" s="1">
        <v>7</v>
      </c>
      <c r="V250" s="1">
        <v>1</v>
      </c>
      <c r="W250" s="1">
        <v>1</v>
      </c>
      <c r="AA250" s="1">
        <v>21</v>
      </c>
      <c r="AD250" s="1">
        <v>5</v>
      </c>
      <c r="AE250" s="1">
        <v>2</v>
      </c>
      <c r="AG250" s="7">
        <f>IF(Q250&gt;0,RANK(Q250,(N250:P250,Q250:AE250)),0)</f>
        <v>4</v>
      </c>
      <c r="AH250" s="7">
        <f>IF(R250&gt;0,RANK(R250,(N250:P250,Q250:AE250)),0)</f>
        <v>5</v>
      </c>
      <c r="AI250" s="7">
        <f>IF(T250&gt;0,RANK(T250,(N250:P250,Q250:AE250)),0)</f>
        <v>9</v>
      </c>
      <c r="AJ250" s="7">
        <f>IF(S250&gt;0,RANK(S250,(N250:P250,Q250:AE250)),0)</f>
        <v>6</v>
      </c>
      <c r="AK250" s="2">
        <f t="shared" si="59"/>
        <v>2.590737700183992E-3</v>
      </c>
      <c r="AL250" s="2">
        <f t="shared" si="59"/>
        <v>5.6105147647296635E-4</v>
      </c>
      <c r="AM250" s="2">
        <f t="shared" si="60"/>
        <v>4.9504542041732326E-5</v>
      </c>
      <c r="AN250" s="2">
        <f t="shared" si="61"/>
        <v>3.7953482231994787E-4</v>
      </c>
      <c r="AP250" t="s">
        <v>4987</v>
      </c>
      <c r="AQ250" t="s">
        <v>2826</v>
      </c>
      <c r="AR250">
        <v>6</v>
      </c>
      <c r="AT250" s="85" t="s">
        <v>3097</v>
      </c>
      <c r="AU250" s="84" t="s">
        <v>3970</v>
      </c>
      <c r="AV250" s="77" t="str">
        <f t="shared" si="52"/>
        <v>08035</v>
      </c>
      <c r="AX250" s="7" t="s">
        <v>186</v>
      </c>
      <c r="BG250" s="1"/>
      <c r="BH250" s="1">
        <v>1</v>
      </c>
    </row>
    <row r="251" spans="1:60" hidden="1" outlineLevel="1">
      <c r="A251" t="s">
        <v>4988</v>
      </c>
      <c r="B251" t="s">
        <v>2826</v>
      </c>
      <c r="C251" s="1">
        <f t="shared" si="56"/>
        <v>18511</v>
      </c>
      <c r="D251" s="7">
        <f>IF(N251&gt;0, RANK(N251,(N251:P251,Q251:AE251)),0)</f>
        <v>1</v>
      </c>
      <c r="E251" s="7">
        <f>IF(O251&gt;0,RANK(O251,(N251:P251,Q251:AE251)),0)</f>
        <v>2</v>
      </c>
      <c r="F251" s="7">
        <f>IF(P251&gt;0,RANK(P251,(N251:P251,Q251:AE251)),0)</f>
        <v>3</v>
      </c>
      <c r="G251" s="1">
        <f t="shared" si="53"/>
        <v>1211</v>
      </c>
      <c r="H251" s="2">
        <f t="shared" si="54"/>
        <v>6.5420560747663545E-2</v>
      </c>
      <c r="I251" s="2"/>
      <c r="J251" s="2">
        <f t="shared" si="57"/>
        <v>0.52638971422397496</v>
      </c>
      <c r="K251" s="2">
        <f t="shared" si="57"/>
        <v>0.4609691534763114</v>
      </c>
      <c r="L251" s="2">
        <f t="shared" si="57"/>
        <v>6.374588082761601E-3</v>
      </c>
      <c r="M251" s="2">
        <f t="shared" si="58"/>
        <v>6.2665442169520412E-3</v>
      </c>
      <c r="N251" s="1">
        <v>9744</v>
      </c>
      <c r="O251" s="1">
        <v>8533</v>
      </c>
      <c r="P251" s="1">
        <v>118</v>
      </c>
      <c r="Q251" s="1">
        <v>69</v>
      </c>
      <c r="R251" s="1">
        <v>19</v>
      </c>
      <c r="S251" s="1">
        <v>12</v>
      </c>
      <c r="T251" s="1">
        <v>0</v>
      </c>
      <c r="U251" s="1">
        <v>4</v>
      </c>
      <c r="V251" s="1">
        <v>1</v>
      </c>
      <c r="W251" s="1">
        <v>0</v>
      </c>
      <c r="AA251" s="1">
        <v>8</v>
      </c>
      <c r="AD251" s="1">
        <v>2</v>
      </c>
      <c r="AE251" s="1">
        <v>1</v>
      </c>
      <c r="AG251" s="7">
        <f>IF(Q251&gt;0,RANK(Q251,(N251:P251,Q251:AE251)),0)</f>
        <v>4</v>
      </c>
      <c r="AH251" s="7">
        <f>IF(R251&gt;0,RANK(R251,(N251:P251,Q251:AE251)),0)</f>
        <v>5</v>
      </c>
      <c r="AI251" s="7">
        <f>IF(T251&gt;0,RANK(T251,(N251:P251,Q251:AE251)),0)</f>
        <v>0</v>
      </c>
      <c r="AJ251" s="7">
        <f>IF(S251&gt;0,RANK(S251,(N251:P251,Q251:AE251)),0)</f>
        <v>6</v>
      </c>
      <c r="AK251" s="2">
        <f t="shared" si="59"/>
        <v>3.7275133704283941E-3</v>
      </c>
      <c r="AL251" s="2">
        <f t="shared" si="59"/>
        <v>1.0264167251904273E-3</v>
      </c>
      <c r="AM251" s="2">
        <f t="shared" si="60"/>
        <v>0</v>
      </c>
      <c r="AN251" s="2">
        <f t="shared" si="61"/>
        <v>6.4826319485711194E-4</v>
      </c>
      <c r="AP251" t="s">
        <v>4988</v>
      </c>
      <c r="AQ251" t="s">
        <v>2826</v>
      </c>
      <c r="AR251">
        <v>2</v>
      </c>
      <c r="AT251" s="85" t="s">
        <v>3097</v>
      </c>
      <c r="AU251" s="84" t="s">
        <v>3656</v>
      </c>
      <c r="AV251" s="77" t="str">
        <f t="shared" si="52"/>
        <v>08037</v>
      </c>
      <c r="AX251" s="7" t="s">
        <v>186</v>
      </c>
      <c r="BG251" s="1"/>
      <c r="BH251" s="1">
        <v>0</v>
      </c>
    </row>
    <row r="252" spans="1:60" hidden="1" outlineLevel="1">
      <c r="A252" t="s">
        <v>3897</v>
      </c>
      <c r="B252" t="s">
        <v>2826</v>
      </c>
      <c r="C252" s="1">
        <f t="shared" si="56"/>
        <v>11364</v>
      </c>
      <c r="D252" s="7">
        <f>IF(N252&gt;0, RANK(N252,(N252:P252,Q252:AE252)),0)</f>
        <v>2</v>
      </c>
      <c r="E252" s="7">
        <f>IF(O252&gt;0,RANK(O252,(N252:P252,Q252:AE252)),0)</f>
        <v>1</v>
      </c>
      <c r="F252" s="7">
        <f>IF(P252&gt;0,RANK(P252,(N252:P252,Q252:AE252)),0)</f>
        <v>3</v>
      </c>
      <c r="G252" s="1">
        <f t="shared" si="53"/>
        <v>5555</v>
      </c>
      <c r="H252" s="2">
        <f t="shared" si="54"/>
        <v>0.48882435762055615</v>
      </c>
      <c r="I252" s="2"/>
      <c r="J252" s="2">
        <f t="shared" si="57"/>
        <v>0.24938401971136923</v>
      </c>
      <c r="K252" s="2">
        <f t="shared" si="57"/>
        <v>0.73820837733192535</v>
      </c>
      <c r="L252" s="2">
        <f t="shared" si="57"/>
        <v>4.5758535726856744E-3</v>
      </c>
      <c r="M252" s="2">
        <f t="shared" si="58"/>
        <v>7.8317493840197247E-3</v>
      </c>
      <c r="N252" s="1">
        <v>2834</v>
      </c>
      <c r="O252" s="1">
        <v>8389</v>
      </c>
      <c r="P252" s="1">
        <v>52</v>
      </c>
      <c r="Q252" s="1">
        <v>33</v>
      </c>
      <c r="R252" s="1">
        <v>40</v>
      </c>
      <c r="S252" s="1">
        <v>7</v>
      </c>
      <c r="T252" s="1">
        <v>0</v>
      </c>
      <c r="U252" s="1">
        <v>2</v>
      </c>
      <c r="V252" s="1">
        <v>0</v>
      </c>
      <c r="W252" s="1">
        <v>3</v>
      </c>
      <c r="AA252" s="1">
        <v>3</v>
      </c>
      <c r="AD252" s="1">
        <v>1</v>
      </c>
      <c r="AE252" s="1">
        <v>0</v>
      </c>
      <c r="AG252" s="7">
        <f>IF(Q252&gt;0,RANK(Q252,(N252:P252,Q252:AE252)),0)</f>
        <v>5</v>
      </c>
      <c r="AH252" s="7">
        <f>IF(R252&gt;0,RANK(R252,(N252:P252,Q252:AE252)),0)</f>
        <v>4</v>
      </c>
      <c r="AI252" s="7">
        <f>IF(T252&gt;0,RANK(T252,(N252:P252,Q252:AE252)),0)</f>
        <v>0</v>
      </c>
      <c r="AJ252" s="7">
        <f>IF(S252&gt;0,RANK(S252,(N252:P252,Q252:AE252)),0)</f>
        <v>6</v>
      </c>
      <c r="AK252" s="2">
        <f t="shared" si="59"/>
        <v>2.903907074973601E-3</v>
      </c>
      <c r="AL252" s="2">
        <f t="shared" si="59"/>
        <v>3.5198873636043647E-3</v>
      </c>
      <c r="AM252" s="2">
        <f t="shared" si="60"/>
        <v>0</v>
      </c>
      <c r="AN252" s="2">
        <f t="shared" si="61"/>
        <v>6.1598028863076384E-4</v>
      </c>
      <c r="AP252" t="s">
        <v>3897</v>
      </c>
      <c r="AQ252" t="s">
        <v>2826</v>
      </c>
      <c r="AR252">
        <v>6</v>
      </c>
      <c r="AT252" s="85" t="s">
        <v>3097</v>
      </c>
      <c r="AU252" s="84" t="s">
        <v>5210</v>
      </c>
      <c r="AV252" s="77" t="str">
        <f t="shared" si="52"/>
        <v>08039</v>
      </c>
      <c r="AX252" s="7" t="s">
        <v>186</v>
      </c>
      <c r="BG252" s="1"/>
      <c r="BH252" s="1">
        <v>3</v>
      </c>
    </row>
    <row r="253" spans="1:60" hidden="1" outlineLevel="1">
      <c r="A253" t="s">
        <v>2887</v>
      </c>
      <c r="B253" t="s">
        <v>2826</v>
      </c>
      <c r="C253" s="1">
        <f t="shared" si="56"/>
        <v>241788</v>
      </c>
      <c r="D253" s="7">
        <f>IF(N253&gt;0, RANK(N253,(N253:P253,Q253:AE253)),0)</f>
        <v>2</v>
      </c>
      <c r="E253" s="7">
        <f>IF(O253&gt;0,RANK(O253,(N253:P253,Q253:AE253)),0)</f>
        <v>1</v>
      </c>
      <c r="F253" s="7">
        <f>IF(P253&gt;0,RANK(P253,(N253:P253,Q253:AE253)),0)</f>
        <v>3</v>
      </c>
      <c r="G253" s="1">
        <f t="shared" si="53"/>
        <v>83713</v>
      </c>
      <c r="H253" s="2">
        <f t="shared" si="54"/>
        <v>0.34622479196651612</v>
      </c>
      <c r="I253" s="2"/>
      <c r="J253" s="2">
        <f t="shared" si="57"/>
        <v>0.32114083411914568</v>
      </c>
      <c r="K253" s="2">
        <f t="shared" si="57"/>
        <v>0.66736562608566186</v>
      </c>
      <c r="L253" s="2">
        <f t="shared" si="57"/>
        <v>5.455192151802405E-3</v>
      </c>
      <c r="M253" s="2">
        <f t="shared" si="58"/>
        <v>6.0383476433900039E-3</v>
      </c>
      <c r="N253" s="1">
        <v>77648</v>
      </c>
      <c r="O253" s="1">
        <v>161361</v>
      </c>
      <c r="P253" s="1">
        <v>1319</v>
      </c>
      <c r="Q253" s="1">
        <v>896</v>
      </c>
      <c r="R253" s="1">
        <v>256</v>
      </c>
      <c r="S253" s="1">
        <v>149</v>
      </c>
      <c r="T253" s="1">
        <v>12</v>
      </c>
      <c r="U253" s="1">
        <v>21</v>
      </c>
      <c r="V253" s="1">
        <v>11</v>
      </c>
      <c r="W253" s="1">
        <v>2</v>
      </c>
      <c r="AA253" s="1">
        <v>74</v>
      </c>
      <c r="AD253" s="1">
        <v>30</v>
      </c>
      <c r="AE253" s="1">
        <v>9</v>
      </c>
      <c r="AG253" s="7">
        <f>IF(Q253&gt;0,RANK(Q253,(N253:P253,Q253:AE253)),0)</f>
        <v>4</v>
      </c>
      <c r="AH253" s="7">
        <f>IF(R253&gt;0,RANK(R253,(N253:P253,Q253:AE253)),0)</f>
        <v>5</v>
      </c>
      <c r="AI253" s="7">
        <f>IF(T253&gt;0,RANK(T253,(N253:P253,Q253:AE253)),0)</f>
        <v>10</v>
      </c>
      <c r="AJ253" s="7">
        <f>IF(S253&gt;0,RANK(S253,(N253:P253,Q253:AE253)),0)</f>
        <v>6</v>
      </c>
      <c r="AK253" s="2">
        <f t="shared" si="59"/>
        <v>3.7057256770393898E-3</v>
      </c>
      <c r="AL253" s="2">
        <f t="shared" si="59"/>
        <v>1.0587787648683972E-3</v>
      </c>
      <c r="AM253" s="2">
        <f t="shared" si="60"/>
        <v>4.9630254603206117E-5</v>
      </c>
      <c r="AN253" s="2">
        <f t="shared" si="61"/>
        <v>6.1624232798980928E-4</v>
      </c>
      <c r="AP253" t="s">
        <v>2887</v>
      </c>
      <c r="AQ253" t="s">
        <v>2826</v>
      </c>
      <c r="AR253">
        <v>5</v>
      </c>
      <c r="AT253" s="85" t="s">
        <v>3097</v>
      </c>
      <c r="AU253" s="84" t="s">
        <v>5211</v>
      </c>
      <c r="AV253" s="77" t="str">
        <f t="shared" si="52"/>
        <v>08041</v>
      </c>
      <c r="AX253" s="7" t="s">
        <v>186</v>
      </c>
      <c r="BG253" s="1"/>
      <c r="BH253" s="1">
        <v>2</v>
      </c>
    </row>
    <row r="254" spans="1:60" hidden="1" outlineLevel="1">
      <c r="A254" t="s">
        <v>5033</v>
      </c>
      <c r="B254" t="s">
        <v>2826</v>
      </c>
      <c r="C254" s="1">
        <f t="shared" si="56"/>
        <v>18526</v>
      </c>
      <c r="D254" s="7">
        <f>IF(N254&gt;0, RANK(N254,(N254:P254,Q254:AE254)),0)</f>
        <v>2</v>
      </c>
      <c r="E254" s="7">
        <f>IF(O254&gt;0,RANK(O254,(N254:P254,Q254:AE254)),0)</f>
        <v>1</v>
      </c>
      <c r="F254" s="7">
        <f>IF(P254&gt;0,RANK(P254,(N254:P254,Q254:AE254)),0)</f>
        <v>3</v>
      </c>
      <c r="G254" s="1">
        <f t="shared" si="53"/>
        <v>6380</v>
      </c>
      <c r="H254" s="2">
        <f t="shared" si="54"/>
        <v>0.34438087012846808</v>
      </c>
      <c r="I254" s="2"/>
      <c r="J254" s="2">
        <f t="shared" si="57"/>
        <v>0.32025261794235127</v>
      </c>
      <c r="K254" s="2">
        <f t="shared" si="57"/>
        <v>0.66463348807081934</v>
      </c>
      <c r="L254" s="2">
        <f t="shared" si="57"/>
        <v>7.2870560293641371E-3</v>
      </c>
      <c r="M254" s="2">
        <f t="shared" si="58"/>
        <v>7.8268379574652491E-3</v>
      </c>
      <c r="N254" s="1">
        <v>5933</v>
      </c>
      <c r="O254" s="1">
        <v>12313</v>
      </c>
      <c r="P254" s="1">
        <v>135</v>
      </c>
      <c r="Q254" s="1">
        <v>72</v>
      </c>
      <c r="R254" s="1">
        <v>42</v>
      </c>
      <c r="S254" s="1">
        <v>11</v>
      </c>
      <c r="T254" s="1">
        <v>2</v>
      </c>
      <c r="U254" s="1">
        <v>0</v>
      </c>
      <c r="V254" s="1">
        <v>1</v>
      </c>
      <c r="W254" s="1">
        <v>3</v>
      </c>
      <c r="AA254" s="1">
        <v>9</v>
      </c>
      <c r="AD254" s="1">
        <v>3</v>
      </c>
      <c r="AE254" s="1">
        <v>2</v>
      </c>
      <c r="AG254" s="7">
        <f>IF(Q254&gt;0,RANK(Q254,(N254:P254,Q254:AE254)),0)</f>
        <v>4</v>
      </c>
      <c r="AH254" s="7">
        <f>IF(R254&gt;0,RANK(R254,(N254:P254,Q254:AE254)),0)</f>
        <v>5</v>
      </c>
      <c r="AI254" s="7">
        <f>IF(T254&gt;0,RANK(T254,(N254:P254,Q254:AE254)),0)</f>
        <v>10</v>
      </c>
      <c r="AJ254" s="7">
        <f>IF(S254&gt;0,RANK(S254,(N254:P254,Q254:AE254)),0)</f>
        <v>6</v>
      </c>
      <c r="AK254" s="2">
        <f t="shared" si="59"/>
        <v>3.8864298823275399E-3</v>
      </c>
      <c r="AL254" s="2">
        <f t="shared" si="59"/>
        <v>2.267084098024398E-3</v>
      </c>
      <c r="AM254" s="2">
        <f t="shared" si="60"/>
        <v>1.0795638562020944E-4</v>
      </c>
      <c r="AN254" s="2">
        <f t="shared" si="61"/>
        <v>5.9376012091115189E-4</v>
      </c>
      <c r="AP254" t="s">
        <v>5033</v>
      </c>
      <c r="AQ254" t="s">
        <v>2826</v>
      </c>
      <c r="AR254">
        <v>5</v>
      </c>
      <c r="AT254" s="85" t="s">
        <v>3097</v>
      </c>
      <c r="AU254" s="84" t="s">
        <v>5216</v>
      </c>
      <c r="AV254" s="77" t="str">
        <f t="shared" si="52"/>
        <v>08043</v>
      </c>
      <c r="AX254" s="7" t="s">
        <v>186</v>
      </c>
      <c r="BG254" s="1"/>
      <c r="BH254" s="1">
        <v>3</v>
      </c>
    </row>
    <row r="255" spans="1:60" hidden="1" outlineLevel="1">
      <c r="A255" t="s">
        <v>2406</v>
      </c>
      <c r="B255" t="s">
        <v>2826</v>
      </c>
      <c r="C255" s="1">
        <f t="shared" si="56"/>
        <v>20647</v>
      </c>
      <c r="D255" s="7">
        <f>IF(N255&gt;0, RANK(N255,(N255:P255,Q255:AE255)),0)</f>
        <v>2</v>
      </c>
      <c r="E255" s="7">
        <f>IF(O255&gt;0,RANK(O255,(N255:P255,Q255:AE255)),0)</f>
        <v>1</v>
      </c>
      <c r="F255" s="7">
        <f>IF(P255&gt;0,RANK(P255,(N255:P255,Q255:AE255)),0)</f>
        <v>3</v>
      </c>
      <c r="G255" s="1">
        <f t="shared" si="53"/>
        <v>1895</v>
      </c>
      <c r="H255" s="2">
        <f t="shared" si="54"/>
        <v>9.1780888264638927E-2</v>
      </c>
      <c r="I255" s="2"/>
      <c r="J255" s="2">
        <f t="shared" si="57"/>
        <v>0.446941444277619</v>
      </c>
      <c r="K255" s="2">
        <f t="shared" si="57"/>
        <v>0.53872233254225799</v>
      </c>
      <c r="L255" s="2">
        <f t="shared" si="57"/>
        <v>7.1681115900615105E-3</v>
      </c>
      <c r="M255" s="2">
        <f t="shared" si="58"/>
        <v>7.1681115900615539E-3</v>
      </c>
      <c r="N255" s="1">
        <v>9228</v>
      </c>
      <c r="O255" s="1">
        <v>11123</v>
      </c>
      <c r="P255" s="1">
        <v>148</v>
      </c>
      <c r="Q255" s="1">
        <v>97</v>
      </c>
      <c r="R255" s="1">
        <v>14</v>
      </c>
      <c r="S255" s="1">
        <v>19</v>
      </c>
      <c r="T255" s="1">
        <v>1</v>
      </c>
      <c r="U255" s="1">
        <v>5</v>
      </c>
      <c r="V255" s="1">
        <v>3</v>
      </c>
      <c r="W255" s="1">
        <v>0</v>
      </c>
      <c r="AA255" s="1">
        <v>3</v>
      </c>
      <c r="AD255" s="1">
        <v>6</v>
      </c>
      <c r="AE255" s="1">
        <v>0</v>
      </c>
      <c r="AG255" s="7">
        <f>IF(Q255&gt;0,RANK(Q255,(N255:P255,Q255:AE255)),0)</f>
        <v>4</v>
      </c>
      <c r="AH255" s="7">
        <f>IF(R255&gt;0,RANK(R255,(N255:P255,Q255:AE255)),0)</f>
        <v>6</v>
      </c>
      <c r="AI255" s="7">
        <f>IF(T255&gt;0,RANK(T255,(N255:P255,Q255:AE255)),0)</f>
        <v>11</v>
      </c>
      <c r="AJ255" s="7">
        <f>IF(S255&gt;0,RANK(S255,(N255:P255,Q255:AE255)),0)</f>
        <v>5</v>
      </c>
      <c r="AK255" s="2">
        <f t="shared" si="59"/>
        <v>4.6980190826754493E-3</v>
      </c>
      <c r="AL255" s="2">
        <f t="shared" si="59"/>
        <v>6.7806460987068339E-4</v>
      </c>
      <c r="AM255" s="2">
        <f t="shared" si="60"/>
        <v>4.8433186419334527E-5</v>
      </c>
      <c r="AN255" s="2">
        <f t="shared" si="61"/>
        <v>9.2023054196735605E-4</v>
      </c>
      <c r="AP255" t="s">
        <v>2406</v>
      </c>
      <c r="AQ255" t="s">
        <v>2826</v>
      </c>
      <c r="AR255">
        <v>3</v>
      </c>
      <c r="AT255" s="85" t="s">
        <v>3097</v>
      </c>
      <c r="AU255" s="84" t="s">
        <v>3961</v>
      </c>
      <c r="AV255" s="77" t="str">
        <f t="shared" si="52"/>
        <v>08045</v>
      </c>
      <c r="AX255" s="7" t="s">
        <v>186</v>
      </c>
      <c r="BG255" s="1"/>
      <c r="BH255" s="1">
        <v>0</v>
      </c>
    </row>
    <row r="256" spans="1:60" hidden="1" outlineLevel="1">
      <c r="A256" t="s">
        <v>1566</v>
      </c>
      <c r="B256" t="s">
        <v>2826</v>
      </c>
      <c r="C256" s="1">
        <f t="shared" si="56"/>
        <v>3196</v>
      </c>
      <c r="D256" s="7">
        <f>IF(N256&gt;0, RANK(N256,(N256:P256,Q256:AE256)),0)</f>
        <v>1</v>
      </c>
      <c r="E256" s="7">
        <f>IF(O256&gt;0,RANK(O256,(N256:P256,Q256:AE256)),0)</f>
        <v>2</v>
      </c>
      <c r="F256" s="7">
        <f>IF(P256&gt;0,RANK(P256,(N256:P256,Q256:AE256)),0)</f>
        <v>3</v>
      </c>
      <c r="G256" s="1">
        <f t="shared" si="53"/>
        <v>478</v>
      </c>
      <c r="H256" s="2">
        <f t="shared" si="54"/>
        <v>0.14956195244055068</v>
      </c>
      <c r="I256" s="2"/>
      <c r="J256" s="2">
        <f t="shared" si="57"/>
        <v>0.56539424280350437</v>
      </c>
      <c r="K256" s="2">
        <f t="shared" si="57"/>
        <v>0.41583229036295372</v>
      </c>
      <c r="L256" s="2">
        <f t="shared" si="57"/>
        <v>7.1964956195244055E-3</v>
      </c>
      <c r="M256" s="2">
        <f t="shared" si="58"/>
        <v>1.1576971214017514E-2</v>
      </c>
      <c r="N256" s="1">
        <v>1807</v>
      </c>
      <c r="O256" s="1">
        <v>1329</v>
      </c>
      <c r="P256" s="1">
        <v>23</v>
      </c>
      <c r="Q256" s="1">
        <v>22</v>
      </c>
      <c r="R256" s="1">
        <v>5</v>
      </c>
      <c r="S256" s="1">
        <v>3</v>
      </c>
      <c r="T256" s="1">
        <v>1</v>
      </c>
      <c r="U256" s="1">
        <v>1</v>
      </c>
      <c r="V256" s="1">
        <v>0</v>
      </c>
      <c r="W256" s="1">
        <v>0</v>
      </c>
      <c r="AA256" s="1">
        <v>4</v>
      </c>
      <c r="AD256" s="1">
        <v>1</v>
      </c>
      <c r="AE256" s="1">
        <v>0</v>
      </c>
      <c r="AG256" s="7">
        <f>IF(Q256&gt;0,RANK(Q256,(N256:P256,Q256:AE256)),0)</f>
        <v>4</v>
      </c>
      <c r="AH256" s="7">
        <f>IF(R256&gt;0,RANK(R256,(N256:P256,Q256:AE256)),0)</f>
        <v>5</v>
      </c>
      <c r="AI256" s="7">
        <f>IF(T256&gt;0,RANK(T256,(N256:P256,Q256:AE256)),0)</f>
        <v>8</v>
      </c>
      <c r="AJ256" s="7">
        <f>IF(S256&gt;0,RANK(S256,(N256:P256,Q256:AE256)),0)</f>
        <v>7</v>
      </c>
      <c r="AK256" s="2">
        <f t="shared" si="59"/>
        <v>6.8836045056320403E-3</v>
      </c>
      <c r="AL256" s="2">
        <f t="shared" si="59"/>
        <v>1.5644555694618273E-3</v>
      </c>
      <c r="AM256" s="2">
        <f t="shared" si="60"/>
        <v>3.1289111389236547E-4</v>
      </c>
      <c r="AN256" s="2">
        <f t="shared" si="61"/>
        <v>9.3867334167709634E-4</v>
      </c>
      <c r="AP256" t="s">
        <v>1566</v>
      </c>
      <c r="AQ256" t="s">
        <v>2826</v>
      </c>
      <c r="AR256">
        <v>2</v>
      </c>
      <c r="AT256" s="85" t="s">
        <v>3097</v>
      </c>
      <c r="AU256" s="84" t="s">
        <v>3267</v>
      </c>
      <c r="AV256" s="77" t="str">
        <f t="shared" si="52"/>
        <v>08047</v>
      </c>
      <c r="AX256" s="7" t="s">
        <v>186</v>
      </c>
      <c r="BG256" s="1"/>
      <c r="BH256" s="1">
        <v>0</v>
      </c>
    </row>
    <row r="257" spans="1:60" hidden="1" outlineLevel="1">
      <c r="A257" t="s">
        <v>2011</v>
      </c>
      <c r="B257" t="s">
        <v>2826</v>
      </c>
      <c r="C257" s="1">
        <f t="shared" si="56"/>
        <v>7609</v>
      </c>
      <c r="D257" s="7">
        <f>IF(N257&gt;0, RANK(N257,(N257:P257,Q257:AE257)),0)</f>
        <v>2</v>
      </c>
      <c r="E257" s="7">
        <f>IF(O257&gt;0,RANK(O257,(N257:P257,Q257:AE257)),0)</f>
        <v>1</v>
      </c>
      <c r="F257" s="7">
        <f>IF(P257&gt;0,RANK(P257,(N257:P257,Q257:AE257)),0)</f>
        <v>3</v>
      </c>
      <c r="G257" s="1">
        <f t="shared" si="53"/>
        <v>1017</v>
      </c>
      <c r="H257" s="2">
        <f t="shared" si="54"/>
        <v>0.13365751084242344</v>
      </c>
      <c r="I257" s="2"/>
      <c r="J257" s="2">
        <f t="shared" si="57"/>
        <v>0.42620580891050075</v>
      </c>
      <c r="K257" s="2">
        <f t="shared" si="57"/>
        <v>0.55986331975292414</v>
      </c>
      <c r="L257" s="2">
        <f t="shared" si="57"/>
        <v>7.7539755552635033E-3</v>
      </c>
      <c r="M257" s="2">
        <f t="shared" si="58"/>
        <v>6.1768957813116091E-3</v>
      </c>
      <c r="N257" s="1">
        <v>3243</v>
      </c>
      <c r="O257" s="1">
        <v>4260</v>
      </c>
      <c r="P257" s="1">
        <v>59</v>
      </c>
      <c r="Q257" s="1">
        <v>32</v>
      </c>
      <c r="R257" s="1">
        <v>5</v>
      </c>
      <c r="S257" s="1">
        <v>4</v>
      </c>
      <c r="T257" s="1">
        <v>1</v>
      </c>
      <c r="U257" s="1">
        <v>0</v>
      </c>
      <c r="V257" s="1">
        <v>1</v>
      </c>
      <c r="W257" s="1">
        <v>0</v>
      </c>
      <c r="AA257" s="1">
        <v>3</v>
      </c>
      <c r="AD257" s="1">
        <v>1</v>
      </c>
      <c r="AE257" s="1">
        <v>0</v>
      </c>
      <c r="AG257" s="7">
        <f>IF(Q257&gt;0,RANK(Q257,(N257:P257,Q257:AE257)),0)</f>
        <v>4</v>
      </c>
      <c r="AH257" s="7">
        <f>IF(R257&gt;0,RANK(R257,(N257:P257,Q257:AE257)),0)</f>
        <v>5</v>
      </c>
      <c r="AI257" s="7">
        <f>IF(T257&gt;0,RANK(T257,(N257:P257,Q257:AE257)),0)</f>
        <v>8</v>
      </c>
      <c r="AJ257" s="7">
        <f>IF(S257&gt;0,RANK(S257,(N257:P257,Q257:AE257)),0)</f>
        <v>6</v>
      </c>
      <c r="AK257" s="2">
        <f t="shared" si="59"/>
        <v>4.2055460638717309E-3</v>
      </c>
      <c r="AL257" s="2">
        <f t="shared" si="59"/>
        <v>6.5711657247995799E-4</v>
      </c>
      <c r="AM257" s="2">
        <f t="shared" si="60"/>
        <v>1.3142331449599159E-4</v>
      </c>
      <c r="AN257" s="2">
        <f t="shared" si="61"/>
        <v>5.2569325798396637E-4</v>
      </c>
      <c r="AP257" t="s">
        <v>2011</v>
      </c>
      <c r="AQ257" t="s">
        <v>2826</v>
      </c>
      <c r="AR257">
        <v>2</v>
      </c>
      <c r="AT257" s="85" t="s">
        <v>3097</v>
      </c>
      <c r="AU257" s="84" t="s">
        <v>4660</v>
      </c>
      <c r="AV257" s="77" t="str">
        <f t="shared" si="52"/>
        <v>08049</v>
      </c>
      <c r="AX257" s="7" t="s">
        <v>186</v>
      </c>
      <c r="BG257" s="1"/>
      <c r="BH257" s="1">
        <v>0</v>
      </c>
    </row>
    <row r="258" spans="1:60" hidden="1" outlineLevel="1">
      <c r="A258" t="s">
        <v>1247</v>
      </c>
      <c r="B258" t="s">
        <v>2826</v>
      </c>
      <c r="C258" s="1">
        <f t="shared" si="56"/>
        <v>8420</v>
      </c>
      <c r="D258" s="7">
        <f>IF(N258&gt;0, RANK(N258,(N258:P258,Q258:AE258)),0)</f>
        <v>1</v>
      </c>
      <c r="E258" s="7">
        <f>IF(O258&gt;0,RANK(O258,(N258:P258,Q258:AE258)),0)</f>
        <v>2</v>
      </c>
      <c r="F258" s="7">
        <f>IF(P258&gt;0,RANK(P258,(N258:P258,Q258:AE258)),0)</f>
        <v>3</v>
      </c>
      <c r="G258" s="1">
        <f t="shared" si="53"/>
        <v>1303</v>
      </c>
      <c r="H258" s="2">
        <f t="shared" si="54"/>
        <v>0.15475059382422804</v>
      </c>
      <c r="I258" s="2"/>
      <c r="J258" s="2">
        <f t="shared" si="57"/>
        <v>0.56793349168646079</v>
      </c>
      <c r="K258" s="2">
        <f t="shared" si="57"/>
        <v>0.41318289786223278</v>
      </c>
      <c r="L258" s="2">
        <f t="shared" si="57"/>
        <v>1.1045130641330166E-2</v>
      </c>
      <c r="M258" s="2">
        <f t="shared" si="58"/>
        <v>7.8384798099762655E-3</v>
      </c>
      <c r="N258" s="1">
        <v>4782</v>
      </c>
      <c r="O258" s="1">
        <v>3479</v>
      </c>
      <c r="P258" s="1">
        <v>93</v>
      </c>
      <c r="Q258" s="1">
        <v>34</v>
      </c>
      <c r="R258" s="1">
        <v>8</v>
      </c>
      <c r="S258" s="1">
        <v>19</v>
      </c>
      <c r="T258" s="1">
        <v>0</v>
      </c>
      <c r="U258" s="1">
        <v>0</v>
      </c>
      <c r="V258" s="1">
        <v>0</v>
      </c>
      <c r="W258" s="1">
        <v>0</v>
      </c>
      <c r="AA258" s="1">
        <v>4</v>
      </c>
      <c r="AD258" s="1">
        <v>1</v>
      </c>
      <c r="AE258" s="1">
        <v>0</v>
      </c>
      <c r="AG258" s="7">
        <f>IF(Q258&gt;0,RANK(Q258,(N258:P258,Q258:AE258)),0)</f>
        <v>4</v>
      </c>
      <c r="AH258" s="7">
        <f>IF(R258&gt;0,RANK(R258,(N258:P258,Q258:AE258)),0)</f>
        <v>6</v>
      </c>
      <c r="AI258" s="7">
        <f>IF(T258&gt;0,RANK(T258,(N258:P258,Q258:AE258)),0)</f>
        <v>0</v>
      </c>
      <c r="AJ258" s="7">
        <f>IF(S258&gt;0,RANK(S258,(N258:P258,Q258:AE258)),0)</f>
        <v>5</v>
      </c>
      <c r="AK258" s="2">
        <f t="shared" si="59"/>
        <v>4.0380047505938245E-3</v>
      </c>
      <c r="AL258" s="2">
        <f t="shared" si="59"/>
        <v>9.501187648456057E-4</v>
      </c>
      <c r="AM258" s="2">
        <f t="shared" si="60"/>
        <v>0</v>
      </c>
      <c r="AN258" s="2">
        <f t="shared" si="61"/>
        <v>2.2565320665083135E-3</v>
      </c>
      <c r="AP258" t="s">
        <v>1247</v>
      </c>
      <c r="AQ258" t="s">
        <v>2826</v>
      </c>
      <c r="AR258">
        <v>3</v>
      </c>
      <c r="AT258" s="85" t="s">
        <v>3097</v>
      </c>
      <c r="AU258" s="84" t="s">
        <v>4017</v>
      </c>
      <c r="AV258" s="77" t="str">
        <f t="shared" si="52"/>
        <v>08051</v>
      </c>
      <c r="AX258" s="7" t="s">
        <v>186</v>
      </c>
      <c r="BG258" s="1"/>
      <c r="BH258" s="1">
        <v>0</v>
      </c>
    </row>
    <row r="259" spans="1:60" hidden="1" outlineLevel="1">
      <c r="A259" t="s">
        <v>4294</v>
      </c>
      <c r="B259" t="s">
        <v>2826</v>
      </c>
      <c r="C259" s="1">
        <f t="shared" si="56"/>
        <v>602</v>
      </c>
      <c r="D259" s="7">
        <f>IF(N259&gt;0, RANK(N259,(N259:P259,Q259:AE259)),0)</f>
        <v>2</v>
      </c>
      <c r="E259" s="7">
        <f>IF(O259&gt;0,RANK(O259,(N259:P259,Q259:AE259)),0)</f>
        <v>1</v>
      </c>
      <c r="F259" s="7">
        <f>IF(P259&gt;0,RANK(P259,(N259:P259,Q259:AE259)),0)</f>
        <v>3</v>
      </c>
      <c r="G259" s="1">
        <f t="shared" si="53"/>
        <v>119</v>
      </c>
      <c r="H259" s="2">
        <f t="shared" si="54"/>
        <v>0.19767441860465115</v>
      </c>
      <c r="I259" s="2"/>
      <c r="J259" s="2">
        <f t="shared" si="57"/>
        <v>0.39202657807308972</v>
      </c>
      <c r="K259" s="2">
        <f t="shared" si="57"/>
        <v>0.5897009966777409</v>
      </c>
      <c r="L259" s="2">
        <f t="shared" si="57"/>
        <v>8.3056478405315621E-3</v>
      </c>
      <c r="M259" s="2">
        <f t="shared" si="58"/>
        <v>9.9667774086378263E-3</v>
      </c>
      <c r="N259" s="1">
        <v>236</v>
      </c>
      <c r="O259" s="1">
        <v>355</v>
      </c>
      <c r="P259" s="1">
        <v>5</v>
      </c>
      <c r="Q259" s="1">
        <v>0</v>
      </c>
      <c r="R259" s="1">
        <v>3</v>
      </c>
      <c r="S259" s="1">
        <v>0</v>
      </c>
      <c r="T259" s="1">
        <v>0</v>
      </c>
      <c r="U259" s="1">
        <v>0</v>
      </c>
      <c r="V259" s="1">
        <v>1</v>
      </c>
      <c r="W259" s="1">
        <v>0</v>
      </c>
      <c r="AA259" s="1">
        <v>2</v>
      </c>
      <c r="AD259" s="1">
        <v>0</v>
      </c>
      <c r="AE259" s="1">
        <v>0</v>
      </c>
      <c r="AG259" s="7">
        <f>IF(Q259&gt;0,RANK(Q259,(N259:P259,Q259:AE259)),0)</f>
        <v>0</v>
      </c>
      <c r="AH259" s="7">
        <f>IF(R259&gt;0,RANK(R259,(N259:P259,Q259:AE259)),0)</f>
        <v>4</v>
      </c>
      <c r="AI259" s="7">
        <f>IF(T259&gt;0,RANK(T259,(N259:P259,Q259:AE259)),0)</f>
        <v>0</v>
      </c>
      <c r="AJ259" s="7">
        <f>IF(S259&gt;0,RANK(S259,(N259:P259,Q259:AE259)),0)</f>
        <v>0</v>
      </c>
      <c r="AK259" s="2">
        <f t="shared" si="59"/>
        <v>0</v>
      </c>
      <c r="AL259" s="2">
        <f t="shared" si="59"/>
        <v>4.9833887043189366E-3</v>
      </c>
      <c r="AM259" s="2">
        <f t="shared" si="60"/>
        <v>0</v>
      </c>
      <c r="AN259" s="2">
        <f t="shared" si="61"/>
        <v>0</v>
      </c>
      <c r="AP259" t="s">
        <v>4294</v>
      </c>
      <c r="AQ259" t="s">
        <v>2826</v>
      </c>
      <c r="AR259">
        <v>3</v>
      </c>
      <c r="AT259" s="85" t="s">
        <v>3097</v>
      </c>
      <c r="AU259" s="84" t="s">
        <v>4018</v>
      </c>
      <c r="AV259" s="77" t="str">
        <f t="shared" si="52"/>
        <v>08053</v>
      </c>
      <c r="AX259" s="7" t="s">
        <v>186</v>
      </c>
      <c r="BG259" s="1"/>
      <c r="BH259" s="1">
        <v>0</v>
      </c>
    </row>
    <row r="260" spans="1:60" hidden="1" outlineLevel="1">
      <c r="A260" t="s">
        <v>1564</v>
      </c>
      <c r="B260" t="s">
        <v>2826</v>
      </c>
      <c r="C260" s="1">
        <f t="shared" si="56"/>
        <v>3396</v>
      </c>
      <c r="D260" s="7">
        <f>IF(N260&gt;0, RANK(N260,(N260:P260,Q260:AE260)),0)</f>
        <v>2</v>
      </c>
      <c r="E260" s="7">
        <f>IF(O260&gt;0,RANK(O260,(N260:P260,Q260:AE260)),0)</f>
        <v>1</v>
      </c>
      <c r="F260" s="7">
        <f>IF(P260&gt;0,RANK(P260,(N260:P260,Q260:AE260)),0)</f>
        <v>3</v>
      </c>
      <c r="G260" s="1">
        <f t="shared" si="53"/>
        <v>45</v>
      </c>
      <c r="H260" s="2">
        <f t="shared" si="54"/>
        <v>1.3250883392226149E-2</v>
      </c>
      <c r="I260" s="2"/>
      <c r="J260" s="2">
        <f t="shared" si="57"/>
        <v>0.48763250883392228</v>
      </c>
      <c r="K260" s="2">
        <f t="shared" si="57"/>
        <v>0.50088339222614842</v>
      </c>
      <c r="L260" s="2">
        <f t="shared" si="57"/>
        <v>7.0671378091872791E-3</v>
      </c>
      <c r="M260" s="2">
        <f t="shared" si="58"/>
        <v>4.4169611307420201E-3</v>
      </c>
      <c r="N260" s="1">
        <v>1656</v>
      </c>
      <c r="O260" s="1">
        <v>1701</v>
      </c>
      <c r="P260" s="1">
        <v>24</v>
      </c>
      <c r="Q260" s="1">
        <v>5</v>
      </c>
      <c r="R260" s="1">
        <v>3</v>
      </c>
      <c r="S260" s="1">
        <v>3</v>
      </c>
      <c r="T260" s="1">
        <v>0</v>
      </c>
      <c r="U260" s="1">
        <v>1</v>
      </c>
      <c r="V260" s="1">
        <v>0</v>
      </c>
      <c r="W260" s="1">
        <v>0</v>
      </c>
      <c r="AA260" s="1">
        <v>2</v>
      </c>
      <c r="AD260" s="1">
        <v>1</v>
      </c>
      <c r="AE260" s="1">
        <v>0</v>
      </c>
      <c r="AG260" s="7">
        <f>IF(Q260&gt;0,RANK(Q260,(N260:P260,Q260:AE260)),0)</f>
        <v>4</v>
      </c>
      <c r="AH260" s="7">
        <f>IF(R260&gt;0,RANK(R260,(N260:P260,Q260:AE260)),0)</f>
        <v>5</v>
      </c>
      <c r="AI260" s="7">
        <f>IF(T260&gt;0,RANK(T260,(N260:P260,Q260:AE260)),0)</f>
        <v>0</v>
      </c>
      <c r="AJ260" s="7">
        <f>IF(S260&gt;0,RANK(S260,(N260:P260,Q260:AE260)),0)</f>
        <v>5</v>
      </c>
      <c r="AK260" s="2">
        <f t="shared" si="59"/>
        <v>1.4723203769140165E-3</v>
      </c>
      <c r="AL260" s="2">
        <f t="shared" si="59"/>
        <v>8.8339222614840988E-4</v>
      </c>
      <c r="AM260" s="2">
        <f t="shared" si="60"/>
        <v>0</v>
      </c>
      <c r="AN260" s="2">
        <f t="shared" si="61"/>
        <v>8.8339222614840988E-4</v>
      </c>
      <c r="AP260" t="s">
        <v>1564</v>
      </c>
      <c r="AQ260" t="s">
        <v>2826</v>
      </c>
      <c r="AR260">
        <v>3</v>
      </c>
      <c r="AT260" s="85" t="s">
        <v>3097</v>
      </c>
      <c r="AU260" s="84" t="s">
        <v>4019</v>
      </c>
      <c r="AV260" s="77" t="str">
        <f t="shared" si="52"/>
        <v>08055</v>
      </c>
      <c r="AX260" s="7" t="s">
        <v>186</v>
      </c>
      <c r="BG260" s="1"/>
      <c r="BH260" s="1">
        <v>0</v>
      </c>
    </row>
    <row r="261" spans="1:60" hidden="1" outlineLevel="1">
      <c r="A261" t="s">
        <v>1843</v>
      </c>
      <c r="B261" t="s">
        <v>2826</v>
      </c>
      <c r="C261" s="1">
        <f t="shared" si="56"/>
        <v>934</v>
      </c>
      <c r="D261" s="7">
        <f>IF(N261&gt;0, RANK(N261,(N261:P261,Q261:AE261)),0)</f>
        <v>2</v>
      </c>
      <c r="E261" s="7">
        <f>IF(O261&gt;0,RANK(O261,(N261:P261,Q261:AE261)),0)</f>
        <v>1</v>
      </c>
      <c r="F261" s="7">
        <f>IF(P261&gt;0,RANK(P261,(N261:P261,Q261:AE261)),0)</f>
        <v>3</v>
      </c>
      <c r="G261" s="1">
        <f t="shared" si="53"/>
        <v>500</v>
      </c>
      <c r="H261" s="2">
        <f t="shared" si="54"/>
        <v>0.53533190578158463</v>
      </c>
      <c r="I261" s="2"/>
      <c r="J261" s="2">
        <f t="shared" si="57"/>
        <v>0.22483940042826553</v>
      </c>
      <c r="K261" s="2">
        <f t="shared" si="57"/>
        <v>0.76017130620985007</v>
      </c>
      <c r="L261" s="2">
        <f t="shared" si="57"/>
        <v>7.4946466809421844E-3</v>
      </c>
      <c r="M261" s="2">
        <f t="shared" si="58"/>
        <v>7.4946466809421861E-3</v>
      </c>
      <c r="N261" s="1">
        <v>210</v>
      </c>
      <c r="O261" s="1">
        <v>710</v>
      </c>
      <c r="P261" s="1">
        <v>7</v>
      </c>
      <c r="Q261" s="1">
        <v>4</v>
      </c>
      <c r="R261" s="1">
        <v>2</v>
      </c>
      <c r="S261" s="1">
        <v>1</v>
      </c>
      <c r="T261" s="1">
        <v>0</v>
      </c>
      <c r="U261" s="1">
        <v>0</v>
      </c>
      <c r="V261" s="1">
        <v>0</v>
      </c>
      <c r="W261" s="1">
        <v>0</v>
      </c>
      <c r="AA261" s="1">
        <v>0</v>
      </c>
      <c r="AD261" s="1">
        <v>0</v>
      </c>
      <c r="AE261" s="1">
        <v>0</v>
      </c>
      <c r="AG261" s="7">
        <f>IF(Q261&gt;0,RANK(Q261,(N261:P261,Q261:AE261)),0)</f>
        <v>4</v>
      </c>
      <c r="AH261" s="7">
        <f>IF(R261&gt;0,RANK(R261,(N261:P261,Q261:AE261)),0)</f>
        <v>5</v>
      </c>
      <c r="AI261" s="7">
        <f>IF(T261&gt;0,RANK(T261,(N261:P261,Q261:AE261)),0)</f>
        <v>0</v>
      </c>
      <c r="AJ261" s="7">
        <f>IF(S261&gt;0,RANK(S261,(N261:P261,Q261:AE261)),0)</f>
        <v>6</v>
      </c>
      <c r="AK261" s="2">
        <f t="shared" si="59"/>
        <v>4.2826552462526769E-3</v>
      </c>
      <c r="AL261" s="2">
        <f t="shared" si="59"/>
        <v>2.1413276231263384E-3</v>
      </c>
      <c r="AM261" s="2">
        <f t="shared" si="60"/>
        <v>0</v>
      </c>
      <c r="AN261" s="2">
        <f t="shared" si="61"/>
        <v>1.0706638115631692E-3</v>
      </c>
      <c r="AP261" t="s">
        <v>1843</v>
      </c>
      <c r="AQ261" t="s">
        <v>2826</v>
      </c>
      <c r="AR261">
        <v>3</v>
      </c>
      <c r="AT261" s="85" t="s">
        <v>3097</v>
      </c>
      <c r="AU261" s="84" t="s">
        <v>3104</v>
      </c>
      <c r="AV261" s="77" t="str">
        <f t="shared" si="52"/>
        <v>08057</v>
      </c>
      <c r="AX261" s="7" t="s">
        <v>186</v>
      </c>
      <c r="BG261" s="1"/>
      <c r="BH261" s="1">
        <v>0</v>
      </c>
    </row>
    <row r="262" spans="1:60" hidden="1" outlineLevel="1">
      <c r="A262" t="s">
        <v>2143</v>
      </c>
      <c r="B262" t="s">
        <v>2826</v>
      </c>
      <c r="C262" s="1">
        <f t="shared" si="56"/>
        <v>271568</v>
      </c>
      <c r="D262" s="7">
        <f>IF(N262&gt;0, RANK(N262,(N262:P262,Q262:AE262)),0)</f>
        <v>2</v>
      </c>
      <c r="E262" s="7">
        <f>IF(O262&gt;0,RANK(O262,(N262:P262,Q262:AE262)),0)</f>
        <v>1</v>
      </c>
      <c r="F262" s="7">
        <f>IF(P262&gt;0,RANK(P262,(N262:P262,Q262:AE262)),0)</f>
        <v>3</v>
      </c>
      <c r="G262" s="1">
        <f t="shared" si="53"/>
        <v>14086</v>
      </c>
      <c r="H262" s="2">
        <f t="shared" si="54"/>
        <v>5.1869145112826254E-2</v>
      </c>
      <c r="I262" s="2"/>
      <c r="J262" s="2">
        <f t="shared" si="57"/>
        <v>0.46602692511636129</v>
      </c>
      <c r="K262" s="2">
        <f t="shared" si="57"/>
        <v>0.51789607022918749</v>
      </c>
      <c r="L262" s="2">
        <f t="shared" si="57"/>
        <v>6.3704118305544103E-3</v>
      </c>
      <c r="M262" s="2">
        <f t="shared" si="58"/>
        <v>9.7065928238967564E-3</v>
      </c>
      <c r="N262" s="1">
        <v>126558</v>
      </c>
      <c r="O262" s="1">
        <v>140644</v>
      </c>
      <c r="P262" s="1">
        <v>1730</v>
      </c>
      <c r="Q262" s="1">
        <v>1089</v>
      </c>
      <c r="R262" s="1">
        <v>324</v>
      </c>
      <c r="S262" s="1">
        <v>227</v>
      </c>
      <c r="T262" s="1">
        <v>112</v>
      </c>
      <c r="U262" s="1">
        <v>53</v>
      </c>
      <c r="V262" s="1">
        <v>234</v>
      </c>
      <c r="W262" s="1">
        <v>275</v>
      </c>
      <c r="AA262" s="1">
        <v>157</v>
      </c>
      <c r="AD262" s="1">
        <v>119</v>
      </c>
      <c r="AE262" s="1">
        <v>46</v>
      </c>
      <c r="AG262" s="7">
        <f>IF(Q262&gt;0,RANK(Q262,(N262:P262,Q262:AE262)),0)</f>
        <v>4</v>
      </c>
      <c r="AH262" s="7">
        <f>IF(R262&gt;0,RANK(R262,(N262:P262,Q262:AE262)),0)</f>
        <v>5</v>
      </c>
      <c r="AI262" s="7">
        <f>IF(T262&gt;0,RANK(T262,(N262:P262,Q262:AE262)),0)</f>
        <v>11</v>
      </c>
      <c r="AJ262" s="7">
        <f>IF(S262&gt;0,RANK(S262,(N262:P262,Q262:AE262)),0)</f>
        <v>8</v>
      </c>
      <c r="AK262" s="2">
        <f t="shared" si="59"/>
        <v>4.0100453661697988E-3</v>
      </c>
      <c r="AL262" s="2">
        <f t="shared" si="59"/>
        <v>1.1930713486125021E-3</v>
      </c>
      <c r="AM262" s="2">
        <f t="shared" si="60"/>
        <v>4.1241972544629708E-4</v>
      </c>
      <c r="AN262" s="2">
        <f t="shared" si="61"/>
        <v>8.358864078241914E-4</v>
      </c>
      <c r="AP262" t="s">
        <v>2143</v>
      </c>
      <c r="AQ262" t="s">
        <v>2826</v>
      </c>
      <c r="AR262">
        <v>0</v>
      </c>
      <c r="AT262" s="85" t="s">
        <v>3097</v>
      </c>
      <c r="AU262" s="84" t="s">
        <v>3439</v>
      </c>
      <c r="AV262" s="77" t="str">
        <f t="shared" si="52"/>
        <v>08059</v>
      </c>
      <c r="AX262" s="7" t="s">
        <v>186</v>
      </c>
      <c r="BG262" s="1"/>
      <c r="BH262" s="1">
        <v>275</v>
      </c>
    </row>
    <row r="263" spans="1:60" hidden="1" outlineLevel="1">
      <c r="A263" t="s">
        <v>4225</v>
      </c>
      <c r="B263" t="s">
        <v>2826</v>
      </c>
      <c r="C263" s="1">
        <f t="shared" si="56"/>
        <v>892</v>
      </c>
      <c r="D263" s="7">
        <f>IF(N263&gt;0, RANK(N263,(N263:P263,Q263:AE263)),0)</f>
        <v>2</v>
      </c>
      <c r="E263" s="7">
        <f>IF(O263&gt;0,RANK(O263,(N263:P263,Q263:AE263)),0)</f>
        <v>1</v>
      </c>
      <c r="F263" s="7">
        <f>IF(P263&gt;0,RANK(P263,(N263:P263,Q263:AE263)),0)</f>
        <v>3</v>
      </c>
      <c r="G263" s="1">
        <f t="shared" si="53"/>
        <v>540</v>
      </c>
      <c r="H263" s="2">
        <f t="shared" si="54"/>
        <v>0.60538116591928248</v>
      </c>
      <c r="I263" s="2"/>
      <c r="J263" s="2">
        <f t="shared" si="57"/>
        <v>0.19282511210762332</v>
      </c>
      <c r="K263" s="2">
        <f t="shared" si="57"/>
        <v>0.7982062780269058</v>
      </c>
      <c r="L263" s="2">
        <f t="shared" si="57"/>
        <v>3.3632286995515697E-3</v>
      </c>
      <c r="M263" s="2">
        <f t="shared" si="58"/>
        <v>5.6053811659193082E-3</v>
      </c>
      <c r="N263" s="1">
        <v>172</v>
      </c>
      <c r="O263" s="1">
        <v>712</v>
      </c>
      <c r="P263" s="1">
        <v>3</v>
      </c>
      <c r="Q263" s="1">
        <v>0</v>
      </c>
      <c r="R263" s="1">
        <v>2</v>
      </c>
      <c r="S263" s="1">
        <v>0</v>
      </c>
      <c r="T263" s="1">
        <v>1</v>
      </c>
      <c r="U263" s="1">
        <v>0</v>
      </c>
      <c r="V263" s="1">
        <v>0</v>
      </c>
      <c r="W263" s="1">
        <v>0</v>
      </c>
      <c r="AA263" s="1">
        <v>1</v>
      </c>
      <c r="AD263" s="1">
        <v>1</v>
      </c>
      <c r="AE263" s="1">
        <v>0</v>
      </c>
      <c r="AG263" s="7">
        <f>IF(Q263&gt;0,RANK(Q263,(N263:P263,Q263:AE263)),0)</f>
        <v>0</v>
      </c>
      <c r="AH263" s="7">
        <f>IF(R263&gt;0,RANK(R263,(N263:P263,Q263:AE263)),0)</f>
        <v>4</v>
      </c>
      <c r="AI263" s="7">
        <f>IF(T263&gt;0,RANK(T263,(N263:P263,Q263:AE263)),0)</f>
        <v>5</v>
      </c>
      <c r="AJ263" s="7">
        <f>IF(S263&gt;0,RANK(S263,(N263:P263,Q263:AE263)),0)</f>
        <v>0</v>
      </c>
      <c r="AK263" s="2">
        <f t="shared" si="59"/>
        <v>0</v>
      </c>
      <c r="AL263" s="2">
        <f t="shared" si="59"/>
        <v>2.242152466367713E-3</v>
      </c>
      <c r="AM263" s="2">
        <f t="shared" si="60"/>
        <v>1.1210762331838565E-3</v>
      </c>
      <c r="AN263" s="2">
        <f t="shared" si="61"/>
        <v>0</v>
      </c>
      <c r="AP263" t="s">
        <v>4225</v>
      </c>
      <c r="AQ263" t="s">
        <v>2826</v>
      </c>
      <c r="AR263">
        <v>4</v>
      </c>
      <c r="AT263" s="85" t="s">
        <v>3097</v>
      </c>
      <c r="AU263" s="84" t="s">
        <v>3440</v>
      </c>
      <c r="AV263" s="77" t="str">
        <f t="shared" si="52"/>
        <v>08061</v>
      </c>
      <c r="AX263" s="7" t="s">
        <v>186</v>
      </c>
      <c r="BG263" s="1"/>
      <c r="BH263" s="1">
        <v>0</v>
      </c>
    </row>
    <row r="264" spans="1:60" hidden="1" outlineLevel="1">
      <c r="A264" t="s">
        <v>2084</v>
      </c>
      <c r="B264" t="s">
        <v>2826</v>
      </c>
      <c r="C264" s="1">
        <f t="shared" si="56"/>
        <v>3502</v>
      </c>
      <c r="D264" s="7">
        <f>IF(N264&gt;0, RANK(N264,(N264:P264,Q264:AE264)),0)</f>
        <v>2</v>
      </c>
      <c r="E264" s="7">
        <f>IF(O264&gt;0,RANK(O264,(N264:P264,Q264:AE264)),0)</f>
        <v>1</v>
      </c>
      <c r="F264" s="7">
        <f>IF(P264&gt;0,RANK(P264,(N264:P264,Q264:AE264)),0)</f>
        <v>3</v>
      </c>
      <c r="G264" s="1">
        <f t="shared" si="53"/>
        <v>1992</v>
      </c>
      <c r="H264" s="2">
        <f t="shared" si="54"/>
        <v>0.56881781838949175</v>
      </c>
      <c r="I264" s="2"/>
      <c r="J264" s="2">
        <f t="shared" si="57"/>
        <v>0.20816676185037122</v>
      </c>
      <c r="K264" s="2">
        <f t="shared" si="57"/>
        <v>0.77698458023986294</v>
      </c>
      <c r="L264" s="2">
        <f t="shared" si="57"/>
        <v>6.5676756139348945E-3</v>
      </c>
      <c r="M264" s="2">
        <f t="shared" si="58"/>
        <v>8.2809822958309666E-3</v>
      </c>
      <c r="N264" s="1">
        <v>729</v>
      </c>
      <c r="O264" s="1">
        <v>2721</v>
      </c>
      <c r="P264" s="1">
        <v>23</v>
      </c>
      <c r="Q264" s="1">
        <v>9</v>
      </c>
      <c r="R264" s="1">
        <v>10</v>
      </c>
      <c r="S264" s="1">
        <v>4</v>
      </c>
      <c r="T264" s="1">
        <v>2</v>
      </c>
      <c r="U264" s="1">
        <v>0</v>
      </c>
      <c r="V264" s="1">
        <v>0</v>
      </c>
      <c r="W264" s="1">
        <v>0</v>
      </c>
      <c r="AA264" s="1">
        <v>2</v>
      </c>
      <c r="AD264" s="1">
        <v>2</v>
      </c>
      <c r="AE264" s="1">
        <v>0</v>
      </c>
      <c r="AG264" s="7">
        <f>IF(Q264&gt;0,RANK(Q264,(N264:P264,Q264:AE264)),0)</f>
        <v>5</v>
      </c>
      <c r="AH264" s="7">
        <f>IF(R264&gt;0,RANK(R264,(N264:P264,Q264:AE264)),0)</f>
        <v>4</v>
      </c>
      <c r="AI264" s="7">
        <f>IF(T264&gt;0,RANK(T264,(N264:P264,Q264:AE264)),0)</f>
        <v>7</v>
      </c>
      <c r="AJ264" s="7">
        <f>IF(S264&gt;0,RANK(S264,(N264:P264,Q264:AE264)),0)</f>
        <v>6</v>
      </c>
      <c r="AK264" s="2">
        <f t="shared" si="59"/>
        <v>2.5699600228440891E-3</v>
      </c>
      <c r="AL264" s="2">
        <f t="shared" si="59"/>
        <v>2.8555111364934323E-3</v>
      </c>
      <c r="AM264" s="2">
        <f t="shared" si="60"/>
        <v>5.7110222729868647E-4</v>
      </c>
      <c r="AN264" s="2">
        <f t="shared" si="61"/>
        <v>1.1422044545973729E-3</v>
      </c>
      <c r="AP264" t="s">
        <v>2084</v>
      </c>
      <c r="AQ264" t="s">
        <v>2826</v>
      </c>
      <c r="AR264">
        <v>4</v>
      </c>
      <c r="AT264" s="85" t="s">
        <v>3097</v>
      </c>
      <c r="AU264" s="84" t="s">
        <v>4160</v>
      </c>
      <c r="AV264" s="77" t="str">
        <f t="shared" si="52"/>
        <v>08063</v>
      </c>
      <c r="AX264" s="7" t="s">
        <v>186</v>
      </c>
      <c r="BG264" s="1"/>
      <c r="BH264" s="1">
        <v>0</v>
      </c>
    </row>
    <row r="265" spans="1:60" hidden="1" outlineLevel="1">
      <c r="A265" t="s">
        <v>3450</v>
      </c>
      <c r="B265" t="s">
        <v>2826</v>
      </c>
      <c r="C265" s="1">
        <f t="shared" si="56"/>
        <v>2949</v>
      </c>
      <c r="D265" s="7">
        <f>IF(N265&gt;0, RANK(N265,(N265:P265,Q265:AE265)),0)</f>
        <v>1</v>
      </c>
      <c r="E265" s="7">
        <f>IF(O265&gt;0,RANK(O265,(N265:P265,Q265:AE265)),0)</f>
        <v>2</v>
      </c>
      <c r="F265" s="7">
        <f>IF(P265&gt;0,RANK(P265,(N265:P265,Q265:AE265)),0)</f>
        <v>3</v>
      </c>
      <c r="G265" s="1">
        <f t="shared" si="53"/>
        <v>362</v>
      </c>
      <c r="H265" s="2">
        <f t="shared" si="54"/>
        <v>0.12275347575449305</v>
      </c>
      <c r="I265" s="2"/>
      <c r="J265" s="2">
        <f t="shared" ref="J265:L296" si="62">IF($C265=0,"-",N265/$C265)</f>
        <v>0.55035605289928791</v>
      </c>
      <c r="K265" s="2">
        <f t="shared" si="62"/>
        <v>0.42760257714479483</v>
      </c>
      <c r="L265" s="2">
        <f t="shared" si="62"/>
        <v>1.3903017972193964E-2</v>
      </c>
      <c r="M265" s="2">
        <f t="shared" si="58"/>
        <v>8.1383519837233027E-3</v>
      </c>
      <c r="N265" s="1">
        <v>1623</v>
      </c>
      <c r="O265" s="1">
        <v>1261</v>
      </c>
      <c r="P265" s="1">
        <v>41</v>
      </c>
      <c r="Q265" s="1">
        <v>17</v>
      </c>
      <c r="R265" s="1">
        <v>1</v>
      </c>
      <c r="S265" s="1">
        <v>2</v>
      </c>
      <c r="T265" s="1">
        <v>0</v>
      </c>
      <c r="U265" s="1">
        <v>0</v>
      </c>
      <c r="V265" s="1">
        <v>0</v>
      </c>
      <c r="W265" s="1">
        <v>0</v>
      </c>
      <c r="AA265" s="1">
        <v>3</v>
      </c>
      <c r="AD265" s="1">
        <v>0</v>
      </c>
      <c r="AE265" s="1">
        <v>1</v>
      </c>
      <c r="AG265" s="7">
        <f>IF(Q265&gt;0,RANK(Q265,(N265:P265,Q265:AE265)),0)</f>
        <v>4</v>
      </c>
      <c r="AH265" s="7">
        <f>IF(R265&gt;0,RANK(R265,(N265:P265,Q265:AE265)),0)</f>
        <v>7</v>
      </c>
      <c r="AI265" s="7">
        <f>IF(T265&gt;0,RANK(T265,(N265:P265,Q265:AE265)),0)</f>
        <v>0</v>
      </c>
      <c r="AJ265" s="7">
        <f>IF(S265&gt;0,RANK(S265,(N265:P265,Q265:AE265)),0)</f>
        <v>6</v>
      </c>
      <c r="AK265" s="2">
        <f t="shared" ref="AK265:AL296" si="63">IF($C265=0,"-",Q265/$C265)</f>
        <v>5.7646659884706677E-3</v>
      </c>
      <c r="AL265" s="2">
        <f t="shared" si="63"/>
        <v>3.3909799932180403E-4</v>
      </c>
      <c r="AM265" s="2">
        <f t="shared" si="60"/>
        <v>0</v>
      </c>
      <c r="AN265" s="2">
        <f t="shared" si="61"/>
        <v>6.7819599864360806E-4</v>
      </c>
      <c r="AP265" t="s">
        <v>3450</v>
      </c>
      <c r="AQ265" t="s">
        <v>2826</v>
      </c>
      <c r="AR265">
        <v>5</v>
      </c>
      <c r="AT265" s="85" t="s">
        <v>3097</v>
      </c>
      <c r="AU265" s="84" t="s">
        <v>4002</v>
      </c>
      <c r="AV265" s="77" t="str">
        <f t="shared" si="52"/>
        <v>08065</v>
      </c>
      <c r="AX265" s="7" t="s">
        <v>186</v>
      </c>
      <c r="BG265" s="1"/>
      <c r="BH265" s="1">
        <v>0</v>
      </c>
    </row>
    <row r="266" spans="1:60" hidden="1" outlineLevel="1">
      <c r="A266" t="s">
        <v>2407</v>
      </c>
      <c r="B266" t="s">
        <v>2826</v>
      </c>
      <c r="C266" s="1">
        <f t="shared" si="56"/>
        <v>25513</v>
      </c>
      <c r="D266" s="7">
        <f>IF(N266&gt;0, RANK(N266,(N266:P266,Q266:AE266)),0)</f>
        <v>1</v>
      </c>
      <c r="E266" s="7">
        <f>IF(O266&gt;0,RANK(O266,(N266:P266,Q266:AE266)),0)</f>
        <v>2</v>
      </c>
      <c r="F266" s="7">
        <f>IF(P266&gt;0,RANK(P266,(N266:P266,Q266:AE266)),0)</f>
        <v>3</v>
      </c>
      <c r="G266" s="1">
        <f t="shared" si="53"/>
        <v>1705</v>
      </c>
      <c r="H266" s="2">
        <f t="shared" si="54"/>
        <v>6.6828675577156743E-2</v>
      </c>
      <c r="I266" s="2"/>
      <c r="J266" s="2">
        <f t="shared" si="62"/>
        <v>0.52557519695841337</v>
      </c>
      <c r="K266" s="2">
        <f t="shared" si="62"/>
        <v>0.4587465213812566</v>
      </c>
      <c r="L266" s="2">
        <f t="shared" si="62"/>
        <v>7.6823580135617136E-3</v>
      </c>
      <c r="M266" s="2">
        <f t="shared" si="58"/>
        <v>7.9959236467683145E-3</v>
      </c>
      <c r="N266" s="1">
        <v>13409</v>
      </c>
      <c r="O266" s="1">
        <v>11704</v>
      </c>
      <c r="P266" s="1">
        <v>196</v>
      </c>
      <c r="Q266" s="1">
        <v>104</v>
      </c>
      <c r="R266" s="1">
        <v>29</v>
      </c>
      <c r="S266" s="1">
        <v>35</v>
      </c>
      <c r="T266" s="1">
        <v>2</v>
      </c>
      <c r="U266" s="1">
        <v>3</v>
      </c>
      <c r="V266" s="1">
        <v>0</v>
      </c>
      <c r="W266" s="1">
        <v>23</v>
      </c>
      <c r="AA266" s="1">
        <v>6</v>
      </c>
      <c r="AD266" s="1">
        <v>2</v>
      </c>
      <c r="AE266" s="1">
        <v>0</v>
      </c>
      <c r="AG266" s="7">
        <f>IF(Q266&gt;0,RANK(Q266,(N266:P266,Q266:AE266)),0)</f>
        <v>4</v>
      </c>
      <c r="AH266" s="7">
        <f>IF(R266&gt;0,RANK(R266,(N266:P266,Q266:AE266)),0)</f>
        <v>6</v>
      </c>
      <c r="AI266" s="7">
        <f>IF(T266&gt;0,RANK(T266,(N266:P266,Q266:AE266)),0)</f>
        <v>10</v>
      </c>
      <c r="AJ266" s="7">
        <f>IF(S266&gt;0,RANK(S266,(N266:P266,Q266:AE266)),0)</f>
        <v>5</v>
      </c>
      <c r="AK266" s="2">
        <f t="shared" si="63"/>
        <v>4.0763532316858073E-3</v>
      </c>
      <c r="AL266" s="2">
        <f t="shared" si="63"/>
        <v>1.136675420373927E-3</v>
      </c>
      <c r="AM266" s="2">
        <f t="shared" si="60"/>
        <v>7.8391408301650142E-5</v>
      </c>
      <c r="AN266" s="2">
        <f t="shared" si="61"/>
        <v>1.3718496452788775E-3</v>
      </c>
      <c r="AP266" t="s">
        <v>2407</v>
      </c>
      <c r="AQ266" t="s">
        <v>2826</v>
      </c>
      <c r="AR266">
        <v>3</v>
      </c>
      <c r="AT266" s="85" t="s">
        <v>3097</v>
      </c>
      <c r="AU266" s="84" t="s">
        <v>4003</v>
      </c>
      <c r="AV266" s="77" t="str">
        <f t="shared" si="52"/>
        <v>08067</v>
      </c>
      <c r="AX266" s="7" t="s">
        <v>186</v>
      </c>
      <c r="BG266" s="1"/>
      <c r="BH266" s="1">
        <v>23</v>
      </c>
    </row>
    <row r="267" spans="1:60" hidden="1" outlineLevel="1">
      <c r="A267" t="s">
        <v>2188</v>
      </c>
      <c r="B267" t="s">
        <v>2826</v>
      </c>
      <c r="C267" s="1">
        <f t="shared" si="56"/>
        <v>146436</v>
      </c>
      <c r="D267" s="7">
        <f>IF(N267&gt;0, RANK(N267,(N267:P267,Q267:AE267)),0)</f>
        <v>2</v>
      </c>
      <c r="E267" s="7">
        <f>IF(O267&gt;0,RANK(O267,(N267:P267,Q267:AE267)),0)</f>
        <v>1</v>
      </c>
      <c r="F267" s="7">
        <f>IF(P267&gt;0,RANK(P267,(N267:P267,Q267:AE267)),0)</f>
        <v>3</v>
      </c>
      <c r="G267" s="1">
        <f t="shared" si="53"/>
        <v>7618</v>
      </c>
      <c r="H267" s="2">
        <f t="shared" si="54"/>
        <v>5.2022726651916193E-2</v>
      </c>
      <c r="I267" s="2"/>
      <c r="J267" s="2">
        <f t="shared" si="62"/>
        <v>0.46618317899969952</v>
      </c>
      <c r="K267" s="2">
        <f t="shared" si="62"/>
        <v>0.51820590565161573</v>
      </c>
      <c r="L267" s="2">
        <f t="shared" si="62"/>
        <v>6.822092927968532E-3</v>
      </c>
      <c r="M267" s="2">
        <f t="shared" si="58"/>
        <v>8.7888224207162188E-3</v>
      </c>
      <c r="N267" s="1">
        <v>68266</v>
      </c>
      <c r="O267" s="1">
        <v>75884</v>
      </c>
      <c r="P267" s="1">
        <v>999</v>
      </c>
      <c r="Q267" s="1">
        <v>672</v>
      </c>
      <c r="R267" s="1">
        <v>358</v>
      </c>
      <c r="S267" s="1">
        <v>159</v>
      </c>
      <c r="T267" s="1">
        <v>6</v>
      </c>
      <c r="U267" s="1">
        <v>15</v>
      </c>
      <c r="V267" s="1">
        <v>6</v>
      </c>
      <c r="W267" s="1">
        <v>1</v>
      </c>
      <c r="AA267" s="1">
        <v>50</v>
      </c>
      <c r="AD267" s="1">
        <v>16</v>
      </c>
      <c r="AE267" s="1">
        <v>4</v>
      </c>
      <c r="AG267" s="7">
        <f>IF(Q267&gt;0,RANK(Q267,(N267:P267,Q267:AE267)),0)</f>
        <v>4</v>
      </c>
      <c r="AH267" s="7">
        <f>IF(R267&gt;0,RANK(R267,(N267:P267,Q267:AE267)),0)</f>
        <v>5</v>
      </c>
      <c r="AI267" s="7">
        <f>IF(T267&gt;0,RANK(T267,(N267:P267,Q267:AE267)),0)</f>
        <v>10</v>
      </c>
      <c r="AJ267" s="7">
        <f>IF(S267&gt;0,RANK(S267,(N267:P267,Q267:AE267)),0)</f>
        <v>6</v>
      </c>
      <c r="AK267" s="2">
        <f t="shared" si="63"/>
        <v>4.5890354830779318E-3</v>
      </c>
      <c r="AL267" s="2">
        <f t="shared" si="63"/>
        <v>2.4447540222349694E-3</v>
      </c>
      <c r="AM267" s="2">
        <f t="shared" si="60"/>
        <v>4.0973531098910105E-5</v>
      </c>
      <c r="AN267" s="2">
        <f t="shared" si="61"/>
        <v>1.0857985741211178E-3</v>
      </c>
      <c r="AP267" t="s">
        <v>2188</v>
      </c>
      <c r="AQ267" t="s">
        <v>2826</v>
      </c>
      <c r="AR267">
        <v>4</v>
      </c>
      <c r="AT267" s="85" t="s">
        <v>3097</v>
      </c>
      <c r="AU267" s="84" t="s">
        <v>4004</v>
      </c>
      <c r="AV267" s="77" t="str">
        <f t="shared" si="52"/>
        <v>08069</v>
      </c>
      <c r="AX267" s="7" t="s">
        <v>186</v>
      </c>
      <c r="BG267" s="1"/>
      <c r="BH267" s="1">
        <v>1</v>
      </c>
    </row>
    <row r="268" spans="1:60" hidden="1" outlineLevel="1">
      <c r="A268" t="s">
        <v>3280</v>
      </c>
      <c r="B268" t="s">
        <v>2826</v>
      </c>
      <c r="C268" s="1">
        <f t="shared" si="56"/>
        <v>6592</v>
      </c>
      <c r="D268" s="7">
        <f>IF(N268&gt;0, RANK(N268,(N268:P268,Q268:AE268)),0)</f>
        <v>1</v>
      </c>
      <c r="E268" s="7">
        <f>IF(O268&gt;0,RANK(O268,(N268:P268,Q268:AE268)),0)</f>
        <v>2</v>
      </c>
      <c r="F268" s="7">
        <f>IF(P268&gt;0,RANK(P268,(N268:P268,Q268:AE268)),0)</f>
        <v>3</v>
      </c>
      <c r="G268" s="1">
        <f t="shared" si="53"/>
        <v>104</v>
      </c>
      <c r="H268" s="2">
        <f t="shared" si="54"/>
        <v>1.5776699029126214E-2</v>
      </c>
      <c r="I268" s="2"/>
      <c r="J268" s="2">
        <f t="shared" si="62"/>
        <v>0.50060679611650483</v>
      </c>
      <c r="K268" s="2">
        <f t="shared" si="62"/>
        <v>0.48483009708737862</v>
      </c>
      <c r="L268" s="2">
        <f t="shared" si="62"/>
        <v>6.3713592233009706E-3</v>
      </c>
      <c r="M268" s="2">
        <f t="shared" si="58"/>
        <v>8.1917475728155824E-3</v>
      </c>
      <c r="N268" s="1">
        <v>3300</v>
      </c>
      <c r="O268" s="1">
        <v>3196</v>
      </c>
      <c r="P268" s="1">
        <v>42</v>
      </c>
      <c r="Q268" s="1">
        <v>14</v>
      </c>
      <c r="R268" s="1">
        <v>16</v>
      </c>
      <c r="S268" s="1">
        <v>8</v>
      </c>
      <c r="T268" s="1">
        <v>0</v>
      </c>
      <c r="U268" s="1">
        <v>3</v>
      </c>
      <c r="V268" s="1">
        <v>2</v>
      </c>
      <c r="W268" s="1">
        <v>5</v>
      </c>
      <c r="AA268" s="1">
        <v>5</v>
      </c>
      <c r="AD268" s="1">
        <v>1</v>
      </c>
      <c r="AE268" s="1">
        <v>0</v>
      </c>
      <c r="AG268" s="7">
        <f>IF(Q268&gt;0,RANK(Q268,(N268:P268,Q268:AE268)),0)</f>
        <v>5</v>
      </c>
      <c r="AH268" s="7">
        <f>IF(R268&gt;0,RANK(R268,(N268:P268,Q268:AE268)),0)</f>
        <v>4</v>
      </c>
      <c r="AI268" s="7">
        <f>IF(T268&gt;0,RANK(T268,(N268:P268,Q268:AE268)),0)</f>
        <v>0</v>
      </c>
      <c r="AJ268" s="7">
        <f>IF(S268&gt;0,RANK(S268,(N268:P268,Q268:AE268)),0)</f>
        <v>6</v>
      </c>
      <c r="AK268" s="2">
        <f t="shared" si="63"/>
        <v>2.1237864077669902E-3</v>
      </c>
      <c r="AL268" s="2">
        <f t="shared" si="63"/>
        <v>2.4271844660194173E-3</v>
      </c>
      <c r="AM268" s="2">
        <f t="shared" si="60"/>
        <v>0</v>
      </c>
      <c r="AN268" s="2">
        <f t="shared" si="61"/>
        <v>1.2135922330097086E-3</v>
      </c>
      <c r="AP268" t="s">
        <v>3280</v>
      </c>
      <c r="AQ268" t="s">
        <v>2826</v>
      </c>
      <c r="AR268">
        <v>3</v>
      </c>
      <c r="AT268" s="85" t="s">
        <v>3097</v>
      </c>
      <c r="AU268" s="84" t="s">
        <v>5049</v>
      </c>
      <c r="AV268" s="77" t="str">
        <f t="shared" si="52"/>
        <v>08071</v>
      </c>
      <c r="AX268" s="7" t="s">
        <v>186</v>
      </c>
      <c r="BG268" s="1"/>
      <c r="BH268" s="1">
        <v>5</v>
      </c>
    </row>
    <row r="269" spans="1:60" hidden="1" outlineLevel="1">
      <c r="A269" t="s">
        <v>3867</v>
      </c>
      <c r="B269" t="s">
        <v>2826</v>
      </c>
      <c r="C269" s="1">
        <f t="shared" si="56"/>
        <v>2337</v>
      </c>
      <c r="D269" s="7">
        <f>IF(N269&gt;0, RANK(N269,(N269:P269,Q269:AE269)),0)</f>
        <v>2</v>
      </c>
      <c r="E269" s="7">
        <f>IF(O269&gt;0,RANK(O269,(N269:P269,Q269:AE269)),0)</f>
        <v>1</v>
      </c>
      <c r="F269" s="7">
        <f>IF(P269&gt;0,RANK(P269,(N269:P269,Q269:AE269)),0)</f>
        <v>3</v>
      </c>
      <c r="G269" s="1">
        <f t="shared" si="53"/>
        <v>1316</v>
      </c>
      <c r="H269" s="2">
        <f t="shared" si="54"/>
        <v>0.56311510483525884</v>
      </c>
      <c r="I269" s="2"/>
      <c r="J269" s="2">
        <f t="shared" si="62"/>
        <v>0.21523320496362858</v>
      </c>
      <c r="K269" s="2">
        <f t="shared" si="62"/>
        <v>0.77834830979888747</v>
      </c>
      <c r="L269" s="2">
        <f t="shared" si="62"/>
        <v>2.995293110825845E-3</v>
      </c>
      <c r="M269" s="2">
        <f t="shared" si="58"/>
        <v>3.4231921266581612E-3</v>
      </c>
      <c r="N269" s="1">
        <v>503</v>
      </c>
      <c r="O269" s="1">
        <v>1819</v>
      </c>
      <c r="P269" s="1">
        <v>7</v>
      </c>
      <c r="Q269" s="1">
        <v>2</v>
      </c>
      <c r="R269" s="1">
        <v>4</v>
      </c>
      <c r="S269" s="1">
        <v>1</v>
      </c>
      <c r="T269" s="1">
        <v>0</v>
      </c>
      <c r="U269" s="1">
        <v>0</v>
      </c>
      <c r="V269" s="1">
        <v>0</v>
      </c>
      <c r="W269" s="1">
        <v>0</v>
      </c>
      <c r="AA269" s="1">
        <v>1</v>
      </c>
      <c r="AD269" s="1">
        <v>0</v>
      </c>
      <c r="AE269" s="1">
        <v>0</v>
      </c>
      <c r="AG269" s="7">
        <f>IF(Q269&gt;0,RANK(Q269,(N269:P269,Q269:AE269)),0)</f>
        <v>5</v>
      </c>
      <c r="AH269" s="7">
        <f>IF(R269&gt;0,RANK(R269,(N269:P269,Q269:AE269)),0)</f>
        <v>4</v>
      </c>
      <c r="AI269" s="7">
        <f>IF(T269&gt;0,RANK(T269,(N269:P269,Q269:AE269)),0)</f>
        <v>0</v>
      </c>
      <c r="AJ269" s="7">
        <f>IF(S269&gt;0,RANK(S269,(N269:P269,Q269:AE269)),0)</f>
        <v>6</v>
      </c>
      <c r="AK269" s="2">
        <f t="shared" si="63"/>
        <v>8.5579803166452718E-4</v>
      </c>
      <c r="AL269" s="2">
        <f t="shared" si="63"/>
        <v>1.7115960633290544E-3</v>
      </c>
      <c r="AM269" s="2">
        <f t="shared" si="60"/>
        <v>0</v>
      </c>
      <c r="AN269" s="2">
        <f t="shared" si="61"/>
        <v>4.2789901583226359E-4</v>
      </c>
      <c r="AP269" t="s">
        <v>3867</v>
      </c>
      <c r="AQ269" t="s">
        <v>2826</v>
      </c>
      <c r="AR269">
        <v>4</v>
      </c>
      <c r="AT269" s="85" t="s">
        <v>3097</v>
      </c>
      <c r="AU269" s="84" t="s">
        <v>4879</v>
      </c>
      <c r="AV269" s="77" t="str">
        <f t="shared" si="52"/>
        <v>08073</v>
      </c>
      <c r="AX269" s="7" t="s">
        <v>186</v>
      </c>
      <c r="BG269" s="1"/>
      <c r="BH269" s="1">
        <v>0</v>
      </c>
    </row>
    <row r="270" spans="1:60" hidden="1" outlineLevel="1">
      <c r="A270" t="s">
        <v>4194</v>
      </c>
      <c r="B270" t="s">
        <v>2826</v>
      </c>
      <c r="C270" s="1">
        <f t="shared" si="56"/>
        <v>8766</v>
      </c>
      <c r="D270" s="7">
        <f>IF(N270&gt;0, RANK(N270,(N270:P270,Q270:AE270)),0)</f>
        <v>2</v>
      </c>
      <c r="E270" s="7">
        <f>IF(O270&gt;0,RANK(O270,(N270:P270,Q270:AE270)),0)</f>
        <v>1</v>
      </c>
      <c r="F270" s="7">
        <f>IF(P270&gt;0,RANK(P270,(N270:P270,Q270:AE270)),0)</f>
        <v>3</v>
      </c>
      <c r="G270" s="1">
        <f t="shared" si="53"/>
        <v>3677</v>
      </c>
      <c r="H270" s="2">
        <f t="shared" si="54"/>
        <v>0.41946155601186402</v>
      </c>
      <c r="I270" s="2"/>
      <c r="J270" s="2">
        <f t="shared" si="62"/>
        <v>0.28416609628108602</v>
      </c>
      <c r="K270" s="2">
        <f t="shared" si="62"/>
        <v>0.70362765229294999</v>
      </c>
      <c r="L270" s="2">
        <f t="shared" si="62"/>
        <v>6.6164727355692444E-3</v>
      </c>
      <c r="M270" s="2">
        <f t="shared" si="58"/>
        <v>5.5897786903947432E-3</v>
      </c>
      <c r="N270" s="1">
        <v>2491</v>
      </c>
      <c r="O270" s="1">
        <v>6168</v>
      </c>
      <c r="P270" s="1">
        <v>58</v>
      </c>
      <c r="Q270" s="1">
        <v>14</v>
      </c>
      <c r="R270" s="1">
        <v>15</v>
      </c>
      <c r="S270" s="1">
        <v>5</v>
      </c>
      <c r="T270" s="1">
        <v>0</v>
      </c>
      <c r="U270" s="1">
        <v>1</v>
      </c>
      <c r="V270" s="1">
        <v>0</v>
      </c>
      <c r="W270" s="1">
        <v>0</v>
      </c>
      <c r="AA270" s="1">
        <v>7</v>
      </c>
      <c r="AD270" s="1">
        <v>4</v>
      </c>
      <c r="AE270" s="1">
        <v>3</v>
      </c>
      <c r="AG270" s="7">
        <f>IF(Q270&gt;0,RANK(Q270,(N270:P270,Q270:AE270)),0)</f>
        <v>5</v>
      </c>
      <c r="AH270" s="7">
        <f>IF(R270&gt;0,RANK(R270,(N270:P270,Q270:AE270)),0)</f>
        <v>4</v>
      </c>
      <c r="AI270" s="7">
        <f>IF(T270&gt;0,RANK(T270,(N270:P270,Q270:AE270)),0)</f>
        <v>0</v>
      </c>
      <c r="AJ270" s="7">
        <f>IF(S270&gt;0,RANK(S270,(N270:P270,Q270:AE270)),0)</f>
        <v>7</v>
      </c>
      <c r="AK270" s="2">
        <f t="shared" si="63"/>
        <v>1.5970796258270592E-3</v>
      </c>
      <c r="AL270" s="2">
        <f t="shared" si="63"/>
        <v>1.7111567419575632E-3</v>
      </c>
      <c r="AM270" s="2">
        <f t="shared" si="60"/>
        <v>0</v>
      </c>
      <c r="AN270" s="2">
        <f t="shared" si="61"/>
        <v>5.7038558065252115E-4</v>
      </c>
      <c r="AP270" t="s">
        <v>4194</v>
      </c>
      <c r="AQ270" t="s">
        <v>2826</v>
      </c>
      <c r="AR270">
        <v>4</v>
      </c>
      <c r="AT270" s="85" t="s">
        <v>3097</v>
      </c>
      <c r="AU270" s="84" t="s">
        <v>5171</v>
      </c>
      <c r="AV270" s="77" t="str">
        <f t="shared" si="52"/>
        <v>08075</v>
      </c>
      <c r="AX270" s="7" t="s">
        <v>186</v>
      </c>
      <c r="BG270" s="1"/>
      <c r="BH270" s="1">
        <v>0</v>
      </c>
    </row>
    <row r="271" spans="1:60" hidden="1" outlineLevel="1">
      <c r="A271" t="s">
        <v>3868</v>
      </c>
      <c r="B271" t="s">
        <v>2826</v>
      </c>
      <c r="C271" s="1">
        <f t="shared" si="56"/>
        <v>61885</v>
      </c>
      <c r="D271" s="7">
        <f>IF(N271&gt;0, RANK(N271,(N271:P271,Q271:AE271)),0)</f>
        <v>2</v>
      </c>
      <c r="E271" s="7">
        <f>IF(O271&gt;0,RANK(O271,(N271:P271,Q271:AE271)),0)</f>
        <v>1</v>
      </c>
      <c r="F271" s="7">
        <f>IF(P271&gt;0,RANK(P271,(N271:P271,Q271:AE271)),0)</f>
        <v>3</v>
      </c>
      <c r="G271" s="1">
        <f t="shared" si="53"/>
        <v>21975</v>
      </c>
      <c r="H271" s="2">
        <f t="shared" si="54"/>
        <v>0.35509412620182595</v>
      </c>
      <c r="I271" s="2"/>
      <c r="J271" s="2">
        <f t="shared" si="62"/>
        <v>0.31613476609840835</v>
      </c>
      <c r="K271" s="2">
        <f t="shared" si="62"/>
        <v>0.6712288923002343</v>
      </c>
      <c r="L271" s="2">
        <f t="shared" si="62"/>
        <v>6.7867819342328512E-3</v>
      </c>
      <c r="M271" s="2">
        <f t="shared" si="58"/>
        <v>5.8495596671244415E-3</v>
      </c>
      <c r="N271" s="1">
        <v>19564</v>
      </c>
      <c r="O271" s="1">
        <v>41539</v>
      </c>
      <c r="P271" s="1">
        <v>420</v>
      </c>
      <c r="Q271" s="1">
        <v>197</v>
      </c>
      <c r="R271" s="1">
        <v>55</v>
      </c>
      <c r="S271" s="1">
        <v>51</v>
      </c>
      <c r="T271" s="1">
        <v>7</v>
      </c>
      <c r="U271" s="1">
        <v>6</v>
      </c>
      <c r="V271" s="1">
        <v>3</v>
      </c>
      <c r="W271" s="1">
        <v>0</v>
      </c>
      <c r="AA271" s="1">
        <v>33</v>
      </c>
      <c r="AD271" s="1">
        <v>6</v>
      </c>
      <c r="AE271" s="1">
        <v>4</v>
      </c>
      <c r="AG271" s="7">
        <f>IF(Q271&gt;0,RANK(Q271,(N271:P271,Q271:AE271)),0)</f>
        <v>4</v>
      </c>
      <c r="AH271" s="7">
        <f>IF(R271&gt;0,RANK(R271,(N271:P271,Q271:AE271)),0)</f>
        <v>5</v>
      </c>
      <c r="AI271" s="7">
        <f>IF(T271&gt;0,RANK(T271,(N271:P271,Q271:AE271)),0)</f>
        <v>8</v>
      </c>
      <c r="AJ271" s="7">
        <f>IF(S271&gt;0,RANK(S271,(N271:P271,Q271:AE271)),0)</f>
        <v>6</v>
      </c>
      <c r="AK271" s="2">
        <f t="shared" si="63"/>
        <v>3.1833239072473134E-3</v>
      </c>
      <c r="AL271" s="2">
        <f t="shared" si="63"/>
        <v>8.8874525329239718E-4</v>
      </c>
      <c r="AM271" s="2">
        <f t="shared" si="60"/>
        <v>1.1311303223721419E-4</v>
      </c>
      <c r="AN271" s="2">
        <f t="shared" si="61"/>
        <v>8.2410923487113194E-4</v>
      </c>
      <c r="AP271" t="s">
        <v>3868</v>
      </c>
      <c r="AQ271" t="s">
        <v>2826</v>
      </c>
      <c r="AR271">
        <v>3</v>
      </c>
      <c r="AT271" s="85" t="s">
        <v>3097</v>
      </c>
      <c r="AU271" s="84" t="s">
        <v>5172</v>
      </c>
      <c r="AV271" s="77" t="str">
        <f t="shared" ref="AV271:AV334" si="64">AT271&amp;AU271</f>
        <v>08077</v>
      </c>
      <c r="AX271" s="7" t="s">
        <v>186</v>
      </c>
      <c r="BG271" s="1"/>
      <c r="BH271" s="1">
        <v>0</v>
      </c>
    </row>
    <row r="272" spans="1:60" hidden="1" outlineLevel="1">
      <c r="A272" t="s">
        <v>2446</v>
      </c>
      <c r="B272" t="s">
        <v>2826</v>
      </c>
      <c r="C272" s="1">
        <f t="shared" si="56"/>
        <v>619</v>
      </c>
      <c r="D272" s="7">
        <f>IF(N272&gt;0, RANK(N272,(N272:P272,Q272:AE272)),0)</f>
        <v>2</v>
      </c>
      <c r="E272" s="7">
        <f>IF(O272&gt;0,RANK(O272,(N272:P272,Q272:AE272)),0)</f>
        <v>1</v>
      </c>
      <c r="F272" s="7">
        <f>IF(P272&gt;0,RANK(P272,(N272:P272,Q272:AE272)),0)</f>
        <v>3</v>
      </c>
      <c r="G272" s="1">
        <f t="shared" si="53"/>
        <v>156</v>
      </c>
      <c r="H272" s="2">
        <f t="shared" si="54"/>
        <v>0.25201938610662361</v>
      </c>
      <c r="I272" s="2"/>
      <c r="J272" s="2">
        <f t="shared" si="62"/>
        <v>0.3667205169628433</v>
      </c>
      <c r="K272" s="2">
        <f t="shared" si="62"/>
        <v>0.61873990306946691</v>
      </c>
      <c r="L272" s="2">
        <f t="shared" si="62"/>
        <v>9.6930533117932146E-3</v>
      </c>
      <c r="M272" s="2">
        <f t="shared" si="58"/>
        <v>4.8465266558965162E-3</v>
      </c>
      <c r="N272" s="1">
        <v>227</v>
      </c>
      <c r="O272" s="1">
        <v>383</v>
      </c>
      <c r="P272" s="1">
        <v>6</v>
      </c>
      <c r="Q272" s="1">
        <v>3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AA272" s="1">
        <v>0</v>
      </c>
      <c r="AD272" s="1">
        <v>0</v>
      </c>
      <c r="AE272" s="1">
        <v>0</v>
      </c>
      <c r="AG272" s="7">
        <f>IF(Q272&gt;0,RANK(Q272,(N272:P272,Q272:AE272)),0)</f>
        <v>4</v>
      </c>
      <c r="AH272" s="7">
        <f>IF(R272&gt;0,RANK(R272,(N272:P272,Q272:AE272)),0)</f>
        <v>0</v>
      </c>
      <c r="AI272" s="7">
        <f>IF(T272&gt;0,RANK(T272,(N272:P272,Q272:AE272)),0)</f>
        <v>0</v>
      </c>
      <c r="AJ272" s="7">
        <f>IF(S272&gt;0,RANK(S272,(N272:P272,Q272:AE272)),0)</f>
        <v>0</v>
      </c>
      <c r="AK272" s="2">
        <f t="shared" si="63"/>
        <v>4.8465266558966073E-3</v>
      </c>
      <c r="AL272" s="2">
        <f t="shared" si="63"/>
        <v>0</v>
      </c>
      <c r="AM272" s="2">
        <f t="shared" si="60"/>
        <v>0</v>
      </c>
      <c r="AN272" s="2">
        <f t="shared" si="61"/>
        <v>0</v>
      </c>
      <c r="AP272" t="s">
        <v>2446</v>
      </c>
      <c r="AQ272" t="s">
        <v>2826</v>
      </c>
      <c r="AR272">
        <v>3</v>
      </c>
      <c r="AT272" s="85" t="s">
        <v>3097</v>
      </c>
      <c r="AU272" s="84" t="s">
        <v>4922</v>
      </c>
      <c r="AV272" s="77" t="str">
        <f t="shared" si="64"/>
        <v>08079</v>
      </c>
      <c r="AX272" s="7" t="s">
        <v>186</v>
      </c>
      <c r="BG272" s="1"/>
      <c r="BH272" s="1">
        <v>0</v>
      </c>
    </row>
    <row r="273" spans="1:60" hidden="1" outlineLevel="1">
      <c r="A273" t="s">
        <v>2447</v>
      </c>
      <c r="B273" t="s">
        <v>2826</v>
      </c>
      <c r="C273" s="1">
        <f t="shared" si="56"/>
        <v>5725</v>
      </c>
      <c r="D273" s="7">
        <f>IF(N273&gt;0, RANK(N273,(N273:P273,Q273:AE273)),0)</f>
        <v>2</v>
      </c>
      <c r="E273" s="7">
        <f>IF(O273&gt;0,RANK(O273,(N273:P273,Q273:AE273)),0)</f>
        <v>1</v>
      </c>
      <c r="F273" s="7">
        <f>IF(P273&gt;0,RANK(P273,(N273:P273,Q273:AE273)),0)</f>
        <v>3</v>
      </c>
      <c r="G273" s="1">
        <f t="shared" si="53"/>
        <v>2892</v>
      </c>
      <c r="H273" s="2">
        <f t="shared" si="54"/>
        <v>0.50515283842794756</v>
      </c>
      <c r="I273" s="2"/>
      <c r="J273" s="2">
        <f t="shared" si="62"/>
        <v>0.23668122270742359</v>
      </c>
      <c r="K273" s="2">
        <f t="shared" si="62"/>
        <v>0.7418340611353712</v>
      </c>
      <c r="L273" s="2">
        <f t="shared" si="62"/>
        <v>1.1353711790393014E-2</v>
      </c>
      <c r="M273" s="2">
        <f t="shared" si="58"/>
        <v>1.013100436681225E-2</v>
      </c>
      <c r="N273" s="1">
        <v>1355</v>
      </c>
      <c r="O273" s="1">
        <v>4247</v>
      </c>
      <c r="P273" s="1">
        <v>65</v>
      </c>
      <c r="Q273" s="1">
        <v>23</v>
      </c>
      <c r="R273" s="1">
        <v>11</v>
      </c>
      <c r="S273" s="1">
        <v>8</v>
      </c>
      <c r="T273" s="1">
        <v>7</v>
      </c>
      <c r="U273" s="1">
        <v>2</v>
      </c>
      <c r="V273" s="1">
        <v>1</v>
      </c>
      <c r="W273" s="1">
        <v>0</v>
      </c>
      <c r="AA273" s="1">
        <v>4</v>
      </c>
      <c r="AD273" s="1">
        <v>2</v>
      </c>
      <c r="AE273" s="1">
        <v>0</v>
      </c>
      <c r="AG273" s="7">
        <f>IF(Q273&gt;0,RANK(Q273,(N273:P273,Q273:AE273)),0)</f>
        <v>4</v>
      </c>
      <c r="AH273" s="7">
        <f>IF(R273&gt;0,RANK(R273,(N273:P273,Q273:AE273)),0)</f>
        <v>5</v>
      </c>
      <c r="AI273" s="7">
        <f>IF(T273&gt;0,RANK(T273,(N273:P273,Q273:AE273)),0)</f>
        <v>7</v>
      </c>
      <c r="AJ273" s="7">
        <f>IF(S273&gt;0,RANK(S273,(N273:P273,Q273:AE273)),0)</f>
        <v>6</v>
      </c>
      <c r="AK273" s="2">
        <f t="shared" si="63"/>
        <v>4.017467248908297E-3</v>
      </c>
      <c r="AL273" s="2">
        <f t="shared" si="63"/>
        <v>1.9213973799126639E-3</v>
      </c>
      <c r="AM273" s="2">
        <f t="shared" si="60"/>
        <v>1.2227074235807861E-3</v>
      </c>
      <c r="AN273" s="2">
        <f t="shared" si="61"/>
        <v>1.3973799126637554E-3</v>
      </c>
      <c r="AP273" t="s">
        <v>2447</v>
      </c>
      <c r="AQ273" t="s">
        <v>2826</v>
      </c>
      <c r="AR273">
        <v>3</v>
      </c>
      <c r="AT273" s="85" t="s">
        <v>3097</v>
      </c>
      <c r="AU273" s="84" t="s">
        <v>4173</v>
      </c>
      <c r="AV273" s="77" t="str">
        <f t="shared" si="64"/>
        <v>08081</v>
      </c>
      <c r="AX273" s="7" t="s">
        <v>186</v>
      </c>
      <c r="BG273" s="1"/>
      <c r="BH273" s="1">
        <v>0</v>
      </c>
    </row>
    <row r="274" spans="1:60" hidden="1" outlineLevel="1">
      <c r="A274" t="s">
        <v>2448</v>
      </c>
      <c r="B274" t="s">
        <v>2826</v>
      </c>
      <c r="C274" s="1">
        <f t="shared" si="56"/>
        <v>11015</v>
      </c>
      <c r="D274" s="7">
        <f>IF(N274&gt;0, RANK(N274,(N274:P274,Q274:AE274)),0)</f>
        <v>2</v>
      </c>
      <c r="E274" s="7">
        <f>IF(O274&gt;0,RANK(O274,(N274:P274,Q274:AE274)),0)</f>
        <v>1</v>
      </c>
      <c r="F274" s="7">
        <f>IF(P274&gt;0,RANK(P274,(N274:P274,Q274:AE274)),0)</f>
        <v>3</v>
      </c>
      <c r="G274" s="1">
        <f t="shared" si="53"/>
        <v>3121</v>
      </c>
      <c r="H274" s="2">
        <f t="shared" si="54"/>
        <v>0.28334089877439855</v>
      </c>
      <c r="I274" s="2"/>
      <c r="J274" s="2">
        <f t="shared" si="62"/>
        <v>0.35106672719019522</v>
      </c>
      <c r="K274" s="2">
        <f t="shared" si="62"/>
        <v>0.63440762596459377</v>
      </c>
      <c r="L274" s="2">
        <f t="shared" si="62"/>
        <v>7.8983204720835219E-3</v>
      </c>
      <c r="M274" s="2">
        <f t="shared" si="58"/>
        <v>6.627326373127438E-3</v>
      </c>
      <c r="N274" s="1">
        <v>3867</v>
      </c>
      <c r="O274" s="1">
        <v>6988</v>
      </c>
      <c r="P274" s="1">
        <v>87</v>
      </c>
      <c r="Q274" s="1">
        <v>39</v>
      </c>
      <c r="R274" s="1">
        <v>15</v>
      </c>
      <c r="S274" s="1">
        <v>7</v>
      </c>
      <c r="T274" s="1">
        <v>0</v>
      </c>
      <c r="U274" s="1">
        <v>2</v>
      </c>
      <c r="V274" s="1">
        <v>0</v>
      </c>
      <c r="W274" s="1">
        <v>0</v>
      </c>
      <c r="AA274" s="1">
        <v>3</v>
      </c>
      <c r="AD274" s="1">
        <v>7</v>
      </c>
      <c r="AE274" s="1">
        <v>0</v>
      </c>
      <c r="AG274" s="7">
        <f>IF(Q274&gt;0,RANK(Q274,(N274:P274,Q274:AE274)),0)</f>
        <v>4</v>
      </c>
      <c r="AH274" s="7">
        <f>IF(R274&gt;0,RANK(R274,(N274:P274,Q274:AE274)),0)</f>
        <v>5</v>
      </c>
      <c r="AI274" s="7">
        <f>IF(T274&gt;0,RANK(T274,(N274:P274,Q274:AE274)),0)</f>
        <v>0</v>
      </c>
      <c r="AJ274" s="7">
        <f>IF(S274&gt;0,RANK(S274,(N274:P274,Q274:AE274)),0)</f>
        <v>6</v>
      </c>
      <c r="AK274" s="2">
        <f t="shared" si="63"/>
        <v>3.5406264185201997E-3</v>
      </c>
      <c r="AL274" s="2">
        <f t="shared" si="63"/>
        <v>1.3617793917385383E-3</v>
      </c>
      <c r="AM274" s="2">
        <f t="shared" si="60"/>
        <v>0</v>
      </c>
      <c r="AN274" s="2">
        <f t="shared" si="61"/>
        <v>6.3549704947798459E-4</v>
      </c>
      <c r="AP274" t="s">
        <v>2448</v>
      </c>
      <c r="AQ274" t="s">
        <v>2826</v>
      </c>
      <c r="AR274">
        <v>3</v>
      </c>
      <c r="AT274" s="85" t="s">
        <v>3097</v>
      </c>
      <c r="AU274" s="84" t="s">
        <v>4372</v>
      </c>
      <c r="AV274" s="77" t="str">
        <f t="shared" si="64"/>
        <v>08083</v>
      </c>
      <c r="AX274" s="7" t="s">
        <v>186</v>
      </c>
      <c r="BG274" s="1"/>
      <c r="BH274" s="1">
        <v>0</v>
      </c>
    </row>
    <row r="275" spans="1:60" hidden="1" outlineLevel="1">
      <c r="A275" t="s">
        <v>1650</v>
      </c>
      <c r="B275" t="s">
        <v>2826</v>
      </c>
      <c r="C275" s="1">
        <f t="shared" si="56"/>
        <v>16219</v>
      </c>
      <c r="D275" s="7">
        <f>IF(N275&gt;0, RANK(N275,(N275:P275,Q275:AE275)),0)</f>
        <v>2</v>
      </c>
      <c r="E275" s="7">
        <f>IF(O275&gt;0,RANK(O275,(N275:P275,Q275:AE275)),0)</f>
        <v>1</v>
      </c>
      <c r="F275" s="7">
        <f>IF(P275&gt;0,RANK(P275,(N275:P275,Q275:AE275)),0)</f>
        <v>3</v>
      </c>
      <c r="G275" s="1">
        <f t="shared" si="53"/>
        <v>6442</v>
      </c>
      <c r="H275" s="2">
        <f t="shared" si="54"/>
        <v>0.39718848264381279</v>
      </c>
      <c r="I275" s="2"/>
      <c r="J275" s="2">
        <f t="shared" si="62"/>
        <v>0.29446944941118441</v>
      </c>
      <c r="K275" s="2">
        <f t="shared" si="62"/>
        <v>0.69165793205499726</v>
      </c>
      <c r="L275" s="2">
        <f t="shared" si="62"/>
        <v>6.1656082372526051E-3</v>
      </c>
      <c r="M275" s="2">
        <f t="shared" si="58"/>
        <v>7.7070102965657765E-3</v>
      </c>
      <c r="N275" s="1">
        <v>4776</v>
      </c>
      <c r="O275" s="1">
        <v>11218</v>
      </c>
      <c r="P275" s="1">
        <v>100</v>
      </c>
      <c r="Q275" s="1">
        <v>67</v>
      </c>
      <c r="R275" s="1">
        <v>24</v>
      </c>
      <c r="S275" s="1">
        <v>12</v>
      </c>
      <c r="T275" s="1">
        <v>4</v>
      </c>
      <c r="U275" s="1">
        <v>1</v>
      </c>
      <c r="V275" s="1">
        <v>2</v>
      </c>
      <c r="W275" s="1">
        <v>0</v>
      </c>
      <c r="AA275" s="1">
        <v>10</v>
      </c>
      <c r="AD275" s="1">
        <v>3</v>
      </c>
      <c r="AE275" s="1">
        <v>2</v>
      </c>
      <c r="AG275" s="7">
        <f>IF(Q275&gt;0,RANK(Q275,(N275:P275,Q275:AE275)),0)</f>
        <v>4</v>
      </c>
      <c r="AH275" s="7">
        <f>IF(R275&gt;0,RANK(R275,(N275:P275,Q275:AE275)),0)</f>
        <v>5</v>
      </c>
      <c r="AI275" s="7">
        <f>IF(T275&gt;0,RANK(T275,(N275:P275,Q275:AE275)),0)</f>
        <v>8</v>
      </c>
      <c r="AJ275" s="7">
        <f>IF(S275&gt;0,RANK(S275,(N275:P275,Q275:AE275)),0)</f>
        <v>6</v>
      </c>
      <c r="AK275" s="2">
        <f t="shared" si="63"/>
        <v>4.1309575189592456E-3</v>
      </c>
      <c r="AL275" s="2">
        <f t="shared" si="63"/>
        <v>1.4797459769406252E-3</v>
      </c>
      <c r="AM275" s="2">
        <f t="shared" si="60"/>
        <v>2.4662432949010418E-4</v>
      </c>
      <c r="AN275" s="2">
        <f t="shared" si="61"/>
        <v>7.3987298847031258E-4</v>
      </c>
      <c r="AP275" t="s">
        <v>1650</v>
      </c>
      <c r="AQ275" t="s">
        <v>2826</v>
      </c>
      <c r="AR275">
        <v>3</v>
      </c>
      <c r="AT275" s="85" t="s">
        <v>3097</v>
      </c>
      <c r="AU275" s="84" t="s">
        <v>5224</v>
      </c>
      <c r="AV275" s="77" t="str">
        <f t="shared" si="64"/>
        <v>08085</v>
      </c>
      <c r="AX275" s="7" t="s">
        <v>186</v>
      </c>
      <c r="BG275" s="1"/>
      <c r="BH275" s="1">
        <v>0</v>
      </c>
    </row>
    <row r="276" spans="1:60" hidden="1" outlineLevel="1">
      <c r="A276" t="s">
        <v>3546</v>
      </c>
      <c r="B276" t="s">
        <v>2826</v>
      </c>
      <c r="C276" s="1">
        <f t="shared" si="56"/>
        <v>9936</v>
      </c>
      <c r="D276" s="7">
        <f>IF(N276&gt;0, RANK(N276,(N276:P276,Q276:AE276)),0)</f>
        <v>2</v>
      </c>
      <c r="E276" s="7">
        <f>IF(O276&gt;0,RANK(O276,(N276:P276,Q276:AE276)),0)</f>
        <v>1</v>
      </c>
      <c r="F276" s="7">
        <f>IF(P276&gt;0,RANK(P276,(N276:P276,Q276:AE276)),0)</f>
        <v>3</v>
      </c>
      <c r="G276" s="1">
        <f t="shared" si="53"/>
        <v>3748</v>
      </c>
      <c r="H276" s="2">
        <f t="shared" si="54"/>
        <v>0.37721417069243157</v>
      </c>
      <c r="I276" s="2"/>
      <c r="J276" s="2">
        <f t="shared" si="62"/>
        <v>0.30585748792270534</v>
      </c>
      <c r="K276" s="2">
        <f t="shared" si="62"/>
        <v>0.68307165861513686</v>
      </c>
      <c r="L276" s="2">
        <f t="shared" si="62"/>
        <v>6.4412238325281803E-3</v>
      </c>
      <c r="M276" s="2">
        <f t="shared" si="58"/>
        <v>4.6296296296295678E-3</v>
      </c>
      <c r="N276" s="1">
        <v>3039</v>
      </c>
      <c r="O276" s="1">
        <v>6787</v>
      </c>
      <c r="P276" s="1">
        <v>64</v>
      </c>
      <c r="Q276" s="1">
        <v>15</v>
      </c>
      <c r="R276" s="1">
        <v>14</v>
      </c>
      <c r="S276" s="1">
        <v>4</v>
      </c>
      <c r="T276" s="1">
        <v>2</v>
      </c>
      <c r="U276" s="1">
        <v>1</v>
      </c>
      <c r="V276" s="1">
        <v>1</v>
      </c>
      <c r="W276" s="1">
        <v>0</v>
      </c>
      <c r="AA276" s="1">
        <v>4</v>
      </c>
      <c r="AD276" s="1">
        <v>5</v>
      </c>
      <c r="AE276" s="1">
        <v>0</v>
      </c>
      <c r="AG276" s="7">
        <f>IF(Q276&gt;0,RANK(Q276,(N276:P276,Q276:AE276)),0)</f>
        <v>4</v>
      </c>
      <c r="AH276" s="7">
        <f>IF(R276&gt;0,RANK(R276,(N276:P276,Q276:AE276)),0)</f>
        <v>5</v>
      </c>
      <c r="AI276" s="7">
        <f>IF(T276&gt;0,RANK(T276,(N276:P276,Q276:AE276)),0)</f>
        <v>9</v>
      </c>
      <c r="AJ276" s="7">
        <f>IF(S276&gt;0,RANK(S276,(N276:P276,Q276:AE276)),0)</f>
        <v>7</v>
      </c>
      <c r="AK276" s="2">
        <f t="shared" si="63"/>
        <v>1.5096618357487923E-3</v>
      </c>
      <c r="AL276" s="2">
        <f t="shared" si="63"/>
        <v>1.4090177133655394E-3</v>
      </c>
      <c r="AM276" s="2">
        <f t="shared" si="60"/>
        <v>2.0128824476650564E-4</v>
      </c>
      <c r="AN276" s="2">
        <f t="shared" si="61"/>
        <v>4.0257648953301127E-4</v>
      </c>
      <c r="AP276" t="s">
        <v>3546</v>
      </c>
      <c r="AQ276" t="s">
        <v>2826</v>
      </c>
      <c r="AR276">
        <v>4</v>
      </c>
      <c r="AT276" s="85" t="s">
        <v>3097</v>
      </c>
      <c r="AU276" s="84" t="s">
        <v>4374</v>
      </c>
      <c r="AV276" s="77" t="str">
        <f t="shared" si="64"/>
        <v>08087</v>
      </c>
      <c r="AX276" s="7" t="s">
        <v>186</v>
      </c>
      <c r="BG276" s="1"/>
      <c r="BH276" s="1">
        <v>0</v>
      </c>
    </row>
    <row r="277" spans="1:60" hidden="1" outlineLevel="1">
      <c r="A277" t="s">
        <v>2121</v>
      </c>
      <c r="B277" t="s">
        <v>2826</v>
      </c>
      <c r="C277" s="1">
        <f t="shared" si="56"/>
        <v>8180</v>
      </c>
      <c r="D277" s="7">
        <f>IF(N277&gt;0, RANK(N277,(N277:P277,Q277:AE277)),0)</f>
        <v>2</v>
      </c>
      <c r="E277" s="7">
        <f>IF(O277&gt;0,RANK(O277,(N277:P277,Q277:AE277)),0)</f>
        <v>1</v>
      </c>
      <c r="F277" s="7">
        <f>IF(P277&gt;0,RANK(P277,(N277:P277,Q277:AE277)),0)</f>
        <v>3</v>
      </c>
      <c r="G277" s="1">
        <f t="shared" si="53"/>
        <v>1783</v>
      </c>
      <c r="H277" s="2">
        <f t="shared" si="54"/>
        <v>0.21797066014669927</v>
      </c>
      <c r="I277" s="2"/>
      <c r="J277" s="2">
        <f t="shared" si="62"/>
        <v>0.3867970660146699</v>
      </c>
      <c r="K277" s="2">
        <f t="shared" si="62"/>
        <v>0.6047677261613692</v>
      </c>
      <c r="L277" s="2">
        <f t="shared" si="62"/>
        <v>4.7677261613691931E-3</v>
      </c>
      <c r="M277" s="2">
        <f t="shared" si="58"/>
        <v>3.6674816625917065E-3</v>
      </c>
      <c r="N277" s="1">
        <v>3164</v>
      </c>
      <c r="O277" s="1">
        <v>4947</v>
      </c>
      <c r="P277" s="1">
        <v>39</v>
      </c>
      <c r="Q277" s="1">
        <v>13</v>
      </c>
      <c r="R277" s="1">
        <v>1</v>
      </c>
      <c r="S277" s="1">
        <v>4</v>
      </c>
      <c r="T277" s="1">
        <v>1</v>
      </c>
      <c r="U277" s="1">
        <v>1</v>
      </c>
      <c r="V277" s="1">
        <v>1</v>
      </c>
      <c r="W277" s="1">
        <v>0</v>
      </c>
      <c r="AA277" s="1">
        <v>4</v>
      </c>
      <c r="AD277" s="1">
        <v>2</v>
      </c>
      <c r="AE277" s="1">
        <v>3</v>
      </c>
      <c r="AG277" s="7">
        <f>IF(Q277&gt;0,RANK(Q277,(N277:P277,Q277:AE277)),0)</f>
        <v>4</v>
      </c>
      <c r="AH277" s="7">
        <f>IF(R277&gt;0,RANK(R277,(N277:P277,Q277:AE277)),0)</f>
        <v>9</v>
      </c>
      <c r="AI277" s="7">
        <f>IF(T277&gt;0,RANK(T277,(N277:P277,Q277:AE277)),0)</f>
        <v>9</v>
      </c>
      <c r="AJ277" s="7">
        <f>IF(S277&gt;0,RANK(S277,(N277:P277,Q277:AE277)),0)</f>
        <v>5</v>
      </c>
      <c r="AK277" s="2">
        <f t="shared" si="63"/>
        <v>1.589242053789731E-3</v>
      </c>
      <c r="AL277" s="2">
        <f t="shared" si="63"/>
        <v>1.2224938875305622E-4</v>
      </c>
      <c r="AM277" s="2">
        <f t="shared" si="60"/>
        <v>1.2224938875305622E-4</v>
      </c>
      <c r="AN277" s="2">
        <f t="shared" si="61"/>
        <v>4.8899755501222489E-4</v>
      </c>
      <c r="AP277" t="s">
        <v>2121</v>
      </c>
      <c r="AQ277" t="s">
        <v>2826</v>
      </c>
      <c r="AR277">
        <v>0</v>
      </c>
      <c r="AT277" s="85" t="s">
        <v>3097</v>
      </c>
      <c r="AU277" s="84" t="s">
        <v>4375</v>
      </c>
      <c r="AV277" s="77" t="str">
        <f t="shared" si="64"/>
        <v>08089</v>
      </c>
      <c r="AX277" s="7" t="s">
        <v>186</v>
      </c>
      <c r="BG277" s="1"/>
      <c r="BH277" s="1">
        <v>0</v>
      </c>
    </row>
    <row r="278" spans="1:60" hidden="1" outlineLevel="1">
      <c r="A278" t="s">
        <v>1019</v>
      </c>
      <c r="B278" t="s">
        <v>2826</v>
      </c>
      <c r="C278" s="1">
        <f t="shared" si="56"/>
        <v>2721</v>
      </c>
      <c r="D278" s="7">
        <f>IF(N278&gt;0, RANK(N278,(N278:P278,Q278:AE278)),0)</f>
        <v>2</v>
      </c>
      <c r="E278" s="7">
        <f>IF(O278&gt;0,RANK(O278,(N278:P278,Q278:AE278)),0)</f>
        <v>1</v>
      </c>
      <c r="F278" s="7">
        <f>IF(P278&gt;0,RANK(P278,(N278:P278,Q278:AE278)),0)</f>
        <v>3</v>
      </c>
      <c r="G278" s="1">
        <f t="shared" si="53"/>
        <v>124</v>
      </c>
      <c r="H278" s="2">
        <f t="shared" si="54"/>
        <v>4.5571481073134877E-2</v>
      </c>
      <c r="I278" s="2"/>
      <c r="J278" s="2">
        <f t="shared" si="62"/>
        <v>0.4696802646085998</v>
      </c>
      <c r="K278" s="2">
        <f t="shared" si="62"/>
        <v>0.51525174568173471</v>
      </c>
      <c r="L278" s="2">
        <f t="shared" si="62"/>
        <v>7.717750826901874E-3</v>
      </c>
      <c r="M278" s="2">
        <f t="shared" si="58"/>
        <v>7.3502388827636229E-3</v>
      </c>
      <c r="N278" s="1">
        <v>1278</v>
      </c>
      <c r="O278" s="1">
        <v>1402</v>
      </c>
      <c r="P278" s="1">
        <v>21</v>
      </c>
      <c r="Q278" s="1">
        <v>10</v>
      </c>
      <c r="R278" s="1">
        <v>2</v>
      </c>
      <c r="S278" s="1">
        <v>1</v>
      </c>
      <c r="T278" s="1">
        <v>0</v>
      </c>
      <c r="U278" s="1">
        <v>0</v>
      </c>
      <c r="V278" s="1">
        <v>3</v>
      </c>
      <c r="W278" s="1">
        <v>2</v>
      </c>
      <c r="AA278" s="1">
        <v>1</v>
      </c>
      <c r="AD278" s="1">
        <v>1</v>
      </c>
      <c r="AE278" s="1">
        <v>0</v>
      </c>
      <c r="AG278" s="7">
        <f>IF(Q278&gt;0,RANK(Q278,(N278:P278,Q278:AE278)),0)</f>
        <v>4</v>
      </c>
      <c r="AH278" s="7">
        <f>IF(R278&gt;0,RANK(R278,(N278:P278,Q278:AE278)),0)</f>
        <v>6</v>
      </c>
      <c r="AI278" s="7">
        <f>IF(T278&gt;0,RANK(T278,(N278:P278,Q278:AE278)),0)</f>
        <v>0</v>
      </c>
      <c r="AJ278" s="7">
        <f>IF(S278&gt;0,RANK(S278,(N278:P278,Q278:AE278)),0)</f>
        <v>8</v>
      </c>
      <c r="AK278" s="2">
        <f t="shared" si="63"/>
        <v>3.6751194413818448E-3</v>
      </c>
      <c r="AL278" s="2">
        <f t="shared" si="63"/>
        <v>7.3502388827636903E-4</v>
      </c>
      <c r="AM278" s="2">
        <f t="shared" si="60"/>
        <v>0</v>
      </c>
      <c r="AN278" s="2">
        <f t="shared" si="61"/>
        <v>3.6751194413818452E-4</v>
      </c>
      <c r="AP278" t="s">
        <v>1019</v>
      </c>
      <c r="AQ278" t="s">
        <v>2826</v>
      </c>
      <c r="AR278">
        <v>3</v>
      </c>
      <c r="AT278" s="85" t="s">
        <v>3097</v>
      </c>
      <c r="AU278" s="84" t="s">
        <v>4376</v>
      </c>
      <c r="AV278" s="77" t="str">
        <f t="shared" si="64"/>
        <v>08091</v>
      </c>
      <c r="AX278" s="7" t="s">
        <v>186</v>
      </c>
      <c r="BG278" s="1"/>
      <c r="BH278" s="1">
        <v>2</v>
      </c>
    </row>
    <row r="279" spans="1:60" hidden="1" outlineLevel="1">
      <c r="A279" t="s">
        <v>1020</v>
      </c>
      <c r="B279" t="s">
        <v>2826</v>
      </c>
      <c r="C279" s="1">
        <f t="shared" si="56"/>
        <v>8357</v>
      </c>
      <c r="D279" s="7">
        <f>IF(N279&gt;0, RANK(N279,(N279:P279,Q279:AE279)),0)</f>
        <v>2</v>
      </c>
      <c r="E279" s="7">
        <f>IF(O279&gt;0,RANK(O279,(N279:P279,Q279:AE279)),0)</f>
        <v>1</v>
      </c>
      <c r="F279" s="7">
        <f>IF(P279&gt;0,RANK(P279,(N279:P279,Q279:AE279)),0)</f>
        <v>3</v>
      </c>
      <c r="G279" s="1">
        <f t="shared" si="53"/>
        <v>1336</v>
      </c>
      <c r="H279" s="2">
        <f t="shared" si="54"/>
        <v>0.15986598061505325</v>
      </c>
      <c r="I279" s="2"/>
      <c r="J279" s="2">
        <f t="shared" si="62"/>
        <v>0.41222926887639105</v>
      </c>
      <c r="K279" s="2">
        <f t="shared" si="62"/>
        <v>0.5720952494914443</v>
      </c>
      <c r="L279" s="2">
        <f t="shared" si="62"/>
        <v>7.0599497427306446E-3</v>
      </c>
      <c r="M279" s="2">
        <f t="shared" si="58"/>
        <v>8.6155318894339458E-3</v>
      </c>
      <c r="N279" s="1">
        <v>3445</v>
      </c>
      <c r="O279" s="1">
        <v>4781</v>
      </c>
      <c r="P279" s="1">
        <v>59</v>
      </c>
      <c r="Q279" s="1">
        <v>39</v>
      </c>
      <c r="R279" s="1">
        <v>16</v>
      </c>
      <c r="S279" s="1">
        <v>7</v>
      </c>
      <c r="T279" s="1">
        <v>0</v>
      </c>
      <c r="U279" s="1">
        <v>2</v>
      </c>
      <c r="V279" s="1">
        <v>0</v>
      </c>
      <c r="W279" s="1">
        <v>2</v>
      </c>
      <c r="AA279" s="1">
        <v>4</v>
      </c>
      <c r="AD279" s="1">
        <v>2</v>
      </c>
      <c r="AE279" s="1">
        <v>0</v>
      </c>
      <c r="AG279" s="7">
        <f>IF(Q279&gt;0,RANK(Q279,(N279:P279,Q279:AE279)),0)</f>
        <v>4</v>
      </c>
      <c r="AH279" s="7">
        <f>IF(R279&gt;0,RANK(R279,(N279:P279,Q279:AE279)),0)</f>
        <v>5</v>
      </c>
      <c r="AI279" s="7">
        <f>IF(T279&gt;0,RANK(T279,(N279:P279,Q279:AE279)),0)</f>
        <v>0</v>
      </c>
      <c r="AJ279" s="7">
        <f>IF(S279&gt;0,RANK(S279,(N279:P279,Q279:AE279)),0)</f>
        <v>6</v>
      </c>
      <c r="AK279" s="2">
        <f t="shared" si="63"/>
        <v>4.6667464401100875E-3</v>
      </c>
      <c r="AL279" s="2">
        <f t="shared" si="63"/>
        <v>1.9145626420964462E-3</v>
      </c>
      <c r="AM279" s="2">
        <f t="shared" si="60"/>
        <v>0</v>
      </c>
      <c r="AN279" s="2">
        <f t="shared" si="61"/>
        <v>8.3762115591719515E-4</v>
      </c>
      <c r="AP279" t="s">
        <v>1020</v>
      </c>
      <c r="AQ279" t="s">
        <v>2826</v>
      </c>
      <c r="AR279">
        <v>0</v>
      </c>
      <c r="AT279" s="85" t="s">
        <v>3097</v>
      </c>
      <c r="AU279" s="84" t="s">
        <v>4600</v>
      </c>
      <c r="AV279" s="77" t="str">
        <f t="shared" si="64"/>
        <v>08093</v>
      </c>
      <c r="AX279" s="7" t="s">
        <v>186</v>
      </c>
      <c r="BG279" s="1"/>
      <c r="BH279" s="1">
        <v>2</v>
      </c>
    </row>
    <row r="280" spans="1:60" hidden="1" outlineLevel="1">
      <c r="A280" t="s">
        <v>2327</v>
      </c>
      <c r="B280" t="s">
        <v>2826</v>
      </c>
      <c r="C280" s="1">
        <f t="shared" si="56"/>
        <v>2325</v>
      </c>
      <c r="D280" s="7">
        <f>IF(N280&gt;0, RANK(N280,(N280:P280,Q280:AE280)),0)</f>
        <v>2</v>
      </c>
      <c r="E280" s="7">
        <f>IF(O280&gt;0,RANK(O280,(N280:P280,Q280:AE280)),0)</f>
        <v>1</v>
      </c>
      <c r="F280" s="7">
        <f>IF(P280&gt;0,RANK(P280,(N280:P280,Q280:AE280)),0)</f>
        <v>3</v>
      </c>
      <c r="G280" s="1">
        <f t="shared" si="53"/>
        <v>1135</v>
      </c>
      <c r="H280" s="2">
        <f t="shared" si="54"/>
        <v>0.48817204301075268</v>
      </c>
      <c r="I280" s="2"/>
      <c r="J280" s="2">
        <f t="shared" si="62"/>
        <v>0.25032258064516127</v>
      </c>
      <c r="K280" s="2">
        <f t="shared" si="62"/>
        <v>0.73849462365591401</v>
      </c>
      <c r="L280" s="2">
        <f t="shared" si="62"/>
        <v>6.021505376344086E-3</v>
      </c>
      <c r="M280" s="2">
        <f t="shared" si="58"/>
        <v>5.1612903225806885E-3</v>
      </c>
      <c r="N280" s="1">
        <v>582</v>
      </c>
      <c r="O280" s="1">
        <v>1717</v>
      </c>
      <c r="P280" s="1">
        <v>14</v>
      </c>
      <c r="Q280" s="1">
        <v>7</v>
      </c>
      <c r="R280" s="1">
        <v>0</v>
      </c>
      <c r="S280" s="1">
        <v>2</v>
      </c>
      <c r="T280" s="1">
        <v>0</v>
      </c>
      <c r="U280" s="1">
        <v>0</v>
      </c>
      <c r="V280" s="1">
        <v>0</v>
      </c>
      <c r="W280" s="1">
        <v>0</v>
      </c>
      <c r="AA280" s="1">
        <v>2</v>
      </c>
      <c r="AD280" s="1">
        <v>1</v>
      </c>
      <c r="AE280" s="1">
        <v>0</v>
      </c>
      <c r="AG280" s="7">
        <f>IF(Q280&gt;0,RANK(Q280,(N280:P280,Q280:AE280)),0)</f>
        <v>4</v>
      </c>
      <c r="AH280" s="7">
        <f>IF(R280&gt;0,RANK(R280,(N280:P280,Q280:AE280)),0)</f>
        <v>0</v>
      </c>
      <c r="AI280" s="7">
        <f>IF(T280&gt;0,RANK(T280,(N280:P280,Q280:AE280)),0)</f>
        <v>0</v>
      </c>
      <c r="AJ280" s="7">
        <f>IF(S280&gt;0,RANK(S280,(N280:P280,Q280:AE280)),0)</f>
        <v>5</v>
      </c>
      <c r="AK280" s="2">
        <f t="shared" si="63"/>
        <v>3.010752688172043E-3</v>
      </c>
      <c r="AL280" s="2">
        <f t="shared" si="63"/>
        <v>0</v>
      </c>
      <c r="AM280" s="2">
        <f t="shared" si="60"/>
        <v>0</v>
      </c>
      <c r="AN280" s="2">
        <f t="shared" si="61"/>
        <v>8.6021505376344086E-4</v>
      </c>
      <c r="AP280" t="s">
        <v>2327</v>
      </c>
      <c r="AQ280" t="s">
        <v>2826</v>
      </c>
      <c r="AR280">
        <v>4</v>
      </c>
      <c r="AT280" s="85" t="s">
        <v>3097</v>
      </c>
      <c r="AU280" s="84" t="s">
        <v>4202</v>
      </c>
      <c r="AV280" s="77" t="str">
        <f t="shared" si="64"/>
        <v>08095</v>
      </c>
      <c r="AX280" s="7" t="s">
        <v>186</v>
      </c>
      <c r="BG280" s="1"/>
      <c r="BH280" s="1">
        <v>0</v>
      </c>
    </row>
    <row r="281" spans="1:60" hidden="1" outlineLevel="1">
      <c r="A281" t="s">
        <v>3414</v>
      </c>
      <c r="B281" t="s">
        <v>2826</v>
      </c>
      <c r="C281" s="1">
        <f t="shared" si="56"/>
        <v>9256</v>
      </c>
      <c r="D281" s="7">
        <f>IF(N281&gt;0, RANK(N281,(N281:P281,Q281:AE281)),0)</f>
        <v>1</v>
      </c>
      <c r="E281" s="7">
        <f>IF(O281&gt;0,RANK(O281,(N281:P281,Q281:AE281)),0)</f>
        <v>2</v>
      </c>
      <c r="F281" s="7">
        <f>IF(P281&gt;0,RANK(P281,(N281:P281,Q281:AE281)),0)</f>
        <v>3</v>
      </c>
      <c r="G281" s="1">
        <f t="shared" si="53"/>
        <v>3551</v>
      </c>
      <c r="H281" s="2">
        <f t="shared" si="54"/>
        <v>0.38364304235090751</v>
      </c>
      <c r="I281" s="2"/>
      <c r="J281" s="2">
        <f t="shared" si="62"/>
        <v>0.68442091616248923</v>
      </c>
      <c r="K281" s="2">
        <f t="shared" si="62"/>
        <v>0.30077787381158166</v>
      </c>
      <c r="L281" s="2">
        <f t="shared" si="62"/>
        <v>8.3189282627484876E-3</v>
      </c>
      <c r="M281" s="2">
        <f t="shared" si="58"/>
        <v>6.4822817631806137E-3</v>
      </c>
      <c r="N281" s="1">
        <v>6335</v>
      </c>
      <c r="O281" s="1">
        <v>2784</v>
      </c>
      <c r="P281" s="1">
        <v>77</v>
      </c>
      <c r="Q281" s="1">
        <v>39</v>
      </c>
      <c r="R281" s="1">
        <v>8</v>
      </c>
      <c r="S281" s="1">
        <v>9</v>
      </c>
      <c r="T281" s="1">
        <v>1</v>
      </c>
      <c r="U281" s="1">
        <v>0</v>
      </c>
      <c r="V281" s="1">
        <v>0</v>
      </c>
      <c r="W281" s="1">
        <v>1</v>
      </c>
      <c r="AA281" s="1">
        <v>2</v>
      </c>
      <c r="AD281" s="1">
        <v>0</v>
      </c>
      <c r="AE281" s="1">
        <v>0</v>
      </c>
      <c r="AG281" s="7">
        <f>IF(Q281&gt;0,RANK(Q281,(N281:P281,Q281:AE281)),0)</f>
        <v>4</v>
      </c>
      <c r="AH281" s="7">
        <f>IF(R281&gt;0,RANK(R281,(N281:P281,Q281:AE281)),0)</f>
        <v>6</v>
      </c>
      <c r="AI281" s="7">
        <f>IF(T281&gt;0,RANK(T281,(N281:P281,Q281:AE281)),0)</f>
        <v>8</v>
      </c>
      <c r="AJ281" s="7">
        <f>IF(S281&gt;0,RANK(S281,(N281:P281,Q281:AE281)),0)</f>
        <v>5</v>
      </c>
      <c r="AK281" s="2">
        <f t="shared" si="63"/>
        <v>4.2134831460674156E-3</v>
      </c>
      <c r="AL281" s="2">
        <f t="shared" si="63"/>
        <v>8.6430423509075197E-4</v>
      </c>
      <c r="AM281" s="2">
        <f t="shared" si="60"/>
        <v>1.08038029386344E-4</v>
      </c>
      <c r="AN281" s="2">
        <f t="shared" si="61"/>
        <v>9.7234226447709589E-4</v>
      </c>
      <c r="AP281" t="s">
        <v>3414</v>
      </c>
      <c r="AQ281" t="s">
        <v>2826</v>
      </c>
      <c r="AR281">
        <v>3</v>
      </c>
      <c r="AT281" s="85" t="s">
        <v>3097</v>
      </c>
      <c r="AU281" s="84" t="s">
        <v>4529</v>
      </c>
      <c r="AV281" s="77" t="str">
        <f t="shared" si="64"/>
        <v>08097</v>
      </c>
      <c r="AX281" s="7" t="s">
        <v>186</v>
      </c>
      <c r="BG281" s="1"/>
      <c r="BH281" s="1">
        <v>1</v>
      </c>
    </row>
    <row r="282" spans="1:60" hidden="1" outlineLevel="1">
      <c r="A282" t="s">
        <v>3422</v>
      </c>
      <c r="B282" t="s">
        <v>2826</v>
      </c>
      <c r="C282" s="1">
        <f t="shared" si="56"/>
        <v>4745</v>
      </c>
      <c r="D282" s="7">
        <f>IF(N282&gt;0, RANK(N282,(N282:P282,Q282:AE282)),0)</f>
        <v>2</v>
      </c>
      <c r="E282" s="7">
        <f>IF(O282&gt;0,RANK(O282,(N282:P282,Q282:AE282)),0)</f>
        <v>1</v>
      </c>
      <c r="F282" s="7">
        <f>IF(P282&gt;0,RANK(P282,(N282:P282,Q282:AE282)),0)</f>
        <v>3</v>
      </c>
      <c r="G282" s="1">
        <f t="shared" si="53"/>
        <v>2084</v>
      </c>
      <c r="H282" s="2">
        <f t="shared" si="54"/>
        <v>0.43919915700737616</v>
      </c>
      <c r="I282" s="2"/>
      <c r="J282" s="2">
        <f t="shared" si="62"/>
        <v>0.2756585879873551</v>
      </c>
      <c r="K282" s="2">
        <f t="shared" si="62"/>
        <v>0.71485774499473131</v>
      </c>
      <c r="L282" s="2">
        <f t="shared" si="62"/>
        <v>5.4794520547945206E-3</v>
      </c>
      <c r="M282" s="2">
        <f t="shared" si="58"/>
        <v>4.0042149631190679E-3</v>
      </c>
      <c r="N282" s="1">
        <v>1308</v>
      </c>
      <c r="O282" s="1">
        <v>3392</v>
      </c>
      <c r="P282" s="1">
        <v>26</v>
      </c>
      <c r="Q282" s="1">
        <v>7</v>
      </c>
      <c r="R282" s="1">
        <v>2</v>
      </c>
      <c r="S282" s="1">
        <v>4</v>
      </c>
      <c r="T282" s="1">
        <v>2</v>
      </c>
      <c r="U282" s="1">
        <v>0</v>
      </c>
      <c r="V282" s="1">
        <v>2</v>
      </c>
      <c r="W282" s="1">
        <v>0</v>
      </c>
      <c r="AA282" s="1">
        <v>0</v>
      </c>
      <c r="AD282" s="1">
        <v>2</v>
      </c>
      <c r="AE282" s="1">
        <v>0</v>
      </c>
      <c r="AG282" s="7">
        <f>IF(Q282&gt;0,RANK(Q282,(N282:P282,Q282:AE282)),0)</f>
        <v>4</v>
      </c>
      <c r="AH282" s="7">
        <f>IF(R282&gt;0,RANK(R282,(N282:P282,Q282:AE282)),0)</f>
        <v>6</v>
      </c>
      <c r="AI282" s="7">
        <f>IF(T282&gt;0,RANK(T282,(N282:P282,Q282:AE282)),0)</f>
        <v>6</v>
      </c>
      <c r="AJ282" s="7">
        <f>IF(S282&gt;0,RANK(S282,(N282:P282,Q282:AE282)),0)</f>
        <v>5</v>
      </c>
      <c r="AK282" s="2">
        <f t="shared" si="63"/>
        <v>1.4752370916754477E-3</v>
      </c>
      <c r="AL282" s="2">
        <f t="shared" si="63"/>
        <v>4.2149631190727084E-4</v>
      </c>
      <c r="AM282" s="2">
        <f t="shared" si="60"/>
        <v>4.2149631190727084E-4</v>
      </c>
      <c r="AN282" s="2">
        <f t="shared" si="61"/>
        <v>8.4299262381454167E-4</v>
      </c>
      <c r="AP282" t="s">
        <v>3422</v>
      </c>
      <c r="AQ282" t="s">
        <v>2826</v>
      </c>
      <c r="AR282">
        <v>4</v>
      </c>
      <c r="AT282" s="85" t="s">
        <v>3097</v>
      </c>
      <c r="AU282" s="84" t="s">
        <v>4530</v>
      </c>
      <c r="AV282" s="77" t="str">
        <f t="shared" si="64"/>
        <v>08099</v>
      </c>
      <c r="AX282" s="7" t="s">
        <v>186</v>
      </c>
      <c r="BG282" s="1"/>
      <c r="BH282" s="1">
        <v>0</v>
      </c>
    </row>
    <row r="283" spans="1:60" hidden="1" outlineLevel="1">
      <c r="A283" t="s">
        <v>2572</v>
      </c>
      <c r="B283" t="s">
        <v>2826</v>
      </c>
      <c r="C283" s="1">
        <f t="shared" si="56"/>
        <v>67187</v>
      </c>
      <c r="D283" s="7">
        <f>IF(N283&gt;0, RANK(N283,(N283:P283,Q283:AE283)),0)</f>
        <v>1</v>
      </c>
      <c r="E283" s="7">
        <f>IF(O283&gt;0,RANK(O283,(N283:P283,Q283:AE283)),0)</f>
        <v>2</v>
      </c>
      <c r="F283" s="7">
        <f>IF(P283&gt;0,RANK(P283,(N283:P283,Q283:AE283)),0)</f>
        <v>3</v>
      </c>
      <c r="G283" s="1">
        <f t="shared" si="53"/>
        <v>4252</v>
      </c>
      <c r="H283" s="2">
        <f t="shared" si="54"/>
        <v>6.32860523613199E-2</v>
      </c>
      <c r="I283" s="2"/>
      <c r="J283" s="2">
        <f t="shared" si="62"/>
        <v>0.52642624317204223</v>
      </c>
      <c r="K283" s="2">
        <f t="shared" si="62"/>
        <v>0.46314019081072233</v>
      </c>
      <c r="L283" s="2">
        <f t="shared" si="62"/>
        <v>6.325628469793264E-3</v>
      </c>
      <c r="M283" s="2">
        <f t="shared" si="58"/>
        <v>4.1079375474421765E-3</v>
      </c>
      <c r="N283" s="1">
        <v>35369</v>
      </c>
      <c r="O283" s="1">
        <v>31117</v>
      </c>
      <c r="P283" s="1">
        <v>425</v>
      </c>
      <c r="Q283" s="1">
        <v>124</v>
      </c>
      <c r="R283" s="1">
        <v>56</v>
      </c>
      <c r="S283" s="1">
        <v>39</v>
      </c>
      <c r="T283" s="1">
        <v>4</v>
      </c>
      <c r="U283" s="1">
        <v>1</v>
      </c>
      <c r="V283" s="1">
        <v>6</v>
      </c>
      <c r="W283" s="1">
        <v>5</v>
      </c>
      <c r="AA283" s="1">
        <v>23</v>
      </c>
      <c r="AD283" s="1">
        <v>12</v>
      </c>
      <c r="AE283" s="1">
        <v>6</v>
      </c>
      <c r="AG283" s="7">
        <f>IF(Q283&gt;0,RANK(Q283,(N283:P283,Q283:AE283)),0)</f>
        <v>4</v>
      </c>
      <c r="AH283" s="7">
        <f>IF(R283&gt;0,RANK(R283,(N283:P283,Q283:AE283)),0)</f>
        <v>5</v>
      </c>
      <c r="AI283" s="7">
        <f>IF(T283&gt;0,RANK(T283,(N283:P283,Q283:AE283)),0)</f>
        <v>12</v>
      </c>
      <c r="AJ283" s="7">
        <f>IF(S283&gt;0,RANK(S283,(N283:P283,Q283:AE283)),0)</f>
        <v>6</v>
      </c>
      <c r="AK283" s="2">
        <f t="shared" si="63"/>
        <v>1.8455951300102699E-3</v>
      </c>
      <c r="AL283" s="2">
        <f t="shared" si="63"/>
        <v>8.3349457484334767E-4</v>
      </c>
      <c r="AM283" s="2">
        <f t="shared" si="60"/>
        <v>5.9535326774524837E-5</v>
      </c>
      <c r="AN283" s="2">
        <f t="shared" si="61"/>
        <v>5.8046943605161714E-4</v>
      </c>
      <c r="AP283" t="s">
        <v>2572</v>
      </c>
      <c r="AQ283" t="s">
        <v>2826</v>
      </c>
      <c r="AR283">
        <v>3</v>
      </c>
      <c r="AT283" s="85" t="s">
        <v>3097</v>
      </c>
      <c r="AU283" s="84" t="s">
        <v>4531</v>
      </c>
      <c r="AV283" s="77" t="str">
        <f t="shared" si="64"/>
        <v>08101</v>
      </c>
      <c r="AX283" s="7" t="s">
        <v>186</v>
      </c>
      <c r="BG283" s="1"/>
      <c r="BH283" s="1">
        <v>5</v>
      </c>
    </row>
    <row r="284" spans="1:60" hidden="1" outlineLevel="1">
      <c r="A284" t="s">
        <v>3282</v>
      </c>
      <c r="B284" t="s">
        <v>2826</v>
      </c>
      <c r="C284" s="1">
        <f t="shared" si="56"/>
        <v>3003</v>
      </c>
      <c r="D284" s="7">
        <f>IF(N284&gt;0, RANK(N284,(N284:P284,Q284:AE284)),0)</f>
        <v>2</v>
      </c>
      <c r="E284" s="7">
        <f>IF(O284&gt;0,RANK(O284,(N284:P284,Q284:AE284)),0)</f>
        <v>1</v>
      </c>
      <c r="F284" s="7">
        <f>IF(P284&gt;0,RANK(P284,(N284:P284,Q284:AE284)),0)</f>
        <v>3</v>
      </c>
      <c r="G284" s="1">
        <f t="shared" si="53"/>
        <v>1837</v>
      </c>
      <c r="H284" s="2">
        <f t="shared" si="54"/>
        <v>0.61172161172161177</v>
      </c>
      <c r="I284" s="2"/>
      <c r="J284" s="2">
        <f t="shared" si="62"/>
        <v>0.18847818847818848</v>
      </c>
      <c r="K284" s="2">
        <f t="shared" si="62"/>
        <v>0.80019980019980019</v>
      </c>
      <c r="L284" s="2">
        <f t="shared" si="62"/>
        <v>5.661005661005661E-3</v>
      </c>
      <c r="M284" s="2">
        <f t="shared" si="58"/>
        <v>5.6610056610056107E-3</v>
      </c>
      <c r="N284" s="1">
        <v>566</v>
      </c>
      <c r="O284" s="1">
        <v>2403</v>
      </c>
      <c r="P284" s="1">
        <v>17</v>
      </c>
      <c r="Q284" s="1">
        <v>9</v>
      </c>
      <c r="R284" s="1">
        <v>6</v>
      </c>
      <c r="S284" s="1">
        <v>1</v>
      </c>
      <c r="T284" s="1">
        <v>0</v>
      </c>
      <c r="U284" s="1">
        <v>0</v>
      </c>
      <c r="V284" s="1">
        <v>0</v>
      </c>
      <c r="W284" s="1">
        <v>0</v>
      </c>
      <c r="AA284" s="1">
        <v>1</v>
      </c>
      <c r="AD284" s="1">
        <v>0</v>
      </c>
      <c r="AE284" s="1">
        <v>0</v>
      </c>
      <c r="AG284" s="7">
        <f>IF(Q284&gt;0,RANK(Q284,(N284:P284,Q284:AE284)),0)</f>
        <v>4</v>
      </c>
      <c r="AH284" s="7">
        <f>IF(R284&gt;0,RANK(R284,(N284:P284,Q284:AE284)),0)</f>
        <v>5</v>
      </c>
      <c r="AI284" s="7">
        <f>IF(T284&gt;0,RANK(T284,(N284:P284,Q284:AE284)),0)</f>
        <v>0</v>
      </c>
      <c r="AJ284" s="7">
        <f>IF(S284&gt;0,RANK(S284,(N284:P284,Q284:AE284)),0)</f>
        <v>6</v>
      </c>
      <c r="AK284" s="2">
        <f t="shared" si="63"/>
        <v>2.997002997002997E-3</v>
      </c>
      <c r="AL284" s="2">
        <f t="shared" si="63"/>
        <v>1.998001998001998E-3</v>
      </c>
      <c r="AM284" s="2">
        <f t="shared" si="60"/>
        <v>0</v>
      </c>
      <c r="AN284" s="2">
        <f t="shared" si="61"/>
        <v>3.33000333000333E-4</v>
      </c>
      <c r="AP284" t="s">
        <v>3282</v>
      </c>
      <c r="AQ284" t="s">
        <v>2826</v>
      </c>
      <c r="AR284">
        <v>3</v>
      </c>
      <c r="AT284" s="85" t="s">
        <v>3097</v>
      </c>
      <c r="AU284" s="84" t="s">
        <v>4532</v>
      </c>
      <c r="AV284" s="77" t="str">
        <f t="shared" si="64"/>
        <v>08103</v>
      </c>
      <c r="AX284" s="7" t="s">
        <v>186</v>
      </c>
      <c r="BG284" s="1"/>
      <c r="BH284" s="1">
        <v>0</v>
      </c>
    </row>
    <row r="285" spans="1:60" hidden="1" outlineLevel="1">
      <c r="A285" t="s">
        <v>3699</v>
      </c>
      <c r="B285" t="s">
        <v>2826</v>
      </c>
      <c r="C285" s="1">
        <f t="shared" si="56"/>
        <v>5526</v>
      </c>
      <c r="D285" s="7">
        <f>IF(N285&gt;0, RANK(N285,(N285:P285,Q285:AE285)),0)</f>
        <v>2</v>
      </c>
      <c r="E285" s="7">
        <f>IF(O285&gt;0,RANK(O285,(N285:P285,Q285:AE285)),0)</f>
        <v>1</v>
      </c>
      <c r="F285" s="7">
        <f>IF(P285&gt;0,RANK(P285,(N285:P285,Q285:AE285)),0)</f>
        <v>3</v>
      </c>
      <c r="G285" s="1">
        <f t="shared" si="53"/>
        <v>1442</v>
      </c>
      <c r="H285" s="2">
        <f t="shared" si="54"/>
        <v>0.26094824466159972</v>
      </c>
      <c r="I285" s="2"/>
      <c r="J285" s="2">
        <f t="shared" si="62"/>
        <v>0.36301121968874411</v>
      </c>
      <c r="K285" s="2">
        <f t="shared" si="62"/>
        <v>0.62395946435034388</v>
      </c>
      <c r="L285" s="2">
        <f t="shared" si="62"/>
        <v>8.505247918928701E-3</v>
      </c>
      <c r="M285" s="2">
        <f t="shared" si="58"/>
        <v>4.5240680419833569E-3</v>
      </c>
      <c r="N285" s="1">
        <v>2006</v>
      </c>
      <c r="O285" s="1">
        <v>3448</v>
      </c>
      <c r="P285" s="1">
        <v>47</v>
      </c>
      <c r="Q285" s="1">
        <v>9</v>
      </c>
      <c r="R285" s="1">
        <v>6</v>
      </c>
      <c r="S285" s="1">
        <v>2</v>
      </c>
      <c r="T285" s="1">
        <v>1</v>
      </c>
      <c r="U285" s="1">
        <v>0</v>
      </c>
      <c r="V285" s="1">
        <v>0</v>
      </c>
      <c r="W285" s="1">
        <v>3</v>
      </c>
      <c r="AA285" s="1">
        <v>2</v>
      </c>
      <c r="AD285" s="1">
        <v>0</v>
      </c>
      <c r="AE285" s="1">
        <v>2</v>
      </c>
      <c r="AG285" s="7">
        <f>IF(Q285&gt;0,RANK(Q285,(N285:P285,Q285:AE285)),0)</f>
        <v>4</v>
      </c>
      <c r="AH285" s="7">
        <f>IF(R285&gt;0,RANK(R285,(N285:P285,Q285:AE285)),0)</f>
        <v>5</v>
      </c>
      <c r="AI285" s="7">
        <f>IF(T285&gt;0,RANK(T285,(N285:P285,Q285:AE285)),0)</f>
        <v>10</v>
      </c>
      <c r="AJ285" s="7">
        <f>IF(S285&gt;0,RANK(S285,(N285:P285,Q285:AE285)),0)</f>
        <v>7</v>
      </c>
      <c r="AK285" s="2">
        <f t="shared" si="63"/>
        <v>1.6286644951140066E-3</v>
      </c>
      <c r="AL285" s="2">
        <f t="shared" si="63"/>
        <v>1.0857763300760044E-3</v>
      </c>
      <c r="AM285" s="2">
        <f t="shared" si="60"/>
        <v>1.8096272167933406E-4</v>
      </c>
      <c r="AN285" s="2">
        <f t="shared" si="61"/>
        <v>3.6192544335866811E-4</v>
      </c>
      <c r="AP285" t="s">
        <v>3699</v>
      </c>
      <c r="AQ285" t="s">
        <v>2826</v>
      </c>
      <c r="AR285">
        <v>3</v>
      </c>
      <c r="AT285" s="85" t="s">
        <v>3097</v>
      </c>
      <c r="AU285" s="84" t="s">
        <v>4533</v>
      </c>
      <c r="AV285" s="77" t="str">
        <f t="shared" si="64"/>
        <v>08105</v>
      </c>
      <c r="AX285" s="7" t="s">
        <v>186</v>
      </c>
      <c r="BG285" s="1"/>
      <c r="BH285" s="1">
        <v>3</v>
      </c>
    </row>
    <row r="286" spans="1:60" hidden="1" outlineLevel="1">
      <c r="A286" t="s">
        <v>4276</v>
      </c>
      <c r="B286" t="s">
        <v>2826</v>
      </c>
      <c r="C286" s="1">
        <f t="shared" si="56"/>
        <v>11762</v>
      </c>
      <c r="D286" s="7">
        <f>IF(N286&gt;0, RANK(N286,(N286:P286,Q286:AE286)),0)</f>
        <v>1</v>
      </c>
      <c r="E286" s="7">
        <f>IF(O286&gt;0,RANK(O286,(N286:P286,Q286:AE286)),0)</f>
        <v>2</v>
      </c>
      <c r="F286" s="7">
        <f>IF(P286&gt;0,RANK(P286,(N286:P286,Q286:AE286)),0)</f>
        <v>3</v>
      </c>
      <c r="G286" s="1">
        <f t="shared" si="53"/>
        <v>1193</v>
      </c>
      <c r="H286" s="2">
        <f t="shared" si="54"/>
        <v>0.10142832851555858</v>
      </c>
      <c r="I286" s="2"/>
      <c r="J286" s="2">
        <f t="shared" si="62"/>
        <v>0.54344499234824006</v>
      </c>
      <c r="K286" s="2">
        <f t="shared" si="62"/>
        <v>0.44201666383268151</v>
      </c>
      <c r="L286" s="2">
        <f t="shared" si="62"/>
        <v>7.5667403502805647E-3</v>
      </c>
      <c r="M286" s="2">
        <f t="shared" si="58"/>
        <v>6.9716034687978606E-3</v>
      </c>
      <c r="N286" s="1">
        <v>6392</v>
      </c>
      <c r="O286" s="1">
        <v>5199</v>
      </c>
      <c r="P286" s="1">
        <v>89</v>
      </c>
      <c r="Q286" s="1">
        <v>55</v>
      </c>
      <c r="R286" s="1">
        <v>4</v>
      </c>
      <c r="S286" s="1">
        <v>16</v>
      </c>
      <c r="T286" s="1">
        <v>0</v>
      </c>
      <c r="U286" s="1">
        <v>1</v>
      </c>
      <c r="V286" s="1">
        <v>1</v>
      </c>
      <c r="W286" s="1">
        <v>1</v>
      </c>
      <c r="AA286" s="1">
        <v>3</v>
      </c>
      <c r="AD286" s="1">
        <v>1</v>
      </c>
      <c r="AE286" s="1">
        <v>0</v>
      </c>
      <c r="AG286" s="7">
        <f>IF(Q286&gt;0,RANK(Q286,(N286:P286,Q286:AE286)),0)</f>
        <v>4</v>
      </c>
      <c r="AH286" s="7">
        <f>IF(R286&gt;0,RANK(R286,(N286:P286,Q286:AE286)),0)</f>
        <v>6</v>
      </c>
      <c r="AI286" s="7">
        <f>IF(T286&gt;0,RANK(T286,(N286:P286,Q286:AE286)),0)</f>
        <v>0</v>
      </c>
      <c r="AJ286" s="7">
        <f>IF(S286&gt;0,RANK(S286,(N286:P286,Q286:AE286)),0)</f>
        <v>5</v>
      </c>
      <c r="AK286" s="2">
        <f t="shared" si="63"/>
        <v>4.6760754973643936E-3</v>
      </c>
      <c r="AL286" s="2">
        <f t="shared" si="63"/>
        <v>3.4007821799013772E-4</v>
      </c>
      <c r="AM286" s="2">
        <f t="shared" si="60"/>
        <v>0</v>
      </c>
      <c r="AN286" s="2">
        <f t="shared" si="61"/>
        <v>1.3603128719605509E-3</v>
      </c>
      <c r="AP286" t="s">
        <v>4276</v>
      </c>
      <c r="AQ286" t="s">
        <v>2826</v>
      </c>
      <c r="AR286">
        <v>3</v>
      </c>
      <c r="AT286" s="85" t="s">
        <v>3097</v>
      </c>
      <c r="AU286" s="84" t="s">
        <v>5310</v>
      </c>
      <c r="AV286" s="77" t="str">
        <f t="shared" si="64"/>
        <v>08107</v>
      </c>
      <c r="AX286" s="7" t="s">
        <v>186</v>
      </c>
      <c r="BG286" s="1"/>
      <c r="BH286" s="1">
        <v>1</v>
      </c>
    </row>
    <row r="287" spans="1:60" hidden="1" outlineLevel="1">
      <c r="A287" t="s">
        <v>3569</v>
      </c>
      <c r="B287" t="s">
        <v>2826</v>
      </c>
      <c r="C287" s="1">
        <f t="shared" si="56"/>
        <v>2803</v>
      </c>
      <c r="D287" s="7">
        <f>IF(N287&gt;0, RANK(N287,(N287:P287,Q287:AE287)),0)</f>
        <v>1</v>
      </c>
      <c r="E287" s="7">
        <f>IF(O287&gt;0,RANK(O287,(N287:P287,Q287:AE287)),0)</f>
        <v>2</v>
      </c>
      <c r="F287" s="7">
        <f>IF(P287&gt;0,RANK(P287,(N287:P287,Q287:AE287)),0)</f>
        <v>3</v>
      </c>
      <c r="G287" s="1">
        <f t="shared" si="53"/>
        <v>431</v>
      </c>
      <c r="H287" s="2">
        <f t="shared" si="54"/>
        <v>0.15376382447377809</v>
      </c>
      <c r="I287" s="2"/>
      <c r="J287" s="2">
        <f t="shared" si="62"/>
        <v>0.56867641812343916</v>
      </c>
      <c r="K287" s="2">
        <f t="shared" si="62"/>
        <v>0.4149125936496611</v>
      </c>
      <c r="L287" s="2">
        <f t="shared" si="62"/>
        <v>7.1352122725651087E-3</v>
      </c>
      <c r="M287" s="2">
        <f t="shared" si="58"/>
        <v>9.2757759543346287E-3</v>
      </c>
      <c r="N287" s="1">
        <v>1594</v>
      </c>
      <c r="O287" s="1">
        <v>1163</v>
      </c>
      <c r="P287" s="1">
        <v>20</v>
      </c>
      <c r="Q287" s="1">
        <v>16</v>
      </c>
      <c r="R287" s="1">
        <v>2</v>
      </c>
      <c r="S287" s="1">
        <v>4</v>
      </c>
      <c r="T287" s="1">
        <v>0</v>
      </c>
      <c r="U287" s="1">
        <v>0</v>
      </c>
      <c r="V287" s="1">
        <v>0</v>
      </c>
      <c r="W287" s="1">
        <v>0</v>
      </c>
      <c r="AA287" s="1">
        <v>4</v>
      </c>
      <c r="AD287" s="1">
        <v>0</v>
      </c>
      <c r="AE287" s="1">
        <v>0</v>
      </c>
      <c r="AG287" s="7">
        <f>IF(Q287&gt;0,RANK(Q287,(N287:P287,Q287:AE287)),0)</f>
        <v>4</v>
      </c>
      <c r="AH287" s="7">
        <f>IF(R287&gt;0,RANK(R287,(N287:P287,Q287:AE287)),0)</f>
        <v>7</v>
      </c>
      <c r="AI287" s="7">
        <f>IF(T287&gt;0,RANK(T287,(N287:P287,Q287:AE287)),0)</f>
        <v>0</v>
      </c>
      <c r="AJ287" s="7">
        <f>IF(S287&gt;0,RANK(S287,(N287:P287,Q287:AE287)),0)</f>
        <v>5</v>
      </c>
      <c r="AK287" s="2">
        <f t="shared" si="63"/>
        <v>5.7081698180520869E-3</v>
      </c>
      <c r="AL287" s="2">
        <f t="shared" si="63"/>
        <v>7.1352122725651087E-4</v>
      </c>
      <c r="AM287" s="2">
        <f t="shared" si="60"/>
        <v>0</v>
      </c>
      <c r="AN287" s="2">
        <f t="shared" si="61"/>
        <v>1.4270424545130217E-3</v>
      </c>
      <c r="AP287" t="s">
        <v>3569</v>
      </c>
      <c r="AQ287" t="s">
        <v>2826</v>
      </c>
      <c r="AR287">
        <v>3</v>
      </c>
      <c r="AT287" s="85" t="s">
        <v>3097</v>
      </c>
      <c r="AU287" s="84" t="s">
        <v>4645</v>
      </c>
      <c r="AV287" s="77" t="str">
        <f t="shared" si="64"/>
        <v>08109</v>
      </c>
      <c r="AX287" s="7" t="s">
        <v>186</v>
      </c>
      <c r="BG287" s="1"/>
      <c r="BH287" s="1">
        <v>0</v>
      </c>
    </row>
    <row r="288" spans="1:60" hidden="1" outlineLevel="1">
      <c r="A288" t="s">
        <v>841</v>
      </c>
      <c r="B288" t="s">
        <v>2826</v>
      </c>
      <c r="C288" s="1">
        <f t="shared" si="56"/>
        <v>486</v>
      </c>
      <c r="D288" s="7">
        <f>IF(N288&gt;0, RANK(N288,(N288:P288,Q288:AE288)),0)</f>
        <v>1</v>
      </c>
      <c r="E288" s="7">
        <f>IF(O288&gt;0,RANK(O288,(N288:P288,Q288:AE288)),0)</f>
        <v>2</v>
      </c>
      <c r="F288" s="7">
        <f>IF(P288&gt;0,RANK(P288,(N288:P288,Q288:AE288)),0)</f>
        <v>3</v>
      </c>
      <c r="G288" s="1">
        <f t="shared" si="53"/>
        <v>37</v>
      </c>
      <c r="H288" s="2">
        <f t="shared" si="54"/>
        <v>7.6131687242798354E-2</v>
      </c>
      <c r="I288" s="2"/>
      <c r="J288" s="2">
        <f t="shared" si="62"/>
        <v>0.52057613168724282</v>
      </c>
      <c r="K288" s="2">
        <f t="shared" si="62"/>
        <v>0.44444444444444442</v>
      </c>
      <c r="L288" s="2">
        <f t="shared" si="62"/>
        <v>2.0576131687242798E-2</v>
      </c>
      <c r="M288" s="2">
        <f t="shared" si="58"/>
        <v>1.4403292181069966E-2</v>
      </c>
      <c r="N288" s="1">
        <v>253</v>
      </c>
      <c r="O288" s="1">
        <v>216</v>
      </c>
      <c r="P288" s="1">
        <v>10</v>
      </c>
      <c r="Q288" s="1">
        <v>0</v>
      </c>
      <c r="R288" s="1">
        <v>2</v>
      </c>
      <c r="S288" s="1">
        <v>2</v>
      </c>
      <c r="T288" s="1">
        <v>0</v>
      </c>
      <c r="U288" s="1">
        <v>0</v>
      </c>
      <c r="V288" s="1">
        <v>0</v>
      </c>
      <c r="W288" s="1">
        <v>0</v>
      </c>
      <c r="AA288" s="1">
        <v>0</v>
      </c>
      <c r="AD288" s="1">
        <v>2</v>
      </c>
      <c r="AE288" s="1">
        <v>1</v>
      </c>
      <c r="AG288" s="7">
        <f>IF(Q288&gt;0,RANK(Q288,(N288:P288,Q288:AE288)),0)</f>
        <v>0</v>
      </c>
      <c r="AH288" s="7">
        <f>IF(R288&gt;0,RANK(R288,(N288:P288,Q288:AE288)),0)</f>
        <v>4</v>
      </c>
      <c r="AI288" s="7">
        <f>IF(T288&gt;0,RANK(T288,(N288:P288,Q288:AE288)),0)</f>
        <v>0</v>
      </c>
      <c r="AJ288" s="7">
        <f>IF(S288&gt;0,RANK(S288,(N288:P288,Q288:AE288)),0)</f>
        <v>4</v>
      </c>
      <c r="AK288" s="2">
        <f t="shared" si="63"/>
        <v>0</v>
      </c>
      <c r="AL288" s="2">
        <f t="shared" si="63"/>
        <v>4.11522633744856E-3</v>
      </c>
      <c r="AM288" s="2">
        <f t="shared" si="60"/>
        <v>0</v>
      </c>
      <c r="AN288" s="2">
        <f t="shared" si="61"/>
        <v>4.11522633744856E-3</v>
      </c>
      <c r="AP288" t="s">
        <v>841</v>
      </c>
      <c r="AQ288" t="s">
        <v>2826</v>
      </c>
      <c r="AR288">
        <v>3</v>
      </c>
      <c r="AT288" s="85" t="s">
        <v>3097</v>
      </c>
      <c r="AU288" s="84" t="s">
        <v>4646</v>
      </c>
      <c r="AV288" s="77" t="str">
        <f t="shared" si="64"/>
        <v>08111</v>
      </c>
      <c r="AX288" s="7" t="s">
        <v>186</v>
      </c>
      <c r="BG288" s="1"/>
      <c r="BH288" s="1">
        <v>0</v>
      </c>
    </row>
    <row r="289" spans="1:60" hidden="1" outlineLevel="1">
      <c r="A289" t="s">
        <v>2620</v>
      </c>
      <c r="B289" t="s">
        <v>2826</v>
      </c>
      <c r="C289" s="1">
        <f t="shared" si="56"/>
        <v>4019</v>
      </c>
      <c r="D289" s="7">
        <f>IF(N289&gt;0, RANK(N289,(N289:P289,Q289:AE289)),0)</f>
        <v>1</v>
      </c>
      <c r="E289" s="7">
        <f>IF(O289&gt;0,RANK(O289,(N289:P289,Q289:AE289)),0)</f>
        <v>2</v>
      </c>
      <c r="F289" s="7">
        <f>IF(P289&gt;0,RANK(P289,(N289:P289,Q289:AE289)),0)</f>
        <v>3</v>
      </c>
      <c r="G289" s="1">
        <f t="shared" si="53"/>
        <v>1797</v>
      </c>
      <c r="H289" s="2">
        <f t="shared" si="54"/>
        <v>0.44712615078377704</v>
      </c>
      <c r="I289" s="2"/>
      <c r="J289" s="2">
        <f t="shared" si="62"/>
        <v>0.71560089574521024</v>
      </c>
      <c r="K289" s="2">
        <f t="shared" si="62"/>
        <v>0.2684747449614332</v>
      </c>
      <c r="L289" s="2">
        <f t="shared" si="62"/>
        <v>7.7133615327195822E-3</v>
      </c>
      <c r="M289" s="2">
        <f t="shared" si="58"/>
        <v>8.2109977606369781E-3</v>
      </c>
      <c r="N289" s="1">
        <v>2876</v>
      </c>
      <c r="O289" s="1">
        <v>1079</v>
      </c>
      <c r="P289" s="1">
        <v>31</v>
      </c>
      <c r="Q289" s="1">
        <v>27</v>
      </c>
      <c r="R289" s="1">
        <v>2</v>
      </c>
      <c r="S289" s="1">
        <v>3</v>
      </c>
      <c r="T289" s="1">
        <v>0</v>
      </c>
      <c r="U289" s="1">
        <v>0</v>
      </c>
      <c r="V289" s="1">
        <v>0</v>
      </c>
      <c r="W289" s="1">
        <v>0</v>
      </c>
      <c r="AA289" s="1">
        <v>0</v>
      </c>
      <c r="AD289" s="1">
        <v>1</v>
      </c>
      <c r="AE289" s="1">
        <v>0</v>
      </c>
      <c r="AG289" s="7">
        <f>IF(Q289&gt;0,RANK(Q289,(N289:P289,Q289:AE289)),0)</f>
        <v>4</v>
      </c>
      <c r="AH289" s="7">
        <f>IF(R289&gt;0,RANK(R289,(N289:P289,Q289:AE289)),0)</f>
        <v>6</v>
      </c>
      <c r="AI289" s="7">
        <f>IF(T289&gt;0,RANK(T289,(N289:P289,Q289:AE289)),0)</f>
        <v>0</v>
      </c>
      <c r="AJ289" s="7">
        <f>IF(S289&gt;0,RANK(S289,(N289:P289,Q289:AE289)),0)</f>
        <v>5</v>
      </c>
      <c r="AK289" s="2">
        <f t="shared" si="63"/>
        <v>6.7180890768847971E-3</v>
      </c>
      <c r="AL289" s="2">
        <f t="shared" si="63"/>
        <v>4.976362279173924E-4</v>
      </c>
      <c r="AM289" s="2">
        <f t="shared" si="60"/>
        <v>0</v>
      </c>
      <c r="AN289" s="2">
        <f t="shared" si="61"/>
        <v>7.4645434187608855E-4</v>
      </c>
      <c r="AP289" t="s">
        <v>2620</v>
      </c>
      <c r="AQ289" t="s">
        <v>2826</v>
      </c>
      <c r="AR289">
        <v>3</v>
      </c>
      <c r="AT289" s="85" t="s">
        <v>3097</v>
      </c>
      <c r="AU289" s="84" t="s">
        <v>4647</v>
      </c>
      <c r="AV289" s="77" t="str">
        <f t="shared" si="64"/>
        <v>08113</v>
      </c>
      <c r="AX289" s="7" t="s">
        <v>186</v>
      </c>
      <c r="BG289" s="1"/>
      <c r="BH289" s="1">
        <v>0</v>
      </c>
    </row>
    <row r="290" spans="1:60" hidden="1" outlineLevel="1">
      <c r="A290" t="s">
        <v>531</v>
      </c>
      <c r="B290" t="s">
        <v>2826</v>
      </c>
      <c r="C290" s="1">
        <f t="shared" si="56"/>
        <v>1360</v>
      </c>
      <c r="D290" s="7">
        <f>IF(N290&gt;0, RANK(N290,(N290:P290,Q290:AE290)),0)</f>
        <v>2</v>
      </c>
      <c r="E290" s="7">
        <f>IF(O290&gt;0,RANK(O290,(N290:P290,Q290:AE290)),0)</f>
        <v>1</v>
      </c>
      <c r="F290" s="7">
        <f>IF(P290&gt;0,RANK(P290,(N290:P290,Q290:AE290)),0)</f>
        <v>3</v>
      </c>
      <c r="G290" s="1">
        <f t="shared" si="53"/>
        <v>597</v>
      </c>
      <c r="H290" s="2">
        <f t="shared" si="54"/>
        <v>0.43897058823529411</v>
      </c>
      <c r="I290" s="2"/>
      <c r="J290" s="2">
        <f t="shared" si="62"/>
        <v>0.27500000000000002</v>
      </c>
      <c r="K290" s="2">
        <f t="shared" si="62"/>
        <v>0.71397058823529413</v>
      </c>
      <c r="L290" s="2">
        <f t="shared" si="62"/>
        <v>6.6176470588235293E-3</v>
      </c>
      <c r="M290" s="2">
        <f t="shared" si="58"/>
        <v>4.4117647058823138E-3</v>
      </c>
      <c r="N290" s="1">
        <v>374</v>
      </c>
      <c r="O290" s="1">
        <v>971</v>
      </c>
      <c r="P290" s="1">
        <v>9</v>
      </c>
      <c r="Q290" s="1">
        <v>4</v>
      </c>
      <c r="R290" s="1">
        <v>0</v>
      </c>
      <c r="S290" s="1">
        <v>0</v>
      </c>
      <c r="T290" s="1">
        <v>0</v>
      </c>
      <c r="U290" s="1">
        <v>1</v>
      </c>
      <c r="V290" s="1">
        <v>0</v>
      </c>
      <c r="W290" s="1">
        <v>0</v>
      </c>
      <c r="AA290" s="1">
        <v>1</v>
      </c>
      <c r="AD290" s="1">
        <v>0</v>
      </c>
      <c r="AE290" s="1">
        <v>0</v>
      </c>
      <c r="AG290" s="7">
        <f>IF(Q290&gt;0,RANK(Q290,(N290:P290,Q290:AE290)),0)</f>
        <v>4</v>
      </c>
      <c r="AH290" s="7">
        <f>IF(R290&gt;0,RANK(R290,(N290:P290,Q290:AE290)),0)</f>
        <v>0</v>
      </c>
      <c r="AI290" s="7">
        <f>IF(T290&gt;0,RANK(T290,(N290:P290,Q290:AE290)),0)</f>
        <v>0</v>
      </c>
      <c r="AJ290" s="7">
        <f>IF(S290&gt;0,RANK(S290,(N290:P290,Q290:AE290)),0)</f>
        <v>0</v>
      </c>
      <c r="AK290" s="2">
        <f t="shared" si="63"/>
        <v>2.9411764705882353E-3</v>
      </c>
      <c r="AL290" s="2">
        <f t="shared" si="63"/>
        <v>0</v>
      </c>
      <c r="AM290" s="2">
        <f t="shared" si="60"/>
        <v>0</v>
      </c>
      <c r="AN290" s="2">
        <f t="shared" si="61"/>
        <v>0</v>
      </c>
      <c r="AP290" t="s">
        <v>531</v>
      </c>
      <c r="AQ290" t="s">
        <v>2826</v>
      </c>
      <c r="AR290">
        <v>4</v>
      </c>
      <c r="AT290" s="85" t="s">
        <v>3097</v>
      </c>
      <c r="AU290" s="84" t="s">
        <v>5225</v>
      </c>
      <c r="AV290" s="77" t="str">
        <f t="shared" si="64"/>
        <v>08115</v>
      </c>
      <c r="AX290" s="7" t="s">
        <v>186</v>
      </c>
      <c r="BG290" s="1"/>
      <c r="BH290" s="1">
        <v>0</v>
      </c>
    </row>
    <row r="291" spans="1:60" hidden="1" outlineLevel="1">
      <c r="A291" t="s">
        <v>2584</v>
      </c>
      <c r="B291" t="s">
        <v>2826</v>
      </c>
      <c r="C291" s="1">
        <f t="shared" si="56"/>
        <v>13735</v>
      </c>
      <c r="D291" s="7">
        <f>IF(N291&gt;0, RANK(N291,(N291:P291,Q291:AE291)),0)</f>
        <v>1</v>
      </c>
      <c r="E291" s="7">
        <f>IF(O291&gt;0,RANK(O291,(N291:P291,Q291:AE291)),0)</f>
        <v>2</v>
      </c>
      <c r="F291" s="7">
        <f>IF(P291&gt;0,RANK(P291,(N291:P291,Q291:AE291)),0)</f>
        <v>3</v>
      </c>
      <c r="G291" s="1">
        <f t="shared" si="53"/>
        <v>2774</v>
      </c>
      <c r="H291" s="2">
        <f t="shared" si="54"/>
        <v>0.20196578085183836</v>
      </c>
      <c r="I291" s="2"/>
      <c r="J291" s="2">
        <f t="shared" si="62"/>
        <v>0.59293775027302509</v>
      </c>
      <c r="K291" s="2">
        <f t="shared" si="62"/>
        <v>0.39097196942118673</v>
      </c>
      <c r="L291" s="2">
        <f t="shared" si="62"/>
        <v>8.6639970877320713E-3</v>
      </c>
      <c r="M291" s="2">
        <f t="shared" si="58"/>
        <v>7.4262832180561136E-3</v>
      </c>
      <c r="N291" s="1">
        <v>8144</v>
      </c>
      <c r="O291" s="1">
        <v>5370</v>
      </c>
      <c r="P291" s="1">
        <v>119</v>
      </c>
      <c r="Q291" s="1">
        <v>60</v>
      </c>
      <c r="R291" s="1">
        <v>11</v>
      </c>
      <c r="S291" s="1">
        <v>25</v>
      </c>
      <c r="T291" s="1">
        <v>0</v>
      </c>
      <c r="U291" s="1">
        <v>1</v>
      </c>
      <c r="V291" s="1">
        <v>1</v>
      </c>
      <c r="W291" s="1">
        <v>0</v>
      </c>
      <c r="AA291" s="1">
        <v>2</v>
      </c>
      <c r="AD291" s="1">
        <v>2</v>
      </c>
      <c r="AE291" s="1">
        <v>0</v>
      </c>
      <c r="AG291" s="7">
        <f>IF(Q291&gt;0,RANK(Q291,(N291:P291,Q291:AE291)),0)</f>
        <v>4</v>
      </c>
      <c r="AH291" s="7">
        <f>IF(R291&gt;0,RANK(R291,(N291:P291,Q291:AE291)),0)</f>
        <v>6</v>
      </c>
      <c r="AI291" s="7">
        <f>IF(T291&gt;0,RANK(T291,(N291:P291,Q291:AE291)),0)</f>
        <v>0</v>
      </c>
      <c r="AJ291" s="7">
        <f>IF(S291&gt;0,RANK(S291,(N291:P291,Q291:AE291)),0)</f>
        <v>5</v>
      </c>
      <c r="AK291" s="2">
        <f t="shared" si="63"/>
        <v>4.3684018929741539E-3</v>
      </c>
      <c r="AL291" s="2">
        <f t="shared" si="63"/>
        <v>8.0087368037859484E-4</v>
      </c>
      <c r="AM291" s="2">
        <f t="shared" si="60"/>
        <v>0</v>
      </c>
      <c r="AN291" s="2">
        <f t="shared" si="61"/>
        <v>1.8201674554058974E-3</v>
      </c>
      <c r="AP291" t="s">
        <v>2584</v>
      </c>
      <c r="AQ291" t="s">
        <v>2826</v>
      </c>
      <c r="AR291">
        <v>2</v>
      </c>
      <c r="AT291" s="85" t="s">
        <v>3097</v>
      </c>
      <c r="AU291" s="84" t="s">
        <v>5226</v>
      </c>
      <c r="AV291" s="77" t="str">
        <f t="shared" si="64"/>
        <v>08117</v>
      </c>
      <c r="AX291" s="7" t="s">
        <v>186</v>
      </c>
      <c r="BG291" s="1"/>
      <c r="BH291" s="1">
        <v>0</v>
      </c>
    </row>
    <row r="292" spans="1:60" hidden="1" outlineLevel="1">
      <c r="A292" t="s">
        <v>2585</v>
      </c>
      <c r="B292" t="s">
        <v>2826</v>
      </c>
      <c r="C292" s="1">
        <f t="shared" si="56"/>
        <v>11842</v>
      </c>
      <c r="D292" s="7">
        <f>IF(N292&gt;0, RANK(N292,(N292:P292,Q292:AE292)),0)</f>
        <v>2</v>
      </c>
      <c r="E292" s="7">
        <f>IF(O292&gt;0,RANK(O292,(N292:P292,Q292:AE292)),0)</f>
        <v>1</v>
      </c>
      <c r="F292" s="7">
        <f>IF(P292&gt;0,RANK(P292,(N292:P292,Q292:AE292)),0)</f>
        <v>3</v>
      </c>
      <c r="G292" s="1">
        <f t="shared" ref="G292:G355" si="65">IF(C292&gt;0,MAX(N292:P292)-LARGE(N292:P292,2),0)</f>
        <v>4538</v>
      </c>
      <c r="H292" s="2">
        <f t="shared" ref="H292:H355" si="66">IF(C292&gt;0,G292/C292,0)</f>
        <v>0.38321229522040196</v>
      </c>
      <c r="I292" s="2"/>
      <c r="J292" s="2">
        <f t="shared" si="62"/>
        <v>0.30028711366323257</v>
      </c>
      <c r="K292" s="2">
        <f t="shared" si="62"/>
        <v>0.68349940888363447</v>
      </c>
      <c r="L292" s="2">
        <f t="shared" si="62"/>
        <v>7.6845127512244552E-3</v>
      </c>
      <c r="M292" s="2">
        <f t="shared" si="58"/>
        <v>8.5289647019084966E-3</v>
      </c>
      <c r="N292" s="1">
        <v>3556</v>
      </c>
      <c r="O292" s="1">
        <v>8094</v>
      </c>
      <c r="P292" s="1">
        <v>91</v>
      </c>
      <c r="Q292" s="1">
        <v>68</v>
      </c>
      <c r="R292" s="1">
        <v>16</v>
      </c>
      <c r="S292" s="1">
        <v>7</v>
      </c>
      <c r="T292" s="1">
        <v>1</v>
      </c>
      <c r="U292" s="1">
        <v>0</v>
      </c>
      <c r="V292" s="1">
        <v>0</v>
      </c>
      <c r="W292" s="1">
        <v>2</v>
      </c>
      <c r="AA292" s="1">
        <v>5</v>
      </c>
      <c r="AD292" s="1">
        <v>2</v>
      </c>
      <c r="AE292" s="1">
        <v>0</v>
      </c>
      <c r="AG292" s="7">
        <f>IF(Q292&gt;0,RANK(Q292,(N292:P292,Q292:AE292)),0)</f>
        <v>4</v>
      </c>
      <c r="AH292" s="7">
        <f>IF(R292&gt;0,RANK(R292,(N292:P292,Q292:AE292)),0)</f>
        <v>5</v>
      </c>
      <c r="AI292" s="7">
        <f>IF(T292&gt;0,RANK(T292,(N292:P292,Q292:AE292)),0)</f>
        <v>10</v>
      </c>
      <c r="AJ292" s="7">
        <f>IF(S292&gt;0,RANK(S292,(N292:P292,Q292:AE292)),0)</f>
        <v>6</v>
      </c>
      <c r="AK292" s="2">
        <f t="shared" si="63"/>
        <v>5.742273264651241E-3</v>
      </c>
      <c r="AL292" s="2">
        <f t="shared" si="63"/>
        <v>1.3511231210944098E-3</v>
      </c>
      <c r="AM292" s="2">
        <f t="shared" si="60"/>
        <v>8.444519506840061E-5</v>
      </c>
      <c r="AN292" s="2">
        <f t="shared" si="61"/>
        <v>5.9111636547880427E-4</v>
      </c>
      <c r="AP292" t="s">
        <v>2585</v>
      </c>
      <c r="AQ292" t="s">
        <v>2826</v>
      </c>
      <c r="AR292">
        <v>5</v>
      </c>
      <c r="AT292" s="85" t="s">
        <v>3097</v>
      </c>
      <c r="AU292" s="84" t="s">
        <v>4545</v>
      </c>
      <c r="AV292" s="77" t="str">
        <f t="shared" si="64"/>
        <v>08119</v>
      </c>
      <c r="AX292" s="7" t="s">
        <v>186</v>
      </c>
      <c r="BG292" s="1"/>
      <c r="BH292" s="1">
        <v>2</v>
      </c>
    </row>
    <row r="293" spans="1:60" hidden="1" outlineLevel="1">
      <c r="A293" t="s">
        <v>3830</v>
      </c>
      <c r="B293" t="s">
        <v>2826</v>
      </c>
      <c r="C293" s="1">
        <f t="shared" si="56"/>
        <v>2530</v>
      </c>
      <c r="D293" s="7">
        <f>IF(N293&gt;0, RANK(N293,(N293:P293,Q293:AE293)),0)</f>
        <v>2</v>
      </c>
      <c r="E293" s="7">
        <f>IF(O293&gt;0,RANK(O293,(N293:P293,Q293:AE293)),0)</f>
        <v>1</v>
      </c>
      <c r="F293" s="7">
        <f>IF(P293&gt;0,RANK(P293,(N293:P293,Q293:AE293)),0)</f>
        <v>3</v>
      </c>
      <c r="G293" s="1">
        <f t="shared" si="65"/>
        <v>1595</v>
      </c>
      <c r="H293" s="2">
        <f t="shared" si="66"/>
        <v>0.63043478260869568</v>
      </c>
      <c r="I293" s="2"/>
      <c r="J293" s="2">
        <f t="shared" si="62"/>
        <v>0.17984189723320157</v>
      </c>
      <c r="K293" s="2">
        <f t="shared" si="62"/>
        <v>0.81027667984189722</v>
      </c>
      <c r="L293" s="2">
        <f t="shared" si="62"/>
        <v>4.3478260869565218E-3</v>
      </c>
      <c r="M293" s="2">
        <f t="shared" si="58"/>
        <v>5.533596837944718E-3</v>
      </c>
      <c r="N293" s="1">
        <v>455</v>
      </c>
      <c r="O293" s="1">
        <v>2050</v>
      </c>
      <c r="P293" s="1">
        <v>11</v>
      </c>
      <c r="Q293" s="1">
        <v>6</v>
      </c>
      <c r="R293" s="1">
        <v>5</v>
      </c>
      <c r="S293" s="1">
        <v>1</v>
      </c>
      <c r="T293" s="1">
        <v>0</v>
      </c>
      <c r="U293" s="1">
        <v>0</v>
      </c>
      <c r="V293" s="1">
        <v>0</v>
      </c>
      <c r="W293" s="1">
        <v>0</v>
      </c>
      <c r="AA293" s="1">
        <v>2</v>
      </c>
      <c r="AD293" s="1">
        <v>0</v>
      </c>
      <c r="AE293" s="1">
        <v>0</v>
      </c>
      <c r="AG293" s="7">
        <f>IF(Q293&gt;0,RANK(Q293,(N293:P293,Q293:AE293)),0)</f>
        <v>4</v>
      </c>
      <c r="AH293" s="7">
        <f>IF(R293&gt;0,RANK(R293,(N293:P293,Q293:AE293)),0)</f>
        <v>5</v>
      </c>
      <c r="AI293" s="7">
        <f>IF(T293&gt;0,RANK(T293,(N293:P293,Q293:AE293)),0)</f>
        <v>0</v>
      </c>
      <c r="AJ293" s="7">
        <f>IF(S293&gt;0,RANK(S293,(N293:P293,Q293:AE293)),0)</f>
        <v>7</v>
      </c>
      <c r="AK293" s="2">
        <f t="shared" si="63"/>
        <v>2.3715415019762848E-3</v>
      </c>
      <c r="AL293" s="2">
        <f t="shared" si="63"/>
        <v>1.976284584980237E-3</v>
      </c>
      <c r="AM293" s="2">
        <f t="shared" si="60"/>
        <v>0</v>
      </c>
      <c r="AN293" s="2">
        <f t="shared" si="61"/>
        <v>3.9525691699604743E-4</v>
      </c>
      <c r="AP293" t="s">
        <v>3830</v>
      </c>
      <c r="AQ293" t="s">
        <v>2826</v>
      </c>
      <c r="AR293">
        <v>4</v>
      </c>
      <c r="AT293" s="85" t="s">
        <v>3097</v>
      </c>
      <c r="AU293" s="84" t="s">
        <v>4534</v>
      </c>
      <c r="AV293" s="77" t="str">
        <f t="shared" si="64"/>
        <v>08121</v>
      </c>
      <c r="AX293" s="7" t="s">
        <v>186</v>
      </c>
      <c r="BG293" s="1"/>
      <c r="BH293" s="1">
        <v>0</v>
      </c>
    </row>
    <row r="294" spans="1:60" hidden="1" outlineLevel="1">
      <c r="A294" t="s">
        <v>3364</v>
      </c>
      <c r="B294" t="s">
        <v>2826</v>
      </c>
      <c r="C294" s="1">
        <f t="shared" si="56"/>
        <v>88653</v>
      </c>
      <c r="D294" s="7">
        <f>IF(N294&gt;0, RANK(N294,(N294:P294,Q294:AE294)),0)</f>
        <v>2</v>
      </c>
      <c r="E294" s="7">
        <f>IF(O294&gt;0,RANK(O294,(N294:P294,Q294:AE294)),0)</f>
        <v>1</v>
      </c>
      <c r="F294" s="7">
        <f>IF(P294&gt;0,RANK(P294,(N294:P294,Q294:AE294)),0)</f>
        <v>3</v>
      </c>
      <c r="G294" s="1">
        <f t="shared" si="65"/>
        <v>23723</v>
      </c>
      <c r="H294" s="2">
        <f t="shared" si="66"/>
        <v>0.26759387725175687</v>
      </c>
      <c r="I294" s="2"/>
      <c r="J294" s="2">
        <f t="shared" si="62"/>
        <v>0.3594689407013863</v>
      </c>
      <c r="K294" s="2">
        <f t="shared" si="62"/>
        <v>0.62706281795314311</v>
      </c>
      <c r="L294" s="2">
        <f t="shared" si="62"/>
        <v>5.6061272602168002E-3</v>
      </c>
      <c r="M294" s="2">
        <f t="shared" si="58"/>
        <v>7.8621140852538438E-3</v>
      </c>
      <c r="N294" s="1">
        <v>31868</v>
      </c>
      <c r="O294" s="1">
        <v>55591</v>
      </c>
      <c r="P294" s="1">
        <v>497</v>
      </c>
      <c r="Q294" s="1">
        <v>287</v>
      </c>
      <c r="R294" s="1">
        <v>233</v>
      </c>
      <c r="S294" s="1">
        <v>79</v>
      </c>
      <c r="T294" s="1">
        <v>6</v>
      </c>
      <c r="U294" s="1">
        <v>10</v>
      </c>
      <c r="V294" s="1">
        <v>2</v>
      </c>
      <c r="W294" s="1">
        <v>1</v>
      </c>
      <c r="AA294" s="1">
        <v>55</v>
      </c>
      <c r="AD294" s="1">
        <v>15</v>
      </c>
      <c r="AE294" s="1">
        <v>9</v>
      </c>
      <c r="AG294" s="7">
        <f>IF(Q294&gt;0,RANK(Q294,(N294:P294,Q294:AE294)),0)</f>
        <v>4</v>
      </c>
      <c r="AH294" s="7">
        <f>IF(R294&gt;0,RANK(R294,(N294:P294,Q294:AE294)),0)</f>
        <v>5</v>
      </c>
      <c r="AI294" s="7">
        <f>IF(T294&gt;0,RANK(T294,(N294:P294,Q294:AE294)),0)</f>
        <v>11</v>
      </c>
      <c r="AJ294" s="7">
        <f>IF(S294&gt;0,RANK(S294,(N294:P294,Q294:AE294)),0)</f>
        <v>6</v>
      </c>
      <c r="AK294" s="2">
        <f t="shared" si="63"/>
        <v>3.2373410939280116E-3</v>
      </c>
      <c r="AL294" s="2">
        <f t="shared" si="63"/>
        <v>2.6282246511680372E-3</v>
      </c>
      <c r="AM294" s="2">
        <f t="shared" si="60"/>
        <v>6.7679604751108254E-5</v>
      </c>
      <c r="AN294" s="2">
        <f t="shared" si="61"/>
        <v>8.91114795889592E-4</v>
      </c>
      <c r="AP294" t="s">
        <v>3364</v>
      </c>
      <c r="AQ294" t="s">
        <v>2826</v>
      </c>
      <c r="AR294">
        <v>0</v>
      </c>
      <c r="AT294" s="85" t="s">
        <v>3097</v>
      </c>
      <c r="AU294" s="84" t="s">
        <v>2759</v>
      </c>
      <c r="AV294" s="77" t="str">
        <f t="shared" si="64"/>
        <v>08123</v>
      </c>
      <c r="AX294" s="7" t="s">
        <v>186</v>
      </c>
      <c r="BG294" s="1"/>
      <c r="BH294" s="1">
        <v>1</v>
      </c>
    </row>
    <row r="295" spans="1:60" hidden="1" outlineLevel="1">
      <c r="A295" t="s">
        <v>5286</v>
      </c>
      <c r="B295" t="s">
        <v>2826</v>
      </c>
      <c r="C295" s="1">
        <f t="shared" si="56"/>
        <v>4559</v>
      </c>
      <c r="D295" s="7">
        <f>IF(N295&gt;0, RANK(N295,(N295:P295,Q295:AE295)),0)</f>
        <v>2</v>
      </c>
      <c r="E295" s="7">
        <f>IF(O295&gt;0,RANK(O295,(N295:P295,Q295:AE295)),0)</f>
        <v>1</v>
      </c>
      <c r="F295" s="7">
        <f>IF(P295&gt;0,RANK(P295,(N295:P295,Q295:AE295)),0)</f>
        <v>3</v>
      </c>
      <c r="G295" s="1">
        <f t="shared" si="65"/>
        <v>2392</v>
      </c>
      <c r="H295" s="2">
        <f t="shared" si="66"/>
        <v>0.52467646413687208</v>
      </c>
      <c r="I295" s="2"/>
      <c r="J295" s="2">
        <f t="shared" si="62"/>
        <v>0.23338451414783945</v>
      </c>
      <c r="K295" s="2">
        <f t="shared" si="62"/>
        <v>0.75806097828471153</v>
      </c>
      <c r="L295" s="2">
        <f t="shared" si="62"/>
        <v>3.7288879140162318E-3</v>
      </c>
      <c r="M295" s="2">
        <f t="shared" si="58"/>
        <v>4.8256196534327894E-3</v>
      </c>
      <c r="N295" s="1">
        <v>1064</v>
      </c>
      <c r="O295" s="1">
        <v>3456</v>
      </c>
      <c r="P295" s="1">
        <v>17</v>
      </c>
      <c r="Q295" s="1">
        <v>8</v>
      </c>
      <c r="R295" s="1">
        <v>4</v>
      </c>
      <c r="S295" s="1">
        <v>2</v>
      </c>
      <c r="T295" s="1">
        <v>0</v>
      </c>
      <c r="U295" s="1">
        <v>0</v>
      </c>
      <c r="V295" s="1">
        <v>0</v>
      </c>
      <c r="W295" s="1">
        <v>0</v>
      </c>
      <c r="AA295" s="1">
        <v>5</v>
      </c>
      <c r="AD295" s="1">
        <v>2</v>
      </c>
      <c r="AE295" s="1">
        <v>1</v>
      </c>
      <c r="AG295" s="7">
        <f>IF(Q295&gt;0,RANK(Q295,(N295:P295,Q295:AE295)),0)</f>
        <v>4</v>
      </c>
      <c r="AH295" s="7">
        <f>IF(R295&gt;0,RANK(R295,(N295:P295,Q295:AE295)),0)</f>
        <v>6</v>
      </c>
      <c r="AI295" s="7">
        <f>IF(T295&gt;0,RANK(T295,(N295:P295,Q295:AE295)),0)</f>
        <v>0</v>
      </c>
      <c r="AJ295" s="7">
        <f>IF(S295&gt;0,RANK(S295,(N295:P295,Q295:AE295)),0)</f>
        <v>7</v>
      </c>
      <c r="AK295" s="2">
        <f t="shared" si="63"/>
        <v>1.754770783066462E-3</v>
      </c>
      <c r="AL295" s="2">
        <f t="shared" si="63"/>
        <v>8.7738539153323102E-4</v>
      </c>
      <c r="AM295" s="2">
        <f t="shared" si="60"/>
        <v>0</v>
      </c>
      <c r="AN295" s="2">
        <f t="shared" si="61"/>
        <v>4.3869269576661551E-4</v>
      </c>
      <c r="AP295" t="s">
        <v>5286</v>
      </c>
      <c r="AQ295" t="s">
        <v>2826</v>
      </c>
      <c r="AR295">
        <v>4</v>
      </c>
      <c r="AT295" s="85" t="s">
        <v>3097</v>
      </c>
      <c r="AU295" s="84" t="s">
        <v>2760</v>
      </c>
      <c r="AV295" s="77" t="str">
        <f t="shared" si="64"/>
        <v>08125</v>
      </c>
      <c r="AX295" s="7" t="s">
        <v>186</v>
      </c>
      <c r="BG295" s="1"/>
      <c r="BH295" s="1">
        <v>0</v>
      </c>
    </row>
    <row r="296" spans="1:60" collapsed="1">
      <c r="A296" t="s">
        <v>3124</v>
      </c>
      <c r="B296" t="s">
        <v>3839</v>
      </c>
      <c r="C296" s="1">
        <f>SUM(N296:AE296)</f>
        <v>2130325</v>
      </c>
      <c r="D296" s="7">
        <f>IF(N296&gt;0, RANK(N296,(N296:P296,Q296:AE296)),0)</f>
        <v>2</v>
      </c>
      <c r="E296" s="7">
        <f>IF(O296&gt;0,RANK(O296,(N296:P296,Q296:AE296)),0)</f>
        <v>1</v>
      </c>
      <c r="F296" s="7">
        <f>IF(P296&gt;0,RANK(P296,(N296:P296,Q296:AE296)),0)</f>
        <v>3</v>
      </c>
      <c r="G296" s="1">
        <f t="shared" si="65"/>
        <v>99531</v>
      </c>
      <c r="H296" s="2">
        <f t="shared" si="66"/>
        <v>4.672104021686832E-2</v>
      </c>
      <c r="I296" s="2"/>
      <c r="J296" s="2">
        <f t="shared" si="62"/>
        <v>0.47022167979064228</v>
      </c>
      <c r="K296" s="2">
        <f t="shared" si="62"/>
        <v>0.51694272000751063</v>
      </c>
      <c r="L296" s="2">
        <f t="shared" si="62"/>
        <v>5.9699811061692462E-3</v>
      </c>
      <c r="M296" s="2">
        <f>IF(C296=0,"-",(1-J296-K296-L296))</f>
        <v>6.8656190956779065E-3</v>
      </c>
      <c r="N296" s="1">
        <f>SUM(N232:N295)</f>
        <v>1001725</v>
      </c>
      <c r="O296" s="1">
        <f t="shared" ref="O296:T296" si="67">SUM(O232:O295)</f>
        <v>1101256</v>
      </c>
      <c r="P296" s="1">
        <f t="shared" si="67"/>
        <v>12718</v>
      </c>
      <c r="Q296" s="1">
        <f t="shared" si="67"/>
        <v>7665</v>
      </c>
      <c r="R296" s="1">
        <f t="shared" si="67"/>
        <v>2562</v>
      </c>
      <c r="S296" s="1">
        <f>SUM(S232:S295)</f>
        <v>1591</v>
      </c>
      <c r="T296" s="1">
        <f t="shared" si="67"/>
        <v>241</v>
      </c>
      <c r="U296" s="1">
        <f>SUM(U232:U295)</f>
        <v>216</v>
      </c>
      <c r="V296" s="1">
        <f>SUM(V232:V295)</f>
        <v>329</v>
      </c>
      <c r="W296" s="1">
        <f>SUM(W232:W295)</f>
        <v>700</v>
      </c>
      <c r="AA296" s="1">
        <f>SUM(AA232:AA295)</f>
        <v>804</v>
      </c>
      <c r="AD296" s="1">
        <f>SUM(AD232:AD295)</f>
        <v>378</v>
      </c>
      <c r="AE296" s="1">
        <f>SUM(AE232:AE295)</f>
        <v>140</v>
      </c>
      <c r="AG296" s="7">
        <f>IF(Q296&gt;0,RANK(Q296,(N296:P296,Q296:AE296)),0)</f>
        <v>4</v>
      </c>
      <c r="AH296" s="7">
        <f>IF(R296&gt;0,RANK(R296,(N296:P296,Q296:AE296)),0)</f>
        <v>5</v>
      </c>
      <c r="AI296" s="7">
        <f>IF(T296&gt;0,RANK(T296,(N296:P296,Q296:AE296)),0)</f>
        <v>11</v>
      </c>
      <c r="AJ296" s="7">
        <f>IF(S296&gt;0,RANK(S296,(N296:P296,Q296:AE296)),0)</f>
        <v>6</v>
      </c>
      <c r="AK296" s="2">
        <f t="shared" si="63"/>
        <v>3.5980425521927404E-3</v>
      </c>
      <c r="AL296" s="2">
        <f t="shared" si="63"/>
        <v>1.2026334010068885E-3</v>
      </c>
      <c r="AM296" s="2">
        <f>IF($C296=0,"-",T296/$C296)</f>
        <v>1.1312827854904768E-4</v>
      </c>
      <c r="AN296" s="2">
        <f>IF($C296=0,"-",S296/$C296)</f>
        <v>7.4683440320138942E-4</v>
      </c>
      <c r="AP296" t="s">
        <v>3124</v>
      </c>
      <c r="AQ296" t="s">
        <v>3839</v>
      </c>
      <c r="AT296" s="85" t="s">
        <v>3097</v>
      </c>
      <c r="AU296" s="116"/>
      <c r="AV296" s="77" t="str">
        <f t="shared" si="64"/>
        <v>08</v>
      </c>
      <c r="AX296" s="7" t="s">
        <v>2301</v>
      </c>
      <c r="BG296" s="1"/>
      <c r="BH296" s="1">
        <f>SUM(BH232:BH295)</f>
        <v>700</v>
      </c>
    </row>
    <row r="297" spans="1:60">
      <c r="C297" s="1"/>
      <c r="E297" s="7"/>
      <c r="F297" s="7"/>
      <c r="I297" s="2"/>
      <c r="AG297" s="7"/>
      <c r="AH297" s="7"/>
      <c r="AI297" s="7"/>
      <c r="AJ297" s="7"/>
      <c r="AU297" s="116"/>
      <c r="BG297" s="1"/>
    </row>
    <row r="298" spans="1:60" hidden="1" outlineLevel="1">
      <c r="A298" t="s">
        <v>4066</v>
      </c>
      <c r="B298" t="s">
        <v>3032</v>
      </c>
      <c r="C298" s="1">
        <f t="shared" ref="C298:C306" si="68">SUM(N298:AE298)</f>
        <v>400967</v>
      </c>
      <c r="D298" s="7">
        <f>IF(N298&gt;0, RANK(N298,(N298:P298,Q298:AE298)),0)</f>
        <v>1</v>
      </c>
      <c r="E298" s="7">
        <f>IF(O298&gt;0,RANK(O298,(N298:P298,Q298:AE298)),0)</f>
        <v>2</v>
      </c>
      <c r="F298" s="7">
        <f>IF(P298&gt;0,RANK(P298,(N298:P298,Q298:AE298)),0)</f>
        <v>3</v>
      </c>
      <c r="G298" s="1">
        <f t="shared" si="65"/>
        <v>16297</v>
      </c>
      <c r="H298" s="2">
        <f t="shared" si="66"/>
        <v>4.0644242543650726E-2</v>
      </c>
      <c r="I298" s="2"/>
      <c r="J298" s="2">
        <f t="shared" ref="J298:L306" si="69">IF($C298=0,"-",N298/$C298)</f>
        <v>0.51351358091813037</v>
      </c>
      <c r="K298" s="2">
        <f t="shared" si="69"/>
        <v>0.4728693383744797</v>
      </c>
      <c r="L298" s="2">
        <f t="shared" si="69"/>
        <v>5.9431324772362812E-3</v>
      </c>
      <c r="M298" s="2">
        <f t="shared" ref="M298:M306" si="70">IF(C298=0,"-",(1-J298-K298-L298))</f>
        <v>7.6739482301536469E-3</v>
      </c>
      <c r="N298" s="1">
        <f>SUMIF(Town!$AH$3:$AH$171,$A298,Town!N$3:N$171)</f>
        <v>205902</v>
      </c>
      <c r="O298" s="1">
        <f>SUMIF(Town!$AH$3:$AH$171,$A298,Town!O$3:O$171)</f>
        <v>189605</v>
      </c>
      <c r="P298" s="1">
        <f>SUMIF(Town!$AH$3:$AH$171,$A298,Town!P$3:P$171)</f>
        <v>2383</v>
      </c>
      <c r="Q298" s="1">
        <f>SUMIF(Town!$AH$3:$AH$171,$A298,Town!Q$3:Q$171)</f>
        <v>822</v>
      </c>
      <c r="R298" s="1">
        <f>SUMIF(Town!$AH$3:$AH$171,$A298,Town!R$3:R$171)</f>
        <v>342</v>
      </c>
      <c r="S298" s="1">
        <f>SUMIF(Town!$AH$3:$AH$171,$A298,Town!S$3:S$171)</f>
        <v>1913</v>
      </c>
      <c r="T298" s="1">
        <f>SUMIF(Town!$AH$3:$AH$171,$A298,Town!T$3:T$171)</f>
        <v>0</v>
      </c>
      <c r="AG298" s="7">
        <f>IF(Q298&gt;0,RANK(Q298,(N298:P298,Q298:AE298)),0)</f>
        <v>5</v>
      </c>
      <c r="AH298" s="7">
        <f>IF(R298&gt;0,RANK(R298,(N298:P298,Q298:AE298)),0)</f>
        <v>6</v>
      </c>
      <c r="AI298" s="7">
        <f>IF(T298&gt;0,RANK(T298,(N298:P298,Q298:AE298)),0)</f>
        <v>0</v>
      </c>
      <c r="AJ298" s="7">
        <f>IF(S298&gt;0,RANK(S298,(N298:P298,Q298:AE298)),0)</f>
        <v>4</v>
      </c>
      <c r="AK298" s="2">
        <f t="shared" ref="AK298:AL306" si="71">IF($C298=0,"-",Q298/$C298)</f>
        <v>2.0500440185850705E-3</v>
      </c>
      <c r="AL298" s="2">
        <f t="shared" si="71"/>
        <v>8.5293802233101478E-4</v>
      </c>
      <c r="AM298" s="2">
        <f t="shared" ref="AM298:AM306" si="72">IF($C298=0,"-",T298/$C298)</f>
        <v>0</v>
      </c>
      <c r="AN298" s="2">
        <f t="shared" ref="AN298:AN306" si="73">IF($C298=0,"-",S298/$C298)</f>
        <v>4.7709661892375186E-3</v>
      </c>
      <c r="AP298" t="s">
        <v>4066</v>
      </c>
      <c r="AQ298" t="s">
        <v>3032</v>
      </c>
      <c r="AT298" s="85" t="s">
        <v>4714</v>
      </c>
      <c r="AU298" s="84" t="s">
        <v>3988</v>
      </c>
      <c r="AV298" s="77" t="str">
        <f t="shared" si="64"/>
        <v>09001</v>
      </c>
      <c r="AX298" s="7" t="s">
        <v>186</v>
      </c>
      <c r="BG298" s="1"/>
    </row>
    <row r="299" spans="1:60" hidden="1" outlineLevel="1">
      <c r="A299" t="s">
        <v>3648</v>
      </c>
      <c r="B299" t="s">
        <v>3032</v>
      </c>
      <c r="C299" s="1">
        <f t="shared" si="68"/>
        <v>391808</v>
      </c>
      <c r="D299" s="7">
        <f>IF(N299&gt;0, RANK(N299,(N299:P299,Q299:AE299)),0)</f>
        <v>1</v>
      </c>
      <c r="E299" s="7">
        <f>IF(O299&gt;0,RANK(O299,(N299:P299,Q299:AE299)),0)</f>
        <v>2</v>
      </c>
      <c r="F299" s="7">
        <f>IF(P299&gt;0,RANK(P299,(N299:P299,Q299:AE299)),0)</f>
        <v>3</v>
      </c>
      <c r="G299" s="1">
        <f t="shared" si="65"/>
        <v>74983</v>
      </c>
      <c r="H299" s="2">
        <f t="shared" si="66"/>
        <v>0.19137689888925188</v>
      </c>
      <c r="I299" s="2"/>
      <c r="J299" s="2">
        <f t="shared" si="69"/>
        <v>0.58677209245344664</v>
      </c>
      <c r="K299" s="2">
        <f t="shared" si="69"/>
        <v>0.39539519356419472</v>
      </c>
      <c r="L299" s="2">
        <f t="shared" si="69"/>
        <v>7.6695728520091476E-3</v>
      </c>
      <c r="M299" s="2">
        <f t="shared" si="70"/>
        <v>1.0163141130349492E-2</v>
      </c>
      <c r="N299" s="1">
        <f>SUMIF(Town!$AH$3:$AH$171,$A299,Town!N$3:N$171)</f>
        <v>229902</v>
      </c>
      <c r="O299" s="1">
        <f>SUMIF(Town!$AH$3:$AH$171,$A299,Town!O$3:O$171)</f>
        <v>154919</v>
      </c>
      <c r="P299" s="1">
        <f>SUMIF(Town!$AH$3:$AH$171,$A299,Town!P$3:P$171)</f>
        <v>3005</v>
      </c>
      <c r="Q299" s="1">
        <f>SUMIF(Town!$AH$3:$AH$171,$A299,Town!Q$3:Q$171)</f>
        <v>784</v>
      </c>
      <c r="R299" s="1">
        <f>SUMIF(Town!$AH$3:$AH$171,$A299,Town!R$3:R$171)</f>
        <v>399</v>
      </c>
      <c r="S299" s="1">
        <f>SUMIF(Town!$AH$3:$AH$171,$A299,Town!S$3:S$171)</f>
        <v>2794</v>
      </c>
      <c r="T299" s="1">
        <f>SUMIF(Town!$AH$3:$AH$171,$A299,Town!T$3:T$171)</f>
        <v>5</v>
      </c>
      <c r="AG299" s="7">
        <f>IF(Q299&gt;0,RANK(Q299,(N299:P299,Q299:AE299)),0)</f>
        <v>5</v>
      </c>
      <c r="AH299" s="7">
        <f>IF(R299&gt;0,RANK(R299,(N299:P299,Q299:AE299)),0)</f>
        <v>6</v>
      </c>
      <c r="AI299" s="7">
        <f>IF(T299&gt;0,RANK(T299,(N299:P299,Q299:AE299)),0)</f>
        <v>7</v>
      </c>
      <c r="AJ299" s="7">
        <f>IF(S299&gt;0,RANK(S299,(N299:P299,Q299:AE299)),0)</f>
        <v>4</v>
      </c>
      <c r="AK299" s="2">
        <f t="shared" si="71"/>
        <v>2.0009800718719371E-3</v>
      </c>
      <c r="AL299" s="2">
        <f t="shared" si="71"/>
        <v>1.0183559294348252E-3</v>
      </c>
      <c r="AM299" s="2">
        <f t="shared" si="72"/>
        <v>1.2761352499183273E-5</v>
      </c>
      <c r="AN299" s="2">
        <f t="shared" si="73"/>
        <v>7.1310437765436134E-3</v>
      </c>
      <c r="AP299" t="s">
        <v>3648</v>
      </c>
      <c r="AQ299" t="s">
        <v>3032</v>
      </c>
      <c r="AT299" s="85" t="s">
        <v>4714</v>
      </c>
      <c r="AU299" s="84" t="s">
        <v>3989</v>
      </c>
      <c r="AV299" s="77" t="str">
        <f t="shared" si="64"/>
        <v>09003</v>
      </c>
      <c r="AX299" s="7" t="s">
        <v>186</v>
      </c>
      <c r="BG299" s="1"/>
    </row>
    <row r="300" spans="1:60" hidden="1" outlineLevel="1">
      <c r="A300" t="s">
        <v>3281</v>
      </c>
      <c r="B300" t="s">
        <v>3032</v>
      </c>
      <c r="C300" s="1">
        <f t="shared" si="68"/>
        <v>96668</v>
      </c>
      <c r="D300" s="7">
        <f>IF(N300&gt;0, RANK(N300,(N300:P300,Q300:AE300)),0)</f>
        <v>2</v>
      </c>
      <c r="E300" s="7">
        <f>IF(O300&gt;0,RANK(O300,(N300:P300,Q300:AE300)),0)</f>
        <v>1</v>
      </c>
      <c r="F300" s="7">
        <f>IF(P300&gt;0,RANK(P300,(N300:P300,Q300:AE300)),0)</f>
        <v>3</v>
      </c>
      <c r="G300" s="1">
        <f t="shared" si="65"/>
        <v>5513</v>
      </c>
      <c r="H300" s="2">
        <f t="shared" si="66"/>
        <v>5.7030247858650227E-2</v>
      </c>
      <c r="I300" s="2"/>
      <c r="J300" s="2">
        <f t="shared" si="69"/>
        <v>0.46185914677038936</v>
      </c>
      <c r="K300" s="2">
        <f t="shared" si="69"/>
        <v>0.5188893946290396</v>
      </c>
      <c r="L300" s="2">
        <f t="shared" si="69"/>
        <v>1.0903297885546406E-2</v>
      </c>
      <c r="M300" s="2">
        <f t="shared" si="70"/>
        <v>8.3481607150245746E-3</v>
      </c>
      <c r="N300" s="1">
        <f>SUMIF(Town!$AH$3:$AH$171,$A300,Town!N$3:N$171)</f>
        <v>44647</v>
      </c>
      <c r="O300" s="1">
        <f>SUMIF(Town!$AH$3:$AH$171,$A300,Town!O$3:O$171)</f>
        <v>50160</v>
      </c>
      <c r="P300" s="1">
        <f>SUMIF(Town!$AH$3:$AH$171,$A300,Town!P$3:P$171)</f>
        <v>1054</v>
      </c>
      <c r="Q300" s="1">
        <f>SUMIF(Town!$AH$3:$AH$171,$A300,Town!Q$3:Q$171)</f>
        <v>237</v>
      </c>
      <c r="R300" s="1">
        <f>SUMIF(Town!$AH$3:$AH$171,$A300,Town!R$3:R$171)</f>
        <v>105</v>
      </c>
      <c r="S300" s="1">
        <f>SUMIF(Town!$AH$3:$AH$171,$A300,Town!S$3:S$171)</f>
        <v>465</v>
      </c>
      <c r="T300" s="1">
        <f>SUMIF(Town!$AH$3:$AH$171,$A300,Town!T$3:T$171)</f>
        <v>0</v>
      </c>
      <c r="AG300" s="7">
        <f>IF(Q300&gt;0,RANK(Q300,(N300:P300,Q300:AE300)),0)</f>
        <v>5</v>
      </c>
      <c r="AH300" s="7">
        <f>IF(R300&gt;0,RANK(R300,(N300:P300,Q300:AE300)),0)</f>
        <v>6</v>
      </c>
      <c r="AI300" s="7">
        <f>IF(T300&gt;0,RANK(T300,(N300:P300,Q300:AE300)),0)</f>
        <v>0</v>
      </c>
      <c r="AJ300" s="7">
        <f>IF(S300&gt;0,RANK(S300,(N300:P300,Q300:AE300)),0)</f>
        <v>4</v>
      </c>
      <c r="AK300" s="2">
        <f t="shared" si="71"/>
        <v>2.4516903215128067E-3</v>
      </c>
      <c r="AL300" s="2">
        <f t="shared" si="71"/>
        <v>1.0861919145942814E-3</v>
      </c>
      <c r="AM300" s="2">
        <f t="shared" si="72"/>
        <v>0</v>
      </c>
      <c r="AN300" s="2">
        <f t="shared" si="73"/>
        <v>4.8102784789175318E-3</v>
      </c>
      <c r="AP300" t="s">
        <v>3281</v>
      </c>
      <c r="AQ300" t="s">
        <v>3032</v>
      </c>
      <c r="AT300" s="85" t="s">
        <v>4714</v>
      </c>
      <c r="AU300" s="84" t="s">
        <v>3632</v>
      </c>
      <c r="AV300" s="77" t="str">
        <f t="shared" si="64"/>
        <v>09005</v>
      </c>
      <c r="AX300" s="7" t="s">
        <v>186</v>
      </c>
      <c r="BG300" s="1"/>
    </row>
    <row r="301" spans="1:60" hidden="1" outlineLevel="1">
      <c r="A301" t="s">
        <v>4409</v>
      </c>
      <c r="B301" t="s">
        <v>3032</v>
      </c>
      <c r="C301" s="1">
        <f t="shared" si="68"/>
        <v>83984</v>
      </c>
      <c r="D301" s="7">
        <f>IF(N301&gt;0, RANK(N301,(N301:P301,Q301:AE301)),0)</f>
        <v>1</v>
      </c>
      <c r="E301" s="7">
        <f>IF(O301&gt;0,RANK(O301,(N301:P301,Q301:AE301)),0)</f>
        <v>2</v>
      </c>
      <c r="F301" s="7">
        <f>IF(P301&gt;0,RANK(P301,(N301:P301,Q301:AE301)),0)</f>
        <v>3</v>
      </c>
      <c r="G301" s="1">
        <f t="shared" si="65"/>
        <v>12040</v>
      </c>
      <c r="H301" s="2">
        <f t="shared" si="66"/>
        <v>0.14336064012192798</v>
      </c>
      <c r="I301" s="2"/>
      <c r="J301" s="2">
        <f t="shared" si="69"/>
        <v>0.56310725852543342</v>
      </c>
      <c r="K301" s="2">
        <f t="shared" si="69"/>
        <v>0.41974661840350541</v>
      </c>
      <c r="L301" s="2">
        <f t="shared" si="69"/>
        <v>8.846923223471137E-3</v>
      </c>
      <c r="M301" s="2">
        <f t="shared" si="70"/>
        <v>8.299199847590033E-3</v>
      </c>
      <c r="N301" s="1">
        <f>SUMIF(Town!$AH$3:$AH$171,$A301,Town!N$3:N$171)</f>
        <v>47292</v>
      </c>
      <c r="O301" s="1">
        <f>SUMIF(Town!$AH$3:$AH$171,$A301,Town!O$3:O$171)</f>
        <v>35252</v>
      </c>
      <c r="P301" s="1">
        <f>SUMIF(Town!$AH$3:$AH$171,$A301,Town!P$3:P$171)</f>
        <v>743</v>
      </c>
      <c r="Q301" s="1">
        <f>SUMIF(Town!$AH$3:$AH$171,$A301,Town!Q$3:Q$171)</f>
        <v>215</v>
      </c>
      <c r="R301" s="1">
        <f>SUMIF(Town!$AH$3:$AH$171,$A301,Town!R$3:R$171)</f>
        <v>57</v>
      </c>
      <c r="S301" s="1">
        <f>SUMIF(Town!$AH$3:$AH$171,$A301,Town!S$3:S$171)</f>
        <v>425</v>
      </c>
      <c r="T301" s="1">
        <f>SUMIF(Town!$AH$3:$AH$171,$A301,Town!T$3:T$171)</f>
        <v>0</v>
      </c>
      <c r="AG301" s="7">
        <f>IF(Q301&gt;0,RANK(Q301,(N301:P301,Q301:AE301)),0)</f>
        <v>5</v>
      </c>
      <c r="AH301" s="7">
        <f>IF(R301&gt;0,RANK(R301,(N301:P301,Q301:AE301)),0)</f>
        <v>6</v>
      </c>
      <c r="AI301" s="7">
        <f>IF(T301&gt;0,RANK(T301,(N301:P301,Q301:AE301)),0)</f>
        <v>0</v>
      </c>
      <c r="AJ301" s="7">
        <f>IF(S301&gt;0,RANK(S301,(N301:P301,Q301:AE301)),0)</f>
        <v>4</v>
      </c>
      <c r="AK301" s="2">
        <f t="shared" si="71"/>
        <v>2.5600114307487141E-3</v>
      </c>
      <c r="AL301" s="2">
        <f t="shared" si="71"/>
        <v>6.7870070489617069E-4</v>
      </c>
      <c r="AM301" s="2">
        <f t="shared" si="72"/>
        <v>0</v>
      </c>
      <c r="AN301" s="2">
        <f t="shared" si="73"/>
        <v>5.060487711945132E-3</v>
      </c>
      <c r="AP301" t="s">
        <v>4409</v>
      </c>
      <c r="AQ301" t="s">
        <v>3032</v>
      </c>
      <c r="AT301" s="85" t="s">
        <v>4714</v>
      </c>
      <c r="AU301" s="84" t="s">
        <v>2597</v>
      </c>
      <c r="AV301" s="77" t="str">
        <f t="shared" si="64"/>
        <v>09007</v>
      </c>
      <c r="AX301" s="7" t="s">
        <v>186</v>
      </c>
      <c r="BG301" s="1"/>
    </row>
    <row r="302" spans="1:60" hidden="1" outlineLevel="1">
      <c r="A302" t="s">
        <v>2452</v>
      </c>
      <c r="B302" t="s">
        <v>3032</v>
      </c>
      <c r="C302" s="1">
        <f t="shared" si="68"/>
        <v>366392</v>
      </c>
      <c r="D302" s="7">
        <f>IF(N302&gt;0, RANK(N302,(N302:P302,Q302:AE302)),0)</f>
        <v>1</v>
      </c>
      <c r="E302" s="7">
        <f>IF(O302&gt;0,RANK(O302,(N302:P302,Q302:AE302)),0)</f>
        <v>2</v>
      </c>
      <c r="F302" s="7">
        <f>IF(P302&gt;0,RANK(P302,(N302:P302,Q302:AE302)),0)</f>
        <v>3</v>
      </c>
      <c r="G302" s="1">
        <f t="shared" si="65"/>
        <v>38670</v>
      </c>
      <c r="H302" s="2">
        <f t="shared" si="66"/>
        <v>0.1055426974388087</v>
      </c>
      <c r="I302" s="2"/>
      <c r="J302" s="2">
        <f t="shared" si="69"/>
        <v>0.54329788860018779</v>
      </c>
      <c r="K302" s="2">
        <f t="shared" si="69"/>
        <v>0.43775519116137906</v>
      </c>
      <c r="L302" s="2">
        <f t="shared" si="69"/>
        <v>8.6683115351863585E-3</v>
      </c>
      <c r="M302" s="2">
        <f t="shared" si="70"/>
        <v>1.0278608703246782E-2</v>
      </c>
      <c r="N302" s="1">
        <f>SUMIF(Town!$AH$3:$AH$171,$A302,Town!N$3:N$171)</f>
        <v>199060</v>
      </c>
      <c r="O302" s="1">
        <f>SUMIF(Town!$AH$3:$AH$171,$A302,Town!O$3:O$171)</f>
        <v>160390</v>
      </c>
      <c r="P302" s="1">
        <f>SUMIF(Town!$AH$3:$AH$171,$A302,Town!P$3:P$171)</f>
        <v>3176</v>
      </c>
      <c r="Q302" s="1">
        <f>SUMIF(Town!$AH$3:$AH$171,$A302,Town!Q$3:Q$171)</f>
        <v>691</v>
      </c>
      <c r="R302" s="1">
        <f>SUMIF(Town!$AH$3:$AH$171,$A302,Town!R$3:R$171)</f>
        <v>385</v>
      </c>
      <c r="S302" s="1">
        <f>SUMIF(Town!$AH$3:$AH$171,$A302,Town!S$3:S$171)</f>
        <v>2689</v>
      </c>
      <c r="T302" s="1">
        <f>SUMIF(Town!$AH$3:$AH$171,$A302,Town!T$3:T$171)</f>
        <v>1</v>
      </c>
      <c r="AG302" s="7">
        <f>IF(Q302&gt;0,RANK(Q302,(N302:P302,Q302:AE302)),0)</f>
        <v>5</v>
      </c>
      <c r="AH302" s="7">
        <f>IF(R302&gt;0,RANK(R302,(N302:P302,Q302:AE302)),0)</f>
        <v>6</v>
      </c>
      <c r="AI302" s="7">
        <f>IF(T302&gt;0,RANK(T302,(N302:P302,Q302:AE302)),0)</f>
        <v>7</v>
      </c>
      <c r="AJ302" s="7">
        <f>IF(S302&gt;0,RANK(S302,(N302:P302,Q302:AE302)),0)</f>
        <v>4</v>
      </c>
      <c r="AK302" s="2">
        <f t="shared" si="71"/>
        <v>1.8859582086945129E-3</v>
      </c>
      <c r="AL302" s="2">
        <f t="shared" si="71"/>
        <v>1.0507871350902858E-3</v>
      </c>
      <c r="AM302" s="2">
        <f t="shared" si="72"/>
        <v>2.7293172340007423E-6</v>
      </c>
      <c r="AN302" s="2">
        <f t="shared" si="73"/>
        <v>7.339134042227996E-3</v>
      </c>
      <c r="AP302" t="s">
        <v>2452</v>
      </c>
      <c r="AQ302" t="s">
        <v>3032</v>
      </c>
      <c r="AT302" s="85" t="s">
        <v>4714</v>
      </c>
      <c r="AU302" s="84" t="s">
        <v>3218</v>
      </c>
      <c r="AV302" s="77" t="str">
        <f t="shared" si="64"/>
        <v>09009</v>
      </c>
      <c r="AX302" s="7" t="s">
        <v>186</v>
      </c>
      <c r="BG302" s="1"/>
    </row>
    <row r="303" spans="1:60" hidden="1" outlineLevel="1">
      <c r="A303" t="s">
        <v>2804</v>
      </c>
      <c r="B303" t="s">
        <v>3032</v>
      </c>
      <c r="C303" s="1">
        <f t="shared" si="68"/>
        <v>118360</v>
      </c>
      <c r="D303" s="7">
        <f>IF(N303&gt;0, RANK(N303,(N303:P303,Q303:AE303)),0)</f>
        <v>1</v>
      </c>
      <c r="E303" s="7">
        <f>IF(O303&gt;0,RANK(O303,(N303:P303,Q303:AE303)),0)</f>
        <v>2</v>
      </c>
      <c r="F303" s="7">
        <f>IF(P303&gt;0,RANK(P303,(N303:P303,Q303:AE303)),0)</f>
        <v>3</v>
      </c>
      <c r="G303" s="1">
        <f t="shared" si="65"/>
        <v>16131</v>
      </c>
      <c r="H303" s="2">
        <f t="shared" si="66"/>
        <v>0.13628759716120312</v>
      </c>
      <c r="I303" s="2"/>
      <c r="J303" s="2">
        <f t="shared" si="69"/>
        <v>0.55814464346062864</v>
      </c>
      <c r="K303" s="2">
        <f t="shared" si="69"/>
        <v>0.4218570462994255</v>
      </c>
      <c r="L303" s="2">
        <f t="shared" si="69"/>
        <v>1.0223048327137546E-2</v>
      </c>
      <c r="M303" s="2">
        <f t="shared" si="70"/>
        <v>9.7752619128083137E-3</v>
      </c>
      <c r="N303" s="1">
        <f>SUMIF(Town!$AH$3:$AH$171,$A303,Town!N$3:N$171)</f>
        <v>66062</v>
      </c>
      <c r="O303" s="1">
        <f>SUMIF(Town!$AH$3:$AH$171,$A303,Town!O$3:O$171)</f>
        <v>49931</v>
      </c>
      <c r="P303" s="1">
        <f>SUMIF(Town!$AH$3:$AH$171,$A303,Town!P$3:P$171)</f>
        <v>1210</v>
      </c>
      <c r="Q303" s="1">
        <f>SUMIF(Town!$AH$3:$AH$171,$A303,Town!Q$3:Q$171)</f>
        <v>340</v>
      </c>
      <c r="R303" s="1">
        <f>SUMIF(Town!$AH$3:$AH$171,$A303,Town!R$3:R$171)</f>
        <v>141</v>
      </c>
      <c r="S303" s="1">
        <f>SUMIF(Town!$AH$3:$AH$171,$A303,Town!S$3:S$171)</f>
        <v>670</v>
      </c>
      <c r="T303" s="1">
        <f>SUMIF(Town!$AH$3:$AH$171,$A303,Town!T$3:T$171)</f>
        <v>6</v>
      </c>
      <c r="AG303" s="7">
        <f>IF(Q303&gt;0,RANK(Q303,(N303:P303,Q303:AE303)),0)</f>
        <v>5</v>
      </c>
      <c r="AH303" s="7">
        <f>IF(R303&gt;0,RANK(R303,(N303:P303,Q303:AE303)),0)</f>
        <v>6</v>
      </c>
      <c r="AI303" s="7">
        <f>IF(T303&gt;0,RANK(T303,(N303:P303,Q303:AE303)),0)</f>
        <v>7</v>
      </c>
      <c r="AJ303" s="7">
        <f>IF(S303&gt;0,RANK(S303,(N303:P303,Q303:AE303)),0)</f>
        <v>4</v>
      </c>
      <c r="AK303" s="2">
        <f t="shared" si="71"/>
        <v>2.8725920919229469E-3</v>
      </c>
      <c r="AL303" s="2">
        <f t="shared" si="71"/>
        <v>1.1912808381209867E-3</v>
      </c>
      <c r="AM303" s="2">
        <f t="shared" si="72"/>
        <v>5.0692801622169653E-5</v>
      </c>
      <c r="AN303" s="2">
        <f t="shared" si="73"/>
        <v>5.660696181142278E-3</v>
      </c>
      <c r="AP303" t="s">
        <v>2804</v>
      </c>
      <c r="AQ303" t="s">
        <v>3032</v>
      </c>
      <c r="AR303">
        <v>2</v>
      </c>
      <c r="AT303" s="85" t="s">
        <v>4714</v>
      </c>
      <c r="AU303" s="84" t="s">
        <v>3234</v>
      </c>
      <c r="AV303" s="77" t="str">
        <f t="shared" si="64"/>
        <v>09011</v>
      </c>
      <c r="AX303" s="7" t="s">
        <v>186</v>
      </c>
      <c r="BG303" s="1"/>
    </row>
    <row r="304" spans="1:60" hidden="1" outlineLevel="1">
      <c r="A304" t="s">
        <v>2805</v>
      </c>
      <c r="B304" t="s">
        <v>3032</v>
      </c>
      <c r="C304" s="1">
        <f t="shared" si="68"/>
        <v>71729</v>
      </c>
      <c r="D304" s="7">
        <f>IF(N304&gt;0, RANK(N304,(N304:P304,Q304:AE304)),0)</f>
        <v>1</v>
      </c>
      <c r="E304" s="7">
        <f>IF(O304&gt;0,RANK(O304,(N304:P304,Q304:AE304)),0)</f>
        <v>2</v>
      </c>
      <c r="F304" s="7">
        <f>IF(P304&gt;0,RANK(P304,(N304:P304,Q304:AE304)),0)</f>
        <v>3</v>
      </c>
      <c r="G304" s="1">
        <f t="shared" si="65"/>
        <v>7901</v>
      </c>
      <c r="H304" s="2">
        <f t="shared" si="66"/>
        <v>0.11015070613001715</v>
      </c>
      <c r="I304" s="2"/>
      <c r="J304" s="2">
        <f t="shared" si="69"/>
        <v>0.54574858146635252</v>
      </c>
      <c r="K304" s="2">
        <f t="shared" si="69"/>
        <v>0.43559787533633537</v>
      </c>
      <c r="L304" s="2">
        <f t="shared" si="69"/>
        <v>1.090214557570857E-2</v>
      </c>
      <c r="M304" s="2">
        <f t="shared" si="70"/>
        <v>7.7513976216035362E-3</v>
      </c>
      <c r="N304" s="1">
        <f>SUMIF(Town!$AH$3:$AH$171,$A304,Town!N$3:N$171)</f>
        <v>39146</v>
      </c>
      <c r="O304" s="1">
        <f>SUMIF(Town!$AH$3:$AH$171,$A304,Town!O$3:O$171)</f>
        <v>31245</v>
      </c>
      <c r="P304" s="1">
        <f>SUMIF(Town!$AH$3:$AH$171,$A304,Town!P$3:P$171)</f>
        <v>782</v>
      </c>
      <c r="Q304" s="1">
        <f>SUMIF(Town!$AH$3:$AH$171,$A304,Town!Q$3:Q$171)</f>
        <v>164</v>
      </c>
      <c r="R304" s="1">
        <f>SUMIF(Town!$AH$3:$AH$171,$A304,Town!R$3:R$171)</f>
        <v>55</v>
      </c>
      <c r="S304" s="1">
        <f>SUMIF(Town!$AH$3:$AH$171,$A304,Town!S$3:S$171)</f>
        <v>337</v>
      </c>
      <c r="T304" s="1">
        <f>SUMIF(Town!$AH$3:$AH$171,$A304,Town!T$3:T$171)</f>
        <v>0</v>
      </c>
      <c r="AG304" s="7">
        <f>IF(Q304&gt;0,RANK(Q304,(N304:P304,Q304:AE304)),0)</f>
        <v>5</v>
      </c>
      <c r="AH304" s="7">
        <f>IF(R304&gt;0,RANK(R304,(N304:P304,Q304:AE304)),0)</f>
        <v>6</v>
      </c>
      <c r="AI304" s="7">
        <f>IF(T304&gt;0,RANK(T304,(N304:P304,Q304:AE304)),0)</f>
        <v>0</v>
      </c>
      <c r="AJ304" s="7">
        <f>IF(S304&gt;0,RANK(S304,(N304:P304,Q304:AE304)),0)</f>
        <v>4</v>
      </c>
      <c r="AK304" s="2">
        <f t="shared" si="71"/>
        <v>2.2863834711204672E-3</v>
      </c>
      <c r="AL304" s="2">
        <f t="shared" si="71"/>
        <v>7.6677494458308353E-4</v>
      </c>
      <c r="AM304" s="2">
        <f t="shared" si="72"/>
        <v>0</v>
      </c>
      <c r="AN304" s="2">
        <f t="shared" si="73"/>
        <v>4.6982392058999844E-3</v>
      </c>
      <c r="AP304" t="s">
        <v>2805</v>
      </c>
      <c r="AQ304" t="s">
        <v>3032</v>
      </c>
      <c r="AR304">
        <v>2</v>
      </c>
      <c r="AT304" s="85" t="s">
        <v>4714</v>
      </c>
      <c r="AU304" s="84" t="s">
        <v>3235</v>
      </c>
      <c r="AV304" s="77" t="str">
        <f t="shared" si="64"/>
        <v>09013</v>
      </c>
      <c r="AX304" s="7" t="s">
        <v>186</v>
      </c>
      <c r="BG304" s="1"/>
    </row>
    <row r="305" spans="1:59" hidden="1" outlineLevel="1">
      <c r="A305" t="s">
        <v>1550</v>
      </c>
      <c r="B305" t="s">
        <v>3032</v>
      </c>
      <c r="C305" s="1">
        <f t="shared" si="68"/>
        <v>48861</v>
      </c>
      <c r="D305" s="7">
        <f>IF(N305&gt;0, RANK(N305,(N305:P305,Q305:AE305)),0)</f>
        <v>1</v>
      </c>
      <c r="E305" s="7">
        <f>IF(O305&gt;0,RANK(O305,(N305:P305,Q305:AE305)),0)</f>
        <v>2</v>
      </c>
      <c r="F305" s="7">
        <f>IF(P305&gt;0,RANK(P305,(N305:P305,Q305:AE305)),0)</f>
        <v>3</v>
      </c>
      <c r="G305" s="1">
        <f t="shared" si="65"/>
        <v>3153</v>
      </c>
      <c r="H305" s="2">
        <f t="shared" si="66"/>
        <v>6.4529993246147235E-2</v>
      </c>
      <c r="I305" s="2"/>
      <c r="J305" s="2">
        <f t="shared" si="69"/>
        <v>0.52141789975645203</v>
      </c>
      <c r="K305" s="2">
        <f t="shared" si="69"/>
        <v>0.45688790651030475</v>
      </c>
      <c r="L305" s="2">
        <f t="shared" si="69"/>
        <v>1.2607191829884776E-2</v>
      </c>
      <c r="M305" s="2">
        <f t="shared" si="70"/>
        <v>9.0870019033584409E-3</v>
      </c>
      <c r="N305" s="1">
        <f>SUMIF(Town!$AH$3:$AH$171,$A305,Town!N$3:N$171)</f>
        <v>25477</v>
      </c>
      <c r="O305" s="1">
        <f>SUMIF(Town!$AH$3:$AH$171,$A305,Town!O$3:O$171)</f>
        <v>22324</v>
      </c>
      <c r="P305" s="1">
        <f>SUMIF(Town!$AH$3:$AH$171,$A305,Town!P$3:P$171)</f>
        <v>616</v>
      </c>
      <c r="Q305" s="1">
        <f>SUMIF(Town!$AH$3:$AH$171,$A305,Town!Q$3:Q$171)</f>
        <v>114</v>
      </c>
      <c r="R305" s="1">
        <f>SUMIF(Town!$AH$3:$AH$171,$A305,Town!R$3:R$171)</f>
        <v>59</v>
      </c>
      <c r="S305" s="1">
        <f>SUMIF(Town!$AH$3:$AH$171,$A305,Town!S$3:S$171)</f>
        <v>271</v>
      </c>
      <c r="T305" s="1">
        <f>SUMIF(Town!$AH$3:$AH$171,$A305,Town!T$3:T$171)</f>
        <v>0</v>
      </c>
      <c r="AG305" s="7">
        <f>IF(Q305&gt;0,RANK(Q305,(N305:P305,Q305:AE305)),0)</f>
        <v>5</v>
      </c>
      <c r="AH305" s="7">
        <f>IF(R305&gt;0,RANK(R305,(N305:P305,Q305:AE305)),0)</f>
        <v>6</v>
      </c>
      <c r="AI305" s="7">
        <f>IF(T305&gt;0,RANK(T305,(N305:P305,Q305:AE305)),0)</f>
        <v>0</v>
      </c>
      <c r="AJ305" s="7">
        <f>IF(S305&gt;0,RANK(S305,(N305:P305,Q305:AE305)),0)</f>
        <v>4</v>
      </c>
      <c r="AK305" s="2">
        <f t="shared" si="71"/>
        <v>2.3331491373488056E-3</v>
      </c>
      <c r="AL305" s="2">
        <f t="shared" si="71"/>
        <v>1.2075070096805223E-3</v>
      </c>
      <c r="AM305" s="2">
        <f t="shared" si="72"/>
        <v>0</v>
      </c>
      <c r="AN305" s="2">
        <f t="shared" si="73"/>
        <v>5.5463457563291784E-3</v>
      </c>
      <c r="AP305" t="s">
        <v>1550</v>
      </c>
      <c r="AQ305" t="s">
        <v>3032</v>
      </c>
      <c r="AR305">
        <v>2</v>
      </c>
      <c r="AT305" s="85" t="s">
        <v>4714</v>
      </c>
      <c r="AU305" s="84" t="s">
        <v>4670</v>
      </c>
      <c r="AV305" s="77" t="str">
        <f t="shared" si="64"/>
        <v>09015</v>
      </c>
      <c r="AX305" s="7" t="s">
        <v>186</v>
      </c>
      <c r="BG305" s="1"/>
    </row>
    <row r="306" spans="1:59" collapsed="1">
      <c r="A306" t="s">
        <v>3317</v>
      </c>
      <c r="B306" t="s">
        <v>3839</v>
      </c>
      <c r="C306" s="1">
        <f t="shared" si="68"/>
        <v>1578769</v>
      </c>
      <c r="D306" s="7">
        <f>IF(N306&gt;0, RANK(N306,(N306:P306,Q306:AE306)),0)</f>
        <v>1</v>
      </c>
      <c r="E306" s="7">
        <f>IF(O306&gt;0,RANK(O306,(N306:P306,Q306:AE306)),0)</f>
        <v>2</v>
      </c>
      <c r="F306" s="7">
        <f>IF(P306&gt;0,RANK(P306,(N306:P306,Q306:AE306)),0)</f>
        <v>3</v>
      </c>
      <c r="G306" s="1">
        <f t="shared" si="65"/>
        <v>163662</v>
      </c>
      <c r="H306" s="2">
        <f t="shared" si="66"/>
        <v>0.1036643106116221</v>
      </c>
      <c r="I306" s="2"/>
      <c r="J306" s="2">
        <f t="shared" si="69"/>
        <v>0.54313708971990204</v>
      </c>
      <c r="K306" s="2">
        <f t="shared" si="69"/>
        <v>0.43947277910827992</v>
      </c>
      <c r="L306" s="2">
        <f t="shared" si="69"/>
        <v>8.2146279791407099E-3</v>
      </c>
      <c r="M306" s="2">
        <f t="shared" si="70"/>
        <v>9.1755031926773253E-3</v>
      </c>
      <c r="N306" s="1">
        <f>SUM(N298:N305)</f>
        <v>857488</v>
      </c>
      <c r="O306" s="1">
        <f t="shared" ref="O306:T306" si="74">SUM(O298:O305)</f>
        <v>693826</v>
      </c>
      <c r="P306" s="1">
        <f t="shared" si="74"/>
        <v>12969</v>
      </c>
      <c r="Q306" s="1">
        <f t="shared" si="74"/>
        <v>3367</v>
      </c>
      <c r="R306" s="1">
        <f t="shared" si="74"/>
        <v>1543</v>
      </c>
      <c r="S306" s="1">
        <f>SUM(S298:S305)</f>
        <v>9564</v>
      </c>
      <c r="T306" s="1">
        <f t="shared" si="74"/>
        <v>12</v>
      </c>
      <c r="AG306" s="7">
        <f>IF(Q306&gt;0,RANK(Q306,(N306:P306,Q306:AE306)),0)</f>
        <v>5</v>
      </c>
      <c r="AH306" s="7">
        <f>IF(R306&gt;0,RANK(R306,(N306:P306,Q306:AE306)),0)</f>
        <v>6</v>
      </c>
      <c r="AI306" s="7">
        <f>IF(T306&gt;0,RANK(T306,(N306:P306,Q306:AE306)),0)</f>
        <v>7</v>
      </c>
      <c r="AJ306" s="7">
        <f>IF(S306&gt;0,RANK(S306,(N306:P306,Q306:AE306)),0)</f>
        <v>4</v>
      </c>
      <c r="AK306" s="2">
        <f t="shared" si="71"/>
        <v>2.1326742544349425E-3</v>
      </c>
      <c r="AL306" s="2">
        <f t="shared" si="71"/>
        <v>9.7734374059789625E-4</v>
      </c>
      <c r="AM306" s="2">
        <f t="shared" si="72"/>
        <v>7.6008586436647789E-6</v>
      </c>
      <c r="AN306" s="2">
        <f t="shared" si="73"/>
        <v>6.0578843390008295E-3</v>
      </c>
      <c r="AP306" t="s">
        <v>3317</v>
      </c>
      <c r="AQ306" t="s">
        <v>3839</v>
      </c>
      <c r="AT306" s="85" t="s">
        <v>4714</v>
      </c>
      <c r="AU306" s="116"/>
      <c r="AV306" s="77" t="str">
        <f t="shared" si="64"/>
        <v>09</v>
      </c>
      <c r="AX306" s="7" t="s">
        <v>2301</v>
      </c>
      <c r="BG306" s="1"/>
    </row>
    <row r="307" spans="1:59">
      <c r="C307" s="1"/>
      <c r="E307" s="7"/>
      <c r="F307" s="7"/>
      <c r="I307" s="2"/>
      <c r="AG307" s="7"/>
      <c r="AH307" s="7"/>
      <c r="AI307" s="7"/>
      <c r="AJ307" s="7"/>
      <c r="BG307" s="1"/>
    </row>
    <row r="308" spans="1:59" hidden="1" outlineLevel="1">
      <c r="A308" t="s">
        <v>2954</v>
      </c>
      <c r="B308" t="s">
        <v>2752</v>
      </c>
      <c r="C308" s="1">
        <f>SUM(N308:AE308)</f>
        <v>55991</v>
      </c>
      <c r="D308" s="7">
        <f>IF(N308&gt;0, RANK(N308,(N308:P308,Q308:AE308)),0)</f>
        <v>2</v>
      </c>
      <c r="E308" s="7">
        <f>IF(O308&gt;0,RANK(O308,(N308:P308,Q308:AE308)),0)</f>
        <v>1</v>
      </c>
      <c r="F308" s="7">
        <f>IF(P308&gt;0,RANK(P308,(N308:P308,Q308:AE308)),0)</f>
        <v>3</v>
      </c>
      <c r="G308" s="1">
        <f t="shared" si="65"/>
        <v>7703</v>
      </c>
      <c r="H308" s="2">
        <f t="shared" si="66"/>
        <v>0.13757568180600455</v>
      </c>
      <c r="I308" s="2"/>
      <c r="J308" s="2">
        <f t="shared" ref="J308:L311" si="75">IF($C308=0,"-",N308/$C308)</f>
        <v>0.42640781554178347</v>
      </c>
      <c r="K308" s="2">
        <f t="shared" si="75"/>
        <v>0.56398349734778808</v>
      </c>
      <c r="L308" s="2">
        <f t="shared" si="75"/>
        <v>6.4831847975567502E-3</v>
      </c>
      <c r="M308" s="2">
        <f>IF(C308=0,"-",(1-J308-K308-L308))</f>
        <v>3.1255023128717542E-3</v>
      </c>
      <c r="N308" s="1">
        <v>23875</v>
      </c>
      <c r="O308" s="1">
        <v>31578</v>
      </c>
      <c r="P308" s="1">
        <v>363</v>
      </c>
      <c r="Q308" s="1">
        <v>74</v>
      </c>
      <c r="R308" s="1">
        <v>49</v>
      </c>
      <c r="S308" s="1">
        <v>30</v>
      </c>
      <c r="U308" s="1">
        <v>11</v>
      </c>
      <c r="W308" s="1">
        <v>11</v>
      </c>
      <c r="AG308" s="7">
        <f>IF(Q308&gt;0,RANK(Q308,(N308:P308,Q308:AE308)),0)</f>
        <v>4</v>
      </c>
      <c r="AH308" s="7">
        <f>IF(R308&gt;0,RANK(R308,(N308:P308,Q308:AE308)),0)</f>
        <v>5</v>
      </c>
      <c r="AI308" s="7">
        <f>IF(T308&gt;0,RANK(T308,(N308:P308,Q308:AE308)),0)</f>
        <v>0</v>
      </c>
      <c r="AJ308" s="7">
        <f>IF(S308&gt;0,RANK(S308,(N308:P308,Q308:AE308)),0)</f>
        <v>6</v>
      </c>
      <c r="AK308" s="2">
        <f t="shared" ref="AK308:AL311" si="76">IF($C308=0,"-",Q308/$C308)</f>
        <v>1.3216409780143238E-3</v>
      </c>
      <c r="AL308" s="2">
        <f t="shared" si="76"/>
        <v>8.7514064760407925E-4</v>
      </c>
      <c r="AM308" s="2">
        <f>IF($C308=0,"-",T308/$C308)</f>
        <v>0</v>
      </c>
      <c r="AN308" s="2">
        <f>IF($C308=0,"-",S308/$C308)</f>
        <v>5.3580039649229344E-4</v>
      </c>
      <c r="AP308" t="s">
        <v>2954</v>
      </c>
      <c r="AQ308" t="s">
        <v>2752</v>
      </c>
      <c r="AR308">
        <v>1</v>
      </c>
      <c r="AT308" s="85" t="s">
        <v>4715</v>
      </c>
      <c r="AU308" s="84" t="s">
        <v>3988</v>
      </c>
      <c r="AV308" s="77" t="str">
        <f t="shared" si="64"/>
        <v>10001</v>
      </c>
      <c r="AX308" s="7" t="s">
        <v>186</v>
      </c>
      <c r="BG308" s="1"/>
    </row>
    <row r="309" spans="1:59" hidden="1" outlineLevel="1">
      <c r="A309" t="s">
        <v>1277</v>
      </c>
      <c r="B309" t="s">
        <v>2752</v>
      </c>
      <c r="C309" s="1">
        <f>SUM(N309:AE309)</f>
        <v>241527</v>
      </c>
      <c r="D309" s="7">
        <f>IF(N309&gt;0, RANK(N309,(N309:P309,Q309:AE309)),0)</f>
        <v>1</v>
      </c>
      <c r="E309" s="7">
        <f>IF(O309&gt;0,RANK(O309,(N309:P309,Q309:AE309)),0)</f>
        <v>2</v>
      </c>
      <c r="F309" s="7">
        <f>IF(P309&gt;0,RANK(P309,(N309:P309,Q309:AE309)),0)</f>
        <v>3</v>
      </c>
      <c r="G309" s="1">
        <f t="shared" si="65"/>
        <v>53100</v>
      </c>
      <c r="H309" s="2">
        <f t="shared" si="66"/>
        <v>0.21985119676061063</v>
      </c>
      <c r="I309" s="2"/>
      <c r="J309" s="2">
        <f t="shared" si="75"/>
        <v>0.60522840096552355</v>
      </c>
      <c r="K309" s="2">
        <f t="shared" si="75"/>
        <v>0.38537720420491289</v>
      </c>
      <c r="L309" s="2">
        <f t="shared" si="75"/>
        <v>5.5314726717923873E-3</v>
      </c>
      <c r="M309" s="2">
        <f>IF(C309=0,"-",(1-J309-K309-L309))</f>
        <v>3.8629221577711698E-3</v>
      </c>
      <c r="N309" s="1">
        <v>146179</v>
      </c>
      <c r="O309" s="1">
        <v>93079</v>
      </c>
      <c r="P309" s="1">
        <v>1336</v>
      </c>
      <c r="Q309" s="1">
        <v>435</v>
      </c>
      <c r="R309" s="1">
        <v>176</v>
      </c>
      <c r="S309" s="1">
        <v>184</v>
      </c>
      <c r="T309" s="1">
        <v>3</v>
      </c>
      <c r="U309" s="1">
        <v>72</v>
      </c>
      <c r="W309" s="1">
        <v>62</v>
      </c>
      <c r="Z309" s="1">
        <v>1</v>
      </c>
      <c r="AG309" s="7">
        <f>IF(Q309&gt;0,RANK(Q309,(N309:P309,Q309:AE309)),0)</f>
        <v>4</v>
      </c>
      <c r="AH309" s="7">
        <f>IF(R309&gt;0,RANK(R309,(N309:P309,Q309:AE309)),0)</f>
        <v>6</v>
      </c>
      <c r="AI309" s="7">
        <f>IF(T309&gt;0,RANK(T309,(N309:P309,Q309:AE309)),0)</f>
        <v>9</v>
      </c>
      <c r="AJ309" s="7">
        <f>IF(S309&gt;0,RANK(S309,(N309:P309,Q309:AE309)),0)</f>
        <v>5</v>
      </c>
      <c r="AK309" s="2">
        <f t="shared" si="76"/>
        <v>1.8010408774174315E-3</v>
      </c>
      <c r="AL309" s="2">
        <f t="shared" si="76"/>
        <v>7.2869699867923667E-4</v>
      </c>
      <c r="AM309" s="2">
        <f>IF($C309=0,"-",T309/$C309)</f>
        <v>1.242097156839608E-5</v>
      </c>
      <c r="AN309" s="2">
        <f>IF($C309=0,"-",S309/$C309)</f>
        <v>7.6181958952829289E-4</v>
      </c>
      <c r="AP309" t="s">
        <v>1277</v>
      </c>
      <c r="AQ309" t="s">
        <v>2752</v>
      </c>
      <c r="AR309">
        <v>1</v>
      </c>
      <c r="AT309" s="85" t="s">
        <v>4715</v>
      </c>
      <c r="AU309" s="84" t="s">
        <v>3989</v>
      </c>
      <c r="AV309" s="77" t="str">
        <f t="shared" si="64"/>
        <v>10003</v>
      </c>
      <c r="AX309" s="7" t="s">
        <v>186</v>
      </c>
      <c r="BG309" s="1"/>
    </row>
    <row r="310" spans="1:59" hidden="1" outlineLevel="1">
      <c r="A310" t="s">
        <v>4736</v>
      </c>
      <c r="B310" t="s">
        <v>2752</v>
      </c>
      <c r="C310" s="1">
        <f>SUM(N310:AE310)</f>
        <v>77752</v>
      </c>
      <c r="D310" s="7">
        <f>IF(N310&gt;0, RANK(N310,(N310:P310,Q310:AE310)),0)</f>
        <v>2</v>
      </c>
      <c r="E310" s="7">
        <f>IF(O310&gt;0,RANK(O310,(N310:P310,Q310:AE310)),0)</f>
        <v>1</v>
      </c>
      <c r="F310" s="7">
        <f>IF(P310&gt;0,RANK(P310,(N310:P310,Q310:AE310)),0)</f>
        <v>3</v>
      </c>
      <c r="G310" s="1">
        <f t="shared" si="65"/>
        <v>16905</v>
      </c>
      <c r="H310" s="2">
        <f t="shared" si="66"/>
        <v>0.21742205988270399</v>
      </c>
      <c r="I310" s="2"/>
      <c r="J310" s="2">
        <f t="shared" si="75"/>
        <v>0.38710258257022329</v>
      </c>
      <c r="K310" s="2">
        <f t="shared" si="75"/>
        <v>0.60452464245292725</v>
      </c>
      <c r="L310" s="2">
        <f t="shared" si="75"/>
        <v>5.8390780944541617E-3</v>
      </c>
      <c r="M310" s="2">
        <f>IF(C310=0,"-",(1-J310-K310-L310))</f>
        <v>2.5336968823953558E-3</v>
      </c>
      <c r="N310" s="1">
        <v>30098</v>
      </c>
      <c r="O310" s="1">
        <v>47003</v>
      </c>
      <c r="P310" s="1">
        <v>454</v>
      </c>
      <c r="Q310" s="1">
        <v>77</v>
      </c>
      <c r="R310" s="1">
        <v>64</v>
      </c>
      <c r="S310" s="1">
        <v>36</v>
      </c>
      <c r="U310" s="1">
        <v>17</v>
      </c>
      <c r="W310" s="1">
        <v>3</v>
      </c>
      <c r="AG310" s="7">
        <f>IF(Q310&gt;0,RANK(Q310,(N310:P310,Q310:AE310)),0)</f>
        <v>4</v>
      </c>
      <c r="AH310" s="7">
        <f>IF(R310&gt;0,RANK(R310,(N310:P310,Q310:AE310)),0)</f>
        <v>5</v>
      </c>
      <c r="AI310" s="7">
        <f>IF(T310&gt;0,RANK(T310,(N310:P310,Q310:AE310)),0)</f>
        <v>0</v>
      </c>
      <c r="AJ310" s="7">
        <f>IF(S310&gt;0,RANK(S310,(N310:P310,Q310:AE310)),0)</f>
        <v>6</v>
      </c>
      <c r="AK310" s="2">
        <f t="shared" si="76"/>
        <v>9.9032822306821685E-4</v>
      </c>
      <c r="AL310" s="2">
        <f t="shared" si="76"/>
        <v>8.2312995164111533E-4</v>
      </c>
      <c r="AM310" s="2">
        <f>IF($C310=0,"-",T310/$C310)</f>
        <v>0</v>
      </c>
      <c r="AN310" s="2">
        <f>IF($C310=0,"-",S310/$C310)</f>
        <v>4.6301059779812738E-4</v>
      </c>
      <c r="AP310" t="s">
        <v>4736</v>
      </c>
      <c r="AQ310" t="s">
        <v>2752</v>
      </c>
      <c r="AR310">
        <v>1</v>
      </c>
      <c r="AT310" s="85" t="s">
        <v>4715</v>
      </c>
      <c r="AU310" s="84" t="s">
        <v>3632</v>
      </c>
      <c r="AV310" s="77" t="str">
        <f t="shared" si="64"/>
        <v>10005</v>
      </c>
      <c r="AX310" s="7" t="s">
        <v>186</v>
      </c>
      <c r="BG310" s="1"/>
    </row>
    <row r="311" spans="1:59" collapsed="1">
      <c r="A311" t="s">
        <v>3078</v>
      </c>
      <c r="B311" t="s">
        <v>3839</v>
      </c>
      <c r="C311" s="1">
        <f>SUM(N311:AE311)</f>
        <v>375270</v>
      </c>
      <c r="D311" s="7">
        <f>IF(N311&gt;0, RANK(N311,(N311:P311,Q311:AE311)),0)</f>
        <v>1</v>
      </c>
      <c r="E311" s="7">
        <f>IF(O311&gt;0,RANK(O311,(N311:P311,Q311:AE311)),0)</f>
        <v>2</v>
      </c>
      <c r="F311" s="7">
        <f>IF(P311&gt;0,RANK(P311,(N311:P311,Q311:AE311)),0)</f>
        <v>3</v>
      </c>
      <c r="G311" s="1">
        <f t="shared" si="65"/>
        <v>28492</v>
      </c>
      <c r="H311" s="2">
        <f t="shared" si="66"/>
        <v>7.5924001385668988E-2</v>
      </c>
      <c r="I311" s="2"/>
      <c r="J311" s="2">
        <f t="shared" si="75"/>
        <v>0.53335465131771786</v>
      </c>
      <c r="K311" s="2">
        <f t="shared" si="75"/>
        <v>0.45743064993204891</v>
      </c>
      <c r="L311" s="2">
        <f t="shared" si="75"/>
        <v>5.737202547499134E-3</v>
      </c>
      <c r="M311" s="2">
        <f>IF(C311=0,"-",(1-J311-K311-L311))</f>
        <v>3.4774962027340961E-3</v>
      </c>
      <c r="N311" s="1">
        <f t="shared" ref="N311:S311" si="77">SUM(N308:N310)</f>
        <v>200152</v>
      </c>
      <c r="O311" s="1">
        <f t="shared" si="77"/>
        <v>171660</v>
      </c>
      <c r="P311" s="1">
        <f t="shared" si="77"/>
        <v>2153</v>
      </c>
      <c r="Q311" s="1">
        <f t="shared" si="77"/>
        <v>586</v>
      </c>
      <c r="R311" s="1">
        <f t="shared" si="77"/>
        <v>289</v>
      </c>
      <c r="S311" s="1">
        <f t="shared" si="77"/>
        <v>250</v>
      </c>
      <c r="T311" s="1">
        <f>SUM(T308:T310)</f>
        <v>3</v>
      </c>
      <c r="U311" s="1">
        <f>SUM(U308:U310)</f>
        <v>100</v>
      </c>
      <c r="V311" s="3"/>
      <c r="W311" s="1">
        <f>SUM(W308:W310)</f>
        <v>76</v>
      </c>
      <c r="Z311" s="1">
        <f>SUM(Z308:Z310)</f>
        <v>1</v>
      </c>
      <c r="AG311" s="7">
        <f>IF(Q311&gt;0,RANK(Q311,(N311:P311,Q311:AE311)),0)</f>
        <v>4</v>
      </c>
      <c r="AH311" s="7">
        <f>IF(R311&gt;0,RANK(R311,(N311:P311,Q311:AE311)),0)</f>
        <v>5</v>
      </c>
      <c r="AI311" s="7">
        <f>IF(T311&gt;0,RANK(T311,(N311:P311,Q311:AE311)),0)</f>
        <v>9</v>
      </c>
      <c r="AJ311" s="7">
        <f>IF(S311&gt;0,RANK(S311,(N311:P311,Q311:AE311)),0)</f>
        <v>6</v>
      </c>
      <c r="AK311" s="2">
        <f t="shared" si="76"/>
        <v>1.5615423561702241E-3</v>
      </c>
      <c r="AL311" s="2">
        <f t="shared" si="76"/>
        <v>7.701121858928238E-4</v>
      </c>
      <c r="AM311" s="2">
        <f>IF($C311=0,"-",T311/$C311)</f>
        <v>7.9942441442161642E-6</v>
      </c>
      <c r="AN311" s="2">
        <f>IF($C311=0,"-",S311/$C311)</f>
        <v>6.661870120180137E-4</v>
      </c>
      <c r="AP311" t="s">
        <v>3078</v>
      </c>
      <c r="AQ311" t="s">
        <v>3839</v>
      </c>
      <c r="AT311" s="85" t="s">
        <v>4715</v>
      </c>
      <c r="AU311" s="116"/>
      <c r="AV311" s="77" t="str">
        <f t="shared" si="64"/>
        <v>10</v>
      </c>
      <c r="AX311" s="7" t="s">
        <v>2301</v>
      </c>
      <c r="BG311" s="1"/>
    </row>
    <row r="312" spans="1:59">
      <c r="C312" s="1"/>
      <c r="E312" s="7"/>
      <c r="F312" s="7"/>
      <c r="I312" s="2"/>
      <c r="AG312" s="7"/>
      <c r="AH312" s="7"/>
      <c r="AI312" s="7"/>
      <c r="AJ312" s="7"/>
      <c r="BG312" s="1"/>
    </row>
    <row r="313" spans="1:59" hidden="1" outlineLevel="1">
      <c r="A313" s="11" t="s">
        <v>2150</v>
      </c>
      <c r="B313" t="s">
        <v>4654</v>
      </c>
      <c r="C313" s="1">
        <f>SUM(N313:AE313)</f>
        <v>227586</v>
      </c>
      <c r="D313" s="7">
        <f>IF(N313&gt;0, RANK(N313,(N313:P313,Q313:AE313)),0)</f>
        <v>1</v>
      </c>
      <c r="E313" s="7">
        <f>IF(O313&gt;0,RANK(O313,(N313:P313,Q313:AE313)),0)</f>
        <v>2</v>
      </c>
      <c r="F313" s="7">
        <f>IF(P313&gt;0,RANK(P313,(N313:P313,Q313:AE313)),0)</f>
        <v>3</v>
      </c>
      <c r="G313" s="1">
        <f t="shared" si="65"/>
        <v>181714</v>
      </c>
      <c r="H313" s="2">
        <f t="shared" si="66"/>
        <v>0.79844102888578383</v>
      </c>
      <c r="I313" s="2"/>
      <c r="J313" s="2">
        <f>IF($C313=0,"-",N313/$C313)</f>
        <v>0.89183868955032386</v>
      </c>
      <c r="K313" s="2">
        <f>IF($C313=0,"-",O313/$C313)</f>
        <v>9.339766066454E-2</v>
      </c>
      <c r="L313" s="2">
        <f>IF($C313=0,"-",P313/$C313)</f>
        <v>6.5250059318235744E-3</v>
      </c>
      <c r="M313" s="2">
        <f>IF(C313=0,"-",(1-J313-K313-L313))</f>
        <v>8.2386438533125668E-3</v>
      </c>
      <c r="N313" s="1">
        <v>202970</v>
      </c>
      <c r="O313" s="1">
        <v>21256</v>
      </c>
      <c r="P313" s="1">
        <v>1485</v>
      </c>
      <c r="Q313" s="1">
        <v>502</v>
      </c>
      <c r="S313" s="1">
        <v>737</v>
      </c>
      <c r="T313" s="1">
        <v>130</v>
      </c>
      <c r="W313" s="1">
        <v>506</v>
      </c>
      <c r="AG313" s="7">
        <f>IF(Q313&gt;0,RANK(Q313,(N313:P313,Q313:AE313)),0)</f>
        <v>6</v>
      </c>
      <c r="AH313" s="7">
        <f>IF(R313&gt;0,RANK(R313,(N313:P313,Q313:AE313)),0)</f>
        <v>0</v>
      </c>
      <c r="AI313" s="7">
        <f>IF(T313&gt;0,RANK(T313,(N313:P313,Q313:AE313)),0)</f>
        <v>7</v>
      </c>
      <c r="AJ313" s="7">
        <f>IF(S313&gt;0,RANK(S313,(N313:P313,Q313:AE313)),0)</f>
        <v>4</v>
      </c>
      <c r="AK313" s="2">
        <f>IF($C313=0,"-",Q313/$C313)</f>
        <v>2.2057595809935587E-3</v>
      </c>
      <c r="AL313" s="2">
        <f>IF($C313=0,"-",R313/$C313)</f>
        <v>0</v>
      </c>
      <c r="AM313" s="2">
        <f>IF($C313=0,"-",T313/$C313)</f>
        <v>5.7121264049633986E-4</v>
      </c>
      <c r="AN313" s="2">
        <f>IF($C313=0,"-",S313/$C313)</f>
        <v>3.2383362772754037E-3</v>
      </c>
      <c r="AP313" s="11" t="s">
        <v>2150</v>
      </c>
      <c r="AQ313" t="s">
        <v>4654</v>
      </c>
      <c r="AT313" s="85" t="s">
        <v>4716</v>
      </c>
      <c r="AU313" s="84" t="s">
        <v>3988</v>
      </c>
      <c r="AV313" s="77" t="str">
        <f t="shared" si="64"/>
        <v>11001</v>
      </c>
      <c r="AX313" s="7" t="s">
        <v>186</v>
      </c>
      <c r="AY313">
        <v>142</v>
      </c>
      <c r="BG313" s="1"/>
    </row>
    <row r="314" spans="1:59" collapsed="1">
      <c r="A314" s="11" t="s">
        <v>2150</v>
      </c>
      <c r="B314" t="s">
        <v>3839</v>
      </c>
      <c r="C314" s="1">
        <f>SUM(N314:AE314)</f>
        <v>227586</v>
      </c>
      <c r="D314" s="7">
        <f>IF(N314&gt;0, RANK(N314,(N314:P314,Q314:AE314)),0)</f>
        <v>1</v>
      </c>
      <c r="E314" s="7">
        <f>IF(O314&gt;0,RANK(O314,(N314:P314,Q314:AE314)),0)</f>
        <v>2</v>
      </c>
      <c r="F314" s="7">
        <f>IF(P314&gt;0,RANK(P314,(N314:P314,Q314:AE314)),0)</f>
        <v>3</v>
      </c>
      <c r="G314" s="1">
        <f t="shared" si="65"/>
        <v>181714</v>
      </c>
      <c r="H314" s="2">
        <f t="shared" si="66"/>
        <v>0.79844102888578383</v>
      </c>
      <c r="I314" s="2"/>
      <c r="N314" s="1">
        <f>N313</f>
        <v>202970</v>
      </c>
      <c r="O314" s="1">
        <f>O313</f>
        <v>21256</v>
      </c>
      <c r="P314" s="1">
        <f>P313</f>
        <v>1485</v>
      </c>
      <c r="Q314" s="1">
        <f>Q313</f>
        <v>502</v>
      </c>
      <c r="S314" s="1">
        <f>S313</f>
        <v>737</v>
      </c>
      <c r="T314" s="1">
        <f>T313</f>
        <v>130</v>
      </c>
      <c r="W314" s="1">
        <f>W313</f>
        <v>506</v>
      </c>
      <c r="AG314" s="7">
        <f>IF(Q314&gt;0,RANK(Q314,(N314:P314,Q314:AE314)),0)</f>
        <v>6</v>
      </c>
      <c r="AH314" s="7">
        <f>IF(R314&gt;0,RANK(R314,(N314:P314,Q314:AE314)),0)</f>
        <v>0</v>
      </c>
      <c r="AI314" s="7">
        <f>IF(T314&gt;0,RANK(T314,(N314:P314,Q314:AE314)),0)</f>
        <v>7</v>
      </c>
      <c r="AJ314" s="7">
        <f>IF(S314&gt;0,RANK(S314,(N314:P314,Q314:AE314)),0)</f>
        <v>4</v>
      </c>
      <c r="AK314" s="2">
        <f>IF($C314=0,"-",Q314/$C314)</f>
        <v>2.2057595809935587E-3</v>
      </c>
      <c r="AL314" s="2">
        <f>IF($C314=0,"-",R314/$C314)</f>
        <v>0</v>
      </c>
      <c r="AM314" s="2">
        <f>IF($C314=0,"-",T314/$C314)</f>
        <v>5.7121264049633986E-4</v>
      </c>
      <c r="AN314" s="2">
        <f>IF($C314=0,"-",S314/$C314)</f>
        <v>3.2383362772754037E-3</v>
      </c>
      <c r="AP314" s="11" t="s">
        <v>2150</v>
      </c>
      <c r="AQ314" t="s">
        <v>3839</v>
      </c>
      <c r="AT314" s="85" t="s">
        <v>4716</v>
      </c>
      <c r="AU314" s="116"/>
      <c r="AV314" s="77" t="str">
        <f t="shared" si="64"/>
        <v>11</v>
      </c>
      <c r="AX314" s="7" t="s">
        <v>2301</v>
      </c>
      <c r="BG314" s="1"/>
    </row>
    <row r="315" spans="1:59">
      <c r="C315" s="1"/>
      <c r="E315" s="7"/>
      <c r="F315" s="7"/>
      <c r="I315" s="2"/>
      <c r="AG315" s="7"/>
      <c r="AH315" s="7"/>
      <c r="AI315" s="7"/>
      <c r="AJ315" s="7"/>
      <c r="BG315" s="1"/>
    </row>
    <row r="316" spans="1:59" hidden="1" outlineLevel="1">
      <c r="A316" t="s">
        <v>2062</v>
      </c>
      <c r="B316" t="s">
        <v>1199</v>
      </c>
      <c r="C316" s="1">
        <f t="shared" ref="C316:C379" si="78">SUM(N316:AE316)</f>
        <v>111328</v>
      </c>
      <c r="D316" s="7">
        <f>IF(N316&gt;0, RANK(N316,(N316:P316,Q316:AE316)),0)</f>
        <v>1</v>
      </c>
      <c r="E316" s="7">
        <f>IF(O316&gt;0,RANK(O316,(N316:P316,Q316:AE316)),0)</f>
        <v>2</v>
      </c>
      <c r="F316" s="7">
        <f>IF(P316&gt;0,RANK(P316,(N316:P316,Q316:AE316)),0)</f>
        <v>3</v>
      </c>
      <c r="G316" s="1">
        <f t="shared" si="65"/>
        <v>14742</v>
      </c>
      <c r="H316" s="2">
        <f t="shared" si="66"/>
        <v>0.13241951710261568</v>
      </c>
      <c r="I316" s="2"/>
      <c r="J316" s="2">
        <f t="shared" ref="J316:L346" si="79">IF($C316=0,"-",N316/$C316)</f>
        <v>0.5614400689853406</v>
      </c>
      <c r="K316" s="2">
        <f t="shared" si="79"/>
        <v>0.42902055188272492</v>
      </c>
      <c r="L316" s="2">
        <f t="shared" si="79"/>
        <v>5.0211986202931876E-3</v>
      </c>
      <c r="M316" s="2">
        <f t="shared" ref="M316:M379" si="80">IF(C316=0,"-",(1-J316-K316-L316))</f>
        <v>4.5181805116412902E-3</v>
      </c>
      <c r="N316" s="1">
        <v>62504</v>
      </c>
      <c r="O316" s="1">
        <v>47762</v>
      </c>
      <c r="P316" s="1">
        <v>559</v>
      </c>
      <c r="Q316" s="1">
        <v>363</v>
      </c>
      <c r="R316" s="1">
        <v>61</v>
      </c>
      <c r="S316" s="1">
        <v>52</v>
      </c>
      <c r="T316" s="1">
        <v>14</v>
      </c>
      <c r="U316" s="1">
        <v>13</v>
      </c>
      <c r="AG316" s="7">
        <f>IF(Q316&gt;0,RANK(Q316,(N316:P316,Q316:AE316)),0)</f>
        <v>4</v>
      </c>
      <c r="AH316" s="7">
        <f>IF(R316&gt;0,RANK(R316,(N316:P316,Q316:AE316)),0)</f>
        <v>5</v>
      </c>
      <c r="AI316" s="7">
        <f>IF(T316&gt;0,RANK(T316,(N316:P316,Q316:AE316)),0)</f>
        <v>7</v>
      </c>
      <c r="AJ316" s="7">
        <f>IF(S316&gt;0,RANK(S316,(N316:P316,Q316:AE316)),0)</f>
        <v>6</v>
      </c>
      <c r="AK316" s="2">
        <f t="shared" ref="AK316:AL346" si="81">IF($C316=0,"-",Q316/$C316)</f>
        <v>3.2606352400114977E-3</v>
      </c>
      <c r="AL316" s="2">
        <f t="shared" si="81"/>
        <v>5.4793043978154643E-4</v>
      </c>
      <c r="AM316" s="2">
        <f t="shared" ref="AM316:AM379" si="82">IF($C316=0,"-",T316/$C316)</f>
        <v>1.2575452716297788E-4</v>
      </c>
      <c r="AN316" s="2">
        <f t="shared" ref="AN316:AN379" si="83">IF($C316=0,"-",S316/$C316)</f>
        <v>4.6708824374820353E-4</v>
      </c>
      <c r="AP316" t="s">
        <v>2062</v>
      </c>
      <c r="AQ316" t="s">
        <v>1199</v>
      </c>
      <c r="AR316">
        <v>0</v>
      </c>
      <c r="AT316" s="85" t="s">
        <v>4717</v>
      </c>
      <c r="AU316" s="84" t="s">
        <v>3988</v>
      </c>
      <c r="AV316" s="77" t="str">
        <f t="shared" si="64"/>
        <v>12001</v>
      </c>
      <c r="AX316" s="7" t="s">
        <v>186</v>
      </c>
      <c r="BG316" s="1"/>
    </row>
    <row r="317" spans="1:59" hidden="1" outlineLevel="1">
      <c r="A317" t="s">
        <v>2747</v>
      </c>
      <c r="B317" t="s">
        <v>1199</v>
      </c>
      <c r="C317" s="1">
        <f t="shared" si="78"/>
        <v>9955</v>
      </c>
      <c r="D317" s="7">
        <f>IF(N317&gt;0, RANK(N317,(N317:P317,Q317:AE317)),0)</f>
        <v>2</v>
      </c>
      <c r="E317" s="7">
        <f>IF(O317&gt;0,RANK(O317,(N317:P317,Q317:AE317)),0)</f>
        <v>1</v>
      </c>
      <c r="F317" s="7">
        <f>IF(P317&gt;0,RANK(P317,(N317:P317,Q317:AE317)),0)</f>
        <v>3</v>
      </c>
      <c r="G317" s="1">
        <f t="shared" si="65"/>
        <v>5558</v>
      </c>
      <c r="H317" s="2">
        <f t="shared" si="66"/>
        <v>0.55831240582621799</v>
      </c>
      <c r="I317" s="2"/>
      <c r="J317" s="2">
        <f t="shared" si="79"/>
        <v>0.21898543445504773</v>
      </c>
      <c r="K317" s="2">
        <f t="shared" si="79"/>
        <v>0.7772978402812657</v>
      </c>
      <c r="L317" s="2">
        <f t="shared" si="79"/>
        <v>2.2099447513812156E-3</v>
      </c>
      <c r="M317" s="2">
        <f t="shared" si="80"/>
        <v>1.5067805123053887E-3</v>
      </c>
      <c r="N317" s="1">
        <v>2180</v>
      </c>
      <c r="O317" s="1">
        <v>7738</v>
      </c>
      <c r="P317" s="1">
        <v>22</v>
      </c>
      <c r="Q317" s="1">
        <v>7</v>
      </c>
      <c r="R317" s="1">
        <v>2</v>
      </c>
      <c r="S317" s="1">
        <v>3</v>
      </c>
      <c r="T317" s="1">
        <v>2</v>
      </c>
      <c r="U317" s="1">
        <v>1</v>
      </c>
      <c r="AG317" s="7">
        <f>IF(Q317&gt;0,RANK(Q317,(N317:P317,Q317:AE317)),0)</f>
        <v>4</v>
      </c>
      <c r="AH317" s="7">
        <f>IF(R317&gt;0,RANK(R317,(N317:P317,Q317:AE317)),0)</f>
        <v>6</v>
      </c>
      <c r="AI317" s="7">
        <f>IF(T317&gt;0,RANK(T317,(N317:P317,Q317:AE317)),0)</f>
        <v>6</v>
      </c>
      <c r="AJ317" s="7">
        <f>IF(S317&gt;0,RANK(S317,(N317:P317,Q317:AE317)),0)</f>
        <v>5</v>
      </c>
      <c r="AK317" s="2">
        <f t="shared" si="81"/>
        <v>7.0316423907584131E-4</v>
      </c>
      <c r="AL317" s="2">
        <f t="shared" si="81"/>
        <v>2.0090406830738323E-4</v>
      </c>
      <c r="AM317" s="2">
        <f t="shared" si="82"/>
        <v>2.0090406830738323E-4</v>
      </c>
      <c r="AN317" s="2">
        <f t="shared" si="83"/>
        <v>3.0135610246107485E-4</v>
      </c>
      <c r="AP317" t="s">
        <v>2747</v>
      </c>
      <c r="AQ317" t="s">
        <v>1199</v>
      </c>
      <c r="AR317">
        <v>4</v>
      </c>
      <c r="AT317" s="85" t="s">
        <v>4717</v>
      </c>
      <c r="AU317" s="84" t="s">
        <v>3989</v>
      </c>
      <c r="AV317" s="77" t="str">
        <f t="shared" si="64"/>
        <v>12003</v>
      </c>
      <c r="AX317" s="7" t="s">
        <v>186</v>
      </c>
      <c r="BG317" s="1"/>
    </row>
    <row r="318" spans="1:59" hidden="1" outlineLevel="1">
      <c r="A318" t="s">
        <v>2125</v>
      </c>
      <c r="B318" t="s">
        <v>1199</v>
      </c>
      <c r="C318" s="1">
        <f t="shared" si="78"/>
        <v>75024</v>
      </c>
      <c r="D318" s="7">
        <f>IF(N318&gt;0, RANK(N318,(N318:P318,Q318:AE318)),0)</f>
        <v>2</v>
      </c>
      <c r="E318" s="7">
        <f>IF(O318&gt;0,RANK(O318,(N318:P318,Q318:AE318)),0)</f>
        <v>1</v>
      </c>
      <c r="F318" s="7">
        <f>IF(P318&gt;0,RANK(P318,(N318:P318,Q318:AE318)),0)</f>
        <v>3</v>
      </c>
      <c r="G318" s="1">
        <f t="shared" si="65"/>
        <v>32336</v>
      </c>
      <c r="H318" s="2">
        <f t="shared" si="66"/>
        <v>0.4310087438686287</v>
      </c>
      <c r="I318" s="2"/>
      <c r="J318" s="2">
        <f t="shared" si="79"/>
        <v>0.28081680528897418</v>
      </c>
      <c r="K318" s="2">
        <f t="shared" si="79"/>
        <v>0.71182554915760288</v>
      </c>
      <c r="L318" s="2">
        <f t="shared" si="79"/>
        <v>4.7851354233312011E-3</v>
      </c>
      <c r="M318" s="2">
        <f t="shared" si="80"/>
        <v>2.5725101300917968E-3</v>
      </c>
      <c r="N318" s="1">
        <v>21068</v>
      </c>
      <c r="O318" s="1">
        <v>53404</v>
      </c>
      <c r="P318" s="1">
        <v>359</v>
      </c>
      <c r="Q318" s="1">
        <v>89</v>
      </c>
      <c r="R318" s="1">
        <v>32</v>
      </c>
      <c r="S318" s="1">
        <v>48</v>
      </c>
      <c r="T318" s="1">
        <v>12</v>
      </c>
      <c r="U318" s="1">
        <v>12</v>
      </c>
      <c r="AG318" s="7">
        <f>IF(Q318&gt;0,RANK(Q318,(N318:P318,Q318:AE318)),0)</f>
        <v>4</v>
      </c>
      <c r="AH318" s="7">
        <f>IF(R318&gt;0,RANK(R318,(N318:P318,Q318:AE318)),0)</f>
        <v>6</v>
      </c>
      <c r="AI318" s="7">
        <f>IF(T318&gt;0,RANK(T318,(N318:P318,Q318:AE318)),0)</f>
        <v>7</v>
      </c>
      <c r="AJ318" s="7">
        <f>IF(S318&gt;0,RANK(S318,(N318:P318,Q318:AE318)),0)</f>
        <v>5</v>
      </c>
      <c r="AK318" s="2">
        <f t="shared" si="81"/>
        <v>1.1862870548091278E-3</v>
      </c>
      <c r="AL318" s="2">
        <f t="shared" si="81"/>
        <v>4.2653017701002344E-4</v>
      </c>
      <c r="AM318" s="2">
        <f t="shared" si="82"/>
        <v>1.5994881637875879E-4</v>
      </c>
      <c r="AN318" s="2">
        <f t="shared" si="83"/>
        <v>6.3979526551503517E-4</v>
      </c>
      <c r="AP318" t="s">
        <v>2125</v>
      </c>
      <c r="AQ318" t="s">
        <v>1199</v>
      </c>
      <c r="AR318">
        <v>2</v>
      </c>
      <c r="AT318" s="85" t="s">
        <v>4717</v>
      </c>
      <c r="AU318" s="84" t="s">
        <v>3632</v>
      </c>
      <c r="AV318" s="77" t="str">
        <f t="shared" si="64"/>
        <v>12005</v>
      </c>
      <c r="AX318" s="7" t="s">
        <v>186</v>
      </c>
      <c r="BG318" s="1"/>
    </row>
    <row r="319" spans="1:59" hidden="1" outlineLevel="1">
      <c r="A319" t="s">
        <v>1811</v>
      </c>
      <c r="B319" t="s">
        <v>1199</v>
      </c>
      <c r="C319" s="1">
        <f t="shared" si="78"/>
        <v>10855</v>
      </c>
      <c r="D319" s="7">
        <f>IF(N319&gt;0, RANK(N319,(N319:P319,Q319:AE319)),0)</f>
        <v>2</v>
      </c>
      <c r="E319" s="7">
        <f>IF(O319&gt;0,RANK(O319,(N319:P319,Q319:AE319)),0)</f>
        <v>1</v>
      </c>
      <c r="F319" s="7">
        <f>IF(P319&gt;0,RANK(P319,(N319:P319,Q319:AE319)),0)</f>
        <v>3</v>
      </c>
      <c r="G319" s="1">
        <f t="shared" si="65"/>
        <v>4313</v>
      </c>
      <c r="H319" s="2">
        <f t="shared" si="66"/>
        <v>0.39732842008291108</v>
      </c>
      <c r="I319" s="2"/>
      <c r="J319" s="2">
        <f t="shared" si="79"/>
        <v>0.29884845693228929</v>
      </c>
      <c r="K319" s="2">
        <f t="shared" si="79"/>
        <v>0.69617687701520037</v>
      </c>
      <c r="L319" s="2">
        <f t="shared" si="79"/>
        <v>2.5794564716720403E-3</v>
      </c>
      <c r="M319" s="2">
        <f t="shared" si="80"/>
        <v>2.39520958083825E-3</v>
      </c>
      <c r="N319" s="1">
        <v>3244</v>
      </c>
      <c r="O319" s="1">
        <v>7557</v>
      </c>
      <c r="P319" s="1">
        <v>28</v>
      </c>
      <c r="Q319" s="1">
        <v>14</v>
      </c>
      <c r="R319" s="1">
        <v>7</v>
      </c>
      <c r="S319" s="1">
        <v>3</v>
      </c>
      <c r="T319" s="1">
        <v>0</v>
      </c>
      <c r="U319" s="1">
        <v>2</v>
      </c>
      <c r="AG319" s="7">
        <f>IF(Q319&gt;0,RANK(Q319,(N319:P319,Q319:AE319)),0)</f>
        <v>4</v>
      </c>
      <c r="AH319" s="7">
        <f>IF(R319&gt;0,RANK(R319,(N319:P319,Q319:AE319)),0)</f>
        <v>5</v>
      </c>
      <c r="AI319" s="7">
        <f>IF(T319&gt;0,RANK(T319,(N319:P319,Q319:AE319)),0)</f>
        <v>0</v>
      </c>
      <c r="AJ319" s="7">
        <f>IF(S319&gt;0,RANK(S319,(N319:P319,Q319:AE319)),0)</f>
        <v>6</v>
      </c>
      <c r="AK319" s="2">
        <f t="shared" si="81"/>
        <v>1.2897282358360202E-3</v>
      </c>
      <c r="AL319" s="2">
        <f t="shared" si="81"/>
        <v>6.4486411791801008E-4</v>
      </c>
      <c r="AM319" s="2">
        <f t="shared" si="82"/>
        <v>0</v>
      </c>
      <c r="AN319" s="2">
        <f t="shared" si="83"/>
        <v>2.7637033625057579E-4</v>
      </c>
      <c r="AP319" t="s">
        <v>1811</v>
      </c>
      <c r="AQ319" t="s">
        <v>1199</v>
      </c>
      <c r="AR319">
        <v>6</v>
      </c>
      <c r="AT319" s="85" t="s">
        <v>4717</v>
      </c>
      <c r="AU319" s="84" t="s">
        <v>2597</v>
      </c>
      <c r="AV319" s="77" t="str">
        <f t="shared" si="64"/>
        <v>12007</v>
      </c>
      <c r="AX319" s="7" t="s">
        <v>186</v>
      </c>
      <c r="BG319" s="1"/>
    </row>
    <row r="320" spans="1:59" hidden="1" outlineLevel="1">
      <c r="A320" t="s">
        <v>2763</v>
      </c>
      <c r="B320" t="s">
        <v>1199</v>
      </c>
      <c r="C320" s="1">
        <f t="shared" si="78"/>
        <v>265462</v>
      </c>
      <c r="D320" s="7">
        <f>IF(N320&gt;0, RANK(N320,(N320:P320,Q320:AE320)),0)</f>
        <v>2</v>
      </c>
      <c r="E320" s="7">
        <f>IF(O320&gt;0,RANK(O320,(N320:P320,Q320:AE320)),0)</f>
        <v>1</v>
      </c>
      <c r="F320" s="7">
        <f>IF(P320&gt;0,RANK(P320,(N320:P320,Q320:AE320)),0)</f>
        <v>3</v>
      </c>
      <c r="G320" s="1">
        <f t="shared" si="65"/>
        <v>42759</v>
      </c>
      <c r="H320" s="2">
        <f t="shared" si="66"/>
        <v>0.16107390134934568</v>
      </c>
      <c r="I320" s="2"/>
      <c r="J320" s="2">
        <f t="shared" si="79"/>
        <v>0.41553593357994739</v>
      </c>
      <c r="K320" s="2">
        <f t="shared" si="79"/>
        <v>0.57660983492929307</v>
      </c>
      <c r="L320" s="2">
        <f t="shared" si="79"/>
        <v>4.5091199493712845E-3</v>
      </c>
      <c r="M320" s="2">
        <f t="shared" si="80"/>
        <v>3.3451115413883044E-3</v>
      </c>
      <c r="N320" s="1">
        <v>110309</v>
      </c>
      <c r="O320" s="1">
        <v>153068</v>
      </c>
      <c r="P320" s="1">
        <v>1197</v>
      </c>
      <c r="Q320" s="1">
        <v>511</v>
      </c>
      <c r="R320" s="1">
        <v>208</v>
      </c>
      <c r="S320" s="1">
        <v>117</v>
      </c>
      <c r="T320" s="1">
        <v>25</v>
      </c>
      <c r="U320" s="1">
        <v>27</v>
      </c>
      <c r="AG320" s="7">
        <f>IF(Q320&gt;0,RANK(Q320,(N320:P320,Q320:AE320)),0)</f>
        <v>4</v>
      </c>
      <c r="AH320" s="7">
        <f>IF(R320&gt;0,RANK(R320,(N320:P320,Q320:AE320)),0)</f>
        <v>5</v>
      </c>
      <c r="AI320" s="7">
        <f>IF(T320&gt;0,RANK(T320,(N320:P320,Q320:AE320)),0)</f>
        <v>8</v>
      </c>
      <c r="AJ320" s="7">
        <f>IF(S320&gt;0,RANK(S320,(N320:P320,Q320:AE320)),0)</f>
        <v>6</v>
      </c>
      <c r="AK320" s="2">
        <f t="shared" si="81"/>
        <v>1.9249459432988526E-3</v>
      </c>
      <c r="AL320" s="2">
        <f t="shared" si="81"/>
        <v>7.8353964032516895E-4</v>
      </c>
      <c r="AM320" s="2">
        <f t="shared" si="82"/>
        <v>9.4175437539082804E-5</v>
      </c>
      <c r="AN320" s="2">
        <f t="shared" si="83"/>
        <v>4.4074104768290751E-4</v>
      </c>
      <c r="AP320" t="s">
        <v>2763</v>
      </c>
      <c r="AQ320" t="s">
        <v>1199</v>
      </c>
      <c r="AR320">
        <v>0</v>
      </c>
      <c r="AT320" s="85" t="s">
        <v>4717</v>
      </c>
      <c r="AU320" s="84" t="s">
        <v>3218</v>
      </c>
      <c r="AV320" s="77" t="str">
        <f t="shared" si="64"/>
        <v>12009</v>
      </c>
      <c r="AX320" s="7" t="s">
        <v>186</v>
      </c>
      <c r="BG320" s="1"/>
    </row>
    <row r="321" spans="1:59" hidden="1" outlineLevel="1">
      <c r="A321" t="s">
        <v>2401</v>
      </c>
      <c r="B321" t="s">
        <v>1199</v>
      </c>
      <c r="C321" s="1">
        <f t="shared" si="78"/>
        <v>706872</v>
      </c>
      <c r="D321" s="7">
        <f>IF(N321&gt;0, RANK(N321,(N321:P321,Q321:AE321)),0)</f>
        <v>1</v>
      </c>
      <c r="E321" s="7">
        <f>IF(O321&gt;0,RANK(O321,(N321:P321,Q321:AE321)),0)</f>
        <v>2</v>
      </c>
      <c r="F321" s="7">
        <f>IF(P321&gt;0,RANK(P321,(N321:P321,Q321:AE321)),0)</f>
        <v>3</v>
      </c>
      <c r="G321" s="1">
        <f t="shared" si="65"/>
        <v>209199</v>
      </c>
      <c r="H321" s="2">
        <f t="shared" si="66"/>
        <v>0.29595032764064783</v>
      </c>
      <c r="I321" s="2"/>
      <c r="J321" s="2">
        <f t="shared" si="79"/>
        <v>0.64208654466438053</v>
      </c>
      <c r="K321" s="2">
        <f t="shared" si="79"/>
        <v>0.34613621702373271</v>
      </c>
      <c r="L321" s="2">
        <f t="shared" si="79"/>
        <v>5.3941873493362309E-3</v>
      </c>
      <c r="M321" s="2">
        <f t="shared" si="80"/>
        <v>6.383050962550531E-3</v>
      </c>
      <c r="N321" s="1">
        <v>453873</v>
      </c>
      <c r="O321" s="1">
        <v>244674</v>
      </c>
      <c r="P321" s="1">
        <v>3813</v>
      </c>
      <c r="Q321" s="1">
        <v>1123</v>
      </c>
      <c r="R321" s="1">
        <v>941</v>
      </c>
      <c r="S321" s="1">
        <v>646</v>
      </c>
      <c r="T321" s="1">
        <v>702</v>
      </c>
      <c r="U321" s="1">
        <v>1100</v>
      </c>
      <c r="AG321" s="7">
        <f>IF(Q321&gt;0,RANK(Q321,(N321:P321,Q321:AE321)),0)</f>
        <v>4</v>
      </c>
      <c r="AH321" s="7">
        <f>IF(R321&gt;0,RANK(R321,(N321:P321,Q321:AE321)),0)</f>
        <v>6</v>
      </c>
      <c r="AI321" s="7">
        <f>IF(T321&gt;0,RANK(T321,(N321:P321,Q321:AE321)),0)</f>
        <v>7</v>
      </c>
      <c r="AJ321" s="7">
        <f>IF(S321&gt;0,RANK(S321,(N321:P321,Q321:AE321)),0)</f>
        <v>8</v>
      </c>
      <c r="AK321" s="2">
        <f t="shared" si="81"/>
        <v>1.5886893242340904E-3</v>
      </c>
      <c r="AL321" s="2">
        <f t="shared" si="81"/>
        <v>1.3312169671453955E-3</v>
      </c>
      <c r="AM321" s="2">
        <f t="shared" si="82"/>
        <v>9.9310766305639496E-4</v>
      </c>
      <c r="AN321" s="2">
        <f t="shared" si="83"/>
        <v>9.1388539933679651E-4</v>
      </c>
      <c r="AP321" t="s">
        <v>2401</v>
      </c>
      <c r="AQ321" t="s">
        <v>1199</v>
      </c>
      <c r="AR321">
        <v>0</v>
      </c>
      <c r="AT321" s="85" t="s">
        <v>4717</v>
      </c>
      <c r="AU321" s="84" t="s">
        <v>3234</v>
      </c>
      <c r="AV321" s="77" t="str">
        <f t="shared" si="64"/>
        <v>12011</v>
      </c>
      <c r="AX321" s="7" t="s">
        <v>186</v>
      </c>
      <c r="BG321" s="1"/>
    </row>
    <row r="322" spans="1:59" hidden="1" outlineLevel="1">
      <c r="A322" t="s">
        <v>2202</v>
      </c>
      <c r="B322" t="s">
        <v>1199</v>
      </c>
      <c r="C322" s="1">
        <f t="shared" si="78"/>
        <v>5963</v>
      </c>
      <c r="D322" s="7">
        <f>IF(N322&gt;0, RANK(N322,(N322:P322,Q322:AE322)),0)</f>
        <v>2</v>
      </c>
      <c r="E322" s="7">
        <f>IF(O322&gt;0,RANK(O322,(N322:P322,Q322:AE322)),0)</f>
        <v>1</v>
      </c>
      <c r="F322" s="7">
        <f>IF(P322&gt;0,RANK(P322,(N322:P322,Q322:AE322)),0)</f>
        <v>3</v>
      </c>
      <c r="G322" s="1">
        <f t="shared" si="65"/>
        <v>1666</v>
      </c>
      <c r="H322" s="2">
        <f t="shared" si="66"/>
        <v>0.27938956900888812</v>
      </c>
      <c r="I322" s="2"/>
      <c r="J322" s="2">
        <f t="shared" si="79"/>
        <v>0.35485493878920005</v>
      </c>
      <c r="K322" s="2">
        <f t="shared" si="79"/>
        <v>0.63424450779808816</v>
      </c>
      <c r="L322" s="2">
        <f t="shared" si="79"/>
        <v>6.3726312258930067E-3</v>
      </c>
      <c r="M322" s="2">
        <f t="shared" si="80"/>
        <v>4.527922186818782E-3</v>
      </c>
      <c r="N322" s="1">
        <v>2116</v>
      </c>
      <c r="O322" s="1">
        <v>3782</v>
      </c>
      <c r="P322" s="1">
        <v>38</v>
      </c>
      <c r="Q322" s="1">
        <v>8</v>
      </c>
      <c r="R322" s="1">
        <v>4</v>
      </c>
      <c r="S322" s="1">
        <v>6</v>
      </c>
      <c r="T322" s="1">
        <v>6</v>
      </c>
      <c r="U322" s="1">
        <v>3</v>
      </c>
      <c r="AG322" s="7">
        <f>IF(Q322&gt;0,RANK(Q322,(N322:P322,Q322:AE322)),0)</f>
        <v>4</v>
      </c>
      <c r="AH322" s="7">
        <f>IF(R322&gt;0,RANK(R322,(N322:P322,Q322:AE322)),0)</f>
        <v>7</v>
      </c>
      <c r="AI322" s="7">
        <f>IF(T322&gt;0,RANK(T322,(N322:P322,Q322:AE322)),0)</f>
        <v>5</v>
      </c>
      <c r="AJ322" s="7">
        <f>IF(S322&gt;0,RANK(S322,(N322:P322,Q322:AE322)),0)</f>
        <v>5</v>
      </c>
      <c r="AK322" s="2">
        <f t="shared" si="81"/>
        <v>1.3416065738722121E-3</v>
      </c>
      <c r="AL322" s="2">
        <f t="shared" si="81"/>
        <v>6.7080328693610604E-4</v>
      </c>
      <c r="AM322" s="2">
        <f t="shared" si="82"/>
        <v>1.006204930404159E-3</v>
      </c>
      <c r="AN322" s="2">
        <f t="shared" si="83"/>
        <v>1.006204930404159E-3</v>
      </c>
      <c r="AP322" t="s">
        <v>2202</v>
      </c>
      <c r="AQ322" t="s">
        <v>1199</v>
      </c>
      <c r="AR322">
        <v>2</v>
      </c>
      <c r="AT322" s="85" t="s">
        <v>4717</v>
      </c>
      <c r="AU322" s="84" t="s">
        <v>3235</v>
      </c>
      <c r="AV322" s="77" t="str">
        <f t="shared" si="64"/>
        <v>12013</v>
      </c>
      <c r="AX322" s="7" t="s">
        <v>186</v>
      </c>
      <c r="BG322" s="1"/>
    </row>
    <row r="323" spans="1:59" hidden="1" outlineLevel="1">
      <c r="A323" t="s">
        <v>2214</v>
      </c>
      <c r="B323" t="s">
        <v>1199</v>
      </c>
      <c r="C323" s="1">
        <f t="shared" si="78"/>
        <v>79786</v>
      </c>
      <c r="D323" s="7">
        <f>IF(N323&gt;0, RANK(N323,(N323:P323,Q323:AE323)),0)</f>
        <v>2</v>
      </c>
      <c r="E323" s="7">
        <f>IF(O323&gt;0,RANK(O323,(N323:P323,Q323:AE323)),0)</f>
        <v>1</v>
      </c>
      <c r="F323" s="7">
        <f>IF(P323&gt;0,RANK(P323,(N323:P323,Q323:AE323)),0)</f>
        <v>3</v>
      </c>
      <c r="G323" s="1">
        <f t="shared" si="65"/>
        <v>10172</v>
      </c>
      <c r="H323" s="2">
        <f t="shared" si="66"/>
        <v>0.12749103852806257</v>
      </c>
      <c r="I323" s="2"/>
      <c r="J323" s="2">
        <f t="shared" si="79"/>
        <v>0.42934850725691226</v>
      </c>
      <c r="K323" s="2">
        <f t="shared" si="79"/>
        <v>0.55683954578497485</v>
      </c>
      <c r="L323" s="2">
        <f t="shared" si="79"/>
        <v>6.9686411149825784E-3</v>
      </c>
      <c r="M323" s="2">
        <f t="shared" si="80"/>
        <v>6.8433058431302523E-3</v>
      </c>
      <c r="N323" s="1">
        <v>34256</v>
      </c>
      <c r="O323" s="1">
        <v>44428</v>
      </c>
      <c r="P323" s="1">
        <v>556</v>
      </c>
      <c r="Q323" s="1">
        <v>179</v>
      </c>
      <c r="R323" s="1">
        <v>70</v>
      </c>
      <c r="S323" s="1">
        <v>63</v>
      </c>
      <c r="T323" s="1">
        <v>119</v>
      </c>
      <c r="U323" s="1">
        <v>115</v>
      </c>
      <c r="AG323" s="7">
        <f>IF(Q323&gt;0,RANK(Q323,(N323:P323,Q323:AE323)),0)</f>
        <v>4</v>
      </c>
      <c r="AH323" s="7">
        <f>IF(R323&gt;0,RANK(R323,(N323:P323,Q323:AE323)),0)</f>
        <v>7</v>
      </c>
      <c r="AI323" s="7">
        <f>IF(T323&gt;0,RANK(T323,(N323:P323,Q323:AE323)),0)</f>
        <v>5</v>
      </c>
      <c r="AJ323" s="7">
        <f>IF(S323&gt;0,RANK(S323,(N323:P323,Q323:AE323)),0)</f>
        <v>8</v>
      </c>
      <c r="AK323" s="2">
        <f t="shared" si="81"/>
        <v>2.2435013661544633E-3</v>
      </c>
      <c r="AL323" s="2">
        <f t="shared" si="81"/>
        <v>8.7734690296543255E-4</v>
      </c>
      <c r="AM323" s="2">
        <f t="shared" si="82"/>
        <v>1.4914897350412353E-3</v>
      </c>
      <c r="AN323" s="2">
        <f t="shared" si="83"/>
        <v>7.8961221266888931E-4</v>
      </c>
      <c r="AP323" t="s">
        <v>2214</v>
      </c>
      <c r="AQ323" t="s">
        <v>1199</v>
      </c>
      <c r="AR323">
        <v>0</v>
      </c>
      <c r="AT323" s="85" t="s">
        <v>4717</v>
      </c>
      <c r="AU323" s="84" t="s">
        <v>4670</v>
      </c>
      <c r="AV323" s="77" t="str">
        <f t="shared" si="64"/>
        <v>12015</v>
      </c>
      <c r="AX323" s="7" t="s">
        <v>186</v>
      </c>
      <c r="BG323" s="1"/>
    </row>
    <row r="324" spans="1:59" hidden="1" outlineLevel="1">
      <c r="A324" t="s">
        <v>1734</v>
      </c>
      <c r="B324" t="s">
        <v>1199</v>
      </c>
      <c r="C324" s="1">
        <f t="shared" si="78"/>
        <v>69467</v>
      </c>
      <c r="D324" s="7">
        <f>IF(N324&gt;0, RANK(N324,(N324:P324,Q324:AE324)),0)</f>
        <v>2</v>
      </c>
      <c r="E324" s="7">
        <f>IF(O324&gt;0,RANK(O324,(N324:P324,Q324:AE324)),0)</f>
        <v>1</v>
      </c>
      <c r="F324" s="7">
        <f>IF(P324&gt;0,RANK(P324,(N324:P324,Q324:AE324)),0)</f>
        <v>3</v>
      </c>
      <c r="G324" s="1">
        <f t="shared" si="65"/>
        <v>10223</v>
      </c>
      <c r="H324" s="2">
        <f t="shared" si="66"/>
        <v>0.14716340132724892</v>
      </c>
      <c r="I324" s="2"/>
      <c r="J324" s="2">
        <f t="shared" si="79"/>
        <v>0.42145191241884639</v>
      </c>
      <c r="K324" s="2">
        <f t="shared" si="79"/>
        <v>0.56861531374609531</v>
      </c>
      <c r="L324" s="2">
        <f t="shared" si="79"/>
        <v>6.5066866281831663E-3</v>
      </c>
      <c r="M324" s="2">
        <f t="shared" si="80"/>
        <v>3.4260872068751398E-3</v>
      </c>
      <c r="N324" s="1">
        <v>29277</v>
      </c>
      <c r="O324" s="1">
        <v>39500</v>
      </c>
      <c r="P324" s="1">
        <v>452</v>
      </c>
      <c r="Q324" s="1">
        <v>107</v>
      </c>
      <c r="R324" s="1">
        <v>68</v>
      </c>
      <c r="S324" s="1">
        <v>35</v>
      </c>
      <c r="T324" s="1">
        <v>17</v>
      </c>
      <c r="U324" s="1">
        <v>11</v>
      </c>
      <c r="AG324" s="7">
        <f>IF(Q324&gt;0,RANK(Q324,(N324:P324,Q324:AE324)),0)</f>
        <v>4</v>
      </c>
      <c r="AH324" s="7">
        <f>IF(R324&gt;0,RANK(R324,(N324:P324,Q324:AE324)),0)</f>
        <v>5</v>
      </c>
      <c r="AI324" s="7">
        <f>IF(T324&gt;0,RANK(T324,(N324:P324,Q324:AE324)),0)</f>
        <v>7</v>
      </c>
      <c r="AJ324" s="7">
        <f>IF(S324&gt;0,RANK(S324,(N324:P324,Q324:AE324)),0)</f>
        <v>6</v>
      </c>
      <c r="AK324" s="2">
        <f t="shared" si="81"/>
        <v>1.5402997106539796E-3</v>
      </c>
      <c r="AL324" s="2">
        <f t="shared" si="81"/>
        <v>9.7888205910720192E-4</v>
      </c>
      <c r="AM324" s="2">
        <f t="shared" si="82"/>
        <v>2.4472051477680048E-4</v>
      </c>
      <c r="AN324" s="2">
        <f t="shared" si="83"/>
        <v>5.0383635395223635E-4</v>
      </c>
      <c r="AP324" t="s">
        <v>1734</v>
      </c>
      <c r="AQ324" t="s">
        <v>1199</v>
      </c>
      <c r="AR324">
        <v>5</v>
      </c>
      <c r="AT324" s="85" t="s">
        <v>4717</v>
      </c>
      <c r="AU324" s="84" t="s">
        <v>4671</v>
      </c>
      <c r="AV324" s="77" t="str">
        <f t="shared" si="64"/>
        <v>12017</v>
      </c>
      <c r="AX324" s="7" t="s">
        <v>186</v>
      </c>
      <c r="BG324" s="1"/>
    </row>
    <row r="325" spans="1:59" hidden="1" outlineLevel="1">
      <c r="A325" t="s">
        <v>1408</v>
      </c>
      <c r="B325" t="s">
        <v>1199</v>
      </c>
      <c r="C325" s="1">
        <f t="shared" si="78"/>
        <v>81495</v>
      </c>
      <c r="D325" s="7">
        <f>IF(N325&gt;0, RANK(N325,(N325:P325,Q325:AE325)),0)</f>
        <v>2</v>
      </c>
      <c r="E325" s="7">
        <f>IF(O325&gt;0,RANK(O325,(N325:P325,Q325:AE325)),0)</f>
        <v>1</v>
      </c>
      <c r="F325" s="7">
        <f>IF(P325&gt;0,RANK(P325,(N325:P325,Q325:AE325)),0)</f>
        <v>3</v>
      </c>
      <c r="G325" s="1">
        <f t="shared" si="65"/>
        <v>43107</v>
      </c>
      <c r="H325" s="2">
        <f t="shared" si="66"/>
        <v>0.52895269648444687</v>
      </c>
      <c r="I325" s="2"/>
      <c r="J325" s="2">
        <f t="shared" si="79"/>
        <v>0.23278728756365422</v>
      </c>
      <c r="K325" s="2">
        <f t="shared" si="79"/>
        <v>0.76173998404810106</v>
      </c>
      <c r="L325" s="2">
        <f t="shared" si="79"/>
        <v>3.1658383949935581E-3</v>
      </c>
      <c r="M325" s="2">
        <f t="shared" si="80"/>
        <v>2.3068899932511939E-3</v>
      </c>
      <c r="N325" s="1">
        <v>18971</v>
      </c>
      <c r="O325" s="1">
        <v>62078</v>
      </c>
      <c r="P325" s="1">
        <v>258</v>
      </c>
      <c r="Q325" s="1">
        <v>114</v>
      </c>
      <c r="R325" s="1">
        <v>40</v>
      </c>
      <c r="S325" s="1">
        <v>22</v>
      </c>
      <c r="T325" s="1">
        <v>6</v>
      </c>
      <c r="U325" s="1">
        <v>6</v>
      </c>
      <c r="AG325" s="7">
        <f>IF(Q325&gt;0,RANK(Q325,(N325:P325,Q325:AE325)),0)</f>
        <v>4</v>
      </c>
      <c r="AH325" s="7">
        <f>IF(R325&gt;0,RANK(R325,(N325:P325,Q325:AE325)),0)</f>
        <v>5</v>
      </c>
      <c r="AI325" s="7">
        <f>IF(T325&gt;0,RANK(T325,(N325:P325,Q325:AE325)),0)</f>
        <v>7</v>
      </c>
      <c r="AJ325" s="7">
        <f>IF(S325&gt;0,RANK(S325,(N325:P325,Q325:AE325)),0)</f>
        <v>6</v>
      </c>
      <c r="AK325" s="2">
        <f t="shared" si="81"/>
        <v>1.3988588256948278E-3</v>
      </c>
      <c r="AL325" s="2">
        <f t="shared" si="81"/>
        <v>4.9082765813853607E-4</v>
      </c>
      <c r="AM325" s="2">
        <f t="shared" si="82"/>
        <v>7.3624148720780413E-5</v>
      </c>
      <c r="AN325" s="2">
        <f t="shared" si="83"/>
        <v>2.6995521197619484E-4</v>
      </c>
      <c r="AP325" t="s">
        <v>1408</v>
      </c>
      <c r="AQ325" t="s">
        <v>1199</v>
      </c>
      <c r="AR325">
        <v>0</v>
      </c>
      <c r="AT325" s="85" t="s">
        <v>4717</v>
      </c>
      <c r="AU325" s="84" t="s">
        <v>4672</v>
      </c>
      <c r="AV325" s="77" t="str">
        <f t="shared" si="64"/>
        <v>12019</v>
      </c>
      <c r="AX325" s="7" t="s">
        <v>186</v>
      </c>
      <c r="BG325" s="1"/>
    </row>
    <row r="326" spans="1:59" hidden="1" outlineLevel="1">
      <c r="A326" t="s">
        <v>2161</v>
      </c>
      <c r="B326" t="s">
        <v>1199</v>
      </c>
      <c r="C326" s="1">
        <f t="shared" si="78"/>
        <v>128683</v>
      </c>
      <c r="D326" s="7">
        <f>IF(N326&gt;0, RANK(N326,(N326:P326,Q326:AE326)),0)</f>
        <v>2</v>
      </c>
      <c r="E326" s="7">
        <f>IF(O326&gt;0,RANK(O326,(N326:P326,Q326:AE326)),0)</f>
        <v>1</v>
      </c>
      <c r="F326" s="7">
        <f>IF(P326&gt;0,RANK(P326,(N326:P326,Q326:AE326)),0)</f>
        <v>3</v>
      </c>
      <c r="G326" s="1">
        <f t="shared" si="65"/>
        <v>39739</v>
      </c>
      <c r="H326" s="2">
        <f t="shared" si="66"/>
        <v>0.30881312993946364</v>
      </c>
      <c r="I326" s="2"/>
      <c r="J326" s="2">
        <f t="shared" si="79"/>
        <v>0.3410862351670384</v>
      </c>
      <c r="K326" s="2">
        <f t="shared" si="79"/>
        <v>0.64989936510650204</v>
      </c>
      <c r="L326" s="2">
        <f t="shared" si="79"/>
        <v>4.6470784796748595E-3</v>
      </c>
      <c r="M326" s="2">
        <f t="shared" si="80"/>
        <v>4.3673212467847059E-3</v>
      </c>
      <c r="N326" s="1">
        <v>43892</v>
      </c>
      <c r="O326" s="1">
        <v>83631</v>
      </c>
      <c r="P326" s="1">
        <v>598</v>
      </c>
      <c r="Q326" s="1">
        <v>181</v>
      </c>
      <c r="R326" s="1">
        <v>104</v>
      </c>
      <c r="S326" s="1">
        <v>83</v>
      </c>
      <c r="T326" s="1">
        <v>65</v>
      </c>
      <c r="U326" s="1">
        <v>129</v>
      </c>
      <c r="AG326" s="7">
        <f>IF(Q326&gt;0,RANK(Q326,(N326:P326,Q326:AE326)),0)</f>
        <v>4</v>
      </c>
      <c r="AH326" s="7">
        <f>IF(R326&gt;0,RANK(R326,(N326:P326,Q326:AE326)),0)</f>
        <v>6</v>
      </c>
      <c r="AI326" s="7">
        <f>IF(T326&gt;0,RANK(T326,(N326:P326,Q326:AE326)),0)</f>
        <v>8</v>
      </c>
      <c r="AJ326" s="7">
        <f>IF(S326&gt;0,RANK(S326,(N326:P326,Q326:AE326)),0)</f>
        <v>7</v>
      </c>
      <c r="AK326" s="2">
        <f t="shared" si="81"/>
        <v>1.4065571986975746E-3</v>
      </c>
      <c r="AL326" s="2">
        <f t="shared" si="81"/>
        <v>8.0818756168258437E-4</v>
      </c>
      <c r="AM326" s="2">
        <f t="shared" si="82"/>
        <v>5.0511722605161517E-4</v>
      </c>
      <c r="AN326" s="2">
        <f t="shared" si="83"/>
        <v>6.4499584249667788E-4</v>
      </c>
      <c r="AP326" t="s">
        <v>2161</v>
      </c>
      <c r="AQ326" t="s">
        <v>1199</v>
      </c>
      <c r="AR326">
        <v>0</v>
      </c>
      <c r="AT326" s="85" t="s">
        <v>4717</v>
      </c>
      <c r="AU326" s="84" t="s">
        <v>4350</v>
      </c>
      <c r="AV326" s="77" t="str">
        <f t="shared" si="64"/>
        <v>12021</v>
      </c>
      <c r="AX326" s="7" t="s">
        <v>186</v>
      </c>
      <c r="BG326" s="1"/>
    </row>
    <row r="327" spans="1:59" hidden="1" outlineLevel="1">
      <c r="A327" t="s">
        <v>2432</v>
      </c>
      <c r="B327" t="s">
        <v>1199</v>
      </c>
      <c r="C327" s="1">
        <f t="shared" si="78"/>
        <v>24991</v>
      </c>
      <c r="D327" s="7">
        <f>IF(N327&gt;0, RANK(N327,(N327:P327,Q327:AE327)),0)</f>
        <v>2</v>
      </c>
      <c r="E327" s="7">
        <f>IF(O327&gt;0,RANK(O327,(N327:P327,Q327:AE327)),0)</f>
        <v>1</v>
      </c>
      <c r="F327" s="7">
        <f>IF(P327&gt;0,RANK(P327,(N327:P327,Q327:AE327)),0)</f>
        <v>3</v>
      </c>
      <c r="G327" s="1">
        <f t="shared" si="65"/>
        <v>8727</v>
      </c>
      <c r="H327" s="2">
        <f t="shared" si="66"/>
        <v>0.34920571405706052</v>
      </c>
      <c r="I327" s="2"/>
      <c r="J327" s="2">
        <f t="shared" si="79"/>
        <v>0.32135568804769715</v>
      </c>
      <c r="K327" s="2">
        <f t="shared" si="79"/>
        <v>0.67056140210475768</v>
      </c>
      <c r="L327" s="2">
        <f t="shared" si="79"/>
        <v>4.3615701652594931E-3</v>
      </c>
      <c r="M327" s="2">
        <f t="shared" si="80"/>
        <v>3.7213396822857346E-3</v>
      </c>
      <c r="N327" s="1">
        <v>8031</v>
      </c>
      <c r="O327" s="1">
        <v>16758</v>
      </c>
      <c r="P327" s="1">
        <v>109</v>
      </c>
      <c r="Q327" s="1">
        <v>47</v>
      </c>
      <c r="R327" s="1">
        <v>13</v>
      </c>
      <c r="S327" s="1">
        <v>17</v>
      </c>
      <c r="T327" s="1">
        <v>10</v>
      </c>
      <c r="U327" s="1">
        <v>6</v>
      </c>
      <c r="AG327" s="7">
        <f>IF(Q327&gt;0,RANK(Q327,(N327:P327,Q327:AE327)),0)</f>
        <v>4</v>
      </c>
      <c r="AH327" s="7">
        <f>IF(R327&gt;0,RANK(R327,(N327:P327,Q327:AE327)),0)</f>
        <v>6</v>
      </c>
      <c r="AI327" s="7">
        <f>IF(T327&gt;0,RANK(T327,(N327:P327,Q327:AE327)),0)</f>
        <v>7</v>
      </c>
      <c r="AJ327" s="7">
        <f>IF(S327&gt;0,RANK(S327,(N327:P327,Q327:AE327)),0)</f>
        <v>5</v>
      </c>
      <c r="AK327" s="2">
        <f t="shared" si="81"/>
        <v>1.8806770437357449E-3</v>
      </c>
      <c r="AL327" s="2">
        <f t="shared" si="81"/>
        <v>5.2018726741626987E-4</v>
      </c>
      <c r="AM327" s="2">
        <f t="shared" si="82"/>
        <v>4.0014405185866912E-4</v>
      </c>
      <c r="AN327" s="2">
        <f t="shared" si="83"/>
        <v>6.8024488815973747E-4</v>
      </c>
      <c r="AP327" t="s">
        <v>2432</v>
      </c>
      <c r="AQ327" t="s">
        <v>1199</v>
      </c>
      <c r="AR327">
        <v>4</v>
      </c>
      <c r="AT327" s="85" t="s">
        <v>4717</v>
      </c>
      <c r="AU327" s="84" t="s">
        <v>4351</v>
      </c>
      <c r="AV327" s="77" t="str">
        <f t="shared" si="64"/>
        <v>12023</v>
      </c>
      <c r="AX327" s="7" t="s">
        <v>186</v>
      </c>
      <c r="BG327" s="1"/>
    </row>
    <row r="328" spans="1:59" hidden="1" outlineLevel="1">
      <c r="A328" t="s">
        <v>3937</v>
      </c>
      <c r="B328" t="s">
        <v>1199</v>
      </c>
      <c r="C328" s="1">
        <f t="shared" si="78"/>
        <v>9510</v>
      </c>
      <c r="D328" s="7">
        <f>IF(N328&gt;0, RANK(N328,(N328:P328,Q328:AE328)),0)</f>
        <v>2</v>
      </c>
      <c r="E328" s="7">
        <f>IF(O328&gt;0,RANK(O328,(N328:P328,Q328:AE328)),0)</f>
        <v>1</v>
      </c>
      <c r="F328" s="7">
        <f>IF(P328&gt;0,RANK(P328,(N328:P328,Q328:AE328)),0)</f>
        <v>3</v>
      </c>
      <c r="G328" s="1">
        <f t="shared" si="65"/>
        <v>1611</v>
      </c>
      <c r="H328" s="2">
        <f t="shared" si="66"/>
        <v>0.16940063091482649</v>
      </c>
      <c r="I328" s="2"/>
      <c r="J328" s="2">
        <f t="shared" si="79"/>
        <v>0.4114616193480547</v>
      </c>
      <c r="K328" s="2">
        <f t="shared" si="79"/>
        <v>0.58086225026288119</v>
      </c>
      <c r="L328" s="2">
        <f t="shared" si="79"/>
        <v>5.0473186119873821E-3</v>
      </c>
      <c r="M328" s="2">
        <f t="shared" si="80"/>
        <v>2.6288117770767354E-3</v>
      </c>
      <c r="N328" s="1">
        <v>3913</v>
      </c>
      <c r="O328" s="1">
        <v>5524</v>
      </c>
      <c r="P328" s="1">
        <v>48</v>
      </c>
      <c r="Q328" s="1">
        <v>12</v>
      </c>
      <c r="R328" s="1">
        <v>9</v>
      </c>
      <c r="S328" s="1">
        <v>2</v>
      </c>
      <c r="T328" s="1">
        <v>0</v>
      </c>
      <c r="U328" s="1">
        <v>2</v>
      </c>
      <c r="AG328" s="7">
        <f>IF(Q328&gt;0,RANK(Q328,(N328:P328,Q328:AE328)),0)</f>
        <v>4</v>
      </c>
      <c r="AH328" s="7">
        <f>IF(R328&gt;0,RANK(R328,(N328:P328,Q328:AE328)),0)</f>
        <v>5</v>
      </c>
      <c r="AI328" s="7">
        <f>IF(T328&gt;0,RANK(T328,(N328:P328,Q328:AE328)),0)</f>
        <v>0</v>
      </c>
      <c r="AJ328" s="7">
        <f>IF(S328&gt;0,RANK(S328,(N328:P328,Q328:AE328)),0)</f>
        <v>6</v>
      </c>
      <c r="AK328" s="2">
        <f t="shared" si="81"/>
        <v>1.2618296529968455E-3</v>
      </c>
      <c r="AL328" s="2">
        <f t="shared" si="81"/>
        <v>9.4637223974763408E-4</v>
      </c>
      <c r="AM328" s="2">
        <f t="shared" si="82"/>
        <v>0</v>
      </c>
      <c r="AN328" s="2">
        <f t="shared" si="83"/>
        <v>2.1030494216614089E-4</v>
      </c>
      <c r="AP328" t="s">
        <v>2526</v>
      </c>
      <c r="AQ328" t="s">
        <v>1199</v>
      </c>
      <c r="AR328">
        <v>13</v>
      </c>
      <c r="AT328" s="85" t="s">
        <v>4717</v>
      </c>
      <c r="AU328" s="84" t="s">
        <v>3950</v>
      </c>
      <c r="AV328" s="77" t="str">
        <f t="shared" si="64"/>
        <v>12027</v>
      </c>
      <c r="AX328" s="7" t="s">
        <v>186</v>
      </c>
      <c r="BG328" s="1"/>
    </row>
    <row r="329" spans="1:59" hidden="1" outlineLevel="1">
      <c r="A329" t="s">
        <v>2739</v>
      </c>
      <c r="B329" t="s">
        <v>1199</v>
      </c>
      <c r="C329" s="1">
        <f t="shared" si="78"/>
        <v>6442</v>
      </c>
      <c r="D329" s="7">
        <f>IF(N329&gt;0, RANK(N329,(N329:P329,Q329:AE329)),0)</f>
        <v>2</v>
      </c>
      <c r="E329" s="7">
        <f>IF(O329&gt;0,RANK(O329,(N329:P329,Q329:AE329)),0)</f>
        <v>1</v>
      </c>
      <c r="F329" s="7">
        <f>IF(P329&gt;0,RANK(P329,(N329:P329,Q329:AE329)),0)</f>
        <v>3</v>
      </c>
      <c r="G329" s="1">
        <f t="shared" si="65"/>
        <v>2474</v>
      </c>
      <c r="H329" s="2">
        <f t="shared" si="66"/>
        <v>0.38404222291213908</v>
      </c>
      <c r="I329" s="2"/>
      <c r="J329" s="2">
        <f t="shared" si="79"/>
        <v>0.30425333747283451</v>
      </c>
      <c r="K329" s="2">
        <f t="shared" si="79"/>
        <v>0.68829556038497364</v>
      </c>
      <c r="L329" s="2">
        <f t="shared" si="79"/>
        <v>4.5017075442409186E-3</v>
      </c>
      <c r="M329" s="2">
        <f t="shared" si="80"/>
        <v>2.9493945979509936E-3</v>
      </c>
      <c r="N329" s="1">
        <v>1960</v>
      </c>
      <c r="O329" s="1">
        <v>4434</v>
      </c>
      <c r="P329" s="1">
        <v>29</v>
      </c>
      <c r="Q329" s="1">
        <v>5</v>
      </c>
      <c r="R329" s="1">
        <v>8</v>
      </c>
      <c r="S329" s="1">
        <v>1</v>
      </c>
      <c r="T329" s="1">
        <v>2</v>
      </c>
      <c r="U329" s="1">
        <v>3</v>
      </c>
      <c r="AG329" s="7">
        <f>IF(Q329&gt;0,RANK(Q329,(N329:P329,Q329:AE329)),0)</f>
        <v>5</v>
      </c>
      <c r="AH329" s="7">
        <f>IF(R329&gt;0,RANK(R329,(N329:P329,Q329:AE329)),0)</f>
        <v>4</v>
      </c>
      <c r="AI329" s="7">
        <f>IF(T329&gt;0,RANK(T329,(N329:P329,Q329:AE329)),0)</f>
        <v>7</v>
      </c>
      <c r="AJ329" s="7">
        <f>IF(S329&gt;0,RANK(S329,(N329:P329,Q329:AE329)),0)</f>
        <v>8</v>
      </c>
      <c r="AK329" s="2">
        <f t="shared" si="81"/>
        <v>7.7615647314498604E-4</v>
      </c>
      <c r="AL329" s="2">
        <f t="shared" si="81"/>
        <v>1.2418503570319776E-3</v>
      </c>
      <c r="AM329" s="2">
        <f t="shared" si="82"/>
        <v>3.1046258925799441E-4</v>
      </c>
      <c r="AN329" s="2">
        <f t="shared" si="83"/>
        <v>1.552312946289972E-4</v>
      </c>
      <c r="AP329" t="s">
        <v>2739</v>
      </c>
      <c r="AQ329" t="s">
        <v>1199</v>
      </c>
      <c r="AR329">
        <v>2</v>
      </c>
      <c r="AT329" s="85" t="s">
        <v>4717</v>
      </c>
      <c r="AU329" s="84" t="s">
        <v>3951</v>
      </c>
      <c r="AV329" s="77" t="str">
        <f t="shared" si="64"/>
        <v>12029</v>
      </c>
      <c r="AX329" s="7" t="s">
        <v>186</v>
      </c>
      <c r="BG329" s="1"/>
    </row>
    <row r="330" spans="1:59" hidden="1" outlineLevel="1">
      <c r="A330" t="s">
        <v>2782</v>
      </c>
      <c r="B330" t="s">
        <v>1199</v>
      </c>
      <c r="C330" s="1">
        <f t="shared" si="78"/>
        <v>381061</v>
      </c>
      <c r="D330" s="7">
        <f>IF(N330&gt;0, RANK(N330,(N330:P330,Q330:AE330)),0)</f>
        <v>2</v>
      </c>
      <c r="E330" s="7">
        <f>IF(O330&gt;0,RANK(O330,(N330:P330,Q330:AE330)),0)</f>
        <v>1</v>
      </c>
      <c r="F330" s="7">
        <f>IF(P330&gt;0,RANK(P330,(N330:P330,Q330:AE330)),0)</f>
        <v>3</v>
      </c>
      <c r="G330" s="1">
        <f t="shared" si="65"/>
        <v>61580</v>
      </c>
      <c r="H330" s="2">
        <f t="shared" si="66"/>
        <v>0.16160142339415473</v>
      </c>
      <c r="I330" s="2"/>
      <c r="J330" s="2">
        <f t="shared" si="79"/>
        <v>0.41623257168799743</v>
      </c>
      <c r="K330" s="2">
        <f t="shared" si="79"/>
        <v>0.57783399508215216</v>
      </c>
      <c r="L330" s="2">
        <f t="shared" si="79"/>
        <v>3.2042113992247962E-3</v>
      </c>
      <c r="M330" s="2">
        <f t="shared" si="80"/>
        <v>2.7292218306256082E-3</v>
      </c>
      <c r="N330" s="1">
        <v>158610</v>
      </c>
      <c r="O330" s="1">
        <v>220190</v>
      </c>
      <c r="P330" s="1">
        <v>1221</v>
      </c>
      <c r="Q330" s="1">
        <v>631</v>
      </c>
      <c r="R330" s="1">
        <v>179</v>
      </c>
      <c r="S330" s="1">
        <v>141</v>
      </c>
      <c r="T330" s="1">
        <v>34</v>
      </c>
      <c r="U330" s="1">
        <v>55</v>
      </c>
      <c r="AG330" s="7">
        <f>IF(Q330&gt;0,RANK(Q330,(N330:P330,Q330:AE330)),0)</f>
        <v>4</v>
      </c>
      <c r="AH330" s="7">
        <f>IF(R330&gt;0,RANK(R330,(N330:P330,Q330:AE330)),0)</f>
        <v>5</v>
      </c>
      <c r="AI330" s="7">
        <f>IF(T330&gt;0,RANK(T330,(N330:P330,Q330:AE330)),0)</f>
        <v>8</v>
      </c>
      <c r="AJ330" s="7">
        <f>IF(S330&gt;0,RANK(S330,(N330:P330,Q330:AE330)),0)</f>
        <v>6</v>
      </c>
      <c r="AK330" s="2">
        <f t="shared" si="81"/>
        <v>1.6559028606968438E-3</v>
      </c>
      <c r="AL330" s="2">
        <f t="shared" si="81"/>
        <v>4.6974106507881942E-4</v>
      </c>
      <c r="AM330" s="2">
        <f t="shared" si="82"/>
        <v>8.9224559847373523E-5</v>
      </c>
      <c r="AN330" s="2">
        <f t="shared" si="83"/>
        <v>3.7001949819057839E-4</v>
      </c>
      <c r="AP330" t="s">
        <v>2782</v>
      </c>
      <c r="AQ330" t="s">
        <v>1199</v>
      </c>
      <c r="AR330">
        <v>0</v>
      </c>
      <c r="AT330" s="85" t="s">
        <v>4717</v>
      </c>
      <c r="AU330" s="84" t="s">
        <v>3971</v>
      </c>
      <c r="AV330" s="77" t="str">
        <f t="shared" si="64"/>
        <v>12031</v>
      </c>
      <c r="AX330" s="7" t="s">
        <v>186</v>
      </c>
      <c r="BG330" s="1"/>
    </row>
    <row r="331" spans="1:59" hidden="1" outlineLevel="1">
      <c r="A331" t="s">
        <v>4470</v>
      </c>
      <c r="B331" t="s">
        <v>1199</v>
      </c>
      <c r="C331" s="1">
        <f t="shared" si="78"/>
        <v>143278</v>
      </c>
      <c r="D331" s="7">
        <f>IF(N331&gt;0, RANK(N331,(N331:P331,Q331:AE331)),0)</f>
        <v>2</v>
      </c>
      <c r="E331" s="7">
        <f>IF(O331&gt;0,RANK(O331,(N331:P331,Q331:AE331)),0)</f>
        <v>1</v>
      </c>
      <c r="F331" s="7">
        <f>IF(P331&gt;0,RANK(P331,(N331:P331,Q331:AE331)),0)</f>
        <v>3</v>
      </c>
      <c r="G331" s="1">
        <f t="shared" si="65"/>
        <v>45237</v>
      </c>
      <c r="H331" s="2">
        <f t="shared" si="66"/>
        <v>0.31572886277027878</v>
      </c>
      <c r="I331" s="2"/>
      <c r="J331" s="2">
        <f t="shared" si="79"/>
        <v>0.3373092868409665</v>
      </c>
      <c r="K331" s="2">
        <f t="shared" si="79"/>
        <v>0.65303814961124529</v>
      </c>
      <c r="L331" s="2">
        <f t="shared" si="79"/>
        <v>3.8247323385306887E-3</v>
      </c>
      <c r="M331" s="2">
        <f t="shared" si="80"/>
        <v>5.8278312092575179E-3</v>
      </c>
      <c r="N331" s="1">
        <v>48329</v>
      </c>
      <c r="O331" s="1">
        <v>93566</v>
      </c>
      <c r="P331" s="1">
        <v>548</v>
      </c>
      <c r="Q331" s="1">
        <v>218</v>
      </c>
      <c r="R331" s="1">
        <v>527</v>
      </c>
      <c r="S331" s="1">
        <v>48</v>
      </c>
      <c r="T331" s="1">
        <v>15</v>
      </c>
      <c r="U331" s="1">
        <v>27</v>
      </c>
      <c r="AG331" s="7">
        <f>IF(Q331&gt;0,RANK(Q331,(N331:P331,Q331:AE331)),0)</f>
        <v>5</v>
      </c>
      <c r="AH331" s="7">
        <f>IF(R331&gt;0,RANK(R331,(N331:P331,Q331:AE331)),0)</f>
        <v>4</v>
      </c>
      <c r="AI331" s="7">
        <f>IF(T331&gt;0,RANK(T331,(N331:P331,Q331:AE331)),0)</f>
        <v>8</v>
      </c>
      <c r="AJ331" s="7">
        <f>IF(S331&gt;0,RANK(S331,(N331:P331,Q331:AE331)),0)</f>
        <v>6</v>
      </c>
      <c r="AK331" s="2">
        <f t="shared" si="81"/>
        <v>1.521517609123522E-3</v>
      </c>
      <c r="AL331" s="2">
        <f t="shared" si="81"/>
        <v>3.6781641284775054E-3</v>
      </c>
      <c r="AM331" s="2">
        <f t="shared" si="82"/>
        <v>1.0469157860941666E-4</v>
      </c>
      <c r="AN331" s="2">
        <f t="shared" si="83"/>
        <v>3.350130515501333E-4</v>
      </c>
      <c r="AP331" t="s">
        <v>4470</v>
      </c>
      <c r="AQ331" t="s">
        <v>1199</v>
      </c>
      <c r="AR331">
        <v>1</v>
      </c>
      <c r="AT331" s="85" t="s">
        <v>4717</v>
      </c>
      <c r="AU331" s="84" t="s">
        <v>3972</v>
      </c>
      <c r="AV331" s="77" t="str">
        <f t="shared" si="64"/>
        <v>12033</v>
      </c>
      <c r="AX331" s="7" t="s">
        <v>186</v>
      </c>
      <c r="BG331" s="1"/>
    </row>
    <row r="332" spans="1:59" hidden="1" outlineLevel="1">
      <c r="A332" t="s">
        <v>2157</v>
      </c>
      <c r="B332" t="s">
        <v>1199</v>
      </c>
      <c r="C332" s="1">
        <f t="shared" si="78"/>
        <v>38480</v>
      </c>
      <c r="D332" s="7">
        <f>IF(N332&gt;0, RANK(N332,(N332:P332,Q332:AE332)),0)</f>
        <v>2</v>
      </c>
      <c r="E332" s="7">
        <f>IF(O332&gt;0,RANK(O332,(N332:P332,Q332:AE332)),0)</f>
        <v>1</v>
      </c>
      <c r="F332" s="7">
        <f>IF(P332&gt;0,RANK(P332,(N332:P332,Q332:AE332)),0)</f>
        <v>3</v>
      </c>
      <c r="G332" s="1">
        <f t="shared" si="65"/>
        <v>1055</v>
      </c>
      <c r="H332" s="2">
        <f t="shared" si="66"/>
        <v>2.7416839916839918E-2</v>
      </c>
      <c r="I332" s="2"/>
      <c r="J332" s="2">
        <f t="shared" si="79"/>
        <v>0.48279625779625779</v>
      </c>
      <c r="K332" s="2">
        <f t="shared" si="79"/>
        <v>0.51021309771309775</v>
      </c>
      <c r="L332" s="2">
        <f t="shared" si="79"/>
        <v>4.703742203742204E-3</v>
      </c>
      <c r="M332" s="2">
        <f t="shared" si="80"/>
        <v>2.2869022869022558E-3</v>
      </c>
      <c r="N332" s="1">
        <v>18578</v>
      </c>
      <c r="O332" s="1">
        <v>19633</v>
      </c>
      <c r="P332" s="1">
        <v>181</v>
      </c>
      <c r="Q332" s="1">
        <v>54</v>
      </c>
      <c r="R332" s="1">
        <v>17</v>
      </c>
      <c r="S332" s="1">
        <v>10</v>
      </c>
      <c r="T332" s="1">
        <v>4</v>
      </c>
      <c r="U332" s="1">
        <v>3</v>
      </c>
      <c r="AG332" s="7">
        <f>IF(Q332&gt;0,RANK(Q332,(N332:P332,Q332:AE332)),0)</f>
        <v>4</v>
      </c>
      <c r="AH332" s="7">
        <f>IF(R332&gt;0,RANK(R332,(N332:P332,Q332:AE332)),0)</f>
        <v>5</v>
      </c>
      <c r="AI332" s="7">
        <f>IF(T332&gt;0,RANK(T332,(N332:P332,Q332:AE332)),0)</f>
        <v>7</v>
      </c>
      <c r="AJ332" s="7">
        <f>IF(S332&gt;0,RANK(S332,(N332:P332,Q332:AE332)),0)</f>
        <v>6</v>
      </c>
      <c r="AK332" s="2">
        <f t="shared" si="81"/>
        <v>1.4033264033264034E-3</v>
      </c>
      <c r="AL332" s="2">
        <f t="shared" si="81"/>
        <v>4.4178794178794181E-4</v>
      </c>
      <c r="AM332" s="2">
        <f t="shared" si="82"/>
        <v>1.0395010395010396E-4</v>
      </c>
      <c r="AN332" s="2">
        <f t="shared" si="83"/>
        <v>2.5987525987525989E-4</v>
      </c>
      <c r="AP332" t="s">
        <v>2157</v>
      </c>
      <c r="AQ332" t="s">
        <v>1199</v>
      </c>
      <c r="AR332">
        <v>7</v>
      </c>
      <c r="AT332" s="85" t="s">
        <v>4717</v>
      </c>
      <c r="AU332" s="84" t="s">
        <v>3970</v>
      </c>
      <c r="AV332" s="77" t="str">
        <f t="shared" si="64"/>
        <v>12035</v>
      </c>
      <c r="AX332" s="7" t="s">
        <v>186</v>
      </c>
      <c r="BG332" s="1"/>
    </row>
    <row r="333" spans="1:59" hidden="1" outlineLevel="1">
      <c r="A333" t="s">
        <v>3082</v>
      </c>
      <c r="B333" t="s">
        <v>1199</v>
      </c>
      <c r="C333" s="1">
        <f t="shared" si="78"/>
        <v>5931</v>
      </c>
      <c r="D333" s="7">
        <f>IF(N333&gt;0, RANK(N333,(N333:P333,Q333:AE333)),0)</f>
        <v>2</v>
      </c>
      <c r="E333" s="7">
        <f>IF(O333&gt;0,RANK(O333,(N333:P333,Q333:AE333)),0)</f>
        <v>1</v>
      </c>
      <c r="F333" s="7">
        <f>IF(P333&gt;0,RANK(P333,(N333:P333,Q333:AE333)),0)</f>
        <v>3</v>
      </c>
      <c r="G333" s="1">
        <f t="shared" si="65"/>
        <v>1071</v>
      </c>
      <c r="H333" s="2">
        <f t="shared" si="66"/>
        <v>0.18057663125948406</v>
      </c>
      <c r="I333" s="2"/>
      <c r="J333" s="2">
        <f t="shared" si="79"/>
        <v>0.40482212105884335</v>
      </c>
      <c r="K333" s="2">
        <f t="shared" si="79"/>
        <v>0.58539875231832739</v>
      </c>
      <c r="L333" s="2">
        <f t="shared" si="79"/>
        <v>6.2384083628393185E-3</v>
      </c>
      <c r="M333" s="2">
        <f t="shared" si="80"/>
        <v>3.5407182599898855E-3</v>
      </c>
      <c r="N333" s="1">
        <v>2401</v>
      </c>
      <c r="O333" s="1">
        <v>3472</v>
      </c>
      <c r="P333" s="1">
        <v>37</v>
      </c>
      <c r="Q333" s="1">
        <v>3</v>
      </c>
      <c r="R333" s="1">
        <v>8</v>
      </c>
      <c r="S333" s="1">
        <v>7</v>
      </c>
      <c r="T333" s="1">
        <v>3</v>
      </c>
      <c r="U333" s="1">
        <v>0</v>
      </c>
      <c r="AG333" s="7">
        <f>IF(Q333&gt;0,RANK(Q333,(N333:P333,Q333:AE333)),0)</f>
        <v>6</v>
      </c>
      <c r="AH333" s="7">
        <f>IF(R333&gt;0,RANK(R333,(N333:P333,Q333:AE333)),0)</f>
        <v>4</v>
      </c>
      <c r="AI333" s="7">
        <f>IF(T333&gt;0,RANK(T333,(N333:P333,Q333:AE333)),0)</f>
        <v>6</v>
      </c>
      <c r="AJ333" s="7">
        <f>IF(S333&gt;0,RANK(S333,(N333:P333,Q333:AE333)),0)</f>
        <v>5</v>
      </c>
      <c r="AK333" s="2">
        <f t="shared" si="81"/>
        <v>5.0581689428426911E-4</v>
      </c>
      <c r="AL333" s="2">
        <f t="shared" si="81"/>
        <v>1.3488450514247176E-3</v>
      </c>
      <c r="AM333" s="2">
        <f t="shared" si="82"/>
        <v>5.0581689428426911E-4</v>
      </c>
      <c r="AN333" s="2">
        <f t="shared" si="83"/>
        <v>1.1802394199966278E-3</v>
      </c>
      <c r="AP333" t="s">
        <v>3082</v>
      </c>
      <c r="AQ333" t="s">
        <v>1199</v>
      </c>
      <c r="AR333">
        <v>2</v>
      </c>
      <c r="AT333" s="85" t="s">
        <v>4717</v>
      </c>
      <c r="AU333" s="84" t="s">
        <v>3656</v>
      </c>
      <c r="AV333" s="77" t="str">
        <f t="shared" si="64"/>
        <v>12037</v>
      </c>
      <c r="AX333" s="7" t="s">
        <v>186</v>
      </c>
      <c r="BG333" s="1"/>
    </row>
    <row r="334" spans="1:59" hidden="1" outlineLevel="1">
      <c r="A334" t="s">
        <v>3324</v>
      </c>
      <c r="B334" t="s">
        <v>1199</v>
      </c>
      <c r="C334" s="1">
        <f t="shared" si="78"/>
        <v>20984</v>
      </c>
      <c r="D334" s="7">
        <f>IF(N334&gt;0, RANK(N334,(N334:P334,Q334:AE334)),0)</f>
        <v>1</v>
      </c>
      <c r="E334" s="7">
        <f>IF(O334&gt;0,RANK(O334,(N334:P334,Q334:AE334)),0)</f>
        <v>2</v>
      </c>
      <c r="F334" s="7">
        <f>IF(P334&gt;0,RANK(P334,(N334:P334,Q334:AE334)),0)</f>
        <v>3</v>
      </c>
      <c r="G334" s="1">
        <f t="shared" si="65"/>
        <v>8376</v>
      </c>
      <c r="H334" s="2">
        <f t="shared" si="66"/>
        <v>0.39916126572626764</v>
      </c>
      <c r="I334" s="2"/>
      <c r="J334" s="2">
        <f t="shared" si="79"/>
        <v>0.69715020968356844</v>
      </c>
      <c r="K334" s="2">
        <f t="shared" si="79"/>
        <v>0.2979889439573008</v>
      </c>
      <c r="L334" s="2">
        <f t="shared" si="79"/>
        <v>2.5733892489515822E-3</v>
      </c>
      <c r="M334" s="2">
        <f t="shared" si="80"/>
        <v>2.2874571101791728E-3</v>
      </c>
      <c r="N334" s="1">
        <v>14629</v>
      </c>
      <c r="O334" s="1">
        <v>6253</v>
      </c>
      <c r="P334" s="1">
        <v>54</v>
      </c>
      <c r="Q334" s="1">
        <v>18</v>
      </c>
      <c r="R334" s="1">
        <v>9</v>
      </c>
      <c r="S334" s="1">
        <v>8</v>
      </c>
      <c r="T334" s="1">
        <v>10</v>
      </c>
      <c r="U334" s="1">
        <v>3</v>
      </c>
      <c r="AG334" s="7">
        <f>IF(Q334&gt;0,RANK(Q334,(N334:P334,Q334:AE334)),0)</f>
        <v>4</v>
      </c>
      <c r="AH334" s="7">
        <f>IF(R334&gt;0,RANK(R334,(N334:P334,Q334:AE334)),0)</f>
        <v>6</v>
      </c>
      <c r="AI334" s="7">
        <f>IF(T334&gt;0,RANK(T334,(N334:P334,Q334:AE334)),0)</f>
        <v>5</v>
      </c>
      <c r="AJ334" s="7">
        <f>IF(S334&gt;0,RANK(S334,(N334:P334,Q334:AE334)),0)</f>
        <v>7</v>
      </c>
      <c r="AK334" s="2">
        <f t="shared" si="81"/>
        <v>8.5779641631719401E-4</v>
      </c>
      <c r="AL334" s="2">
        <f t="shared" si="81"/>
        <v>4.2889820815859701E-4</v>
      </c>
      <c r="AM334" s="2">
        <f t="shared" si="82"/>
        <v>4.7655356462066338E-4</v>
      </c>
      <c r="AN334" s="2">
        <f t="shared" si="83"/>
        <v>3.8124285169653069E-4</v>
      </c>
      <c r="AP334" t="s">
        <v>3324</v>
      </c>
      <c r="AQ334" t="s">
        <v>1199</v>
      </c>
      <c r="AR334">
        <v>2</v>
      </c>
      <c r="AT334" s="85" t="s">
        <v>4717</v>
      </c>
      <c r="AU334" s="84" t="s">
        <v>5210</v>
      </c>
      <c r="AV334" s="77" t="str">
        <f t="shared" si="64"/>
        <v>12039</v>
      </c>
      <c r="AX334" s="7" t="s">
        <v>186</v>
      </c>
      <c r="BG334" s="1"/>
    </row>
    <row r="335" spans="1:59" hidden="1" outlineLevel="1">
      <c r="A335" t="s">
        <v>3636</v>
      </c>
      <c r="B335" t="s">
        <v>1199</v>
      </c>
      <c r="C335" s="1">
        <f t="shared" si="78"/>
        <v>7015</v>
      </c>
      <c r="D335" s="7">
        <f>IF(N335&gt;0, RANK(N335,(N335:P335,Q335:AE335)),0)</f>
        <v>2</v>
      </c>
      <c r="E335" s="7">
        <f>IF(O335&gt;0,RANK(O335,(N335:P335,Q335:AE335)),0)</f>
        <v>1</v>
      </c>
      <c r="F335" s="7">
        <f>IF(P335&gt;0,RANK(P335,(N335:P335,Q335:AE335)),0)</f>
        <v>3</v>
      </c>
      <c r="G335" s="1">
        <f t="shared" si="65"/>
        <v>2919</v>
      </c>
      <c r="H335" s="2">
        <f t="shared" si="66"/>
        <v>0.41610833927298646</v>
      </c>
      <c r="I335" s="2"/>
      <c r="J335" s="2">
        <f t="shared" si="79"/>
        <v>0.28752672843905913</v>
      </c>
      <c r="K335" s="2">
        <f t="shared" si="79"/>
        <v>0.70363506771204565</v>
      </c>
      <c r="L335" s="2">
        <f t="shared" si="79"/>
        <v>4.5616535994297937E-3</v>
      </c>
      <c r="M335" s="2">
        <f t="shared" si="80"/>
        <v>4.2765502494654271E-3</v>
      </c>
      <c r="N335" s="1">
        <v>2017</v>
      </c>
      <c r="O335" s="1">
        <v>4936</v>
      </c>
      <c r="P335" s="1">
        <v>32</v>
      </c>
      <c r="Q335" s="1">
        <v>17</v>
      </c>
      <c r="R335" s="1">
        <v>5</v>
      </c>
      <c r="S335" s="1">
        <v>4</v>
      </c>
      <c r="T335" s="1">
        <v>2</v>
      </c>
      <c r="U335" s="1">
        <v>2</v>
      </c>
      <c r="AG335" s="7">
        <f>IF(Q335&gt;0,RANK(Q335,(N335:P335,Q335:AE335)),0)</f>
        <v>4</v>
      </c>
      <c r="AH335" s="7">
        <f>IF(R335&gt;0,RANK(R335,(N335:P335,Q335:AE335)),0)</f>
        <v>5</v>
      </c>
      <c r="AI335" s="7">
        <f>IF(T335&gt;0,RANK(T335,(N335:P335,Q335:AE335)),0)</f>
        <v>7</v>
      </c>
      <c r="AJ335" s="7">
        <f>IF(S335&gt;0,RANK(S335,(N335:P335,Q335:AE335)),0)</f>
        <v>6</v>
      </c>
      <c r="AK335" s="2">
        <f t="shared" si="81"/>
        <v>2.4233784746970776E-3</v>
      </c>
      <c r="AL335" s="2">
        <f t="shared" si="81"/>
        <v>7.1275837491090524E-4</v>
      </c>
      <c r="AM335" s="2">
        <f t="shared" si="82"/>
        <v>2.8510334996436211E-4</v>
      </c>
      <c r="AN335" s="2">
        <f t="shared" si="83"/>
        <v>5.7020669992872421E-4</v>
      </c>
      <c r="AP335" t="s">
        <v>3636</v>
      </c>
      <c r="AQ335" t="s">
        <v>1199</v>
      </c>
      <c r="AR335">
        <v>6</v>
      </c>
      <c r="AT335" s="85" t="s">
        <v>4717</v>
      </c>
      <c r="AU335" s="84" t="s">
        <v>5211</v>
      </c>
      <c r="AV335" s="77" t="str">
        <f t="shared" ref="AV335:AV383" si="84">AT335&amp;AU335</f>
        <v>12041</v>
      </c>
      <c r="AX335" s="7" t="s">
        <v>186</v>
      </c>
      <c r="BG335" s="1"/>
    </row>
    <row r="336" spans="1:59" hidden="1" outlineLevel="1">
      <c r="A336" t="s">
        <v>2790</v>
      </c>
      <c r="B336" t="s">
        <v>1199</v>
      </c>
      <c r="C336" s="1">
        <f t="shared" si="78"/>
        <v>4188</v>
      </c>
      <c r="D336" s="7">
        <f>IF(N336&gt;0, RANK(N336,(N336:P336,Q336:AE336)),0)</f>
        <v>2</v>
      </c>
      <c r="E336" s="7">
        <f>IF(O336&gt;0,RANK(O336,(N336:P336,Q336:AE336)),0)</f>
        <v>1</v>
      </c>
      <c r="F336" s="7">
        <f>IF(P336&gt;0,RANK(P336,(N336:P336,Q336:AE336)),0)</f>
        <v>3</v>
      </c>
      <c r="G336" s="1">
        <f t="shared" si="65"/>
        <v>725</v>
      </c>
      <c r="H336" s="2">
        <f t="shared" si="66"/>
        <v>0.17311365807067813</v>
      </c>
      <c r="I336" s="2"/>
      <c r="J336" s="2">
        <f t="shared" si="79"/>
        <v>0.41021967526265518</v>
      </c>
      <c r="K336" s="2">
        <f t="shared" si="79"/>
        <v>0.58333333333333337</v>
      </c>
      <c r="L336" s="2">
        <f t="shared" si="79"/>
        <v>3.8204393505253103E-3</v>
      </c>
      <c r="M336" s="2">
        <f t="shared" si="80"/>
        <v>2.6265520534860826E-3</v>
      </c>
      <c r="N336" s="1">
        <v>1718</v>
      </c>
      <c r="O336" s="1">
        <v>2443</v>
      </c>
      <c r="P336" s="1">
        <v>16</v>
      </c>
      <c r="Q336" s="1">
        <v>4</v>
      </c>
      <c r="R336" s="1">
        <v>3</v>
      </c>
      <c r="S336" s="1">
        <v>1</v>
      </c>
      <c r="T336" s="1">
        <v>2</v>
      </c>
      <c r="U336" s="1">
        <v>1</v>
      </c>
      <c r="AG336" s="7">
        <f>IF(Q336&gt;0,RANK(Q336,(N336:P336,Q336:AE336)),0)</f>
        <v>4</v>
      </c>
      <c r="AH336" s="7">
        <f>IF(R336&gt;0,RANK(R336,(N336:P336,Q336:AE336)),0)</f>
        <v>5</v>
      </c>
      <c r="AI336" s="7">
        <f>IF(T336&gt;0,RANK(T336,(N336:P336,Q336:AE336)),0)</f>
        <v>6</v>
      </c>
      <c r="AJ336" s="7">
        <f>IF(S336&gt;0,RANK(S336,(N336:P336,Q336:AE336)),0)</f>
        <v>7</v>
      </c>
      <c r="AK336" s="2">
        <f t="shared" si="81"/>
        <v>9.5510983763132757E-4</v>
      </c>
      <c r="AL336" s="2">
        <f t="shared" si="81"/>
        <v>7.1633237822349568E-4</v>
      </c>
      <c r="AM336" s="2">
        <f t="shared" si="82"/>
        <v>4.7755491881566379E-4</v>
      </c>
      <c r="AN336" s="2">
        <f t="shared" si="83"/>
        <v>2.3877745940783189E-4</v>
      </c>
      <c r="AP336" t="s">
        <v>2790</v>
      </c>
      <c r="AQ336" t="s">
        <v>1199</v>
      </c>
      <c r="AR336">
        <v>16</v>
      </c>
      <c r="AT336" s="85" t="s">
        <v>4717</v>
      </c>
      <c r="AU336" s="84" t="s">
        <v>5216</v>
      </c>
      <c r="AV336" s="77" t="str">
        <f t="shared" si="84"/>
        <v>12043</v>
      </c>
      <c r="AX336" s="7" t="s">
        <v>186</v>
      </c>
      <c r="BG336" s="1"/>
    </row>
    <row r="337" spans="1:59" hidden="1" outlineLevel="1">
      <c r="A337" t="s">
        <v>4124</v>
      </c>
      <c r="B337" t="s">
        <v>1199</v>
      </c>
      <c r="C337" s="1">
        <f t="shared" si="78"/>
        <v>7277</v>
      </c>
      <c r="D337" s="7">
        <f>IF(N337&gt;0, RANK(N337,(N337:P337,Q337:AE337)),0)</f>
        <v>2</v>
      </c>
      <c r="E337" s="7">
        <f>IF(O337&gt;0,RANK(O337,(N337:P337,Q337:AE337)),0)</f>
        <v>1</v>
      </c>
      <c r="F337" s="7">
        <f>IF(P337&gt;0,RANK(P337,(N337:P337,Q337:AE337)),0)</f>
        <v>3</v>
      </c>
      <c r="G337" s="1">
        <f t="shared" si="65"/>
        <v>2398</v>
      </c>
      <c r="H337" s="2">
        <f t="shared" si="66"/>
        <v>0.32953140030232236</v>
      </c>
      <c r="I337" s="2"/>
      <c r="J337" s="2">
        <f t="shared" si="79"/>
        <v>0.33076817369795247</v>
      </c>
      <c r="K337" s="2">
        <f t="shared" si="79"/>
        <v>0.66029957400027484</v>
      </c>
      <c r="L337" s="2">
        <f t="shared" si="79"/>
        <v>5.6341899134258622E-3</v>
      </c>
      <c r="M337" s="2">
        <f t="shared" si="80"/>
        <v>3.2980623883468851E-3</v>
      </c>
      <c r="N337" s="1">
        <v>2407</v>
      </c>
      <c r="O337" s="1">
        <v>4805</v>
      </c>
      <c r="P337" s="1">
        <v>41</v>
      </c>
      <c r="Q337" s="1">
        <v>8</v>
      </c>
      <c r="R337" s="1">
        <v>6</v>
      </c>
      <c r="S337" s="1">
        <v>5</v>
      </c>
      <c r="T337" s="1">
        <v>3</v>
      </c>
      <c r="U337" s="1">
        <v>2</v>
      </c>
      <c r="AG337" s="7">
        <f>IF(Q337&gt;0,RANK(Q337,(N337:P337,Q337:AE337)),0)</f>
        <v>4</v>
      </c>
      <c r="AH337" s="7">
        <f>IF(R337&gt;0,RANK(R337,(N337:P337,Q337:AE337)),0)</f>
        <v>5</v>
      </c>
      <c r="AI337" s="7">
        <f>IF(T337&gt;0,RANK(T337,(N337:P337,Q337:AE337)),0)</f>
        <v>7</v>
      </c>
      <c r="AJ337" s="7">
        <f>IF(S337&gt;0,RANK(S337,(N337:P337,Q337:AE337)),0)</f>
        <v>6</v>
      </c>
      <c r="AK337" s="2">
        <f t="shared" si="81"/>
        <v>1.0993541294489488E-3</v>
      </c>
      <c r="AL337" s="2">
        <f t="shared" si="81"/>
        <v>8.2451559708671151E-4</v>
      </c>
      <c r="AM337" s="2">
        <f t="shared" si="82"/>
        <v>4.1225779854335576E-4</v>
      </c>
      <c r="AN337" s="2">
        <f t="shared" si="83"/>
        <v>6.8709633090559296E-4</v>
      </c>
      <c r="AP337" t="s">
        <v>4124</v>
      </c>
      <c r="AQ337" t="s">
        <v>1199</v>
      </c>
      <c r="AR337">
        <v>2</v>
      </c>
      <c r="AT337" s="85" t="s">
        <v>4717</v>
      </c>
      <c r="AU337" s="84" t="s">
        <v>3961</v>
      </c>
      <c r="AV337" s="77" t="str">
        <f t="shared" si="84"/>
        <v>12045</v>
      </c>
      <c r="AX337" s="7" t="s">
        <v>186</v>
      </c>
      <c r="BG337" s="1"/>
    </row>
    <row r="338" spans="1:59" hidden="1" outlineLevel="1">
      <c r="A338" t="s">
        <v>3151</v>
      </c>
      <c r="B338" t="s">
        <v>1199</v>
      </c>
      <c r="C338" s="1">
        <f t="shared" si="78"/>
        <v>5079</v>
      </c>
      <c r="D338" s="7">
        <f>IF(N338&gt;0, RANK(N338,(N338:P338,Q338:AE338)),0)</f>
        <v>2</v>
      </c>
      <c r="E338" s="7">
        <f>IF(O338&gt;0,RANK(O338,(N338:P338,Q338:AE338)),0)</f>
        <v>1</v>
      </c>
      <c r="F338" s="7">
        <f>IF(P338&gt;0,RANK(P338,(N338:P338,Q338:AE338)),0)</f>
        <v>3</v>
      </c>
      <c r="G338" s="1">
        <f t="shared" si="65"/>
        <v>532</v>
      </c>
      <c r="H338" s="2">
        <f t="shared" si="66"/>
        <v>0.10474502854892695</v>
      </c>
      <c r="I338" s="2"/>
      <c r="J338" s="2">
        <f t="shared" si="79"/>
        <v>0.44496948218153182</v>
      </c>
      <c r="K338" s="2">
        <f t="shared" si="79"/>
        <v>0.54971451073045874</v>
      </c>
      <c r="L338" s="2">
        <f t="shared" si="79"/>
        <v>3.1502264225241189E-3</v>
      </c>
      <c r="M338" s="2">
        <f t="shared" si="80"/>
        <v>2.1657806654853812E-3</v>
      </c>
      <c r="N338" s="1">
        <v>2260</v>
      </c>
      <c r="O338" s="1">
        <v>2792</v>
      </c>
      <c r="P338" s="1">
        <v>16</v>
      </c>
      <c r="Q338" s="1">
        <v>2</v>
      </c>
      <c r="R338" s="1">
        <v>3</v>
      </c>
      <c r="S338" s="1">
        <v>4</v>
      </c>
      <c r="T338" s="1">
        <v>0</v>
      </c>
      <c r="U338" s="1">
        <v>2</v>
      </c>
      <c r="AG338" s="7">
        <f>IF(Q338&gt;0,RANK(Q338,(N338:P338,Q338:AE338)),0)</f>
        <v>6</v>
      </c>
      <c r="AH338" s="7">
        <f>IF(R338&gt;0,RANK(R338,(N338:P338,Q338:AE338)),0)</f>
        <v>5</v>
      </c>
      <c r="AI338" s="7">
        <f>IF(T338&gt;0,RANK(T338,(N338:P338,Q338:AE338)),0)</f>
        <v>0</v>
      </c>
      <c r="AJ338" s="7">
        <f>IF(S338&gt;0,RANK(S338,(N338:P338,Q338:AE338)),0)</f>
        <v>4</v>
      </c>
      <c r="AK338" s="2">
        <f t="shared" si="81"/>
        <v>3.9377830281551486E-4</v>
      </c>
      <c r="AL338" s="2">
        <f t="shared" si="81"/>
        <v>5.9066745422327229E-4</v>
      </c>
      <c r="AM338" s="2">
        <f t="shared" si="82"/>
        <v>0</v>
      </c>
      <c r="AN338" s="2">
        <f t="shared" si="83"/>
        <v>7.8755660563102972E-4</v>
      </c>
      <c r="AP338" t="s">
        <v>3151</v>
      </c>
      <c r="AQ338" t="s">
        <v>1199</v>
      </c>
      <c r="AR338">
        <v>4</v>
      </c>
      <c r="AT338" s="85" t="s">
        <v>4717</v>
      </c>
      <c r="AU338" s="84" t="s">
        <v>3267</v>
      </c>
      <c r="AV338" s="77" t="str">
        <f t="shared" si="84"/>
        <v>12047</v>
      </c>
      <c r="AX338" s="7" t="s">
        <v>186</v>
      </c>
      <c r="BG338" s="1"/>
    </row>
    <row r="339" spans="1:59" hidden="1" outlineLevel="1">
      <c r="A339" t="s">
        <v>3833</v>
      </c>
      <c r="B339" t="s">
        <v>1199</v>
      </c>
      <c r="C339" s="1">
        <f t="shared" si="78"/>
        <v>7249</v>
      </c>
      <c r="D339" s="7">
        <f>IF(N339&gt;0, RANK(N339,(N339:P339,Q339:AE339)),0)</f>
        <v>2</v>
      </c>
      <c r="E339" s="7">
        <f>IF(O339&gt;0,RANK(O339,(N339:P339,Q339:AE339)),0)</f>
        <v>1</v>
      </c>
      <c r="F339" s="7">
        <f>IF(P339&gt;0,RANK(P339,(N339:P339,Q339:AE339)),0)</f>
        <v>3</v>
      </c>
      <c r="G339" s="1">
        <f t="shared" si="65"/>
        <v>2900</v>
      </c>
      <c r="H339" s="2">
        <f t="shared" si="66"/>
        <v>0.40005518002483104</v>
      </c>
      <c r="I339" s="2"/>
      <c r="J339" s="2">
        <f t="shared" si="79"/>
        <v>0.29645468340460751</v>
      </c>
      <c r="K339" s="2">
        <f t="shared" si="79"/>
        <v>0.69650986342943855</v>
      </c>
      <c r="L339" s="2">
        <f t="shared" si="79"/>
        <v>5.3800524210235899E-3</v>
      </c>
      <c r="M339" s="2">
        <f t="shared" si="80"/>
        <v>1.6554007449302967E-3</v>
      </c>
      <c r="N339" s="1">
        <v>2149</v>
      </c>
      <c r="O339" s="1">
        <v>5049</v>
      </c>
      <c r="P339" s="1">
        <v>39</v>
      </c>
      <c r="Q339" s="1">
        <v>6</v>
      </c>
      <c r="R339" s="1">
        <v>1</v>
      </c>
      <c r="S339" s="1">
        <v>1</v>
      </c>
      <c r="T339" s="1">
        <v>1</v>
      </c>
      <c r="U339" s="1">
        <v>3</v>
      </c>
      <c r="AG339" s="7">
        <f>IF(Q339&gt;0,RANK(Q339,(N339:P339,Q339:AE339)),0)</f>
        <v>4</v>
      </c>
      <c r="AH339" s="7">
        <f>IF(R339&gt;0,RANK(R339,(N339:P339,Q339:AE339)),0)</f>
        <v>6</v>
      </c>
      <c r="AI339" s="7">
        <f>IF(T339&gt;0,RANK(T339,(N339:P339,Q339:AE339)),0)</f>
        <v>6</v>
      </c>
      <c r="AJ339" s="7">
        <f>IF(S339&gt;0,RANK(S339,(N339:P339,Q339:AE339)),0)</f>
        <v>6</v>
      </c>
      <c r="AK339" s="2">
        <f t="shared" si="81"/>
        <v>8.2770037246516766E-4</v>
      </c>
      <c r="AL339" s="2">
        <f t="shared" si="81"/>
        <v>1.3795006207752792E-4</v>
      </c>
      <c r="AM339" s="2">
        <f t="shared" si="82"/>
        <v>1.3795006207752792E-4</v>
      </c>
      <c r="AN339" s="2">
        <f t="shared" si="83"/>
        <v>1.3795006207752792E-4</v>
      </c>
      <c r="AP339" t="s">
        <v>3833</v>
      </c>
      <c r="AQ339" t="s">
        <v>1199</v>
      </c>
      <c r="AR339">
        <v>13</v>
      </c>
      <c r="AT339" s="85" t="s">
        <v>4717</v>
      </c>
      <c r="AU339" s="84" t="s">
        <v>4660</v>
      </c>
      <c r="AV339" s="77" t="str">
        <f t="shared" si="84"/>
        <v>12049</v>
      </c>
      <c r="AX339" s="7" t="s">
        <v>186</v>
      </c>
      <c r="BG339" s="1"/>
    </row>
    <row r="340" spans="1:59" hidden="1" outlineLevel="1">
      <c r="A340" t="s">
        <v>4246</v>
      </c>
      <c r="B340" t="s">
        <v>1199</v>
      </c>
      <c r="C340" s="1">
        <f t="shared" si="78"/>
        <v>9775</v>
      </c>
      <c r="D340" s="7">
        <f>IF(N340&gt;0, RANK(N340,(N340:P340,Q340:AE340)),0)</f>
        <v>2</v>
      </c>
      <c r="E340" s="7">
        <f>IF(O340&gt;0,RANK(O340,(N340:P340,Q340:AE340)),0)</f>
        <v>1</v>
      </c>
      <c r="F340" s="7">
        <f>IF(P340&gt;0,RANK(P340,(N340:P340,Q340:AE340)),0)</f>
        <v>3</v>
      </c>
      <c r="G340" s="1">
        <f t="shared" si="65"/>
        <v>1797</v>
      </c>
      <c r="H340" s="2">
        <f t="shared" si="66"/>
        <v>0.18383631713554988</v>
      </c>
      <c r="I340" s="2"/>
      <c r="J340" s="2">
        <f t="shared" si="79"/>
        <v>0.4051150895140665</v>
      </c>
      <c r="K340" s="2">
        <f t="shared" si="79"/>
        <v>0.58895140664961632</v>
      </c>
      <c r="L340" s="2">
        <f t="shared" si="79"/>
        <v>2.4552429667519179E-3</v>
      </c>
      <c r="M340" s="2">
        <f t="shared" si="80"/>
        <v>3.4782608695652709E-3</v>
      </c>
      <c r="N340" s="1">
        <v>3960</v>
      </c>
      <c r="O340" s="1">
        <v>5757</v>
      </c>
      <c r="P340" s="1">
        <v>24</v>
      </c>
      <c r="Q340" s="1">
        <v>7</v>
      </c>
      <c r="R340" s="1">
        <v>15</v>
      </c>
      <c r="S340" s="1">
        <v>10</v>
      </c>
      <c r="T340" s="1">
        <v>2</v>
      </c>
      <c r="U340" s="1">
        <v>0</v>
      </c>
      <c r="AG340" s="7">
        <f>IF(Q340&gt;0,RANK(Q340,(N340:P340,Q340:AE340)),0)</f>
        <v>6</v>
      </c>
      <c r="AH340" s="7">
        <f>IF(R340&gt;0,RANK(R340,(N340:P340,Q340:AE340)),0)</f>
        <v>4</v>
      </c>
      <c r="AI340" s="7">
        <f>IF(T340&gt;0,RANK(T340,(N340:P340,Q340:AE340)),0)</f>
        <v>7</v>
      </c>
      <c r="AJ340" s="7">
        <f>IF(S340&gt;0,RANK(S340,(N340:P340,Q340:AE340)),0)</f>
        <v>5</v>
      </c>
      <c r="AK340" s="2">
        <f t="shared" si="81"/>
        <v>7.1611253196930951E-4</v>
      </c>
      <c r="AL340" s="2">
        <f t="shared" si="81"/>
        <v>1.5345268542199489E-3</v>
      </c>
      <c r="AM340" s="2">
        <f t="shared" si="82"/>
        <v>2.0460358056265986E-4</v>
      </c>
      <c r="AN340" s="2">
        <f t="shared" si="83"/>
        <v>1.0230179028132991E-3</v>
      </c>
      <c r="AP340" t="s">
        <v>4246</v>
      </c>
      <c r="AQ340" t="s">
        <v>1199</v>
      </c>
      <c r="AR340">
        <v>0</v>
      </c>
      <c r="AT340" s="85" t="s">
        <v>4717</v>
      </c>
      <c r="AU340" s="84" t="s">
        <v>4017</v>
      </c>
      <c r="AV340" s="77" t="str">
        <f t="shared" si="84"/>
        <v>12051</v>
      </c>
      <c r="AX340" s="7" t="s">
        <v>186</v>
      </c>
      <c r="BG340" s="1"/>
    </row>
    <row r="341" spans="1:59" hidden="1" outlineLevel="1">
      <c r="A341" t="s">
        <v>3654</v>
      </c>
      <c r="B341" t="s">
        <v>1199</v>
      </c>
      <c r="C341" s="1">
        <f t="shared" si="78"/>
        <v>80547</v>
      </c>
      <c r="D341" s="7">
        <f>IF(N341&gt;0, RANK(N341,(N341:P341,Q341:AE341)),0)</f>
        <v>2</v>
      </c>
      <c r="E341" s="7">
        <f>IF(O341&gt;0,RANK(O341,(N341:P341,Q341:AE341)),0)</f>
        <v>1</v>
      </c>
      <c r="F341" s="7">
        <f>IF(P341&gt;0,RANK(P341,(N341:P341,Q341:AE341)),0)</f>
        <v>3</v>
      </c>
      <c r="G341" s="1">
        <f t="shared" si="65"/>
        <v>5448</v>
      </c>
      <c r="H341" s="2">
        <f t="shared" si="66"/>
        <v>6.763752839956795E-2</v>
      </c>
      <c r="I341" s="2"/>
      <c r="J341" s="2">
        <f t="shared" si="79"/>
        <v>0.46168075781841655</v>
      </c>
      <c r="K341" s="2">
        <f t="shared" si="79"/>
        <v>0.52931828621798449</v>
      </c>
      <c r="L341" s="2">
        <f t="shared" si="79"/>
        <v>6.4682731821172727E-3</v>
      </c>
      <c r="M341" s="2">
        <f t="shared" si="80"/>
        <v>2.5326827814816828E-3</v>
      </c>
      <c r="N341" s="1">
        <v>37187</v>
      </c>
      <c r="O341" s="1">
        <v>42635</v>
      </c>
      <c r="P341" s="1">
        <v>521</v>
      </c>
      <c r="Q341" s="1">
        <v>94</v>
      </c>
      <c r="R341" s="1">
        <v>59</v>
      </c>
      <c r="S341" s="1">
        <v>19</v>
      </c>
      <c r="T341" s="1">
        <v>14</v>
      </c>
      <c r="U341" s="1">
        <v>18</v>
      </c>
      <c r="AG341" s="7">
        <f>IF(Q341&gt;0,RANK(Q341,(N341:P341,Q341:AE341)),0)</f>
        <v>4</v>
      </c>
      <c r="AH341" s="7">
        <f>IF(R341&gt;0,RANK(R341,(N341:P341,Q341:AE341)),0)</f>
        <v>5</v>
      </c>
      <c r="AI341" s="7">
        <f>IF(T341&gt;0,RANK(T341,(N341:P341,Q341:AE341)),0)</f>
        <v>8</v>
      </c>
      <c r="AJ341" s="7">
        <f>IF(S341&gt;0,RANK(S341,(N341:P341,Q341:AE341)),0)</f>
        <v>6</v>
      </c>
      <c r="AK341" s="2">
        <f t="shared" si="81"/>
        <v>1.1670204973493737E-3</v>
      </c>
      <c r="AL341" s="2">
        <f t="shared" si="81"/>
        <v>7.3249158876184087E-4</v>
      </c>
      <c r="AM341" s="2">
        <f t="shared" si="82"/>
        <v>1.7381156343501309E-4</v>
      </c>
      <c r="AN341" s="2">
        <f t="shared" si="83"/>
        <v>2.3588712180466062E-4</v>
      </c>
      <c r="AP341" t="s">
        <v>3654</v>
      </c>
      <c r="AQ341" t="s">
        <v>1199</v>
      </c>
      <c r="AR341">
        <v>5</v>
      </c>
      <c r="AT341" s="85" t="s">
        <v>4717</v>
      </c>
      <c r="AU341" s="84" t="s">
        <v>4018</v>
      </c>
      <c r="AV341" s="77" t="str">
        <f t="shared" si="84"/>
        <v>12053</v>
      </c>
      <c r="AX341" s="7" t="s">
        <v>186</v>
      </c>
      <c r="BG341" s="1"/>
    </row>
    <row r="342" spans="1:59" hidden="1" outlineLevel="1">
      <c r="A342" t="s">
        <v>5065</v>
      </c>
      <c r="B342" t="s">
        <v>1199</v>
      </c>
      <c r="C342" s="1">
        <f t="shared" si="78"/>
        <v>41496</v>
      </c>
      <c r="D342" s="7">
        <f>IF(N342&gt;0, RANK(N342,(N342:P342,Q342:AE342)),0)</f>
        <v>2</v>
      </c>
      <c r="E342" s="7">
        <f>IF(O342&gt;0,RANK(O342,(N342:P342,Q342:AE342)),0)</f>
        <v>1</v>
      </c>
      <c r="F342" s="7">
        <f>IF(P342&gt;0,RANK(P342,(N342:P342,Q342:AE342)),0)</f>
        <v>3</v>
      </c>
      <c r="G342" s="1">
        <f t="shared" si="65"/>
        <v>10531</v>
      </c>
      <c r="H342" s="2">
        <f t="shared" si="66"/>
        <v>0.25378349720454985</v>
      </c>
      <c r="I342" s="2"/>
      <c r="J342" s="2">
        <f t="shared" si="79"/>
        <v>0.36984287642182379</v>
      </c>
      <c r="K342" s="2">
        <f t="shared" si="79"/>
        <v>0.62362637362637363</v>
      </c>
      <c r="L342" s="2">
        <f t="shared" si="79"/>
        <v>4.5305571621361094E-3</v>
      </c>
      <c r="M342" s="2">
        <f t="shared" si="80"/>
        <v>2.0001927896664742E-3</v>
      </c>
      <c r="N342" s="1">
        <v>15347</v>
      </c>
      <c r="O342" s="1">
        <v>25878</v>
      </c>
      <c r="P342" s="1">
        <v>188</v>
      </c>
      <c r="Q342" s="1">
        <v>28</v>
      </c>
      <c r="R342" s="1">
        <v>27</v>
      </c>
      <c r="S342" s="1">
        <v>12</v>
      </c>
      <c r="T342" s="1">
        <v>4</v>
      </c>
      <c r="U342" s="1">
        <v>12</v>
      </c>
      <c r="AG342" s="7">
        <f>IF(Q342&gt;0,RANK(Q342,(N342:P342,Q342:AE342)),0)</f>
        <v>4</v>
      </c>
      <c r="AH342" s="7">
        <f>IF(R342&gt;0,RANK(R342,(N342:P342,Q342:AE342)),0)</f>
        <v>5</v>
      </c>
      <c r="AI342" s="7">
        <f>IF(T342&gt;0,RANK(T342,(N342:P342,Q342:AE342)),0)</f>
        <v>8</v>
      </c>
      <c r="AJ342" s="7">
        <f>IF(S342&gt;0,RANK(S342,(N342:P342,Q342:AE342)),0)</f>
        <v>6</v>
      </c>
      <c r="AK342" s="2">
        <f t="shared" si="81"/>
        <v>6.7476383265856947E-4</v>
      </c>
      <c r="AL342" s="2">
        <f t="shared" si="81"/>
        <v>6.506651243493349E-4</v>
      </c>
      <c r="AM342" s="2">
        <f t="shared" si="82"/>
        <v>9.6394833236938498E-5</v>
      </c>
      <c r="AN342" s="2">
        <f t="shared" si="83"/>
        <v>2.8918449971081548E-4</v>
      </c>
      <c r="AP342" t="s">
        <v>5065</v>
      </c>
      <c r="AQ342" t="s">
        <v>1199</v>
      </c>
      <c r="AR342">
        <v>16</v>
      </c>
      <c r="AT342" s="85" t="s">
        <v>4717</v>
      </c>
      <c r="AU342" s="84" t="s">
        <v>4019</v>
      </c>
      <c r="AV342" s="77" t="str">
        <f t="shared" si="84"/>
        <v>12055</v>
      </c>
      <c r="AX342" s="7" t="s">
        <v>186</v>
      </c>
      <c r="BG342" s="1"/>
    </row>
    <row r="343" spans="1:59" hidden="1" outlineLevel="1">
      <c r="A343" t="s">
        <v>3491</v>
      </c>
      <c r="B343" t="s">
        <v>1199</v>
      </c>
      <c r="C343" s="1">
        <f t="shared" si="78"/>
        <v>463222</v>
      </c>
      <c r="D343" s="7">
        <f>IF(N343&gt;0, RANK(N343,(N343:P343,Q343:AE343)),0)</f>
        <v>2</v>
      </c>
      <c r="E343" s="7">
        <f>IF(O343&gt;0,RANK(O343,(N343:P343,Q343:AE343)),0)</f>
        <v>1</v>
      </c>
      <c r="F343" s="7">
        <f>IF(P343&gt;0,RANK(P343,(N343:P343,Q343:AE343)),0)</f>
        <v>3</v>
      </c>
      <c r="G343" s="1">
        <f t="shared" si="65"/>
        <v>31444</v>
      </c>
      <c r="H343" s="2">
        <f t="shared" si="66"/>
        <v>6.7881059189762144E-2</v>
      </c>
      <c r="I343" s="2"/>
      <c r="J343" s="2">
        <f t="shared" si="79"/>
        <v>0.46226647266321547</v>
      </c>
      <c r="K343" s="2">
        <f t="shared" si="79"/>
        <v>0.53014753185297758</v>
      </c>
      <c r="L343" s="2">
        <f t="shared" si="79"/>
        <v>4.218279788092966E-3</v>
      </c>
      <c r="M343" s="2">
        <f t="shared" si="80"/>
        <v>3.3677156957139295E-3</v>
      </c>
      <c r="N343" s="1">
        <v>214132</v>
      </c>
      <c r="O343" s="1">
        <v>245576</v>
      </c>
      <c r="P343" s="1">
        <v>1954</v>
      </c>
      <c r="Q343" s="1">
        <v>769</v>
      </c>
      <c r="R343" s="1">
        <v>364</v>
      </c>
      <c r="S343" s="1">
        <v>227</v>
      </c>
      <c r="T343" s="1">
        <v>107</v>
      </c>
      <c r="U343" s="1">
        <v>93</v>
      </c>
      <c r="AG343" s="7">
        <f>IF(Q343&gt;0,RANK(Q343,(N343:P343,Q343:AE343)),0)</f>
        <v>4</v>
      </c>
      <c r="AH343" s="7">
        <f>IF(R343&gt;0,RANK(R343,(N343:P343,Q343:AE343)),0)</f>
        <v>5</v>
      </c>
      <c r="AI343" s="7">
        <f>IF(T343&gt;0,RANK(T343,(N343:P343,Q343:AE343)),0)</f>
        <v>7</v>
      </c>
      <c r="AJ343" s="7">
        <f>IF(S343&gt;0,RANK(S343,(N343:P343,Q343:AE343)),0)</f>
        <v>6</v>
      </c>
      <c r="AK343" s="2">
        <f t="shared" si="81"/>
        <v>1.6601111346179586E-3</v>
      </c>
      <c r="AL343" s="2">
        <f t="shared" si="81"/>
        <v>7.8580032899991793E-4</v>
      </c>
      <c r="AM343" s="2">
        <f t="shared" si="82"/>
        <v>2.3099075605217368E-4</v>
      </c>
      <c r="AN343" s="2">
        <f t="shared" si="83"/>
        <v>4.9004580956863017E-4</v>
      </c>
      <c r="AP343" t="s">
        <v>3491</v>
      </c>
      <c r="AQ343" t="s">
        <v>1199</v>
      </c>
      <c r="AR343">
        <v>0</v>
      </c>
      <c r="AT343" s="85" t="s">
        <v>4717</v>
      </c>
      <c r="AU343" s="84" t="s">
        <v>3104</v>
      </c>
      <c r="AV343" s="77" t="str">
        <f t="shared" si="84"/>
        <v>12057</v>
      </c>
      <c r="AX343" s="7" t="s">
        <v>186</v>
      </c>
      <c r="BG343" s="1"/>
    </row>
    <row r="344" spans="1:59" hidden="1" outlineLevel="1">
      <c r="A344" t="s">
        <v>4783</v>
      </c>
      <c r="B344" t="s">
        <v>1199</v>
      </c>
      <c r="C344" s="1">
        <f t="shared" si="78"/>
        <v>8300</v>
      </c>
      <c r="D344" s="7">
        <f>IF(N344&gt;0, RANK(N344,(N344:P344,Q344:AE344)),0)</f>
        <v>2</v>
      </c>
      <c r="E344" s="7">
        <f>IF(O344&gt;0,RANK(O344,(N344:P344,Q344:AE344)),0)</f>
        <v>1</v>
      </c>
      <c r="F344" s="7">
        <f>IF(P344&gt;0,RANK(P344,(N344:P344,Q344:AE344)),0)</f>
        <v>3</v>
      </c>
      <c r="G344" s="1">
        <f t="shared" si="65"/>
        <v>4602</v>
      </c>
      <c r="H344" s="2">
        <f t="shared" si="66"/>
        <v>0.55445783132530124</v>
      </c>
      <c r="I344" s="2"/>
      <c r="J344" s="2">
        <f t="shared" si="79"/>
        <v>0.21807228915662652</v>
      </c>
      <c r="K344" s="2">
        <f t="shared" si="79"/>
        <v>0.77253012048192771</v>
      </c>
      <c r="L344" s="2">
        <f t="shared" si="79"/>
        <v>5.0602409638554214E-3</v>
      </c>
      <c r="M344" s="2">
        <f t="shared" si="80"/>
        <v>4.3373493975904075E-3</v>
      </c>
      <c r="N344" s="1">
        <v>1810</v>
      </c>
      <c r="O344" s="1">
        <v>6412</v>
      </c>
      <c r="P344" s="1">
        <v>42</v>
      </c>
      <c r="Q344" s="1">
        <v>14</v>
      </c>
      <c r="R344" s="1">
        <v>12</v>
      </c>
      <c r="S344" s="1">
        <v>1</v>
      </c>
      <c r="T344" s="1">
        <v>3</v>
      </c>
      <c r="U344" s="1">
        <v>6</v>
      </c>
      <c r="AG344" s="7">
        <f>IF(Q344&gt;0,RANK(Q344,(N344:P344,Q344:AE344)),0)</f>
        <v>4</v>
      </c>
      <c r="AH344" s="7">
        <f>IF(R344&gt;0,RANK(R344,(N344:P344,Q344:AE344)),0)</f>
        <v>5</v>
      </c>
      <c r="AI344" s="7">
        <f>IF(T344&gt;0,RANK(T344,(N344:P344,Q344:AE344)),0)</f>
        <v>7</v>
      </c>
      <c r="AJ344" s="7">
        <f>IF(S344&gt;0,RANK(S344,(N344:P344,Q344:AE344)),0)</f>
        <v>8</v>
      </c>
      <c r="AK344" s="2">
        <f t="shared" si="81"/>
        <v>1.6867469879518072E-3</v>
      </c>
      <c r="AL344" s="2">
        <f t="shared" si="81"/>
        <v>1.4457831325301205E-3</v>
      </c>
      <c r="AM344" s="2">
        <f t="shared" si="82"/>
        <v>3.6144578313253013E-4</v>
      </c>
      <c r="AN344" s="2">
        <f t="shared" si="83"/>
        <v>1.2048192771084337E-4</v>
      </c>
      <c r="AP344" t="s">
        <v>4783</v>
      </c>
      <c r="AQ344" t="s">
        <v>1199</v>
      </c>
      <c r="AR344">
        <v>1</v>
      </c>
      <c r="AT344" s="85" t="s">
        <v>4717</v>
      </c>
      <c r="AU344" s="84" t="s">
        <v>3439</v>
      </c>
      <c r="AV344" s="77" t="str">
        <f t="shared" si="84"/>
        <v>12059</v>
      </c>
      <c r="AX344" s="7" t="s">
        <v>186</v>
      </c>
      <c r="BG344" s="1"/>
    </row>
    <row r="345" spans="1:59" hidden="1" outlineLevel="1">
      <c r="A345" t="s">
        <v>4245</v>
      </c>
      <c r="B345" t="s">
        <v>1199</v>
      </c>
      <c r="C345" s="1">
        <f t="shared" si="78"/>
        <v>61414</v>
      </c>
      <c r="D345" s="7">
        <f>IF(N345&gt;0, RANK(N345,(N345:P345,Q345:AE345)),0)</f>
        <v>2</v>
      </c>
      <c r="E345" s="7">
        <f>IF(O345&gt;0,RANK(O345,(N345:P345,Q345:AE345)),0)</f>
        <v>1</v>
      </c>
      <c r="F345" s="7">
        <f>IF(P345&gt;0,RANK(P345,(N345:P345,Q345:AE345)),0)</f>
        <v>3</v>
      </c>
      <c r="G345" s="1">
        <f t="shared" si="65"/>
        <v>12982</v>
      </c>
      <c r="H345" s="2">
        <f t="shared" si="66"/>
        <v>0.21138502621552088</v>
      </c>
      <c r="I345" s="2"/>
      <c r="J345" s="2">
        <f t="shared" si="79"/>
        <v>0.3900739245123262</v>
      </c>
      <c r="K345" s="2">
        <f t="shared" si="79"/>
        <v>0.60145895072784705</v>
      </c>
      <c r="L345" s="2">
        <f t="shared" si="79"/>
        <v>4.7546162112873285E-3</v>
      </c>
      <c r="M345" s="2">
        <f t="shared" si="80"/>
        <v>3.7125085485394766E-3</v>
      </c>
      <c r="N345" s="1">
        <v>23956</v>
      </c>
      <c r="O345" s="1">
        <v>36938</v>
      </c>
      <c r="P345" s="1">
        <v>292</v>
      </c>
      <c r="Q345" s="1">
        <v>93</v>
      </c>
      <c r="R345" s="1">
        <v>60</v>
      </c>
      <c r="S345" s="1">
        <v>37</v>
      </c>
      <c r="T345" s="1">
        <v>25</v>
      </c>
      <c r="U345" s="1">
        <v>13</v>
      </c>
      <c r="AG345" s="7">
        <f>IF(Q345&gt;0,RANK(Q345,(N345:P345,Q345:AE345)),0)</f>
        <v>4</v>
      </c>
      <c r="AH345" s="7">
        <f>IF(R345&gt;0,RANK(R345,(N345:P345,Q345:AE345)),0)</f>
        <v>5</v>
      </c>
      <c r="AI345" s="7">
        <f>IF(T345&gt;0,RANK(T345,(N345:P345,Q345:AE345)),0)</f>
        <v>7</v>
      </c>
      <c r="AJ345" s="7">
        <f>IF(S345&gt;0,RANK(S345,(N345:P345,Q345:AE345)),0)</f>
        <v>6</v>
      </c>
      <c r="AK345" s="2">
        <f t="shared" si="81"/>
        <v>1.5143126974305533E-3</v>
      </c>
      <c r="AL345" s="2">
        <f t="shared" si="81"/>
        <v>9.7697593382616347E-4</v>
      </c>
      <c r="AM345" s="2">
        <f t="shared" si="82"/>
        <v>4.0707330576090144E-4</v>
      </c>
      <c r="AN345" s="2">
        <f t="shared" si="83"/>
        <v>6.0246849252613413E-4</v>
      </c>
      <c r="AP345" t="s">
        <v>4245</v>
      </c>
      <c r="AQ345" t="s">
        <v>1199</v>
      </c>
      <c r="AR345">
        <v>15</v>
      </c>
      <c r="AT345" s="85" t="s">
        <v>4717</v>
      </c>
      <c r="AU345" s="84" t="s">
        <v>3440</v>
      </c>
      <c r="AV345" s="77" t="str">
        <f t="shared" si="84"/>
        <v>12061</v>
      </c>
      <c r="AX345" s="7" t="s">
        <v>186</v>
      </c>
      <c r="BG345" s="1"/>
    </row>
    <row r="346" spans="1:59" hidden="1" outlineLevel="1">
      <c r="A346" t="s">
        <v>1843</v>
      </c>
      <c r="B346" t="s">
        <v>1199</v>
      </c>
      <c r="C346" s="1">
        <f t="shared" si="78"/>
        <v>19807</v>
      </c>
      <c r="D346" s="7">
        <f>IF(N346&gt;0, RANK(N346,(N346:P346,Q346:AE346)),0)</f>
        <v>2</v>
      </c>
      <c r="E346" s="7">
        <f>IF(O346&gt;0,RANK(O346,(N346:P346,Q346:AE346)),0)</f>
        <v>1</v>
      </c>
      <c r="F346" s="7">
        <f>IF(P346&gt;0,RANK(P346,(N346:P346,Q346:AE346)),0)</f>
        <v>3</v>
      </c>
      <c r="G346" s="1">
        <f t="shared" si="65"/>
        <v>4567</v>
      </c>
      <c r="H346" s="2">
        <f t="shared" si="66"/>
        <v>0.23057504922502145</v>
      </c>
      <c r="I346" s="2"/>
      <c r="J346" s="2">
        <f t="shared" si="79"/>
        <v>0.38143080729035189</v>
      </c>
      <c r="K346" s="2">
        <f t="shared" si="79"/>
        <v>0.61200585651537331</v>
      </c>
      <c r="L346" s="2">
        <f t="shared" si="79"/>
        <v>3.7360529105871661E-3</v>
      </c>
      <c r="M346" s="2">
        <f t="shared" si="80"/>
        <v>2.827283283687683E-3</v>
      </c>
      <c r="N346" s="1">
        <v>7555</v>
      </c>
      <c r="O346" s="1">
        <v>12122</v>
      </c>
      <c r="P346" s="1">
        <v>74</v>
      </c>
      <c r="Q346" s="1">
        <v>24</v>
      </c>
      <c r="R346" s="1">
        <v>16</v>
      </c>
      <c r="S346" s="1">
        <v>9</v>
      </c>
      <c r="T346" s="1">
        <v>0</v>
      </c>
      <c r="U346" s="1">
        <v>7</v>
      </c>
      <c r="AG346" s="7">
        <f>IF(Q346&gt;0,RANK(Q346,(N346:P346,Q346:AE346)),0)</f>
        <v>4</v>
      </c>
      <c r="AH346" s="7">
        <f>IF(R346&gt;0,RANK(R346,(N346:P346,Q346:AE346)),0)</f>
        <v>5</v>
      </c>
      <c r="AI346" s="7">
        <f>IF(T346&gt;0,RANK(T346,(N346:P346,Q346:AE346)),0)</f>
        <v>0</v>
      </c>
      <c r="AJ346" s="7">
        <f>IF(S346&gt;0,RANK(S346,(N346:P346,Q346:AE346)),0)</f>
        <v>6</v>
      </c>
      <c r="AK346" s="2">
        <f t="shared" si="81"/>
        <v>1.211692835866108E-3</v>
      </c>
      <c r="AL346" s="2">
        <f t="shared" si="81"/>
        <v>8.0779522391073862E-4</v>
      </c>
      <c r="AM346" s="2">
        <f t="shared" si="82"/>
        <v>0</v>
      </c>
      <c r="AN346" s="2">
        <f t="shared" si="83"/>
        <v>4.543848134497905E-4</v>
      </c>
      <c r="AP346" t="s">
        <v>1843</v>
      </c>
      <c r="AQ346" t="s">
        <v>1199</v>
      </c>
      <c r="AR346">
        <v>2</v>
      </c>
      <c r="AT346" s="85" t="s">
        <v>4717</v>
      </c>
      <c r="AU346" s="84" t="s">
        <v>4160</v>
      </c>
      <c r="AV346" s="77" t="str">
        <f t="shared" si="84"/>
        <v>12063</v>
      </c>
      <c r="AX346" s="7" t="s">
        <v>186</v>
      </c>
      <c r="BG346" s="1"/>
    </row>
    <row r="347" spans="1:59" hidden="1" outlineLevel="1">
      <c r="A347" t="s">
        <v>2143</v>
      </c>
      <c r="B347" t="s">
        <v>1199</v>
      </c>
      <c r="C347" s="1">
        <f t="shared" si="78"/>
        <v>7478</v>
      </c>
      <c r="D347" s="7">
        <f>IF(N347&gt;0, RANK(N347,(N347:P347,Q347:AE347)),0)</f>
        <v>1</v>
      </c>
      <c r="E347" s="7">
        <f>IF(O347&gt;0,RANK(O347,(N347:P347,Q347:AE347)),0)</f>
        <v>2</v>
      </c>
      <c r="F347" s="7">
        <f>IF(P347&gt;0,RANK(P347,(N347:P347,Q347:AE347)),0)</f>
        <v>3</v>
      </c>
      <c r="G347" s="1">
        <f t="shared" si="65"/>
        <v>837</v>
      </c>
      <c r="H347" s="2">
        <f t="shared" si="66"/>
        <v>0.11192832308103771</v>
      </c>
      <c r="I347" s="2"/>
      <c r="J347" s="2">
        <f t="shared" ref="J347:L383" si="85">IF($C347=0,"-",N347/$C347)</f>
        <v>0.55295533565124366</v>
      </c>
      <c r="K347" s="2">
        <f t="shared" si="85"/>
        <v>0.44102701257020593</v>
      </c>
      <c r="L347" s="2">
        <f t="shared" si="85"/>
        <v>3.6105910671302486E-3</v>
      </c>
      <c r="M347" s="2">
        <f t="shared" si="80"/>
        <v>2.4070607114201549E-3</v>
      </c>
      <c r="N347" s="1">
        <v>4135</v>
      </c>
      <c r="O347" s="1">
        <v>3298</v>
      </c>
      <c r="P347" s="1">
        <v>27</v>
      </c>
      <c r="Q347" s="1">
        <v>6</v>
      </c>
      <c r="R347" s="1">
        <v>4</v>
      </c>
      <c r="S347" s="1">
        <v>5</v>
      </c>
      <c r="T347" s="1">
        <v>2</v>
      </c>
      <c r="U347" s="1">
        <v>1</v>
      </c>
      <c r="AG347" s="7">
        <f>IF(Q347&gt;0,RANK(Q347,(N347:P347,Q347:AE347)),0)</f>
        <v>4</v>
      </c>
      <c r="AH347" s="7">
        <f>IF(R347&gt;0,RANK(R347,(N347:P347,Q347:AE347)),0)</f>
        <v>6</v>
      </c>
      <c r="AI347" s="7">
        <f>IF(T347&gt;0,RANK(T347,(N347:P347,Q347:AE347)),0)</f>
        <v>7</v>
      </c>
      <c r="AJ347" s="7">
        <f>IF(S347&gt;0,RANK(S347,(N347:P347,Q347:AE347)),0)</f>
        <v>5</v>
      </c>
      <c r="AK347" s="2">
        <f t="shared" ref="AK347:AL383" si="86">IF($C347=0,"-",Q347/$C347)</f>
        <v>8.0235357047338859E-4</v>
      </c>
      <c r="AL347" s="2">
        <f t="shared" si="86"/>
        <v>5.3490238031559236E-4</v>
      </c>
      <c r="AM347" s="2">
        <f t="shared" si="82"/>
        <v>2.6745119015779618E-4</v>
      </c>
      <c r="AN347" s="2">
        <f t="shared" si="83"/>
        <v>6.6862797539449053E-4</v>
      </c>
      <c r="AP347" t="s">
        <v>2143</v>
      </c>
      <c r="AQ347" t="s">
        <v>1199</v>
      </c>
      <c r="AR347">
        <v>0</v>
      </c>
      <c r="AT347" s="85" t="s">
        <v>4717</v>
      </c>
      <c r="AU347" s="84" t="s">
        <v>4002</v>
      </c>
      <c r="AV347" s="77" t="str">
        <f t="shared" si="84"/>
        <v>12065</v>
      </c>
      <c r="AX347" s="7" t="s">
        <v>186</v>
      </c>
      <c r="BG347" s="1"/>
    </row>
    <row r="348" spans="1:59" hidden="1" outlineLevel="1">
      <c r="A348" t="s">
        <v>4289</v>
      </c>
      <c r="B348" t="s">
        <v>1199</v>
      </c>
      <c r="C348" s="1">
        <f t="shared" si="78"/>
        <v>3325</v>
      </c>
      <c r="D348" s="7">
        <f>IF(N348&gt;0, RANK(N348,(N348:P348,Q348:AE348)),0)</f>
        <v>2</v>
      </c>
      <c r="E348" s="7">
        <f>IF(O348&gt;0,RANK(O348,(N348:P348,Q348:AE348)),0)</f>
        <v>1</v>
      </c>
      <c r="F348" s="7">
        <f>IF(P348&gt;0,RANK(P348,(N348:P348,Q348:AE348)),0)</f>
        <v>3</v>
      </c>
      <c r="G348" s="1">
        <f t="shared" si="65"/>
        <v>1615</v>
      </c>
      <c r="H348" s="2">
        <f t="shared" si="66"/>
        <v>0.48571428571428571</v>
      </c>
      <c r="I348" s="2"/>
      <c r="J348" s="2">
        <f t="shared" si="85"/>
        <v>0.25413533834586466</v>
      </c>
      <c r="K348" s="2">
        <f t="shared" si="85"/>
        <v>0.73984962406015042</v>
      </c>
      <c r="L348" s="2">
        <f t="shared" si="85"/>
        <v>3.3082706766917294E-3</v>
      </c>
      <c r="M348" s="2">
        <f t="shared" si="80"/>
        <v>2.7067669172931882E-3</v>
      </c>
      <c r="N348" s="1">
        <v>845</v>
      </c>
      <c r="O348" s="1">
        <v>2460</v>
      </c>
      <c r="P348" s="1">
        <v>11</v>
      </c>
      <c r="Q348" s="1">
        <v>1</v>
      </c>
      <c r="R348" s="1">
        <v>6</v>
      </c>
      <c r="S348" s="1">
        <v>1</v>
      </c>
      <c r="T348" s="1">
        <v>0</v>
      </c>
      <c r="U348" s="1">
        <v>1</v>
      </c>
      <c r="AG348" s="7">
        <f>IF(Q348&gt;0,RANK(Q348,(N348:P348,Q348:AE348)),0)</f>
        <v>5</v>
      </c>
      <c r="AH348" s="7">
        <f>IF(R348&gt;0,RANK(R348,(N348:P348,Q348:AE348)),0)</f>
        <v>4</v>
      </c>
      <c r="AI348" s="7">
        <f>IF(T348&gt;0,RANK(T348,(N348:P348,Q348:AE348)),0)</f>
        <v>0</v>
      </c>
      <c r="AJ348" s="7">
        <f>IF(S348&gt;0,RANK(S348,(N348:P348,Q348:AE348)),0)</f>
        <v>5</v>
      </c>
      <c r="AK348" s="2">
        <f t="shared" si="86"/>
        <v>3.0075187969924811E-4</v>
      </c>
      <c r="AL348" s="2">
        <f t="shared" si="86"/>
        <v>1.8045112781954887E-3</v>
      </c>
      <c r="AM348" s="2">
        <f t="shared" si="82"/>
        <v>0</v>
      </c>
      <c r="AN348" s="2">
        <f t="shared" si="83"/>
        <v>3.0075187969924811E-4</v>
      </c>
      <c r="AP348" t="s">
        <v>4289</v>
      </c>
      <c r="AQ348" t="s">
        <v>1199</v>
      </c>
      <c r="AR348">
        <v>2</v>
      </c>
      <c r="AT348" s="85" t="s">
        <v>4717</v>
      </c>
      <c r="AU348" s="84" t="s">
        <v>4003</v>
      </c>
      <c r="AV348" s="77" t="str">
        <f t="shared" si="84"/>
        <v>12067</v>
      </c>
      <c r="AX348" s="7" t="s">
        <v>186</v>
      </c>
      <c r="BG348" s="1"/>
    </row>
    <row r="349" spans="1:59" hidden="1" outlineLevel="1">
      <c r="A349" t="s">
        <v>3450</v>
      </c>
      <c r="B349" t="s">
        <v>1199</v>
      </c>
      <c r="C349" s="1">
        <f t="shared" si="78"/>
        <v>123950</v>
      </c>
      <c r="D349" s="7">
        <f>IF(N349&gt;0, RANK(N349,(N349:P349,Q349:AE349)),0)</f>
        <v>2</v>
      </c>
      <c r="E349" s="7">
        <f>IF(O349&gt;0,RANK(O349,(N349:P349,Q349:AE349)),0)</f>
        <v>1</v>
      </c>
      <c r="F349" s="7">
        <f>IF(P349&gt;0,RANK(P349,(N349:P349,Q349:AE349)),0)</f>
        <v>3</v>
      </c>
      <c r="G349" s="1">
        <f t="shared" si="65"/>
        <v>26168</v>
      </c>
      <c r="H349" s="2">
        <f t="shared" si="66"/>
        <v>0.21111738604275918</v>
      </c>
      <c r="I349" s="2"/>
      <c r="J349" s="2">
        <f t="shared" si="85"/>
        <v>0.38903590157321499</v>
      </c>
      <c r="K349" s="2">
        <f t="shared" si="85"/>
        <v>0.6001532876159742</v>
      </c>
      <c r="L349" s="2">
        <f t="shared" si="85"/>
        <v>5.3166599435256149E-3</v>
      </c>
      <c r="M349" s="2">
        <f t="shared" si="80"/>
        <v>5.4941508672851965E-3</v>
      </c>
      <c r="N349" s="1">
        <v>48221</v>
      </c>
      <c r="O349" s="1">
        <v>74389</v>
      </c>
      <c r="P349" s="1">
        <v>659</v>
      </c>
      <c r="Q349" s="1">
        <v>230</v>
      </c>
      <c r="R349" s="1">
        <v>129</v>
      </c>
      <c r="S349" s="1">
        <v>97</v>
      </c>
      <c r="T349" s="1">
        <v>82</v>
      </c>
      <c r="U349" s="1">
        <v>143</v>
      </c>
      <c r="AG349" s="7">
        <f>IF(Q349&gt;0,RANK(Q349,(N349:P349,Q349:AE349)),0)</f>
        <v>4</v>
      </c>
      <c r="AH349" s="7">
        <f>IF(R349&gt;0,RANK(R349,(N349:P349,Q349:AE349)),0)</f>
        <v>6</v>
      </c>
      <c r="AI349" s="7">
        <f>IF(T349&gt;0,RANK(T349,(N349:P349,Q349:AE349)),0)</f>
        <v>8</v>
      </c>
      <c r="AJ349" s="7">
        <f>IF(S349&gt;0,RANK(S349,(N349:P349,Q349:AE349)),0)</f>
        <v>7</v>
      </c>
      <c r="AK349" s="2">
        <f t="shared" si="86"/>
        <v>1.855586930213796E-3</v>
      </c>
      <c r="AL349" s="2">
        <f t="shared" si="86"/>
        <v>1.0407422347720856E-3</v>
      </c>
      <c r="AM349" s="2">
        <f t="shared" si="82"/>
        <v>6.6155707946752719E-4</v>
      </c>
      <c r="AN349" s="2">
        <f t="shared" si="83"/>
        <v>7.8257361839451393E-4</v>
      </c>
      <c r="AP349" t="s">
        <v>3450</v>
      </c>
      <c r="AQ349" t="s">
        <v>1199</v>
      </c>
      <c r="AR349">
        <v>0</v>
      </c>
      <c r="AT349" s="85" t="s">
        <v>4717</v>
      </c>
      <c r="AU349" s="84" t="s">
        <v>4004</v>
      </c>
      <c r="AV349" s="77" t="str">
        <f t="shared" si="84"/>
        <v>12069</v>
      </c>
      <c r="AX349" s="7" t="s">
        <v>186</v>
      </c>
      <c r="BG349" s="1"/>
    </row>
    <row r="350" spans="1:59" hidden="1" outlineLevel="1">
      <c r="A350" t="s">
        <v>2839</v>
      </c>
      <c r="B350" t="s">
        <v>1199</v>
      </c>
      <c r="C350" s="1">
        <f t="shared" si="78"/>
        <v>240667</v>
      </c>
      <c r="D350" s="7">
        <f>IF(N350&gt;0, RANK(N350,(N350:P350,Q350:AE350)),0)</f>
        <v>2</v>
      </c>
      <c r="E350" s="7">
        <f>IF(O350&gt;0,RANK(O350,(N350:P350,Q350:AE350)),0)</f>
        <v>1</v>
      </c>
      <c r="F350" s="7">
        <f>IF(P350&gt;0,RANK(P350,(N350:P350,Q350:AE350)),0)</f>
        <v>3</v>
      </c>
      <c r="G350" s="1">
        <f t="shared" si="65"/>
        <v>50316</v>
      </c>
      <c r="H350" s="2">
        <f t="shared" si="66"/>
        <v>0.20906896250836218</v>
      </c>
      <c r="I350" s="2"/>
      <c r="J350" s="2">
        <f t="shared" si="85"/>
        <v>0.38999945983454315</v>
      </c>
      <c r="K350" s="2">
        <f t="shared" si="85"/>
        <v>0.59906842234290536</v>
      </c>
      <c r="L350" s="2">
        <f t="shared" si="85"/>
        <v>5.7299089613449287E-3</v>
      </c>
      <c r="M350" s="2">
        <f t="shared" si="80"/>
        <v>5.2022088612066171E-3</v>
      </c>
      <c r="N350" s="1">
        <v>93860</v>
      </c>
      <c r="O350" s="1">
        <v>144176</v>
      </c>
      <c r="P350" s="1">
        <v>1379</v>
      </c>
      <c r="Q350" s="1">
        <v>453</v>
      </c>
      <c r="R350" s="1">
        <v>208</v>
      </c>
      <c r="S350" s="1">
        <v>188</v>
      </c>
      <c r="T350" s="1">
        <v>160</v>
      </c>
      <c r="U350" s="1">
        <v>243</v>
      </c>
      <c r="AG350" s="7">
        <f>IF(Q350&gt;0,RANK(Q350,(N350:P350,Q350:AE350)),0)</f>
        <v>4</v>
      </c>
      <c r="AH350" s="7">
        <f>IF(R350&gt;0,RANK(R350,(N350:P350,Q350:AE350)),0)</f>
        <v>6</v>
      </c>
      <c r="AI350" s="7">
        <f>IF(T350&gt;0,RANK(T350,(N350:P350,Q350:AE350)),0)</f>
        <v>8</v>
      </c>
      <c r="AJ350" s="7">
        <f>IF(S350&gt;0,RANK(S350,(N350:P350,Q350:AE350)),0)</f>
        <v>7</v>
      </c>
      <c r="AK350" s="2">
        <f t="shared" si="86"/>
        <v>1.882268861123461E-3</v>
      </c>
      <c r="AL350" s="2">
        <f t="shared" si="86"/>
        <v>8.6426473093527574E-4</v>
      </c>
      <c r="AM350" s="2">
        <f t="shared" si="82"/>
        <v>6.648190237963659E-4</v>
      </c>
      <c r="AN350" s="2">
        <f t="shared" si="83"/>
        <v>7.8116235296072994E-4</v>
      </c>
      <c r="AP350" t="s">
        <v>2839</v>
      </c>
      <c r="AQ350" t="s">
        <v>1199</v>
      </c>
      <c r="AR350">
        <v>14</v>
      </c>
      <c r="AT350" s="85" t="s">
        <v>4717</v>
      </c>
      <c r="AU350" s="84" t="s">
        <v>5049</v>
      </c>
      <c r="AV350" s="77" t="str">
        <f t="shared" si="84"/>
        <v>12071</v>
      </c>
      <c r="AX350" s="7" t="s">
        <v>186</v>
      </c>
      <c r="BG350" s="1"/>
    </row>
    <row r="351" spans="1:59" hidden="1" outlineLevel="1">
      <c r="A351" t="s">
        <v>4290</v>
      </c>
      <c r="B351" t="s">
        <v>1199</v>
      </c>
      <c r="C351" s="1">
        <f t="shared" si="78"/>
        <v>136379</v>
      </c>
      <c r="D351" s="7">
        <f>IF(N351&gt;0, RANK(N351,(N351:P351,Q351:AE351)),0)</f>
        <v>1</v>
      </c>
      <c r="E351" s="7">
        <f>IF(O351&gt;0,RANK(O351,(N351:P351,Q351:AE351)),0)</f>
        <v>2</v>
      </c>
      <c r="F351" s="7">
        <f>IF(P351&gt;0,RANK(P351,(N351:P351,Q351:AE351)),0)</f>
        <v>3</v>
      </c>
      <c r="G351" s="1">
        <f t="shared" si="65"/>
        <v>32258</v>
      </c>
      <c r="H351" s="2">
        <f t="shared" si="66"/>
        <v>0.2365320173927071</v>
      </c>
      <c r="I351" s="2"/>
      <c r="J351" s="2">
        <f t="shared" si="85"/>
        <v>0.61499937673688765</v>
      </c>
      <c r="K351" s="2">
        <f t="shared" si="85"/>
        <v>0.37846735934418058</v>
      </c>
      <c r="L351" s="2">
        <f t="shared" si="85"/>
        <v>3.4902734291936441E-3</v>
      </c>
      <c r="M351" s="2">
        <f t="shared" si="80"/>
        <v>3.0429904897381313E-3</v>
      </c>
      <c r="N351" s="1">
        <v>83873</v>
      </c>
      <c r="O351" s="1">
        <v>51615</v>
      </c>
      <c r="P351" s="1">
        <v>476</v>
      </c>
      <c r="Q351" s="1">
        <v>255</v>
      </c>
      <c r="R351" s="1">
        <v>87</v>
      </c>
      <c r="S351" s="1">
        <v>47</v>
      </c>
      <c r="T351" s="1">
        <v>12</v>
      </c>
      <c r="U351" s="1">
        <v>14</v>
      </c>
      <c r="AG351" s="7">
        <f>IF(Q351&gt;0,RANK(Q351,(N351:P351,Q351:AE351)),0)</f>
        <v>4</v>
      </c>
      <c r="AH351" s="7">
        <f>IF(R351&gt;0,RANK(R351,(N351:P351,Q351:AE351)),0)</f>
        <v>5</v>
      </c>
      <c r="AI351" s="7">
        <f>IF(T351&gt;0,RANK(T351,(N351:P351,Q351:AE351)),0)</f>
        <v>8</v>
      </c>
      <c r="AJ351" s="7">
        <f>IF(S351&gt;0,RANK(S351,(N351:P351,Q351:AE351)),0)</f>
        <v>6</v>
      </c>
      <c r="AK351" s="2">
        <f t="shared" si="86"/>
        <v>1.8697893370680236E-3</v>
      </c>
      <c r="AL351" s="2">
        <f t="shared" si="86"/>
        <v>6.3792812676438453E-4</v>
      </c>
      <c r="AM351" s="2">
        <f t="shared" si="82"/>
        <v>8.7990086450259931E-5</v>
      </c>
      <c r="AN351" s="2">
        <f t="shared" si="83"/>
        <v>3.4462783859685143E-4</v>
      </c>
      <c r="AP351" t="s">
        <v>4290</v>
      </c>
      <c r="AQ351" t="s">
        <v>1199</v>
      </c>
      <c r="AR351">
        <v>0</v>
      </c>
      <c r="AT351" s="85" t="s">
        <v>4717</v>
      </c>
      <c r="AU351" s="84" t="s">
        <v>4879</v>
      </c>
      <c r="AV351" s="77" t="str">
        <f t="shared" si="84"/>
        <v>12073</v>
      </c>
      <c r="AX351" s="7" t="s">
        <v>186</v>
      </c>
      <c r="BG351" s="1"/>
    </row>
    <row r="352" spans="1:59" hidden="1" outlineLevel="1">
      <c r="A352" t="s">
        <v>4291</v>
      </c>
      <c r="B352" t="s">
        <v>1199</v>
      </c>
      <c r="C352" s="1">
        <f t="shared" si="78"/>
        <v>16652</v>
      </c>
      <c r="D352" s="7">
        <f>IF(N352&gt;0, RANK(N352,(N352:P352,Q352:AE352)),0)</f>
        <v>2</v>
      </c>
      <c r="E352" s="7">
        <f>IF(O352&gt;0,RANK(O352,(N352:P352,Q352:AE352)),0)</f>
        <v>1</v>
      </c>
      <c r="F352" s="7">
        <f>IF(P352&gt;0,RANK(P352,(N352:P352,Q352:AE352)),0)</f>
        <v>3</v>
      </c>
      <c r="G352" s="1">
        <f t="shared" si="65"/>
        <v>4336</v>
      </c>
      <c r="H352" s="2">
        <f t="shared" si="66"/>
        <v>0.26038914244535188</v>
      </c>
      <c r="I352" s="2"/>
      <c r="J352" s="2">
        <f t="shared" si="85"/>
        <v>0.36476098967091042</v>
      </c>
      <c r="K352" s="2">
        <f t="shared" si="85"/>
        <v>0.62515013211626236</v>
      </c>
      <c r="L352" s="2">
        <f t="shared" si="85"/>
        <v>5.8251261109776601E-3</v>
      </c>
      <c r="M352" s="2">
        <f t="shared" si="80"/>
        <v>4.2637521018495635E-3</v>
      </c>
      <c r="N352" s="1">
        <v>6074</v>
      </c>
      <c r="O352" s="1">
        <v>10410</v>
      </c>
      <c r="P352" s="1">
        <v>97</v>
      </c>
      <c r="Q352" s="1">
        <v>27</v>
      </c>
      <c r="R352" s="1">
        <v>22</v>
      </c>
      <c r="S352" s="1">
        <v>12</v>
      </c>
      <c r="T352" s="1">
        <v>4</v>
      </c>
      <c r="U352" s="1">
        <v>6</v>
      </c>
      <c r="AG352" s="7">
        <f>IF(Q352&gt;0,RANK(Q352,(N352:P352,Q352:AE352)),0)</f>
        <v>4</v>
      </c>
      <c r="AH352" s="7">
        <f>IF(R352&gt;0,RANK(R352,(N352:P352,Q352:AE352)),0)</f>
        <v>5</v>
      </c>
      <c r="AI352" s="7">
        <f>IF(T352&gt;0,RANK(T352,(N352:P352,Q352:AE352)),0)</f>
        <v>8</v>
      </c>
      <c r="AJ352" s="7">
        <f>IF(S352&gt;0,RANK(S352,(N352:P352,Q352:AE352)),0)</f>
        <v>6</v>
      </c>
      <c r="AK352" s="2">
        <f t="shared" si="86"/>
        <v>1.6214268556329571E-3</v>
      </c>
      <c r="AL352" s="2">
        <f t="shared" si="86"/>
        <v>1.3211626231083354E-3</v>
      </c>
      <c r="AM352" s="2">
        <f t="shared" si="82"/>
        <v>2.4021138601969732E-4</v>
      </c>
      <c r="AN352" s="2">
        <f t="shared" si="83"/>
        <v>7.2063415805909202E-4</v>
      </c>
      <c r="AP352" t="s">
        <v>4291</v>
      </c>
      <c r="AQ352" t="s">
        <v>1199</v>
      </c>
      <c r="AR352">
        <v>0</v>
      </c>
      <c r="AT352" s="85" t="s">
        <v>4717</v>
      </c>
      <c r="AU352" s="84" t="s">
        <v>5171</v>
      </c>
      <c r="AV352" s="77" t="str">
        <f t="shared" si="84"/>
        <v>12075</v>
      </c>
      <c r="AX352" s="7" t="s">
        <v>186</v>
      </c>
      <c r="BG352" s="1"/>
    </row>
    <row r="353" spans="1:59" hidden="1" outlineLevel="1">
      <c r="A353" t="s">
        <v>4100</v>
      </c>
      <c r="B353" t="s">
        <v>1199</v>
      </c>
      <c r="C353" s="1">
        <f t="shared" si="78"/>
        <v>3021</v>
      </c>
      <c r="D353" s="7">
        <f>IF(N353&gt;0, RANK(N353,(N353:P353,Q353:AE353)),0)</f>
        <v>2</v>
      </c>
      <c r="E353" s="7">
        <f>IF(O353&gt;0,RANK(O353,(N353:P353,Q353:AE353)),0)</f>
        <v>1</v>
      </c>
      <c r="F353" s="7">
        <f>IF(P353&gt;0,RANK(P353,(N353:P353,Q353:AE353)),0)</f>
        <v>3</v>
      </c>
      <c r="G353" s="1">
        <f t="shared" si="65"/>
        <v>857</v>
      </c>
      <c r="H353" s="2">
        <f t="shared" si="66"/>
        <v>0.28368090036411786</v>
      </c>
      <c r="I353" s="2"/>
      <c r="J353" s="2">
        <f t="shared" si="85"/>
        <v>0.35418735518040384</v>
      </c>
      <c r="K353" s="2">
        <f t="shared" si="85"/>
        <v>0.63786825554452165</v>
      </c>
      <c r="L353" s="2">
        <f t="shared" si="85"/>
        <v>4.6342270771267792E-3</v>
      </c>
      <c r="M353" s="2">
        <f t="shared" si="80"/>
        <v>3.3101621979477911E-3</v>
      </c>
      <c r="N353" s="1">
        <v>1070</v>
      </c>
      <c r="O353" s="1">
        <v>1927</v>
      </c>
      <c r="P353" s="1">
        <v>14</v>
      </c>
      <c r="Q353" s="1">
        <v>2</v>
      </c>
      <c r="R353" s="1">
        <v>6</v>
      </c>
      <c r="S353" s="1">
        <v>0</v>
      </c>
      <c r="T353" s="1">
        <v>1</v>
      </c>
      <c r="U353" s="1">
        <v>1</v>
      </c>
      <c r="AG353" s="7">
        <f>IF(Q353&gt;0,RANK(Q353,(N353:P353,Q353:AE353)),0)</f>
        <v>5</v>
      </c>
      <c r="AH353" s="7">
        <f>IF(R353&gt;0,RANK(R353,(N353:P353,Q353:AE353)),0)</f>
        <v>4</v>
      </c>
      <c r="AI353" s="7">
        <f>IF(T353&gt;0,RANK(T353,(N353:P353,Q353:AE353)),0)</f>
        <v>6</v>
      </c>
      <c r="AJ353" s="7">
        <f>IF(S353&gt;0,RANK(S353,(N353:P353,Q353:AE353)),0)</f>
        <v>0</v>
      </c>
      <c r="AK353" s="2">
        <f t="shared" si="86"/>
        <v>6.6203243958953991E-4</v>
      </c>
      <c r="AL353" s="2">
        <f t="shared" si="86"/>
        <v>1.9860973187686196E-3</v>
      </c>
      <c r="AM353" s="2">
        <f t="shared" si="82"/>
        <v>3.3101621979476995E-4</v>
      </c>
      <c r="AN353" s="2">
        <f t="shared" si="83"/>
        <v>0</v>
      </c>
      <c r="AP353" t="s">
        <v>4100</v>
      </c>
      <c r="AQ353" t="s">
        <v>1199</v>
      </c>
      <c r="AR353">
        <v>2</v>
      </c>
      <c r="AT353" s="85" t="s">
        <v>4717</v>
      </c>
      <c r="AU353" s="84" t="s">
        <v>5172</v>
      </c>
      <c r="AV353" s="77" t="str">
        <f t="shared" si="84"/>
        <v>12077</v>
      </c>
      <c r="AX353" s="7" t="s">
        <v>186</v>
      </c>
      <c r="BG353" s="1"/>
    </row>
    <row r="354" spans="1:59" hidden="1" outlineLevel="1">
      <c r="A354" t="s">
        <v>3697</v>
      </c>
      <c r="B354" t="s">
        <v>1199</v>
      </c>
      <c r="C354" s="1">
        <f t="shared" si="78"/>
        <v>8304</v>
      </c>
      <c r="D354" s="7">
        <f>IF(N354&gt;0, RANK(N354,(N354:P354,Q354:AE354)),0)</f>
        <v>2</v>
      </c>
      <c r="E354" s="7">
        <f>IF(O354&gt;0,RANK(O354,(N354:P354,Q354:AE354)),0)</f>
        <v>1</v>
      </c>
      <c r="F354" s="7">
        <f>IF(P354&gt;0,RANK(P354,(N354:P354,Q354:AE354)),0)</f>
        <v>3</v>
      </c>
      <c r="G354" s="1">
        <f t="shared" si="65"/>
        <v>141</v>
      </c>
      <c r="H354" s="2">
        <f t="shared" si="66"/>
        <v>1.6979768786127166E-2</v>
      </c>
      <c r="I354" s="2"/>
      <c r="J354" s="2">
        <f t="shared" si="85"/>
        <v>0.48771676300578037</v>
      </c>
      <c r="K354" s="2">
        <f t="shared" si="85"/>
        <v>0.50469653179190754</v>
      </c>
      <c r="L354" s="2">
        <f t="shared" si="85"/>
        <v>4.9373795761078997E-3</v>
      </c>
      <c r="M354" s="2">
        <f t="shared" si="80"/>
        <v>2.6493256262041832E-3</v>
      </c>
      <c r="N354" s="1">
        <v>4050</v>
      </c>
      <c r="O354" s="1">
        <v>4191</v>
      </c>
      <c r="P354" s="1">
        <v>41</v>
      </c>
      <c r="Q354" s="1">
        <v>10</v>
      </c>
      <c r="R354" s="1">
        <v>5</v>
      </c>
      <c r="S354" s="1">
        <v>4</v>
      </c>
      <c r="T354" s="1">
        <v>2</v>
      </c>
      <c r="U354" s="1">
        <v>1</v>
      </c>
      <c r="AG354" s="7">
        <f>IF(Q354&gt;0,RANK(Q354,(N354:P354,Q354:AE354)),0)</f>
        <v>4</v>
      </c>
      <c r="AH354" s="7">
        <f>IF(R354&gt;0,RANK(R354,(N354:P354,Q354:AE354)),0)</f>
        <v>5</v>
      </c>
      <c r="AI354" s="7">
        <f>IF(T354&gt;0,RANK(T354,(N354:P354,Q354:AE354)),0)</f>
        <v>7</v>
      </c>
      <c r="AJ354" s="7">
        <f>IF(S354&gt;0,RANK(S354,(N354:P354,Q354:AE354)),0)</f>
        <v>6</v>
      </c>
      <c r="AK354" s="2">
        <f t="shared" si="86"/>
        <v>1.2042389210019267E-3</v>
      </c>
      <c r="AL354" s="2">
        <f t="shared" si="86"/>
        <v>6.0211946050096334E-4</v>
      </c>
      <c r="AM354" s="2">
        <f t="shared" si="82"/>
        <v>2.4084778420038535E-4</v>
      </c>
      <c r="AN354" s="2">
        <f t="shared" si="83"/>
        <v>4.8169556840077071E-4</v>
      </c>
      <c r="AP354" t="s">
        <v>3697</v>
      </c>
      <c r="AQ354" t="s">
        <v>1199</v>
      </c>
      <c r="AR354">
        <v>4</v>
      </c>
      <c r="AT354" s="85" t="s">
        <v>4717</v>
      </c>
      <c r="AU354" s="84" t="s">
        <v>4922</v>
      </c>
      <c r="AV354" s="77" t="str">
        <f t="shared" si="84"/>
        <v>12079</v>
      </c>
      <c r="AX354" s="7" t="s">
        <v>186</v>
      </c>
      <c r="BG354" s="1"/>
    </row>
    <row r="355" spans="1:59" hidden="1" outlineLevel="1">
      <c r="A355" t="s">
        <v>4101</v>
      </c>
      <c r="B355" t="s">
        <v>1199</v>
      </c>
      <c r="C355" s="1">
        <f t="shared" si="78"/>
        <v>143621</v>
      </c>
      <c r="D355" s="7">
        <f>IF(N355&gt;0, RANK(N355,(N355:P355,Q355:AE355)),0)</f>
        <v>2</v>
      </c>
      <c r="E355" s="7">
        <f>IF(O355&gt;0,RANK(O355,(N355:P355,Q355:AE355)),0)</f>
        <v>1</v>
      </c>
      <c r="F355" s="7">
        <f>IF(P355&gt;0,RANK(P355,(N355:P355,Q355:AE355)),0)</f>
        <v>3</v>
      </c>
      <c r="G355" s="1">
        <f t="shared" si="65"/>
        <v>20056</v>
      </c>
      <c r="H355" s="2">
        <f t="shared" si="66"/>
        <v>0.13964531649271347</v>
      </c>
      <c r="I355" s="2"/>
      <c r="J355" s="2">
        <f t="shared" si="85"/>
        <v>0.42655321993301815</v>
      </c>
      <c r="K355" s="2">
        <f t="shared" si="85"/>
        <v>0.56619853642573159</v>
      </c>
      <c r="L355" s="2">
        <f t="shared" si="85"/>
        <v>4.7555719567472727E-3</v>
      </c>
      <c r="M355" s="2">
        <f t="shared" si="80"/>
        <v>2.4926716845029345E-3</v>
      </c>
      <c r="N355" s="1">
        <v>61262</v>
      </c>
      <c r="O355" s="1">
        <v>81318</v>
      </c>
      <c r="P355" s="1">
        <v>683</v>
      </c>
      <c r="Q355" s="1">
        <v>206</v>
      </c>
      <c r="R355" s="1">
        <v>72</v>
      </c>
      <c r="S355" s="1">
        <v>48</v>
      </c>
      <c r="T355" s="1">
        <v>14</v>
      </c>
      <c r="U355" s="1">
        <v>18</v>
      </c>
      <c r="AG355" s="7">
        <f>IF(Q355&gt;0,RANK(Q355,(N355:P355,Q355:AE355)),0)</f>
        <v>4</v>
      </c>
      <c r="AH355" s="7">
        <f>IF(R355&gt;0,RANK(R355,(N355:P355,Q355:AE355)),0)</f>
        <v>5</v>
      </c>
      <c r="AI355" s="7">
        <f>IF(T355&gt;0,RANK(T355,(N355:P355,Q355:AE355)),0)</f>
        <v>8</v>
      </c>
      <c r="AJ355" s="7">
        <f>IF(S355&gt;0,RANK(S355,(N355:P355,Q355:AE355)),0)</f>
        <v>6</v>
      </c>
      <c r="AK355" s="2">
        <f t="shared" si="86"/>
        <v>1.4343306340994701E-3</v>
      </c>
      <c r="AL355" s="2">
        <f t="shared" si="86"/>
        <v>5.0131944492797019E-4</v>
      </c>
      <c r="AM355" s="2">
        <f t="shared" si="82"/>
        <v>9.7478780958216421E-5</v>
      </c>
      <c r="AN355" s="2">
        <f t="shared" si="83"/>
        <v>3.342129632853134E-4</v>
      </c>
      <c r="AP355" t="s">
        <v>4101</v>
      </c>
      <c r="AQ355" t="s">
        <v>1199</v>
      </c>
      <c r="AR355">
        <v>0</v>
      </c>
      <c r="AT355" s="85" t="s">
        <v>4717</v>
      </c>
      <c r="AU355" s="84" t="s">
        <v>4173</v>
      </c>
      <c r="AV355" s="77" t="str">
        <f t="shared" si="84"/>
        <v>12081</v>
      </c>
      <c r="AX355" s="7" t="s">
        <v>186</v>
      </c>
      <c r="BG355" s="1"/>
    </row>
    <row r="356" spans="1:59" hidden="1" outlineLevel="1">
      <c r="A356" t="s">
        <v>4450</v>
      </c>
      <c r="B356" t="s">
        <v>1199</v>
      </c>
      <c r="C356" s="1">
        <f t="shared" si="78"/>
        <v>139677</v>
      </c>
      <c r="D356" s="7">
        <f>IF(N356&gt;0, RANK(N356,(N356:P356,Q356:AE356)),0)</f>
        <v>2</v>
      </c>
      <c r="E356" s="7">
        <f>IF(O356&gt;0,RANK(O356,(N356:P356,Q356:AE356)),0)</f>
        <v>1</v>
      </c>
      <c r="F356" s="7">
        <f>IF(P356&gt;0,RANK(P356,(N356:P356,Q356:AE356)),0)</f>
        <v>3</v>
      </c>
      <c r="G356" s="1">
        <f t="shared" ref="G356:G419" si="87">IF(C356&gt;0,MAX(N356:P356)-LARGE(N356:P356,2),0)</f>
        <v>24012</v>
      </c>
      <c r="H356" s="2">
        <f t="shared" ref="H356:H419" si="88">IF(C356&gt;0,G356/C356,0)</f>
        <v>0.17191090873944886</v>
      </c>
      <c r="I356" s="2"/>
      <c r="J356" s="2">
        <f t="shared" si="85"/>
        <v>0.4100245566557128</v>
      </c>
      <c r="K356" s="2">
        <f t="shared" si="85"/>
        <v>0.58193546539516172</v>
      </c>
      <c r="L356" s="2">
        <f t="shared" si="85"/>
        <v>4.6535936482026393E-3</v>
      </c>
      <c r="M356" s="2">
        <f t="shared" si="80"/>
        <v>3.3863843009228371E-3</v>
      </c>
      <c r="N356" s="1">
        <v>57271</v>
      </c>
      <c r="O356" s="1">
        <v>81283</v>
      </c>
      <c r="P356" s="1">
        <v>650</v>
      </c>
      <c r="Q356" s="1">
        <v>225</v>
      </c>
      <c r="R356" s="1">
        <v>145</v>
      </c>
      <c r="S356" s="1">
        <v>51</v>
      </c>
      <c r="T356" s="1">
        <v>31</v>
      </c>
      <c r="U356" s="1">
        <v>21</v>
      </c>
      <c r="AG356" s="7">
        <f>IF(Q356&gt;0,RANK(Q356,(N356:P356,Q356:AE356)),0)</f>
        <v>4</v>
      </c>
      <c r="AH356" s="7">
        <f>IF(R356&gt;0,RANK(R356,(N356:P356,Q356:AE356)),0)</f>
        <v>5</v>
      </c>
      <c r="AI356" s="7">
        <f>IF(T356&gt;0,RANK(T356,(N356:P356,Q356:AE356)),0)</f>
        <v>7</v>
      </c>
      <c r="AJ356" s="7">
        <f>IF(S356&gt;0,RANK(S356,(N356:P356,Q356:AE356)),0)</f>
        <v>6</v>
      </c>
      <c r="AK356" s="2">
        <f t="shared" si="86"/>
        <v>1.610859339762452E-3</v>
      </c>
      <c r="AL356" s="2">
        <f t="shared" si="86"/>
        <v>1.0381093522913579E-3</v>
      </c>
      <c r="AM356" s="2">
        <f t="shared" si="82"/>
        <v>2.2194062014504893E-4</v>
      </c>
      <c r="AN356" s="2">
        <f t="shared" si="83"/>
        <v>3.6512811701282244E-4</v>
      </c>
      <c r="AP356" t="s">
        <v>4450</v>
      </c>
      <c r="AQ356" t="s">
        <v>1199</v>
      </c>
      <c r="AR356">
        <v>0</v>
      </c>
      <c r="AT356" s="85" t="s">
        <v>4717</v>
      </c>
      <c r="AU356" s="84" t="s">
        <v>4372</v>
      </c>
      <c r="AV356" s="77" t="str">
        <f t="shared" si="84"/>
        <v>12083</v>
      </c>
      <c r="AX356" s="7" t="s">
        <v>186</v>
      </c>
      <c r="BG356" s="1"/>
    </row>
    <row r="357" spans="1:59" hidden="1" outlineLevel="1">
      <c r="A357" t="s">
        <v>2992</v>
      </c>
      <c r="B357" t="s">
        <v>1199</v>
      </c>
      <c r="C357" s="1">
        <f t="shared" si="78"/>
        <v>72453</v>
      </c>
      <c r="D357" s="7">
        <f>IF(N357&gt;0, RANK(N357,(N357:P357,Q357:AE357)),0)</f>
        <v>2</v>
      </c>
      <c r="E357" s="7">
        <f>IF(O357&gt;0,RANK(O357,(N357:P357,Q357:AE357)),0)</f>
        <v>1</v>
      </c>
      <c r="F357" s="7">
        <f>IF(P357&gt;0,RANK(P357,(N357:P357,Q357:AE357)),0)</f>
        <v>3</v>
      </c>
      <c r="G357" s="1">
        <f t="shared" si="87"/>
        <v>11154</v>
      </c>
      <c r="H357" s="2">
        <f t="shared" si="88"/>
        <v>0.15394807668419527</v>
      </c>
      <c r="I357" s="2"/>
      <c r="J357" s="2">
        <f t="shared" si="85"/>
        <v>0.41693235614812363</v>
      </c>
      <c r="K357" s="2">
        <f t="shared" si="85"/>
        <v>0.57088043283231893</v>
      </c>
      <c r="L357" s="2">
        <f t="shared" si="85"/>
        <v>5.769257311636509E-3</v>
      </c>
      <c r="M357" s="2">
        <f t="shared" si="80"/>
        <v>6.4179537079209334E-3</v>
      </c>
      <c r="N357" s="1">
        <v>30208</v>
      </c>
      <c r="O357" s="1">
        <v>41362</v>
      </c>
      <c r="P357" s="1">
        <v>418</v>
      </c>
      <c r="Q357" s="1">
        <v>124</v>
      </c>
      <c r="R357" s="1">
        <v>82</v>
      </c>
      <c r="S357" s="1">
        <v>75</v>
      </c>
      <c r="T357" s="1">
        <v>78</v>
      </c>
      <c r="U357" s="1">
        <v>106</v>
      </c>
      <c r="AG357" s="7">
        <f>IF(Q357&gt;0,RANK(Q357,(N357:P357,Q357:AE357)),0)</f>
        <v>4</v>
      </c>
      <c r="AH357" s="7">
        <f>IF(R357&gt;0,RANK(R357,(N357:P357,Q357:AE357)),0)</f>
        <v>6</v>
      </c>
      <c r="AI357" s="7">
        <f>IF(T357&gt;0,RANK(T357,(N357:P357,Q357:AE357)),0)</f>
        <v>7</v>
      </c>
      <c r="AJ357" s="7">
        <f>IF(S357&gt;0,RANK(S357,(N357:P357,Q357:AE357)),0)</f>
        <v>8</v>
      </c>
      <c r="AK357" s="2">
        <f t="shared" si="86"/>
        <v>1.711454322112266E-3</v>
      </c>
      <c r="AL357" s="2">
        <f t="shared" si="86"/>
        <v>1.1317681807516597E-3</v>
      </c>
      <c r="AM357" s="2">
        <f t="shared" si="82"/>
        <v>1.0765599768125544E-3</v>
      </c>
      <c r="AN357" s="2">
        <f t="shared" si="83"/>
        <v>1.0351538238582254E-3</v>
      </c>
      <c r="AP357" t="s">
        <v>2992</v>
      </c>
      <c r="AQ357" t="s">
        <v>1199</v>
      </c>
      <c r="AR357">
        <v>0</v>
      </c>
      <c r="AT357" s="85" t="s">
        <v>4717</v>
      </c>
      <c r="AU357" s="84" t="s">
        <v>5224</v>
      </c>
      <c r="AV357" s="77" t="str">
        <f t="shared" si="84"/>
        <v>12085</v>
      </c>
      <c r="AX357" s="7" t="s">
        <v>186</v>
      </c>
      <c r="BG357" s="1"/>
    </row>
    <row r="358" spans="1:59" hidden="1" outlineLevel="1">
      <c r="A358" t="s">
        <v>4564</v>
      </c>
      <c r="B358" t="s">
        <v>1199</v>
      </c>
      <c r="C358" s="1">
        <f>SUM(N358:AE358)</f>
        <v>774726</v>
      </c>
      <c r="D358" s="7">
        <f>IF(N358&gt;0, RANK(N358,(N358:P358,Q358:AE358)),0)</f>
        <v>1</v>
      </c>
      <c r="E358" s="7">
        <f>IF(O358&gt;0,RANK(O358,(N358:P358,Q358:AE358)),0)</f>
        <v>2</v>
      </c>
      <c r="F358" s="7">
        <f>IF(P358&gt;0,RANK(P358,(N358:P358,Q358:AE358)),0)</f>
        <v>3</v>
      </c>
      <c r="G358" s="1">
        <f t="shared" si="87"/>
        <v>48637</v>
      </c>
      <c r="H358" s="2">
        <f t="shared" si="88"/>
        <v>6.2779614986459731E-2</v>
      </c>
      <c r="I358" s="2"/>
      <c r="J358" s="2">
        <f>IF($C358=0,"-",N358/$C358)</f>
        <v>0.52887343396245901</v>
      </c>
      <c r="K358" s="2">
        <f>IF($C358=0,"-",O358/$C358)</f>
        <v>0.46609381897599927</v>
      </c>
      <c r="L358" s="2">
        <f>IF($C358=0,"-",P358/$C358)</f>
        <v>2.6344798031820282E-3</v>
      </c>
      <c r="M358" s="2">
        <f>IF(C358=0,"-",(1-J358-K358-L358))</f>
        <v>2.3982672583596921E-3</v>
      </c>
      <c r="N358" s="1">
        <v>409732</v>
      </c>
      <c r="O358" s="1">
        <v>361095</v>
      </c>
      <c r="P358" s="1">
        <v>2041</v>
      </c>
      <c r="Q358" s="1">
        <v>638</v>
      </c>
      <c r="R358" s="1">
        <v>494</v>
      </c>
      <c r="S358" s="1">
        <v>323</v>
      </c>
      <c r="T358" s="1">
        <v>225</v>
      </c>
      <c r="U358" s="1">
        <v>178</v>
      </c>
      <c r="AG358" s="7">
        <f>IF(Q358&gt;0,RANK(Q358,(N358:P358,Q358:AE358)),0)</f>
        <v>4</v>
      </c>
      <c r="AH358" s="7">
        <f>IF(R358&gt;0,RANK(R358,(N358:P358,Q358:AE358)),0)</f>
        <v>5</v>
      </c>
      <c r="AI358" s="7">
        <f>IF(T358&gt;0,RANK(T358,(N358:P358,Q358:AE358)),0)</f>
        <v>7</v>
      </c>
      <c r="AJ358" s="7">
        <f>IF(S358&gt;0,RANK(S358,(N358:P358,Q358:AE358)),0)</f>
        <v>6</v>
      </c>
      <c r="AK358" s="2">
        <f>IF($C358=0,"-",Q358/$C358)</f>
        <v>8.2351695954440665E-4</v>
      </c>
      <c r="AL358" s="2">
        <f>IF($C358=0,"-",R358/$C358)</f>
        <v>6.3764479312686034E-4</v>
      </c>
      <c r="AM358" s="2">
        <f>IF($C358=0,"-",T358/$C358)</f>
        <v>2.9042526002741613E-4</v>
      </c>
      <c r="AN358" s="2">
        <f>IF($C358=0,"-",S358/$C358)</f>
        <v>4.1692159550602405E-4</v>
      </c>
      <c r="AP358" t="s">
        <v>4564</v>
      </c>
      <c r="AQ358" t="s">
        <v>1199</v>
      </c>
      <c r="AR358">
        <v>0</v>
      </c>
      <c r="AT358" s="85" t="s">
        <v>4717</v>
      </c>
      <c r="AU358" s="84" t="s">
        <v>4343</v>
      </c>
      <c r="AV358" s="77" t="str">
        <f>AT358&amp;AU358</f>
        <v>12086</v>
      </c>
      <c r="AX358" s="7" t="s">
        <v>186</v>
      </c>
      <c r="BG358" s="1"/>
    </row>
    <row r="359" spans="1:59" hidden="1" outlineLevel="1">
      <c r="A359" t="s">
        <v>2996</v>
      </c>
      <c r="B359" t="s">
        <v>1199</v>
      </c>
      <c r="C359" s="1">
        <f t="shared" si="78"/>
        <v>39535</v>
      </c>
      <c r="D359" s="7">
        <f>IF(N359&gt;0, RANK(N359,(N359:P359,Q359:AE359)),0)</f>
        <v>1</v>
      </c>
      <c r="E359" s="7">
        <f>IF(O359&gt;0,RANK(O359,(N359:P359,Q359:AE359)),0)</f>
        <v>2</v>
      </c>
      <c r="F359" s="7">
        <f>IF(P359&gt;0,RANK(P359,(N359:P359,Q359:AE359)),0)</f>
        <v>3</v>
      </c>
      <c r="G359" s="1">
        <f t="shared" si="87"/>
        <v>187</v>
      </c>
      <c r="H359" s="2">
        <f t="shared" si="88"/>
        <v>4.7299860882762113E-3</v>
      </c>
      <c r="I359" s="2"/>
      <c r="J359" s="2">
        <f t="shared" si="85"/>
        <v>0.49712912609080562</v>
      </c>
      <c r="K359" s="2">
        <f t="shared" si="85"/>
        <v>0.49239914000252938</v>
      </c>
      <c r="L359" s="2">
        <f t="shared" si="85"/>
        <v>7.1582142405463515E-3</v>
      </c>
      <c r="M359" s="2">
        <f t="shared" si="80"/>
        <v>3.3135196661186524E-3</v>
      </c>
      <c r="N359" s="1">
        <v>19654</v>
      </c>
      <c r="O359" s="1">
        <v>19467</v>
      </c>
      <c r="P359" s="1">
        <v>283</v>
      </c>
      <c r="Q359" s="1">
        <v>87</v>
      </c>
      <c r="R359" s="1">
        <v>14</v>
      </c>
      <c r="S359" s="1">
        <v>19</v>
      </c>
      <c r="T359" s="1">
        <v>6</v>
      </c>
      <c r="U359" s="1">
        <v>5</v>
      </c>
      <c r="AG359" s="7">
        <f>IF(Q359&gt;0,RANK(Q359,(N359:P359,Q359:AE359)),0)</f>
        <v>4</v>
      </c>
      <c r="AH359" s="7">
        <f>IF(R359&gt;0,RANK(R359,(N359:P359,Q359:AE359)),0)</f>
        <v>6</v>
      </c>
      <c r="AI359" s="7">
        <f>IF(T359&gt;0,RANK(T359,(N359:P359,Q359:AE359)),0)</f>
        <v>7</v>
      </c>
      <c r="AJ359" s="7">
        <f>IF(S359&gt;0,RANK(S359,(N359:P359,Q359:AE359)),0)</f>
        <v>5</v>
      </c>
      <c r="AK359" s="2">
        <f t="shared" si="86"/>
        <v>2.2005817629948145E-3</v>
      </c>
      <c r="AL359" s="2">
        <f t="shared" si="86"/>
        <v>3.5411660553939545E-4</v>
      </c>
      <c r="AM359" s="2">
        <f t="shared" si="82"/>
        <v>1.5176425951688376E-4</v>
      </c>
      <c r="AN359" s="2">
        <f t="shared" si="83"/>
        <v>4.8058682180346531E-4</v>
      </c>
      <c r="AP359" t="s">
        <v>2996</v>
      </c>
      <c r="AQ359" t="s">
        <v>1199</v>
      </c>
      <c r="AR359">
        <v>0</v>
      </c>
      <c r="AT359" s="85" t="s">
        <v>4717</v>
      </c>
      <c r="AU359" s="84" t="s">
        <v>4374</v>
      </c>
      <c r="AV359" s="77" t="str">
        <f t="shared" si="84"/>
        <v>12087</v>
      </c>
      <c r="AX359" s="7" t="s">
        <v>186</v>
      </c>
      <c r="BG359" s="1"/>
    </row>
    <row r="360" spans="1:59" hidden="1" outlineLevel="1">
      <c r="A360" t="s">
        <v>3301</v>
      </c>
      <c r="B360" t="s">
        <v>1199</v>
      </c>
      <c r="C360" s="1">
        <f t="shared" si="78"/>
        <v>32743</v>
      </c>
      <c r="D360" s="7">
        <f>IF(N360&gt;0, RANK(N360,(N360:P360,Q360:AE360)),0)</f>
        <v>2</v>
      </c>
      <c r="E360" s="7">
        <f>IF(O360&gt;0,RANK(O360,(N360:P360,Q360:AE360)),0)</f>
        <v>1</v>
      </c>
      <c r="F360" s="7">
        <f>IF(P360&gt;0,RANK(P360,(N360:P360,Q360:AE360)),0)</f>
        <v>3</v>
      </c>
      <c r="G360" s="1">
        <f t="shared" si="87"/>
        <v>15210</v>
      </c>
      <c r="H360" s="2">
        <f t="shared" si="88"/>
        <v>0.46452676908041413</v>
      </c>
      <c r="I360" s="2"/>
      <c r="J360" s="2">
        <f t="shared" si="85"/>
        <v>0.26182695537977585</v>
      </c>
      <c r="K360" s="2">
        <f t="shared" si="85"/>
        <v>0.72635372446018998</v>
      </c>
      <c r="L360" s="2">
        <f t="shared" si="85"/>
        <v>5.5889808508688878E-3</v>
      </c>
      <c r="M360" s="2">
        <f t="shared" si="80"/>
        <v>6.2303393091652868E-3</v>
      </c>
      <c r="N360" s="1">
        <v>8573</v>
      </c>
      <c r="O360" s="1">
        <v>23783</v>
      </c>
      <c r="P360" s="1">
        <v>183</v>
      </c>
      <c r="Q360" s="1">
        <v>58</v>
      </c>
      <c r="R360" s="1">
        <v>29</v>
      </c>
      <c r="S360" s="1">
        <v>22</v>
      </c>
      <c r="T360" s="1">
        <v>36</v>
      </c>
      <c r="U360" s="1">
        <v>59</v>
      </c>
      <c r="AG360" s="7">
        <f>IF(Q360&gt;0,RANK(Q360,(N360:P360,Q360:AE360)),0)</f>
        <v>5</v>
      </c>
      <c r="AH360" s="7">
        <f>IF(R360&gt;0,RANK(R360,(N360:P360,Q360:AE360)),0)</f>
        <v>7</v>
      </c>
      <c r="AI360" s="7">
        <f>IF(T360&gt;0,RANK(T360,(N360:P360,Q360:AE360)),0)</f>
        <v>6</v>
      </c>
      <c r="AJ360" s="7">
        <f>IF(S360&gt;0,RANK(S360,(N360:P360,Q360:AE360)),0)</f>
        <v>8</v>
      </c>
      <c r="AK360" s="2">
        <f t="shared" si="86"/>
        <v>1.7713709800568061E-3</v>
      </c>
      <c r="AL360" s="2">
        <f t="shared" si="86"/>
        <v>8.8568549002840304E-4</v>
      </c>
      <c r="AM360" s="2">
        <f t="shared" si="82"/>
        <v>1.0994716427938796E-3</v>
      </c>
      <c r="AN360" s="2">
        <f t="shared" si="83"/>
        <v>6.7189933726292646E-4</v>
      </c>
      <c r="AP360" t="s">
        <v>3301</v>
      </c>
      <c r="AQ360" t="s">
        <v>1199</v>
      </c>
      <c r="AR360">
        <v>4</v>
      </c>
      <c r="AT360" s="85" t="s">
        <v>4717</v>
      </c>
      <c r="AU360" s="84" t="s">
        <v>4375</v>
      </c>
      <c r="AV360" s="77" t="str">
        <f t="shared" si="84"/>
        <v>12089</v>
      </c>
      <c r="AX360" s="7" t="s">
        <v>186</v>
      </c>
      <c r="BG360" s="1"/>
    </row>
    <row r="361" spans="1:59" hidden="1" outlineLevel="1">
      <c r="A361" t="s">
        <v>3909</v>
      </c>
      <c r="B361" t="s">
        <v>1199</v>
      </c>
      <c r="C361" s="1">
        <f t="shared" si="78"/>
        <v>89756</v>
      </c>
      <c r="D361" s="7">
        <f>IF(N361&gt;0, RANK(N361,(N361:P361,Q361:AE361)),0)</f>
        <v>2</v>
      </c>
      <c r="E361" s="7">
        <f>IF(O361&gt;0,RANK(O361,(N361:P361,Q361:AE361)),0)</f>
        <v>1</v>
      </c>
      <c r="F361" s="7">
        <f>IF(P361&gt;0,RANK(P361,(N361:P361,Q361:AE361)),0)</f>
        <v>3</v>
      </c>
      <c r="G361" s="1">
        <f t="shared" si="87"/>
        <v>50325</v>
      </c>
      <c r="H361" s="2">
        <f t="shared" si="88"/>
        <v>0.56068675074646823</v>
      </c>
      <c r="I361" s="2"/>
      <c r="J361" s="2">
        <f t="shared" si="85"/>
        <v>0.21578501715762735</v>
      </c>
      <c r="K361" s="2">
        <f t="shared" si="85"/>
        <v>0.77647176790409556</v>
      </c>
      <c r="L361" s="2">
        <f t="shared" si="85"/>
        <v>4.1445697223583934E-3</v>
      </c>
      <c r="M361" s="2">
        <f t="shared" si="80"/>
        <v>3.5986452159187275E-3</v>
      </c>
      <c r="N361" s="1">
        <v>19368</v>
      </c>
      <c r="O361" s="1">
        <v>69693</v>
      </c>
      <c r="P361" s="1">
        <v>372</v>
      </c>
      <c r="Q361" s="1">
        <v>171</v>
      </c>
      <c r="R361" s="1">
        <v>95</v>
      </c>
      <c r="S361" s="1">
        <v>41</v>
      </c>
      <c r="T361" s="1">
        <v>5</v>
      </c>
      <c r="U361" s="1">
        <v>11</v>
      </c>
      <c r="AG361" s="7">
        <f>IF(Q361&gt;0,RANK(Q361,(N361:P361,Q361:AE361)),0)</f>
        <v>4</v>
      </c>
      <c r="AH361" s="7">
        <f>IF(R361&gt;0,RANK(R361,(N361:P361,Q361:AE361)),0)</f>
        <v>5</v>
      </c>
      <c r="AI361" s="7">
        <f>IF(T361&gt;0,RANK(T361,(N361:P361,Q361:AE361)),0)</f>
        <v>8</v>
      </c>
      <c r="AJ361" s="7">
        <f>IF(S361&gt;0,RANK(S361,(N361:P361,Q361:AE361)),0)</f>
        <v>6</v>
      </c>
      <c r="AK361" s="2">
        <f t="shared" si="86"/>
        <v>1.9051651143099069E-3</v>
      </c>
      <c r="AL361" s="2">
        <f t="shared" si="86"/>
        <v>1.0584250635055038E-3</v>
      </c>
      <c r="AM361" s="2">
        <f t="shared" si="82"/>
        <v>5.5706582289763361E-5</v>
      </c>
      <c r="AN361" s="2">
        <f t="shared" si="83"/>
        <v>4.5679397477605955E-4</v>
      </c>
      <c r="AP361" t="s">
        <v>3909</v>
      </c>
      <c r="AQ361" t="s">
        <v>1199</v>
      </c>
      <c r="AR361">
        <v>0</v>
      </c>
      <c r="AT361" s="85" t="s">
        <v>4717</v>
      </c>
      <c r="AU361" s="84" t="s">
        <v>4376</v>
      </c>
      <c r="AV361" s="77" t="str">
        <f t="shared" si="84"/>
        <v>12091</v>
      </c>
      <c r="AX361" s="7" t="s">
        <v>186</v>
      </c>
      <c r="BG361" s="1"/>
    </row>
    <row r="362" spans="1:59" hidden="1" outlineLevel="1">
      <c r="A362" t="s">
        <v>2823</v>
      </c>
      <c r="B362" t="s">
        <v>1199</v>
      </c>
      <c r="C362" s="1">
        <f t="shared" si="78"/>
        <v>12190</v>
      </c>
      <c r="D362" s="7">
        <f>IF(N362&gt;0, RANK(N362,(N362:P362,Q362:AE362)),0)</f>
        <v>2</v>
      </c>
      <c r="E362" s="7">
        <f>IF(O362&gt;0,RANK(O362,(N362:P362,Q362:AE362)),0)</f>
        <v>1</v>
      </c>
      <c r="F362" s="7">
        <f>IF(P362&gt;0,RANK(P362,(N362:P362,Q362:AE362)),0)</f>
        <v>3</v>
      </c>
      <c r="G362" s="1">
        <f t="shared" si="87"/>
        <v>1825</v>
      </c>
      <c r="H362" s="2">
        <f t="shared" si="88"/>
        <v>0.14971287940935193</v>
      </c>
      <c r="I362" s="2"/>
      <c r="J362" s="2">
        <f t="shared" si="85"/>
        <v>0.42272354388843314</v>
      </c>
      <c r="K362" s="2">
        <f t="shared" si="85"/>
        <v>0.5724364232977851</v>
      </c>
      <c r="L362" s="2">
        <f t="shared" si="85"/>
        <v>2.6251025430680886E-3</v>
      </c>
      <c r="M362" s="2">
        <f t="shared" si="80"/>
        <v>2.2149302707136697E-3</v>
      </c>
      <c r="N362" s="1">
        <v>5153</v>
      </c>
      <c r="O362" s="1">
        <v>6978</v>
      </c>
      <c r="P362" s="1">
        <v>32</v>
      </c>
      <c r="Q362" s="1">
        <v>11</v>
      </c>
      <c r="R362" s="1">
        <v>5</v>
      </c>
      <c r="S362" s="1">
        <v>5</v>
      </c>
      <c r="T362" s="1">
        <v>2</v>
      </c>
      <c r="U362" s="1">
        <v>4</v>
      </c>
      <c r="AG362" s="7">
        <f>IF(Q362&gt;0,RANK(Q362,(N362:P362,Q362:AE362)),0)</f>
        <v>4</v>
      </c>
      <c r="AH362" s="7">
        <f>IF(R362&gt;0,RANK(R362,(N362:P362,Q362:AE362)),0)</f>
        <v>5</v>
      </c>
      <c r="AI362" s="7">
        <f>IF(T362&gt;0,RANK(T362,(N362:P362,Q362:AE362)),0)</f>
        <v>8</v>
      </c>
      <c r="AJ362" s="7">
        <f>IF(S362&gt;0,RANK(S362,(N362:P362,Q362:AE362)),0)</f>
        <v>5</v>
      </c>
      <c r="AK362" s="2">
        <f t="shared" si="86"/>
        <v>9.0237899917965548E-4</v>
      </c>
      <c r="AL362" s="2">
        <f t="shared" si="86"/>
        <v>4.1017227235438887E-4</v>
      </c>
      <c r="AM362" s="2">
        <f t="shared" si="82"/>
        <v>1.6406890894175554E-4</v>
      </c>
      <c r="AN362" s="2">
        <f t="shared" si="83"/>
        <v>4.1017227235438887E-4</v>
      </c>
      <c r="AP362" t="s">
        <v>2823</v>
      </c>
      <c r="AQ362" t="s">
        <v>1199</v>
      </c>
      <c r="AR362">
        <v>16</v>
      </c>
      <c r="AT362" s="85" t="s">
        <v>4717</v>
      </c>
      <c r="AU362" s="84" t="s">
        <v>4600</v>
      </c>
      <c r="AV362" s="77" t="str">
        <f t="shared" si="84"/>
        <v>12093</v>
      </c>
      <c r="AX362" s="7" t="s">
        <v>186</v>
      </c>
      <c r="BG362" s="1"/>
    </row>
    <row r="363" spans="1:59" hidden="1" outlineLevel="1">
      <c r="A363" t="s">
        <v>3924</v>
      </c>
      <c r="B363" t="s">
        <v>1199</v>
      </c>
      <c r="C363" s="1">
        <f t="shared" si="78"/>
        <v>388044</v>
      </c>
      <c r="D363" s="7">
        <f>IF(N363&gt;0, RANK(N363,(N363:P363,Q363:AE363)),0)</f>
        <v>1</v>
      </c>
      <c r="E363" s="7">
        <f>IF(O363&gt;0,RANK(O363,(N363:P363,Q363:AE363)),0)</f>
        <v>2</v>
      </c>
      <c r="F363" s="7">
        <f>IF(P363&gt;0,RANK(P363,(N363:P363,Q363:AE363)),0)</f>
        <v>3</v>
      </c>
      <c r="G363" s="1">
        <f t="shared" si="87"/>
        <v>815</v>
      </c>
      <c r="H363" s="2">
        <f t="shared" si="88"/>
        <v>2.1002772881425816E-3</v>
      </c>
      <c r="I363" s="2"/>
      <c r="J363" s="2">
        <f t="shared" si="85"/>
        <v>0.49827854573192731</v>
      </c>
      <c r="K363" s="2">
        <f t="shared" si="85"/>
        <v>0.49617826844378471</v>
      </c>
      <c r="L363" s="2">
        <f t="shared" si="85"/>
        <v>2.9481192854418571E-3</v>
      </c>
      <c r="M363" s="2">
        <f t="shared" si="80"/>
        <v>2.5950665388461201E-3</v>
      </c>
      <c r="N363" s="1">
        <v>193354</v>
      </c>
      <c r="O363" s="1">
        <v>192539</v>
      </c>
      <c r="P363" s="1">
        <v>1144</v>
      </c>
      <c r="Q363" s="1">
        <v>590</v>
      </c>
      <c r="R363" s="1">
        <v>238</v>
      </c>
      <c r="S363" s="1">
        <v>120</v>
      </c>
      <c r="T363" s="1">
        <v>22</v>
      </c>
      <c r="U363" s="1">
        <v>37</v>
      </c>
      <c r="AG363" s="7">
        <f>IF(Q363&gt;0,RANK(Q363,(N363:P363,Q363:AE363)),0)</f>
        <v>4</v>
      </c>
      <c r="AH363" s="7">
        <f>IF(R363&gt;0,RANK(R363,(N363:P363,Q363:AE363)),0)</f>
        <v>5</v>
      </c>
      <c r="AI363" s="7">
        <f>IF(T363&gt;0,RANK(T363,(N363:P363,Q363:AE363)),0)</f>
        <v>8</v>
      </c>
      <c r="AJ363" s="7">
        <f>IF(S363&gt;0,RANK(S363,(N363:P363,Q363:AE363)),0)</f>
        <v>6</v>
      </c>
      <c r="AK363" s="2">
        <f t="shared" si="86"/>
        <v>1.5204461349743843E-3</v>
      </c>
      <c r="AL363" s="2">
        <f t="shared" si="86"/>
        <v>6.1333250868458216E-4</v>
      </c>
      <c r="AM363" s="2">
        <f t="shared" si="82"/>
        <v>5.6694601643112639E-5</v>
      </c>
      <c r="AN363" s="2">
        <f t="shared" si="83"/>
        <v>3.0924328168970531E-4</v>
      </c>
      <c r="AP363" t="s">
        <v>3924</v>
      </c>
      <c r="AQ363" t="s">
        <v>1199</v>
      </c>
      <c r="AR363">
        <v>0</v>
      </c>
      <c r="AT363" s="85" t="s">
        <v>4717</v>
      </c>
      <c r="AU363" s="84" t="s">
        <v>4202</v>
      </c>
      <c r="AV363" s="77" t="str">
        <f t="shared" si="84"/>
        <v>12095</v>
      </c>
      <c r="AX363" s="7" t="s">
        <v>186</v>
      </c>
      <c r="BG363" s="1"/>
    </row>
    <row r="364" spans="1:59" hidden="1" outlineLevel="1">
      <c r="A364" t="s">
        <v>3837</v>
      </c>
      <c r="B364" t="s">
        <v>1199</v>
      </c>
      <c r="C364" s="1">
        <f t="shared" si="78"/>
        <v>82204</v>
      </c>
      <c r="D364" s="7">
        <f>IF(N364&gt;0, RANK(N364,(N364:P364,Q364:AE364)),0)</f>
        <v>2</v>
      </c>
      <c r="E364" s="7">
        <f>IF(O364&gt;0,RANK(O364,(N364:P364,Q364:AE364)),0)</f>
        <v>1</v>
      </c>
      <c r="F364" s="7">
        <f>IF(P364&gt;0,RANK(P364,(N364:P364,Q364:AE364)),0)</f>
        <v>3</v>
      </c>
      <c r="G364" s="1">
        <f t="shared" si="87"/>
        <v>4484</v>
      </c>
      <c r="H364" s="2">
        <f t="shared" si="88"/>
        <v>5.4547223979368398E-2</v>
      </c>
      <c r="I364" s="2"/>
      <c r="J364" s="2">
        <f t="shared" si="85"/>
        <v>0.46996496520850567</v>
      </c>
      <c r="K364" s="2">
        <f t="shared" si="85"/>
        <v>0.52451218918787412</v>
      </c>
      <c r="L364" s="2">
        <f t="shared" si="85"/>
        <v>3.4183251423288404E-3</v>
      </c>
      <c r="M364" s="2">
        <f t="shared" si="80"/>
        <v>2.1045204612914229E-3</v>
      </c>
      <c r="N364" s="1">
        <v>38633</v>
      </c>
      <c r="O364" s="1">
        <v>43117</v>
      </c>
      <c r="P364" s="1">
        <v>281</v>
      </c>
      <c r="Q364" s="1">
        <v>91</v>
      </c>
      <c r="R364" s="1">
        <v>32</v>
      </c>
      <c r="S364" s="1">
        <v>34</v>
      </c>
      <c r="T364" s="1">
        <v>9</v>
      </c>
      <c r="U364" s="1">
        <v>7</v>
      </c>
      <c r="AG364" s="7">
        <f>IF(Q364&gt;0,RANK(Q364,(N364:P364,Q364:AE364)),0)</f>
        <v>4</v>
      </c>
      <c r="AH364" s="7">
        <f>IF(R364&gt;0,RANK(R364,(N364:P364,Q364:AE364)),0)</f>
        <v>6</v>
      </c>
      <c r="AI364" s="7">
        <f>IF(T364&gt;0,RANK(T364,(N364:P364,Q364:AE364)),0)</f>
        <v>7</v>
      </c>
      <c r="AJ364" s="7">
        <f>IF(S364&gt;0,RANK(S364,(N364:P364,Q364:AE364)),0)</f>
        <v>5</v>
      </c>
      <c r="AK364" s="2">
        <f t="shared" si="86"/>
        <v>1.1070020923556031E-3</v>
      </c>
      <c r="AL364" s="2">
        <f t="shared" si="86"/>
        <v>3.8927546104812417E-4</v>
      </c>
      <c r="AM364" s="2">
        <f t="shared" si="82"/>
        <v>1.0948372341978493E-4</v>
      </c>
      <c r="AN364" s="2">
        <f t="shared" si="83"/>
        <v>4.1360517736363191E-4</v>
      </c>
      <c r="AP364" t="s">
        <v>3837</v>
      </c>
      <c r="AQ364" t="s">
        <v>1199</v>
      </c>
      <c r="AR364">
        <v>0</v>
      </c>
      <c r="AT364" s="85" t="s">
        <v>4717</v>
      </c>
      <c r="AU364" s="84" t="s">
        <v>4529</v>
      </c>
      <c r="AV364" s="77" t="str">
        <f t="shared" si="84"/>
        <v>12097</v>
      </c>
      <c r="AX364" s="7" t="s">
        <v>186</v>
      </c>
      <c r="BG364" s="1"/>
    </row>
    <row r="365" spans="1:59" hidden="1" outlineLevel="1">
      <c r="A365" t="s">
        <v>5020</v>
      </c>
      <c r="B365" t="s">
        <v>1199</v>
      </c>
      <c r="C365" s="1">
        <f t="shared" si="78"/>
        <v>544622</v>
      </c>
      <c r="D365" s="7">
        <f>IF(N365&gt;0, RANK(N365,(N365:P365,Q365:AE365)),0)</f>
        <v>1</v>
      </c>
      <c r="E365" s="7">
        <f>IF(O365&gt;0,RANK(O365,(N365:P365,Q365:AE365)),0)</f>
        <v>2</v>
      </c>
      <c r="F365" s="7">
        <f>IF(P365&gt;0,RANK(P365,(N365:P365,Q365:AE365)),0)</f>
        <v>3</v>
      </c>
      <c r="G365" s="1">
        <f t="shared" si="87"/>
        <v>115999</v>
      </c>
      <c r="H365" s="2">
        <f t="shared" si="88"/>
        <v>0.21298992695851435</v>
      </c>
      <c r="I365" s="2"/>
      <c r="J365" s="2">
        <f t="shared" si="85"/>
        <v>0.60351399686387985</v>
      </c>
      <c r="K365" s="2">
        <f t="shared" si="85"/>
        <v>0.39052406990536553</v>
      </c>
      <c r="L365" s="2">
        <f t="shared" si="85"/>
        <v>2.8790610735519315E-3</v>
      </c>
      <c r="M365" s="2">
        <f t="shared" si="80"/>
        <v>3.082872157202681E-3</v>
      </c>
      <c r="N365" s="1">
        <v>328687</v>
      </c>
      <c r="O365" s="1">
        <v>212688</v>
      </c>
      <c r="P365" s="1">
        <v>1568</v>
      </c>
      <c r="Q365" s="1">
        <v>617</v>
      </c>
      <c r="R365" s="1">
        <v>575</v>
      </c>
      <c r="S365" s="1">
        <v>226</v>
      </c>
      <c r="T365" s="1">
        <v>155</v>
      </c>
      <c r="U365" s="1">
        <v>106</v>
      </c>
      <c r="AG365" s="7">
        <f>IF(Q365&gt;0,RANK(Q365,(N365:P365,Q365:AE365)),0)</f>
        <v>4</v>
      </c>
      <c r="AH365" s="7">
        <f>IF(R365&gt;0,RANK(R365,(N365:P365,Q365:AE365)),0)</f>
        <v>5</v>
      </c>
      <c r="AI365" s="7">
        <f>IF(T365&gt;0,RANK(T365,(N365:P365,Q365:AE365)),0)</f>
        <v>7</v>
      </c>
      <c r="AJ365" s="7">
        <f>IF(S365&gt;0,RANK(S365,(N365:P365,Q365:AE365)),0)</f>
        <v>6</v>
      </c>
      <c r="AK365" s="2">
        <f t="shared" si="86"/>
        <v>1.1328958433555751E-3</v>
      </c>
      <c r="AL365" s="2">
        <f t="shared" si="86"/>
        <v>1.0557781360282911E-3</v>
      </c>
      <c r="AM365" s="2">
        <f t="shared" si="82"/>
        <v>2.8460106275545241E-4</v>
      </c>
      <c r="AN365" s="2">
        <f t="shared" si="83"/>
        <v>4.1496671085633708E-4</v>
      </c>
      <c r="AP365" t="s">
        <v>5020</v>
      </c>
      <c r="AQ365" t="s">
        <v>1199</v>
      </c>
      <c r="AR365">
        <v>0</v>
      </c>
      <c r="AT365" s="85" t="s">
        <v>4717</v>
      </c>
      <c r="AU365" s="84" t="s">
        <v>4530</v>
      </c>
      <c r="AV365" s="77" t="str">
        <f t="shared" si="84"/>
        <v>12099</v>
      </c>
      <c r="AX365" s="7" t="s">
        <v>186</v>
      </c>
      <c r="BG365" s="1"/>
    </row>
    <row r="366" spans="1:59" hidden="1" outlineLevel="1">
      <c r="A366" t="s">
        <v>5021</v>
      </c>
      <c r="B366" t="s">
        <v>1199</v>
      </c>
      <c r="C366" s="1">
        <f t="shared" si="78"/>
        <v>190916</v>
      </c>
      <c r="D366" s="7">
        <f>IF(N366&gt;0, RANK(N366,(N366:P366,Q366:AE366)),0)</f>
        <v>2</v>
      </c>
      <c r="E366" s="7">
        <f>IF(O366&gt;0,RANK(O366,(N366:P366,Q366:AE366)),0)</f>
        <v>1</v>
      </c>
      <c r="F366" s="7">
        <f>IF(P366&gt;0,RANK(P366,(N366:P366,Q366:AE366)),0)</f>
        <v>3</v>
      </c>
      <c r="G366" s="1">
        <f t="shared" si="87"/>
        <v>18481</v>
      </c>
      <c r="H366" s="2">
        <f t="shared" si="88"/>
        <v>9.6801734794359828E-2</v>
      </c>
      <c r="I366" s="2"/>
      <c r="J366" s="2">
        <f t="shared" si="85"/>
        <v>0.44390726811791575</v>
      </c>
      <c r="K366" s="2">
        <f t="shared" si="85"/>
        <v>0.54070900291227553</v>
      </c>
      <c r="L366" s="2">
        <f t="shared" si="85"/>
        <v>7.5425841731442097E-3</v>
      </c>
      <c r="M366" s="2">
        <f t="shared" si="80"/>
        <v>7.8411447966645655E-3</v>
      </c>
      <c r="N366" s="1">
        <v>84749</v>
      </c>
      <c r="O366" s="1">
        <v>103230</v>
      </c>
      <c r="P366" s="1">
        <v>1440</v>
      </c>
      <c r="Q366" s="1">
        <v>577</v>
      </c>
      <c r="R366" s="1">
        <v>205</v>
      </c>
      <c r="S366" s="1">
        <v>217</v>
      </c>
      <c r="T366" s="1">
        <v>206</v>
      </c>
      <c r="U366" s="1">
        <v>292</v>
      </c>
      <c r="AG366" s="7">
        <f>IF(Q366&gt;0,RANK(Q366,(N366:P366,Q366:AE366)),0)</f>
        <v>4</v>
      </c>
      <c r="AH366" s="7">
        <f>IF(R366&gt;0,RANK(R366,(N366:P366,Q366:AE366)),0)</f>
        <v>8</v>
      </c>
      <c r="AI366" s="7">
        <f>IF(T366&gt;0,RANK(T366,(N366:P366,Q366:AE366)),0)</f>
        <v>7</v>
      </c>
      <c r="AJ366" s="7">
        <f>IF(S366&gt;0,RANK(S366,(N366:P366,Q366:AE366)),0)</f>
        <v>6</v>
      </c>
      <c r="AK366" s="2">
        <f t="shared" si="86"/>
        <v>3.0222715749334784E-3</v>
      </c>
      <c r="AL366" s="2">
        <f t="shared" si="86"/>
        <v>1.073770663537891E-3</v>
      </c>
      <c r="AM366" s="2">
        <f t="shared" si="82"/>
        <v>1.0790085692136855E-3</v>
      </c>
      <c r="AN366" s="2">
        <f t="shared" si="83"/>
        <v>1.136625531647426E-3</v>
      </c>
      <c r="AP366" t="s">
        <v>5021</v>
      </c>
      <c r="AQ366" t="s">
        <v>1199</v>
      </c>
      <c r="AR366">
        <v>0</v>
      </c>
      <c r="AT366" s="85" t="s">
        <v>4717</v>
      </c>
      <c r="AU366" s="84" t="s">
        <v>4531</v>
      </c>
      <c r="AV366" s="77" t="str">
        <f t="shared" si="84"/>
        <v>12101</v>
      </c>
      <c r="AX366" s="7" t="s">
        <v>186</v>
      </c>
      <c r="BG366" s="1"/>
    </row>
    <row r="367" spans="1:59" hidden="1" outlineLevel="1">
      <c r="A367" t="s">
        <v>4300</v>
      </c>
      <c r="B367" t="s">
        <v>1199</v>
      </c>
      <c r="C367" s="1">
        <f t="shared" si="78"/>
        <v>455357</v>
      </c>
      <c r="D367" s="7">
        <f>IF(N367&gt;0, RANK(N367,(N367:P367,Q367:AE367)),0)</f>
        <v>2</v>
      </c>
      <c r="E367" s="7">
        <f>IF(O367&gt;0,RANK(O367,(N367:P367,Q367:AE367)),0)</f>
        <v>1</v>
      </c>
      <c r="F367" s="7">
        <f>IF(P367&gt;0,RANK(P367,(N367:P367,Q367:AE367)),0)</f>
        <v>3</v>
      </c>
      <c r="G367" s="1">
        <f t="shared" si="87"/>
        <v>226</v>
      </c>
      <c r="H367" s="2">
        <f t="shared" si="88"/>
        <v>4.9631388119651177E-4</v>
      </c>
      <c r="I367" s="2"/>
      <c r="J367" s="2">
        <f t="shared" si="85"/>
        <v>0.49512799847152894</v>
      </c>
      <c r="K367" s="2">
        <f t="shared" si="85"/>
        <v>0.49562431235272547</v>
      </c>
      <c r="L367" s="2">
        <f t="shared" si="85"/>
        <v>5.2749820470531913E-3</v>
      </c>
      <c r="M367" s="2">
        <f t="shared" si="80"/>
        <v>3.9727071286924523E-3</v>
      </c>
      <c r="N367" s="1">
        <v>225460</v>
      </c>
      <c r="O367" s="1">
        <v>225686</v>
      </c>
      <c r="P367" s="1">
        <v>2402</v>
      </c>
      <c r="Q367" s="1">
        <v>864</v>
      </c>
      <c r="R367" s="1">
        <v>410</v>
      </c>
      <c r="S367" s="1">
        <v>255</v>
      </c>
      <c r="T367" s="1">
        <v>140</v>
      </c>
      <c r="U367" s="1">
        <v>140</v>
      </c>
      <c r="AG367" s="7">
        <f>IF(Q367&gt;0,RANK(Q367,(N367:P367,Q367:AE367)),0)</f>
        <v>4</v>
      </c>
      <c r="AH367" s="7">
        <f>IF(R367&gt;0,RANK(R367,(N367:P367,Q367:AE367)),0)</f>
        <v>5</v>
      </c>
      <c r="AI367" s="7">
        <f>IF(T367&gt;0,RANK(T367,(N367:P367,Q367:AE367)),0)</f>
        <v>7</v>
      </c>
      <c r="AJ367" s="7">
        <f>IF(S367&gt;0,RANK(S367,(N367:P367,Q367:AE367)),0)</f>
        <v>6</v>
      </c>
      <c r="AK367" s="2">
        <f t="shared" si="86"/>
        <v>1.8974123599725052E-3</v>
      </c>
      <c r="AL367" s="2">
        <f t="shared" si="86"/>
        <v>9.0039243933880445E-4</v>
      </c>
      <c r="AM367" s="2">
        <f t="shared" si="82"/>
        <v>3.0745107684739665E-4</v>
      </c>
      <c r="AN367" s="2">
        <f t="shared" si="83"/>
        <v>5.6000017568632958E-4</v>
      </c>
      <c r="AP367" t="s">
        <v>4300</v>
      </c>
      <c r="AQ367" t="s">
        <v>1199</v>
      </c>
      <c r="AR367">
        <v>0</v>
      </c>
      <c r="AT367" s="85" t="s">
        <v>4717</v>
      </c>
      <c r="AU367" s="84" t="s">
        <v>4532</v>
      </c>
      <c r="AV367" s="77" t="str">
        <f t="shared" si="84"/>
        <v>12103</v>
      </c>
      <c r="AX367" s="7" t="s">
        <v>186</v>
      </c>
      <c r="BG367" s="1"/>
    </row>
    <row r="368" spans="1:59" hidden="1" outlineLevel="1">
      <c r="A368" t="s">
        <v>4301</v>
      </c>
      <c r="B368" t="s">
        <v>1199</v>
      </c>
      <c r="C368" s="1">
        <f t="shared" si="78"/>
        <v>210830</v>
      </c>
      <c r="D368" s="7">
        <f>IF(N368&gt;0, RANK(N368,(N368:P368,Q368:AE368)),0)</f>
        <v>2</v>
      </c>
      <c r="E368" s="7">
        <f>IF(O368&gt;0,RANK(O368,(N368:P368,Q368:AE368)),0)</f>
        <v>1</v>
      </c>
      <c r="F368" s="7">
        <f>IF(P368&gt;0,RANK(P368,(N368:P368,Q368:AE368)),0)</f>
        <v>3</v>
      </c>
      <c r="G368" s="1">
        <f t="shared" si="87"/>
        <v>37550</v>
      </c>
      <c r="H368" s="2">
        <f t="shared" si="88"/>
        <v>0.17810558269695964</v>
      </c>
      <c r="I368" s="2"/>
      <c r="J368" s="2">
        <f t="shared" si="85"/>
        <v>0.40795427595693212</v>
      </c>
      <c r="K368" s="2">
        <f t="shared" si="85"/>
        <v>0.58605985865389176</v>
      </c>
      <c r="L368" s="2">
        <f t="shared" si="85"/>
        <v>3.7897832376796469E-3</v>
      </c>
      <c r="M368" s="2">
        <f t="shared" si="80"/>
        <v>2.196082151496468E-3</v>
      </c>
      <c r="N368" s="1">
        <v>86009</v>
      </c>
      <c r="O368" s="1">
        <v>123559</v>
      </c>
      <c r="P368" s="1">
        <v>799</v>
      </c>
      <c r="Q368" s="1">
        <v>225</v>
      </c>
      <c r="R368" s="1">
        <v>121</v>
      </c>
      <c r="S368" s="1">
        <v>63</v>
      </c>
      <c r="T368" s="1">
        <v>20</v>
      </c>
      <c r="U368" s="1">
        <v>34</v>
      </c>
      <c r="AG368" s="7">
        <f>IF(Q368&gt;0,RANK(Q368,(N368:P368,Q368:AE368)),0)</f>
        <v>4</v>
      </c>
      <c r="AH368" s="7">
        <f>IF(R368&gt;0,RANK(R368,(N368:P368,Q368:AE368)),0)</f>
        <v>5</v>
      </c>
      <c r="AI368" s="7">
        <f>IF(T368&gt;0,RANK(T368,(N368:P368,Q368:AE368)),0)</f>
        <v>8</v>
      </c>
      <c r="AJ368" s="7">
        <f>IF(S368&gt;0,RANK(S368,(N368:P368,Q368:AE368)),0)</f>
        <v>6</v>
      </c>
      <c r="AK368" s="2">
        <f t="shared" si="86"/>
        <v>1.0672105487833799E-3</v>
      </c>
      <c r="AL368" s="2">
        <f t="shared" si="86"/>
        <v>5.7392211734572877E-4</v>
      </c>
      <c r="AM368" s="2">
        <f t="shared" si="82"/>
        <v>9.4863159891855997E-5</v>
      </c>
      <c r="AN368" s="2">
        <f t="shared" si="83"/>
        <v>2.9881895365934638E-4</v>
      </c>
      <c r="AP368" t="s">
        <v>4301</v>
      </c>
      <c r="AQ368" t="s">
        <v>1199</v>
      </c>
      <c r="AR368">
        <v>0</v>
      </c>
      <c r="AT368" s="85" t="s">
        <v>4717</v>
      </c>
      <c r="AU368" s="84" t="s">
        <v>4533</v>
      </c>
      <c r="AV368" s="77" t="str">
        <f t="shared" si="84"/>
        <v>12105</v>
      </c>
      <c r="AX368" s="7" t="s">
        <v>186</v>
      </c>
      <c r="BG368" s="1"/>
    </row>
    <row r="369" spans="1:63" hidden="1" outlineLevel="1">
      <c r="A369" t="s">
        <v>3587</v>
      </c>
      <c r="B369" t="s">
        <v>1199</v>
      </c>
      <c r="C369" s="1">
        <f t="shared" si="78"/>
        <v>30973</v>
      </c>
      <c r="D369" s="7">
        <f>IF(N369&gt;0, RANK(N369,(N369:P369,Q369:AE369)),0)</f>
        <v>2</v>
      </c>
      <c r="E369" s="7">
        <f>IF(O369&gt;0,RANK(O369,(N369:P369,Q369:AE369)),0)</f>
        <v>1</v>
      </c>
      <c r="F369" s="7">
        <f>IF(P369&gt;0,RANK(P369,(N369:P369,Q369:AE369)),0)</f>
        <v>3</v>
      </c>
      <c r="G369" s="1">
        <f t="shared" si="87"/>
        <v>5899</v>
      </c>
      <c r="H369" s="2">
        <f t="shared" si="88"/>
        <v>0.1904562037903981</v>
      </c>
      <c r="I369" s="2"/>
      <c r="J369" s="2">
        <f t="shared" si="85"/>
        <v>0.40073612501210731</v>
      </c>
      <c r="K369" s="2">
        <f t="shared" si="85"/>
        <v>0.59119232880250538</v>
      </c>
      <c r="L369" s="2">
        <f t="shared" si="85"/>
        <v>4.3909211248506766E-3</v>
      </c>
      <c r="M369" s="2">
        <f t="shared" si="80"/>
        <v>3.6806250605366251E-3</v>
      </c>
      <c r="N369" s="1">
        <v>12412</v>
      </c>
      <c r="O369" s="1">
        <v>18311</v>
      </c>
      <c r="P369" s="1">
        <v>136</v>
      </c>
      <c r="Q369" s="1">
        <v>60</v>
      </c>
      <c r="R369" s="1">
        <v>25</v>
      </c>
      <c r="S369" s="1">
        <v>19</v>
      </c>
      <c r="T369" s="1">
        <v>5</v>
      </c>
      <c r="U369" s="1">
        <v>5</v>
      </c>
      <c r="AG369" s="7">
        <f>IF(Q369&gt;0,RANK(Q369,(N369:P369,Q369:AE369)),0)</f>
        <v>4</v>
      </c>
      <c r="AH369" s="7">
        <f>IF(R369&gt;0,RANK(R369,(N369:P369,Q369:AE369)),0)</f>
        <v>5</v>
      </c>
      <c r="AI369" s="7">
        <f>IF(T369&gt;0,RANK(T369,(N369:P369,Q369:AE369)),0)</f>
        <v>7</v>
      </c>
      <c r="AJ369" s="7">
        <f>IF(S369&gt;0,RANK(S369,(N369:P369,Q369:AE369)),0)</f>
        <v>6</v>
      </c>
      <c r="AK369" s="2">
        <f t="shared" si="86"/>
        <v>1.9371710844929455E-3</v>
      </c>
      <c r="AL369" s="2">
        <f t="shared" si="86"/>
        <v>8.0715461853872732E-4</v>
      </c>
      <c r="AM369" s="2">
        <f t="shared" si="82"/>
        <v>1.6143092370774544E-4</v>
      </c>
      <c r="AN369" s="2">
        <f t="shared" si="83"/>
        <v>6.134375100894327E-4</v>
      </c>
      <c r="AP369" t="s">
        <v>3587</v>
      </c>
      <c r="AQ369" t="s">
        <v>1199</v>
      </c>
      <c r="AR369">
        <v>0</v>
      </c>
      <c r="AT369" s="85" t="s">
        <v>4717</v>
      </c>
      <c r="AU369" s="84" t="s">
        <v>5310</v>
      </c>
      <c r="AV369" s="77" t="str">
        <f t="shared" si="84"/>
        <v>12107</v>
      </c>
      <c r="AX369" s="7" t="s">
        <v>186</v>
      </c>
      <c r="BG369" s="1"/>
    </row>
    <row r="370" spans="1:63" hidden="1" outlineLevel="1">
      <c r="A370" t="s">
        <v>3580</v>
      </c>
      <c r="B370" t="s">
        <v>1199</v>
      </c>
      <c r="C370" s="1">
        <f t="shared" si="78"/>
        <v>86290</v>
      </c>
      <c r="D370" s="7">
        <f>IF(N370&gt;0, RANK(N370,(N370:P370,Q370:AE370)),0)</f>
        <v>2</v>
      </c>
      <c r="E370" s="7">
        <f>IF(O370&gt;0,RANK(O370,(N370:P370,Q370:AE370)),0)</f>
        <v>1</v>
      </c>
      <c r="F370" s="7">
        <f>IF(P370&gt;0,RANK(P370,(N370:P370,Q370:AE370)),0)</f>
        <v>3</v>
      </c>
      <c r="G370" s="1">
        <f t="shared" si="87"/>
        <v>32797</v>
      </c>
      <c r="H370" s="2">
        <f t="shared" si="88"/>
        <v>0.38007880403291228</v>
      </c>
      <c r="I370" s="2"/>
      <c r="J370" s="2">
        <f t="shared" si="85"/>
        <v>0.30593348012515936</v>
      </c>
      <c r="K370" s="2">
        <f t="shared" si="85"/>
        <v>0.68601228415807158</v>
      </c>
      <c r="L370" s="2">
        <f t="shared" si="85"/>
        <v>4.6702978328890948E-3</v>
      </c>
      <c r="M370" s="2">
        <f t="shared" si="80"/>
        <v>3.3839378838799034E-3</v>
      </c>
      <c r="N370" s="1">
        <v>26399</v>
      </c>
      <c r="O370" s="1">
        <v>59196</v>
      </c>
      <c r="P370" s="1">
        <v>403</v>
      </c>
      <c r="Q370" s="1">
        <v>218</v>
      </c>
      <c r="R370" s="1">
        <v>28</v>
      </c>
      <c r="S370" s="1">
        <v>34</v>
      </c>
      <c r="T370" s="1">
        <v>4</v>
      </c>
      <c r="U370" s="1">
        <v>8</v>
      </c>
      <c r="AG370" s="7">
        <f>IF(Q370&gt;0,RANK(Q370,(N370:P370,Q370:AE370)),0)</f>
        <v>4</v>
      </c>
      <c r="AH370" s="7">
        <f>IF(R370&gt;0,RANK(R370,(N370:P370,Q370:AE370)),0)</f>
        <v>6</v>
      </c>
      <c r="AI370" s="7">
        <f>IF(T370&gt;0,RANK(T370,(N370:P370,Q370:AE370)),0)</f>
        <v>8</v>
      </c>
      <c r="AJ370" s="7">
        <f>IF(S370&gt;0,RANK(S370,(N370:P370,Q370:AE370)),0)</f>
        <v>5</v>
      </c>
      <c r="AK370" s="2">
        <f t="shared" si="86"/>
        <v>2.5263645845405029E-3</v>
      </c>
      <c r="AL370" s="2">
        <f t="shared" si="86"/>
        <v>3.2448719434465174E-4</v>
      </c>
      <c r="AM370" s="2">
        <f t="shared" si="82"/>
        <v>4.6355313477807391E-5</v>
      </c>
      <c r="AN370" s="2">
        <f t="shared" si="83"/>
        <v>3.9402016456136283E-4</v>
      </c>
      <c r="AP370" t="s">
        <v>3580</v>
      </c>
      <c r="AQ370" t="s">
        <v>1199</v>
      </c>
      <c r="AR370">
        <v>7</v>
      </c>
      <c r="AT370" s="85" t="s">
        <v>4717</v>
      </c>
      <c r="AU370" s="84" t="s">
        <v>4645</v>
      </c>
      <c r="AV370" s="77" t="str">
        <f t="shared" si="84"/>
        <v>12109</v>
      </c>
      <c r="AX370" s="7" t="s">
        <v>186</v>
      </c>
      <c r="BG370" s="1"/>
    </row>
    <row r="371" spans="1:63" hidden="1" outlineLevel="1">
      <c r="A371" t="s">
        <v>4123</v>
      </c>
      <c r="B371" t="s">
        <v>1199</v>
      </c>
      <c r="C371" s="1">
        <f t="shared" si="78"/>
        <v>100063</v>
      </c>
      <c r="D371" s="7">
        <f>IF(N371&gt;0, RANK(N371,(N371:P371,Q371:AE371)),0)</f>
        <v>1</v>
      </c>
      <c r="E371" s="7">
        <f>IF(O371&gt;0,RANK(O371,(N371:P371,Q371:AE371)),0)</f>
        <v>2</v>
      </c>
      <c r="F371" s="7">
        <f>IF(P371&gt;0,RANK(P371,(N371:P371,Q371:AE371)),0)</f>
        <v>3</v>
      </c>
      <c r="G371" s="1">
        <f t="shared" si="87"/>
        <v>4243</v>
      </c>
      <c r="H371" s="2">
        <f t="shared" si="88"/>
        <v>4.2403285929864185E-2</v>
      </c>
      <c r="I371" s="2"/>
      <c r="J371" s="2">
        <f t="shared" si="85"/>
        <v>0.51802364510358478</v>
      </c>
      <c r="K371" s="2">
        <f t="shared" si="85"/>
        <v>0.47562035917372053</v>
      </c>
      <c r="L371" s="2">
        <f t="shared" si="85"/>
        <v>4.3572549293944812E-3</v>
      </c>
      <c r="M371" s="2">
        <f t="shared" si="80"/>
        <v>1.9987407933002039E-3</v>
      </c>
      <c r="N371" s="1">
        <v>51835</v>
      </c>
      <c r="O371" s="1">
        <v>47592</v>
      </c>
      <c r="P371" s="1">
        <v>436</v>
      </c>
      <c r="Q371" s="1">
        <v>99</v>
      </c>
      <c r="R371" s="1">
        <v>45</v>
      </c>
      <c r="S371" s="1">
        <v>32</v>
      </c>
      <c r="T371" s="1">
        <v>10</v>
      </c>
      <c r="U371" s="1">
        <v>14</v>
      </c>
      <c r="AG371" s="7">
        <f>IF(Q371&gt;0,RANK(Q371,(N371:P371,Q371:AE371)),0)</f>
        <v>4</v>
      </c>
      <c r="AH371" s="7">
        <f>IF(R371&gt;0,RANK(R371,(N371:P371,Q371:AE371)),0)</f>
        <v>5</v>
      </c>
      <c r="AI371" s="7">
        <f>IF(T371&gt;0,RANK(T371,(N371:P371,Q371:AE371)),0)</f>
        <v>8</v>
      </c>
      <c r="AJ371" s="7">
        <f>IF(S371&gt;0,RANK(S371,(N371:P371,Q371:AE371)),0)</f>
        <v>6</v>
      </c>
      <c r="AK371" s="2">
        <f t="shared" si="86"/>
        <v>9.893766926836094E-4</v>
      </c>
      <c r="AL371" s="2">
        <f t="shared" si="86"/>
        <v>4.497166784925497E-4</v>
      </c>
      <c r="AM371" s="2">
        <f t="shared" si="82"/>
        <v>9.9937039665011038E-5</v>
      </c>
      <c r="AN371" s="2">
        <f t="shared" si="83"/>
        <v>3.1979852692803532E-4</v>
      </c>
      <c r="AP371" t="s">
        <v>4123</v>
      </c>
      <c r="AQ371" t="s">
        <v>1199</v>
      </c>
      <c r="AR371">
        <v>0</v>
      </c>
      <c r="AT371" s="85" t="s">
        <v>4717</v>
      </c>
      <c r="AU371" s="84" t="s">
        <v>4646</v>
      </c>
      <c r="AV371" s="77" t="str">
        <f t="shared" si="84"/>
        <v>12111</v>
      </c>
      <c r="AX371" s="7" t="s">
        <v>186</v>
      </c>
      <c r="BG371" s="1"/>
    </row>
    <row r="372" spans="1:63" hidden="1" outlineLevel="1">
      <c r="A372" t="s">
        <v>4190</v>
      </c>
      <c r="B372" t="s">
        <v>1199</v>
      </c>
      <c r="C372" s="1">
        <f t="shared" si="78"/>
        <v>67307</v>
      </c>
      <c r="D372" s="7">
        <f>IF(N372&gt;0, RANK(N372,(N372:P372,Q372:AE372)),0)</f>
        <v>2</v>
      </c>
      <c r="E372" s="7">
        <f>IF(O372&gt;0,RANK(O372,(N372:P372,Q372:AE372)),0)</f>
        <v>1</v>
      </c>
      <c r="F372" s="7">
        <f>IF(P372&gt;0,RANK(P372,(N372:P372,Q372:AE372)),0)</f>
        <v>3</v>
      </c>
      <c r="G372" s="1">
        <f t="shared" si="87"/>
        <v>37400</v>
      </c>
      <c r="H372" s="2">
        <f t="shared" si="88"/>
        <v>0.55566285824654194</v>
      </c>
      <c r="I372" s="2"/>
      <c r="J372" s="2">
        <f t="shared" si="85"/>
        <v>0.21779309730042937</v>
      </c>
      <c r="K372" s="2">
        <f t="shared" si="85"/>
        <v>0.77345595554697133</v>
      </c>
      <c r="L372" s="2">
        <f t="shared" si="85"/>
        <v>4.3977595198122039E-3</v>
      </c>
      <c r="M372" s="2">
        <f t="shared" si="80"/>
        <v>4.3531876327870716E-3</v>
      </c>
      <c r="N372" s="1">
        <v>14659</v>
      </c>
      <c r="O372" s="1">
        <v>52059</v>
      </c>
      <c r="P372" s="1">
        <v>296</v>
      </c>
      <c r="Q372" s="1">
        <v>97</v>
      </c>
      <c r="R372" s="1">
        <v>154</v>
      </c>
      <c r="S372" s="1">
        <v>25</v>
      </c>
      <c r="T372" s="1">
        <v>2</v>
      </c>
      <c r="U372" s="1">
        <v>15</v>
      </c>
      <c r="AG372" s="7">
        <f>IF(Q372&gt;0,RANK(Q372,(N372:P372,Q372:AE372)),0)</f>
        <v>5</v>
      </c>
      <c r="AH372" s="7">
        <f>IF(R372&gt;0,RANK(R372,(N372:P372,Q372:AE372)),0)</f>
        <v>4</v>
      </c>
      <c r="AI372" s="7">
        <f>IF(T372&gt;0,RANK(T372,(N372:P372,Q372:AE372)),0)</f>
        <v>8</v>
      </c>
      <c r="AJ372" s="7">
        <f>IF(S372&gt;0,RANK(S372,(N372:P372,Q372:AE372)),0)</f>
        <v>6</v>
      </c>
      <c r="AK372" s="2">
        <f t="shared" si="86"/>
        <v>1.4411576804789993E-3</v>
      </c>
      <c r="AL372" s="2">
        <f t="shared" si="86"/>
        <v>2.2880235339563493E-3</v>
      </c>
      <c r="AM372" s="2">
        <f t="shared" si="82"/>
        <v>2.9714591350082458E-5</v>
      </c>
      <c r="AN372" s="2">
        <f t="shared" si="83"/>
        <v>3.7143239187603075E-4</v>
      </c>
      <c r="AP372" t="s">
        <v>4190</v>
      </c>
      <c r="AQ372" t="s">
        <v>1199</v>
      </c>
      <c r="AR372">
        <v>1</v>
      </c>
      <c r="AT372" s="85" t="s">
        <v>4717</v>
      </c>
      <c r="AU372" s="84" t="s">
        <v>4647</v>
      </c>
      <c r="AV372" s="77" t="str">
        <f t="shared" si="84"/>
        <v>12113</v>
      </c>
      <c r="AX372" s="7" t="s">
        <v>186</v>
      </c>
      <c r="BG372" s="1"/>
    </row>
    <row r="373" spans="1:63" hidden="1" outlineLevel="1">
      <c r="A373" t="s">
        <v>3295</v>
      </c>
      <c r="B373" t="s">
        <v>1199</v>
      </c>
      <c r="C373" s="1">
        <f t="shared" si="78"/>
        <v>195652</v>
      </c>
      <c r="D373" s="7">
        <f>IF(N373&gt;0, RANK(N373,(N373:P373,Q373:AE373)),0)</f>
        <v>2</v>
      </c>
      <c r="E373" s="7">
        <f>IF(O373&gt;0,RANK(O373,(N373:P373,Q373:AE373)),0)</f>
        <v>1</v>
      </c>
      <c r="F373" s="7">
        <f>IF(P373&gt;0,RANK(P373,(N373:P373,Q373:AE373)),0)</f>
        <v>3</v>
      </c>
      <c r="G373" s="1">
        <f t="shared" si="87"/>
        <v>16250</v>
      </c>
      <c r="H373" s="2">
        <f t="shared" si="88"/>
        <v>8.3055629382781673E-2</v>
      </c>
      <c r="I373" s="2"/>
      <c r="J373" s="2">
        <f t="shared" si="85"/>
        <v>0.45203729069981397</v>
      </c>
      <c r="K373" s="2">
        <f t="shared" si="85"/>
        <v>0.53509292008259568</v>
      </c>
      <c r="L373" s="2">
        <f t="shared" si="85"/>
        <v>6.4348946087952079E-3</v>
      </c>
      <c r="M373" s="2">
        <f t="shared" si="80"/>
        <v>6.4348946087950916E-3</v>
      </c>
      <c r="N373" s="1">
        <v>88442</v>
      </c>
      <c r="O373" s="1">
        <v>104692</v>
      </c>
      <c r="P373" s="1">
        <v>1259</v>
      </c>
      <c r="Q373" s="1">
        <v>507</v>
      </c>
      <c r="R373" s="1">
        <v>176</v>
      </c>
      <c r="S373" s="1">
        <v>126</v>
      </c>
      <c r="T373" s="1">
        <v>207</v>
      </c>
      <c r="U373" s="1">
        <v>243</v>
      </c>
      <c r="AG373" s="7">
        <f>IF(Q373&gt;0,RANK(Q373,(N373:P373,Q373:AE373)),0)</f>
        <v>4</v>
      </c>
      <c r="AH373" s="7">
        <f>IF(R373&gt;0,RANK(R373,(N373:P373,Q373:AE373)),0)</f>
        <v>7</v>
      </c>
      <c r="AI373" s="7">
        <f>IF(T373&gt;0,RANK(T373,(N373:P373,Q373:AE373)),0)</f>
        <v>6</v>
      </c>
      <c r="AJ373" s="7">
        <f>IF(S373&gt;0,RANK(S373,(N373:P373,Q373:AE373)),0)</f>
        <v>8</v>
      </c>
      <c r="AK373" s="2">
        <f t="shared" si="86"/>
        <v>2.591335636742788E-3</v>
      </c>
      <c r="AL373" s="2">
        <f t="shared" si="86"/>
        <v>8.9955635516120462E-4</v>
      </c>
      <c r="AM373" s="2">
        <f t="shared" si="82"/>
        <v>1.0580009404452804E-3</v>
      </c>
      <c r="AN373" s="2">
        <f t="shared" si="83"/>
        <v>6.4400057244495324E-4</v>
      </c>
      <c r="AP373" t="s">
        <v>3295</v>
      </c>
      <c r="AQ373" t="s">
        <v>1199</v>
      </c>
      <c r="AR373">
        <v>13</v>
      </c>
      <c r="AT373" s="85" t="s">
        <v>4717</v>
      </c>
      <c r="AU373" s="84" t="s">
        <v>5225</v>
      </c>
      <c r="AV373" s="77" t="str">
        <f t="shared" si="84"/>
        <v>12115</v>
      </c>
      <c r="AX373" s="7" t="s">
        <v>186</v>
      </c>
      <c r="BG373" s="1"/>
    </row>
    <row r="374" spans="1:63" hidden="1" outlineLevel="1">
      <c r="A374" t="s">
        <v>2533</v>
      </c>
      <c r="B374" t="s">
        <v>1199</v>
      </c>
      <c r="C374" s="1">
        <f t="shared" si="78"/>
        <v>186195</v>
      </c>
      <c r="D374" s="7">
        <f>IF(N374&gt;0, RANK(N374,(N374:P374,Q374:AE374)),0)</f>
        <v>2</v>
      </c>
      <c r="E374" s="7">
        <f>IF(O374&gt;0,RANK(O374,(N374:P374,Q374:AE374)),0)</f>
        <v>1</v>
      </c>
      <c r="F374" s="7">
        <f>IF(P374&gt;0,RANK(P374,(N374:P374,Q374:AE374)),0)</f>
        <v>3</v>
      </c>
      <c r="G374" s="1">
        <f t="shared" si="87"/>
        <v>31201</v>
      </c>
      <c r="H374" s="2">
        <f t="shared" si="88"/>
        <v>0.16757163189129676</v>
      </c>
      <c r="I374" s="2"/>
      <c r="J374" s="2">
        <f t="shared" si="85"/>
        <v>0.41338918875372593</v>
      </c>
      <c r="K374" s="2">
        <f t="shared" si="85"/>
        <v>0.58096082064502275</v>
      </c>
      <c r="L374" s="2">
        <f t="shared" si="85"/>
        <v>3.061306694594377E-3</v>
      </c>
      <c r="M374" s="2">
        <f t="shared" si="80"/>
        <v>2.5886839066568876E-3</v>
      </c>
      <c r="N374" s="1">
        <v>76971</v>
      </c>
      <c r="O374" s="1">
        <v>108172</v>
      </c>
      <c r="P374" s="1">
        <v>570</v>
      </c>
      <c r="Q374" s="1">
        <v>329</v>
      </c>
      <c r="R374" s="1">
        <v>82</v>
      </c>
      <c r="S374" s="1">
        <v>48</v>
      </c>
      <c r="T374" s="1">
        <v>11</v>
      </c>
      <c r="U374" s="1">
        <v>12</v>
      </c>
      <c r="AG374" s="7">
        <f>IF(Q374&gt;0,RANK(Q374,(N374:P374,Q374:AE374)),0)</f>
        <v>4</v>
      </c>
      <c r="AH374" s="7">
        <f>IF(R374&gt;0,RANK(R374,(N374:P374,Q374:AE374)),0)</f>
        <v>5</v>
      </c>
      <c r="AI374" s="7">
        <f>IF(T374&gt;0,RANK(T374,(N374:P374,Q374:AE374)),0)</f>
        <v>8</v>
      </c>
      <c r="AJ374" s="7">
        <f>IF(S374&gt;0,RANK(S374,(N374:P374,Q374:AE374)),0)</f>
        <v>6</v>
      </c>
      <c r="AK374" s="2">
        <f t="shared" si="86"/>
        <v>1.7669647412658772E-3</v>
      </c>
      <c r="AL374" s="2">
        <f t="shared" si="86"/>
        <v>4.4039850694164718E-4</v>
      </c>
      <c r="AM374" s="2">
        <f t="shared" si="82"/>
        <v>5.9077848492172184E-5</v>
      </c>
      <c r="AN374" s="2">
        <f t="shared" si="83"/>
        <v>2.5779424796584224E-4</v>
      </c>
      <c r="AP374" t="s">
        <v>2533</v>
      </c>
      <c r="AQ374" t="s">
        <v>1199</v>
      </c>
      <c r="AR374">
        <v>0</v>
      </c>
      <c r="AT374" s="85" t="s">
        <v>4717</v>
      </c>
      <c r="AU374" s="84" t="s">
        <v>5226</v>
      </c>
      <c r="AV374" s="77" t="str">
        <f t="shared" si="84"/>
        <v>12117</v>
      </c>
      <c r="AX374" s="7" t="s">
        <v>186</v>
      </c>
      <c r="BG374" s="1"/>
    </row>
    <row r="375" spans="1:63" hidden="1" outlineLevel="1">
      <c r="A375" t="s">
        <v>2466</v>
      </c>
      <c r="B375" t="s">
        <v>1199</v>
      </c>
      <c r="C375" s="1">
        <f t="shared" si="78"/>
        <v>31842</v>
      </c>
      <c r="D375" s="7">
        <f>IF(N375&gt;0, RANK(N375,(N375:P375,Q375:AE375)),0)</f>
        <v>2</v>
      </c>
      <c r="E375" s="7">
        <f>IF(O375&gt;0,RANK(O375,(N375:P375,Q375:AE375)),0)</f>
        <v>1</v>
      </c>
      <c r="F375" s="7">
        <f>IF(P375&gt;0,RANK(P375,(N375:P375,Q375:AE375)),0)</f>
        <v>3</v>
      </c>
      <c r="G375" s="1">
        <f t="shared" si="87"/>
        <v>8216</v>
      </c>
      <c r="H375" s="2">
        <f t="shared" si="88"/>
        <v>0.25802399346774701</v>
      </c>
      <c r="I375" s="2"/>
      <c r="J375" s="2">
        <f t="shared" si="85"/>
        <v>0.36379624395452548</v>
      </c>
      <c r="K375" s="2">
        <f t="shared" si="85"/>
        <v>0.62182023742227244</v>
      </c>
      <c r="L375" s="2">
        <f t="shared" si="85"/>
        <v>7.7884554990264431E-3</v>
      </c>
      <c r="M375" s="2">
        <f t="shared" si="80"/>
        <v>6.595063124175642E-3</v>
      </c>
      <c r="N375" s="1">
        <v>11584</v>
      </c>
      <c r="O375" s="1">
        <v>19800</v>
      </c>
      <c r="P375" s="1">
        <v>248</v>
      </c>
      <c r="Q375" s="1">
        <v>41</v>
      </c>
      <c r="R375" s="1">
        <v>38</v>
      </c>
      <c r="S375" s="1">
        <v>34</v>
      </c>
      <c r="T375" s="1">
        <v>40</v>
      </c>
      <c r="U375" s="1">
        <v>57</v>
      </c>
      <c r="AG375" s="7">
        <f>IF(Q375&gt;0,RANK(Q375,(N375:P375,Q375:AE375)),0)</f>
        <v>5</v>
      </c>
      <c r="AH375" s="7">
        <f>IF(R375&gt;0,RANK(R375,(N375:P375,Q375:AE375)),0)</f>
        <v>7</v>
      </c>
      <c r="AI375" s="7">
        <f>IF(T375&gt;0,RANK(T375,(N375:P375,Q375:AE375)),0)</f>
        <v>6</v>
      </c>
      <c r="AJ375" s="7">
        <f>IF(S375&gt;0,RANK(S375,(N375:P375,Q375:AE375)),0)</f>
        <v>8</v>
      </c>
      <c r="AK375" s="2">
        <f t="shared" si="86"/>
        <v>1.2876075623390491E-3</v>
      </c>
      <c r="AL375" s="2">
        <f t="shared" si="86"/>
        <v>1.1933923748508259E-3</v>
      </c>
      <c r="AM375" s="2">
        <f t="shared" si="82"/>
        <v>1.2562024998429746E-3</v>
      </c>
      <c r="AN375" s="2">
        <f t="shared" si="83"/>
        <v>1.0677721248665284E-3</v>
      </c>
      <c r="AP375" t="s">
        <v>2466</v>
      </c>
      <c r="AQ375" t="s">
        <v>1199</v>
      </c>
      <c r="AR375">
        <v>5</v>
      </c>
      <c r="AT375" s="85" t="s">
        <v>4717</v>
      </c>
      <c r="AU375" s="84" t="s">
        <v>4545</v>
      </c>
      <c r="AV375" s="77" t="str">
        <f t="shared" si="84"/>
        <v>12119</v>
      </c>
      <c r="AX375" s="7" t="s">
        <v>186</v>
      </c>
      <c r="BG375" s="1"/>
    </row>
    <row r="376" spans="1:63" hidden="1" outlineLevel="1">
      <c r="A376" t="s">
        <v>5091</v>
      </c>
      <c r="B376" t="s">
        <v>1199</v>
      </c>
      <c r="C376" s="1">
        <f t="shared" si="78"/>
        <v>15802</v>
      </c>
      <c r="D376" s="7">
        <f>IF(N376&gt;0, RANK(N376,(N376:P376,Q376:AE376)),0)</f>
        <v>2</v>
      </c>
      <c r="E376" s="7">
        <f>IF(O376&gt;0,RANK(O376,(N376:P376,Q376:AE376)),0)</f>
        <v>1</v>
      </c>
      <c r="F376" s="7">
        <f>IF(P376&gt;0,RANK(P376,(N376:P376,Q376:AE376)),0)</f>
        <v>3</v>
      </c>
      <c r="G376" s="1">
        <f t="shared" si="87"/>
        <v>6631</v>
      </c>
      <c r="H376" s="2">
        <f t="shared" si="88"/>
        <v>0.41963042652828758</v>
      </c>
      <c r="I376" s="2"/>
      <c r="J376" s="2">
        <f t="shared" si="85"/>
        <v>0.28616630806227061</v>
      </c>
      <c r="K376" s="2">
        <f t="shared" si="85"/>
        <v>0.70579673459055814</v>
      </c>
      <c r="L376" s="2">
        <f t="shared" si="85"/>
        <v>5.3790659410201244E-3</v>
      </c>
      <c r="M376" s="2">
        <f t="shared" si="80"/>
        <v>2.657891406151123E-3</v>
      </c>
      <c r="N376" s="1">
        <v>4522</v>
      </c>
      <c r="O376" s="1">
        <v>11153</v>
      </c>
      <c r="P376" s="1">
        <v>85</v>
      </c>
      <c r="Q376" s="1">
        <v>25</v>
      </c>
      <c r="R376" s="1">
        <v>8</v>
      </c>
      <c r="S376" s="1">
        <v>5</v>
      </c>
      <c r="T376" s="1">
        <v>1</v>
      </c>
      <c r="U376" s="1">
        <v>3</v>
      </c>
      <c r="AG376" s="7">
        <f>IF(Q376&gt;0,RANK(Q376,(N376:P376,Q376:AE376)),0)</f>
        <v>4</v>
      </c>
      <c r="AH376" s="7">
        <f>IF(R376&gt;0,RANK(R376,(N376:P376,Q376:AE376)),0)</f>
        <v>5</v>
      </c>
      <c r="AI376" s="7">
        <f>IF(T376&gt;0,RANK(T376,(N376:P376,Q376:AE376)),0)</f>
        <v>8</v>
      </c>
      <c r="AJ376" s="7">
        <f>IF(S376&gt;0,RANK(S376,(N376:P376,Q376:AE376)),0)</f>
        <v>6</v>
      </c>
      <c r="AK376" s="2">
        <f t="shared" si="86"/>
        <v>1.5820782179470953E-3</v>
      </c>
      <c r="AL376" s="2">
        <f t="shared" si="86"/>
        <v>5.0626502974307052E-4</v>
      </c>
      <c r="AM376" s="2">
        <f t="shared" si="82"/>
        <v>6.3283128717883815E-5</v>
      </c>
      <c r="AN376" s="2">
        <f t="shared" si="83"/>
        <v>3.1641564358941908E-4</v>
      </c>
      <c r="AP376" t="s">
        <v>5091</v>
      </c>
      <c r="AQ376" t="s">
        <v>1199</v>
      </c>
      <c r="AR376">
        <v>2</v>
      </c>
      <c r="AT376" s="85" t="s">
        <v>4717</v>
      </c>
      <c r="AU376" s="84" t="s">
        <v>4534</v>
      </c>
      <c r="AV376" s="77" t="str">
        <f t="shared" si="84"/>
        <v>12121</v>
      </c>
      <c r="AX376" s="7" t="s">
        <v>186</v>
      </c>
      <c r="BG376" s="1"/>
    </row>
    <row r="377" spans="1:63" hidden="1" outlineLevel="1">
      <c r="A377" t="s">
        <v>5087</v>
      </c>
      <c r="B377" t="s">
        <v>1199</v>
      </c>
      <c r="C377" s="1">
        <f t="shared" si="78"/>
        <v>8581</v>
      </c>
      <c r="D377" s="7">
        <f>IF(N377&gt;0, RANK(N377,(N377:P377,Q377:AE377)),0)</f>
        <v>2</v>
      </c>
      <c r="E377" s="7">
        <f>IF(O377&gt;0,RANK(O377,(N377:P377,Q377:AE377)),0)</f>
        <v>1</v>
      </c>
      <c r="F377" s="7">
        <f>IF(P377&gt;0,RANK(P377,(N377:P377,Q377:AE377)),0)</f>
        <v>3</v>
      </c>
      <c r="G377" s="1">
        <f t="shared" si="87"/>
        <v>2418</v>
      </c>
      <c r="H377" s="2">
        <f t="shared" si="88"/>
        <v>0.28178533970399722</v>
      </c>
      <c r="I377" s="2"/>
      <c r="J377" s="2">
        <f t="shared" si="85"/>
        <v>0.35531989278638854</v>
      </c>
      <c r="K377" s="2">
        <f t="shared" si="85"/>
        <v>0.63710523249038575</v>
      </c>
      <c r="L377" s="2">
        <f t="shared" si="85"/>
        <v>5.2441440391562755E-3</v>
      </c>
      <c r="M377" s="2">
        <f t="shared" si="80"/>
        <v>2.3307306840694353E-3</v>
      </c>
      <c r="N377" s="1">
        <v>3049</v>
      </c>
      <c r="O377" s="1">
        <v>5467</v>
      </c>
      <c r="P377" s="1">
        <v>45</v>
      </c>
      <c r="Q377" s="1">
        <v>7</v>
      </c>
      <c r="R377" s="1">
        <v>7</v>
      </c>
      <c r="S377" s="1">
        <v>1</v>
      </c>
      <c r="T377" s="1">
        <v>2</v>
      </c>
      <c r="U377" s="1">
        <v>3</v>
      </c>
      <c r="AG377" s="7">
        <f>IF(Q377&gt;0,RANK(Q377,(N377:P377,Q377:AE377)),0)</f>
        <v>4</v>
      </c>
      <c r="AH377" s="7">
        <f>IF(R377&gt;0,RANK(R377,(N377:P377,Q377:AE377)),0)</f>
        <v>4</v>
      </c>
      <c r="AI377" s="7">
        <f>IF(T377&gt;0,RANK(T377,(N377:P377,Q377:AE377)),0)</f>
        <v>7</v>
      </c>
      <c r="AJ377" s="7">
        <f>IF(S377&gt;0,RANK(S377,(N377:P377,Q377:AE377)),0)</f>
        <v>8</v>
      </c>
      <c r="AK377" s="2">
        <f t="shared" si="86"/>
        <v>8.1575573942430947E-4</v>
      </c>
      <c r="AL377" s="2">
        <f t="shared" si="86"/>
        <v>8.1575573942430947E-4</v>
      </c>
      <c r="AM377" s="2">
        <f t="shared" si="82"/>
        <v>2.3307306840694559E-4</v>
      </c>
      <c r="AN377" s="2">
        <f t="shared" si="83"/>
        <v>1.165365342034728E-4</v>
      </c>
      <c r="AP377" t="s">
        <v>5087</v>
      </c>
      <c r="AQ377" t="s">
        <v>1199</v>
      </c>
      <c r="AR377">
        <v>2</v>
      </c>
      <c r="AT377" s="85" t="s">
        <v>4717</v>
      </c>
      <c r="AU377" s="84" t="s">
        <v>2759</v>
      </c>
      <c r="AV377" s="77" t="str">
        <f t="shared" si="84"/>
        <v>12123</v>
      </c>
      <c r="AX377" s="7" t="s">
        <v>186</v>
      </c>
      <c r="BG377" s="1"/>
    </row>
    <row r="378" spans="1:63" hidden="1" outlineLevel="1">
      <c r="A378" t="s">
        <v>5088</v>
      </c>
      <c r="B378" t="s">
        <v>1199</v>
      </c>
      <c r="C378" s="1">
        <f t="shared" si="78"/>
        <v>4675</v>
      </c>
      <c r="D378" s="7">
        <f>IF(N378&gt;0, RANK(N378,(N378:P378,Q378:AE378)),0)</f>
        <v>2</v>
      </c>
      <c r="E378" s="7">
        <f>IF(O378&gt;0,RANK(O378,(N378:P378,Q378:AE378)),0)</f>
        <v>1</v>
      </c>
      <c r="F378" s="7">
        <f>IF(P378&gt;0,RANK(P378,(N378:P378,Q378:AE378)),0)</f>
        <v>3</v>
      </c>
      <c r="G378" s="1">
        <f t="shared" si="87"/>
        <v>2145</v>
      </c>
      <c r="H378" s="2">
        <f t="shared" si="88"/>
        <v>0.45882352941176469</v>
      </c>
      <c r="I378" s="2"/>
      <c r="J378" s="2">
        <f t="shared" si="85"/>
        <v>0.26759358288770052</v>
      </c>
      <c r="K378" s="2">
        <f t="shared" si="85"/>
        <v>0.72641711229946526</v>
      </c>
      <c r="L378" s="2">
        <f t="shared" si="85"/>
        <v>3.4224598930481282E-3</v>
      </c>
      <c r="M378" s="2">
        <f t="shared" si="80"/>
        <v>2.5668449197860893E-3</v>
      </c>
      <c r="N378" s="1">
        <v>1251</v>
      </c>
      <c r="O378" s="1">
        <v>3396</v>
      </c>
      <c r="P378" s="1">
        <v>16</v>
      </c>
      <c r="Q378" s="1">
        <v>2</v>
      </c>
      <c r="R378" s="1">
        <v>4</v>
      </c>
      <c r="S378" s="1">
        <v>5</v>
      </c>
      <c r="T378" s="1">
        <v>0</v>
      </c>
      <c r="U378" s="1">
        <v>1</v>
      </c>
      <c r="AG378" s="7">
        <f>IF(Q378&gt;0,RANK(Q378,(N378:P378,Q378:AE378)),0)</f>
        <v>6</v>
      </c>
      <c r="AH378" s="7">
        <f>IF(R378&gt;0,RANK(R378,(N378:P378,Q378:AE378)),0)</f>
        <v>5</v>
      </c>
      <c r="AI378" s="7">
        <f>IF(T378&gt;0,RANK(T378,(N378:P378,Q378:AE378)),0)</f>
        <v>0</v>
      </c>
      <c r="AJ378" s="7">
        <f>IF(S378&gt;0,RANK(S378,(N378:P378,Q378:AE378)),0)</f>
        <v>4</v>
      </c>
      <c r="AK378" s="2">
        <f t="shared" si="86"/>
        <v>4.2780748663101602E-4</v>
      </c>
      <c r="AL378" s="2">
        <f t="shared" si="86"/>
        <v>8.5561497326203204E-4</v>
      </c>
      <c r="AM378" s="2">
        <f t="shared" si="82"/>
        <v>0</v>
      </c>
      <c r="AN378" s="2">
        <f t="shared" si="83"/>
        <v>1.0695187165775401E-3</v>
      </c>
      <c r="AP378" t="s">
        <v>5088</v>
      </c>
      <c r="AQ378" t="s">
        <v>1199</v>
      </c>
      <c r="AR378">
        <v>4</v>
      </c>
      <c r="AT378" s="85" t="s">
        <v>4717</v>
      </c>
      <c r="AU378" s="84" t="s">
        <v>2760</v>
      </c>
      <c r="AV378" s="77" t="str">
        <f t="shared" si="84"/>
        <v>12125</v>
      </c>
      <c r="AX378" s="7" t="s">
        <v>186</v>
      </c>
      <c r="BG378" s="1"/>
    </row>
    <row r="379" spans="1:63" hidden="1" outlineLevel="1">
      <c r="A379" t="s">
        <v>4852</v>
      </c>
      <c r="B379" t="s">
        <v>1199</v>
      </c>
      <c r="C379" s="1">
        <f t="shared" si="78"/>
        <v>228939</v>
      </c>
      <c r="D379" s="7">
        <f>IF(N379&gt;0, RANK(N379,(N379:P379,Q379:AE379)),0)</f>
        <v>1</v>
      </c>
      <c r="E379" s="7">
        <f>IF(O379&gt;0,RANK(O379,(N379:P379,Q379:AE379)),0)</f>
        <v>2</v>
      </c>
      <c r="F379" s="7">
        <f>IF(P379&gt;0,RANK(P379,(N379:P379,Q379:AE379)),0)</f>
        <v>3</v>
      </c>
      <c r="G379" s="1">
        <f t="shared" si="87"/>
        <v>3595</v>
      </c>
      <c r="H379" s="2">
        <f t="shared" si="88"/>
        <v>1.5702872817650117E-2</v>
      </c>
      <c r="I379" s="2"/>
      <c r="J379" s="2">
        <f t="shared" si="85"/>
        <v>0.50458419054857406</v>
      </c>
      <c r="K379" s="2">
        <f t="shared" si="85"/>
        <v>0.48888131773092397</v>
      </c>
      <c r="L379" s="2">
        <f t="shared" si="85"/>
        <v>3.9835938830867614E-3</v>
      </c>
      <c r="M379" s="2">
        <f t="shared" si="80"/>
        <v>2.5508978374152056E-3</v>
      </c>
      <c r="N379" s="1">
        <v>115519</v>
      </c>
      <c r="O379" s="1">
        <v>111924</v>
      </c>
      <c r="P379" s="1">
        <v>912</v>
      </c>
      <c r="Q379" s="1">
        <v>333</v>
      </c>
      <c r="R379" s="1">
        <v>131</v>
      </c>
      <c r="S379" s="1">
        <v>69</v>
      </c>
      <c r="T379" s="1">
        <v>20</v>
      </c>
      <c r="U379" s="1">
        <v>31</v>
      </c>
      <c r="AG379" s="7">
        <f>IF(Q379&gt;0,RANK(Q379,(N379:P379,Q379:AE379)),0)</f>
        <v>4</v>
      </c>
      <c r="AH379" s="7">
        <f>IF(R379&gt;0,RANK(R379,(N379:P379,Q379:AE379)),0)</f>
        <v>5</v>
      </c>
      <c r="AI379" s="7">
        <f>IF(T379&gt;0,RANK(T379,(N379:P379,Q379:AE379)),0)</f>
        <v>8</v>
      </c>
      <c r="AJ379" s="7">
        <f>IF(S379&gt;0,RANK(S379,(N379:P379,Q379:AE379)),0)</f>
        <v>6</v>
      </c>
      <c r="AK379" s="2">
        <f t="shared" si="86"/>
        <v>1.4545359244165477E-3</v>
      </c>
      <c r="AL379" s="2">
        <f t="shared" si="86"/>
        <v>5.72204823118822E-4</v>
      </c>
      <c r="AM379" s="2">
        <f t="shared" si="82"/>
        <v>8.7359514979972825E-5</v>
      </c>
      <c r="AN379" s="2">
        <f t="shared" si="83"/>
        <v>3.0139032668090624E-4</v>
      </c>
      <c r="AP379" t="s">
        <v>4852</v>
      </c>
      <c r="AQ379" t="s">
        <v>1199</v>
      </c>
      <c r="AR379">
        <v>0</v>
      </c>
      <c r="AT379" s="85" t="s">
        <v>4717</v>
      </c>
      <c r="AU379" s="84" t="s">
        <v>4740</v>
      </c>
      <c r="AV379" s="77" t="str">
        <f t="shared" si="84"/>
        <v>12127</v>
      </c>
      <c r="AX379" s="7" t="s">
        <v>186</v>
      </c>
      <c r="BG379" s="1"/>
    </row>
    <row r="380" spans="1:63" hidden="1" outlineLevel="1">
      <c r="A380" t="s">
        <v>3799</v>
      </c>
      <c r="B380" t="s">
        <v>1199</v>
      </c>
      <c r="C380" s="1">
        <f>SUM(N380:AE380)</f>
        <v>11763</v>
      </c>
      <c r="D380" s="7">
        <f>IF(N380&gt;0, RANK(N380,(N380:P380,Q380:AE380)),0)</f>
        <v>2</v>
      </c>
      <c r="E380" s="7">
        <f>IF(O380&gt;0,RANK(O380,(N380:P380,Q380:AE380)),0)</f>
        <v>1</v>
      </c>
      <c r="F380" s="7">
        <f>IF(P380&gt;0,RANK(P380,(N380:P380,Q380:AE380)),0)</f>
        <v>3</v>
      </c>
      <c r="G380" s="1">
        <f t="shared" si="87"/>
        <v>1881</v>
      </c>
      <c r="H380" s="2">
        <f t="shared" si="88"/>
        <v>0.15990818668706963</v>
      </c>
      <c r="I380" s="2"/>
      <c r="J380" s="2">
        <f t="shared" si="85"/>
        <v>0.41622035195103291</v>
      </c>
      <c r="K380" s="2">
        <f t="shared" si="85"/>
        <v>0.57612853863810254</v>
      </c>
      <c r="L380" s="2">
        <f t="shared" si="85"/>
        <v>3.9955793590070558E-3</v>
      </c>
      <c r="M380" s="2">
        <f>IF(C380=0,"-",(1-J380-K380-L380))</f>
        <v>3.655530051857498E-3</v>
      </c>
      <c r="N380" s="1">
        <v>4896</v>
      </c>
      <c r="O380" s="1">
        <v>6777</v>
      </c>
      <c r="P380" s="1">
        <v>47</v>
      </c>
      <c r="Q380" s="1">
        <v>20</v>
      </c>
      <c r="R380" s="1">
        <v>9</v>
      </c>
      <c r="S380" s="1">
        <v>9</v>
      </c>
      <c r="T380" s="1">
        <v>4</v>
      </c>
      <c r="U380" s="1">
        <v>1</v>
      </c>
      <c r="AG380" s="7">
        <f>IF(Q380&gt;0,RANK(Q380,(N380:P380,Q380:AE380)),0)</f>
        <v>4</v>
      </c>
      <c r="AH380" s="7">
        <f>IF(R380&gt;0,RANK(R380,(N380:P380,Q380:AE380)),0)</f>
        <v>5</v>
      </c>
      <c r="AI380" s="7">
        <f>IF(T380&gt;0,RANK(T380,(N380:P380,Q380:AE380)),0)</f>
        <v>7</v>
      </c>
      <c r="AJ380" s="7">
        <f>IF(S380&gt;0,RANK(S380,(N380:P380,Q380:AE380)),0)</f>
        <v>5</v>
      </c>
      <c r="AK380" s="2">
        <f t="shared" si="86"/>
        <v>1.7002465357476835E-3</v>
      </c>
      <c r="AL380" s="2">
        <f t="shared" si="86"/>
        <v>7.6511094108645751E-4</v>
      </c>
      <c r="AM380" s="2">
        <f>IF($C380=0,"-",T380/$C380)</f>
        <v>3.4004930714953669E-4</v>
      </c>
      <c r="AN380" s="2">
        <f>IF($C380=0,"-",S380/$C380)</f>
        <v>7.6511094108645751E-4</v>
      </c>
      <c r="AP380" t="s">
        <v>3799</v>
      </c>
      <c r="AQ380" t="s">
        <v>1199</v>
      </c>
      <c r="AR380">
        <v>2</v>
      </c>
      <c r="AT380" s="85" t="s">
        <v>4717</v>
      </c>
      <c r="AU380" s="84" t="s">
        <v>4425</v>
      </c>
      <c r="AV380" s="77" t="str">
        <f t="shared" si="84"/>
        <v>12129</v>
      </c>
      <c r="AX380" s="7" t="s">
        <v>186</v>
      </c>
      <c r="BG380" s="1"/>
    </row>
    <row r="381" spans="1:63" hidden="1" outlineLevel="1">
      <c r="A381" t="s">
        <v>3499</v>
      </c>
      <c r="B381" t="s">
        <v>1199</v>
      </c>
      <c r="C381" s="1">
        <f>SUM(N381:AE381)</f>
        <v>23976</v>
      </c>
      <c r="D381" s="7">
        <f>IF(N381&gt;0, RANK(N381,(N381:P381,Q381:AE381)),0)</f>
        <v>2</v>
      </c>
      <c r="E381" s="7">
        <f>IF(O381&gt;0,RANK(O381,(N381:P381,Q381:AE381)),0)</f>
        <v>1</v>
      </c>
      <c r="F381" s="7">
        <f>IF(P381&gt;0,RANK(P381,(N381:P381,Q381:AE381)),0)</f>
        <v>3</v>
      </c>
      <c r="G381" s="1">
        <f t="shared" si="87"/>
        <v>11342</v>
      </c>
      <c r="H381" s="2">
        <f t="shared" si="88"/>
        <v>0.47305638972305641</v>
      </c>
      <c r="I381" s="2"/>
      <c r="J381" s="2">
        <f t="shared" si="85"/>
        <v>0.25913413413413411</v>
      </c>
      <c r="K381" s="2">
        <f t="shared" si="85"/>
        <v>0.73219052385719052</v>
      </c>
      <c r="L381" s="2">
        <f t="shared" si="85"/>
        <v>4.9632966299632967E-3</v>
      </c>
      <c r="M381" s="2">
        <f>IF(C381=0,"-",(1-J381-K381-L381))</f>
        <v>3.7120453787120719E-3</v>
      </c>
      <c r="N381" s="1">
        <v>6213</v>
      </c>
      <c r="O381" s="1">
        <v>17555</v>
      </c>
      <c r="P381" s="1">
        <v>119</v>
      </c>
      <c r="Q381" s="1">
        <v>26</v>
      </c>
      <c r="R381" s="1">
        <v>43</v>
      </c>
      <c r="S381" s="1">
        <v>12</v>
      </c>
      <c r="T381" s="1">
        <v>4</v>
      </c>
      <c r="U381" s="1">
        <v>4</v>
      </c>
      <c r="AG381" s="7">
        <f>IF(Q381&gt;0,RANK(Q381,(N381:P381,Q381:AE381)),0)</f>
        <v>5</v>
      </c>
      <c r="AH381" s="7">
        <f>IF(R381&gt;0,RANK(R381,(N381:P381,Q381:AE381)),0)</f>
        <v>4</v>
      </c>
      <c r="AI381" s="7">
        <f>IF(T381&gt;0,RANK(T381,(N381:P381,Q381:AE381)),0)</f>
        <v>7</v>
      </c>
      <c r="AJ381" s="7">
        <f>IF(S381&gt;0,RANK(S381,(N381:P381,Q381:AE381)),0)</f>
        <v>6</v>
      </c>
      <c r="AK381" s="2">
        <f t="shared" si="86"/>
        <v>1.0844177510844178E-3</v>
      </c>
      <c r="AL381" s="2">
        <f t="shared" si="86"/>
        <v>1.79346012679346E-3</v>
      </c>
      <c r="AM381" s="2">
        <f>IF($C381=0,"-",T381/$C381)</f>
        <v>1.6683350016683351E-4</v>
      </c>
      <c r="AN381" s="2">
        <f>IF($C381=0,"-",S381/$C381)</f>
        <v>5.005005005005005E-4</v>
      </c>
      <c r="AP381" t="s">
        <v>3499</v>
      </c>
      <c r="AQ381" t="s">
        <v>1199</v>
      </c>
      <c r="AR381">
        <v>0</v>
      </c>
      <c r="AT381" s="85" t="s">
        <v>4717</v>
      </c>
      <c r="AU381" s="84" t="s">
        <v>4426</v>
      </c>
      <c r="AV381" s="77" t="str">
        <f t="shared" si="84"/>
        <v>12131</v>
      </c>
      <c r="AX381" s="7" t="s">
        <v>186</v>
      </c>
      <c r="BG381" s="1"/>
    </row>
    <row r="382" spans="1:63" hidden="1" outlineLevel="1">
      <c r="A382" t="s">
        <v>3830</v>
      </c>
      <c r="B382" t="s">
        <v>1199</v>
      </c>
      <c r="C382" s="1">
        <f>SUM(N382:AE382)</f>
        <v>10366</v>
      </c>
      <c r="D382" s="7">
        <f>IF(N382&gt;0, RANK(N382,(N382:P382,Q382:AE382)),0)</f>
        <v>2</v>
      </c>
      <c r="E382" s="7">
        <f>IF(O382&gt;0,RANK(O382,(N382:P382,Q382:AE382)),0)</f>
        <v>1</v>
      </c>
      <c r="F382" s="7">
        <f>IF(P382&gt;0,RANK(P382,(N382:P382,Q382:AE382)),0)</f>
        <v>3</v>
      </c>
      <c r="G382" s="1">
        <f t="shared" si="87"/>
        <v>4457</v>
      </c>
      <c r="H382" s="2">
        <f t="shared" si="88"/>
        <v>0.42996334169399963</v>
      </c>
      <c r="I382" s="2"/>
      <c r="J382" s="2">
        <f t="shared" si="85"/>
        <v>0.28091838703453598</v>
      </c>
      <c r="K382" s="2">
        <f t="shared" si="85"/>
        <v>0.71088172872853561</v>
      </c>
      <c r="L382" s="2">
        <f t="shared" si="85"/>
        <v>5.1128689947906618E-3</v>
      </c>
      <c r="M382" s="2">
        <f>IF(C382=0,"-",(1-J382-K382-L382))</f>
        <v>3.0870152421377502E-3</v>
      </c>
      <c r="N382" s="1">
        <v>2912</v>
      </c>
      <c r="O382" s="1">
        <v>7369</v>
      </c>
      <c r="P382" s="1">
        <v>53</v>
      </c>
      <c r="Q382" s="1">
        <v>14</v>
      </c>
      <c r="R382" s="1">
        <v>14</v>
      </c>
      <c r="S382" s="1">
        <v>3</v>
      </c>
      <c r="T382" s="1">
        <v>1</v>
      </c>
      <c r="U382" s="1">
        <v>0</v>
      </c>
      <c r="AG382" s="7">
        <f>IF(Q382&gt;0,RANK(Q382,(N382:P382,Q382:AE382)),0)</f>
        <v>4</v>
      </c>
      <c r="AH382" s="7">
        <f>IF(R382&gt;0,RANK(R382,(N382:P382,Q382:AE382)),0)</f>
        <v>4</v>
      </c>
      <c r="AI382" s="7">
        <f>IF(T382&gt;0,RANK(T382,(N382:P382,Q382:AE382)),0)</f>
        <v>7</v>
      </c>
      <c r="AJ382" s="7">
        <f>IF(S382&gt;0,RANK(S382,(N382:P382,Q382:AE382)),0)</f>
        <v>6</v>
      </c>
      <c r="AK382" s="2">
        <f t="shared" si="86"/>
        <v>1.3505691684352692E-3</v>
      </c>
      <c r="AL382" s="2">
        <f t="shared" si="86"/>
        <v>1.3505691684352692E-3</v>
      </c>
      <c r="AM382" s="2">
        <f>IF($C382=0,"-",T382/$C382)</f>
        <v>9.6469226316804938E-5</v>
      </c>
      <c r="AN382" s="2">
        <f>IF($C382=0,"-",S382/$C382)</f>
        <v>2.8940767895041481E-4</v>
      </c>
      <c r="AP382" t="s">
        <v>3830</v>
      </c>
      <c r="AQ382" t="s">
        <v>1199</v>
      </c>
      <c r="AR382">
        <v>1</v>
      </c>
      <c r="AT382" s="85" t="s">
        <v>4717</v>
      </c>
      <c r="AU382" s="84" t="s">
        <v>4427</v>
      </c>
      <c r="AV382" s="77" t="str">
        <f t="shared" si="84"/>
        <v>12133</v>
      </c>
      <c r="AX382" s="7" t="s">
        <v>186</v>
      </c>
      <c r="BG382" s="1"/>
    </row>
    <row r="383" spans="1:63" collapsed="1">
      <c r="A383" t="s">
        <v>1259</v>
      </c>
      <c r="B383" t="s">
        <v>3839</v>
      </c>
      <c r="C383" s="1">
        <f>SUM(N383:AE383)</f>
        <v>7609810</v>
      </c>
      <c r="D383" s="7">
        <f>IF(N383&gt;0, RANK(N383,(N383:P383,Q383:AE383)),0)</f>
        <v>2</v>
      </c>
      <c r="E383" s="7">
        <f>IF(O383&gt;0,RANK(O383,(N383:P383,Q383:AE383)),0)</f>
        <v>1</v>
      </c>
      <c r="F383" s="7">
        <f>IF(P383&gt;0,RANK(P383,(N383:P383,Q383:AE383)),0)</f>
        <v>3</v>
      </c>
      <c r="G383" s="1">
        <f t="shared" si="87"/>
        <v>380978</v>
      </c>
      <c r="H383" s="2">
        <f t="shared" si="88"/>
        <v>5.0064062046227174E-2</v>
      </c>
      <c r="I383" s="2"/>
      <c r="J383" s="2">
        <f t="shared" si="85"/>
        <v>0.47091110027714228</v>
      </c>
      <c r="K383" s="2">
        <f t="shared" si="85"/>
        <v>0.52097516232336949</v>
      </c>
      <c r="L383" s="2">
        <f t="shared" si="85"/>
        <v>4.3326968741663717E-3</v>
      </c>
      <c r="M383" s="2">
        <f>IF(C383=0,"-",(1-J383-K383-L383))</f>
        <v>3.7810405253219138E-3</v>
      </c>
      <c r="N383" s="1">
        <f t="shared" ref="N383:U383" si="89">SUM(N316:N382)</f>
        <v>3583544</v>
      </c>
      <c r="O383" s="1">
        <f t="shared" si="89"/>
        <v>3964522</v>
      </c>
      <c r="P383" s="1">
        <f t="shared" si="89"/>
        <v>32971</v>
      </c>
      <c r="Q383" s="1">
        <f t="shared" si="89"/>
        <v>11996</v>
      </c>
      <c r="R383" s="1">
        <f t="shared" si="89"/>
        <v>6626</v>
      </c>
      <c r="S383" s="1">
        <f t="shared" si="89"/>
        <v>3917</v>
      </c>
      <c r="T383" s="1">
        <f t="shared" si="89"/>
        <v>2732</v>
      </c>
      <c r="U383" s="1">
        <f t="shared" si="89"/>
        <v>3502</v>
      </c>
      <c r="AG383" s="7">
        <f>IF(Q383&gt;0,RANK(Q383,(N383:P383,Q383:AE383)),0)</f>
        <v>4</v>
      </c>
      <c r="AH383" s="7">
        <f>IF(R383&gt;0,RANK(R383,(N383:P383,Q383:AE383)),0)</f>
        <v>5</v>
      </c>
      <c r="AI383" s="7">
        <f>IF(T383&gt;0,RANK(T383,(N383:P383,Q383:AE383)),0)</f>
        <v>8</v>
      </c>
      <c r="AJ383" s="7">
        <f>IF(S383&gt;0,RANK(S383,(N383:P383,Q383:AE383)),0)</f>
        <v>6</v>
      </c>
      <c r="AK383" s="2">
        <f t="shared" si="86"/>
        <v>1.5763862698280247E-3</v>
      </c>
      <c r="AL383" s="2">
        <f t="shared" si="86"/>
        <v>8.7071819138717004E-4</v>
      </c>
      <c r="AM383" s="2">
        <f>IF($C383=0,"-",T383/$C383)</f>
        <v>3.5901027752335471E-4</v>
      </c>
      <c r="AN383" s="2">
        <f>IF($C383=0,"-",S383/$C383)</f>
        <v>5.1473032835248184E-4</v>
      </c>
      <c r="AP383" t="s">
        <v>1259</v>
      </c>
      <c r="AQ383" t="s">
        <v>3839</v>
      </c>
      <c r="AT383" s="85" t="s">
        <v>4717</v>
      </c>
      <c r="AU383" s="116"/>
      <c r="AV383" s="77" t="str">
        <f t="shared" si="84"/>
        <v>12</v>
      </c>
      <c r="AX383" s="7" t="s">
        <v>2301</v>
      </c>
      <c r="BG383" s="1"/>
    </row>
    <row r="384" spans="1:63">
      <c r="C384" s="1"/>
      <c r="E384" s="7"/>
      <c r="F384" s="7"/>
      <c r="I384" s="2"/>
      <c r="AG384" s="7"/>
      <c r="AH384" s="7"/>
      <c r="AI384" s="7"/>
      <c r="AJ384" s="7"/>
      <c r="BG384" s="1"/>
      <c r="BH384" t="s">
        <v>5456</v>
      </c>
      <c r="BI384" t="s">
        <v>5457</v>
      </c>
      <c r="BJ384" t="s">
        <v>5458</v>
      </c>
      <c r="BK384" t="s">
        <v>5459</v>
      </c>
    </row>
    <row r="385" spans="1:63" hidden="1" outlineLevel="1">
      <c r="A385" t="s">
        <v>4799</v>
      </c>
      <c r="B385" t="s">
        <v>4798</v>
      </c>
      <c r="C385" s="1">
        <f t="shared" ref="C385:C448" si="90">SUM(N385:AE385)</f>
        <v>6370</v>
      </c>
      <c r="D385" s="7">
        <f>IF(N385&gt;0, RANK(N385,(N385:P385,Q385:AE385)),0)</f>
        <v>2</v>
      </c>
      <c r="E385" s="7">
        <f>IF(O385&gt;0,RANK(O385,(N385:P385,Q385:AE385)),0)</f>
        <v>1</v>
      </c>
      <c r="F385" s="7">
        <f>IF(P385&gt;0,RANK(P385,(N385:P385,Q385:AE385)),0)</f>
        <v>4</v>
      </c>
      <c r="G385" s="1">
        <f t="shared" si="87"/>
        <v>2646</v>
      </c>
      <c r="H385" s="2">
        <f t="shared" si="88"/>
        <v>0.41538461538461541</v>
      </c>
      <c r="I385" s="2"/>
      <c r="J385" s="2">
        <f t="shared" ref="J385:L416" si="91">IF($C385=0,"-",N385/$C385)</f>
        <v>0.29010989010989013</v>
      </c>
      <c r="K385" s="2">
        <f t="shared" si="91"/>
        <v>0.70549450549450554</v>
      </c>
      <c r="L385" s="2">
        <f t="shared" si="91"/>
        <v>1.5698587127158556E-4</v>
      </c>
      <c r="M385" s="2">
        <f t="shared" ref="M385:M448" si="92">IF(C385=0,"-",(1-J385-K385-L385))</f>
        <v>4.2386185243326836E-3</v>
      </c>
      <c r="N385" s="1">
        <v>1848</v>
      </c>
      <c r="O385" s="1">
        <v>4494</v>
      </c>
      <c r="P385" s="1">
        <v>1</v>
      </c>
      <c r="Q385" s="1">
        <v>27</v>
      </c>
      <c r="R385" s="1">
        <v>0</v>
      </c>
      <c r="S385" s="1">
        <v>0</v>
      </c>
      <c r="W385" s="69">
        <f>IF(Notes!B$38=1,IF(BG385&gt;0,BG385-P385-SUM(R385:V385)-SUM(X385:AE385),SUM(BH385:BN385)),SUM(BH385:BN385))</f>
        <v>0</v>
      </c>
      <c r="AG385" s="7">
        <f>IF(Q385&gt;0,RANK(Q385,(N385:P385,Q385:AE385)),0)</f>
        <v>3</v>
      </c>
      <c r="AH385" s="7">
        <f>IF(R385&gt;0,RANK(R385,(N385:P385,Q385:AE385)),0)</f>
        <v>0</v>
      </c>
      <c r="AI385" s="7">
        <f>IF(T385&gt;0,RANK(T385,(N385:P385,Q385:AE385)),0)</f>
        <v>0</v>
      </c>
      <c r="AJ385" s="7">
        <f>IF(S385&gt;0,RANK(S385,(N385:P385,Q385:AE385)),0)</f>
        <v>0</v>
      </c>
      <c r="AK385" s="2">
        <f t="shared" ref="AK385:AL416" si="93">IF($C385=0,"-",Q385/$C385)</f>
        <v>4.2386185243328102E-3</v>
      </c>
      <c r="AL385" s="2">
        <f t="shared" si="93"/>
        <v>0</v>
      </c>
      <c r="AM385" s="2">
        <f t="shared" ref="AM385:AM448" si="94">IF($C385=0,"-",T385/$C385)</f>
        <v>0</v>
      </c>
      <c r="AN385" s="2">
        <f t="shared" ref="AN385:AN448" si="95">IF($C385=0,"-",S385/$C385)</f>
        <v>0</v>
      </c>
      <c r="AP385" t="s">
        <v>4799</v>
      </c>
      <c r="AQ385" t="s">
        <v>4798</v>
      </c>
      <c r="AR385">
        <v>1</v>
      </c>
      <c r="AT385" s="85" t="s">
        <v>4565</v>
      </c>
      <c r="AU385" s="84" t="s">
        <v>3988</v>
      </c>
      <c r="AV385" s="77" t="str">
        <f t="shared" ref="AV385:AV448" si="96">AT385&amp;AU385</f>
        <v>13001</v>
      </c>
      <c r="AX385" s="7" t="s">
        <v>186</v>
      </c>
      <c r="AY385">
        <v>19</v>
      </c>
      <c r="BB385" t="s">
        <v>5425</v>
      </c>
      <c r="BG385" s="1">
        <v>4</v>
      </c>
      <c r="BH385">
        <v>0</v>
      </c>
      <c r="BI385">
        <v>0</v>
      </c>
      <c r="BJ385">
        <v>0</v>
      </c>
      <c r="BK385">
        <v>0</v>
      </c>
    </row>
    <row r="386" spans="1:63" hidden="1" outlineLevel="1">
      <c r="A386" t="s">
        <v>4022</v>
      </c>
      <c r="B386" t="s">
        <v>4798</v>
      </c>
      <c r="C386" s="1">
        <f t="shared" si="90"/>
        <v>2470</v>
      </c>
      <c r="D386" s="7">
        <f>IF(N386&gt;0, RANK(N386,(N386:P386,Q386:AE386)),0)</f>
        <v>2</v>
      </c>
      <c r="E386" s="7">
        <f>IF(O386&gt;0,RANK(O386,(N386:P386,Q386:AE386)),0)</f>
        <v>1</v>
      </c>
      <c r="F386" s="7">
        <f>IF(P386&gt;0,RANK(P386,(N386:P386,Q386:AE386)),0)</f>
        <v>0</v>
      </c>
      <c r="G386" s="1">
        <f t="shared" si="87"/>
        <v>867</v>
      </c>
      <c r="H386" s="2">
        <f t="shared" si="88"/>
        <v>0.35101214574898787</v>
      </c>
      <c r="I386" s="2"/>
      <c r="J386" s="2">
        <f t="shared" si="91"/>
        <v>0.32348178137651823</v>
      </c>
      <c r="K386" s="2">
        <f t="shared" si="91"/>
        <v>0.67449392712550604</v>
      </c>
      <c r="L386" s="2">
        <f t="shared" si="91"/>
        <v>0</v>
      </c>
      <c r="M386" s="2">
        <f t="shared" si="92"/>
        <v>2.0242914979756721E-3</v>
      </c>
      <c r="N386" s="1">
        <v>799</v>
      </c>
      <c r="O386" s="1">
        <v>1666</v>
      </c>
      <c r="P386" s="1">
        <v>0</v>
      </c>
      <c r="Q386" s="1">
        <v>5</v>
      </c>
      <c r="R386" s="1">
        <v>0</v>
      </c>
      <c r="S386" s="1">
        <v>0</v>
      </c>
      <c r="W386" s="69">
        <f>IF(Notes!B$38=1,IF(BG386&gt;0,BG386-P386-SUM(R386:V386)-SUM(X386:AE386),SUM(BH386:BN386)),SUM(BH386:BN386))</f>
        <v>0</v>
      </c>
      <c r="AG386" s="7">
        <f>IF(Q386&gt;0,RANK(Q386,(N386:P386,Q386:AE386)),0)</f>
        <v>3</v>
      </c>
      <c r="AH386" s="7">
        <f>IF(R386&gt;0,RANK(R386,(N386:P386,Q386:AE386)),0)</f>
        <v>0</v>
      </c>
      <c r="AI386" s="7">
        <f>IF(T386&gt;0,RANK(T386,(N386:P386,Q386:AE386)),0)</f>
        <v>0</v>
      </c>
      <c r="AJ386" s="7">
        <f>IF(S386&gt;0,RANK(S386,(N386:P386,Q386:AE386)),0)</f>
        <v>0</v>
      </c>
      <c r="AK386" s="2">
        <f t="shared" si="93"/>
        <v>2.0242914979757085E-3</v>
      </c>
      <c r="AL386" s="2">
        <f t="shared" si="93"/>
        <v>0</v>
      </c>
      <c r="AM386" s="2">
        <f t="shared" si="94"/>
        <v>0</v>
      </c>
      <c r="AN386" s="2">
        <f t="shared" si="95"/>
        <v>0</v>
      </c>
      <c r="AP386" t="s">
        <v>4022</v>
      </c>
      <c r="AQ386" t="s">
        <v>4798</v>
      </c>
      <c r="AR386">
        <v>1</v>
      </c>
      <c r="AT386" s="85" t="s">
        <v>4565</v>
      </c>
      <c r="AU386" s="84" t="s">
        <v>3989</v>
      </c>
      <c r="AV386" s="77" t="str">
        <f t="shared" si="96"/>
        <v>13003</v>
      </c>
      <c r="AX386" s="7" t="s">
        <v>186</v>
      </c>
      <c r="AY386">
        <v>6</v>
      </c>
      <c r="BB386" t="s">
        <v>5425</v>
      </c>
      <c r="BG386" s="1">
        <v>3</v>
      </c>
      <c r="BH386">
        <v>0</v>
      </c>
      <c r="BI386">
        <v>0</v>
      </c>
      <c r="BJ386">
        <v>0</v>
      </c>
      <c r="BK386">
        <v>0</v>
      </c>
    </row>
    <row r="387" spans="1:63" hidden="1" outlineLevel="1">
      <c r="A387" t="s">
        <v>4278</v>
      </c>
      <c r="B387" t="s">
        <v>4798</v>
      </c>
      <c r="C387" s="1">
        <f t="shared" si="90"/>
        <v>3792</v>
      </c>
      <c r="D387" s="7">
        <f>IF(N387&gt;0, RANK(N387,(N387:P387,Q387:AE387)),0)</f>
        <v>2</v>
      </c>
      <c r="E387" s="7">
        <f>IF(O387&gt;0,RANK(O387,(N387:P387,Q387:AE387)),0)</f>
        <v>1</v>
      </c>
      <c r="F387" s="7">
        <f>IF(P387&gt;0,RANK(P387,(N387:P387,Q387:AE387)),0)</f>
        <v>4</v>
      </c>
      <c r="G387" s="1">
        <f t="shared" si="87"/>
        <v>1923</v>
      </c>
      <c r="H387" s="2">
        <f t="shared" si="88"/>
        <v>0.507120253164557</v>
      </c>
      <c r="I387" s="2"/>
      <c r="J387" s="2">
        <f t="shared" si="91"/>
        <v>0.24525316455696203</v>
      </c>
      <c r="K387" s="2">
        <f t="shared" si="91"/>
        <v>0.752373417721519</v>
      </c>
      <c r="L387" s="2">
        <f t="shared" si="91"/>
        <v>5.274261603375527E-4</v>
      </c>
      <c r="M387" s="2">
        <f t="shared" si="92"/>
        <v>1.8459915611814472E-3</v>
      </c>
      <c r="N387" s="1">
        <v>930</v>
      </c>
      <c r="O387" s="1">
        <v>2853</v>
      </c>
      <c r="P387" s="1">
        <v>2</v>
      </c>
      <c r="Q387" s="1">
        <v>7</v>
      </c>
      <c r="R387" s="1">
        <v>0</v>
      </c>
      <c r="S387" s="1">
        <v>0</v>
      </c>
      <c r="W387" s="69">
        <f>IF(Notes!B$38=1,IF(BG387&gt;0,BG387-P387-SUM(R387:V387)-SUM(X387:AE387),SUM(BH387:BN387)),SUM(BH387:BN387))</f>
        <v>0</v>
      </c>
      <c r="AG387" s="7">
        <f>IF(Q387&gt;0,RANK(Q387,(N387:P387,Q387:AE387)),0)</f>
        <v>3</v>
      </c>
      <c r="AH387" s="7">
        <f>IF(R387&gt;0,RANK(R387,(N387:P387,Q387:AE387)),0)</f>
        <v>0</v>
      </c>
      <c r="AI387" s="7">
        <f>IF(T387&gt;0,RANK(T387,(N387:P387,Q387:AE387)),0)</f>
        <v>0</v>
      </c>
      <c r="AJ387" s="7">
        <f>IF(S387&gt;0,RANK(S387,(N387:P387,Q387:AE387)),0)</f>
        <v>0</v>
      </c>
      <c r="AK387" s="2">
        <f t="shared" si="93"/>
        <v>1.8459915611814346E-3</v>
      </c>
      <c r="AL387" s="2">
        <f t="shared" si="93"/>
        <v>0</v>
      </c>
      <c r="AM387" s="2">
        <f t="shared" si="94"/>
        <v>0</v>
      </c>
      <c r="AN387" s="2">
        <f t="shared" si="95"/>
        <v>0</v>
      </c>
      <c r="AP387" t="s">
        <v>4278</v>
      </c>
      <c r="AQ387" t="s">
        <v>4798</v>
      </c>
      <c r="AR387">
        <v>1</v>
      </c>
      <c r="AT387" s="85" t="s">
        <v>4565</v>
      </c>
      <c r="AU387" s="84" t="s">
        <v>3632</v>
      </c>
      <c r="AV387" s="77" t="str">
        <f t="shared" si="96"/>
        <v>13005</v>
      </c>
      <c r="AX387" s="7" t="s">
        <v>186</v>
      </c>
      <c r="AY387">
        <v>7</v>
      </c>
      <c r="BB387" t="s">
        <v>5425</v>
      </c>
      <c r="BG387" s="1">
        <v>2</v>
      </c>
      <c r="BH387">
        <v>0</v>
      </c>
      <c r="BI387">
        <v>0</v>
      </c>
      <c r="BJ387">
        <v>0</v>
      </c>
      <c r="BK387">
        <v>0</v>
      </c>
    </row>
    <row r="388" spans="1:63" hidden="1" outlineLevel="1">
      <c r="A388" t="s">
        <v>2747</v>
      </c>
      <c r="B388" t="s">
        <v>4798</v>
      </c>
      <c r="C388" s="1">
        <f t="shared" si="90"/>
        <v>1764</v>
      </c>
      <c r="D388" s="7">
        <f>IF(N388&gt;0, RANK(N388,(N388:P388,Q388:AE388)),0)</f>
        <v>1</v>
      </c>
      <c r="E388" s="7">
        <f>IF(O388&gt;0,RANK(O388,(N388:P388,Q388:AE388)),0)</f>
        <v>2</v>
      </c>
      <c r="F388" s="7">
        <f>IF(P388&gt;0,RANK(P388,(N388:P388,Q388:AE388)),0)</f>
        <v>0</v>
      </c>
      <c r="G388" s="1">
        <f t="shared" si="87"/>
        <v>115</v>
      </c>
      <c r="H388" s="2">
        <f t="shared" si="88"/>
        <v>6.5192743764172334E-2</v>
      </c>
      <c r="I388" s="2"/>
      <c r="J388" s="2">
        <f t="shared" si="91"/>
        <v>0.53061224489795922</v>
      </c>
      <c r="K388" s="2">
        <f t="shared" si="91"/>
        <v>0.46541950113378683</v>
      </c>
      <c r="L388" s="2">
        <f t="shared" si="91"/>
        <v>0</v>
      </c>
      <c r="M388" s="2">
        <f t="shared" si="92"/>
        <v>3.9682539682539542E-3</v>
      </c>
      <c r="N388" s="1">
        <v>936</v>
      </c>
      <c r="O388" s="1">
        <v>821</v>
      </c>
      <c r="P388" s="1">
        <v>0</v>
      </c>
      <c r="Q388" s="1">
        <v>7</v>
      </c>
      <c r="R388" s="1">
        <v>0</v>
      </c>
      <c r="S388" s="1">
        <v>0</v>
      </c>
      <c r="W388" s="69">
        <f>IF(Notes!B$38=1,IF(BG388&gt;0,BG388-P388-SUM(R388:V388)-SUM(X388:AE388),SUM(BH388:BN388)),SUM(BH388:BN388))</f>
        <v>0</v>
      </c>
      <c r="AG388" s="7">
        <f>IF(Q388&gt;0,RANK(Q388,(N388:P388,Q388:AE388)),0)</f>
        <v>3</v>
      </c>
      <c r="AH388" s="7">
        <f>IF(R388&gt;0,RANK(R388,(N388:P388,Q388:AE388)),0)</f>
        <v>0</v>
      </c>
      <c r="AI388" s="7">
        <f>IF(T388&gt;0,RANK(T388,(N388:P388,Q388:AE388)),0)</f>
        <v>0</v>
      </c>
      <c r="AJ388" s="7">
        <f>IF(S388&gt;0,RANK(S388,(N388:P388,Q388:AE388)),0)</f>
        <v>0</v>
      </c>
      <c r="AK388" s="2">
        <f t="shared" si="93"/>
        <v>3.968253968253968E-3</v>
      </c>
      <c r="AL388" s="2">
        <f t="shared" si="93"/>
        <v>0</v>
      </c>
      <c r="AM388" s="2">
        <f t="shared" si="94"/>
        <v>0</v>
      </c>
      <c r="AN388" s="2">
        <f t="shared" si="95"/>
        <v>0</v>
      </c>
      <c r="AP388" t="s">
        <v>2747</v>
      </c>
      <c r="AQ388" t="s">
        <v>4798</v>
      </c>
      <c r="AR388">
        <v>2</v>
      </c>
      <c r="AT388" s="85" t="s">
        <v>4565</v>
      </c>
      <c r="AU388" s="84" t="s">
        <v>2597</v>
      </c>
      <c r="AV388" s="77" t="str">
        <f t="shared" si="96"/>
        <v>13007</v>
      </c>
      <c r="AX388" s="7" t="s">
        <v>186</v>
      </c>
      <c r="AY388">
        <v>7</v>
      </c>
      <c r="BB388" t="s">
        <v>5425</v>
      </c>
      <c r="BG388" s="1">
        <v>1</v>
      </c>
      <c r="BH388">
        <v>0</v>
      </c>
      <c r="BI388">
        <v>0</v>
      </c>
      <c r="BJ388">
        <v>0</v>
      </c>
      <c r="BK388">
        <v>0</v>
      </c>
    </row>
    <row r="389" spans="1:63" hidden="1" outlineLevel="1">
      <c r="A389" t="s">
        <v>2476</v>
      </c>
      <c r="B389" t="s">
        <v>4798</v>
      </c>
      <c r="C389" s="1">
        <f t="shared" si="90"/>
        <v>14560</v>
      </c>
      <c r="D389" s="7">
        <f>IF(N389&gt;0, RANK(N389,(N389:P389,Q389:AE389)),0)</f>
        <v>2</v>
      </c>
      <c r="E389" s="7">
        <f>IF(O389&gt;0,RANK(O389,(N389:P389,Q389:AE389)),0)</f>
        <v>1</v>
      </c>
      <c r="F389" s="7">
        <f>IF(P389&gt;0,RANK(P389,(N389:P389,Q389:AE389)),0)</f>
        <v>4</v>
      </c>
      <c r="G389" s="1">
        <f t="shared" si="87"/>
        <v>934</v>
      </c>
      <c r="H389" s="2">
        <f t="shared" si="88"/>
        <v>6.4148351648351642E-2</v>
      </c>
      <c r="I389" s="2"/>
      <c r="J389" s="2">
        <f t="shared" si="91"/>
        <v>0.46531593406593408</v>
      </c>
      <c r="K389" s="2">
        <f t="shared" si="91"/>
        <v>0.52946428571428572</v>
      </c>
      <c r="L389" s="2">
        <f t="shared" si="91"/>
        <v>7.5549450549450552E-4</v>
      </c>
      <c r="M389" s="2">
        <f t="shared" si="92"/>
        <v>4.4642857142856958E-3</v>
      </c>
      <c r="N389" s="1">
        <v>6775</v>
      </c>
      <c r="O389" s="1">
        <v>7709</v>
      </c>
      <c r="P389" s="1">
        <v>11</v>
      </c>
      <c r="Q389" s="1">
        <v>63</v>
      </c>
      <c r="R389" s="1">
        <v>2</v>
      </c>
      <c r="S389" s="1">
        <v>0</v>
      </c>
      <c r="W389" s="69">
        <f>IF(Notes!B$38=1,IF(BG389&gt;0,BG389-P389-SUM(R389:V389)-SUM(X389:AE389),SUM(BH389:BN389)),SUM(BH389:BN389))</f>
        <v>0</v>
      </c>
      <c r="AG389" s="7">
        <f>IF(Q389&gt;0,RANK(Q389,(N389:P389,Q389:AE389)),0)</f>
        <v>3</v>
      </c>
      <c r="AH389" s="7">
        <f>IF(R389&gt;0,RANK(R389,(N389:P389,Q389:AE389)),0)</f>
        <v>5</v>
      </c>
      <c r="AI389" s="7">
        <f>IF(T389&gt;0,RANK(T389,(N389:P389,Q389:AE389)),0)</f>
        <v>0</v>
      </c>
      <c r="AJ389" s="7">
        <f>IF(S389&gt;0,RANK(S389,(N389:P389,Q389:AE389)),0)</f>
        <v>0</v>
      </c>
      <c r="AK389" s="2">
        <f t="shared" si="93"/>
        <v>4.3269230769230772E-3</v>
      </c>
      <c r="AL389" s="2">
        <f t="shared" si="93"/>
        <v>1.3736263736263736E-4</v>
      </c>
      <c r="AM389" s="2">
        <f t="shared" si="94"/>
        <v>0</v>
      </c>
      <c r="AN389" s="2">
        <f t="shared" si="95"/>
        <v>0</v>
      </c>
      <c r="AP389" t="s">
        <v>2476</v>
      </c>
      <c r="AQ389" t="s">
        <v>4798</v>
      </c>
      <c r="AR389">
        <v>3</v>
      </c>
      <c r="AT389" s="85" t="s">
        <v>4565</v>
      </c>
      <c r="AU389" s="84" t="s">
        <v>3218</v>
      </c>
      <c r="AV389" s="77" t="str">
        <f t="shared" si="96"/>
        <v>13009</v>
      </c>
      <c r="AX389" s="7" t="s">
        <v>186</v>
      </c>
      <c r="AY389">
        <v>16</v>
      </c>
      <c r="BB389" t="s">
        <v>5425</v>
      </c>
      <c r="BG389" s="1">
        <v>28</v>
      </c>
      <c r="BH389">
        <v>0</v>
      </c>
      <c r="BI389">
        <v>0</v>
      </c>
      <c r="BJ389">
        <v>0</v>
      </c>
      <c r="BK389">
        <v>0</v>
      </c>
    </row>
    <row r="390" spans="1:63" hidden="1" outlineLevel="1">
      <c r="A390" t="s">
        <v>3406</v>
      </c>
      <c r="B390" t="s">
        <v>4798</v>
      </c>
      <c r="C390" s="1">
        <f t="shared" si="90"/>
        <v>5592</v>
      </c>
      <c r="D390" s="7">
        <f>IF(N390&gt;0, RANK(N390,(N390:P390,Q390:AE390)),0)</f>
        <v>2</v>
      </c>
      <c r="E390" s="7">
        <f>IF(O390&gt;0,RANK(O390,(N390:P390,Q390:AE390)),0)</f>
        <v>1</v>
      </c>
      <c r="F390" s="7">
        <f>IF(P390&gt;0,RANK(P390,(N390:P390,Q390:AE390)),0)</f>
        <v>4</v>
      </c>
      <c r="G390" s="1">
        <f t="shared" si="87"/>
        <v>3261</v>
      </c>
      <c r="H390" s="2">
        <f t="shared" si="88"/>
        <v>0.58315450643776823</v>
      </c>
      <c r="I390" s="2"/>
      <c r="J390" s="2">
        <f t="shared" si="91"/>
        <v>0.20547210300429183</v>
      </c>
      <c r="K390" s="2">
        <f t="shared" si="91"/>
        <v>0.78862660944206009</v>
      </c>
      <c r="L390" s="2">
        <f t="shared" si="91"/>
        <v>3.5765379113018598E-4</v>
      </c>
      <c r="M390" s="2">
        <f t="shared" si="92"/>
        <v>5.5436337625178632E-3</v>
      </c>
      <c r="N390" s="1">
        <v>1149</v>
      </c>
      <c r="O390" s="1">
        <v>4410</v>
      </c>
      <c r="P390" s="1">
        <v>2</v>
      </c>
      <c r="Q390" s="1">
        <v>31</v>
      </c>
      <c r="R390" s="1">
        <v>0</v>
      </c>
      <c r="S390" s="1">
        <v>0</v>
      </c>
      <c r="W390" s="69">
        <f>IF(Notes!B$38=1,IF(BG390&gt;0,BG390-P390-SUM(R390:V390)-SUM(X390:AE390),SUM(BH390:BN390)),SUM(BH390:BN390))</f>
        <v>0</v>
      </c>
      <c r="AG390" s="7">
        <f>IF(Q390&gt;0,RANK(Q390,(N390:P390,Q390:AE390)),0)</f>
        <v>3</v>
      </c>
      <c r="AH390" s="7">
        <f>IF(R390&gt;0,RANK(R390,(N390:P390,Q390:AE390)),0)</f>
        <v>0</v>
      </c>
      <c r="AI390" s="7">
        <f>IF(T390&gt;0,RANK(T390,(N390:P390,Q390:AE390)),0)</f>
        <v>0</v>
      </c>
      <c r="AJ390" s="7">
        <f>IF(S390&gt;0,RANK(S390,(N390:P390,Q390:AE390)),0)</f>
        <v>0</v>
      </c>
      <c r="AK390" s="2">
        <f t="shared" si="93"/>
        <v>5.5436337625178831E-3</v>
      </c>
      <c r="AL390" s="2">
        <f t="shared" si="93"/>
        <v>0</v>
      </c>
      <c r="AM390" s="2">
        <f t="shared" si="94"/>
        <v>0</v>
      </c>
      <c r="AN390" s="2">
        <f t="shared" si="95"/>
        <v>0</v>
      </c>
      <c r="AP390" t="s">
        <v>3406</v>
      </c>
      <c r="AQ390" t="s">
        <v>4798</v>
      </c>
      <c r="AR390">
        <v>9</v>
      </c>
      <c r="AT390" s="85" t="s">
        <v>4565</v>
      </c>
      <c r="AU390" s="84" t="s">
        <v>3234</v>
      </c>
      <c r="AV390" s="77" t="str">
        <f t="shared" si="96"/>
        <v>13011</v>
      </c>
      <c r="AX390" s="7" t="s">
        <v>186</v>
      </c>
      <c r="AY390">
        <v>15</v>
      </c>
      <c r="BB390" t="s">
        <v>5425</v>
      </c>
      <c r="BG390" s="1">
        <v>2</v>
      </c>
      <c r="BH390">
        <v>0</v>
      </c>
      <c r="BI390">
        <v>0</v>
      </c>
      <c r="BJ390">
        <v>0</v>
      </c>
      <c r="BK390">
        <v>0</v>
      </c>
    </row>
    <row r="391" spans="1:63" hidden="1" outlineLevel="1">
      <c r="A391" t="s">
        <v>5023</v>
      </c>
      <c r="B391" t="s">
        <v>4798</v>
      </c>
      <c r="C391" s="1">
        <f t="shared" si="90"/>
        <v>17744</v>
      </c>
      <c r="D391" s="7">
        <f>IF(N391&gt;0, RANK(N391,(N391:P391,Q391:AE391)),0)</f>
        <v>2</v>
      </c>
      <c r="E391" s="7">
        <f>IF(O391&gt;0,RANK(O391,(N391:P391,Q391:AE391)),0)</f>
        <v>1</v>
      </c>
      <c r="F391" s="7">
        <f>IF(P391&gt;0,RANK(P391,(N391:P391,Q391:AE391)),0)</f>
        <v>4</v>
      </c>
      <c r="G391" s="1">
        <f t="shared" si="87"/>
        <v>9425</v>
      </c>
      <c r="H391" s="2">
        <f t="shared" si="88"/>
        <v>0.53116546438232637</v>
      </c>
      <c r="I391" s="2"/>
      <c r="J391" s="2">
        <f t="shared" si="91"/>
        <v>0.23078223624887287</v>
      </c>
      <c r="K391" s="2">
        <f t="shared" si="91"/>
        <v>0.76194770063119932</v>
      </c>
      <c r="L391" s="2">
        <f t="shared" si="91"/>
        <v>6.1992786293958517E-4</v>
      </c>
      <c r="M391" s="2">
        <f t="shared" si="92"/>
        <v>6.6501352569882533E-3</v>
      </c>
      <c r="N391" s="1">
        <v>4095</v>
      </c>
      <c r="O391" s="1">
        <v>13520</v>
      </c>
      <c r="P391" s="1">
        <v>11</v>
      </c>
      <c r="Q391" s="1">
        <v>112</v>
      </c>
      <c r="R391" s="1">
        <v>5</v>
      </c>
      <c r="S391" s="1">
        <v>1</v>
      </c>
      <c r="W391" s="69">
        <f>IF(Notes!B$38=1,IF(BG391&gt;0,BG391-P391-SUM(R391:V391)-SUM(X391:AE391),SUM(BH391:BN391)),SUM(BH391:BN391))</f>
        <v>0</v>
      </c>
      <c r="AG391" s="7">
        <f>IF(Q391&gt;0,RANK(Q391,(N391:P391,Q391:AE391)),0)</f>
        <v>3</v>
      </c>
      <c r="AH391" s="7">
        <f>IF(R391&gt;0,RANK(R391,(N391:P391,Q391:AE391)),0)</f>
        <v>5</v>
      </c>
      <c r="AI391" s="7">
        <f>IF(T391&gt;0,RANK(T391,(N391:P391,Q391:AE391)),0)</f>
        <v>0</v>
      </c>
      <c r="AJ391" s="7">
        <f>IF(S391&gt;0,RANK(S391,(N391:P391,Q391:AE391)),0)</f>
        <v>6</v>
      </c>
      <c r="AK391" s="2">
        <f t="shared" si="93"/>
        <v>6.3119927862939585E-3</v>
      </c>
      <c r="AL391" s="2">
        <f t="shared" si="93"/>
        <v>2.81785392245266E-4</v>
      </c>
      <c r="AM391" s="2">
        <f t="shared" si="94"/>
        <v>0</v>
      </c>
      <c r="AN391" s="2">
        <f t="shared" si="95"/>
        <v>5.6357078449053198E-5</v>
      </c>
      <c r="AP391" t="s">
        <v>5023</v>
      </c>
      <c r="AQ391" t="s">
        <v>4798</v>
      </c>
      <c r="AR391">
        <v>9</v>
      </c>
      <c r="AT391" s="85" t="s">
        <v>4565</v>
      </c>
      <c r="AU391" s="84" t="s">
        <v>3235</v>
      </c>
      <c r="AV391" s="77" t="str">
        <f t="shared" si="96"/>
        <v>13013</v>
      </c>
      <c r="AX391" s="7" t="s">
        <v>186</v>
      </c>
      <c r="AY391">
        <v>15</v>
      </c>
      <c r="BB391" t="s">
        <v>5425</v>
      </c>
      <c r="BG391" s="1">
        <v>23</v>
      </c>
      <c r="BH391">
        <v>0</v>
      </c>
      <c r="BI391">
        <v>0</v>
      </c>
      <c r="BJ391">
        <v>0</v>
      </c>
      <c r="BK391">
        <v>0</v>
      </c>
    </row>
    <row r="392" spans="1:63" hidden="1" outlineLevel="1">
      <c r="A392" t="s">
        <v>4082</v>
      </c>
      <c r="B392" t="s">
        <v>4798</v>
      </c>
      <c r="C392" s="1">
        <f t="shared" si="90"/>
        <v>30277</v>
      </c>
      <c r="D392" s="7">
        <f>IF(N392&gt;0, RANK(N392,(N392:P392,Q392:AE392)),0)</f>
        <v>2</v>
      </c>
      <c r="E392" s="7">
        <f>IF(O392&gt;0,RANK(O392,(N392:P392,Q392:AE392)),0)</f>
        <v>1</v>
      </c>
      <c r="F392" s="7">
        <f>IF(P392&gt;0,RANK(P392,(N392:P392,Q392:AE392)),0)</f>
        <v>5</v>
      </c>
      <c r="G392" s="1">
        <f t="shared" si="87"/>
        <v>14570</v>
      </c>
      <c r="H392" s="2">
        <f t="shared" si="88"/>
        <v>0.48122337087558215</v>
      </c>
      <c r="I392" s="2"/>
      <c r="J392" s="2">
        <f t="shared" si="91"/>
        <v>0.25567262278297059</v>
      </c>
      <c r="K392" s="2">
        <f t="shared" si="91"/>
        <v>0.73689599365855274</v>
      </c>
      <c r="L392" s="2">
        <f t="shared" si="91"/>
        <v>5.6148231330713087E-4</v>
      </c>
      <c r="M392" s="2">
        <f t="shared" si="92"/>
        <v>6.8699012451694814E-3</v>
      </c>
      <c r="N392" s="1">
        <v>7741</v>
      </c>
      <c r="O392" s="1">
        <v>22311</v>
      </c>
      <c r="P392" s="1">
        <v>17</v>
      </c>
      <c r="Q392" s="1">
        <v>180</v>
      </c>
      <c r="R392" s="1">
        <v>26</v>
      </c>
      <c r="S392" s="1">
        <v>2</v>
      </c>
      <c r="W392" s="69">
        <f>IF(Notes!B$38=1,IF(BG392&gt;0,BG392-P392-SUM(R392:V392)-SUM(X392:AE392),SUM(BH392:BN392)),SUM(BH392:BN392))</f>
        <v>0</v>
      </c>
      <c r="AG392" s="7">
        <f>IF(Q392&gt;0,RANK(Q392,(N392:P392,Q392:AE392)),0)</f>
        <v>3</v>
      </c>
      <c r="AH392" s="7">
        <f>IF(R392&gt;0,RANK(R392,(N392:P392,Q392:AE392)),0)</f>
        <v>4</v>
      </c>
      <c r="AI392" s="7">
        <f>IF(T392&gt;0,RANK(T392,(N392:P392,Q392:AE392)),0)</f>
        <v>0</v>
      </c>
      <c r="AJ392" s="7">
        <f>IF(S392&gt;0,RANK(S392,(N392:P392,Q392:AE392)),0)</f>
        <v>6</v>
      </c>
      <c r="AK392" s="2">
        <f t="shared" si="93"/>
        <v>5.9451068467813849E-3</v>
      </c>
      <c r="AL392" s="2">
        <f t="shared" si="93"/>
        <v>8.5873765564620013E-4</v>
      </c>
      <c r="AM392" s="2">
        <f t="shared" si="94"/>
        <v>0</v>
      </c>
      <c r="AN392" s="2">
        <f t="shared" si="95"/>
        <v>6.6056742742015386E-5</v>
      </c>
      <c r="AP392" t="s">
        <v>4082</v>
      </c>
      <c r="AQ392" t="s">
        <v>4798</v>
      </c>
      <c r="AR392">
        <v>0</v>
      </c>
      <c r="AT392" s="85" t="s">
        <v>4565</v>
      </c>
      <c r="AU392" s="84" t="s">
        <v>4670</v>
      </c>
      <c r="AV392" s="77" t="str">
        <f t="shared" si="96"/>
        <v>13015</v>
      </c>
      <c r="AX392" s="7" t="s">
        <v>186</v>
      </c>
      <c r="AY392">
        <v>19</v>
      </c>
      <c r="BB392" t="s">
        <v>5425</v>
      </c>
      <c r="BG392" s="1">
        <v>59</v>
      </c>
      <c r="BH392">
        <v>0</v>
      </c>
      <c r="BI392">
        <v>0</v>
      </c>
      <c r="BJ392">
        <v>0</v>
      </c>
      <c r="BK392">
        <v>0</v>
      </c>
    </row>
    <row r="393" spans="1:63" hidden="1" outlineLevel="1">
      <c r="A393" t="s">
        <v>4000</v>
      </c>
      <c r="B393" t="s">
        <v>4798</v>
      </c>
      <c r="C393" s="1">
        <f t="shared" si="90"/>
        <v>5540</v>
      </c>
      <c r="D393" s="7">
        <f>IF(N393&gt;0, RANK(N393,(N393:P393,Q393:AE393)),0)</f>
        <v>2</v>
      </c>
      <c r="E393" s="7">
        <f>IF(O393&gt;0,RANK(O393,(N393:P393,Q393:AE393)),0)</f>
        <v>1</v>
      </c>
      <c r="F393" s="7">
        <f>IF(P393&gt;0,RANK(P393,(N393:P393,Q393:AE393)),0)</f>
        <v>4</v>
      </c>
      <c r="G393" s="1">
        <f t="shared" si="87"/>
        <v>1151</v>
      </c>
      <c r="H393" s="2">
        <f t="shared" si="88"/>
        <v>0.20776173285198557</v>
      </c>
      <c r="I393" s="2"/>
      <c r="J393" s="2">
        <f t="shared" si="91"/>
        <v>0.39350180505415161</v>
      </c>
      <c r="K393" s="2">
        <f t="shared" si="91"/>
        <v>0.60126353790613718</v>
      </c>
      <c r="L393" s="2">
        <f t="shared" si="91"/>
        <v>3.6101083032490973E-4</v>
      </c>
      <c r="M393" s="2">
        <f t="shared" si="92"/>
        <v>4.873646209386245E-3</v>
      </c>
      <c r="N393" s="1">
        <v>2180</v>
      </c>
      <c r="O393" s="1">
        <v>3331</v>
      </c>
      <c r="P393" s="1">
        <v>2</v>
      </c>
      <c r="Q393" s="1">
        <v>25</v>
      </c>
      <c r="R393" s="1">
        <v>2</v>
      </c>
      <c r="S393" s="1">
        <v>0</v>
      </c>
      <c r="W393" s="69">
        <f>IF(Notes!B$38=1,IF(BG393&gt;0,BG393-P393-SUM(R393:V393)-SUM(X393:AE393),SUM(BH393:BN393)),SUM(BH393:BN393))</f>
        <v>0</v>
      </c>
      <c r="AG393" s="7">
        <f>IF(Q393&gt;0,RANK(Q393,(N393:P393,Q393:AE393)),0)</f>
        <v>3</v>
      </c>
      <c r="AH393" s="7">
        <f>IF(R393&gt;0,RANK(R393,(N393:P393,Q393:AE393)),0)</f>
        <v>4</v>
      </c>
      <c r="AI393" s="7">
        <f>IF(T393&gt;0,RANK(T393,(N393:P393,Q393:AE393)),0)</f>
        <v>0</v>
      </c>
      <c r="AJ393" s="7">
        <f>IF(S393&gt;0,RANK(S393,(N393:P393,Q393:AE393)),0)</f>
        <v>0</v>
      </c>
      <c r="AK393" s="2">
        <f t="shared" si="93"/>
        <v>4.5126353790613718E-3</v>
      </c>
      <c r="AL393" s="2">
        <f t="shared" si="93"/>
        <v>3.6101083032490973E-4</v>
      </c>
      <c r="AM393" s="2">
        <f t="shared" si="94"/>
        <v>0</v>
      </c>
      <c r="AN393" s="2">
        <f t="shared" si="95"/>
        <v>0</v>
      </c>
      <c r="AP393" t="s">
        <v>4000</v>
      </c>
      <c r="AQ393" t="s">
        <v>4798</v>
      </c>
      <c r="AR393">
        <v>1</v>
      </c>
      <c r="AT393" s="85" t="s">
        <v>4565</v>
      </c>
      <c r="AU393" s="84" t="s">
        <v>4671</v>
      </c>
      <c r="AV393" s="77" t="str">
        <f t="shared" si="96"/>
        <v>13017</v>
      </c>
      <c r="AX393" s="7" t="s">
        <v>186</v>
      </c>
      <c r="AY393">
        <v>7</v>
      </c>
      <c r="BB393" t="s">
        <v>5425</v>
      </c>
      <c r="BG393" s="1">
        <v>9</v>
      </c>
      <c r="BH393">
        <v>0</v>
      </c>
      <c r="BI393">
        <v>0</v>
      </c>
      <c r="BJ393">
        <v>0</v>
      </c>
      <c r="BK393">
        <v>0</v>
      </c>
    </row>
    <row r="394" spans="1:63" hidden="1" outlineLevel="1">
      <c r="A394" t="s">
        <v>4310</v>
      </c>
      <c r="B394" t="s">
        <v>4798</v>
      </c>
      <c r="C394" s="1">
        <f t="shared" si="90"/>
        <v>5599</v>
      </c>
      <c r="D394" s="7">
        <f>IF(N394&gt;0, RANK(N394,(N394:P394,Q394:AE394)),0)</f>
        <v>2</v>
      </c>
      <c r="E394" s="7">
        <f>IF(O394&gt;0,RANK(O394,(N394:P394,Q394:AE394)),0)</f>
        <v>1</v>
      </c>
      <c r="F394" s="7">
        <f>IF(P394&gt;0,RANK(P394,(N394:P394,Q394:AE394)),0)</f>
        <v>5</v>
      </c>
      <c r="G394" s="1">
        <f t="shared" si="87"/>
        <v>2279</v>
      </c>
      <c r="H394" s="2">
        <f t="shared" si="88"/>
        <v>0.4070369708876585</v>
      </c>
      <c r="I394" s="2"/>
      <c r="J394" s="2">
        <f t="shared" si="91"/>
        <v>0.2925522414716914</v>
      </c>
      <c r="K394" s="2">
        <f t="shared" si="91"/>
        <v>0.6995892123593499</v>
      </c>
      <c r="L394" s="2">
        <f t="shared" si="91"/>
        <v>5.3580996606536881E-4</v>
      </c>
      <c r="M394" s="2">
        <f t="shared" si="92"/>
        <v>7.3227362028932775E-3</v>
      </c>
      <c r="N394" s="1">
        <v>1638</v>
      </c>
      <c r="O394" s="1">
        <v>3917</v>
      </c>
      <c r="P394" s="1">
        <v>3</v>
      </c>
      <c r="Q394" s="1">
        <v>37</v>
      </c>
      <c r="R394" s="1">
        <v>4</v>
      </c>
      <c r="S394" s="1">
        <v>0</v>
      </c>
      <c r="W394" s="69">
        <f>IF(Notes!B$38=1,IF(BG394&gt;0,BG394-P394-SUM(R394:V394)-SUM(X394:AE394),SUM(BH394:BN394)),SUM(BH394:BN394))</f>
        <v>0</v>
      </c>
      <c r="AG394" s="7">
        <f>IF(Q394&gt;0,RANK(Q394,(N394:P394,Q394:AE394)),0)</f>
        <v>3</v>
      </c>
      <c r="AH394" s="7">
        <f>IF(R394&gt;0,RANK(R394,(N394:P394,Q394:AE394)),0)</f>
        <v>4</v>
      </c>
      <c r="AI394" s="7">
        <f>IF(T394&gt;0,RANK(T394,(N394:P394,Q394:AE394)),0)</f>
        <v>0</v>
      </c>
      <c r="AJ394" s="7">
        <f>IF(S394&gt;0,RANK(S394,(N394:P394,Q394:AE394)),0)</f>
        <v>0</v>
      </c>
      <c r="AK394" s="2">
        <f t="shared" si="93"/>
        <v>6.608322914806215E-3</v>
      </c>
      <c r="AL394" s="2">
        <f t="shared" si="93"/>
        <v>7.1441328808715841E-4</v>
      </c>
      <c r="AM394" s="2">
        <f t="shared" si="94"/>
        <v>0</v>
      </c>
      <c r="AN394" s="2">
        <f t="shared" si="95"/>
        <v>0</v>
      </c>
      <c r="AP394" t="s">
        <v>4310</v>
      </c>
      <c r="AQ394" t="s">
        <v>4798</v>
      </c>
      <c r="AR394">
        <v>1</v>
      </c>
      <c r="AT394" s="85" t="s">
        <v>4565</v>
      </c>
      <c r="AU394" s="84" t="s">
        <v>4672</v>
      </c>
      <c r="AV394" s="77" t="str">
        <f t="shared" si="96"/>
        <v>13019</v>
      </c>
      <c r="AX394" s="7" t="s">
        <v>186</v>
      </c>
      <c r="AY394">
        <v>11</v>
      </c>
      <c r="BB394" t="s">
        <v>5425</v>
      </c>
      <c r="BG394" s="1">
        <v>14</v>
      </c>
      <c r="BH394">
        <v>0</v>
      </c>
      <c r="BI394">
        <v>0</v>
      </c>
      <c r="BJ394">
        <v>0</v>
      </c>
      <c r="BK394">
        <v>0</v>
      </c>
    </row>
    <row r="395" spans="1:63" hidden="1" outlineLevel="1">
      <c r="A395" t="s">
        <v>1724</v>
      </c>
      <c r="B395" t="s">
        <v>4798</v>
      </c>
      <c r="C395" s="1">
        <f t="shared" si="90"/>
        <v>57754</v>
      </c>
      <c r="D395" s="7">
        <f>IF(N395&gt;0, RANK(N395,(N395:P395,Q395:AE395)),0)</f>
        <v>1</v>
      </c>
      <c r="E395" s="7">
        <f>IF(O395&gt;0,RANK(O395,(N395:P395,Q395:AE395)),0)</f>
        <v>2</v>
      </c>
      <c r="F395" s="7">
        <f>IF(P395&gt;0,RANK(P395,(N395:P395,Q395:AE395)),0)</f>
        <v>4</v>
      </c>
      <c r="G395" s="1">
        <f t="shared" si="87"/>
        <v>1215</v>
      </c>
      <c r="H395" s="2">
        <f t="shared" si="88"/>
        <v>2.1037503895834055E-2</v>
      </c>
      <c r="I395" s="2"/>
      <c r="J395" s="2">
        <f t="shared" si="91"/>
        <v>0.50770509401946184</v>
      </c>
      <c r="K395" s="2">
        <f t="shared" si="91"/>
        <v>0.48666759012362781</v>
      </c>
      <c r="L395" s="2">
        <f t="shared" si="91"/>
        <v>6.7527790282924122E-4</v>
      </c>
      <c r="M395" s="2">
        <f t="shared" si="92"/>
        <v>4.9520379540811009E-3</v>
      </c>
      <c r="N395" s="1">
        <v>29322</v>
      </c>
      <c r="O395" s="1">
        <v>28107</v>
      </c>
      <c r="P395" s="1">
        <v>39</v>
      </c>
      <c r="Q395" s="1">
        <v>258</v>
      </c>
      <c r="R395" s="1">
        <v>24</v>
      </c>
      <c r="S395" s="1">
        <v>4</v>
      </c>
      <c r="W395" s="69">
        <f>IF(Notes!B$38=1,IF(BG395&gt;0,BG395-P395-SUM(R395:V395)-SUM(X395:AE395),SUM(BH395:BN395)),SUM(BH395:BN395))</f>
        <v>0</v>
      </c>
      <c r="AG395" s="7">
        <f>IF(Q395&gt;0,RANK(Q395,(N395:P395,Q395:AE395)),0)</f>
        <v>3</v>
      </c>
      <c r="AH395" s="7">
        <f>IF(R395&gt;0,RANK(R395,(N395:P395,Q395:AE395)),0)</f>
        <v>5</v>
      </c>
      <c r="AI395" s="7">
        <f>IF(T395&gt;0,RANK(T395,(N395:P395,Q395:AE395)),0)</f>
        <v>0</v>
      </c>
      <c r="AJ395" s="7">
        <f>IF(S395&gt;0,RANK(S395,(N395:P395,Q395:AE395)),0)</f>
        <v>6</v>
      </c>
      <c r="AK395" s="2">
        <f t="shared" si="93"/>
        <v>4.4672230494857499E-3</v>
      </c>
      <c r="AL395" s="2">
        <f t="shared" si="93"/>
        <v>4.1555563251030234E-4</v>
      </c>
      <c r="AM395" s="2">
        <f t="shared" si="94"/>
        <v>0</v>
      </c>
      <c r="AN395" s="2">
        <f t="shared" si="95"/>
        <v>6.9259272085050381E-5</v>
      </c>
      <c r="AP395" t="s">
        <v>1724</v>
      </c>
      <c r="AQ395" t="s">
        <v>4798</v>
      </c>
      <c r="AR395">
        <v>0</v>
      </c>
      <c r="AT395" s="85" t="s">
        <v>4565</v>
      </c>
      <c r="AU395" s="84" t="s">
        <v>4350</v>
      </c>
      <c r="AV395" s="77" t="str">
        <f t="shared" si="96"/>
        <v>13021</v>
      </c>
      <c r="AX395" s="7" t="s">
        <v>186</v>
      </c>
      <c r="AY395">
        <v>52</v>
      </c>
      <c r="BB395" t="s">
        <v>5425</v>
      </c>
      <c r="BG395" s="1">
        <v>101</v>
      </c>
      <c r="BH395">
        <v>0</v>
      </c>
      <c r="BI395">
        <v>0</v>
      </c>
      <c r="BJ395">
        <v>0</v>
      </c>
      <c r="BK395">
        <v>0</v>
      </c>
    </row>
    <row r="396" spans="1:63" hidden="1" outlineLevel="1">
      <c r="A396" t="s">
        <v>1410</v>
      </c>
      <c r="B396" t="s">
        <v>4798</v>
      </c>
      <c r="C396" s="1">
        <f t="shared" si="90"/>
        <v>4468</v>
      </c>
      <c r="D396" s="7">
        <f>IF(N396&gt;0, RANK(N396,(N396:P396,Q396:AE396)),0)</f>
        <v>2</v>
      </c>
      <c r="E396" s="7">
        <f>IF(O396&gt;0,RANK(O396,(N396:P396,Q396:AE396)),0)</f>
        <v>1</v>
      </c>
      <c r="F396" s="7">
        <f>IF(P396&gt;0,RANK(P396,(N396:P396,Q396:AE396)),0)</f>
        <v>4</v>
      </c>
      <c r="G396" s="1">
        <f t="shared" si="87"/>
        <v>1886</v>
      </c>
      <c r="H396" s="2">
        <f t="shared" si="88"/>
        <v>0.42211280214861235</v>
      </c>
      <c r="I396" s="2"/>
      <c r="J396" s="2">
        <f t="shared" si="91"/>
        <v>0.2867054610564011</v>
      </c>
      <c r="K396" s="2">
        <f t="shared" si="91"/>
        <v>0.7088182632050134</v>
      </c>
      <c r="L396" s="2">
        <f t="shared" si="91"/>
        <v>2.2381378692927484E-4</v>
      </c>
      <c r="M396" s="2">
        <f t="shared" si="92"/>
        <v>4.2524619516562806E-3</v>
      </c>
      <c r="N396" s="1">
        <v>1281</v>
      </c>
      <c r="O396" s="1">
        <v>3167</v>
      </c>
      <c r="P396" s="1">
        <v>1</v>
      </c>
      <c r="Q396" s="1">
        <v>19</v>
      </c>
      <c r="R396" s="1">
        <v>0</v>
      </c>
      <c r="S396" s="1">
        <v>0</v>
      </c>
      <c r="W396" s="69">
        <f>IF(Notes!B$38=1,IF(BG396&gt;0,BG396-P396-SUM(R396:V396)-SUM(X396:AE396),SUM(BH396:BN396)),SUM(BH396:BN396))</f>
        <v>0</v>
      </c>
      <c r="AG396" s="7">
        <f>IF(Q396&gt;0,RANK(Q396,(N396:P396,Q396:AE396)),0)</f>
        <v>3</v>
      </c>
      <c r="AH396" s="7">
        <f>IF(R396&gt;0,RANK(R396,(N396:P396,Q396:AE396)),0)</f>
        <v>0</v>
      </c>
      <c r="AI396" s="7">
        <f>IF(T396&gt;0,RANK(T396,(N396:P396,Q396:AE396)),0)</f>
        <v>0</v>
      </c>
      <c r="AJ396" s="7">
        <f>IF(S396&gt;0,RANK(S396,(N396:P396,Q396:AE396)),0)</f>
        <v>0</v>
      </c>
      <c r="AK396" s="2">
        <f t="shared" si="93"/>
        <v>4.2524619516562216E-3</v>
      </c>
      <c r="AL396" s="2">
        <f t="shared" si="93"/>
        <v>0</v>
      </c>
      <c r="AM396" s="2">
        <f t="shared" si="94"/>
        <v>0</v>
      </c>
      <c r="AN396" s="2">
        <f t="shared" si="95"/>
        <v>0</v>
      </c>
      <c r="AP396" t="s">
        <v>1410</v>
      </c>
      <c r="AQ396" t="s">
        <v>4798</v>
      </c>
      <c r="AR396">
        <v>3</v>
      </c>
      <c r="AT396" s="85" t="s">
        <v>4565</v>
      </c>
      <c r="AU396" s="84" t="s">
        <v>4351</v>
      </c>
      <c r="AV396" s="77" t="str">
        <f t="shared" si="96"/>
        <v>13023</v>
      </c>
      <c r="AX396" s="7" t="s">
        <v>186</v>
      </c>
      <c r="AY396">
        <v>3</v>
      </c>
      <c r="BB396" t="s">
        <v>5425</v>
      </c>
      <c r="BG396" s="1">
        <v>4</v>
      </c>
      <c r="BH396">
        <v>0</v>
      </c>
      <c r="BI396">
        <v>0</v>
      </c>
      <c r="BJ396">
        <v>0</v>
      </c>
      <c r="BK396">
        <v>0</v>
      </c>
    </row>
    <row r="397" spans="1:63" hidden="1" outlineLevel="1">
      <c r="A397" t="s">
        <v>2417</v>
      </c>
      <c r="B397" t="s">
        <v>4798</v>
      </c>
      <c r="C397" s="1">
        <f t="shared" si="90"/>
        <v>5621</v>
      </c>
      <c r="D397" s="7">
        <f>IF(N397&gt;0, RANK(N397,(N397:P397,Q397:AE397)),0)</f>
        <v>2</v>
      </c>
      <c r="E397" s="7">
        <f>IF(O397&gt;0,RANK(O397,(N397:P397,Q397:AE397)),0)</f>
        <v>1</v>
      </c>
      <c r="F397" s="7">
        <f>IF(P397&gt;0,RANK(P397,(N397:P397,Q397:AE397)),0)</f>
        <v>4</v>
      </c>
      <c r="G397" s="1">
        <f t="shared" si="87"/>
        <v>3075</v>
      </c>
      <c r="H397" s="2">
        <f t="shared" si="88"/>
        <v>0.54705568404198546</v>
      </c>
      <c r="I397" s="2"/>
      <c r="J397" s="2">
        <f t="shared" si="91"/>
        <v>0.22380359366660738</v>
      </c>
      <c r="K397" s="2">
        <f t="shared" si="91"/>
        <v>0.77085927770859275</v>
      </c>
      <c r="L397" s="2">
        <f t="shared" si="91"/>
        <v>5.3371286247998575E-4</v>
      </c>
      <c r="M397" s="2">
        <f t="shared" si="92"/>
        <v>4.8034157623198619E-3</v>
      </c>
      <c r="N397" s="1">
        <v>1258</v>
      </c>
      <c r="O397" s="1">
        <v>4333</v>
      </c>
      <c r="P397" s="1">
        <v>3</v>
      </c>
      <c r="Q397" s="1">
        <v>27</v>
      </c>
      <c r="R397" s="1">
        <v>0</v>
      </c>
      <c r="S397" s="1">
        <v>0</v>
      </c>
      <c r="W397" s="69">
        <f>IF(Notes!B$38=1,IF(BG397&gt;0,BG397-P397-SUM(R397:V397)-SUM(X397:AE397),SUM(BH397:BN397)),SUM(BH397:BN397))</f>
        <v>0</v>
      </c>
      <c r="AG397" s="7">
        <f>IF(Q397&gt;0,RANK(Q397,(N397:P397,Q397:AE397)),0)</f>
        <v>3</v>
      </c>
      <c r="AH397" s="7">
        <f>IF(R397&gt;0,RANK(R397,(N397:P397,Q397:AE397)),0)</f>
        <v>0</v>
      </c>
      <c r="AI397" s="7">
        <f>IF(T397&gt;0,RANK(T397,(N397:P397,Q397:AE397)),0)</f>
        <v>0</v>
      </c>
      <c r="AJ397" s="7">
        <f>IF(S397&gt;0,RANK(S397,(N397:P397,Q397:AE397)),0)</f>
        <v>0</v>
      </c>
      <c r="AK397" s="2">
        <f t="shared" si="93"/>
        <v>4.8034157623198723E-3</v>
      </c>
      <c r="AL397" s="2">
        <f t="shared" si="93"/>
        <v>0</v>
      </c>
      <c r="AM397" s="2">
        <f t="shared" si="94"/>
        <v>0</v>
      </c>
      <c r="AN397" s="2">
        <f t="shared" si="95"/>
        <v>0</v>
      </c>
      <c r="AP397" t="s">
        <v>2417</v>
      </c>
      <c r="AQ397" t="s">
        <v>4798</v>
      </c>
      <c r="AR397">
        <v>1</v>
      </c>
      <c r="AT397" s="85" t="s">
        <v>4565</v>
      </c>
      <c r="AU397" s="84" t="s">
        <v>3949</v>
      </c>
      <c r="AV397" s="77" t="str">
        <f t="shared" si="96"/>
        <v>13025</v>
      </c>
      <c r="AX397" s="7" t="s">
        <v>186</v>
      </c>
      <c r="AY397">
        <v>11</v>
      </c>
      <c r="BB397" t="s">
        <v>5425</v>
      </c>
      <c r="BG397" s="1">
        <v>8</v>
      </c>
      <c r="BH397">
        <v>0</v>
      </c>
      <c r="BI397">
        <v>0</v>
      </c>
      <c r="BJ397">
        <v>0</v>
      </c>
      <c r="BK397">
        <v>0</v>
      </c>
    </row>
    <row r="398" spans="1:63" hidden="1" outlineLevel="1">
      <c r="A398" t="s">
        <v>2418</v>
      </c>
      <c r="B398" t="s">
        <v>4798</v>
      </c>
      <c r="C398" s="1">
        <f t="shared" si="90"/>
        <v>5116</v>
      </c>
      <c r="D398" s="7">
        <f>IF(N398&gt;0, RANK(N398,(N398:P398,Q398:AE398)),0)</f>
        <v>2</v>
      </c>
      <c r="E398" s="7">
        <f>IF(O398&gt;0,RANK(O398,(N398:P398,Q398:AE398)),0)</f>
        <v>1</v>
      </c>
      <c r="F398" s="7">
        <f>IF(P398&gt;0,RANK(P398,(N398:P398,Q398:AE398)),0)</f>
        <v>4</v>
      </c>
      <c r="G398" s="1">
        <f t="shared" si="87"/>
        <v>719</v>
      </c>
      <c r="H398" s="2">
        <f t="shared" si="88"/>
        <v>0.14053948397185301</v>
      </c>
      <c r="I398" s="2"/>
      <c r="J398" s="2">
        <f t="shared" si="91"/>
        <v>0.42865519937451135</v>
      </c>
      <c r="K398" s="2">
        <f t="shared" si="91"/>
        <v>0.56919468334636436</v>
      </c>
      <c r="L398" s="2">
        <f t="shared" si="91"/>
        <v>3.9093041438623924E-4</v>
      </c>
      <c r="M398" s="2">
        <f t="shared" si="92"/>
        <v>1.7591868647380471E-3</v>
      </c>
      <c r="N398" s="1">
        <v>2193</v>
      </c>
      <c r="O398" s="1">
        <v>2912</v>
      </c>
      <c r="P398" s="1">
        <v>2</v>
      </c>
      <c r="Q398" s="1">
        <v>8</v>
      </c>
      <c r="R398" s="1">
        <v>1</v>
      </c>
      <c r="S398" s="1">
        <v>0</v>
      </c>
      <c r="W398" s="69">
        <f>IF(Notes!B$38=1,IF(BG398&gt;0,BG398-P398-SUM(R398:V398)-SUM(X398:AE398),SUM(BH398:BN398)),SUM(BH398:BN398))</f>
        <v>0</v>
      </c>
      <c r="AG398" s="7">
        <f>IF(Q398&gt;0,RANK(Q398,(N398:P398,Q398:AE398)),0)</f>
        <v>3</v>
      </c>
      <c r="AH398" s="7">
        <f>IF(R398&gt;0,RANK(R398,(N398:P398,Q398:AE398)),0)</f>
        <v>5</v>
      </c>
      <c r="AI398" s="7">
        <f>IF(T398&gt;0,RANK(T398,(N398:P398,Q398:AE398)),0)</f>
        <v>0</v>
      </c>
      <c r="AJ398" s="7">
        <f>IF(S398&gt;0,RANK(S398,(N398:P398,Q398:AE398)),0)</f>
        <v>0</v>
      </c>
      <c r="AK398" s="2">
        <f t="shared" si="93"/>
        <v>1.563721657544957E-3</v>
      </c>
      <c r="AL398" s="2">
        <f t="shared" si="93"/>
        <v>1.9546520719311962E-4</v>
      </c>
      <c r="AM398" s="2">
        <f t="shared" si="94"/>
        <v>0</v>
      </c>
      <c r="AN398" s="2">
        <f t="shared" si="95"/>
        <v>0</v>
      </c>
      <c r="AP398" t="s">
        <v>2418</v>
      </c>
      <c r="AQ398" t="s">
        <v>4798</v>
      </c>
      <c r="AR398">
        <v>2</v>
      </c>
      <c r="AT398" s="85" t="s">
        <v>4565</v>
      </c>
      <c r="AU398" s="84" t="s">
        <v>3950</v>
      </c>
      <c r="AV398" s="77" t="str">
        <f t="shared" si="96"/>
        <v>13027</v>
      </c>
      <c r="AX398" s="7" t="s">
        <v>186</v>
      </c>
      <c r="AY398">
        <v>11</v>
      </c>
      <c r="BB398" t="s">
        <v>5425</v>
      </c>
      <c r="BG398" s="1">
        <v>4</v>
      </c>
      <c r="BH398">
        <v>0</v>
      </c>
      <c r="BI398">
        <v>0</v>
      </c>
      <c r="BJ398">
        <v>0</v>
      </c>
      <c r="BK398">
        <v>0</v>
      </c>
    </row>
    <row r="399" spans="1:63" hidden="1" outlineLevel="1">
      <c r="A399" t="s">
        <v>2419</v>
      </c>
      <c r="B399" t="s">
        <v>4798</v>
      </c>
      <c r="C399" s="1">
        <f t="shared" si="90"/>
        <v>9983</v>
      </c>
      <c r="D399" s="7">
        <f>IF(N399&gt;0, RANK(N399,(N399:P399,Q399:AE399)),0)</f>
        <v>2</v>
      </c>
      <c r="E399" s="7">
        <f>IF(O399&gt;0,RANK(O399,(N399:P399,Q399:AE399)),0)</f>
        <v>1</v>
      </c>
      <c r="F399" s="7">
        <f>IF(P399&gt;0,RANK(P399,(N399:P399,Q399:AE399)),0)</f>
        <v>0</v>
      </c>
      <c r="G399" s="1">
        <f t="shared" si="87"/>
        <v>4773</v>
      </c>
      <c r="H399" s="2">
        <f t="shared" si="88"/>
        <v>0.47811279174596816</v>
      </c>
      <c r="I399" s="2"/>
      <c r="J399" s="2">
        <f t="shared" si="91"/>
        <v>0.25944104978463389</v>
      </c>
      <c r="K399" s="2">
        <f t="shared" si="91"/>
        <v>0.73755384153060199</v>
      </c>
      <c r="L399" s="2">
        <f t="shared" si="91"/>
        <v>0</v>
      </c>
      <c r="M399" s="2">
        <f t="shared" si="92"/>
        <v>3.0051086847641129E-3</v>
      </c>
      <c r="N399" s="1">
        <v>2590</v>
      </c>
      <c r="O399" s="1">
        <v>7363</v>
      </c>
      <c r="P399" s="1">
        <v>0</v>
      </c>
      <c r="Q399" s="1">
        <v>30</v>
      </c>
      <c r="R399" s="1">
        <v>0</v>
      </c>
      <c r="S399" s="1">
        <v>0</v>
      </c>
      <c r="W399" s="69">
        <f>IF(Notes!B$38=1,IF(BG399&gt;0,BG399-P399-SUM(R399:V399)-SUM(X399:AE399),SUM(BH399:BN399)),SUM(BH399:BN399))</f>
        <v>0</v>
      </c>
      <c r="AG399" s="7">
        <f>IF(Q399&gt;0,RANK(Q399,(N399:P399,Q399:AE399)),0)</f>
        <v>3</v>
      </c>
      <c r="AH399" s="7">
        <f>IF(R399&gt;0,RANK(R399,(N399:P399,Q399:AE399)),0)</f>
        <v>0</v>
      </c>
      <c r="AI399" s="7">
        <f>IF(T399&gt;0,RANK(T399,(N399:P399,Q399:AE399)),0)</f>
        <v>0</v>
      </c>
      <c r="AJ399" s="7">
        <f>IF(S399&gt;0,RANK(S399,(N399:P399,Q399:AE399)),0)</f>
        <v>0</v>
      </c>
      <c r="AK399" s="2">
        <f t="shared" si="93"/>
        <v>3.005108684764099E-3</v>
      </c>
      <c r="AL399" s="2">
        <f t="shared" si="93"/>
        <v>0</v>
      </c>
      <c r="AM399" s="2">
        <f t="shared" si="94"/>
        <v>0</v>
      </c>
      <c r="AN399" s="2">
        <f t="shared" si="95"/>
        <v>0</v>
      </c>
      <c r="AP399" t="s">
        <v>2419</v>
      </c>
      <c r="AQ399" t="s">
        <v>4798</v>
      </c>
      <c r="AR399">
        <v>0</v>
      </c>
      <c r="AT399" s="85" t="s">
        <v>4565</v>
      </c>
      <c r="AU399" s="84" t="s">
        <v>3951</v>
      </c>
      <c r="AV399" s="77" t="str">
        <f t="shared" si="96"/>
        <v>13029</v>
      </c>
      <c r="AX399" s="7" t="s">
        <v>186</v>
      </c>
      <c r="AY399">
        <v>11</v>
      </c>
      <c r="BB399" t="s">
        <v>5425</v>
      </c>
      <c r="BG399" s="1">
        <v>11</v>
      </c>
      <c r="BH399">
        <v>0</v>
      </c>
      <c r="BI399">
        <v>0</v>
      </c>
      <c r="BJ399">
        <v>0</v>
      </c>
      <c r="BK399">
        <v>0</v>
      </c>
    </row>
    <row r="400" spans="1:63" hidden="1" outlineLevel="1">
      <c r="A400" t="s">
        <v>2437</v>
      </c>
      <c r="B400" t="s">
        <v>4798</v>
      </c>
      <c r="C400" s="1">
        <f t="shared" si="90"/>
        <v>19195</v>
      </c>
      <c r="D400" s="7">
        <f>IF(N400&gt;0, RANK(N400,(N400:P400,Q400:AE400)),0)</f>
        <v>2</v>
      </c>
      <c r="E400" s="7">
        <f>IF(O400&gt;0,RANK(O400,(N400:P400,Q400:AE400)),0)</f>
        <v>1</v>
      </c>
      <c r="F400" s="7">
        <f>IF(P400&gt;0,RANK(P400,(N400:P400,Q400:AE400)),0)</f>
        <v>4</v>
      </c>
      <c r="G400" s="1">
        <f t="shared" si="87"/>
        <v>5412</v>
      </c>
      <c r="H400" s="2">
        <f t="shared" si="88"/>
        <v>0.28194842406876791</v>
      </c>
      <c r="I400" s="2"/>
      <c r="J400" s="2">
        <f t="shared" si="91"/>
        <v>0.35634279760354259</v>
      </c>
      <c r="K400" s="2">
        <f t="shared" si="91"/>
        <v>0.63829122167231045</v>
      </c>
      <c r="L400" s="2">
        <f t="shared" si="91"/>
        <v>8.8564730398541284E-4</v>
      </c>
      <c r="M400" s="2">
        <f t="shared" si="92"/>
        <v>4.480333420161544E-3</v>
      </c>
      <c r="N400" s="1">
        <v>6840</v>
      </c>
      <c r="O400" s="1">
        <v>12252</v>
      </c>
      <c r="P400" s="1">
        <v>17</v>
      </c>
      <c r="Q400" s="1">
        <v>79</v>
      </c>
      <c r="R400" s="1">
        <v>3</v>
      </c>
      <c r="S400" s="1">
        <v>4</v>
      </c>
      <c r="W400" s="69">
        <f>IF(Notes!B$38=1,IF(BG400&gt;0,BG400-P400-SUM(R400:V400)-SUM(X400:AE400),SUM(BH400:BN400)),SUM(BH400:BN400))</f>
        <v>0</v>
      </c>
      <c r="AG400" s="7">
        <f>IF(Q400&gt;0,RANK(Q400,(N400:P400,Q400:AE400)),0)</f>
        <v>3</v>
      </c>
      <c r="AH400" s="7">
        <f>IF(R400&gt;0,RANK(R400,(N400:P400,Q400:AE400)),0)</f>
        <v>6</v>
      </c>
      <c r="AI400" s="7">
        <f>IF(T400&gt;0,RANK(T400,(N400:P400,Q400:AE400)),0)</f>
        <v>0</v>
      </c>
      <c r="AJ400" s="7">
        <f>IF(S400&gt;0,RANK(S400,(N400:P400,Q400:AE400)),0)</f>
        <v>5</v>
      </c>
      <c r="AK400" s="2">
        <f t="shared" si="93"/>
        <v>4.115655118520448E-3</v>
      </c>
      <c r="AL400" s="2">
        <f t="shared" si="93"/>
        <v>1.5629070070330816E-4</v>
      </c>
      <c r="AM400" s="2">
        <f t="shared" si="94"/>
        <v>0</v>
      </c>
      <c r="AN400" s="2">
        <f t="shared" si="95"/>
        <v>2.0838760093774421E-4</v>
      </c>
      <c r="AP400" t="s">
        <v>2437</v>
      </c>
      <c r="AQ400" t="s">
        <v>4798</v>
      </c>
      <c r="AR400">
        <v>12</v>
      </c>
      <c r="AT400" s="85" t="s">
        <v>4565</v>
      </c>
      <c r="AU400" s="84" t="s">
        <v>3971</v>
      </c>
      <c r="AV400" s="77" t="str">
        <f t="shared" si="96"/>
        <v>13031</v>
      </c>
      <c r="AX400" s="7" t="s">
        <v>186</v>
      </c>
      <c r="AY400">
        <v>16</v>
      </c>
      <c r="BB400" t="s">
        <v>5425</v>
      </c>
      <c r="BG400" s="1">
        <v>41</v>
      </c>
      <c r="BH400">
        <v>0</v>
      </c>
      <c r="BI400">
        <v>0</v>
      </c>
      <c r="BJ400">
        <v>0</v>
      </c>
      <c r="BK400">
        <v>0</v>
      </c>
    </row>
    <row r="401" spans="1:63" hidden="1" outlineLevel="1">
      <c r="A401" t="s">
        <v>997</v>
      </c>
      <c r="B401" t="s">
        <v>4798</v>
      </c>
      <c r="C401" s="1">
        <f t="shared" si="90"/>
        <v>8482</v>
      </c>
      <c r="D401" s="7">
        <f>IF(N401&gt;0, RANK(N401,(N401:P401,Q401:AE401)),0)</f>
        <v>2</v>
      </c>
      <c r="E401" s="7">
        <f>IF(O401&gt;0,RANK(O401,(N401:P401,Q401:AE401)),0)</f>
        <v>1</v>
      </c>
      <c r="F401" s="7">
        <f>IF(P401&gt;0,RANK(P401,(N401:P401,Q401:AE401)),0)</f>
        <v>4</v>
      </c>
      <c r="G401" s="1">
        <f t="shared" si="87"/>
        <v>19</v>
      </c>
      <c r="H401" s="2">
        <f t="shared" si="88"/>
        <v>2.2400377269511909E-3</v>
      </c>
      <c r="I401" s="2"/>
      <c r="J401" s="2">
        <f t="shared" si="91"/>
        <v>0.49669889177080878</v>
      </c>
      <c r="K401" s="2">
        <f t="shared" si="91"/>
        <v>0.49893892949775998</v>
      </c>
      <c r="L401" s="2">
        <f t="shared" si="91"/>
        <v>2.3579344494223061E-4</v>
      </c>
      <c r="M401" s="2">
        <f t="shared" si="92"/>
        <v>4.1263852864889573E-3</v>
      </c>
      <c r="N401" s="1">
        <v>4213</v>
      </c>
      <c r="O401" s="1">
        <v>4232</v>
      </c>
      <c r="P401" s="1">
        <v>2</v>
      </c>
      <c r="Q401" s="1">
        <v>34</v>
      </c>
      <c r="R401" s="1">
        <v>1</v>
      </c>
      <c r="S401" s="1">
        <v>0</v>
      </c>
      <c r="W401" s="69">
        <f>IF(Notes!B$38=1,IF(BG401&gt;0,BG401-P401-SUM(R401:V401)-SUM(X401:AE401),SUM(BH401:BN401)),SUM(BH401:BN401))</f>
        <v>0</v>
      </c>
      <c r="AG401" s="7">
        <f>IF(Q401&gt;0,RANK(Q401,(N401:P401,Q401:AE401)),0)</f>
        <v>3</v>
      </c>
      <c r="AH401" s="7">
        <f>IF(R401&gt;0,RANK(R401,(N401:P401,Q401:AE401)),0)</f>
        <v>5</v>
      </c>
      <c r="AI401" s="7">
        <f>IF(T401&gt;0,RANK(T401,(N401:P401,Q401:AE401)),0)</f>
        <v>0</v>
      </c>
      <c r="AJ401" s="7">
        <f>IF(S401&gt;0,RANK(S401,(N401:P401,Q401:AE401)),0)</f>
        <v>0</v>
      </c>
      <c r="AK401" s="2">
        <f t="shared" si="93"/>
        <v>4.0084885640179202E-3</v>
      </c>
      <c r="AL401" s="2">
        <f t="shared" si="93"/>
        <v>1.1789672247111531E-4</v>
      </c>
      <c r="AM401" s="2">
        <f t="shared" si="94"/>
        <v>0</v>
      </c>
      <c r="AN401" s="2">
        <f t="shared" si="95"/>
        <v>0</v>
      </c>
      <c r="AP401" t="s">
        <v>997</v>
      </c>
      <c r="AQ401" t="s">
        <v>4798</v>
      </c>
      <c r="AR401">
        <v>12</v>
      </c>
      <c r="AT401" s="85" t="s">
        <v>4565</v>
      </c>
      <c r="AU401" s="84" t="s">
        <v>3972</v>
      </c>
      <c r="AV401" s="77" t="str">
        <f t="shared" si="96"/>
        <v>13033</v>
      </c>
      <c r="AX401" s="7" t="s">
        <v>186</v>
      </c>
      <c r="AY401">
        <v>17</v>
      </c>
      <c r="BB401" t="s">
        <v>5425</v>
      </c>
      <c r="BG401" s="1">
        <v>8</v>
      </c>
      <c r="BH401">
        <v>0</v>
      </c>
      <c r="BI401">
        <v>0</v>
      </c>
      <c r="BJ401">
        <v>0</v>
      </c>
      <c r="BK401">
        <v>0</v>
      </c>
    </row>
    <row r="402" spans="1:63" hidden="1" outlineLevel="1">
      <c r="A402" t="s">
        <v>1755</v>
      </c>
      <c r="B402" t="s">
        <v>4798</v>
      </c>
      <c r="C402" s="1">
        <f t="shared" si="90"/>
        <v>7735</v>
      </c>
      <c r="D402" s="7">
        <f>IF(N402&gt;0, RANK(N402,(N402:P402,Q402:AE402)),0)</f>
        <v>2</v>
      </c>
      <c r="E402" s="7">
        <f>IF(O402&gt;0,RANK(O402,(N402:P402,Q402:AE402)),0)</f>
        <v>1</v>
      </c>
      <c r="F402" s="7">
        <f>IF(P402&gt;0,RANK(P402,(N402:P402,Q402:AE402)),0)</f>
        <v>0</v>
      </c>
      <c r="G402" s="1">
        <f t="shared" si="87"/>
        <v>2547</v>
      </c>
      <c r="H402" s="2">
        <f t="shared" si="88"/>
        <v>0.32928248222365869</v>
      </c>
      <c r="I402" s="2"/>
      <c r="J402" s="2">
        <f t="shared" si="91"/>
        <v>0.33251454427925015</v>
      </c>
      <c r="K402" s="2">
        <f t="shared" si="91"/>
        <v>0.66179702650290884</v>
      </c>
      <c r="L402" s="2">
        <f t="shared" si="91"/>
        <v>0</v>
      </c>
      <c r="M402" s="2">
        <f t="shared" si="92"/>
        <v>5.6884292178410734E-3</v>
      </c>
      <c r="N402" s="1">
        <v>2572</v>
      </c>
      <c r="O402" s="1">
        <v>5119</v>
      </c>
      <c r="P402" s="1">
        <v>0</v>
      </c>
      <c r="Q402" s="1">
        <v>43</v>
      </c>
      <c r="R402" s="1">
        <v>0</v>
      </c>
      <c r="S402" s="1">
        <v>0</v>
      </c>
      <c r="W402" s="69">
        <f>IF(Notes!B$38=1,IF(BG402&gt;0,BG402-P402-SUM(R402:V402)-SUM(X402:AE402),SUM(BH402:BN402)),SUM(BH402:BN402))</f>
        <v>1</v>
      </c>
      <c r="AG402" s="7">
        <f>IF(Q402&gt;0,RANK(Q402,(N402:P402,Q402:AE402)),0)</f>
        <v>3</v>
      </c>
      <c r="AH402" s="7">
        <f>IF(R402&gt;0,RANK(R402,(N402:P402,Q402:AE402)),0)</f>
        <v>0</v>
      </c>
      <c r="AI402" s="7">
        <f>IF(T402&gt;0,RANK(T402,(N402:P402,Q402:AE402)),0)</f>
        <v>0</v>
      </c>
      <c r="AJ402" s="7">
        <f>IF(S402&gt;0,RANK(S402,(N402:P402,Q402:AE402)),0)</f>
        <v>0</v>
      </c>
      <c r="AK402" s="2">
        <f t="shared" si="93"/>
        <v>5.5591467356173241E-3</v>
      </c>
      <c r="AL402" s="2">
        <f t="shared" si="93"/>
        <v>0</v>
      </c>
      <c r="AM402" s="2">
        <f t="shared" si="94"/>
        <v>0</v>
      </c>
      <c r="AN402" s="2">
        <f t="shared" si="95"/>
        <v>0</v>
      </c>
      <c r="AP402" t="s">
        <v>1755</v>
      </c>
      <c r="AQ402" t="s">
        <v>4798</v>
      </c>
      <c r="AR402">
        <v>0</v>
      </c>
      <c r="AT402" s="85" t="s">
        <v>4565</v>
      </c>
      <c r="AU402" s="84" t="s">
        <v>3970</v>
      </c>
      <c r="AV402" s="77" t="str">
        <f t="shared" si="96"/>
        <v>13035</v>
      </c>
      <c r="AX402" s="7" t="s">
        <v>186</v>
      </c>
      <c r="AY402">
        <v>12</v>
      </c>
      <c r="BB402" t="s">
        <v>5425</v>
      </c>
      <c r="BG402" s="1">
        <v>8</v>
      </c>
      <c r="BH402">
        <v>0</v>
      </c>
      <c r="BI402">
        <v>0</v>
      </c>
      <c r="BJ402">
        <v>0</v>
      </c>
      <c r="BK402">
        <v>1</v>
      </c>
    </row>
    <row r="403" spans="1:63" hidden="1" outlineLevel="1">
      <c r="A403" t="s">
        <v>2202</v>
      </c>
      <c r="B403" t="s">
        <v>4798</v>
      </c>
      <c r="C403" s="1">
        <f t="shared" si="90"/>
        <v>2019</v>
      </c>
      <c r="D403" s="7">
        <f>IF(N403&gt;0, RANK(N403,(N403:P403,Q403:AE403)),0)</f>
        <v>1</v>
      </c>
      <c r="E403" s="7">
        <f>IF(O403&gt;0,RANK(O403,(N403:P403,Q403:AE403)),0)</f>
        <v>2</v>
      </c>
      <c r="F403" s="7">
        <f>IF(P403&gt;0,RANK(P403,(N403:P403,Q403:AE403)),0)</f>
        <v>0</v>
      </c>
      <c r="G403" s="1">
        <f t="shared" si="87"/>
        <v>229</v>
      </c>
      <c r="H403" s="2">
        <f t="shared" si="88"/>
        <v>0.11342248637939574</v>
      </c>
      <c r="I403" s="2"/>
      <c r="J403" s="2">
        <f t="shared" si="91"/>
        <v>0.55423476968796437</v>
      </c>
      <c r="K403" s="2">
        <f t="shared" si="91"/>
        <v>0.44081228330856859</v>
      </c>
      <c r="L403" s="2">
        <f t="shared" si="91"/>
        <v>0</v>
      </c>
      <c r="M403" s="2">
        <f t="shared" si="92"/>
        <v>4.9529470034670453E-3</v>
      </c>
      <c r="N403" s="1">
        <v>1119</v>
      </c>
      <c r="O403" s="1">
        <v>890</v>
      </c>
      <c r="P403" s="1">
        <v>0</v>
      </c>
      <c r="Q403" s="1">
        <v>10</v>
      </c>
      <c r="R403" s="1">
        <v>0</v>
      </c>
      <c r="S403" s="1">
        <v>0</v>
      </c>
      <c r="W403" s="69">
        <f>IF(Notes!B$38=1,IF(BG403&gt;0,BG403-P403-SUM(R403:V403)-SUM(X403:AE403),SUM(BH403:BN403)),SUM(BH403:BN403))</f>
        <v>0</v>
      </c>
      <c r="AG403" s="7">
        <f>IF(Q403&gt;0,RANK(Q403,(N403:P403,Q403:AE403)),0)</f>
        <v>3</v>
      </c>
      <c r="AH403" s="7">
        <f>IF(R403&gt;0,RANK(R403,(N403:P403,Q403:AE403)),0)</f>
        <v>0</v>
      </c>
      <c r="AI403" s="7">
        <f>IF(T403&gt;0,RANK(T403,(N403:P403,Q403:AE403)),0)</f>
        <v>0</v>
      </c>
      <c r="AJ403" s="7">
        <f>IF(S403&gt;0,RANK(S403,(N403:P403,Q403:AE403)),0)</f>
        <v>0</v>
      </c>
      <c r="AK403" s="2">
        <f t="shared" si="93"/>
        <v>4.9529470034670627E-3</v>
      </c>
      <c r="AL403" s="2">
        <f t="shared" si="93"/>
        <v>0</v>
      </c>
      <c r="AM403" s="2">
        <f t="shared" si="94"/>
        <v>0</v>
      </c>
      <c r="AN403" s="2">
        <f t="shared" si="95"/>
        <v>0</v>
      </c>
      <c r="AP403" t="s">
        <v>2202</v>
      </c>
      <c r="AQ403" t="s">
        <v>4798</v>
      </c>
      <c r="AR403">
        <v>2</v>
      </c>
      <c r="AT403" s="85" t="s">
        <v>4565</v>
      </c>
      <c r="AU403" s="84" t="s">
        <v>3656</v>
      </c>
      <c r="AV403" s="77" t="str">
        <f t="shared" si="96"/>
        <v>13037</v>
      </c>
      <c r="AX403" s="7" t="s">
        <v>186</v>
      </c>
      <c r="AY403">
        <v>7</v>
      </c>
      <c r="BB403" t="s">
        <v>5425</v>
      </c>
      <c r="BG403" s="1">
        <v>0</v>
      </c>
      <c r="BH403">
        <v>0</v>
      </c>
      <c r="BI403">
        <v>0</v>
      </c>
      <c r="BJ403">
        <v>0</v>
      </c>
      <c r="BK403">
        <v>0</v>
      </c>
    </row>
    <row r="404" spans="1:63" hidden="1" outlineLevel="1">
      <c r="A404" t="s">
        <v>4778</v>
      </c>
      <c r="B404" t="s">
        <v>4798</v>
      </c>
      <c r="C404" s="1">
        <f t="shared" si="90"/>
        <v>14175</v>
      </c>
      <c r="D404" s="7">
        <f>IF(N404&gt;0, RANK(N404,(N404:P404,Q404:AE404)),0)</f>
        <v>2</v>
      </c>
      <c r="E404" s="7">
        <f>IF(O404&gt;0,RANK(O404,(N404:P404,Q404:AE404)),0)</f>
        <v>1</v>
      </c>
      <c r="F404" s="7">
        <f>IF(P404&gt;0,RANK(P404,(N404:P404,Q404:AE404)),0)</f>
        <v>0</v>
      </c>
      <c r="G404" s="1">
        <f t="shared" si="87"/>
        <v>4851</v>
      </c>
      <c r="H404" s="2">
        <f t="shared" si="88"/>
        <v>0.34222222222222221</v>
      </c>
      <c r="I404" s="2"/>
      <c r="J404" s="2">
        <f t="shared" si="91"/>
        <v>0.3271252204585538</v>
      </c>
      <c r="K404" s="2">
        <f t="shared" si="91"/>
        <v>0.66934744268077606</v>
      </c>
      <c r="L404" s="2">
        <f t="shared" si="91"/>
        <v>0</v>
      </c>
      <c r="M404" s="2">
        <f t="shared" si="92"/>
        <v>3.5273368606701938E-3</v>
      </c>
      <c r="N404" s="1">
        <v>4637</v>
      </c>
      <c r="O404" s="1">
        <v>9488</v>
      </c>
      <c r="P404" s="1">
        <v>0</v>
      </c>
      <c r="Q404" s="1">
        <v>50</v>
      </c>
      <c r="R404" s="1">
        <v>0</v>
      </c>
      <c r="S404" s="1">
        <v>0</v>
      </c>
      <c r="W404" s="69">
        <f>IF(Notes!B$38=1,IF(BG404&gt;0,BG404-P404-SUM(R404:V404)-SUM(X404:AE404),SUM(BH404:BN404)),SUM(BH404:BN404))</f>
        <v>0</v>
      </c>
      <c r="AG404" s="7">
        <f>IF(Q404&gt;0,RANK(Q404,(N404:P404,Q404:AE404)),0)</f>
        <v>3</v>
      </c>
      <c r="AH404" s="7">
        <f>IF(R404&gt;0,RANK(R404,(N404:P404,Q404:AE404)),0)</f>
        <v>0</v>
      </c>
      <c r="AI404" s="7">
        <f>IF(T404&gt;0,RANK(T404,(N404:P404,Q404:AE404)),0)</f>
        <v>0</v>
      </c>
      <c r="AJ404" s="7">
        <f>IF(S404&gt;0,RANK(S404,(N404:P404,Q404:AE404)),0)</f>
        <v>0</v>
      </c>
      <c r="AK404" s="2">
        <f t="shared" si="93"/>
        <v>3.5273368606701938E-3</v>
      </c>
      <c r="AL404" s="2">
        <f t="shared" si="93"/>
        <v>0</v>
      </c>
      <c r="AM404" s="2">
        <f t="shared" si="94"/>
        <v>0</v>
      </c>
      <c r="AN404" s="2">
        <f t="shared" si="95"/>
        <v>0</v>
      </c>
      <c r="AP404" t="s">
        <v>4778</v>
      </c>
      <c r="AQ404" t="s">
        <v>4798</v>
      </c>
      <c r="AR404">
        <v>1</v>
      </c>
      <c r="AT404" s="85" t="s">
        <v>4565</v>
      </c>
      <c r="AU404" s="84" t="s">
        <v>5210</v>
      </c>
      <c r="AV404" s="77" t="str">
        <f t="shared" si="96"/>
        <v>13039</v>
      </c>
      <c r="AX404" s="7" t="s">
        <v>186</v>
      </c>
      <c r="AY404">
        <v>16</v>
      </c>
      <c r="BB404" t="s">
        <v>5425</v>
      </c>
      <c r="BG404" s="1">
        <v>18</v>
      </c>
      <c r="BH404">
        <v>0</v>
      </c>
      <c r="BI404">
        <v>0</v>
      </c>
      <c r="BJ404">
        <v>0</v>
      </c>
      <c r="BK404">
        <v>0</v>
      </c>
    </row>
    <row r="405" spans="1:63" hidden="1" outlineLevel="1">
      <c r="A405" t="s">
        <v>4710</v>
      </c>
      <c r="B405" t="s">
        <v>4798</v>
      </c>
      <c r="C405" s="1">
        <f t="shared" si="90"/>
        <v>3151</v>
      </c>
      <c r="D405" s="7">
        <f>IF(N405&gt;0, RANK(N405,(N405:P405,Q405:AE405)),0)</f>
        <v>2</v>
      </c>
      <c r="E405" s="7">
        <f>IF(O405&gt;0,RANK(O405,(N405:P405,Q405:AE405)),0)</f>
        <v>1</v>
      </c>
      <c r="F405" s="7">
        <f>IF(P405&gt;0,RANK(P405,(N405:P405,Q405:AE405)),0)</f>
        <v>0</v>
      </c>
      <c r="G405" s="1">
        <f t="shared" si="87"/>
        <v>952</v>
      </c>
      <c r="H405" s="2">
        <f t="shared" si="88"/>
        <v>0.30212630910821964</v>
      </c>
      <c r="I405" s="2"/>
      <c r="J405" s="2">
        <f t="shared" si="91"/>
        <v>0.34782608695652173</v>
      </c>
      <c r="K405" s="2">
        <f t="shared" si="91"/>
        <v>0.64995239606474131</v>
      </c>
      <c r="L405" s="2">
        <f t="shared" si="91"/>
        <v>0</v>
      </c>
      <c r="M405" s="2">
        <f t="shared" si="92"/>
        <v>2.2215169787369593E-3</v>
      </c>
      <c r="N405" s="1">
        <v>1096</v>
      </c>
      <c r="O405" s="1">
        <v>2048</v>
      </c>
      <c r="P405" s="1">
        <v>0</v>
      </c>
      <c r="Q405" s="1">
        <v>7</v>
      </c>
      <c r="R405" s="1">
        <v>0</v>
      </c>
      <c r="S405" s="1">
        <v>0</v>
      </c>
      <c r="W405" s="69">
        <f>IF(Notes!B$38=1,IF(BG405&gt;0,BG405-P405-SUM(R405:V405)-SUM(X405:AE405),SUM(BH405:BN405)),SUM(BH405:BN405))</f>
        <v>0</v>
      </c>
      <c r="AG405" s="7">
        <f>IF(Q405&gt;0,RANK(Q405,(N405:P405,Q405:AE405)),0)</f>
        <v>3</v>
      </c>
      <c r="AH405" s="7">
        <f>IF(R405&gt;0,RANK(R405,(N405:P405,Q405:AE405)),0)</f>
        <v>0</v>
      </c>
      <c r="AI405" s="7">
        <f>IF(T405&gt;0,RANK(T405,(N405:P405,Q405:AE405)),0)</f>
        <v>0</v>
      </c>
      <c r="AJ405" s="7">
        <f>IF(S405&gt;0,RANK(S405,(N405:P405,Q405:AE405)),0)</f>
        <v>0</v>
      </c>
      <c r="AK405" s="2">
        <f t="shared" si="93"/>
        <v>2.221516978736909E-3</v>
      </c>
      <c r="AL405" s="2">
        <f t="shared" si="93"/>
        <v>0</v>
      </c>
      <c r="AM405" s="2">
        <f t="shared" si="94"/>
        <v>0</v>
      </c>
      <c r="AN405" s="2">
        <f t="shared" si="95"/>
        <v>0</v>
      </c>
      <c r="AP405" t="s">
        <v>4710</v>
      </c>
      <c r="AQ405" t="s">
        <v>4798</v>
      </c>
      <c r="AR405">
        <v>3</v>
      </c>
      <c r="AT405" s="85" t="s">
        <v>4565</v>
      </c>
      <c r="AU405" s="84" t="s">
        <v>5216</v>
      </c>
      <c r="AV405" s="77" t="str">
        <f t="shared" si="96"/>
        <v>13043</v>
      </c>
      <c r="AX405" s="7" t="s">
        <v>186</v>
      </c>
      <c r="AY405">
        <v>4</v>
      </c>
      <c r="BB405" t="s">
        <v>5425</v>
      </c>
      <c r="BG405" s="1">
        <v>4</v>
      </c>
      <c r="BH405">
        <v>0</v>
      </c>
      <c r="BI405">
        <v>0</v>
      </c>
      <c r="BJ405">
        <v>0</v>
      </c>
      <c r="BK405">
        <v>0</v>
      </c>
    </row>
    <row r="406" spans="1:63" hidden="1" outlineLevel="1">
      <c r="A406" t="s">
        <v>4711</v>
      </c>
      <c r="B406" t="s">
        <v>4798</v>
      </c>
      <c r="C406" s="1">
        <f t="shared" si="90"/>
        <v>35317</v>
      </c>
      <c r="D406" s="7">
        <f>IF(N406&gt;0, RANK(N406,(N406:P406,Q406:AE406)),0)</f>
        <v>2</v>
      </c>
      <c r="E406" s="7">
        <f>IF(O406&gt;0,RANK(O406,(N406:P406,Q406:AE406)),0)</f>
        <v>1</v>
      </c>
      <c r="F406" s="7">
        <f>IF(P406&gt;0,RANK(P406,(N406:P406,Q406:AE406)),0)</f>
        <v>4</v>
      </c>
      <c r="G406" s="1">
        <f t="shared" si="87"/>
        <v>14613</v>
      </c>
      <c r="H406" s="2">
        <f t="shared" si="88"/>
        <v>0.41376674122943624</v>
      </c>
      <c r="I406" s="2"/>
      <c r="J406" s="2">
        <f t="shared" si="91"/>
        <v>0.28949231248407281</v>
      </c>
      <c r="K406" s="2">
        <f t="shared" si="91"/>
        <v>0.70325905371350905</v>
      </c>
      <c r="L406" s="2">
        <f t="shared" si="91"/>
        <v>7.0787439476739243E-4</v>
      </c>
      <c r="M406" s="2">
        <f t="shared" si="92"/>
        <v>6.540759407650744E-3</v>
      </c>
      <c r="N406" s="1">
        <v>10224</v>
      </c>
      <c r="O406" s="1">
        <v>24837</v>
      </c>
      <c r="P406" s="1">
        <v>25</v>
      </c>
      <c r="Q406" s="1">
        <v>217</v>
      </c>
      <c r="R406" s="1">
        <v>11</v>
      </c>
      <c r="S406" s="1">
        <v>3</v>
      </c>
      <c r="W406" s="69">
        <f>IF(Notes!B$38=1,IF(BG406&gt;0,BG406-P406-SUM(R406:V406)-SUM(X406:AE406),SUM(BH406:BN406)),SUM(BH406:BN406))</f>
        <v>0</v>
      </c>
      <c r="AG406" s="7">
        <f>IF(Q406&gt;0,RANK(Q406,(N406:P406,Q406:AE406)),0)</f>
        <v>3</v>
      </c>
      <c r="AH406" s="7">
        <f>IF(R406&gt;0,RANK(R406,(N406:P406,Q406:AE406)),0)</f>
        <v>5</v>
      </c>
      <c r="AI406" s="7">
        <f>IF(T406&gt;0,RANK(T406,(N406:P406,Q406:AE406)),0)</f>
        <v>0</v>
      </c>
      <c r="AJ406" s="7">
        <f>IF(S406&gt;0,RANK(S406,(N406:P406,Q406:AE406)),0)</f>
        <v>6</v>
      </c>
      <c r="AK406" s="2">
        <f t="shared" si="93"/>
        <v>6.1443497465809667E-3</v>
      </c>
      <c r="AL406" s="2">
        <f t="shared" si="93"/>
        <v>3.1146473369765267E-4</v>
      </c>
      <c r="AM406" s="2">
        <f t="shared" si="94"/>
        <v>0</v>
      </c>
      <c r="AN406" s="2">
        <f t="shared" si="95"/>
        <v>8.4944927372087101E-5</v>
      </c>
      <c r="AP406" t="s">
        <v>4711</v>
      </c>
      <c r="AQ406" t="s">
        <v>4798</v>
      </c>
      <c r="AR406">
        <v>0</v>
      </c>
      <c r="AT406" s="85" t="s">
        <v>4565</v>
      </c>
      <c r="AU406" s="84" t="s">
        <v>3961</v>
      </c>
      <c r="AV406" s="77" t="str">
        <f t="shared" si="96"/>
        <v>13045</v>
      </c>
      <c r="AX406" s="7" t="s">
        <v>186</v>
      </c>
      <c r="AY406">
        <v>34</v>
      </c>
      <c r="BB406" t="s">
        <v>5425</v>
      </c>
      <c r="BG406" s="1">
        <v>69</v>
      </c>
      <c r="BH406">
        <v>0</v>
      </c>
      <c r="BI406">
        <v>0</v>
      </c>
      <c r="BJ406">
        <v>0</v>
      </c>
      <c r="BK406">
        <v>0</v>
      </c>
    </row>
    <row r="407" spans="1:63" hidden="1" outlineLevel="1">
      <c r="A407" t="s">
        <v>5217</v>
      </c>
      <c r="B407" t="s">
        <v>4798</v>
      </c>
      <c r="C407" s="1">
        <f t="shared" si="90"/>
        <v>22328</v>
      </c>
      <c r="D407" s="7">
        <f>IF(N407&gt;0, RANK(N407,(N407:P407,Q407:AE407)),0)</f>
        <v>2</v>
      </c>
      <c r="E407" s="7">
        <f>IF(O407&gt;0,RANK(O407,(N407:P407,Q407:AE407)),0)</f>
        <v>1</v>
      </c>
      <c r="F407" s="7">
        <f>IF(P407&gt;0,RANK(P407,(N407:P407,Q407:AE407)),0)</f>
        <v>4</v>
      </c>
      <c r="G407" s="1">
        <f t="shared" si="87"/>
        <v>10599</v>
      </c>
      <c r="H407" s="2">
        <f t="shared" si="88"/>
        <v>0.47469544965962018</v>
      </c>
      <c r="I407" s="2"/>
      <c r="J407" s="2">
        <f t="shared" si="91"/>
        <v>0.26007703332139021</v>
      </c>
      <c r="K407" s="2">
        <f t="shared" si="91"/>
        <v>0.73477248298101039</v>
      </c>
      <c r="L407" s="2">
        <f t="shared" si="91"/>
        <v>5.8222859190254386E-4</v>
      </c>
      <c r="M407" s="2">
        <f t="shared" si="92"/>
        <v>4.5682551056968621E-3</v>
      </c>
      <c r="N407" s="1">
        <v>5807</v>
      </c>
      <c r="O407" s="1">
        <v>16406</v>
      </c>
      <c r="P407" s="1">
        <v>13</v>
      </c>
      <c r="Q407" s="1">
        <v>91</v>
      </c>
      <c r="R407" s="1">
        <v>9</v>
      </c>
      <c r="S407" s="1">
        <v>0</v>
      </c>
      <c r="W407" s="69">
        <f>IF(Notes!B$38=1,IF(BG407&gt;0,BG407-P407-SUM(R407:V407)-SUM(X407:AE407),SUM(BH407:BN407)),SUM(BH407:BN407))</f>
        <v>2</v>
      </c>
      <c r="AG407" s="7">
        <f>IF(Q407&gt;0,RANK(Q407,(N407:P407,Q407:AE407)),0)</f>
        <v>3</v>
      </c>
      <c r="AH407" s="7">
        <f>IF(R407&gt;0,RANK(R407,(N407:P407,Q407:AE407)),0)</f>
        <v>5</v>
      </c>
      <c r="AI407" s="7">
        <f>IF(T407&gt;0,RANK(T407,(N407:P407,Q407:AE407)),0)</f>
        <v>0</v>
      </c>
      <c r="AJ407" s="7">
        <f>IF(S407&gt;0,RANK(S407,(N407:P407,Q407:AE407)),0)</f>
        <v>0</v>
      </c>
      <c r="AK407" s="2">
        <f t="shared" si="93"/>
        <v>4.0756001433178068E-3</v>
      </c>
      <c r="AL407" s="2">
        <f t="shared" si="93"/>
        <v>4.0308133285560729E-4</v>
      </c>
      <c r="AM407" s="2">
        <f t="shared" si="94"/>
        <v>0</v>
      </c>
      <c r="AN407" s="2">
        <f t="shared" si="95"/>
        <v>0</v>
      </c>
      <c r="AP407" t="s">
        <v>5217</v>
      </c>
      <c r="AQ407" t="s">
        <v>4798</v>
      </c>
      <c r="AR407">
        <v>10</v>
      </c>
      <c r="AT407" s="85" t="s">
        <v>4565</v>
      </c>
      <c r="AU407" s="84" t="s">
        <v>3267</v>
      </c>
      <c r="AV407" s="77" t="str">
        <f t="shared" si="96"/>
        <v>13047</v>
      </c>
      <c r="AX407" s="7" t="s">
        <v>186</v>
      </c>
      <c r="AY407">
        <v>14</v>
      </c>
      <c r="BB407" t="s">
        <v>5425</v>
      </c>
      <c r="BG407" s="1">
        <v>37</v>
      </c>
      <c r="BH407">
        <v>0</v>
      </c>
      <c r="BI407">
        <v>2</v>
      </c>
      <c r="BJ407">
        <v>0</v>
      </c>
      <c r="BK407">
        <v>0</v>
      </c>
    </row>
    <row r="408" spans="1:63" hidden="1" outlineLevel="1">
      <c r="A408" t="s">
        <v>5218</v>
      </c>
      <c r="B408" t="s">
        <v>4798</v>
      </c>
      <c r="C408" s="1">
        <f t="shared" si="90"/>
        <v>3387</v>
      </c>
      <c r="D408" s="7">
        <f>IF(N408&gt;0, RANK(N408,(N408:P408,Q408:AE408)),0)</f>
        <v>2</v>
      </c>
      <c r="E408" s="7">
        <f>IF(O408&gt;0,RANK(O408,(N408:P408,Q408:AE408)),0)</f>
        <v>1</v>
      </c>
      <c r="F408" s="7">
        <f>IF(P408&gt;0,RANK(P408,(N408:P408,Q408:AE408)),0)</f>
        <v>0</v>
      </c>
      <c r="G408" s="1">
        <f t="shared" si="87"/>
        <v>1247</v>
      </c>
      <c r="H408" s="2">
        <f t="shared" si="88"/>
        <v>0.36817242397401828</v>
      </c>
      <c r="I408" s="2"/>
      <c r="J408" s="2">
        <f t="shared" si="91"/>
        <v>0.31414230882787125</v>
      </c>
      <c r="K408" s="2">
        <f t="shared" si="91"/>
        <v>0.68231473280188959</v>
      </c>
      <c r="L408" s="2">
        <f t="shared" si="91"/>
        <v>0</v>
      </c>
      <c r="M408" s="2">
        <f t="shared" si="92"/>
        <v>3.5429583702392131E-3</v>
      </c>
      <c r="N408" s="1">
        <v>1064</v>
      </c>
      <c r="O408" s="1">
        <v>2311</v>
      </c>
      <c r="P408" s="1">
        <v>0</v>
      </c>
      <c r="Q408" s="1">
        <v>12</v>
      </c>
      <c r="R408" s="1">
        <v>0</v>
      </c>
      <c r="S408" s="1">
        <v>0</v>
      </c>
      <c r="W408" s="69">
        <f>IF(Notes!B$38=1,IF(BG408&gt;0,BG408-P408-SUM(R408:V408)-SUM(X408:AE408),SUM(BH408:BN408)),SUM(BH408:BN408))</f>
        <v>0</v>
      </c>
      <c r="AG408" s="7">
        <f>IF(Q408&gt;0,RANK(Q408,(N408:P408,Q408:AE408)),0)</f>
        <v>3</v>
      </c>
      <c r="AH408" s="7">
        <f>IF(R408&gt;0,RANK(R408,(N408:P408,Q408:AE408)),0)</f>
        <v>0</v>
      </c>
      <c r="AI408" s="7">
        <f>IF(T408&gt;0,RANK(T408,(N408:P408,Q408:AE408)),0)</f>
        <v>0</v>
      </c>
      <c r="AJ408" s="7">
        <f>IF(S408&gt;0,RANK(S408,(N408:P408,Q408:AE408)),0)</f>
        <v>0</v>
      </c>
      <c r="AK408" s="2">
        <f t="shared" si="93"/>
        <v>3.5429583702391498E-3</v>
      </c>
      <c r="AL408" s="2">
        <f t="shared" si="93"/>
        <v>0</v>
      </c>
      <c r="AM408" s="2">
        <f t="shared" si="94"/>
        <v>0</v>
      </c>
      <c r="AN408" s="2">
        <f t="shared" si="95"/>
        <v>0</v>
      </c>
      <c r="AP408" t="s">
        <v>5218</v>
      </c>
      <c r="AQ408" t="s">
        <v>4798</v>
      </c>
      <c r="AR408">
        <v>1</v>
      </c>
      <c r="AT408" s="85" t="s">
        <v>4565</v>
      </c>
      <c r="AU408" s="84" t="s">
        <v>4660</v>
      </c>
      <c r="AV408" s="77" t="str">
        <f t="shared" si="96"/>
        <v>13049</v>
      </c>
      <c r="AX408" s="7" t="s">
        <v>186</v>
      </c>
      <c r="AY408">
        <v>11</v>
      </c>
      <c r="BB408" t="s">
        <v>5425</v>
      </c>
      <c r="BG408" s="1">
        <v>4</v>
      </c>
      <c r="BH408">
        <v>0</v>
      </c>
      <c r="BI408">
        <v>0</v>
      </c>
      <c r="BJ408">
        <v>0</v>
      </c>
      <c r="BK408">
        <v>0</v>
      </c>
    </row>
    <row r="409" spans="1:63" hidden="1" outlineLevel="1">
      <c r="A409" t="s">
        <v>4775</v>
      </c>
      <c r="B409" t="s">
        <v>4798</v>
      </c>
      <c r="C409" s="1">
        <f t="shared" si="90"/>
        <v>91607</v>
      </c>
      <c r="D409" s="7">
        <f>IF(N409&gt;0, RANK(N409,(N409:P409,Q409:AE409)),0)</f>
        <v>1</v>
      </c>
      <c r="E409" s="7">
        <f>IF(O409&gt;0,RANK(O409,(N409:P409,Q409:AE409)),0)</f>
        <v>2</v>
      </c>
      <c r="F409" s="7">
        <f>IF(P409&gt;0,RANK(P409,(N409:P409,Q409:AE409)),0)</f>
        <v>4</v>
      </c>
      <c r="G409" s="1">
        <f t="shared" si="87"/>
        <v>146</v>
      </c>
      <c r="H409" s="2">
        <f t="shared" si="88"/>
        <v>1.5937646686388595E-3</v>
      </c>
      <c r="I409" s="2"/>
      <c r="J409" s="2">
        <f t="shared" si="91"/>
        <v>0.49810603993144631</v>
      </c>
      <c r="K409" s="2">
        <f t="shared" si="91"/>
        <v>0.49651227526280745</v>
      </c>
      <c r="L409" s="2">
        <f t="shared" si="91"/>
        <v>8.7329570884321064E-4</v>
      </c>
      <c r="M409" s="2">
        <f t="shared" si="92"/>
        <v>4.5083890969030349E-3</v>
      </c>
      <c r="N409" s="1">
        <v>45630</v>
      </c>
      <c r="O409" s="1">
        <v>45484</v>
      </c>
      <c r="P409" s="1">
        <v>80</v>
      </c>
      <c r="Q409" s="1">
        <v>401</v>
      </c>
      <c r="R409" s="1">
        <v>7</v>
      </c>
      <c r="S409" s="1">
        <v>4</v>
      </c>
      <c r="W409" s="69">
        <f>IF(Notes!B$38=1,IF(BG409&gt;0,BG409-P409-SUM(R409:V409)-SUM(X409:AE409),SUM(BH409:BN409)),SUM(BH409:BN409))</f>
        <v>1</v>
      </c>
      <c r="AG409" s="7">
        <f>IF(Q409&gt;0,RANK(Q409,(N409:P409,Q409:AE409)),0)</f>
        <v>3</v>
      </c>
      <c r="AH409" s="7">
        <f>IF(R409&gt;0,RANK(R409,(N409:P409,Q409:AE409)),0)</f>
        <v>5</v>
      </c>
      <c r="AI409" s="7">
        <f>IF(T409&gt;0,RANK(T409,(N409:P409,Q409:AE409)),0)</f>
        <v>0</v>
      </c>
      <c r="AJ409" s="7">
        <f>IF(S409&gt;0,RANK(S409,(N409:P409,Q409:AE409)),0)</f>
        <v>6</v>
      </c>
      <c r="AK409" s="2">
        <f t="shared" si="93"/>
        <v>4.3773947405765937E-3</v>
      </c>
      <c r="AL409" s="2">
        <f t="shared" si="93"/>
        <v>7.6413374523780927E-5</v>
      </c>
      <c r="AM409" s="2">
        <f t="shared" si="94"/>
        <v>0</v>
      </c>
      <c r="AN409" s="2">
        <f t="shared" si="95"/>
        <v>4.3664785442160531E-5</v>
      </c>
      <c r="AP409" t="s">
        <v>4775</v>
      </c>
      <c r="AQ409" t="s">
        <v>4798</v>
      </c>
      <c r="AR409">
        <v>0</v>
      </c>
      <c r="AT409" s="85" t="s">
        <v>4565</v>
      </c>
      <c r="AU409" s="84" t="s">
        <v>4017</v>
      </c>
      <c r="AV409" s="77" t="str">
        <f t="shared" si="96"/>
        <v>13051</v>
      </c>
      <c r="AX409" s="7" t="s">
        <v>186</v>
      </c>
      <c r="AY409">
        <v>110</v>
      </c>
      <c r="BB409" t="s">
        <v>5425</v>
      </c>
      <c r="BG409" s="1">
        <v>156</v>
      </c>
      <c r="BH409">
        <v>0</v>
      </c>
      <c r="BI409">
        <v>0</v>
      </c>
      <c r="BJ409">
        <v>0</v>
      </c>
      <c r="BK409">
        <v>1</v>
      </c>
    </row>
    <row r="410" spans="1:63" hidden="1" outlineLevel="1">
      <c r="A410" t="s">
        <v>4886</v>
      </c>
      <c r="B410" t="s">
        <v>4798</v>
      </c>
      <c r="C410" s="1">
        <f t="shared" si="90"/>
        <v>1689</v>
      </c>
      <c r="D410" s="7">
        <f>IF(N410&gt;0, RANK(N410,(N410:P410,Q410:AE410)),0)</f>
        <v>2</v>
      </c>
      <c r="E410" s="7">
        <f>IF(O410&gt;0,RANK(O410,(N410:P410,Q410:AE410)),0)</f>
        <v>1</v>
      </c>
      <c r="F410" s="7">
        <f>IF(P410&gt;0,RANK(P410,(N410:P410,Q410:AE410)),0)</f>
        <v>0</v>
      </c>
      <c r="G410" s="1">
        <f t="shared" si="87"/>
        <v>132</v>
      </c>
      <c r="H410" s="2">
        <f t="shared" si="88"/>
        <v>7.8152753108348141E-2</v>
      </c>
      <c r="I410" s="2"/>
      <c r="J410" s="2">
        <f t="shared" si="91"/>
        <v>0.45766725873297809</v>
      </c>
      <c r="K410" s="2">
        <f t="shared" si="91"/>
        <v>0.53582001184132622</v>
      </c>
      <c r="L410" s="2">
        <f t="shared" si="91"/>
        <v>0</v>
      </c>
      <c r="M410" s="2">
        <f t="shared" si="92"/>
        <v>6.5127294256956958E-3</v>
      </c>
      <c r="N410" s="1">
        <v>773</v>
      </c>
      <c r="O410" s="1">
        <v>905</v>
      </c>
      <c r="P410" s="1">
        <v>0</v>
      </c>
      <c r="Q410" s="1">
        <v>10</v>
      </c>
      <c r="R410" s="1">
        <v>1</v>
      </c>
      <c r="S410" s="1">
        <v>0</v>
      </c>
      <c r="W410" s="69">
        <f>IF(Notes!B$38=1,IF(BG410&gt;0,BG410-P410-SUM(R410:V410)-SUM(X410:AE410),SUM(BH410:BN410)),SUM(BH410:BN410))</f>
        <v>0</v>
      </c>
      <c r="AG410" s="7">
        <f>IF(Q410&gt;0,RANK(Q410,(N410:P410,Q410:AE410)),0)</f>
        <v>3</v>
      </c>
      <c r="AH410" s="7">
        <f>IF(R410&gt;0,RANK(R410,(N410:P410,Q410:AE410)),0)</f>
        <v>4</v>
      </c>
      <c r="AI410" s="7">
        <f>IF(T410&gt;0,RANK(T410,(N410:P410,Q410:AE410)),0)</f>
        <v>0</v>
      </c>
      <c r="AJ410" s="7">
        <f>IF(S410&gt;0,RANK(S410,(N410:P410,Q410:AE410)),0)</f>
        <v>0</v>
      </c>
      <c r="AK410" s="2">
        <f t="shared" si="93"/>
        <v>5.920663114268798E-3</v>
      </c>
      <c r="AL410" s="2">
        <f t="shared" si="93"/>
        <v>5.9206631142687976E-4</v>
      </c>
      <c r="AM410" s="2">
        <f t="shared" si="94"/>
        <v>0</v>
      </c>
      <c r="AN410" s="2">
        <f t="shared" si="95"/>
        <v>0</v>
      </c>
      <c r="AP410" t="s">
        <v>4886</v>
      </c>
      <c r="AQ410" t="s">
        <v>4798</v>
      </c>
      <c r="AR410">
        <v>2</v>
      </c>
      <c r="AT410" s="85" t="s">
        <v>4565</v>
      </c>
      <c r="AU410" s="84" t="s">
        <v>4018</v>
      </c>
      <c r="AV410" s="77" t="str">
        <f t="shared" si="96"/>
        <v>13053</v>
      </c>
      <c r="AX410" s="7" t="s">
        <v>186</v>
      </c>
      <c r="AY410">
        <v>3</v>
      </c>
      <c r="BB410" t="s">
        <v>5425</v>
      </c>
      <c r="BG410" s="1">
        <v>2</v>
      </c>
      <c r="BH410">
        <v>0</v>
      </c>
      <c r="BI410">
        <v>0</v>
      </c>
      <c r="BJ410">
        <v>0</v>
      </c>
      <c r="BK410">
        <v>0</v>
      </c>
    </row>
    <row r="411" spans="1:63" hidden="1" outlineLevel="1">
      <c r="A411" t="s">
        <v>4093</v>
      </c>
      <c r="B411" t="s">
        <v>4798</v>
      </c>
      <c r="C411" s="1">
        <f t="shared" si="90"/>
        <v>7853</v>
      </c>
      <c r="D411" s="7">
        <f>IF(N411&gt;0, RANK(N411,(N411:P411,Q411:AE411)),0)</f>
        <v>2</v>
      </c>
      <c r="E411" s="7">
        <f>IF(O411&gt;0,RANK(O411,(N411:P411,Q411:AE411)),0)</f>
        <v>1</v>
      </c>
      <c r="F411" s="7">
        <f>IF(P411&gt;0,RANK(P411,(N411:P411,Q411:AE411)),0)</f>
        <v>4</v>
      </c>
      <c r="G411" s="1">
        <f t="shared" si="87"/>
        <v>2183</v>
      </c>
      <c r="H411" s="2">
        <f t="shared" si="88"/>
        <v>0.27798293645740479</v>
      </c>
      <c r="I411" s="2"/>
      <c r="J411" s="2">
        <f t="shared" si="91"/>
        <v>0.35769769514835092</v>
      </c>
      <c r="K411" s="2">
        <f t="shared" si="91"/>
        <v>0.63568063160575572</v>
      </c>
      <c r="L411" s="2">
        <f t="shared" si="91"/>
        <v>6.3669935056666241E-4</v>
      </c>
      <c r="M411" s="2">
        <f t="shared" si="92"/>
        <v>5.9849738953266932E-3</v>
      </c>
      <c r="N411" s="1">
        <v>2809</v>
      </c>
      <c r="O411" s="1">
        <v>4992</v>
      </c>
      <c r="P411" s="1">
        <v>5</v>
      </c>
      <c r="Q411" s="1">
        <v>46</v>
      </c>
      <c r="R411" s="1">
        <v>1</v>
      </c>
      <c r="S411" s="1">
        <v>0</v>
      </c>
      <c r="W411" s="69">
        <f>IF(Notes!B$38=1,IF(BG411&gt;0,BG411-P411-SUM(R411:V411)-SUM(X411:AE411),SUM(BH411:BN411)),SUM(BH411:BN411))</f>
        <v>0</v>
      </c>
      <c r="AG411" s="7">
        <f>IF(Q411&gt;0,RANK(Q411,(N411:P411,Q411:AE411)),0)</f>
        <v>3</v>
      </c>
      <c r="AH411" s="7">
        <f>IF(R411&gt;0,RANK(R411,(N411:P411,Q411:AE411)),0)</f>
        <v>5</v>
      </c>
      <c r="AI411" s="7">
        <f>IF(T411&gt;0,RANK(T411,(N411:P411,Q411:AE411)),0)</f>
        <v>0</v>
      </c>
      <c r="AJ411" s="7">
        <f>IF(S411&gt;0,RANK(S411,(N411:P411,Q411:AE411)),0)</f>
        <v>0</v>
      </c>
      <c r="AK411" s="2">
        <f t="shared" si="93"/>
        <v>5.8576340252132946E-3</v>
      </c>
      <c r="AL411" s="2">
        <f t="shared" si="93"/>
        <v>1.2733987011333248E-4</v>
      </c>
      <c r="AM411" s="2">
        <f t="shared" si="94"/>
        <v>0</v>
      </c>
      <c r="AN411" s="2">
        <f t="shared" si="95"/>
        <v>0</v>
      </c>
      <c r="AP411" t="s">
        <v>4093</v>
      </c>
      <c r="AQ411" t="s">
        <v>4798</v>
      </c>
      <c r="AR411">
        <v>11</v>
      </c>
      <c r="AT411" s="85" t="s">
        <v>4565</v>
      </c>
      <c r="AU411" s="84" t="s">
        <v>4019</v>
      </c>
      <c r="AV411" s="77" t="str">
        <f t="shared" si="96"/>
        <v>13055</v>
      </c>
      <c r="AX411" s="7" t="s">
        <v>186</v>
      </c>
      <c r="AY411">
        <v>15</v>
      </c>
      <c r="BB411" t="s">
        <v>5425</v>
      </c>
      <c r="BG411" s="1">
        <v>15</v>
      </c>
      <c r="BH411">
        <v>0</v>
      </c>
      <c r="BI411">
        <v>0</v>
      </c>
      <c r="BJ411">
        <v>0</v>
      </c>
      <c r="BK411">
        <v>0</v>
      </c>
    </row>
    <row r="412" spans="1:63" hidden="1" outlineLevel="1">
      <c r="A412" t="s">
        <v>3290</v>
      </c>
      <c r="B412" t="s">
        <v>4798</v>
      </c>
      <c r="C412" s="1">
        <f t="shared" si="90"/>
        <v>73686</v>
      </c>
      <c r="D412" s="7">
        <f>IF(N412&gt;0, RANK(N412,(N412:P412,Q412:AE412)),0)</f>
        <v>2</v>
      </c>
      <c r="E412" s="7">
        <f>IF(O412&gt;0,RANK(O412,(N412:P412,Q412:AE412)),0)</f>
        <v>1</v>
      </c>
      <c r="F412" s="7">
        <f>IF(P412&gt;0,RANK(P412,(N412:P412,Q412:AE412)),0)</f>
        <v>4</v>
      </c>
      <c r="G412" s="1">
        <f t="shared" si="87"/>
        <v>43414</v>
      </c>
      <c r="H412" s="2">
        <f t="shared" si="88"/>
        <v>0.58917569144749338</v>
      </c>
      <c r="I412" s="2"/>
      <c r="J412" s="2">
        <f t="shared" si="91"/>
        <v>0.20117797139212334</v>
      </c>
      <c r="K412" s="2">
        <f t="shared" si="91"/>
        <v>0.79035366283961672</v>
      </c>
      <c r="L412" s="2">
        <f t="shared" si="91"/>
        <v>8.82121434193741E-4</v>
      </c>
      <c r="M412" s="2">
        <f t="shared" si="92"/>
        <v>7.586244334066192E-3</v>
      </c>
      <c r="N412" s="1">
        <v>14824</v>
      </c>
      <c r="O412" s="1">
        <v>58238</v>
      </c>
      <c r="P412" s="1">
        <v>65</v>
      </c>
      <c r="Q412" s="1">
        <v>525</v>
      </c>
      <c r="R412" s="1">
        <v>26</v>
      </c>
      <c r="S412" s="1">
        <v>6</v>
      </c>
      <c r="W412" s="69">
        <f>IF(Notes!B$38=1,IF(BG412&gt;0,BG412-P412-SUM(R412:V412)-SUM(X412:AE412),SUM(BH412:BN412)),SUM(BH412:BN412))</f>
        <v>2</v>
      </c>
      <c r="AG412" s="7">
        <f>IF(Q412&gt;0,RANK(Q412,(N412:P412,Q412:AE412)),0)</f>
        <v>3</v>
      </c>
      <c r="AH412" s="7">
        <f>IF(R412&gt;0,RANK(R412,(N412:P412,Q412:AE412)),0)</f>
        <v>5</v>
      </c>
      <c r="AI412" s="7">
        <f>IF(T412&gt;0,RANK(T412,(N412:P412,Q412:AE412)),0)</f>
        <v>0</v>
      </c>
      <c r="AJ412" s="7">
        <f>IF(S412&gt;0,RANK(S412,(N412:P412,Q412:AE412)),0)</f>
        <v>6</v>
      </c>
      <c r="AK412" s="2">
        <f t="shared" si="93"/>
        <v>7.1248269684879078E-3</v>
      </c>
      <c r="AL412" s="2">
        <f t="shared" si="93"/>
        <v>3.5284857367749641E-4</v>
      </c>
      <c r="AM412" s="2">
        <f t="shared" si="94"/>
        <v>0</v>
      </c>
      <c r="AN412" s="2">
        <f t="shared" si="95"/>
        <v>8.1426593925576095E-5</v>
      </c>
      <c r="AP412" t="s">
        <v>3290</v>
      </c>
      <c r="AQ412" t="s">
        <v>4798</v>
      </c>
      <c r="AR412">
        <v>0</v>
      </c>
      <c r="AT412" s="85" t="s">
        <v>4565</v>
      </c>
      <c r="AU412" s="84" t="s">
        <v>3104</v>
      </c>
      <c r="AV412" s="77" t="str">
        <f t="shared" si="96"/>
        <v>13057</v>
      </c>
      <c r="AX412" s="7" t="s">
        <v>186</v>
      </c>
      <c r="AY412">
        <v>46</v>
      </c>
      <c r="BB412" t="s">
        <v>5425</v>
      </c>
      <c r="BG412" s="1">
        <v>140</v>
      </c>
      <c r="BH412">
        <v>0</v>
      </c>
      <c r="BI412">
        <v>1</v>
      </c>
      <c r="BJ412">
        <v>0</v>
      </c>
      <c r="BK412">
        <v>1</v>
      </c>
    </row>
    <row r="413" spans="1:63" hidden="1" outlineLevel="1">
      <c r="A413" t="s">
        <v>1407</v>
      </c>
      <c r="B413" t="s">
        <v>4798</v>
      </c>
      <c r="C413" s="1">
        <f t="shared" si="90"/>
        <v>37388</v>
      </c>
      <c r="D413" s="7">
        <f>IF(N413&gt;0, RANK(N413,(N413:P413,Q413:AE413)),0)</f>
        <v>1</v>
      </c>
      <c r="E413" s="7">
        <f>IF(O413&gt;0,RANK(O413,(N413:P413,Q413:AE413)),0)</f>
        <v>2</v>
      </c>
      <c r="F413" s="7">
        <f>IF(P413&gt;0,RANK(P413,(N413:P413,Q413:AE413)),0)</f>
        <v>4</v>
      </c>
      <c r="G413" s="1">
        <f t="shared" si="87"/>
        <v>6666</v>
      </c>
      <c r="H413" s="2">
        <f t="shared" si="88"/>
        <v>0.17829250026746549</v>
      </c>
      <c r="I413" s="2"/>
      <c r="J413" s="2">
        <f t="shared" si="91"/>
        <v>0.58088156627795018</v>
      </c>
      <c r="K413" s="2">
        <f t="shared" si="91"/>
        <v>0.40258906601048466</v>
      </c>
      <c r="L413" s="2">
        <f t="shared" si="91"/>
        <v>3.1025997646303627E-3</v>
      </c>
      <c r="M413" s="2">
        <f t="shared" si="92"/>
        <v>1.3426767946934794E-2</v>
      </c>
      <c r="N413" s="1">
        <v>21718</v>
      </c>
      <c r="O413" s="1">
        <v>15052</v>
      </c>
      <c r="P413" s="1">
        <v>116</v>
      </c>
      <c r="Q413" s="1">
        <v>465</v>
      </c>
      <c r="R413" s="1">
        <v>20</v>
      </c>
      <c r="S413" s="1">
        <v>17</v>
      </c>
      <c r="W413" s="69">
        <f>IF(Notes!B$38=1,IF(BG413&gt;0,BG413-P413-SUM(R413:V413)-SUM(X413:AE413),SUM(BH413:BN413)),SUM(BH413:BN413))</f>
        <v>0</v>
      </c>
      <c r="AG413" s="7">
        <f>IF(Q413&gt;0,RANK(Q413,(N413:P413,Q413:AE413)),0)</f>
        <v>3</v>
      </c>
      <c r="AH413" s="7">
        <f>IF(R413&gt;0,RANK(R413,(N413:P413,Q413:AE413)),0)</f>
        <v>5</v>
      </c>
      <c r="AI413" s="7">
        <f>IF(T413&gt;0,RANK(T413,(N413:P413,Q413:AE413)),0)</f>
        <v>0</v>
      </c>
      <c r="AJ413" s="7">
        <f>IF(S413&gt;0,RANK(S413,(N413:P413,Q413:AE413)),0)</f>
        <v>6</v>
      </c>
      <c r="AK413" s="2">
        <f t="shared" si="93"/>
        <v>1.243714560821654E-2</v>
      </c>
      <c r="AL413" s="2">
        <f t="shared" si="93"/>
        <v>5.3493099390178669E-4</v>
      </c>
      <c r="AM413" s="2">
        <f t="shared" si="94"/>
        <v>0</v>
      </c>
      <c r="AN413" s="2">
        <f t="shared" si="95"/>
        <v>4.5469134481651867E-4</v>
      </c>
      <c r="AP413" t="s">
        <v>1407</v>
      </c>
      <c r="AQ413" t="s">
        <v>4798</v>
      </c>
      <c r="AR413">
        <v>12</v>
      </c>
      <c r="AT413" s="85" t="s">
        <v>4565</v>
      </c>
      <c r="AU413" s="84" t="s">
        <v>3439</v>
      </c>
      <c r="AV413" s="77" t="str">
        <f t="shared" si="96"/>
        <v>13059</v>
      </c>
      <c r="AX413" s="7" t="s">
        <v>186</v>
      </c>
      <c r="AY413">
        <v>26</v>
      </c>
      <c r="BB413" t="s">
        <v>5425</v>
      </c>
      <c r="BG413" s="1">
        <v>208</v>
      </c>
      <c r="BH413">
        <v>0</v>
      </c>
      <c r="BI413">
        <v>0</v>
      </c>
      <c r="BJ413">
        <v>0</v>
      </c>
      <c r="BK413">
        <v>0</v>
      </c>
    </row>
    <row r="414" spans="1:63" hidden="1" outlineLevel="1">
      <c r="A414" t="s">
        <v>1408</v>
      </c>
      <c r="B414" t="s">
        <v>4798</v>
      </c>
      <c r="C414" s="1">
        <f t="shared" si="90"/>
        <v>1309</v>
      </c>
      <c r="D414" s="7">
        <f>IF(N414&gt;0, RANK(N414,(N414:P414,Q414:AE414)),0)</f>
        <v>1</v>
      </c>
      <c r="E414" s="7">
        <f>IF(O414&gt;0,RANK(O414,(N414:P414,Q414:AE414)),0)</f>
        <v>2</v>
      </c>
      <c r="F414" s="7">
        <f>IF(P414&gt;0,RANK(P414,(N414:P414,Q414:AE414)),0)</f>
        <v>0</v>
      </c>
      <c r="G414" s="1">
        <f t="shared" si="87"/>
        <v>289</v>
      </c>
      <c r="H414" s="2">
        <f t="shared" si="88"/>
        <v>0.22077922077922077</v>
      </c>
      <c r="I414" s="2"/>
      <c r="J414" s="2">
        <f t="shared" si="91"/>
        <v>0.60962566844919786</v>
      </c>
      <c r="K414" s="2">
        <f t="shared" si="91"/>
        <v>0.38884644766997706</v>
      </c>
      <c r="L414" s="2">
        <f t="shared" si="91"/>
        <v>0</v>
      </c>
      <c r="M414" s="2">
        <f t="shared" si="92"/>
        <v>1.5278838808250872E-3</v>
      </c>
      <c r="N414" s="1">
        <v>798</v>
      </c>
      <c r="O414" s="1">
        <v>509</v>
      </c>
      <c r="P414" s="1">
        <v>0</v>
      </c>
      <c r="Q414" s="1">
        <v>2</v>
      </c>
      <c r="R414" s="1">
        <v>0</v>
      </c>
      <c r="S414" s="1">
        <v>0</v>
      </c>
      <c r="W414" s="69">
        <f>IF(Notes!B$38=1,IF(BG414&gt;0,BG414-P414-SUM(R414:V414)-SUM(X414:AE414),SUM(BH414:BN414)),SUM(BH414:BN414))</f>
        <v>0</v>
      </c>
      <c r="AG414" s="7">
        <f>IF(Q414&gt;0,RANK(Q414,(N414:P414,Q414:AE414)),0)</f>
        <v>3</v>
      </c>
      <c r="AH414" s="7">
        <f>IF(R414&gt;0,RANK(R414,(N414:P414,Q414:AE414)),0)</f>
        <v>0</v>
      </c>
      <c r="AI414" s="7">
        <f>IF(T414&gt;0,RANK(T414,(N414:P414,Q414:AE414)),0)</f>
        <v>0</v>
      </c>
      <c r="AJ414" s="7">
        <f>IF(S414&gt;0,RANK(S414,(N414:P414,Q414:AE414)),0)</f>
        <v>0</v>
      </c>
      <c r="AK414" s="2">
        <f t="shared" si="93"/>
        <v>1.5278838808250573E-3</v>
      </c>
      <c r="AL414" s="2">
        <f t="shared" si="93"/>
        <v>0</v>
      </c>
      <c r="AM414" s="2">
        <f t="shared" si="94"/>
        <v>0</v>
      </c>
      <c r="AN414" s="2">
        <f t="shared" si="95"/>
        <v>0</v>
      </c>
      <c r="AP414" t="s">
        <v>1408</v>
      </c>
      <c r="AQ414" t="s">
        <v>4798</v>
      </c>
      <c r="AR414">
        <v>2</v>
      </c>
      <c r="AT414" s="85" t="s">
        <v>4565</v>
      </c>
      <c r="AU414" s="84" t="s">
        <v>3440</v>
      </c>
      <c r="AV414" s="77" t="str">
        <f t="shared" si="96"/>
        <v>13061</v>
      </c>
      <c r="AX414" s="7" t="s">
        <v>186</v>
      </c>
      <c r="AY414">
        <v>7</v>
      </c>
      <c r="BB414" t="s">
        <v>5425</v>
      </c>
      <c r="BG414" s="1">
        <v>1</v>
      </c>
      <c r="BH414">
        <v>0</v>
      </c>
      <c r="BI414">
        <v>0</v>
      </c>
      <c r="BJ414">
        <v>0</v>
      </c>
      <c r="BK414">
        <v>0</v>
      </c>
    </row>
    <row r="415" spans="1:63" hidden="1" outlineLevel="1">
      <c r="A415" t="s">
        <v>2379</v>
      </c>
      <c r="B415" t="s">
        <v>4798</v>
      </c>
      <c r="C415" s="1">
        <f t="shared" si="90"/>
        <v>79600</v>
      </c>
      <c r="D415" s="7">
        <f>IF(N415&gt;0, RANK(N415,(N415:P415,Q415:AE415)),0)</f>
        <v>1</v>
      </c>
      <c r="E415" s="7">
        <f>IF(O415&gt;0,RANK(O415,(N415:P415,Q415:AE415)),0)</f>
        <v>2</v>
      </c>
      <c r="F415" s="7">
        <f>IF(P415&gt;0,RANK(P415,(N415:P415,Q415:AE415)),0)</f>
        <v>4</v>
      </c>
      <c r="G415" s="1">
        <f t="shared" si="87"/>
        <v>33007</v>
      </c>
      <c r="H415" s="2">
        <f t="shared" si="88"/>
        <v>0.41466080402010053</v>
      </c>
      <c r="I415" s="2"/>
      <c r="J415" s="2">
        <f t="shared" si="91"/>
        <v>0.70493718592964827</v>
      </c>
      <c r="K415" s="2">
        <f t="shared" si="91"/>
        <v>0.29027638190954774</v>
      </c>
      <c r="L415" s="2">
        <f t="shared" si="91"/>
        <v>5.7788944723618087E-4</v>
      </c>
      <c r="M415" s="2">
        <f t="shared" si="92"/>
        <v>4.2085427135678073E-3</v>
      </c>
      <c r="N415" s="1">
        <v>56113</v>
      </c>
      <c r="O415" s="1">
        <v>23106</v>
      </c>
      <c r="P415" s="1">
        <v>46</v>
      </c>
      <c r="Q415" s="1">
        <v>327</v>
      </c>
      <c r="R415" s="1">
        <v>6</v>
      </c>
      <c r="S415" s="1">
        <v>2</v>
      </c>
      <c r="W415" s="69">
        <f>IF(Notes!B$38=1,IF(BG415&gt;0,BG415-P415-SUM(R415:V415)-SUM(X415:AE415),SUM(BH415:BN415)),SUM(BH415:BN415))</f>
        <v>0</v>
      </c>
      <c r="AG415" s="7">
        <f>IF(Q415&gt;0,RANK(Q415,(N415:P415,Q415:AE415)),0)</f>
        <v>3</v>
      </c>
      <c r="AH415" s="7">
        <f>IF(R415&gt;0,RANK(R415,(N415:P415,Q415:AE415)),0)</f>
        <v>5</v>
      </c>
      <c r="AI415" s="7">
        <f>IF(T415&gt;0,RANK(T415,(N415:P415,Q415:AE415)),0)</f>
        <v>0</v>
      </c>
      <c r="AJ415" s="7">
        <f>IF(S415&gt;0,RANK(S415,(N415:P415,Q415:AE415)),0)</f>
        <v>6</v>
      </c>
      <c r="AK415" s="2">
        <f t="shared" si="93"/>
        <v>4.1080402010050254E-3</v>
      </c>
      <c r="AL415" s="2">
        <f t="shared" si="93"/>
        <v>7.5376884422110558E-5</v>
      </c>
      <c r="AM415" s="2">
        <f t="shared" si="94"/>
        <v>0</v>
      </c>
      <c r="AN415" s="2">
        <f t="shared" si="95"/>
        <v>2.5125628140703518E-5</v>
      </c>
      <c r="AP415" t="s">
        <v>2379</v>
      </c>
      <c r="AQ415" t="s">
        <v>4798</v>
      </c>
      <c r="AR415">
        <v>0</v>
      </c>
      <c r="AT415" s="85" t="s">
        <v>4565</v>
      </c>
      <c r="AU415" s="84" t="s">
        <v>4160</v>
      </c>
      <c r="AV415" s="77" t="str">
        <f t="shared" si="96"/>
        <v>13063</v>
      </c>
      <c r="AX415" s="7" t="s">
        <v>186</v>
      </c>
      <c r="AY415">
        <v>55</v>
      </c>
      <c r="BB415" t="s">
        <v>5425</v>
      </c>
      <c r="BG415" s="1">
        <v>97</v>
      </c>
      <c r="BH415">
        <v>0</v>
      </c>
      <c r="BI415">
        <v>0</v>
      </c>
      <c r="BJ415">
        <v>0</v>
      </c>
      <c r="BK415">
        <v>0</v>
      </c>
    </row>
    <row r="416" spans="1:63" hidden="1" outlineLevel="1">
      <c r="A416" t="s">
        <v>2702</v>
      </c>
      <c r="B416" t="s">
        <v>4798</v>
      </c>
      <c r="C416" s="1">
        <f t="shared" si="90"/>
        <v>2266</v>
      </c>
      <c r="D416" s="7">
        <f>IF(N416&gt;0, RANK(N416,(N416:P416,Q416:AE416)),0)</f>
        <v>2</v>
      </c>
      <c r="E416" s="7">
        <f>IF(O416&gt;0,RANK(O416,(N416:P416,Q416:AE416)),0)</f>
        <v>1</v>
      </c>
      <c r="F416" s="7">
        <f>IF(P416&gt;0,RANK(P416,(N416:P416,Q416:AE416)),0)</f>
        <v>4</v>
      </c>
      <c r="G416" s="1">
        <f t="shared" si="87"/>
        <v>751</v>
      </c>
      <c r="H416" s="2">
        <f t="shared" si="88"/>
        <v>0.33142100617828774</v>
      </c>
      <c r="I416" s="2"/>
      <c r="J416" s="2">
        <f t="shared" si="91"/>
        <v>0.33097969991173876</v>
      </c>
      <c r="K416" s="2">
        <f t="shared" si="91"/>
        <v>0.66240070609002644</v>
      </c>
      <c r="L416" s="2">
        <f t="shared" si="91"/>
        <v>4.4130626654898501E-4</v>
      </c>
      <c r="M416" s="2">
        <f t="shared" si="92"/>
        <v>6.1782877316858779E-3</v>
      </c>
      <c r="N416" s="1">
        <v>750</v>
      </c>
      <c r="O416" s="1">
        <v>1501</v>
      </c>
      <c r="P416" s="1">
        <v>1</v>
      </c>
      <c r="Q416" s="1">
        <v>14</v>
      </c>
      <c r="R416" s="1">
        <v>0</v>
      </c>
      <c r="S416" s="1">
        <v>0</v>
      </c>
      <c r="W416" s="69">
        <f>IF(Notes!B$38=1,IF(BG416&gt;0,BG416-P416-SUM(R416:V416)-SUM(X416:AE416),SUM(BH416:BN416)),SUM(BH416:BN416))</f>
        <v>0</v>
      </c>
      <c r="AG416" s="7">
        <f>IF(Q416&gt;0,RANK(Q416,(N416:P416,Q416:AE416)),0)</f>
        <v>3</v>
      </c>
      <c r="AH416" s="7">
        <f>IF(R416&gt;0,RANK(R416,(N416:P416,Q416:AE416)),0)</f>
        <v>0</v>
      </c>
      <c r="AI416" s="7">
        <f>IF(T416&gt;0,RANK(T416,(N416:P416,Q416:AE416)),0)</f>
        <v>0</v>
      </c>
      <c r="AJ416" s="7">
        <f>IF(S416&gt;0,RANK(S416,(N416:P416,Q416:AE416)),0)</f>
        <v>0</v>
      </c>
      <c r="AK416" s="2">
        <f t="shared" si="93"/>
        <v>6.1782877316857903E-3</v>
      </c>
      <c r="AL416" s="2">
        <f t="shared" si="93"/>
        <v>0</v>
      </c>
      <c r="AM416" s="2">
        <f t="shared" si="94"/>
        <v>0</v>
      </c>
      <c r="AN416" s="2">
        <f t="shared" si="95"/>
        <v>0</v>
      </c>
      <c r="AP416" t="s">
        <v>2702</v>
      </c>
      <c r="AQ416" t="s">
        <v>4798</v>
      </c>
      <c r="AR416">
        <v>1</v>
      </c>
      <c r="AT416" s="85" t="s">
        <v>4565</v>
      </c>
      <c r="AU416" s="84" t="s">
        <v>4002</v>
      </c>
      <c r="AV416" s="77" t="str">
        <f t="shared" si="96"/>
        <v>13065</v>
      </c>
      <c r="AX416" s="7" t="s">
        <v>186</v>
      </c>
      <c r="AY416">
        <v>7</v>
      </c>
      <c r="BB416" t="s">
        <v>5425</v>
      </c>
      <c r="BG416" s="1">
        <v>3</v>
      </c>
      <c r="BH416">
        <v>0</v>
      </c>
      <c r="BI416">
        <v>0</v>
      </c>
      <c r="BJ416">
        <v>0</v>
      </c>
      <c r="BK416">
        <v>0</v>
      </c>
    </row>
    <row r="417" spans="1:63" hidden="1" outlineLevel="1">
      <c r="A417" t="s">
        <v>2703</v>
      </c>
      <c r="B417" t="s">
        <v>4798</v>
      </c>
      <c r="C417" s="1">
        <f t="shared" si="90"/>
        <v>279866</v>
      </c>
      <c r="D417" s="7">
        <f>IF(N417&gt;0, RANK(N417,(N417:P417,Q417:AE417)),0)</f>
        <v>2</v>
      </c>
      <c r="E417" s="7">
        <f>IF(O417&gt;0,RANK(O417,(N417:P417,Q417:AE417)),0)</f>
        <v>1</v>
      </c>
      <c r="F417" s="7">
        <f>IF(P417&gt;0,RANK(P417,(N417:P417,Q417:AE417)),0)</f>
        <v>4</v>
      </c>
      <c r="G417" s="1">
        <f t="shared" si="87"/>
        <v>69512</v>
      </c>
      <c r="H417" s="2">
        <f t="shared" si="88"/>
        <v>0.24837600851836236</v>
      </c>
      <c r="I417" s="2"/>
      <c r="J417" s="2">
        <f t="shared" ref="J417:L448" si="97">IF($C417=0,"-",N417/$C417)</f>
        <v>0.37144562040405049</v>
      </c>
      <c r="K417" s="2">
        <f t="shared" si="97"/>
        <v>0.61982162892241288</v>
      </c>
      <c r="L417" s="2">
        <f t="shared" si="97"/>
        <v>1.0004788005688436E-3</v>
      </c>
      <c r="M417" s="2">
        <f t="shared" si="92"/>
        <v>7.7322718729677829E-3</v>
      </c>
      <c r="N417" s="1">
        <v>103955</v>
      </c>
      <c r="O417" s="1">
        <v>173467</v>
      </c>
      <c r="P417" s="1">
        <v>280</v>
      </c>
      <c r="Q417" s="1">
        <v>2051</v>
      </c>
      <c r="R417" s="1">
        <v>79</v>
      </c>
      <c r="S417" s="1">
        <v>27</v>
      </c>
      <c r="W417" s="69">
        <f>IF(Notes!B$38=1,IF(BG417&gt;0,BG417-P417-SUM(R417:V417)-SUM(X417:AE417),SUM(BH417:BN417)),SUM(BH417:BN417))</f>
        <v>7</v>
      </c>
      <c r="AG417" s="7">
        <f>IF(Q417&gt;0,RANK(Q417,(N417:P417,Q417:AE417)),0)</f>
        <v>3</v>
      </c>
      <c r="AH417" s="7">
        <f>IF(R417&gt;0,RANK(R417,(N417:P417,Q417:AE417)),0)</f>
        <v>5</v>
      </c>
      <c r="AI417" s="7">
        <f>IF(T417&gt;0,RANK(T417,(N417:P417,Q417:AE417)),0)</f>
        <v>0</v>
      </c>
      <c r="AJ417" s="7">
        <f>IF(S417&gt;0,RANK(S417,(N417:P417,Q417:AE417)),0)</f>
        <v>6</v>
      </c>
      <c r="AK417" s="2">
        <f t="shared" ref="AK417:AL448" si="98">IF($C417=0,"-",Q417/$C417)</f>
        <v>7.3285072141667795E-3</v>
      </c>
      <c r="AL417" s="2">
        <f t="shared" si="98"/>
        <v>2.8227794730335229E-4</v>
      </c>
      <c r="AM417" s="2">
        <f t="shared" si="94"/>
        <v>0</v>
      </c>
      <c r="AN417" s="2">
        <f t="shared" si="95"/>
        <v>9.6474741483424206E-5</v>
      </c>
      <c r="AP417" t="s">
        <v>2703</v>
      </c>
      <c r="AQ417" t="s">
        <v>4798</v>
      </c>
      <c r="AR417">
        <v>0</v>
      </c>
      <c r="AT417" s="85" t="s">
        <v>4565</v>
      </c>
      <c r="AU417" s="84" t="s">
        <v>4003</v>
      </c>
      <c r="AV417" s="77" t="str">
        <f t="shared" si="96"/>
        <v>13067</v>
      </c>
      <c r="AX417" s="7" t="s">
        <v>186</v>
      </c>
      <c r="AY417">
        <v>207</v>
      </c>
      <c r="BB417" t="s">
        <v>5425</v>
      </c>
      <c r="BG417" s="1">
        <v>588</v>
      </c>
      <c r="BH417">
        <v>3</v>
      </c>
      <c r="BI417">
        <v>1</v>
      </c>
      <c r="BJ417">
        <v>0</v>
      </c>
      <c r="BK417">
        <v>3</v>
      </c>
    </row>
    <row r="418" spans="1:63" hidden="1" outlineLevel="1">
      <c r="A418" t="s">
        <v>1423</v>
      </c>
      <c r="B418" t="s">
        <v>4798</v>
      </c>
      <c r="C418" s="1">
        <f t="shared" si="90"/>
        <v>12332</v>
      </c>
      <c r="D418" s="7">
        <f>IF(N418&gt;0, RANK(N418,(N418:P418,Q418:AE418)),0)</f>
        <v>2</v>
      </c>
      <c r="E418" s="7">
        <f>IF(O418&gt;0,RANK(O418,(N418:P418,Q418:AE418)),0)</f>
        <v>1</v>
      </c>
      <c r="F418" s="7">
        <f>IF(P418&gt;0,RANK(P418,(N418:P418,Q418:AE418)),0)</f>
        <v>4</v>
      </c>
      <c r="G418" s="1">
        <f t="shared" si="87"/>
        <v>4327</v>
      </c>
      <c r="H418" s="2">
        <f t="shared" si="88"/>
        <v>0.35087577035355172</v>
      </c>
      <c r="I418" s="2"/>
      <c r="J418" s="2">
        <f t="shared" si="97"/>
        <v>0.32265650340577362</v>
      </c>
      <c r="K418" s="2">
        <f t="shared" si="97"/>
        <v>0.67353227375932534</v>
      </c>
      <c r="L418" s="2">
        <f t="shared" si="97"/>
        <v>4.0544923775543302E-4</v>
      </c>
      <c r="M418" s="2">
        <f t="shared" si="92"/>
        <v>3.4057735971456627E-3</v>
      </c>
      <c r="N418" s="1">
        <v>3979</v>
      </c>
      <c r="O418" s="1">
        <v>8306</v>
      </c>
      <c r="P418" s="1">
        <v>5</v>
      </c>
      <c r="Q418" s="1">
        <v>42</v>
      </c>
      <c r="R418" s="1">
        <v>0</v>
      </c>
      <c r="S418" s="1">
        <v>0</v>
      </c>
      <c r="W418" s="69">
        <f>IF(Notes!B$38=1,IF(BG418&gt;0,BG418-P418-SUM(R418:V418)-SUM(X418:AE418),SUM(BH418:BN418)),SUM(BH418:BN418))</f>
        <v>0</v>
      </c>
      <c r="AG418" s="7">
        <f>IF(Q418&gt;0,RANK(Q418,(N418:P418,Q418:AE418)),0)</f>
        <v>3</v>
      </c>
      <c r="AH418" s="7">
        <f>IF(R418&gt;0,RANK(R418,(N418:P418,Q418:AE418)),0)</f>
        <v>0</v>
      </c>
      <c r="AI418" s="7">
        <f>IF(T418&gt;0,RANK(T418,(N418:P418,Q418:AE418)),0)</f>
        <v>0</v>
      </c>
      <c r="AJ418" s="7">
        <f>IF(S418&gt;0,RANK(S418,(N418:P418,Q418:AE418)),0)</f>
        <v>0</v>
      </c>
      <c r="AK418" s="2">
        <f t="shared" si="98"/>
        <v>3.4057735971456372E-3</v>
      </c>
      <c r="AL418" s="2">
        <f t="shared" si="98"/>
        <v>0</v>
      </c>
      <c r="AM418" s="2">
        <f t="shared" si="94"/>
        <v>0</v>
      </c>
      <c r="AN418" s="2">
        <f t="shared" si="95"/>
        <v>0</v>
      </c>
      <c r="AP418" t="s">
        <v>1423</v>
      </c>
      <c r="AQ418" t="s">
        <v>4798</v>
      </c>
      <c r="AR418">
        <v>1</v>
      </c>
      <c r="AT418" s="85" t="s">
        <v>4565</v>
      </c>
      <c r="AU418" s="84" t="s">
        <v>4004</v>
      </c>
      <c r="AV418" s="77" t="str">
        <f t="shared" si="96"/>
        <v>13069</v>
      </c>
      <c r="AX418" s="7" t="s">
        <v>186</v>
      </c>
      <c r="AY418">
        <v>8</v>
      </c>
      <c r="BB418" t="s">
        <v>5425</v>
      </c>
      <c r="BG418" s="1">
        <v>6</v>
      </c>
      <c r="BH418">
        <v>0</v>
      </c>
      <c r="BI418">
        <v>0</v>
      </c>
      <c r="BJ418">
        <v>0</v>
      </c>
      <c r="BK418">
        <v>0</v>
      </c>
    </row>
    <row r="419" spans="1:63" hidden="1" outlineLevel="1">
      <c r="A419" t="s">
        <v>2704</v>
      </c>
      <c r="B419" t="s">
        <v>4798</v>
      </c>
      <c r="C419" s="1">
        <f t="shared" si="90"/>
        <v>11745</v>
      </c>
      <c r="D419" s="7">
        <f>IF(N419&gt;0, RANK(N419,(N419:P419,Q419:AE419)),0)</f>
        <v>2</v>
      </c>
      <c r="E419" s="7">
        <f>IF(O419&gt;0,RANK(O419,(N419:P419,Q419:AE419)),0)</f>
        <v>1</v>
      </c>
      <c r="F419" s="7">
        <f>IF(P419&gt;0,RANK(P419,(N419:P419,Q419:AE419)),0)</f>
        <v>5</v>
      </c>
      <c r="G419" s="1">
        <f t="shared" si="87"/>
        <v>4918</v>
      </c>
      <c r="H419" s="2">
        <f t="shared" si="88"/>
        <v>0.41873137505321412</v>
      </c>
      <c r="I419" s="2"/>
      <c r="J419" s="2">
        <f t="shared" si="97"/>
        <v>0.28761174968071518</v>
      </c>
      <c r="K419" s="2">
        <f t="shared" si="97"/>
        <v>0.70634312473392935</v>
      </c>
      <c r="L419" s="2">
        <f t="shared" si="97"/>
        <v>4.2571306939123032E-4</v>
      </c>
      <c r="M419" s="2">
        <f t="shared" si="92"/>
        <v>5.6194125159642963E-3</v>
      </c>
      <c r="N419" s="1">
        <v>3378</v>
      </c>
      <c r="O419" s="1">
        <v>8296</v>
      </c>
      <c r="P419" s="1">
        <v>5</v>
      </c>
      <c r="Q419" s="1">
        <v>56</v>
      </c>
      <c r="R419" s="1">
        <v>9</v>
      </c>
      <c r="S419" s="1">
        <v>0</v>
      </c>
      <c r="W419" s="69">
        <f>IF(Notes!B$38=1,IF(BG419&gt;0,BG419-P419-SUM(R419:V419)-SUM(X419:AE419),SUM(BH419:BN419)),SUM(BH419:BN419))</f>
        <v>1</v>
      </c>
      <c r="AG419" s="7">
        <f>IF(Q419&gt;0,RANK(Q419,(N419:P419,Q419:AE419)),0)</f>
        <v>3</v>
      </c>
      <c r="AH419" s="7">
        <f>IF(R419&gt;0,RANK(R419,(N419:P419,Q419:AE419)),0)</f>
        <v>4</v>
      </c>
      <c r="AI419" s="7">
        <f>IF(T419&gt;0,RANK(T419,(N419:P419,Q419:AE419)),0)</f>
        <v>0</v>
      </c>
      <c r="AJ419" s="7">
        <f>IF(S419&gt;0,RANK(S419,(N419:P419,Q419:AE419)),0)</f>
        <v>0</v>
      </c>
      <c r="AK419" s="2">
        <f t="shared" si="98"/>
        <v>4.7679863771817798E-3</v>
      </c>
      <c r="AL419" s="2">
        <f t="shared" si="98"/>
        <v>7.6628352490421458E-4</v>
      </c>
      <c r="AM419" s="2">
        <f t="shared" si="94"/>
        <v>0</v>
      </c>
      <c r="AN419" s="2">
        <f t="shared" si="95"/>
        <v>0</v>
      </c>
      <c r="AP419" t="s">
        <v>2704</v>
      </c>
      <c r="AQ419" t="s">
        <v>4798</v>
      </c>
      <c r="AR419">
        <v>0</v>
      </c>
      <c r="AT419" s="85" t="s">
        <v>4565</v>
      </c>
      <c r="AU419" s="84" t="s">
        <v>5049</v>
      </c>
      <c r="AV419" s="77" t="str">
        <f t="shared" si="96"/>
        <v>13071</v>
      </c>
      <c r="AX419" s="7" t="s">
        <v>186</v>
      </c>
      <c r="AY419">
        <v>21</v>
      </c>
      <c r="BB419" t="s">
        <v>5425</v>
      </c>
      <c r="BG419" s="1">
        <v>22</v>
      </c>
      <c r="BH419">
        <v>0</v>
      </c>
      <c r="BI419">
        <v>0</v>
      </c>
      <c r="BJ419">
        <v>0</v>
      </c>
      <c r="BK419">
        <v>1</v>
      </c>
    </row>
    <row r="420" spans="1:63" hidden="1" outlineLevel="1">
      <c r="A420" t="s">
        <v>2432</v>
      </c>
      <c r="B420" t="s">
        <v>4798</v>
      </c>
      <c r="C420" s="1">
        <f t="shared" si="90"/>
        <v>47170</v>
      </c>
      <c r="D420" s="7">
        <f>IF(N420&gt;0, RANK(N420,(N420:P420,Q420:AE420)),0)</f>
        <v>2</v>
      </c>
      <c r="E420" s="7">
        <f>IF(O420&gt;0,RANK(O420,(N420:P420,Q420:AE420)),0)</f>
        <v>1</v>
      </c>
      <c r="F420" s="7">
        <f>IF(P420&gt;0,RANK(P420,(N420:P420,Q420:AE420)),0)</f>
        <v>4</v>
      </c>
      <c r="G420" s="1">
        <f t="shared" ref="G420:G483" si="99">IF(C420&gt;0,MAX(N420:P420)-LARGE(N420:P420,2),0)</f>
        <v>24107</v>
      </c>
      <c r="H420" s="2">
        <f t="shared" ref="H420:H483" si="100">IF(C420&gt;0,G420/C420,0)</f>
        <v>0.51106635573457704</v>
      </c>
      <c r="I420" s="2"/>
      <c r="J420" s="2">
        <f t="shared" si="97"/>
        <v>0.2425694297222811</v>
      </c>
      <c r="K420" s="2">
        <f t="shared" si="97"/>
        <v>0.75363578545685816</v>
      </c>
      <c r="L420" s="2">
        <f t="shared" si="97"/>
        <v>4.0279838880644478E-4</v>
      </c>
      <c r="M420" s="2">
        <f t="shared" si="92"/>
        <v>3.3919864320542635E-3</v>
      </c>
      <c r="N420" s="1">
        <v>11442</v>
      </c>
      <c r="O420" s="1">
        <v>35549</v>
      </c>
      <c r="P420" s="1">
        <v>19</v>
      </c>
      <c r="Q420" s="1">
        <v>153</v>
      </c>
      <c r="R420" s="1">
        <v>6</v>
      </c>
      <c r="S420" s="1">
        <v>1</v>
      </c>
      <c r="W420" s="69">
        <f>IF(Notes!B$38=1,IF(BG420&gt;0,BG420-P420-SUM(R420:V420)-SUM(X420:AE420),SUM(BH420:BN420)),SUM(BH420:BN420))</f>
        <v>0</v>
      </c>
      <c r="AG420" s="7">
        <f>IF(Q420&gt;0,RANK(Q420,(N420:P420,Q420:AE420)),0)</f>
        <v>3</v>
      </c>
      <c r="AH420" s="7">
        <f>IF(R420&gt;0,RANK(R420,(N420:P420,Q420:AE420)),0)</f>
        <v>5</v>
      </c>
      <c r="AI420" s="7">
        <f>IF(T420&gt;0,RANK(T420,(N420:P420,Q420:AE420)),0)</f>
        <v>0</v>
      </c>
      <c r="AJ420" s="7">
        <f>IF(S420&gt;0,RANK(S420,(N420:P420,Q420:AE420)),0)</f>
        <v>6</v>
      </c>
      <c r="AK420" s="2">
        <f t="shared" si="98"/>
        <v>3.2435870256518973E-3</v>
      </c>
      <c r="AL420" s="2">
        <f t="shared" si="98"/>
        <v>1.271994912020352E-4</v>
      </c>
      <c r="AM420" s="2">
        <f t="shared" si="94"/>
        <v>0</v>
      </c>
      <c r="AN420" s="2">
        <f t="shared" si="95"/>
        <v>2.1199915200339197E-5</v>
      </c>
      <c r="AP420" t="s">
        <v>2432</v>
      </c>
      <c r="AQ420" t="s">
        <v>4798</v>
      </c>
      <c r="AR420">
        <v>9</v>
      </c>
      <c r="AT420" s="85" t="s">
        <v>4565</v>
      </c>
      <c r="AU420" s="84" t="s">
        <v>4879</v>
      </c>
      <c r="AV420" s="77" t="str">
        <f t="shared" si="96"/>
        <v>13073</v>
      </c>
      <c r="AX420" s="7" t="s">
        <v>186</v>
      </c>
      <c r="AY420">
        <v>45</v>
      </c>
      <c r="BB420" t="s">
        <v>5425</v>
      </c>
      <c r="BG420" s="1">
        <v>59</v>
      </c>
      <c r="BH420">
        <v>0</v>
      </c>
      <c r="BI420">
        <v>0</v>
      </c>
      <c r="BJ420">
        <v>0</v>
      </c>
    </row>
    <row r="421" spans="1:63" hidden="1" outlineLevel="1">
      <c r="A421" t="s">
        <v>2348</v>
      </c>
      <c r="B421" t="s">
        <v>4798</v>
      </c>
      <c r="C421" s="1">
        <f t="shared" si="90"/>
        <v>4820</v>
      </c>
      <c r="D421" s="7">
        <f>IF(N421&gt;0, RANK(N421,(N421:P421,Q421:AE421)),0)</f>
        <v>2</v>
      </c>
      <c r="E421" s="7">
        <f>IF(O421&gt;0,RANK(O421,(N421:P421,Q421:AE421)),0)</f>
        <v>1</v>
      </c>
      <c r="F421" s="7">
        <f>IF(P421&gt;0,RANK(P421,(N421:P421,Q421:AE421)),0)</f>
        <v>4</v>
      </c>
      <c r="G421" s="1">
        <f t="shared" si="99"/>
        <v>1332</v>
      </c>
      <c r="H421" s="2">
        <f t="shared" si="100"/>
        <v>0.27634854771784234</v>
      </c>
      <c r="I421" s="2"/>
      <c r="J421" s="2">
        <f t="shared" si="97"/>
        <v>0.35954356846473029</v>
      </c>
      <c r="K421" s="2">
        <f t="shared" si="97"/>
        <v>0.63589211618257258</v>
      </c>
      <c r="L421" s="2">
        <f t="shared" si="97"/>
        <v>8.2987551867219915E-4</v>
      </c>
      <c r="M421" s="2">
        <f t="shared" si="92"/>
        <v>3.73443983402488E-3</v>
      </c>
      <c r="N421" s="1">
        <v>1733</v>
      </c>
      <c r="O421" s="1">
        <v>3065</v>
      </c>
      <c r="P421" s="1">
        <v>4</v>
      </c>
      <c r="Q421" s="1">
        <v>18</v>
      </c>
      <c r="R421" s="1">
        <v>0</v>
      </c>
      <c r="S421" s="1">
        <v>0</v>
      </c>
      <c r="W421" s="69">
        <f>IF(Notes!B$38=1,IF(BG421&gt;0,BG421-P421-SUM(R421:V421)-SUM(X421:AE421),SUM(BH421:BN421)),SUM(BH421:BN421))</f>
        <v>0</v>
      </c>
      <c r="AG421" s="7">
        <f>IF(Q421&gt;0,RANK(Q421,(N421:P421,Q421:AE421)),0)</f>
        <v>3</v>
      </c>
      <c r="AH421" s="7">
        <f>IF(R421&gt;0,RANK(R421,(N421:P421,Q421:AE421)),0)</f>
        <v>0</v>
      </c>
      <c r="AI421" s="7">
        <f>IF(T421&gt;0,RANK(T421,(N421:P421,Q421:AE421)),0)</f>
        <v>0</v>
      </c>
      <c r="AJ421" s="7">
        <f>IF(S421&gt;0,RANK(S421,(N421:P421,Q421:AE421)),0)</f>
        <v>0</v>
      </c>
      <c r="AK421" s="2">
        <f t="shared" si="98"/>
        <v>3.7344398340248964E-3</v>
      </c>
      <c r="AL421" s="2">
        <f t="shared" si="98"/>
        <v>0</v>
      </c>
      <c r="AM421" s="2">
        <f t="shared" si="94"/>
        <v>0</v>
      </c>
      <c r="AN421" s="2">
        <f t="shared" si="95"/>
        <v>0</v>
      </c>
      <c r="AP421" t="s">
        <v>2348</v>
      </c>
      <c r="AQ421" t="s">
        <v>4798</v>
      </c>
      <c r="AR421">
        <v>1</v>
      </c>
      <c r="AT421" s="85" t="s">
        <v>4565</v>
      </c>
      <c r="AU421" s="84" t="s">
        <v>5171</v>
      </c>
      <c r="AV421" s="77" t="str">
        <f t="shared" si="96"/>
        <v>13075</v>
      </c>
      <c r="AX421" s="7" t="s">
        <v>186</v>
      </c>
      <c r="AY421">
        <v>10</v>
      </c>
      <c r="BB421" t="s">
        <v>5425</v>
      </c>
      <c r="BG421" s="1">
        <v>6</v>
      </c>
      <c r="BH421">
        <v>0</v>
      </c>
      <c r="BI421">
        <v>0</v>
      </c>
      <c r="BJ421">
        <v>0</v>
      </c>
      <c r="BK421">
        <v>0</v>
      </c>
    </row>
    <row r="422" spans="1:63" hidden="1" outlineLevel="1">
      <c r="A422" t="s">
        <v>3526</v>
      </c>
      <c r="B422" t="s">
        <v>4798</v>
      </c>
      <c r="C422" s="1">
        <f t="shared" si="90"/>
        <v>42545</v>
      </c>
      <c r="D422" s="7">
        <f>IF(N422&gt;0, RANK(N422,(N422:P422,Q422:AE422)),0)</f>
        <v>2</v>
      </c>
      <c r="E422" s="7">
        <f>IF(O422&gt;0,RANK(O422,(N422:P422,Q422:AE422)),0)</f>
        <v>1</v>
      </c>
      <c r="F422" s="7">
        <f>IF(P422&gt;0,RANK(P422,(N422:P422,Q422:AE422)),0)</f>
        <v>0</v>
      </c>
      <c r="G422" s="1">
        <f t="shared" si="99"/>
        <v>21035</v>
      </c>
      <c r="H422" s="2">
        <f t="shared" si="100"/>
        <v>0.49441767540251497</v>
      </c>
      <c r="I422" s="2"/>
      <c r="J422" s="2">
        <f t="shared" si="97"/>
        <v>0.25025267363967563</v>
      </c>
      <c r="K422" s="2">
        <f t="shared" si="97"/>
        <v>0.74467034904219065</v>
      </c>
      <c r="L422" s="2">
        <f t="shared" si="97"/>
        <v>0</v>
      </c>
      <c r="M422" s="2">
        <f t="shared" si="92"/>
        <v>5.0769773181337241E-3</v>
      </c>
      <c r="N422" s="1">
        <v>10647</v>
      </c>
      <c r="O422" s="1">
        <v>31682</v>
      </c>
      <c r="P422" s="1">
        <v>0</v>
      </c>
      <c r="Q422" s="1">
        <v>216</v>
      </c>
      <c r="R422" s="1">
        <v>0</v>
      </c>
      <c r="S422" s="1">
        <v>0</v>
      </c>
      <c r="W422" s="69">
        <f>IF(Notes!B$38=1,IF(BG422&gt;0,BG422-P422-SUM(R422:V422)-SUM(X422:AE422),SUM(BH422:BN422)),SUM(BH422:BN422))</f>
        <v>0</v>
      </c>
      <c r="AG422" s="7">
        <f>IF(Q422&gt;0,RANK(Q422,(N422:P422,Q422:AE422)),0)</f>
        <v>3</v>
      </c>
      <c r="AH422" s="7">
        <f>IF(R422&gt;0,RANK(R422,(N422:P422,Q422:AE422)),0)</f>
        <v>0</v>
      </c>
      <c r="AI422" s="7">
        <f>IF(T422&gt;0,RANK(T422,(N422:P422,Q422:AE422)),0)</f>
        <v>0</v>
      </c>
      <c r="AJ422" s="7">
        <f>IF(S422&gt;0,RANK(S422,(N422:P422,Q422:AE422)),0)</f>
        <v>0</v>
      </c>
      <c r="AK422" s="2">
        <f t="shared" si="98"/>
        <v>5.0769773181337406E-3</v>
      </c>
      <c r="AL422" s="2">
        <f t="shared" si="98"/>
        <v>0</v>
      </c>
      <c r="AM422" s="2">
        <f t="shared" si="94"/>
        <v>0</v>
      </c>
      <c r="AN422" s="2">
        <f t="shared" si="95"/>
        <v>0</v>
      </c>
      <c r="AP422" t="s">
        <v>3526</v>
      </c>
      <c r="AQ422" t="s">
        <v>4798</v>
      </c>
      <c r="AR422">
        <v>0</v>
      </c>
      <c r="AT422" s="85" t="s">
        <v>4565</v>
      </c>
      <c r="AU422" s="84" t="s">
        <v>5172</v>
      </c>
      <c r="AV422" s="77" t="str">
        <f t="shared" si="96"/>
        <v>13077</v>
      </c>
      <c r="AX422" s="7" t="s">
        <v>186</v>
      </c>
      <c r="AY422">
        <v>30</v>
      </c>
      <c r="BB422" t="s">
        <v>5425</v>
      </c>
      <c r="BG422" s="1">
        <v>64</v>
      </c>
      <c r="BH422">
        <v>0</v>
      </c>
      <c r="BI422">
        <v>0</v>
      </c>
      <c r="BJ422">
        <v>0</v>
      </c>
      <c r="BK422">
        <v>0</v>
      </c>
    </row>
    <row r="423" spans="1:63" hidden="1" outlineLevel="1">
      <c r="A423" t="s">
        <v>2780</v>
      </c>
      <c r="B423" t="s">
        <v>4798</v>
      </c>
      <c r="C423" s="1">
        <f t="shared" si="90"/>
        <v>4406</v>
      </c>
      <c r="D423" s="7">
        <f>IF(N423&gt;0, RANK(N423,(N423:P423,Q423:AE423)),0)</f>
        <v>2</v>
      </c>
      <c r="E423" s="7">
        <f>IF(O423&gt;0,RANK(O423,(N423:P423,Q423:AE423)),0)</f>
        <v>1</v>
      </c>
      <c r="F423" s="7">
        <f>IF(P423&gt;0,RANK(P423,(N423:P423,Q423:AE423)),0)</f>
        <v>4</v>
      </c>
      <c r="G423" s="1">
        <f t="shared" si="99"/>
        <v>1278</v>
      </c>
      <c r="H423" s="2">
        <f t="shared" si="100"/>
        <v>0.29005901044030868</v>
      </c>
      <c r="I423" s="2"/>
      <c r="J423" s="2">
        <f t="shared" si="97"/>
        <v>0.35224693599636858</v>
      </c>
      <c r="K423" s="2">
        <f t="shared" si="97"/>
        <v>0.64230594643667727</v>
      </c>
      <c r="L423" s="2">
        <f t="shared" si="97"/>
        <v>4.5392646391284613E-4</v>
      </c>
      <c r="M423" s="2">
        <f t="shared" si="92"/>
        <v>4.9931911030413056E-3</v>
      </c>
      <c r="N423" s="1">
        <v>1552</v>
      </c>
      <c r="O423" s="1">
        <v>2830</v>
      </c>
      <c r="P423" s="1">
        <v>2</v>
      </c>
      <c r="Q423" s="1">
        <v>20</v>
      </c>
      <c r="R423" s="1">
        <v>2</v>
      </c>
      <c r="S423" s="1">
        <v>0</v>
      </c>
      <c r="W423" s="69">
        <f>IF(Notes!B$38=1,IF(BG423&gt;0,BG423-P423-SUM(R423:V423)-SUM(X423:AE423),SUM(BH423:BN423)),SUM(BH423:BN423))</f>
        <v>0</v>
      </c>
      <c r="AG423" s="7">
        <f>IF(Q423&gt;0,RANK(Q423,(N423:P423,Q423:AE423)),0)</f>
        <v>3</v>
      </c>
      <c r="AH423" s="7">
        <f>IF(R423&gt;0,RANK(R423,(N423:P423,Q423:AE423)),0)</f>
        <v>4</v>
      </c>
      <c r="AI423" s="7">
        <f>IF(T423&gt;0,RANK(T423,(N423:P423,Q423:AE423)),0)</f>
        <v>0</v>
      </c>
      <c r="AJ423" s="7">
        <f>IF(S423&gt;0,RANK(S423,(N423:P423,Q423:AE423)),0)</f>
        <v>0</v>
      </c>
      <c r="AK423" s="2">
        <f t="shared" si="98"/>
        <v>4.5392646391284614E-3</v>
      </c>
      <c r="AL423" s="2">
        <f t="shared" si="98"/>
        <v>4.5392646391284613E-4</v>
      </c>
      <c r="AM423" s="2">
        <f t="shared" si="94"/>
        <v>0</v>
      </c>
      <c r="AN423" s="2">
        <f t="shared" si="95"/>
        <v>0</v>
      </c>
      <c r="AP423" t="s">
        <v>2780</v>
      </c>
      <c r="AQ423" t="s">
        <v>4798</v>
      </c>
      <c r="AR423">
        <v>3</v>
      </c>
      <c r="AT423" s="85" t="s">
        <v>4565</v>
      </c>
      <c r="AU423" s="84" t="s">
        <v>4922</v>
      </c>
      <c r="AV423" s="77" t="str">
        <f t="shared" si="96"/>
        <v>13079</v>
      </c>
      <c r="AX423" s="7" t="s">
        <v>186</v>
      </c>
      <c r="AY423">
        <v>8</v>
      </c>
      <c r="BB423" t="s">
        <v>5425</v>
      </c>
      <c r="BG423" s="1">
        <v>6</v>
      </c>
      <c r="BH423">
        <v>0</v>
      </c>
      <c r="BI423">
        <v>0</v>
      </c>
      <c r="BJ423">
        <v>0</v>
      </c>
      <c r="BK423">
        <v>0</v>
      </c>
    </row>
    <row r="424" spans="1:63" hidden="1" outlineLevel="1">
      <c r="A424" t="s">
        <v>3117</v>
      </c>
      <c r="B424" t="s">
        <v>4798</v>
      </c>
      <c r="C424" s="1">
        <f t="shared" si="90"/>
        <v>6251</v>
      </c>
      <c r="D424" s="7">
        <f>IF(N424&gt;0, RANK(N424,(N424:P424,Q424:AE424)),0)</f>
        <v>2</v>
      </c>
      <c r="E424" s="7">
        <f>IF(O424&gt;0,RANK(O424,(N424:P424,Q424:AE424)),0)</f>
        <v>1</v>
      </c>
      <c r="F424" s="7">
        <f>IF(P424&gt;0,RANK(P424,(N424:P424,Q424:AE424)),0)</f>
        <v>4</v>
      </c>
      <c r="G424" s="1">
        <f t="shared" si="99"/>
        <v>1508</v>
      </c>
      <c r="H424" s="2">
        <f t="shared" si="100"/>
        <v>0.24124140137577987</v>
      </c>
      <c r="I424" s="2"/>
      <c r="J424" s="2">
        <f t="shared" si="97"/>
        <v>0.37705967045272759</v>
      </c>
      <c r="K424" s="2">
        <f t="shared" si="97"/>
        <v>0.61830107182850746</v>
      </c>
      <c r="L424" s="2">
        <f t="shared" si="97"/>
        <v>1.5997440409534473E-4</v>
      </c>
      <c r="M424" s="2">
        <f t="shared" si="92"/>
        <v>4.4792833146695991E-3</v>
      </c>
      <c r="N424" s="1">
        <v>2357</v>
      </c>
      <c r="O424" s="1">
        <v>3865</v>
      </c>
      <c r="P424" s="1">
        <v>1</v>
      </c>
      <c r="Q424" s="1">
        <v>28</v>
      </c>
      <c r="R424" s="1">
        <v>0</v>
      </c>
      <c r="S424" s="1">
        <v>0</v>
      </c>
      <c r="W424" s="69">
        <f>IF(Notes!B$38=1,IF(BG424&gt;0,BG424-P424-SUM(R424:V424)-SUM(X424:AE424),SUM(BH424:BN424)),SUM(BH424:BN424))</f>
        <v>0</v>
      </c>
      <c r="AG424" s="7">
        <f>IF(Q424&gt;0,RANK(Q424,(N424:P424,Q424:AE424)),0)</f>
        <v>3</v>
      </c>
      <c r="AH424" s="7">
        <f>IF(R424&gt;0,RANK(R424,(N424:P424,Q424:AE424)),0)</f>
        <v>0</v>
      </c>
      <c r="AI424" s="7">
        <f>IF(T424&gt;0,RANK(T424,(N424:P424,Q424:AE424)),0)</f>
        <v>0</v>
      </c>
      <c r="AJ424" s="7">
        <f>IF(S424&gt;0,RANK(S424,(N424:P424,Q424:AE424)),0)</f>
        <v>0</v>
      </c>
      <c r="AK424" s="2">
        <f t="shared" si="98"/>
        <v>4.4792833146696529E-3</v>
      </c>
      <c r="AL424" s="2">
        <f t="shared" si="98"/>
        <v>0</v>
      </c>
      <c r="AM424" s="2">
        <f t="shared" si="94"/>
        <v>0</v>
      </c>
      <c r="AN424" s="2">
        <f t="shared" si="95"/>
        <v>0</v>
      </c>
      <c r="AP424" t="s">
        <v>3117</v>
      </c>
      <c r="AQ424" t="s">
        <v>4798</v>
      </c>
      <c r="AR424">
        <v>2</v>
      </c>
      <c r="AT424" s="85" t="s">
        <v>4565</v>
      </c>
      <c r="AU424" s="84" t="s">
        <v>4173</v>
      </c>
      <c r="AV424" s="77" t="str">
        <f t="shared" si="96"/>
        <v>13081</v>
      </c>
      <c r="AX424" s="7" t="s">
        <v>186</v>
      </c>
      <c r="AY424">
        <v>8</v>
      </c>
      <c r="BB424" t="s">
        <v>5425</v>
      </c>
      <c r="BG424" s="1">
        <v>4</v>
      </c>
      <c r="BH424">
        <v>0</v>
      </c>
      <c r="BI424">
        <v>0</v>
      </c>
      <c r="BJ424">
        <v>0</v>
      </c>
      <c r="BK424">
        <v>0</v>
      </c>
    </row>
    <row r="425" spans="1:63" hidden="1" outlineLevel="1">
      <c r="A425" t="s">
        <v>2920</v>
      </c>
      <c r="B425" t="s">
        <v>4798</v>
      </c>
      <c r="C425" s="1">
        <f t="shared" si="90"/>
        <v>6247</v>
      </c>
      <c r="D425" s="7">
        <f>IF(N425&gt;0, RANK(N425,(N425:P425,Q425:AE425)),0)</f>
        <v>2</v>
      </c>
      <c r="E425" s="7">
        <f>IF(O425&gt;0,RANK(O425,(N425:P425,Q425:AE425)),0)</f>
        <v>1</v>
      </c>
      <c r="F425" s="7">
        <f>IF(P425&gt;0,RANK(P425,(N425:P425,Q425:AE425)),0)</f>
        <v>5</v>
      </c>
      <c r="G425" s="1">
        <f t="shared" si="99"/>
        <v>2545</v>
      </c>
      <c r="H425" s="2">
        <f t="shared" si="100"/>
        <v>0.40739554986393467</v>
      </c>
      <c r="I425" s="2"/>
      <c r="J425" s="2">
        <f t="shared" si="97"/>
        <v>0.29182007363534496</v>
      </c>
      <c r="K425" s="2">
        <f t="shared" si="97"/>
        <v>0.69921562349927968</v>
      </c>
      <c r="L425" s="2">
        <f t="shared" si="97"/>
        <v>9.6046102129021928E-4</v>
      </c>
      <c r="M425" s="2">
        <f t="shared" si="92"/>
        <v>8.0038418440851987E-3</v>
      </c>
      <c r="N425" s="1">
        <v>1823</v>
      </c>
      <c r="O425" s="1">
        <v>4368</v>
      </c>
      <c r="P425" s="1">
        <v>6</v>
      </c>
      <c r="Q425" s="1">
        <v>39</v>
      </c>
      <c r="R425" s="1">
        <v>11</v>
      </c>
      <c r="S425" s="1">
        <v>0</v>
      </c>
      <c r="W425" s="69">
        <f>IF(Notes!B$38=1,IF(BG425&gt;0,BG425-P425-SUM(R425:V425)-SUM(X425:AE425),SUM(BH425:BN425)),SUM(BH425:BN425))</f>
        <v>0</v>
      </c>
      <c r="AG425" s="7">
        <f>IF(Q425&gt;0,RANK(Q425,(N425:P425,Q425:AE425)),0)</f>
        <v>3</v>
      </c>
      <c r="AH425" s="7">
        <f>IF(R425&gt;0,RANK(R425,(N425:P425,Q425:AE425)),0)</f>
        <v>4</v>
      </c>
      <c r="AI425" s="7">
        <f>IF(T425&gt;0,RANK(T425,(N425:P425,Q425:AE425)),0)</f>
        <v>0</v>
      </c>
      <c r="AJ425" s="7">
        <f>IF(S425&gt;0,RANK(S425,(N425:P425,Q425:AE425)),0)</f>
        <v>0</v>
      </c>
      <c r="AK425" s="2">
        <f t="shared" si="98"/>
        <v>6.2429966383864251E-3</v>
      </c>
      <c r="AL425" s="2">
        <f t="shared" si="98"/>
        <v>1.7608452056987354E-3</v>
      </c>
      <c r="AM425" s="2">
        <f t="shared" si="94"/>
        <v>0</v>
      </c>
      <c r="AN425" s="2">
        <f t="shared" si="95"/>
        <v>0</v>
      </c>
      <c r="AP425" t="s">
        <v>2920</v>
      </c>
      <c r="AQ425" t="s">
        <v>4798</v>
      </c>
      <c r="AR425">
        <v>10</v>
      </c>
      <c r="AT425" s="85" t="s">
        <v>4565</v>
      </c>
      <c r="AU425" s="84" t="s">
        <v>4372</v>
      </c>
      <c r="AV425" s="77" t="str">
        <f t="shared" si="96"/>
        <v>13083</v>
      </c>
      <c r="AX425" s="7" t="s">
        <v>186</v>
      </c>
      <c r="AY425">
        <v>9</v>
      </c>
      <c r="BB425" t="s">
        <v>5425</v>
      </c>
      <c r="BG425" s="1">
        <v>25</v>
      </c>
      <c r="BH425">
        <v>0</v>
      </c>
      <c r="BI425">
        <v>0</v>
      </c>
      <c r="BJ425">
        <v>0</v>
      </c>
      <c r="BK425">
        <v>0</v>
      </c>
    </row>
    <row r="426" spans="1:63" hidden="1" outlineLevel="1">
      <c r="A426" t="s">
        <v>1248</v>
      </c>
      <c r="B426" t="s">
        <v>4798</v>
      </c>
      <c r="C426" s="1">
        <f t="shared" si="90"/>
        <v>8117</v>
      </c>
      <c r="D426" s="7">
        <f>IF(N426&gt;0, RANK(N426,(N426:P426,Q426:AE426)),0)</f>
        <v>2</v>
      </c>
      <c r="E426" s="7">
        <f>IF(O426&gt;0,RANK(O426,(N426:P426,Q426:AE426)),0)</f>
        <v>1</v>
      </c>
      <c r="F426" s="7">
        <f>IF(P426&gt;0,RANK(P426,(N426:P426,Q426:AE426)),0)</f>
        <v>4</v>
      </c>
      <c r="G426" s="1">
        <f t="shared" si="99"/>
        <v>5242</v>
      </c>
      <c r="H426" s="2">
        <f t="shared" si="100"/>
        <v>0.64580510040655414</v>
      </c>
      <c r="I426" s="2"/>
      <c r="J426" s="2">
        <f t="shared" si="97"/>
        <v>0.17333990390538376</v>
      </c>
      <c r="K426" s="2">
        <f t="shared" si="97"/>
        <v>0.81914500431193793</v>
      </c>
      <c r="L426" s="2">
        <f t="shared" si="97"/>
        <v>3.6959467783663914E-4</v>
      </c>
      <c r="M426" s="2">
        <f t="shared" si="92"/>
        <v>7.1454971048416456E-3</v>
      </c>
      <c r="N426" s="1">
        <v>1407</v>
      </c>
      <c r="O426" s="1">
        <v>6649</v>
      </c>
      <c r="P426" s="1">
        <v>3</v>
      </c>
      <c r="Q426" s="1">
        <v>57</v>
      </c>
      <c r="R426" s="1">
        <v>0</v>
      </c>
      <c r="S426" s="1">
        <v>0</v>
      </c>
      <c r="W426" s="69">
        <f>IF(Notes!B$38=1,IF(BG426&gt;0,BG426-P426-SUM(R426:V426)-SUM(X426:AE426),SUM(BH426:BN426)),SUM(BH426:BN426))</f>
        <v>1</v>
      </c>
      <c r="AG426" s="7">
        <f>IF(Q426&gt;0,RANK(Q426,(N426:P426,Q426:AE426)),0)</f>
        <v>3</v>
      </c>
      <c r="AH426" s="7">
        <f>IF(R426&gt;0,RANK(R426,(N426:P426,Q426:AE426)),0)</f>
        <v>0</v>
      </c>
      <c r="AI426" s="7">
        <f>IF(T426&gt;0,RANK(T426,(N426:P426,Q426:AE426)),0)</f>
        <v>0</v>
      </c>
      <c r="AJ426" s="7">
        <f>IF(S426&gt;0,RANK(S426,(N426:P426,Q426:AE426)),0)</f>
        <v>0</v>
      </c>
      <c r="AK426" s="2">
        <f t="shared" si="98"/>
        <v>7.022298878896144E-3</v>
      </c>
      <c r="AL426" s="2">
        <f t="shared" si="98"/>
        <v>0</v>
      </c>
      <c r="AM426" s="2">
        <f t="shared" si="94"/>
        <v>0</v>
      </c>
      <c r="AN426" s="2">
        <f t="shared" si="95"/>
        <v>0</v>
      </c>
      <c r="AP426" t="s">
        <v>1248</v>
      </c>
      <c r="AQ426" t="s">
        <v>4798</v>
      </c>
      <c r="AR426">
        <v>10</v>
      </c>
      <c r="AT426" s="85" t="s">
        <v>4565</v>
      </c>
      <c r="AU426" s="84" t="s">
        <v>5224</v>
      </c>
      <c r="AV426" s="77" t="str">
        <f t="shared" si="96"/>
        <v>13085</v>
      </c>
      <c r="AX426" s="7" t="s">
        <v>186</v>
      </c>
      <c r="AY426">
        <v>10</v>
      </c>
      <c r="BB426" t="s">
        <v>5425</v>
      </c>
      <c r="BG426" s="1">
        <v>8</v>
      </c>
      <c r="BH426">
        <v>0</v>
      </c>
      <c r="BI426">
        <v>0</v>
      </c>
      <c r="BJ426">
        <v>0</v>
      </c>
      <c r="BK426">
        <v>1</v>
      </c>
    </row>
    <row r="427" spans="1:63" hidden="1" outlineLevel="1">
      <c r="A427" t="s">
        <v>3727</v>
      </c>
      <c r="B427" t="s">
        <v>4798</v>
      </c>
      <c r="C427" s="1">
        <f t="shared" si="90"/>
        <v>8951</v>
      </c>
      <c r="D427" s="7">
        <f>IF(N427&gt;0, RANK(N427,(N427:P427,Q427:AE427)),0)</f>
        <v>2</v>
      </c>
      <c r="E427" s="7">
        <f>IF(O427&gt;0,RANK(O427,(N427:P427,Q427:AE427)),0)</f>
        <v>1</v>
      </c>
      <c r="F427" s="7">
        <f>IF(P427&gt;0,RANK(P427,(N427:P427,Q427:AE427)),0)</f>
        <v>0</v>
      </c>
      <c r="G427" s="1">
        <f t="shared" si="99"/>
        <v>1771</v>
      </c>
      <c r="H427" s="2">
        <f t="shared" si="100"/>
        <v>0.1978549882694671</v>
      </c>
      <c r="I427" s="2"/>
      <c r="J427" s="2">
        <f t="shared" si="97"/>
        <v>0.39962015417271812</v>
      </c>
      <c r="K427" s="2">
        <f t="shared" si="97"/>
        <v>0.59747514244218525</v>
      </c>
      <c r="L427" s="2">
        <f t="shared" si="97"/>
        <v>0</v>
      </c>
      <c r="M427" s="2">
        <f t="shared" si="92"/>
        <v>2.9047033850966297E-3</v>
      </c>
      <c r="N427" s="1">
        <v>3577</v>
      </c>
      <c r="O427" s="1">
        <v>5348</v>
      </c>
      <c r="P427" s="1">
        <v>0</v>
      </c>
      <c r="Q427" s="1">
        <v>26</v>
      </c>
      <c r="R427" s="1">
        <v>0</v>
      </c>
      <c r="S427" s="1">
        <v>0</v>
      </c>
      <c r="W427" s="69">
        <f>IF(Notes!B$38=1,IF(BG427&gt;0,BG427-P427-SUM(R427:V427)-SUM(X427:AE427),SUM(BH427:BN427)),SUM(BH427:BN427))</f>
        <v>0</v>
      </c>
      <c r="AG427" s="7">
        <f>IF(Q427&gt;0,RANK(Q427,(N427:P427,Q427:AE427)),0)</f>
        <v>3</v>
      </c>
      <c r="AH427" s="7">
        <f>IF(R427&gt;0,RANK(R427,(N427:P427,Q427:AE427)),0)</f>
        <v>0</v>
      </c>
      <c r="AI427" s="7">
        <f>IF(T427&gt;0,RANK(T427,(N427:P427,Q427:AE427)),0)</f>
        <v>0</v>
      </c>
      <c r="AJ427" s="7">
        <f>IF(S427&gt;0,RANK(S427,(N427:P427,Q427:AE427)),0)</f>
        <v>0</v>
      </c>
      <c r="AK427" s="2">
        <f t="shared" si="98"/>
        <v>2.9047033850966371E-3</v>
      </c>
      <c r="AL427" s="2">
        <f t="shared" si="98"/>
        <v>0</v>
      </c>
      <c r="AM427" s="2">
        <f t="shared" si="94"/>
        <v>0</v>
      </c>
      <c r="AN427" s="2">
        <f t="shared" si="95"/>
        <v>0</v>
      </c>
      <c r="AP427" t="s">
        <v>3727</v>
      </c>
      <c r="AQ427" t="s">
        <v>4798</v>
      </c>
      <c r="AR427">
        <v>2</v>
      </c>
      <c r="AT427" s="85" t="s">
        <v>4565</v>
      </c>
      <c r="AU427" s="84" t="s">
        <v>4374</v>
      </c>
      <c r="AV427" s="77" t="str">
        <f t="shared" si="96"/>
        <v>13087</v>
      </c>
      <c r="AX427" s="7" t="s">
        <v>186</v>
      </c>
      <c r="AY427">
        <v>16</v>
      </c>
      <c r="BB427" t="s">
        <v>5425</v>
      </c>
      <c r="BG427" s="1">
        <v>5</v>
      </c>
      <c r="BH427">
        <v>0</v>
      </c>
      <c r="BI427">
        <v>0</v>
      </c>
      <c r="BJ427">
        <v>0</v>
      </c>
      <c r="BK427">
        <v>0</v>
      </c>
    </row>
    <row r="428" spans="1:63" hidden="1" outlineLevel="1">
      <c r="A428" t="s">
        <v>3709</v>
      </c>
      <c r="B428" t="s">
        <v>4798</v>
      </c>
      <c r="C428" s="1">
        <f t="shared" si="90"/>
        <v>276509</v>
      </c>
      <c r="D428" s="7">
        <f>IF(N428&gt;0, RANK(N428,(N428:P428,Q428:AE428)),0)</f>
        <v>1</v>
      </c>
      <c r="E428" s="7">
        <f>IF(O428&gt;0,RANK(O428,(N428:P428,Q428:AE428)),0)</f>
        <v>2</v>
      </c>
      <c r="F428" s="7">
        <f>IF(P428&gt;0,RANK(P428,(N428:P428,Q428:AE428)),0)</f>
        <v>4</v>
      </c>
      <c r="G428" s="1">
        <f t="shared" si="99"/>
        <v>127217</v>
      </c>
      <c r="H428" s="2">
        <f t="shared" si="100"/>
        <v>0.46008267362002686</v>
      </c>
      <c r="I428" s="2"/>
      <c r="J428" s="2">
        <f t="shared" si="97"/>
        <v>0.72614996256903031</v>
      </c>
      <c r="K428" s="2">
        <f t="shared" si="97"/>
        <v>0.26606728894900344</v>
      </c>
      <c r="L428" s="2">
        <f t="shared" si="97"/>
        <v>1.0343243800382627E-3</v>
      </c>
      <c r="M428" s="2">
        <f t="shared" si="92"/>
        <v>6.748424101927988E-3</v>
      </c>
      <c r="N428" s="1">
        <v>200787</v>
      </c>
      <c r="O428" s="1">
        <v>73570</v>
      </c>
      <c r="P428" s="1">
        <v>286</v>
      </c>
      <c r="Q428" s="1">
        <v>1782</v>
      </c>
      <c r="R428" s="1">
        <v>13</v>
      </c>
      <c r="S428" s="1">
        <v>65</v>
      </c>
      <c r="W428" s="69">
        <f>IF(Notes!B$38=1,IF(BG428&gt;0,BG428-P428-SUM(R428:V428)-SUM(X428:AE428),SUM(BH428:BN428)),SUM(BH428:BN428))</f>
        <v>6</v>
      </c>
      <c r="AG428" s="7">
        <f>IF(Q428&gt;0,RANK(Q428,(N428:P428,Q428:AE428)),0)</f>
        <v>3</v>
      </c>
      <c r="AH428" s="7">
        <f>IF(R428&gt;0,RANK(R428,(N428:P428,Q428:AE428)),0)</f>
        <v>6</v>
      </c>
      <c r="AI428" s="7">
        <f>IF(T428&gt;0,RANK(T428,(N428:P428,Q428:AE428)),0)</f>
        <v>0</v>
      </c>
      <c r="AJ428" s="7">
        <f>IF(S428&gt;0,RANK(S428,(N428:P428,Q428:AE428)),0)</f>
        <v>5</v>
      </c>
      <c r="AK428" s="2">
        <f t="shared" si="98"/>
        <v>6.4446365217768684E-3</v>
      </c>
      <c r="AL428" s="2">
        <f t="shared" si="98"/>
        <v>4.7014744547193763E-5</v>
      </c>
      <c r="AM428" s="2">
        <f t="shared" si="94"/>
        <v>0</v>
      </c>
      <c r="AN428" s="2">
        <f t="shared" si="95"/>
        <v>2.3507372273596881E-4</v>
      </c>
      <c r="AP428" t="s">
        <v>3709</v>
      </c>
      <c r="AQ428" t="s">
        <v>4798</v>
      </c>
      <c r="AR428">
        <v>0</v>
      </c>
      <c r="AT428" s="85" t="s">
        <v>4565</v>
      </c>
      <c r="AU428" s="84" t="s">
        <v>4375</v>
      </c>
      <c r="AV428" s="77" t="str">
        <f t="shared" si="96"/>
        <v>13089</v>
      </c>
      <c r="AX428" s="7" t="s">
        <v>186</v>
      </c>
      <c r="AY428">
        <v>191</v>
      </c>
      <c r="BB428" t="s">
        <v>5425</v>
      </c>
      <c r="BG428" s="1">
        <v>632</v>
      </c>
      <c r="BH428">
        <v>1</v>
      </c>
      <c r="BI428">
        <v>0</v>
      </c>
      <c r="BJ428">
        <v>0</v>
      </c>
      <c r="BK428">
        <v>5</v>
      </c>
    </row>
    <row r="429" spans="1:63" hidden="1" outlineLevel="1">
      <c r="A429" t="s">
        <v>1852</v>
      </c>
      <c r="B429" t="s">
        <v>4798</v>
      </c>
      <c r="C429" s="1">
        <f t="shared" si="90"/>
        <v>6995</v>
      </c>
      <c r="D429" s="7">
        <f>IF(N429&gt;0, RANK(N429,(N429:P429,Q429:AE429)),0)</f>
        <v>2</v>
      </c>
      <c r="E429" s="7">
        <f>IF(O429&gt;0,RANK(O429,(N429:P429,Q429:AE429)),0)</f>
        <v>1</v>
      </c>
      <c r="F429" s="7">
        <f>IF(P429&gt;0,RANK(P429,(N429:P429,Q429:AE429)),0)</f>
        <v>0</v>
      </c>
      <c r="G429" s="1">
        <f t="shared" si="99"/>
        <v>2200</v>
      </c>
      <c r="H429" s="2">
        <f t="shared" si="100"/>
        <v>0.31451036454610437</v>
      </c>
      <c r="I429" s="2"/>
      <c r="J429" s="2">
        <f t="shared" si="97"/>
        <v>0.34081486776268766</v>
      </c>
      <c r="K429" s="2">
        <f t="shared" si="97"/>
        <v>0.65532523230879203</v>
      </c>
      <c r="L429" s="2">
        <f t="shared" si="97"/>
        <v>0</v>
      </c>
      <c r="M429" s="2">
        <f t="shared" si="92"/>
        <v>3.8598999285203162E-3</v>
      </c>
      <c r="N429" s="1">
        <v>2384</v>
      </c>
      <c r="O429" s="1">
        <v>4584</v>
      </c>
      <c r="P429" s="1">
        <v>0</v>
      </c>
      <c r="Q429" s="1">
        <v>27</v>
      </c>
      <c r="R429" s="1">
        <v>0</v>
      </c>
      <c r="S429" s="1">
        <v>0</v>
      </c>
      <c r="W429" s="69">
        <f>IF(Notes!B$38=1,IF(BG429&gt;0,BG429-P429-SUM(R429:V429)-SUM(X429:AE429),SUM(BH429:BN429)),SUM(BH429:BN429))</f>
        <v>0</v>
      </c>
      <c r="AG429" s="7">
        <f>IF(Q429&gt;0,RANK(Q429,(N429:P429,Q429:AE429)),0)</f>
        <v>3</v>
      </c>
      <c r="AH429" s="7">
        <f>IF(R429&gt;0,RANK(R429,(N429:P429,Q429:AE429)),0)</f>
        <v>0</v>
      </c>
      <c r="AI429" s="7">
        <f>IF(T429&gt;0,RANK(T429,(N429:P429,Q429:AE429)),0)</f>
        <v>0</v>
      </c>
      <c r="AJ429" s="7">
        <f>IF(S429&gt;0,RANK(S429,(N429:P429,Q429:AE429)),0)</f>
        <v>0</v>
      </c>
      <c r="AK429" s="2">
        <f t="shared" si="98"/>
        <v>3.8598999285203717E-3</v>
      </c>
      <c r="AL429" s="2">
        <f t="shared" si="98"/>
        <v>0</v>
      </c>
      <c r="AM429" s="2">
        <f t="shared" si="94"/>
        <v>0</v>
      </c>
      <c r="AN429" s="2">
        <f t="shared" si="95"/>
        <v>0</v>
      </c>
      <c r="AP429" t="s">
        <v>1852</v>
      </c>
      <c r="AQ429" t="s">
        <v>4798</v>
      </c>
      <c r="AR429">
        <v>3</v>
      </c>
      <c r="AT429" s="85" t="s">
        <v>4565</v>
      </c>
      <c r="AU429" s="84" t="s">
        <v>4376</v>
      </c>
      <c r="AV429" s="77" t="str">
        <f t="shared" si="96"/>
        <v>13091</v>
      </c>
      <c r="AX429" s="7" t="s">
        <v>186</v>
      </c>
      <c r="AY429">
        <v>18</v>
      </c>
      <c r="BB429" t="s">
        <v>5425</v>
      </c>
      <c r="BG429" s="1">
        <v>1</v>
      </c>
      <c r="BH429">
        <v>0</v>
      </c>
      <c r="BI429">
        <v>0</v>
      </c>
      <c r="BJ429">
        <v>0</v>
      </c>
      <c r="BK429">
        <v>0</v>
      </c>
    </row>
    <row r="430" spans="1:63" hidden="1" outlineLevel="1">
      <c r="A430" t="s">
        <v>3018</v>
      </c>
      <c r="B430" t="s">
        <v>4798</v>
      </c>
      <c r="C430" s="1">
        <f t="shared" si="90"/>
        <v>3844</v>
      </c>
      <c r="D430" s="7">
        <f>IF(N430&gt;0, RANK(N430,(N430:P430,Q430:AE430)),0)</f>
        <v>1</v>
      </c>
      <c r="E430" s="7">
        <f>IF(O430&gt;0,RANK(O430,(N430:P430,Q430:AE430)),0)</f>
        <v>2</v>
      </c>
      <c r="F430" s="7">
        <f>IF(P430&gt;0,RANK(P430,(N430:P430,Q430:AE430)),0)</f>
        <v>0</v>
      </c>
      <c r="G430" s="1">
        <f t="shared" si="99"/>
        <v>120</v>
      </c>
      <c r="H430" s="2">
        <f t="shared" si="100"/>
        <v>3.1217481789802288E-2</v>
      </c>
      <c r="I430" s="2"/>
      <c r="J430" s="2">
        <f t="shared" si="97"/>
        <v>0.51326742976066597</v>
      </c>
      <c r="K430" s="2">
        <f t="shared" si="97"/>
        <v>0.4820499479708637</v>
      </c>
      <c r="L430" s="2">
        <f t="shared" si="97"/>
        <v>0</v>
      </c>
      <c r="M430" s="2">
        <f t="shared" si="92"/>
        <v>4.6826222684703267E-3</v>
      </c>
      <c r="N430" s="1">
        <v>1973</v>
      </c>
      <c r="O430" s="1">
        <v>1853</v>
      </c>
      <c r="P430" s="1">
        <v>0</v>
      </c>
      <c r="Q430" s="1">
        <v>18</v>
      </c>
      <c r="R430" s="1">
        <v>0</v>
      </c>
      <c r="S430" s="1">
        <v>0</v>
      </c>
      <c r="W430" s="69">
        <f>IF(Notes!B$38=1,IF(BG430&gt;0,BG430-P430-SUM(R430:V430)-SUM(X430:AE430),SUM(BH430:BN430)),SUM(BH430:BN430))</f>
        <v>0</v>
      </c>
      <c r="AG430" s="7">
        <f>IF(Q430&gt;0,RANK(Q430,(N430:P430,Q430:AE430)),0)</f>
        <v>3</v>
      </c>
      <c r="AH430" s="7">
        <f>IF(R430&gt;0,RANK(R430,(N430:P430,Q430:AE430)),0)</f>
        <v>0</v>
      </c>
      <c r="AI430" s="7">
        <f>IF(T430&gt;0,RANK(T430,(N430:P430,Q430:AE430)),0)</f>
        <v>0</v>
      </c>
      <c r="AJ430" s="7">
        <f>IF(S430&gt;0,RANK(S430,(N430:P430,Q430:AE430)),0)</f>
        <v>0</v>
      </c>
      <c r="AK430" s="2">
        <f t="shared" si="98"/>
        <v>4.6826222684703432E-3</v>
      </c>
      <c r="AL430" s="2">
        <f t="shared" si="98"/>
        <v>0</v>
      </c>
      <c r="AM430" s="2">
        <f t="shared" si="94"/>
        <v>0</v>
      </c>
      <c r="AN430" s="2">
        <f t="shared" si="95"/>
        <v>0</v>
      </c>
      <c r="AP430" t="s">
        <v>3018</v>
      </c>
      <c r="AQ430" t="s">
        <v>4798</v>
      </c>
      <c r="AR430">
        <v>3</v>
      </c>
      <c r="AT430" s="85" t="s">
        <v>4565</v>
      </c>
      <c r="AU430" s="84" t="s">
        <v>4600</v>
      </c>
      <c r="AV430" s="77" t="str">
        <f t="shared" si="96"/>
        <v>13093</v>
      </c>
      <c r="AX430" s="7" t="s">
        <v>186</v>
      </c>
      <c r="AY430">
        <v>7</v>
      </c>
      <c r="BB430" t="s">
        <v>5425</v>
      </c>
      <c r="BG430" s="1">
        <v>2</v>
      </c>
      <c r="BH430">
        <v>0</v>
      </c>
      <c r="BI430">
        <v>0</v>
      </c>
      <c r="BJ430">
        <v>0</v>
      </c>
      <c r="BK430">
        <v>0</v>
      </c>
    </row>
    <row r="431" spans="1:63" hidden="1" outlineLevel="1">
      <c r="A431" t="s">
        <v>5056</v>
      </c>
      <c r="B431" t="s">
        <v>4798</v>
      </c>
      <c r="C431" s="1">
        <f t="shared" si="90"/>
        <v>33662</v>
      </c>
      <c r="D431" s="7">
        <f>IF(N431&gt;0, RANK(N431,(N431:P431,Q431:AE431)),0)</f>
        <v>1</v>
      </c>
      <c r="E431" s="7">
        <f>IF(O431&gt;0,RANK(O431,(N431:P431,Q431:AE431)),0)</f>
        <v>2</v>
      </c>
      <c r="F431" s="7">
        <f>IF(P431&gt;0,RANK(P431,(N431:P431,Q431:AE431)),0)</f>
        <v>4</v>
      </c>
      <c r="G431" s="1">
        <f t="shared" si="99"/>
        <v>6094</v>
      </c>
      <c r="H431" s="2">
        <f t="shared" si="100"/>
        <v>0.18103499494979503</v>
      </c>
      <c r="I431" s="2"/>
      <c r="J431" s="2">
        <f t="shared" si="97"/>
        <v>0.58834888004277819</v>
      </c>
      <c r="K431" s="2">
        <f t="shared" si="97"/>
        <v>0.40731388509298316</v>
      </c>
      <c r="L431" s="2">
        <f t="shared" si="97"/>
        <v>2.6736379300101003E-4</v>
      </c>
      <c r="M431" s="2">
        <f t="shared" si="92"/>
        <v>4.0698710712376383E-3</v>
      </c>
      <c r="N431" s="1">
        <v>19805</v>
      </c>
      <c r="O431" s="1">
        <v>13711</v>
      </c>
      <c r="P431" s="1">
        <v>9</v>
      </c>
      <c r="Q431" s="1">
        <v>131</v>
      </c>
      <c r="R431" s="1">
        <v>6</v>
      </c>
      <c r="S431" s="1">
        <v>0</v>
      </c>
      <c r="W431" s="69">
        <f>IF(Notes!B$38=1,IF(BG431&gt;0,BG431-P431-SUM(R431:V431)-SUM(X431:AE431),SUM(BH431:BN431)),SUM(BH431:BN431))</f>
        <v>0</v>
      </c>
      <c r="AG431" s="7">
        <f>IF(Q431&gt;0,RANK(Q431,(N431:P431,Q431:AE431)),0)</f>
        <v>3</v>
      </c>
      <c r="AH431" s="7">
        <f>IF(R431&gt;0,RANK(R431,(N431:P431,Q431:AE431)),0)</f>
        <v>5</v>
      </c>
      <c r="AI431" s="7">
        <f>IF(T431&gt;0,RANK(T431,(N431:P431,Q431:AE431)),0)</f>
        <v>0</v>
      </c>
      <c r="AJ431" s="7">
        <f>IF(S431&gt;0,RANK(S431,(N431:P431,Q431:AE431)),0)</f>
        <v>0</v>
      </c>
      <c r="AK431" s="2">
        <f t="shared" si="98"/>
        <v>3.8916285425702572E-3</v>
      </c>
      <c r="AL431" s="2">
        <f t="shared" si="98"/>
        <v>1.7824252866734003E-4</v>
      </c>
      <c r="AM431" s="2">
        <f t="shared" si="94"/>
        <v>0</v>
      </c>
      <c r="AN431" s="2">
        <f t="shared" si="95"/>
        <v>0</v>
      </c>
      <c r="AP431" t="s">
        <v>5056</v>
      </c>
      <c r="AQ431" t="s">
        <v>4798</v>
      </c>
      <c r="AR431">
        <v>2</v>
      </c>
      <c r="AT431" s="85" t="s">
        <v>4565</v>
      </c>
      <c r="AU431" s="84" t="s">
        <v>4202</v>
      </c>
      <c r="AV431" s="77" t="str">
        <f t="shared" si="96"/>
        <v>13095</v>
      </c>
      <c r="AX431" s="7" t="s">
        <v>186</v>
      </c>
      <c r="AY431">
        <v>31</v>
      </c>
      <c r="BB431" t="s">
        <v>5425</v>
      </c>
      <c r="BG431" s="1">
        <v>40</v>
      </c>
      <c r="BH431">
        <v>0</v>
      </c>
      <c r="BI431">
        <v>0</v>
      </c>
      <c r="BJ431">
        <v>0</v>
      </c>
      <c r="BK431">
        <v>0</v>
      </c>
    </row>
    <row r="432" spans="1:63" hidden="1" outlineLevel="1">
      <c r="A432" t="s">
        <v>4987</v>
      </c>
      <c r="B432" t="s">
        <v>4798</v>
      </c>
      <c r="C432" s="1">
        <f t="shared" si="90"/>
        <v>42104</v>
      </c>
      <c r="D432" s="7">
        <f>IF(N432&gt;0, RANK(N432,(N432:P432,Q432:AE432)),0)</f>
        <v>2</v>
      </c>
      <c r="E432" s="7">
        <f>IF(O432&gt;0,RANK(O432,(N432:P432,Q432:AE432)),0)</f>
        <v>1</v>
      </c>
      <c r="F432" s="7">
        <f>IF(P432&gt;0,RANK(P432,(N432:P432,Q432:AE432)),0)</f>
        <v>4</v>
      </c>
      <c r="G432" s="1">
        <f t="shared" si="99"/>
        <v>9849</v>
      </c>
      <c r="H432" s="2">
        <f t="shared" si="100"/>
        <v>0.23392076762302869</v>
      </c>
      <c r="I432" s="2"/>
      <c r="J432" s="2">
        <f t="shared" si="97"/>
        <v>0.37994014820444616</v>
      </c>
      <c r="K432" s="2">
        <f t="shared" si="97"/>
        <v>0.61386091582747482</v>
      </c>
      <c r="L432" s="2">
        <f t="shared" si="97"/>
        <v>7.1252137564126921E-4</v>
      </c>
      <c r="M432" s="2">
        <f t="shared" si="92"/>
        <v>5.4864145924376981E-3</v>
      </c>
      <c r="N432" s="1">
        <v>15997</v>
      </c>
      <c r="O432" s="1">
        <v>25846</v>
      </c>
      <c r="P432" s="1">
        <v>30</v>
      </c>
      <c r="Q432" s="1">
        <v>222</v>
      </c>
      <c r="R432" s="1">
        <v>9</v>
      </c>
      <c r="S432" s="1">
        <v>0</v>
      </c>
      <c r="W432" s="69">
        <f>IF(Notes!B$38=1,IF(BG432&gt;0,BG432-P432-SUM(R432:V432)-SUM(X432:AE432),SUM(BH432:BN432)),SUM(BH432:BN432))</f>
        <v>0</v>
      </c>
      <c r="AG432" s="7">
        <f>IF(Q432&gt;0,RANK(Q432,(N432:P432,Q432:AE432)),0)</f>
        <v>3</v>
      </c>
      <c r="AH432" s="7">
        <f>IF(R432&gt;0,RANK(R432,(N432:P432,Q432:AE432)),0)</f>
        <v>5</v>
      </c>
      <c r="AI432" s="7">
        <f>IF(T432&gt;0,RANK(T432,(N432:P432,Q432:AE432)),0)</f>
        <v>0</v>
      </c>
      <c r="AJ432" s="7">
        <f>IF(S432&gt;0,RANK(S432,(N432:P432,Q432:AE432)),0)</f>
        <v>0</v>
      </c>
      <c r="AK432" s="2">
        <f t="shared" si="98"/>
        <v>5.2726581797453926E-3</v>
      </c>
      <c r="AL432" s="2">
        <f t="shared" si="98"/>
        <v>2.1375641269238076E-4</v>
      </c>
      <c r="AM432" s="2">
        <f t="shared" si="94"/>
        <v>0</v>
      </c>
      <c r="AN432" s="2">
        <f t="shared" si="95"/>
        <v>0</v>
      </c>
      <c r="AP432" t="s">
        <v>4987</v>
      </c>
      <c r="AQ432" t="s">
        <v>4798</v>
      </c>
      <c r="AR432">
        <v>0</v>
      </c>
      <c r="AT432" s="85" t="s">
        <v>4565</v>
      </c>
      <c r="AU432" s="84" t="s">
        <v>4529</v>
      </c>
      <c r="AV432" s="77" t="str">
        <f t="shared" si="96"/>
        <v>13097</v>
      </c>
      <c r="AX432" s="7" t="s">
        <v>186</v>
      </c>
      <c r="AY432">
        <v>24</v>
      </c>
      <c r="BB432" t="s">
        <v>5425</v>
      </c>
      <c r="BG432" s="1">
        <v>59</v>
      </c>
      <c r="BH432">
        <v>0</v>
      </c>
      <c r="BI432">
        <v>0</v>
      </c>
      <c r="BJ432">
        <v>0</v>
      </c>
      <c r="BK432">
        <v>0</v>
      </c>
    </row>
    <row r="433" spans="1:63" hidden="1" outlineLevel="1">
      <c r="A433" t="s">
        <v>1593</v>
      </c>
      <c r="B433" t="s">
        <v>4798</v>
      </c>
      <c r="C433" s="1">
        <f t="shared" si="90"/>
        <v>4213</v>
      </c>
      <c r="D433" s="7">
        <f>IF(N433&gt;0, RANK(N433,(N433:P433,Q433:AE433)),0)</f>
        <v>2</v>
      </c>
      <c r="E433" s="7">
        <f>IF(O433&gt;0,RANK(O433,(N433:P433,Q433:AE433)),0)</f>
        <v>1</v>
      </c>
      <c r="F433" s="7">
        <f>IF(P433&gt;0,RANK(P433,(N433:P433,Q433:AE433)),0)</f>
        <v>0</v>
      </c>
      <c r="G433" s="1">
        <f t="shared" si="99"/>
        <v>794</v>
      </c>
      <c r="H433" s="2">
        <f t="shared" si="100"/>
        <v>0.1884642772371232</v>
      </c>
      <c r="I433" s="2"/>
      <c r="J433" s="2">
        <f t="shared" si="97"/>
        <v>0.40375029670068835</v>
      </c>
      <c r="K433" s="2">
        <f t="shared" si="97"/>
        <v>0.59221457393781152</v>
      </c>
      <c r="L433" s="2">
        <f t="shared" si="97"/>
        <v>0</v>
      </c>
      <c r="M433" s="2">
        <f t="shared" si="92"/>
        <v>4.0351293615001893E-3</v>
      </c>
      <c r="N433" s="1">
        <v>1701</v>
      </c>
      <c r="O433" s="1">
        <v>2495</v>
      </c>
      <c r="P433" s="1">
        <v>0</v>
      </c>
      <c r="Q433" s="1">
        <v>17</v>
      </c>
      <c r="R433" s="1">
        <v>0</v>
      </c>
      <c r="S433" s="1">
        <v>0</v>
      </c>
      <c r="W433" s="69">
        <f>IF(Notes!B$38=1,IF(BG433&gt;0,BG433-P433-SUM(R433:V433)-SUM(X433:AE433),SUM(BH433:BN433)),SUM(BH433:BN433))</f>
        <v>0</v>
      </c>
      <c r="AG433" s="7">
        <f>IF(Q433&gt;0,RANK(Q433,(N433:P433,Q433:AE433)),0)</f>
        <v>3</v>
      </c>
      <c r="AH433" s="7">
        <f>IF(R433&gt;0,RANK(R433,(N433:P433,Q433:AE433)),0)</f>
        <v>0</v>
      </c>
      <c r="AI433" s="7">
        <f>IF(T433&gt;0,RANK(T433,(N433:P433,Q433:AE433)),0)</f>
        <v>0</v>
      </c>
      <c r="AJ433" s="7">
        <f>IF(S433&gt;0,RANK(S433,(N433:P433,Q433:AE433)),0)</f>
        <v>0</v>
      </c>
      <c r="AK433" s="2">
        <f t="shared" si="98"/>
        <v>4.035129361500119E-3</v>
      </c>
      <c r="AL433" s="2">
        <f t="shared" si="98"/>
        <v>0</v>
      </c>
      <c r="AM433" s="2">
        <f t="shared" si="94"/>
        <v>0</v>
      </c>
      <c r="AN433" s="2">
        <f t="shared" si="95"/>
        <v>0</v>
      </c>
      <c r="AP433" t="s">
        <v>1593</v>
      </c>
      <c r="AQ433" t="s">
        <v>4798</v>
      </c>
      <c r="AR433">
        <v>2</v>
      </c>
      <c r="AT433" s="85" t="s">
        <v>4565</v>
      </c>
      <c r="AU433" s="84" t="s">
        <v>4530</v>
      </c>
      <c r="AV433" s="77" t="str">
        <f t="shared" si="96"/>
        <v>13099</v>
      </c>
      <c r="AX433" s="7" t="s">
        <v>186</v>
      </c>
      <c r="AY433">
        <v>13</v>
      </c>
      <c r="BB433" t="s">
        <v>5425</v>
      </c>
      <c r="BG433" s="1">
        <v>6</v>
      </c>
      <c r="BH433">
        <v>0</v>
      </c>
      <c r="BI433">
        <v>0</v>
      </c>
      <c r="BJ433">
        <v>0</v>
      </c>
      <c r="BK433">
        <v>0</v>
      </c>
    </row>
    <row r="434" spans="1:63" hidden="1" outlineLevel="1">
      <c r="A434" t="s">
        <v>1863</v>
      </c>
      <c r="B434" t="s">
        <v>4798</v>
      </c>
      <c r="C434" s="1">
        <f t="shared" si="90"/>
        <v>991</v>
      </c>
      <c r="D434" s="7">
        <f>IF(N434&gt;0, RANK(N434,(N434:P434,Q434:AE434)),0)</f>
        <v>2</v>
      </c>
      <c r="E434" s="7">
        <f>IF(O434&gt;0,RANK(O434,(N434:P434,Q434:AE434)),0)</f>
        <v>1</v>
      </c>
      <c r="F434" s="7">
        <f>IF(P434&gt;0,RANK(P434,(N434:P434,Q434:AE434)),0)</f>
        <v>0</v>
      </c>
      <c r="G434" s="1">
        <f t="shared" si="99"/>
        <v>526</v>
      </c>
      <c r="H434" s="2">
        <f t="shared" si="100"/>
        <v>0.53077699293642788</v>
      </c>
      <c r="I434" s="2"/>
      <c r="J434" s="2">
        <f t="shared" si="97"/>
        <v>0.23309788092835521</v>
      </c>
      <c r="K434" s="2">
        <f t="shared" si="97"/>
        <v>0.76387487386478303</v>
      </c>
      <c r="L434" s="2">
        <f t="shared" si="97"/>
        <v>0</v>
      </c>
      <c r="M434" s="2">
        <f t="shared" si="92"/>
        <v>3.0272452068617062E-3</v>
      </c>
      <c r="N434" s="1">
        <v>231</v>
      </c>
      <c r="O434" s="1">
        <v>757</v>
      </c>
      <c r="P434" s="1">
        <v>0</v>
      </c>
      <c r="Q434" s="1">
        <v>3</v>
      </c>
      <c r="R434" s="1">
        <v>0</v>
      </c>
      <c r="S434" s="1">
        <v>0</v>
      </c>
      <c r="W434" s="69">
        <f>IF(Notes!B$38=1,IF(BG434&gt;0,BG434-P434-SUM(R434:V434)-SUM(X434:AE434),SUM(BH434:BN434)),SUM(BH434:BN434))</f>
        <v>0</v>
      </c>
      <c r="AG434" s="7">
        <f>IF(Q434&gt;0,RANK(Q434,(N434:P434,Q434:AE434)),0)</f>
        <v>3</v>
      </c>
      <c r="AH434" s="7">
        <f>IF(R434&gt;0,RANK(R434,(N434:P434,Q434:AE434)),0)</f>
        <v>0</v>
      </c>
      <c r="AI434" s="7">
        <f>IF(T434&gt;0,RANK(T434,(N434:P434,Q434:AE434)),0)</f>
        <v>0</v>
      </c>
      <c r="AJ434" s="7">
        <f>IF(S434&gt;0,RANK(S434,(N434:P434,Q434:AE434)),0)</f>
        <v>0</v>
      </c>
      <c r="AK434" s="2">
        <f t="shared" si="98"/>
        <v>3.0272452068617556E-3</v>
      </c>
      <c r="AL434" s="2">
        <f t="shared" si="98"/>
        <v>0</v>
      </c>
      <c r="AM434" s="2">
        <f t="shared" si="94"/>
        <v>0</v>
      </c>
      <c r="AN434" s="2">
        <f t="shared" si="95"/>
        <v>0</v>
      </c>
      <c r="AP434" t="s">
        <v>1863</v>
      </c>
      <c r="AQ434" t="s">
        <v>4798</v>
      </c>
      <c r="AR434">
        <v>1</v>
      </c>
      <c r="AT434" s="85" t="s">
        <v>4565</v>
      </c>
      <c r="AU434" s="84" t="s">
        <v>4531</v>
      </c>
      <c r="AV434" s="77" t="str">
        <f t="shared" si="96"/>
        <v>13101</v>
      </c>
      <c r="AX434" s="7" t="s">
        <v>186</v>
      </c>
      <c r="AY434">
        <v>3</v>
      </c>
      <c r="BB434" t="s">
        <v>5425</v>
      </c>
      <c r="BG434" s="1">
        <v>0</v>
      </c>
      <c r="BH434">
        <v>0</v>
      </c>
      <c r="BI434">
        <v>0</v>
      </c>
      <c r="BJ434">
        <v>0</v>
      </c>
      <c r="BK434">
        <v>0</v>
      </c>
    </row>
    <row r="435" spans="1:63" hidden="1" outlineLevel="1">
      <c r="A435" t="s">
        <v>1830</v>
      </c>
      <c r="B435" t="s">
        <v>4798</v>
      </c>
      <c r="C435" s="1">
        <f t="shared" si="90"/>
        <v>16167</v>
      </c>
      <c r="D435" s="7">
        <f>IF(N435&gt;0, RANK(N435,(N435:P435,Q435:AE435)),0)</f>
        <v>2</v>
      </c>
      <c r="E435" s="7">
        <f>IF(O435&gt;0,RANK(O435,(N435:P435,Q435:AE435)),0)</f>
        <v>1</v>
      </c>
      <c r="F435" s="7">
        <f>IF(P435&gt;0,RANK(P435,(N435:P435,Q435:AE435)),0)</f>
        <v>0</v>
      </c>
      <c r="G435" s="1">
        <f t="shared" si="99"/>
        <v>8890</v>
      </c>
      <c r="H435" s="2">
        <f t="shared" si="100"/>
        <v>0.54988556936970368</v>
      </c>
      <c r="I435" s="2"/>
      <c r="J435" s="2">
        <f t="shared" si="97"/>
        <v>0.22347992824890209</v>
      </c>
      <c r="K435" s="2">
        <f t="shared" si="97"/>
        <v>0.77336549761860585</v>
      </c>
      <c r="L435" s="2">
        <f t="shared" si="97"/>
        <v>0</v>
      </c>
      <c r="M435" s="2">
        <f t="shared" si="92"/>
        <v>3.154574132492094E-3</v>
      </c>
      <c r="N435" s="1">
        <v>3613</v>
      </c>
      <c r="O435" s="1">
        <v>12503</v>
      </c>
      <c r="P435" s="1">
        <v>0</v>
      </c>
      <c r="Q435" s="1">
        <v>51</v>
      </c>
      <c r="R435" s="1">
        <v>0</v>
      </c>
      <c r="S435" s="1">
        <v>0</v>
      </c>
      <c r="W435" s="69">
        <f>IF(Notes!B$38=1,IF(BG435&gt;0,BG435-P435-SUM(R435:V435)-SUM(X435:AE435),SUM(BH435:BN435)),SUM(BH435:BN435))</f>
        <v>0</v>
      </c>
      <c r="AG435" s="7">
        <f>IF(Q435&gt;0,RANK(Q435,(N435:P435,Q435:AE435)),0)</f>
        <v>3</v>
      </c>
      <c r="AH435" s="7">
        <f>IF(R435&gt;0,RANK(R435,(N435:P435,Q435:AE435)),0)</f>
        <v>0</v>
      </c>
      <c r="AI435" s="7">
        <f>IF(T435&gt;0,RANK(T435,(N435:P435,Q435:AE435)),0)</f>
        <v>0</v>
      </c>
      <c r="AJ435" s="7">
        <f>IF(S435&gt;0,RANK(S435,(N435:P435,Q435:AE435)),0)</f>
        <v>0</v>
      </c>
      <c r="AK435" s="2">
        <f t="shared" si="98"/>
        <v>3.1545741324921135E-3</v>
      </c>
      <c r="AL435" s="2">
        <f t="shared" si="98"/>
        <v>0</v>
      </c>
      <c r="AM435" s="2">
        <f t="shared" si="94"/>
        <v>0</v>
      </c>
      <c r="AN435" s="2">
        <f t="shared" si="95"/>
        <v>0</v>
      </c>
      <c r="AP435" t="s">
        <v>1830</v>
      </c>
      <c r="AQ435" t="s">
        <v>4798</v>
      </c>
      <c r="AR435">
        <v>12</v>
      </c>
      <c r="AT435" s="85" t="s">
        <v>4565</v>
      </c>
      <c r="AU435" s="84" t="s">
        <v>4532</v>
      </c>
      <c r="AV435" s="77" t="str">
        <f t="shared" si="96"/>
        <v>13103</v>
      </c>
      <c r="AX435" s="7" t="s">
        <v>186</v>
      </c>
      <c r="AY435">
        <v>23</v>
      </c>
      <c r="BB435" t="s">
        <v>5425</v>
      </c>
      <c r="BG435" s="1">
        <v>15</v>
      </c>
      <c r="BH435">
        <v>0</v>
      </c>
      <c r="BI435">
        <v>0</v>
      </c>
      <c r="BJ435">
        <v>0</v>
      </c>
      <c r="BK435">
        <v>0</v>
      </c>
    </row>
    <row r="436" spans="1:63" hidden="1" outlineLevel="1">
      <c r="A436" t="s">
        <v>3897</v>
      </c>
      <c r="B436" t="s">
        <v>4798</v>
      </c>
      <c r="C436" s="1">
        <f t="shared" si="90"/>
        <v>7659</v>
      </c>
      <c r="D436" s="7">
        <f>IF(N436&gt;0, RANK(N436,(N436:P436,Q436:AE436)),0)</f>
        <v>2</v>
      </c>
      <c r="E436" s="7">
        <f>IF(O436&gt;0,RANK(O436,(N436:P436,Q436:AE436)),0)</f>
        <v>1</v>
      </c>
      <c r="F436" s="7">
        <f>IF(P436&gt;0,RANK(P436,(N436:P436,Q436:AE436)),0)</f>
        <v>4</v>
      </c>
      <c r="G436" s="1">
        <f t="shared" si="99"/>
        <v>1642</v>
      </c>
      <c r="H436" s="2">
        <f t="shared" si="100"/>
        <v>0.21438830134482309</v>
      </c>
      <c r="I436" s="2"/>
      <c r="J436" s="2">
        <f t="shared" si="97"/>
        <v>0.3896069983026505</v>
      </c>
      <c r="K436" s="2">
        <f t="shared" si="97"/>
        <v>0.60399529964747356</v>
      </c>
      <c r="L436" s="2">
        <f t="shared" si="97"/>
        <v>3.916960438699569E-4</v>
      </c>
      <c r="M436" s="2">
        <f t="shared" si="92"/>
        <v>6.0060060060060406E-3</v>
      </c>
      <c r="N436" s="1">
        <v>2984</v>
      </c>
      <c r="O436" s="1">
        <v>4626</v>
      </c>
      <c r="P436" s="1">
        <v>3</v>
      </c>
      <c r="Q436" s="1">
        <v>46</v>
      </c>
      <c r="R436" s="1">
        <v>0</v>
      </c>
      <c r="S436" s="1">
        <v>0</v>
      </c>
      <c r="W436" s="69">
        <f>IF(Notes!B$38=1,IF(BG436&gt;0,BG436-P436-SUM(R436:V436)-SUM(X436:AE436),SUM(BH436:BN436)),SUM(BH436:BN436))</f>
        <v>0</v>
      </c>
      <c r="AG436" s="7">
        <f>IF(Q436&gt;0,RANK(Q436,(N436:P436,Q436:AE436)),0)</f>
        <v>3</v>
      </c>
      <c r="AH436" s="7">
        <f>IF(R436&gt;0,RANK(R436,(N436:P436,Q436:AE436)),0)</f>
        <v>0</v>
      </c>
      <c r="AI436" s="7">
        <f>IF(T436&gt;0,RANK(T436,(N436:P436,Q436:AE436)),0)</f>
        <v>0</v>
      </c>
      <c r="AJ436" s="7">
        <f>IF(S436&gt;0,RANK(S436,(N436:P436,Q436:AE436)),0)</f>
        <v>0</v>
      </c>
      <c r="AK436" s="2">
        <f t="shared" si="98"/>
        <v>6.006006006006006E-3</v>
      </c>
      <c r="AL436" s="2">
        <f t="shared" si="98"/>
        <v>0</v>
      </c>
      <c r="AM436" s="2">
        <f t="shared" si="94"/>
        <v>0</v>
      </c>
      <c r="AN436" s="2">
        <f t="shared" si="95"/>
        <v>0</v>
      </c>
      <c r="AP436" t="s">
        <v>3897</v>
      </c>
      <c r="AQ436" t="s">
        <v>4798</v>
      </c>
      <c r="AR436">
        <v>9</v>
      </c>
      <c r="AT436" s="85" t="s">
        <v>4565</v>
      </c>
      <c r="AU436" s="84" t="s">
        <v>4533</v>
      </c>
      <c r="AV436" s="77" t="str">
        <f t="shared" si="96"/>
        <v>13105</v>
      </c>
      <c r="AX436" s="7" t="s">
        <v>186</v>
      </c>
      <c r="AY436">
        <v>13</v>
      </c>
      <c r="BB436" t="s">
        <v>5425</v>
      </c>
      <c r="BG436" s="1">
        <v>12</v>
      </c>
      <c r="BH436">
        <v>0</v>
      </c>
      <c r="BI436">
        <v>0</v>
      </c>
      <c r="BJ436">
        <v>0</v>
      </c>
      <c r="BK436">
        <v>0</v>
      </c>
    </row>
    <row r="437" spans="1:63" hidden="1" outlineLevel="1">
      <c r="A437" t="s">
        <v>1828</v>
      </c>
      <c r="B437" t="s">
        <v>4798</v>
      </c>
      <c r="C437" s="1">
        <f t="shared" si="90"/>
        <v>7470</v>
      </c>
      <c r="D437" s="7">
        <f>IF(N437&gt;0, RANK(N437,(N437:P437,Q437:AE437)),0)</f>
        <v>2</v>
      </c>
      <c r="E437" s="7">
        <f>IF(O437&gt;0,RANK(O437,(N437:P437,Q437:AE437)),0)</f>
        <v>1</v>
      </c>
      <c r="F437" s="7">
        <f>IF(P437&gt;0,RANK(P437,(N437:P437,Q437:AE437)),0)</f>
        <v>4</v>
      </c>
      <c r="G437" s="1">
        <f t="shared" si="99"/>
        <v>1892</v>
      </c>
      <c r="H437" s="2">
        <f t="shared" si="100"/>
        <v>0.25327978580990629</v>
      </c>
      <c r="I437" s="2"/>
      <c r="J437" s="2">
        <f t="shared" si="97"/>
        <v>0.37135207496653277</v>
      </c>
      <c r="K437" s="2">
        <f t="shared" si="97"/>
        <v>0.62463186077643906</v>
      </c>
      <c r="L437" s="2">
        <f t="shared" si="97"/>
        <v>2.6773761713520751E-4</v>
      </c>
      <c r="M437" s="2">
        <f t="shared" si="92"/>
        <v>3.7483266398929548E-3</v>
      </c>
      <c r="N437" s="1">
        <v>2774</v>
      </c>
      <c r="O437" s="1">
        <v>4666</v>
      </c>
      <c r="P437" s="1">
        <v>2</v>
      </c>
      <c r="Q437" s="1">
        <v>28</v>
      </c>
      <c r="R437" s="1">
        <v>0</v>
      </c>
      <c r="S437" s="1">
        <v>0</v>
      </c>
      <c r="W437" s="69">
        <f>IF(Notes!B$38=1,IF(BG437&gt;0,BG437-P437-SUM(R437:V437)-SUM(X437:AE437),SUM(BH437:BN437)),SUM(BH437:BN437))</f>
        <v>0</v>
      </c>
      <c r="AG437" s="7">
        <f>IF(Q437&gt;0,RANK(Q437,(N437:P437,Q437:AE437)),0)</f>
        <v>3</v>
      </c>
      <c r="AH437" s="7">
        <f>IF(R437&gt;0,RANK(R437,(N437:P437,Q437:AE437)),0)</f>
        <v>0</v>
      </c>
      <c r="AI437" s="7">
        <f>IF(T437&gt;0,RANK(T437,(N437:P437,Q437:AE437)),0)</f>
        <v>0</v>
      </c>
      <c r="AJ437" s="7">
        <f>IF(S437&gt;0,RANK(S437,(N437:P437,Q437:AE437)),0)</f>
        <v>0</v>
      </c>
      <c r="AK437" s="2">
        <f t="shared" si="98"/>
        <v>3.7483266398929049E-3</v>
      </c>
      <c r="AL437" s="2">
        <f t="shared" si="98"/>
        <v>0</v>
      </c>
      <c r="AM437" s="2">
        <f t="shared" si="94"/>
        <v>0</v>
      </c>
      <c r="AN437" s="2">
        <f t="shared" si="95"/>
        <v>0</v>
      </c>
      <c r="AP437" t="s">
        <v>1828</v>
      </c>
      <c r="AQ437" t="s">
        <v>4798</v>
      </c>
      <c r="AR437">
        <v>3</v>
      </c>
      <c r="AT437" s="85" t="s">
        <v>4565</v>
      </c>
      <c r="AU437" s="84" t="s">
        <v>5310</v>
      </c>
      <c r="AV437" s="77" t="str">
        <f t="shared" si="96"/>
        <v>13107</v>
      </c>
      <c r="AX437" s="7" t="s">
        <v>186</v>
      </c>
      <c r="AY437">
        <v>16</v>
      </c>
      <c r="BB437" t="s">
        <v>5425</v>
      </c>
      <c r="BG437" s="1">
        <v>5</v>
      </c>
      <c r="BH437">
        <v>0</v>
      </c>
      <c r="BI437">
        <v>0</v>
      </c>
      <c r="BJ437">
        <v>0</v>
      </c>
      <c r="BK437">
        <v>0</v>
      </c>
    </row>
    <row r="438" spans="1:63" hidden="1" outlineLevel="1">
      <c r="A438" t="s">
        <v>4595</v>
      </c>
      <c r="B438" t="s">
        <v>4798</v>
      </c>
      <c r="C438" s="1">
        <f t="shared" si="90"/>
        <v>3514</v>
      </c>
      <c r="D438" s="7">
        <f>IF(N438&gt;0, RANK(N438,(N438:P438,Q438:AE438)),0)</f>
        <v>2</v>
      </c>
      <c r="E438" s="7">
        <f>IF(O438&gt;0,RANK(O438,(N438:P438,Q438:AE438)),0)</f>
        <v>1</v>
      </c>
      <c r="F438" s="7">
        <f>IF(P438&gt;0,RANK(P438,(N438:P438,Q438:AE438)),0)</f>
        <v>0</v>
      </c>
      <c r="G438" s="1">
        <f t="shared" si="99"/>
        <v>1078</v>
      </c>
      <c r="H438" s="2">
        <f t="shared" si="100"/>
        <v>0.30677290836653387</v>
      </c>
      <c r="I438" s="2"/>
      <c r="J438" s="2">
        <f t="shared" si="97"/>
        <v>0.3451906659077974</v>
      </c>
      <c r="K438" s="2">
        <f t="shared" si="97"/>
        <v>0.65196357427433127</v>
      </c>
      <c r="L438" s="2">
        <f t="shared" si="97"/>
        <v>0</v>
      </c>
      <c r="M438" s="2">
        <f t="shared" si="92"/>
        <v>2.845759817871274E-3</v>
      </c>
      <c r="N438" s="1">
        <v>1213</v>
      </c>
      <c r="O438" s="1">
        <v>2291</v>
      </c>
      <c r="P438" s="1">
        <v>0</v>
      </c>
      <c r="Q438" s="1">
        <v>10</v>
      </c>
      <c r="R438" s="1">
        <v>0</v>
      </c>
      <c r="S438" s="1">
        <v>0</v>
      </c>
      <c r="W438" s="69">
        <f>IF(Notes!B$38=1,IF(BG438&gt;0,BG438-P438-SUM(R438:V438)-SUM(X438:AE438),SUM(BH438:BN438)),SUM(BH438:BN438))</f>
        <v>0</v>
      </c>
      <c r="AG438" s="7">
        <f>IF(Q438&gt;0,RANK(Q438,(N438:P438,Q438:AE438)),0)</f>
        <v>3</v>
      </c>
      <c r="AH438" s="7">
        <f>IF(R438&gt;0,RANK(R438,(N438:P438,Q438:AE438)),0)</f>
        <v>0</v>
      </c>
      <c r="AI438" s="7">
        <f>IF(T438&gt;0,RANK(T438,(N438:P438,Q438:AE438)),0)</f>
        <v>0</v>
      </c>
      <c r="AJ438" s="7">
        <f>IF(S438&gt;0,RANK(S438,(N438:P438,Q438:AE438)),0)</f>
        <v>0</v>
      </c>
      <c r="AK438" s="2">
        <f t="shared" si="98"/>
        <v>2.8457598178713715E-3</v>
      </c>
      <c r="AL438" s="2">
        <f t="shared" si="98"/>
        <v>0</v>
      </c>
      <c r="AM438" s="2">
        <f t="shared" si="94"/>
        <v>0</v>
      </c>
      <c r="AN438" s="2">
        <f t="shared" si="95"/>
        <v>0</v>
      </c>
      <c r="AP438" t="s">
        <v>4595</v>
      </c>
      <c r="AQ438" t="s">
        <v>4798</v>
      </c>
      <c r="AR438">
        <v>3</v>
      </c>
      <c r="AT438" s="85" t="s">
        <v>4565</v>
      </c>
      <c r="AU438" s="84" t="s">
        <v>4645</v>
      </c>
      <c r="AV438" s="77" t="str">
        <f t="shared" si="96"/>
        <v>13109</v>
      </c>
      <c r="AX438" s="7" t="s">
        <v>186</v>
      </c>
      <c r="AY438">
        <v>12</v>
      </c>
      <c r="BB438" t="s">
        <v>5425</v>
      </c>
      <c r="BG438" s="1">
        <v>2</v>
      </c>
      <c r="BH438">
        <v>0</v>
      </c>
      <c r="BI438">
        <v>0</v>
      </c>
      <c r="BJ438">
        <v>0</v>
      </c>
      <c r="BK438">
        <v>0</v>
      </c>
    </row>
    <row r="439" spans="1:63" hidden="1" outlineLevel="1">
      <c r="A439" t="s">
        <v>5057</v>
      </c>
      <c r="B439" t="s">
        <v>4798</v>
      </c>
      <c r="C439" s="1">
        <f t="shared" si="90"/>
        <v>9666</v>
      </c>
      <c r="D439" s="7">
        <f>IF(N439&gt;0, RANK(N439,(N439:P439,Q439:AE439)),0)</f>
        <v>2</v>
      </c>
      <c r="E439" s="7">
        <f>IF(O439&gt;0,RANK(O439,(N439:P439,Q439:AE439)),0)</f>
        <v>1</v>
      </c>
      <c r="F439" s="7">
        <f>IF(P439&gt;0,RANK(P439,(N439:P439,Q439:AE439)),0)</f>
        <v>4</v>
      </c>
      <c r="G439" s="1">
        <f t="shared" si="99"/>
        <v>4135</v>
      </c>
      <c r="H439" s="2">
        <f t="shared" si="100"/>
        <v>0.42778812331884958</v>
      </c>
      <c r="I439" s="2"/>
      <c r="J439" s="2">
        <f t="shared" si="97"/>
        <v>0.28212290502793297</v>
      </c>
      <c r="K439" s="2">
        <f t="shared" si="97"/>
        <v>0.70991102834678255</v>
      </c>
      <c r="L439" s="2">
        <f t="shared" si="97"/>
        <v>1.4483757500517278E-3</v>
      </c>
      <c r="M439" s="2">
        <f t="shared" si="92"/>
        <v>6.5176908752327019E-3</v>
      </c>
      <c r="N439" s="1">
        <v>2727</v>
      </c>
      <c r="O439" s="1">
        <v>6862</v>
      </c>
      <c r="P439" s="1">
        <v>14</v>
      </c>
      <c r="Q439" s="1">
        <v>61</v>
      </c>
      <c r="R439" s="1">
        <v>2</v>
      </c>
      <c r="S439" s="1">
        <v>0</v>
      </c>
      <c r="W439" s="69">
        <f>IF(Notes!B$38=1,IF(BG439&gt;0,BG439-P439-SUM(R439:V439)-SUM(X439:AE439),SUM(BH439:BN439)),SUM(BH439:BN439))</f>
        <v>0</v>
      </c>
      <c r="AG439" s="7">
        <f>IF(Q439&gt;0,RANK(Q439,(N439:P439,Q439:AE439)),0)</f>
        <v>3</v>
      </c>
      <c r="AH439" s="7">
        <f>IF(R439&gt;0,RANK(R439,(N439:P439,Q439:AE439)),0)</f>
        <v>5</v>
      </c>
      <c r="AI439" s="7">
        <f>IF(T439&gt;0,RANK(T439,(N439:P439,Q439:AE439)),0)</f>
        <v>0</v>
      </c>
      <c r="AJ439" s="7">
        <f>IF(S439&gt;0,RANK(S439,(N439:P439,Q439:AE439)),0)</f>
        <v>0</v>
      </c>
      <c r="AK439" s="2">
        <f t="shared" si="98"/>
        <v>6.3107800537968136E-3</v>
      </c>
      <c r="AL439" s="2">
        <f t="shared" si="98"/>
        <v>2.0691082143596109E-4</v>
      </c>
      <c r="AM439" s="2">
        <f t="shared" si="94"/>
        <v>0</v>
      </c>
      <c r="AN439" s="2">
        <f t="shared" si="95"/>
        <v>0</v>
      </c>
      <c r="AP439" t="s">
        <v>5057</v>
      </c>
      <c r="AQ439" t="s">
        <v>4798</v>
      </c>
      <c r="AR439">
        <v>10</v>
      </c>
      <c r="AT439" s="85" t="s">
        <v>4565</v>
      </c>
      <c r="AU439" s="84" t="s">
        <v>4646</v>
      </c>
      <c r="AV439" s="77" t="str">
        <f t="shared" si="96"/>
        <v>13111</v>
      </c>
      <c r="AX439" s="7" t="s">
        <v>186</v>
      </c>
      <c r="AY439">
        <v>13</v>
      </c>
      <c r="BB439" t="s">
        <v>5425</v>
      </c>
      <c r="BG439" s="1">
        <v>14</v>
      </c>
      <c r="BH439">
        <v>0</v>
      </c>
      <c r="BI439">
        <v>0</v>
      </c>
      <c r="BJ439">
        <v>0</v>
      </c>
      <c r="BK439">
        <v>0</v>
      </c>
    </row>
    <row r="440" spans="1:63" hidden="1" outlineLevel="1">
      <c r="A440" t="s">
        <v>4468</v>
      </c>
      <c r="B440" t="s">
        <v>4798</v>
      </c>
      <c r="C440" s="1">
        <f t="shared" si="90"/>
        <v>52587</v>
      </c>
      <c r="D440" s="7">
        <f>IF(N440&gt;0, RANK(N440,(N440:P440,Q440:AE440)),0)</f>
        <v>2</v>
      </c>
      <c r="E440" s="7">
        <f>IF(O440&gt;0,RANK(O440,(N440:P440,Q440:AE440)),0)</f>
        <v>1</v>
      </c>
      <c r="F440" s="7">
        <f>IF(P440&gt;0,RANK(P440,(N440:P440,Q440:AE440)),0)</f>
        <v>4</v>
      </c>
      <c r="G440" s="1">
        <f t="shared" si="99"/>
        <v>22459</v>
      </c>
      <c r="H440" s="2">
        <f t="shared" si="100"/>
        <v>0.42708273908000077</v>
      </c>
      <c r="I440" s="2"/>
      <c r="J440" s="2">
        <f t="shared" si="97"/>
        <v>0.2830927795843079</v>
      </c>
      <c r="K440" s="2">
        <f t="shared" si="97"/>
        <v>0.71017551866430872</v>
      </c>
      <c r="L440" s="2">
        <f t="shared" si="97"/>
        <v>8.9375701218932433E-4</v>
      </c>
      <c r="M440" s="2">
        <f t="shared" si="92"/>
        <v>5.8379447391940543E-3</v>
      </c>
      <c r="N440" s="1">
        <v>14887</v>
      </c>
      <c r="O440" s="1">
        <v>37346</v>
      </c>
      <c r="P440" s="1">
        <v>47</v>
      </c>
      <c r="Q440" s="1">
        <v>295</v>
      </c>
      <c r="R440" s="1">
        <v>8</v>
      </c>
      <c r="S440" s="1">
        <v>2</v>
      </c>
      <c r="W440" s="69">
        <f>IF(Notes!B$38=1,IF(BG440&gt;0,BG440-P440-SUM(R440:V440)-SUM(X440:AE440),SUM(BH440:BN440)),SUM(BH440:BN440))</f>
        <v>2</v>
      </c>
      <c r="AG440" s="7">
        <f>IF(Q440&gt;0,RANK(Q440,(N440:P440,Q440:AE440)),0)</f>
        <v>3</v>
      </c>
      <c r="AH440" s="7">
        <f>IF(R440&gt;0,RANK(R440,(N440:P440,Q440:AE440)),0)</f>
        <v>5</v>
      </c>
      <c r="AI440" s="7">
        <f>IF(T440&gt;0,RANK(T440,(N440:P440,Q440:AE440)),0)</f>
        <v>0</v>
      </c>
      <c r="AJ440" s="7">
        <f>IF(S440&gt;0,RANK(S440,(N440:P440,Q440:AE440)),0)</f>
        <v>6</v>
      </c>
      <c r="AK440" s="2">
        <f t="shared" si="98"/>
        <v>5.6097514594861848E-3</v>
      </c>
      <c r="AL440" s="2">
        <f t="shared" si="98"/>
        <v>1.5212885313860839E-4</v>
      </c>
      <c r="AM440" s="2">
        <f t="shared" si="94"/>
        <v>0</v>
      </c>
      <c r="AN440" s="2">
        <f t="shared" si="95"/>
        <v>3.8032213284652097E-5</v>
      </c>
      <c r="AP440" t="s">
        <v>4468</v>
      </c>
      <c r="AQ440" t="s">
        <v>4798</v>
      </c>
      <c r="AR440">
        <v>0</v>
      </c>
      <c r="AT440" s="85" t="s">
        <v>4565</v>
      </c>
      <c r="AU440" s="84" t="s">
        <v>4647</v>
      </c>
      <c r="AV440" s="77" t="str">
        <f t="shared" si="96"/>
        <v>13113</v>
      </c>
      <c r="AX440" s="7" t="s">
        <v>186</v>
      </c>
      <c r="AY440">
        <v>38</v>
      </c>
      <c r="BB440" t="s">
        <v>5425</v>
      </c>
      <c r="BG440" s="1">
        <v>96</v>
      </c>
      <c r="BH440">
        <v>0</v>
      </c>
      <c r="BI440">
        <v>0</v>
      </c>
      <c r="BJ440">
        <v>0</v>
      </c>
      <c r="BK440">
        <v>2</v>
      </c>
    </row>
    <row r="441" spans="1:63" hidden="1" outlineLevel="1">
      <c r="A441" t="s">
        <v>2414</v>
      </c>
      <c r="B441" t="s">
        <v>4798</v>
      </c>
      <c r="C441" s="1">
        <f t="shared" si="90"/>
        <v>31625</v>
      </c>
      <c r="D441" s="7">
        <f>IF(N441&gt;0, RANK(N441,(N441:P441,Q441:AE441)),0)</f>
        <v>2</v>
      </c>
      <c r="E441" s="7">
        <f>IF(O441&gt;0,RANK(O441,(N441:P441,Q441:AE441)),0)</f>
        <v>1</v>
      </c>
      <c r="F441" s="7">
        <f>IF(P441&gt;0,RANK(P441,(N441:P441,Q441:AE441)),0)</f>
        <v>0</v>
      </c>
      <c r="G441" s="1">
        <f t="shared" si="99"/>
        <v>11362</v>
      </c>
      <c r="H441" s="2">
        <f t="shared" si="100"/>
        <v>0.3592727272727273</v>
      </c>
      <c r="I441" s="2"/>
      <c r="J441" s="2">
        <f t="shared" si="97"/>
        <v>0.31740711462450594</v>
      </c>
      <c r="K441" s="2">
        <f t="shared" si="97"/>
        <v>0.67667984189723318</v>
      </c>
      <c r="L441" s="2">
        <f t="shared" si="97"/>
        <v>0</v>
      </c>
      <c r="M441" s="2">
        <f t="shared" si="92"/>
        <v>5.9130434782609376E-3</v>
      </c>
      <c r="N441" s="1">
        <v>10038</v>
      </c>
      <c r="O441" s="1">
        <v>21400</v>
      </c>
      <c r="P441" s="1">
        <v>0</v>
      </c>
      <c r="Q441" s="1">
        <v>187</v>
      </c>
      <c r="R441" s="1">
        <v>0</v>
      </c>
      <c r="S441" s="1">
        <v>0</v>
      </c>
      <c r="W441" s="69">
        <f>IF(Notes!B$38=1,IF(BG441&gt;0,BG441-P441-SUM(R441:V441)-SUM(X441:AE441),SUM(BH441:BN441)),SUM(BH441:BN441))</f>
        <v>0</v>
      </c>
      <c r="AG441" s="7">
        <f>IF(Q441&gt;0,RANK(Q441,(N441:P441,Q441:AE441)),0)</f>
        <v>3</v>
      </c>
      <c r="AH441" s="7">
        <f>IF(R441&gt;0,RANK(R441,(N441:P441,Q441:AE441)),0)</f>
        <v>0</v>
      </c>
      <c r="AI441" s="7">
        <f>IF(T441&gt;0,RANK(T441,(N441:P441,Q441:AE441)),0)</f>
        <v>0</v>
      </c>
      <c r="AJ441" s="7">
        <f>IF(S441&gt;0,RANK(S441,(N441:P441,Q441:AE441)),0)</f>
        <v>0</v>
      </c>
      <c r="AK441" s="2">
        <f t="shared" si="98"/>
        <v>5.9130434782608699E-3</v>
      </c>
      <c r="AL441" s="2">
        <f t="shared" si="98"/>
        <v>0</v>
      </c>
      <c r="AM441" s="2">
        <f t="shared" si="94"/>
        <v>0</v>
      </c>
      <c r="AN441" s="2">
        <f t="shared" si="95"/>
        <v>0</v>
      </c>
      <c r="AP441" t="s">
        <v>2414</v>
      </c>
      <c r="AQ441" t="s">
        <v>4798</v>
      </c>
      <c r="AR441">
        <v>11</v>
      </c>
      <c r="AT441" s="85" t="s">
        <v>4565</v>
      </c>
      <c r="AU441" s="84" t="s">
        <v>5225</v>
      </c>
      <c r="AV441" s="77" t="str">
        <f t="shared" si="96"/>
        <v>13115</v>
      </c>
      <c r="AX441" s="7" t="s">
        <v>186</v>
      </c>
      <c r="AY441">
        <v>27</v>
      </c>
      <c r="BB441" t="s">
        <v>5425</v>
      </c>
      <c r="BG441" s="1">
        <v>51</v>
      </c>
      <c r="BH441">
        <v>0</v>
      </c>
      <c r="BI441">
        <v>0</v>
      </c>
      <c r="BJ441">
        <v>0</v>
      </c>
      <c r="BK441">
        <v>0</v>
      </c>
    </row>
    <row r="442" spans="1:63" hidden="1" outlineLevel="1">
      <c r="A442" t="s">
        <v>2415</v>
      </c>
      <c r="B442" t="s">
        <v>4798</v>
      </c>
      <c r="C442" s="1">
        <f t="shared" si="90"/>
        <v>56904</v>
      </c>
      <c r="D442" s="7">
        <f>IF(N442&gt;0, RANK(N442,(N442:P442,Q442:AE442)),0)</f>
        <v>2</v>
      </c>
      <c r="E442" s="7">
        <f>IF(O442&gt;0,RANK(O442,(N442:P442,Q442:AE442)),0)</f>
        <v>1</v>
      </c>
      <c r="F442" s="7">
        <f>IF(P442&gt;0,RANK(P442,(N442:P442,Q442:AE442)),0)</f>
        <v>4</v>
      </c>
      <c r="G442" s="1">
        <f t="shared" si="99"/>
        <v>38066</v>
      </c>
      <c r="H442" s="2">
        <f t="shared" si="100"/>
        <v>0.66895121608322794</v>
      </c>
      <c r="I442" s="2"/>
      <c r="J442" s="2">
        <f t="shared" si="97"/>
        <v>0.16169337832138339</v>
      </c>
      <c r="K442" s="2">
        <f t="shared" si="97"/>
        <v>0.83064459440461125</v>
      </c>
      <c r="L442" s="2">
        <f t="shared" si="97"/>
        <v>8.4352593842260647E-4</v>
      </c>
      <c r="M442" s="2">
        <f t="shared" si="92"/>
        <v>6.8185013355827277E-3</v>
      </c>
      <c r="N442" s="1">
        <v>9201</v>
      </c>
      <c r="O442" s="1">
        <v>47267</v>
      </c>
      <c r="P442" s="1">
        <v>48</v>
      </c>
      <c r="Q442" s="1">
        <v>358</v>
      </c>
      <c r="R442" s="1">
        <v>28</v>
      </c>
      <c r="S442" s="1">
        <v>1</v>
      </c>
      <c r="W442" s="69">
        <f>IF(Notes!B$38=1,IF(BG442&gt;0,BG442-P442-SUM(R442:V442)-SUM(X442:AE442),SUM(BH442:BN442)),SUM(BH442:BN442))</f>
        <v>1</v>
      </c>
      <c r="AG442" s="7">
        <f>IF(Q442&gt;0,RANK(Q442,(N442:P442,Q442:AE442)),0)</f>
        <v>3</v>
      </c>
      <c r="AH442" s="7">
        <f>IF(R442&gt;0,RANK(R442,(N442:P442,Q442:AE442)),0)</f>
        <v>5</v>
      </c>
      <c r="AI442" s="7">
        <f>IF(T442&gt;0,RANK(T442,(N442:P442,Q442:AE442)),0)</f>
        <v>0</v>
      </c>
      <c r="AJ442" s="7">
        <f>IF(S442&gt;0,RANK(S442,(N442:P442,Q442:AE442)),0)</f>
        <v>6</v>
      </c>
      <c r="AK442" s="2">
        <f t="shared" si="98"/>
        <v>6.2912976240686071E-3</v>
      </c>
      <c r="AL442" s="2">
        <f t="shared" si="98"/>
        <v>4.9205679741318707E-4</v>
      </c>
      <c r="AM442" s="2">
        <f t="shared" si="94"/>
        <v>0</v>
      </c>
      <c r="AN442" s="2">
        <f t="shared" si="95"/>
        <v>1.7573457050470969E-5</v>
      </c>
      <c r="AP442" t="s">
        <v>2415</v>
      </c>
      <c r="AQ442" t="s">
        <v>4798</v>
      </c>
      <c r="AR442">
        <v>0</v>
      </c>
      <c r="AT442" s="85" t="s">
        <v>4565</v>
      </c>
      <c r="AU442" s="84" t="s">
        <v>5226</v>
      </c>
      <c r="AV442" s="77" t="str">
        <f t="shared" si="96"/>
        <v>13117</v>
      </c>
      <c r="AX442" s="7" t="s">
        <v>186</v>
      </c>
      <c r="AY442">
        <v>32</v>
      </c>
      <c r="BB442" t="s">
        <v>5425</v>
      </c>
      <c r="BG442" s="1">
        <v>93</v>
      </c>
      <c r="BH442">
        <v>1</v>
      </c>
      <c r="BI442">
        <v>0</v>
      </c>
      <c r="BJ442">
        <v>0</v>
      </c>
      <c r="BK442">
        <v>0</v>
      </c>
    </row>
    <row r="443" spans="1:63" hidden="1" outlineLevel="1">
      <c r="A443" t="s">
        <v>3082</v>
      </c>
      <c r="B443" t="s">
        <v>4798</v>
      </c>
      <c r="C443" s="1">
        <f t="shared" si="90"/>
        <v>7502</v>
      </c>
      <c r="D443" s="7">
        <f>IF(N443&gt;0, RANK(N443,(N443:P443,Q443:AE443)),0)</f>
        <v>2</v>
      </c>
      <c r="E443" s="7">
        <f>IF(O443&gt;0,RANK(O443,(N443:P443,Q443:AE443)),0)</f>
        <v>1</v>
      </c>
      <c r="F443" s="7">
        <f>IF(P443&gt;0,RANK(P443,(N443:P443,Q443:AE443)),0)</f>
        <v>0</v>
      </c>
      <c r="G443" s="1">
        <f t="shared" si="99"/>
        <v>2973</v>
      </c>
      <c r="H443" s="2">
        <f t="shared" si="100"/>
        <v>0.39629432151426286</v>
      </c>
      <c r="I443" s="2"/>
      <c r="J443" s="2">
        <f t="shared" si="97"/>
        <v>0.29925353239136232</v>
      </c>
      <c r="K443" s="2">
        <f t="shared" si="97"/>
        <v>0.69554785390562512</v>
      </c>
      <c r="L443" s="2">
        <f t="shared" si="97"/>
        <v>0</v>
      </c>
      <c r="M443" s="2">
        <f t="shared" si="92"/>
        <v>5.1986137030125557E-3</v>
      </c>
      <c r="N443" s="1">
        <v>2245</v>
      </c>
      <c r="O443" s="1">
        <v>5218</v>
      </c>
      <c r="P443" s="1">
        <v>0</v>
      </c>
      <c r="Q443" s="1">
        <v>39</v>
      </c>
      <c r="R443" s="1">
        <v>0</v>
      </c>
      <c r="S443" s="1">
        <v>0</v>
      </c>
      <c r="W443" s="69">
        <f>IF(Notes!B$38=1,IF(BG443&gt;0,BG443-P443-SUM(R443:V443)-SUM(X443:AE443),SUM(BH443:BN443)),SUM(BH443:BN443))</f>
        <v>0</v>
      </c>
      <c r="AG443" s="7">
        <f>IF(Q443&gt;0,RANK(Q443,(N443:P443,Q443:AE443)),0)</f>
        <v>3</v>
      </c>
      <c r="AH443" s="7">
        <f>IF(R443&gt;0,RANK(R443,(N443:P443,Q443:AE443)),0)</f>
        <v>0</v>
      </c>
      <c r="AI443" s="7">
        <f>IF(T443&gt;0,RANK(T443,(N443:P443,Q443:AE443)),0)</f>
        <v>0</v>
      </c>
      <c r="AJ443" s="7">
        <f>IF(S443&gt;0,RANK(S443,(N443:P443,Q443:AE443)),0)</f>
        <v>0</v>
      </c>
      <c r="AK443" s="2">
        <f t="shared" si="98"/>
        <v>5.1986137030125296E-3</v>
      </c>
      <c r="AL443" s="2">
        <f t="shared" si="98"/>
        <v>0</v>
      </c>
      <c r="AM443" s="2">
        <f t="shared" si="94"/>
        <v>0</v>
      </c>
      <c r="AN443" s="2">
        <f t="shared" si="95"/>
        <v>0</v>
      </c>
      <c r="AP443" t="s">
        <v>3082</v>
      </c>
      <c r="AQ443" t="s">
        <v>4798</v>
      </c>
      <c r="AR443">
        <v>9</v>
      </c>
      <c r="AT443" s="85" t="s">
        <v>4565</v>
      </c>
      <c r="AU443" s="84" t="s">
        <v>4545</v>
      </c>
      <c r="AV443" s="77" t="str">
        <f t="shared" si="96"/>
        <v>13119</v>
      </c>
      <c r="AX443" s="7" t="s">
        <v>186</v>
      </c>
      <c r="AY443">
        <v>15</v>
      </c>
      <c r="BB443" t="s">
        <v>5425</v>
      </c>
      <c r="BG443" s="1">
        <v>13</v>
      </c>
      <c r="BH443">
        <v>0</v>
      </c>
      <c r="BI443">
        <v>0</v>
      </c>
      <c r="BJ443">
        <v>0</v>
      </c>
      <c r="BK443">
        <v>0</v>
      </c>
    </row>
    <row r="444" spans="1:63" hidden="1" outlineLevel="1">
      <c r="A444" t="s">
        <v>1028</v>
      </c>
      <c r="B444" t="s">
        <v>4798</v>
      </c>
      <c r="C444" s="1">
        <f t="shared" si="90"/>
        <v>336407</v>
      </c>
      <c r="D444" s="7">
        <f>IF(N444&gt;0, RANK(N444,(N444:P444,Q444:AE444)),0)</f>
        <v>1</v>
      </c>
      <c r="E444" s="7">
        <f>IF(O444&gt;0,RANK(O444,(N444:P444,Q444:AE444)),0)</f>
        <v>2</v>
      </c>
      <c r="F444" s="7">
        <f>IF(P444&gt;0,RANK(P444,(N444:P444,Q444:AE444)),0)</f>
        <v>4</v>
      </c>
      <c r="G444" s="1">
        <f t="shared" si="99"/>
        <v>65064</v>
      </c>
      <c r="H444" s="2">
        <f t="shared" si="100"/>
        <v>0.19340857948853621</v>
      </c>
      <c r="I444" s="2"/>
      <c r="J444" s="2">
        <f t="shared" si="97"/>
        <v>0.59284140936425223</v>
      </c>
      <c r="K444" s="2">
        <f t="shared" si="97"/>
        <v>0.39943282987571604</v>
      </c>
      <c r="L444" s="2">
        <f t="shared" si="97"/>
        <v>9.7798202772237199E-4</v>
      </c>
      <c r="M444" s="2">
        <f t="shared" si="92"/>
        <v>6.7477787323093584E-3</v>
      </c>
      <c r="N444" s="1">
        <v>199436</v>
      </c>
      <c r="O444" s="1">
        <v>134372</v>
      </c>
      <c r="P444" s="1">
        <v>329</v>
      </c>
      <c r="Q444" s="1">
        <v>2216</v>
      </c>
      <c r="R444" s="1">
        <v>0</v>
      </c>
      <c r="S444" s="1">
        <v>54</v>
      </c>
      <c r="W444" s="69">
        <f>IF(Notes!B$38=1,IF(BG444&gt;0,BG444-P444-SUM(R444:V444)-SUM(X444:AE444),SUM(BH444:BN444)),SUM(BH444:BN444))</f>
        <v>0</v>
      </c>
      <c r="AG444" s="7">
        <f>IF(Q444&gt;0,RANK(Q444,(N444:P444,Q444:AE444)),0)</f>
        <v>3</v>
      </c>
      <c r="AH444" s="7">
        <f>IF(R444&gt;0,RANK(R444,(N444:P444,Q444:AE444)),0)</f>
        <v>0</v>
      </c>
      <c r="AI444" s="7">
        <f>IF(T444&gt;0,RANK(T444,(N444:P444,Q444:AE444)),0)</f>
        <v>0</v>
      </c>
      <c r="AJ444" s="7">
        <f>IF(S444&gt;0,RANK(S444,(N444:P444,Q444:AE444)),0)</f>
        <v>5</v>
      </c>
      <c r="AK444" s="2">
        <f t="shared" si="98"/>
        <v>6.5872588858139096E-3</v>
      </c>
      <c r="AL444" s="2">
        <f t="shared" si="98"/>
        <v>0</v>
      </c>
      <c r="AM444" s="2">
        <f t="shared" si="94"/>
        <v>0</v>
      </c>
      <c r="AN444" s="2">
        <f t="shared" si="95"/>
        <v>1.605198464954653E-4</v>
      </c>
      <c r="AP444" t="s">
        <v>1028</v>
      </c>
      <c r="AQ444" t="s">
        <v>4798</v>
      </c>
      <c r="AR444">
        <v>0</v>
      </c>
      <c r="AT444" s="85" t="s">
        <v>4565</v>
      </c>
      <c r="AU444" s="84" t="s">
        <v>4534</v>
      </c>
      <c r="AV444" s="77" t="str">
        <f t="shared" si="96"/>
        <v>13121</v>
      </c>
      <c r="AX444" s="7" t="s">
        <v>186</v>
      </c>
      <c r="AY444">
        <v>338</v>
      </c>
      <c r="BB444" t="s">
        <v>5425</v>
      </c>
      <c r="BG444" s="1">
        <v>717</v>
      </c>
      <c r="BH444">
        <v>0</v>
      </c>
      <c r="BI444">
        <v>0</v>
      </c>
      <c r="BJ444">
        <v>0</v>
      </c>
      <c r="BK444">
        <v>0</v>
      </c>
    </row>
    <row r="445" spans="1:63" hidden="1" outlineLevel="1">
      <c r="A445" t="s">
        <v>402</v>
      </c>
      <c r="B445" t="s">
        <v>4798</v>
      </c>
      <c r="C445" s="1">
        <f t="shared" si="90"/>
        <v>10014</v>
      </c>
      <c r="D445" s="7">
        <f>IF(N445&gt;0, RANK(N445,(N445:P445,Q445:AE445)),0)</f>
        <v>2</v>
      </c>
      <c r="E445" s="7">
        <f>IF(O445&gt;0,RANK(O445,(N445:P445,Q445:AE445)),0)</f>
        <v>1</v>
      </c>
      <c r="F445" s="7">
        <f>IF(P445&gt;0,RANK(P445,(N445:P445,Q445:AE445)),0)</f>
        <v>4</v>
      </c>
      <c r="G445" s="1">
        <f t="shared" si="99"/>
        <v>4904</v>
      </c>
      <c r="H445" s="2">
        <f t="shared" si="100"/>
        <v>0.48971439984022369</v>
      </c>
      <c r="I445" s="2"/>
      <c r="J445" s="2">
        <f t="shared" si="97"/>
        <v>0.2506490912722189</v>
      </c>
      <c r="K445" s="2">
        <f t="shared" si="97"/>
        <v>0.7403634911124426</v>
      </c>
      <c r="L445" s="2">
        <f t="shared" si="97"/>
        <v>1.0984621529858199E-3</v>
      </c>
      <c r="M445" s="2">
        <f t="shared" si="92"/>
        <v>7.88895546235268E-3</v>
      </c>
      <c r="N445" s="1">
        <v>2510</v>
      </c>
      <c r="O445" s="1">
        <v>7414</v>
      </c>
      <c r="P445" s="1">
        <v>11</v>
      </c>
      <c r="Q445" s="1">
        <v>74</v>
      </c>
      <c r="R445" s="1">
        <v>5</v>
      </c>
      <c r="S445" s="1">
        <v>0</v>
      </c>
      <c r="W445" s="69">
        <f>IF(Notes!B$38=1,IF(BG445&gt;0,BG445-P445-SUM(R445:V445)-SUM(X445:AE445),SUM(BH445:BN445)),SUM(BH445:BN445))</f>
        <v>0</v>
      </c>
      <c r="AG445" s="7">
        <f>IF(Q445&gt;0,RANK(Q445,(N445:P445,Q445:AE445)),0)</f>
        <v>3</v>
      </c>
      <c r="AH445" s="7">
        <f>IF(R445&gt;0,RANK(R445,(N445:P445,Q445:AE445)),0)</f>
        <v>5</v>
      </c>
      <c r="AI445" s="7">
        <f>IF(T445&gt;0,RANK(T445,(N445:P445,Q445:AE445)),0)</f>
        <v>0</v>
      </c>
      <c r="AJ445" s="7">
        <f>IF(S445&gt;0,RANK(S445,(N445:P445,Q445:AE445)),0)</f>
        <v>0</v>
      </c>
      <c r="AK445" s="2">
        <f t="shared" si="98"/>
        <v>7.3896544837227882E-3</v>
      </c>
      <c r="AL445" s="2">
        <f t="shared" si="98"/>
        <v>4.9930097862991814E-4</v>
      </c>
      <c r="AM445" s="2">
        <f t="shared" si="94"/>
        <v>0</v>
      </c>
      <c r="AN445" s="2">
        <f t="shared" si="95"/>
        <v>0</v>
      </c>
      <c r="AP445" t="s">
        <v>402</v>
      </c>
      <c r="AQ445" t="s">
        <v>4798</v>
      </c>
      <c r="AR445">
        <v>10</v>
      </c>
      <c r="AT445" s="85" t="s">
        <v>4565</v>
      </c>
      <c r="AU445" s="84" t="s">
        <v>2759</v>
      </c>
      <c r="AV445" s="77" t="str">
        <f t="shared" si="96"/>
        <v>13123</v>
      </c>
      <c r="AX445" s="7" t="s">
        <v>186</v>
      </c>
      <c r="AY445">
        <v>15</v>
      </c>
      <c r="BB445" t="s">
        <v>5425</v>
      </c>
      <c r="BG445" s="1">
        <v>25</v>
      </c>
      <c r="BH445">
        <v>0</v>
      </c>
      <c r="BI445">
        <v>0</v>
      </c>
      <c r="BJ445">
        <v>0</v>
      </c>
      <c r="BK445">
        <v>0</v>
      </c>
    </row>
    <row r="446" spans="1:63" hidden="1" outlineLevel="1">
      <c r="A446" t="s">
        <v>1253</v>
      </c>
      <c r="B446" t="s">
        <v>4798</v>
      </c>
      <c r="C446" s="1">
        <f t="shared" si="90"/>
        <v>1269</v>
      </c>
      <c r="D446" s="7">
        <f>IF(N446&gt;0, RANK(N446,(N446:P446,Q446:AE446)),0)</f>
        <v>2</v>
      </c>
      <c r="E446" s="7">
        <f>IF(O446&gt;0,RANK(O446,(N446:P446,Q446:AE446)),0)</f>
        <v>1</v>
      </c>
      <c r="F446" s="7">
        <f>IF(P446&gt;0,RANK(P446,(N446:P446,Q446:AE446)),0)</f>
        <v>0</v>
      </c>
      <c r="G446" s="1">
        <f t="shared" si="99"/>
        <v>766</v>
      </c>
      <c r="H446" s="2">
        <f t="shared" si="100"/>
        <v>0.60362490149724191</v>
      </c>
      <c r="I446" s="2"/>
      <c r="J446" s="2">
        <f t="shared" si="97"/>
        <v>0.19700551615445233</v>
      </c>
      <c r="K446" s="2">
        <f t="shared" si="97"/>
        <v>0.80063041765169429</v>
      </c>
      <c r="L446" s="2">
        <f t="shared" si="97"/>
        <v>0</v>
      </c>
      <c r="M446" s="2">
        <f t="shared" si="92"/>
        <v>2.3640661938533203E-3</v>
      </c>
      <c r="N446" s="1">
        <v>250</v>
      </c>
      <c r="O446" s="1">
        <v>1016</v>
      </c>
      <c r="P446" s="1">
        <v>0</v>
      </c>
      <c r="Q446" s="1">
        <v>3</v>
      </c>
      <c r="R446" s="1">
        <v>0</v>
      </c>
      <c r="S446" s="1">
        <v>0</v>
      </c>
      <c r="W446" s="69">
        <f>IF(Notes!B$38=1,IF(BG446&gt;0,BG446-P446-SUM(R446:V446)-SUM(X446:AE446),SUM(BH446:BN446)),SUM(BH446:BN446))</f>
        <v>0</v>
      </c>
      <c r="AG446" s="7">
        <f>IF(Q446&gt;0,RANK(Q446,(N446:P446,Q446:AE446)),0)</f>
        <v>3</v>
      </c>
      <c r="AH446" s="7">
        <f>IF(R446&gt;0,RANK(R446,(N446:P446,Q446:AE446)),0)</f>
        <v>0</v>
      </c>
      <c r="AI446" s="7">
        <f>IF(T446&gt;0,RANK(T446,(N446:P446,Q446:AE446)),0)</f>
        <v>0</v>
      </c>
      <c r="AJ446" s="7">
        <f>IF(S446&gt;0,RANK(S446,(N446:P446,Q446:AE446)),0)</f>
        <v>0</v>
      </c>
      <c r="AK446" s="2">
        <f t="shared" si="98"/>
        <v>2.3640661938534278E-3</v>
      </c>
      <c r="AL446" s="2">
        <f t="shared" si="98"/>
        <v>0</v>
      </c>
      <c r="AM446" s="2">
        <f t="shared" si="94"/>
        <v>0</v>
      </c>
      <c r="AN446" s="2">
        <f t="shared" si="95"/>
        <v>0</v>
      </c>
      <c r="AP446" t="s">
        <v>1253</v>
      </c>
      <c r="AQ446" t="s">
        <v>4798</v>
      </c>
      <c r="AR446">
        <v>12</v>
      </c>
      <c r="AT446" s="85" t="s">
        <v>4565</v>
      </c>
      <c r="AU446" s="84" t="s">
        <v>2760</v>
      </c>
      <c r="AV446" s="77" t="str">
        <f t="shared" si="96"/>
        <v>13125</v>
      </c>
      <c r="AX446" s="7" t="s">
        <v>186</v>
      </c>
      <c r="AY446">
        <v>6</v>
      </c>
      <c r="BB446" t="s">
        <v>5425</v>
      </c>
      <c r="BG446" s="1">
        <v>1</v>
      </c>
      <c r="BH446">
        <v>0</v>
      </c>
      <c r="BI446">
        <v>0</v>
      </c>
      <c r="BJ446">
        <v>0</v>
      </c>
      <c r="BK446">
        <v>0</v>
      </c>
    </row>
    <row r="447" spans="1:63" hidden="1" outlineLevel="1">
      <c r="A447" t="s">
        <v>3028</v>
      </c>
      <c r="B447" t="s">
        <v>4798</v>
      </c>
      <c r="C447" s="1">
        <f t="shared" si="90"/>
        <v>27696</v>
      </c>
      <c r="D447" s="7">
        <f>IF(N447&gt;0, RANK(N447,(N447:P447,Q447:AE447)),0)</f>
        <v>2</v>
      </c>
      <c r="E447" s="7">
        <f>IF(O447&gt;0,RANK(O447,(N447:P447,Q447:AE447)),0)</f>
        <v>1</v>
      </c>
      <c r="F447" s="7">
        <f>IF(P447&gt;0,RANK(P447,(N447:P447,Q447:AE447)),0)</f>
        <v>4</v>
      </c>
      <c r="G447" s="1">
        <f t="shared" si="99"/>
        <v>9646</v>
      </c>
      <c r="H447" s="2">
        <f t="shared" si="100"/>
        <v>0.34828134026574237</v>
      </c>
      <c r="I447" s="2"/>
      <c r="J447" s="2">
        <f t="shared" si="97"/>
        <v>0.32358463316002312</v>
      </c>
      <c r="K447" s="2">
        <f t="shared" si="97"/>
        <v>0.67186597342576548</v>
      </c>
      <c r="L447" s="2">
        <f t="shared" si="97"/>
        <v>1.4442518775274407E-4</v>
      </c>
      <c r="M447" s="2">
        <f t="shared" si="92"/>
        <v>4.4049682264586006E-3</v>
      </c>
      <c r="N447" s="1">
        <v>8962</v>
      </c>
      <c r="O447" s="1">
        <v>18608</v>
      </c>
      <c r="P447" s="1">
        <v>4</v>
      </c>
      <c r="Q447" s="1">
        <v>122</v>
      </c>
      <c r="R447" s="1">
        <v>0</v>
      </c>
      <c r="S447" s="1">
        <v>0</v>
      </c>
      <c r="W447" s="69">
        <f>IF(Notes!B$38=1,IF(BG447&gt;0,BG447-P447-SUM(R447:V447)-SUM(X447:AE447),SUM(BH447:BN447)),SUM(BH447:BN447))</f>
        <v>0</v>
      </c>
      <c r="AG447" s="7">
        <f>IF(Q447&gt;0,RANK(Q447,(N447:P447,Q447:AE447)),0)</f>
        <v>3</v>
      </c>
      <c r="AH447" s="7">
        <f>IF(R447&gt;0,RANK(R447,(N447:P447,Q447:AE447)),0)</f>
        <v>0</v>
      </c>
      <c r="AI447" s="7">
        <f>IF(T447&gt;0,RANK(T447,(N447:P447,Q447:AE447)),0)</f>
        <v>0</v>
      </c>
      <c r="AJ447" s="7">
        <f>IF(S447&gt;0,RANK(S447,(N447:P447,Q447:AE447)),0)</f>
        <v>0</v>
      </c>
      <c r="AK447" s="2">
        <f t="shared" si="98"/>
        <v>4.4049682264586942E-3</v>
      </c>
      <c r="AL447" s="2">
        <f t="shared" si="98"/>
        <v>0</v>
      </c>
      <c r="AM447" s="2">
        <f t="shared" si="94"/>
        <v>0</v>
      </c>
      <c r="AN447" s="2">
        <f t="shared" si="95"/>
        <v>0</v>
      </c>
      <c r="AP447" t="s">
        <v>3028</v>
      </c>
      <c r="AQ447" t="s">
        <v>4798</v>
      </c>
      <c r="AR447">
        <v>1</v>
      </c>
      <c r="AT447" s="85" t="s">
        <v>4565</v>
      </c>
      <c r="AU447" s="84" t="s">
        <v>4740</v>
      </c>
      <c r="AV447" s="77" t="str">
        <f t="shared" si="96"/>
        <v>13127</v>
      </c>
      <c r="AX447" s="7" t="s">
        <v>186</v>
      </c>
      <c r="AY447">
        <v>26</v>
      </c>
      <c r="BB447" t="s">
        <v>5425</v>
      </c>
      <c r="BG447" s="1">
        <v>47</v>
      </c>
      <c r="BH447">
        <v>0</v>
      </c>
      <c r="BI447">
        <v>0</v>
      </c>
      <c r="BJ447">
        <v>0</v>
      </c>
      <c r="BK447">
        <v>0</v>
      </c>
    </row>
    <row r="448" spans="1:63" hidden="1" outlineLevel="1">
      <c r="A448" t="s">
        <v>4903</v>
      </c>
      <c r="B448" t="s">
        <v>4798</v>
      </c>
      <c r="C448" s="1">
        <f t="shared" si="90"/>
        <v>15792</v>
      </c>
      <c r="D448" s="7">
        <f>IF(N448&gt;0, RANK(N448,(N448:P448,Q448:AE448)),0)</f>
        <v>2</v>
      </c>
      <c r="E448" s="7">
        <f>IF(O448&gt;0,RANK(O448,(N448:P448,Q448:AE448)),0)</f>
        <v>1</v>
      </c>
      <c r="F448" s="7">
        <f>IF(P448&gt;0,RANK(P448,(N448:P448,Q448:AE448)),0)</f>
        <v>4</v>
      </c>
      <c r="G448" s="1">
        <f t="shared" si="99"/>
        <v>7643</v>
      </c>
      <c r="H448" s="2">
        <f t="shared" si="100"/>
        <v>0.48397922998986831</v>
      </c>
      <c r="I448" s="2"/>
      <c r="J448" s="2">
        <f t="shared" si="97"/>
        <v>0.25506585612968591</v>
      </c>
      <c r="K448" s="2">
        <f t="shared" si="97"/>
        <v>0.73904508611955422</v>
      </c>
      <c r="L448" s="2">
        <f t="shared" si="97"/>
        <v>6.9655521783181353E-4</v>
      </c>
      <c r="M448" s="2">
        <f t="shared" si="92"/>
        <v>5.1925025329280609E-3</v>
      </c>
      <c r="N448" s="1">
        <v>4028</v>
      </c>
      <c r="O448" s="1">
        <v>11671</v>
      </c>
      <c r="P448" s="1">
        <v>11</v>
      </c>
      <c r="Q448" s="1">
        <v>76</v>
      </c>
      <c r="R448" s="1">
        <v>5</v>
      </c>
      <c r="S448" s="1">
        <v>1</v>
      </c>
      <c r="W448" s="69">
        <f>IF(Notes!B$38=1,IF(BG448&gt;0,BG448-P448-SUM(R448:V448)-SUM(X448:AE448),SUM(BH448:BN448)),SUM(BH448:BN448))</f>
        <v>0</v>
      </c>
      <c r="AG448" s="7">
        <f>IF(Q448&gt;0,RANK(Q448,(N448:P448,Q448:AE448)),0)</f>
        <v>3</v>
      </c>
      <c r="AH448" s="7">
        <f>IF(R448&gt;0,RANK(R448,(N448:P448,Q448:AE448)),0)</f>
        <v>5</v>
      </c>
      <c r="AI448" s="7">
        <f>IF(T448&gt;0,RANK(T448,(N448:P448,Q448:AE448)),0)</f>
        <v>0</v>
      </c>
      <c r="AJ448" s="7">
        <f>IF(S448&gt;0,RANK(S448,(N448:P448,Q448:AE448)),0)</f>
        <v>6</v>
      </c>
      <c r="AK448" s="2">
        <f t="shared" si="98"/>
        <v>4.8125633232016215E-3</v>
      </c>
      <c r="AL448" s="2">
        <f t="shared" si="98"/>
        <v>3.1661600810536982E-4</v>
      </c>
      <c r="AM448" s="2">
        <f t="shared" si="94"/>
        <v>0</v>
      </c>
      <c r="AN448" s="2">
        <f t="shared" si="95"/>
        <v>6.3323201621073966E-5</v>
      </c>
      <c r="AP448" t="s">
        <v>4903</v>
      </c>
      <c r="AQ448" t="s">
        <v>4798</v>
      </c>
      <c r="AR448">
        <v>10</v>
      </c>
      <c r="AT448" s="85" t="s">
        <v>4565</v>
      </c>
      <c r="AU448" s="84" t="s">
        <v>4425</v>
      </c>
      <c r="AV448" s="77" t="str">
        <f t="shared" si="96"/>
        <v>13129</v>
      </c>
      <c r="AX448" s="7" t="s">
        <v>186</v>
      </c>
      <c r="AY448">
        <v>16</v>
      </c>
      <c r="BB448" t="s">
        <v>5425</v>
      </c>
      <c r="BG448" s="1">
        <v>22</v>
      </c>
      <c r="BH448">
        <v>0</v>
      </c>
      <c r="BI448">
        <v>0</v>
      </c>
      <c r="BJ448">
        <v>0</v>
      </c>
      <c r="BK448">
        <v>0</v>
      </c>
    </row>
    <row r="449" spans="1:63" hidden="1" outlineLevel="1">
      <c r="A449" t="s">
        <v>2960</v>
      </c>
      <c r="B449" t="s">
        <v>4798</v>
      </c>
      <c r="C449" s="1">
        <f t="shared" ref="C449:C512" si="101">SUM(N449:AE449)</f>
        <v>8194</v>
      </c>
      <c r="D449" s="7">
        <f>IF(N449&gt;0, RANK(N449,(N449:P449,Q449:AE449)),0)</f>
        <v>2</v>
      </c>
      <c r="E449" s="7">
        <f>IF(O449&gt;0,RANK(O449,(N449:P449,Q449:AE449)),0)</f>
        <v>1</v>
      </c>
      <c r="F449" s="7">
        <f>IF(P449&gt;0,RANK(P449,(N449:P449,Q449:AE449)),0)</f>
        <v>5</v>
      </c>
      <c r="G449" s="1">
        <f t="shared" si="99"/>
        <v>1976</v>
      </c>
      <c r="H449" s="2">
        <f t="shared" si="100"/>
        <v>0.24115206248474494</v>
      </c>
      <c r="I449" s="2"/>
      <c r="J449" s="2">
        <f t="shared" ref="J449:L480" si="102">IF($C449=0,"-",N449/$C449)</f>
        <v>0.37734927996094703</v>
      </c>
      <c r="K449" s="2">
        <f t="shared" si="102"/>
        <v>0.61850134244569199</v>
      </c>
      <c r="L449" s="2">
        <f t="shared" si="102"/>
        <v>1.22040517451794E-4</v>
      </c>
      <c r="M449" s="2">
        <f t="shared" ref="M449:M512" si="103">IF(C449=0,"-",(1-J449-K449-L449))</f>
        <v>4.0273370759091875E-3</v>
      </c>
      <c r="N449" s="1">
        <v>3092</v>
      </c>
      <c r="O449" s="1">
        <v>5068</v>
      </c>
      <c r="P449" s="1">
        <v>1</v>
      </c>
      <c r="Q449" s="1">
        <v>31</v>
      </c>
      <c r="R449" s="1">
        <v>2</v>
      </c>
      <c r="S449" s="1">
        <v>0</v>
      </c>
      <c r="W449" s="69">
        <f>IF(Notes!B$38=1,IF(BG449&gt;0,BG449-P449-SUM(R449:V449)-SUM(X449:AE449),SUM(BH449:BN449)),SUM(BH449:BN449))</f>
        <v>0</v>
      </c>
      <c r="AG449" s="7">
        <f>IF(Q449&gt;0,RANK(Q449,(N449:P449,Q449:AE449)),0)</f>
        <v>3</v>
      </c>
      <c r="AH449" s="7">
        <f>IF(R449&gt;0,RANK(R449,(N449:P449,Q449:AE449)),0)</f>
        <v>4</v>
      </c>
      <c r="AI449" s="7">
        <f>IF(T449&gt;0,RANK(T449,(N449:P449,Q449:AE449)),0)</f>
        <v>0</v>
      </c>
      <c r="AJ449" s="7">
        <f>IF(S449&gt;0,RANK(S449,(N449:P449,Q449:AE449)),0)</f>
        <v>0</v>
      </c>
      <c r="AK449" s="2">
        <f t="shared" ref="AK449:AL480" si="104">IF($C449=0,"-",Q449/$C449)</f>
        <v>3.7832560410056139E-3</v>
      </c>
      <c r="AL449" s="2">
        <f t="shared" si="104"/>
        <v>2.4408103490358799E-4</v>
      </c>
      <c r="AM449" s="2">
        <f t="shared" ref="AM449:AM512" si="105">IF($C449=0,"-",T449/$C449)</f>
        <v>0</v>
      </c>
      <c r="AN449" s="2">
        <f t="shared" ref="AN449:AN512" si="106">IF($C449=0,"-",S449/$C449)</f>
        <v>0</v>
      </c>
      <c r="AP449" t="s">
        <v>2960</v>
      </c>
      <c r="AQ449" t="s">
        <v>4798</v>
      </c>
      <c r="AR449">
        <v>2</v>
      </c>
      <c r="AT449" s="85" t="s">
        <v>4565</v>
      </c>
      <c r="AU449" s="84" t="s">
        <v>4426</v>
      </c>
      <c r="AV449" s="77" t="str">
        <f t="shared" ref="AV449:AV512" si="107">AT449&amp;AU449</f>
        <v>13131</v>
      </c>
      <c r="AX449" s="7" t="s">
        <v>186</v>
      </c>
      <c r="AY449">
        <v>15</v>
      </c>
      <c r="BB449" t="s">
        <v>5425</v>
      </c>
      <c r="BG449" s="1">
        <v>10</v>
      </c>
      <c r="BH449">
        <v>0</v>
      </c>
      <c r="BI449">
        <v>0</v>
      </c>
      <c r="BJ449">
        <v>0</v>
      </c>
      <c r="BK449">
        <v>0</v>
      </c>
    </row>
    <row r="450" spans="1:63" hidden="1" outlineLevel="1">
      <c r="A450" t="s">
        <v>1763</v>
      </c>
      <c r="B450" t="s">
        <v>4798</v>
      </c>
      <c r="C450" s="1">
        <f t="shared" si="101"/>
        <v>6874</v>
      </c>
      <c r="D450" s="7">
        <f>IF(N450&gt;0, RANK(N450,(N450:P450,Q450:AE450)),0)</f>
        <v>2</v>
      </c>
      <c r="E450" s="7">
        <f>IF(O450&gt;0,RANK(O450,(N450:P450,Q450:AE450)),0)</f>
        <v>1</v>
      </c>
      <c r="F450" s="7">
        <f>IF(P450&gt;0,RANK(P450,(N450:P450,Q450:AE450)),0)</f>
        <v>4</v>
      </c>
      <c r="G450" s="1">
        <f t="shared" si="99"/>
        <v>1295</v>
      </c>
      <c r="H450" s="2">
        <f t="shared" si="100"/>
        <v>0.18839103869653767</v>
      </c>
      <c r="I450" s="2"/>
      <c r="J450" s="2">
        <f t="shared" si="102"/>
        <v>0.40354960721559502</v>
      </c>
      <c r="K450" s="2">
        <f t="shared" si="102"/>
        <v>0.59194064591213269</v>
      </c>
      <c r="L450" s="2">
        <f t="shared" si="102"/>
        <v>2.9095141111434392E-4</v>
      </c>
      <c r="M450" s="2">
        <f t="shared" si="103"/>
        <v>4.2187954611578914E-3</v>
      </c>
      <c r="N450" s="1">
        <v>2774</v>
      </c>
      <c r="O450" s="1">
        <v>4069</v>
      </c>
      <c r="P450" s="1">
        <v>2</v>
      </c>
      <c r="Q450" s="1">
        <v>29</v>
      </c>
      <c r="R450" s="1">
        <v>0</v>
      </c>
      <c r="S450" s="1">
        <v>0</v>
      </c>
      <c r="W450" s="69">
        <f>IF(Notes!B$38=1,IF(BG450&gt;0,BG450-P450-SUM(R450:V450)-SUM(X450:AE450),SUM(BH450:BN450)),SUM(BH450:BN450))</f>
        <v>0</v>
      </c>
      <c r="AG450" s="7">
        <f>IF(Q450&gt;0,RANK(Q450,(N450:P450,Q450:AE450)),0)</f>
        <v>3</v>
      </c>
      <c r="AH450" s="7">
        <f>IF(R450&gt;0,RANK(R450,(N450:P450,Q450:AE450)),0)</f>
        <v>0</v>
      </c>
      <c r="AI450" s="7">
        <f>IF(T450&gt;0,RANK(T450,(N450:P450,Q450:AE450)),0)</f>
        <v>0</v>
      </c>
      <c r="AJ450" s="7">
        <f>IF(S450&gt;0,RANK(S450,(N450:P450,Q450:AE450)),0)</f>
        <v>0</v>
      </c>
      <c r="AK450" s="2">
        <f t="shared" si="104"/>
        <v>4.2187954611579868E-3</v>
      </c>
      <c r="AL450" s="2">
        <f t="shared" si="104"/>
        <v>0</v>
      </c>
      <c r="AM450" s="2">
        <f t="shared" si="105"/>
        <v>0</v>
      </c>
      <c r="AN450" s="2">
        <f t="shared" si="106"/>
        <v>0</v>
      </c>
      <c r="AP450" t="s">
        <v>1763</v>
      </c>
      <c r="AQ450" t="s">
        <v>4798</v>
      </c>
      <c r="AR450">
        <v>9</v>
      </c>
      <c r="AT450" s="85" t="s">
        <v>4565</v>
      </c>
      <c r="AU450" s="84" t="s">
        <v>4427</v>
      </c>
      <c r="AV450" s="77" t="str">
        <f t="shared" si="107"/>
        <v>13133</v>
      </c>
      <c r="AX450" s="7" t="s">
        <v>186</v>
      </c>
      <c r="AY450">
        <v>10</v>
      </c>
      <c r="BB450" t="s">
        <v>5425</v>
      </c>
      <c r="BG450" s="1">
        <v>5</v>
      </c>
      <c r="BH450">
        <v>0</v>
      </c>
      <c r="BI450">
        <v>0</v>
      </c>
      <c r="BJ450">
        <v>0</v>
      </c>
      <c r="BK450">
        <v>0</v>
      </c>
    </row>
    <row r="451" spans="1:63" hidden="1" outlineLevel="1">
      <c r="A451" t="s">
        <v>3482</v>
      </c>
      <c r="B451" t="s">
        <v>4798</v>
      </c>
      <c r="C451" s="1">
        <f t="shared" si="101"/>
        <v>244179</v>
      </c>
      <c r="D451" s="7">
        <f>IF(N451&gt;0, RANK(N451,(N451:P451,Q451:AE451)),0)</f>
        <v>2</v>
      </c>
      <c r="E451" s="7">
        <f>IF(O451&gt;0,RANK(O451,(N451:P451,Q451:AE451)),0)</f>
        <v>1</v>
      </c>
      <c r="F451" s="7">
        <f>IF(P451&gt;0,RANK(P451,(N451:P451,Q451:AE451)),0)</f>
        <v>4</v>
      </c>
      <c r="G451" s="1">
        <f t="shared" si="99"/>
        <v>78737</v>
      </c>
      <c r="H451" s="2">
        <f t="shared" si="100"/>
        <v>0.32245606706555435</v>
      </c>
      <c r="I451" s="2"/>
      <c r="J451" s="2">
        <f t="shared" si="102"/>
        <v>0.33462337056012187</v>
      </c>
      <c r="K451" s="2">
        <f t="shared" si="102"/>
        <v>0.65707943762567622</v>
      </c>
      <c r="L451" s="2">
        <f t="shared" si="102"/>
        <v>7.5764091097104997E-4</v>
      </c>
      <c r="M451" s="2">
        <f t="shared" si="103"/>
        <v>7.5395509032309153E-3</v>
      </c>
      <c r="N451" s="1">
        <v>81708</v>
      </c>
      <c r="O451" s="1">
        <v>160445</v>
      </c>
      <c r="P451" s="1">
        <v>185</v>
      </c>
      <c r="Q451" s="1">
        <v>1764</v>
      </c>
      <c r="R451" s="1">
        <v>59</v>
      </c>
      <c r="S451" s="1">
        <v>9</v>
      </c>
      <c r="W451" s="69">
        <f>IF(Notes!B$38=1,IF(BG451&gt;0,BG451-P451-SUM(R451:V451)-SUM(X451:AE451),SUM(BH451:BN451)),SUM(BH451:BN451))</f>
        <v>9</v>
      </c>
      <c r="AG451" s="7">
        <f>IF(Q451&gt;0,RANK(Q451,(N451:P451,Q451:AE451)),0)</f>
        <v>3</v>
      </c>
      <c r="AH451" s="7">
        <f>IF(R451&gt;0,RANK(R451,(N451:P451,Q451:AE451)),0)</f>
        <v>5</v>
      </c>
      <c r="AI451" s="7">
        <f>IF(T451&gt;0,RANK(T451,(N451:P451,Q451:AE451)),0)</f>
        <v>0</v>
      </c>
      <c r="AJ451" s="7">
        <f>IF(S451&gt;0,RANK(S451,(N451:P451,Q451:AE451)),0)</f>
        <v>6</v>
      </c>
      <c r="AK451" s="2">
        <f t="shared" si="104"/>
        <v>7.2242084700158493E-3</v>
      </c>
      <c r="AL451" s="2">
        <f t="shared" si="104"/>
        <v>2.4162602025563213E-4</v>
      </c>
      <c r="AM451" s="2">
        <f t="shared" si="105"/>
        <v>0</v>
      </c>
      <c r="AN451" s="2">
        <f t="shared" si="106"/>
        <v>3.68582064796727E-5</v>
      </c>
      <c r="AP451" t="s">
        <v>3482</v>
      </c>
      <c r="AQ451" t="s">
        <v>4798</v>
      </c>
      <c r="AR451">
        <v>0</v>
      </c>
      <c r="AT451" s="85" t="s">
        <v>4565</v>
      </c>
      <c r="AU451" s="84" t="s">
        <v>4416</v>
      </c>
      <c r="AV451" s="77" t="str">
        <f t="shared" si="107"/>
        <v>13135</v>
      </c>
      <c r="AX451" s="7" t="s">
        <v>186</v>
      </c>
      <c r="AY451">
        <v>150</v>
      </c>
      <c r="BB451" t="s">
        <v>5425</v>
      </c>
      <c r="BG451" s="1">
        <v>426</v>
      </c>
      <c r="BH451">
        <v>1</v>
      </c>
      <c r="BI451">
        <v>1</v>
      </c>
      <c r="BJ451">
        <v>0</v>
      </c>
      <c r="BK451">
        <v>7</v>
      </c>
    </row>
    <row r="452" spans="1:63" hidden="1" outlineLevel="1">
      <c r="A452" t="s">
        <v>1035</v>
      </c>
      <c r="B452" t="s">
        <v>4798</v>
      </c>
      <c r="C452" s="1">
        <f t="shared" si="101"/>
        <v>13269</v>
      </c>
      <c r="D452" s="7">
        <f>IF(N452&gt;0, RANK(N452,(N452:P452,Q452:AE452)),0)</f>
        <v>2</v>
      </c>
      <c r="E452" s="7">
        <f>IF(O452&gt;0,RANK(O452,(N452:P452,Q452:AE452)),0)</f>
        <v>1</v>
      </c>
      <c r="F452" s="7">
        <f>IF(P452&gt;0,RANK(P452,(N452:P452,Q452:AE452)),0)</f>
        <v>4</v>
      </c>
      <c r="G452" s="1">
        <f t="shared" si="99"/>
        <v>7684</v>
      </c>
      <c r="H452" s="2">
        <f t="shared" si="100"/>
        <v>0.57909412917326097</v>
      </c>
      <c r="I452" s="2"/>
      <c r="J452" s="2">
        <f t="shared" si="102"/>
        <v>0.20724998115909263</v>
      </c>
      <c r="K452" s="2">
        <f t="shared" si="102"/>
        <v>0.78634411033235363</v>
      </c>
      <c r="L452" s="2">
        <f t="shared" si="102"/>
        <v>9.0436355414876782E-4</v>
      </c>
      <c r="M452" s="2">
        <f t="shared" si="103"/>
        <v>5.5015449544049471E-3</v>
      </c>
      <c r="N452" s="1">
        <v>2750</v>
      </c>
      <c r="O452" s="1">
        <v>10434</v>
      </c>
      <c r="P452" s="1">
        <v>12</v>
      </c>
      <c r="Q452" s="1">
        <v>61</v>
      </c>
      <c r="R452" s="1">
        <v>10</v>
      </c>
      <c r="S452" s="1">
        <v>0</v>
      </c>
      <c r="W452" s="69">
        <f>IF(Notes!B$38=1,IF(BG452&gt;0,BG452-P452-SUM(R452:V452)-SUM(X452:AE452),SUM(BH452:BN452)),SUM(BH452:BN452))</f>
        <v>2</v>
      </c>
      <c r="AG452" s="7">
        <f>IF(Q452&gt;0,RANK(Q452,(N452:P452,Q452:AE452)),0)</f>
        <v>3</v>
      </c>
      <c r="AH452" s="7">
        <f>IF(R452&gt;0,RANK(R452,(N452:P452,Q452:AE452)),0)</f>
        <v>5</v>
      </c>
      <c r="AI452" s="7">
        <f>IF(T452&gt;0,RANK(T452,(N452:P452,Q452:AE452)),0)</f>
        <v>0</v>
      </c>
      <c r="AJ452" s="7">
        <f>IF(S452&gt;0,RANK(S452,(N452:P452,Q452:AE452)),0)</f>
        <v>0</v>
      </c>
      <c r="AK452" s="2">
        <f t="shared" si="104"/>
        <v>4.5971814002562367E-3</v>
      </c>
      <c r="AL452" s="2">
        <f t="shared" si="104"/>
        <v>7.5363629512397313E-4</v>
      </c>
      <c r="AM452" s="2">
        <f t="shared" si="105"/>
        <v>0</v>
      </c>
      <c r="AN452" s="2">
        <f t="shared" si="106"/>
        <v>0</v>
      </c>
      <c r="AP452" t="s">
        <v>1035</v>
      </c>
      <c r="AQ452" t="s">
        <v>4798</v>
      </c>
      <c r="AR452">
        <v>9</v>
      </c>
      <c r="AT452" s="85" t="s">
        <v>4565</v>
      </c>
      <c r="AU452" s="84" t="s">
        <v>5200</v>
      </c>
      <c r="AV452" s="77" t="str">
        <f t="shared" si="107"/>
        <v>13137</v>
      </c>
      <c r="AX452" s="7" t="s">
        <v>186</v>
      </c>
      <c r="AY452">
        <v>16</v>
      </c>
      <c r="BB452" t="s">
        <v>5425</v>
      </c>
      <c r="BG452" s="1">
        <v>31</v>
      </c>
      <c r="BH452">
        <v>0</v>
      </c>
      <c r="BI452">
        <v>2</v>
      </c>
      <c r="BJ452">
        <v>0</v>
      </c>
      <c r="BK452">
        <v>0</v>
      </c>
    </row>
    <row r="453" spans="1:63" hidden="1" outlineLevel="1">
      <c r="A453" t="s">
        <v>2824</v>
      </c>
      <c r="B453" t="s">
        <v>4798</v>
      </c>
      <c r="C453" s="1">
        <f t="shared" si="101"/>
        <v>49744</v>
      </c>
      <c r="D453" s="7">
        <f>IF(N453&gt;0, RANK(N453,(N453:P453,Q453:AE453)),0)</f>
        <v>2</v>
      </c>
      <c r="E453" s="7">
        <f>IF(O453&gt;0,RANK(O453,(N453:P453,Q453:AE453)),0)</f>
        <v>1</v>
      </c>
      <c r="F453" s="7">
        <f>IF(P453&gt;0,RANK(P453,(N453:P453,Q453:AE453)),0)</f>
        <v>4</v>
      </c>
      <c r="G453" s="1">
        <f t="shared" si="99"/>
        <v>28369</v>
      </c>
      <c r="H453" s="2">
        <f t="shared" si="100"/>
        <v>0.57029993567063364</v>
      </c>
      <c r="I453" s="2"/>
      <c r="J453" s="2">
        <f t="shared" si="102"/>
        <v>0.21136217433258284</v>
      </c>
      <c r="K453" s="2">
        <f t="shared" si="102"/>
        <v>0.7816621100032165</v>
      </c>
      <c r="L453" s="2">
        <f t="shared" si="102"/>
        <v>5.6288195561273726E-4</v>
      </c>
      <c r="M453" s="2">
        <f t="shared" si="103"/>
        <v>6.4128337085878947E-3</v>
      </c>
      <c r="N453" s="1">
        <v>10514</v>
      </c>
      <c r="O453" s="1">
        <v>38883</v>
      </c>
      <c r="P453" s="1">
        <v>28</v>
      </c>
      <c r="Q453" s="1">
        <v>299</v>
      </c>
      <c r="R453" s="1">
        <v>19</v>
      </c>
      <c r="S453" s="1">
        <v>1</v>
      </c>
      <c r="W453" s="69">
        <f>IF(Notes!B$38=1,IF(BG453&gt;0,BG453-P453-SUM(R453:V453)-SUM(X453:AE453),SUM(BH453:BN453)),SUM(BH453:BN453))</f>
        <v>0</v>
      </c>
      <c r="AG453" s="7">
        <f>IF(Q453&gt;0,RANK(Q453,(N453:P453,Q453:AE453)),0)</f>
        <v>3</v>
      </c>
      <c r="AH453" s="7">
        <f>IF(R453&gt;0,RANK(R453,(N453:P453,Q453:AE453)),0)</f>
        <v>5</v>
      </c>
      <c r="AI453" s="7">
        <f>IF(T453&gt;0,RANK(T453,(N453:P453,Q453:AE453)),0)</f>
        <v>0</v>
      </c>
      <c r="AJ453" s="7">
        <f>IF(S453&gt;0,RANK(S453,(N453:P453,Q453:AE453)),0)</f>
        <v>6</v>
      </c>
      <c r="AK453" s="2">
        <f t="shared" si="104"/>
        <v>6.0107751688645867E-3</v>
      </c>
      <c r="AL453" s="2">
        <f t="shared" si="104"/>
        <v>3.8195561273721455E-4</v>
      </c>
      <c r="AM453" s="2">
        <f t="shared" si="105"/>
        <v>0</v>
      </c>
      <c r="AN453" s="2">
        <f t="shared" si="106"/>
        <v>2.0102926986169186E-5</v>
      </c>
      <c r="AP453" t="s">
        <v>2824</v>
      </c>
      <c r="AQ453" t="s">
        <v>4798</v>
      </c>
      <c r="AR453">
        <v>10</v>
      </c>
      <c r="AT453" s="85" t="s">
        <v>4565</v>
      </c>
      <c r="AU453" s="84" t="s">
        <v>5201</v>
      </c>
      <c r="AV453" s="77" t="str">
        <f t="shared" si="107"/>
        <v>13139</v>
      </c>
      <c r="AX453" s="7" t="s">
        <v>186</v>
      </c>
      <c r="AY453">
        <v>41</v>
      </c>
      <c r="BB453" t="s">
        <v>5425</v>
      </c>
      <c r="BG453" s="1">
        <v>96</v>
      </c>
      <c r="BH453">
        <v>0</v>
      </c>
      <c r="BI453">
        <v>0</v>
      </c>
      <c r="BJ453">
        <v>0</v>
      </c>
      <c r="BK453">
        <v>0</v>
      </c>
    </row>
    <row r="454" spans="1:63" hidden="1" outlineLevel="1">
      <c r="A454" t="s">
        <v>5079</v>
      </c>
      <c r="B454" t="s">
        <v>4798</v>
      </c>
      <c r="C454" s="1">
        <f t="shared" si="101"/>
        <v>3550</v>
      </c>
      <c r="D454" s="7">
        <f>IF(N454&gt;0, RANK(N454,(N454:P454,Q454:AE454)),0)</f>
        <v>1</v>
      </c>
      <c r="E454" s="7">
        <f>IF(O454&gt;0,RANK(O454,(N454:P454,Q454:AE454)),0)</f>
        <v>2</v>
      </c>
      <c r="F454" s="7">
        <f>IF(P454&gt;0,RANK(P454,(N454:P454,Q454:AE454)),0)</f>
        <v>0</v>
      </c>
      <c r="G454" s="1">
        <f t="shared" si="99"/>
        <v>1893</v>
      </c>
      <c r="H454" s="2">
        <f t="shared" si="100"/>
        <v>0.53323943661971829</v>
      </c>
      <c r="I454" s="2"/>
      <c r="J454" s="2">
        <f t="shared" si="102"/>
        <v>0.76478873239436618</v>
      </c>
      <c r="K454" s="2">
        <f t="shared" si="102"/>
        <v>0.23154929577464789</v>
      </c>
      <c r="L454" s="2">
        <f t="shared" si="102"/>
        <v>0</v>
      </c>
      <c r="M454" s="2">
        <f t="shared" si="103"/>
        <v>3.6619718309859328E-3</v>
      </c>
      <c r="N454" s="1">
        <v>2715</v>
      </c>
      <c r="O454" s="1">
        <v>822</v>
      </c>
      <c r="P454" s="1">
        <v>0</v>
      </c>
      <c r="Q454" s="1">
        <v>13</v>
      </c>
      <c r="R454" s="1">
        <v>0</v>
      </c>
      <c r="S454" s="1">
        <v>0</v>
      </c>
      <c r="W454" s="69">
        <f>IF(Notes!B$38=1,IF(BG454&gt;0,BG454-P454-SUM(R454:V454)-SUM(X454:AE454),SUM(BH454:BN454)),SUM(BH454:BN454))</f>
        <v>0</v>
      </c>
      <c r="AG454" s="7">
        <f>IF(Q454&gt;0,RANK(Q454,(N454:P454,Q454:AE454)),0)</f>
        <v>3</v>
      </c>
      <c r="AH454" s="7">
        <f>IF(R454&gt;0,RANK(R454,(N454:P454,Q454:AE454)),0)</f>
        <v>0</v>
      </c>
      <c r="AI454" s="7">
        <f>IF(T454&gt;0,RANK(T454,(N454:P454,Q454:AE454)),0)</f>
        <v>0</v>
      </c>
      <c r="AJ454" s="7">
        <f>IF(S454&gt;0,RANK(S454,(N454:P454,Q454:AE454)),0)</f>
        <v>0</v>
      </c>
      <c r="AK454" s="2">
        <f t="shared" si="104"/>
        <v>3.6619718309859155E-3</v>
      </c>
      <c r="AL454" s="2">
        <f t="shared" si="104"/>
        <v>0</v>
      </c>
      <c r="AM454" s="2">
        <f t="shared" si="105"/>
        <v>0</v>
      </c>
      <c r="AN454" s="2">
        <f t="shared" si="106"/>
        <v>0</v>
      </c>
      <c r="AP454" t="s">
        <v>5079</v>
      </c>
      <c r="AQ454" t="s">
        <v>4798</v>
      </c>
      <c r="AR454">
        <v>3</v>
      </c>
      <c r="AT454" s="85" t="s">
        <v>4565</v>
      </c>
      <c r="AU454" s="84" t="s">
        <v>5202</v>
      </c>
      <c r="AV454" s="77" t="str">
        <f t="shared" si="107"/>
        <v>13141</v>
      </c>
      <c r="AX454" s="7" t="s">
        <v>186</v>
      </c>
      <c r="AY454">
        <v>9</v>
      </c>
      <c r="BB454" t="s">
        <v>5425</v>
      </c>
      <c r="BG454" s="1">
        <v>5</v>
      </c>
      <c r="BH454">
        <v>0</v>
      </c>
      <c r="BI454">
        <v>0</v>
      </c>
      <c r="BJ454">
        <v>0</v>
      </c>
      <c r="BK454">
        <v>0</v>
      </c>
    </row>
    <row r="455" spans="1:63" hidden="1" outlineLevel="1">
      <c r="A455" t="s">
        <v>2868</v>
      </c>
      <c r="B455" t="s">
        <v>4798</v>
      </c>
      <c r="C455" s="1">
        <f t="shared" si="101"/>
        <v>10193</v>
      </c>
      <c r="D455" s="7">
        <f>IF(N455&gt;0, RANK(N455,(N455:P455,Q455:AE455)),0)</f>
        <v>2</v>
      </c>
      <c r="E455" s="7">
        <f>IF(O455&gt;0,RANK(O455,(N455:P455,Q455:AE455)),0)</f>
        <v>1</v>
      </c>
      <c r="F455" s="7">
        <f>IF(P455&gt;0,RANK(P455,(N455:P455,Q455:AE455)),0)</f>
        <v>0</v>
      </c>
      <c r="G455" s="1">
        <f t="shared" si="99"/>
        <v>5269</v>
      </c>
      <c r="H455" s="2">
        <f t="shared" si="100"/>
        <v>0.51692337878936523</v>
      </c>
      <c r="I455" s="2"/>
      <c r="J455" s="2">
        <f t="shared" si="102"/>
        <v>0.23879132738153636</v>
      </c>
      <c r="K455" s="2">
        <f t="shared" si="102"/>
        <v>0.75571470617090164</v>
      </c>
      <c r="L455" s="2">
        <f t="shared" si="102"/>
        <v>0</v>
      </c>
      <c r="M455" s="2">
        <f t="shared" si="103"/>
        <v>5.4939664475620598E-3</v>
      </c>
      <c r="N455" s="1">
        <v>2434</v>
      </c>
      <c r="O455" s="1">
        <v>7703</v>
      </c>
      <c r="P455" s="1">
        <v>0</v>
      </c>
      <c r="Q455" s="1">
        <v>56</v>
      </c>
      <c r="R455" s="1">
        <v>0</v>
      </c>
      <c r="S455" s="1">
        <v>0</v>
      </c>
      <c r="W455" s="69">
        <f>IF(Notes!B$38=1,IF(BG455&gt;0,BG455-P455-SUM(R455:V455)-SUM(X455:AE455),SUM(BH455:BN455)),SUM(BH455:BN455))</f>
        <v>0</v>
      </c>
      <c r="AG455" s="7">
        <f>IF(Q455&gt;0,RANK(Q455,(N455:P455,Q455:AE455)),0)</f>
        <v>3</v>
      </c>
      <c r="AH455" s="7">
        <f>IF(R455&gt;0,RANK(R455,(N455:P455,Q455:AE455)),0)</f>
        <v>0</v>
      </c>
      <c r="AI455" s="7">
        <f>IF(T455&gt;0,RANK(T455,(N455:P455,Q455:AE455)),0)</f>
        <v>0</v>
      </c>
      <c r="AJ455" s="7">
        <f>IF(S455&gt;0,RANK(S455,(N455:P455,Q455:AE455)),0)</f>
        <v>0</v>
      </c>
      <c r="AK455" s="2">
        <f t="shared" si="104"/>
        <v>5.493966447562052E-3</v>
      </c>
      <c r="AL455" s="2">
        <f t="shared" si="104"/>
        <v>0</v>
      </c>
      <c r="AM455" s="2">
        <f t="shared" si="105"/>
        <v>0</v>
      </c>
      <c r="AN455" s="2">
        <f t="shared" si="106"/>
        <v>0</v>
      </c>
      <c r="AP455" t="s">
        <v>2868</v>
      </c>
      <c r="AQ455" t="s">
        <v>4798</v>
      </c>
      <c r="AR455">
        <v>11</v>
      </c>
      <c r="AT455" s="85" t="s">
        <v>4565</v>
      </c>
      <c r="AU455" s="84" t="s">
        <v>5203</v>
      </c>
      <c r="AV455" s="77" t="str">
        <f t="shared" si="107"/>
        <v>13143</v>
      </c>
      <c r="AX455" s="7" t="s">
        <v>186</v>
      </c>
      <c r="AY455">
        <v>14</v>
      </c>
      <c r="BB455" t="s">
        <v>5425</v>
      </c>
      <c r="BG455" s="1">
        <v>16</v>
      </c>
      <c r="BH455">
        <v>0</v>
      </c>
      <c r="BI455">
        <v>0</v>
      </c>
      <c r="BJ455">
        <v>0</v>
      </c>
      <c r="BK455">
        <v>0</v>
      </c>
    </row>
    <row r="456" spans="1:63" hidden="1" outlineLevel="1">
      <c r="A456" t="s">
        <v>3825</v>
      </c>
      <c r="B456" t="s">
        <v>4798</v>
      </c>
      <c r="C456" s="1">
        <f t="shared" si="101"/>
        <v>12350</v>
      </c>
      <c r="D456" s="7">
        <f>IF(N456&gt;0, RANK(N456,(N456:P456,Q456:AE456)),0)</f>
        <v>2</v>
      </c>
      <c r="E456" s="7">
        <f>IF(O456&gt;0,RANK(O456,(N456:P456,Q456:AE456)),0)</f>
        <v>1</v>
      </c>
      <c r="F456" s="7">
        <f>IF(P456&gt;0,RANK(P456,(N456:P456,Q456:AE456)),0)</f>
        <v>4</v>
      </c>
      <c r="G456" s="1">
        <f t="shared" si="99"/>
        <v>5478</v>
      </c>
      <c r="H456" s="2">
        <f t="shared" si="100"/>
        <v>0.44356275303643727</v>
      </c>
      <c r="I456" s="2"/>
      <c r="J456" s="2">
        <f t="shared" si="102"/>
        <v>0.27530364372469635</v>
      </c>
      <c r="K456" s="2">
        <f t="shared" si="102"/>
        <v>0.71886639676113362</v>
      </c>
      <c r="L456" s="2">
        <f t="shared" si="102"/>
        <v>8.9068825910931175E-4</v>
      </c>
      <c r="M456" s="2">
        <f t="shared" si="103"/>
        <v>4.9392712550607792E-3</v>
      </c>
      <c r="N456" s="1">
        <v>3400</v>
      </c>
      <c r="O456" s="1">
        <v>8878</v>
      </c>
      <c r="P456" s="1">
        <v>11</v>
      </c>
      <c r="Q456" s="1">
        <v>53</v>
      </c>
      <c r="R456" s="1">
        <v>8</v>
      </c>
      <c r="S456" s="1">
        <v>0</v>
      </c>
      <c r="W456" s="69">
        <f>IF(Notes!B$38=1,IF(BG456&gt;0,BG456-P456-SUM(R456:V456)-SUM(X456:AE456),SUM(BH456:BN456)),SUM(BH456:BN456))</f>
        <v>0</v>
      </c>
      <c r="AG456" s="7">
        <f>IF(Q456&gt;0,RANK(Q456,(N456:P456,Q456:AE456)),0)</f>
        <v>3</v>
      </c>
      <c r="AH456" s="7">
        <f>IF(R456&gt;0,RANK(R456,(N456:P456,Q456:AE456)),0)</f>
        <v>5</v>
      </c>
      <c r="AI456" s="7">
        <f>IF(T456&gt;0,RANK(T456,(N456:P456,Q456:AE456)),0)</f>
        <v>0</v>
      </c>
      <c r="AJ456" s="7">
        <f>IF(S456&gt;0,RANK(S456,(N456:P456,Q456:AE456)),0)</f>
        <v>0</v>
      </c>
      <c r="AK456" s="2">
        <f t="shared" si="104"/>
        <v>4.2914979757085019E-3</v>
      </c>
      <c r="AL456" s="2">
        <f t="shared" si="104"/>
        <v>6.4777327935222671E-4</v>
      </c>
      <c r="AM456" s="2">
        <f t="shared" si="105"/>
        <v>0</v>
      </c>
      <c r="AN456" s="2">
        <f t="shared" si="106"/>
        <v>0</v>
      </c>
      <c r="AP456" t="s">
        <v>3825</v>
      </c>
      <c r="AQ456" t="s">
        <v>4798</v>
      </c>
      <c r="AR456">
        <v>0</v>
      </c>
      <c r="AT456" s="85" t="s">
        <v>4565</v>
      </c>
      <c r="AU456" s="84" t="s">
        <v>5204</v>
      </c>
      <c r="AV456" s="77" t="str">
        <f t="shared" si="107"/>
        <v>13145</v>
      </c>
      <c r="AX456" s="7" t="s">
        <v>186</v>
      </c>
      <c r="AY456">
        <v>14</v>
      </c>
      <c r="BB456" t="s">
        <v>5425</v>
      </c>
      <c r="BG456" s="1">
        <v>31</v>
      </c>
      <c r="BH456">
        <v>0</v>
      </c>
      <c r="BI456">
        <v>0</v>
      </c>
      <c r="BJ456">
        <v>0</v>
      </c>
      <c r="BK456">
        <v>0</v>
      </c>
    </row>
    <row r="457" spans="1:63" hidden="1" outlineLevel="1">
      <c r="A457" t="s">
        <v>2416</v>
      </c>
      <c r="B457" t="s">
        <v>4798</v>
      </c>
      <c r="C457" s="1">
        <f t="shared" si="101"/>
        <v>9029</v>
      </c>
      <c r="D457" s="7">
        <f>IF(N457&gt;0, RANK(N457,(N457:P457,Q457:AE457)),0)</f>
        <v>2</v>
      </c>
      <c r="E457" s="7">
        <f>IF(O457&gt;0,RANK(O457,(N457:P457,Q457:AE457)),0)</f>
        <v>1</v>
      </c>
      <c r="F457" s="7">
        <f>IF(P457&gt;0,RANK(P457,(N457:P457,Q457:AE457)),0)</f>
        <v>4</v>
      </c>
      <c r="G457" s="1">
        <f t="shared" si="99"/>
        <v>2021</v>
      </c>
      <c r="H457" s="2">
        <f t="shared" si="100"/>
        <v>0.2238343116624211</v>
      </c>
      <c r="I457" s="2"/>
      <c r="J457" s="2">
        <f t="shared" si="102"/>
        <v>0.38531398826005092</v>
      </c>
      <c r="K457" s="2">
        <f t="shared" si="102"/>
        <v>0.60914829992247199</v>
      </c>
      <c r="L457" s="2">
        <f t="shared" si="102"/>
        <v>6.6452541809724217E-4</v>
      </c>
      <c r="M457" s="2">
        <f t="shared" si="103"/>
        <v>4.873186399379845E-3</v>
      </c>
      <c r="N457" s="1">
        <v>3479</v>
      </c>
      <c r="O457" s="1">
        <v>5500</v>
      </c>
      <c r="P457" s="1">
        <v>6</v>
      </c>
      <c r="Q457" s="1">
        <v>42</v>
      </c>
      <c r="R457" s="1">
        <v>2</v>
      </c>
      <c r="S457" s="1">
        <v>0</v>
      </c>
      <c r="W457" s="69">
        <f>IF(Notes!B$38=1,IF(BG457&gt;0,BG457-P457-SUM(R457:V457)-SUM(X457:AE457),SUM(BH457:BN457)),SUM(BH457:BN457))</f>
        <v>0</v>
      </c>
      <c r="AG457" s="7">
        <f>IF(Q457&gt;0,RANK(Q457,(N457:P457,Q457:AE457)),0)</f>
        <v>3</v>
      </c>
      <c r="AH457" s="7">
        <f>IF(R457&gt;0,RANK(R457,(N457:P457,Q457:AE457)),0)</f>
        <v>5</v>
      </c>
      <c r="AI457" s="7">
        <f>IF(T457&gt;0,RANK(T457,(N457:P457,Q457:AE457)),0)</f>
        <v>0</v>
      </c>
      <c r="AJ457" s="7">
        <f>IF(S457&gt;0,RANK(S457,(N457:P457,Q457:AE457)),0)</f>
        <v>0</v>
      </c>
      <c r="AK457" s="2">
        <f t="shared" si="104"/>
        <v>4.6516779266806956E-3</v>
      </c>
      <c r="AL457" s="2">
        <f t="shared" si="104"/>
        <v>2.2150847269908073E-4</v>
      </c>
      <c r="AM457" s="2">
        <f t="shared" si="105"/>
        <v>0</v>
      </c>
      <c r="AN457" s="2">
        <f t="shared" si="106"/>
        <v>0</v>
      </c>
      <c r="AP457" t="s">
        <v>2416</v>
      </c>
      <c r="AQ457" t="s">
        <v>4798</v>
      </c>
      <c r="AR457">
        <v>9</v>
      </c>
      <c r="AT457" s="85" t="s">
        <v>4565</v>
      </c>
      <c r="AU457" s="84" t="s">
        <v>5205</v>
      </c>
      <c r="AV457" s="77" t="str">
        <f t="shared" si="107"/>
        <v>13147</v>
      </c>
      <c r="AX457" s="7" t="s">
        <v>186</v>
      </c>
      <c r="AY457">
        <v>9</v>
      </c>
      <c r="BB457" t="s">
        <v>5425</v>
      </c>
      <c r="BG457" s="1">
        <v>11</v>
      </c>
      <c r="BH457">
        <v>0</v>
      </c>
      <c r="BI457">
        <v>0</v>
      </c>
      <c r="BJ457">
        <v>0</v>
      </c>
      <c r="BK457">
        <v>0</v>
      </c>
    </row>
    <row r="458" spans="1:63" hidden="1" outlineLevel="1">
      <c r="A458" t="s">
        <v>145</v>
      </c>
      <c r="B458" t="s">
        <v>4798</v>
      </c>
      <c r="C458" s="1">
        <f t="shared" si="101"/>
        <v>3956</v>
      </c>
      <c r="D458" s="7">
        <f>IF(N458&gt;0, RANK(N458,(N458:P458,Q458:AE458)),0)</f>
        <v>2</v>
      </c>
      <c r="E458" s="7">
        <f>IF(O458&gt;0,RANK(O458,(N458:P458,Q458:AE458)),0)</f>
        <v>1</v>
      </c>
      <c r="F458" s="7">
        <f>IF(P458&gt;0,RANK(P458,(N458:P458,Q458:AE458)),0)</f>
        <v>4</v>
      </c>
      <c r="G458" s="1">
        <f t="shared" si="99"/>
        <v>1640</v>
      </c>
      <c r="H458" s="2">
        <f t="shared" si="100"/>
        <v>0.41456016177957533</v>
      </c>
      <c r="I458" s="2"/>
      <c r="J458" s="2">
        <f t="shared" si="102"/>
        <v>0.29019211324570271</v>
      </c>
      <c r="K458" s="2">
        <f t="shared" si="102"/>
        <v>0.70475227502527804</v>
      </c>
      <c r="L458" s="2">
        <f t="shared" si="102"/>
        <v>2.5278058645096058E-4</v>
      </c>
      <c r="M458" s="2">
        <f t="shared" si="103"/>
        <v>4.8028311425682884E-3</v>
      </c>
      <c r="N458" s="1">
        <v>1148</v>
      </c>
      <c r="O458" s="1">
        <v>2788</v>
      </c>
      <c r="P458" s="1">
        <v>1</v>
      </c>
      <c r="Q458" s="1">
        <v>19</v>
      </c>
      <c r="R458" s="1">
        <v>0</v>
      </c>
      <c r="S458" s="1">
        <v>0</v>
      </c>
      <c r="W458" s="69">
        <f>IF(Notes!B$38=1,IF(BG458&gt;0,BG458-P458-SUM(R458:V458)-SUM(X458:AE458),SUM(BH458:BN458)),SUM(BH458:BN458))</f>
        <v>0</v>
      </c>
      <c r="AG458" s="7">
        <f>IF(Q458&gt;0,RANK(Q458,(N458:P458,Q458:AE458)),0)</f>
        <v>3</v>
      </c>
      <c r="AH458" s="7">
        <f>IF(R458&gt;0,RANK(R458,(N458:P458,Q458:AE458)),0)</f>
        <v>0</v>
      </c>
      <c r="AI458" s="7">
        <f>IF(T458&gt;0,RANK(T458,(N458:P458,Q458:AE458)),0)</f>
        <v>0</v>
      </c>
      <c r="AJ458" s="7">
        <f>IF(S458&gt;0,RANK(S458,(N458:P458,Q458:AE458)),0)</f>
        <v>0</v>
      </c>
      <c r="AK458" s="2">
        <f t="shared" si="104"/>
        <v>4.8028311425682511E-3</v>
      </c>
      <c r="AL458" s="2">
        <f t="shared" si="104"/>
        <v>0</v>
      </c>
      <c r="AM458" s="2">
        <f t="shared" si="105"/>
        <v>0</v>
      </c>
      <c r="AN458" s="2">
        <f t="shared" si="106"/>
        <v>0</v>
      </c>
      <c r="AP458" t="s">
        <v>145</v>
      </c>
      <c r="AQ458" t="s">
        <v>4798</v>
      </c>
      <c r="AR458">
        <v>11</v>
      </c>
      <c r="AT458" s="85" t="s">
        <v>4565</v>
      </c>
      <c r="AU458" s="84" t="s">
        <v>5206</v>
      </c>
      <c r="AV458" s="77" t="str">
        <f t="shared" si="107"/>
        <v>13149</v>
      </c>
      <c r="AX458" s="7" t="s">
        <v>186</v>
      </c>
      <c r="AY458">
        <v>11</v>
      </c>
      <c r="BB458" t="s">
        <v>5425</v>
      </c>
      <c r="BG458" s="1">
        <v>1</v>
      </c>
      <c r="BH458">
        <v>0</v>
      </c>
      <c r="BI458">
        <v>0</v>
      </c>
      <c r="BJ458">
        <v>0</v>
      </c>
      <c r="BK458">
        <v>0</v>
      </c>
    </row>
    <row r="459" spans="1:63" hidden="1" outlineLevel="1">
      <c r="A459" t="s">
        <v>2559</v>
      </c>
      <c r="B459" t="s">
        <v>4798</v>
      </c>
      <c r="C459" s="1">
        <f t="shared" si="101"/>
        <v>64153</v>
      </c>
      <c r="D459" s="7">
        <f>IF(N459&gt;0, RANK(N459,(N459:P459,Q459:AE459)),0)</f>
        <v>2</v>
      </c>
      <c r="E459" s="7">
        <f>IF(O459&gt;0,RANK(O459,(N459:P459,Q459:AE459)),0)</f>
        <v>1</v>
      </c>
      <c r="F459" s="7">
        <f>IF(P459&gt;0,RANK(P459,(N459:P459,Q459:AE459)),0)</f>
        <v>0</v>
      </c>
      <c r="G459" s="1">
        <f t="shared" si="99"/>
        <v>21663</v>
      </c>
      <c r="H459" s="2">
        <f t="shared" si="100"/>
        <v>0.3376771156454102</v>
      </c>
      <c r="I459" s="2"/>
      <c r="J459" s="2">
        <f t="shared" si="102"/>
        <v>0.32883886957741648</v>
      </c>
      <c r="K459" s="2">
        <f t="shared" si="102"/>
        <v>0.66651598522282673</v>
      </c>
      <c r="L459" s="2">
        <f t="shared" si="102"/>
        <v>0</v>
      </c>
      <c r="M459" s="2">
        <f t="shared" si="103"/>
        <v>4.6451451997567839E-3</v>
      </c>
      <c r="N459" s="1">
        <v>21096</v>
      </c>
      <c r="O459" s="1">
        <v>42759</v>
      </c>
      <c r="P459" s="1">
        <v>0</v>
      </c>
      <c r="Q459" s="1">
        <v>298</v>
      </c>
      <c r="R459" s="1">
        <v>0</v>
      </c>
      <c r="S459" s="1">
        <v>0</v>
      </c>
      <c r="W459" s="69">
        <f>IF(Notes!B$38=1,IF(BG459&gt;0,BG459-P459-SUM(R459:V459)-SUM(X459:AE459),SUM(BH459:BN459)),SUM(BH459:BN459))</f>
        <v>0</v>
      </c>
      <c r="AG459" s="7">
        <f>IF(Q459&gt;0,RANK(Q459,(N459:P459,Q459:AE459)),0)</f>
        <v>3</v>
      </c>
      <c r="AH459" s="7">
        <f>IF(R459&gt;0,RANK(R459,(N459:P459,Q459:AE459)),0)</f>
        <v>0</v>
      </c>
      <c r="AI459" s="7">
        <f>IF(T459&gt;0,RANK(T459,(N459:P459,Q459:AE459)),0)</f>
        <v>0</v>
      </c>
      <c r="AJ459" s="7">
        <f>IF(S459&gt;0,RANK(S459,(N459:P459,Q459:AE459)),0)</f>
        <v>0</v>
      </c>
      <c r="AK459" s="2">
        <f t="shared" si="104"/>
        <v>4.6451451997568316E-3</v>
      </c>
      <c r="AL459" s="2">
        <f t="shared" si="104"/>
        <v>0</v>
      </c>
      <c r="AM459" s="2">
        <f t="shared" si="105"/>
        <v>0</v>
      </c>
      <c r="AN459" s="2">
        <f t="shared" si="106"/>
        <v>0</v>
      </c>
      <c r="AP459" t="s">
        <v>2559</v>
      </c>
      <c r="AQ459" t="s">
        <v>4798</v>
      </c>
      <c r="AR459">
        <v>0</v>
      </c>
      <c r="AT459" s="85" t="s">
        <v>4565</v>
      </c>
      <c r="AU459" s="84" t="s">
        <v>4713</v>
      </c>
      <c r="AV459" s="77" t="str">
        <f t="shared" si="107"/>
        <v>13151</v>
      </c>
      <c r="AX459" s="7" t="s">
        <v>186</v>
      </c>
      <c r="AY459">
        <v>34</v>
      </c>
      <c r="BB459" t="s">
        <v>5425</v>
      </c>
      <c r="BG459" s="1">
        <v>82</v>
      </c>
      <c r="BH459">
        <v>0</v>
      </c>
      <c r="BI459">
        <v>0</v>
      </c>
      <c r="BJ459">
        <v>0</v>
      </c>
      <c r="BK459">
        <v>0</v>
      </c>
    </row>
    <row r="460" spans="1:63" hidden="1" outlineLevel="1">
      <c r="A460" t="s">
        <v>2282</v>
      </c>
      <c r="B460" t="s">
        <v>4798</v>
      </c>
      <c r="C460" s="1">
        <f t="shared" si="101"/>
        <v>45198</v>
      </c>
      <c r="D460" s="7">
        <f>IF(N460&gt;0, RANK(N460,(N460:P460,Q460:AE460)),0)</f>
        <v>2</v>
      </c>
      <c r="E460" s="7">
        <f>IF(O460&gt;0,RANK(O460,(N460:P460,Q460:AE460)),0)</f>
        <v>1</v>
      </c>
      <c r="F460" s="7">
        <f>IF(P460&gt;0,RANK(P460,(N460:P460,Q460:AE460)),0)</f>
        <v>4</v>
      </c>
      <c r="G460" s="1">
        <f t="shared" si="99"/>
        <v>14808</v>
      </c>
      <c r="H460" s="2">
        <f t="shared" si="100"/>
        <v>0.3276251161555821</v>
      </c>
      <c r="I460" s="2"/>
      <c r="J460" s="2">
        <f t="shared" si="102"/>
        <v>0.33306783485994956</v>
      </c>
      <c r="K460" s="2">
        <f t="shared" si="102"/>
        <v>0.66069295101553172</v>
      </c>
      <c r="L460" s="2">
        <f t="shared" si="102"/>
        <v>6.1949643789548212E-4</v>
      </c>
      <c r="M460" s="2">
        <f t="shared" si="103"/>
        <v>5.6197176866231843E-3</v>
      </c>
      <c r="N460" s="1">
        <v>15054</v>
      </c>
      <c r="O460" s="1">
        <v>29862</v>
      </c>
      <c r="P460" s="1">
        <v>28</v>
      </c>
      <c r="Q460" s="1">
        <v>237</v>
      </c>
      <c r="R460" s="1">
        <v>15</v>
      </c>
      <c r="S460" s="1">
        <v>2</v>
      </c>
      <c r="W460" s="69">
        <f>IF(Notes!B$38=1,IF(BG460&gt;0,BG460-P460-SUM(R460:V460)-SUM(X460:AE460),SUM(BH460:BN460)),SUM(BH460:BN460))</f>
        <v>0</v>
      </c>
      <c r="AG460" s="7">
        <f>IF(Q460&gt;0,RANK(Q460,(N460:P460,Q460:AE460)),0)</f>
        <v>3</v>
      </c>
      <c r="AH460" s="7">
        <f>IF(R460&gt;0,RANK(R460,(N460:P460,Q460:AE460)),0)</f>
        <v>5</v>
      </c>
      <c r="AI460" s="7">
        <f>IF(T460&gt;0,RANK(T460,(N460:P460,Q460:AE460)),0)</f>
        <v>0</v>
      </c>
      <c r="AJ460" s="7">
        <f>IF(S460&gt;0,RANK(S460,(N460:P460,Q460:AE460)),0)</f>
        <v>6</v>
      </c>
      <c r="AK460" s="2">
        <f t="shared" si="104"/>
        <v>5.243594849329616E-3</v>
      </c>
      <c r="AL460" s="2">
        <f t="shared" si="104"/>
        <v>3.3187309172972256E-4</v>
      </c>
      <c r="AM460" s="2">
        <f t="shared" si="105"/>
        <v>0</v>
      </c>
      <c r="AN460" s="2">
        <f t="shared" si="106"/>
        <v>4.4249745563963007E-5</v>
      </c>
      <c r="AP460" t="s">
        <v>2282</v>
      </c>
      <c r="AQ460" t="s">
        <v>4798</v>
      </c>
      <c r="AR460">
        <v>0</v>
      </c>
      <c r="AT460" s="85" t="s">
        <v>4565</v>
      </c>
      <c r="AU460" s="84" t="s">
        <v>4068</v>
      </c>
      <c r="AV460" s="77" t="str">
        <f t="shared" si="107"/>
        <v>13153</v>
      </c>
      <c r="AX460" s="7" t="s">
        <v>186</v>
      </c>
      <c r="AY460">
        <v>30</v>
      </c>
      <c r="BB460" t="s">
        <v>5425</v>
      </c>
      <c r="BG460" s="1">
        <v>73</v>
      </c>
      <c r="BH460">
        <v>0</v>
      </c>
      <c r="BI460">
        <v>0</v>
      </c>
      <c r="BJ460">
        <v>0</v>
      </c>
      <c r="BK460">
        <v>0</v>
      </c>
    </row>
    <row r="461" spans="1:63" hidden="1" outlineLevel="1">
      <c r="A461" t="s">
        <v>842</v>
      </c>
      <c r="B461" t="s">
        <v>4798</v>
      </c>
      <c r="C461" s="1">
        <f t="shared" si="101"/>
        <v>3414</v>
      </c>
      <c r="D461" s="7">
        <f>IF(N461&gt;0, RANK(N461,(N461:P461,Q461:AE461)),0)</f>
        <v>2</v>
      </c>
      <c r="E461" s="7">
        <f>IF(O461&gt;0,RANK(O461,(N461:P461,Q461:AE461)),0)</f>
        <v>1</v>
      </c>
      <c r="F461" s="7">
        <f>IF(P461&gt;0,RANK(P461,(N461:P461,Q461:AE461)),0)</f>
        <v>0</v>
      </c>
      <c r="G461" s="1">
        <f t="shared" si="99"/>
        <v>1296</v>
      </c>
      <c r="H461" s="2">
        <f t="shared" si="100"/>
        <v>0.37961335676625657</v>
      </c>
      <c r="I461" s="2"/>
      <c r="J461" s="2">
        <f t="shared" si="102"/>
        <v>0.30785002929115407</v>
      </c>
      <c r="K461" s="2">
        <f t="shared" si="102"/>
        <v>0.68746338605741064</v>
      </c>
      <c r="L461" s="2">
        <f t="shared" si="102"/>
        <v>0</v>
      </c>
      <c r="M461" s="2">
        <f t="shared" si="103"/>
        <v>4.6865846514352327E-3</v>
      </c>
      <c r="N461" s="1">
        <v>1051</v>
      </c>
      <c r="O461" s="1">
        <v>2347</v>
      </c>
      <c r="P461" s="1">
        <v>0</v>
      </c>
      <c r="Q461" s="1">
        <v>16</v>
      </c>
      <c r="R461" s="1">
        <v>0</v>
      </c>
      <c r="S461" s="1">
        <v>0</v>
      </c>
      <c r="W461" s="69">
        <f>IF(Notes!B$38=1,IF(BG461&gt;0,BG461-P461-SUM(R461:V461)-SUM(X461:AE461),SUM(BH461:BN461)),SUM(BH461:BN461))</f>
        <v>0</v>
      </c>
      <c r="AG461" s="7">
        <f>IF(Q461&gt;0,RANK(Q461,(N461:P461,Q461:AE461)),0)</f>
        <v>3</v>
      </c>
      <c r="AH461" s="7">
        <f>IF(R461&gt;0,RANK(R461,(N461:P461,Q461:AE461)),0)</f>
        <v>0</v>
      </c>
      <c r="AI461" s="7">
        <f>IF(T461&gt;0,RANK(T461,(N461:P461,Q461:AE461)),0)</f>
        <v>0</v>
      </c>
      <c r="AJ461" s="7">
        <f>IF(S461&gt;0,RANK(S461,(N461:P461,Q461:AE461)),0)</f>
        <v>0</v>
      </c>
      <c r="AK461" s="2">
        <f t="shared" si="104"/>
        <v>4.6865846514352666E-3</v>
      </c>
      <c r="AL461" s="2">
        <f t="shared" si="104"/>
        <v>0</v>
      </c>
      <c r="AM461" s="2">
        <f t="shared" si="105"/>
        <v>0</v>
      </c>
      <c r="AN461" s="2">
        <f t="shared" si="106"/>
        <v>0</v>
      </c>
      <c r="AP461" t="s">
        <v>842</v>
      </c>
      <c r="AQ461" t="s">
        <v>4798</v>
      </c>
      <c r="AR461">
        <v>1</v>
      </c>
      <c r="AT461" s="85" t="s">
        <v>4565</v>
      </c>
      <c r="AU461" s="84" t="s">
        <v>4402</v>
      </c>
      <c r="AV461" s="77" t="str">
        <f t="shared" si="107"/>
        <v>13155</v>
      </c>
      <c r="AX461" s="7" t="s">
        <v>186</v>
      </c>
      <c r="AY461">
        <v>10</v>
      </c>
      <c r="BB461" t="s">
        <v>5425</v>
      </c>
      <c r="BG461" s="1">
        <v>4</v>
      </c>
      <c r="BH461">
        <v>0</v>
      </c>
      <c r="BI461">
        <v>0</v>
      </c>
      <c r="BJ461">
        <v>0</v>
      </c>
      <c r="BK461">
        <v>0</v>
      </c>
    </row>
    <row r="462" spans="1:63" hidden="1" outlineLevel="1">
      <c r="A462" t="s">
        <v>1843</v>
      </c>
      <c r="B462" t="s">
        <v>4798</v>
      </c>
      <c r="C462" s="1">
        <f t="shared" si="101"/>
        <v>16173</v>
      </c>
      <c r="D462" s="7">
        <f>IF(N462&gt;0, RANK(N462,(N462:P462,Q462:AE462)),0)</f>
        <v>2</v>
      </c>
      <c r="E462" s="7">
        <f>IF(O462&gt;0,RANK(O462,(N462:P462,Q462:AE462)),0)</f>
        <v>1</v>
      </c>
      <c r="F462" s="7">
        <f>IF(P462&gt;0,RANK(P462,(N462:P462,Q462:AE462)),0)</f>
        <v>4</v>
      </c>
      <c r="G462" s="1">
        <f t="shared" si="99"/>
        <v>9143</v>
      </c>
      <c r="H462" s="2">
        <f t="shared" si="100"/>
        <v>0.56532492425647685</v>
      </c>
      <c r="I462" s="2"/>
      <c r="J462" s="2">
        <f t="shared" si="102"/>
        <v>0.21443145984047488</v>
      </c>
      <c r="K462" s="2">
        <f t="shared" si="102"/>
        <v>0.77975638409695169</v>
      </c>
      <c r="L462" s="2">
        <f t="shared" si="102"/>
        <v>1.2366289494837075E-4</v>
      </c>
      <c r="M462" s="2">
        <f t="shared" si="103"/>
        <v>5.6884931676250885E-3</v>
      </c>
      <c r="N462" s="1">
        <v>3468</v>
      </c>
      <c r="O462" s="1">
        <v>12611</v>
      </c>
      <c r="P462" s="1">
        <v>2</v>
      </c>
      <c r="Q462" s="1">
        <v>91</v>
      </c>
      <c r="R462" s="1">
        <v>0</v>
      </c>
      <c r="S462" s="1">
        <v>1</v>
      </c>
      <c r="W462" s="69">
        <f>IF(Notes!B$38=1,IF(BG462&gt;0,BG462-P462-SUM(R462:V462)-SUM(X462:AE462),SUM(BH462:BN462)),SUM(BH462:BN462))</f>
        <v>0</v>
      </c>
      <c r="AG462" s="7">
        <f>IF(Q462&gt;0,RANK(Q462,(N462:P462,Q462:AE462)),0)</f>
        <v>3</v>
      </c>
      <c r="AH462" s="7">
        <f>IF(R462&gt;0,RANK(R462,(N462:P462,Q462:AE462)),0)</f>
        <v>0</v>
      </c>
      <c r="AI462" s="7">
        <f>IF(T462&gt;0,RANK(T462,(N462:P462,Q462:AE462)),0)</f>
        <v>0</v>
      </c>
      <c r="AJ462" s="7">
        <f>IF(S462&gt;0,RANK(S462,(N462:P462,Q462:AE462)),0)</f>
        <v>5</v>
      </c>
      <c r="AK462" s="2">
        <f t="shared" si="104"/>
        <v>5.6266617201508684E-3</v>
      </c>
      <c r="AL462" s="2">
        <f t="shared" si="104"/>
        <v>0</v>
      </c>
      <c r="AM462" s="2">
        <f t="shared" si="105"/>
        <v>0</v>
      </c>
      <c r="AN462" s="2">
        <f t="shared" si="106"/>
        <v>6.1831447474185376E-5</v>
      </c>
      <c r="AP462" t="s">
        <v>1843</v>
      </c>
      <c r="AQ462" t="s">
        <v>4798</v>
      </c>
      <c r="AR462">
        <v>9</v>
      </c>
      <c r="AT462" s="85" t="s">
        <v>4565</v>
      </c>
      <c r="AU462" s="84" t="s">
        <v>4152</v>
      </c>
      <c r="AV462" s="77" t="str">
        <f t="shared" si="107"/>
        <v>13157</v>
      </c>
      <c r="AX462" s="7" t="s">
        <v>186</v>
      </c>
      <c r="AY462">
        <v>16</v>
      </c>
      <c r="BB462" t="s">
        <v>5425</v>
      </c>
      <c r="BG462" s="1">
        <v>32</v>
      </c>
      <c r="BH462">
        <v>0</v>
      </c>
      <c r="BI462">
        <v>0</v>
      </c>
      <c r="BJ462">
        <v>0</v>
      </c>
      <c r="BK462">
        <v>0</v>
      </c>
    </row>
    <row r="463" spans="1:63" hidden="1" outlineLevel="1">
      <c r="A463" t="s">
        <v>2039</v>
      </c>
      <c r="B463" t="s">
        <v>4798</v>
      </c>
      <c r="C463" s="1">
        <f t="shared" si="101"/>
        <v>4742</v>
      </c>
      <c r="D463" s="7">
        <f>IF(N463&gt;0, RANK(N463,(N463:P463,Q463:AE463)),0)</f>
        <v>2</v>
      </c>
      <c r="E463" s="7">
        <f>IF(O463&gt;0,RANK(O463,(N463:P463,Q463:AE463)),0)</f>
        <v>1</v>
      </c>
      <c r="F463" s="7">
        <f>IF(P463&gt;0,RANK(P463,(N463:P463,Q463:AE463)),0)</f>
        <v>4</v>
      </c>
      <c r="G463" s="1">
        <f t="shared" si="99"/>
        <v>1599</v>
      </c>
      <c r="H463" s="2">
        <f t="shared" si="100"/>
        <v>0.33719949388443693</v>
      </c>
      <c r="I463" s="2"/>
      <c r="J463" s="2">
        <f t="shared" si="102"/>
        <v>0.32855335301560523</v>
      </c>
      <c r="K463" s="2">
        <f t="shared" si="102"/>
        <v>0.66575284690004222</v>
      </c>
      <c r="L463" s="2">
        <f t="shared" si="102"/>
        <v>2.1088148460565162E-4</v>
      </c>
      <c r="M463" s="2">
        <f t="shared" si="103"/>
        <v>5.482918599746844E-3</v>
      </c>
      <c r="N463" s="1">
        <v>1558</v>
      </c>
      <c r="O463" s="1">
        <v>3157</v>
      </c>
      <c r="P463" s="1">
        <v>1</v>
      </c>
      <c r="Q463" s="1">
        <v>25</v>
      </c>
      <c r="R463" s="1">
        <v>0</v>
      </c>
      <c r="S463" s="1">
        <v>0</v>
      </c>
      <c r="W463" s="69">
        <f>IF(Notes!B$38=1,IF(BG463&gt;0,BG463-P463-SUM(R463:V463)-SUM(X463:AE463),SUM(BH463:BN463)),SUM(BH463:BN463))</f>
        <v>1</v>
      </c>
      <c r="AG463" s="7">
        <f>IF(Q463&gt;0,RANK(Q463,(N463:P463,Q463:AE463)),0)</f>
        <v>3</v>
      </c>
      <c r="AH463" s="7">
        <f>IF(R463&gt;0,RANK(R463,(N463:P463,Q463:AE463)),0)</f>
        <v>0</v>
      </c>
      <c r="AI463" s="7">
        <f>IF(T463&gt;0,RANK(T463,(N463:P463,Q463:AE463)),0)</f>
        <v>0</v>
      </c>
      <c r="AJ463" s="7">
        <f>IF(S463&gt;0,RANK(S463,(N463:P463,Q463:AE463)),0)</f>
        <v>0</v>
      </c>
      <c r="AK463" s="2">
        <f t="shared" si="104"/>
        <v>5.2720371151412909E-3</v>
      </c>
      <c r="AL463" s="2">
        <f t="shared" si="104"/>
        <v>0</v>
      </c>
      <c r="AM463" s="2">
        <f t="shared" si="105"/>
        <v>0</v>
      </c>
      <c r="AN463" s="2">
        <f t="shared" si="106"/>
        <v>0</v>
      </c>
      <c r="AP463" t="s">
        <v>2039</v>
      </c>
      <c r="AQ463" t="s">
        <v>4798</v>
      </c>
      <c r="AR463">
        <v>8</v>
      </c>
      <c r="AT463" s="85" t="s">
        <v>4565</v>
      </c>
      <c r="AU463" s="84" t="s">
        <v>4506</v>
      </c>
      <c r="AV463" s="77" t="str">
        <f t="shared" si="107"/>
        <v>13159</v>
      </c>
      <c r="AX463" s="7" t="s">
        <v>186</v>
      </c>
      <c r="AY463">
        <v>9</v>
      </c>
      <c r="BB463" t="s">
        <v>5425</v>
      </c>
      <c r="BG463" s="1">
        <v>3</v>
      </c>
      <c r="BH463">
        <v>0</v>
      </c>
      <c r="BI463">
        <v>0</v>
      </c>
      <c r="BJ463">
        <v>0</v>
      </c>
      <c r="BK463">
        <v>1</v>
      </c>
    </row>
    <row r="464" spans="1:63" hidden="1" outlineLevel="1">
      <c r="A464" t="s">
        <v>2026</v>
      </c>
      <c r="B464" t="s">
        <v>4798</v>
      </c>
      <c r="C464" s="1">
        <f t="shared" si="101"/>
        <v>4845</v>
      </c>
      <c r="D464" s="7">
        <f>IF(N464&gt;0, RANK(N464,(N464:P464,Q464:AE464)),0)</f>
        <v>2</v>
      </c>
      <c r="E464" s="7">
        <f>IF(O464&gt;0,RANK(O464,(N464:P464,Q464:AE464)),0)</f>
        <v>1</v>
      </c>
      <c r="F464" s="7">
        <f>IF(P464&gt;0,RANK(P464,(N464:P464,Q464:AE464)),0)</f>
        <v>0</v>
      </c>
      <c r="G464" s="1">
        <f t="shared" si="99"/>
        <v>2272</v>
      </c>
      <c r="H464" s="2">
        <f t="shared" si="100"/>
        <v>0.46893704850361195</v>
      </c>
      <c r="I464" s="2"/>
      <c r="J464" s="2">
        <f t="shared" si="102"/>
        <v>0.26357069143446854</v>
      </c>
      <c r="K464" s="2">
        <f t="shared" si="102"/>
        <v>0.73250773993808049</v>
      </c>
      <c r="L464" s="2">
        <f t="shared" si="102"/>
        <v>0</v>
      </c>
      <c r="M464" s="2">
        <f t="shared" si="103"/>
        <v>3.9215686274509665E-3</v>
      </c>
      <c r="N464" s="1">
        <v>1277</v>
      </c>
      <c r="O464" s="1">
        <v>3549</v>
      </c>
      <c r="P464" s="1">
        <v>0</v>
      </c>
      <c r="Q464" s="1">
        <v>18</v>
      </c>
      <c r="R464" s="1">
        <v>1</v>
      </c>
      <c r="S464" s="1">
        <v>0</v>
      </c>
      <c r="W464" s="69">
        <f>IF(Notes!B$38=1,IF(BG464&gt;0,BG464-P464-SUM(R464:V464)-SUM(X464:AE464),SUM(BH464:BN464)),SUM(BH464:BN464))</f>
        <v>0</v>
      </c>
      <c r="AG464" s="7">
        <f>IF(Q464&gt;0,RANK(Q464,(N464:P464,Q464:AE464)),0)</f>
        <v>3</v>
      </c>
      <c r="AH464" s="7">
        <f>IF(R464&gt;0,RANK(R464,(N464:P464,Q464:AE464)),0)</f>
        <v>4</v>
      </c>
      <c r="AI464" s="7">
        <f>IF(T464&gt;0,RANK(T464,(N464:P464,Q464:AE464)),0)</f>
        <v>0</v>
      </c>
      <c r="AJ464" s="7">
        <f>IF(S464&gt;0,RANK(S464,(N464:P464,Q464:AE464)),0)</f>
        <v>0</v>
      </c>
      <c r="AK464" s="2">
        <f t="shared" si="104"/>
        <v>3.7151702786377707E-3</v>
      </c>
      <c r="AL464" s="2">
        <f t="shared" si="104"/>
        <v>2.0639834881320949E-4</v>
      </c>
      <c r="AM464" s="2">
        <f t="shared" si="105"/>
        <v>0</v>
      </c>
      <c r="AN464" s="2">
        <f t="shared" si="106"/>
        <v>0</v>
      </c>
      <c r="AP464" t="s">
        <v>2026</v>
      </c>
      <c r="AQ464" t="s">
        <v>4798</v>
      </c>
      <c r="AR464">
        <v>1</v>
      </c>
      <c r="AT464" s="85" t="s">
        <v>4565</v>
      </c>
      <c r="AU464" s="84" t="s">
        <v>4507</v>
      </c>
      <c r="AV464" s="77" t="str">
        <f t="shared" si="107"/>
        <v>13161</v>
      </c>
      <c r="AX464" s="7" t="s">
        <v>186</v>
      </c>
      <c r="AY464">
        <v>11</v>
      </c>
      <c r="BB464" t="s">
        <v>5425</v>
      </c>
      <c r="BG464" s="1">
        <v>1</v>
      </c>
      <c r="BH464">
        <v>0</v>
      </c>
      <c r="BI464">
        <v>0</v>
      </c>
      <c r="BJ464">
        <v>0</v>
      </c>
      <c r="BK464">
        <v>0</v>
      </c>
    </row>
    <row r="465" spans="1:63" hidden="1" outlineLevel="1">
      <c r="A465" t="s">
        <v>2143</v>
      </c>
      <c r="B465" t="s">
        <v>4798</v>
      </c>
      <c r="C465" s="1">
        <f t="shared" si="101"/>
        <v>6537</v>
      </c>
      <c r="D465" s="7">
        <f>IF(N465&gt;0, RANK(N465,(N465:P465,Q465:AE465)),0)</f>
        <v>1</v>
      </c>
      <c r="E465" s="7">
        <f>IF(O465&gt;0,RANK(O465,(N465:P465,Q465:AE465)),0)</f>
        <v>2</v>
      </c>
      <c r="F465" s="7">
        <f>IF(P465&gt;0,RANK(P465,(N465:P465,Q465:AE465)),0)</f>
        <v>4</v>
      </c>
      <c r="G465" s="1">
        <f t="shared" si="99"/>
        <v>381</v>
      </c>
      <c r="H465" s="2">
        <f t="shared" si="100"/>
        <v>5.8283616337769621E-2</v>
      </c>
      <c r="I465" s="2"/>
      <c r="J465" s="2">
        <f t="shared" si="102"/>
        <v>0.52730610371730147</v>
      </c>
      <c r="K465" s="2">
        <f t="shared" si="102"/>
        <v>0.46902248737953189</v>
      </c>
      <c r="L465" s="2">
        <f t="shared" si="102"/>
        <v>3.0595074193054921E-4</v>
      </c>
      <c r="M465" s="2">
        <f t="shared" si="103"/>
        <v>3.3654581612360904E-3</v>
      </c>
      <c r="N465" s="1">
        <v>3447</v>
      </c>
      <c r="O465" s="1">
        <v>3066</v>
      </c>
      <c r="P465" s="1">
        <v>2</v>
      </c>
      <c r="Q465" s="1">
        <v>22</v>
      </c>
      <c r="R465" s="1">
        <v>0</v>
      </c>
      <c r="S465" s="1">
        <v>0</v>
      </c>
      <c r="W465" s="69">
        <f>IF(Notes!B$38=1,IF(BG465&gt;0,BG465-P465-SUM(R465:V465)-SUM(X465:AE465),SUM(BH465:BN465)),SUM(BH465:BN465))</f>
        <v>0</v>
      </c>
      <c r="AG465" s="7">
        <f>IF(Q465&gt;0,RANK(Q465,(N465:P465,Q465:AE465)),0)</f>
        <v>3</v>
      </c>
      <c r="AH465" s="7">
        <f>IF(R465&gt;0,RANK(R465,(N465:P465,Q465:AE465)),0)</f>
        <v>0</v>
      </c>
      <c r="AI465" s="7">
        <f>IF(T465&gt;0,RANK(T465,(N465:P465,Q465:AE465)),0)</f>
        <v>0</v>
      </c>
      <c r="AJ465" s="7">
        <f>IF(S465&gt;0,RANK(S465,(N465:P465,Q465:AE465)),0)</f>
        <v>0</v>
      </c>
      <c r="AK465" s="2">
        <f t="shared" si="104"/>
        <v>3.365458161236041E-3</v>
      </c>
      <c r="AL465" s="2">
        <f t="shared" si="104"/>
        <v>0</v>
      </c>
      <c r="AM465" s="2">
        <f t="shared" si="105"/>
        <v>0</v>
      </c>
      <c r="AN465" s="2">
        <f t="shared" si="106"/>
        <v>0</v>
      </c>
      <c r="AP465" t="s">
        <v>2143</v>
      </c>
      <c r="AQ465" t="s">
        <v>4798</v>
      </c>
      <c r="AR465">
        <v>12</v>
      </c>
      <c r="AT465" s="85" t="s">
        <v>4565</v>
      </c>
      <c r="AU465" s="84" t="s">
        <v>4508</v>
      </c>
      <c r="AV465" s="77" t="str">
        <f t="shared" si="107"/>
        <v>13163</v>
      </c>
      <c r="AX465" s="7" t="s">
        <v>186</v>
      </c>
      <c r="AY465">
        <v>10</v>
      </c>
      <c r="BB465" t="s">
        <v>5425</v>
      </c>
      <c r="BG465" s="1">
        <v>4</v>
      </c>
      <c r="BH465">
        <v>0</v>
      </c>
      <c r="BI465">
        <v>0</v>
      </c>
      <c r="BJ465">
        <v>0</v>
      </c>
      <c r="BK465">
        <v>0</v>
      </c>
    </row>
    <row r="466" spans="1:63" hidden="1" outlineLevel="1">
      <c r="A466" t="s">
        <v>2027</v>
      </c>
      <c r="B466" t="s">
        <v>4798</v>
      </c>
      <c r="C466" s="1">
        <f t="shared" si="101"/>
        <v>3404</v>
      </c>
      <c r="D466" s="7">
        <f>IF(N466&gt;0, RANK(N466,(N466:P466,Q466:AE466)),0)</f>
        <v>2</v>
      </c>
      <c r="E466" s="7">
        <f>IF(O466&gt;0,RANK(O466,(N466:P466,Q466:AE466)),0)</f>
        <v>1</v>
      </c>
      <c r="F466" s="7">
        <f>IF(P466&gt;0,RANK(P466,(N466:P466,Q466:AE466)),0)</f>
        <v>4</v>
      </c>
      <c r="G466" s="1">
        <f t="shared" si="99"/>
        <v>404</v>
      </c>
      <c r="H466" s="2">
        <f t="shared" si="100"/>
        <v>0.11868390129259694</v>
      </c>
      <c r="I466" s="2"/>
      <c r="J466" s="2">
        <f t="shared" si="102"/>
        <v>0.43889541715628672</v>
      </c>
      <c r="K466" s="2">
        <f t="shared" si="102"/>
        <v>0.55757931844888364</v>
      </c>
      <c r="L466" s="2">
        <f t="shared" si="102"/>
        <v>2.9377203290246768E-4</v>
      </c>
      <c r="M466" s="2">
        <f t="shared" si="103"/>
        <v>3.2314923619272294E-3</v>
      </c>
      <c r="N466" s="1">
        <v>1494</v>
      </c>
      <c r="O466" s="1">
        <v>1898</v>
      </c>
      <c r="P466" s="1">
        <v>1</v>
      </c>
      <c r="Q466" s="1">
        <v>11</v>
      </c>
      <c r="R466" s="1">
        <v>0</v>
      </c>
      <c r="S466" s="1">
        <v>0</v>
      </c>
      <c r="W466" s="69">
        <f>IF(Notes!B$38=1,IF(BG466&gt;0,BG466-P466-SUM(R466:V466)-SUM(X466:AE466),SUM(BH466:BN466)),SUM(BH466:BN466))</f>
        <v>0</v>
      </c>
      <c r="AG466" s="7">
        <f>IF(Q466&gt;0,RANK(Q466,(N466:P466,Q466:AE466)),0)</f>
        <v>3</v>
      </c>
      <c r="AH466" s="7">
        <f>IF(R466&gt;0,RANK(R466,(N466:P466,Q466:AE466)),0)</f>
        <v>0</v>
      </c>
      <c r="AI466" s="7">
        <f>IF(T466&gt;0,RANK(T466,(N466:P466,Q466:AE466)),0)</f>
        <v>0</v>
      </c>
      <c r="AJ466" s="7">
        <f>IF(S466&gt;0,RANK(S466,(N466:P466,Q466:AE466)),0)</f>
        <v>0</v>
      </c>
      <c r="AK466" s="2">
        <f t="shared" si="104"/>
        <v>3.2314923619271444E-3</v>
      </c>
      <c r="AL466" s="2">
        <f t="shared" si="104"/>
        <v>0</v>
      </c>
      <c r="AM466" s="2">
        <f t="shared" si="105"/>
        <v>0</v>
      </c>
      <c r="AN466" s="2">
        <f t="shared" si="106"/>
        <v>0</v>
      </c>
      <c r="AP466" t="s">
        <v>2027</v>
      </c>
      <c r="AQ466" t="s">
        <v>4798</v>
      </c>
      <c r="AR466">
        <v>12</v>
      </c>
      <c r="AT466" s="85" t="s">
        <v>4565</v>
      </c>
      <c r="AU466" s="84" t="s">
        <v>4499</v>
      </c>
      <c r="AV466" s="77" t="str">
        <f t="shared" si="107"/>
        <v>13165</v>
      </c>
      <c r="AX466" s="7" t="s">
        <v>186</v>
      </c>
      <c r="AY466">
        <v>7</v>
      </c>
      <c r="BB466" t="s">
        <v>5425</v>
      </c>
      <c r="BG466" s="1">
        <v>2</v>
      </c>
      <c r="BH466">
        <v>0</v>
      </c>
      <c r="BI466">
        <v>0</v>
      </c>
      <c r="BJ466">
        <v>0</v>
      </c>
      <c r="BK466">
        <v>0</v>
      </c>
    </row>
    <row r="467" spans="1:63" hidden="1" outlineLevel="1">
      <c r="A467" t="s">
        <v>2182</v>
      </c>
      <c r="B467" t="s">
        <v>4798</v>
      </c>
      <c r="C467" s="1">
        <f t="shared" si="101"/>
        <v>3553</v>
      </c>
      <c r="D467" s="7">
        <f>IF(N467&gt;0, RANK(N467,(N467:P467,Q467:AE467)),0)</f>
        <v>2</v>
      </c>
      <c r="E467" s="7">
        <f>IF(O467&gt;0,RANK(O467,(N467:P467,Q467:AE467)),0)</f>
        <v>1</v>
      </c>
      <c r="F467" s="7">
        <f>IF(P467&gt;0,RANK(P467,(N467:P467,Q467:AE467)),0)</f>
        <v>0</v>
      </c>
      <c r="G467" s="1">
        <f t="shared" si="99"/>
        <v>1016</v>
      </c>
      <c r="H467" s="2">
        <f t="shared" si="100"/>
        <v>0.28595553053757389</v>
      </c>
      <c r="I467" s="2"/>
      <c r="J467" s="2">
        <f t="shared" si="102"/>
        <v>0.35547424711511399</v>
      </c>
      <c r="K467" s="2">
        <f t="shared" si="102"/>
        <v>0.64142977765268783</v>
      </c>
      <c r="L467" s="2">
        <f t="shared" si="102"/>
        <v>0</v>
      </c>
      <c r="M467" s="2">
        <f t="shared" si="103"/>
        <v>3.0959752321981782E-3</v>
      </c>
      <c r="N467" s="1">
        <v>1263</v>
      </c>
      <c r="O467" s="1">
        <v>2279</v>
      </c>
      <c r="P467" s="1">
        <v>0</v>
      </c>
      <c r="Q467" s="1">
        <v>11</v>
      </c>
      <c r="R467" s="1">
        <v>0</v>
      </c>
      <c r="S467" s="1">
        <v>0</v>
      </c>
      <c r="W467" s="69">
        <f>IF(Notes!B$38=1,IF(BG467&gt;0,BG467-P467-SUM(R467:V467)-SUM(X467:AE467),SUM(BH467:BN467)),SUM(BH467:BN467))</f>
        <v>0</v>
      </c>
      <c r="AG467" s="7">
        <f>IF(Q467&gt;0,RANK(Q467,(N467:P467,Q467:AE467)),0)</f>
        <v>3</v>
      </c>
      <c r="AH467" s="7">
        <f>IF(R467&gt;0,RANK(R467,(N467:P467,Q467:AE467)),0)</f>
        <v>0</v>
      </c>
      <c r="AI467" s="7">
        <f>IF(T467&gt;0,RANK(T467,(N467:P467,Q467:AE467)),0)</f>
        <v>0</v>
      </c>
      <c r="AJ467" s="7">
        <f>IF(S467&gt;0,RANK(S467,(N467:P467,Q467:AE467)),0)</f>
        <v>0</v>
      </c>
      <c r="AK467" s="2">
        <f t="shared" si="104"/>
        <v>3.0959752321981426E-3</v>
      </c>
      <c r="AL467" s="2">
        <f t="shared" si="104"/>
        <v>0</v>
      </c>
      <c r="AM467" s="2">
        <f t="shared" si="105"/>
        <v>0</v>
      </c>
      <c r="AN467" s="2">
        <f t="shared" si="106"/>
        <v>0</v>
      </c>
      <c r="AP467" t="s">
        <v>2182</v>
      </c>
      <c r="AQ467" t="s">
        <v>4798</v>
      </c>
      <c r="AR467">
        <v>3</v>
      </c>
      <c r="AT467" s="85" t="s">
        <v>4565</v>
      </c>
      <c r="AU467" s="84" t="s">
        <v>4500</v>
      </c>
      <c r="AV467" s="77" t="str">
        <f t="shared" si="107"/>
        <v>13167</v>
      </c>
      <c r="AX467" s="7" t="s">
        <v>186</v>
      </c>
      <c r="AY467">
        <v>9</v>
      </c>
      <c r="BB467" t="s">
        <v>5425</v>
      </c>
      <c r="BG467" s="1">
        <v>2</v>
      </c>
      <c r="BH467">
        <v>0</v>
      </c>
      <c r="BI467">
        <v>0</v>
      </c>
      <c r="BJ467">
        <v>0</v>
      </c>
      <c r="BK467">
        <v>0</v>
      </c>
    </row>
    <row r="468" spans="1:63" hidden="1" outlineLevel="1">
      <c r="A468" t="s">
        <v>4046</v>
      </c>
      <c r="B468" t="s">
        <v>4798</v>
      </c>
      <c r="C468" s="1">
        <f t="shared" si="101"/>
        <v>10853</v>
      </c>
      <c r="D468" s="7">
        <f>IF(N468&gt;0, RANK(N468,(N468:P468,Q468:AE468)),0)</f>
        <v>2</v>
      </c>
      <c r="E468" s="7">
        <f>IF(O468&gt;0,RANK(O468,(N468:P468,Q468:AE468)),0)</f>
        <v>1</v>
      </c>
      <c r="F468" s="7">
        <f>IF(P468&gt;0,RANK(P468,(N468:P468,Q468:AE468)),0)</f>
        <v>4</v>
      </c>
      <c r="G468" s="1">
        <f t="shared" si="99"/>
        <v>3084</v>
      </c>
      <c r="H468" s="2">
        <f t="shared" si="100"/>
        <v>0.28416106145766146</v>
      </c>
      <c r="I468" s="2"/>
      <c r="J468" s="2">
        <f t="shared" si="102"/>
        <v>0.35520132682207683</v>
      </c>
      <c r="K468" s="2">
        <f t="shared" si="102"/>
        <v>0.63936238827973835</v>
      </c>
      <c r="L468" s="2">
        <f t="shared" si="102"/>
        <v>3.6856168801253111E-4</v>
      </c>
      <c r="M468" s="2">
        <f t="shared" si="103"/>
        <v>5.0677232101722864E-3</v>
      </c>
      <c r="N468" s="1">
        <v>3855</v>
      </c>
      <c r="O468" s="1">
        <v>6939</v>
      </c>
      <c r="P468" s="1">
        <v>4</v>
      </c>
      <c r="Q468" s="1">
        <v>51</v>
      </c>
      <c r="R468" s="1">
        <v>3</v>
      </c>
      <c r="S468" s="1">
        <v>0</v>
      </c>
      <c r="W468" s="69">
        <f>IF(Notes!B$38=1,IF(BG468&gt;0,BG468-P468-SUM(R468:V468)-SUM(X468:AE468),SUM(BH468:BN468)),SUM(BH468:BN468))</f>
        <v>1</v>
      </c>
      <c r="AG468" s="7">
        <f>IF(Q468&gt;0,RANK(Q468,(N468:P468,Q468:AE468)),0)</f>
        <v>3</v>
      </c>
      <c r="AH468" s="7">
        <f>IF(R468&gt;0,RANK(R468,(N468:P468,Q468:AE468)),0)</f>
        <v>5</v>
      </c>
      <c r="AI468" s="7">
        <f>IF(T468&gt;0,RANK(T468,(N468:P468,Q468:AE468)),0)</f>
        <v>0</v>
      </c>
      <c r="AJ468" s="7">
        <f>IF(S468&gt;0,RANK(S468,(N468:P468,Q468:AE468)),0)</f>
        <v>0</v>
      </c>
      <c r="AK468" s="2">
        <f t="shared" si="104"/>
        <v>4.6991615221597715E-3</v>
      </c>
      <c r="AL468" s="2">
        <f t="shared" si="104"/>
        <v>2.7642126600939832E-4</v>
      </c>
      <c r="AM468" s="2">
        <f t="shared" si="105"/>
        <v>0</v>
      </c>
      <c r="AN468" s="2">
        <f t="shared" si="106"/>
        <v>0</v>
      </c>
      <c r="AP468" t="s">
        <v>4046</v>
      </c>
      <c r="AQ468" t="s">
        <v>4798</v>
      </c>
      <c r="AR468">
        <v>0</v>
      </c>
      <c r="AT468" s="85" t="s">
        <v>4565</v>
      </c>
      <c r="AU468" s="84" t="s">
        <v>4913</v>
      </c>
      <c r="AV468" s="77" t="str">
        <f t="shared" si="107"/>
        <v>13169</v>
      </c>
      <c r="AX468" s="7" t="s">
        <v>186</v>
      </c>
      <c r="AY468">
        <v>13</v>
      </c>
      <c r="BB468" t="s">
        <v>5425</v>
      </c>
      <c r="BG468" s="1">
        <v>13</v>
      </c>
      <c r="BH468">
        <v>1</v>
      </c>
      <c r="BI468">
        <v>0</v>
      </c>
      <c r="BJ468">
        <v>0</v>
      </c>
      <c r="BK468">
        <v>0</v>
      </c>
    </row>
    <row r="469" spans="1:63" hidden="1" outlineLevel="1">
      <c r="A469" t="s">
        <v>3060</v>
      </c>
      <c r="B469" t="s">
        <v>4798</v>
      </c>
      <c r="C469" s="1">
        <f t="shared" si="101"/>
        <v>6498</v>
      </c>
      <c r="D469" s="7">
        <f>IF(N469&gt;0, RANK(N469,(N469:P469,Q469:AE469)),0)</f>
        <v>2</v>
      </c>
      <c r="E469" s="7">
        <f>IF(O469&gt;0,RANK(O469,(N469:P469,Q469:AE469)),0)</f>
        <v>1</v>
      </c>
      <c r="F469" s="7">
        <f>IF(P469&gt;0,RANK(P469,(N469:P469,Q469:AE469)),0)</f>
        <v>0</v>
      </c>
      <c r="G469" s="1">
        <f t="shared" si="99"/>
        <v>1595</v>
      </c>
      <c r="H469" s="2">
        <f t="shared" si="100"/>
        <v>0.24546014158202523</v>
      </c>
      <c r="I469" s="2"/>
      <c r="J469" s="2">
        <f t="shared" si="102"/>
        <v>0.3742690058479532</v>
      </c>
      <c r="K469" s="2">
        <f t="shared" si="102"/>
        <v>0.61972914742997842</v>
      </c>
      <c r="L469" s="2">
        <f t="shared" si="102"/>
        <v>0</v>
      </c>
      <c r="M469" s="2">
        <f t="shared" si="103"/>
        <v>6.0018467220683824E-3</v>
      </c>
      <c r="N469" s="1">
        <v>2432</v>
      </c>
      <c r="O469" s="1">
        <v>4027</v>
      </c>
      <c r="P469" s="1">
        <v>0</v>
      </c>
      <c r="Q469" s="1">
        <v>35</v>
      </c>
      <c r="R469" s="1">
        <v>3</v>
      </c>
      <c r="S469" s="1">
        <v>1</v>
      </c>
      <c r="W469" s="69">
        <f>IF(Notes!B$38=1,IF(BG469&gt;0,BG469-P469-SUM(R469:V469)-SUM(X469:AE469),SUM(BH469:BN469)),SUM(BH469:BN469))</f>
        <v>0</v>
      </c>
      <c r="AG469" s="7">
        <f>IF(Q469&gt;0,RANK(Q469,(N469:P469,Q469:AE469)),0)</f>
        <v>3</v>
      </c>
      <c r="AH469" s="7">
        <f>IF(R469&gt;0,RANK(R469,(N469:P469,Q469:AE469)),0)</f>
        <v>4</v>
      </c>
      <c r="AI469" s="7">
        <f>IF(T469&gt;0,RANK(T469,(N469:P469,Q469:AE469)),0)</f>
        <v>0</v>
      </c>
      <c r="AJ469" s="7">
        <f>IF(S469&gt;0,RANK(S469,(N469:P469,Q469:AE469)),0)</f>
        <v>5</v>
      </c>
      <c r="AK469" s="2">
        <f t="shared" si="104"/>
        <v>5.3862726992920896E-3</v>
      </c>
      <c r="AL469" s="2">
        <f t="shared" si="104"/>
        <v>4.6168051708217911E-4</v>
      </c>
      <c r="AM469" s="2">
        <f t="shared" si="105"/>
        <v>0</v>
      </c>
      <c r="AN469" s="2">
        <f t="shared" si="106"/>
        <v>1.538935056940597E-4</v>
      </c>
      <c r="AP469" t="s">
        <v>3060</v>
      </c>
      <c r="AQ469" t="s">
        <v>4798</v>
      </c>
      <c r="AR469">
        <v>8</v>
      </c>
      <c r="AT469" s="85" t="s">
        <v>4565</v>
      </c>
      <c r="AU469" s="84" t="s">
        <v>3946</v>
      </c>
      <c r="AV469" s="77" t="str">
        <f t="shared" si="107"/>
        <v>13171</v>
      </c>
      <c r="AX469" s="7" t="s">
        <v>186</v>
      </c>
      <c r="AY469">
        <v>8</v>
      </c>
      <c r="BB469" t="s">
        <v>5425</v>
      </c>
      <c r="BG469" s="1">
        <v>5</v>
      </c>
      <c r="BH469">
        <v>0</v>
      </c>
      <c r="BI469">
        <v>0</v>
      </c>
      <c r="BJ469">
        <v>0</v>
      </c>
      <c r="BK469">
        <v>0</v>
      </c>
    </row>
    <row r="470" spans="1:63" hidden="1" outlineLevel="1">
      <c r="A470" t="s">
        <v>4902</v>
      </c>
      <c r="B470" t="s">
        <v>4798</v>
      </c>
      <c r="C470" s="1">
        <f t="shared" si="101"/>
        <v>2587</v>
      </c>
      <c r="D470" s="7">
        <f>IF(N470&gt;0, RANK(N470,(N470:P470,Q470:AE470)),0)</f>
        <v>2</v>
      </c>
      <c r="E470" s="7">
        <f>IF(O470&gt;0,RANK(O470,(N470:P470,Q470:AE470)),0)</f>
        <v>1</v>
      </c>
      <c r="F470" s="7">
        <f>IF(P470&gt;0,RANK(P470,(N470:P470,Q470:AE470)),0)</f>
        <v>5</v>
      </c>
      <c r="G470" s="1">
        <f t="shared" si="99"/>
        <v>710</v>
      </c>
      <c r="H470" s="2">
        <f t="shared" si="100"/>
        <v>0.27444916892153071</v>
      </c>
      <c r="I470" s="2"/>
      <c r="J470" s="2">
        <f t="shared" si="102"/>
        <v>0.3598763045999227</v>
      </c>
      <c r="K470" s="2">
        <f t="shared" si="102"/>
        <v>0.63432547352145341</v>
      </c>
      <c r="L470" s="2">
        <f t="shared" si="102"/>
        <v>3.8654812524159255E-4</v>
      </c>
      <c r="M470" s="2">
        <f t="shared" si="103"/>
        <v>5.4116737533822954E-3</v>
      </c>
      <c r="N470" s="1">
        <v>931</v>
      </c>
      <c r="O470" s="1">
        <v>1641</v>
      </c>
      <c r="P470" s="1">
        <v>1</v>
      </c>
      <c r="Q470" s="1">
        <v>12</v>
      </c>
      <c r="R470" s="1">
        <v>2</v>
      </c>
      <c r="S470" s="1">
        <v>0</v>
      </c>
      <c r="W470" s="69">
        <f>IF(Notes!B$38=1,IF(BG470&gt;0,BG470-P470-SUM(R470:V470)-SUM(X470:AE470),SUM(BH470:BN470)),SUM(BH470:BN470))</f>
        <v>0</v>
      </c>
      <c r="AG470" s="7">
        <f>IF(Q470&gt;0,RANK(Q470,(N470:P470,Q470:AE470)),0)</f>
        <v>3</v>
      </c>
      <c r="AH470" s="7">
        <f>IF(R470&gt;0,RANK(R470,(N470:P470,Q470:AE470)),0)</f>
        <v>4</v>
      </c>
      <c r="AI470" s="7">
        <f>IF(T470&gt;0,RANK(T470,(N470:P470,Q470:AE470)),0)</f>
        <v>0</v>
      </c>
      <c r="AJ470" s="7">
        <f>IF(S470&gt;0,RANK(S470,(N470:P470,Q470:AE470)),0)</f>
        <v>0</v>
      </c>
      <c r="AK470" s="2">
        <f t="shared" si="104"/>
        <v>4.6385775028991109E-3</v>
      </c>
      <c r="AL470" s="2">
        <f t="shared" si="104"/>
        <v>7.7309625048318511E-4</v>
      </c>
      <c r="AM470" s="2">
        <f t="shared" si="105"/>
        <v>0</v>
      </c>
      <c r="AN470" s="2">
        <f t="shared" si="106"/>
        <v>0</v>
      </c>
      <c r="AP470" t="s">
        <v>4902</v>
      </c>
      <c r="AQ470" t="s">
        <v>4798</v>
      </c>
      <c r="AR470">
        <v>1</v>
      </c>
      <c r="AT470" s="85" t="s">
        <v>4565</v>
      </c>
      <c r="AU470" s="84" t="s">
        <v>3947</v>
      </c>
      <c r="AV470" s="77" t="str">
        <f t="shared" si="107"/>
        <v>13173</v>
      </c>
      <c r="AX470" s="7" t="s">
        <v>186</v>
      </c>
      <c r="AY470">
        <v>5</v>
      </c>
      <c r="BB470" t="s">
        <v>5425</v>
      </c>
      <c r="BG470" s="1">
        <v>5</v>
      </c>
      <c r="BH470">
        <v>0</v>
      </c>
      <c r="BI470">
        <v>0</v>
      </c>
      <c r="BJ470">
        <v>0</v>
      </c>
      <c r="BK470">
        <v>0</v>
      </c>
    </row>
    <row r="471" spans="1:63" hidden="1" outlineLevel="1">
      <c r="A471" t="s">
        <v>4154</v>
      </c>
      <c r="B471" t="s">
        <v>4798</v>
      </c>
      <c r="C471" s="1">
        <f t="shared" si="101"/>
        <v>17237</v>
      </c>
      <c r="D471" s="7">
        <f>IF(N471&gt;0, RANK(N471,(N471:P471,Q471:AE471)),0)</f>
        <v>2</v>
      </c>
      <c r="E471" s="7">
        <f>IF(O471&gt;0,RANK(O471,(N471:P471,Q471:AE471)),0)</f>
        <v>1</v>
      </c>
      <c r="F471" s="7">
        <f>IF(P471&gt;0,RANK(P471,(N471:P471,Q471:AE471)),0)</f>
        <v>0</v>
      </c>
      <c r="G471" s="1">
        <f t="shared" si="99"/>
        <v>4602</v>
      </c>
      <c r="H471" s="2">
        <f t="shared" si="100"/>
        <v>0.26698381388872772</v>
      </c>
      <c r="I471" s="2"/>
      <c r="J471" s="2">
        <f t="shared" si="102"/>
        <v>0.36439055520102104</v>
      </c>
      <c r="K471" s="2">
        <f t="shared" si="102"/>
        <v>0.63137436908974875</v>
      </c>
      <c r="L471" s="2">
        <f t="shared" si="102"/>
        <v>0</v>
      </c>
      <c r="M471" s="2">
        <f t="shared" si="103"/>
        <v>4.2350757092302072E-3</v>
      </c>
      <c r="N471" s="1">
        <v>6281</v>
      </c>
      <c r="O471" s="1">
        <v>10883</v>
      </c>
      <c r="P471" s="1">
        <v>0</v>
      </c>
      <c r="Q471" s="1">
        <v>73</v>
      </c>
      <c r="R471" s="1">
        <v>0</v>
      </c>
      <c r="S471" s="1">
        <v>0</v>
      </c>
      <c r="W471" s="69">
        <f>IF(Notes!B$38=1,IF(BG471&gt;0,BG471-P471-SUM(R471:V471)-SUM(X471:AE471),SUM(BH471:BN471)),SUM(BH471:BN471))</f>
        <v>0</v>
      </c>
      <c r="AG471" s="7">
        <f>IF(Q471&gt;0,RANK(Q471,(N471:P471,Q471:AE471)),0)</f>
        <v>3</v>
      </c>
      <c r="AH471" s="7">
        <f>IF(R471&gt;0,RANK(R471,(N471:P471,Q471:AE471)),0)</f>
        <v>0</v>
      </c>
      <c r="AI471" s="7">
        <f>IF(T471&gt;0,RANK(T471,(N471:P471,Q471:AE471)),0)</f>
        <v>0</v>
      </c>
      <c r="AJ471" s="7">
        <f>IF(S471&gt;0,RANK(S471,(N471:P471,Q471:AE471)),0)</f>
        <v>0</v>
      </c>
      <c r="AK471" s="2">
        <f t="shared" si="104"/>
        <v>4.2350757092301447E-3</v>
      </c>
      <c r="AL471" s="2">
        <f t="shared" si="104"/>
        <v>0</v>
      </c>
      <c r="AM471" s="2">
        <f t="shared" si="105"/>
        <v>0</v>
      </c>
      <c r="AN471" s="2">
        <f t="shared" si="106"/>
        <v>0</v>
      </c>
      <c r="AP471" t="s">
        <v>4154</v>
      </c>
      <c r="AQ471" t="s">
        <v>4798</v>
      </c>
      <c r="AR471">
        <v>3</v>
      </c>
      <c r="AT471" s="85" t="s">
        <v>4565</v>
      </c>
      <c r="AU471" s="84" t="s">
        <v>4677</v>
      </c>
      <c r="AV471" s="77" t="str">
        <f t="shared" si="107"/>
        <v>13175</v>
      </c>
      <c r="AX471" s="7" t="s">
        <v>186</v>
      </c>
      <c r="AY471">
        <v>22</v>
      </c>
      <c r="BB471" t="s">
        <v>5425</v>
      </c>
      <c r="BG471" s="1">
        <v>24</v>
      </c>
      <c r="BH471">
        <v>0</v>
      </c>
      <c r="BI471">
        <v>0</v>
      </c>
      <c r="BJ471">
        <v>0</v>
      </c>
      <c r="BK471">
        <v>0</v>
      </c>
    </row>
    <row r="472" spans="1:63" hidden="1" outlineLevel="1">
      <c r="A472" t="s">
        <v>2839</v>
      </c>
      <c r="B472" t="s">
        <v>4798</v>
      </c>
      <c r="C472" s="1">
        <f t="shared" si="101"/>
        <v>10421</v>
      </c>
      <c r="D472" s="7">
        <f>IF(N472&gt;0, RANK(N472,(N472:P472,Q472:AE472)),0)</f>
        <v>2</v>
      </c>
      <c r="E472" s="7">
        <f>IF(O472&gt;0,RANK(O472,(N472:P472,Q472:AE472)),0)</f>
        <v>1</v>
      </c>
      <c r="F472" s="7">
        <f>IF(P472&gt;0,RANK(P472,(N472:P472,Q472:AE472)),0)</f>
        <v>4</v>
      </c>
      <c r="G472" s="1">
        <f t="shared" si="99"/>
        <v>6019</v>
      </c>
      <c r="H472" s="2">
        <f t="shared" si="100"/>
        <v>0.57758372517032919</v>
      </c>
      <c r="I472" s="2"/>
      <c r="J472" s="2">
        <f t="shared" si="102"/>
        <v>0.20938489588331255</v>
      </c>
      <c r="K472" s="2">
        <f t="shared" si="102"/>
        <v>0.78696862105364174</v>
      </c>
      <c r="L472" s="2">
        <f t="shared" si="102"/>
        <v>5.7576048363880623E-4</v>
      </c>
      <c r="M472" s="2">
        <f t="shared" si="103"/>
        <v>3.0707225794069071E-3</v>
      </c>
      <c r="N472" s="1">
        <v>2182</v>
      </c>
      <c r="O472" s="1">
        <v>8201</v>
      </c>
      <c r="P472" s="1">
        <v>6</v>
      </c>
      <c r="Q472" s="1">
        <v>30</v>
      </c>
      <c r="R472" s="1">
        <v>2</v>
      </c>
      <c r="S472" s="1">
        <v>0</v>
      </c>
      <c r="W472" s="69">
        <f>IF(Notes!B$38=1,IF(BG472&gt;0,BG472-P472-SUM(R472:V472)-SUM(X472:AE472),SUM(BH472:BN472)),SUM(BH472:BN472))</f>
        <v>0</v>
      </c>
      <c r="AG472" s="7">
        <f>IF(Q472&gt;0,RANK(Q472,(N472:P472,Q472:AE472)),0)</f>
        <v>3</v>
      </c>
      <c r="AH472" s="7">
        <f>IF(R472&gt;0,RANK(R472,(N472:P472,Q472:AE472)),0)</f>
        <v>5</v>
      </c>
      <c r="AI472" s="7">
        <f>IF(T472&gt;0,RANK(T472,(N472:P472,Q472:AE472)),0)</f>
        <v>0</v>
      </c>
      <c r="AJ472" s="7">
        <f>IF(S472&gt;0,RANK(S472,(N472:P472,Q472:AE472)),0)</f>
        <v>0</v>
      </c>
      <c r="AK472" s="2">
        <f t="shared" si="104"/>
        <v>2.8788024181940312E-3</v>
      </c>
      <c r="AL472" s="2">
        <f t="shared" si="104"/>
        <v>1.9192016121293541E-4</v>
      </c>
      <c r="AM472" s="2">
        <f t="shared" si="105"/>
        <v>0</v>
      </c>
      <c r="AN472" s="2">
        <f t="shared" si="106"/>
        <v>0</v>
      </c>
      <c r="AP472" t="s">
        <v>2839</v>
      </c>
      <c r="AQ472" t="s">
        <v>4798</v>
      </c>
      <c r="AR472">
        <v>2</v>
      </c>
      <c r="AT472" s="85" t="s">
        <v>4565</v>
      </c>
      <c r="AU472" s="84" t="s">
        <v>3101</v>
      </c>
      <c r="AV472" s="77" t="str">
        <f t="shared" si="107"/>
        <v>13177</v>
      </c>
      <c r="AX472" s="7" t="s">
        <v>186</v>
      </c>
      <c r="AY472">
        <v>12</v>
      </c>
      <c r="BB472" t="s">
        <v>5425</v>
      </c>
      <c r="BG472" s="1">
        <v>15</v>
      </c>
      <c r="BH472">
        <v>0</v>
      </c>
      <c r="BI472">
        <v>0</v>
      </c>
      <c r="BJ472">
        <v>0</v>
      </c>
      <c r="BK472">
        <v>0</v>
      </c>
    </row>
    <row r="473" spans="1:63" hidden="1" outlineLevel="1">
      <c r="A473" t="s">
        <v>4100</v>
      </c>
      <c r="B473" t="s">
        <v>4798</v>
      </c>
      <c r="C473" s="1">
        <f t="shared" si="101"/>
        <v>12805</v>
      </c>
      <c r="D473" s="7">
        <f>IF(N473&gt;0, RANK(N473,(N473:P473,Q473:AE473)),0)</f>
        <v>1</v>
      </c>
      <c r="E473" s="7">
        <f>IF(O473&gt;0,RANK(O473,(N473:P473,Q473:AE473)),0)</f>
        <v>2</v>
      </c>
      <c r="F473" s="7">
        <f>IF(P473&gt;0,RANK(P473,(N473:P473,Q473:AE473)),0)</f>
        <v>4</v>
      </c>
      <c r="G473" s="1">
        <f t="shared" si="99"/>
        <v>488</v>
      </c>
      <c r="H473" s="2">
        <f t="shared" si="100"/>
        <v>3.8110113237016789E-2</v>
      </c>
      <c r="I473" s="2"/>
      <c r="J473" s="2">
        <f t="shared" si="102"/>
        <v>0.51690745802420934</v>
      </c>
      <c r="K473" s="2">
        <f t="shared" si="102"/>
        <v>0.47879734478719249</v>
      </c>
      <c r="L473" s="2">
        <f t="shared" si="102"/>
        <v>3.9047247169074581E-4</v>
      </c>
      <c r="M473" s="2">
        <f t="shared" si="103"/>
        <v>3.9047247169074198E-3</v>
      </c>
      <c r="N473" s="1">
        <v>6619</v>
      </c>
      <c r="O473" s="1">
        <v>6131</v>
      </c>
      <c r="P473" s="1">
        <v>5</v>
      </c>
      <c r="Q473" s="1">
        <v>50</v>
      </c>
      <c r="R473" s="1">
        <v>0</v>
      </c>
      <c r="S473" s="1">
        <v>0</v>
      </c>
      <c r="W473" s="69">
        <f>IF(Notes!B$38=1,IF(BG473&gt;0,BG473-P473-SUM(R473:V473)-SUM(X473:AE473),SUM(BH473:BN473)),SUM(BH473:BN473))</f>
        <v>0</v>
      </c>
      <c r="AG473" s="7">
        <f>IF(Q473&gt;0,RANK(Q473,(N473:P473,Q473:AE473)),0)</f>
        <v>3</v>
      </c>
      <c r="AH473" s="7">
        <f>IF(R473&gt;0,RANK(R473,(N473:P473,Q473:AE473)),0)</f>
        <v>0</v>
      </c>
      <c r="AI473" s="7">
        <f>IF(T473&gt;0,RANK(T473,(N473:P473,Q473:AE473)),0)</f>
        <v>0</v>
      </c>
      <c r="AJ473" s="7">
        <f>IF(S473&gt;0,RANK(S473,(N473:P473,Q473:AE473)),0)</f>
        <v>0</v>
      </c>
      <c r="AK473" s="2">
        <f t="shared" si="104"/>
        <v>3.9047247169074579E-3</v>
      </c>
      <c r="AL473" s="2">
        <f t="shared" si="104"/>
        <v>0</v>
      </c>
      <c r="AM473" s="2">
        <f t="shared" si="105"/>
        <v>0</v>
      </c>
      <c r="AN473" s="2">
        <f t="shared" si="106"/>
        <v>0</v>
      </c>
      <c r="AP473" t="s">
        <v>4100</v>
      </c>
      <c r="AQ473" t="s">
        <v>4798</v>
      </c>
      <c r="AR473">
        <v>1</v>
      </c>
      <c r="AT473" s="85" t="s">
        <v>4565</v>
      </c>
      <c r="AU473" s="84" t="s">
        <v>3823</v>
      </c>
      <c r="AV473" s="77" t="str">
        <f t="shared" si="107"/>
        <v>13179</v>
      </c>
      <c r="AX473" s="7" t="s">
        <v>186</v>
      </c>
      <c r="AY473">
        <v>15</v>
      </c>
      <c r="BB473" t="s">
        <v>5425</v>
      </c>
      <c r="BG473" s="1">
        <v>9</v>
      </c>
      <c r="BH473">
        <v>0</v>
      </c>
      <c r="BI473">
        <v>0</v>
      </c>
      <c r="BJ473">
        <v>0</v>
      </c>
      <c r="BK473">
        <v>0</v>
      </c>
    </row>
    <row r="474" spans="1:63" hidden="1" outlineLevel="1">
      <c r="A474" t="s">
        <v>3867</v>
      </c>
      <c r="B474" t="s">
        <v>4798</v>
      </c>
      <c r="C474" s="1">
        <f t="shared" si="101"/>
        <v>3657</v>
      </c>
      <c r="D474" s="7">
        <f>IF(N474&gt;0, RANK(N474,(N474:P474,Q474:AE474)),0)</f>
        <v>2</v>
      </c>
      <c r="E474" s="7">
        <f>IF(O474&gt;0,RANK(O474,(N474:P474,Q474:AE474)),0)</f>
        <v>1</v>
      </c>
      <c r="F474" s="7">
        <f>IF(P474&gt;0,RANK(P474,(N474:P474,Q474:AE474)),0)</f>
        <v>0</v>
      </c>
      <c r="G474" s="1">
        <f t="shared" si="99"/>
        <v>972</v>
      </c>
      <c r="H474" s="2">
        <f t="shared" si="100"/>
        <v>0.26579163248564397</v>
      </c>
      <c r="I474" s="2"/>
      <c r="J474" s="2">
        <f t="shared" si="102"/>
        <v>0.36560021875854526</v>
      </c>
      <c r="K474" s="2">
        <f t="shared" si="102"/>
        <v>0.63139185124418917</v>
      </c>
      <c r="L474" s="2">
        <f t="shared" si="102"/>
        <v>0</v>
      </c>
      <c r="M474" s="2">
        <f t="shared" si="103"/>
        <v>3.0079299972656237E-3</v>
      </c>
      <c r="N474" s="1">
        <v>1337</v>
      </c>
      <c r="O474" s="1">
        <v>2309</v>
      </c>
      <c r="P474" s="1">
        <v>0</v>
      </c>
      <c r="Q474" s="1">
        <v>11</v>
      </c>
      <c r="R474" s="1">
        <v>0</v>
      </c>
      <c r="S474" s="1">
        <v>0</v>
      </c>
      <c r="W474" s="69">
        <f>IF(Notes!B$38=1,IF(BG474&gt;0,BG474-P474-SUM(R474:V474)-SUM(X474:AE474),SUM(BH474:BN474)),SUM(BH474:BN474))</f>
        <v>0</v>
      </c>
      <c r="AG474" s="7">
        <f>IF(Q474&gt;0,RANK(Q474,(N474:P474,Q474:AE474)),0)</f>
        <v>3</v>
      </c>
      <c r="AH474" s="7">
        <f>IF(R474&gt;0,RANK(R474,(N474:P474,Q474:AE474)),0)</f>
        <v>0</v>
      </c>
      <c r="AI474" s="7">
        <f>IF(T474&gt;0,RANK(T474,(N474:P474,Q474:AE474)),0)</f>
        <v>0</v>
      </c>
      <c r="AJ474" s="7">
        <f>IF(S474&gt;0,RANK(S474,(N474:P474,Q474:AE474)),0)</f>
        <v>0</v>
      </c>
      <c r="AK474" s="2">
        <f t="shared" si="104"/>
        <v>3.0079299972655183E-3</v>
      </c>
      <c r="AL474" s="2">
        <f t="shared" si="104"/>
        <v>0</v>
      </c>
      <c r="AM474" s="2">
        <f t="shared" si="105"/>
        <v>0</v>
      </c>
      <c r="AN474" s="2">
        <f t="shared" si="106"/>
        <v>0</v>
      </c>
      <c r="AP474" t="s">
        <v>3867</v>
      </c>
      <c r="AQ474" t="s">
        <v>4798</v>
      </c>
      <c r="AR474">
        <v>9</v>
      </c>
      <c r="AT474" s="85" t="s">
        <v>4565</v>
      </c>
      <c r="AU474" s="84" t="s">
        <v>4132</v>
      </c>
      <c r="AV474" s="77" t="str">
        <f t="shared" si="107"/>
        <v>13181</v>
      </c>
      <c r="AX474" s="7" t="s">
        <v>186</v>
      </c>
      <c r="AY474">
        <v>9</v>
      </c>
      <c r="BB474" t="s">
        <v>5425</v>
      </c>
      <c r="BG474" s="1">
        <v>1</v>
      </c>
      <c r="BH474">
        <v>0</v>
      </c>
      <c r="BI474">
        <v>0</v>
      </c>
      <c r="BJ474">
        <v>0</v>
      </c>
      <c r="BK474">
        <v>0</v>
      </c>
    </row>
    <row r="475" spans="1:63" hidden="1" outlineLevel="1">
      <c r="A475" t="s">
        <v>1740</v>
      </c>
      <c r="B475" t="s">
        <v>4798</v>
      </c>
      <c r="C475" s="1">
        <f t="shared" si="101"/>
        <v>3039</v>
      </c>
      <c r="D475" s="7">
        <f>IF(N475&gt;0, RANK(N475,(N475:P475,Q475:AE475)),0)</f>
        <v>2</v>
      </c>
      <c r="E475" s="7">
        <f>IF(O475&gt;0,RANK(O475,(N475:P475,Q475:AE475)),0)</f>
        <v>1</v>
      </c>
      <c r="F475" s="7">
        <f>IF(P475&gt;0,RANK(P475,(N475:P475,Q475:AE475)),0)</f>
        <v>4</v>
      </c>
      <c r="G475" s="1">
        <f t="shared" si="99"/>
        <v>961</v>
      </c>
      <c r="H475" s="2">
        <f t="shared" si="100"/>
        <v>0.31622244159262913</v>
      </c>
      <c r="I475" s="2"/>
      <c r="J475" s="2">
        <f t="shared" si="102"/>
        <v>0.33991444554129646</v>
      </c>
      <c r="K475" s="2">
        <f t="shared" si="102"/>
        <v>0.65613688713392559</v>
      </c>
      <c r="L475" s="2">
        <f t="shared" si="102"/>
        <v>6.5811122079631457E-4</v>
      </c>
      <c r="M475" s="2">
        <f t="shared" si="103"/>
        <v>3.2905561039816289E-3</v>
      </c>
      <c r="N475" s="1">
        <v>1033</v>
      </c>
      <c r="O475" s="1">
        <v>1994</v>
      </c>
      <c r="P475" s="1">
        <v>2</v>
      </c>
      <c r="Q475" s="1">
        <v>9</v>
      </c>
      <c r="R475" s="1">
        <v>1</v>
      </c>
      <c r="S475" s="1">
        <v>0</v>
      </c>
      <c r="W475" s="69">
        <f>IF(Notes!B$38=1,IF(BG475&gt;0,BG475-P475-SUM(R475:V475)-SUM(X475:AE475),SUM(BH475:BN475)),SUM(BH475:BN475))</f>
        <v>0</v>
      </c>
      <c r="AG475" s="7">
        <f>IF(Q475&gt;0,RANK(Q475,(N475:P475,Q475:AE475)),0)</f>
        <v>3</v>
      </c>
      <c r="AH475" s="7">
        <f>IF(R475&gt;0,RANK(R475,(N475:P475,Q475:AE475)),0)</f>
        <v>5</v>
      </c>
      <c r="AI475" s="7">
        <f>IF(T475&gt;0,RANK(T475,(N475:P475,Q475:AE475)),0)</f>
        <v>0</v>
      </c>
      <c r="AJ475" s="7">
        <f>IF(S475&gt;0,RANK(S475,(N475:P475,Q475:AE475)),0)</f>
        <v>0</v>
      </c>
      <c r="AK475" s="2">
        <f t="shared" si="104"/>
        <v>2.9615004935834156E-3</v>
      </c>
      <c r="AL475" s="2">
        <f t="shared" si="104"/>
        <v>3.2905561039815728E-4</v>
      </c>
      <c r="AM475" s="2">
        <f t="shared" si="105"/>
        <v>0</v>
      </c>
      <c r="AN475" s="2">
        <f t="shared" si="106"/>
        <v>0</v>
      </c>
      <c r="AP475" t="s">
        <v>1740</v>
      </c>
      <c r="AQ475" t="s">
        <v>4798</v>
      </c>
      <c r="AR475">
        <v>1</v>
      </c>
      <c r="AT475" s="85" t="s">
        <v>4565</v>
      </c>
      <c r="AU475" s="84" t="s">
        <v>4133</v>
      </c>
      <c r="AV475" s="77" t="str">
        <f t="shared" si="107"/>
        <v>13183</v>
      </c>
      <c r="AX475" s="7" t="s">
        <v>186</v>
      </c>
      <c r="AY475">
        <v>7</v>
      </c>
      <c r="BB475" t="s">
        <v>5425</v>
      </c>
      <c r="BG475" s="1">
        <v>5</v>
      </c>
      <c r="BH475">
        <v>0</v>
      </c>
      <c r="BI475">
        <v>0</v>
      </c>
      <c r="BJ475">
        <v>0</v>
      </c>
      <c r="BK475">
        <v>0</v>
      </c>
    </row>
    <row r="476" spans="1:63" hidden="1" outlineLevel="1">
      <c r="A476" t="s">
        <v>1412</v>
      </c>
      <c r="B476" t="s">
        <v>4798</v>
      </c>
      <c r="C476" s="1">
        <f t="shared" si="101"/>
        <v>31654</v>
      </c>
      <c r="D476" s="7">
        <f>IF(N476&gt;0, RANK(N476,(N476:P476,Q476:AE476)),0)</f>
        <v>2</v>
      </c>
      <c r="E476" s="7">
        <f>IF(O476&gt;0,RANK(O476,(N476:P476,Q476:AE476)),0)</f>
        <v>1</v>
      </c>
      <c r="F476" s="7">
        <f>IF(P476&gt;0,RANK(P476,(N476:P476,Q476:AE476)),0)</f>
        <v>4</v>
      </c>
      <c r="G476" s="1">
        <f t="shared" si="99"/>
        <v>6465</v>
      </c>
      <c r="H476" s="2">
        <f t="shared" si="100"/>
        <v>0.20423959057307134</v>
      </c>
      <c r="I476" s="2"/>
      <c r="J476" s="2">
        <f t="shared" si="102"/>
        <v>0.39540026536930561</v>
      </c>
      <c r="K476" s="2">
        <f t="shared" si="102"/>
        <v>0.5996398559423769</v>
      </c>
      <c r="L476" s="2">
        <f t="shared" si="102"/>
        <v>8.2138118405256837E-4</v>
      </c>
      <c r="M476" s="2">
        <f t="shared" si="103"/>
        <v>4.1384975042649185E-3</v>
      </c>
      <c r="N476" s="1">
        <v>12516</v>
      </c>
      <c r="O476" s="1">
        <v>18981</v>
      </c>
      <c r="P476" s="1">
        <v>26</v>
      </c>
      <c r="Q476" s="1">
        <v>125</v>
      </c>
      <c r="R476" s="1">
        <v>5</v>
      </c>
      <c r="S476" s="1">
        <v>1</v>
      </c>
      <c r="W476" s="69">
        <f>IF(Notes!B$38=1,IF(BG476&gt;0,BG476-P476-SUM(R476:V476)-SUM(X476:AE476),SUM(BH476:BN476)),SUM(BH476:BN476))</f>
        <v>0</v>
      </c>
      <c r="AG476" s="7">
        <f>IF(Q476&gt;0,RANK(Q476,(N476:P476,Q476:AE476)),0)</f>
        <v>3</v>
      </c>
      <c r="AH476" s="7">
        <f>IF(R476&gt;0,RANK(R476,(N476:P476,Q476:AE476)),0)</f>
        <v>5</v>
      </c>
      <c r="AI476" s="7">
        <f>IF(T476&gt;0,RANK(T476,(N476:P476,Q476:AE476)),0)</f>
        <v>0</v>
      </c>
      <c r="AJ476" s="7">
        <f>IF(S476&gt;0,RANK(S476,(N476:P476,Q476:AE476)),0)</f>
        <v>6</v>
      </c>
      <c r="AK476" s="2">
        <f t="shared" si="104"/>
        <v>3.9489480002527326E-3</v>
      </c>
      <c r="AL476" s="2">
        <f t="shared" si="104"/>
        <v>1.5795792001010932E-4</v>
      </c>
      <c r="AM476" s="2">
        <f t="shared" si="105"/>
        <v>0</v>
      </c>
      <c r="AN476" s="2">
        <f t="shared" si="106"/>
        <v>3.1591584002021861E-5</v>
      </c>
      <c r="AP476" t="s">
        <v>1412</v>
      </c>
      <c r="AQ476" t="s">
        <v>4798</v>
      </c>
      <c r="AR476">
        <v>0</v>
      </c>
      <c r="AT476" s="85" t="s">
        <v>4565</v>
      </c>
      <c r="AU476" s="84" t="s">
        <v>3795</v>
      </c>
      <c r="AV476" s="77" t="str">
        <f t="shared" si="107"/>
        <v>13185</v>
      </c>
      <c r="AX476" s="7" t="s">
        <v>186</v>
      </c>
      <c r="AY476">
        <v>39</v>
      </c>
      <c r="BB476" t="s">
        <v>5425</v>
      </c>
      <c r="BG476" s="1">
        <v>62</v>
      </c>
      <c r="BH476">
        <v>0</v>
      </c>
      <c r="BI476">
        <v>0</v>
      </c>
      <c r="BJ476">
        <v>0</v>
      </c>
      <c r="BK476">
        <v>0</v>
      </c>
    </row>
    <row r="477" spans="1:63" hidden="1" outlineLevel="1">
      <c r="A477" t="s">
        <v>2507</v>
      </c>
      <c r="B477" t="s">
        <v>4798</v>
      </c>
      <c r="C477" s="1">
        <f t="shared" si="101"/>
        <v>8886</v>
      </c>
      <c r="D477" s="7">
        <f>IF(N477&gt;0, RANK(N477,(N477:P477,Q477:AE477)),0)</f>
        <v>2</v>
      </c>
      <c r="E477" s="7">
        <f>IF(O477&gt;0,RANK(O477,(N477:P477,Q477:AE477)),0)</f>
        <v>1</v>
      </c>
      <c r="F477" s="7">
        <f>IF(P477&gt;0,RANK(P477,(N477:P477,Q477:AE477)),0)</f>
        <v>4</v>
      </c>
      <c r="G477" s="1">
        <f t="shared" si="99"/>
        <v>4599</v>
      </c>
      <c r="H477" s="2">
        <f t="shared" si="100"/>
        <v>0.5175557056043214</v>
      </c>
      <c r="I477" s="2"/>
      <c r="J477" s="2">
        <f t="shared" si="102"/>
        <v>0.23531397704253881</v>
      </c>
      <c r="K477" s="2">
        <f t="shared" si="102"/>
        <v>0.75286968264686027</v>
      </c>
      <c r="L477" s="2">
        <f t="shared" si="102"/>
        <v>3.4886338059869457E-3</v>
      </c>
      <c r="M477" s="2">
        <f t="shared" si="103"/>
        <v>8.3277065046140249E-3</v>
      </c>
      <c r="N477" s="1">
        <v>2091</v>
      </c>
      <c r="O477" s="1">
        <v>6690</v>
      </c>
      <c r="P477" s="1">
        <v>31</v>
      </c>
      <c r="Q477" s="1">
        <v>74</v>
      </c>
      <c r="R477" s="1">
        <v>0</v>
      </c>
      <c r="S477" s="1">
        <v>0</v>
      </c>
      <c r="W477" s="69">
        <f>IF(Notes!B$38=1,IF(BG477&gt;0,BG477-P477-SUM(R477:V477)-SUM(X477:AE477),SUM(BH477:BN477)),SUM(BH477:BN477))</f>
        <v>0</v>
      </c>
      <c r="AG477" s="7">
        <f>IF(Q477&gt;0,RANK(Q477,(N477:P477,Q477:AE477)),0)</f>
        <v>3</v>
      </c>
      <c r="AH477" s="7">
        <f>IF(R477&gt;0,RANK(R477,(N477:P477,Q477:AE477)),0)</f>
        <v>0</v>
      </c>
      <c r="AI477" s="7">
        <f>IF(T477&gt;0,RANK(T477,(N477:P477,Q477:AE477)),0)</f>
        <v>0</v>
      </c>
      <c r="AJ477" s="7">
        <f>IF(S477&gt;0,RANK(S477,(N477:P477,Q477:AE477)),0)</f>
        <v>0</v>
      </c>
      <c r="AK477" s="2">
        <f t="shared" si="104"/>
        <v>8.3277065046139988E-3</v>
      </c>
      <c r="AL477" s="2">
        <f t="shared" si="104"/>
        <v>0</v>
      </c>
      <c r="AM477" s="2">
        <f t="shared" si="105"/>
        <v>0</v>
      </c>
      <c r="AN477" s="2">
        <f t="shared" si="106"/>
        <v>0</v>
      </c>
      <c r="AP477" t="s">
        <v>2507</v>
      </c>
      <c r="AQ477" t="s">
        <v>4798</v>
      </c>
      <c r="AR477">
        <v>9</v>
      </c>
      <c r="AT477" s="85" t="s">
        <v>4565</v>
      </c>
      <c r="AU477" s="84" t="s">
        <v>3796</v>
      </c>
      <c r="AV477" s="77" t="str">
        <f t="shared" si="107"/>
        <v>13187</v>
      </c>
      <c r="AX477" s="7" t="s">
        <v>186</v>
      </c>
      <c r="AY477">
        <v>17</v>
      </c>
      <c r="BB477" t="s">
        <v>5425</v>
      </c>
      <c r="BG477" s="1">
        <v>23</v>
      </c>
      <c r="BH477">
        <v>0</v>
      </c>
      <c r="BI477">
        <v>0</v>
      </c>
      <c r="BJ477">
        <v>0</v>
      </c>
      <c r="BK477">
        <v>0</v>
      </c>
    </row>
    <row r="478" spans="1:63" hidden="1" outlineLevel="1">
      <c r="A478" t="s">
        <v>3163</v>
      </c>
      <c r="B478" t="s">
        <v>4798</v>
      </c>
      <c r="C478" s="1">
        <f t="shared" si="101"/>
        <v>7773</v>
      </c>
      <c r="D478" s="7">
        <f>IF(N478&gt;0, RANK(N478,(N478:P478,Q478:AE478)),0)</f>
        <v>2</v>
      </c>
      <c r="E478" s="7">
        <f>IF(O478&gt;0,RANK(O478,(N478:P478,Q478:AE478)),0)</f>
        <v>1</v>
      </c>
      <c r="F478" s="7">
        <f>IF(P478&gt;0,RANK(P478,(N478:P478,Q478:AE478)),0)</f>
        <v>0</v>
      </c>
      <c r="G478" s="1">
        <f t="shared" si="99"/>
        <v>1947</v>
      </c>
      <c r="H478" s="2">
        <f t="shared" si="100"/>
        <v>0.25048243921265922</v>
      </c>
      <c r="I478" s="2"/>
      <c r="J478" s="2">
        <f t="shared" si="102"/>
        <v>0.37295767399974272</v>
      </c>
      <c r="K478" s="2">
        <f t="shared" si="102"/>
        <v>0.62344011321240189</v>
      </c>
      <c r="L478" s="2">
        <f t="shared" si="102"/>
        <v>0</v>
      </c>
      <c r="M478" s="2">
        <f t="shared" si="103"/>
        <v>3.6022127878554411E-3</v>
      </c>
      <c r="N478" s="1">
        <v>2899</v>
      </c>
      <c r="O478" s="1">
        <v>4846</v>
      </c>
      <c r="P478" s="1">
        <v>0</v>
      </c>
      <c r="Q478" s="1">
        <v>28</v>
      </c>
      <c r="R478" s="1">
        <v>0</v>
      </c>
      <c r="S478" s="1">
        <v>0</v>
      </c>
      <c r="W478" s="69">
        <f>IF(Notes!B$38=1,IF(BG478&gt;0,BG478-P478-SUM(R478:V478)-SUM(X478:AE478),SUM(BH478:BN478)),SUM(BH478:BN478))</f>
        <v>0</v>
      </c>
      <c r="AG478" s="7">
        <f>IF(Q478&gt;0,RANK(Q478,(N478:P478,Q478:AE478)),0)</f>
        <v>3</v>
      </c>
      <c r="AH478" s="7">
        <f>IF(R478&gt;0,RANK(R478,(N478:P478,Q478:AE478)),0)</f>
        <v>0</v>
      </c>
      <c r="AI478" s="7">
        <f>IF(T478&gt;0,RANK(T478,(N478:P478,Q478:AE478)),0)</f>
        <v>0</v>
      </c>
      <c r="AJ478" s="7">
        <f>IF(S478&gt;0,RANK(S478,(N478:P478,Q478:AE478)),0)</f>
        <v>0</v>
      </c>
      <c r="AK478" s="2">
        <f t="shared" si="104"/>
        <v>3.6022127878553968E-3</v>
      </c>
      <c r="AL478" s="2">
        <f t="shared" si="104"/>
        <v>0</v>
      </c>
      <c r="AM478" s="2">
        <f t="shared" si="105"/>
        <v>0</v>
      </c>
      <c r="AN478" s="2">
        <f t="shared" si="106"/>
        <v>0</v>
      </c>
      <c r="AP478" t="s">
        <v>3163</v>
      </c>
      <c r="AQ478" t="s">
        <v>4798</v>
      </c>
      <c r="AR478">
        <v>9</v>
      </c>
      <c r="AT478" s="85" t="s">
        <v>4565</v>
      </c>
      <c r="AU478" s="84" t="s">
        <v>3821</v>
      </c>
      <c r="AV478" s="77" t="str">
        <f t="shared" si="107"/>
        <v>13189</v>
      </c>
      <c r="AX478" s="7" t="s">
        <v>186</v>
      </c>
      <c r="AY478">
        <v>12</v>
      </c>
      <c r="BB478" t="s">
        <v>5425</v>
      </c>
      <c r="BG478" s="1">
        <v>7</v>
      </c>
      <c r="BH478">
        <v>0</v>
      </c>
      <c r="BI478">
        <v>0</v>
      </c>
      <c r="BJ478">
        <v>0</v>
      </c>
      <c r="BK478">
        <v>0</v>
      </c>
    </row>
    <row r="479" spans="1:63" hidden="1" outlineLevel="1">
      <c r="A479" t="s">
        <v>2506</v>
      </c>
      <c r="B479" t="s">
        <v>4798</v>
      </c>
      <c r="C479" s="1">
        <f t="shared" si="101"/>
        <v>5379</v>
      </c>
      <c r="D479" s="7">
        <f>IF(N479&gt;0, RANK(N479,(N479:P479,Q479:AE479)),0)</f>
        <v>2</v>
      </c>
      <c r="E479" s="7">
        <f>IF(O479&gt;0,RANK(O479,(N479:P479,Q479:AE479)),0)</f>
        <v>1</v>
      </c>
      <c r="F479" s="7">
        <f>IF(P479&gt;0,RANK(P479,(N479:P479,Q479:AE479)),0)</f>
        <v>0</v>
      </c>
      <c r="G479" s="1">
        <f t="shared" si="99"/>
        <v>314</v>
      </c>
      <c r="H479" s="2">
        <f t="shared" si="100"/>
        <v>5.8375162669641198E-2</v>
      </c>
      <c r="I479" s="2"/>
      <c r="J479" s="2">
        <f t="shared" si="102"/>
        <v>0.46904629113218071</v>
      </c>
      <c r="K479" s="2">
        <f t="shared" si="102"/>
        <v>0.52742145380182193</v>
      </c>
      <c r="L479" s="2">
        <f t="shared" si="102"/>
        <v>0</v>
      </c>
      <c r="M479" s="2">
        <f t="shared" si="103"/>
        <v>3.5322550659974139E-3</v>
      </c>
      <c r="N479" s="1">
        <v>2523</v>
      </c>
      <c r="O479" s="1">
        <v>2837</v>
      </c>
      <c r="P479" s="1">
        <v>0</v>
      </c>
      <c r="Q479" s="1">
        <v>18</v>
      </c>
      <c r="R479" s="1">
        <v>1</v>
      </c>
      <c r="S479" s="1">
        <v>0</v>
      </c>
      <c r="W479" s="69">
        <f>IF(Notes!B$38=1,IF(BG479&gt;0,BG479-P479-SUM(R479:V479)-SUM(X479:AE479),SUM(BH479:BN479)),SUM(BH479:BN479))</f>
        <v>0</v>
      </c>
      <c r="AG479" s="7">
        <f>IF(Q479&gt;0,RANK(Q479,(N479:P479,Q479:AE479)),0)</f>
        <v>3</v>
      </c>
      <c r="AH479" s="7">
        <f>IF(R479&gt;0,RANK(R479,(N479:P479,Q479:AE479)),0)</f>
        <v>4</v>
      </c>
      <c r="AI479" s="7">
        <f>IF(T479&gt;0,RANK(T479,(N479:P479,Q479:AE479)),0)</f>
        <v>0</v>
      </c>
      <c r="AJ479" s="7">
        <f>IF(S479&gt;0,RANK(S479,(N479:P479,Q479:AE479)),0)</f>
        <v>0</v>
      </c>
      <c r="AK479" s="2">
        <f t="shared" si="104"/>
        <v>3.3463469046291134E-3</v>
      </c>
      <c r="AL479" s="2">
        <f t="shared" si="104"/>
        <v>1.8590816136828406E-4</v>
      </c>
      <c r="AM479" s="2">
        <f t="shared" si="105"/>
        <v>0</v>
      </c>
      <c r="AN479" s="2">
        <f t="shared" si="106"/>
        <v>0</v>
      </c>
      <c r="AP479" t="s">
        <v>2506</v>
      </c>
      <c r="AQ479" t="s">
        <v>4798</v>
      </c>
      <c r="AR479">
        <v>1</v>
      </c>
      <c r="AT479" s="85" t="s">
        <v>4565</v>
      </c>
      <c r="AU479" s="84" t="s">
        <v>4141</v>
      </c>
      <c r="AV479" s="77" t="str">
        <f t="shared" si="107"/>
        <v>13191</v>
      </c>
      <c r="AX479" s="7" t="s">
        <v>186</v>
      </c>
      <c r="AY479">
        <v>8</v>
      </c>
      <c r="BB479" t="s">
        <v>5425</v>
      </c>
      <c r="BG479" s="1">
        <v>4</v>
      </c>
      <c r="BH479">
        <v>0</v>
      </c>
      <c r="BI479">
        <v>0</v>
      </c>
      <c r="BJ479">
        <v>0</v>
      </c>
      <c r="BK479">
        <v>0</v>
      </c>
    </row>
    <row r="480" spans="1:63" hidden="1" outlineLevel="1">
      <c r="A480" t="s">
        <v>3696</v>
      </c>
      <c r="B480" t="s">
        <v>4798</v>
      </c>
      <c r="C480" s="1">
        <f t="shared" si="101"/>
        <v>4777</v>
      </c>
      <c r="D480" s="7">
        <f>IF(N480&gt;0, RANK(N480,(N480:P480,Q480:AE480)),0)</f>
        <v>1</v>
      </c>
      <c r="E480" s="7">
        <f>IF(O480&gt;0,RANK(O480,(N480:P480,Q480:AE480)),0)</f>
        <v>2</v>
      </c>
      <c r="F480" s="7">
        <f>IF(P480&gt;0,RANK(P480,(N480:P480,Q480:AE480)),0)</f>
        <v>0</v>
      </c>
      <c r="G480" s="1">
        <f t="shared" si="99"/>
        <v>1055</v>
      </c>
      <c r="H480" s="2">
        <f t="shared" si="100"/>
        <v>0.22084990579861838</v>
      </c>
      <c r="I480" s="2"/>
      <c r="J480" s="2">
        <f t="shared" si="102"/>
        <v>0.6083315888633033</v>
      </c>
      <c r="K480" s="2">
        <f t="shared" si="102"/>
        <v>0.38748168306468495</v>
      </c>
      <c r="L480" s="2">
        <f t="shared" si="102"/>
        <v>0</v>
      </c>
      <c r="M480" s="2">
        <f t="shared" si="103"/>
        <v>4.1867280720117583E-3</v>
      </c>
      <c r="N480" s="1">
        <v>2906</v>
      </c>
      <c r="O480" s="1">
        <v>1851</v>
      </c>
      <c r="P480" s="1">
        <v>0</v>
      </c>
      <c r="Q480" s="1">
        <v>20</v>
      </c>
      <c r="S480" s="1">
        <v>0</v>
      </c>
      <c r="W480" s="69">
        <f>IF(Notes!B$38=1,IF(BG480&gt;0,BG480-P480-SUM(R480:V480)-SUM(X480:AE480),SUM(BH480:BN480)),SUM(BH480:BN480))</f>
        <v>0</v>
      </c>
      <c r="AG480" s="7">
        <f>IF(Q480&gt;0,RANK(Q480,(N480:P480,Q480:AE480)),0)</f>
        <v>3</v>
      </c>
      <c r="AH480" s="7">
        <f>IF(R480&gt;0,RANK(R480,(N480:P480,Q480:AE480)),0)</f>
        <v>0</v>
      </c>
      <c r="AI480" s="7">
        <f>IF(T480&gt;0,RANK(T480,(N480:P480,Q480:AE480)),0)</f>
        <v>0</v>
      </c>
      <c r="AJ480" s="7">
        <f>IF(S480&gt;0,RANK(S480,(N480:P480,Q480:AE480)),0)</f>
        <v>0</v>
      </c>
      <c r="AK480" s="2">
        <f t="shared" si="104"/>
        <v>4.1867280720117228E-3</v>
      </c>
      <c r="AL480" s="2">
        <f t="shared" si="104"/>
        <v>0</v>
      </c>
      <c r="AM480" s="2">
        <f t="shared" si="105"/>
        <v>0</v>
      </c>
      <c r="AN480" s="2">
        <f t="shared" si="106"/>
        <v>0</v>
      </c>
      <c r="AP480" t="s">
        <v>3696</v>
      </c>
      <c r="AQ480" t="s">
        <v>4798</v>
      </c>
      <c r="AR480">
        <v>3</v>
      </c>
      <c r="AT480" s="85" t="s">
        <v>4565</v>
      </c>
      <c r="AU480" s="84" t="s">
        <v>4142</v>
      </c>
      <c r="AV480" s="77" t="str">
        <f t="shared" si="107"/>
        <v>13193</v>
      </c>
      <c r="AX480" s="7" t="s">
        <v>186</v>
      </c>
      <c r="AY480">
        <v>7</v>
      </c>
      <c r="BB480" t="s">
        <v>5425</v>
      </c>
      <c r="BG480" s="1">
        <v>3</v>
      </c>
      <c r="BH480">
        <v>0</v>
      </c>
      <c r="BI480">
        <v>0</v>
      </c>
      <c r="BJ480">
        <v>0</v>
      </c>
    </row>
    <row r="481" spans="1:63" hidden="1" outlineLevel="1">
      <c r="A481" t="s">
        <v>3697</v>
      </c>
      <c r="B481" t="s">
        <v>4798</v>
      </c>
      <c r="C481" s="1">
        <f t="shared" si="101"/>
        <v>9843</v>
      </c>
      <c r="D481" s="7">
        <f>IF(N481&gt;0, RANK(N481,(N481:P481,Q481:AE481)),0)</f>
        <v>2</v>
      </c>
      <c r="E481" s="7">
        <f>IF(O481&gt;0,RANK(O481,(N481:P481,Q481:AE481)),0)</f>
        <v>1</v>
      </c>
      <c r="F481" s="7">
        <f>IF(P481&gt;0,RANK(P481,(N481:P481,Q481:AE481)),0)</f>
        <v>4</v>
      </c>
      <c r="G481" s="1">
        <f t="shared" si="99"/>
        <v>4727</v>
      </c>
      <c r="H481" s="2">
        <f t="shared" si="100"/>
        <v>0.48023976429950216</v>
      </c>
      <c r="I481" s="2"/>
      <c r="J481" s="2">
        <f t="shared" ref="J481:L512" si="108">IF($C481=0,"-",N481/$C481)</f>
        <v>0.25673067154322871</v>
      </c>
      <c r="K481" s="2">
        <f t="shared" si="108"/>
        <v>0.73697043584273092</v>
      </c>
      <c r="L481" s="2">
        <f t="shared" si="108"/>
        <v>1.015950421619425E-3</v>
      </c>
      <c r="M481" s="2">
        <f t="shared" si="103"/>
        <v>5.2829421924209495E-3</v>
      </c>
      <c r="N481" s="1">
        <v>2527</v>
      </c>
      <c r="O481" s="1">
        <v>7254</v>
      </c>
      <c r="P481" s="1">
        <v>10</v>
      </c>
      <c r="Q481" s="1">
        <v>52</v>
      </c>
      <c r="R481" s="1">
        <v>0</v>
      </c>
      <c r="S481" s="1">
        <v>0</v>
      </c>
      <c r="W481" s="69">
        <f>IF(Notes!B$38=1,IF(BG481&gt;0,BG481-P481-SUM(R481:V481)-SUM(X481:AE481),SUM(BH481:BN481)),SUM(BH481:BN481))</f>
        <v>0</v>
      </c>
      <c r="AG481" s="7">
        <f>IF(Q481&gt;0,RANK(Q481,(N481:P481,Q481:AE481)),0)</f>
        <v>3</v>
      </c>
      <c r="AH481" s="7">
        <f>IF(R481&gt;0,RANK(R481,(N481:P481,Q481:AE481)),0)</f>
        <v>0</v>
      </c>
      <c r="AI481" s="7">
        <f>IF(T481&gt;0,RANK(T481,(N481:P481,Q481:AE481)),0)</f>
        <v>0</v>
      </c>
      <c r="AJ481" s="7">
        <f>IF(S481&gt;0,RANK(S481,(N481:P481,Q481:AE481)),0)</f>
        <v>0</v>
      </c>
      <c r="AK481" s="2">
        <f t="shared" ref="AK481:AL512" si="109">IF($C481=0,"-",Q481/$C481)</f>
        <v>5.2829421924210102E-3</v>
      </c>
      <c r="AL481" s="2">
        <f t="shared" si="109"/>
        <v>0</v>
      </c>
      <c r="AM481" s="2">
        <f t="shared" si="105"/>
        <v>0</v>
      </c>
      <c r="AN481" s="2">
        <f t="shared" si="106"/>
        <v>0</v>
      </c>
      <c r="AP481" t="s">
        <v>3697</v>
      </c>
      <c r="AQ481" t="s">
        <v>4798</v>
      </c>
      <c r="AR481">
        <v>9</v>
      </c>
      <c r="AT481" s="85" t="s">
        <v>4565</v>
      </c>
      <c r="AU481" s="84" t="s">
        <v>4962</v>
      </c>
      <c r="AV481" s="77" t="str">
        <f t="shared" si="107"/>
        <v>13195</v>
      </c>
      <c r="AX481" s="7" t="s">
        <v>186</v>
      </c>
      <c r="AY481">
        <v>14</v>
      </c>
      <c r="BB481" t="s">
        <v>5425</v>
      </c>
      <c r="BG481" s="1">
        <v>23</v>
      </c>
      <c r="BH481">
        <v>0</v>
      </c>
      <c r="BI481">
        <v>0</v>
      </c>
      <c r="BJ481">
        <v>0</v>
      </c>
      <c r="BK481">
        <v>0</v>
      </c>
    </row>
    <row r="482" spans="1:63" hidden="1" outlineLevel="1">
      <c r="A482" t="s">
        <v>4450</v>
      </c>
      <c r="B482" t="s">
        <v>4798</v>
      </c>
      <c r="C482" s="1">
        <f t="shared" si="101"/>
        <v>2955</v>
      </c>
      <c r="D482" s="7">
        <f>IF(N482&gt;0, RANK(N482,(N482:P482,Q482:AE482)),0)</f>
        <v>2</v>
      </c>
      <c r="E482" s="7">
        <f>IF(O482&gt;0,RANK(O482,(N482:P482,Q482:AE482)),0)</f>
        <v>1</v>
      </c>
      <c r="F482" s="7">
        <f>IF(P482&gt;0,RANK(P482,(N482:P482,Q482:AE482)),0)</f>
        <v>4</v>
      </c>
      <c r="G482" s="1">
        <f t="shared" si="99"/>
        <v>395</v>
      </c>
      <c r="H482" s="2">
        <f t="shared" si="100"/>
        <v>0.13367174280879865</v>
      </c>
      <c r="I482" s="2"/>
      <c r="J482" s="2">
        <f t="shared" si="108"/>
        <v>0.43147208121827413</v>
      </c>
      <c r="K482" s="2">
        <f t="shared" si="108"/>
        <v>0.56514382402707275</v>
      </c>
      <c r="L482" s="2">
        <f t="shared" si="108"/>
        <v>6.7681895093062606E-4</v>
      </c>
      <c r="M482" s="2">
        <f t="shared" si="103"/>
        <v>2.7072758037224405E-3</v>
      </c>
      <c r="N482" s="1">
        <v>1275</v>
      </c>
      <c r="O482" s="1">
        <v>1670</v>
      </c>
      <c r="P482" s="1">
        <v>2</v>
      </c>
      <c r="Q482" s="1">
        <v>7</v>
      </c>
      <c r="R482" s="1">
        <v>1</v>
      </c>
      <c r="S482" s="1">
        <v>0</v>
      </c>
      <c r="W482" s="69">
        <f>IF(Notes!B$38=1,IF(BG482&gt;0,BG482-P482-SUM(R482:V482)-SUM(X482:AE482),SUM(BH482:BN482)),SUM(BH482:BN482))</f>
        <v>0</v>
      </c>
      <c r="AG482" s="7">
        <f>IF(Q482&gt;0,RANK(Q482,(N482:P482,Q482:AE482)),0)</f>
        <v>3</v>
      </c>
      <c r="AH482" s="7">
        <f>IF(R482&gt;0,RANK(R482,(N482:P482,Q482:AE482)),0)</f>
        <v>5</v>
      </c>
      <c r="AI482" s="7">
        <f>IF(T482&gt;0,RANK(T482,(N482:P482,Q482:AE482)),0)</f>
        <v>0</v>
      </c>
      <c r="AJ482" s="7">
        <f>IF(S482&gt;0,RANK(S482,(N482:P482,Q482:AE482)),0)</f>
        <v>0</v>
      </c>
      <c r="AK482" s="2">
        <f t="shared" si="109"/>
        <v>2.3688663282571912E-3</v>
      </c>
      <c r="AL482" s="2">
        <f t="shared" si="109"/>
        <v>3.3840947546531303E-4</v>
      </c>
      <c r="AM482" s="2">
        <f t="shared" si="105"/>
        <v>0</v>
      </c>
      <c r="AN482" s="2">
        <f t="shared" si="106"/>
        <v>0</v>
      </c>
      <c r="AP482" t="s">
        <v>4450</v>
      </c>
      <c r="AQ482" t="s">
        <v>4798</v>
      </c>
      <c r="AR482">
        <v>3</v>
      </c>
      <c r="AT482" s="85" t="s">
        <v>4565</v>
      </c>
      <c r="AU482" s="84" t="s">
        <v>3602</v>
      </c>
      <c r="AV482" s="77" t="str">
        <f t="shared" si="107"/>
        <v>13197</v>
      </c>
      <c r="AX482" s="7" t="s">
        <v>186</v>
      </c>
      <c r="AY482">
        <v>9</v>
      </c>
      <c r="BB482" t="s">
        <v>5425</v>
      </c>
      <c r="BG482" s="1">
        <v>5</v>
      </c>
      <c r="BH482">
        <v>0</v>
      </c>
      <c r="BI482">
        <v>0</v>
      </c>
      <c r="BJ482">
        <v>0</v>
      </c>
      <c r="BK482">
        <v>0</v>
      </c>
    </row>
    <row r="483" spans="1:63" hidden="1" outlineLevel="1">
      <c r="A483" t="s">
        <v>1590</v>
      </c>
      <c r="B483" t="s">
        <v>4798</v>
      </c>
      <c r="C483" s="1">
        <f t="shared" si="101"/>
        <v>8155</v>
      </c>
      <c r="D483" s="7">
        <f>IF(N483&gt;0, RANK(N483,(N483:P483,Q483:AE483)),0)</f>
        <v>2</v>
      </c>
      <c r="E483" s="7">
        <f>IF(O483&gt;0,RANK(O483,(N483:P483,Q483:AE483)),0)</f>
        <v>1</v>
      </c>
      <c r="F483" s="7">
        <f>IF(P483&gt;0,RANK(P483,(N483:P483,Q483:AE483)),0)</f>
        <v>4</v>
      </c>
      <c r="G483" s="1">
        <f t="shared" si="99"/>
        <v>693</v>
      </c>
      <c r="H483" s="2">
        <f t="shared" si="100"/>
        <v>8.4978540772532182E-2</v>
      </c>
      <c r="I483" s="2"/>
      <c r="J483" s="2">
        <f t="shared" si="108"/>
        <v>0.45481299816063764</v>
      </c>
      <c r="K483" s="2">
        <f t="shared" si="108"/>
        <v>0.53979153893316989</v>
      </c>
      <c r="L483" s="2">
        <f t="shared" si="108"/>
        <v>7.357449417535254E-4</v>
      </c>
      <c r="M483" s="2">
        <f t="shared" si="103"/>
        <v>4.6597179644388906E-3</v>
      </c>
      <c r="N483" s="1">
        <v>3709</v>
      </c>
      <c r="O483" s="1">
        <v>4402</v>
      </c>
      <c r="P483" s="1">
        <v>6</v>
      </c>
      <c r="Q483" s="1">
        <v>36</v>
      </c>
      <c r="R483" s="1">
        <v>2</v>
      </c>
      <c r="S483" s="1">
        <v>0</v>
      </c>
      <c r="W483" s="69">
        <f>IF(Notes!B$38=1,IF(BG483&gt;0,BG483-P483-SUM(R483:V483)-SUM(X483:AE483),SUM(BH483:BN483)),SUM(BH483:BN483))</f>
        <v>0</v>
      </c>
      <c r="AG483" s="7">
        <f>IF(Q483&gt;0,RANK(Q483,(N483:P483,Q483:AE483)),0)</f>
        <v>3</v>
      </c>
      <c r="AH483" s="7">
        <f>IF(R483&gt;0,RANK(R483,(N483:P483,Q483:AE483)),0)</f>
        <v>5</v>
      </c>
      <c r="AI483" s="7">
        <f>IF(T483&gt;0,RANK(T483,(N483:P483,Q483:AE483)),0)</f>
        <v>0</v>
      </c>
      <c r="AJ483" s="7">
        <f>IF(S483&gt;0,RANK(S483,(N483:P483,Q483:AE483)),0)</f>
        <v>0</v>
      </c>
      <c r="AK483" s="2">
        <f t="shared" si="109"/>
        <v>4.4144696505211524E-3</v>
      </c>
      <c r="AL483" s="2">
        <f t="shared" si="109"/>
        <v>2.452483139178418E-4</v>
      </c>
      <c r="AM483" s="2">
        <f t="shared" si="105"/>
        <v>0</v>
      </c>
      <c r="AN483" s="2">
        <f t="shared" si="106"/>
        <v>0</v>
      </c>
      <c r="AP483" t="s">
        <v>1590</v>
      </c>
      <c r="AQ483" t="s">
        <v>4798</v>
      </c>
      <c r="AR483">
        <v>11</v>
      </c>
      <c r="AT483" s="85" t="s">
        <v>4565</v>
      </c>
      <c r="AU483" s="84" t="s">
        <v>3973</v>
      </c>
      <c r="AV483" s="77" t="str">
        <f t="shared" si="107"/>
        <v>13199</v>
      </c>
      <c r="AX483" s="7" t="s">
        <v>186</v>
      </c>
      <c r="AY483">
        <v>16</v>
      </c>
      <c r="BB483" t="s">
        <v>5425</v>
      </c>
      <c r="BG483" s="1">
        <v>8</v>
      </c>
      <c r="BH483">
        <v>0</v>
      </c>
      <c r="BI483">
        <v>0</v>
      </c>
      <c r="BJ483">
        <v>0</v>
      </c>
      <c r="BK483">
        <v>0</v>
      </c>
    </row>
    <row r="484" spans="1:63" hidden="1" outlineLevel="1">
      <c r="A484" t="s">
        <v>3739</v>
      </c>
      <c r="B484" t="s">
        <v>4798</v>
      </c>
      <c r="C484" s="1">
        <f t="shared" si="101"/>
        <v>2442</v>
      </c>
      <c r="D484" s="7">
        <f>IF(N484&gt;0, RANK(N484,(N484:P484,Q484:AE484)),0)</f>
        <v>2</v>
      </c>
      <c r="E484" s="7">
        <f>IF(O484&gt;0,RANK(O484,(N484:P484,Q484:AE484)),0)</f>
        <v>1</v>
      </c>
      <c r="F484" s="7">
        <f>IF(P484&gt;0,RANK(P484,(N484:P484,Q484:AE484)),0)</f>
        <v>4</v>
      </c>
      <c r="G484" s="1">
        <f t="shared" ref="G484:G547" si="110">IF(C484&gt;0,MAX(N484:P484)-LARGE(N484:P484,2),0)</f>
        <v>958</v>
      </c>
      <c r="H484" s="2">
        <f t="shared" ref="H484:H547" si="111">IF(C484&gt;0,G484/C484,0)</f>
        <v>0.39230139230139233</v>
      </c>
      <c r="I484" s="2"/>
      <c r="J484" s="2">
        <f t="shared" si="108"/>
        <v>0.30139230139230139</v>
      </c>
      <c r="K484" s="2">
        <f t="shared" si="108"/>
        <v>0.69369369369369371</v>
      </c>
      <c r="L484" s="2">
        <f t="shared" si="108"/>
        <v>4.0950040950040953E-4</v>
      </c>
      <c r="M484" s="2">
        <f t="shared" si="103"/>
        <v>4.5045045045044342E-3</v>
      </c>
      <c r="N484" s="1">
        <v>736</v>
      </c>
      <c r="O484" s="1">
        <v>1694</v>
      </c>
      <c r="P484" s="1">
        <v>1</v>
      </c>
      <c r="Q484" s="1">
        <v>11</v>
      </c>
      <c r="R484" s="1">
        <v>0</v>
      </c>
      <c r="S484" s="1">
        <v>0</v>
      </c>
      <c r="W484" s="69">
        <f>IF(Notes!B$38=1,IF(BG484&gt;0,BG484-P484-SUM(R484:V484)-SUM(X484:AE484),SUM(BH484:BN484)),SUM(BH484:BN484))</f>
        <v>0</v>
      </c>
      <c r="AG484" s="7">
        <f>IF(Q484&gt;0,RANK(Q484,(N484:P484,Q484:AE484)),0)</f>
        <v>3</v>
      </c>
      <c r="AH484" s="7">
        <f>IF(R484&gt;0,RANK(R484,(N484:P484,Q484:AE484)),0)</f>
        <v>0</v>
      </c>
      <c r="AI484" s="7">
        <f>IF(T484&gt;0,RANK(T484,(N484:P484,Q484:AE484)),0)</f>
        <v>0</v>
      </c>
      <c r="AJ484" s="7">
        <f>IF(S484&gt;0,RANK(S484,(N484:P484,Q484:AE484)),0)</f>
        <v>0</v>
      </c>
      <c r="AK484" s="2">
        <f t="shared" si="109"/>
        <v>4.5045045045045045E-3</v>
      </c>
      <c r="AL484" s="2">
        <f t="shared" si="109"/>
        <v>0</v>
      </c>
      <c r="AM484" s="2">
        <f t="shared" si="105"/>
        <v>0</v>
      </c>
      <c r="AN484" s="2">
        <f t="shared" si="106"/>
        <v>0</v>
      </c>
      <c r="AP484" t="s">
        <v>3739</v>
      </c>
      <c r="AQ484" t="s">
        <v>4798</v>
      </c>
      <c r="AR484">
        <v>2</v>
      </c>
      <c r="AT484" s="85" t="s">
        <v>4565</v>
      </c>
      <c r="AU484" s="84" t="s">
        <v>4328</v>
      </c>
      <c r="AV484" s="77" t="str">
        <f t="shared" si="107"/>
        <v>13201</v>
      </c>
      <c r="AX484" s="7" t="s">
        <v>186</v>
      </c>
      <c r="AY484">
        <v>3</v>
      </c>
      <c r="BB484" t="s">
        <v>5425</v>
      </c>
      <c r="BG484" s="1">
        <v>1</v>
      </c>
      <c r="BH484">
        <v>0</v>
      </c>
      <c r="BI484">
        <v>0</v>
      </c>
      <c r="BJ484">
        <v>0</v>
      </c>
      <c r="BK484">
        <v>0</v>
      </c>
    </row>
    <row r="485" spans="1:63" hidden="1" outlineLevel="1">
      <c r="A485" t="s">
        <v>3091</v>
      </c>
      <c r="B485" t="s">
        <v>4798</v>
      </c>
      <c r="C485" s="1">
        <f t="shared" si="101"/>
        <v>7267</v>
      </c>
      <c r="D485" s="7">
        <f>IF(N485&gt;0, RANK(N485,(N485:P485,Q485:AE485)),0)</f>
        <v>2</v>
      </c>
      <c r="E485" s="7">
        <f>IF(O485&gt;0,RANK(O485,(N485:P485,Q485:AE485)),0)</f>
        <v>1</v>
      </c>
      <c r="F485" s="7">
        <f>IF(P485&gt;0,RANK(P485,(N485:P485,Q485:AE485)),0)</f>
        <v>0</v>
      </c>
      <c r="G485" s="1">
        <f t="shared" si="110"/>
        <v>525</v>
      </c>
      <c r="H485" s="2">
        <f t="shared" si="111"/>
        <v>7.2244392459061516E-2</v>
      </c>
      <c r="I485" s="2"/>
      <c r="J485" s="2">
        <f t="shared" si="108"/>
        <v>0.46236411173799369</v>
      </c>
      <c r="K485" s="2">
        <f t="shared" si="108"/>
        <v>0.53460850419705519</v>
      </c>
      <c r="L485" s="2">
        <f t="shared" si="108"/>
        <v>0</v>
      </c>
      <c r="M485" s="2">
        <f t="shared" si="103"/>
        <v>3.0273840649510664E-3</v>
      </c>
      <c r="N485" s="1">
        <v>3360</v>
      </c>
      <c r="O485" s="1">
        <v>3885</v>
      </c>
      <c r="P485" s="1">
        <v>0</v>
      </c>
      <c r="Q485" s="1">
        <v>22</v>
      </c>
      <c r="R485" s="1">
        <v>0</v>
      </c>
      <c r="S485" s="1">
        <v>0</v>
      </c>
      <c r="W485" s="69">
        <f>IF(Notes!B$38=1,IF(BG485&gt;0,BG485-P485-SUM(R485:V485)-SUM(X485:AE485),SUM(BH485:BN485)),SUM(BH485:BN485))</f>
        <v>0</v>
      </c>
      <c r="AG485" s="7">
        <f>IF(Q485&gt;0,RANK(Q485,(N485:P485,Q485:AE485)),0)</f>
        <v>3</v>
      </c>
      <c r="AH485" s="7">
        <f>IF(R485&gt;0,RANK(R485,(N485:P485,Q485:AE485)),0)</f>
        <v>0</v>
      </c>
      <c r="AI485" s="7">
        <f>IF(T485&gt;0,RANK(T485,(N485:P485,Q485:AE485)),0)</f>
        <v>0</v>
      </c>
      <c r="AJ485" s="7">
        <f>IF(S485&gt;0,RANK(S485,(N485:P485,Q485:AE485)),0)</f>
        <v>0</v>
      </c>
      <c r="AK485" s="2">
        <f t="shared" si="109"/>
        <v>3.0273840649511492E-3</v>
      </c>
      <c r="AL485" s="2">
        <f t="shared" si="109"/>
        <v>0</v>
      </c>
      <c r="AM485" s="2">
        <f t="shared" si="105"/>
        <v>0</v>
      </c>
      <c r="AN485" s="2">
        <f t="shared" si="106"/>
        <v>0</v>
      </c>
      <c r="AP485" t="s">
        <v>3091</v>
      </c>
      <c r="AQ485" t="s">
        <v>4798</v>
      </c>
      <c r="AR485">
        <v>2</v>
      </c>
      <c r="AT485" s="85" t="s">
        <v>4565</v>
      </c>
      <c r="AU485" s="84" t="s">
        <v>4349</v>
      </c>
      <c r="AV485" s="77" t="str">
        <f t="shared" si="107"/>
        <v>13205</v>
      </c>
      <c r="AX485" s="7" t="s">
        <v>186</v>
      </c>
      <c r="AY485">
        <v>13</v>
      </c>
      <c r="BB485" t="s">
        <v>5425</v>
      </c>
      <c r="BG485" s="1">
        <v>5</v>
      </c>
      <c r="BH485">
        <v>0</v>
      </c>
      <c r="BI485">
        <v>0</v>
      </c>
      <c r="BJ485">
        <v>0</v>
      </c>
      <c r="BK485">
        <v>0</v>
      </c>
    </row>
    <row r="486" spans="1:63" hidden="1" outlineLevel="1">
      <c r="A486" t="s">
        <v>2996</v>
      </c>
      <c r="B486" t="s">
        <v>4798</v>
      </c>
      <c r="C486" s="1">
        <f t="shared" si="101"/>
        <v>9789</v>
      </c>
      <c r="D486" s="7">
        <f>IF(N486&gt;0, RANK(N486,(N486:P486,Q486:AE486)),0)</f>
        <v>2</v>
      </c>
      <c r="E486" s="7">
        <f>IF(O486&gt;0,RANK(O486,(N486:P486,Q486:AE486)),0)</f>
        <v>1</v>
      </c>
      <c r="F486" s="7">
        <f>IF(P486&gt;0,RANK(P486,(N486:P486,Q486:AE486)),0)</f>
        <v>5</v>
      </c>
      <c r="G486" s="1">
        <f t="shared" si="110"/>
        <v>3306</v>
      </c>
      <c r="H486" s="2">
        <f t="shared" si="111"/>
        <v>0.33772601900091942</v>
      </c>
      <c r="I486" s="2"/>
      <c r="J486" s="2">
        <f t="shared" si="108"/>
        <v>0.32853202574318113</v>
      </c>
      <c r="K486" s="2">
        <f t="shared" si="108"/>
        <v>0.66625804474410055</v>
      </c>
      <c r="L486" s="2">
        <f t="shared" si="108"/>
        <v>1.0215548064153642E-4</v>
      </c>
      <c r="M486" s="2">
        <f t="shared" si="103"/>
        <v>5.1077740320767222E-3</v>
      </c>
      <c r="N486" s="1">
        <v>3216</v>
      </c>
      <c r="O486" s="1">
        <v>6522</v>
      </c>
      <c r="P486" s="1">
        <v>1</v>
      </c>
      <c r="Q486" s="1">
        <v>45</v>
      </c>
      <c r="R486" s="1">
        <v>5</v>
      </c>
      <c r="S486" s="1">
        <v>0</v>
      </c>
      <c r="W486" s="69">
        <f>IF(Notes!B$38=1,IF(BG486&gt;0,BG486-P486-SUM(R486:V486)-SUM(X486:AE486),SUM(BH486:BN486)),SUM(BH486:BN486))</f>
        <v>0</v>
      </c>
      <c r="AG486" s="7">
        <f>IF(Q486&gt;0,RANK(Q486,(N486:P486,Q486:AE486)),0)</f>
        <v>3</v>
      </c>
      <c r="AH486" s="7">
        <f>IF(R486&gt;0,RANK(R486,(N486:P486,Q486:AE486)),0)</f>
        <v>4</v>
      </c>
      <c r="AI486" s="7">
        <f>IF(T486&gt;0,RANK(T486,(N486:P486,Q486:AE486)),0)</f>
        <v>0</v>
      </c>
      <c r="AJ486" s="7">
        <f>IF(S486&gt;0,RANK(S486,(N486:P486,Q486:AE486)),0)</f>
        <v>0</v>
      </c>
      <c r="AK486" s="2">
        <f t="shared" si="109"/>
        <v>4.5969966288691389E-3</v>
      </c>
      <c r="AL486" s="2">
        <f t="shared" si="109"/>
        <v>5.1077740320768211E-4</v>
      </c>
      <c r="AM486" s="2">
        <f t="shared" si="105"/>
        <v>0</v>
      </c>
      <c r="AN486" s="2">
        <f t="shared" si="106"/>
        <v>0</v>
      </c>
      <c r="AP486" t="s">
        <v>2996</v>
      </c>
      <c r="AQ486" t="s">
        <v>4798</v>
      </c>
      <c r="AR486">
        <v>3</v>
      </c>
      <c r="AT486" s="85" t="s">
        <v>4565</v>
      </c>
      <c r="AU486" s="84" t="s">
        <v>4661</v>
      </c>
      <c r="AV486" s="77" t="str">
        <f t="shared" si="107"/>
        <v>13207</v>
      </c>
      <c r="AX486" s="7" t="s">
        <v>186</v>
      </c>
      <c r="AY486">
        <v>16</v>
      </c>
      <c r="BB486" t="s">
        <v>5425</v>
      </c>
      <c r="BG486" s="1">
        <v>11</v>
      </c>
      <c r="BH486">
        <v>0</v>
      </c>
      <c r="BI486">
        <v>0</v>
      </c>
      <c r="BJ486">
        <v>0</v>
      </c>
      <c r="BK486">
        <v>0</v>
      </c>
    </row>
    <row r="487" spans="1:63" hidden="1" outlineLevel="1">
      <c r="A487" t="s">
        <v>2519</v>
      </c>
      <c r="B487" t="s">
        <v>4798</v>
      </c>
      <c r="C487" s="1">
        <f t="shared" si="101"/>
        <v>3169</v>
      </c>
      <c r="D487" s="7">
        <f>IF(N487&gt;0, RANK(N487,(N487:P487,Q487:AE487)),0)</f>
        <v>2</v>
      </c>
      <c r="E487" s="7">
        <f>IF(O487&gt;0,RANK(O487,(N487:P487,Q487:AE487)),0)</f>
        <v>1</v>
      </c>
      <c r="F487" s="7">
        <f>IF(P487&gt;0,RANK(P487,(N487:P487,Q487:AE487)),0)</f>
        <v>0</v>
      </c>
      <c r="G487" s="1">
        <f t="shared" si="110"/>
        <v>1143</v>
      </c>
      <c r="H487" s="2">
        <f t="shared" si="111"/>
        <v>0.36068160302934682</v>
      </c>
      <c r="I487" s="2"/>
      <c r="J487" s="2">
        <f t="shared" si="108"/>
        <v>0.31776585673714103</v>
      </c>
      <c r="K487" s="2">
        <f t="shared" si="108"/>
        <v>0.6784474597664879</v>
      </c>
      <c r="L487" s="2">
        <f t="shared" si="108"/>
        <v>0</v>
      </c>
      <c r="M487" s="2">
        <f t="shared" si="103"/>
        <v>3.7866834963710128E-3</v>
      </c>
      <c r="N487" s="1">
        <v>1007</v>
      </c>
      <c r="O487" s="1">
        <v>2150</v>
      </c>
      <c r="P487" s="1">
        <v>0</v>
      </c>
      <c r="Q487" s="1">
        <v>11</v>
      </c>
      <c r="R487" s="1">
        <v>1</v>
      </c>
      <c r="S487" s="1">
        <v>0</v>
      </c>
      <c r="W487" s="69">
        <f>IF(Notes!B$38=1,IF(BG487&gt;0,BG487-P487-SUM(R487:V487)-SUM(X487:AE487),SUM(BH487:BN487)),SUM(BH487:BN487))</f>
        <v>0</v>
      </c>
      <c r="AG487" s="7">
        <f>IF(Q487&gt;0,RANK(Q487,(N487:P487,Q487:AE487)),0)</f>
        <v>3</v>
      </c>
      <c r="AH487" s="7">
        <f>IF(R487&gt;0,RANK(R487,(N487:P487,Q487:AE487)),0)</f>
        <v>4</v>
      </c>
      <c r="AI487" s="7">
        <f>IF(T487&gt;0,RANK(T487,(N487:P487,Q487:AE487)),0)</f>
        <v>0</v>
      </c>
      <c r="AJ487" s="7">
        <f>IF(S487&gt;0,RANK(S487,(N487:P487,Q487:AE487)),0)</f>
        <v>0</v>
      </c>
      <c r="AK487" s="2">
        <f t="shared" si="109"/>
        <v>3.4711265383401703E-3</v>
      </c>
      <c r="AL487" s="2">
        <f t="shared" si="109"/>
        <v>3.155569580309246E-4</v>
      </c>
      <c r="AM487" s="2">
        <f t="shared" si="105"/>
        <v>0</v>
      </c>
      <c r="AN487" s="2">
        <f t="shared" si="106"/>
        <v>0</v>
      </c>
      <c r="AP487" t="s">
        <v>2519</v>
      </c>
      <c r="AQ487" t="s">
        <v>4798</v>
      </c>
      <c r="AR487">
        <v>3</v>
      </c>
      <c r="AT487" s="85" t="s">
        <v>4565</v>
      </c>
      <c r="AU487" s="84" t="s">
        <v>4662</v>
      </c>
      <c r="AV487" s="77" t="str">
        <f t="shared" si="107"/>
        <v>13209</v>
      </c>
      <c r="AX487" s="7" t="s">
        <v>186</v>
      </c>
      <c r="AY487">
        <v>9</v>
      </c>
      <c r="BB487" t="s">
        <v>5425</v>
      </c>
      <c r="BG487" s="1">
        <v>2</v>
      </c>
      <c r="BH487">
        <v>0</v>
      </c>
      <c r="BI487">
        <v>0</v>
      </c>
      <c r="BJ487">
        <v>0</v>
      </c>
      <c r="BK487">
        <v>0</v>
      </c>
    </row>
    <row r="488" spans="1:63" hidden="1" outlineLevel="1">
      <c r="A488" t="s">
        <v>3546</v>
      </c>
      <c r="B488" t="s">
        <v>4798</v>
      </c>
      <c r="C488" s="1">
        <f t="shared" si="101"/>
        <v>7243</v>
      </c>
      <c r="D488" s="7">
        <f>IF(N488&gt;0, RANK(N488,(N488:P488,Q488:AE488)),0)</f>
        <v>2</v>
      </c>
      <c r="E488" s="7">
        <f>IF(O488&gt;0,RANK(O488,(N488:P488,Q488:AE488)),0)</f>
        <v>1</v>
      </c>
      <c r="F488" s="7">
        <f>IF(P488&gt;0,RANK(P488,(N488:P488,Q488:AE488)),0)</f>
        <v>4</v>
      </c>
      <c r="G488" s="1">
        <f t="shared" si="110"/>
        <v>2598</v>
      </c>
      <c r="H488" s="2">
        <f t="shared" si="111"/>
        <v>0.35869115007593538</v>
      </c>
      <c r="I488" s="2"/>
      <c r="J488" s="2">
        <f t="shared" si="108"/>
        <v>0.31810023470937454</v>
      </c>
      <c r="K488" s="2">
        <f t="shared" si="108"/>
        <v>0.67679138478530998</v>
      </c>
      <c r="L488" s="2">
        <f t="shared" si="108"/>
        <v>1.3806433798149937E-4</v>
      </c>
      <c r="M488" s="2">
        <f t="shared" si="103"/>
        <v>4.9703161673339807E-3</v>
      </c>
      <c r="N488" s="1">
        <v>2304</v>
      </c>
      <c r="O488" s="1">
        <v>4902</v>
      </c>
      <c r="P488" s="1">
        <v>1</v>
      </c>
      <c r="Q488" s="1">
        <v>36</v>
      </c>
      <c r="R488" s="1">
        <v>0</v>
      </c>
      <c r="S488" s="1">
        <v>0</v>
      </c>
      <c r="W488" s="69">
        <f>IF(Notes!B$38=1,IF(BG488&gt;0,BG488-P488-SUM(R488:V488)-SUM(X488:AE488),SUM(BH488:BN488)),SUM(BH488:BN488))</f>
        <v>0</v>
      </c>
      <c r="AG488" s="7">
        <f>IF(Q488&gt;0,RANK(Q488,(N488:P488,Q488:AE488)),0)</f>
        <v>3</v>
      </c>
      <c r="AH488" s="7">
        <f>IF(R488&gt;0,RANK(R488,(N488:P488,Q488:AE488)),0)</f>
        <v>0</v>
      </c>
      <c r="AI488" s="7">
        <f>IF(T488&gt;0,RANK(T488,(N488:P488,Q488:AE488)),0)</f>
        <v>0</v>
      </c>
      <c r="AJ488" s="7">
        <f>IF(S488&gt;0,RANK(S488,(N488:P488,Q488:AE488)),0)</f>
        <v>0</v>
      </c>
      <c r="AK488" s="2">
        <f t="shared" si="109"/>
        <v>4.9703161673339772E-3</v>
      </c>
      <c r="AL488" s="2">
        <f t="shared" si="109"/>
        <v>0</v>
      </c>
      <c r="AM488" s="2">
        <f t="shared" si="105"/>
        <v>0</v>
      </c>
      <c r="AN488" s="2">
        <f t="shared" si="106"/>
        <v>0</v>
      </c>
      <c r="AP488" t="s">
        <v>3546</v>
      </c>
      <c r="AQ488" t="s">
        <v>4798</v>
      </c>
      <c r="AR488">
        <v>9</v>
      </c>
      <c r="AT488" s="85" t="s">
        <v>4565</v>
      </c>
      <c r="AU488" s="84" t="s">
        <v>4663</v>
      </c>
      <c r="AV488" s="77" t="str">
        <f t="shared" si="107"/>
        <v>13211</v>
      </c>
      <c r="AX488" s="7" t="s">
        <v>186</v>
      </c>
      <c r="AY488">
        <v>12</v>
      </c>
      <c r="BB488" t="s">
        <v>5425</v>
      </c>
      <c r="BG488" s="1">
        <v>5</v>
      </c>
      <c r="BH488">
        <v>0</v>
      </c>
      <c r="BI488">
        <v>0</v>
      </c>
      <c r="BJ488">
        <v>0</v>
      </c>
      <c r="BK488">
        <v>0</v>
      </c>
    </row>
    <row r="489" spans="1:63" hidden="1" outlineLevel="1">
      <c r="A489" t="s">
        <v>1560</v>
      </c>
      <c r="B489" t="s">
        <v>4798</v>
      </c>
      <c r="C489" s="1">
        <f t="shared" si="101"/>
        <v>10689</v>
      </c>
      <c r="D489" s="7">
        <f>IF(N489&gt;0, RANK(N489,(N489:P489,Q489:AE489)),0)</f>
        <v>2</v>
      </c>
      <c r="E489" s="7">
        <f>IF(O489&gt;0,RANK(O489,(N489:P489,Q489:AE489)),0)</f>
        <v>1</v>
      </c>
      <c r="F489" s="7">
        <f>IF(P489&gt;0,RANK(P489,(N489:P489,Q489:AE489)),0)</f>
        <v>0</v>
      </c>
      <c r="G489" s="1">
        <f t="shared" si="110"/>
        <v>4846</v>
      </c>
      <c r="H489" s="2">
        <f t="shared" si="111"/>
        <v>0.45336327065207221</v>
      </c>
      <c r="I489" s="2"/>
      <c r="J489" s="2">
        <f t="shared" si="108"/>
        <v>0.27121339695013563</v>
      </c>
      <c r="K489" s="2">
        <f t="shared" si="108"/>
        <v>0.72457666760220785</v>
      </c>
      <c r="L489" s="2">
        <f t="shared" si="108"/>
        <v>0</v>
      </c>
      <c r="M489" s="2">
        <f t="shared" si="103"/>
        <v>4.2099354476565765E-3</v>
      </c>
      <c r="N489" s="1">
        <v>2899</v>
      </c>
      <c r="O489" s="1">
        <v>7745</v>
      </c>
      <c r="P489" s="1">
        <v>0</v>
      </c>
      <c r="Q489" s="1">
        <v>45</v>
      </c>
      <c r="R489" s="1">
        <v>0</v>
      </c>
      <c r="S489" s="1">
        <v>0</v>
      </c>
      <c r="W489" s="69">
        <f>IF(Notes!B$38=1,IF(BG489&gt;0,BG489-P489-SUM(R489:V489)-SUM(X489:AE489),SUM(BH489:BN489)),SUM(BH489:BN489))</f>
        <v>0</v>
      </c>
      <c r="AG489" s="7">
        <f>IF(Q489&gt;0,RANK(Q489,(N489:P489,Q489:AE489)),0)</f>
        <v>3</v>
      </c>
      <c r="AH489" s="7">
        <f>IF(R489&gt;0,RANK(R489,(N489:P489,Q489:AE489)),0)</f>
        <v>0</v>
      </c>
      <c r="AI489" s="7">
        <f>IF(T489&gt;0,RANK(T489,(N489:P489,Q489:AE489)),0)</f>
        <v>0</v>
      </c>
      <c r="AJ489" s="7">
        <f>IF(S489&gt;0,RANK(S489,(N489:P489,Q489:AE489)),0)</f>
        <v>0</v>
      </c>
      <c r="AK489" s="2">
        <f t="shared" si="109"/>
        <v>4.2099354476564689E-3</v>
      </c>
      <c r="AL489" s="2">
        <f t="shared" si="109"/>
        <v>0</v>
      </c>
      <c r="AM489" s="2">
        <f t="shared" si="105"/>
        <v>0</v>
      </c>
      <c r="AN489" s="2">
        <f t="shared" si="106"/>
        <v>0</v>
      </c>
      <c r="AP489" t="s">
        <v>1560</v>
      </c>
      <c r="AQ489" t="s">
        <v>4798</v>
      </c>
      <c r="AR489">
        <v>10</v>
      </c>
      <c r="AT489" s="85" t="s">
        <v>4565</v>
      </c>
      <c r="AU489" s="84" t="s">
        <v>4664</v>
      </c>
      <c r="AV489" s="77" t="str">
        <f t="shared" si="107"/>
        <v>13213</v>
      </c>
      <c r="AX489" s="7" t="s">
        <v>186</v>
      </c>
      <c r="AY489">
        <v>9</v>
      </c>
      <c r="BB489" t="s">
        <v>5425</v>
      </c>
      <c r="BG489" s="1">
        <v>11</v>
      </c>
      <c r="BH489">
        <v>0</v>
      </c>
      <c r="BI489">
        <v>0</v>
      </c>
      <c r="BJ489">
        <v>0</v>
      </c>
      <c r="BK489">
        <v>0</v>
      </c>
    </row>
    <row r="490" spans="1:63" hidden="1" outlineLevel="1">
      <c r="A490" t="s">
        <v>3184</v>
      </c>
      <c r="B490" t="s">
        <v>4798</v>
      </c>
      <c r="C490" s="1">
        <f t="shared" si="101"/>
        <v>64006</v>
      </c>
      <c r="D490" s="7">
        <f>IF(N490&gt;0, RANK(N490,(N490:P490,Q490:AE490)),0)</f>
        <v>1</v>
      </c>
      <c r="E490" s="7">
        <f>IF(O490&gt;0,RANK(O490,(N490:P490,Q490:AE490)),0)</f>
        <v>2</v>
      </c>
      <c r="F490" s="7">
        <f>IF(P490&gt;0,RANK(P490,(N490:P490,Q490:AE490)),0)</f>
        <v>4</v>
      </c>
      <c r="G490" s="1">
        <f t="shared" si="110"/>
        <v>2017</v>
      </c>
      <c r="H490" s="2">
        <f t="shared" si="111"/>
        <v>3.151267068712308E-2</v>
      </c>
      <c r="I490" s="2"/>
      <c r="J490" s="2">
        <f t="shared" si="108"/>
        <v>0.51349873449364125</v>
      </c>
      <c r="K490" s="2">
        <f t="shared" si="108"/>
        <v>0.48198606380651815</v>
      </c>
      <c r="L490" s="2">
        <f t="shared" si="108"/>
        <v>7.3430615879761275E-4</v>
      </c>
      <c r="M490" s="2">
        <f t="shared" si="103"/>
        <v>3.7808955410429858E-3</v>
      </c>
      <c r="N490" s="1">
        <v>32867</v>
      </c>
      <c r="O490" s="1">
        <v>30850</v>
      </c>
      <c r="P490" s="1">
        <v>47</v>
      </c>
      <c r="Q490" s="1">
        <v>231</v>
      </c>
      <c r="R490" s="1">
        <v>10</v>
      </c>
      <c r="S490" s="1">
        <v>0</v>
      </c>
      <c r="W490" s="69">
        <f>IF(Notes!B$38=1,IF(BG490&gt;0,BG490-P490-SUM(R490:V490)-SUM(X490:AE490),SUM(BH490:BN490)),SUM(BH490:BN490))</f>
        <v>1</v>
      </c>
      <c r="AG490" s="7">
        <f>IF(Q490&gt;0,RANK(Q490,(N490:P490,Q490:AE490)),0)</f>
        <v>3</v>
      </c>
      <c r="AH490" s="7">
        <f>IF(R490&gt;0,RANK(R490,(N490:P490,Q490:AE490)),0)</f>
        <v>5</v>
      </c>
      <c r="AI490" s="7">
        <f>IF(T490&gt;0,RANK(T490,(N490:P490,Q490:AE490)),0)</f>
        <v>0</v>
      </c>
      <c r="AJ490" s="7">
        <f>IF(S490&gt;0,RANK(S490,(N490:P490,Q490:AE490)),0)</f>
        <v>0</v>
      </c>
      <c r="AK490" s="2">
        <f t="shared" si="109"/>
        <v>3.6090366528137986E-3</v>
      </c>
      <c r="AL490" s="2">
        <f t="shared" si="109"/>
        <v>1.5623535293566229E-4</v>
      </c>
      <c r="AM490" s="2">
        <f t="shared" si="105"/>
        <v>0</v>
      </c>
      <c r="AN490" s="2">
        <f t="shared" si="106"/>
        <v>0</v>
      </c>
      <c r="AP490" t="s">
        <v>3184</v>
      </c>
      <c r="AQ490" t="s">
        <v>4798</v>
      </c>
      <c r="AR490">
        <v>0</v>
      </c>
      <c r="AT490" s="85" t="s">
        <v>4565</v>
      </c>
      <c r="AU490" s="84" t="s">
        <v>4665</v>
      </c>
      <c r="AV490" s="77" t="str">
        <f t="shared" si="107"/>
        <v>13215</v>
      </c>
      <c r="AX490" s="7" t="s">
        <v>186</v>
      </c>
      <c r="AY490">
        <v>50</v>
      </c>
      <c r="BB490" t="s">
        <v>5425</v>
      </c>
      <c r="BG490" s="1">
        <v>104</v>
      </c>
      <c r="BH490">
        <v>0</v>
      </c>
      <c r="BI490">
        <v>0</v>
      </c>
      <c r="BJ490">
        <v>1</v>
      </c>
      <c r="BK490">
        <v>0</v>
      </c>
    </row>
    <row r="491" spans="1:63" hidden="1" outlineLevel="1">
      <c r="A491" t="s">
        <v>4537</v>
      </c>
      <c r="B491" t="s">
        <v>4798</v>
      </c>
      <c r="C491" s="1">
        <f t="shared" si="101"/>
        <v>29179</v>
      </c>
      <c r="D491" s="7">
        <f>IF(N491&gt;0, RANK(N491,(N491:P491,Q491:AE491)),0)</f>
        <v>2</v>
      </c>
      <c r="E491" s="7">
        <f>IF(O491&gt;0,RANK(O491,(N491:P491,Q491:AE491)),0)</f>
        <v>1</v>
      </c>
      <c r="F491" s="7">
        <f>IF(P491&gt;0,RANK(P491,(N491:P491,Q491:AE491)),0)</f>
        <v>4</v>
      </c>
      <c r="G491" s="1">
        <f t="shared" si="110"/>
        <v>7156</v>
      </c>
      <c r="H491" s="2">
        <f t="shared" si="111"/>
        <v>0.24524486788443745</v>
      </c>
      <c r="I491" s="2"/>
      <c r="J491" s="2">
        <f t="shared" si="108"/>
        <v>0.3748929024298297</v>
      </c>
      <c r="K491" s="2">
        <f t="shared" si="108"/>
        <v>0.62013777031426709</v>
      </c>
      <c r="L491" s="2">
        <f t="shared" si="108"/>
        <v>2.3989855718153466E-4</v>
      </c>
      <c r="M491" s="2">
        <f t="shared" si="103"/>
        <v>4.7294286987216204E-3</v>
      </c>
      <c r="N491" s="1">
        <v>10939</v>
      </c>
      <c r="O491" s="1">
        <v>18095</v>
      </c>
      <c r="P491" s="1">
        <v>7</v>
      </c>
      <c r="Q491" s="1">
        <v>132</v>
      </c>
      <c r="R491" s="1">
        <v>5</v>
      </c>
      <c r="S491" s="1">
        <v>1</v>
      </c>
      <c r="W491" s="69">
        <f>IF(Notes!B$38=1,IF(BG491&gt;0,BG491-P491-SUM(R491:V491)-SUM(X491:AE491),SUM(BH491:BN491)),SUM(BH491:BN491))</f>
        <v>0</v>
      </c>
      <c r="AG491" s="7">
        <f>IF(Q491&gt;0,RANK(Q491,(N491:P491,Q491:AE491)),0)</f>
        <v>3</v>
      </c>
      <c r="AH491" s="7">
        <f>IF(R491&gt;0,RANK(R491,(N491:P491,Q491:AE491)),0)</f>
        <v>5</v>
      </c>
      <c r="AI491" s="7">
        <f>IF(T491&gt;0,RANK(T491,(N491:P491,Q491:AE491)),0)</f>
        <v>0</v>
      </c>
      <c r="AJ491" s="7">
        <f>IF(S491&gt;0,RANK(S491,(N491:P491,Q491:AE491)),0)</f>
        <v>6</v>
      </c>
      <c r="AK491" s="2">
        <f t="shared" si="109"/>
        <v>4.5238013639946539E-3</v>
      </c>
      <c r="AL491" s="2">
        <f t="shared" si="109"/>
        <v>1.7135611227252475E-4</v>
      </c>
      <c r="AM491" s="2">
        <f t="shared" si="105"/>
        <v>0</v>
      </c>
      <c r="AN491" s="2">
        <f t="shared" si="106"/>
        <v>3.4271222454504955E-5</v>
      </c>
      <c r="AP491" t="s">
        <v>4537</v>
      </c>
      <c r="AQ491" t="s">
        <v>4798</v>
      </c>
      <c r="AR491">
        <v>0</v>
      </c>
      <c r="AT491" s="85" t="s">
        <v>4565</v>
      </c>
      <c r="AU491" s="84" t="s">
        <v>4666</v>
      </c>
      <c r="AV491" s="77" t="str">
        <f t="shared" si="107"/>
        <v>13217</v>
      </c>
      <c r="AX491" s="7" t="s">
        <v>186</v>
      </c>
      <c r="AY491">
        <v>22</v>
      </c>
      <c r="BB491" t="s">
        <v>5425</v>
      </c>
      <c r="BG491" s="1">
        <v>25</v>
      </c>
      <c r="BH491">
        <v>0</v>
      </c>
      <c r="BI491">
        <v>0</v>
      </c>
      <c r="BJ491">
        <v>0</v>
      </c>
      <c r="BK491">
        <v>0</v>
      </c>
    </row>
    <row r="492" spans="1:63" hidden="1" outlineLevel="1">
      <c r="A492" t="s">
        <v>4538</v>
      </c>
      <c r="B492" t="s">
        <v>4798</v>
      </c>
      <c r="C492" s="1">
        <f t="shared" si="101"/>
        <v>14182</v>
      </c>
      <c r="D492" s="7">
        <f>IF(N492&gt;0, RANK(N492,(N492:P492,Q492:AE492)),0)</f>
        <v>2</v>
      </c>
      <c r="E492" s="7">
        <f>IF(O492&gt;0,RANK(O492,(N492:P492,Q492:AE492)),0)</f>
        <v>1</v>
      </c>
      <c r="F492" s="7">
        <f>IF(P492&gt;0,RANK(P492,(N492:P492,Q492:AE492)),0)</f>
        <v>4</v>
      </c>
      <c r="G492" s="1">
        <f t="shared" si="110"/>
        <v>6487</v>
      </c>
      <c r="H492" s="2">
        <f t="shared" si="111"/>
        <v>0.45741080242560994</v>
      </c>
      <c r="I492" s="2"/>
      <c r="J492" s="2">
        <f t="shared" si="108"/>
        <v>0.26716965167113244</v>
      </c>
      <c r="K492" s="2">
        <f t="shared" si="108"/>
        <v>0.72458045409674232</v>
      </c>
      <c r="L492" s="2">
        <f t="shared" si="108"/>
        <v>7.0511916513890844E-4</v>
      </c>
      <c r="M492" s="2">
        <f t="shared" si="103"/>
        <v>7.5447750669863905E-3</v>
      </c>
      <c r="N492" s="1">
        <v>3789</v>
      </c>
      <c r="O492" s="1">
        <v>10276</v>
      </c>
      <c r="P492" s="1">
        <v>10</v>
      </c>
      <c r="Q492" s="1">
        <v>105</v>
      </c>
      <c r="R492" s="1">
        <v>2</v>
      </c>
      <c r="S492" s="1">
        <v>0</v>
      </c>
      <c r="W492" s="69">
        <f>IF(Notes!B$38=1,IF(BG492&gt;0,BG492-P492-SUM(R492:V492)-SUM(X492:AE492),SUM(BH492:BN492)),SUM(BH492:BN492))</f>
        <v>0</v>
      </c>
      <c r="AG492" s="7">
        <f>IF(Q492&gt;0,RANK(Q492,(N492:P492,Q492:AE492)),0)</f>
        <v>3</v>
      </c>
      <c r="AH492" s="7">
        <f>IF(R492&gt;0,RANK(R492,(N492:P492,Q492:AE492)),0)</f>
        <v>5</v>
      </c>
      <c r="AI492" s="7">
        <f>IF(T492&gt;0,RANK(T492,(N492:P492,Q492:AE492)),0)</f>
        <v>0</v>
      </c>
      <c r="AJ492" s="7">
        <f>IF(S492&gt;0,RANK(S492,(N492:P492,Q492:AE492)),0)</f>
        <v>0</v>
      </c>
      <c r="AK492" s="2">
        <f t="shared" si="109"/>
        <v>7.4037512339585393E-3</v>
      </c>
      <c r="AL492" s="2">
        <f t="shared" si="109"/>
        <v>1.4102383302778171E-4</v>
      </c>
      <c r="AM492" s="2">
        <f t="shared" si="105"/>
        <v>0</v>
      </c>
      <c r="AN492" s="2">
        <f t="shared" si="106"/>
        <v>0</v>
      </c>
      <c r="AP492" t="s">
        <v>4538</v>
      </c>
      <c r="AQ492" t="s">
        <v>4798</v>
      </c>
      <c r="AR492">
        <v>9</v>
      </c>
      <c r="AT492" s="85" t="s">
        <v>4565</v>
      </c>
      <c r="AU492" s="84" t="s">
        <v>4995</v>
      </c>
      <c r="AV492" s="77" t="str">
        <f t="shared" si="107"/>
        <v>13219</v>
      </c>
      <c r="AX492" s="7" t="s">
        <v>186</v>
      </c>
      <c r="AY492">
        <v>16</v>
      </c>
      <c r="BB492" t="s">
        <v>5425</v>
      </c>
      <c r="BG492" s="1">
        <v>29</v>
      </c>
      <c r="BH492">
        <v>0</v>
      </c>
      <c r="BI492">
        <v>0</v>
      </c>
      <c r="BJ492">
        <v>0</v>
      </c>
      <c r="BK492">
        <v>0</v>
      </c>
    </row>
    <row r="493" spans="1:63" hidden="1" outlineLevel="1">
      <c r="A493" t="s">
        <v>2923</v>
      </c>
      <c r="B493" t="s">
        <v>4798</v>
      </c>
      <c r="C493" s="1">
        <f t="shared" si="101"/>
        <v>5631</v>
      </c>
      <c r="D493" s="7">
        <f>IF(N493&gt;0, RANK(N493,(N493:P493,Q493:AE493)),0)</f>
        <v>2</v>
      </c>
      <c r="E493" s="7">
        <f>IF(O493&gt;0,RANK(O493,(N493:P493,Q493:AE493)),0)</f>
        <v>1</v>
      </c>
      <c r="F493" s="7">
        <f>IF(P493&gt;0,RANK(P493,(N493:P493,Q493:AE493)),0)</f>
        <v>4</v>
      </c>
      <c r="G493" s="1">
        <f t="shared" si="110"/>
        <v>1789</v>
      </c>
      <c r="H493" s="2">
        <f t="shared" si="111"/>
        <v>0.31770555851536142</v>
      </c>
      <c r="I493" s="2"/>
      <c r="J493" s="2">
        <f t="shared" si="108"/>
        <v>0.33724027703782633</v>
      </c>
      <c r="K493" s="2">
        <f t="shared" si="108"/>
        <v>0.65494583555318775</v>
      </c>
      <c r="L493" s="2">
        <f t="shared" si="108"/>
        <v>5.3276505061267978E-4</v>
      </c>
      <c r="M493" s="2">
        <f t="shared" si="103"/>
        <v>7.2811223583732401E-3</v>
      </c>
      <c r="N493" s="1">
        <v>1899</v>
      </c>
      <c r="O493" s="1">
        <v>3688</v>
      </c>
      <c r="P493" s="1">
        <v>3</v>
      </c>
      <c r="Q493" s="1">
        <v>41</v>
      </c>
      <c r="R493" s="1">
        <v>0</v>
      </c>
      <c r="S493" s="1">
        <v>0</v>
      </c>
      <c r="W493" s="69">
        <f>IF(Notes!B$38=1,IF(BG493&gt;0,BG493-P493-SUM(R493:V493)-SUM(X493:AE493),SUM(BH493:BN493)),SUM(BH493:BN493))</f>
        <v>0</v>
      </c>
      <c r="AG493" s="7">
        <f>IF(Q493&gt;0,RANK(Q493,(N493:P493,Q493:AE493)),0)</f>
        <v>3</v>
      </c>
      <c r="AH493" s="7">
        <f>IF(R493&gt;0,RANK(R493,(N493:P493,Q493:AE493)),0)</f>
        <v>0</v>
      </c>
      <c r="AI493" s="7">
        <f>IF(T493&gt;0,RANK(T493,(N493:P493,Q493:AE493)),0)</f>
        <v>0</v>
      </c>
      <c r="AJ493" s="7">
        <f>IF(S493&gt;0,RANK(S493,(N493:P493,Q493:AE493)),0)</f>
        <v>0</v>
      </c>
      <c r="AK493" s="2">
        <f t="shared" si="109"/>
        <v>7.2811223583732904E-3</v>
      </c>
      <c r="AL493" s="2">
        <f t="shared" si="109"/>
        <v>0</v>
      </c>
      <c r="AM493" s="2">
        <f t="shared" si="105"/>
        <v>0</v>
      </c>
      <c r="AN493" s="2">
        <f t="shared" si="106"/>
        <v>0</v>
      </c>
      <c r="AP493" t="s">
        <v>2923</v>
      </c>
      <c r="AQ493" t="s">
        <v>4798</v>
      </c>
      <c r="AR493">
        <v>0</v>
      </c>
      <c r="AT493" s="85" t="s">
        <v>4565</v>
      </c>
      <c r="AU493" s="84" t="s">
        <v>3342</v>
      </c>
      <c r="AV493" s="77" t="str">
        <f t="shared" si="107"/>
        <v>13221</v>
      </c>
      <c r="AX493" s="7" t="s">
        <v>186</v>
      </c>
      <c r="AY493">
        <v>12</v>
      </c>
      <c r="BB493" t="s">
        <v>5425</v>
      </c>
      <c r="BG493" s="1">
        <v>10</v>
      </c>
      <c r="BH493">
        <v>0</v>
      </c>
      <c r="BI493">
        <v>0</v>
      </c>
      <c r="BJ493">
        <v>0</v>
      </c>
      <c r="BK493">
        <v>0</v>
      </c>
    </row>
    <row r="494" spans="1:63" hidden="1" outlineLevel="1">
      <c r="A494" t="s">
        <v>3956</v>
      </c>
      <c r="B494" t="s">
        <v>4798</v>
      </c>
      <c r="C494" s="1">
        <f t="shared" si="101"/>
        <v>40496</v>
      </c>
      <c r="D494" s="7">
        <f>IF(N494&gt;0, RANK(N494,(N494:P494,Q494:AE494)),0)</f>
        <v>2</v>
      </c>
      <c r="E494" s="7">
        <f>IF(O494&gt;0,RANK(O494,(N494:P494,Q494:AE494)),0)</f>
        <v>1</v>
      </c>
      <c r="F494" s="7">
        <f>IF(P494&gt;0,RANK(P494,(N494:P494,Q494:AE494)),0)</f>
        <v>4</v>
      </c>
      <c r="G494" s="1">
        <f t="shared" si="110"/>
        <v>21423</v>
      </c>
      <c r="H494" s="2">
        <f t="shared" si="111"/>
        <v>0.52901521137890162</v>
      </c>
      <c r="I494" s="2"/>
      <c r="J494" s="2">
        <f t="shared" si="108"/>
        <v>0.23261556696957725</v>
      </c>
      <c r="K494" s="2">
        <f t="shared" si="108"/>
        <v>0.76163077834847881</v>
      </c>
      <c r="L494" s="2">
        <f t="shared" si="108"/>
        <v>5.9265112603713952E-4</v>
      </c>
      <c r="M494" s="2">
        <f t="shared" si="103"/>
        <v>5.1610035559067477E-3</v>
      </c>
      <c r="N494" s="1">
        <v>9420</v>
      </c>
      <c r="O494" s="1">
        <v>30843</v>
      </c>
      <c r="P494" s="1">
        <v>24</v>
      </c>
      <c r="Q494" s="1">
        <v>204</v>
      </c>
      <c r="R494" s="1">
        <v>3</v>
      </c>
      <c r="S494" s="1">
        <v>2</v>
      </c>
      <c r="W494" s="69">
        <f>IF(Notes!B$38=1,IF(BG494&gt;0,BG494-P494-SUM(R494:V494)-SUM(X494:AE494),SUM(BH494:BN494)),SUM(BH494:BN494))</f>
        <v>0</v>
      </c>
      <c r="AG494" s="7">
        <f>IF(Q494&gt;0,RANK(Q494,(N494:P494,Q494:AE494)),0)</f>
        <v>3</v>
      </c>
      <c r="AH494" s="7">
        <f>IF(R494&gt;0,RANK(R494,(N494:P494,Q494:AE494)),0)</f>
        <v>5</v>
      </c>
      <c r="AI494" s="7">
        <f>IF(T494&gt;0,RANK(T494,(N494:P494,Q494:AE494)),0)</f>
        <v>0</v>
      </c>
      <c r="AJ494" s="7">
        <f>IF(S494&gt;0,RANK(S494,(N494:P494,Q494:AE494)),0)</f>
        <v>6</v>
      </c>
      <c r="AK494" s="2">
        <f t="shared" si="109"/>
        <v>5.0375345713156855E-3</v>
      </c>
      <c r="AL494" s="2">
        <f t="shared" si="109"/>
        <v>7.408139075464244E-5</v>
      </c>
      <c r="AM494" s="2">
        <f t="shared" si="105"/>
        <v>0</v>
      </c>
      <c r="AN494" s="2">
        <f t="shared" si="106"/>
        <v>4.9387593836428287E-5</v>
      </c>
      <c r="AP494" t="s">
        <v>3956</v>
      </c>
      <c r="AQ494" t="s">
        <v>4798</v>
      </c>
      <c r="AR494">
        <v>0</v>
      </c>
      <c r="AT494" s="85" t="s">
        <v>4565</v>
      </c>
      <c r="AU494" s="84" t="s">
        <v>2929</v>
      </c>
      <c r="AV494" s="77" t="str">
        <f t="shared" si="107"/>
        <v>13223</v>
      </c>
      <c r="AX494" s="7" t="s">
        <v>186</v>
      </c>
      <c r="AY494">
        <v>27</v>
      </c>
      <c r="BB494" t="s">
        <v>5425</v>
      </c>
      <c r="BG494" s="1">
        <v>47</v>
      </c>
      <c r="BH494">
        <v>0</v>
      </c>
      <c r="BI494">
        <v>0</v>
      </c>
      <c r="BJ494">
        <v>0</v>
      </c>
      <c r="BK494">
        <v>0</v>
      </c>
    </row>
    <row r="495" spans="1:63" hidden="1" outlineLevel="1">
      <c r="A495" t="s">
        <v>3957</v>
      </c>
      <c r="B495" t="s">
        <v>4798</v>
      </c>
      <c r="C495" s="1">
        <f t="shared" si="101"/>
        <v>8549</v>
      </c>
      <c r="D495" s="7">
        <f>IF(N495&gt;0, RANK(N495,(N495:P495,Q495:AE495)),0)</f>
        <v>2</v>
      </c>
      <c r="E495" s="7">
        <f>IF(O495&gt;0,RANK(O495,(N495:P495,Q495:AE495)),0)</f>
        <v>1</v>
      </c>
      <c r="F495" s="7">
        <f>IF(P495&gt;0,RANK(P495,(N495:P495,Q495:AE495)),0)</f>
        <v>4</v>
      </c>
      <c r="G495" s="1">
        <f t="shared" si="110"/>
        <v>593</v>
      </c>
      <c r="H495" s="2">
        <f t="shared" si="111"/>
        <v>6.9364837992747688E-2</v>
      </c>
      <c r="I495" s="2"/>
      <c r="J495" s="2">
        <f t="shared" si="108"/>
        <v>0.46332904433267047</v>
      </c>
      <c r="K495" s="2">
        <f t="shared" si="108"/>
        <v>0.53269388232541814</v>
      </c>
      <c r="L495" s="2">
        <f t="shared" si="108"/>
        <v>3.5091823605100012E-4</v>
      </c>
      <c r="M495" s="2">
        <f t="shared" si="103"/>
        <v>3.6261551058603299E-3</v>
      </c>
      <c r="N495" s="1">
        <v>3961</v>
      </c>
      <c r="O495" s="1">
        <v>4554</v>
      </c>
      <c r="P495" s="1">
        <v>3</v>
      </c>
      <c r="Q495" s="1">
        <v>30</v>
      </c>
      <c r="R495" s="1">
        <v>0</v>
      </c>
      <c r="S495" s="1">
        <v>1</v>
      </c>
      <c r="W495" s="69">
        <f>IF(Notes!B$38=1,IF(BG495&gt;0,BG495-P495-SUM(R495:V495)-SUM(X495:AE495),SUM(BH495:BN495)),SUM(BH495:BN495))</f>
        <v>0</v>
      </c>
      <c r="AG495" s="7">
        <f>IF(Q495&gt;0,RANK(Q495,(N495:P495,Q495:AE495)),0)</f>
        <v>3</v>
      </c>
      <c r="AH495" s="7">
        <f>IF(R495&gt;0,RANK(R495,(N495:P495,Q495:AE495)),0)</f>
        <v>0</v>
      </c>
      <c r="AI495" s="7">
        <f>IF(T495&gt;0,RANK(T495,(N495:P495,Q495:AE495)),0)</f>
        <v>0</v>
      </c>
      <c r="AJ495" s="7">
        <f>IF(S495&gt;0,RANK(S495,(N495:P495,Q495:AE495)),0)</f>
        <v>5</v>
      </c>
      <c r="AK495" s="2">
        <f t="shared" si="109"/>
        <v>3.5091823605100012E-3</v>
      </c>
      <c r="AL495" s="2">
        <f t="shared" si="109"/>
        <v>0</v>
      </c>
      <c r="AM495" s="2">
        <f t="shared" si="105"/>
        <v>0</v>
      </c>
      <c r="AN495" s="2">
        <f t="shared" si="106"/>
        <v>1.1697274535033338E-4</v>
      </c>
      <c r="AP495" t="s">
        <v>3957</v>
      </c>
      <c r="AQ495" t="s">
        <v>4798</v>
      </c>
      <c r="AR495">
        <v>3</v>
      </c>
      <c r="AT495" s="85" t="s">
        <v>4565</v>
      </c>
      <c r="AU495" s="84" t="s">
        <v>3613</v>
      </c>
      <c r="AV495" s="77" t="str">
        <f t="shared" si="107"/>
        <v>13225</v>
      </c>
      <c r="AX495" s="7" t="s">
        <v>186</v>
      </c>
      <c r="AY495">
        <v>9</v>
      </c>
      <c r="BB495" t="s">
        <v>5425</v>
      </c>
      <c r="BG495" s="1">
        <v>9</v>
      </c>
      <c r="BH495">
        <v>0</v>
      </c>
      <c r="BI495">
        <v>0</v>
      </c>
      <c r="BJ495">
        <v>0</v>
      </c>
      <c r="BK495">
        <v>0</v>
      </c>
    </row>
    <row r="496" spans="1:63" hidden="1" outlineLevel="1">
      <c r="A496" t="s">
        <v>3014</v>
      </c>
      <c r="B496" t="s">
        <v>4798</v>
      </c>
      <c r="C496" s="1">
        <f t="shared" si="101"/>
        <v>10630</v>
      </c>
      <c r="D496" s="7">
        <f>IF(N496&gt;0, RANK(N496,(N496:P496,Q496:AE496)),0)</f>
        <v>2</v>
      </c>
      <c r="E496" s="7">
        <f>IF(O496&gt;0,RANK(O496,(N496:P496,Q496:AE496)),0)</f>
        <v>1</v>
      </c>
      <c r="F496" s="7">
        <f>IF(P496&gt;0,RANK(P496,(N496:P496,Q496:AE496)),0)</f>
        <v>5</v>
      </c>
      <c r="G496" s="1">
        <f t="shared" si="110"/>
        <v>5671</v>
      </c>
      <c r="H496" s="2">
        <f t="shared" si="111"/>
        <v>0.53349012229539039</v>
      </c>
      <c r="I496" s="2"/>
      <c r="J496" s="2">
        <f t="shared" si="108"/>
        <v>0.22991533396048919</v>
      </c>
      <c r="K496" s="2">
        <f t="shared" si="108"/>
        <v>0.76340545625587963</v>
      </c>
      <c r="L496" s="2">
        <f t="shared" si="108"/>
        <v>9.4073377234242709E-5</v>
      </c>
      <c r="M496" s="2">
        <f t="shared" si="103"/>
        <v>6.5851364063969917E-3</v>
      </c>
      <c r="N496" s="1">
        <v>2444</v>
      </c>
      <c r="O496" s="1">
        <v>8115</v>
      </c>
      <c r="P496" s="1">
        <v>1</v>
      </c>
      <c r="Q496" s="1">
        <v>68</v>
      </c>
      <c r="R496" s="1">
        <v>2</v>
      </c>
      <c r="S496" s="1">
        <v>0</v>
      </c>
      <c r="W496" s="69">
        <f>IF(Notes!B$38=1,IF(BG496&gt;0,BG496-P496-SUM(R496:V496)-SUM(X496:AE496),SUM(BH496:BN496)),SUM(BH496:BN496))</f>
        <v>0</v>
      </c>
      <c r="AG496" s="7">
        <f>IF(Q496&gt;0,RANK(Q496,(N496:P496,Q496:AE496)),0)</f>
        <v>3</v>
      </c>
      <c r="AH496" s="7">
        <f>IF(R496&gt;0,RANK(R496,(N496:P496,Q496:AE496)),0)</f>
        <v>4</v>
      </c>
      <c r="AI496" s="7">
        <f>IF(T496&gt;0,RANK(T496,(N496:P496,Q496:AE496)),0)</f>
        <v>0</v>
      </c>
      <c r="AJ496" s="7">
        <f>IF(S496&gt;0,RANK(S496,(N496:P496,Q496:AE496)),0)</f>
        <v>0</v>
      </c>
      <c r="AK496" s="2">
        <f t="shared" si="109"/>
        <v>6.3969896519285039E-3</v>
      </c>
      <c r="AL496" s="2">
        <f t="shared" si="109"/>
        <v>1.8814675446848542E-4</v>
      </c>
      <c r="AM496" s="2">
        <f t="shared" si="105"/>
        <v>0</v>
      </c>
      <c r="AN496" s="2">
        <f t="shared" si="106"/>
        <v>0</v>
      </c>
      <c r="AP496" t="s">
        <v>3014</v>
      </c>
      <c r="AQ496" t="s">
        <v>4798</v>
      </c>
      <c r="AR496">
        <v>10</v>
      </c>
      <c r="AT496" s="85" t="s">
        <v>4565</v>
      </c>
      <c r="AU496" s="84" t="s">
        <v>3614</v>
      </c>
      <c r="AV496" s="77" t="str">
        <f t="shared" si="107"/>
        <v>13227</v>
      </c>
      <c r="AX496" s="7" t="s">
        <v>186</v>
      </c>
      <c r="AY496">
        <v>14</v>
      </c>
      <c r="BB496" t="s">
        <v>5425</v>
      </c>
      <c r="BG496" s="1">
        <v>12</v>
      </c>
      <c r="BH496">
        <v>0</v>
      </c>
      <c r="BI496">
        <v>0</v>
      </c>
      <c r="BJ496">
        <v>0</v>
      </c>
      <c r="BK496">
        <v>0</v>
      </c>
    </row>
    <row r="497" spans="1:63" hidden="1" outlineLevel="1">
      <c r="A497" t="s">
        <v>4433</v>
      </c>
      <c r="B497" t="s">
        <v>4798</v>
      </c>
      <c r="C497" s="1">
        <f t="shared" si="101"/>
        <v>5924</v>
      </c>
      <c r="D497" s="7">
        <f>IF(N497&gt;0, RANK(N497,(N497:P497,Q497:AE497)),0)</f>
        <v>2</v>
      </c>
      <c r="E497" s="7">
        <f>IF(O497&gt;0,RANK(O497,(N497:P497,Q497:AE497)),0)</f>
        <v>1</v>
      </c>
      <c r="F497" s="7">
        <f>IF(P497&gt;0,RANK(P497,(N497:P497,Q497:AE497)),0)</f>
        <v>4</v>
      </c>
      <c r="G497" s="1">
        <f t="shared" si="110"/>
        <v>3446</v>
      </c>
      <c r="H497" s="2">
        <f t="shared" si="111"/>
        <v>0.58170155300472659</v>
      </c>
      <c r="I497" s="2"/>
      <c r="J497" s="2">
        <f t="shared" si="108"/>
        <v>0.20830519918973667</v>
      </c>
      <c r="K497" s="2">
        <f t="shared" si="108"/>
        <v>0.79000675219446315</v>
      </c>
      <c r="L497" s="2">
        <f t="shared" si="108"/>
        <v>1.6880486158001352E-4</v>
      </c>
      <c r="M497" s="2">
        <f t="shared" si="103"/>
        <v>1.5192437542201726E-3</v>
      </c>
      <c r="N497" s="1">
        <v>1234</v>
      </c>
      <c r="O497" s="1">
        <v>4680</v>
      </c>
      <c r="P497" s="1">
        <v>1</v>
      </c>
      <c r="Q497" s="1">
        <v>9</v>
      </c>
      <c r="R497" s="1">
        <v>0</v>
      </c>
      <c r="S497" s="1">
        <v>0</v>
      </c>
      <c r="W497" s="69">
        <f>IF(Notes!B$38=1,IF(BG497&gt;0,BG497-P497-SUM(R497:V497)-SUM(X497:AE497),SUM(BH497:BN497)),SUM(BH497:BN497))</f>
        <v>0</v>
      </c>
      <c r="AG497" s="7">
        <f>IF(Q497&gt;0,RANK(Q497,(N497:P497,Q497:AE497)),0)</f>
        <v>3</v>
      </c>
      <c r="AH497" s="7">
        <f>IF(R497&gt;0,RANK(R497,(N497:P497,Q497:AE497)),0)</f>
        <v>0</v>
      </c>
      <c r="AI497" s="7">
        <f>IF(T497&gt;0,RANK(T497,(N497:P497,Q497:AE497)),0)</f>
        <v>0</v>
      </c>
      <c r="AJ497" s="7">
        <f>IF(S497&gt;0,RANK(S497,(N497:P497,Q497:AE497)),0)</f>
        <v>0</v>
      </c>
      <c r="AK497" s="2">
        <f t="shared" si="109"/>
        <v>1.5192437542201215E-3</v>
      </c>
      <c r="AL497" s="2">
        <f t="shared" si="109"/>
        <v>0</v>
      </c>
      <c r="AM497" s="2">
        <f t="shared" si="105"/>
        <v>0</v>
      </c>
      <c r="AN497" s="2">
        <f t="shared" si="106"/>
        <v>0</v>
      </c>
      <c r="AP497" t="s">
        <v>4433</v>
      </c>
      <c r="AQ497" t="s">
        <v>4798</v>
      </c>
      <c r="AR497">
        <v>1</v>
      </c>
      <c r="AT497" s="85" t="s">
        <v>4565</v>
      </c>
      <c r="AU497" s="84" t="s">
        <v>4624</v>
      </c>
      <c r="AV497" s="77" t="str">
        <f t="shared" si="107"/>
        <v>13229</v>
      </c>
      <c r="AX497" s="7" t="s">
        <v>186</v>
      </c>
      <c r="AY497">
        <v>10</v>
      </c>
      <c r="BB497" t="s">
        <v>5425</v>
      </c>
      <c r="BG497" s="1">
        <v>2</v>
      </c>
      <c r="BH497">
        <v>0</v>
      </c>
      <c r="BI497">
        <v>0</v>
      </c>
      <c r="BJ497">
        <v>0</v>
      </c>
      <c r="BK497">
        <v>0</v>
      </c>
    </row>
    <row r="498" spans="1:63" hidden="1" outlineLevel="1">
      <c r="A498" t="s">
        <v>3015</v>
      </c>
      <c r="B498" t="s">
        <v>4798</v>
      </c>
      <c r="C498" s="1">
        <f t="shared" si="101"/>
        <v>6745</v>
      </c>
      <c r="D498" s="7">
        <f>IF(N498&gt;0, RANK(N498,(N498:P498,Q498:AE498)),0)</f>
        <v>2</v>
      </c>
      <c r="E498" s="7">
        <f>IF(O498&gt;0,RANK(O498,(N498:P498,Q498:AE498)),0)</f>
        <v>1</v>
      </c>
      <c r="F498" s="7">
        <f>IF(P498&gt;0,RANK(P498,(N498:P498,Q498:AE498)),0)</f>
        <v>4</v>
      </c>
      <c r="G498" s="1">
        <f t="shared" si="110"/>
        <v>3687</v>
      </c>
      <c r="H498" s="2">
        <f t="shared" si="111"/>
        <v>0.54662713120830242</v>
      </c>
      <c r="I498" s="2"/>
      <c r="J498" s="2">
        <f t="shared" si="108"/>
        <v>0.22327650111193476</v>
      </c>
      <c r="K498" s="2">
        <f t="shared" si="108"/>
        <v>0.76990363232023717</v>
      </c>
      <c r="L498" s="2">
        <f t="shared" si="108"/>
        <v>2.9651593773165309E-4</v>
      </c>
      <c r="M498" s="2">
        <f t="shared" si="103"/>
        <v>6.5233506300964167E-3</v>
      </c>
      <c r="N498" s="1">
        <v>1506</v>
      </c>
      <c r="O498" s="1">
        <v>5193</v>
      </c>
      <c r="P498" s="1">
        <v>2</v>
      </c>
      <c r="Q498" s="1">
        <v>42</v>
      </c>
      <c r="R498" s="1">
        <v>2</v>
      </c>
      <c r="S498" s="1">
        <v>0</v>
      </c>
      <c r="W498" s="69">
        <f>IF(Notes!B$38=1,IF(BG498&gt;0,BG498-P498-SUM(R498:V498)-SUM(X498:AE498),SUM(BH498:BN498)),SUM(BH498:BN498))</f>
        <v>0</v>
      </c>
      <c r="AG498" s="7">
        <f>IF(Q498&gt;0,RANK(Q498,(N498:P498,Q498:AE498)),0)</f>
        <v>3</v>
      </c>
      <c r="AH498" s="7">
        <f>IF(R498&gt;0,RANK(R498,(N498:P498,Q498:AE498)),0)</f>
        <v>4</v>
      </c>
      <c r="AI498" s="7">
        <f>IF(T498&gt;0,RANK(T498,(N498:P498,Q498:AE498)),0)</f>
        <v>0</v>
      </c>
      <c r="AJ498" s="7">
        <f>IF(S498&gt;0,RANK(S498,(N498:P498,Q498:AE498)),0)</f>
        <v>0</v>
      </c>
      <c r="AK498" s="2">
        <f t="shared" si="109"/>
        <v>6.2268346923647147E-3</v>
      </c>
      <c r="AL498" s="2">
        <f t="shared" si="109"/>
        <v>2.9651593773165309E-4</v>
      </c>
      <c r="AM498" s="2">
        <f t="shared" si="105"/>
        <v>0</v>
      </c>
      <c r="AN498" s="2">
        <f t="shared" si="106"/>
        <v>0</v>
      </c>
      <c r="AP498" t="s">
        <v>3015</v>
      </c>
      <c r="AQ498" t="s">
        <v>4798</v>
      </c>
      <c r="AR498">
        <v>8</v>
      </c>
      <c r="AT498" s="85" t="s">
        <v>4565</v>
      </c>
      <c r="AU498" s="84" t="s">
        <v>4776</v>
      </c>
      <c r="AV498" s="77" t="str">
        <f t="shared" si="107"/>
        <v>13231</v>
      </c>
      <c r="AX498" s="7" t="s">
        <v>186</v>
      </c>
      <c r="AY498">
        <v>10</v>
      </c>
      <c r="BB498" t="s">
        <v>5425</v>
      </c>
      <c r="BG498" s="1">
        <v>8</v>
      </c>
      <c r="BH498">
        <v>0</v>
      </c>
      <c r="BI498">
        <v>0</v>
      </c>
      <c r="BJ498">
        <v>0</v>
      </c>
      <c r="BK498">
        <v>0</v>
      </c>
    </row>
    <row r="499" spans="1:63" hidden="1" outlineLevel="1">
      <c r="A499" t="s">
        <v>4301</v>
      </c>
      <c r="B499" t="s">
        <v>4798</v>
      </c>
      <c r="C499" s="1">
        <f t="shared" si="101"/>
        <v>12414</v>
      </c>
      <c r="D499" s="7">
        <f>IF(N499&gt;0, RANK(N499,(N499:P499,Q499:AE499)),0)</f>
        <v>2</v>
      </c>
      <c r="E499" s="7">
        <f>IF(O499&gt;0,RANK(O499,(N499:P499,Q499:AE499)),0)</f>
        <v>1</v>
      </c>
      <c r="F499" s="7">
        <f>IF(P499&gt;0,RANK(P499,(N499:P499,Q499:AE499)),0)</f>
        <v>5</v>
      </c>
      <c r="G499" s="1">
        <f t="shared" si="110"/>
        <v>4599</v>
      </c>
      <c r="H499" s="2">
        <f t="shared" si="111"/>
        <v>0.37046882551957466</v>
      </c>
      <c r="I499" s="2"/>
      <c r="J499" s="2">
        <f t="shared" si="108"/>
        <v>0.31158369582729178</v>
      </c>
      <c r="K499" s="2">
        <f t="shared" si="108"/>
        <v>0.68205252134686645</v>
      </c>
      <c r="L499" s="2">
        <f t="shared" si="108"/>
        <v>1.6110842597067828E-4</v>
      </c>
      <c r="M499" s="2">
        <f t="shared" si="103"/>
        <v>6.2026743998711458E-3</v>
      </c>
      <c r="N499" s="1">
        <v>3868</v>
      </c>
      <c r="O499" s="1">
        <v>8467</v>
      </c>
      <c r="P499" s="1">
        <v>2</v>
      </c>
      <c r="Q499" s="1">
        <v>60</v>
      </c>
      <c r="R499" s="1">
        <v>17</v>
      </c>
      <c r="S499" s="1">
        <v>0</v>
      </c>
      <c r="W499" s="69">
        <f>IF(Notes!B$38=1,IF(BG499&gt;0,BG499-P499-SUM(R499:V499)-SUM(X499:AE499),SUM(BH499:BN499)),SUM(BH499:BN499))</f>
        <v>0</v>
      </c>
      <c r="AG499" s="7">
        <f>IF(Q499&gt;0,RANK(Q499,(N499:P499,Q499:AE499)),0)</f>
        <v>3</v>
      </c>
      <c r="AH499" s="7">
        <f>IF(R499&gt;0,RANK(R499,(N499:P499,Q499:AE499)),0)</f>
        <v>4</v>
      </c>
      <c r="AI499" s="7">
        <f>IF(T499&gt;0,RANK(T499,(N499:P499,Q499:AE499)),0)</f>
        <v>0</v>
      </c>
      <c r="AJ499" s="7">
        <f>IF(S499&gt;0,RANK(S499,(N499:P499,Q499:AE499)),0)</f>
        <v>0</v>
      </c>
      <c r="AK499" s="2">
        <f t="shared" si="109"/>
        <v>4.8332527791203478E-3</v>
      </c>
      <c r="AL499" s="2">
        <f t="shared" si="109"/>
        <v>1.3694216207507652E-3</v>
      </c>
      <c r="AM499" s="2">
        <f t="shared" si="105"/>
        <v>0</v>
      </c>
      <c r="AN499" s="2">
        <f t="shared" si="106"/>
        <v>0</v>
      </c>
      <c r="AP499" t="s">
        <v>4301</v>
      </c>
      <c r="AQ499" t="s">
        <v>4798</v>
      </c>
      <c r="AR499">
        <v>11</v>
      </c>
      <c r="AT499" s="85" t="s">
        <v>4565</v>
      </c>
      <c r="AU499" s="84" t="s">
        <v>4090</v>
      </c>
      <c r="AV499" s="77" t="str">
        <f t="shared" si="107"/>
        <v>13233</v>
      </c>
      <c r="AX499" s="7" t="s">
        <v>186</v>
      </c>
      <c r="AY499">
        <v>13</v>
      </c>
      <c r="BB499" t="s">
        <v>5425</v>
      </c>
      <c r="BG499" s="1">
        <v>25</v>
      </c>
      <c r="BH499">
        <v>0</v>
      </c>
      <c r="BI499">
        <v>0</v>
      </c>
      <c r="BJ499">
        <v>0</v>
      </c>
      <c r="BK499">
        <v>0</v>
      </c>
    </row>
    <row r="500" spans="1:63" hidden="1" outlineLevel="1">
      <c r="A500" t="s">
        <v>4620</v>
      </c>
      <c r="B500" t="s">
        <v>4798</v>
      </c>
      <c r="C500" s="1">
        <f t="shared" si="101"/>
        <v>3516</v>
      </c>
      <c r="D500" s="7">
        <f>IF(N500&gt;0, RANK(N500,(N500:P500,Q500:AE500)),0)</f>
        <v>2</v>
      </c>
      <c r="E500" s="7">
        <f>IF(O500&gt;0,RANK(O500,(N500:P500,Q500:AE500)),0)</f>
        <v>1</v>
      </c>
      <c r="F500" s="7">
        <f>IF(P500&gt;0,RANK(P500,(N500:P500,Q500:AE500)),0)</f>
        <v>4</v>
      </c>
      <c r="G500" s="1">
        <f t="shared" si="110"/>
        <v>908</v>
      </c>
      <c r="H500" s="2">
        <f t="shared" si="111"/>
        <v>0.2582480091012514</v>
      </c>
      <c r="I500" s="2"/>
      <c r="J500" s="2">
        <f t="shared" si="108"/>
        <v>0.36803185437997726</v>
      </c>
      <c r="K500" s="2">
        <f t="shared" si="108"/>
        <v>0.62627986348122866</v>
      </c>
      <c r="L500" s="2">
        <f t="shared" si="108"/>
        <v>1.1376564277588168E-3</v>
      </c>
      <c r="M500" s="2">
        <f t="shared" si="103"/>
        <v>4.5506257110353148E-3</v>
      </c>
      <c r="N500" s="1">
        <v>1294</v>
      </c>
      <c r="O500" s="1">
        <v>2202</v>
      </c>
      <c r="P500" s="1">
        <v>4</v>
      </c>
      <c r="Q500" s="1">
        <v>15</v>
      </c>
      <c r="R500" s="1">
        <v>0</v>
      </c>
      <c r="S500" s="1">
        <v>1</v>
      </c>
      <c r="W500" s="69">
        <f>IF(Notes!B$38=1,IF(BG500&gt;0,BG500-P500-SUM(R500:V500)-SUM(X500:AE500),SUM(BH500:BN500)),SUM(BH500:BN500))</f>
        <v>0</v>
      </c>
      <c r="AG500" s="7">
        <f>IF(Q500&gt;0,RANK(Q500,(N500:P500,Q500:AE500)),0)</f>
        <v>3</v>
      </c>
      <c r="AH500" s="7">
        <f>IF(R500&gt;0,RANK(R500,(N500:P500,Q500:AE500)),0)</f>
        <v>0</v>
      </c>
      <c r="AI500" s="7">
        <f>IF(T500&gt;0,RANK(T500,(N500:P500,Q500:AE500)),0)</f>
        <v>0</v>
      </c>
      <c r="AJ500" s="7">
        <f>IF(S500&gt;0,RANK(S500,(N500:P500,Q500:AE500)),0)</f>
        <v>5</v>
      </c>
      <c r="AK500" s="2">
        <f t="shared" si="109"/>
        <v>4.2662116040955633E-3</v>
      </c>
      <c r="AL500" s="2">
        <f t="shared" si="109"/>
        <v>0</v>
      </c>
      <c r="AM500" s="2">
        <f t="shared" si="105"/>
        <v>0</v>
      </c>
      <c r="AN500" s="2">
        <f t="shared" si="106"/>
        <v>2.8441410693970419E-4</v>
      </c>
      <c r="AP500" t="s">
        <v>4620</v>
      </c>
      <c r="AQ500" t="s">
        <v>4798</v>
      </c>
      <c r="AR500">
        <v>0</v>
      </c>
      <c r="AT500" s="85" t="s">
        <v>4565</v>
      </c>
      <c r="AU500" s="84" t="s">
        <v>4091</v>
      </c>
      <c r="AV500" s="77" t="str">
        <f t="shared" si="107"/>
        <v>13235</v>
      </c>
      <c r="AX500" s="7" t="s">
        <v>186</v>
      </c>
      <c r="AY500">
        <v>5</v>
      </c>
      <c r="BB500" t="s">
        <v>5425</v>
      </c>
      <c r="BG500" s="1">
        <v>6</v>
      </c>
      <c r="BH500">
        <v>0</v>
      </c>
      <c r="BI500">
        <v>0</v>
      </c>
      <c r="BJ500">
        <v>0</v>
      </c>
      <c r="BK500">
        <v>0</v>
      </c>
    </row>
    <row r="501" spans="1:63" hidden="1" outlineLevel="1">
      <c r="A501" t="s">
        <v>3587</v>
      </c>
      <c r="B501" t="s">
        <v>4798</v>
      </c>
      <c r="C501" s="1">
        <f t="shared" si="101"/>
        <v>8111</v>
      </c>
      <c r="D501" s="7">
        <f>IF(N501&gt;0, RANK(N501,(N501:P501,Q501:AE501)),0)</f>
        <v>2</v>
      </c>
      <c r="E501" s="7">
        <f>IF(O501&gt;0,RANK(O501,(N501:P501,Q501:AE501)),0)</f>
        <v>1</v>
      </c>
      <c r="F501" s="7">
        <f>IF(P501&gt;0,RANK(P501,(N501:P501,Q501:AE501)),0)</f>
        <v>4</v>
      </c>
      <c r="G501" s="1">
        <f t="shared" si="110"/>
        <v>2308</v>
      </c>
      <c r="H501" s="2">
        <f t="shared" si="111"/>
        <v>0.28455184317593391</v>
      </c>
      <c r="I501" s="2"/>
      <c r="J501" s="2">
        <f t="shared" si="108"/>
        <v>0.35507335716927629</v>
      </c>
      <c r="K501" s="2">
        <f t="shared" si="108"/>
        <v>0.6396252003452102</v>
      </c>
      <c r="L501" s="2">
        <f t="shared" si="108"/>
        <v>4.9315744051288369E-4</v>
      </c>
      <c r="M501" s="2">
        <f t="shared" si="103"/>
        <v>4.8082850450005682E-3</v>
      </c>
      <c r="N501" s="1">
        <v>2880</v>
      </c>
      <c r="O501" s="1">
        <v>5188</v>
      </c>
      <c r="P501" s="1">
        <v>4</v>
      </c>
      <c r="Q501" s="1">
        <v>39</v>
      </c>
      <c r="R501" s="1">
        <v>0</v>
      </c>
      <c r="S501" s="1">
        <v>0</v>
      </c>
      <c r="W501" s="69">
        <f>IF(Notes!B$38=1,IF(BG501&gt;0,BG501-P501-SUM(R501:V501)-SUM(X501:AE501),SUM(BH501:BN501)),SUM(BH501:BN501))</f>
        <v>0</v>
      </c>
      <c r="AG501" s="7">
        <f>IF(Q501&gt;0,RANK(Q501,(N501:P501,Q501:AE501)),0)</f>
        <v>3</v>
      </c>
      <c r="AH501" s="7">
        <f>IF(R501&gt;0,RANK(R501,(N501:P501,Q501:AE501)),0)</f>
        <v>0</v>
      </c>
      <c r="AI501" s="7">
        <f>IF(T501&gt;0,RANK(T501,(N501:P501,Q501:AE501)),0)</f>
        <v>0</v>
      </c>
      <c r="AJ501" s="7">
        <f>IF(S501&gt;0,RANK(S501,(N501:P501,Q501:AE501)),0)</f>
        <v>0</v>
      </c>
      <c r="AK501" s="2">
        <f t="shared" si="109"/>
        <v>4.8082850450006168E-3</v>
      </c>
      <c r="AL501" s="2">
        <f t="shared" si="109"/>
        <v>0</v>
      </c>
      <c r="AM501" s="2">
        <f t="shared" si="105"/>
        <v>0</v>
      </c>
      <c r="AN501" s="2">
        <f t="shared" si="106"/>
        <v>0</v>
      </c>
      <c r="AP501" t="s">
        <v>3587</v>
      </c>
      <c r="AQ501" t="s">
        <v>4798</v>
      </c>
      <c r="AR501">
        <v>9</v>
      </c>
      <c r="AT501" s="85" t="s">
        <v>4565</v>
      </c>
      <c r="AU501" s="84" t="s">
        <v>4092</v>
      </c>
      <c r="AV501" s="77" t="str">
        <f t="shared" si="107"/>
        <v>13237</v>
      </c>
      <c r="AX501" s="7" t="s">
        <v>186</v>
      </c>
      <c r="AY501">
        <v>11</v>
      </c>
      <c r="BB501" t="s">
        <v>5425</v>
      </c>
      <c r="BG501" s="1">
        <v>11</v>
      </c>
      <c r="BH501">
        <v>0</v>
      </c>
      <c r="BI501">
        <v>0</v>
      </c>
      <c r="BJ501">
        <v>0</v>
      </c>
      <c r="BK501">
        <v>0</v>
      </c>
    </row>
    <row r="502" spans="1:63" hidden="1" outlineLevel="1">
      <c r="A502" t="s">
        <v>2456</v>
      </c>
      <c r="B502" t="s">
        <v>4798</v>
      </c>
      <c r="C502" s="1">
        <f t="shared" si="101"/>
        <v>965</v>
      </c>
      <c r="D502" s="7">
        <f>IF(N502&gt;0, RANK(N502,(N502:P502,Q502:AE502)),0)</f>
        <v>1</v>
      </c>
      <c r="E502" s="7">
        <f>IF(O502&gt;0,RANK(O502,(N502:P502,Q502:AE502)),0)</f>
        <v>2</v>
      </c>
      <c r="F502" s="7">
        <f>IF(P502&gt;0,RANK(P502,(N502:P502,Q502:AE502)),0)</f>
        <v>0</v>
      </c>
      <c r="G502" s="1">
        <f t="shared" si="110"/>
        <v>134</v>
      </c>
      <c r="H502" s="2">
        <f t="shared" si="111"/>
        <v>0.13886010362694301</v>
      </c>
      <c r="I502" s="2"/>
      <c r="J502" s="2">
        <f t="shared" si="108"/>
        <v>0.56269430051813474</v>
      </c>
      <c r="K502" s="2">
        <f t="shared" si="108"/>
        <v>0.42383419689119173</v>
      </c>
      <c r="L502" s="2">
        <f t="shared" si="108"/>
        <v>0</v>
      </c>
      <c r="M502" s="2">
        <f t="shared" si="103"/>
        <v>1.3471502590673534E-2</v>
      </c>
      <c r="N502" s="1">
        <v>543</v>
      </c>
      <c r="O502" s="1">
        <v>409</v>
      </c>
      <c r="P502" s="1">
        <v>0</v>
      </c>
      <c r="Q502" s="1">
        <v>13</v>
      </c>
      <c r="R502" s="1">
        <v>0</v>
      </c>
      <c r="S502" s="1">
        <v>0</v>
      </c>
      <c r="W502" s="69">
        <f>IF(Notes!B$38=1,IF(BG502&gt;0,BG502-P502-SUM(R502:V502)-SUM(X502:AE502),SUM(BH502:BN502)),SUM(BH502:BN502))</f>
        <v>0</v>
      </c>
      <c r="AG502" s="7">
        <f>IF(Q502&gt;0,RANK(Q502,(N502:P502,Q502:AE502)),0)</f>
        <v>3</v>
      </c>
      <c r="AH502" s="7">
        <f>IF(R502&gt;0,RANK(R502,(N502:P502,Q502:AE502)),0)</f>
        <v>0</v>
      </c>
      <c r="AI502" s="7">
        <f>IF(T502&gt;0,RANK(T502,(N502:P502,Q502:AE502)),0)</f>
        <v>0</v>
      </c>
      <c r="AJ502" s="7">
        <f>IF(S502&gt;0,RANK(S502,(N502:P502,Q502:AE502)),0)</f>
        <v>0</v>
      </c>
      <c r="AK502" s="2">
        <f t="shared" si="109"/>
        <v>1.3471502590673576E-2</v>
      </c>
      <c r="AL502" s="2">
        <f t="shared" si="109"/>
        <v>0</v>
      </c>
      <c r="AM502" s="2">
        <f t="shared" si="105"/>
        <v>0</v>
      </c>
      <c r="AN502" s="2">
        <f t="shared" si="106"/>
        <v>0</v>
      </c>
      <c r="AP502" t="s">
        <v>2456</v>
      </c>
      <c r="AQ502" t="s">
        <v>4798</v>
      </c>
      <c r="AR502">
        <v>2</v>
      </c>
      <c r="AT502" s="85" t="s">
        <v>4565</v>
      </c>
      <c r="AU502" s="84" t="s">
        <v>4972</v>
      </c>
      <c r="AV502" s="77" t="str">
        <f t="shared" si="107"/>
        <v>13239</v>
      </c>
      <c r="AX502" s="7" t="s">
        <v>186</v>
      </c>
      <c r="AY502">
        <v>4</v>
      </c>
      <c r="BB502" t="s">
        <v>5425</v>
      </c>
      <c r="BG502" s="1">
        <v>0</v>
      </c>
      <c r="BH502">
        <v>0</v>
      </c>
      <c r="BI502">
        <v>0</v>
      </c>
      <c r="BJ502">
        <v>0</v>
      </c>
      <c r="BK502">
        <v>0</v>
      </c>
    </row>
    <row r="503" spans="1:63" hidden="1" outlineLevel="1">
      <c r="A503" t="s">
        <v>1586</v>
      </c>
      <c r="B503" t="s">
        <v>4798</v>
      </c>
      <c r="C503" s="1">
        <f t="shared" si="101"/>
        <v>6638</v>
      </c>
      <c r="D503" s="7">
        <f>IF(N503&gt;0, RANK(N503,(N503:P503,Q503:AE503)),0)</f>
        <v>2</v>
      </c>
      <c r="E503" s="7">
        <f>IF(O503&gt;0,RANK(O503,(N503:P503,Q503:AE503)),0)</f>
        <v>1</v>
      </c>
      <c r="F503" s="7">
        <f>IF(P503&gt;0,RANK(P503,(N503:P503,Q503:AE503)),0)</f>
        <v>4</v>
      </c>
      <c r="G503" s="1">
        <f t="shared" si="110"/>
        <v>2732</v>
      </c>
      <c r="H503" s="2">
        <f t="shared" si="111"/>
        <v>0.4115697499246761</v>
      </c>
      <c r="I503" s="2"/>
      <c r="J503" s="2">
        <f t="shared" si="108"/>
        <v>0.28894245254594758</v>
      </c>
      <c r="K503" s="2">
        <f t="shared" si="108"/>
        <v>0.70051220247062373</v>
      </c>
      <c r="L503" s="2">
        <f t="shared" si="108"/>
        <v>1.2051822838204278E-3</v>
      </c>
      <c r="M503" s="2">
        <f t="shared" si="103"/>
        <v>9.3401626996082003E-3</v>
      </c>
      <c r="N503" s="1">
        <v>1918</v>
      </c>
      <c r="O503" s="1">
        <v>4650</v>
      </c>
      <c r="P503" s="1">
        <v>8</v>
      </c>
      <c r="Q503" s="1">
        <v>57</v>
      </c>
      <c r="R503" s="1">
        <v>4</v>
      </c>
      <c r="S503" s="1">
        <v>0</v>
      </c>
      <c r="W503" s="69">
        <f>IF(Notes!B$38=1,IF(BG503&gt;0,BG503-P503-SUM(R503:V503)-SUM(X503:AE503),SUM(BH503:BN503)),SUM(BH503:BN503))</f>
        <v>1</v>
      </c>
      <c r="AG503" s="7">
        <f>IF(Q503&gt;0,RANK(Q503,(N503:P503,Q503:AE503)),0)</f>
        <v>3</v>
      </c>
      <c r="AH503" s="7">
        <f>IF(R503&gt;0,RANK(R503,(N503:P503,Q503:AE503)),0)</f>
        <v>5</v>
      </c>
      <c r="AI503" s="7">
        <f>IF(T503&gt;0,RANK(T503,(N503:P503,Q503:AE503)),0)</f>
        <v>0</v>
      </c>
      <c r="AJ503" s="7">
        <f>IF(S503&gt;0,RANK(S503,(N503:P503,Q503:AE503)),0)</f>
        <v>0</v>
      </c>
      <c r="AK503" s="2">
        <f t="shared" si="109"/>
        <v>8.5869237722205477E-3</v>
      </c>
      <c r="AL503" s="2">
        <f t="shared" si="109"/>
        <v>6.0259114191021392E-4</v>
      </c>
      <c r="AM503" s="2">
        <f t="shared" si="105"/>
        <v>0</v>
      </c>
      <c r="AN503" s="2">
        <f t="shared" si="106"/>
        <v>0</v>
      </c>
      <c r="AP503" t="s">
        <v>1586</v>
      </c>
      <c r="AQ503" t="s">
        <v>4798</v>
      </c>
      <c r="AR503">
        <v>9</v>
      </c>
      <c r="AT503" s="85" t="s">
        <v>4565</v>
      </c>
      <c r="AU503" s="84" t="s">
        <v>4973</v>
      </c>
      <c r="AV503" s="77" t="str">
        <f t="shared" si="107"/>
        <v>13241</v>
      </c>
      <c r="AX503" s="7" t="s">
        <v>186</v>
      </c>
      <c r="AY503">
        <v>11</v>
      </c>
      <c r="BB503" t="s">
        <v>5425</v>
      </c>
      <c r="BG503" s="1">
        <v>18</v>
      </c>
      <c r="BH503">
        <v>0</v>
      </c>
      <c r="BI503">
        <v>1</v>
      </c>
      <c r="BJ503">
        <v>0</v>
      </c>
      <c r="BK503">
        <v>0</v>
      </c>
    </row>
    <row r="504" spans="1:63" hidden="1" outlineLevel="1">
      <c r="A504" t="s">
        <v>2734</v>
      </c>
      <c r="B504" t="s">
        <v>4798</v>
      </c>
      <c r="C504" s="1">
        <f t="shared" si="101"/>
        <v>3047</v>
      </c>
      <c r="D504" s="7">
        <f>IF(N504&gt;0, RANK(N504,(N504:P504,Q504:AE504)),0)</f>
        <v>1</v>
      </c>
      <c r="E504" s="7">
        <f>IF(O504&gt;0,RANK(O504,(N504:P504,Q504:AE504)),0)</f>
        <v>2</v>
      </c>
      <c r="F504" s="7">
        <f>IF(P504&gt;0,RANK(P504,(N504:P504,Q504:AE504)),0)</f>
        <v>0</v>
      </c>
      <c r="G504" s="1">
        <f t="shared" si="110"/>
        <v>194</v>
      </c>
      <c r="H504" s="2">
        <f t="shared" si="111"/>
        <v>6.366918280275681E-2</v>
      </c>
      <c r="I504" s="2"/>
      <c r="J504" s="2">
        <f t="shared" si="108"/>
        <v>0.52904496225795861</v>
      </c>
      <c r="K504" s="2">
        <f t="shared" si="108"/>
        <v>0.46537577945520187</v>
      </c>
      <c r="L504" s="2">
        <f t="shared" si="108"/>
        <v>0</v>
      </c>
      <c r="M504" s="2">
        <f t="shared" si="103"/>
        <v>5.579258286839528E-3</v>
      </c>
      <c r="N504" s="1">
        <v>1612</v>
      </c>
      <c r="O504" s="1">
        <v>1418</v>
      </c>
      <c r="P504" s="1">
        <v>0</v>
      </c>
      <c r="Q504" s="1">
        <v>17</v>
      </c>
      <c r="R504" s="1">
        <v>0</v>
      </c>
      <c r="S504" s="1">
        <v>0</v>
      </c>
      <c r="W504" s="69">
        <f>IF(Notes!B$38=1,IF(BG504&gt;0,BG504-P504-SUM(R504:V504)-SUM(X504:AE504),SUM(BH504:BN504)),SUM(BH504:BN504))</f>
        <v>0</v>
      </c>
      <c r="AG504" s="7">
        <f>IF(Q504&gt;0,RANK(Q504,(N504:P504,Q504:AE504)),0)</f>
        <v>3</v>
      </c>
      <c r="AH504" s="7">
        <f>IF(R504&gt;0,RANK(R504,(N504:P504,Q504:AE504)),0)</f>
        <v>0</v>
      </c>
      <c r="AI504" s="7">
        <f>IF(T504&gt;0,RANK(T504,(N504:P504,Q504:AE504)),0)</f>
        <v>0</v>
      </c>
      <c r="AJ504" s="7">
        <f>IF(S504&gt;0,RANK(S504,(N504:P504,Q504:AE504)),0)</f>
        <v>0</v>
      </c>
      <c r="AK504" s="2">
        <f t="shared" si="109"/>
        <v>5.5792582868395141E-3</v>
      </c>
      <c r="AL504" s="2">
        <f t="shared" si="109"/>
        <v>0</v>
      </c>
      <c r="AM504" s="2">
        <f t="shared" si="105"/>
        <v>0</v>
      </c>
      <c r="AN504" s="2">
        <f t="shared" si="106"/>
        <v>0</v>
      </c>
      <c r="AP504" t="s">
        <v>2734</v>
      </c>
      <c r="AQ504" t="s">
        <v>4798</v>
      </c>
      <c r="AR504">
        <v>2</v>
      </c>
      <c r="AT504" s="85" t="s">
        <v>4565</v>
      </c>
      <c r="AU504" s="84" t="s">
        <v>4974</v>
      </c>
      <c r="AV504" s="77" t="str">
        <f t="shared" si="107"/>
        <v>13243</v>
      </c>
      <c r="AX504" s="7" t="s">
        <v>186</v>
      </c>
      <c r="AY504">
        <v>11</v>
      </c>
      <c r="BB504" t="s">
        <v>5425</v>
      </c>
      <c r="BG504" s="1">
        <v>3</v>
      </c>
      <c r="BH504">
        <v>0</v>
      </c>
      <c r="BI504">
        <v>0</v>
      </c>
      <c r="BJ504">
        <v>0</v>
      </c>
      <c r="BK504">
        <v>0</v>
      </c>
    </row>
    <row r="505" spans="1:63" hidden="1" outlineLevel="1">
      <c r="A505" t="s">
        <v>1553</v>
      </c>
      <c r="B505" t="s">
        <v>4798</v>
      </c>
      <c r="C505" s="1">
        <f t="shared" si="101"/>
        <v>69356</v>
      </c>
      <c r="D505" s="7">
        <f>IF(N505&gt;0, RANK(N505,(N505:P505,Q505:AE505)),0)</f>
        <v>1</v>
      </c>
      <c r="E505" s="7">
        <f>IF(O505&gt;0,RANK(O505,(N505:P505,Q505:AE505)),0)</f>
        <v>2</v>
      </c>
      <c r="F505" s="7">
        <f>IF(P505&gt;0,RANK(P505,(N505:P505,Q505:AE505)),0)</f>
        <v>4</v>
      </c>
      <c r="G505" s="1">
        <f t="shared" si="110"/>
        <v>9503</v>
      </c>
      <c r="H505" s="2">
        <f t="shared" si="111"/>
        <v>0.13701770575004327</v>
      </c>
      <c r="I505" s="2"/>
      <c r="J505" s="2">
        <f t="shared" si="108"/>
        <v>0.56618028721379554</v>
      </c>
      <c r="K505" s="2">
        <f t="shared" si="108"/>
        <v>0.42916258146375225</v>
      </c>
      <c r="L505" s="2">
        <f t="shared" si="108"/>
        <v>7.064997981429148E-4</v>
      </c>
      <c r="M505" s="2">
        <f t="shared" si="103"/>
        <v>3.9506315243092978E-3</v>
      </c>
      <c r="N505" s="1">
        <v>39268</v>
      </c>
      <c r="O505" s="1">
        <v>29765</v>
      </c>
      <c r="P505" s="1">
        <v>49</v>
      </c>
      <c r="Q505" s="1">
        <v>256</v>
      </c>
      <c r="R505" s="1">
        <v>15</v>
      </c>
      <c r="S505" s="1">
        <v>2</v>
      </c>
      <c r="W505" s="69">
        <f>IF(Notes!B$38=1,IF(BG505&gt;0,BG505-P505-SUM(R505:V505)-SUM(X505:AE505),SUM(BH505:BN505)),SUM(BH505:BN505))</f>
        <v>1</v>
      </c>
      <c r="AG505" s="7">
        <f>IF(Q505&gt;0,RANK(Q505,(N505:P505,Q505:AE505)),0)</f>
        <v>3</v>
      </c>
      <c r="AH505" s="7">
        <f>IF(R505&gt;0,RANK(R505,(N505:P505,Q505:AE505)),0)</f>
        <v>5</v>
      </c>
      <c r="AI505" s="7">
        <f>IF(T505&gt;0,RANK(T505,(N505:P505,Q505:AE505)),0)</f>
        <v>0</v>
      </c>
      <c r="AJ505" s="7">
        <f>IF(S505&gt;0,RANK(S505,(N505:P505,Q505:AE505)),0)</f>
        <v>6</v>
      </c>
      <c r="AK505" s="2">
        <f t="shared" si="109"/>
        <v>3.6911009862160447E-3</v>
      </c>
      <c r="AL505" s="2">
        <f t="shared" si="109"/>
        <v>2.1627544841109638E-4</v>
      </c>
      <c r="AM505" s="2">
        <f t="shared" si="105"/>
        <v>0</v>
      </c>
      <c r="AN505" s="2">
        <f t="shared" si="106"/>
        <v>2.8836726454812849E-5</v>
      </c>
      <c r="AP505" t="s">
        <v>1553</v>
      </c>
      <c r="AQ505" t="s">
        <v>4798</v>
      </c>
      <c r="AR505">
        <v>0</v>
      </c>
      <c r="AT505" s="85" t="s">
        <v>4565</v>
      </c>
      <c r="AU505" s="84" t="s">
        <v>4792</v>
      </c>
      <c r="AV505" s="77" t="str">
        <f t="shared" si="107"/>
        <v>13245</v>
      </c>
      <c r="AX505" s="7" t="s">
        <v>186</v>
      </c>
      <c r="AY505">
        <v>73</v>
      </c>
      <c r="BB505" t="s">
        <v>5425</v>
      </c>
      <c r="BG505" s="1">
        <v>94</v>
      </c>
      <c r="BH505">
        <v>0</v>
      </c>
      <c r="BI505">
        <v>0</v>
      </c>
      <c r="BJ505">
        <v>0</v>
      </c>
      <c r="BK505">
        <v>1</v>
      </c>
    </row>
    <row r="506" spans="1:63" hidden="1" outlineLevel="1">
      <c r="A506" t="s">
        <v>1626</v>
      </c>
      <c r="B506" t="s">
        <v>4798</v>
      </c>
      <c r="C506" s="1">
        <f t="shared" si="101"/>
        <v>31181</v>
      </c>
      <c r="D506" s="7">
        <f>IF(N506&gt;0, RANK(N506,(N506:P506,Q506:AE506)),0)</f>
        <v>2</v>
      </c>
      <c r="E506" s="7">
        <f>IF(O506&gt;0,RANK(O506,(N506:P506,Q506:AE506)),0)</f>
        <v>1</v>
      </c>
      <c r="F506" s="7">
        <f>IF(P506&gt;0,RANK(P506,(N506:P506,Q506:AE506)),0)</f>
        <v>4</v>
      </c>
      <c r="G506" s="1">
        <f t="shared" si="110"/>
        <v>6720</v>
      </c>
      <c r="H506" s="2">
        <f t="shared" si="111"/>
        <v>0.21551585901670889</v>
      </c>
      <c r="I506" s="2"/>
      <c r="J506" s="2">
        <f t="shared" si="108"/>
        <v>0.38921137872422307</v>
      </c>
      <c r="K506" s="2">
        <f t="shared" si="108"/>
        <v>0.60472723774093196</v>
      </c>
      <c r="L506" s="2">
        <f t="shared" si="108"/>
        <v>5.4520381001250766E-4</v>
      </c>
      <c r="M506" s="2">
        <f t="shared" si="103"/>
        <v>5.5161797248324696E-3</v>
      </c>
      <c r="N506" s="1">
        <v>12136</v>
      </c>
      <c r="O506" s="1">
        <v>18856</v>
      </c>
      <c r="P506" s="1">
        <v>17</v>
      </c>
      <c r="Q506" s="1">
        <v>164</v>
      </c>
      <c r="R506" s="1">
        <v>4</v>
      </c>
      <c r="S506" s="1">
        <v>2</v>
      </c>
      <c r="W506" s="69">
        <f>IF(Notes!B$38=1,IF(BG506&gt;0,BG506-P506-SUM(R506:V506)-SUM(X506:AE506),SUM(BH506:BN506)),SUM(BH506:BN506))</f>
        <v>2</v>
      </c>
      <c r="AG506" s="7">
        <f>IF(Q506&gt;0,RANK(Q506,(N506:P506,Q506:AE506)),0)</f>
        <v>3</v>
      </c>
      <c r="AH506" s="7">
        <f>IF(R506&gt;0,RANK(R506,(N506:P506,Q506:AE506)),0)</f>
        <v>5</v>
      </c>
      <c r="AI506" s="7">
        <f>IF(T506&gt;0,RANK(T506,(N506:P506,Q506:AE506)),0)</f>
        <v>0</v>
      </c>
      <c r="AJ506" s="7">
        <f>IF(S506&gt;0,RANK(S506,(N506:P506,Q506:AE506)),0)</f>
        <v>6</v>
      </c>
      <c r="AK506" s="2">
        <f t="shared" si="109"/>
        <v>5.2596132260030147E-3</v>
      </c>
      <c r="AL506" s="2">
        <f t="shared" si="109"/>
        <v>1.2828324941470767E-4</v>
      </c>
      <c r="AM506" s="2">
        <f t="shared" si="105"/>
        <v>0</v>
      </c>
      <c r="AN506" s="2">
        <f t="shared" si="106"/>
        <v>6.4141624707353835E-5</v>
      </c>
      <c r="AP506" t="s">
        <v>1626</v>
      </c>
      <c r="AQ506" t="s">
        <v>4798</v>
      </c>
      <c r="AR506">
        <v>0</v>
      </c>
      <c r="AT506" s="85" t="s">
        <v>4565</v>
      </c>
      <c r="AU506" s="84" t="s">
        <v>4793</v>
      </c>
      <c r="AV506" s="77" t="str">
        <f t="shared" si="107"/>
        <v>13247</v>
      </c>
      <c r="AX506" s="7" t="s">
        <v>186</v>
      </c>
      <c r="AY506">
        <v>18</v>
      </c>
      <c r="BB506" t="s">
        <v>5425</v>
      </c>
      <c r="BG506" s="1">
        <v>50</v>
      </c>
      <c r="BH506">
        <v>0</v>
      </c>
      <c r="BI506">
        <v>0</v>
      </c>
      <c r="BJ506">
        <v>0</v>
      </c>
      <c r="BK506">
        <v>2</v>
      </c>
    </row>
    <row r="507" spans="1:63" hidden="1" outlineLevel="1">
      <c r="A507" t="s">
        <v>4170</v>
      </c>
      <c r="B507" t="s">
        <v>4798</v>
      </c>
      <c r="C507" s="1">
        <f t="shared" si="101"/>
        <v>1530</v>
      </c>
      <c r="D507" s="7">
        <f>IF(N507&gt;0, RANK(N507,(N507:P507,Q507:AE507)),0)</f>
        <v>2</v>
      </c>
      <c r="E507" s="7">
        <f>IF(O507&gt;0,RANK(O507,(N507:P507,Q507:AE507)),0)</f>
        <v>1</v>
      </c>
      <c r="F507" s="7">
        <f>IF(P507&gt;0,RANK(P507,(N507:P507,Q507:AE507)),0)</f>
        <v>0</v>
      </c>
      <c r="G507" s="1">
        <f t="shared" si="110"/>
        <v>599</v>
      </c>
      <c r="H507" s="2">
        <f t="shared" si="111"/>
        <v>0.39150326797385621</v>
      </c>
      <c r="I507" s="2"/>
      <c r="J507" s="2">
        <f t="shared" si="108"/>
        <v>0.30326797385620913</v>
      </c>
      <c r="K507" s="2">
        <f t="shared" si="108"/>
        <v>0.69477124183006533</v>
      </c>
      <c r="L507" s="2">
        <f t="shared" si="108"/>
        <v>0</v>
      </c>
      <c r="M507" s="2">
        <f t="shared" si="103"/>
        <v>1.9607843137254832E-3</v>
      </c>
      <c r="N507" s="1">
        <v>464</v>
      </c>
      <c r="O507" s="1">
        <v>1063</v>
      </c>
      <c r="P507" s="1">
        <v>0</v>
      </c>
      <c r="Q507" s="1">
        <v>3</v>
      </c>
      <c r="R507" s="1">
        <v>0</v>
      </c>
      <c r="S507" s="1">
        <v>0</v>
      </c>
      <c r="W507" s="69">
        <f>IF(Notes!B$38=1,IF(BG507&gt;0,BG507-P507-SUM(R507:V507)-SUM(X507:AE507),SUM(BH507:BN507)),SUM(BH507:BN507))</f>
        <v>0</v>
      </c>
      <c r="AG507" s="7">
        <f>IF(Q507&gt;0,RANK(Q507,(N507:P507,Q507:AE507)),0)</f>
        <v>3</v>
      </c>
      <c r="AH507" s="7">
        <f>IF(R507&gt;0,RANK(R507,(N507:P507,Q507:AE507)),0)</f>
        <v>0</v>
      </c>
      <c r="AI507" s="7">
        <f>IF(T507&gt;0,RANK(T507,(N507:P507,Q507:AE507)),0)</f>
        <v>0</v>
      </c>
      <c r="AJ507" s="7">
        <f>IF(S507&gt;0,RANK(S507,(N507:P507,Q507:AE507)),0)</f>
        <v>0</v>
      </c>
      <c r="AK507" s="2">
        <f t="shared" si="109"/>
        <v>1.9607843137254902E-3</v>
      </c>
      <c r="AL507" s="2">
        <f t="shared" si="109"/>
        <v>0</v>
      </c>
      <c r="AM507" s="2">
        <f t="shared" si="105"/>
        <v>0</v>
      </c>
      <c r="AN507" s="2">
        <f t="shared" si="106"/>
        <v>0</v>
      </c>
      <c r="AP507" t="s">
        <v>4170</v>
      </c>
      <c r="AQ507" t="s">
        <v>4798</v>
      </c>
      <c r="AR507">
        <v>3</v>
      </c>
      <c r="AT507" s="85" t="s">
        <v>4565</v>
      </c>
      <c r="AU507" s="84" t="s">
        <v>3760</v>
      </c>
      <c r="AV507" s="77" t="str">
        <f t="shared" si="107"/>
        <v>13249</v>
      </c>
      <c r="AX507" s="7" t="s">
        <v>186</v>
      </c>
      <c r="AY507">
        <v>3</v>
      </c>
      <c r="BB507" t="s">
        <v>5425</v>
      </c>
      <c r="BG507" s="1">
        <v>2</v>
      </c>
      <c r="BH507">
        <v>0</v>
      </c>
      <c r="BI507">
        <v>0</v>
      </c>
      <c r="BJ507">
        <v>0</v>
      </c>
      <c r="BK507">
        <v>0</v>
      </c>
    </row>
    <row r="508" spans="1:63" hidden="1" outlineLevel="1">
      <c r="A508" t="s">
        <v>4943</v>
      </c>
      <c r="B508" t="s">
        <v>4798</v>
      </c>
      <c r="C508" s="1">
        <f t="shared" si="101"/>
        <v>5923</v>
      </c>
      <c r="D508" s="7">
        <f>IF(N508&gt;0, RANK(N508,(N508:P508,Q508:AE508)),0)</f>
        <v>2</v>
      </c>
      <c r="E508" s="7">
        <f>IF(O508&gt;0,RANK(O508,(N508:P508,Q508:AE508)),0)</f>
        <v>1</v>
      </c>
      <c r="F508" s="7">
        <f>IF(P508&gt;0,RANK(P508,(N508:P508,Q508:AE508)),0)</f>
        <v>0</v>
      </c>
      <c r="G508" s="1">
        <f t="shared" si="110"/>
        <v>826</v>
      </c>
      <c r="H508" s="2">
        <f t="shared" si="111"/>
        <v>0.13945635657605943</v>
      </c>
      <c r="I508" s="2"/>
      <c r="J508" s="2">
        <f t="shared" si="108"/>
        <v>0.42782373797062301</v>
      </c>
      <c r="K508" s="2">
        <f t="shared" si="108"/>
        <v>0.56728009454668238</v>
      </c>
      <c r="L508" s="2">
        <f t="shared" si="108"/>
        <v>0</v>
      </c>
      <c r="M508" s="2">
        <f t="shared" si="103"/>
        <v>4.8961674826946133E-3</v>
      </c>
      <c r="N508" s="1">
        <v>2534</v>
      </c>
      <c r="O508" s="1">
        <v>3360</v>
      </c>
      <c r="P508" s="1">
        <v>0</v>
      </c>
      <c r="Q508" s="1">
        <v>29</v>
      </c>
      <c r="R508" s="1">
        <v>0</v>
      </c>
      <c r="S508" s="1">
        <v>0</v>
      </c>
      <c r="W508" s="69">
        <f>IF(Notes!B$38=1,IF(BG508&gt;0,BG508-P508-SUM(R508:V508)-SUM(X508:AE508),SUM(BH508:BN508)),SUM(BH508:BN508))</f>
        <v>0</v>
      </c>
      <c r="AG508" s="7">
        <f>IF(Q508&gt;0,RANK(Q508,(N508:P508,Q508:AE508)),0)</f>
        <v>3</v>
      </c>
      <c r="AH508" s="7">
        <f>IF(R508&gt;0,RANK(R508,(N508:P508,Q508:AE508)),0)</f>
        <v>0</v>
      </c>
      <c r="AI508" s="7">
        <f>IF(T508&gt;0,RANK(T508,(N508:P508,Q508:AE508)),0)</f>
        <v>0</v>
      </c>
      <c r="AJ508" s="7">
        <f>IF(S508&gt;0,RANK(S508,(N508:P508,Q508:AE508)),0)</f>
        <v>0</v>
      </c>
      <c r="AK508" s="2">
        <f t="shared" si="109"/>
        <v>4.8961674826945804E-3</v>
      </c>
      <c r="AL508" s="2">
        <f t="shared" si="109"/>
        <v>0</v>
      </c>
      <c r="AM508" s="2">
        <f t="shared" si="105"/>
        <v>0</v>
      </c>
      <c r="AN508" s="2">
        <f t="shared" si="106"/>
        <v>0</v>
      </c>
      <c r="AP508" t="s">
        <v>4943</v>
      </c>
      <c r="AQ508" t="s">
        <v>4798</v>
      </c>
      <c r="AR508">
        <v>12</v>
      </c>
      <c r="AT508" s="85" t="s">
        <v>4565</v>
      </c>
      <c r="AU508" s="84" t="s">
        <v>3761</v>
      </c>
      <c r="AV508" s="77" t="str">
        <f t="shared" si="107"/>
        <v>13251</v>
      </c>
      <c r="AX508" s="7" t="s">
        <v>186</v>
      </c>
      <c r="AY508">
        <v>14</v>
      </c>
      <c r="BB508" t="s">
        <v>5425</v>
      </c>
      <c r="BG508" s="1">
        <v>5</v>
      </c>
      <c r="BH508">
        <v>0</v>
      </c>
      <c r="BI508">
        <v>0</v>
      </c>
      <c r="BJ508">
        <v>0</v>
      </c>
      <c r="BK508">
        <v>0</v>
      </c>
    </row>
    <row r="509" spans="1:63" hidden="1" outlineLevel="1">
      <c r="A509" t="s">
        <v>2533</v>
      </c>
      <c r="B509" t="s">
        <v>4798</v>
      </c>
      <c r="C509" s="1">
        <f t="shared" si="101"/>
        <v>3275</v>
      </c>
      <c r="D509" s="7">
        <f>IF(N509&gt;0, RANK(N509,(N509:P509,Q509:AE509)),0)</f>
        <v>2</v>
      </c>
      <c r="E509" s="7">
        <f>IF(O509&gt;0,RANK(O509,(N509:P509,Q509:AE509)),0)</f>
        <v>1</v>
      </c>
      <c r="F509" s="7">
        <f>IF(P509&gt;0,RANK(P509,(N509:P509,Q509:AE509)),0)</f>
        <v>4</v>
      </c>
      <c r="G509" s="1">
        <f t="shared" si="110"/>
        <v>699</v>
      </c>
      <c r="H509" s="2">
        <f t="shared" si="111"/>
        <v>0.2134351145038168</v>
      </c>
      <c r="I509" s="2"/>
      <c r="J509" s="2">
        <f t="shared" si="108"/>
        <v>0.39022900763358781</v>
      </c>
      <c r="K509" s="2">
        <f t="shared" si="108"/>
        <v>0.60366412213740461</v>
      </c>
      <c r="L509" s="2">
        <f t="shared" si="108"/>
        <v>3.0534351145038169E-4</v>
      </c>
      <c r="M509" s="2">
        <f t="shared" si="103"/>
        <v>5.8015267175571955E-3</v>
      </c>
      <c r="N509" s="1">
        <v>1278</v>
      </c>
      <c r="O509" s="1">
        <v>1977</v>
      </c>
      <c r="P509" s="1">
        <v>1</v>
      </c>
      <c r="Q509" s="1">
        <v>19</v>
      </c>
      <c r="R509" s="1">
        <v>0</v>
      </c>
      <c r="S509" s="1">
        <v>0</v>
      </c>
      <c r="W509" s="69">
        <f>IF(Notes!B$38=1,IF(BG509&gt;0,BG509-P509-SUM(R509:V509)-SUM(X509:AE509),SUM(BH509:BN509)),SUM(BH509:BN509))</f>
        <v>0</v>
      </c>
      <c r="AG509" s="7">
        <f>IF(Q509&gt;0,RANK(Q509,(N509:P509,Q509:AE509)),0)</f>
        <v>3</v>
      </c>
      <c r="AH509" s="7">
        <f>IF(R509&gt;0,RANK(R509,(N509:P509,Q509:AE509)),0)</f>
        <v>0</v>
      </c>
      <c r="AI509" s="7">
        <f>IF(T509&gt;0,RANK(T509,(N509:P509,Q509:AE509)),0)</f>
        <v>0</v>
      </c>
      <c r="AJ509" s="7">
        <f>IF(S509&gt;0,RANK(S509,(N509:P509,Q509:AE509)),0)</f>
        <v>0</v>
      </c>
      <c r="AK509" s="2">
        <f t="shared" si="109"/>
        <v>5.8015267175572519E-3</v>
      </c>
      <c r="AL509" s="2">
        <f t="shared" si="109"/>
        <v>0</v>
      </c>
      <c r="AM509" s="2">
        <f t="shared" si="105"/>
        <v>0</v>
      </c>
      <c r="AN509" s="2">
        <f t="shared" si="106"/>
        <v>0</v>
      </c>
      <c r="AP509" t="s">
        <v>2533</v>
      </c>
      <c r="AQ509" t="s">
        <v>4798</v>
      </c>
      <c r="AR509">
        <v>2</v>
      </c>
      <c r="AT509" s="85" t="s">
        <v>4565</v>
      </c>
      <c r="AU509" s="84" t="s">
        <v>3762</v>
      </c>
      <c r="AV509" s="77" t="str">
        <f t="shared" si="107"/>
        <v>13253</v>
      </c>
      <c r="AX509" s="7" t="s">
        <v>186</v>
      </c>
      <c r="AY509">
        <v>7</v>
      </c>
      <c r="BB509" t="s">
        <v>5425</v>
      </c>
      <c r="BG509" s="1">
        <v>7</v>
      </c>
      <c r="BH509">
        <v>0</v>
      </c>
      <c r="BI509">
        <v>0</v>
      </c>
      <c r="BJ509">
        <v>0</v>
      </c>
      <c r="BK509">
        <v>0</v>
      </c>
    </row>
    <row r="510" spans="1:63" hidden="1" outlineLevel="1">
      <c r="A510" t="s">
        <v>4201</v>
      </c>
      <c r="B510" t="s">
        <v>4798</v>
      </c>
      <c r="C510" s="1">
        <f t="shared" si="101"/>
        <v>21026</v>
      </c>
      <c r="D510" s="7">
        <f>IF(N510&gt;0, RANK(N510,(N510:P510,Q510:AE510)),0)</f>
        <v>2</v>
      </c>
      <c r="E510" s="7">
        <f>IF(O510&gt;0,RANK(O510,(N510:P510,Q510:AE510)),0)</f>
        <v>1</v>
      </c>
      <c r="F510" s="7">
        <f>IF(P510&gt;0,RANK(P510,(N510:P510,Q510:AE510)),0)</f>
        <v>4</v>
      </c>
      <c r="G510" s="1">
        <f t="shared" si="110"/>
        <v>6001</v>
      </c>
      <c r="H510" s="2">
        <f t="shared" si="111"/>
        <v>0.28540854180538383</v>
      </c>
      <c r="I510" s="2"/>
      <c r="J510" s="2">
        <f t="shared" si="108"/>
        <v>0.35479882050794254</v>
      </c>
      <c r="K510" s="2">
        <f t="shared" si="108"/>
        <v>0.64020736231332631</v>
      </c>
      <c r="L510" s="2">
        <f t="shared" si="108"/>
        <v>5.7072196328355367E-4</v>
      </c>
      <c r="M510" s="2">
        <f t="shared" si="103"/>
        <v>4.4230952154475991E-3</v>
      </c>
      <c r="N510" s="1">
        <v>7460</v>
      </c>
      <c r="O510" s="1">
        <v>13461</v>
      </c>
      <c r="P510" s="1">
        <v>12</v>
      </c>
      <c r="Q510" s="1">
        <v>86</v>
      </c>
      <c r="R510" s="1">
        <v>7</v>
      </c>
      <c r="S510" s="1">
        <v>0</v>
      </c>
      <c r="W510" s="69">
        <f>IF(Notes!B$38=1,IF(BG510&gt;0,BG510-P510-SUM(R510:V510)-SUM(X510:AE510),SUM(BH510:BN510)),SUM(BH510:BN510))</f>
        <v>0</v>
      </c>
      <c r="AG510" s="7">
        <f>IF(Q510&gt;0,RANK(Q510,(N510:P510,Q510:AE510)),0)</f>
        <v>3</v>
      </c>
      <c r="AH510" s="7">
        <f>IF(R510&gt;0,RANK(R510,(N510:P510,Q510:AE510)),0)</f>
        <v>5</v>
      </c>
      <c r="AI510" s="7">
        <f>IF(T510&gt;0,RANK(T510,(N510:P510,Q510:AE510)),0)</f>
        <v>0</v>
      </c>
      <c r="AJ510" s="7">
        <f>IF(S510&gt;0,RANK(S510,(N510:P510,Q510:AE510)),0)</f>
        <v>0</v>
      </c>
      <c r="AK510" s="2">
        <f t="shared" si="109"/>
        <v>4.0901740701988019E-3</v>
      </c>
      <c r="AL510" s="2">
        <f t="shared" si="109"/>
        <v>3.3292114524873965E-4</v>
      </c>
      <c r="AM510" s="2">
        <f t="shared" si="105"/>
        <v>0</v>
      </c>
      <c r="AN510" s="2">
        <f t="shared" si="106"/>
        <v>0</v>
      </c>
      <c r="AP510" t="s">
        <v>4201</v>
      </c>
      <c r="AQ510" t="s">
        <v>4798</v>
      </c>
      <c r="AR510">
        <v>0</v>
      </c>
      <c r="AT510" s="85" t="s">
        <v>4565</v>
      </c>
      <c r="AU510" s="84" t="s">
        <v>3434</v>
      </c>
      <c r="AV510" s="77" t="str">
        <f t="shared" si="107"/>
        <v>13255</v>
      </c>
      <c r="AX510" s="7" t="s">
        <v>186</v>
      </c>
      <c r="AY510">
        <v>22</v>
      </c>
      <c r="BB510" t="s">
        <v>5425</v>
      </c>
      <c r="BG510" s="1">
        <v>29</v>
      </c>
      <c r="BH510">
        <v>0</v>
      </c>
      <c r="BI510">
        <v>0</v>
      </c>
      <c r="BJ510">
        <v>0</v>
      </c>
      <c r="BK510">
        <v>0</v>
      </c>
    </row>
    <row r="511" spans="1:63" hidden="1" outlineLevel="1">
      <c r="A511" t="s">
        <v>4200</v>
      </c>
      <c r="B511" t="s">
        <v>4798</v>
      </c>
      <c r="C511" s="1">
        <f t="shared" si="101"/>
        <v>9670</v>
      </c>
      <c r="D511" s="7">
        <f>IF(N511&gt;0, RANK(N511,(N511:P511,Q511:AE511)),0)</f>
        <v>2</v>
      </c>
      <c r="E511" s="7">
        <f>IF(O511&gt;0,RANK(O511,(N511:P511,Q511:AE511)),0)</f>
        <v>1</v>
      </c>
      <c r="F511" s="7">
        <f>IF(P511&gt;0,RANK(P511,(N511:P511,Q511:AE511)),0)</f>
        <v>4</v>
      </c>
      <c r="G511" s="1">
        <f t="shared" si="110"/>
        <v>4190</v>
      </c>
      <c r="H511" s="2">
        <f t="shared" si="111"/>
        <v>0.43329886246122029</v>
      </c>
      <c r="I511" s="2"/>
      <c r="J511" s="2">
        <f t="shared" si="108"/>
        <v>0.28066184074457085</v>
      </c>
      <c r="K511" s="2">
        <f t="shared" si="108"/>
        <v>0.71396070320579108</v>
      </c>
      <c r="L511" s="2">
        <f t="shared" si="108"/>
        <v>4.1365046535677351E-4</v>
      </c>
      <c r="M511" s="2">
        <f t="shared" si="103"/>
        <v>4.9638055842812449E-3</v>
      </c>
      <c r="N511" s="1">
        <v>2714</v>
      </c>
      <c r="O511" s="1">
        <v>6904</v>
      </c>
      <c r="P511" s="1">
        <v>4</v>
      </c>
      <c r="Q511" s="1">
        <v>42</v>
      </c>
      <c r="R511" s="1">
        <v>4</v>
      </c>
      <c r="S511" s="1">
        <v>2</v>
      </c>
      <c r="W511" s="69">
        <f>IF(Notes!B$38=1,IF(BG511&gt;0,BG511-P511-SUM(R511:V511)-SUM(X511:AE511),SUM(BH511:BN511)),SUM(BH511:BN511))</f>
        <v>0</v>
      </c>
      <c r="AG511" s="7">
        <f>IF(Q511&gt;0,RANK(Q511,(N511:P511,Q511:AE511)),0)</f>
        <v>3</v>
      </c>
      <c r="AH511" s="7">
        <f>IF(R511&gt;0,RANK(R511,(N511:P511,Q511:AE511)),0)</f>
        <v>4</v>
      </c>
      <c r="AI511" s="7">
        <f>IF(T511&gt;0,RANK(T511,(N511:P511,Q511:AE511)),0)</f>
        <v>0</v>
      </c>
      <c r="AJ511" s="7">
        <f>IF(S511&gt;0,RANK(S511,(N511:P511,Q511:AE511)),0)</f>
        <v>6</v>
      </c>
      <c r="AK511" s="2">
        <f t="shared" si="109"/>
        <v>4.3433298862461224E-3</v>
      </c>
      <c r="AL511" s="2">
        <f t="shared" si="109"/>
        <v>4.1365046535677351E-4</v>
      </c>
      <c r="AM511" s="2">
        <f t="shared" si="105"/>
        <v>0</v>
      </c>
      <c r="AN511" s="2">
        <f t="shared" si="106"/>
        <v>2.0682523267838676E-4</v>
      </c>
      <c r="AP511" t="s">
        <v>4200</v>
      </c>
      <c r="AQ511" t="s">
        <v>4798</v>
      </c>
      <c r="AR511">
        <v>9</v>
      </c>
      <c r="AT511" s="85" t="s">
        <v>4565</v>
      </c>
      <c r="AU511" s="84" t="s">
        <v>4834</v>
      </c>
      <c r="AV511" s="77" t="str">
        <f t="shared" si="107"/>
        <v>13257</v>
      </c>
      <c r="AX511" s="7" t="s">
        <v>186</v>
      </c>
      <c r="AY511">
        <v>10</v>
      </c>
      <c r="BB511" t="s">
        <v>5425</v>
      </c>
      <c r="BG511" s="1">
        <v>14</v>
      </c>
      <c r="BH511">
        <v>0</v>
      </c>
      <c r="BI511">
        <v>0</v>
      </c>
      <c r="BJ511">
        <v>0</v>
      </c>
      <c r="BK511">
        <v>0</v>
      </c>
    </row>
    <row r="512" spans="1:63" hidden="1" outlineLevel="1">
      <c r="A512" t="s">
        <v>3710</v>
      </c>
      <c r="B512" t="s">
        <v>4798</v>
      </c>
      <c r="C512" s="1">
        <f t="shared" si="101"/>
        <v>2031</v>
      </c>
      <c r="D512" s="7">
        <f>IF(N512&gt;0, RANK(N512,(N512:P512,Q512:AE512)),0)</f>
        <v>1</v>
      </c>
      <c r="E512" s="7">
        <f>IF(O512&gt;0,RANK(O512,(N512:P512,Q512:AE512)),0)</f>
        <v>2</v>
      </c>
      <c r="F512" s="7">
        <f>IF(P512&gt;0,RANK(P512,(N512:P512,Q512:AE512)),0)</f>
        <v>0</v>
      </c>
      <c r="G512" s="1">
        <f t="shared" si="110"/>
        <v>423</v>
      </c>
      <c r="H512" s="2">
        <f t="shared" si="111"/>
        <v>0.20827178729689808</v>
      </c>
      <c r="I512" s="2"/>
      <c r="J512" s="2">
        <f t="shared" si="108"/>
        <v>0.60068931560807481</v>
      </c>
      <c r="K512" s="2">
        <f t="shared" si="108"/>
        <v>0.39241752831117677</v>
      </c>
      <c r="L512" s="2">
        <f t="shared" si="108"/>
        <v>0</v>
      </c>
      <c r="M512" s="2">
        <f t="shared" si="103"/>
        <v>6.8931560807484193E-3</v>
      </c>
      <c r="N512" s="1">
        <v>1220</v>
      </c>
      <c r="O512" s="1">
        <v>797</v>
      </c>
      <c r="P512" s="1">
        <v>0</v>
      </c>
      <c r="Q512" s="1">
        <v>14</v>
      </c>
      <c r="R512" s="1">
        <v>0</v>
      </c>
      <c r="S512" s="1">
        <v>0</v>
      </c>
      <c r="W512" s="69">
        <f>IF(Notes!B$38=1,IF(BG512&gt;0,BG512-P512-SUM(R512:V512)-SUM(X512:AE512),SUM(BH512:BN512)),SUM(BH512:BN512))</f>
        <v>0</v>
      </c>
      <c r="AG512" s="7">
        <f>IF(Q512&gt;0,RANK(Q512,(N512:P512,Q512:AE512)),0)</f>
        <v>3</v>
      </c>
      <c r="AH512" s="7">
        <f>IF(R512&gt;0,RANK(R512,(N512:P512,Q512:AE512)),0)</f>
        <v>0</v>
      </c>
      <c r="AI512" s="7">
        <f>IF(T512&gt;0,RANK(T512,(N512:P512,Q512:AE512)),0)</f>
        <v>0</v>
      </c>
      <c r="AJ512" s="7">
        <f>IF(S512&gt;0,RANK(S512,(N512:P512,Q512:AE512)),0)</f>
        <v>0</v>
      </c>
      <c r="AK512" s="2">
        <f t="shared" si="109"/>
        <v>6.8931560807483994E-3</v>
      </c>
      <c r="AL512" s="2">
        <f t="shared" si="109"/>
        <v>0</v>
      </c>
      <c r="AM512" s="2">
        <f t="shared" si="105"/>
        <v>0</v>
      </c>
      <c r="AN512" s="2">
        <f t="shared" si="106"/>
        <v>0</v>
      </c>
      <c r="AP512" t="s">
        <v>3710</v>
      </c>
      <c r="AQ512" t="s">
        <v>4798</v>
      </c>
      <c r="AR512">
        <v>2</v>
      </c>
      <c r="AT512" s="85" t="s">
        <v>4565</v>
      </c>
      <c r="AU512" s="84" t="s">
        <v>4835</v>
      </c>
      <c r="AV512" s="77" t="str">
        <f t="shared" si="107"/>
        <v>13259</v>
      </c>
      <c r="AX512" s="7" t="s">
        <v>186</v>
      </c>
      <c r="AY512">
        <v>6</v>
      </c>
      <c r="BB512" t="s">
        <v>5425</v>
      </c>
      <c r="BG512" s="1">
        <v>1</v>
      </c>
      <c r="BH512">
        <v>0</v>
      </c>
      <c r="BI512">
        <v>0</v>
      </c>
      <c r="BJ512">
        <v>0</v>
      </c>
      <c r="BK512">
        <v>0</v>
      </c>
    </row>
    <row r="513" spans="1:63" hidden="1" outlineLevel="1">
      <c r="A513" t="s">
        <v>2466</v>
      </c>
      <c r="B513" t="s">
        <v>4798</v>
      </c>
      <c r="C513" s="1">
        <f t="shared" ref="C513:C544" si="112">SUM(N513:AE513)</f>
        <v>11291</v>
      </c>
      <c r="D513" s="7">
        <f>IF(N513&gt;0, RANK(N513,(N513:P513,Q513:AE513)),0)</f>
        <v>2</v>
      </c>
      <c r="E513" s="7">
        <f>IF(O513&gt;0,RANK(O513,(N513:P513,Q513:AE513)),0)</f>
        <v>1</v>
      </c>
      <c r="F513" s="7">
        <f>IF(P513&gt;0,RANK(P513,(N513:P513,Q513:AE513)),0)</f>
        <v>4</v>
      </c>
      <c r="G513" s="1">
        <f t="shared" si="110"/>
        <v>126</v>
      </c>
      <c r="H513" s="2">
        <f t="shared" si="111"/>
        <v>1.1159330440173589E-2</v>
      </c>
      <c r="I513" s="2"/>
      <c r="J513" s="2">
        <f t="shared" ref="J513:L544" si="113">IF($C513=0,"-",N513/$C513)</f>
        <v>0.49260472943051986</v>
      </c>
      <c r="K513" s="2">
        <f t="shared" si="113"/>
        <v>0.5037640598706935</v>
      </c>
      <c r="L513" s="2">
        <f t="shared" si="113"/>
        <v>3.5426445841820918E-4</v>
      </c>
      <c r="M513" s="2">
        <f t="shared" ref="M513:M544" si="114">IF(C513=0,"-",(1-J513-K513-L513))</f>
        <v>3.2769462403684818E-3</v>
      </c>
      <c r="N513" s="1">
        <v>5562</v>
      </c>
      <c r="O513" s="1">
        <v>5688</v>
      </c>
      <c r="P513" s="1">
        <v>4</v>
      </c>
      <c r="Q513" s="1">
        <v>37</v>
      </c>
      <c r="R513" s="1">
        <v>0</v>
      </c>
      <c r="S513" s="1">
        <v>0</v>
      </c>
      <c r="W513" s="69">
        <f>IF(Notes!B$38=1,IF(BG513&gt;0,BG513-P513-SUM(R513:V513)-SUM(X513:AE513),SUM(BH513:BN513)),SUM(BH513:BN513))</f>
        <v>0</v>
      </c>
      <c r="AG513" s="7">
        <f>IF(Q513&gt;0,RANK(Q513,(N513:P513,Q513:AE513)),0)</f>
        <v>3</v>
      </c>
      <c r="AH513" s="7">
        <f>IF(R513&gt;0,RANK(R513,(N513:P513,Q513:AE513)),0)</f>
        <v>0</v>
      </c>
      <c r="AI513" s="7">
        <f>IF(T513&gt;0,RANK(T513,(N513:P513,Q513:AE513)),0)</f>
        <v>0</v>
      </c>
      <c r="AJ513" s="7">
        <f>IF(S513&gt;0,RANK(S513,(N513:P513,Q513:AE513)),0)</f>
        <v>0</v>
      </c>
      <c r="AK513" s="2">
        <f t="shared" ref="AK513:AL544" si="115">IF($C513=0,"-",Q513/$C513)</f>
        <v>3.276946240368435E-3</v>
      </c>
      <c r="AL513" s="2">
        <f t="shared" si="115"/>
        <v>0</v>
      </c>
      <c r="AM513" s="2">
        <f t="shared" ref="AM513:AM544" si="116">IF($C513=0,"-",T513/$C513)</f>
        <v>0</v>
      </c>
      <c r="AN513" s="2">
        <f t="shared" ref="AN513:AN544" si="117">IF($C513=0,"-",S513/$C513)</f>
        <v>0</v>
      </c>
      <c r="AP513" t="s">
        <v>2466</v>
      </c>
      <c r="AQ513" t="s">
        <v>4798</v>
      </c>
      <c r="AR513">
        <v>2</v>
      </c>
      <c r="AT513" s="85" t="s">
        <v>4565</v>
      </c>
      <c r="AU513" s="84" t="s">
        <v>4836</v>
      </c>
      <c r="AV513" s="77" t="str">
        <f t="shared" ref="AV513:AV544" si="118">AT513&amp;AU513</f>
        <v>13261</v>
      </c>
      <c r="AX513" s="7" t="s">
        <v>186</v>
      </c>
      <c r="AY513">
        <v>12</v>
      </c>
      <c r="BB513" t="s">
        <v>5425</v>
      </c>
      <c r="BG513" s="1">
        <v>11</v>
      </c>
      <c r="BH513">
        <v>0</v>
      </c>
      <c r="BI513">
        <v>0</v>
      </c>
      <c r="BJ513">
        <v>0</v>
      </c>
      <c r="BK513">
        <v>0</v>
      </c>
    </row>
    <row r="514" spans="1:63" hidden="1" outlineLevel="1">
      <c r="A514" t="s">
        <v>2175</v>
      </c>
      <c r="B514" t="s">
        <v>4798</v>
      </c>
      <c r="C514" s="1">
        <f t="shared" si="112"/>
        <v>2945</v>
      </c>
      <c r="D514" s="7">
        <f>IF(N514&gt;0, RANK(N514,(N514:P514,Q514:AE514)),0)</f>
        <v>1</v>
      </c>
      <c r="E514" s="7">
        <f>IF(O514&gt;0,RANK(O514,(N514:P514,Q514:AE514)),0)</f>
        <v>2</v>
      </c>
      <c r="F514" s="7">
        <f>IF(P514&gt;0,RANK(P514,(N514:P514,Q514:AE514)),0)</f>
        <v>4</v>
      </c>
      <c r="G514" s="1">
        <f t="shared" si="110"/>
        <v>727</v>
      </c>
      <c r="H514" s="2">
        <f t="shared" si="111"/>
        <v>0.2468590831918506</v>
      </c>
      <c r="I514" s="2"/>
      <c r="J514" s="2">
        <f t="shared" si="113"/>
        <v>0.62139219015280134</v>
      </c>
      <c r="K514" s="2">
        <f t="shared" si="113"/>
        <v>0.37453310696095077</v>
      </c>
      <c r="L514" s="2">
        <f t="shared" si="113"/>
        <v>3.3955857385398983E-4</v>
      </c>
      <c r="M514" s="2">
        <f t="shared" si="114"/>
        <v>3.7351443123939043E-3</v>
      </c>
      <c r="N514" s="1">
        <v>1830</v>
      </c>
      <c r="O514" s="1">
        <v>1103</v>
      </c>
      <c r="P514" s="1">
        <v>1</v>
      </c>
      <c r="Q514" s="1">
        <v>10</v>
      </c>
      <c r="R514" s="1">
        <v>1</v>
      </c>
      <c r="S514" s="1">
        <v>0</v>
      </c>
      <c r="W514" s="69">
        <f>IF(Notes!B$38=1,IF(BG514&gt;0,BG514-P514-SUM(R514:V514)-SUM(X514:AE514),SUM(BH514:BN514)),SUM(BH514:BN514))</f>
        <v>0</v>
      </c>
      <c r="AG514" s="7">
        <f>IF(Q514&gt;0,RANK(Q514,(N514:P514,Q514:AE514)),0)</f>
        <v>3</v>
      </c>
      <c r="AH514" s="7">
        <f>IF(R514&gt;0,RANK(R514,(N514:P514,Q514:AE514)),0)</f>
        <v>4</v>
      </c>
      <c r="AI514" s="7">
        <f>IF(T514&gt;0,RANK(T514,(N514:P514,Q514:AE514)),0)</f>
        <v>0</v>
      </c>
      <c r="AJ514" s="7">
        <f>IF(S514&gt;0,RANK(S514,(N514:P514,Q514:AE514)),0)</f>
        <v>0</v>
      </c>
      <c r="AK514" s="2">
        <f t="shared" si="115"/>
        <v>3.3955857385398981E-3</v>
      </c>
      <c r="AL514" s="2">
        <f t="shared" si="115"/>
        <v>3.3955857385398983E-4</v>
      </c>
      <c r="AM514" s="2">
        <f t="shared" si="116"/>
        <v>0</v>
      </c>
      <c r="AN514" s="2">
        <f t="shared" si="117"/>
        <v>0</v>
      </c>
      <c r="AP514" t="s">
        <v>2175</v>
      </c>
      <c r="AQ514" t="s">
        <v>4798</v>
      </c>
      <c r="AR514">
        <v>11</v>
      </c>
      <c r="AT514" s="85" t="s">
        <v>4565</v>
      </c>
      <c r="AU514" s="84" t="s">
        <v>4509</v>
      </c>
      <c r="AV514" s="77" t="str">
        <f t="shared" si="118"/>
        <v>13263</v>
      </c>
      <c r="AX514" s="7" t="s">
        <v>186</v>
      </c>
      <c r="AY514">
        <v>10</v>
      </c>
      <c r="BB514" t="s">
        <v>5425</v>
      </c>
      <c r="BG514" s="1">
        <v>4</v>
      </c>
      <c r="BH514">
        <v>0</v>
      </c>
      <c r="BI514">
        <v>0</v>
      </c>
      <c r="BJ514">
        <v>0</v>
      </c>
      <c r="BK514">
        <v>0</v>
      </c>
    </row>
    <row r="515" spans="1:63" hidden="1" outlineLevel="1">
      <c r="A515" t="s">
        <v>3884</v>
      </c>
      <c r="B515" t="s">
        <v>4798</v>
      </c>
      <c r="C515" s="1">
        <f t="shared" si="112"/>
        <v>951</v>
      </c>
      <c r="D515" s="7">
        <f>IF(N515&gt;0, RANK(N515,(N515:P515,Q515:AE515)),0)</f>
        <v>1</v>
      </c>
      <c r="E515" s="7">
        <f>IF(O515&gt;0,RANK(O515,(N515:P515,Q515:AE515)),0)</f>
        <v>2</v>
      </c>
      <c r="F515" s="7">
        <f>IF(P515&gt;0,RANK(P515,(N515:P515,Q515:AE515)),0)</f>
        <v>0</v>
      </c>
      <c r="G515" s="1">
        <f t="shared" si="110"/>
        <v>277</v>
      </c>
      <c r="H515" s="2">
        <f t="shared" si="111"/>
        <v>0.29127234490010517</v>
      </c>
      <c r="I515" s="2"/>
      <c r="J515" s="2">
        <f t="shared" si="113"/>
        <v>0.64353312302839116</v>
      </c>
      <c r="K515" s="2">
        <f t="shared" si="113"/>
        <v>0.35226077812828599</v>
      </c>
      <c r="L515" s="2">
        <f t="shared" si="113"/>
        <v>0</v>
      </c>
      <c r="M515" s="2">
        <f t="shared" si="114"/>
        <v>4.2060988433228474E-3</v>
      </c>
      <c r="N515" s="1">
        <v>612</v>
      </c>
      <c r="O515" s="1">
        <v>335</v>
      </c>
      <c r="P515" s="1">
        <v>0</v>
      </c>
      <c r="Q515" s="1">
        <v>4</v>
      </c>
      <c r="R515" s="1">
        <v>0</v>
      </c>
      <c r="S515" s="1">
        <v>0</v>
      </c>
      <c r="W515" s="69">
        <f>IF(Notes!B$38=1,IF(BG515&gt;0,BG515-P515-SUM(R515:V515)-SUM(X515:AE515),SUM(BH515:BN515)),SUM(BH515:BN515))</f>
        <v>0</v>
      </c>
      <c r="AG515" s="7">
        <f>IF(Q515&gt;0,RANK(Q515,(N515:P515,Q515:AE515)),0)</f>
        <v>3</v>
      </c>
      <c r="AH515" s="7">
        <f>IF(R515&gt;0,RANK(R515,(N515:P515,Q515:AE515)),0)</f>
        <v>0</v>
      </c>
      <c r="AI515" s="7">
        <f>IF(T515&gt;0,RANK(T515,(N515:P515,Q515:AE515)),0)</f>
        <v>0</v>
      </c>
      <c r="AJ515" s="7">
        <f>IF(S515&gt;0,RANK(S515,(N515:P515,Q515:AE515)),0)</f>
        <v>0</v>
      </c>
      <c r="AK515" s="2">
        <f t="shared" si="115"/>
        <v>4.206098843322818E-3</v>
      </c>
      <c r="AL515" s="2">
        <f t="shared" si="115"/>
        <v>0</v>
      </c>
      <c r="AM515" s="2">
        <f t="shared" si="116"/>
        <v>0</v>
      </c>
      <c r="AN515" s="2">
        <f t="shared" si="117"/>
        <v>0</v>
      </c>
      <c r="AP515" t="s">
        <v>3884</v>
      </c>
      <c r="AQ515" t="s">
        <v>4798</v>
      </c>
      <c r="AR515">
        <v>12</v>
      </c>
      <c r="AT515" s="85" t="s">
        <v>4565</v>
      </c>
      <c r="AU515" s="84" t="s">
        <v>4510</v>
      </c>
      <c r="AV515" s="77" t="str">
        <f t="shared" si="118"/>
        <v>13265</v>
      </c>
      <c r="AX515" s="7" t="s">
        <v>186</v>
      </c>
      <c r="AY515">
        <v>4</v>
      </c>
      <c r="BB515" t="s">
        <v>5425</v>
      </c>
      <c r="BG515" s="1">
        <v>0</v>
      </c>
      <c r="BH515">
        <v>0</v>
      </c>
      <c r="BI515">
        <v>0</v>
      </c>
      <c r="BJ515">
        <v>0</v>
      </c>
      <c r="BK515">
        <v>0</v>
      </c>
    </row>
    <row r="516" spans="1:63" hidden="1" outlineLevel="1">
      <c r="A516" t="s">
        <v>2875</v>
      </c>
      <c r="B516" t="s">
        <v>4798</v>
      </c>
      <c r="C516" s="1">
        <f t="shared" si="112"/>
        <v>6463</v>
      </c>
      <c r="D516" s="7">
        <f>IF(N516&gt;0, RANK(N516,(N516:P516,Q516:AE516)),0)</f>
        <v>2</v>
      </c>
      <c r="E516" s="7">
        <f>IF(O516&gt;0,RANK(O516,(N516:P516,Q516:AE516)),0)</f>
        <v>1</v>
      </c>
      <c r="F516" s="7">
        <f>IF(P516&gt;0,RANK(P516,(N516:P516,Q516:AE516)),0)</f>
        <v>0</v>
      </c>
      <c r="G516" s="1">
        <f t="shared" si="110"/>
        <v>2870</v>
      </c>
      <c r="H516" s="2">
        <f t="shared" si="111"/>
        <v>0.44406622311619992</v>
      </c>
      <c r="I516" s="2"/>
      <c r="J516" s="2">
        <f t="shared" si="113"/>
        <v>0.27649698282531332</v>
      </c>
      <c r="K516" s="2">
        <f t="shared" si="113"/>
        <v>0.72056320594151324</v>
      </c>
      <c r="L516" s="2">
        <f t="shared" si="113"/>
        <v>0</v>
      </c>
      <c r="M516" s="2">
        <f t="shared" si="114"/>
        <v>2.9398112331734394E-3</v>
      </c>
      <c r="N516" s="1">
        <v>1787</v>
      </c>
      <c r="O516" s="1">
        <v>4657</v>
      </c>
      <c r="P516" s="1">
        <v>0</v>
      </c>
      <c r="Q516" s="1">
        <v>19</v>
      </c>
      <c r="R516" s="1">
        <v>0</v>
      </c>
      <c r="S516" s="1">
        <v>0</v>
      </c>
      <c r="W516" s="69">
        <f>IF(Notes!B$38=1,IF(BG516&gt;0,BG516-P516-SUM(R516:V516)-SUM(X516:AE516),SUM(BH516:BN516)),SUM(BH516:BN516))</f>
        <v>0</v>
      </c>
      <c r="AG516" s="7">
        <f>IF(Q516&gt;0,RANK(Q516,(N516:P516,Q516:AE516)),0)</f>
        <v>3</v>
      </c>
      <c r="AH516" s="7">
        <f>IF(R516&gt;0,RANK(R516,(N516:P516,Q516:AE516)),0)</f>
        <v>0</v>
      </c>
      <c r="AI516" s="7">
        <f>IF(T516&gt;0,RANK(T516,(N516:P516,Q516:AE516)),0)</f>
        <v>0</v>
      </c>
      <c r="AJ516" s="7">
        <f>IF(S516&gt;0,RANK(S516,(N516:P516,Q516:AE516)),0)</f>
        <v>0</v>
      </c>
      <c r="AK516" s="2">
        <f t="shared" si="115"/>
        <v>2.9398112331734489E-3</v>
      </c>
      <c r="AL516" s="2">
        <f t="shared" si="115"/>
        <v>0</v>
      </c>
      <c r="AM516" s="2">
        <f t="shared" si="116"/>
        <v>0</v>
      </c>
      <c r="AN516" s="2">
        <f t="shared" si="117"/>
        <v>0</v>
      </c>
      <c r="AP516" t="s">
        <v>2875</v>
      </c>
      <c r="AQ516" t="s">
        <v>4798</v>
      </c>
      <c r="AR516">
        <v>3</v>
      </c>
      <c r="AT516" s="85" t="s">
        <v>4565</v>
      </c>
      <c r="AU516" s="84" t="s">
        <v>3745</v>
      </c>
      <c r="AV516" s="77" t="str">
        <f t="shared" si="118"/>
        <v>13267</v>
      </c>
      <c r="AX516" s="7" t="s">
        <v>186</v>
      </c>
      <c r="AY516">
        <v>17</v>
      </c>
      <c r="BB516" t="s">
        <v>5425</v>
      </c>
      <c r="BG516" s="1">
        <v>11</v>
      </c>
      <c r="BH516">
        <v>0</v>
      </c>
      <c r="BI516">
        <v>0</v>
      </c>
      <c r="BJ516">
        <v>0</v>
      </c>
      <c r="BK516">
        <v>0</v>
      </c>
    </row>
    <row r="517" spans="1:63" hidden="1" outlineLevel="1">
      <c r="A517" t="s">
        <v>5087</v>
      </c>
      <c r="B517" t="s">
        <v>4798</v>
      </c>
      <c r="C517" s="1">
        <f t="shared" si="112"/>
        <v>3381</v>
      </c>
      <c r="D517" s="7">
        <f>IF(N517&gt;0, RANK(N517,(N517:P517,Q517:AE517)),0)</f>
        <v>2</v>
      </c>
      <c r="E517" s="7">
        <f>IF(O517&gt;0,RANK(O517,(N517:P517,Q517:AE517)),0)</f>
        <v>1</v>
      </c>
      <c r="F517" s="7">
        <f>IF(P517&gt;0,RANK(P517,(N517:P517,Q517:AE517)),0)</f>
        <v>0</v>
      </c>
      <c r="G517" s="1">
        <f t="shared" si="110"/>
        <v>454</v>
      </c>
      <c r="H517" s="2">
        <f t="shared" si="111"/>
        <v>0.13427979887607217</v>
      </c>
      <c r="I517" s="2"/>
      <c r="J517" s="2">
        <f t="shared" si="113"/>
        <v>0.43123336291038156</v>
      </c>
      <c r="K517" s="2">
        <f t="shared" si="113"/>
        <v>0.56551316178645372</v>
      </c>
      <c r="L517" s="2">
        <f t="shared" si="113"/>
        <v>0</v>
      </c>
      <c r="M517" s="2">
        <f t="shared" si="114"/>
        <v>3.2534753031647767E-3</v>
      </c>
      <c r="N517" s="1">
        <v>1458</v>
      </c>
      <c r="O517" s="1">
        <v>1912</v>
      </c>
      <c r="P517" s="1">
        <v>0</v>
      </c>
      <c r="Q517" s="1">
        <v>11</v>
      </c>
      <c r="R517" s="1">
        <v>0</v>
      </c>
      <c r="S517" s="1">
        <v>0</v>
      </c>
      <c r="W517" s="69">
        <f>IF(Notes!B$38=1,IF(BG517&gt;0,BG517-P517-SUM(R517:V517)-SUM(X517:AE517),SUM(BH517:BN517)),SUM(BH517:BN517))</f>
        <v>0</v>
      </c>
      <c r="AG517" s="7">
        <f>IF(Q517&gt;0,RANK(Q517,(N517:P517,Q517:AE517)),0)</f>
        <v>3</v>
      </c>
      <c r="AH517" s="7">
        <f>IF(R517&gt;0,RANK(R517,(N517:P517,Q517:AE517)),0)</f>
        <v>0</v>
      </c>
      <c r="AI517" s="7">
        <f>IF(T517&gt;0,RANK(T517,(N517:P517,Q517:AE517)),0)</f>
        <v>0</v>
      </c>
      <c r="AJ517" s="7">
        <f>IF(S517&gt;0,RANK(S517,(N517:P517,Q517:AE517)),0)</f>
        <v>0</v>
      </c>
      <c r="AK517" s="2">
        <f t="shared" si="115"/>
        <v>3.2534753031647442E-3</v>
      </c>
      <c r="AL517" s="2">
        <f t="shared" si="115"/>
        <v>0</v>
      </c>
      <c r="AM517" s="2">
        <f t="shared" si="116"/>
        <v>0</v>
      </c>
      <c r="AN517" s="2">
        <f t="shared" si="117"/>
        <v>0</v>
      </c>
      <c r="AP517" t="s">
        <v>5087</v>
      </c>
      <c r="AQ517" t="s">
        <v>4798</v>
      </c>
      <c r="AR517">
        <v>3</v>
      </c>
      <c r="AT517" s="85" t="s">
        <v>4565</v>
      </c>
      <c r="AU517" s="84" t="s">
        <v>3758</v>
      </c>
      <c r="AV517" s="77" t="str">
        <f t="shared" si="118"/>
        <v>13269</v>
      </c>
      <c r="AX517" s="7" t="s">
        <v>186</v>
      </c>
      <c r="AY517">
        <v>8</v>
      </c>
      <c r="BB517" t="s">
        <v>5425</v>
      </c>
      <c r="BG517" s="1">
        <v>2</v>
      </c>
      <c r="BH517">
        <v>0</v>
      </c>
      <c r="BI517">
        <v>0</v>
      </c>
      <c r="BJ517">
        <v>0</v>
      </c>
      <c r="BK517">
        <v>0</v>
      </c>
    </row>
    <row r="518" spans="1:63" hidden="1" outlineLevel="1">
      <c r="A518" t="s">
        <v>4889</v>
      </c>
      <c r="B518" t="s">
        <v>4798</v>
      </c>
      <c r="C518" s="1">
        <f t="shared" si="112"/>
        <v>3775</v>
      </c>
      <c r="D518" s="7">
        <f>IF(N518&gt;0, RANK(N518,(N518:P518,Q518:AE518)),0)</f>
        <v>2</v>
      </c>
      <c r="E518" s="7">
        <f>IF(O518&gt;0,RANK(O518,(N518:P518,Q518:AE518)),0)</f>
        <v>1</v>
      </c>
      <c r="F518" s="7">
        <f>IF(P518&gt;0,RANK(P518,(N518:P518,Q518:AE518)),0)</f>
        <v>0</v>
      </c>
      <c r="G518" s="1">
        <f t="shared" si="110"/>
        <v>581</v>
      </c>
      <c r="H518" s="2">
        <f t="shared" si="111"/>
        <v>0.15390728476821192</v>
      </c>
      <c r="I518" s="2"/>
      <c r="J518" s="2">
        <f t="shared" si="113"/>
        <v>0.42119205298013246</v>
      </c>
      <c r="K518" s="2">
        <f t="shared" si="113"/>
        <v>0.57509933774834432</v>
      </c>
      <c r="L518" s="2">
        <f t="shared" si="113"/>
        <v>0</v>
      </c>
      <c r="M518" s="2">
        <f t="shared" si="114"/>
        <v>3.7086092715231667E-3</v>
      </c>
      <c r="N518" s="1">
        <v>1590</v>
      </c>
      <c r="O518" s="1">
        <v>2171</v>
      </c>
      <c r="P518" s="1">
        <v>0</v>
      </c>
      <c r="Q518" s="1">
        <v>14</v>
      </c>
      <c r="R518" s="1">
        <v>0</v>
      </c>
      <c r="S518" s="1">
        <v>0</v>
      </c>
      <c r="W518" s="69">
        <f>IF(Notes!B$38=1,IF(BG518&gt;0,BG518-P518-SUM(R518:V518)-SUM(X518:AE518),SUM(BH518:BN518)),SUM(BH518:BN518))</f>
        <v>0</v>
      </c>
      <c r="AG518" s="7">
        <f>IF(Q518&gt;0,RANK(Q518,(N518:P518,Q518:AE518)),0)</f>
        <v>3</v>
      </c>
      <c r="AH518" s="7">
        <f>IF(R518&gt;0,RANK(R518,(N518:P518,Q518:AE518)),0)</f>
        <v>0</v>
      </c>
      <c r="AI518" s="7">
        <f>IF(T518&gt;0,RANK(T518,(N518:P518,Q518:AE518)),0)</f>
        <v>0</v>
      </c>
      <c r="AJ518" s="7">
        <f>IF(S518&gt;0,RANK(S518,(N518:P518,Q518:AE518)),0)</f>
        <v>0</v>
      </c>
      <c r="AK518" s="2">
        <f t="shared" si="115"/>
        <v>3.7086092715231788E-3</v>
      </c>
      <c r="AL518" s="2">
        <f t="shared" si="115"/>
        <v>0</v>
      </c>
      <c r="AM518" s="2">
        <f t="shared" si="116"/>
        <v>0</v>
      </c>
      <c r="AN518" s="2">
        <f t="shared" si="117"/>
        <v>0</v>
      </c>
      <c r="AP518" t="s">
        <v>4889</v>
      </c>
      <c r="AQ518" t="s">
        <v>4798</v>
      </c>
      <c r="AR518">
        <v>3</v>
      </c>
      <c r="AT518" s="85" t="s">
        <v>4565</v>
      </c>
      <c r="AU518" s="84" t="s">
        <v>3742</v>
      </c>
      <c r="AV518" s="77" t="str">
        <f t="shared" si="118"/>
        <v>13271</v>
      </c>
      <c r="AX518" s="7" t="s">
        <v>186</v>
      </c>
      <c r="AY518">
        <v>8</v>
      </c>
      <c r="BB518" t="s">
        <v>5425</v>
      </c>
      <c r="BG518" s="1">
        <v>1</v>
      </c>
      <c r="BH518">
        <v>0</v>
      </c>
      <c r="BI518">
        <v>0</v>
      </c>
      <c r="BJ518">
        <v>0</v>
      </c>
      <c r="BK518">
        <v>0</v>
      </c>
    </row>
    <row r="519" spans="1:63" hidden="1" outlineLevel="1">
      <c r="A519" t="s">
        <v>5003</v>
      </c>
      <c r="B519" t="s">
        <v>4798</v>
      </c>
      <c r="C519" s="1">
        <f t="shared" si="112"/>
        <v>3824</v>
      </c>
      <c r="D519" s="7">
        <f>IF(N519&gt;0, RANK(N519,(N519:P519,Q519:AE519)),0)</f>
        <v>1</v>
      </c>
      <c r="E519" s="7">
        <f>IF(O519&gt;0,RANK(O519,(N519:P519,Q519:AE519)),0)</f>
        <v>2</v>
      </c>
      <c r="F519" s="7">
        <f>IF(P519&gt;0,RANK(P519,(N519:P519,Q519:AE519)),0)</f>
        <v>0</v>
      </c>
      <c r="G519" s="1">
        <f t="shared" si="110"/>
        <v>92</v>
      </c>
      <c r="H519" s="2">
        <f t="shared" si="111"/>
        <v>2.4058577405857741E-2</v>
      </c>
      <c r="I519" s="2"/>
      <c r="J519" s="2">
        <f t="shared" si="113"/>
        <v>0.51019874476987448</v>
      </c>
      <c r="K519" s="2">
        <f t="shared" si="113"/>
        <v>0.48614016736401672</v>
      </c>
      <c r="L519" s="2">
        <f t="shared" si="113"/>
        <v>0</v>
      </c>
      <c r="M519" s="2">
        <f t="shared" si="114"/>
        <v>3.6610878661088031E-3</v>
      </c>
      <c r="N519" s="1">
        <v>1951</v>
      </c>
      <c r="O519" s="1">
        <v>1859</v>
      </c>
      <c r="P519" s="1">
        <v>0</v>
      </c>
      <c r="Q519" s="1">
        <v>14</v>
      </c>
      <c r="R519" s="1">
        <v>0</v>
      </c>
      <c r="S519" s="1">
        <v>0</v>
      </c>
      <c r="W519" s="69">
        <f>IF(Notes!B$38=1,IF(BG519&gt;0,BG519-P519-SUM(R519:V519)-SUM(X519:AE519),SUM(BH519:BN519)),SUM(BH519:BN519))</f>
        <v>0</v>
      </c>
      <c r="AG519" s="7">
        <f>IF(Q519&gt;0,RANK(Q519,(N519:P519,Q519:AE519)),0)</f>
        <v>3</v>
      </c>
      <c r="AH519" s="7">
        <f>IF(R519&gt;0,RANK(R519,(N519:P519,Q519:AE519)),0)</f>
        <v>0</v>
      </c>
      <c r="AI519" s="7">
        <f>IF(T519&gt;0,RANK(T519,(N519:P519,Q519:AE519)),0)</f>
        <v>0</v>
      </c>
      <c r="AJ519" s="7">
        <f>IF(S519&gt;0,RANK(S519,(N519:P519,Q519:AE519)),0)</f>
        <v>0</v>
      </c>
      <c r="AK519" s="2">
        <f t="shared" si="115"/>
        <v>3.6610878661087866E-3</v>
      </c>
      <c r="AL519" s="2">
        <f t="shared" si="115"/>
        <v>0</v>
      </c>
      <c r="AM519" s="2">
        <f t="shared" si="116"/>
        <v>0</v>
      </c>
      <c r="AN519" s="2">
        <f t="shared" si="117"/>
        <v>0</v>
      </c>
      <c r="AP519" t="s">
        <v>5003</v>
      </c>
      <c r="AQ519" t="s">
        <v>4798</v>
      </c>
      <c r="AR519">
        <v>2</v>
      </c>
      <c r="AT519" s="85" t="s">
        <v>4565</v>
      </c>
      <c r="AU519" s="84" t="s">
        <v>4594</v>
      </c>
      <c r="AV519" s="77" t="str">
        <f t="shared" si="118"/>
        <v>13273</v>
      </c>
      <c r="AX519" s="7" t="s">
        <v>186</v>
      </c>
      <c r="AY519">
        <v>8</v>
      </c>
      <c r="BB519" t="s">
        <v>5425</v>
      </c>
      <c r="BG519" s="1">
        <v>3</v>
      </c>
      <c r="BH519">
        <v>0</v>
      </c>
      <c r="BI519">
        <v>0</v>
      </c>
      <c r="BJ519">
        <v>0</v>
      </c>
      <c r="BK519">
        <v>0</v>
      </c>
    </row>
    <row r="520" spans="1:63" hidden="1" outlineLevel="1">
      <c r="A520" t="s">
        <v>3992</v>
      </c>
      <c r="B520" t="s">
        <v>4798</v>
      </c>
      <c r="C520" s="1">
        <f t="shared" si="112"/>
        <v>15707</v>
      </c>
      <c r="D520" s="7">
        <f>IF(N520&gt;0, RANK(N520,(N520:P520,Q520:AE520)),0)</f>
        <v>2</v>
      </c>
      <c r="E520" s="7">
        <f>IF(O520&gt;0,RANK(O520,(N520:P520,Q520:AE520)),0)</f>
        <v>1</v>
      </c>
      <c r="F520" s="7">
        <f>IF(P520&gt;0,RANK(P520,(N520:P520,Q520:AE520)),0)</f>
        <v>4</v>
      </c>
      <c r="G520" s="1">
        <f t="shared" si="110"/>
        <v>3662</v>
      </c>
      <c r="H520" s="2">
        <f t="shared" si="111"/>
        <v>0.23314445788501942</v>
      </c>
      <c r="I520" s="2"/>
      <c r="J520" s="2">
        <f t="shared" si="113"/>
        <v>0.38180429108041003</v>
      </c>
      <c r="K520" s="2">
        <f t="shared" si="113"/>
        <v>0.61494874896542939</v>
      </c>
      <c r="L520" s="2">
        <f t="shared" si="113"/>
        <v>6.366588145412873E-5</v>
      </c>
      <c r="M520" s="2">
        <f t="shared" si="114"/>
        <v>3.1832940727064491E-3</v>
      </c>
      <c r="N520" s="1">
        <v>5997</v>
      </c>
      <c r="O520" s="1">
        <v>9659</v>
      </c>
      <c r="P520" s="1">
        <v>1</v>
      </c>
      <c r="Q520" s="1">
        <v>49</v>
      </c>
      <c r="R520" s="1">
        <v>1</v>
      </c>
      <c r="S520" s="1">
        <v>0</v>
      </c>
      <c r="W520" s="69">
        <f>IF(Notes!B$38=1,IF(BG520&gt;0,BG520-P520-SUM(R520:V520)-SUM(X520:AE520),SUM(BH520:BN520)),SUM(BH520:BN520))</f>
        <v>0</v>
      </c>
      <c r="AG520" s="7">
        <f>IF(Q520&gt;0,RANK(Q520,(N520:P520,Q520:AE520)),0)</f>
        <v>3</v>
      </c>
      <c r="AH520" s="7">
        <f>IF(R520&gt;0,RANK(R520,(N520:P520,Q520:AE520)),0)</f>
        <v>4</v>
      </c>
      <c r="AI520" s="7">
        <f>IF(T520&gt;0,RANK(T520,(N520:P520,Q520:AE520)),0)</f>
        <v>0</v>
      </c>
      <c r="AJ520" s="7">
        <f>IF(S520&gt;0,RANK(S520,(N520:P520,Q520:AE520)),0)</f>
        <v>0</v>
      </c>
      <c r="AK520" s="2">
        <f t="shared" si="115"/>
        <v>3.119628191252308E-3</v>
      </c>
      <c r="AL520" s="2">
        <f t="shared" si="115"/>
        <v>6.366588145412873E-5</v>
      </c>
      <c r="AM520" s="2">
        <f t="shared" si="116"/>
        <v>0</v>
      </c>
      <c r="AN520" s="2">
        <f t="shared" si="117"/>
        <v>0</v>
      </c>
      <c r="AP520" t="s">
        <v>3992</v>
      </c>
      <c r="AQ520" t="s">
        <v>4798</v>
      </c>
      <c r="AR520">
        <v>2</v>
      </c>
      <c r="AT520" s="85" t="s">
        <v>4565</v>
      </c>
      <c r="AU520" s="84" t="s">
        <v>5114</v>
      </c>
      <c r="AV520" s="77" t="str">
        <f t="shared" si="118"/>
        <v>13275</v>
      </c>
      <c r="AX520" s="7" t="s">
        <v>186</v>
      </c>
      <c r="AY520">
        <v>22</v>
      </c>
      <c r="BB520" t="s">
        <v>5425</v>
      </c>
      <c r="BG520" s="1">
        <v>28</v>
      </c>
      <c r="BH520">
        <v>0</v>
      </c>
      <c r="BI520">
        <v>0</v>
      </c>
      <c r="BJ520">
        <v>0</v>
      </c>
      <c r="BK520">
        <v>0</v>
      </c>
    </row>
    <row r="521" spans="1:63" hidden="1" outlineLevel="1">
      <c r="A521" t="s">
        <v>4786</v>
      </c>
      <c r="B521" t="s">
        <v>4798</v>
      </c>
      <c r="C521" s="1">
        <f t="shared" si="112"/>
        <v>12529</v>
      </c>
      <c r="D521" s="7">
        <f>IF(N521&gt;0, RANK(N521,(N521:P521,Q521:AE521)),0)</f>
        <v>2</v>
      </c>
      <c r="E521" s="7">
        <f>IF(O521&gt;0,RANK(O521,(N521:P521,Q521:AE521)),0)</f>
        <v>1</v>
      </c>
      <c r="F521" s="7">
        <f>IF(P521&gt;0,RANK(P521,(N521:P521,Q521:AE521)),0)</f>
        <v>4</v>
      </c>
      <c r="G521" s="1">
        <f t="shared" si="110"/>
        <v>4755</v>
      </c>
      <c r="H521" s="2">
        <f t="shared" si="111"/>
        <v>0.37951951472583606</v>
      </c>
      <c r="I521" s="2"/>
      <c r="J521" s="2">
        <f t="shared" si="113"/>
        <v>0.30840450155638915</v>
      </c>
      <c r="K521" s="2">
        <f t="shared" si="113"/>
        <v>0.68792401628222521</v>
      </c>
      <c r="L521" s="2">
        <f t="shared" si="113"/>
        <v>3.1925931838135526E-4</v>
      </c>
      <c r="M521" s="2">
        <f t="shared" si="114"/>
        <v>3.35222284300422E-3</v>
      </c>
      <c r="N521" s="1">
        <v>3864</v>
      </c>
      <c r="O521" s="1">
        <v>8619</v>
      </c>
      <c r="P521" s="1">
        <v>4</v>
      </c>
      <c r="Q521" s="1">
        <v>37</v>
      </c>
      <c r="R521" s="1">
        <v>4</v>
      </c>
      <c r="S521" s="1">
        <v>1</v>
      </c>
      <c r="W521" s="69">
        <f>IF(Notes!B$38=1,IF(BG521&gt;0,BG521-P521-SUM(R521:V521)-SUM(X521:AE521),SUM(BH521:BN521)),SUM(BH521:BN521))</f>
        <v>0</v>
      </c>
      <c r="AG521" s="7">
        <f>IF(Q521&gt;0,RANK(Q521,(N521:P521,Q521:AE521)),0)</f>
        <v>3</v>
      </c>
      <c r="AH521" s="7">
        <f>IF(R521&gt;0,RANK(R521,(N521:P521,Q521:AE521)),0)</f>
        <v>4</v>
      </c>
      <c r="AI521" s="7">
        <f>IF(T521&gt;0,RANK(T521,(N521:P521,Q521:AE521)),0)</f>
        <v>0</v>
      </c>
      <c r="AJ521" s="7">
        <f>IF(S521&gt;0,RANK(S521,(N521:P521,Q521:AE521)),0)</f>
        <v>6</v>
      </c>
      <c r="AK521" s="2">
        <f t="shared" si="115"/>
        <v>2.953148695027536E-3</v>
      </c>
      <c r="AL521" s="2">
        <f t="shared" si="115"/>
        <v>3.1925931838135526E-4</v>
      </c>
      <c r="AM521" s="2">
        <f t="shared" si="116"/>
        <v>0</v>
      </c>
      <c r="AN521" s="2">
        <f t="shared" si="117"/>
        <v>7.9814829595338814E-5</v>
      </c>
      <c r="AP521" t="s">
        <v>4786</v>
      </c>
      <c r="AQ521" t="s">
        <v>4798</v>
      </c>
      <c r="AR521">
        <v>2</v>
      </c>
      <c r="AT521" s="85" t="s">
        <v>4565</v>
      </c>
      <c r="AU521" s="84" t="s">
        <v>5115</v>
      </c>
      <c r="AV521" s="77" t="str">
        <f t="shared" si="118"/>
        <v>13277</v>
      </c>
      <c r="AX521" s="7" t="s">
        <v>186</v>
      </c>
      <c r="AY521">
        <v>14</v>
      </c>
      <c r="BB521" t="s">
        <v>5425</v>
      </c>
      <c r="BG521" s="1">
        <v>17</v>
      </c>
      <c r="BH521">
        <v>0</v>
      </c>
      <c r="BI521">
        <v>0</v>
      </c>
      <c r="BJ521">
        <v>0</v>
      </c>
      <c r="BK521">
        <v>0</v>
      </c>
    </row>
    <row r="522" spans="1:63" hidden="1" outlineLevel="1">
      <c r="A522" t="s">
        <v>2771</v>
      </c>
      <c r="B522" t="s">
        <v>4798</v>
      </c>
      <c r="C522" s="1">
        <f t="shared" si="112"/>
        <v>8814</v>
      </c>
      <c r="D522" s="7">
        <f>IF(N522&gt;0, RANK(N522,(N522:P522,Q522:AE522)),0)</f>
        <v>2</v>
      </c>
      <c r="E522" s="7">
        <f>IF(O522&gt;0,RANK(O522,(N522:P522,Q522:AE522)),0)</f>
        <v>1</v>
      </c>
      <c r="F522" s="7">
        <f>IF(P522&gt;0,RANK(P522,(N522:P522,Q522:AE522)),0)</f>
        <v>4</v>
      </c>
      <c r="G522" s="1">
        <f t="shared" si="110"/>
        <v>3629</v>
      </c>
      <c r="H522" s="2">
        <f t="shared" si="111"/>
        <v>0.41173133651009758</v>
      </c>
      <c r="I522" s="2"/>
      <c r="J522" s="2">
        <f t="shared" si="113"/>
        <v>0.29124120717041069</v>
      </c>
      <c r="K522" s="2">
        <f t="shared" si="113"/>
        <v>0.70297254368050832</v>
      </c>
      <c r="L522" s="2">
        <f t="shared" si="113"/>
        <v>1.1345586566825505E-4</v>
      </c>
      <c r="M522" s="2">
        <f t="shared" si="114"/>
        <v>5.6727932834127357E-3</v>
      </c>
      <c r="N522" s="1">
        <v>2567</v>
      </c>
      <c r="O522" s="1">
        <v>6196</v>
      </c>
      <c r="P522" s="1">
        <v>1</v>
      </c>
      <c r="Q522" s="1">
        <v>50</v>
      </c>
      <c r="R522" s="1">
        <v>0</v>
      </c>
      <c r="S522" s="1">
        <v>0</v>
      </c>
      <c r="W522" s="69">
        <f>IF(Notes!B$38=1,IF(BG522&gt;0,BG522-P522-SUM(R522:V522)-SUM(X522:AE522),SUM(BH522:BN522)),SUM(BH522:BN522))</f>
        <v>0</v>
      </c>
      <c r="AG522" s="7">
        <f>IF(Q522&gt;0,RANK(Q522,(N522:P522,Q522:AE522)),0)</f>
        <v>3</v>
      </c>
      <c r="AH522" s="7">
        <f>IF(R522&gt;0,RANK(R522,(N522:P522,Q522:AE522)),0)</f>
        <v>0</v>
      </c>
      <c r="AI522" s="7">
        <f>IF(T522&gt;0,RANK(T522,(N522:P522,Q522:AE522)),0)</f>
        <v>0</v>
      </c>
      <c r="AJ522" s="7">
        <f>IF(S522&gt;0,RANK(S522,(N522:P522,Q522:AE522)),0)</f>
        <v>0</v>
      </c>
      <c r="AK522" s="2">
        <f t="shared" si="115"/>
        <v>5.6727932834127522E-3</v>
      </c>
      <c r="AL522" s="2">
        <f t="shared" si="115"/>
        <v>0</v>
      </c>
      <c r="AM522" s="2">
        <f t="shared" si="116"/>
        <v>0</v>
      </c>
      <c r="AN522" s="2">
        <f t="shared" si="117"/>
        <v>0</v>
      </c>
      <c r="AP522" t="s">
        <v>2771</v>
      </c>
      <c r="AQ522" t="s">
        <v>4798</v>
      </c>
      <c r="AR522">
        <v>3</v>
      </c>
      <c r="AT522" s="85" t="s">
        <v>4565</v>
      </c>
      <c r="AU522" s="84" t="s">
        <v>4281</v>
      </c>
      <c r="AV522" s="77" t="str">
        <f t="shared" si="118"/>
        <v>13279</v>
      </c>
      <c r="AX522" s="7" t="s">
        <v>186</v>
      </c>
      <c r="AY522">
        <v>16</v>
      </c>
      <c r="BB522" t="s">
        <v>5425</v>
      </c>
      <c r="BG522" s="1">
        <v>7</v>
      </c>
      <c r="BH522">
        <v>0</v>
      </c>
      <c r="BI522">
        <v>0</v>
      </c>
      <c r="BJ522">
        <v>0</v>
      </c>
      <c r="BK522">
        <v>0</v>
      </c>
    </row>
    <row r="523" spans="1:63" hidden="1" outlineLevel="1">
      <c r="A523" t="s">
        <v>3397</v>
      </c>
      <c r="B523" t="s">
        <v>4798</v>
      </c>
      <c r="C523" s="1">
        <f t="shared" si="112"/>
        <v>5280</v>
      </c>
      <c r="D523" s="7">
        <f>IF(N523&gt;0, RANK(N523,(N523:P523,Q523:AE523)),0)</f>
        <v>2</v>
      </c>
      <c r="E523" s="7">
        <f>IF(O523&gt;0,RANK(O523,(N523:P523,Q523:AE523)),0)</f>
        <v>1</v>
      </c>
      <c r="F523" s="7">
        <f>IF(P523&gt;0,RANK(P523,(N523:P523,Q523:AE523)),0)</f>
        <v>5</v>
      </c>
      <c r="G523" s="1">
        <f t="shared" si="110"/>
        <v>2393</v>
      </c>
      <c r="H523" s="2">
        <f t="shared" si="111"/>
        <v>0.45321969696969699</v>
      </c>
      <c r="I523" s="2"/>
      <c r="J523" s="2">
        <f t="shared" si="113"/>
        <v>0.27083333333333331</v>
      </c>
      <c r="K523" s="2">
        <f t="shared" si="113"/>
        <v>0.72405303030303025</v>
      </c>
      <c r="L523" s="2">
        <f t="shared" si="113"/>
        <v>1.8939393939393939E-4</v>
      </c>
      <c r="M523" s="2">
        <f t="shared" si="114"/>
        <v>4.924242424242547E-3</v>
      </c>
      <c r="N523" s="1">
        <v>1430</v>
      </c>
      <c r="O523" s="1">
        <v>3823</v>
      </c>
      <c r="P523" s="1">
        <v>1</v>
      </c>
      <c r="Q523" s="1">
        <v>24</v>
      </c>
      <c r="R523" s="1">
        <v>0</v>
      </c>
      <c r="S523" s="1">
        <v>2</v>
      </c>
      <c r="W523" s="69">
        <f>IF(Notes!B$38=1,IF(BG523&gt;0,BG523-P523-SUM(R523:V523)-SUM(X523:AE523),SUM(BH523:BN523)),SUM(BH523:BN523))</f>
        <v>0</v>
      </c>
      <c r="AG523" s="7">
        <f>IF(Q523&gt;0,RANK(Q523,(N523:P523,Q523:AE523)),0)</f>
        <v>3</v>
      </c>
      <c r="AH523" s="7">
        <f>IF(R523&gt;0,RANK(R523,(N523:P523,Q523:AE523)),0)</f>
        <v>0</v>
      </c>
      <c r="AI523" s="7">
        <f>IF(T523&gt;0,RANK(T523,(N523:P523,Q523:AE523)),0)</f>
        <v>0</v>
      </c>
      <c r="AJ523" s="7">
        <f>IF(S523&gt;0,RANK(S523,(N523:P523,Q523:AE523)),0)</f>
        <v>4</v>
      </c>
      <c r="AK523" s="2">
        <f t="shared" si="115"/>
        <v>4.5454545454545452E-3</v>
      </c>
      <c r="AL523" s="2">
        <f t="shared" si="115"/>
        <v>0</v>
      </c>
      <c r="AM523" s="2">
        <f t="shared" si="116"/>
        <v>0</v>
      </c>
      <c r="AN523" s="2">
        <f t="shared" si="117"/>
        <v>3.7878787878787879E-4</v>
      </c>
      <c r="AP523" t="s">
        <v>3397</v>
      </c>
      <c r="AQ523" t="s">
        <v>4798</v>
      </c>
      <c r="AR523">
        <v>9</v>
      </c>
      <c r="AT523" s="85" t="s">
        <v>4565</v>
      </c>
      <c r="AU523" s="84" t="s">
        <v>5257</v>
      </c>
      <c r="AV523" s="77" t="str">
        <f t="shared" si="118"/>
        <v>13281</v>
      </c>
      <c r="AX523" s="7" t="s">
        <v>186</v>
      </c>
      <c r="AY523">
        <v>6</v>
      </c>
      <c r="BB523" t="s">
        <v>5425</v>
      </c>
      <c r="BG523" s="1">
        <v>8</v>
      </c>
      <c r="BH523">
        <v>0</v>
      </c>
      <c r="BI523">
        <v>0</v>
      </c>
      <c r="BJ523">
        <v>0</v>
      </c>
      <c r="BK523">
        <v>0</v>
      </c>
    </row>
    <row r="524" spans="1:63" hidden="1" outlineLevel="1">
      <c r="A524" t="s">
        <v>3174</v>
      </c>
      <c r="B524" t="s">
        <v>4798</v>
      </c>
      <c r="C524" s="1">
        <f t="shared" si="112"/>
        <v>2758</v>
      </c>
      <c r="D524" s="7">
        <f>IF(N524&gt;0, RANK(N524,(N524:P524,Q524:AE524)),0)</f>
        <v>2</v>
      </c>
      <c r="E524" s="7">
        <f>IF(O524&gt;0,RANK(O524,(N524:P524,Q524:AE524)),0)</f>
        <v>1</v>
      </c>
      <c r="F524" s="7">
        <f>IF(P524&gt;0,RANK(P524,(N524:P524,Q524:AE524)),0)</f>
        <v>0</v>
      </c>
      <c r="G524" s="1">
        <f t="shared" si="110"/>
        <v>639</v>
      </c>
      <c r="H524" s="2">
        <f t="shared" si="111"/>
        <v>0.23168963016678754</v>
      </c>
      <c r="I524" s="2"/>
      <c r="J524" s="2">
        <f t="shared" si="113"/>
        <v>0.38143582306018853</v>
      </c>
      <c r="K524" s="2">
        <f t="shared" si="113"/>
        <v>0.61312545322697609</v>
      </c>
      <c r="L524" s="2">
        <f t="shared" si="113"/>
        <v>0</v>
      </c>
      <c r="M524" s="2">
        <f t="shared" si="114"/>
        <v>5.4387237128353805E-3</v>
      </c>
      <c r="N524" s="1">
        <v>1052</v>
      </c>
      <c r="O524" s="1">
        <v>1691</v>
      </c>
      <c r="P524" s="1">
        <v>0</v>
      </c>
      <c r="Q524" s="1">
        <v>13</v>
      </c>
      <c r="R524" s="1">
        <v>1</v>
      </c>
      <c r="S524" s="1">
        <v>0</v>
      </c>
      <c r="W524" s="69">
        <f>IF(Notes!B$38=1,IF(BG524&gt;0,BG524-P524-SUM(R524:V524)-SUM(X524:AE524),SUM(BH524:BN524)),SUM(BH524:BN524))</f>
        <v>1</v>
      </c>
      <c r="AG524" s="7">
        <f>IF(Q524&gt;0,RANK(Q524,(N524:P524,Q524:AE524)),0)</f>
        <v>3</v>
      </c>
      <c r="AH524" s="7">
        <f>IF(R524&gt;0,RANK(R524,(N524:P524,Q524:AE524)),0)</f>
        <v>4</v>
      </c>
      <c r="AI524" s="7">
        <f>IF(T524&gt;0,RANK(T524,(N524:P524,Q524:AE524)),0)</f>
        <v>0</v>
      </c>
      <c r="AJ524" s="7">
        <f>IF(S524&gt;0,RANK(S524,(N524:P524,Q524:AE524)),0)</f>
        <v>0</v>
      </c>
      <c r="AK524" s="2">
        <f t="shared" si="115"/>
        <v>4.7135605511240027E-3</v>
      </c>
      <c r="AL524" s="2">
        <f t="shared" si="115"/>
        <v>3.6258158085569254E-4</v>
      </c>
      <c r="AM524" s="2">
        <f t="shared" si="116"/>
        <v>0</v>
      </c>
      <c r="AN524" s="2">
        <f t="shared" si="117"/>
        <v>0</v>
      </c>
      <c r="AP524" t="s">
        <v>3174</v>
      </c>
      <c r="AQ524" t="s">
        <v>4798</v>
      </c>
      <c r="AR524">
        <v>3</v>
      </c>
      <c r="AT524" s="85" t="s">
        <v>4565</v>
      </c>
      <c r="AU524" s="84" t="s">
        <v>5258</v>
      </c>
      <c r="AV524" s="77" t="str">
        <f t="shared" si="118"/>
        <v>13283</v>
      </c>
      <c r="AX524" s="7" t="s">
        <v>186</v>
      </c>
      <c r="AY524">
        <v>8</v>
      </c>
      <c r="BB524" t="s">
        <v>5425</v>
      </c>
      <c r="BG524" s="1">
        <v>6</v>
      </c>
      <c r="BH524">
        <v>0</v>
      </c>
      <c r="BI524">
        <v>0</v>
      </c>
      <c r="BJ524">
        <v>1</v>
      </c>
      <c r="BK524">
        <v>0</v>
      </c>
    </row>
    <row r="525" spans="1:63" hidden="1" outlineLevel="1">
      <c r="A525" t="s">
        <v>2837</v>
      </c>
      <c r="B525" t="s">
        <v>4798</v>
      </c>
      <c r="C525" s="1">
        <f t="shared" si="112"/>
        <v>21927</v>
      </c>
      <c r="D525" s="7">
        <f>IF(N525&gt;0, RANK(N525,(N525:P525,Q525:AE525)),0)</f>
        <v>2</v>
      </c>
      <c r="E525" s="7">
        <f>IF(O525&gt;0,RANK(O525,(N525:P525,Q525:AE525)),0)</f>
        <v>1</v>
      </c>
      <c r="F525" s="7">
        <f>IF(P525&gt;0,RANK(P525,(N525:P525,Q525:AE525)),0)</f>
        <v>4</v>
      </c>
      <c r="G525" s="1">
        <f t="shared" si="110"/>
        <v>6553</v>
      </c>
      <c r="H525" s="2">
        <f t="shared" si="111"/>
        <v>0.29885529256168192</v>
      </c>
      <c r="I525" s="2"/>
      <c r="J525" s="2">
        <f t="shared" si="113"/>
        <v>0.34797281889907422</v>
      </c>
      <c r="K525" s="2">
        <f t="shared" si="113"/>
        <v>0.64682811146075614</v>
      </c>
      <c r="L525" s="2">
        <f t="shared" si="113"/>
        <v>4.104528663291832E-4</v>
      </c>
      <c r="M525" s="2">
        <f t="shared" si="114"/>
        <v>4.7886167738404014E-3</v>
      </c>
      <c r="N525" s="1">
        <v>7630</v>
      </c>
      <c r="O525" s="1">
        <v>14183</v>
      </c>
      <c r="P525" s="1">
        <v>9</v>
      </c>
      <c r="Q525" s="1">
        <v>99</v>
      </c>
      <c r="R525" s="1">
        <v>0</v>
      </c>
      <c r="S525" s="1">
        <v>3</v>
      </c>
      <c r="W525" s="69">
        <f>IF(Notes!B$38=1,IF(BG525&gt;0,BG525-P525-SUM(R525:V525)-SUM(X525:AE525),SUM(BH525:BN525)),SUM(BH525:BN525))</f>
        <v>3</v>
      </c>
      <c r="AG525" s="7">
        <f>IF(Q525&gt;0,RANK(Q525,(N525:P525,Q525:AE525)),0)</f>
        <v>3</v>
      </c>
      <c r="AH525" s="7">
        <f>IF(R525&gt;0,RANK(R525,(N525:P525,Q525:AE525)),0)</f>
        <v>0</v>
      </c>
      <c r="AI525" s="7">
        <f>IF(T525&gt;0,RANK(T525,(N525:P525,Q525:AE525)),0)</f>
        <v>0</v>
      </c>
      <c r="AJ525" s="7">
        <f>IF(S525&gt;0,RANK(S525,(N525:P525,Q525:AE525)),0)</f>
        <v>5</v>
      </c>
      <c r="AK525" s="2">
        <f t="shared" si="115"/>
        <v>4.514981529621015E-3</v>
      </c>
      <c r="AL525" s="2">
        <f t="shared" si="115"/>
        <v>0</v>
      </c>
      <c r="AM525" s="2">
        <f t="shared" si="116"/>
        <v>0</v>
      </c>
      <c r="AN525" s="2">
        <f t="shared" si="117"/>
        <v>1.3681762210972773E-4</v>
      </c>
      <c r="AP525" t="s">
        <v>2837</v>
      </c>
      <c r="AQ525" t="s">
        <v>4798</v>
      </c>
      <c r="AR525">
        <v>0</v>
      </c>
      <c r="AT525" s="85" t="s">
        <v>4565</v>
      </c>
      <c r="AU525" s="84" t="s">
        <v>4363</v>
      </c>
      <c r="AV525" s="77" t="str">
        <f t="shared" si="118"/>
        <v>13285</v>
      </c>
      <c r="AX525" s="7" t="s">
        <v>186</v>
      </c>
      <c r="AY525">
        <v>18</v>
      </c>
      <c r="BB525" t="s">
        <v>5425</v>
      </c>
      <c r="BG525" s="1">
        <v>27</v>
      </c>
      <c r="BH525">
        <v>0</v>
      </c>
      <c r="BI525">
        <v>0</v>
      </c>
      <c r="BJ525">
        <v>3</v>
      </c>
      <c r="BK525">
        <v>0</v>
      </c>
    </row>
    <row r="526" spans="1:63" hidden="1" outlineLevel="1">
      <c r="A526" t="s">
        <v>3137</v>
      </c>
      <c r="B526" t="s">
        <v>4798</v>
      </c>
      <c r="C526" s="1">
        <f t="shared" si="112"/>
        <v>2964</v>
      </c>
      <c r="D526" s="7">
        <f>IF(N526&gt;0, RANK(N526,(N526:P526,Q526:AE526)),0)</f>
        <v>2</v>
      </c>
      <c r="E526" s="7">
        <f>IF(O526&gt;0,RANK(O526,(N526:P526,Q526:AE526)),0)</f>
        <v>1</v>
      </c>
      <c r="F526" s="7">
        <f>IF(P526&gt;0,RANK(P526,(N526:P526,Q526:AE526)),0)</f>
        <v>5</v>
      </c>
      <c r="G526" s="1">
        <f t="shared" si="110"/>
        <v>680</v>
      </c>
      <c r="H526" s="2">
        <f t="shared" si="111"/>
        <v>0.22941970310391363</v>
      </c>
      <c r="I526" s="2"/>
      <c r="J526" s="2">
        <f t="shared" si="113"/>
        <v>0.38292847503373817</v>
      </c>
      <c r="K526" s="2">
        <f t="shared" si="113"/>
        <v>0.61234817813765186</v>
      </c>
      <c r="L526" s="2">
        <f t="shared" si="113"/>
        <v>3.3738191632928474E-4</v>
      </c>
      <c r="M526" s="2">
        <f t="shared" si="114"/>
        <v>4.3859649122806911E-3</v>
      </c>
      <c r="N526" s="1">
        <v>1135</v>
      </c>
      <c r="O526" s="1">
        <v>1815</v>
      </c>
      <c r="P526" s="1">
        <v>1</v>
      </c>
      <c r="Q526" s="1">
        <v>10</v>
      </c>
      <c r="R526" s="1">
        <v>3</v>
      </c>
      <c r="S526" s="1">
        <v>0</v>
      </c>
      <c r="W526" s="69">
        <f>IF(Notes!B$38=1,IF(BG526&gt;0,BG526-P526-SUM(R526:V526)-SUM(X526:AE526),SUM(BH526:BN526)),SUM(BH526:BN526))</f>
        <v>0</v>
      </c>
      <c r="AG526" s="7">
        <f>IF(Q526&gt;0,RANK(Q526,(N526:P526,Q526:AE526)),0)</f>
        <v>3</v>
      </c>
      <c r="AH526" s="7">
        <f>IF(R526&gt;0,RANK(R526,(N526:P526,Q526:AE526)),0)</f>
        <v>4</v>
      </c>
      <c r="AI526" s="7">
        <f>IF(T526&gt;0,RANK(T526,(N526:P526,Q526:AE526)),0)</f>
        <v>0</v>
      </c>
      <c r="AJ526" s="7">
        <f>IF(S526&gt;0,RANK(S526,(N526:P526,Q526:AE526)),0)</f>
        <v>0</v>
      </c>
      <c r="AK526" s="2">
        <f t="shared" si="115"/>
        <v>3.3738191632928477E-3</v>
      </c>
      <c r="AL526" s="2">
        <f t="shared" si="115"/>
        <v>1.0121457489878543E-3</v>
      </c>
      <c r="AM526" s="2">
        <f t="shared" si="116"/>
        <v>0</v>
      </c>
      <c r="AN526" s="2">
        <f t="shared" si="117"/>
        <v>0</v>
      </c>
      <c r="AP526" t="s">
        <v>3137</v>
      </c>
      <c r="AQ526" t="s">
        <v>4798</v>
      </c>
      <c r="AR526">
        <v>2</v>
      </c>
      <c r="AT526" s="85" t="s">
        <v>4565</v>
      </c>
      <c r="AU526" s="84" t="s">
        <v>4364</v>
      </c>
      <c r="AV526" s="77" t="str">
        <f t="shared" si="118"/>
        <v>13287</v>
      </c>
      <c r="AX526" s="7" t="s">
        <v>186</v>
      </c>
      <c r="AY526">
        <v>5</v>
      </c>
      <c r="BB526" t="s">
        <v>5425</v>
      </c>
      <c r="BG526" s="1">
        <v>5</v>
      </c>
      <c r="BH526">
        <v>0</v>
      </c>
      <c r="BI526">
        <v>0</v>
      </c>
      <c r="BJ526">
        <v>0</v>
      </c>
      <c r="BK526">
        <v>0</v>
      </c>
    </row>
    <row r="527" spans="1:63" hidden="1" outlineLevel="1">
      <c r="A527" t="s">
        <v>3480</v>
      </c>
      <c r="B527" t="s">
        <v>4798</v>
      </c>
      <c r="C527" s="1">
        <f t="shared" si="112"/>
        <v>4365</v>
      </c>
      <c r="D527" s="7">
        <f>IF(N527&gt;0, RANK(N527,(N527:P527,Q527:AE527)),0)</f>
        <v>1</v>
      </c>
      <c r="E527" s="7">
        <f>IF(O527&gt;0,RANK(O527,(N527:P527,Q527:AE527)),0)</f>
        <v>2</v>
      </c>
      <c r="F527" s="7">
        <f>IF(P527&gt;0,RANK(P527,(N527:P527,Q527:AE527)),0)</f>
        <v>0</v>
      </c>
      <c r="G527" s="1">
        <f t="shared" si="110"/>
        <v>108</v>
      </c>
      <c r="H527" s="2">
        <f t="shared" si="111"/>
        <v>2.4742268041237112E-2</v>
      </c>
      <c r="I527" s="2"/>
      <c r="J527" s="2">
        <f t="shared" si="113"/>
        <v>0.50859106529209619</v>
      </c>
      <c r="K527" s="2">
        <f t="shared" si="113"/>
        <v>0.48384879725085911</v>
      </c>
      <c r="L527" s="2">
        <f t="shared" si="113"/>
        <v>0</v>
      </c>
      <c r="M527" s="2">
        <f t="shared" si="114"/>
        <v>7.5601374570447022E-3</v>
      </c>
      <c r="N527" s="1">
        <v>2220</v>
      </c>
      <c r="O527" s="1">
        <v>2112</v>
      </c>
      <c r="P527" s="1">
        <v>0</v>
      </c>
      <c r="Q527" s="1">
        <v>33</v>
      </c>
      <c r="R527" s="1">
        <v>0</v>
      </c>
      <c r="S527" s="1">
        <v>0</v>
      </c>
      <c r="W527" s="69">
        <f>IF(Notes!B$38=1,IF(BG527&gt;0,BG527-P527-SUM(R527:V527)-SUM(X527:AE527),SUM(BH527:BN527)),SUM(BH527:BN527))</f>
        <v>0</v>
      </c>
      <c r="AG527" s="7">
        <f>IF(Q527&gt;0,RANK(Q527,(N527:P527,Q527:AE527)),0)</f>
        <v>3</v>
      </c>
      <c r="AH527" s="7">
        <f>IF(R527&gt;0,RANK(R527,(N527:P527,Q527:AE527)),0)</f>
        <v>0</v>
      </c>
      <c r="AI527" s="7">
        <f>IF(T527&gt;0,RANK(T527,(N527:P527,Q527:AE527)),0)</f>
        <v>0</v>
      </c>
      <c r="AJ527" s="7">
        <f>IF(S527&gt;0,RANK(S527,(N527:P527,Q527:AE527)),0)</f>
        <v>0</v>
      </c>
      <c r="AK527" s="2">
        <f t="shared" si="115"/>
        <v>7.5601374570446736E-3</v>
      </c>
      <c r="AL527" s="2">
        <f t="shared" si="115"/>
        <v>0</v>
      </c>
      <c r="AM527" s="2">
        <f t="shared" si="116"/>
        <v>0</v>
      </c>
      <c r="AN527" s="2">
        <f t="shared" si="117"/>
        <v>0</v>
      </c>
      <c r="AP527" t="s">
        <v>3480</v>
      </c>
      <c r="AQ527" t="s">
        <v>4798</v>
      </c>
      <c r="AR527">
        <v>3</v>
      </c>
      <c r="AT527" s="85" t="s">
        <v>4565</v>
      </c>
      <c r="AU527" s="84" t="s">
        <v>4701</v>
      </c>
      <c r="AV527" s="77" t="str">
        <f t="shared" si="118"/>
        <v>13289</v>
      </c>
      <c r="AX527" s="7" t="s">
        <v>186</v>
      </c>
      <c r="AY527">
        <v>7</v>
      </c>
      <c r="BB527" t="s">
        <v>5425</v>
      </c>
      <c r="BG527" s="1">
        <v>4</v>
      </c>
      <c r="BH527">
        <v>0</v>
      </c>
      <c r="BI527">
        <v>0</v>
      </c>
      <c r="BJ527">
        <v>0</v>
      </c>
      <c r="BK527">
        <v>0</v>
      </c>
    </row>
    <row r="528" spans="1:63" hidden="1" outlineLevel="1">
      <c r="A528" t="s">
        <v>5088</v>
      </c>
      <c r="B528" t="s">
        <v>4798</v>
      </c>
      <c r="C528" s="1">
        <f t="shared" si="112"/>
        <v>9228</v>
      </c>
      <c r="D528" s="7">
        <f>IF(N528&gt;0, RANK(N528,(N528:P528,Q528:AE528)),0)</f>
        <v>2</v>
      </c>
      <c r="E528" s="7">
        <f>IF(O528&gt;0,RANK(O528,(N528:P528,Q528:AE528)),0)</f>
        <v>1</v>
      </c>
      <c r="F528" s="7">
        <f>IF(P528&gt;0,RANK(P528,(N528:P528,Q528:AE528)),0)</f>
        <v>4</v>
      </c>
      <c r="G528" s="1">
        <f t="shared" si="110"/>
        <v>4520</v>
      </c>
      <c r="H528" s="2">
        <f t="shared" si="111"/>
        <v>0.48981361074989166</v>
      </c>
      <c r="I528" s="2"/>
      <c r="J528" s="2">
        <f t="shared" si="113"/>
        <v>0.25216731686172517</v>
      </c>
      <c r="K528" s="2">
        <f t="shared" si="113"/>
        <v>0.74198092761161683</v>
      </c>
      <c r="L528" s="2">
        <f t="shared" si="113"/>
        <v>3.2509752925877764E-4</v>
      </c>
      <c r="M528" s="2">
        <f t="shared" si="114"/>
        <v>5.5266579973992872E-3</v>
      </c>
      <c r="N528" s="1">
        <v>2327</v>
      </c>
      <c r="O528" s="1">
        <v>6847</v>
      </c>
      <c r="P528" s="1">
        <v>3</v>
      </c>
      <c r="Q528" s="1">
        <v>51</v>
      </c>
      <c r="R528" s="1">
        <v>0</v>
      </c>
      <c r="S528" s="1">
        <v>0</v>
      </c>
      <c r="W528" s="69">
        <f>IF(Notes!B$38=1,IF(BG528&gt;0,BG528-P528-SUM(R528:V528)-SUM(X528:AE528),SUM(BH528:BN528)),SUM(BH528:BN528))</f>
        <v>0</v>
      </c>
      <c r="AG528" s="7">
        <f>IF(Q528&gt;0,RANK(Q528,(N528:P528,Q528:AE528)),0)</f>
        <v>3</v>
      </c>
      <c r="AH528" s="7">
        <f>IF(R528&gt;0,RANK(R528,(N528:P528,Q528:AE528)),0)</f>
        <v>0</v>
      </c>
      <c r="AI528" s="7">
        <f>IF(T528&gt;0,RANK(T528,(N528:P528,Q528:AE528)),0)</f>
        <v>0</v>
      </c>
      <c r="AJ528" s="7">
        <f>IF(S528&gt;0,RANK(S528,(N528:P528,Q528:AE528)),0)</f>
        <v>0</v>
      </c>
      <c r="AK528" s="2">
        <f t="shared" si="115"/>
        <v>5.5266579973992196E-3</v>
      </c>
      <c r="AL528" s="2">
        <f t="shared" si="115"/>
        <v>0</v>
      </c>
      <c r="AM528" s="2">
        <f t="shared" si="116"/>
        <v>0</v>
      </c>
      <c r="AN528" s="2">
        <f t="shared" si="117"/>
        <v>0</v>
      </c>
      <c r="AP528" t="s">
        <v>5088</v>
      </c>
      <c r="AQ528" t="s">
        <v>4798</v>
      </c>
      <c r="AR528">
        <v>9</v>
      </c>
      <c r="AT528" s="85" t="s">
        <v>4565</v>
      </c>
      <c r="AU528" s="84" t="s">
        <v>3655</v>
      </c>
      <c r="AV528" s="77" t="str">
        <f t="shared" si="118"/>
        <v>13291</v>
      </c>
      <c r="AX528" s="7" t="s">
        <v>186</v>
      </c>
      <c r="AY528">
        <v>13</v>
      </c>
      <c r="BB528" t="s">
        <v>5425</v>
      </c>
      <c r="BG528" s="1">
        <v>20</v>
      </c>
      <c r="BH528">
        <v>0</v>
      </c>
      <c r="BI528">
        <v>0</v>
      </c>
      <c r="BJ528">
        <v>0</v>
      </c>
      <c r="BK528">
        <v>0</v>
      </c>
    </row>
    <row r="529" spans="1:63" hidden="1" outlineLevel="1">
      <c r="A529" t="s">
        <v>4025</v>
      </c>
      <c r="B529" t="s">
        <v>4798</v>
      </c>
      <c r="C529" s="1">
        <f t="shared" si="112"/>
        <v>10091</v>
      </c>
      <c r="D529" s="7">
        <f>IF(N529&gt;0, RANK(N529,(N529:P529,Q529:AE529)),0)</f>
        <v>2</v>
      </c>
      <c r="E529" s="7">
        <f>IF(O529&gt;0,RANK(O529,(N529:P529,Q529:AE529)),0)</f>
        <v>1</v>
      </c>
      <c r="F529" s="7">
        <f>IF(P529&gt;0,RANK(P529,(N529:P529,Q529:AE529)),0)</f>
        <v>4</v>
      </c>
      <c r="G529" s="1">
        <f t="shared" si="110"/>
        <v>3210</v>
      </c>
      <c r="H529" s="2">
        <f t="shared" si="111"/>
        <v>0.31810524229511444</v>
      </c>
      <c r="I529" s="2"/>
      <c r="J529" s="2">
        <f t="shared" si="113"/>
        <v>0.33931225844812207</v>
      </c>
      <c r="K529" s="2">
        <f t="shared" si="113"/>
        <v>0.65741750074323657</v>
      </c>
      <c r="L529" s="2">
        <f t="shared" si="113"/>
        <v>4.954910316123278E-4</v>
      </c>
      <c r="M529" s="2">
        <f t="shared" si="114"/>
        <v>2.7747497770290279E-3</v>
      </c>
      <c r="N529" s="1">
        <v>3424</v>
      </c>
      <c r="O529" s="1">
        <v>6634</v>
      </c>
      <c r="P529" s="1">
        <v>5</v>
      </c>
      <c r="Q529" s="1">
        <v>28</v>
      </c>
      <c r="R529" s="1">
        <v>0</v>
      </c>
      <c r="S529" s="1">
        <v>0</v>
      </c>
      <c r="W529" s="69">
        <f>IF(Notes!B$38=1,IF(BG529&gt;0,BG529-P529-SUM(R529:V529)-SUM(X529:AE529),SUM(BH529:BN529)),SUM(BH529:BN529))</f>
        <v>0</v>
      </c>
      <c r="AG529" s="7">
        <f>IF(Q529&gt;0,RANK(Q529,(N529:P529,Q529:AE529)),0)</f>
        <v>3</v>
      </c>
      <c r="AH529" s="7">
        <f>IF(R529&gt;0,RANK(R529,(N529:P529,Q529:AE529)),0)</f>
        <v>0</v>
      </c>
      <c r="AI529" s="7">
        <f>IF(T529&gt;0,RANK(T529,(N529:P529,Q529:AE529)),0)</f>
        <v>0</v>
      </c>
      <c r="AJ529" s="7">
        <f>IF(S529&gt;0,RANK(S529,(N529:P529,Q529:AE529)),0)</f>
        <v>0</v>
      </c>
      <c r="AK529" s="2">
        <f t="shared" si="115"/>
        <v>2.7747497770290357E-3</v>
      </c>
      <c r="AL529" s="2">
        <f t="shared" si="115"/>
        <v>0</v>
      </c>
      <c r="AM529" s="2">
        <f t="shared" si="116"/>
        <v>0</v>
      </c>
      <c r="AN529" s="2">
        <f t="shared" si="117"/>
        <v>0</v>
      </c>
      <c r="AP529" t="s">
        <v>4025</v>
      </c>
      <c r="AQ529" t="s">
        <v>4798</v>
      </c>
      <c r="AR529">
        <v>0</v>
      </c>
      <c r="AT529" s="85" t="s">
        <v>4565</v>
      </c>
      <c r="AU529" s="84" t="s">
        <v>4324</v>
      </c>
      <c r="AV529" s="77" t="str">
        <f t="shared" si="118"/>
        <v>13293</v>
      </c>
      <c r="AX529" s="7" t="s">
        <v>186</v>
      </c>
      <c r="AY529">
        <v>12</v>
      </c>
      <c r="BB529" t="s">
        <v>5425</v>
      </c>
      <c r="BG529" s="1">
        <v>8</v>
      </c>
      <c r="BH529">
        <v>0</v>
      </c>
      <c r="BI529">
        <v>0</v>
      </c>
      <c r="BJ529">
        <v>0</v>
      </c>
      <c r="BK529">
        <v>0</v>
      </c>
    </row>
    <row r="530" spans="1:63" hidden="1" outlineLevel="1">
      <c r="A530" t="s">
        <v>3161</v>
      </c>
      <c r="B530" t="s">
        <v>4798</v>
      </c>
      <c r="C530" s="1">
        <f t="shared" si="112"/>
        <v>21454</v>
      </c>
      <c r="D530" s="7">
        <f>IF(N530&gt;0, RANK(N530,(N530:P530,Q530:AE530)),0)</f>
        <v>2</v>
      </c>
      <c r="E530" s="7">
        <f>IF(O530&gt;0,RANK(O530,(N530:P530,Q530:AE530)),0)</f>
        <v>1</v>
      </c>
      <c r="F530" s="7">
        <f>IF(P530&gt;0,RANK(P530,(N530:P530,Q530:AE530)),0)</f>
        <v>0</v>
      </c>
      <c r="G530" s="1">
        <f t="shared" si="110"/>
        <v>9353</v>
      </c>
      <c r="H530" s="2">
        <f t="shared" si="111"/>
        <v>0.43595599888132747</v>
      </c>
      <c r="I530" s="2"/>
      <c r="J530" s="2">
        <f t="shared" si="113"/>
        <v>0.27906217954693763</v>
      </c>
      <c r="K530" s="2">
        <f t="shared" si="113"/>
        <v>0.71501817842826509</v>
      </c>
      <c r="L530" s="2">
        <f t="shared" si="113"/>
        <v>0</v>
      </c>
      <c r="M530" s="2">
        <f t="shared" si="114"/>
        <v>5.9196420247972226E-3</v>
      </c>
      <c r="N530" s="1">
        <v>5987</v>
      </c>
      <c r="O530" s="1">
        <v>15340</v>
      </c>
      <c r="P530" s="1">
        <v>0</v>
      </c>
      <c r="Q530" s="1">
        <v>127</v>
      </c>
      <c r="R530" s="1">
        <v>0</v>
      </c>
      <c r="S530" s="1">
        <v>0</v>
      </c>
      <c r="W530" s="69">
        <f>IF(Notes!B$38=1,IF(BG530&gt;0,BG530-P530-SUM(R530:V530)-SUM(X530:AE530),SUM(BH530:BN530)),SUM(BH530:BN530))</f>
        <v>0</v>
      </c>
      <c r="AG530" s="7">
        <f>IF(Q530&gt;0,RANK(Q530,(N530:P530,Q530:AE530)),0)</f>
        <v>3</v>
      </c>
      <c r="AH530" s="7">
        <f>IF(R530&gt;0,RANK(R530,(N530:P530,Q530:AE530)),0)</f>
        <v>0</v>
      </c>
      <c r="AI530" s="7">
        <f>IF(T530&gt;0,RANK(T530,(N530:P530,Q530:AE530)),0)</f>
        <v>0</v>
      </c>
      <c r="AJ530" s="7">
        <f>IF(S530&gt;0,RANK(S530,(N530:P530,Q530:AE530)),0)</f>
        <v>0</v>
      </c>
      <c r="AK530" s="2">
        <f t="shared" si="115"/>
        <v>5.9196420247972408E-3</v>
      </c>
      <c r="AL530" s="2">
        <f t="shared" si="115"/>
        <v>0</v>
      </c>
      <c r="AM530" s="2">
        <f t="shared" si="116"/>
        <v>0</v>
      </c>
      <c r="AN530" s="2">
        <f t="shared" si="117"/>
        <v>0</v>
      </c>
      <c r="AP530" t="s">
        <v>3161</v>
      </c>
      <c r="AQ530" t="s">
        <v>4798</v>
      </c>
      <c r="AR530">
        <v>10</v>
      </c>
      <c r="AT530" s="85" t="s">
        <v>4565</v>
      </c>
      <c r="AU530" s="84" t="s">
        <v>3977</v>
      </c>
      <c r="AV530" s="77" t="str">
        <f t="shared" si="118"/>
        <v>13295</v>
      </c>
      <c r="AX530" s="7" t="s">
        <v>186</v>
      </c>
      <c r="AY530">
        <v>20</v>
      </c>
      <c r="BB530" t="s">
        <v>5425</v>
      </c>
      <c r="BG530" s="1">
        <v>49</v>
      </c>
      <c r="BH530">
        <v>0</v>
      </c>
      <c r="BI530">
        <v>0</v>
      </c>
      <c r="BJ530">
        <v>0</v>
      </c>
      <c r="BK530">
        <v>0</v>
      </c>
    </row>
    <row r="531" spans="1:63" hidden="1" outlineLevel="1">
      <c r="A531" t="s">
        <v>3499</v>
      </c>
      <c r="B531" t="s">
        <v>4798</v>
      </c>
      <c r="C531" s="1">
        <f t="shared" si="112"/>
        <v>27624</v>
      </c>
      <c r="D531" s="7">
        <f>IF(N531&gt;0, RANK(N531,(N531:P531,Q531:AE531)),0)</f>
        <v>2</v>
      </c>
      <c r="E531" s="7">
        <f>IF(O531&gt;0,RANK(O531,(N531:P531,Q531:AE531)),0)</f>
        <v>1</v>
      </c>
      <c r="F531" s="7">
        <f>IF(P531&gt;0,RANK(P531,(N531:P531,Q531:AE531)),0)</f>
        <v>0</v>
      </c>
      <c r="G531" s="1">
        <f t="shared" si="110"/>
        <v>15707</v>
      </c>
      <c r="H531" s="2">
        <f t="shared" si="111"/>
        <v>0.56859976831740511</v>
      </c>
      <c r="I531" s="2"/>
      <c r="J531" s="2">
        <f t="shared" si="113"/>
        <v>0.21311178685201274</v>
      </c>
      <c r="K531" s="2">
        <f t="shared" si="113"/>
        <v>0.78171155516941793</v>
      </c>
      <c r="L531" s="2">
        <f t="shared" si="113"/>
        <v>0</v>
      </c>
      <c r="M531" s="2">
        <f t="shared" si="114"/>
        <v>5.1766579785693656E-3</v>
      </c>
      <c r="N531" s="1">
        <v>5887</v>
      </c>
      <c r="O531" s="1">
        <v>21594</v>
      </c>
      <c r="P531" s="1">
        <v>0</v>
      </c>
      <c r="Q531" s="1">
        <v>143</v>
      </c>
      <c r="R531" s="1">
        <v>0</v>
      </c>
      <c r="S531" s="1">
        <v>0</v>
      </c>
      <c r="W531" s="69">
        <f>IF(Notes!B$38=1,IF(BG531&gt;0,BG531-P531-SUM(R531:V531)-SUM(X531:AE531),SUM(BH531:BN531)),SUM(BH531:BN531))</f>
        <v>0</v>
      </c>
      <c r="AG531" s="7">
        <f>IF(Q531&gt;0,RANK(Q531,(N531:P531,Q531:AE531)),0)</f>
        <v>3</v>
      </c>
      <c r="AH531" s="7">
        <f>IF(R531&gt;0,RANK(R531,(N531:P531,Q531:AE531)),0)</f>
        <v>0</v>
      </c>
      <c r="AI531" s="7">
        <f>IF(T531&gt;0,RANK(T531,(N531:P531,Q531:AE531)),0)</f>
        <v>0</v>
      </c>
      <c r="AJ531" s="7">
        <f>IF(S531&gt;0,RANK(S531,(N531:P531,Q531:AE531)),0)</f>
        <v>0</v>
      </c>
      <c r="AK531" s="2">
        <f t="shared" si="115"/>
        <v>5.1766579785693604E-3</v>
      </c>
      <c r="AL531" s="2">
        <f t="shared" si="115"/>
        <v>0</v>
      </c>
      <c r="AM531" s="2">
        <f t="shared" si="116"/>
        <v>0</v>
      </c>
      <c r="AN531" s="2">
        <f t="shared" si="117"/>
        <v>0</v>
      </c>
      <c r="AP531" t="s">
        <v>3499</v>
      </c>
      <c r="AQ531" t="s">
        <v>4798</v>
      </c>
      <c r="AR531">
        <v>0</v>
      </c>
      <c r="AT531" s="85" t="s">
        <v>4565</v>
      </c>
      <c r="AU531" s="84" t="s">
        <v>3978</v>
      </c>
      <c r="AV531" s="77" t="str">
        <f t="shared" si="118"/>
        <v>13297</v>
      </c>
      <c r="AX531" s="7" t="s">
        <v>186</v>
      </c>
      <c r="AY531">
        <v>21</v>
      </c>
      <c r="BB531" t="s">
        <v>5425</v>
      </c>
      <c r="BG531" s="1">
        <v>23</v>
      </c>
      <c r="BH531">
        <v>0</v>
      </c>
      <c r="BI531">
        <v>0</v>
      </c>
      <c r="BJ531">
        <v>0</v>
      </c>
      <c r="BK531">
        <v>0</v>
      </c>
    </row>
    <row r="532" spans="1:63" hidden="1" outlineLevel="1">
      <c r="A532" t="s">
        <v>3574</v>
      </c>
      <c r="B532" t="s">
        <v>4798</v>
      </c>
      <c r="C532" s="1">
        <f t="shared" si="112"/>
        <v>11281</v>
      </c>
      <c r="D532" s="7">
        <f>IF(N532&gt;0, RANK(N532,(N532:P532,Q532:AE532)),0)</f>
        <v>2</v>
      </c>
      <c r="E532" s="7">
        <f>IF(O532&gt;0,RANK(O532,(N532:P532,Q532:AE532)),0)</f>
        <v>1</v>
      </c>
      <c r="F532" s="7">
        <f>IF(P532&gt;0,RANK(P532,(N532:P532,Q532:AE532)),0)</f>
        <v>0</v>
      </c>
      <c r="G532" s="1">
        <f t="shared" si="110"/>
        <v>4341</v>
      </c>
      <c r="H532" s="2">
        <f t="shared" si="111"/>
        <v>0.38480631149720768</v>
      </c>
      <c r="I532" s="2"/>
      <c r="J532" s="2">
        <f t="shared" si="113"/>
        <v>0.30573530715362113</v>
      </c>
      <c r="K532" s="2">
        <f t="shared" si="113"/>
        <v>0.69054161865082886</v>
      </c>
      <c r="L532" s="2">
        <f t="shared" si="113"/>
        <v>0</v>
      </c>
      <c r="M532" s="2">
        <f t="shared" si="114"/>
        <v>3.723074195550069E-3</v>
      </c>
      <c r="N532" s="1">
        <v>3449</v>
      </c>
      <c r="O532" s="1">
        <v>7790</v>
      </c>
      <c r="P532" s="1">
        <v>0</v>
      </c>
      <c r="Q532" s="1">
        <v>42</v>
      </c>
      <c r="R532" s="1">
        <v>0</v>
      </c>
      <c r="S532" s="1">
        <v>0</v>
      </c>
      <c r="W532" s="69">
        <f>IF(Notes!B$38=1,IF(BG532&gt;0,BG532-P532-SUM(R532:V532)-SUM(X532:AE532),SUM(BH532:BN532)),SUM(BH532:BN532))</f>
        <v>0</v>
      </c>
      <c r="AG532" s="7">
        <f>IF(Q532&gt;0,RANK(Q532,(N532:P532,Q532:AE532)),0)</f>
        <v>3</v>
      </c>
      <c r="AH532" s="7">
        <f>IF(R532&gt;0,RANK(R532,(N532:P532,Q532:AE532)),0)</f>
        <v>0</v>
      </c>
      <c r="AI532" s="7">
        <f>IF(T532&gt;0,RANK(T532,(N532:P532,Q532:AE532)),0)</f>
        <v>0</v>
      </c>
      <c r="AJ532" s="7">
        <f>IF(S532&gt;0,RANK(S532,(N532:P532,Q532:AE532)),0)</f>
        <v>0</v>
      </c>
      <c r="AK532" s="2">
        <f t="shared" si="115"/>
        <v>3.72307419555004E-3</v>
      </c>
      <c r="AL532" s="2">
        <f t="shared" si="115"/>
        <v>0</v>
      </c>
      <c r="AM532" s="2">
        <f t="shared" si="116"/>
        <v>0</v>
      </c>
      <c r="AN532" s="2">
        <f t="shared" si="117"/>
        <v>0</v>
      </c>
      <c r="AP532" t="s">
        <v>3574</v>
      </c>
      <c r="AQ532" t="s">
        <v>4798</v>
      </c>
      <c r="AR532">
        <v>1</v>
      </c>
      <c r="AT532" s="85" t="s">
        <v>4565</v>
      </c>
      <c r="AU532" s="84" t="s">
        <v>3979</v>
      </c>
      <c r="AV532" s="77" t="str">
        <f t="shared" si="118"/>
        <v>13299</v>
      </c>
      <c r="AX532" s="7" t="s">
        <v>186</v>
      </c>
      <c r="AY532">
        <v>14</v>
      </c>
      <c r="BB532" t="s">
        <v>5425</v>
      </c>
      <c r="BG532" s="1">
        <v>10</v>
      </c>
      <c r="BH532">
        <v>0</v>
      </c>
      <c r="BI532">
        <v>0</v>
      </c>
      <c r="BJ532">
        <v>0</v>
      </c>
      <c r="BK532">
        <v>0</v>
      </c>
    </row>
    <row r="533" spans="1:63" hidden="1" outlineLevel="1">
      <c r="A533" t="s">
        <v>4237</v>
      </c>
      <c r="B533" t="s">
        <v>4798</v>
      </c>
      <c r="C533" s="1">
        <f t="shared" si="112"/>
        <v>2489</v>
      </c>
      <c r="D533" s="7">
        <f>IF(N533&gt;0, RANK(N533,(N533:P533,Q533:AE533)),0)</f>
        <v>1</v>
      </c>
      <c r="E533" s="7">
        <f>IF(O533&gt;0,RANK(O533,(N533:P533,Q533:AE533)),0)</f>
        <v>2</v>
      </c>
      <c r="F533" s="7">
        <f>IF(P533&gt;0,RANK(P533,(N533:P533,Q533:AE533)),0)</f>
        <v>0</v>
      </c>
      <c r="G533" s="1">
        <f t="shared" si="110"/>
        <v>239</v>
      </c>
      <c r="H533" s="2">
        <f t="shared" si="111"/>
        <v>9.602249899558056E-2</v>
      </c>
      <c r="I533" s="2"/>
      <c r="J533" s="2">
        <f t="shared" si="113"/>
        <v>0.54640417838489352</v>
      </c>
      <c r="K533" s="2">
        <f t="shared" si="113"/>
        <v>0.45038167938931295</v>
      </c>
      <c r="L533" s="2">
        <f t="shared" si="113"/>
        <v>0</v>
      </c>
      <c r="M533" s="2">
        <f t="shared" si="114"/>
        <v>3.2141422257935259E-3</v>
      </c>
      <c r="N533" s="1">
        <v>1360</v>
      </c>
      <c r="O533" s="1">
        <v>1121</v>
      </c>
      <c r="P533" s="1">
        <v>0</v>
      </c>
      <c r="Q533" s="1">
        <v>8</v>
      </c>
      <c r="R533" s="1">
        <v>0</v>
      </c>
      <c r="S533" s="1">
        <v>0</v>
      </c>
      <c r="W533" s="69">
        <f>IF(Notes!B$38=1,IF(BG533&gt;0,BG533-P533-SUM(R533:V533)-SUM(X533:AE533),SUM(BH533:BN533)),SUM(BH533:BN533))</f>
        <v>0</v>
      </c>
      <c r="AG533" s="7">
        <f>IF(Q533&gt;0,RANK(Q533,(N533:P533,Q533:AE533)),0)</f>
        <v>3</v>
      </c>
      <c r="AH533" s="7">
        <f>IF(R533&gt;0,RANK(R533,(N533:P533,Q533:AE533)),0)</f>
        <v>0</v>
      </c>
      <c r="AI533" s="7">
        <f>IF(T533&gt;0,RANK(T533,(N533:P533,Q533:AE533)),0)</f>
        <v>0</v>
      </c>
      <c r="AJ533" s="7">
        <f>IF(S533&gt;0,RANK(S533,(N533:P533,Q533:AE533)),0)</f>
        <v>0</v>
      </c>
      <c r="AK533" s="2">
        <f t="shared" si="115"/>
        <v>3.2141422257934912E-3</v>
      </c>
      <c r="AL533" s="2">
        <f t="shared" si="115"/>
        <v>0</v>
      </c>
      <c r="AM533" s="2">
        <f t="shared" si="116"/>
        <v>0</v>
      </c>
      <c r="AN533" s="2">
        <f t="shared" si="117"/>
        <v>0</v>
      </c>
      <c r="AP533" t="s">
        <v>4237</v>
      </c>
      <c r="AQ533" t="s">
        <v>4798</v>
      </c>
      <c r="AR533">
        <v>12</v>
      </c>
      <c r="AT533" s="85" t="s">
        <v>4565</v>
      </c>
      <c r="AU533" s="84" t="s">
        <v>4941</v>
      </c>
      <c r="AV533" s="77" t="str">
        <f t="shared" si="118"/>
        <v>13301</v>
      </c>
      <c r="AX533" s="7" t="s">
        <v>186</v>
      </c>
      <c r="AY533">
        <v>8</v>
      </c>
      <c r="BB533" t="s">
        <v>5425</v>
      </c>
      <c r="BG533" s="1">
        <v>0</v>
      </c>
      <c r="BH533">
        <v>0</v>
      </c>
      <c r="BI533">
        <v>0</v>
      </c>
      <c r="BJ533">
        <v>0</v>
      </c>
      <c r="BK533">
        <v>0</v>
      </c>
    </row>
    <row r="534" spans="1:63" hidden="1" outlineLevel="1">
      <c r="A534" t="s">
        <v>3830</v>
      </c>
      <c r="B534" t="s">
        <v>4798</v>
      </c>
      <c r="C534" s="1">
        <f t="shared" si="112"/>
        <v>7847</v>
      </c>
      <c r="D534" s="7">
        <f>IF(N534&gt;0, RANK(N534,(N534:P534,Q534:AE534)),0)</f>
        <v>2</v>
      </c>
      <c r="E534" s="7">
        <f>IF(O534&gt;0,RANK(O534,(N534:P534,Q534:AE534)),0)</f>
        <v>1</v>
      </c>
      <c r="F534" s="7">
        <f>IF(P534&gt;0,RANK(P534,(N534:P534,Q534:AE534)),0)</f>
        <v>0</v>
      </c>
      <c r="G534" s="1">
        <f t="shared" si="110"/>
        <v>348</v>
      </c>
      <c r="H534" s="2">
        <f t="shared" si="111"/>
        <v>4.4348158531923025E-2</v>
      </c>
      <c r="I534" s="2"/>
      <c r="J534" s="2">
        <f t="shared" si="113"/>
        <v>0.47572320632088694</v>
      </c>
      <c r="K534" s="2">
        <f t="shared" si="113"/>
        <v>0.52007136485281003</v>
      </c>
      <c r="L534" s="2">
        <f t="shared" si="113"/>
        <v>0</v>
      </c>
      <c r="M534" s="2">
        <f t="shared" si="114"/>
        <v>4.205428826303037E-3</v>
      </c>
      <c r="N534" s="1">
        <v>3733</v>
      </c>
      <c r="O534" s="1">
        <v>4081</v>
      </c>
      <c r="P534" s="1">
        <v>0</v>
      </c>
      <c r="Q534" s="1">
        <v>33</v>
      </c>
      <c r="R534" s="1">
        <v>0</v>
      </c>
      <c r="S534" s="1">
        <v>0</v>
      </c>
      <c r="W534" s="69">
        <f>IF(Notes!B$38=1,IF(BG534&gt;0,BG534-P534-SUM(R534:V534)-SUM(X534:AE534),SUM(BH534:BN534)),SUM(BH534:BN534))</f>
        <v>0</v>
      </c>
      <c r="AG534" s="7">
        <f>IF(Q534&gt;0,RANK(Q534,(N534:P534,Q534:AE534)),0)</f>
        <v>3</v>
      </c>
      <c r="AH534" s="7">
        <f>IF(R534&gt;0,RANK(R534,(N534:P534,Q534:AE534)),0)</f>
        <v>0</v>
      </c>
      <c r="AI534" s="7">
        <f>IF(T534&gt;0,RANK(T534,(N534:P534,Q534:AE534)),0)</f>
        <v>0</v>
      </c>
      <c r="AJ534" s="7">
        <f>IF(S534&gt;0,RANK(S534,(N534:P534,Q534:AE534)),0)</f>
        <v>0</v>
      </c>
      <c r="AK534" s="2">
        <f t="shared" si="115"/>
        <v>4.2054288263030457E-3</v>
      </c>
      <c r="AL534" s="2">
        <f t="shared" si="115"/>
        <v>0</v>
      </c>
      <c r="AM534" s="2">
        <f t="shared" si="116"/>
        <v>0</v>
      </c>
      <c r="AN534" s="2">
        <f t="shared" si="117"/>
        <v>0</v>
      </c>
      <c r="AP534" t="s">
        <v>3830</v>
      </c>
      <c r="AQ534" t="s">
        <v>4798</v>
      </c>
      <c r="AR534">
        <v>3</v>
      </c>
      <c r="AT534" s="85" t="s">
        <v>4565</v>
      </c>
      <c r="AU534" s="84" t="s">
        <v>4942</v>
      </c>
      <c r="AV534" s="77" t="str">
        <f t="shared" si="118"/>
        <v>13303</v>
      </c>
      <c r="AX534" s="7" t="s">
        <v>186</v>
      </c>
      <c r="AY534">
        <v>10</v>
      </c>
      <c r="BB534" t="s">
        <v>5425</v>
      </c>
      <c r="BG534" s="1">
        <v>11</v>
      </c>
      <c r="BH534">
        <v>0</v>
      </c>
      <c r="BI534">
        <v>0</v>
      </c>
      <c r="BJ534">
        <v>0</v>
      </c>
      <c r="BK534">
        <v>0</v>
      </c>
    </row>
    <row r="535" spans="1:63" hidden="1" outlineLevel="1">
      <c r="A535" t="s">
        <v>4238</v>
      </c>
      <c r="B535" t="s">
        <v>4798</v>
      </c>
      <c r="C535" s="1">
        <f t="shared" si="112"/>
        <v>9555</v>
      </c>
      <c r="D535" s="7">
        <f>IF(N535&gt;0, RANK(N535,(N535:P535,Q535:AE535)),0)</f>
        <v>2</v>
      </c>
      <c r="E535" s="7">
        <f>IF(O535&gt;0,RANK(O535,(N535:P535,Q535:AE535)),0)</f>
        <v>1</v>
      </c>
      <c r="F535" s="7">
        <f>IF(P535&gt;0,RANK(P535,(N535:P535,Q535:AE535)),0)</f>
        <v>4</v>
      </c>
      <c r="G535" s="1">
        <f t="shared" si="110"/>
        <v>4136</v>
      </c>
      <c r="H535" s="2">
        <f t="shared" si="111"/>
        <v>0.43286237571951858</v>
      </c>
      <c r="I535" s="2"/>
      <c r="J535" s="2">
        <f t="shared" si="113"/>
        <v>0.28079539508110934</v>
      </c>
      <c r="K535" s="2">
        <f t="shared" si="113"/>
        <v>0.71365777080062798</v>
      </c>
      <c r="L535" s="2">
        <f t="shared" si="113"/>
        <v>7.326007326007326E-4</v>
      </c>
      <c r="M535" s="2">
        <f t="shared" si="114"/>
        <v>4.8142333856620008E-3</v>
      </c>
      <c r="N535" s="1">
        <v>2683</v>
      </c>
      <c r="O535" s="1">
        <v>6819</v>
      </c>
      <c r="P535" s="1">
        <v>7</v>
      </c>
      <c r="Q535" s="1">
        <v>40</v>
      </c>
      <c r="R535" s="1">
        <v>6</v>
      </c>
      <c r="S535" s="1">
        <v>0</v>
      </c>
      <c r="W535" s="69">
        <f>IF(Notes!B$38=1,IF(BG535&gt;0,BG535-P535-SUM(R535:V535)-SUM(X535:AE535),SUM(BH535:BN535)),SUM(BH535:BN535))</f>
        <v>0</v>
      </c>
      <c r="AG535" s="7">
        <f>IF(Q535&gt;0,RANK(Q535,(N535:P535,Q535:AE535)),0)</f>
        <v>3</v>
      </c>
      <c r="AH535" s="7">
        <f>IF(R535&gt;0,RANK(R535,(N535:P535,Q535:AE535)),0)</f>
        <v>5</v>
      </c>
      <c r="AI535" s="7">
        <f>IF(T535&gt;0,RANK(T535,(N535:P535,Q535:AE535)),0)</f>
        <v>0</v>
      </c>
      <c r="AJ535" s="7">
        <f>IF(S535&gt;0,RANK(S535,(N535:P535,Q535:AE535)),0)</f>
        <v>0</v>
      </c>
      <c r="AK535" s="2">
        <f t="shared" si="115"/>
        <v>4.1862899005756151E-3</v>
      </c>
      <c r="AL535" s="2">
        <f t="shared" si="115"/>
        <v>6.2794348508634224E-4</v>
      </c>
      <c r="AM535" s="2">
        <f t="shared" si="116"/>
        <v>0</v>
      </c>
      <c r="AN535" s="2">
        <f t="shared" si="117"/>
        <v>0</v>
      </c>
      <c r="AP535" t="s">
        <v>4238</v>
      </c>
      <c r="AQ535" t="s">
        <v>4798</v>
      </c>
      <c r="AR535">
        <v>1</v>
      </c>
      <c r="AT535" s="85" t="s">
        <v>4565</v>
      </c>
      <c r="AU535" s="84" t="s">
        <v>4518</v>
      </c>
      <c r="AV535" s="77" t="str">
        <f t="shared" si="118"/>
        <v>13305</v>
      </c>
      <c r="AX535" s="7" t="s">
        <v>186</v>
      </c>
      <c r="AY535">
        <v>17</v>
      </c>
      <c r="BB535" t="s">
        <v>5425</v>
      </c>
      <c r="BG535" s="1">
        <v>20</v>
      </c>
      <c r="BH535">
        <v>0</v>
      </c>
      <c r="BI535">
        <v>0</v>
      </c>
      <c r="BJ535">
        <v>0</v>
      </c>
      <c r="BK535">
        <v>0</v>
      </c>
    </row>
    <row r="536" spans="1:63" hidden="1" outlineLevel="1">
      <c r="A536" t="s">
        <v>3749</v>
      </c>
      <c r="B536" t="s">
        <v>4798</v>
      </c>
      <c r="C536" s="1">
        <f t="shared" si="112"/>
        <v>1008</v>
      </c>
      <c r="D536" s="7">
        <f>IF(N536&gt;0, RANK(N536,(N536:P536,Q536:AE536)),0)</f>
        <v>1</v>
      </c>
      <c r="E536" s="7">
        <f>IF(O536&gt;0,RANK(O536,(N536:P536,Q536:AE536)),0)</f>
        <v>2</v>
      </c>
      <c r="F536" s="7">
        <f>IF(P536&gt;0,RANK(P536,(N536:P536,Q536:AE536)),0)</f>
        <v>4</v>
      </c>
      <c r="G536" s="1">
        <f t="shared" si="110"/>
        <v>30</v>
      </c>
      <c r="H536" s="2">
        <f t="shared" si="111"/>
        <v>2.976190476190476E-2</v>
      </c>
      <c r="I536" s="2"/>
      <c r="J536" s="2">
        <f t="shared" si="113"/>
        <v>0.51091269841269837</v>
      </c>
      <c r="K536" s="2">
        <f t="shared" si="113"/>
        <v>0.48115079365079366</v>
      </c>
      <c r="L536" s="2">
        <f t="shared" si="113"/>
        <v>2.976190476190476E-3</v>
      </c>
      <c r="M536" s="2">
        <f t="shared" si="114"/>
        <v>4.9603174603174878E-3</v>
      </c>
      <c r="N536" s="1">
        <v>515</v>
      </c>
      <c r="O536" s="1">
        <v>485</v>
      </c>
      <c r="P536" s="1">
        <v>3</v>
      </c>
      <c r="Q536" s="1">
        <v>4</v>
      </c>
      <c r="R536" s="1">
        <v>1</v>
      </c>
      <c r="S536" s="1">
        <v>0</v>
      </c>
      <c r="W536" s="69">
        <f>IF(Notes!B$38=1,IF(BG536&gt;0,BG536-P536-SUM(R536:V536)-SUM(X536:AE536),SUM(BH536:BN536)),SUM(BH536:BN536))</f>
        <v>0</v>
      </c>
      <c r="AG536" s="7">
        <f>IF(Q536&gt;0,RANK(Q536,(N536:P536,Q536:AE536)),0)</f>
        <v>3</v>
      </c>
      <c r="AH536" s="7">
        <f>IF(R536&gt;0,RANK(R536,(N536:P536,Q536:AE536)),0)</f>
        <v>5</v>
      </c>
      <c r="AI536" s="7">
        <f>IF(T536&gt;0,RANK(T536,(N536:P536,Q536:AE536)),0)</f>
        <v>0</v>
      </c>
      <c r="AJ536" s="7">
        <f>IF(S536&gt;0,RANK(S536,(N536:P536,Q536:AE536)),0)</f>
        <v>0</v>
      </c>
      <c r="AK536" s="2">
        <f t="shared" si="115"/>
        <v>3.968253968253968E-3</v>
      </c>
      <c r="AL536" s="2">
        <f t="shared" si="115"/>
        <v>9.9206349206349201E-4</v>
      </c>
      <c r="AM536" s="2">
        <f t="shared" si="116"/>
        <v>0</v>
      </c>
      <c r="AN536" s="2">
        <f t="shared" si="117"/>
        <v>0</v>
      </c>
      <c r="AP536" t="s">
        <v>3749</v>
      </c>
      <c r="AQ536" t="s">
        <v>4798</v>
      </c>
      <c r="AR536">
        <v>2</v>
      </c>
      <c r="AT536" s="85" t="s">
        <v>4565</v>
      </c>
      <c r="AU536" s="84" t="s">
        <v>4519</v>
      </c>
      <c r="AV536" s="77" t="str">
        <f t="shared" si="118"/>
        <v>13307</v>
      </c>
      <c r="AX536" s="7" t="s">
        <v>186</v>
      </c>
      <c r="AY536">
        <v>6</v>
      </c>
      <c r="BB536" t="s">
        <v>5425</v>
      </c>
      <c r="BG536" s="1">
        <v>4</v>
      </c>
      <c r="BH536">
        <v>0</v>
      </c>
      <c r="BI536">
        <v>0</v>
      </c>
      <c r="BJ536">
        <v>0</v>
      </c>
      <c r="BK536">
        <v>0</v>
      </c>
    </row>
    <row r="537" spans="1:63" hidden="1" outlineLevel="1">
      <c r="A537" t="s">
        <v>4887</v>
      </c>
      <c r="B537" t="s">
        <v>4798</v>
      </c>
      <c r="C537" s="1">
        <f t="shared" si="112"/>
        <v>2049</v>
      </c>
      <c r="D537" s="7">
        <f>IF(N537&gt;0, RANK(N537,(N537:P537,Q537:AE537)),0)</f>
        <v>2</v>
      </c>
      <c r="E537" s="7">
        <f>IF(O537&gt;0,RANK(O537,(N537:P537,Q537:AE537)),0)</f>
        <v>1</v>
      </c>
      <c r="F537" s="7">
        <f>IF(P537&gt;0,RANK(P537,(N537:P537,Q537:AE537)),0)</f>
        <v>0</v>
      </c>
      <c r="G537" s="1">
        <f t="shared" si="110"/>
        <v>345</v>
      </c>
      <c r="H537" s="2">
        <f t="shared" si="111"/>
        <v>0.16837481698389459</v>
      </c>
      <c r="I537" s="2"/>
      <c r="J537" s="2">
        <f t="shared" si="113"/>
        <v>0.41337237676915567</v>
      </c>
      <c r="K537" s="2">
        <f t="shared" si="113"/>
        <v>0.58174719375305028</v>
      </c>
      <c r="L537" s="2">
        <f t="shared" si="113"/>
        <v>0</v>
      </c>
      <c r="M537" s="2">
        <f t="shared" si="114"/>
        <v>4.8804294777939905E-3</v>
      </c>
      <c r="N537" s="1">
        <v>847</v>
      </c>
      <c r="O537" s="1">
        <v>1192</v>
      </c>
      <c r="P537" s="1">
        <v>0</v>
      </c>
      <c r="Q537" s="1">
        <v>10</v>
      </c>
      <c r="R537" s="1">
        <v>0</v>
      </c>
      <c r="S537" s="1">
        <v>0</v>
      </c>
      <c r="W537" s="69">
        <f>IF(Notes!B$38=1,IF(BG537&gt;0,BG537-P537-SUM(R537:V537)-SUM(X537:AE537),SUM(BH537:BN537)),SUM(BH537:BN537))</f>
        <v>0</v>
      </c>
      <c r="AG537" s="7">
        <f>IF(Q537&gt;0,RANK(Q537,(N537:P537,Q537:AE537)),0)</f>
        <v>3</v>
      </c>
      <c r="AH537" s="7">
        <f>IF(R537&gt;0,RANK(R537,(N537:P537,Q537:AE537)),0)</f>
        <v>0</v>
      </c>
      <c r="AI537" s="7">
        <f>IF(T537&gt;0,RANK(T537,(N537:P537,Q537:AE537)),0)</f>
        <v>0</v>
      </c>
      <c r="AJ537" s="7">
        <f>IF(S537&gt;0,RANK(S537,(N537:P537,Q537:AE537)),0)</f>
        <v>0</v>
      </c>
      <c r="AK537" s="2">
        <f t="shared" si="115"/>
        <v>4.880429477794046E-3</v>
      </c>
      <c r="AL537" s="2">
        <f t="shared" si="115"/>
        <v>0</v>
      </c>
      <c r="AM537" s="2">
        <f t="shared" si="116"/>
        <v>0</v>
      </c>
      <c r="AN537" s="2">
        <f t="shared" si="117"/>
        <v>0</v>
      </c>
      <c r="AP537" t="s">
        <v>4887</v>
      </c>
      <c r="AQ537" t="s">
        <v>4798</v>
      </c>
      <c r="AR537">
        <v>3</v>
      </c>
      <c r="AT537" s="85" t="s">
        <v>4565</v>
      </c>
      <c r="AU537" s="84" t="s">
        <v>4520</v>
      </c>
      <c r="AV537" s="77" t="str">
        <f t="shared" si="118"/>
        <v>13309</v>
      </c>
      <c r="AX537" s="7" t="s">
        <v>186</v>
      </c>
      <c r="AY537">
        <v>4</v>
      </c>
      <c r="BB537" t="s">
        <v>5425</v>
      </c>
      <c r="BG537" s="1">
        <v>5</v>
      </c>
      <c r="BH537">
        <v>0</v>
      </c>
      <c r="BI537">
        <v>0</v>
      </c>
      <c r="BJ537">
        <v>0</v>
      </c>
      <c r="BK537">
        <v>0</v>
      </c>
    </row>
    <row r="538" spans="1:63" hidden="1" outlineLevel="1">
      <c r="A538" t="s">
        <v>1777</v>
      </c>
      <c r="B538" t="s">
        <v>4798</v>
      </c>
      <c r="C538" s="1">
        <f t="shared" si="112"/>
        <v>9498</v>
      </c>
      <c r="D538" s="7">
        <f>IF(N538&gt;0, RANK(N538,(N538:P538,Q538:AE538)),0)</f>
        <v>2</v>
      </c>
      <c r="E538" s="7">
        <f>IF(O538&gt;0,RANK(O538,(N538:P538,Q538:AE538)),0)</f>
        <v>1</v>
      </c>
      <c r="F538" s="7">
        <f>IF(P538&gt;0,RANK(P538,(N538:P538,Q538:AE538)),0)</f>
        <v>4</v>
      </c>
      <c r="G538" s="1">
        <f t="shared" si="110"/>
        <v>5387</v>
      </c>
      <c r="H538" s="2">
        <f t="shared" si="111"/>
        <v>0.56717203621815115</v>
      </c>
      <c r="I538" s="2"/>
      <c r="J538" s="2">
        <f t="shared" si="113"/>
        <v>0.2122552116234997</v>
      </c>
      <c r="K538" s="2">
        <f t="shared" si="113"/>
        <v>0.77942724784165085</v>
      </c>
      <c r="L538" s="2">
        <f t="shared" si="113"/>
        <v>1.1581385554853654E-3</v>
      </c>
      <c r="M538" s="2">
        <f t="shared" si="114"/>
        <v>7.1594019793640891E-3</v>
      </c>
      <c r="N538" s="1">
        <v>2016</v>
      </c>
      <c r="O538" s="1">
        <v>7403</v>
      </c>
      <c r="P538" s="1">
        <v>11</v>
      </c>
      <c r="Q538" s="1">
        <v>64</v>
      </c>
      <c r="R538" s="1">
        <v>3</v>
      </c>
      <c r="S538" s="1">
        <v>1</v>
      </c>
      <c r="W538" s="69">
        <f>IF(Notes!B$38=1,IF(BG538&gt;0,BG538-P538-SUM(R538:V538)-SUM(X538:AE538),SUM(BH538:BN538)),SUM(BH538:BN538))</f>
        <v>0</v>
      </c>
      <c r="AG538" s="7">
        <f>IF(Q538&gt;0,RANK(Q538,(N538:P538,Q538:AE538)),0)</f>
        <v>3</v>
      </c>
      <c r="AH538" s="7">
        <f>IF(R538&gt;0,RANK(R538,(N538:P538,Q538:AE538)),0)</f>
        <v>5</v>
      </c>
      <c r="AI538" s="7">
        <f>IF(T538&gt;0,RANK(T538,(N538:P538,Q538:AE538)),0)</f>
        <v>0</v>
      </c>
      <c r="AJ538" s="7">
        <f>IF(S538&gt;0,RANK(S538,(N538:P538,Q538:AE538)),0)</f>
        <v>6</v>
      </c>
      <c r="AK538" s="2">
        <f t="shared" si="115"/>
        <v>6.7382606864603073E-3</v>
      </c>
      <c r="AL538" s="2">
        <f t="shared" si="115"/>
        <v>3.1585596967782689E-4</v>
      </c>
      <c r="AM538" s="2">
        <f t="shared" si="116"/>
        <v>0</v>
      </c>
      <c r="AN538" s="2">
        <f t="shared" si="117"/>
        <v>1.052853232259423E-4</v>
      </c>
      <c r="AP538" t="s">
        <v>1777</v>
      </c>
      <c r="AQ538" t="s">
        <v>4798</v>
      </c>
      <c r="AR538">
        <v>9</v>
      </c>
      <c r="AT538" s="85" t="s">
        <v>4565</v>
      </c>
      <c r="AU538" s="84" t="s">
        <v>4521</v>
      </c>
      <c r="AV538" s="77" t="str">
        <f t="shared" si="118"/>
        <v>13311</v>
      </c>
      <c r="AX538" s="7" t="s">
        <v>186</v>
      </c>
      <c r="AY538">
        <v>13</v>
      </c>
      <c r="BB538" t="s">
        <v>5425</v>
      </c>
      <c r="BG538" s="1">
        <v>21</v>
      </c>
      <c r="BH538">
        <v>0</v>
      </c>
      <c r="BI538">
        <v>0</v>
      </c>
      <c r="BJ538">
        <v>0</v>
      </c>
      <c r="BK538">
        <v>0</v>
      </c>
    </row>
    <row r="539" spans="1:63" hidden="1" outlineLevel="1">
      <c r="A539" t="s">
        <v>3055</v>
      </c>
      <c r="B539" t="s">
        <v>4798</v>
      </c>
      <c r="C539" s="1">
        <f t="shared" si="112"/>
        <v>26378</v>
      </c>
      <c r="D539" s="7">
        <f>IF(N539&gt;0, RANK(N539,(N539:P539,Q539:AE539)),0)</f>
        <v>2</v>
      </c>
      <c r="E539" s="7">
        <f>IF(O539&gt;0,RANK(O539,(N539:P539,Q539:AE539)),0)</f>
        <v>1</v>
      </c>
      <c r="F539" s="7">
        <f>IF(P539&gt;0,RANK(P539,(N539:P539,Q539:AE539)),0)</f>
        <v>4</v>
      </c>
      <c r="G539" s="1">
        <f t="shared" si="110"/>
        <v>12364</v>
      </c>
      <c r="H539" s="2">
        <f t="shared" si="111"/>
        <v>0.46872393661384487</v>
      </c>
      <c r="I539" s="2"/>
      <c r="J539" s="2">
        <f t="shared" si="113"/>
        <v>0.26283266358328911</v>
      </c>
      <c r="K539" s="2">
        <f t="shared" si="113"/>
        <v>0.73155660019713398</v>
      </c>
      <c r="L539" s="2">
        <f t="shared" si="113"/>
        <v>5.3074531806808706E-4</v>
      </c>
      <c r="M539" s="2">
        <f t="shared" si="114"/>
        <v>5.0799909015087751E-3</v>
      </c>
      <c r="N539" s="1">
        <v>6933</v>
      </c>
      <c r="O539" s="1">
        <v>19297</v>
      </c>
      <c r="P539" s="1">
        <v>14</v>
      </c>
      <c r="Q539" s="1">
        <v>126</v>
      </c>
      <c r="R539" s="1">
        <v>8</v>
      </c>
      <c r="S539" s="1">
        <v>0</v>
      </c>
      <c r="W539" s="69">
        <f>IF(Notes!B$38=1,IF(BG539&gt;0,BG539-P539-SUM(R539:V539)-SUM(X539:AE539),SUM(BH539:BN539)),SUM(BH539:BN539))</f>
        <v>0</v>
      </c>
      <c r="AG539" s="7">
        <f>IF(Q539&gt;0,RANK(Q539,(N539:P539,Q539:AE539)),0)</f>
        <v>3</v>
      </c>
      <c r="AH539" s="7">
        <f>IF(R539&gt;0,RANK(R539,(N539:P539,Q539:AE539)),0)</f>
        <v>5</v>
      </c>
      <c r="AI539" s="7">
        <f>IF(T539&gt;0,RANK(T539,(N539:P539,Q539:AE539)),0)</f>
        <v>0</v>
      </c>
      <c r="AJ539" s="7">
        <f>IF(S539&gt;0,RANK(S539,(N539:P539,Q539:AE539)),0)</f>
        <v>0</v>
      </c>
      <c r="AK539" s="2">
        <f t="shared" si="115"/>
        <v>4.7767078626127831E-3</v>
      </c>
      <c r="AL539" s="2">
        <f t="shared" si="115"/>
        <v>3.0328303889604974E-4</v>
      </c>
      <c r="AM539" s="2">
        <f t="shared" si="116"/>
        <v>0</v>
      </c>
      <c r="AN539" s="2">
        <f t="shared" si="117"/>
        <v>0</v>
      </c>
      <c r="AP539" t="s">
        <v>3055</v>
      </c>
      <c r="AQ539" t="s">
        <v>4798</v>
      </c>
      <c r="AR539">
        <v>10</v>
      </c>
      <c r="AT539" s="85" t="s">
        <v>4565</v>
      </c>
      <c r="AU539" s="84" t="s">
        <v>4522</v>
      </c>
      <c r="AV539" s="77" t="str">
        <f t="shared" si="118"/>
        <v>13313</v>
      </c>
      <c r="AX539" s="7" t="s">
        <v>186</v>
      </c>
      <c r="AY539">
        <v>25</v>
      </c>
      <c r="BB539" t="s">
        <v>5425</v>
      </c>
      <c r="BG539" s="1">
        <v>43</v>
      </c>
      <c r="BH539">
        <v>0</v>
      </c>
      <c r="BI539">
        <v>0</v>
      </c>
      <c r="BJ539">
        <v>0</v>
      </c>
      <c r="BK539">
        <v>0</v>
      </c>
    </row>
    <row r="540" spans="1:63" hidden="1" outlineLevel="1">
      <c r="A540" t="s">
        <v>3831</v>
      </c>
      <c r="B540" t="s">
        <v>4798</v>
      </c>
      <c r="C540" s="1">
        <f t="shared" si="112"/>
        <v>2619</v>
      </c>
      <c r="D540" s="7">
        <f>IF(N540&gt;0, RANK(N540,(N540:P540,Q540:AE540)),0)</f>
        <v>2</v>
      </c>
      <c r="E540" s="7">
        <f>IF(O540&gt;0,RANK(O540,(N540:P540,Q540:AE540)),0)</f>
        <v>1</v>
      </c>
      <c r="F540" s="7">
        <f>IF(P540&gt;0,RANK(P540,(N540:P540,Q540:AE540)),0)</f>
        <v>4</v>
      </c>
      <c r="G540" s="1">
        <f t="shared" si="110"/>
        <v>803</v>
      </c>
      <c r="H540" s="2">
        <f t="shared" si="111"/>
        <v>0.30660557464681176</v>
      </c>
      <c r="I540" s="2"/>
      <c r="J540" s="2">
        <f t="shared" si="113"/>
        <v>0.34440626193203511</v>
      </c>
      <c r="K540" s="2">
        <f t="shared" si="113"/>
        <v>0.65101183657884687</v>
      </c>
      <c r="L540" s="2">
        <f t="shared" si="113"/>
        <v>1.9091256204658267E-3</v>
      </c>
      <c r="M540" s="2">
        <f t="shared" si="114"/>
        <v>2.6727758686521412E-3</v>
      </c>
      <c r="N540" s="1">
        <v>902</v>
      </c>
      <c r="O540" s="1">
        <v>1705</v>
      </c>
      <c r="P540" s="1">
        <v>5</v>
      </c>
      <c r="Q540" s="1">
        <v>6</v>
      </c>
      <c r="R540" s="1">
        <v>1</v>
      </c>
      <c r="S540" s="1">
        <v>0</v>
      </c>
      <c r="W540" s="69">
        <f>IF(Notes!B$38=1,IF(BG540&gt;0,BG540-P540-SUM(R540:V540)-SUM(X540:AE540),SUM(BH540:BN540)),SUM(BH540:BN540))</f>
        <v>0</v>
      </c>
      <c r="AG540" s="7">
        <f>IF(Q540&gt;0,RANK(Q540,(N540:P540,Q540:AE540)),0)</f>
        <v>3</v>
      </c>
      <c r="AH540" s="7">
        <f>IF(R540&gt;0,RANK(R540,(N540:P540,Q540:AE540)),0)</f>
        <v>5</v>
      </c>
      <c r="AI540" s="7">
        <f>IF(T540&gt;0,RANK(T540,(N540:P540,Q540:AE540)),0)</f>
        <v>0</v>
      </c>
      <c r="AJ540" s="7">
        <f>IF(S540&gt;0,RANK(S540,(N540:P540,Q540:AE540)),0)</f>
        <v>0</v>
      </c>
      <c r="AK540" s="2">
        <f t="shared" si="115"/>
        <v>2.2909507445589921E-3</v>
      </c>
      <c r="AL540" s="2">
        <f t="shared" si="115"/>
        <v>3.8182512409316535E-4</v>
      </c>
      <c r="AM540" s="2">
        <f t="shared" si="116"/>
        <v>0</v>
      </c>
      <c r="AN540" s="2">
        <f t="shared" si="117"/>
        <v>0</v>
      </c>
      <c r="AP540" t="s">
        <v>3831</v>
      </c>
      <c r="AQ540" t="s">
        <v>4798</v>
      </c>
      <c r="AR540">
        <v>0</v>
      </c>
      <c r="AT540" s="85" t="s">
        <v>4565</v>
      </c>
      <c r="AU540" s="84" t="s">
        <v>3857</v>
      </c>
      <c r="AV540" s="77" t="str">
        <f t="shared" si="118"/>
        <v>13315</v>
      </c>
      <c r="AX540" s="7" t="s">
        <v>186</v>
      </c>
      <c r="AY540">
        <v>8</v>
      </c>
      <c r="BB540" t="s">
        <v>5425</v>
      </c>
      <c r="BG540" s="1">
        <v>3</v>
      </c>
      <c r="BH540">
        <v>0</v>
      </c>
      <c r="BI540">
        <v>0</v>
      </c>
      <c r="BJ540">
        <v>0</v>
      </c>
      <c r="BK540">
        <v>0</v>
      </c>
    </row>
    <row r="541" spans="1:63" hidden="1" outlineLevel="1">
      <c r="A541" t="s">
        <v>4623</v>
      </c>
      <c r="B541" t="s">
        <v>4798</v>
      </c>
      <c r="C541" s="1">
        <f t="shared" si="112"/>
        <v>4544</v>
      </c>
      <c r="D541" s="7">
        <f>IF(N541&gt;0, RANK(N541,(N541:P541,Q541:AE541)),0)</f>
        <v>2</v>
      </c>
      <c r="E541" s="7">
        <f>IF(O541&gt;0,RANK(O541,(N541:P541,Q541:AE541)),0)</f>
        <v>1</v>
      </c>
      <c r="F541" s="7">
        <f>IF(P541&gt;0,RANK(P541,(N541:P541,Q541:AE541)),0)</f>
        <v>0</v>
      </c>
      <c r="G541" s="1">
        <f t="shared" si="110"/>
        <v>462</v>
      </c>
      <c r="H541" s="2">
        <f t="shared" si="111"/>
        <v>0.10167253521126761</v>
      </c>
      <c r="I541" s="2"/>
      <c r="J541" s="2">
        <f t="shared" si="113"/>
        <v>0.44630281690140844</v>
      </c>
      <c r="K541" s="2">
        <f t="shared" si="113"/>
        <v>0.54797535211267601</v>
      </c>
      <c r="L541" s="2">
        <f t="shared" si="113"/>
        <v>0</v>
      </c>
      <c r="M541" s="2">
        <f t="shared" si="114"/>
        <v>5.7218309859154992E-3</v>
      </c>
      <c r="N541" s="1">
        <v>2028</v>
      </c>
      <c r="O541" s="1">
        <v>2490</v>
      </c>
      <c r="P541" s="1">
        <v>0</v>
      </c>
      <c r="Q541" s="1">
        <v>25</v>
      </c>
      <c r="R541" s="1">
        <v>0</v>
      </c>
      <c r="S541" s="1">
        <v>1</v>
      </c>
      <c r="W541" s="69">
        <f>IF(Notes!B$38=1,IF(BG541&gt;0,BG541-P541-SUM(R541:V541)-SUM(X541:AE541),SUM(BH541:BN541)),SUM(BH541:BN541))</f>
        <v>0</v>
      </c>
      <c r="AG541" s="7">
        <f>IF(Q541&gt;0,RANK(Q541,(N541:P541,Q541:AE541)),0)</f>
        <v>3</v>
      </c>
      <c r="AH541" s="7">
        <f>IF(R541&gt;0,RANK(R541,(N541:P541,Q541:AE541)),0)</f>
        <v>0</v>
      </c>
      <c r="AI541" s="7">
        <f>IF(T541&gt;0,RANK(T541,(N541:P541,Q541:AE541)),0)</f>
        <v>0</v>
      </c>
      <c r="AJ541" s="7">
        <f>IF(S541&gt;0,RANK(S541,(N541:P541,Q541:AE541)),0)</f>
        <v>4</v>
      </c>
      <c r="AK541" s="2">
        <f t="shared" si="115"/>
        <v>5.5017605633802813E-3</v>
      </c>
      <c r="AL541" s="2">
        <f t="shared" si="115"/>
        <v>0</v>
      </c>
      <c r="AM541" s="2">
        <f t="shared" si="116"/>
        <v>0</v>
      </c>
      <c r="AN541" s="2">
        <f t="shared" si="117"/>
        <v>2.2007042253521127E-4</v>
      </c>
      <c r="AP541" t="s">
        <v>4623</v>
      </c>
      <c r="AQ541" t="s">
        <v>4798</v>
      </c>
      <c r="AR541">
        <v>9</v>
      </c>
      <c r="AT541" s="85" t="s">
        <v>4565</v>
      </c>
      <c r="AU541" s="84" t="s">
        <v>3858</v>
      </c>
      <c r="AV541" s="77" t="str">
        <f t="shared" si="118"/>
        <v>13317</v>
      </c>
      <c r="AX541" s="7" t="s">
        <v>186</v>
      </c>
      <c r="AY541">
        <v>9</v>
      </c>
      <c r="BB541" t="s">
        <v>5425</v>
      </c>
      <c r="BG541" s="1">
        <v>5</v>
      </c>
      <c r="BH541">
        <v>0</v>
      </c>
      <c r="BI541">
        <v>0</v>
      </c>
      <c r="BJ541">
        <v>0</v>
      </c>
      <c r="BK541">
        <v>0</v>
      </c>
    </row>
    <row r="542" spans="1:63" hidden="1" outlineLevel="1">
      <c r="A542" t="s">
        <v>3509</v>
      </c>
      <c r="B542" t="s">
        <v>4798</v>
      </c>
      <c r="C542" s="1">
        <f t="shared" si="112"/>
        <v>4514</v>
      </c>
      <c r="D542" s="7">
        <f>IF(N542&gt;0, RANK(N542,(N542:P542,Q542:AE542)),0)</f>
        <v>2</v>
      </c>
      <c r="E542" s="7">
        <f>IF(O542&gt;0,RANK(O542,(N542:P542,Q542:AE542)),0)</f>
        <v>1</v>
      </c>
      <c r="F542" s="7">
        <f>IF(P542&gt;0,RANK(P542,(N542:P542,Q542:AE542)),0)</f>
        <v>0</v>
      </c>
      <c r="G542" s="1">
        <f t="shared" si="110"/>
        <v>26</v>
      </c>
      <c r="H542" s="2">
        <f t="shared" si="111"/>
        <v>5.7598582188746125E-3</v>
      </c>
      <c r="I542" s="2"/>
      <c r="J542" s="2">
        <f t="shared" si="113"/>
        <v>0.4951262738147984</v>
      </c>
      <c r="K542" s="2">
        <f t="shared" si="113"/>
        <v>0.50088613203367305</v>
      </c>
      <c r="L542" s="2">
        <f t="shared" si="113"/>
        <v>0</v>
      </c>
      <c r="M542" s="2">
        <f t="shared" si="114"/>
        <v>3.9875941515286062E-3</v>
      </c>
      <c r="N542" s="1">
        <v>2235</v>
      </c>
      <c r="O542" s="1">
        <v>2261</v>
      </c>
      <c r="P542" s="1">
        <v>0</v>
      </c>
      <c r="Q542" s="1">
        <v>18</v>
      </c>
      <c r="R542" s="1">
        <v>0</v>
      </c>
      <c r="S542" s="1">
        <v>0</v>
      </c>
      <c r="W542" s="69">
        <f>IF(Notes!B$38=1,IF(BG542&gt;0,BG542-P542-SUM(R542:V542)-SUM(X542:AE542),SUM(BH542:BN542)),SUM(BH542:BN542))</f>
        <v>0</v>
      </c>
      <c r="AG542" s="7">
        <f>IF(Q542&gt;0,RANK(Q542,(N542:P542,Q542:AE542)),0)</f>
        <v>3</v>
      </c>
      <c r="AH542" s="7">
        <f>IF(R542&gt;0,RANK(R542,(N542:P542,Q542:AE542)),0)</f>
        <v>0</v>
      </c>
      <c r="AI542" s="7">
        <f>IF(T542&gt;0,RANK(T542,(N542:P542,Q542:AE542)),0)</f>
        <v>0</v>
      </c>
      <c r="AJ542" s="7">
        <f>IF(S542&gt;0,RANK(S542,(N542:P542,Q542:AE542)),0)</f>
        <v>0</v>
      </c>
      <c r="AK542" s="2">
        <f t="shared" si="115"/>
        <v>3.9875941515285776E-3</v>
      </c>
      <c r="AL542" s="2">
        <f t="shared" si="115"/>
        <v>0</v>
      </c>
      <c r="AM542" s="2">
        <f t="shared" si="116"/>
        <v>0</v>
      </c>
      <c r="AN542" s="2">
        <f t="shared" si="117"/>
        <v>0</v>
      </c>
      <c r="AP542" t="s">
        <v>3509</v>
      </c>
      <c r="AQ542" t="s">
        <v>4798</v>
      </c>
      <c r="AR542">
        <v>3</v>
      </c>
      <c r="AT542" s="85" t="s">
        <v>4565</v>
      </c>
      <c r="AU542" s="84" t="s">
        <v>3859</v>
      </c>
      <c r="AV542" s="77" t="str">
        <f t="shared" si="118"/>
        <v>13319</v>
      </c>
      <c r="AX542" s="7" t="s">
        <v>186</v>
      </c>
      <c r="AY542">
        <v>11</v>
      </c>
      <c r="BB542" t="s">
        <v>5425</v>
      </c>
      <c r="BG542" s="1">
        <v>4</v>
      </c>
      <c r="BH542">
        <v>0</v>
      </c>
      <c r="BI542">
        <v>0</v>
      </c>
      <c r="BJ542">
        <v>0</v>
      </c>
      <c r="BK542">
        <v>0</v>
      </c>
    </row>
    <row r="543" spans="1:63" hidden="1" outlineLevel="1">
      <c r="A543" t="s">
        <v>4582</v>
      </c>
      <c r="B543" t="s">
        <v>4798</v>
      </c>
      <c r="C543" s="1">
        <f t="shared" si="112"/>
        <v>7353</v>
      </c>
      <c r="D543" s="7">
        <f>IF(N543&gt;0, RANK(N543,(N543:P543,Q543:AE543)),0)</f>
        <v>2</v>
      </c>
      <c r="E543" s="7">
        <f>IF(O543&gt;0,RANK(O543,(N543:P543,Q543:AE543)),0)</f>
        <v>1</v>
      </c>
      <c r="F543" s="7">
        <f>IF(P543&gt;0,RANK(P543,(N543:P543,Q543:AE543)),0)</f>
        <v>4</v>
      </c>
      <c r="G543" s="1">
        <f t="shared" si="110"/>
        <v>2886</v>
      </c>
      <c r="H543" s="2">
        <f t="shared" si="111"/>
        <v>0.39249286005711953</v>
      </c>
      <c r="I543" s="2"/>
      <c r="J543" s="2">
        <f t="shared" si="113"/>
        <v>0.30178158574731401</v>
      </c>
      <c r="K543" s="2">
        <f t="shared" si="113"/>
        <v>0.69427444580443354</v>
      </c>
      <c r="L543" s="2">
        <f t="shared" si="113"/>
        <v>4.0799673602611179E-4</v>
      </c>
      <c r="M543" s="2">
        <f t="shared" si="114"/>
        <v>3.5359717122262877E-3</v>
      </c>
      <c r="N543" s="1">
        <v>2219</v>
      </c>
      <c r="O543" s="1">
        <v>5105</v>
      </c>
      <c r="P543" s="1">
        <v>3</v>
      </c>
      <c r="Q543" s="1">
        <v>24</v>
      </c>
      <c r="R543" s="1">
        <v>2</v>
      </c>
      <c r="S543" s="1">
        <v>0</v>
      </c>
      <c r="W543" s="69">
        <f>IF(Notes!B$38=1,IF(BG543&gt;0,BG543-P543-SUM(R543:V543)-SUM(X543:AE543),SUM(BH543:BN543)),SUM(BH543:BN543))</f>
        <v>0</v>
      </c>
      <c r="AG543" s="7">
        <f>IF(Q543&gt;0,RANK(Q543,(N543:P543,Q543:AE543)),0)</f>
        <v>3</v>
      </c>
      <c r="AH543" s="7">
        <f>IF(R543&gt;0,RANK(R543,(N543:P543,Q543:AE543)),0)</f>
        <v>5</v>
      </c>
      <c r="AI543" s="7">
        <f>IF(T543&gt;0,RANK(T543,(N543:P543,Q543:AE543)),0)</f>
        <v>0</v>
      </c>
      <c r="AJ543" s="7">
        <f>IF(S543&gt;0,RANK(S543,(N543:P543,Q543:AE543)),0)</f>
        <v>0</v>
      </c>
      <c r="AK543" s="2">
        <f t="shared" si="115"/>
        <v>3.2639738882088943E-3</v>
      </c>
      <c r="AL543" s="2">
        <f t="shared" si="115"/>
        <v>2.7199782401740786E-4</v>
      </c>
      <c r="AM543" s="2">
        <f t="shared" si="116"/>
        <v>0</v>
      </c>
      <c r="AN543" s="2">
        <f t="shared" si="117"/>
        <v>0</v>
      </c>
      <c r="AP543" t="s">
        <v>4582</v>
      </c>
      <c r="AQ543" t="s">
        <v>4798</v>
      </c>
      <c r="AR543">
        <v>2</v>
      </c>
      <c r="AT543" s="85" t="s">
        <v>4565</v>
      </c>
      <c r="AU543" s="84" t="s">
        <v>5082</v>
      </c>
      <c r="AV543" s="77" t="str">
        <f t="shared" si="118"/>
        <v>13321</v>
      </c>
      <c r="AX543" s="7" t="s">
        <v>186</v>
      </c>
      <c r="AY543">
        <v>18</v>
      </c>
      <c r="BB543" t="s">
        <v>5425</v>
      </c>
      <c r="BG543" s="1">
        <v>8</v>
      </c>
      <c r="BH543">
        <v>0</v>
      </c>
      <c r="BI543">
        <v>0</v>
      </c>
      <c r="BJ543">
        <v>0</v>
      </c>
      <c r="BK543">
        <v>0</v>
      </c>
    </row>
    <row r="544" spans="1:63" collapsed="1">
      <c r="A544" t="s">
        <v>4797</v>
      </c>
      <c r="B544" t="s">
        <v>3839</v>
      </c>
      <c r="C544" s="1">
        <f t="shared" si="112"/>
        <v>3301883</v>
      </c>
      <c r="D544" s="7">
        <f>IF(N544&gt;0, RANK(N544,(N544:P544,Q544:AE544)),0)</f>
        <v>2</v>
      </c>
      <c r="E544" s="7">
        <f>IF(O544&gt;0,RANK(O544,(N544:P544,Q544:AE544)),0)</f>
        <v>1</v>
      </c>
      <c r="F544" s="7">
        <f>IF(P544&gt;0,RANK(P544,(N544:P544,Q544:AE544)),0)</f>
        <v>4</v>
      </c>
      <c r="G544" s="1">
        <f t="shared" si="110"/>
        <v>548099</v>
      </c>
      <c r="H544" s="2">
        <f t="shared" si="111"/>
        <v>0.16599588780099114</v>
      </c>
      <c r="I544" s="2"/>
      <c r="J544" s="2">
        <f t="shared" si="113"/>
        <v>0.41375057807923538</v>
      </c>
      <c r="K544" s="2">
        <f t="shared" si="113"/>
        <v>0.57974646588022649</v>
      </c>
      <c r="L544" s="2">
        <f t="shared" si="113"/>
        <v>6.7567506177535668E-4</v>
      </c>
      <c r="M544" s="2">
        <f t="shared" si="114"/>
        <v>5.8272809787627208E-3</v>
      </c>
      <c r="N544" s="1">
        <f t="shared" ref="N544:O544" si="119">SUM(N385:N543)</f>
        <v>1366156</v>
      </c>
      <c r="O544" s="1">
        <f t="shared" si="119"/>
        <v>1914255</v>
      </c>
      <c r="P544" s="1">
        <f t="shared" ref="N544:S544" si="120">SUM(P385:P543)</f>
        <v>2231</v>
      </c>
      <c r="Q544" s="1">
        <f t="shared" si="120"/>
        <v>18387</v>
      </c>
      <c r="R544" s="1">
        <f t="shared" si="120"/>
        <v>580</v>
      </c>
      <c r="S544" s="1">
        <f t="shared" si="120"/>
        <v>228</v>
      </c>
      <c r="W544" s="1">
        <f>SUM(W385:W543)</f>
        <v>46</v>
      </c>
      <c r="AG544" s="7">
        <f>IF(Q544&gt;0,RANK(Q544,(N544:P544,Q544:AE544)),0)</f>
        <v>3</v>
      </c>
      <c r="AH544" s="7">
        <f>IF(R544&gt;0,RANK(R544,(N544:P544,Q544:AE544)),0)</f>
        <v>5</v>
      </c>
      <c r="AI544" s="7">
        <f>IF(T544&gt;0,RANK(T544,(N544:P544,Q544:AE544)),0)</f>
        <v>0</v>
      </c>
      <c r="AJ544" s="7">
        <f>IF(S544&gt;0,RANK(S544,(N544:P544,Q544:AE544)),0)</f>
        <v>6</v>
      </c>
      <c r="AK544" s="2">
        <f t="shared" si="115"/>
        <v>5.5686406816958687E-3</v>
      </c>
      <c r="AL544" s="2">
        <f t="shared" si="115"/>
        <v>1.7565734461215008E-4</v>
      </c>
      <c r="AM544" s="2">
        <f t="shared" si="116"/>
        <v>0</v>
      </c>
      <c r="AN544" s="2">
        <f t="shared" si="117"/>
        <v>6.9051507882017624E-5</v>
      </c>
      <c r="AP544" t="s">
        <v>4797</v>
      </c>
      <c r="AQ544" t="s">
        <v>3839</v>
      </c>
      <c r="AT544" s="85" t="s">
        <v>4565</v>
      </c>
      <c r="AU544" s="116"/>
      <c r="AV544" s="77" t="str">
        <f t="shared" si="118"/>
        <v>13</v>
      </c>
      <c r="AX544" s="7" t="s">
        <v>2301</v>
      </c>
      <c r="BG544" s="1">
        <f>SUM(BG385:BG543)</f>
        <v>5691</v>
      </c>
      <c r="BH544" s="1">
        <f>SUM(BH385:BH543)</f>
        <v>7</v>
      </c>
      <c r="BI544" s="1">
        <f>SUM(BI385:BI543)</f>
        <v>8</v>
      </c>
      <c r="BJ544" s="1">
        <f>SUM(BJ385:BJ543)</f>
        <v>5</v>
      </c>
      <c r="BK544" s="1">
        <f>SUM(BK385:BK543)</f>
        <v>26</v>
      </c>
    </row>
    <row r="545" spans="1:59">
      <c r="C545" s="1"/>
      <c r="E545" s="7"/>
      <c r="F545" s="7"/>
      <c r="I545" s="2"/>
      <c r="AG545" s="7"/>
      <c r="AH545" s="7"/>
      <c r="AI545" s="7"/>
      <c r="AJ545" s="7"/>
      <c r="BG545" s="1"/>
    </row>
    <row r="546" spans="1:59" hidden="1" outlineLevel="1">
      <c r="A546" t="s">
        <v>4583</v>
      </c>
      <c r="B546" t="s">
        <v>4772</v>
      </c>
      <c r="C546" s="1">
        <f t="shared" ref="C546:C551" si="121">SUM(N546:AE546)</f>
        <v>57702</v>
      </c>
      <c r="D546" s="7">
        <f>IF(N546&gt;0, RANK(N546,(N546:P546,Q546:AE546)),0)</f>
        <v>1</v>
      </c>
      <c r="E546" s="7">
        <f>IF(O546&gt;0,RANK(O546,(N546:P546,Q546:AE546)),0)</f>
        <v>2</v>
      </c>
      <c r="F546" s="7">
        <f>IF(P546&gt;0,RANK(P546,(N546:P546,Q546:AE546)),0)</f>
        <v>0</v>
      </c>
      <c r="G546" s="1">
        <f t="shared" si="110"/>
        <v>13084</v>
      </c>
      <c r="H546" s="2">
        <f t="shared" si="111"/>
        <v>0.22675123912516032</v>
      </c>
      <c r="I546" s="2"/>
      <c r="J546" s="2">
        <f t="shared" ref="J546:L551" si="122">IF($C546=0,"-",N546/$C546)</f>
        <v>0.60857509271775678</v>
      </c>
      <c r="K546" s="2">
        <f t="shared" si="122"/>
        <v>0.38182385359259646</v>
      </c>
      <c r="L546" s="2">
        <f t="shared" si="122"/>
        <v>0</v>
      </c>
      <c r="M546" s="2">
        <f t="shared" ref="M546:M551" si="123">IF(C546=0,"-",(1-J546-K546-L546))</f>
        <v>9.6010536896467547E-3</v>
      </c>
      <c r="N546" s="1">
        <v>35116</v>
      </c>
      <c r="O546" s="1">
        <v>22032</v>
      </c>
      <c r="Q546" s="1">
        <v>233</v>
      </c>
      <c r="S546" s="1">
        <v>321</v>
      </c>
      <c r="AG546" s="7">
        <f>IF(Q546&gt;0,RANK(Q546,(N546:P546,Q546:AE546)),0)</f>
        <v>4</v>
      </c>
      <c r="AH546" s="7">
        <f>IF(R546&gt;0,RANK(R546,(N546:P546,Q546:AE546)),0)</f>
        <v>0</v>
      </c>
      <c r="AI546" s="7">
        <f>IF(T546&gt;0,RANK(T546,(N546:P546,Q546:AE546)),0)</f>
        <v>0</v>
      </c>
      <c r="AJ546" s="7">
        <f>IF(S546&gt;0,RANK(S546,(N546:P546,Q546:AE546)),0)</f>
        <v>3</v>
      </c>
      <c r="AK546" s="2">
        <f t="shared" ref="AK546:AL550" si="124">IF($C546=0,"-",Q546/$C546)</f>
        <v>4.037988284634848E-3</v>
      </c>
      <c r="AL546" s="2">
        <f t="shared" si="124"/>
        <v>0</v>
      </c>
      <c r="AM546" s="2">
        <f>IF($C546=0,"-",T546/$C546)</f>
        <v>0</v>
      </c>
      <c r="AN546" s="2">
        <f t="shared" ref="AN546:AN551" si="125">IF($C546=0,"-",S546/$C546)</f>
        <v>5.5630654050119578E-3</v>
      </c>
      <c r="AP546" t="s">
        <v>4583</v>
      </c>
      <c r="AQ546" t="s">
        <v>4772</v>
      </c>
      <c r="AR546">
        <v>2</v>
      </c>
      <c r="AT546" s="85" t="s">
        <v>4566</v>
      </c>
      <c r="AU546" s="84" t="s">
        <v>3988</v>
      </c>
      <c r="AV546" s="77" t="str">
        <f t="shared" ref="AV546:AV551" si="126">AT546&amp;AU546</f>
        <v>15001</v>
      </c>
      <c r="AX546" s="7" t="s">
        <v>186</v>
      </c>
      <c r="BG546" s="1"/>
    </row>
    <row r="547" spans="1:59" hidden="1" outlineLevel="1">
      <c r="A547" t="s">
        <v>4451</v>
      </c>
      <c r="B547" t="s">
        <v>4772</v>
      </c>
      <c r="C547" s="1">
        <f t="shared" si="121"/>
        <v>298547</v>
      </c>
      <c r="D547" s="7">
        <f>IF(N547&gt;0, RANK(N547,(N547:P547,Q547:AE547)),0)</f>
        <v>1</v>
      </c>
      <c r="E547" s="7">
        <f>IF(O547&gt;0,RANK(O547,(N547:P547,Q547:AE547)),0)</f>
        <v>2</v>
      </c>
      <c r="F547" s="7">
        <f>IF(P547&gt;0,RANK(P547,(N547:P547,Q547:AE547)),0)</f>
        <v>0</v>
      </c>
      <c r="G547" s="1">
        <f t="shared" si="110"/>
        <v>8343</v>
      </c>
      <c r="H547" s="2">
        <f t="shared" si="111"/>
        <v>2.7945348638572821E-2</v>
      </c>
      <c r="I547" s="2"/>
      <c r="J547" s="2">
        <f t="shared" si="122"/>
        <v>0.51080734356734447</v>
      </c>
      <c r="K547" s="2">
        <f t="shared" si="122"/>
        <v>0.48286199492877169</v>
      </c>
      <c r="L547" s="2">
        <f t="shared" si="122"/>
        <v>0</v>
      </c>
      <c r="M547" s="2">
        <f t="shared" si="123"/>
        <v>6.3306615038838387E-3</v>
      </c>
      <c r="N547" s="1">
        <v>152500</v>
      </c>
      <c r="O547" s="1">
        <v>144157</v>
      </c>
      <c r="Q547" s="1">
        <v>849</v>
      </c>
      <c r="S547" s="1">
        <v>1041</v>
      </c>
      <c r="AG547" s="7">
        <f>IF(Q547&gt;0,RANK(Q547,(N547:P547,Q547:AE547)),0)</f>
        <v>4</v>
      </c>
      <c r="AH547" s="7">
        <f>IF(R547&gt;0,RANK(R547,(N547:P547,Q547:AE547)),0)</f>
        <v>0</v>
      </c>
      <c r="AI547" s="7">
        <f>IF(T547&gt;0,RANK(T547,(N547:P547,Q547:AE547)),0)</f>
        <v>0</v>
      </c>
      <c r="AJ547" s="7">
        <f>IF(S547&gt;0,RANK(S547,(N547:P547,Q547:AE547)),0)</f>
        <v>3</v>
      </c>
      <c r="AK547" s="2">
        <f t="shared" si="124"/>
        <v>2.8437733422208228E-3</v>
      </c>
      <c r="AL547" s="2">
        <f t="shared" si="124"/>
        <v>0</v>
      </c>
      <c r="AM547" s="2">
        <f>IF($C547=0,"-",T547/$C547)</f>
        <v>0</v>
      </c>
      <c r="AN547" s="2">
        <f t="shared" si="125"/>
        <v>3.4868881616629877E-3</v>
      </c>
      <c r="AP547" t="s">
        <v>4451</v>
      </c>
      <c r="AQ547" t="s">
        <v>4772</v>
      </c>
      <c r="AT547" s="85" t="s">
        <v>4566</v>
      </c>
      <c r="AU547" s="84" t="s">
        <v>3989</v>
      </c>
      <c r="AV547" s="77" t="str">
        <f t="shared" si="126"/>
        <v>15003</v>
      </c>
      <c r="AX547" s="7" t="s">
        <v>186</v>
      </c>
      <c r="BG547" s="1"/>
    </row>
    <row r="548" spans="1:59" hidden="1" outlineLevel="1">
      <c r="A548" t="s">
        <v>4138</v>
      </c>
      <c r="B548" t="s">
        <v>4772</v>
      </c>
      <c r="C548" s="1">
        <f t="shared" si="121"/>
        <v>24876</v>
      </c>
      <c r="D548" s="7">
        <f>IF(N548&gt;0, RANK(N548,(N548:P548,Q548:AE548)),0)</f>
        <v>1</v>
      </c>
      <c r="E548" s="7">
        <f>IF(O548&gt;0,RANK(O548,(N548:P548,Q548:AE548)),0)</f>
        <v>2</v>
      </c>
      <c r="F548" s="7">
        <f>IF(P548&gt;0,RANK(P548,(N548:P548,Q548:AE548)),0)</f>
        <v>0</v>
      </c>
      <c r="G548" s="1">
        <f t="shared" ref="G548:G611" si="127">IF(C548&gt;0,MAX(N548:P548)-LARGE(N548:P548,2),0)</f>
        <v>5176</v>
      </c>
      <c r="H548" s="2">
        <f t="shared" ref="H548:H611" si="128">IF(C548&gt;0,G548/C548,0)</f>
        <v>0.20807203730503296</v>
      </c>
      <c r="I548" s="2"/>
      <c r="J548" s="2">
        <f t="shared" si="122"/>
        <v>0.59961408586589482</v>
      </c>
      <c r="K548" s="2">
        <f t="shared" si="122"/>
        <v>0.39154204856086189</v>
      </c>
      <c r="L548" s="2">
        <f t="shared" si="122"/>
        <v>0</v>
      </c>
      <c r="M548" s="2">
        <f t="shared" si="123"/>
        <v>8.8438655732432925E-3</v>
      </c>
      <c r="N548" s="1">
        <v>14916</v>
      </c>
      <c r="O548" s="1">
        <v>9740</v>
      </c>
      <c r="Q548" s="1">
        <v>96</v>
      </c>
      <c r="S548" s="1">
        <v>124</v>
      </c>
      <c r="AG548" s="7">
        <f>IF(Q548&gt;0,RANK(Q548,(N548:P548,Q548:AE548)),0)</f>
        <v>4</v>
      </c>
      <c r="AH548" s="7">
        <f>IF(R548&gt;0,RANK(R548,(N548:P548,Q548:AE548)),0)</f>
        <v>0</v>
      </c>
      <c r="AI548" s="7">
        <f>IF(T548&gt;0,RANK(T548,(N548:P548,Q548:AE548)),0)</f>
        <v>0</v>
      </c>
      <c r="AJ548" s="7">
        <f>IF(S548&gt;0,RANK(S548,(N548:P548,Q548:AE548)),0)</f>
        <v>3</v>
      </c>
      <c r="AK548" s="2">
        <f t="shared" si="124"/>
        <v>3.8591413410516162E-3</v>
      </c>
      <c r="AL548" s="2">
        <f t="shared" si="124"/>
        <v>0</v>
      </c>
      <c r="AM548" s="2">
        <f>IF($C548=0,"-",T548/$C548)</f>
        <v>0</v>
      </c>
      <c r="AN548" s="2">
        <f t="shared" si="125"/>
        <v>4.9847242321916707E-3</v>
      </c>
      <c r="AP548" t="s">
        <v>4138</v>
      </c>
      <c r="AQ548" t="s">
        <v>4772</v>
      </c>
      <c r="AR548">
        <v>2</v>
      </c>
      <c r="AT548" s="85" t="s">
        <v>4566</v>
      </c>
      <c r="AU548" s="84" t="s">
        <v>2597</v>
      </c>
      <c r="AV548" s="77" t="str">
        <f t="shared" si="126"/>
        <v>15007</v>
      </c>
      <c r="AX548" s="7" t="s">
        <v>186</v>
      </c>
      <c r="BG548" s="1"/>
    </row>
    <row r="549" spans="1:59" hidden="1" outlineLevel="1">
      <c r="A549" t="s">
        <v>2485</v>
      </c>
      <c r="B549" t="s">
        <v>4772</v>
      </c>
      <c r="C549" s="1">
        <f t="shared" si="121"/>
        <v>47430</v>
      </c>
      <c r="D549" s="7">
        <f>IF(N549&gt;0, RANK(N549,(N549:P549,Q549:AE549)),0)</f>
        <v>1</v>
      </c>
      <c r="E549" s="7">
        <f>IF(O549&gt;0,RANK(O549,(N549:P549,Q549:AE549)),0)</f>
        <v>2</v>
      </c>
      <c r="F549" s="7">
        <f>IF(P549&gt;0,RANK(P549,(N549:P549,Q549:AE549)),0)</f>
        <v>0</v>
      </c>
      <c r="G549" s="1">
        <f t="shared" si="127"/>
        <v>10616</v>
      </c>
      <c r="H549" s="2">
        <f t="shared" si="128"/>
        <v>0.22382458359687962</v>
      </c>
      <c r="I549" s="2"/>
      <c r="J549" s="2">
        <f t="shared" si="122"/>
        <v>0.60727387729285265</v>
      </c>
      <c r="K549" s="2">
        <f t="shared" si="122"/>
        <v>0.38344929369597303</v>
      </c>
      <c r="L549" s="2">
        <f t="shared" si="122"/>
        <v>0</v>
      </c>
      <c r="M549" s="2">
        <f t="shared" si="123"/>
        <v>9.2768290111743257E-3</v>
      </c>
      <c r="N549" s="1">
        <v>28803</v>
      </c>
      <c r="O549" s="1">
        <v>18187</v>
      </c>
      <c r="Q549" s="1">
        <v>196</v>
      </c>
      <c r="S549" s="1">
        <v>244</v>
      </c>
      <c r="AG549" s="7">
        <f>IF(Q549&gt;0,RANK(Q549,(N549:P549,Q549:AE549)),0)</f>
        <v>4</v>
      </c>
      <c r="AH549" s="7">
        <f>IF(R549&gt;0,RANK(R549,(N549:P549,Q549:AE549)),0)</f>
        <v>0</v>
      </c>
      <c r="AI549" s="7">
        <f>IF(T549&gt;0,RANK(T549,(N549:P549,Q549:AE549)),0)</f>
        <v>0</v>
      </c>
      <c r="AJ549" s="7">
        <f>IF(S549&gt;0,RANK(S549,(N549:P549,Q549:AE549)),0)</f>
        <v>3</v>
      </c>
      <c r="AK549" s="2">
        <f t="shared" si="124"/>
        <v>4.1324056504322155E-3</v>
      </c>
      <c r="AL549" s="2">
        <f t="shared" si="124"/>
        <v>0</v>
      </c>
      <c r="AM549" s="2">
        <f>IF($C549=0,"-",T549/$C549)</f>
        <v>0</v>
      </c>
      <c r="AN549" s="2">
        <f t="shared" si="125"/>
        <v>5.1444233607421466E-3</v>
      </c>
      <c r="AP549" t="s">
        <v>2485</v>
      </c>
      <c r="AQ549" t="s">
        <v>4772</v>
      </c>
      <c r="AR549">
        <v>2</v>
      </c>
      <c r="AT549" s="85" t="s">
        <v>4566</v>
      </c>
      <c r="AU549" s="84" t="s">
        <v>3218</v>
      </c>
      <c r="AV549" s="77" t="str">
        <f t="shared" si="126"/>
        <v>15009</v>
      </c>
      <c r="AX549" s="7" t="s">
        <v>186</v>
      </c>
      <c r="BG549" s="1"/>
    </row>
    <row r="550" spans="1:59" hidden="1" outlineLevel="1">
      <c r="A550" t="s">
        <v>2205</v>
      </c>
      <c r="C550" s="1">
        <f t="shared" si="121"/>
        <v>458</v>
      </c>
      <c r="D550" s="7">
        <f>IF(N550&gt;0, RANK(N550,(N550:P550,Q550:AE550)),0)</f>
        <v>1</v>
      </c>
      <c r="E550" s="7">
        <f>IF(O550&gt;0,RANK(O550,(N550:P550,Q550:AE550)),0)</f>
        <v>2</v>
      </c>
      <c r="F550" s="7"/>
      <c r="G550" s="1">
        <f t="shared" si="127"/>
        <v>298</v>
      </c>
      <c r="H550" s="2">
        <f t="shared" si="128"/>
        <v>0.6506550218340611</v>
      </c>
      <c r="I550" s="2"/>
      <c r="J550" s="2">
        <f t="shared" si="122"/>
        <v>0.81441048034934493</v>
      </c>
      <c r="K550" s="2">
        <f t="shared" si="122"/>
        <v>0.16375545851528384</v>
      </c>
      <c r="L550" s="2">
        <f t="shared" si="122"/>
        <v>0</v>
      </c>
      <c r="M550" s="2">
        <f t="shared" si="123"/>
        <v>2.183406113537123E-2</v>
      </c>
      <c r="N550" s="1">
        <v>373</v>
      </c>
      <c r="O550" s="1">
        <v>75</v>
      </c>
      <c r="Q550" s="1">
        <v>3</v>
      </c>
      <c r="S550" s="1">
        <v>7</v>
      </c>
      <c r="AG550" s="7"/>
      <c r="AH550" s="7"/>
      <c r="AI550" s="7"/>
      <c r="AJ550" s="7"/>
      <c r="AK550" s="2">
        <f t="shared" si="124"/>
        <v>6.5502183406113534E-3</v>
      </c>
      <c r="AN550" s="2">
        <f t="shared" si="125"/>
        <v>1.5283842794759825E-2</v>
      </c>
      <c r="AR550">
        <v>99</v>
      </c>
      <c r="AT550" s="85" t="s">
        <v>4566</v>
      </c>
      <c r="AU550" s="84" t="s">
        <v>4530</v>
      </c>
      <c r="AV550" s="77" t="str">
        <f t="shared" si="126"/>
        <v>15099</v>
      </c>
      <c r="AX550" s="7" t="s">
        <v>2205</v>
      </c>
      <c r="BG550" s="1"/>
    </row>
    <row r="551" spans="1:59" collapsed="1">
      <c r="A551" t="s">
        <v>4583</v>
      </c>
      <c r="B551" t="s">
        <v>3839</v>
      </c>
      <c r="C551" s="1">
        <f t="shared" si="121"/>
        <v>429013</v>
      </c>
      <c r="D551" s="7">
        <f>IF(N551&gt;0, RANK(N551,(N551:P551,Q551:AE551)),0)</f>
        <v>1</v>
      </c>
      <c r="E551" s="7">
        <f>IF(O551&gt;0,RANK(O551,(N551:P551,Q551:AE551)),0)</f>
        <v>2</v>
      </c>
      <c r="F551" s="7">
        <f>IF(P551&gt;0,RANK(P551,(N551:P551,Q551:AE551)),0)</f>
        <v>0</v>
      </c>
      <c r="G551" s="1">
        <f t="shared" si="127"/>
        <v>37517</v>
      </c>
      <c r="H551" s="2">
        <f t="shared" si="128"/>
        <v>8.7449564465412466E-2</v>
      </c>
      <c r="I551" s="2"/>
      <c r="J551" s="2">
        <f t="shared" si="122"/>
        <v>0.5400955215809311</v>
      </c>
      <c r="K551" s="2">
        <f t="shared" si="122"/>
        <v>0.45264595711551864</v>
      </c>
      <c r="L551" s="2">
        <f t="shared" si="122"/>
        <v>0</v>
      </c>
      <c r="M551" s="2">
        <f t="shared" si="123"/>
        <v>7.2585213035502583E-3</v>
      </c>
      <c r="N551" s="1">
        <f>SUM(N546:N550)</f>
        <v>231708</v>
      </c>
      <c r="O551" s="1">
        <f>SUM(O546:O550)</f>
        <v>194191</v>
      </c>
      <c r="Q551" s="1">
        <f>SUM(Q546:Q550)</f>
        <v>1377</v>
      </c>
      <c r="S551" s="1">
        <f>SUM(S546:S550)</f>
        <v>1737</v>
      </c>
      <c r="AG551" s="7">
        <f>IF(Q551&gt;0,RANK(Q551,(N551:P551,Q551:AE551)),0)</f>
        <v>4</v>
      </c>
      <c r="AH551" s="7">
        <f>IF(R551&gt;0,RANK(R551,(N551:P551,Q551:AE551)),0)</f>
        <v>0</v>
      </c>
      <c r="AI551" s="7">
        <f>IF(T551&gt;0,RANK(T551,(N551:P551,Q551:AE551)),0)</f>
        <v>0</v>
      </c>
      <c r="AJ551" s="7">
        <f>IF(S551&gt;0,RANK(S551,(N551:P551,Q551:AE551)),0)</f>
        <v>3</v>
      </c>
      <c r="AK551" s="2">
        <f>IF($C551=0,"-",Q551/$C551)</f>
        <v>3.2096929463675925E-3</v>
      </c>
      <c r="AL551" s="2">
        <f>IF($C551=0,"-",R551/$C551)</f>
        <v>0</v>
      </c>
      <c r="AM551" s="2">
        <f>IF($C551=0,"-",T551/$C551)</f>
        <v>0</v>
      </c>
      <c r="AN551" s="2">
        <f t="shared" si="125"/>
        <v>4.0488283571826498E-3</v>
      </c>
      <c r="AP551" t="s">
        <v>4583</v>
      </c>
      <c r="AQ551" t="s">
        <v>3839</v>
      </c>
      <c r="AT551" s="85" t="s">
        <v>4566</v>
      </c>
      <c r="AU551" s="116"/>
      <c r="AV551" s="77" t="str">
        <f t="shared" si="126"/>
        <v>15</v>
      </c>
      <c r="AX551" s="7" t="s">
        <v>2301</v>
      </c>
      <c r="BG551" s="1"/>
    </row>
    <row r="552" spans="1:59">
      <c r="C552" s="1"/>
      <c r="E552" s="7"/>
      <c r="F552" s="7"/>
      <c r="I552" s="2"/>
      <c r="AG552" s="7"/>
      <c r="AH552" s="7"/>
      <c r="AI552" s="7"/>
      <c r="AJ552" s="7"/>
      <c r="BG552" s="1"/>
    </row>
    <row r="553" spans="1:59" hidden="1" outlineLevel="1">
      <c r="A553" t="s">
        <v>2509</v>
      </c>
      <c r="B553" t="s">
        <v>4891</v>
      </c>
      <c r="C553" s="1">
        <f t="shared" ref="C553:C597" si="129">SUM(N553:AE553)</f>
        <v>155030</v>
      </c>
      <c r="D553" s="7">
        <f>IF(N553&gt;0, RANK(N553,(N553:P553,Q553:AE553)),0)</f>
        <v>2</v>
      </c>
      <c r="E553" s="7">
        <f>IF(O553&gt;0,RANK(O553,(N553:P553,Q553:AE553)),0)</f>
        <v>1</v>
      </c>
      <c r="F553" s="7">
        <f>IF(P553&gt;0,RANK(P553,(N553:P553,Q553:AE553)),0)</f>
        <v>5</v>
      </c>
      <c r="G553" s="1">
        <f t="shared" si="127"/>
        <v>36118</v>
      </c>
      <c r="H553" s="2">
        <f t="shared" si="128"/>
        <v>0.23297426304586208</v>
      </c>
      <c r="I553" s="2"/>
      <c r="J553" s="2">
        <f t="shared" ref="J553:L597" si="130">IF($C553=0,"-",N553/$C553)</f>
        <v>0.37749467844933238</v>
      </c>
      <c r="K553" s="2">
        <f t="shared" si="130"/>
        <v>0.61046894149519448</v>
      </c>
      <c r="L553" s="2">
        <f t="shared" si="130"/>
        <v>2.2447268270657291E-3</v>
      </c>
      <c r="M553" s="2">
        <f t="shared" ref="M553:M597" si="131">IF(C553=0,"-",(1-J553-K553-L553))</f>
        <v>9.7916532284074102E-3</v>
      </c>
      <c r="N553" s="1">
        <v>58523</v>
      </c>
      <c r="O553" s="1">
        <v>94641</v>
      </c>
      <c r="P553" s="1">
        <v>348</v>
      </c>
      <c r="Q553" s="1">
        <v>1041</v>
      </c>
      <c r="R553" s="1">
        <v>449</v>
      </c>
      <c r="S553" s="1">
        <v>27</v>
      </c>
      <c r="U553" s="1">
        <v>0</v>
      </c>
      <c r="W553" s="1">
        <v>1</v>
      </c>
      <c r="AG553" s="7">
        <f>IF(Q553&gt;0,RANK(Q553,(N553:P553,Q553:AE553)),0)</f>
        <v>3</v>
      </c>
      <c r="AH553" s="7">
        <f>IF(R553&gt;0,RANK(R553,(N553:P553,Q553:AE553)),0)</f>
        <v>4</v>
      </c>
      <c r="AI553" s="7">
        <f>IF(T553&gt;0,RANK(T553,(N553:P553,Q553:AE553)),0)</f>
        <v>0</v>
      </c>
      <c r="AJ553" s="7">
        <f>IF(S553&gt;0,RANK(S553,(N553:P553,Q553:AE553)),0)</f>
        <v>6</v>
      </c>
      <c r="AK553" s="2">
        <f t="shared" ref="AK553:AL597" si="132">IF($C553=0,"-",Q553/$C553)</f>
        <v>6.7148293878604142E-3</v>
      </c>
      <c r="AL553" s="2">
        <f t="shared" si="132"/>
        <v>2.896213636070438E-3</v>
      </c>
      <c r="AM553" s="2">
        <f t="shared" ref="AM553:AM597" si="133">IF($C553=0,"-",T553/$C553)</f>
        <v>0</v>
      </c>
      <c r="AN553" s="2">
        <f t="shared" ref="AN553:AN597" si="134">IF($C553=0,"-",S553/$C553)</f>
        <v>1.7415984003096174E-4</v>
      </c>
      <c r="AP553" t="s">
        <v>2509</v>
      </c>
      <c r="AQ553" t="s">
        <v>4891</v>
      </c>
      <c r="AT553" s="85" t="s">
        <v>4567</v>
      </c>
      <c r="AU553" s="84" t="s">
        <v>3988</v>
      </c>
      <c r="AV553" s="77" t="str">
        <f t="shared" ref="AV553:AV597" si="135">AT553&amp;AU553</f>
        <v>16001</v>
      </c>
      <c r="AX553" s="7" t="s">
        <v>186</v>
      </c>
      <c r="BB553" t="s">
        <v>197</v>
      </c>
      <c r="BG553" s="1"/>
    </row>
    <row r="554" spans="1:59" hidden="1" outlineLevel="1">
      <c r="A554" t="s">
        <v>2827</v>
      </c>
      <c r="B554" t="s">
        <v>4891</v>
      </c>
      <c r="C554" s="1">
        <f t="shared" si="129"/>
        <v>2063</v>
      </c>
      <c r="D554" s="7">
        <f>IF(N554&gt;0, RANK(N554,(N554:P554,Q554:AE554)),0)</f>
        <v>2</v>
      </c>
      <c r="E554" s="7">
        <f>IF(O554&gt;0,RANK(O554,(N554:P554,Q554:AE554)),0)</f>
        <v>1</v>
      </c>
      <c r="F554" s="7">
        <f>IF(P554&gt;0,RANK(P554,(N554:P554,Q554:AE554)),0)</f>
        <v>5</v>
      </c>
      <c r="G554" s="1">
        <f t="shared" si="127"/>
        <v>913</v>
      </c>
      <c r="H554" s="2">
        <f t="shared" si="128"/>
        <v>0.44255937954435287</v>
      </c>
      <c r="I554" s="2"/>
      <c r="J554" s="2">
        <f t="shared" si="130"/>
        <v>0.2690256907416384</v>
      </c>
      <c r="K554" s="2">
        <f t="shared" si="130"/>
        <v>0.71158507028599127</v>
      </c>
      <c r="L554" s="2">
        <f t="shared" si="130"/>
        <v>9.6946194861851677E-4</v>
      </c>
      <c r="M554" s="2">
        <f t="shared" si="131"/>
        <v>1.8419777023751808E-2</v>
      </c>
      <c r="N554" s="1">
        <v>555</v>
      </c>
      <c r="O554" s="1">
        <v>1468</v>
      </c>
      <c r="P554" s="1">
        <v>2</v>
      </c>
      <c r="Q554" s="1">
        <v>14</v>
      </c>
      <c r="R554" s="1">
        <v>24</v>
      </c>
      <c r="S554" s="1">
        <v>0</v>
      </c>
      <c r="U554" s="1">
        <v>0</v>
      </c>
      <c r="W554" s="1">
        <v>0</v>
      </c>
      <c r="AG554" s="7">
        <f>IF(Q554&gt;0,RANK(Q554,(N554:P554,Q554:AE554)),0)</f>
        <v>4</v>
      </c>
      <c r="AH554" s="7">
        <f>IF(R554&gt;0,RANK(R554,(N554:P554,Q554:AE554)),0)</f>
        <v>3</v>
      </c>
      <c r="AI554" s="7">
        <f>IF(T554&gt;0,RANK(T554,(N554:P554,Q554:AE554)),0)</f>
        <v>0</v>
      </c>
      <c r="AJ554" s="7">
        <f>IF(S554&gt;0,RANK(S554,(N554:P554,Q554:AE554)),0)</f>
        <v>0</v>
      </c>
      <c r="AK554" s="2">
        <f t="shared" si="132"/>
        <v>6.7862336403296175E-3</v>
      </c>
      <c r="AL554" s="2">
        <f t="shared" si="132"/>
        <v>1.16335433834222E-2</v>
      </c>
      <c r="AM554" s="2">
        <f t="shared" si="133"/>
        <v>0</v>
      </c>
      <c r="AN554" s="2">
        <f t="shared" si="134"/>
        <v>0</v>
      </c>
      <c r="AP554" t="s">
        <v>2827</v>
      </c>
      <c r="AQ554" t="s">
        <v>4891</v>
      </c>
      <c r="AR554">
        <v>1</v>
      </c>
      <c r="AT554" s="85" t="s">
        <v>4567</v>
      </c>
      <c r="AU554" s="84" t="s">
        <v>3989</v>
      </c>
      <c r="AV554" s="77" t="str">
        <f t="shared" si="135"/>
        <v>16003</v>
      </c>
      <c r="AX554" s="7" t="s">
        <v>186</v>
      </c>
      <c r="BB554" t="s">
        <v>198</v>
      </c>
      <c r="BG554" s="1"/>
    </row>
    <row r="555" spans="1:59" hidden="1" outlineLevel="1">
      <c r="A555" t="s">
        <v>2666</v>
      </c>
      <c r="B555" t="s">
        <v>4891</v>
      </c>
      <c r="C555" s="1">
        <f t="shared" si="129"/>
        <v>34844</v>
      </c>
      <c r="D555" s="7">
        <f>IF(N555&gt;0, RANK(N555,(N555:P555,Q555:AE555)),0)</f>
        <v>2</v>
      </c>
      <c r="E555" s="7">
        <f>IF(O555&gt;0,RANK(O555,(N555:P555,Q555:AE555)),0)</f>
        <v>1</v>
      </c>
      <c r="F555" s="7">
        <f>IF(P555&gt;0,RANK(P555,(N555:P555,Q555:AE555)),0)</f>
        <v>5</v>
      </c>
      <c r="G555" s="1">
        <f t="shared" si="127"/>
        <v>8576</v>
      </c>
      <c r="H555" s="2">
        <f t="shared" si="128"/>
        <v>0.24612558833658593</v>
      </c>
      <c r="I555" s="2"/>
      <c r="J555" s="2">
        <f t="shared" si="130"/>
        <v>0.37030765698542073</v>
      </c>
      <c r="K555" s="2">
        <f t="shared" si="130"/>
        <v>0.61643324532200661</v>
      </c>
      <c r="L555" s="2">
        <f t="shared" si="130"/>
        <v>2.6403398002525541E-3</v>
      </c>
      <c r="M555" s="2">
        <f t="shared" si="131"/>
        <v>1.0618757892320165E-2</v>
      </c>
      <c r="N555" s="1">
        <v>12903</v>
      </c>
      <c r="O555" s="1">
        <v>21479</v>
      </c>
      <c r="P555" s="1">
        <v>92</v>
      </c>
      <c r="Q555" s="1">
        <v>244</v>
      </c>
      <c r="R555" s="1">
        <v>125</v>
      </c>
      <c r="S555" s="1">
        <v>1</v>
      </c>
      <c r="U555" s="1">
        <v>0</v>
      </c>
      <c r="W555" s="1">
        <v>0</v>
      </c>
      <c r="AG555" s="7">
        <f>IF(Q555&gt;0,RANK(Q555,(N555:P555,Q555:AE555)),0)</f>
        <v>3</v>
      </c>
      <c r="AH555" s="7">
        <f>IF(R555&gt;0,RANK(R555,(N555:P555,Q555:AE555)),0)</f>
        <v>4</v>
      </c>
      <c r="AI555" s="7">
        <f>IF(T555&gt;0,RANK(T555,(N555:P555,Q555:AE555)),0)</f>
        <v>0</v>
      </c>
      <c r="AJ555" s="7">
        <f>IF(S555&gt;0,RANK(S555,(N555:P555,Q555:AE555)),0)</f>
        <v>6</v>
      </c>
      <c r="AK555" s="2">
        <f t="shared" si="132"/>
        <v>7.0026403398002523E-3</v>
      </c>
      <c r="AL555" s="2">
        <f t="shared" si="132"/>
        <v>3.5874182068648835E-3</v>
      </c>
      <c r="AM555" s="2">
        <f t="shared" si="133"/>
        <v>0</v>
      </c>
      <c r="AN555" s="2">
        <f t="shared" si="134"/>
        <v>2.8699345654919069E-5</v>
      </c>
      <c r="AP555" t="s">
        <v>2666</v>
      </c>
      <c r="AQ555" t="s">
        <v>4891</v>
      </c>
      <c r="AR555">
        <v>2</v>
      </c>
      <c r="AT555" s="85" t="s">
        <v>4567</v>
      </c>
      <c r="AU555" s="84" t="s">
        <v>3632</v>
      </c>
      <c r="AV555" s="77" t="str">
        <f t="shared" si="135"/>
        <v>16005</v>
      </c>
      <c r="AX555" s="7" t="s">
        <v>186</v>
      </c>
      <c r="BB555" t="s">
        <v>637</v>
      </c>
      <c r="BC555" t="s">
        <v>5426</v>
      </c>
      <c r="BG555" s="1"/>
    </row>
    <row r="556" spans="1:59" hidden="1" outlineLevel="1">
      <c r="A556" t="s">
        <v>3339</v>
      </c>
      <c r="B556" t="s">
        <v>4891</v>
      </c>
      <c r="C556" s="1">
        <f t="shared" si="129"/>
        <v>3040</v>
      </c>
      <c r="D556" s="7">
        <f>IF(N556&gt;0, RANK(N556,(N556:P556,Q556:AE556)),0)</f>
        <v>2</v>
      </c>
      <c r="E556" s="7">
        <f>IF(O556&gt;0,RANK(O556,(N556:P556,Q556:AE556)),0)</f>
        <v>1</v>
      </c>
      <c r="F556" s="7">
        <f>IF(P556&gt;0,RANK(P556,(N556:P556,Q556:AE556)),0)</f>
        <v>5</v>
      </c>
      <c r="G556" s="1">
        <f t="shared" si="127"/>
        <v>2012</v>
      </c>
      <c r="H556" s="2">
        <f t="shared" si="128"/>
        <v>0.6618421052631579</v>
      </c>
      <c r="I556" s="2"/>
      <c r="J556" s="2">
        <f t="shared" si="130"/>
        <v>0.16250000000000001</v>
      </c>
      <c r="K556" s="2">
        <f t="shared" si="130"/>
        <v>0.82434210526315788</v>
      </c>
      <c r="L556" s="2">
        <f t="shared" si="130"/>
        <v>1.9736842105263159E-3</v>
      </c>
      <c r="M556" s="2">
        <f t="shared" si="131"/>
        <v>1.1184210526315831E-2</v>
      </c>
      <c r="N556" s="1">
        <v>494</v>
      </c>
      <c r="O556" s="1">
        <v>2506</v>
      </c>
      <c r="P556" s="1">
        <v>6</v>
      </c>
      <c r="Q556" s="1">
        <v>12</v>
      </c>
      <c r="R556" s="1">
        <v>22</v>
      </c>
      <c r="S556" s="1">
        <v>0</v>
      </c>
      <c r="U556" s="1">
        <v>0</v>
      </c>
      <c r="W556" s="1">
        <v>0</v>
      </c>
      <c r="AG556" s="7">
        <f>IF(Q556&gt;0,RANK(Q556,(N556:P556,Q556:AE556)),0)</f>
        <v>4</v>
      </c>
      <c r="AH556" s="7">
        <f>IF(R556&gt;0,RANK(R556,(N556:P556,Q556:AE556)),0)</f>
        <v>3</v>
      </c>
      <c r="AI556" s="7">
        <f>IF(T556&gt;0,RANK(T556,(N556:P556,Q556:AE556)),0)</f>
        <v>0</v>
      </c>
      <c r="AJ556" s="7">
        <f>IF(S556&gt;0,RANK(S556,(N556:P556,Q556:AE556)),0)</f>
        <v>0</v>
      </c>
      <c r="AK556" s="2">
        <f t="shared" si="132"/>
        <v>3.9473684210526317E-3</v>
      </c>
      <c r="AL556" s="2">
        <f t="shared" si="132"/>
        <v>7.2368421052631578E-3</v>
      </c>
      <c r="AM556" s="2">
        <f t="shared" si="133"/>
        <v>0</v>
      </c>
      <c r="AN556" s="2">
        <f t="shared" si="134"/>
        <v>0</v>
      </c>
      <c r="AP556" t="s">
        <v>3339</v>
      </c>
      <c r="AQ556" t="s">
        <v>4891</v>
      </c>
      <c r="AR556">
        <v>2</v>
      </c>
      <c r="AT556" s="85" t="s">
        <v>4567</v>
      </c>
      <c r="AU556" s="84" t="s">
        <v>2597</v>
      </c>
      <c r="AV556" s="77" t="str">
        <f t="shared" si="135"/>
        <v>16007</v>
      </c>
      <c r="AX556" s="7" t="s">
        <v>186</v>
      </c>
      <c r="BB556" t="s">
        <v>198</v>
      </c>
      <c r="BG556" s="1"/>
    </row>
    <row r="557" spans="1:59" hidden="1" outlineLevel="1">
      <c r="A557" t="s">
        <v>3340</v>
      </c>
      <c r="B557" t="s">
        <v>4891</v>
      </c>
      <c r="C557" s="1">
        <f t="shared" si="129"/>
        <v>4050</v>
      </c>
      <c r="D557" s="7">
        <f>IF(N557&gt;0, RANK(N557,(N557:P557,Q557:AE557)),0)</f>
        <v>2</v>
      </c>
      <c r="E557" s="7">
        <f>IF(O557&gt;0,RANK(O557,(N557:P557,Q557:AE557)),0)</f>
        <v>1</v>
      </c>
      <c r="F557" s="7">
        <f>IF(P557&gt;0,RANK(P557,(N557:P557,Q557:AE557)),0)</f>
        <v>5</v>
      </c>
      <c r="G557" s="1">
        <f t="shared" si="127"/>
        <v>1675</v>
      </c>
      <c r="H557" s="2">
        <f t="shared" si="128"/>
        <v>0.41358024691358025</v>
      </c>
      <c r="I557" s="2"/>
      <c r="J557" s="2">
        <f t="shared" si="130"/>
        <v>0.28345679012345681</v>
      </c>
      <c r="K557" s="2">
        <f t="shared" si="130"/>
        <v>0.69703703703703701</v>
      </c>
      <c r="L557" s="2">
        <f t="shared" si="130"/>
        <v>1.7283950617283952E-3</v>
      </c>
      <c r="M557" s="2">
        <f t="shared" si="131"/>
        <v>1.7777777777777781E-2</v>
      </c>
      <c r="N557" s="1">
        <v>1148</v>
      </c>
      <c r="O557" s="1">
        <v>2823</v>
      </c>
      <c r="P557" s="1">
        <v>7</v>
      </c>
      <c r="Q557" s="1">
        <v>34</v>
      </c>
      <c r="R557" s="1">
        <v>35</v>
      </c>
      <c r="S557" s="1">
        <v>1</v>
      </c>
      <c r="U557" s="1">
        <v>0</v>
      </c>
      <c r="W557" s="1">
        <v>2</v>
      </c>
      <c r="AG557" s="7">
        <f>IF(Q557&gt;0,RANK(Q557,(N557:P557,Q557:AE557)),0)</f>
        <v>4</v>
      </c>
      <c r="AH557" s="7">
        <f>IF(R557&gt;0,RANK(R557,(N557:P557,Q557:AE557)),0)</f>
        <v>3</v>
      </c>
      <c r="AI557" s="7">
        <f>IF(T557&gt;0,RANK(T557,(N557:P557,Q557:AE557)),0)</f>
        <v>0</v>
      </c>
      <c r="AJ557" s="7">
        <f>IF(S557&gt;0,RANK(S557,(N557:P557,Q557:AE557)),0)</f>
        <v>7</v>
      </c>
      <c r="AK557" s="2">
        <f t="shared" si="132"/>
        <v>8.3950617283950618E-3</v>
      </c>
      <c r="AL557" s="2">
        <f t="shared" si="132"/>
        <v>8.6419753086419745E-3</v>
      </c>
      <c r="AM557" s="2">
        <f t="shared" si="133"/>
        <v>0</v>
      </c>
      <c r="AN557" s="2">
        <f t="shared" si="134"/>
        <v>2.4691358024691359E-4</v>
      </c>
      <c r="AP557" t="s">
        <v>3340</v>
      </c>
      <c r="AQ557" t="s">
        <v>4891</v>
      </c>
      <c r="AR557">
        <v>1</v>
      </c>
      <c r="AT557" s="85" t="s">
        <v>4567</v>
      </c>
      <c r="AU557" s="84" t="s">
        <v>3218</v>
      </c>
      <c r="AV557" s="77" t="str">
        <f t="shared" si="135"/>
        <v>16009</v>
      </c>
      <c r="AX557" s="7" t="s">
        <v>186</v>
      </c>
      <c r="BB557" t="s">
        <v>198</v>
      </c>
      <c r="BG557" s="1"/>
    </row>
    <row r="558" spans="1:59" hidden="1" outlineLevel="1">
      <c r="A558" t="s">
        <v>3348</v>
      </c>
      <c r="B558" t="s">
        <v>4891</v>
      </c>
      <c r="C558" s="1">
        <f t="shared" si="129"/>
        <v>16565</v>
      </c>
      <c r="D558" s="7">
        <f>IF(N558&gt;0, RANK(N558,(N558:P558,Q558:AE558)),0)</f>
        <v>2</v>
      </c>
      <c r="E558" s="7">
        <f>IF(O558&gt;0,RANK(O558,(N558:P558,Q558:AE558)),0)</f>
        <v>1</v>
      </c>
      <c r="F558" s="7">
        <f>IF(P558&gt;0,RANK(P558,(N558:P558,Q558:AE558)),0)</f>
        <v>5</v>
      </c>
      <c r="G558" s="1">
        <f t="shared" si="127"/>
        <v>9129</v>
      </c>
      <c r="H558" s="2">
        <f t="shared" si="128"/>
        <v>0.5511017204950196</v>
      </c>
      <c r="I558" s="2"/>
      <c r="J558" s="2">
        <f t="shared" si="130"/>
        <v>0.21762752792031392</v>
      </c>
      <c r="K558" s="2">
        <f t="shared" si="130"/>
        <v>0.76872924841533352</v>
      </c>
      <c r="L558" s="2">
        <f t="shared" si="130"/>
        <v>7.8478720193178391E-4</v>
      </c>
      <c r="M558" s="2">
        <f t="shared" si="131"/>
        <v>1.2858436462420771E-2</v>
      </c>
      <c r="N558" s="1">
        <v>3605</v>
      </c>
      <c r="O558" s="1">
        <v>12734</v>
      </c>
      <c r="P558" s="1">
        <v>13</v>
      </c>
      <c r="Q558" s="1">
        <v>105</v>
      </c>
      <c r="R558" s="1">
        <v>107</v>
      </c>
      <c r="S558" s="1">
        <v>1</v>
      </c>
      <c r="U558" s="1">
        <v>0</v>
      </c>
      <c r="W558" s="1">
        <v>0</v>
      </c>
      <c r="AG558" s="7">
        <f>IF(Q558&gt;0,RANK(Q558,(N558:P558,Q558:AE558)),0)</f>
        <v>4</v>
      </c>
      <c r="AH558" s="7">
        <f>IF(R558&gt;0,RANK(R558,(N558:P558,Q558:AE558)),0)</f>
        <v>3</v>
      </c>
      <c r="AI558" s="7">
        <f>IF(T558&gt;0,RANK(T558,(N558:P558,Q558:AE558)),0)</f>
        <v>0</v>
      </c>
      <c r="AJ558" s="7">
        <f>IF(S558&gt;0,RANK(S558,(N558:P558,Q558:AE558)),0)</f>
        <v>6</v>
      </c>
      <c r="AK558" s="2">
        <f t="shared" si="132"/>
        <v>6.3386658617567157E-3</v>
      </c>
      <c r="AL558" s="2">
        <f t="shared" si="132"/>
        <v>6.4594023543616055E-3</v>
      </c>
      <c r="AM558" s="2">
        <f t="shared" si="133"/>
        <v>0</v>
      </c>
      <c r="AN558" s="2">
        <f t="shared" si="134"/>
        <v>6.0368246302444913E-5</v>
      </c>
      <c r="AP558" t="s">
        <v>3348</v>
      </c>
      <c r="AQ558" t="s">
        <v>4891</v>
      </c>
      <c r="AR558">
        <v>2</v>
      </c>
      <c r="AT558" s="85" t="s">
        <v>4567</v>
      </c>
      <c r="AU558" s="84" t="s">
        <v>3234</v>
      </c>
      <c r="AV558" s="77" t="str">
        <f t="shared" si="135"/>
        <v>16011</v>
      </c>
      <c r="AX558" s="7" t="s">
        <v>186</v>
      </c>
      <c r="BB558" t="s">
        <v>197</v>
      </c>
      <c r="BG558" s="1"/>
    </row>
    <row r="559" spans="1:59" hidden="1" outlineLevel="1">
      <c r="A559" t="s">
        <v>4081</v>
      </c>
      <c r="B559" t="s">
        <v>4891</v>
      </c>
      <c r="C559" s="1">
        <f t="shared" si="129"/>
        <v>10147</v>
      </c>
      <c r="D559" s="7">
        <f>IF(N559&gt;0, RANK(N559,(N559:P559,Q559:AE559)),0)</f>
        <v>1</v>
      </c>
      <c r="E559" s="7">
        <f>IF(O559&gt;0,RANK(O559,(N559:P559,Q559:AE559)),0)</f>
        <v>2</v>
      </c>
      <c r="F559" s="7">
        <f>IF(P559&gt;0,RANK(P559,(N559:P559,Q559:AE559)),0)</f>
        <v>5</v>
      </c>
      <c r="G559" s="1">
        <f t="shared" si="127"/>
        <v>1958</v>
      </c>
      <c r="H559" s="2">
        <f t="shared" si="128"/>
        <v>0.19296343746920272</v>
      </c>
      <c r="I559" s="2"/>
      <c r="J559" s="2">
        <f t="shared" si="130"/>
        <v>0.5905193653296541</v>
      </c>
      <c r="K559" s="2">
        <f t="shared" si="130"/>
        <v>0.39755592786045135</v>
      </c>
      <c r="L559" s="2">
        <f t="shared" si="130"/>
        <v>1.6753720311422095E-3</v>
      </c>
      <c r="M559" s="2">
        <f t="shared" si="131"/>
        <v>1.0249334778752337E-2</v>
      </c>
      <c r="N559" s="1">
        <v>5992</v>
      </c>
      <c r="O559" s="1">
        <v>4034</v>
      </c>
      <c r="P559" s="1">
        <v>17</v>
      </c>
      <c r="Q559" s="1">
        <v>80</v>
      </c>
      <c r="R559" s="1">
        <v>23</v>
      </c>
      <c r="S559" s="1">
        <v>0</v>
      </c>
      <c r="U559" s="1">
        <v>1</v>
      </c>
      <c r="W559" s="1">
        <v>0</v>
      </c>
      <c r="AG559" s="7">
        <f>IF(Q559&gt;0,RANK(Q559,(N559:P559,Q559:AE559)),0)</f>
        <v>3</v>
      </c>
      <c r="AH559" s="7">
        <f>IF(R559&gt;0,RANK(R559,(N559:P559,Q559:AE559)),0)</f>
        <v>4</v>
      </c>
      <c r="AI559" s="7">
        <f>IF(T559&gt;0,RANK(T559,(N559:P559,Q559:AE559)),0)</f>
        <v>0</v>
      </c>
      <c r="AJ559" s="7">
        <f>IF(S559&gt;0,RANK(S559,(N559:P559,Q559:AE559)),0)</f>
        <v>0</v>
      </c>
      <c r="AK559" s="2">
        <f t="shared" si="132"/>
        <v>7.8841036759633391E-3</v>
      </c>
      <c r="AL559" s="2">
        <f t="shared" si="132"/>
        <v>2.26667980683946E-3</v>
      </c>
      <c r="AM559" s="2">
        <f t="shared" si="133"/>
        <v>0</v>
      </c>
      <c r="AN559" s="2">
        <f t="shared" si="134"/>
        <v>0</v>
      </c>
      <c r="AP559" t="s">
        <v>4081</v>
      </c>
      <c r="AQ559" t="s">
        <v>4891</v>
      </c>
      <c r="AR559">
        <v>2</v>
      </c>
      <c r="AT559" s="85" t="s">
        <v>4567</v>
      </c>
      <c r="AU559" s="84" t="s">
        <v>3235</v>
      </c>
      <c r="AV559" s="77" t="str">
        <f t="shared" si="135"/>
        <v>16013</v>
      </c>
      <c r="AX559" s="7" t="s">
        <v>186</v>
      </c>
      <c r="BB559" t="s">
        <v>197</v>
      </c>
      <c r="BG559" s="1"/>
    </row>
    <row r="560" spans="1:59" hidden="1" outlineLevel="1">
      <c r="A560" t="s">
        <v>2449</v>
      </c>
      <c r="B560" t="s">
        <v>4891</v>
      </c>
      <c r="C560" s="1">
        <f t="shared" si="129"/>
        <v>3527</v>
      </c>
      <c r="D560" s="7">
        <f>IF(N560&gt;0, RANK(N560,(N560:P560,Q560:AE560)),0)</f>
        <v>2</v>
      </c>
      <c r="E560" s="7">
        <f>IF(O560&gt;0,RANK(O560,(N560:P560,Q560:AE560)),0)</f>
        <v>1</v>
      </c>
      <c r="F560" s="7">
        <f>IF(P560&gt;0,RANK(P560,(N560:P560,Q560:AE560)),0)</f>
        <v>5</v>
      </c>
      <c r="G560" s="1">
        <f t="shared" si="127"/>
        <v>1531</v>
      </c>
      <c r="H560" s="2">
        <f t="shared" si="128"/>
        <v>0.43407995463566773</v>
      </c>
      <c r="I560" s="2"/>
      <c r="J560" s="2">
        <f t="shared" si="130"/>
        <v>0.2750212645307627</v>
      </c>
      <c r="K560" s="2">
        <f t="shared" si="130"/>
        <v>0.70910121916643043</v>
      </c>
      <c r="L560" s="2">
        <f t="shared" si="130"/>
        <v>2.8352707683583782E-3</v>
      </c>
      <c r="M560" s="2">
        <f t="shared" si="131"/>
        <v>1.3042245534448493E-2</v>
      </c>
      <c r="N560" s="1">
        <v>970</v>
      </c>
      <c r="O560" s="1">
        <v>2501</v>
      </c>
      <c r="P560" s="1">
        <v>10</v>
      </c>
      <c r="Q560" s="1">
        <v>31</v>
      </c>
      <c r="R560" s="1">
        <v>15</v>
      </c>
      <c r="S560" s="1">
        <v>0</v>
      </c>
      <c r="U560" s="1">
        <v>0</v>
      </c>
      <c r="W560" s="1">
        <v>0</v>
      </c>
      <c r="AG560" s="7">
        <f>IF(Q560&gt;0,RANK(Q560,(N560:P560,Q560:AE560)),0)</f>
        <v>3</v>
      </c>
      <c r="AH560" s="7">
        <f>IF(R560&gt;0,RANK(R560,(N560:P560,Q560:AE560)),0)</f>
        <v>4</v>
      </c>
      <c r="AI560" s="7">
        <f>IF(T560&gt;0,RANK(T560,(N560:P560,Q560:AE560)),0)</f>
        <v>0</v>
      </c>
      <c r="AJ560" s="7">
        <f>IF(S560&gt;0,RANK(S560,(N560:P560,Q560:AE560)),0)</f>
        <v>0</v>
      </c>
      <c r="AK560" s="2">
        <f t="shared" si="132"/>
        <v>8.7893393819109718E-3</v>
      </c>
      <c r="AL560" s="2">
        <f t="shared" si="132"/>
        <v>4.2529061525375675E-3</v>
      </c>
      <c r="AM560" s="2">
        <f t="shared" si="133"/>
        <v>0</v>
      </c>
      <c r="AN560" s="2">
        <f t="shared" si="134"/>
        <v>0</v>
      </c>
      <c r="AP560" t="s">
        <v>2449</v>
      </c>
      <c r="AQ560" t="s">
        <v>4891</v>
      </c>
      <c r="AR560">
        <v>1</v>
      </c>
      <c r="AT560" s="85" t="s">
        <v>4567</v>
      </c>
      <c r="AU560" s="84" t="s">
        <v>4670</v>
      </c>
      <c r="AV560" s="77" t="str">
        <f t="shared" si="135"/>
        <v>16015</v>
      </c>
      <c r="AX560" s="7" t="s">
        <v>186</v>
      </c>
      <c r="BB560" t="s">
        <v>198</v>
      </c>
      <c r="BG560" s="1"/>
    </row>
    <row r="561" spans="1:59" hidden="1" outlineLevel="1">
      <c r="A561" t="s">
        <v>2845</v>
      </c>
      <c r="B561" t="s">
        <v>4891</v>
      </c>
      <c r="C561" s="1">
        <f t="shared" si="129"/>
        <v>17684</v>
      </c>
      <c r="D561" s="7">
        <f>IF(N561&gt;0, RANK(N561,(N561:P561,Q561:AE561)),0)</f>
        <v>2</v>
      </c>
      <c r="E561" s="7">
        <f>IF(O561&gt;0,RANK(O561,(N561:P561,Q561:AE561)),0)</f>
        <v>1</v>
      </c>
      <c r="F561" s="7">
        <f>IF(P561&gt;0,RANK(P561,(N561:P561,Q561:AE561)),0)</f>
        <v>5</v>
      </c>
      <c r="G561" s="1">
        <f t="shared" si="127"/>
        <v>4048</v>
      </c>
      <c r="H561" s="2">
        <f t="shared" si="128"/>
        <v>0.22890748699389279</v>
      </c>
      <c r="I561" s="2"/>
      <c r="J561" s="2">
        <f t="shared" si="130"/>
        <v>0.37598959511422753</v>
      </c>
      <c r="K561" s="2">
        <f t="shared" si="130"/>
        <v>0.60489708210812032</v>
      </c>
      <c r="L561" s="2">
        <f t="shared" si="130"/>
        <v>2.8274146120787153E-3</v>
      </c>
      <c r="M561" s="2">
        <f t="shared" si="131"/>
        <v>1.6285908165573383E-2</v>
      </c>
      <c r="N561" s="1">
        <v>6649</v>
      </c>
      <c r="O561" s="1">
        <v>10697</v>
      </c>
      <c r="P561" s="1">
        <v>50</v>
      </c>
      <c r="Q561" s="1">
        <v>139</v>
      </c>
      <c r="R561" s="1">
        <v>146</v>
      </c>
      <c r="S561" s="1">
        <v>3</v>
      </c>
      <c r="U561" s="1">
        <v>0</v>
      </c>
      <c r="W561" s="1">
        <v>0</v>
      </c>
      <c r="AG561" s="7">
        <f>IF(Q561&gt;0,RANK(Q561,(N561:P561,Q561:AE561)),0)</f>
        <v>4</v>
      </c>
      <c r="AH561" s="7">
        <f>IF(R561&gt;0,RANK(R561,(N561:P561,Q561:AE561)),0)</f>
        <v>3</v>
      </c>
      <c r="AI561" s="7">
        <f>IF(T561&gt;0,RANK(T561,(N561:P561,Q561:AE561)),0)</f>
        <v>0</v>
      </c>
      <c r="AJ561" s="7">
        <f>IF(S561&gt;0,RANK(S561,(N561:P561,Q561:AE561)),0)</f>
        <v>6</v>
      </c>
      <c r="AK561" s="2">
        <f t="shared" si="132"/>
        <v>7.8602126215788284E-3</v>
      </c>
      <c r="AL561" s="2">
        <f t="shared" si="132"/>
        <v>8.2560506672698479E-3</v>
      </c>
      <c r="AM561" s="2">
        <f t="shared" si="133"/>
        <v>0</v>
      </c>
      <c r="AN561" s="2">
        <f t="shared" si="134"/>
        <v>1.6964487672472292E-4</v>
      </c>
      <c r="AP561" t="s">
        <v>2845</v>
      </c>
      <c r="AQ561" t="s">
        <v>4891</v>
      </c>
      <c r="AR561">
        <v>1</v>
      </c>
      <c r="AT561" s="85" t="s">
        <v>4567</v>
      </c>
      <c r="AU561" s="84" t="s">
        <v>4671</v>
      </c>
      <c r="AV561" s="77" t="str">
        <f t="shared" si="135"/>
        <v>16017</v>
      </c>
      <c r="AX561" s="7" t="s">
        <v>186</v>
      </c>
      <c r="BB561" t="s">
        <v>637</v>
      </c>
      <c r="BC561" t="s">
        <v>5426</v>
      </c>
      <c r="BG561" s="1"/>
    </row>
    <row r="562" spans="1:59" hidden="1" outlineLevel="1">
      <c r="A562" t="s">
        <v>2518</v>
      </c>
      <c r="B562" t="s">
        <v>4891</v>
      </c>
      <c r="C562" s="1">
        <f t="shared" si="129"/>
        <v>38871</v>
      </c>
      <c r="D562" s="7">
        <f>IF(N562&gt;0, RANK(N562,(N562:P562,Q562:AE562)),0)</f>
        <v>2</v>
      </c>
      <c r="E562" s="7">
        <f>IF(O562&gt;0,RANK(O562,(N562:P562,Q562:AE562)),0)</f>
        <v>1</v>
      </c>
      <c r="F562" s="7">
        <f>IF(P562&gt;0,RANK(P562,(N562:P562,Q562:AE562)),0)</f>
        <v>5</v>
      </c>
      <c r="G562" s="1">
        <f t="shared" si="127"/>
        <v>21692</v>
      </c>
      <c r="H562" s="2">
        <f t="shared" si="128"/>
        <v>0.55805098916930362</v>
      </c>
      <c r="I562" s="2"/>
      <c r="J562" s="2">
        <f t="shared" si="130"/>
        <v>0.21496745645854234</v>
      </c>
      <c r="K562" s="2">
        <f t="shared" si="130"/>
        <v>0.77301844562784594</v>
      </c>
      <c r="L562" s="2">
        <f t="shared" si="130"/>
        <v>1.3892104653855058E-3</v>
      </c>
      <c r="M562" s="2">
        <f t="shared" si="131"/>
        <v>1.0624887448226237E-2</v>
      </c>
      <c r="N562" s="1">
        <v>8356</v>
      </c>
      <c r="O562" s="1">
        <v>30048</v>
      </c>
      <c r="P562" s="1">
        <v>54</v>
      </c>
      <c r="Q562" s="1">
        <v>229</v>
      </c>
      <c r="R562" s="1">
        <v>184</v>
      </c>
      <c r="S562" s="1">
        <v>0</v>
      </c>
      <c r="U562" s="1">
        <v>0</v>
      </c>
      <c r="W562" s="1">
        <v>0</v>
      </c>
      <c r="AG562" s="7">
        <f>IF(Q562&gt;0,RANK(Q562,(N562:P562,Q562:AE562)),0)</f>
        <v>3</v>
      </c>
      <c r="AH562" s="7">
        <f>IF(R562&gt;0,RANK(R562,(N562:P562,Q562:AE562)),0)</f>
        <v>4</v>
      </c>
      <c r="AI562" s="7">
        <f>IF(T562&gt;0,RANK(T562,(N562:P562,Q562:AE562)),0)</f>
        <v>0</v>
      </c>
      <c r="AJ562" s="7">
        <f>IF(S562&gt;0,RANK(S562,(N562:P562,Q562:AE562)),0)</f>
        <v>0</v>
      </c>
      <c r="AK562" s="2">
        <f t="shared" si="132"/>
        <v>5.8912814180237198E-3</v>
      </c>
      <c r="AL562" s="2">
        <f t="shared" si="132"/>
        <v>4.7336060302024642E-3</v>
      </c>
      <c r="AM562" s="2">
        <f t="shared" si="133"/>
        <v>0</v>
      </c>
      <c r="AN562" s="2">
        <f t="shared" si="134"/>
        <v>0</v>
      </c>
      <c r="AP562" t="s">
        <v>2518</v>
      </c>
      <c r="AQ562" t="s">
        <v>4891</v>
      </c>
      <c r="AR562">
        <v>2</v>
      </c>
      <c r="AT562" s="85" t="s">
        <v>4567</v>
      </c>
      <c r="AU562" s="84" t="s">
        <v>4672</v>
      </c>
      <c r="AV562" s="77" t="str">
        <f t="shared" si="135"/>
        <v>16019</v>
      </c>
      <c r="AX562" s="7" t="s">
        <v>186</v>
      </c>
      <c r="BB562" t="s">
        <v>197</v>
      </c>
      <c r="BG562" s="1"/>
    </row>
    <row r="563" spans="1:59" hidden="1" outlineLevel="1">
      <c r="A563" t="s">
        <v>2844</v>
      </c>
      <c r="B563" t="s">
        <v>4891</v>
      </c>
      <c r="C563" s="1">
        <f t="shared" si="129"/>
        <v>4379</v>
      </c>
      <c r="D563" s="7">
        <f>IF(N563&gt;0, RANK(N563,(N563:P563,Q563:AE563)),0)</f>
        <v>2</v>
      </c>
      <c r="E563" s="7">
        <f>IF(O563&gt;0,RANK(O563,(N563:P563,Q563:AE563)),0)</f>
        <v>1</v>
      </c>
      <c r="F563" s="7">
        <f>IF(P563&gt;0,RANK(P563,(N563:P563,Q563:AE563)),0)</f>
        <v>5</v>
      </c>
      <c r="G563" s="1">
        <f t="shared" si="127"/>
        <v>1744</v>
      </c>
      <c r="H563" s="2">
        <f t="shared" si="128"/>
        <v>0.39826444393697191</v>
      </c>
      <c r="I563" s="2"/>
      <c r="J563" s="2">
        <f t="shared" si="130"/>
        <v>0.28956382735784425</v>
      </c>
      <c r="K563" s="2">
        <f t="shared" si="130"/>
        <v>0.68782827129481616</v>
      </c>
      <c r="L563" s="2">
        <f t="shared" si="130"/>
        <v>3.6538022379538708E-3</v>
      </c>
      <c r="M563" s="2">
        <f t="shared" si="131"/>
        <v>1.8954099109385718E-2</v>
      </c>
      <c r="N563" s="1">
        <v>1268</v>
      </c>
      <c r="O563" s="1">
        <v>3012</v>
      </c>
      <c r="P563" s="1">
        <v>16</v>
      </c>
      <c r="Q563" s="1">
        <v>51</v>
      </c>
      <c r="R563" s="1">
        <v>31</v>
      </c>
      <c r="S563" s="1">
        <v>1</v>
      </c>
      <c r="U563" s="1">
        <v>0</v>
      </c>
      <c r="W563" s="1">
        <v>0</v>
      </c>
      <c r="AG563" s="7">
        <f>IF(Q563&gt;0,RANK(Q563,(N563:P563,Q563:AE563)),0)</f>
        <v>3</v>
      </c>
      <c r="AH563" s="7">
        <f>IF(R563&gt;0,RANK(R563,(N563:P563,Q563:AE563)),0)</f>
        <v>4</v>
      </c>
      <c r="AI563" s="7">
        <f>IF(T563&gt;0,RANK(T563,(N563:P563,Q563:AE563)),0)</f>
        <v>0</v>
      </c>
      <c r="AJ563" s="7">
        <f>IF(S563&gt;0,RANK(S563,(N563:P563,Q563:AE563)),0)</f>
        <v>6</v>
      </c>
      <c r="AK563" s="2">
        <f t="shared" si="132"/>
        <v>1.1646494633477963E-2</v>
      </c>
      <c r="AL563" s="2">
        <f t="shared" si="132"/>
        <v>7.0792418360356244E-3</v>
      </c>
      <c r="AM563" s="2">
        <f t="shared" si="133"/>
        <v>0</v>
      </c>
      <c r="AN563" s="2">
        <f t="shared" si="134"/>
        <v>2.2836263987211693E-4</v>
      </c>
      <c r="AP563" t="s">
        <v>2844</v>
      </c>
      <c r="AQ563" t="s">
        <v>4891</v>
      </c>
      <c r="AR563">
        <v>1</v>
      </c>
      <c r="AT563" s="85" t="s">
        <v>4567</v>
      </c>
      <c r="AU563" s="84" t="s">
        <v>4350</v>
      </c>
      <c r="AV563" s="77" t="str">
        <f t="shared" si="135"/>
        <v>16021</v>
      </c>
      <c r="AX563" s="7" t="s">
        <v>186</v>
      </c>
      <c r="BB563" t="s">
        <v>198</v>
      </c>
      <c r="BG563" s="1"/>
    </row>
    <row r="564" spans="1:59" hidden="1" outlineLevel="1">
      <c r="A564" t="s">
        <v>3003</v>
      </c>
      <c r="B564" t="s">
        <v>4891</v>
      </c>
      <c r="C564" s="1">
        <f t="shared" si="129"/>
        <v>1406</v>
      </c>
      <c r="D564" s="7">
        <f>IF(N564&gt;0, RANK(N564,(N564:P564,Q564:AE564)),0)</f>
        <v>2</v>
      </c>
      <c r="E564" s="7">
        <f>IF(O564&gt;0,RANK(O564,(N564:P564,Q564:AE564)),0)</f>
        <v>1</v>
      </c>
      <c r="F564" s="7">
        <f>IF(P564&gt;0,RANK(P564,(N564:P564,Q564:AE564)),0)</f>
        <v>0</v>
      </c>
      <c r="G564" s="1">
        <f t="shared" si="127"/>
        <v>756</v>
      </c>
      <c r="H564" s="2">
        <f t="shared" si="128"/>
        <v>0.53769559032716929</v>
      </c>
      <c r="I564" s="2"/>
      <c r="J564" s="2">
        <f t="shared" si="130"/>
        <v>0.2283072546230441</v>
      </c>
      <c r="K564" s="2">
        <f t="shared" si="130"/>
        <v>0.76600284495021342</v>
      </c>
      <c r="L564" s="2">
        <f t="shared" si="130"/>
        <v>0</v>
      </c>
      <c r="M564" s="2">
        <f t="shared" si="131"/>
        <v>5.6899004267424447E-3</v>
      </c>
      <c r="N564" s="1">
        <v>321</v>
      </c>
      <c r="O564" s="1">
        <v>1077</v>
      </c>
      <c r="P564" s="1">
        <v>0</v>
      </c>
      <c r="Q564" s="1">
        <v>4</v>
      </c>
      <c r="R564" s="1">
        <v>4</v>
      </c>
      <c r="S564" s="1">
        <v>0</v>
      </c>
      <c r="U564" s="1">
        <v>0</v>
      </c>
      <c r="W564" s="1">
        <v>0</v>
      </c>
      <c r="AG564" s="7">
        <f>IF(Q564&gt;0,RANK(Q564,(N564:P564,Q564:AE564)),0)</f>
        <v>3</v>
      </c>
      <c r="AH564" s="7">
        <f>IF(R564&gt;0,RANK(R564,(N564:P564,Q564:AE564)),0)</f>
        <v>3</v>
      </c>
      <c r="AI564" s="7">
        <f>IF(T564&gt;0,RANK(T564,(N564:P564,Q564:AE564)),0)</f>
        <v>0</v>
      </c>
      <c r="AJ564" s="7">
        <f>IF(S564&gt;0,RANK(S564,(N564:P564,Q564:AE564)),0)</f>
        <v>0</v>
      </c>
      <c r="AK564" s="2">
        <f t="shared" si="132"/>
        <v>2.8449502133712661E-3</v>
      </c>
      <c r="AL564" s="2">
        <f t="shared" si="132"/>
        <v>2.8449502133712661E-3</v>
      </c>
      <c r="AM564" s="2">
        <f t="shared" si="133"/>
        <v>0</v>
      </c>
      <c r="AN564" s="2">
        <f t="shared" si="134"/>
        <v>0</v>
      </c>
      <c r="AP564" t="s">
        <v>3003</v>
      </c>
      <c r="AQ564" t="s">
        <v>4891</v>
      </c>
      <c r="AR564">
        <v>2</v>
      </c>
      <c r="AT564" s="85" t="s">
        <v>4567</v>
      </c>
      <c r="AU564" s="84" t="s">
        <v>4351</v>
      </c>
      <c r="AV564" s="77" t="str">
        <f t="shared" si="135"/>
        <v>16023</v>
      </c>
      <c r="AX564" s="7" t="s">
        <v>186</v>
      </c>
      <c r="BB564" t="s">
        <v>198</v>
      </c>
      <c r="BG564" s="1"/>
    </row>
    <row r="565" spans="1:59" hidden="1" outlineLevel="1">
      <c r="A565" t="s">
        <v>3764</v>
      </c>
      <c r="B565" t="s">
        <v>4891</v>
      </c>
      <c r="C565" s="1">
        <f t="shared" si="129"/>
        <v>595</v>
      </c>
      <c r="D565" s="7">
        <f>IF(N565&gt;0, RANK(N565,(N565:P565,Q565:AE565)),0)</f>
        <v>2</v>
      </c>
      <c r="E565" s="7">
        <f>IF(O565&gt;0,RANK(O565,(N565:P565,Q565:AE565)),0)</f>
        <v>1</v>
      </c>
      <c r="F565" s="7">
        <f>IF(P565&gt;0,RANK(P565,(N565:P565,Q565:AE565)),0)</f>
        <v>0</v>
      </c>
      <c r="G565" s="1">
        <f t="shared" si="127"/>
        <v>311</v>
      </c>
      <c r="H565" s="2">
        <f t="shared" si="128"/>
        <v>0.52268907563025213</v>
      </c>
      <c r="I565" s="2"/>
      <c r="J565" s="2">
        <f t="shared" si="130"/>
        <v>0.23361344537815126</v>
      </c>
      <c r="K565" s="2">
        <f t="shared" si="130"/>
        <v>0.75630252100840334</v>
      </c>
      <c r="L565" s="2">
        <f t="shared" si="130"/>
        <v>0</v>
      </c>
      <c r="M565" s="2">
        <f t="shared" si="131"/>
        <v>1.0084033613445342E-2</v>
      </c>
      <c r="N565" s="1">
        <v>139</v>
      </c>
      <c r="O565" s="1">
        <v>450</v>
      </c>
      <c r="P565" s="1">
        <v>0</v>
      </c>
      <c r="Q565" s="1">
        <v>1</v>
      </c>
      <c r="R565" s="1">
        <v>5</v>
      </c>
      <c r="S565" s="1">
        <v>0</v>
      </c>
      <c r="U565" s="1">
        <v>0</v>
      </c>
      <c r="W565" s="1">
        <v>0</v>
      </c>
      <c r="AG565" s="7">
        <f>IF(Q565&gt;0,RANK(Q565,(N565:P565,Q565:AE565)),0)</f>
        <v>4</v>
      </c>
      <c r="AH565" s="7">
        <f>IF(R565&gt;0,RANK(R565,(N565:P565,Q565:AE565)),0)</f>
        <v>3</v>
      </c>
      <c r="AI565" s="7">
        <f>IF(T565&gt;0,RANK(T565,(N565:P565,Q565:AE565)),0)</f>
        <v>0</v>
      </c>
      <c r="AJ565" s="7">
        <f>IF(S565&gt;0,RANK(S565,(N565:P565,Q565:AE565)),0)</f>
        <v>0</v>
      </c>
      <c r="AK565" s="2">
        <f t="shared" si="132"/>
        <v>1.6806722689075631E-3</v>
      </c>
      <c r="AL565" s="2">
        <f t="shared" si="132"/>
        <v>8.4033613445378148E-3</v>
      </c>
      <c r="AM565" s="2">
        <f t="shared" si="133"/>
        <v>0</v>
      </c>
      <c r="AN565" s="2">
        <f t="shared" si="134"/>
        <v>0</v>
      </c>
      <c r="AP565" t="s">
        <v>3764</v>
      </c>
      <c r="AQ565" t="s">
        <v>4891</v>
      </c>
      <c r="AR565">
        <v>2</v>
      </c>
      <c r="AT565" s="85" t="s">
        <v>4567</v>
      </c>
      <c r="AU565" s="84" t="s">
        <v>3949</v>
      </c>
      <c r="AV565" s="77" t="str">
        <f t="shared" si="135"/>
        <v>16025</v>
      </c>
      <c r="AX565" s="7" t="s">
        <v>186</v>
      </c>
      <c r="BB565" t="s">
        <v>198</v>
      </c>
      <c r="BG565" s="1"/>
    </row>
    <row r="566" spans="1:59" hidden="1" outlineLevel="1">
      <c r="A566" t="s">
        <v>3765</v>
      </c>
      <c r="B566" t="s">
        <v>4891</v>
      </c>
      <c r="C566" s="1">
        <f t="shared" si="129"/>
        <v>55698</v>
      </c>
      <c r="D566" s="7">
        <f>IF(N566&gt;0, RANK(N566,(N566:P566,Q566:AE566)),0)</f>
        <v>2</v>
      </c>
      <c r="E566" s="7">
        <f>IF(O566&gt;0,RANK(O566,(N566:P566,Q566:AE566)),0)</f>
        <v>1</v>
      </c>
      <c r="F566" s="7">
        <f>IF(P566&gt;0,RANK(P566,(N566:P566,Q566:AE566)),0)</f>
        <v>5</v>
      </c>
      <c r="G566" s="1">
        <f t="shared" si="127"/>
        <v>28184</v>
      </c>
      <c r="H566" s="2">
        <f t="shared" si="128"/>
        <v>0.50601457862041721</v>
      </c>
      <c r="I566" s="2"/>
      <c r="J566" s="2">
        <f t="shared" si="130"/>
        <v>0.24085245430715646</v>
      </c>
      <c r="K566" s="2">
        <f t="shared" si="130"/>
        <v>0.74686703292757373</v>
      </c>
      <c r="L566" s="2">
        <f t="shared" si="130"/>
        <v>1.1310998599590649E-3</v>
      </c>
      <c r="M566" s="2">
        <f t="shared" si="131"/>
        <v>1.1149412905310803E-2</v>
      </c>
      <c r="N566" s="1">
        <v>13415</v>
      </c>
      <c r="O566" s="1">
        <v>41599</v>
      </c>
      <c r="P566" s="1">
        <v>63</v>
      </c>
      <c r="Q566" s="1">
        <v>346</v>
      </c>
      <c r="R566" s="1">
        <v>269</v>
      </c>
      <c r="S566" s="1">
        <v>6</v>
      </c>
      <c r="U566" s="1">
        <v>0</v>
      </c>
      <c r="W566" s="1">
        <v>0</v>
      </c>
      <c r="AG566" s="7">
        <f>IF(Q566&gt;0,RANK(Q566,(N566:P566,Q566:AE566)),0)</f>
        <v>3</v>
      </c>
      <c r="AH566" s="7">
        <f>IF(R566&gt;0,RANK(R566,(N566:P566,Q566:AE566)),0)</f>
        <v>4</v>
      </c>
      <c r="AI566" s="7">
        <f>IF(T566&gt;0,RANK(T566,(N566:P566,Q566:AE566)),0)</f>
        <v>0</v>
      </c>
      <c r="AJ566" s="7">
        <f>IF(S566&gt;0,RANK(S566,(N566:P566,Q566:AE566)),0)</f>
        <v>6</v>
      </c>
      <c r="AK566" s="2">
        <f t="shared" si="132"/>
        <v>6.2120722467593091E-3</v>
      </c>
      <c r="AL566" s="2">
        <f t="shared" si="132"/>
        <v>4.8296168623648966E-3</v>
      </c>
      <c r="AM566" s="2">
        <f t="shared" si="133"/>
        <v>0</v>
      </c>
      <c r="AN566" s="2">
        <f t="shared" si="134"/>
        <v>1.0772379618657762E-4</v>
      </c>
      <c r="AP566" t="s">
        <v>3765</v>
      </c>
      <c r="AQ566" t="s">
        <v>4891</v>
      </c>
      <c r="AR566">
        <v>1</v>
      </c>
      <c r="AT566" s="85" t="s">
        <v>4567</v>
      </c>
      <c r="AU566" s="84" t="s">
        <v>3950</v>
      </c>
      <c r="AV566" s="77" t="str">
        <f t="shared" si="135"/>
        <v>16027</v>
      </c>
      <c r="AX566" s="7" t="s">
        <v>186</v>
      </c>
      <c r="BB566" t="s">
        <v>197</v>
      </c>
      <c r="BG566" s="1"/>
    </row>
    <row r="567" spans="1:59" hidden="1" outlineLevel="1">
      <c r="A567" t="s">
        <v>1082</v>
      </c>
      <c r="B567" t="s">
        <v>4891</v>
      </c>
      <c r="C567" s="1">
        <f t="shared" si="129"/>
        <v>3281</v>
      </c>
      <c r="D567" s="7">
        <f>IF(N567&gt;0, RANK(N567,(N567:P567,Q567:AE567)),0)</f>
        <v>2</v>
      </c>
      <c r="E567" s="7">
        <f>IF(O567&gt;0,RANK(O567,(N567:P567,Q567:AE567)),0)</f>
        <v>1</v>
      </c>
      <c r="F567" s="7">
        <f>IF(P567&gt;0,RANK(P567,(N567:P567,Q567:AE567)),0)</f>
        <v>4</v>
      </c>
      <c r="G567" s="1">
        <f t="shared" si="127"/>
        <v>2262</v>
      </c>
      <c r="H567" s="2">
        <f t="shared" si="128"/>
        <v>0.68942395611094176</v>
      </c>
      <c r="I567" s="2"/>
      <c r="J567" s="2">
        <f t="shared" si="130"/>
        <v>0.14964949710454128</v>
      </c>
      <c r="K567" s="2">
        <f t="shared" si="130"/>
        <v>0.8390734532154831</v>
      </c>
      <c r="L567" s="2">
        <f t="shared" si="130"/>
        <v>2.4382810118866198E-3</v>
      </c>
      <c r="M567" s="2">
        <f t="shared" si="131"/>
        <v>8.8387686680890497E-3</v>
      </c>
      <c r="N567" s="1">
        <v>491</v>
      </c>
      <c r="O567" s="1">
        <v>2753</v>
      </c>
      <c r="P567" s="1">
        <v>8</v>
      </c>
      <c r="Q567" s="1">
        <v>21</v>
      </c>
      <c r="R567" s="1">
        <v>8</v>
      </c>
      <c r="S567" s="1">
        <v>0</v>
      </c>
      <c r="U567" s="1">
        <v>0</v>
      </c>
      <c r="W567" s="1">
        <v>0</v>
      </c>
      <c r="AG567" s="7">
        <f>IF(Q567&gt;0,RANK(Q567,(N567:P567,Q567:AE567)),0)</f>
        <v>3</v>
      </c>
      <c r="AH567" s="7">
        <f>IF(R567&gt;0,RANK(R567,(N567:P567,Q567:AE567)),0)</f>
        <v>4</v>
      </c>
      <c r="AI567" s="7">
        <f>IF(T567&gt;0,RANK(T567,(N567:P567,Q567:AE567)),0)</f>
        <v>0</v>
      </c>
      <c r="AJ567" s="7">
        <f>IF(S567&gt;0,RANK(S567,(N567:P567,Q567:AE567)),0)</f>
        <v>0</v>
      </c>
      <c r="AK567" s="2">
        <f t="shared" si="132"/>
        <v>6.400487656202377E-3</v>
      </c>
      <c r="AL567" s="2">
        <f t="shared" si="132"/>
        <v>2.4382810118866198E-3</v>
      </c>
      <c r="AM567" s="2">
        <f t="shared" si="133"/>
        <v>0</v>
      </c>
      <c r="AN567" s="2">
        <f t="shared" si="134"/>
        <v>0</v>
      </c>
      <c r="AP567" t="s">
        <v>1082</v>
      </c>
      <c r="AQ567" t="s">
        <v>4891</v>
      </c>
      <c r="AR567">
        <v>2</v>
      </c>
      <c r="AT567" s="85" t="s">
        <v>4567</v>
      </c>
      <c r="AU567" s="84" t="s">
        <v>3951</v>
      </c>
      <c r="AV567" s="77" t="str">
        <f t="shared" si="135"/>
        <v>16029</v>
      </c>
      <c r="AX567" s="7" t="s">
        <v>186</v>
      </c>
      <c r="BB567" t="s">
        <v>198</v>
      </c>
      <c r="BG567" s="1"/>
    </row>
    <row r="568" spans="1:59" hidden="1" outlineLevel="1">
      <c r="A568" t="s">
        <v>3192</v>
      </c>
      <c r="B568" t="s">
        <v>4891</v>
      </c>
      <c r="C568" s="1">
        <f t="shared" si="129"/>
        <v>7821</v>
      </c>
      <c r="D568" s="7">
        <f>IF(N568&gt;0, RANK(N568,(N568:P568,Q568:AE568)),0)</f>
        <v>2</v>
      </c>
      <c r="E568" s="7">
        <f>IF(O568&gt;0,RANK(O568,(N568:P568,Q568:AE568)),0)</f>
        <v>1</v>
      </c>
      <c r="F568" s="7">
        <f>IF(P568&gt;0,RANK(P568,(N568:P568,Q568:AE568)),0)</f>
        <v>5</v>
      </c>
      <c r="G568" s="1">
        <f t="shared" si="127"/>
        <v>5409</v>
      </c>
      <c r="H568" s="2">
        <f t="shared" si="128"/>
        <v>0.69159953970080557</v>
      </c>
      <c r="I568" s="2"/>
      <c r="J568" s="2">
        <f t="shared" si="130"/>
        <v>0.14742360311980565</v>
      </c>
      <c r="K568" s="2">
        <f t="shared" si="130"/>
        <v>0.83902314282061119</v>
      </c>
      <c r="L568" s="2">
        <f t="shared" si="130"/>
        <v>5.1144354941823301E-4</v>
      </c>
      <c r="M568" s="2">
        <f t="shared" si="131"/>
        <v>1.3041810510164953E-2</v>
      </c>
      <c r="N568" s="1">
        <v>1153</v>
      </c>
      <c r="O568" s="1">
        <v>6562</v>
      </c>
      <c r="P568" s="1">
        <v>4</v>
      </c>
      <c r="Q568" s="1">
        <v>48</v>
      </c>
      <c r="R568" s="1">
        <v>54</v>
      </c>
      <c r="S568" s="1">
        <v>0</v>
      </c>
      <c r="U568" s="1">
        <v>0</v>
      </c>
      <c r="W568" s="1">
        <v>0</v>
      </c>
      <c r="AG568" s="7">
        <f>IF(Q568&gt;0,RANK(Q568,(N568:P568,Q568:AE568)),0)</f>
        <v>4</v>
      </c>
      <c r="AH568" s="7">
        <f>IF(R568&gt;0,RANK(R568,(N568:P568,Q568:AE568)),0)</f>
        <v>3</v>
      </c>
      <c r="AI568" s="7">
        <f>IF(T568&gt;0,RANK(T568,(N568:P568,Q568:AE568)),0)</f>
        <v>0</v>
      </c>
      <c r="AJ568" s="7">
        <f>IF(S568&gt;0,RANK(S568,(N568:P568,Q568:AE568)),0)</f>
        <v>0</v>
      </c>
      <c r="AK568" s="2">
        <f t="shared" si="132"/>
        <v>6.1373225930187953E-3</v>
      </c>
      <c r="AL568" s="2">
        <f t="shared" si="132"/>
        <v>6.9044879171461446E-3</v>
      </c>
      <c r="AM568" s="2">
        <f t="shared" si="133"/>
        <v>0</v>
      </c>
      <c r="AN568" s="2">
        <f t="shared" si="134"/>
        <v>0</v>
      </c>
      <c r="AP568" t="s">
        <v>3192</v>
      </c>
      <c r="AQ568" t="s">
        <v>4891</v>
      </c>
      <c r="AR568">
        <v>2</v>
      </c>
      <c r="AT568" s="85" t="s">
        <v>4567</v>
      </c>
      <c r="AU568" s="84" t="s">
        <v>3971</v>
      </c>
      <c r="AV568" s="77" t="str">
        <f t="shared" si="135"/>
        <v>16031</v>
      </c>
      <c r="AX568" s="7" t="s">
        <v>186</v>
      </c>
      <c r="BB568" t="s">
        <v>197</v>
      </c>
      <c r="BG568" s="1"/>
    </row>
    <row r="569" spans="1:59" hidden="1" outlineLevel="1">
      <c r="A569" t="s">
        <v>2858</v>
      </c>
      <c r="B569" t="s">
        <v>4891</v>
      </c>
      <c r="C569" s="1">
        <f t="shared" si="129"/>
        <v>353</v>
      </c>
      <c r="D569" s="7">
        <f>IF(N569&gt;0, RANK(N569,(N569:P569,Q569:AE569)),0)</f>
        <v>2</v>
      </c>
      <c r="E569" s="7">
        <f>IF(O569&gt;0,RANK(O569,(N569:P569,Q569:AE569)),0)</f>
        <v>1</v>
      </c>
      <c r="F569" s="7">
        <f>IF(P569&gt;0,RANK(P569,(N569:P569,Q569:AE569)),0)</f>
        <v>0</v>
      </c>
      <c r="G569" s="1">
        <f t="shared" si="127"/>
        <v>256</v>
      </c>
      <c r="H569" s="2">
        <f t="shared" si="128"/>
        <v>0.72521246458923516</v>
      </c>
      <c r="I569" s="2"/>
      <c r="J569" s="2">
        <f t="shared" si="130"/>
        <v>0.13031161473087818</v>
      </c>
      <c r="K569" s="2">
        <f t="shared" si="130"/>
        <v>0.85552407932011332</v>
      </c>
      <c r="L569" s="2">
        <f t="shared" si="130"/>
        <v>0</v>
      </c>
      <c r="M569" s="2">
        <f t="shared" si="131"/>
        <v>1.4164305949008527E-2</v>
      </c>
      <c r="N569" s="1">
        <v>46</v>
      </c>
      <c r="O569" s="1">
        <v>302</v>
      </c>
      <c r="P569" s="1">
        <v>0</v>
      </c>
      <c r="Q569" s="1">
        <v>2</v>
      </c>
      <c r="R569" s="1">
        <v>3</v>
      </c>
      <c r="S569" s="1">
        <v>0</v>
      </c>
      <c r="U569" s="1">
        <v>0</v>
      </c>
      <c r="W569" s="1">
        <v>0</v>
      </c>
      <c r="AG569" s="7">
        <f>IF(Q569&gt;0,RANK(Q569,(N569:P569,Q569:AE569)),0)</f>
        <v>4</v>
      </c>
      <c r="AH569" s="7">
        <f>IF(R569&gt;0,RANK(R569,(N569:P569,Q569:AE569)),0)</f>
        <v>3</v>
      </c>
      <c r="AI569" s="7">
        <f>IF(T569&gt;0,RANK(T569,(N569:P569,Q569:AE569)),0)</f>
        <v>0</v>
      </c>
      <c r="AJ569" s="7">
        <f>IF(S569&gt;0,RANK(S569,(N569:P569,Q569:AE569)),0)</f>
        <v>0</v>
      </c>
      <c r="AK569" s="2">
        <f t="shared" si="132"/>
        <v>5.6657223796033997E-3</v>
      </c>
      <c r="AL569" s="2">
        <f t="shared" si="132"/>
        <v>8.4985835694051E-3</v>
      </c>
      <c r="AM569" s="2">
        <f t="shared" si="133"/>
        <v>0</v>
      </c>
      <c r="AN569" s="2">
        <f t="shared" si="134"/>
        <v>0</v>
      </c>
      <c r="AP569" t="s">
        <v>2858</v>
      </c>
      <c r="AQ569" t="s">
        <v>4891</v>
      </c>
      <c r="AR569">
        <v>2</v>
      </c>
      <c r="AT569" s="85" t="s">
        <v>4567</v>
      </c>
      <c r="AU569" s="84" t="s">
        <v>3972</v>
      </c>
      <c r="AV569" s="77" t="str">
        <f t="shared" si="135"/>
        <v>16033</v>
      </c>
      <c r="AX569" s="7" t="s">
        <v>186</v>
      </c>
      <c r="BB569" t="s">
        <v>198</v>
      </c>
      <c r="BG569" s="1"/>
    </row>
    <row r="570" spans="1:59" hidden="1" outlineLevel="1">
      <c r="A570" t="s">
        <v>3589</v>
      </c>
      <c r="B570" t="s">
        <v>4891</v>
      </c>
      <c r="C570" s="1">
        <f t="shared" si="129"/>
        <v>4034</v>
      </c>
      <c r="D570" s="7">
        <f>IF(N570&gt;0, RANK(N570,(N570:P570,Q570:AE570)),0)</f>
        <v>2</v>
      </c>
      <c r="E570" s="7">
        <f>IF(O570&gt;0,RANK(O570,(N570:P570,Q570:AE570)),0)</f>
        <v>1</v>
      </c>
      <c r="F570" s="7">
        <f>IF(P570&gt;0,RANK(P570,(N570:P570,Q570:AE570)),0)</f>
        <v>5</v>
      </c>
      <c r="G570" s="1">
        <f t="shared" si="127"/>
        <v>1722</v>
      </c>
      <c r="H570" s="2">
        <f t="shared" si="128"/>
        <v>0.42687159147248388</v>
      </c>
      <c r="I570" s="2"/>
      <c r="J570" s="2">
        <f t="shared" si="130"/>
        <v>0.27689638076351014</v>
      </c>
      <c r="K570" s="2">
        <f t="shared" si="130"/>
        <v>0.70376797223599408</v>
      </c>
      <c r="L570" s="2">
        <f t="shared" si="130"/>
        <v>7.4367873078829945E-4</v>
      </c>
      <c r="M570" s="2">
        <f t="shared" si="131"/>
        <v>1.8591968269707538E-2</v>
      </c>
      <c r="N570" s="1">
        <v>1117</v>
      </c>
      <c r="O570" s="1">
        <v>2839</v>
      </c>
      <c r="P570" s="1">
        <v>3</v>
      </c>
      <c r="Q570" s="1">
        <v>40</v>
      </c>
      <c r="R570" s="1">
        <v>35</v>
      </c>
      <c r="S570" s="1">
        <v>0</v>
      </c>
      <c r="U570" s="1">
        <v>0</v>
      </c>
      <c r="W570" s="1">
        <v>0</v>
      </c>
      <c r="AG570" s="7">
        <f>IF(Q570&gt;0,RANK(Q570,(N570:P570,Q570:AE570)),0)</f>
        <v>3</v>
      </c>
      <c r="AH570" s="7">
        <f>IF(R570&gt;0,RANK(R570,(N570:P570,Q570:AE570)),0)</f>
        <v>4</v>
      </c>
      <c r="AI570" s="7">
        <f>IF(T570&gt;0,RANK(T570,(N570:P570,Q570:AE570)),0)</f>
        <v>0</v>
      </c>
      <c r="AJ570" s="7">
        <f>IF(S570&gt;0,RANK(S570,(N570:P570,Q570:AE570)),0)</f>
        <v>0</v>
      </c>
      <c r="AK570" s="2">
        <f t="shared" si="132"/>
        <v>9.91571641051066E-3</v>
      </c>
      <c r="AL570" s="2">
        <f t="shared" si="132"/>
        <v>8.6762518591968277E-3</v>
      </c>
      <c r="AM570" s="2">
        <f t="shared" si="133"/>
        <v>0</v>
      </c>
      <c r="AN570" s="2">
        <f t="shared" si="134"/>
        <v>0</v>
      </c>
      <c r="AP570" t="s">
        <v>3589</v>
      </c>
      <c r="AQ570" t="s">
        <v>4891</v>
      </c>
      <c r="AR570">
        <v>1</v>
      </c>
      <c r="AT570" s="85" t="s">
        <v>4567</v>
      </c>
      <c r="AU570" s="84" t="s">
        <v>3970</v>
      </c>
      <c r="AV570" s="77" t="str">
        <f t="shared" si="135"/>
        <v>16035</v>
      </c>
      <c r="AX570" s="7" t="s">
        <v>186</v>
      </c>
      <c r="BB570" t="s">
        <v>197</v>
      </c>
      <c r="BG570" s="1"/>
    </row>
    <row r="571" spans="1:59" hidden="1" outlineLevel="1">
      <c r="A571" t="s">
        <v>4008</v>
      </c>
      <c r="B571" t="s">
        <v>4891</v>
      </c>
      <c r="C571" s="1">
        <f t="shared" si="129"/>
        <v>2358</v>
      </c>
      <c r="D571" s="7">
        <f>IF(N571&gt;0, RANK(N571,(N571:P571,Q571:AE571)),0)</f>
        <v>2</v>
      </c>
      <c r="E571" s="7">
        <f>IF(O571&gt;0,RANK(O571,(N571:P571,Q571:AE571)),0)</f>
        <v>1</v>
      </c>
      <c r="F571" s="7">
        <f>IF(P571&gt;0,RANK(P571,(N571:P571,Q571:AE571)),0)</f>
        <v>5</v>
      </c>
      <c r="G571" s="1">
        <f t="shared" si="127"/>
        <v>1203</v>
      </c>
      <c r="H571" s="2">
        <f t="shared" si="128"/>
        <v>0.51017811704834604</v>
      </c>
      <c r="I571" s="2"/>
      <c r="J571" s="2">
        <f t="shared" si="130"/>
        <v>0.23706530958439356</v>
      </c>
      <c r="K571" s="2">
        <f t="shared" si="130"/>
        <v>0.74724342663273957</v>
      </c>
      <c r="L571" s="2">
        <f t="shared" si="130"/>
        <v>2.5445292620865142E-3</v>
      </c>
      <c r="M571" s="2">
        <f t="shared" si="131"/>
        <v>1.3146734520780379E-2</v>
      </c>
      <c r="N571" s="1">
        <v>559</v>
      </c>
      <c r="O571" s="1">
        <v>1762</v>
      </c>
      <c r="P571" s="1">
        <v>6</v>
      </c>
      <c r="Q571" s="1">
        <v>18</v>
      </c>
      <c r="R571" s="1">
        <v>13</v>
      </c>
      <c r="S571" s="1">
        <v>0</v>
      </c>
      <c r="U571" s="1">
        <v>0</v>
      </c>
      <c r="W571" s="1">
        <v>0</v>
      </c>
      <c r="AG571" s="7">
        <f>IF(Q571&gt;0,RANK(Q571,(N571:P571,Q571:AE571)),0)</f>
        <v>3</v>
      </c>
      <c r="AH571" s="7">
        <f>IF(R571&gt;0,RANK(R571,(N571:P571,Q571:AE571)),0)</f>
        <v>4</v>
      </c>
      <c r="AI571" s="7">
        <f>IF(T571&gt;0,RANK(T571,(N571:P571,Q571:AE571)),0)</f>
        <v>0</v>
      </c>
      <c r="AJ571" s="7">
        <f>IF(S571&gt;0,RANK(S571,(N571:P571,Q571:AE571)),0)</f>
        <v>0</v>
      </c>
      <c r="AK571" s="2">
        <f t="shared" si="132"/>
        <v>7.6335877862595417E-3</v>
      </c>
      <c r="AL571" s="2">
        <f t="shared" si="132"/>
        <v>5.5131467345207802E-3</v>
      </c>
      <c r="AM571" s="2">
        <f t="shared" si="133"/>
        <v>0</v>
      </c>
      <c r="AN571" s="2">
        <f t="shared" si="134"/>
        <v>0</v>
      </c>
      <c r="AP571" t="s">
        <v>4008</v>
      </c>
      <c r="AQ571" t="s">
        <v>4891</v>
      </c>
      <c r="AR571">
        <v>2</v>
      </c>
      <c r="AT571" s="85" t="s">
        <v>4567</v>
      </c>
      <c r="AU571" s="84" t="s">
        <v>3656</v>
      </c>
      <c r="AV571" s="77" t="str">
        <f t="shared" si="135"/>
        <v>16037</v>
      </c>
      <c r="AX571" s="7" t="s">
        <v>186</v>
      </c>
      <c r="BB571" t="s">
        <v>198</v>
      </c>
      <c r="BG571" s="1"/>
    </row>
    <row r="572" spans="1:59" hidden="1" outlineLevel="1">
      <c r="A572" t="s">
        <v>3729</v>
      </c>
      <c r="B572" t="s">
        <v>4891</v>
      </c>
      <c r="C572" s="1">
        <f t="shared" si="129"/>
        <v>8061</v>
      </c>
      <c r="D572" s="7">
        <f>IF(N572&gt;0, RANK(N572,(N572:P572,Q572:AE572)),0)</f>
        <v>2</v>
      </c>
      <c r="E572" s="7">
        <f>IF(O572&gt;0,RANK(O572,(N572:P572,Q572:AE572)),0)</f>
        <v>1</v>
      </c>
      <c r="F572" s="7">
        <f>IF(P572&gt;0,RANK(P572,(N572:P572,Q572:AE572)),0)</f>
        <v>5</v>
      </c>
      <c r="G572" s="1">
        <f t="shared" si="127"/>
        <v>4052</v>
      </c>
      <c r="H572" s="2">
        <f t="shared" si="128"/>
        <v>0.50266716288301705</v>
      </c>
      <c r="I572" s="2"/>
      <c r="J572" s="2">
        <f t="shared" si="130"/>
        <v>0.24302195757350203</v>
      </c>
      <c r="K572" s="2">
        <f t="shared" si="130"/>
        <v>0.74568912045651903</v>
      </c>
      <c r="L572" s="2">
        <f t="shared" si="130"/>
        <v>1.8608113137327876E-3</v>
      </c>
      <c r="M572" s="2">
        <f t="shared" si="131"/>
        <v>9.4281106562462066E-3</v>
      </c>
      <c r="N572" s="1">
        <v>1959</v>
      </c>
      <c r="O572" s="1">
        <v>6011</v>
      </c>
      <c r="P572" s="1">
        <v>15</v>
      </c>
      <c r="Q572" s="1">
        <v>45</v>
      </c>
      <c r="R572" s="1">
        <v>29</v>
      </c>
      <c r="S572" s="1">
        <v>1</v>
      </c>
      <c r="U572" s="1">
        <v>1</v>
      </c>
      <c r="W572" s="1">
        <v>0</v>
      </c>
      <c r="AG572" s="7">
        <f>IF(Q572&gt;0,RANK(Q572,(N572:P572,Q572:AE572)),0)</f>
        <v>3</v>
      </c>
      <c r="AH572" s="7">
        <f>IF(R572&gt;0,RANK(R572,(N572:P572,Q572:AE572)),0)</f>
        <v>4</v>
      </c>
      <c r="AI572" s="7">
        <f>IF(T572&gt;0,RANK(T572,(N572:P572,Q572:AE572)),0)</f>
        <v>0</v>
      </c>
      <c r="AJ572" s="7">
        <f>IF(S572&gt;0,RANK(S572,(N572:P572,Q572:AE572)),0)</f>
        <v>6</v>
      </c>
      <c r="AK572" s="2">
        <f t="shared" si="132"/>
        <v>5.5824339411983627E-3</v>
      </c>
      <c r="AL572" s="2">
        <f t="shared" si="132"/>
        <v>3.5975685398833891E-3</v>
      </c>
      <c r="AM572" s="2">
        <f t="shared" si="133"/>
        <v>0</v>
      </c>
      <c r="AN572" s="2">
        <f t="shared" si="134"/>
        <v>1.2405408758218582E-4</v>
      </c>
      <c r="AP572" t="s">
        <v>3729</v>
      </c>
      <c r="AQ572" t="s">
        <v>4891</v>
      </c>
      <c r="AR572">
        <v>2</v>
      </c>
      <c r="AT572" s="85" t="s">
        <v>4567</v>
      </c>
      <c r="AU572" s="84" t="s">
        <v>5210</v>
      </c>
      <c r="AV572" s="77" t="str">
        <f t="shared" si="135"/>
        <v>16039</v>
      </c>
      <c r="AX572" s="7" t="s">
        <v>186</v>
      </c>
      <c r="BB572" t="s">
        <v>637</v>
      </c>
      <c r="BC572" t="s">
        <v>5426</v>
      </c>
      <c r="BG572" s="1"/>
    </row>
    <row r="573" spans="1:59" hidden="1" outlineLevel="1">
      <c r="A573" t="s">
        <v>3082</v>
      </c>
      <c r="B573" t="s">
        <v>4891</v>
      </c>
      <c r="C573" s="1">
        <f t="shared" si="129"/>
        <v>5054</v>
      </c>
      <c r="D573" s="7">
        <f>IF(N573&gt;0, RANK(N573,(N573:P573,Q573:AE573)),0)</f>
        <v>2</v>
      </c>
      <c r="E573" s="7">
        <f>IF(O573&gt;0,RANK(O573,(N573:P573,Q573:AE573)),0)</f>
        <v>1</v>
      </c>
      <c r="F573" s="7">
        <f>IF(P573&gt;0,RANK(P573,(N573:P573,Q573:AE573)),0)</f>
        <v>5</v>
      </c>
      <c r="G573" s="1">
        <f t="shared" si="127"/>
        <v>4071</v>
      </c>
      <c r="H573" s="2">
        <f t="shared" si="128"/>
        <v>0.8055005935892362</v>
      </c>
      <c r="I573" s="2"/>
      <c r="J573" s="2">
        <f t="shared" si="130"/>
        <v>9.0225563909774431E-2</v>
      </c>
      <c r="K573" s="2">
        <f t="shared" si="130"/>
        <v>0.89572615749901063</v>
      </c>
      <c r="L573" s="2">
        <f t="shared" si="130"/>
        <v>1.9786307874950534E-4</v>
      </c>
      <c r="M573" s="2">
        <f t="shared" si="131"/>
        <v>1.3850415512465431E-2</v>
      </c>
      <c r="N573" s="1">
        <v>456</v>
      </c>
      <c r="O573" s="1">
        <v>4527</v>
      </c>
      <c r="P573" s="1">
        <v>1</v>
      </c>
      <c r="Q573" s="1">
        <v>19</v>
      </c>
      <c r="R573" s="1">
        <v>51</v>
      </c>
      <c r="S573" s="1">
        <v>0</v>
      </c>
      <c r="U573" s="1">
        <v>0</v>
      </c>
      <c r="W573" s="1">
        <v>0</v>
      </c>
      <c r="AG573" s="7">
        <f>IF(Q573&gt;0,RANK(Q573,(N573:P573,Q573:AE573)),0)</f>
        <v>4</v>
      </c>
      <c r="AH573" s="7">
        <f>IF(R573&gt;0,RANK(R573,(N573:P573,Q573:AE573)),0)</f>
        <v>3</v>
      </c>
      <c r="AI573" s="7">
        <f>IF(T573&gt;0,RANK(T573,(N573:P573,Q573:AE573)),0)</f>
        <v>0</v>
      </c>
      <c r="AJ573" s="7">
        <f>IF(S573&gt;0,RANK(S573,(N573:P573,Q573:AE573)),0)</f>
        <v>0</v>
      </c>
      <c r="AK573" s="2">
        <f t="shared" si="132"/>
        <v>3.7593984962406013E-3</v>
      </c>
      <c r="AL573" s="2">
        <f t="shared" si="132"/>
        <v>1.0091017016224772E-2</v>
      </c>
      <c r="AM573" s="2">
        <f t="shared" si="133"/>
        <v>0</v>
      </c>
      <c r="AN573" s="2">
        <f t="shared" si="134"/>
        <v>0</v>
      </c>
      <c r="AP573" t="s">
        <v>3082</v>
      </c>
      <c r="AQ573" t="s">
        <v>4891</v>
      </c>
      <c r="AR573">
        <v>2</v>
      </c>
      <c r="AT573" s="85" t="s">
        <v>4567</v>
      </c>
      <c r="AU573" s="84" t="s">
        <v>5211</v>
      </c>
      <c r="AV573" s="77" t="str">
        <f t="shared" si="135"/>
        <v>16041</v>
      </c>
      <c r="AX573" s="7" t="s">
        <v>186</v>
      </c>
      <c r="BB573" t="s">
        <v>197</v>
      </c>
      <c r="BG573" s="1"/>
    </row>
    <row r="574" spans="1:59" hidden="1" outlineLevel="1">
      <c r="A574" t="s">
        <v>5033</v>
      </c>
      <c r="B574" t="s">
        <v>4891</v>
      </c>
      <c r="C574" s="1">
        <f t="shared" si="129"/>
        <v>5769</v>
      </c>
      <c r="D574" s="7">
        <f>IF(N574&gt;0, RANK(N574,(N574:P574,Q574:AE574)),0)</f>
        <v>2</v>
      </c>
      <c r="E574" s="7">
        <f>IF(O574&gt;0,RANK(O574,(N574:P574,Q574:AE574)),0)</f>
        <v>1</v>
      </c>
      <c r="F574" s="7">
        <f>IF(P574&gt;0,RANK(P574,(N574:P574,Q574:AE574)),0)</f>
        <v>5</v>
      </c>
      <c r="G574" s="1">
        <f t="shared" si="127"/>
        <v>4224</v>
      </c>
      <c r="H574" s="2">
        <f t="shared" si="128"/>
        <v>0.73218928757150281</v>
      </c>
      <c r="I574" s="2"/>
      <c r="J574" s="2">
        <f t="shared" si="130"/>
        <v>0.12844513780551223</v>
      </c>
      <c r="K574" s="2">
        <f t="shared" si="130"/>
        <v>0.86063442537701507</v>
      </c>
      <c r="L574" s="2">
        <f t="shared" si="130"/>
        <v>1.2133818686080777E-3</v>
      </c>
      <c r="M574" s="2">
        <f t="shared" si="131"/>
        <v>9.7070549488646012E-3</v>
      </c>
      <c r="N574" s="1">
        <v>741</v>
      </c>
      <c r="O574" s="1">
        <v>4965</v>
      </c>
      <c r="P574" s="1">
        <v>7</v>
      </c>
      <c r="Q574" s="1">
        <v>22</v>
      </c>
      <c r="R574" s="1">
        <v>34</v>
      </c>
      <c r="S574" s="1">
        <v>0</v>
      </c>
      <c r="U574" s="1">
        <v>0</v>
      </c>
      <c r="W574" s="1">
        <v>0</v>
      </c>
      <c r="AG574" s="7">
        <f>IF(Q574&gt;0,RANK(Q574,(N574:P574,Q574:AE574)),0)</f>
        <v>4</v>
      </c>
      <c r="AH574" s="7">
        <f>IF(R574&gt;0,RANK(R574,(N574:P574,Q574:AE574)),0)</f>
        <v>3</v>
      </c>
      <c r="AI574" s="7">
        <f>IF(T574&gt;0,RANK(T574,(N574:P574,Q574:AE574)),0)</f>
        <v>0</v>
      </c>
      <c r="AJ574" s="7">
        <f>IF(S574&gt;0,RANK(S574,(N574:P574,Q574:AE574)),0)</f>
        <v>0</v>
      </c>
      <c r="AK574" s="2">
        <f t="shared" si="132"/>
        <v>3.8134858727682441E-3</v>
      </c>
      <c r="AL574" s="2">
        <f t="shared" si="132"/>
        <v>5.893569076096377E-3</v>
      </c>
      <c r="AM574" s="2">
        <f t="shared" si="133"/>
        <v>0</v>
      </c>
      <c r="AN574" s="2">
        <f t="shared" si="134"/>
        <v>0</v>
      </c>
      <c r="AP574" t="s">
        <v>5033</v>
      </c>
      <c r="AQ574" t="s">
        <v>4891</v>
      </c>
      <c r="AR574">
        <v>2</v>
      </c>
      <c r="AT574" s="85" t="s">
        <v>4567</v>
      </c>
      <c r="AU574" s="84" t="s">
        <v>5216</v>
      </c>
      <c r="AV574" s="77" t="str">
        <f t="shared" si="135"/>
        <v>16043</v>
      </c>
      <c r="AX574" s="7" t="s">
        <v>186</v>
      </c>
      <c r="BB574" t="s">
        <v>637</v>
      </c>
      <c r="BC574" t="s">
        <v>5426</v>
      </c>
      <c r="BG574" s="1"/>
    </row>
    <row r="575" spans="1:59" hidden="1" outlineLevel="1">
      <c r="A575" t="s">
        <v>3590</v>
      </c>
      <c r="B575" t="s">
        <v>4891</v>
      </c>
      <c r="C575" s="1">
        <f t="shared" si="129"/>
        <v>7134</v>
      </c>
      <c r="D575" s="7">
        <f>IF(N575&gt;0, RANK(N575,(N575:P575,Q575:AE575)),0)</f>
        <v>2</v>
      </c>
      <c r="E575" s="7">
        <f>IF(O575&gt;0,RANK(O575,(N575:P575,Q575:AE575)),0)</f>
        <v>1</v>
      </c>
      <c r="F575" s="7">
        <f>IF(P575&gt;0,RANK(P575,(N575:P575,Q575:AE575)),0)</f>
        <v>5</v>
      </c>
      <c r="G575" s="1">
        <f t="shared" si="127"/>
        <v>3788</v>
      </c>
      <c r="H575" s="2">
        <f t="shared" si="128"/>
        <v>0.53097841323240813</v>
      </c>
      <c r="I575" s="2"/>
      <c r="J575" s="2">
        <f t="shared" si="130"/>
        <v>0.22820297168488926</v>
      </c>
      <c r="K575" s="2">
        <f t="shared" si="130"/>
        <v>0.75918138491729747</v>
      </c>
      <c r="L575" s="2">
        <f t="shared" si="130"/>
        <v>2.6633024950939166E-3</v>
      </c>
      <c r="M575" s="2">
        <f t="shared" si="131"/>
        <v>9.9523409027193754E-3</v>
      </c>
      <c r="N575" s="1">
        <v>1628</v>
      </c>
      <c r="O575" s="1">
        <v>5416</v>
      </c>
      <c r="P575" s="1">
        <v>19</v>
      </c>
      <c r="Q575" s="1">
        <v>34</v>
      </c>
      <c r="R575" s="1">
        <v>37</v>
      </c>
      <c r="S575" s="1">
        <v>0</v>
      </c>
      <c r="U575" s="1">
        <v>0</v>
      </c>
      <c r="W575" s="1">
        <v>0</v>
      </c>
      <c r="AG575" s="7">
        <f>IF(Q575&gt;0,RANK(Q575,(N575:P575,Q575:AE575)),0)</f>
        <v>4</v>
      </c>
      <c r="AH575" s="7">
        <f>IF(R575&gt;0,RANK(R575,(N575:P575,Q575:AE575)),0)</f>
        <v>3</v>
      </c>
      <c r="AI575" s="7">
        <f>IF(T575&gt;0,RANK(T575,(N575:P575,Q575:AE575)),0)</f>
        <v>0</v>
      </c>
      <c r="AJ575" s="7">
        <f>IF(S575&gt;0,RANK(S575,(N575:P575,Q575:AE575)),0)</f>
        <v>0</v>
      </c>
      <c r="AK575" s="2">
        <f t="shared" si="132"/>
        <v>4.765909728062798E-3</v>
      </c>
      <c r="AL575" s="2">
        <f t="shared" si="132"/>
        <v>5.186431174656574E-3</v>
      </c>
      <c r="AM575" s="2">
        <f t="shared" si="133"/>
        <v>0</v>
      </c>
      <c r="AN575" s="2">
        <f t="shared" si="134"/>
        <v>0</v>
      </c>
      <c r="AP575" t="s">
        <v>3590</v>
      </c>
      <c r="AQ575" t="s">
        <v>4891</v>
      </c>
      <c r="AR575">
        <v>1</v>
      </c>
      <c r="AT575" s="85" t="s">
        <v>4567</v>
      </c>
      <c r="AU575" s="84" t="s">
        <v>3961</v>
      </c>
      <c r="AV575" s="77" t="str">
        <f t="shared" si="135"/>
        <v>16045</v>
      </c>
      <c r="AX575" s="7" t="s">
        <v>186</v>
      </c>
      <c r="BB575" t="s">
        <v>637</v>
      </c>
      <c r="BC575" t="s">
        <v>5426</v>
      </c>
      <c r="BG575" s="1"/>
    </row>
    <row r="576" spans="1:59" hidden="1" outlineLevel="1">
      <c r="A576" t="s">
        <v>1607</v>
      </c>
      <c r="B576" t="s">
        <v>4891</v>
      </c>
      <c r="C576" s="1">
        <f t="shared" si="129"/>
        <v>5325</v>
      </c>
      <c r="D576" s="7">
        <f>IF(N576&gt;0, RANK(N576,(N576:P576,Q576:AE576)),0)</f>
        <v>2</v>
      </c>
      <c r="E576" s="7">
        <f>IF(O576&gt;0,RANK(O576,(N576:P576,Q576:AE576)),0)</f>
        <v>1</v>
      </c>
      <c r="F576" s="7">
        <f>IF(P576&gt;0,RANK(P576,(N576:P576,Q576:AE576)),0)</f>
        <v>5</v>
      </c>
      <c r="G576" s="1">
        <f t="shared" si="127"/>
        <v>2695</v>
      </c>
      <c r="H576" s="2">
        <f t="shared" si="128"/>
        <v>0.50610328638497648</v>
      </c>
      <c r="I576" s="2"/>
      <c r="J576" s="2">
        <f t="shared" si="130"/>
        <v>0.24</v>
      </c>
      <c r="K576" s="2">
        <f t="shared" si="130"/>
        <v>0.74610328638497647</v>
      </c>
      <c r="L576" s="2">
        <f t="shared" si="130"/>
        <v>2.6291079812206571E-3</v>
      </c>
      <c r="M576" s="2">
        <f t="shared" si="131"/>
        <v>1.126760563380288E-2</v>
      </c>
      <c r="N576" s="1">
        <v>1278</v>
      </c>
      <c r="O576" s="1">
        <v>3973</v>
      </c>
      <c r="P576" s="1">
        <v>14</v>
      </c>
      <c r="Q576" s="1">
        <v>29</v>
      </c>
      <c r="R576" s="1">
        <v>31</v>
      </c>
      <c r="S576" s="1">
        <v>0</v>
      </c>
      <c r="U576" s="1">
        <v>0</v>
      </c>
      <c r="W576" s="1">
        <v>0</v>
      </c>
      <c r="AG576" s="7">
        <f>IF(Q576&gt;0,RANK(Q576,(N576:P576,Q576:AE576)),0)</f>
        <v>4</v>
      </c>
      <c r="AH576" s="7">
        <f>IF(R576&gt;0,RANK(R576,(N576:P576,Q576:AE576)),0)</f>
        <v>3</v>
      </c>
      <c r="AI576" s="7">
        <f>IF(T576&gt;0,RANK(T576,(N576:P576,Q576:AE576)),0)</f>
        <v>0</v>
      </c>
      <c r="AJ576" s="7">
        <f>IF(S576&gt;0,RANK(S576,(N576:P576,Q576:AE576)),0)</f>
        <v>0</v>
      </c>
      <c r="AK576" s="2">
        <f t="shared" si="132"/>
        <v>5.4460093896713611E-3</v>
      </c>
      <c r="AL576" s="2">
        <f t="shared" si="132"/>
        <v>5.8215962441314556E-3</v>
      </c>
      <c r="AM576" s="2">
        <f t="shared" si="133"/>
        <v>0</v>
      </c>
      <c r="AN576" s="2">
        <f t="shared" si="134"/>
        <v>0</v>
      </c>
      <c r="AP576" t="s">
        <v>1607</v>
      </c>
      <c r="AQ576" t="s">
        <v>4891</v>
      </c>
      <c r="AR576">
        <v>2</v>
      </c>
      <c r="AT576" s="85" t="s">
        <v>4567</v>
      </c>
      <c r="AU576" s="84" t="s">
        <v>3267</v>
      </c>
      <c r="AV576" s="77" t="str">
        <f t="shared" si="135"/>
        <v>16047</v>
      </c>
      <c r="AX576" s="7" t="s">
        <v>186</v>
      </c>
      <c r="BB576" t="s">
        <v>637</v>
      </c>
      <c r="BC576" t="s">
        <v>5426</v>
      </c>
      <c r="BG576" s="1"/>
    </row>
    <row r="577" spans="1:59" hidden="1" outlineLevel="1">
      <c r="A577" t="s">
        <v>4890</v>
      </c>
      <c r="B577" t="s">
        <v>4891</v>
      </c>
      <c r="C577" s="1">
        <f t="shared" si="129"/>
        <v>7970</v>
      </c>
      <c r="D577" s="7">
        <f>IF(N577&gt;0, RANK(N577,(N577:P577,Q577:AE577)),0)</f>
        <v>2</v>
      </c>
      <c r="E577" s="7">
        <f>IF(O577&gt;0,RANK(O577,(N577:P577,Q577:AE577)),0)</f>
        <v>1</v>
      </c>
      <c r="F577" s="7">
        <f>IF(P577&gt;0,RANK(P577,(N577:P577,Q577:AE577)),0)</f>
        <v>5</v>
      </c>
      <c r="G577" s="1">
        <f t="shared" si="127"/>
        <v>4328</v>
      </c>
      <c r="H577" s="2">
        <f t="shared" si="128"/>
        <v>0.54303638644918439</v>
      </c>
      <c r="I577" s="2"/>
      <c r="J577" s="2">
        <f t="shared" si="130"/>
        <v>0.21191969887076537</v>
      </c>
      <c r="K577" s="2">
        <f t="shared" si="130"/>
        <v>0.75495608531994984</v>
      </c>
      <c r="L577" s="2">
        <f t="shared" si="130"/>
        <v>1.0037641154328732E-3</v>
      </c>
      <c r="M577" s="2">
        <f t="shared" si="131"/>
        <v>3.2120451693851942E-2</v>
      </c>
      <c r="N577" s="1">
        <v>1689</v>
      </c>
      <c r="O577" s="1">
        <v>6017</v>
      </c>
      <c r="P577" s="1">
        <v>8</v>
      </c>
      <c r="Q577" s="1">
        <v>49</v>
      </c>
      <c r="R577" s="1">
        <v>202</v>
      </c>
      <c r="S577" s="1">
        <v>3</v>
      </c>
      <c r="U577" s="1">
        <v>0</v>
      </c>
      <c r="W577" s="1">
        <v>2</v>
      </c>
      <c r="AG577" s="7">
        <f>IF(Q577&gt;0,RANK(Q577,(N577:P577,Q577:AE577)),0)</f>
        <v>4</v>
      </c>
      <c r="AH577" s="7">
        <f>IF(R577&gt;0,RANK(R577,(N577:P577,Q577:AE577)),0)</f>
        <v>3</v>
      </c>
      <c r="AI577" s="7">
        <f>IF(T577&gt;0,RANK(T577,(N577:P577,Q577:AE577)),0)</f>
        <v>0</v>
      </c>
      <c r="AJ577" s="7">
        <f>IF(S577&gt;0,RANK(S577,(N577:P577,Q577:AE577)),0)</f>
        <v>6</v>
      </c>
      <c r="AK577" s="2">
        <f t="shared" si="132"/>
        <v>6.1480552070263487E-3</v>
      </c>
      <c r="AL577" s="2">
        <f t="shared" si="132"/>
        <v>2.5345043914680052E-2</v>
      </c>
      <c r="AM577" s="2">
        <f t="shared" si="133"/>
        <v>0</v>
      </c>
      <c r="AN577" s="2">
        <f t="shared" si="134"/>
        <v>3.764115432873275E-4</v>
      </c>
      <c r="AP577" t="s">
        <v>4890</v>
      </c>
      <c r="AQ577" t="s">
        <v>4891</v>
      </c>
      <c r="AR577">
        <v>1</v>
      </c>
      <c r="AT577" s="85" t="s">
        <v>4567</v>
      </c>
      <c r="AU577" s="84" t="s">
        <v>4660</v>
      </c>
      <c r="AV577" s="77" t="str">
        <f t="shared" si="135"/>
        <v>16049</v>
      </c>
      <c r="AX577" s="7" t="s">
        <v>186</v>
      </c>
      <c r="BB577" t="s">
        <v>198</v>
      </c>
      <c r="BG577" s="1"/>
    </row>
    <row r="578" spans="1:59" hidden="1" outlineLevel="1">
      <c r="A578" t="s">
        <v>2143</v>
      </c>
      <c r="B578" t="s">
        <v>4891</v>
      </c>
      <c r="C578" s="1">
        <f t="shared" si="129"/>
        <v>8906</v>
      </c>
      <c r="D578" s="7">
        <f>IF(N578&gt;0, RANK(N578,(N578:P578,Q578:AE578)),0)</f>
        <v>2</v>
      </c>
      <c r="E578" s="7">
        <f>IF(O578&gt;0,RANK(O578,(N578:P578,Q578:AE578)),0)</f>
        <v>1</v>
      </c>
      <c r="F578" s="7">
        <f>IF(P578&gt;0,RANK(P578,(N578:P578,Q578:AE578)),0)</f>
        <v>5</v>
      </c>
      <c r="G578" s="1">
        <f t="shared" si="127"/>
        <v>6619</v>
      </c>
      <c r="H578" s="2">
        <f t="shared" si="128"/>
        <v>0.74320682685829775</v>
      </c>
      <c r="I578" s="2"/>
      <c r="J578" s="2">
        <f t="shared" si="130"/>
        <v>0.12171569728273074</v>
      </c>
      <c r="K578" s="2">
        <f t="shared" si="130"/>
        <v>0.86492252414102855</v>
      </c>
      <c r="L578" s="2">
        <f t="shared" si="130"/>
        <v>6.7370312149112955E-4</v>
      </c>
      <c r="M578" s="2">
        <f t="shared" si="131"/>
        <v>1.2688075454749639E-2</v>
      </c>
      <c r="N578" s="1">
        <v>1084</v>
      </c>
      <c r="O578" s="1">
        <v>7703</v>
      </c>
      <c r="P578" s="1">
        <v>6</v>
      </c>
      <c r="Q578" s="1">
        <v>41</v>
      </c>
      <c r="R578" s="1">
        <v>72</v>
      </c>
      <c r="S578" s="1">
        <v>0</v>
      </c>
      <c r="U578" s="1">
        <v>0</v>
      </c>
      <c r="W578" s="1">
        <v>0</v>
      </c>
      <c r="AG578" s="7">
        <f>IF(Q578&gt;0,RANK(Q578,(N578:P578,Q578:AE578)),0)</f>
        <v>4</v>
      </c>
      <c r="AH578" s="7">
        <f>IF(R578&gt;0,RANK(R578,(N578:P578,Q578:AE578)),0)</f>
        <v>3</v>
      </c>
      <c r="AI578" s="7">
        <f>IF(T578&gt;0,RANK(T578,(N578:P578,Q578:AE578)),0)</f>
        <v>0</v>
      </c>
      <c r="AJ578" s="7">
        <f>IF(S578&gt;0,RANK(S578,(N578:P578,Q578:AE578)),0)</f>
        <v>0</v>
      </c>
      <c r="AK578" s="2">
        <f t="shared" si="132"/>
        <v>4.6036379968560524E-3</v>
      </c>
      <c r="AL578" s="2">
        <f t="shared" si="132"/>
        <v>8.0844374578935545E-3</v>
      </c>
      <c r="AM578" s="2">
        <f t="shared" si="133"/>
        <v>0</v>
      </c>
      <c r="AN578" s="2">
        <f t="shared" si="134"/>
        <v>0</v>
      </c>
      <c r="AP578" t="s">
        <v>2143</v>
      </c>
      <c r="AQ578" t="s">
        <v>4891</v>
      </c>
      <c r="AR578">
        <v>2</v>
      </c>
      <c r="AT578" s="85" t="s">
        <v>4567</v>
      </c>
      <c r="AU578" s="84" t="s">
        <v>4017</v>
      </c>
      <c r="AV578" s="77" t="str">
        <f t="shared" si="135"/>
        <v>16051</v>
      </c>
      <c r="AX578" s="7" t="s">
        <v>186</v>
      </c>
      <c r="BB578" t="s">
        <v>197</v>
      </c>
      <c r="BG578" s="1"/>
    </row>
    <row r="579" spans="1:59" hidden="1" outlineLevel="1">
      <c r="A579" t="s">
        <v>3889</v>
      </c>
      <c r="B579" t="s">
        <v>4891</v>
      </c>
      <c r="C579" s="1">
        <f t="shared" si="129"/>
        <v>6580</v>
      </c>
      <c r="D579" s="7">
        <f>IF(N579&gt;0, RANK(N579,(N579:P579,Q579:AE579)),0)</f>
        <v>2</v>
      </c>
      <c r="E579" s="7">
        <f>IF(O579&gt;0,RANK(O579,(N579:P579,Q579:AE579)),0)</f>
        <v>1</v>
      </c>
      <c r="F579" s="7">
        <f>IF(P579&gt;0,RANK(P579,(N579:P579,Q579:AE579)),0)</f>
        <v>5</v>
      </c>
      <c r="G579" s="1">
        <f t="shared" si="127"/>
        <v>3833</v>
      </c>
      <c r="H579" s="2">
        <f t="shared" si="128"/>
        <v>0.58252279635258364</v>
      </c>
      <c r="I579" s="2"/>
      <c r="J579" s="2">
        <f t="shared" si="130"/>
        <v>0.20425531914893616</v>
      </c>
      <c r="K579" s="2">
        <f t="shared" si="130"/>
        <v>0.78677811550151977</v>
      </c>
      <c r="L579" s="2">
        <f t="shared" si="130"/>
        <v>1.5197568389057751E-3</v>
      </c>
      <c r="M579" s="2">
        <f t="shared" si="131"/>
        <v>7.4468085106383225E-3</v>
      </c>
      <c r="N579" s="1">
        <v>1344</v>
      </c>
      <c r="O579" s="1">
        <v>5177</v>
      </c>
      <c r="P579" s="1">
        <v>10</v>
      </c>
      <c r="Q579" s="1">
        <v>31</v>
      </c>
      <c r="R579" s="1">
        <v>18</v>
      </c>
      <c r="S579" s="1">
        <v>0</v>
      </c>
      <c r="U579" s="1">
        <v>0</v>
      </c>
      <c r="W579" s="1">
        <v>0</v>
      </c>
      <c r="AG579" s="7">
        <f>IF(Q579&gt;0,RANK(Q579,(N579:P579,Q579:AE579)),0)</f>
        <v>3</v>
      </c>
      <c r="AH579" s="7">
        <f>IF(R579&gt;0,RANK(R579,(N579:P579,Q579:AE579)),0)</f>
        <v>4</v>
      </c>
      <c r="AI579" s="7">
        <f>IF(T579&gt;0,RANK(T579,(N579:P579,Q579:AE579)),0)</f>
        <v>0</v>
      </c>
      <c r="AJ579" s="7">
        <f>IF(S579&gt;0,RANK(S579,(N579:P579,Q579:AE579)),0)</f>
        <v>0</v>
      </c>
      <c r="AK579" s="2">
        <f t="shared" si="132"/>
        <v>4.7112462006079023E-3</v>
      </c>
      <c r="AL579" s="2">
        <f t="shared" si="132"/>
        <v>2.735562310030395E-3</v>
      </c>
      <c r="AM579" s="2">
        <f t="shared" si="133"/>
        <v>0</v>
      </c>
      <c r="AN579" s="2">
        <f t="shared" si="134"/>
        <v>0</v>
      </c>
      <c r="AP579" t="s">
        <v>3889</v>
      </c>
      <c r="AQ579" t="s">
        <v>4891</v>
      </c>
      <c r="AR579">
        <v>2</v>
      </c>
      <c r="AT579" s="85" t="s">
        <v>4567</v>
      </c>
      <c r="AU579" s="84" t="s">
        <v>4018</v>
      </c>
      <c r="AV579" s="77" t="str">
        <f t="shared" si="135"/>
        <v>16053</v>
      </c>
      <c r="AX579" s="7" t="s">
        <v>186</v>
      </c>
      <c r="BB579" t="s">
        <v>637</v>
      </c>
      <c r="BC579" t="s">
        <v>5313</v>
      </c>
      <c r="BG579" s="1"/>
    </row>
    <row r="580" spans="1:59" hidden="1" outlineLevel="1">
      <c r="A580" t="s">
        <v>3890</v>
      </c>
      <c r="B580" t="s">
        <v>4891</v>
      </c>
      <c r="C580" s="1">
        <f t="shared" si="129"/>
        <v>54603</v>
      </c>
      <c r="D580" s="7">
        <f>IF(N580&gt;0, RANK(N580,(N580:P580,Q580:AE580)),0)</f>
        <v>2</v>
      </c>
      <c r="E580" s="7">
        <f>IF(O580&gt;0,RANK(O580,(N580:P580,Q580:AE580)),0)</f>
        <v>1</v>
      </c>
      <c r="F580" s="7">
        <f>IF(P580&gt;0,RANK(P580,(N580:P580,Q580:AE580)),0)</f>
        <v>5</v>
      </c>
      <c r="G580" s="1">
        <f t="shared" si="127"/>
        <v>18589</v>
      </c>
      <c r="H580" s="2">
        <f t="shared" si="128"/>
        <v>0.34043917000897389</v>
      </c>
      <c r="I580" s="2"/>
      <c r="J580" s="2">
        <f t="shared" si="130"/>
        <v>0.32203358789810083</v>
      </c>
      <c r="K580" s="2">
        <f t="shared" si="130"/>
        <v>0.66247275790707472</v>
      </c>
      <c r="L580" s="2">
        <f t="shared" si="130"/>
        <v>2.344193542479351E-3</v>
      </c>
      <c r="M580" s="2">
        <f t="shared" si="131"/>
        <v>1.3149460652345051E-2</v>
      </c>
      <c r="N580" s="1">
        <v>17584</v>
      </c>
      <c r="O580" s="1">
        <v>36173</v>
      </c>
      <c r="P580" s="1">
        <v>128</v>
      </c>
      <c r="Q580" s="1">
        <v>303</v>
      </c>
      <c r="R580" s="1">
        <v>408</v>
      </c>
      <c r="S580" s="1">
        <v>5</v>
      </c>
      <c r="U580" s="1">
        <v>0</v>
      </c>
      <c r="W580" s="1">
        <v>2</v>
      </c>
      <c r="AG580" s="7">
        <f>IF(Q580&gt;0,RANK(Q580,(N580:P580,Q580:AE580)),0)</f>
        <v>4</v>
      </c>
      <c r="AH580" s="7">
        <f>IF(R580&gt;0,RANK(R580,(N580:P580,Q580:AE580)),0)</f>
        <v>3</v>
      </c>
      <c r="AI580" s="7">
        <f>IF(T580&gt;0,RANK(T580,(N580:P580,Q580:AE580)),0)</f>
        <v>0</v>
      </c>
      <c r="AJ580" s="7">
        <f>IF(S580&gt;0,RANK(S580,(N580:P580,Q580:AE580)),0)</f>
        <v>6</v>
      </c>
      <c r="AK580" s="2">
        <f t="shared" si="132"/>
        <v>5.5491456513378388E-3</v>
      </c>
      <c r="AL580" s="2">
        <f t="shared" si="132"/>
        <v>7.4721169166529315E-3</v>
      </c>
      <c r="AM580" s="2">
        <f t="shared" si="133"/>
        <v>0</v>
      </c>
      <c r="AN580" s="2">
        <f t="shared" si="134"/>
        <v>9.1570060253099648E-5</v>
      </c>
      <c r="AP580" t="s">
        <v>3890</v>
      </c>
      <c r="AQ580" t="s">
        <v>4891</v>
      </c>
      <c r="AR580">
        <v>1</v>
      </c>
      <c r="AT580" s="85" t="s">
        <v>4567</v>
      </c>
      <c r="AU580" s="84" t="s">
        <v>4019</v>
      </c>
      <c r="AV580" s="77" t="str">
        <f t="shared" si="135"/>
        <v>16055</v>
      </c>
      <c r="AX580" s="7" t="s">
        <v>186</v>
      </c>
      <c r="BB580" t="s">
        <v>637</v>
      </c>
      <c r="BC580" t="s">
        <v>5426</v>
      </c>
      <c r="BG580" s="1"/>
    </row>
    <row r="581" spans="1:59" hidden="1" outlineLevel="1">
      <c r="A581" t="s">
        <v>3891</v>
      </c>
      <c r="B581" t="s">
        <v>4891</v>
      </c>
      <c r="C581" s="1">
        <f t="shared" si="129"/>
        <v>17553</v>
      </c>
      <c r="D581" s="7">
        <f>IF(N581&gt;0, RANK(N581,(N581:P581,Q581:AE581)),0)</f>
        <v>2</v>
      </c>
      <c r="E581" s="7">
        <f>IF(O581&gt;0,RANK(O581,(N581:P581,Q581:AE581)),0)</f>
        <v>1</v>
      </c>
      <c r="F581" s="7">
        <f>IF(P581&gt;0,RANK(P581,(N581:P581,Q581:AE581)),0)</f>
        <v>5</v>
      </c>
      <c r="G581" s="1">
        <f t="shared" si="127"/>
        <v>256</v>
      </c>
      <c r="H581" s="2">
        <f t="shared" si="128"/>
        <v>1.4584401526804534E-2</v>
      </c>
      <c r="I581" s="2"/>
      <c r="J581" s="2">
        <f t="shared" si="130"/>
        <v>0.48025978465219621</v>
      </c>
      <c r="K581" s="2">
        <f t="shared" si="130"/>
        <v>0.49484418617900072</v>
      </c>
      <c r="L581" s="2">
        <f t="shared" si="130"/>
        <v>3.8170113370933744E-3</v>
      </c>
      <c r="M581" s="2">
        <f t="shared" si="131"/>
        <v>2.1079017831709693E-2</v>
      </c>
      <c r="N581" s="1">
        <v>8430</v>
      </c>
      <c r="O581" s="1">
        <v>8686</v>
      </c>
      <c r="P581" s="1">
        <v>67</v>
      </c>
      <c r="Q581" s="1">
        <v>239</v>
      </c>
      <c r="R581" s="1">
        <v>125</v>
      </c>
      <c r="S581" s="1">
        <v>4</v>
      </c>
      <c r="U581" s="1">
        <v>1</v>
      </c>
      <c r="W581" s="1">
        <v>1</v>
      </c>
      <c r="AG581" s="7">
        <f>IF(Q581&gt;0,RANK(Q581,(N581:P581,Q581:AE581)),0)</f>
        <v>3</v>
      </c>
      <c r="AH581" s="7">
        <f>IF(R581&gt;0,RANK(R581,(N581:P581,Q581:AE581)),0)</f>
        <v>4</v>
      </c>
      <c r="AI581" s="7">
        <f>IF(T581&gt;0,RANK(T581,(N581:P581,Q581:AE581)),0)</f>
        <v>0</v>
      </c>
      <c r="AJ581" s="7">
        <f>IF(S581&gt;0,RANK(S581,(N581:P581,Q581:AE581)),0)</f>
        <v>6</v>
      </c>
      <c r="AK581" s="2">
        <f t="shared" si="132"/>
        <v>1.3615906112915171E-2</v>
      </c>
      <c r="AL581" s="2">
        <f t="shared" si="132"/>
        <v>7.1212898080100272E-3</v>
      </c>
      <c r="AM581" s="2">
        <f t="shared" si="133"/>
        <v>0</v>
      </c>
      <c r="AN581" s="2">
        <f t="shared" si="134"/>
        <v>2.2788127385632085E-4</v>
      </c>
      <c r="AP581" t="s">
        <v>3891</v>
      </c>
      <c r="AQ581" t="s">
        <v>4891</v>
      </c>
      <c r="AR581">
        <v>1</v>
      </c>
      <c r="AT581" s="85" t="s">
        <v>4567</v>
      </c>
      <c r="AU581" s="84" t="s">
        <v>3104</v>
      </c>
      <c r="AV581" s="77" t="str">
        <f t="shared" si="135"/>
        <v>16057</v>
      </c>
      <c r="AX581" s="7" t="s">
        <v>186</v>
      </c>
      <c r="BB581" t="s">
        <v>197</v>
      </c>
      <c r="BG581" s="1"/>
    </row>
    <row r="582" spans="1:59" hidden="1" outlineLevel="1">
      <c r="A582" t="s">
        <v>1342</v>
      </c>
      <c r="B582" t="s">
        <v>4891</v>
      </c>
      <c r="C582" s="1">
        <f t="shared" si="129"/>
        <v>4055</v>
      </c>
      <c r="D582" s="7">
        <f>IF(N582&gt;0, RANK(N582,(N582:P582,Q582:AE582)),0)</f>
        <v>2</v>
      </c>
      <c r="E582" s="7">
        <f>IF(O582&gt;0,RANK(O582,(N582:P582,Q582:AE582)),0)</f>
        <v>1</v>
      </c>
      <c r="F582" s="7">
        <f>IF(P582&gt;0,RANK(P582,(N582:P582,Q582:AE582)),0)</f>
        <v>5</v>
      </c>
      <c r="G582" s="1">
        <f t="shared" si="127"/>
        <v>2164</v>
      </c>
      <c r="H582" s="2">
        <f t="shared" si="128"/>
        <v>0.53366214549938351</v>
      </c>
      <c r="I582" s="2"/>
      <c r="J582" s="2">
        <f t="shared" si="130"/>
        <v>0.22564734895191121</v>
      </c>
      <c r="K582" s="2">
        <f t="shared" si="130"/>
        <v>0.7593094944512947</v>
      </c>
      <c r="L582" s="2">
        <f t="shared" si="130"/>
        <v>1.4796547472256474E-3</v>
      </c>
      <c r="M582" s="2">
        <f t="shared" si="131"/>
        <v>1.3563501849568468E-2</v>
      </c>
      <c r="N582" s="1">
        <v>915</v>
      </c>
      <c r="O582" s="1">
        <v>3079</v>
      </c>
      <c r="P582" s="1">
        <v>6</v>
      </c>
      <c r="Q582" s="1">
        <v>37</v>
      </c>
      <c r="R582" s="1">
        <v>16</v>
      </c>
      <c r="S582" s="1">
        <v>0</v>
      </c>
      <c r="U582" s="1">
        <v>0</v>
      </c>
      <c r="W582" s="1">
        <v>2</v>
      </c>
      <c r="AG582" s="7">
        <f>IF(Q582&gt;0,RANK(Q582,(N582:P582,Q582:AE582)),0)</f>
        <v>3</v>
      </c>
      <c r="AH582" s="7">
        <f>IF(R582&gt;0,RANK(R582,(N582:P582,Q582:AE582)),0)</f>
        <v>4</v>
      </c>
      <c r="AI582" s="7">
        <f>IF(T582&gt;0,RANK(T582,(N582:P582,Q582:AE582)),0)</f>
        <v>0</v>
      </c>
      <c r="AJ582" s="7">
        <f>IF(S582&gt;0,RANK(S582,(N582:P582,Q582:AE582)),0)</f>
        <v>0</v>
      </c>
      <c r="AK582" s="2">
        <f t="shared" si="132"/>
        <v>9.1245376078914926E-3</v>
      </c>
      <c r="AL582" s="2">
        <f t="shared" si="132"/>
        <v>3.9457459926017261E-3</v>
      </c>
      <c r="AM582" s="2">
        <f t="shared" si="133"/>
        <v>0</v>
      </c>
      <c r="AN582" s="2">
        <f t="shared" si="134"/>
        <v>0</v>
      </c>
      <c r="AP582" t="s">
        <v>1342</v>
      </c>
      <c r="AQ582" t="s">
        <v>4891</v>
      </c>
      <c r="AR582">
        <v>2</v>
      </c>
      <c r="AT582" s="85" t="s">
        <v>4567</v>
      </c>
      <c r="AU582" s="84" t="s">
        <v>3439</v>
      </c>
      <c r="AV582" s="77" t="str">
        <f t="shared" si="135"/>
        <v>16059</v>
      </c>
      <c r="AX582" s="7" t="s">
        <v>186</v>
      </c>
      <c r="BB582" t="s">
        <v>637</v>
      </c>
      <c r="BC582" t="s">
        <v>5313</v>
      </c>
      <c r="BG582" s="1"/>
    </row>
    <row r="583" spans="1:59" hidden="1" outlineLevel="1">
      <c r="A583" t="s">
        <v>1015</v>
      </c>
      <c r="B583" t="s">
        <v>4891</v>
      </c>
      <c r="C583" s="1">
        <f t="shared" si="129"/>
        <v>1820</v>
      </c>
      <c r="D583" s="7">
        <f>IF(N583&gt;0, RANK(N583,(N583:P583,Q583:AE583)),0)</f>
        <v>2</v>
      </c>
      <c r="E583" s="7">
        <f>IF(O583&gt;0,RANK(O583,(N583:P583,Q583:AE583)),0)</f>
        <v>1</v>
      </c>
      <c r="F583" s="7">
        <f>IF(P583&gt;0,RANK(P583,(N583:P583,Q583:AE583)),0)</f>
        <v>5</v>
      </c>
      <c r="G583" s="1">
        <f t="shared" si="127"/>
        <v>919</v>
      </c>
      <c r="H583" s="2">
        <f t="shared" si="128"/>
        <v>0.50494505494505493</v>
      </c>
      <c r="I583" s="2"/>
      <c r="J583" s="2">
        <f t="shared" si="130"/>
        <v>0.24175824175824176</v>
      </c>
      <c r="K583" s="2">
        <f t="shared" si="130"/>
        <v>0.74670329670329672</v>
      </c>
      <c r="L583" s="2">
        <f t="shared" si="130"/>
        <v>2.1978021978021978E-3</v>
      </c>
      <c r="M583" s="2">
        <f t="shared" si="131"/>
        <v>9.3406593406593005E-3</v>
      </c>
      <c r="N583" s="1">
        <v>440</v>
      </c>
      <c r="O583" s="1">
        <v>1359</v>
      </c>
      <c r="P583" s="1">
        <v>4</v>
      </c>
      <c r="Q583" s="1">
        <v>7</v>
      </c>
      <c r="R583" s="1">
        <v>10</v>
      </c>
      <c r="S583" s="1">
        <v>0</v>
      </c>
      <c r="U583" s="1">
        <v>0</v>
      </c>
      <c r="W583" s="1">
        <v>0</v>
      </c>
      <c r="AG583" s="7">
        <f>IF(Q583&gt;0,RANK(Q583,(N583:P583,Q583:AE583)),0)</f>
        <v>4</v>
      </c>
      <c r="AH583" s="7">
        <f>IF(R583&gt;0,RANK(R583,(N583:P583,Q583:AE583)),0)</f>
        <v>3</v>
      </c>
      <c r="AI583" s="7">
        <f>IF(T583&gt;0,RANK(T583,(N583:P583,Q583:AE583)),0)</f>
        <v>0</v>
      </c>
      <c r="AJ583" s="7">
        <f>IF(S583&gt;0,RANK(S583,(N583:P583,Q583:AE583)),0)</f>
        <v>0</v>
      </c>
      <c r="AK583" s="2">
        <f t="shared" si="132"/>
        <v>3.8461538461538464E-3</v>
      </c>
      <c r="AL583" s="2">
        <f t="shared" si="132"/>
        <v>5.4945054945054949E-3</v>
      </c>
      <c r="AM583" s="2">
        <f t="shared" si="133"/>
        <v>0</v>
      </c>
      <c r="AN583" s="2">
        <f t="shared" si="134"/>
        <v>0</v>
      </c>
      <c r="AP583" t="s">
        <v>1015</v>
      </c>
      <c r="AQ583" t="s">
        <v>4891</v>
      </c>
      <c r="AR583">
        <v>1</v>
      </c>
      <c r="AT583" s="85" t="s">
        <v>4567</v>
      </c>
      <c r="AU583" s="84" t="s">
        <v>3440</v>
      </c>
      <c r="AV583" s="77" t="str">
        <f t="shared" si="135"/>
        <v>16061</v>
      </c>
      <c r="AX583" s="7" t="s">
        <v>186</v>
      </c>
      <c r="BB583" t="s">
        <v>198</v>
      </c>
      <c r="BG583" s="1"/>
    </row>
    <row r="584" spans="1:59" hidden="1" outlineLevel="1">
      <c r="A584" t="s">
        <v>3867</v>
      </c>
      <c r="B584" t="s">
        <v>4891</v>
      </c>
      <c r="C584" s="1">
        <f t="shared" si="129"/>
        <v>1876</v>
      </c>
      <c r="D584" s="7">
        <f>IF(N584&gt;0, RANK(N584,(N584:P584,Q584:AE584)),0)</f>
        <v>2</v>
      </c>
      <c r="E584" s="7">
        <f>IF(O584&gt;0,RANK(O584,(N584:P584,Q584:AE584)),0)</f>
        <v>1</v>
      </c>
      <c r="F584" s="7">
        <f>IF(P584&gt;0,RANK(P584,(N584:P584,Q584:AE584)),0)</f>
        <v>5</v>
      </c>
      <c r="G584" s="1">
        <f t="shared" si="127"/>
        <v>922</v>
      </c>
      <c r="H584" s="2">
        <f t="shared" si="128"/>
        <v>0.49147121535181237</v>
      </c>
      <c r="I584" s="2"/>
      <c r="J584" s="2">
        <f t="shared" si="130"/>
        <v>0.24840085287846481</v>
      </c>
      <c r="K584" s="2">
        <f t="shared" si="130"/>
        <v>0.73987206823027718</v>
      </c>
      <c r="L584" s="2">
        <f t="shared" si="130"/>
        <v>1.5991471215351812E-3</v>
      </c>
      <c r="M584" s="2">
        <f t="shared" si="131"/>
        <v>1.0127931769722832E-2</v>
      </c>
      <c r="N584" s="1">
        <v>466</v>
      </c>
      <c r="O584" s="1">
        <v>1388</v>
      </c>
      <c r="P584" s="1">
        <v>3</v>
      </c>
      <c r="Q584" s="1">
        <v>9</v>
      </c>
      <c r="R584" s="1">
        <v>9</v>
      </c>
      <c r="S584" s="1">
        <v>1</v>
      </c>
      <c r="U584" s="1">
        <v>0</v>
      </c>
      <c r="W584" s="1">
        <v>0</v>
      </c>
      <c r="AG584" s="7">
        <f>IF(Q584&gt;0,RANK(Q584,(N584:P584,Q584:AE584)),0)</f>
        <v>3</v>
      </c>
      <c r="AH584" s="7">
        <f>IF(R584&gt;0,RANK(R584,(N584:P584,Q584:AE584)),0)</f>
        <v>3</v>
      </c>
      <c r="AI584" s="7">
        <f>IF(T584&gt;0,RANK(T584,(N584:P584,Q584:AE584)),0)</f>
        <v>0</v>
      </c>
      <c r="AJ584" s="7">
        <f>IF(S584&gt;0,RANK(S584,(N584:P584,Q584:AE584)),0)</f>
        <v>6</v>
      </c>
      <c r="AK584" s="2">
        <f t="shared" si="132"/>
        <v>4.7974413646055441E-3</v>
      </c>
      <c r="AL584" s="2">
        <f t="shared" si="132"/>
        <v>4.7974413646055441E-3</v>
      </c>
      <c r="AM584" s="2">
        <f t="shared" si="133"/>
        <v>0</v>
      </c>
      <c r="AN584" s="2">
        <f t="shared" si="134"/>
        <v>5.3304904051172707E-4</v>
      </c>
      <c r="AP584" t="s">
        <v>3867</v>
      </c>
      <c r="AQ584" t="s">
        <v>4891</v>
      </c>
      <c r="AR584">
        <v>2</v>
      </c>
      <c r="AT584" s="85" t="s">
        <v>4567</v>
      </c>
      <c r="AU584" s="84" t="s">
        <v>4160</v>
      </c>
      <c r="AV584" s="77" t="str">
        <f t="shared" si="135"/>
        <v>16063</v>
      </c>
      <c r="AX584" s="7" t="s">
        <v>186</v>
      </c>
      <c r="BB584" t="s">
        <v>198</v>
      </c>
      <c r="BG584" s="1"/>
    </row>
    <row r="585" spans="1:59" hidden="1" outlineLevel="1">
      <c r="A585" t="s">
        <v>3697</v>
      </c>
      <c r="B585" t="s">
        <v>4891</v>
      </c>
      <c r="C585" s="1">
        <f t="shared" si="129"/>
        <v>11637</v>
      </c>
      <c r="D585" s="7">
        <f>IF(N585&gt;0, RANK(N585,(N585:P585,Q585:AE585)),0)</f>
        <v>2</v>
      </c>
      <c r="E585" s="7">
        <f>IF(O585&gt;0,RANK(O585,(N585:P585,Q585:AE585)),0)</f>
        <v>1</v>
      </c>
      <c r="F585" s="7">
        <f>IF(P585&gt;0,RANK(P585,(N585:P585,Q585:AE585)),0)</f>
        <v>5</v>
      </c>
      <c r="G585" s="1">
        <f t="shared" si="127"/>
        <v>9867</v>
      </c>
      <c r="H585" s="2">
        <f t="shared" si="128"/>
        <v>0.84789894302655322</v>
      </c>
      <c r="I585" s="2"/>
      <c r="J585" s="2">
        <f t="shared" si="130"/>
        <v>7.0980493254275162E-2</v>
      </c>
      <c r="K585" s="2">
        <f t="shared" si="130"/>
        <v>0.91887943628082835</v>
      </c>
      <c r="L585" s="2">
        <f t="shared" si="130"/>
        <v>1.2030592076995789E-3</v>
      </c>
      <c r="M585" s="2">
        <f t="shared" si="131"/>
        <v>8.9370112571969321E-3</v>
      </c>
      <c r="N585" s="1">
        <v>826</v>
      </c>
      <c r="O585" s="1">
        <v>10693</v>
      </c>
      <c r="P585" s="1">
        <v>14</v>
      </c>
      <c r="Q585" s="1">
        <v>35</v>
      </c>
      <c r="R585" s="1">
        <v>69</v>
      </c>
      <c r="S585" s="1">
        <v>0</v>
      </c>
      <c r="U585" s="1">
        <v>0</v>
      </c>
      <c r="W585" s="1">
        <v>0</v>
      </c>
      <c r="AG585" s="7">
        <f>IF(Q585&gt;0,RANK(Q585,(N585:P585,Q585:AE585)),0)</f>
        <v>4</v>
      </c>
      <c r="AH585" s="7">
        <f>IF(R585&gt;0,RANK(R585,(N585:P585,Q585:AE585)),0)</f>
        <v>3</v>
      </c>
      <c r="AI585" s="7">
        <f>IF(T585&gt;0,RANK(T585,(N585:P585,Q585:AE585)),0)</f>
        <v>0</v>
      </c>
      <c r="AJ585" s="7">
        <f>IF(S585&gt;0,RANK(S585,(N585:P585,Q585:AE585)),0)</f>
        <v>0</v>
      </c>
      <c r="AK585" s="2">
        <f t="shared" si="132"/>
        <v>3.0076480192489474E-3</v>
      </c>
      <c r="AL585" s="2">
        <f t="shared" si="132"/>
        <v>5.9293632379479244E-3</v>
      </c>
      <c r="AM585" s="2">
        <f t="shared" si="133"/>
        <v>0</v>
      </c>
      <c r="AN585" s="2">
        <f t="shared" si="134"/>
        <v>0</v>
      </c>
      <c r="AP585" t="s">
        <v>3697</v>
      </c>
      <c r="AQ585" t="s">
        <v>4891</v>
      </c>
      <c r="AR585">
        <v>2</v>
      </c>
      <c r="AT585" s="85" t="s">
        <v>4567</v>
      </c>
      <c r="AU585" s="84" t="s">
        <v>4002</v>
      </c>
      <c r="AV585" s="77" t="str">
        <f t="shared" si="135"/>
        <v>16065</v>
      </c>
      <c r="AX585" s="7" t="s">
        <v>186</v>
      </c>
      <c r="BB585" t="s">
        <v>637</v>
      </c>
      <c r="BC585" t="s">
        <v>5426</v>
      </c>
      <c r="BG585" s="1"/>
    </row>
    <row r="586" spans="1:59" hidden="1" outlineLevel="1">
      <c r="A586" t="s">
        <v>1016</v>
      </c>
      <c r="B586" t="s">
        <v>4891</v>
      </c>
      <c r="C586" s="1">
        <f t="shared" si="129"/>
        <v>7201</v>
      </c>
      <c r="D586" s="7">
        <f>IF(N586&gt;0, RANK(N586,(N586:P586,Q586:AE586)),0)</f>
        <v>2</v>
      </c>
      <c r="E586" s="7">
        <f>IF(O586&gt;0,RANK(O586,(N586:P586,Q586:AE586)),0)</f>
        <v>1</v>
      </c>
      <c r="F586" s="7">
        <f>IF(P586&gt;0,RANK(P586,(N586:P586,Q586:AE586)),0)</f>
        <v>5</v>
      </c>
      <c r="G586" s="1">
        <f t="shared" si="127"/>
        <v>4466</v>
      </c>
      <c r="H586" s="2">
        <f t="shared" si="128"/>
        <v>0.62019164004999305</v>
      </c>
      <c r="I586" s="2"/>
      <c r="J586" s="2">
        <f t="shared" si="130"/>
        <v>0.18483543952228856</v>
      </c>
      <c r="K586" s="2">
        <f t="shared" si="130"/>
        <v>0.80502707957228159</v>
      </c>
      <c r="L586" s="2">
        <f t="shared" si="130"/>
        <v>5.5547840577697537E-4</v>
      </c>
      <c r="M586" s="2">
        <f t="shared" si="131"/>
        <v>9.5820024996528981E-3</v>
      </c>
      <c r="N586" s="1">
        <v>1331</v>
      </c>
      <c r="O586" s="1">
        <v>5797</v>
      </c>
      <c r="P586" s="1">
        <v>4</v>
      </c>
      <c r="Q586" s="1">
        <v>33</v>
      </c>
      <c r="R586" s="1">
        <v>35</v>
      </c>
      <c r="S586" s="1">
        <v>1</v>
      </c>
      <c r="U586" s="1">
        <v>0</v>
      </c>
      <c r="W586" s="1">
        <v>0</v>
      </c>
      <c r="AG586" s="7">
        <f>IF(Q586&gt;0,RANK(Q586,(N586:P586,Q586:AE586)),0)</f>
        <v>4</v>
      </c>
      <c r="AH586" s="7">
        <f>IF(R586&gt;0,RANK(R586,(N586:P586,Q586:AE586)),0)</f>
        <v>3</v>
      </c>
      <c r="AI586" s="7">
        <f>IF(T586&gt;0,RANK(T586,(N586:P586,Q586:AE586)),0)</f>
        <v>0</v>
      </c>
      <c r="AJ586" s="7">
        <f>IF(S586&gt;0,RANK(S586,(N586:P586,Q586:AE586)),0)</f>
        <v>6</v>
      </c>
      <c r="AK586" s="2">
        <f t="shared" si="132"/>
        <v>4.582696847660047E-3</v>
      </c>
      <c r="AL586" s="2">
        <f t="shared" si="132"/>
        <v>4.8604360505485351E-3</v>
      </c>
      <c r="AM586" s="2">
        <f t="shared" si="133"/>
        <v>0</v>
      </c>
      <c r="AN586" s="2">
        <f t="shared" si="134"/>
        <v>1.3886960144424384E-4</v>
      </c>
      <c r="AP586" t="s">
        <v>1016</v>
      </c>
      <c r="AQ586" t="s">
        <v>4891</v>
      </c>
      <c r="AR586">
        <v>2</v>
      </c>
      <c r="AT586" s="85" t="s">
        <v>4567</v>
      </c>
      <c r="AU586" s="84" t="s">
        <v>4003</v>
      </c>
      <c r="AV586" s="77" t="str">
        <f t="shared" si="135"/>
        <v>16067</v>
      </c>
      <c r="AX586" s="7" t="s">
        <v>186</v>
      </c>
      <c r="BB586" t="s">
        <v>197</v>
      </c>
      <c r="BG586" s="1"/>
    </row>
    <row r="587" spans="1:59" hidden="1" outlineLevel="1">
      <c r="A587" t="s">
        <v>1017</v>
      </c>
      <c r="B587" t="s">
        <v>4891</v>
      </c>
      <c r="C587" s="1">
        <f t="shared" si="129"/>
        <v>17700</v>
      </c>
      <c r="D587" s="7">
        <f>IF(N587&gt;0, RANK(N587,(N587:P587,Q587:AE587)),0)</f>
        <v>2</v>
      </c>
      <c r="E587" s="7">
        <f>IF(O587&gt;0,RANK(O587,(N587:P587,Q587:AE587)),0)</f>
        <v>1</v>
      </c>
      <c r="F587" s="7">
        <f>IF(P587&gt;0,RANK(P587,(N587:P587,Q587:AE587)),0)</f>
        <v>5</v>
      </c>
      <c r="G587" s="1">
        <f t="shared" si="127"/>
        <v>4533</v>
      </c>
      <c r="H587" s="2">
        <f t="shared" si="128"/>
        <v>0.25610169491525425</v>
      </c>
      <c r="I587" s="2"/>
      <c r="J587" s="2">
        <f t="shared" si="130"/>
        <v>0.36587570621468929</v>
      </c>
      <c r="K587" s="2">
        <f t="shared" si="130"/>
        <v>0.62197740112994349</v>
      </c>
      <c r="L587" s="2">
        <f t="shared" si="130"/>
        <v>1.1864406779661016E-3</v>
      </c>
      <c r="M587" s="2">
        <f t="shared" si="131"/>
        <v>1.0960451977401068E-2</v>
      </c>
      <c r="N587" s="1">
        <v>6476</v>
      </c>
      <c r="O587" s="1">
        <v>11009</v>
      </c>
      <c r="P587" s="1">
        <v>21</v>
      </c>
      <c r="Q587" s="1">
        <v>112</v>
      </c>
      <c r="R587" s="1">
        <v>82</v>
      </c>
      <c r="S587" s="1">
        <v>0</v>
      </c>
      <c r="U587" s="1">
        <v>0</v>
      </c>
      <c r="W587" s="1">
        <v>0</v>
      </c>
      <c r="AG587" s="7">
        <f>IF(Q587&gt;0,RANK(Q587,(N587:P587,Q587:AE587)),0)</f>
        <v>3</v>
      </c>
      <c r="AH587" s="7">
        <f>IF(R587&gt;0,RANK(R587,(N587:P587,Q587:AE587)),0)</f>
        <v>4</v>
      </c>
      <c r="AI587" s="7">
        <f>IF(T587&gt;0,RANK(T587,(N587:P587,Q587:AE587)),0)</f>
        <v>0</v>
      </c>
      <c r="AJ587" s="7">
        <f>IF(S587&gt;0,RANK(S587,(N587:P587,Q587:AE587)),0)</f>
        <v>0</v>
      </c>
      <c r="AK587" s="2">
        <f t="shared" si="132"/>
        <v>6.3276836158192087E-3</v>
      </c>
      <c r="AL587" s="2">
        <f t="shared" si="132"/>
        <v>4.6327683615819213E-3</v>
      </c>
      <c r="AM587" s="2">
        <f t="shared" si="133"/>
        <v>0</v>
      </c>
      <c r="AN587" s="2">
        <f t="shared" si="134"/>
        <v>0</v>
      </c>
      <c r="AP587" t="s">
        <v>1017</v>
      </c>
      <c r="AQ587" t="s">
        <v>4891</v>
      </c>
      <c r="AR587">
        <v>1</v>
      </c>
      <c r="AT587" s="85" t="s">
        <v>4567</v>
      </c>
      <c r="AU587" s="84" t="s">
        <v>4004</v>
      </c>
      <c r="AV587" s="77" t="str">
        <f t="shared" si="135"/>
        <v>16069</v>
      </c>
      <c r="AX587" s="7" t="s">
        <v>186</v>
      </c>
      <c r="BB587" t="s">
        <v>197</v>
      </c>
      <c r="BG587" s="1"/>
    </row>
    <row r="588" spans="1:59" hidden="1" outlineLevel="1">
      <c r="A588" t="s">
        <v>1601</v>
      </c>
      <c r="B588" t="s">
        <v>4891</v>
      </c>
      <c r="C588" s="1">
        <f t="shared" si="129"/>
        <v>2133</v>
      </c>
      <c r="D588" s="7">
        <f>IF(N588&gt;0, RANK(N588,(N588:P588,Q588:AE588)),0)</f>
        <v>2</v>
      </c>
      <c r="E588" s="7">
        <f>IF(O588&gt;0,RANK(O588,(N588:P588,Q588:AE588)),0)</f>
        <v>1</v>
      </c>
      <c r="F588" s="7">
        <f>IF(P588&gt;0,RANK(P588,(N588:P588,Q588:AE588)),0)</f>
        <v>5</v>
      </c>
      <c r="G588" s="1">
        <f t="shared" si="127"/>
        <v>1485</v>
      </c>
      <c r="H588" s="2">
        <f t="shared" si="128"/>
        <v>0.69620253164556967</v>
      </c>
      <c r="I588" s="2"/>
      <c r="J588" s="2">
        <f t="shared" si="130"/>
        <v>0.14252226910454757</v>
      </c>
      <c r="K588" s="2">
        <f t="shared" si="130"/>
        <v>0.83872480075011724</v>
      </c>
      <c r="L588" s="2">
        <f t="shared" si="130"/>
        <v>4.6882325363338024E-4</v>
      </c>
      <c r="M588" s="2">
        <f t="shared" si="131"/>
        <v>1.8284106891701808E-2</v>
      </c>
      <c r="N588" s="1">
        <v>304</v>
      </c>
      <c r="O588" s="1">
        <v>1789</v>
      </c>
      <c r="P588" s="1">
        <v>1</v>
      </c>
      <c r="Q588" s="1">
        <v>9</v>
      </c>
      <c r="R588" s="1">
        <v>30</v>
      </c>
      <c r="S588" s="1">
        <v>0</v>
      </c>
      <c r="U588" s="1">
        <v>0</v>
      </c>
      <c r="W588" s="1">
        <v>0</v>
      </c>
      <c r="AG588" s="7">
        <f>IF(Q588&gt;0,RANK(Q588,(N588:P588,Q588:AE588)),0)</f>
        <v>4</v>
      </c>
      <c r="AH588" s="7">
        <f>IF(R588&gt;0,RANK(R588,(N588:P588,Q588:AE588)),0)</f>
        <v>3</v>
      </c>
      <c r="AI588" s="7">
        <f>IF(T588&gt;0,RANK(T588,(N588:P588,Q588:AE588)),0)</f>
        <v>0</v>
      </c>
      <c r="AJ588" s="7">
        <f>IF(S588&gt;0,RANK(S588,(N588:P588,Q588:AE588)),0)</f>
        <v>0</v>
      </c>
      <c r="AK588" s="2">
        <f t="shared" si="132"/>
        <v>4.2194092827004216E-3</v>
      </c>
      <c r="AL588" s="2">
        <f t="shared" si="132"/>
        <v>1.4064697609001406E-2</v>
      </c>
      <c r="AM588" s="2">
        <f t="shared" si="133"/>
        <v>0</v>
      </c>
      <c r="AN588" s="2">
        <f t="shared" si="134"/>
        <v>0</v>
      </c>
      <c r="AP588" t="s">
        <v>1601</v>
      </c>
      <c r="AQ588" t="s">
        <v>4891</v>
      </c>
      <c r="AR588">
        <v>2</v>
      </c>
      <c r="AT588" s="85" t="s">
        <v>4567</v>
      </c>
      <c r="AU588" s="84" t="s">
        <v>5049</v>
      </c>
      <c r="AV588" s="77" t="str">
        <f t="shared" si="135"/>
        <v>16071</v>
      </c>
      <c r="AX588" s="7" t="s">
        <v>186</v>
      </c>
      <c r="BB588" t="s">
        <v>637</v>
      </c>
      <c r="BC588" t="s">
        <v>5313</v>
      </c>
      <c r="BG588" s="1"/>
    </row>
    <row r="589" spans="1:59" hidden="1" outlineLevel="1">
      <c r="A589" t="s">
        <v>3856</v>
      </c>
      <c r="B589" t="s">
        <v>4891</v>
      </c>
      <c r="C589" s="1">
        <f t="shared" si="129"/>
        <v>3590</v>
      </c>
      <c r="D589" s="7">
        <f>IF(N589&gt;0, RANK(N589,(N589:P589,Q589:AE589)),0)</f>
        <v>2</v>
      </c>
      <c r="E589" s="7">
        <f>IF(O589&gt;0,RANK(O589,(N589:P589,Q589:AE589)),0)</f>
        <v>1</v>
      </c>
      <c r="F589" s="7">
        <f>IF(P589&gt;0,RANK(P589,(N589:P589,Q589:AE589)),0)</f>
        <v>5</v>
      </c>
      <c r="G589" s="1">
        <f t="shared" si="127"/>
        <v>2174</v>
      </c>
      <c r="H589" s="2">
        <f t="shared" si="128"/>
        <v>0.60557103064066853</v>
      </c>
      <c r="I589" s="2"/>
      <c r="J589" s="2">
        <f t="shared" si="130"/>
        <v>0.19080779944289694</v>
      </c>
      <c r="K589" s="2">
        <f t="shared" si="130"/>
        <v>0.79637883008356547</v>
      </c>
      <c r="L589" s="2">
        <f t="shared" si="130"/>
        <v>5.5710306406685239E-4</v>
      </c>
      <c r="M589" s="2">
        <f t="shared" si="131"/>
        <v>1.2256267409470736E-2</v>
      </c>
      <c r="N589" s="1">
        <v>685</v>
      </c>
      <c r="O589" s="1">
        <v>2859</v>
      </c>
      <c r="P589" s="1">
        <v>2</v>
      </c>
      <c r="Q589" s="1">
        <v>27</v>
      </c>
      <c r="R589" s="1">
        <v>17</v>
      </c>
      <c r="S589" s="1">
        <v>0</v>
      </c>
      <c r="U589" s="1">
        <v>0</v>
      </c>
      <c r="W589" s="1">
        <v>0</v>
      </c>
      <c r="AG589" s="7">
        <f>IF(Q589&gt;0,RANK(Q589,(N589:P589,Q589:AE589)),0)</f>
        <v>3</v>
      </c>
      <c r="AH589" s="7">
        <f>IF(R589&gt;0,RANK(R589,(N589:P589,Q589:AE589)),0)</f>
        <v>4</v>
      </c>
      <c r="AI589" s="7">
        <f>IF(T589&gt;0,RANK(T589,(N589:P589,Q589:AE589)),0)</f>
        <v>0</v>
      </c>
      <c r="AJ589" s="7">
        <f>IF(S589&gt;0,RANK(S589,(N589:P589,Q589:AE589)),0)</f>
        <v>0</v>
      </c>
      <c r="AK589" s="2">
        <f t="shared" si="132"/>
        <v>7.5208913649025067E-3</v>
      </c>
      <c r="AL589" s="2">
        <f t="shared" si="132"/>
        <v>4.7353760445682453E-3</v>
      </c>
      <c r="AM589" s="2">
        <f t="shared" si="133"/>
        <v>0</v>
      </c>
      <c r="AN589" s="2">
        <f t="shared" si="134"/>
        <v>0</v>
      </c>
      <c r="AP589" t="s">
        <v>3856</v>
      </c>
      <c r="AQ589" t="s">
        <v>4891</v>
      </c>
      <c r="AR589">
        <v>1</v>
      </c>
      <c r="AT589" s="85" t="s">
        <v>4567</v>
      </c>
      <c r="AU589" s="84" t="s">
        <v>4879</v>
      </c>
      <c r="AV589" s="77" t="str">
        <f t="shared" si="135"/>
        <v>16073</v>
      </c>
      <c r="AX589" s="7" t="s">
        <v>186</v>
      </c>
      <c r="BB589" t="s">
        <v>198</v>
      </c>
      <c r="BG589" s="1"/>
    </row>
    <row r="590" spans="1:59" hidden="1" outlineLevel="1">
      <c r="A590" t="s">
        <v>3524</v>
      </c>
      <c r="B590" t="s">
        <v>4891</v>
      </c>
      <c r="C590" s="1">
        <f t="shared" si="129"/>
        <v>8181</v>
      </c>
      <c r="D590" s="7">
        <f>IF(N590&gt;0, RANK(N590,(N590:P590,Q590:AE590)),0)</f>
        <v>2</v>
      </c>
      <c r="E590" s="7">
        <f>IF(O590&gt;0,RANK(O590,(N590:P590,Q590:AE590)),0)</f>
        <v>1</v>
      </c>
      <c r="F590" s="7">
        <f>IF(P590&gt;0,RANK(P590,(N590:P590,Q590:AE590)),0)</f>
        <v>5</v>
      </c>
      <c r="G590" s="1">
        <f t="shared" si="127"/>
        <v>4408</v>
      </c>
      <c r="H590" s="2">
        <f t="shared" si="128"/>
        <v>0.53880943649920543</v>
      </c>
      <c r="I590" s="2"/>
      <c r="J590" s="2">
        <f t="shared" si="130"/>
        <v>0.22588925559222589</v>
      </c>
      <c r="K590" s="2">
        <f t="shared" si="130"/>
        <v>0.76469869209143138</v>
      </c>
      <c r="L590" s="2">
        <f t="shared" si="130"/>
        <v>3.667033370003667E-4</v>
      </c>
      <c r="M590" s="2">
        <f t="shared" si="131"/>
        <v>9.0453489793424231E-3</v>
      </c>
      <c r="N590" s="1">
        <v>1848</v>
      </c>
      <c r="O590" s="1">
        <v>6256</v>
      </c>
      <c r="P590" s="1">
        <v>3</v>
      </c>
      <c r="Q590" s="1">
        <v>39</v>
      </c>
      <c r="R590" s="1">
        <v>34</v>
      </c>
      <c r="S590" s="1">
        <v>1</v>
      </c>
      <c r="U590" s="1">
        <v>0</v>
      </c>
      <c r="W590" s="1">
        <v>0</v>
      </c>
      <c r="AG590" s="7">
        <f>IF(Q590&gt;0,RANK(Q590,(N590:P590,Q590:AE590)),0)</f>
        <v>3</v>
      </c>
      <c r="AH590" s="7">
        <f>IF(R590&gt;0,RANK(R590,(N590:P590,Q590:AE590)),0)</f>
        <v>4</v>
      </c>
      <c r="AI590" s="7">
        <f>IF(T590&gt;0,RANK(T590,(N590:P590,Q590:AE590)),0)</f>
        <v>0</v>
      </c>
      <c r="AJ590" s="7">
        <f>IF(S590&gt;0,RANK(S590,(N590:P590,Q590:AE590)),0)</f>
        <v>6</v>
      </c>
      <c r="AK590" s="2">
        <f t="shared" si="132"/>
        <v>4.7671433810047674E-3</v>
      </c>
      <c r="AL590" s="2">
        <f t="shared" si="132"/>
        <v>4.1559711526708227E-3</v>
      </c>
      <c r="AM590" s="2">
        <f t="shared" si="133"/>
        <v>0</v>
      </c>
      <c r="AN590" s="2">
        <f t="shared" si="134"/>
        <v>1.2223444566678891E-4</v>
      </c>
      <c r="AP590" t="s">
        <v>3524</v>
      </c>
      <c r="AQ590" t="s">
        <v>4891</v>
      </c>
      <c r="AR590">
        <v>1</v>
      </c>
      <c r="AT590" s="85" t="s">
        <v>4567</v>
      </c>
      <c r="AU590" s="84" t="s">
        <v>5171</v>
      </c>
      <c r="AV590" s="77" t="str">
        <f t="shared" si="135"/>
        <v>16075</v>
      </c>
      <c r="AX590" s="7" t="s">
        <v>186</v>
      </c>
      <c r="BB590" t="s">
        <v>197</v>
      </c>
      <c r="BG590" s="1"/>
    </row>
    <row r="591" spans="1:59" hidden="1" outlineLevel="1">
      <c r="A591" t="s">
        <v>3529</v>
      </c>
      <c r="B591" t="s">
        <v>4891</v>
      </c>
      <c r="C591" s="1">
        <f t="shared" si="129"/>
        <v>2958</v>
      </c>
      <c r="D591" s="7">
        <f>IF(N591&gt;0, RANK(N591,(N591:P591,Q591:AE591)),0)</f>
        <v>2</v>
      </c>
      <c r="E591" s="7">
        <f>IF(O591&gt;0,RANK(O591,(N591:P591,Q591:AE591)),0)</f>
        <v>1</v>
      </c>
      <c r="F591" s="7">
        <f>IF(P591&gt;0,RANK(P591,(N591:P591,Q591:AE591)),0)</f>
        <v>5</v>
      </c>
      <c r="G591" s="1">
        <f t="shared" si="127"/>
        <v>1276</v>
      </c>
      <c r="H591" s="2">
        <f t="shared" si="128"/>
        <v>0.43137254901960786</v>
      </c>
      <c r="I591" s="2"/>
      <c r="J591" s="2">
        <f t="shared" si="130"/>
        <v>0.28025693035835025</v>
      </c>
      <c r="K591" s="2">
        <f t="shared" si="130"/>
        <v>0.71162947937795806</v>
      </c>
      <c r="L591" s="2">
        <f t="shared" si="130"/>
        <v>3.3806626098715348E-4</v>
      </c>
      <c r="M591" s="2">
        <f t="shared" si="131"/>
        <v>7.7755240027045855E-3</v>
      </c>
      <c r="N591" s="1">
        <v>829</v>
      </c>
      <c r="O591" s="1">
        <v>2105</v>
      </c>
      <c r="P591" s="1">
        <v>1</v>
      </c>
      <c r="Q591" s="1">
        <v>13</v>
      </c>
      <c r="R591" s="1">
        <v>10</v>
      </c>
      <c r="S591" s="1">
        <v>0</v>
      </c>
      <c r="U591" s="1">
        <v>0</v>
      </c>
      <c r="W591" s="1">
        <v>0</v>
      </c>
      <c r="AG591" s="7">
        <f>IF(Q591&gt;0,RANK(Q591,(N591:P591,Q591:AE591)),0)</f>
        <v>3</v>
      </c>
      <c r="AH591" s="7">
        <f>IF(R591&gt;0,RANK(R591,(N591:P591,Q591:AE591)),0)</f>
        <v>4</v>
      </c>
      <c r="AI591" s="7">
        <f>IF(T591&gt;0,RANK(T591,(N591:P591,Q591:AE591)),0)</f>
        <v>0</v>
      </c>
      <c r="AJ591" s="7">
        <f>IF(S591&gt;0,RANK(S591,(N591:P591,Q591:AE591)),0)</f>
        <v>0</v>
      </c>
      <c r="AK591" s="2">
        <f t="shared" si="132"/>
        <v>4.3948613928329952E-3</v>
      </c>
      <c r="AL591" s="2">
        <f t="shared" si="132"/>
        <v>3.3806626098715348E-3</v>
      </c>
      <c r="AM591" s="2">
        <f t="shared" si="133"/>
        <v>0</v>
      </c>
      <c r="AN591" s="2">
        <f t="shared" si="134"/>
        <v>0</v>
      </c>
      <c r="AP591" t="s">
        <v>3529</v>
      </c>
      <c r="AQ591" t="s">
        <v>4891</v>
      </c>
      <c r="AR591">
        <v>2</v>
      </c>
      <c r="AT591" s="85" t="s">
        <v>4567</v>
      </c>
      <c r="AU591" s="84" t="s">
        <v>5172</v>
      </c>
      <c r="AV591" s="77" t="str">
        <f t="shared" si="135"/>
        <v>16077</v>
      </c>
      <c r="AX591" s="7" t="s">
        <v>186</v>
      </c>
      <c r="BB591" t="s">
        <v>637</v>
      </c>
      <c r="BC591" t="s">
        <v>5313</v>
      </c>
      <c r="BG591" s="1"/>
    </row>
    <row r="592" spans="1:59" hidden="1" outlineLevel="1">
      <c r="A592" t="s">
        <v>1979</v>
      </c>
      <c r="B592" t="s">
        <v>4891</v>
      </c>
      <c r="C592" s="1">
        <f t="shared" si="129"/>
        <v>5337</v>
      </c>
      <c r="D592" s="7">
        <f>IF(N592&gt;0, RANK(N592,(N592:P592,Q592:AE592)),0)</f>
        <v>2</v>
      </c>
      <c r="E592" s="7">
        <f>IF(O592&gt;0,RANK(O592,(N592:P592,Q592:AE592)),0)</f>
        <v>1</v>
      </c>
      <c r="F592" s="7">
        <f>IF(P592&gt;0,RANK(P592,(N592:P592,Q592:AE592)),0)</f>
        <v>5</v>
      </c>
      <c r="G592" s="1">
        <f t="shared" si="127"/>
        <v>591</v>
      </c>
      <c r="H592" s="2">
        <f t="shared" si="128"/>
        <v>0.11073636874648679</v>
      </c>
      <c r="I592" s="2"/>
      <c r="J592" s="2">
        <f t="shared" si="130"/>
        <v>0.43676222596964587</v>
      </c>
      <c r="K592" s="2">
        <f t="shared" si="130"/>
        <v>0.54749859471613271</v>
      </c>
      <c r="L592" s="2">
        <f t="shared" si="130"/>
        <v>1.4989694584972831E-3</v>
      </c>
      <c r="M592" s="2">
        <f t="shared" si="131"/>
        <v>1.4240209855724136E-2</v>
      </c>
      <c r="N592" s="1">
        <v>2331</v>
      </c>
      <c r="O592" s="1">
        <v>2922</v>
      </c>
      <c r="P592" s="1">
        <v>8</v>
      </c>
      <c r="Q592" s="1">
        <v>35</v>
      </c>
      <c r="R592" s="1">
        <v>41</v>
      </c>
      <c r="S592" s="1">
        <v>0</v>
      </c>
      <c r="U592" s="1">
        <v>0</v>
      </c>
      <c r="W592" s="1">
        <v>0</v>
      </c>
      <c r="AG592" s="7">
        <f>IF(Q592&gt;0,RANK(Q592,(N592:P592,Q592:AE592)),0)</f>
        <v>4</v>
      </c>
      <c r="AH592" s="7">
        <f>IF(R592&gt;0,RANK(R592,(N592:P592,Q592:AE592)),0)</f>
        <v>3</v>
      </c>
      <c r="AI592" s="7">
        <f>IF(T592&gt;0,RANK(T592,(N592:P592,Q592:AE592)),0)</f>
        <v>0</v>
      </c>
      <c r="AJ592" s="7">
        <f>IF(S592&gt;0,RANK(S592,(N592:P592,Q592:AE592)),0)</f>
        <v>0</v>
      </c>
      <c r="AK592" s="2">
        <f t="shared" si="132"/>
        <v>6.557991380925614E-3</v>
      </c>
      <c r="AL592" s="2">
        <f t="shared" si="132"/>
        <v>7.6822184747985757E-3</v>
      </c>
      <c r="AM592" s="2">
        <f t="shared" si="133"/>
        <v>0</v>
      </c>
      <c r="AN592" s="2">
        <f t="shared" si="134"/>
        <v>0</v>
      </c>
      <c r="AP592" t="s">
        <v>1979</v>
      </c>
      <c r="AQ592" t="s">
        <v>4891</v>
      </c>
      <c r="AR592">
        <v>1</v>
      </c>
      <c r="AT592" s="85" t="s">
        <v>4567</v>
      </c>
      <c r="AU592" s="84" t="s">
        <v>4922</v>
      </c>
      <c r="AV592" s="77" t="str">
        <f t="shared" si="135"/>
        <v>16079</v>
      </c>
      <c r="AX592" s="7" t="s">
        <v>186</v>
      </c>
      <c r="BB592" t="s">
        <v>197</v>
      </c>
      <c r="BG592" s="1"/>
    </row>
    <row r="593" spans="1:59" hidden="1" outlineLevel="1">
      <c r="A593" t="s">
        <v>1879</v>
      </c>
      <c r="B593" t="s">
        <v>4891</v>
      </c>
      <c r="C593" s="1">
        <f t="shared" si="129"/>
        <v>3690</v>
      </c>
      <c r="D593" s="7">
        <f>IF(N593&gt;0, RANK(N593,(N593:P593,Q593:AE593)),0)</f>
        <v>2</v>
      </c>
      <c r="E593" s="7">
        <f>IF(O593&gt;0,RANK(O593,(N593:P593,Q593:AE593)),0)</f>
        <v>1</v>
      </c>
      <c r="F593" s="7">
        <f>IF(P593&gt;0,RANK(P593,(N593:P593,Q593:AE593)),0)</f>
        <v>4</v>
      </c>
      <c r="G593" s="1">
        <f t="shared" si="127"/>
        <v>819</v>
      </c>
      <c r="H593" s="2">
        <f t="shared" si="128"/>
        <v>0.22195121951219512</v>
      </c>
      <c r="I593" s="2"/>
      <c r="J593" s="2">
        <f t="shared" si="130"/>
        <v>0.38373983739837397</v>
      </c>
      <c r="K593" s="2">
        <f t="shared" si="130"/>
        <v>0.60569105691056913</v>
      </c>
      <c r="L593" s="2">
        <f t="shared" si="130"/>
        <v>3.5230352303523035E-3</v>
      </c>
      <c r="M593" s="2">
        <f t="shared" si="131"/>
        <v>7.046070460704542E-3</v>
      </c>
      <c r="N593" s="1">
        <v>1416</v>
      </c>
      <c r="O593" s="1">
        <v>2235</v>
      </c>
      <c r="P593" s="1">
        <v>13</v>
      </c>
      <c r="Q593" s="1">
        <v>24</v>
      </c>
      <c r="R593" s="1">
        <v>2</v>
      </c>
      <c r="S593" s="1">
        <v>0</v>
      </c>
      <c r="U593" s="1">
        <v>0</v>
      </c>
      <c r="W593" s="1">
        <v>0</v>
      </c>
      <c r="AG593" s="7">
        <f>IF(Q593&gt;0,RANK(Q593,(N593:P593,Q593:AE593)),0)</f>
        <v>3</v>
      </c>
      <c r="AH593" s="7">
        <f>IF(R593&gt;0,RANK(R593,(N593:P593,Q593:AE593)),0)</f>
        <v>5</v>
      </c>
      <c r="AI593" s="7">
        <f>IF(T593&gt;0,RANK(T593,(N593:P593,Q593:AE593)),0)</f>
        <v>0</v>
      </c>
      <c r="AJ593" s="7">
        <f>IF(S593&gt;0,RANK(S593,(N593:P593,Q593:AE593)),0)</f>
        <v>0</v>
      </c>
      <c r="AK593" s="2">
        <f t="shared" si="132"/>
        <v>6.5040650406504065E-3</v>
      </c>
      <c r="AL593" s="2">
        <f t="shared" si="132"/>
        <v>5.4200542005420054E-4</v>
      </c>
      <c r="AM593" s="2">
        <f t="shared" si="133"/>
        <v>0</v>
      </c>
      <c r="AN593" s="2">
        <f t="shared" si="134"/>
        <v>0</v>
      </c>
      <c r="AP593" t="s">
        <v>1879</v>
      </c>
      <c r="AQ593" t="s">
        <v>4891</v>
      </c>
      <c r="AR593">
        <v>2</v>
      </c>
      <c r="AT593" s="85" t="s">
        <v>4567</v>
      </c>
      <c r="AU593" s="84" t="s">
        <v>4173</v>
      </c>
      <c r="AV593" s="77" t="str">
        <f t="shared" si="135"/>
        <v>16081</v>
      </c>
      <c r="AX593" s="7" t="s">
        <v>186</v>
      </c>
      <c r="BB593" t="s">
        <v>198</v>
      </c>
      <c r="BG593" s="1"/>
    </row>
    <row r="594" spans="1:59" hidden="1" outlineLevel="1">
      <c r="A594" t="s">
        <v>2484</v>
      </c>
      <c r="B594" t="s">
        <v>4891</v>
      </c>
      <c r="C594" s="1">
        <f t="shared" si="129"/>
        <v>26435</v>
      </c>
      <c r="D594" s="7">
        <f>IF(N594&gt;0, RANK(N594,(N594:P594,Q594:AE594)),0)</f>
        <v>2</v>
      </c>
      <c r="E594" s="7">
        <f>IF(O594&gt;0,RANK(O594,(N594:P594,Q594:AE594)),0)</f>
        <v>1</v>
      </c>
      <c r="F594" s="7">
        <f>IF(P594&gt;0,RANK(P594,(N594:P594,Q594:AE594)),0)</f>
        <v>5</v>
      </c>
      <c r="G594" s="1">
        <f t="shared" si="127"/>
        <v>13214</v>
      </c>
      <c r="H594" s="2">
        <f t="shared" si="128"/>
        <v>0.49986759977302819</v>
      </c>
      <c r="I594" s="2"/>
      <c r="J594" s="2">
        <f t="shared" si="130"/>
        <v>0.24429733308114243</v>
      </c>
      <c r="K594" s="2">
        <f t="shared" si="130"/>
        <v>0.74416493285417062</v>
      </c>
      <c r="L594" s="2">
        <f t="shared" si="130"/>
        <v>1.5131454511064877E-3</v>
      </c>
      <c r="M594" s="2">
        <f t="shared" si="131"/>
        <v>1.0024588613580456E-2</v>
      </c>
      <c r="N594" s="1">
        <v>6458</v>
      </c>
      <c r="O594" s="1">
        <v>19672</v>
      </c>
      <c r="P594" s="1">
        <v>40</v>
      </c>
      <c r="Q594" s="1">
        <v>146</v>
      </c>
      <c r="R594" s="1">
        <v>119</v>
      </c>
      <c r="S594" s="1">
        <v>0</v>
      </c>
      <c r="U594" s="1">
        <v>0</v>
      </c>
      <c r="W594" s="1">
        <v>0</v>
      </c>
      <c r="AG594" s="7">
        <f>IF(Q594&gt;0,RANK(Q594,(N594:P594,Q594:AE594)),0)</f>
        <v>3</v>
      </c>
      <c r="AH594" s="7">
        <f>IF(R594&gt;0,RANK(R594,(N594:P594,Q594:AE594)),0)</f>
        <v>4</v>
      </c>
      <c r="AI594" s="7">
        <f>IF(T594&gt;0,RANK(T594,(N594:P594,Q594:AE594)),0)</f>
        <v>0</v>
      </c>
      <c r="AJ594" s="7">
        <f>IF(S594&gt;0,RANK(S594,(N594:P594,Q594:AE594)),0)</f>
        <v>0</v>
      </c>
      <c r="AK594" s="2">
        <f t="shared" si="132"/>
        <v>5.5229808965386795E-3</v>
      </c>
      <c r="AL594" s="2">
        <f t="shared" si="132"/>
        <v>4.5016077170418004E-3</v>
      </c>
      <c r="AM594" s="2">
        <f t="shared" si="133"/>
        <v>0</v>
      </c>
      <c r="AN594" s="2">
        <f t="shared" si="134"/>
        <v>0</v>
      </c>
      <c r="AP594" t="s">
        <v>2484</v>
      </c>
      <c r="AQ594" t="s">
        <v>4891</v>
      </c>
      <c r="AR594">
        <v>2</v>
      </c>
      <c r="AT594" s="85" t="s">
        <v>4567</v>
      </c>
      <c r="AU594" s="84" t="s">
        <v>4372</v>
      </c>
      <c r="AV594" s="77" t="str">
        <f t="shared" si="135"/>
        <v>16083</v>
      </c>
      <c r="AX594" s="7" t="s">
        <v>186</v>
      </c>
      <c r="BB594" t="s">
        <v>637</v>
      </c>
      <c r="BC594" t="s">
        <v>5313</v>
      </c>
      <c r="BG594" s="1"/>
    </row>
    <row r="595" spans="1:59" hidden="1" outlineLevel="1">
      <c r="A595" t="s">
        <v>3664</v>
      </c>
      <c r="B595" t="s">
        <v>4891</v>
      </c>
      <c r="C595" s="1">
        <f t="shared" si="129"/>
        <v>4774</v>
      </c>
      <c r="D595" s="7">
        <f>IF(N595&gt;0, RANK(N595,(N595:P595,Q595:AE595)),0)</f>
        <v>2</v>
      </c>
      <c r="E595" s="7">
        <f>IF(O595&gt;0,RANK(O595,(N595:P595,Q595:AE595)),0)</f>
        <v>1</v>
      </c>
      <c r="F595" s="7">
        <f>IF(P595&gt;0,RANK(P595,(N595:P595,Q595:AE595)),0)</f>
        <v>4</v>
      </c>
      <c r="G595" s="1">
        <f t="shared" si="127"/>
        <v>1020</v>
      </c>
      <c r="H595" s="2">
        <f t="shared" si="128"/>
        <v>0.21365731043150399</v>
      </c>
      <c r="I595" s="2"/>
      <c r="J595" s="2">
        <f t="shared" si="130"/>
        <v>0.38604943443653122</v>
      </c>
      <c r="K595" s="2">
        <f t="shared" si="130"/>
        <v>0.59970674486803521</v>
      </c>
      <c r="L595" s="2">
        <f t="shared" si="130"/>
        <v>3.9798910766652706E-3</v>
      </c>
      <c r="M595" s="2">
        <f t="shared" si="131"/>
        <v>1.0263929618768236E-2</v>
      </c>
      <c r="N595" s="1">
        <v>1843</v>
      </c>
      <c r="O595" s="1">
        <v>2863</v>
      </c>
      <c r="P595" s="1">
        <v>19</v>
      </c>
      <c r="Q595" s="1">
        <v>29</v>
      </c>
      <c r="R595" s="1">
        <v>18</v>
      </c>
      <c r="S595" s="1">
        <v>2</v>
      </c>
      <c r="U595" s="1">
        <v>0</v>
      </c>
      <c r="W595" s="1">
        <v>0</v>
      </c>
      <c r="AG595" s="7">
        <f>IF(Q595&gt;0,RANK(Q595,(N595:P595,Q595:AE595)),0)</f>
        <v>3</v>
      </c>
      <c r="AH595" s="7">
        <f>IF(R595&gt;0,RANK(R595,(N595:P595,Q595:AE595)),0)</f>
        <v>5</v>
      </c>
      <c r="AI595" s="7">
        <f>IF(T595&gt;0,RANK(T595,(N595:P595,Q595:AE595)),0)</f>
        <v>0</v>
      </c>
      <c r="AJ595" s="7">
        <f>IF(S595&gt;0,RANK(S595,(N595:P595,Q595:AE595)),0)</f>
        <v>6</v>
      </c>
      <c r="AK595" s="2">
        <f t="shared" si="132"/>
        <v>6.0745705906996234E-3</v>
      </c>
      <c r="AL595" s="2">
        <f t="shared" si="132"/>
        <v>3.7704231252618349E-3</v>
      </c>
      <c r="AM595" s="2">
        <f t="shared" si="133"/>
        <v>0</v>
      </c>
      <c r="AN595" s="2">
        <f t="shared" si="134"/>
        <v>4.1893590280687055E-4</v>
      </c>
      <c r="AP595" t="s">
        <v>3664</v>
      </c>
      <c r="AQ595" t="s">
        <v>4891</v>
      </c>
      <c r="AR595">
        <v>1</v>
      </c>
      <c r="AT595" s="85" t="s">
        <v>4567</v>
      </c>
      <c r="AU595" s="84" t="s">
        <v>5224</v>
      </c>
      <c r="AV595" s="77" t="str">
        <f t="shared" si="135"/>
        <v>16085</v>
      </c>
      <c r="AX595" s="7" t="s">
        <v>186</v>
      </c>
      <c r="BB595" t="s">
        <v>637</v>
      </c>
      <c r="BC595" t="s">
        <v>5426</v>
      </c>
      <c r="BG595" s="1"/>
    </row>
    <row r="596" spans="1:59" hidden="1" outlineLevel="1">
      <c r="A596" t="s">
        <v>3830</v>
      </c>
      <c r="B596" t="s">
        <v>4891</v>
      </c>
      <c r="C596" s="1">
        <f t="shared" si="129"/>
        <v>4359</v>
      </c>
      <c r="D596" s="7">
        <f>IF(N596&gt;0, RANK(N596,(N596:P596,Q596:AE596)),0)</f>
        <v>2</v>
      </c>
      <c r="E596" s="7">
        <f>IF(O596&gt;0,RANK(O596,(N596:P596,Q596:AE596)),0)</f>
        <v>1</v>
      </c>
      <c r="F596" s="7">
        <f>IF(P596&gt;0,RANK(P596,(N596:P596,Q596:AE596)),0)</f>
        <v>5</v>
      </c>
      <c r="G596" s="1">
        <f t="shared" si="127"/>
        <v>2241</v>
      </c>
      <c r="H596" s="2">
        <f t="shared" si="128"/>
        <v>0.51410874053682032</v>
      </c>
      <c r="I596" s="2"/>
      <c r="J596" s="2">
        <f t="shared" si="130"/>
        <v>0.23698095893553567</v>
      </c>
      <c r="K596" s="2">
        <f t="shared" si="130"/>
        <v>0.75108969947235604</v>
      </c>
      <c r="L596" s="2">
        <f t="shared" si="130"/>
        <v>4.5882083046570312E-4</v>
      </c>
      <c r="M596" s="2">
        <f t="shared" si="131"/>
        <v>1.1470520761642641E-2</v>
      </c>
      <c r="N596" s="1">
        <v>1033</v>
      </c>
      <c r="O596" s="1">
        <v>3274</v>
      </c>
      <c r="P596" s="1">
        <v>2</v>
      </c>
      <c r="Q596" s="1">
        <v>17</v>
      </c>
      <c r="R596" s="1">
        <v>33</v>
      </c>
      <c r="S596" s="1">
        <v>0</v>
      </c>
      <c r="U596" s="1">
        <v>0</v>
      </c>
      <c r="W596" s="1">
        <v>0</v>
      </c>
      <c r="AG596" s="7">
        <f>IF(Q596&gt;0,RANK(Q596,(N596:P596,Q596:AE596)),0)</f>
        <v>4</v>
      </c>
      <c r="AH596" s="7">
        <f>IF(R596&gt;0,RANK(R596,(N596:P596,Q596:AE596)),0)</f>
        <v>3</v>
      </c>
      <c r="AI596" s="7">
        <f>IF(T596&gt;0,RANK(T596,(N596:P596,Q596:AE596)),0)</f>
        <v>0</v>
      </c>
      <c r="AJ596" s="7">
        <f>IF(S596&gt;0,RANK(S596,(N596:P596,Q596:AE596)),0)</f>
        <v>0</v>
      </c>
      <c r="AK596" s="2">
        <f t="shared" si="132"/>
        <v>3.8999770589584768E-3</v>
      </c>
      <c r="AL596" s="2">
        <f t="shared" si="132"/>
        <v>7.5705437026841018E-3</v>
      </c>
      <c r="AM596" s="2">
        <f t="shared" si="133"/>
        <v>0</v>
      </c>
      <c r="AN596" s="2">
        <f t="shared" si="134"/>
        <v>0</v>
      </c>
      <c r="AP596" t="s">
        <v>3830</v>
      </c>
      <c r="AQ596" t="s">
        <v>4891</v>
      </c>
      <c r="AR596">
        <v>1</v>
      </c>
      <c r="AT596" s="85" t="s">
        <v>4567</v>
      </c>
      <c r="AU596" s="84" t="s">
        <v>4374</v>
      </c>
      <c r="AV596" s="77" t="str">
        <f t="shared" si="135"/>
        <v>16087</v>
      </c>
      <c r="AX596" s="7" t="s">
        <v>186</v>
      </c>
      <c r="BB596" t="s">
        <v>198</v>
      </c>
      <c r="BG596" s="1"/>
    </row>
    <row r="597" spans="1:59" collapsed="1">
      <c r="A597" t="s">
        <v>4890</v>
      </c>
      <c r="B597" t="s">
        <v>3839</v>
      </c>
      <c r="C597" s="1">
        <f t="shared" si="129"/>
        <v>598447</v>
      </c>
      <c r="D597" s="7">
        <f>IF(N597&gt;0, RANK(N597,(N597:P597,Q597:AE597)),0)</f>
        <v>2</v>
      </c>
      <c r="E597" s="7">
        <f>IF(O597&gt;0,RANK(O597,(N597:P597,Q597:AE597)),0)</f>
        <v>1</v>
      </c>
      <c r="F597" s="7">
        <f>IF(P597&gt;0,RANK(P597,(N597:P597,Q597:AE597)),0)</f>
        <v>5</v>
      </c>
      <c r="G597" s="1">
        <f t="shared" si="127"/>
        <v>228137</v>
      </c>
      <c r="H597" s="2">
        <f t="shared" si="128"/>
        <v>0.38121504494132313</v>
      </c>
      <c r="I597" s="2"/>
      <c r="J597" s="2">
        <f t="shared" si="130"/>
        <v>0.30261326399831562</v>
      </c>
      <c r="K597" s="2">
        <f t="shared" si="130"/>
        <v>0.68382830893963875</v>
      </c>
      <c r="L597" s="2">
        <f t="shared" si="130"/>
        <v>1.8631558015998076E-3</v>
      </c>
      <c r="M597" s="2">
        <f t="shared" si="131"/>
        <v>1.1695271260445768E-2</v>
      </c>
      <c r="N597" s="1">
        <f t="shared" ref="N597:S597" si="136">SUM(N553:N596)</f>
        <v>181098</v>
      </c>
      <c r="O597" s="1">
        <f t="shared" si="136"/>
        <v>409235</v>
      </c>
      <c r="P597" s="1">
        <f t="shared" si="136"/>
        <v>1115</v>
      </c>
      <c r="Q597" s="1">
        <f t="shared" si="136"/>
        <v>3844</v>
      </c>
      <c r="R597" s="1">
        <f t="shared" si="136"/>
        <v>3084</v>
      </c>
      <c r="S597" s="1">
        <f t="shared" si="136"/>
        <v>58</v>
      </c>
      <c r="U597" s="1">
        <f>SUM(U553:U596)</f>
        <v>3</v>
      </c>
      <c r="W597" s="1">
        <f>SUM(W553:W596)</f>
        <v>10</v>
      </c>
      <c r="AG597" s="7">
        <f>IF(Q597&gt;0,RANK(Q597,(N597:P597,Q597:AE597)),0)</f>
        <v>3</v>
      </c>
      <c r="AH597" s="7">
        <f>IF(R597&gt;0,RANK(R597,(N597:P597,Q597:AE597)),0)</f>
        <v>4</v>
      </c>
      <c r="AI597" s="7">
        <f>IF(T597&gt;0,RANK(T597,(N597:P597,Q597:AE597)),0)</f>
        <v>0</v>
      </c>
      <c r="AJ597" s="7">
        <f>IF(S597&gt;0,RANK(S597,(N597:P597,Q597:AE597)),0)</f>
        <v>6</v>
      </c>
      <c r="AK597" s="2">
        <f t="shared" si="132"/>
        <v>6.4232922882059736E-3</v>
      </c>
      <c r="AL597" s="2">
        <f t="shared" si="132"/>
        <v>5.1533385579675397E-3</v>
      </c>
      <c r="AM597" s="2">
        <f t="shared" si="133"/>
        <v>0</v>
      </c>
      <c r="AN597" s="2">
        <f t="shared" si="134"/>
        <v>9.6917521518196271E-5</v>
      </c>
      <c r="AP597" t="s">
        <v>4890</v>
      </c>
      <c r="AQ597" t="s">
        <v>3839</v>
      </c>
      <c r="AT597" s="85" t="s">
        <v>4567</v>
      </c>
      <c r="AU597" s="116"/>
      <c r="AV597" s="77" t="str">
        <f t="shared" si="135"/>
        <v>16</v>
      </c>
      <c r="AX597" s="7" t="s">
        <v>2301</v>
      </c>
      <c r="BG597" s="1"/>
    </row>
    <row r="598" spans="1:59">
      <c r="C598" s="1"/>
      <c r="E598" s="7"/>
      <c r="F598" s="7"/>
      <c r="I598" s="2"/>
      <c r="AG598" s="7"/>
      <c r="AH598" s="7"/>
      <c r="AI598" s="7"/>
      <c r="AJ598" s="7"/>
      <c r="BG598" s="1"/>
    </row>
    <row r="599" spans="1:59" hidden="1" outlineLevel="1">
      <c r="A599" t="s">
        <v>2827</v>
      </c>
      <c r="B599" t="s">
        <v>3289</v>
      </c>
      <c r="C599" s="1">
        <f t="shared" ref="C599:C662" si="137">SUM(N599:AE599)</f>
        <v>31477</v>
      </c>
      <c r="D599" s="7">
        <f>IF(N599&gt;0, RANK(N599,(N599:P599,Q599:AE599)),0)</f>
        <v>2</v>
      </c>
      <c r="E599" s="7">
        <f>IF(O599&gt;0,RANK(O599,(N599:P599,Q599:AE599)),0)</f>
        <v>1</v>
      </c>
      <c r="F599" s="7">
        <f>IF(P599&gt;0,RANK(P599,(N599:P599,Q599:AE599)),0)</f>
        <v>4</v>
      </c>
      <c r="G599" s="1">
        <f t="shared" si="127"/>
        <v>10323</v>
      </c>
      <c r="H599" s="2">
        <f t="shared" si="128"/>
        <v>0.32795374400355815</v>
      </c>
      <c r="I599" s="2"/>
      <c r="J599" s="2">
        <f t="shared" ref="J599:L630" si="138">IF($C599=0,"-",N599/$C599)</f>
        <v>0.33392635892874162</v>
      </c>
      <c r="K599" s="2">
        <f t="shared" si="138"/>
        <v>0.66188010293229982</v>
      </c>
      <c r="L599" s="2">
        <f t="shared" si="138"/>
        <v>1.270769133017759E-4</v>
      </c>
      <c r="M599" s="2">
        <f t="shared" ref="M599:M662" si="139">IF(C599=0,"-",(1-J599-K599-L599))</f>
        <v>4.0664612256568434E-3</v>
      </c>
      <c r="N599" s="1">
        <v>10511</v>
      </c>
      <c r="O599" s="1">
        <v>20834</v>
      </c>
      <c r="P599" s="1">
        <v>4</v>
      </c>
      <c r="Q599" s="1">
        <v>127</v>
      </c>
      <c r="R599">
        <v>1</v>
      </c>
      <c r="S599">
        <v>0</v>
      </c>
      <c r="T599"/>
      <c r="U599"/>
      <c r="V599"/>
      <c r="W599">
        <v>0</v>
      </c>
      <c r="X599"/>
      <c r="Y599"/>
      <c r="Z599"/>
      <c r="AA599"/>
      <c r="AB599"/>
      <c r="AG599" s="7">
        <f>IF(Q599&gt;0,RANK(Q599,(N599:P599,Q599:AE599)),0)</f>
        <v>3</v>
      </c>
      <c r="AH599" s="7">
        <f>IF(R599&gt;0,RANK(R599,(N599:P599,Q599:AE599)),0)</f>
        <v>5</v>
      </c>
      <c r="AI599" s="7">
        <f>IF(T599&gt;0,RANK(T599,(N599:P599,Q599:AE599)),0)</f>
        <v>0</v>
      </c>
      <c r="AJ599" s="7">
        <f>IF(S599&gt;0,RANK(S599,(N599:P599,Q599:AE599)),0)</f>
        <v>0</v>
      </c>
      <c r="AK599" s="2">
        <f t="shared" ref="AK599:AL630" si="140">IF($C599=0,"-",Q599/$C599)</f>
        <v>4.034691997331385E-3</v>
      </c>
      <c r="AL599" s="2">
        <f t="shared" si="140"/>
        <v>3.1769228325443974E-5</v>
      </c>
      <c r="AM599" s="2">
        <f t="shared" ref="AM599:AM662" si="141">IF($C599=0,"-",T599/$C599)</f>
        <v>0</v>
      </c>
      <c r="AN599" s="2">
        <f t="shared" ref="AN599:AN662" si="142">IF($C599=0,"-",S599/$C599)</f>
        <v>0</v>
      </c>
      <c r="AP599" t="s">
        <v>2827</v>
      </c>
      <c r="AQ599" t="s">
        <v>3289</v>
      </c>
      <c r="AR599">
        <v>0</v>
      </c>
      <c r="AT599" s="85" t="s">
        <v>5162</v>
      </c>
      <c r="AU599" s="84" t="s">
        <v>3988</v>
      </c>
      <c r="AV599" s="77" t="str">
        <f t="shared" ref="AV599:AV662" si="143">AT599&amp;AU599</f>
        <v>17001</v>
      </c>
      <c r="AX599" s="7" t="s">
        <v>186</v>
      </c>
      <c r="BG599" s="1"/>
    </row>
    <row r="600" spans="1:59" hidden="1" outlineLevel="1">
      <c r="A600" t="s">
        <v>3173</v>
      </c>
      <c r="B600" t="s">
        <v>3289</v>
      </c>
      <c r="C600" s="1">
        <f t="shared" si="137"/>
        <v>3873</v>
      </c>
      <c r="D600" s="7">
        <f>IF(N600&gt;0, RANK(N600,(N600:P600,Q600:AE600)),0)</f>
        <v>1</v>
      </c>
      <c r="E600" s="7">
        <f>IF(O600&gt;0,RANK(O600,(N600:P600,Q600:AE600)),0)</f>
        <v>2</v>
      </c>
      <c r="F600" s="7">
        <f>IF(P600&gt;0,RANK(P600,(N600:P600,Q600:AE600)),0)</f>
        <v>4</v>
      </c>
      <c r="G600" s="1">
        <f t="shared" si="127"/>
        <v>185</v>
      </c>
      <c r="H600" s="2">
        <f t="shared" si="128"/>
        <v>4.7766589207332816E-2</v>
      </c>
      <c r="I600" s="2"/>
      <c r="J600" s="2">
        <f t="shared" si="138"/>
        <v>0.52052672347017814</v>
      </c>
      <c r="K600" s="2">
        <f t="shared" si="138"/>
        <v>0.47276013426284536</v>
      </c>
      <c r="L600" s="2">
        <f t="shared" si="138"/>
        <v>5.1639555899819257E-4</v>
      </c>
      <c r="M600" s="2">
        <f t="shared" si="139"/>
        <v>6.1967467079783092E-3</v>
      </c>
      <c r="N600" s="1">
        <v>2016</v>
      </c>
      <c r="O600" s="1">
        <v>1831</v>
      </c>
      <c r="P600" s="1">
        <v>2</v>
      </c>
      <c r="Q600" s="1">
        <v>24</v>
      </c>
      <c r="R600">
        <v>0</v>
      </c>
      <c r="S600">
        <v>0</v>
      </c>
      <c r="T600"/>
      <c r="U600"/>
      <c r="V600"/>
      <c r="W600">
        <v>0</v>
      </c>
      <c r="X600"/>
      <c r="Y600"/>
      <c r="Z600"/>
      <c r="AA600"/>
      <c r="AB600"/>
      <c r="AG600" s="7">
        <f>IF(Q600&gt;0,RANK(Q600,(N600:P600,Q600:AE600)),0)</f>
        <v>3</v>
      </c>
      <c r="AH600" s="7">
        <f>IF(R600&gt;0,RANK(R600,(N600:P600,Q600:AE600)),0)</f>
        <v>0</v>
      </c>
      <c r="AI600" s="7">
        <f>IF(T600&gt;0,RANK(T600,(N600:P600,Q600:AE600)),0)</f>
        <v>0</v>
      </c>
      <c r="AJ600" s="7">
        <f>IF(S600&gt;0,RANK(S600,(N600:P600,Q600:AE600)),0)</f>
        <v>0</v>
      </c>
      <c r="AK600" s="2">
        <f t="shared" si="140"/>
        <v>6.1967467079783118E-3</v>
      </c>
      <c r="AL600" s="2">
        <f t="shared" si="140"/>
        <v>0</v>
      </c>
      <c r="AM600" s="2">
        <f t="shared" si="141"/>
        <v>0</v>
      </c>
      <c r="AN600" s="2">
        <f t="shared" si="142"/>
        <v>0</v>
      </c>
      <c r="AP600" t="s">
        <v>3173</v>
      </c>
      <c r="AQ600" t="s">
        <v>3289</v>
      </c>
      <c r="AR600">
        <v>12</v>
      </c>
      <c r="AT600" s="85" t="s">
        <v>5162</v>
      </c>
      <c r="AU600" s="84" t="s">
        <v>3989</v>
      </c>
      <c r="AV600" s="77" t="str">
        <f t="shared" si="143"/>
        <v>17003</v>
      </c>
      <c r="AX600" s="7" t="s">
        <v>186</v>
      </c>
      <c r="BG600" s="1"/>
    </row>
    <row r="601" spans="1:59" hidden="1" outlineLevel="1">
      <c r="A601" t="s">
        <v>1873</v>
      </c>
      <c r="B601" t="s">
        <v>3289</v>
      </c>
      <c r="C601" s="1">
        <f t="shared" si="137"/>
        <v>7369</v>
      </c>
      <c r="D601" s="7">
        <f>IF(N601&gt;0, RANK(N601,(N601:P601,Q601:AE601)),0)</f>
        <v>2</v>
      </c>
      <c r="E601" s="7">
        <f>IF(O601&gt;0,RANK(O601,(N601:P601,Q601:AE601)),0)</f>
        <v>1</v>
      </c>
      <c r="F601" s="7">
        <f>IF(P601&gt;0,RANK(P601,(N601:P601,Q601:AE601)),0)</f>
        <v>4</v>
      </c>
      <c r="G601" s="1">
        <f t="shared" si="127"/>
        <v>840</v>
      </c>
      <c r="H601" s="2">
        <f t="shared" si="128"/>
        <v>0.11399104356086308</v>
      </c>
      <c r="I601" s="2"/>
      <c r="J601" s="2">
        <f t="shared" si="138"/>
        <v>0.43805129596960241</v>
      </c>
      <c r="K601" s="2">
        <f t="shared" si="138"/>
        <v>0.55204233953046544</v>
      </c>
      <c r="L601" s="2">
        <f t="shared" si="138"/>
        <v>2.7140724657348351E-4</v>
      </c>
      <c r="M601" s="2">
        <f t="shared" si="139"/>
        <v>9.6349572533587242E-3</v>
      </c>
      <c r="N601" s="1">
        <v>3228</v>
      </c>
      <c r="O601" s="1">
        <v>4068</v>
      </c>
      <c r="P601" s="1">
        <v>2</v>
      </c>
      <c r="Q601" s="1">
        <v>69</v>
      </c>
      <c r="R601">
        <v>2</v>
      </c>
      <c r="S601">
        <v>0</v>
      </c>
      <c r="T601"/>
      <c r="U601"/>
      <c r="V601"/>
      <c r="W601">
        <v>0</v>
      </c>
      <c r="X601"/>
      <c r="Y601"/>
      <c r="Z601"/>
      <c r="AA601"/>
      <c r="AB601"/>
      <c r="AG601" s="7">
        <f>IF(Q601&gt;0,RANK(Q601,(N601:P601,Q601:AE601)),0)</f>
        <v>3</v>
      </c>
      <c r="AH601" s="7">
        <f>IF(R601&gt;0,RANK(R601,(N601:P601,Q601:AE601)),0)</f>
        <v>4</v>
      </c>
      <c r="AI601" s="7">
        <f>IF(T601&gt;0,RANK(T601,(N601:P601,Q601:AE601)),0)</f>
        <v>0</v>
      </c>
      <c r="AJ601" s="7">
        <f>IF(S601&gt;0,RANK(S601,(N601:P601,Q601:AE601)),0)</f>
        <v>0</v>
      </c>
      <c r="AK601" s="2">
        <f t="shared" si="140"/>
        <v>9.3635500067851818E-3</v>
      </c>
      <c r="AL601" s="2">
        <f t="shared" si="140"/>
        <v>2.7140724657348351E-4</v>
      </c>
      <c r="AM601" s="2">
        <f t="shared" si="141"/>
        <v>0</v>
      </c>
      <c r="AN601" s="2">
        <f t="shared" si="142"/>
        <v>0</v>
      </c>
      <c r="AP601" t="s">
        <v>1873</v>
      </c>
      <c r="AQ601" t="s">
        <v>3289</v>
      </c>
      <c r="AR601">
        <v>19</v>
      </c>
      <c r="AT601" s="85" t="s">
        <v>5162</v>
      </c>
      <c r="AU601" s="84" t="s">
        <v>3632</v>
      </c>
      <c r="AV601" s="77" t="str">
        <f t="shared" si="143"/>
        <v>17005</v>
      </c>
      <c r="AX601" s="7" t="s">
        <v>186</v>
      </c>
      <c r="BG601" s="1"/>
    </row>
    <row r="602" spans="1:59" hidden="1" outlineLevel="1">
      <c r="A602" t="s">
        <v>3575</v>
      </c>
      <c r="B602" t="s">
        <v>3289</v>
      </c>
      <c r="C602" s="1">
        <f t="shared" si="137"/>
        <v>19541</v>
      </c>
      <c r="D602" s="7">
        <f>IF(N602&gt;0, RANK(N602,(N602:P602,Q602:AE602)),0)</f>
        <v>2</v>
      </c>
      <c r="E602" s="7">
        <f>IF(O602&gt;0,RANK(O602,(N602:P602,Q602:AE602)),0)</f>
        <v>1</v>
      </c>
      <c r="F602" s="7">
        <f>IF(P602&gt;0,RANK(P602,(N602:P602,Q602:AE602)),0)</f>
        <v>4</v>
      </c>
      <c r="G602" s="1">
        <f t="shared" si="127"/>
        <v>2846</v>
      </c>
      <c r="H602" s="2">
        <f t="shared" si="128"/>
        <v>0.14564249526636303</v>
      </c>
      <c r="I602" s="2"/>
      <c r="J602" s="2">
        <f t="shared" si="138"/>
        <v>0.42403152346348705</v>
      </c>
      <c r="K602" s="2">
        <f t="shared" si="138"/>
        <v>0.56967401872985002</v>
      </c>
      <c r="L602" s="2">
        <f t="shared" si="138"/>
        <v>8.1879125940330583E-4</v>
      </c>
      <c r="M602" s="2">
        <f t="shared" si="139"/>
        <v>5.4756665472596288E-3</v>
      </c>
      <c r="N602" s="1">
        <v>8286</v>
      </c>
      <c r="O602" s="1">
        <v>11132</v>
      </c>
      <c r="P602" s="1">
        <v>16</v>
      </c>
      <c r="Q602" s="1">
        <v>105</v>
      </c>
      <c r="R602">
        <v>0</v>
      </c>
      <c r="S602">
        <v>0</v>
      </c>
      <c r="T602"/>
      <c r="U602"/>
      <c r="V602"/>
      <c r="W602">
        <v>2</v>
      </c>
      <c r="X602"/>
      <c r="Y602"/>
      <c r="Z602"/>
      <c r="AA602"/>
      <c r="AB602"/>
      <c r="AG602" s="7">
        <f>IF(Q602&gt;0,RANK(Q602,(N602:P602,Q602:AE602)),0)</f>
        <v>3</v>
      </c>
      <c r="AH602" s="7">
        <f>IF(R602&gt;0,RANK(R602,(N602:P602,Q602:AE602)),0)</f>
        <v>0</v>
      </c>
      <c r="AI602" s="7">
        <f>IF(T602&gt;0,RANK(T602,(N602:P602,Q602:AE602)),0)</f>
        <v>0</v>
      </c>
      <c r="AJ602" s="7">
        <f>IF(S602&gt;0,RANK(S602,(N602:P602,Q602:AE602)),0)</f>
        <v>0</v>
      </c>
      <c r="AK602" s="2">
        <f t="shared" si="140"/>
        <v>5.373317639834195E-3</v>
      </c>
      <c r="AL602" s="2">
        <f t="shared" si="140"/>
        <v>0</v>
      </c>
      <c r="AM602" s="2">
        <f t="shared" si="141"/>
        <v>0</v>
      </c>
      <c r="AN602" s="2">
        <f t="shared" si="142"/>
        <v>0</v>
      </c>
      <c r="AP602" t="s">
        <v>3575</v>
      </c>
      <c r="AQ602" t="s">
        <v>3289</v>
      </c>
      <c r="AR602">
        <v>16</v>
      </c>
      <c r="AT602" s="85" t="s">
        <v>5162</v>
      </c>
      <c r="AU602" s="84" t="s">
        <v>2597</v>
      </c>
      <c r="AV602" s="77" t="str">
        <f t="shared" si="143"/>
        <v>17007</v>
      </c>
      <c r="AX602" s="7" t="s">
        <v>186</v>
      </c>
      <c r="BG602" s="1"/>
    </row>
    <row r="603" spans="1:59" hidden="1" outlineLevel="1">
      <c r="A603" t="s">
        <v>2627</v>
      </c>
      <c r="B603" t="s">
        <v>3289</v>
      </c>
      <c r="C603" s="1">
        <f t="shared" si="137"/>
        <v>2585</v>
      </c>
      <c r="D603" s="7">
        <f>IF(N603&gt;0, RANK(N603,(N603:P603,Q603:AE603)),0)</f>
        <v>2</v>
      </c>
      <c r="E603" s="7">
        <f>IF(O603&gt;0,RANK(O603,(N603:P603,Q603:AE603)),0)</f>
        <v>1</v>
      </c>
      <c r="F603" s="7">
        <f>IF(P603&gt;0,RANK(P603,(N603:P603,Q603:AE603)),0)</f>
        <v>4</v>
      </c>
      <c r="G603" s="1">
        <f t="shared" si="127"/>
        <v>784</v>
      </c>
      <c r="H603" s="2">
        <f t="shared" si="128"/>
        <v>0.30328820116054156</v>
      </c>
      <c r="I603" s="2"/>
      <c r="J603" s="2">
        <f t="shared" si="138"/>
        <v>0.34622823984526113</v>
      </c>
      <c r="K603" s="2">
        <f t="shared" si="138"/>
        <v>0.64951644100580275</v>
      </c>
      <c r="L603" s="2">
        <f t="shared" si="138"/>
        <v>3.8684719535783365E-4</v>
      </c>
      <c r="M603" s="2">
        <f t="shared" si="139"/>
        <v>3.8684719535782316E-3</v>
      </c>
      <c r="N603" s="1">
        <v>895</v>
      </c>
      <c r="O603" s="1">
        <v>1679</v>
      </c>
      <c r="P603" s="1">
        <v>1</v>
      </c>
      <c r="Q603" s="1">
        <v>10</v>
      </c>
      <c r="R603">
        <v>0</v>
      </c>
      <c r="S603">
        <v>0</v>
      </c>
      <c r="T603"/>
      <c r="U603"/>
      <c r="V603"/>
      <c r="W603">
        <v>0</v>
      </c>
      <c r="X603"/>
      <c r="Y603"/>
      <c r="Z603"/>
      <c r="AA603"/>
      <c r="AB603"/>
      <c r="AG603" s="7">
        <f>IF(Q603&gt;0,RANK(Q603,(N603:P603,Q603:AE603)),0)</f>
        <v>3</v>
      </c>
      <c r="AH603" s="7">
        <f>IF(R603&gt;0,RANK(R603,(N603:P603,Q603:AE603)),0)</f>
        <v>0</v>
      </c>
      <c r="AI603" s="7">
        <f>IF(T603&gt;0,RANK(T603,(N603:P603,Q603:AE603)),0)</f>
        <v>0</v>
      </c>
      <c r="AJ603" s="7">
        <f>IF(S603&gt;0,RANK(S603,(N603:P603,Q603:AE603)),0)</f>
        <v>0</v>
      </c>
      <c r="AK603" s="2">
        <f t="shared" si="140"/>
        <v>3.8684719535783366E-3</v>
      </c>
      <c r="AL603" s="2">
        <f t="shared" si="140"/>
        <v>0</v>
      </c>
      <c r="AM603" s="2">
        <f t="shared" si="141"/>
        <v>0</v>
      </c>
      <c r="AN603" s="2">
        <f t="shared" si="142"/>
        <v>0</v>
      </c>
      <c r="AP603" t="s">
        <v>2627</v>
      </c>
      <c r="AQ603" t="s">
        <v>3289</v>
      </c>
      <c r="AR603">
        <v>18</v>
      </c>
      <c r="AT603" s="85" t="s">
        <v>5162</v>
      </c>
      <c r="AU603" s="84" t="s">
        <v>3218</v>
      </c>
      <c r="AV603" s="77" t="str">
        <f t="shared" si="143"/>
        <v>17009</v>
      </c>
      <c r="AX603" s="7" t="s">
        <v>186</v>
      </c>
      <c r="BG603" s="1"/>
    </row>
    <row r="604" spans="1:59" hidden="1" outlineLevel="1">
      <c r="A604" t="s">
        <v>1874</v>
      </c>
      <c r="B604" t="s">
        <v>3289</v>
      </c>
      <c r="C604" s="1">
        <f t="shared" si="137"/>
        <v>17902</v>
      </c>
      <c r="D604" s="7">
        <f>IF(N604&gt;0, RANK(N604,(N604:P604,Q604:AE604)),0)</f>
        <v>2</v>
      </c>
      <c r="E604" s="7">
        <f>IF(O604&gt;0,RANK(O604,(N604:P604,Q604:AE604)),0)</f>
        <v>1</v>
      </c>
      <c r="F604" s="7">
        <f>IF(P604&gt;0,RANK(P604,(N604:P604,Q604:AE604)),0)</f>
        <v>4</v>
      </c>
      <c r="G604" s="1">
        <f t="shared" si="127"/>
        <v>1861</v>
      </c>
      <c r="H604" s="2">
        <f t="shared" si="128"/>
        <v>0.10395486537817003</v>
      </c>
      <c r="I604" s="2"/>
      <c r="J604" s="2">
        <f t="shared" si="138"/>
        <v>0.44469891632219866</v>
      </c>
      <c r="K604" s="2">
        <f t="shared" si="138"/>
        <v>0.54865378170036871</v>
      </c>
      <c r="L604" s="2">
        <f t="shared" si="138"/>
        <v>1.1171936096525529E-3</v>
      </c>
      <c r="M604" s="2">
        <f t="shared" si="139"/>
        <v>5.5301083677801316E-3</v>
      </c>
      <c r="N604" s="1">
        <v>7961</v>
      </c>
      <c r="O604" s="1">
        <v>9822</v>
      </c>
      <c r="P604" s="1">
        <v>20</v>
      </c>
      <c r="Q604" s="1">
        <v>98</v>
      </c>
      <c r="R604">
        <v>1</v>
      </c>
      <c r="S604">
        <v>0</v>
      </c>
      <c r="T604"/>
      <c r="U604"/>
      <c r="V604"/>
      <c r="W604">
        <v>0</v>
      </c>
      <c r="X604"/>
      <c r="Y604"/>
      <c r="Z604"/>
      <c r="AA604"/>
      <c r="AB604"/>
      <c r="AG604" s="7">
        <f>IF(Q604&gt;0,RANK(Q604,(N604:P604,Q604:AE604)),0)</f>
        <v>3</v>
      </c>
      <c r="AH604" s="7">
        <f>IF(R604&gt;0,RANK(R604,(N604:P604,Q604:AE604)),0)</f>
        <v>5</v>
      </c>
      <c r="AI604" s="7">
        <f>IF(T604&gt;0,RANK(T604,(N604:P604,Q604:AE604)),0)</f>
        <v>0</v>
      </c>
      <c r="AJ604" s="7">
        <f>IF(S604&gt;0,RANK(S604,(N604:P604,Q604:AE604)),0)</f>
        <v>0</v>
      </c>
      <c r="AK604" s="2">
        <f t="shared" si="140"/>
        <v>5.474248687297509E-3</v>
      </c>
      <c r="AL604" s="2">
        <f t="shared" si="140"/>
        <v>5.5859680482627639E-5</v>
      </c>
      <c r="AM604" s="2">
        <f t="shared" si="141"/>
        <v>0</v>
      </c>
      <c r="AN604" s="2">
        <f t="shared" si="142"/>
        <v>0</v>
      </c>
      <c r="AP604" t="s">
        <v>1874</v>
      </c>
      <c r="AQ604" t="s">
        <v>3289</v>
      </c>
      <c r="AR604">
        <v>0</v>
      </c>
      <c r="AT604" s="85" t="s">
        <v>5162</v>
      </c>
      <c r="AU604" s="84" t="s">
        <v>3234</v>
      </c>
      <c r="AV604" s="77" t="str">
        <f t="shared" si="143"/>
        <v>17011</v>
      </c>
      <c r="AX604" s="7" t="s">
        <v>186</v>
      </c>
      <c r="BG604" s="1"/>
    </row>
    <row r="605" spans="1:59" hidden="1" outlineLevel="1">
      <c r="A605" t="s">
        <v>2202</v>
      </c>
      <c r="B605" t="s">
        <v>3289</v>
      </c>
      <c r="C605" s="1">
        <f t="shared" si="137"/>
        <v>2706</v>
      </c>
      <c r="D605" s="7">
        <f>IF(N605&gt;0, RANK(N605,(N605:P605,Q605:AE605)),0)</f>
        <v>1</v>
      </c>
      <c r="E605" s="7">
        <f>IF(O605&gt;0,RANK(O605,(N605:P605,Q605:AE605)),0)</f>
        <v>2</v>
      </c>
      <c r="F605" s="7">
        <f>IF(P605&gt;0,RANK(P605,(N605:P605,Q605:AE605)),0)</f>
        <v>0</v>
      </c>
      <c r="G605" s="1">
        <f t="shared" si="127"/>
        <v>50</v>
      </c>
      <c r="H605" s="2">
        <f t="shared" si="128"/>
        <v>1.8477457501847747E-2</v>
      </c>
      <c r="I605" s="2"/>
      <c r="J605" s="2">
        <f t="shared" si="138"/>
        <v>0.50517368810051733</v>
      </c>
      <c r="K605" s="2">
        <f t="shared" si="138"/>
        <v>0.48669623059866962</v>
      </c>
      <c r="L605" s="2">
        <f t="shared" si="138"/>
        <v>0</v>
      </c>
      <c r="M605" s="2">
        <f t="shared" si="139"/>
        <v>8.1300813008130524E-3</v>
      </c>
      <c r="N605" s="1">
        <v>1367</v>
      </c>
      <c r="O605" s="1">
        <v>1317</v>
      </c>
      <c r="P605" s="1">
        <v>0</v>
      </c>
      <c r="Q605" s="1">
        <v>22</v>
      </c>
      <c r="R605">
        <v>0</v>
      </c>
      <c r="S605">
        <v>0</v>
      </c>
      <c r="T605"/>
      <c r="U605"/>
      <c r="V605"/>
      <c r="W605">
        <v>0</v>
      </c>
      <c r="X605"/>
      <c r="Y605"/>
      <c r="Z605"/>
      <c r="AA605"/>
      <c r="AB605"/>
      <c r="AG605" s="7">
        <f>IF(Q605&gt;0,RANK(Q605,(N605:P605,Q605:AE605)),0)</f>
        <v>3</v>
      </c>
      <c r="AH605" s="7">
        <f>IF(R605&gt;0,RANK(R605,(N605:P605,Q605:AE605)),0)</f>
        <v>0</v>
      </c>
      <c r="AI605" s="7">
        <f>IF(T605&gt;0,RANK(T605,(N605:P605,Q605:AE605)),0)</f>
        <v>0</v>
      </c>
      <c r="AJ605" s="7">
        <f>IF(S605&gt;0,RANK(S605,(N605:P605,Q605:AE605)),0)</f>
        <v>0</v>
      </c>
      <c r="AK605" s="2">
        <f t="shared" si="140"/>
        <v>8.130081300813009E-3</v>
      </c>
      <c r="AL605" s="2">
        <f t="shared" si="140"/>
        <v>0</v>
      </c>
      <c r="AM605" s="2">
        <f t="shared" si="141"/>
        <v>0</v>
      </c>
      <c r="AN605" s="2">
        <f t="shared" si="142"/>
        <v>0</v>
      </c>
      <c r="AP605" t="s">
        <v>2202</v>
      </c>
      <c r="AQ605" t="s">
        <v>3289</v>
      </c>
      <c r="AR605">
        <v>17</v>
      </c>
      <c r="AT605" s="85" t="s">
        <v>5162</v>
      </c>
      <c r="AU605" s="84" t="s">
        <v>3235</v>
      </c>
      <c r="AV605" s="77" t="str">
        <f t="shared" si="143"/>
        <v>17013</v>
      </c>
      <c r="AX605" s="7" t="s">
        <v>186</v>
      </c>
      <c r="BG605" s="1"/>
    </row>
    <row r="606" spans="1:59" hidden="1" outlineLevel="1">
      <c r="A606" t="s">
        <v>4711</v>
      </c>
      <c r="B606" t="s">
        <v>3289</v>
      </c>
      <c r="C606" s="1">
        <f t="shared" si="137"/>
        <v>8135</v>
      </c>
      <c r="D606" s="7">
        <f>IF(N606&gt;0, RANK(N606,(N606:P606,Q606:AE606)),0)</f>
        <v>2</v>
      </c>
      <c r="E606" s="7">
        <f>IF(O606&gt;0,RANK(O606,(N606:P606,Q606:AE606)),0)</f>
        <v>1</v>
      </c>
      <c r="F606" s="7">
        <f>IF(P606&gt;0,RANK(P606,(N606:P606,Q606:AE606)),0)</f>
        <v>4</v>
      </c>
      <c r="G606" s="1">
        <f t="shared" si="127"/>
        <v>997</v>
      </c>
      <c r="H606" s="2">
        <f t="shared" si="128"/>
        <v>0.12255685310387215</v>
      </c>
      <c r="I606" s="2"/>
      <c r="J606" s="2">
        <f t="shared" si="138"/>
        <v>0.43478795328826059</v>
      </c>
      <c r="K606" s="2">
        <f t="shared" si="138"/>
        <v>0.5573448063921328</v>
      </c>
      <c r="L606" s="2">
        <f t="shared" si="138"/>
        <v>6.1462814996926854E-4</v>
      </c>
      <c r="M606" s="2">
        <f t="shared" si="139"/>
        <v>7.2526121696373479E-3</v>
      </c>
      <c r="N606" s="1">
        <v>3537</v>
      </c>
      <c r="O606" s="1">
        <v>4534</v>
      </c>
      <c r="P606" s="1">
        <v>5</v>
      </c>
      <c r="Q606" s="1">
        <v>57</v>
      </c>
      <c r="R606">
        <v>2</v>
      </c>
      <c r="S606">
        <v>0</v>
      </c>
      <c r="T606"/>
      <c r="U606"/>
      <c r="V606"/>
      <c r="W606">
        <v>0</v>
      </c>
      <c r="X606"/>
      <c r="Y606"/>
      <c r="Z606"/>
      <c r="AA606"/>
      <c r="AB606"/>
      <c r="AG606" s="7">
        <f>IF(Q606&gt;0,RANK(Q606,(N606:P606,Q606:AE606)),0)</f>
        <v>3</v>
      </c>
      <c r="AH606" s="7">
        <f>IF(R606&gt;0,RANK(R606,(N606:P606,Q606:AE606)),0)</f>
        <v>5</v>
      </c>
      <c r="AI606" s="7">
        <f>IF(T606&gt;0,RANK(T606,(N606:P606,Q606:AE606)),0)</f>
        <v>0</v>
      </c>
      <c r="AJ606" s="7">
        <f>IF(S606&gt;0,RANK(S606,(N606:P606,Q606:AE606)),0)</f>
        <v>0</v>
      </c>
      <c r="AK606" s="2">
        <f t="shared" si="140"/>
        <v>7.0067609096496619E-3</v>
      </c>
      <c r="AL606" s="2">
        <f t="shared" si="140"/>
        <v>2.4585125998770742E-4</v>
      </c>
      <c r="AM606" s="2">
        <f t="shared" si="141"/>
        <v>0</v>
      </c>
      <c r="AN606" s="2">
        <f t="shared" si="142"/>
        <v>0</v>
      </c>
      <c r="AP606" t="s">
        <v>4711</v>
      </c>
      <c r="AQ606" t="s">
        <v>3289</v>
      </c>
      <c r="AR606">
        <v>16</v>
      </c>
      <c r="AT606" s="85" t="s">
        <v>5162</v>
      </c>
      <c r="AU606" s="84" t="s">
        <v>4670</v>
      </c>
      <c r="AV606" s="77" t="str">
        <f t="shared" si="143"/>
        <v>17015</v>
      </c>
      <c r="AX606" s="7" t="s">
        <v>186</v>
      </c>
      <c r="BG606" s="1"/>
    </row>
    <row r="607" spans="1:59" hidden="1" outlineLevel="1">
      <c r="A607" t="s">
        <v>4226</v>
      </c>
      <c r="B607" t="s">
        <v>3289</v>
      </c>
      <c r="C607" s="1">
        <f t="shared" si="137"/>
        <v>5700</v>
      </c>
      <c r="D607" s="7">
        <f>IF(N607&gt;0, RANK(N607,(N607:P607,Q607:AE607)),0)</f>
        <v>2</v>
      </c>
      <c r="E607" s="7">
        <f>IF(O607&gt;0,RANK(O607,(N607:P607,Q607:AE607)),0)</f>
        <v>1</v>
      </c>
      <c r="F607" s="7">
        <f>IF(P607&gt;0,RANK(P607,(N607:P607,Q607:AE607)),0)</f>
        <v>4</v>
      </c>
      <c r="G607" s="1">
        <f t="shared" si="127"/>
        <v>671</v>
      </c>
      <c r="H607" s="2">
        <f t="shared" si="128"/>
        <v>0.11771929824561403</v>
      </c>
      <c r="I607" s="2"/>
      <c r="J607" s="2">
        <f t="shared" si="138"/>
        <v>0.43719298245614036</v>
      </c>
      <c r="K607" s="2">
        <f t="shared" si="138"/>
        <v>0.55491228070175436</v>
      </c>
      <c r="L607" s="2">
        <f t="shared" si="138"/>
        <v>3.5087719298245611E-4</v>
      </c>
      <c r="M607" s="2">
        <f t="shared" si="139"/>
        <v>7.5438596491228319E-3</v>
      </c>
      <c r="N607" s="1">
        <v>2492</v>
      </c>
      <c r="O607" s="1">
        <v>3163</v>
      </c>
      <c r="P607" s="1">
        <v>2</v>
      </c>
      <c r="Q607" s="1">
        <v>43</v>
      </c>
      <c r="R607">
        <v>0</v>
      </c>
      <c r="S607">
        <v>0</v>
      </c>
      <c r="T607"/>
      <c r="U607"/>
      <c r="V607"/>
      <c r="W607">
        <v>0</v>
      </c>
      <c r="X607"/>
      <c r="Y607"/>
      <c r="Z607"/>
      <c r="AA607"/>
      <c r="AB607"/>
      <c r="AG607" s="7">
        <f>IF(Q607&gt;0,RANK(Q607,(N607:P607,Q607:AE607)),0)</f>
        <v>3</v>
      </c>
      <c r="AH607" s="7">
        <f>IF(R607&gt;0,RANK(R607,(N607:P607,Q607:AE607)),0)</f>
        <v>0</v>
      </c>
      <c r="AI607" s="7">
        <f>IF(T607&gt;0,RANK(T607,(N607:P607,Q607:AE607)),0)</f>
        <v>0</v>
      </c>
      <c r="AJ607" s="7">
        <f>IF(S607&gt;0,RANK(S607,(N607:P607,Q607:AE607)),0)</f>
        <v>0</v>
      </c>
      <c r="AK607" s="2">
        <f t="shared" si="140"/>
        <v>7.5438596491228067E-3</v>
      </c>
      <c r="AL607" s="2">
        <f t="shared" si="140"/>
        <v>0</v>
      </c>
      <c r="AM607" s="2">
        <f t="shared" si="141"/>
        <v>0</v>
      </c>
      <c r="AN607" s="2">
        <f t="shared" si="142"/>
        <v>0</v>
      </c>
      <c r="AP607" t="s">
        <v>4226</v>
      </c>
      <c r="AQ607" t="s">
        <v>3289</v>
      </c>
      <c r="AR607">
        <v>18</v>
      </c>
      <c r="AT607" s="85" t="s">
        <v>5162</v>
      </c>
      <c r="AU607" s="84" t="s">
        <v>4671</v>
      </c>
      <c r="AV607" s="77" t="str">
        <f t="shared" si="143"/>
        <v>17017</v>
      </c>
      <c r="AX607" s="7" t="s">
        <v>186</v>
      </c>
      <c r="BG607" s="1"/>
    </row>
    <row r="608" spans="1:59" hidden="1" outlineLevel="1">
      <c r="A608" t="s">
        <v>2762</v>
      </c>
      <c r="B608" t="s">
        <v>3289</v>
      </c>
      <c r="C608" s="1">
        <f t="shared" si="137"/>
        <v>82434</v>
      </c>
      <c r="D608" s="7">
        <f>IF(N608&gt;0, RANK(N608,(N608:P608,Q608:AE608)),0)</f>
        <v>1</v>
      </c>
      <c r="E608" s="7">
        <f>IF(O608&gt;0,RANK(O608,(N608:P608,Q608:AE608)),0)</f>
        <v>2</v>
      </c>
      <c r="F608" s="7">
        <f>IF(P608&gt;0,RANK(P608,(N608:P608,Q608:AE608)),0)</f>
        <v>4</v>
      </c>
      <c r="G608" s="1">
        <f t="shared" si="127"/>
        <v>1628</v>
      </c>
      <c r="H608" s="2">
        <f t="shared" si="128"/>
        <v>1.9749132639444889E-2</v>
      </c>
      <c r="I608" s="2"/>
      <c r="J608" s="2">
        <f t="shared" si="138"/>
        <v>0.50372419147439162</v>
      </c>
      <c r="K608" s="2">
        <f t="shared" si="138"/>
        <v>0.48397505883494674</v>
      </c>
      <c r="L608" s="2">
        <f t="shared" si="138"/>
        <v>1.38292452143533E-3</v>
      </c>
      <c r="M608" s="2">
        <f t="shared" si="139"/>
        <v>1.0917825169226309E-2</v>
      </c>
      <c r="N608" s="1">
        <v>41524</v>
      </c>
      <c r="O608" s="1">
        <v>39896</v>
      </c>
      <c r="P608" s="1">
        <v>114</v>
      </c>
      <c r="Q608" s="1">
        <v>816</v>
      </c>
      <c r="R608">
        <v>11</v>
      </c>
      <c r="S608">
        <v>72</v>
      </c>
      <c r="T608"/>
      <c r="U608"/>
      <c r="V608"/>
      <c r="W608">
        <v>1</v>
      </c>
      <c r="X608"/>
      <c r="Y608"/>
      <c r="Z608"/>
      <c r="AA608"/>
      <c r="AB608"/>
      <c r="AG608" s="7">
        <f>IF(Q608&gt;0,RANK(Q608,(N608:P608,Q608:AE608)),0)</f>
        <v>3</v>
      </c>
      <c r="AH608" s="7">
        <f>IF(R608&gt;0,RANK(R608,(N608:P608,Q608:AE608)),0)</f>
        <v>6</v>
      </c>
      <c r="AI608" s="7">
        <f>IF(T608&gt;0,RANK(T608,(N608:P608,Q608:AE608)),0)</f>
        <v>0</v>
      </c>
      <c r="AJ608" s="7">
        <f>IF(S608&gt;0,RANK(S608,(N608:P608,Q608:AE608)),0)</f>
        <v>5</v>
      </c>
      <c r="AK608" s="2">
        <f t="shared" si="140"/>
        <v>9.8988281534318368E-3</v>
      </c>
      <c r="AL608" s="2">
        <f t="shared" si="140"/>
        <v>1.3344008540165466E-4</v>
      </c>
      <c r="AM608" s="2">
        <f t="shared" si="141"/>
        <v>0</v>
      </c>
      <c r="AN608" s="2">
        <f t="shared" si="142"/>
        <v>8.7342601353810321E-4</v>
      </c>
      <c r="AP608" t="s">
        <v>2762</v>
      </c>
      <c r="AQ608" t="s">
        <v>3289</v>
      </c>
      <c r="AR608">
        <v>15</v>
      </c>
      <c r="AT608" s="85" t="s">
        <v>5162</v>
      </c>
      <c r="AU608" s="84" t="s">
        <v>4672</v>
      </c>
      <c r="AV608" s="77" t="str">
        <f t="shared" si="143"/>
        <v>17019</v>
      </c>
      <c r="AX608" s="7" t="s">
        <v>186</v>
      </c>
      <c r="BG608" s="1"/>
    </row>
    <row r="609" spans="1:59" hidden="1" outlineLevel="1">
      <c r="A609" t="s">
        <v>846</v>
      </c>
      <c r="B609" t="s">
        <v>3289</v>
      </c>
      <c r="C609" s="1">
        <f t="shared" si="137"/>
        <v>15267</v>
      </c>
      <c r="D609" s="7">
        <f>IF(N609&gt;0, RANK(N609,(N609:P609,Q609:AE609)),0)</f>
        <v>2</v>
      </c>
      <c r="E609" s="7">
        <f>IF(O609&gt;0,RANK(O609,(N609:P609,Q609:AE609)),0)</f>
        <v>1</v>
      </c>
      <c r="F609" s="7">
        <f>IF(P609&gt;0,RANK(P609,(N609:P609,Q609:AE609)),0)</f>
        <v>4</v>
      </c>
      <c r="G609" s="1">
        <f t="shared" si="127"/>
        <v>2932</v>
      </c>
      <c r="H609" s="2">
        <f t="shared" si="128"/>
        <v>0.19204820855439839</v>
      </c>
      <c r="I609" s="2"/>
      <c r="J609" s="2">
        <f t="shared" si="138"/>
        <v>0.40034060391694504</v>
      </c>
      <c r="K609" s="2">
        <f t="shared" si="138"/>
        <v>0.59238881247134345</v>
      </c>
      <c r="L609" s="2">
        <f t="shared" si="138"/>
        <v>3.2750376629331237E-4</v>
      </c>
      <c r="M609" s="2">
        <f t="shared" si="139"/>
        <v>6.9430798454181994E-3</v>
      </c>
      <c r="N609" s="1">
        <v>6112</v>
      </c>
      <c r="O609" s="1">
        <v>9044</v>
      </c>
      <c r="P609" s="1">
        <v>5</v>
      </c>
      <c r="Q609" s="1">
        <v>105</v>
      </c>
      <c r="R609">
        <v>1</v>
      </c>
      <c r="S609">
        <v>0</v>
      </c>
      <c r="T609"/>
      <c r="U609"/>
      <c r="V609"/>
      <c r="W609">
        <v>0</v>
      </c>
      <c r="X609"/>
      <c r="Y609"/>
      <c r="Z609"/>
      <c r="AA609"/>
      <c r="AB609"/>
      <c r="AG609" s="7">
        <f>IF(Q609&gt;0,RANK(Q609,(N609:P609,Q609:AE609)),0)</f>
        <v>3</v>
      </c>
      <c r="AH609" s="7">
        <f>IF(R609&gt;0,RANK(R609,(N609:P609,Q609:AE609)),0)</f>
        <v>5</v>
      </c>
      <c r="AI609" s="7">
        <f>IF(T609&gt;0,RANK(T609,(N609:P609,Q609:AE609)),0)</f>
        <v>0</v>
      </c>
      <c r="AJ609" s="7">
        <f>IF(S609&gt;0,RANK(S609,(N609:P609,Q609:AE609)),0)</f>
        <v>0</v>
      </c>
      <c r="AK609" s="2">
        <f t="shared" si="140"/>
        <v>6.8775790921595595E-3</v>
      </c>
      <c r="AL609" s="2">
        <f t="shared" si="140"/>
        <v>6.5500753258662469E-5</v>
      </c>
      <c r="AM609" s="2">
        <f t="shared" si="141"/>
        <v>0</v>
      </c>
      <c r="AN609" s="2">
        <f t="shared" si="142"/>
        <v>0</v>
      </c>
      <c r="AP609" t="s">
        <v>846</v>
      </c>
      <c r="AQ609" t="s">
        <v>3289</v>
      </c>
      <c r="AR609">
        <v>0</v>
      </c>
      <c r="AT609" s="85" t="s">
        <v>5162</v>
      </c>
      <c r="AU609" s="84" t="s">
        <v>4350</v>
      </c>
      <c r="AV609" s="77" t="str">
        <f t="shared" si="143"/>
        <v>17021</v>
      </c>
      <c r="AX609" s="7" t="s">
        <v>186</v>
      </c>
      <c r="BG609" s="1"/>
    </row>
    <row r="610" spans="1:59" hidden="1" outlineLevel="1">
      <c r="A610" t="s">
        <v>2858</v>
      </c>
      <c r="B610" t="s">
        <v>3289</v>
      </c>
      <c r="C610" s="1">
        <f t="shared" si="137"/>
        <v>8007</v>
      </c>
      <c r="D610" s="7">
        <f>IF(N610&gt;0, RANK(N610,(N610:P610,Q610:AE610)),0)</f>
        <v>2</v>
      </c>
      <c r="E610" s="7">
        <f>IF(O610&gt;0,RANK(O610,(N610:P610,Q610:AE610)),0)</f>
        <v>1</v>
      </c>
      <c r="F610" s="7">
        <f>IF(P610&gt;0,RANK(P610,(N610:P610,Q610:AE610)),0)</f>
        <v>4</v>
      </c>
      <c r="G610" s="1">
        <f t="shared" si="127"/>
        <v>2205</v>
      </c>
      <c r="H610" s="2">
        <f t="shared" si="128"/>
        <v>0.27538403896590485</v>
      </c>
      <c r="I610" s="2"/>
      <c r="J610" s="2">
        <f t="shared" si="138"/>
        <v>0.35931060322218061</v>
      </c>
      <c r="K610" s="2">
        <f t="shared" si="138"/>
        <v>0.63469464218808547</v>
      </c>
      <c r="L610" s="2">
        <f t="shared" si="138"/>
        <v>7.4934432371674784E-4</v>
      </c>
      <c r="M610" s="2">
        <f t="shared" si="139"/>
        <v>5.2454102660171162E-3</v>
      </c>
      <c r="N610" s="1">
        <v>2877</v>
      </c>
      <c r="O610" s="1">
        <v>5082</v>
      </c>
      <c r="P610" s="1">
        <v>6</v>
      </c>
      <c r="Q610" s="1">
        <v>39</v>
      </c>
      <c r="R610">
        <v>2</v>
      </c>
      <c r="S610">
        <v>0</v>
      </c>
      <c r="T610"/>
      <c r="U610"/>
      <c r="V610"/>
      <c r="W610">
        <v>1</v>
      </c>
      <c r="X610"/>
      <c r="Y610"/>
      <c r="Z610"/>
      <c r="AA610"/>
      <c r="AB610"/>
      <c r="AG610" s="7">
        <f>IF(Q610&gt;0,RANK(Q610,(N610:P610,Q610:AE610)),0)</f>
        <v>3</v>
      </c>
      <c r="AH610" s="7">
        <f>IF(R610&gt;0,RANK(R610,(N610:P610,Q610:AE610)),0)</f>
        <v>5</v>
      </c>
      <c r="AI610" s="7">
        <f>IF(T610&gt;0,RANK(T610,(N610:P610,Q610:AE610)),0)</f>
        <v>0</v>
      </c>
      <c r="AJ610" s="7">
        <f>IF(S610&gt;0,RANK(S610,(N610:P610,Q610:AE610)),0)</f>
        <v>0</v>
      </c>
      <c r="AK610" s="2">
        <f t="shared" si="140"/>
        <v>4.8707381041588607E-3</v>
      </c>
      <c r="AL610" s="2">
        <f t="shared" si="140"/>
        <v>2.4978144123891593E-4</v>
      </c>
      <c r="AM610" s="2">
        <f t="shared" si="141"/>
        <v>0</v>
      </c>
      <c r="AN610" s="2">
        <f t="shared" si="142"/>
        <v>0</v>
      </c>
      <c r="AP610" t="s">
        <v>2858</v>
      </c>
      <c r="AQ610" t="s">
        <v>3289</v>
      </c>
      <c r="AR610">
        <v>15</v>
      </c>
      <c r="AT610" s="85" t="s">
        <v>5162</v>
      </c>
      <c r="AU610" s="84" t="s">
        <v>4351</v>
      </c>
      <c r="AV610" s="77" t="str">
        <f t="shared" si="143"/>
        <v>17023</v>
      </c>
      <c r="AX610" s="7" t="s">
        <v>186</v>
      </c>
      <c r="BG610" s="1"/>
    </row>
    <row r="611" spans="1:59" hidden="1" outlineLevel="1">
      <c r="A611" t="s">
        <v>1408</v>
      </c>
      <c r="B611" t="s">
        <v>3289</v>
      </c>
      <c r="C611" s="1">
        <f t="shared" si="137"/>
        <v>6554</v>
      </c>
      <c r="D611" s="7">
        <f>IF(N611&gt;0, RANK(N611,(N611:P611,Q611:AE611)),0)</f>
        <v>2</v>
      </c>
      <c r="E611" s="7">
        <f>IF(O611&gt;0,RANK(O611,(N611:P611,Q611:AE611)),0)</f>
        <v>1</v>
      </c>
      <c r="F611" s="7">
        <f>IF(P611&gt;0,RANK(P611,(N611:P611,Q611:AE611)),0)</f>
        <v>4</v>
      </c>
      <c r="G611" s="1">
        <f t="shared" si="127"/>
        <v>2315</v>
      </c>
      <c r="H611" s="2">
        <f t="shared" si="128"/>
        <v>0.35321940799511747</v>
      </c>
      <c r="I611" s="2"/>
      <c r="J611" s="2">
        <f t="shared" si="138"/>
        <v>0.32056759231003967</v>
      </c>
      <c r="K611" s="2">
        <f t="shared" si="138"/>
        <v>0.67378700030515715</v>
      </c>
      <c r="L611" s="2">
        <f t="shared" si="138"/>
        <v>3.0515715593530668E-4</v>
      </c>
      <c r="M611" s="2">
        <f t="shared" si="139"/>
        <v>5.3402502288678183E-3</v>
      </c>
      <c r="N611" s="1">
        <v>2101</v>
      </c>
      <c r="O611" s="1">
        <v>4416</v>
      </c>
      <c r="P611" s="1">
        <v>2</v>
      </c>
      <c r="Q611" s="1">
        <v>35</v>
      </c>
      <c r="R611">
        <v>0</v>
      </c>
      <c r="S611">
        <v>0</v>
      </c>
      <c r="T611"/>
      <c r="U611"/>
      <c r="V611"/>
      <c r="W611">
        <v>0</v>
      </c>
      <c r="X611"/>
      <c r="Y611"/>
      <c r="Z611"/>
      <c r="AA611"/>
      <c r="AB611"/>
      <c r="AG611" s="7">
        <f>IF(Q611&gt;0,RANK(Q611,(N611:P611,Q611:AE611)),0)</f>
        <v>3</v>
      </c>
      <c r="AH611" s="7">
        <f>IF(R611&gt;0,RANK(R611,(N611:P611,Q611:AE611)),0)</f>
        <v>0</v>
      </c>
      <c r="AI611" s="7">
        <f>IF(T611&gt;0,RANK(T611,(N611:P611,Q611:AE611)),0)</f>
        <v>0</v>
      </c>
      <c r="AJ611" s="7">
        <f>IF(S611&gt;0,RANK(S611,(N611:P611,Q611:AE611)),0)</f>
        <v>0</v>
      </c>
      <c r="AK611" s="2">
        <f t="shared" si="140"/>
        <v>5.3402502288678669E-3</v>
      </c>
      <c r="AL611" s="2">
        <f t="shared" si="140"/>
        <v>0</v>
      </c>
      <c r="AM611" s="2">
        <f t="shared" si="141"/>
        <v>0</v>
      </c>
      <c r="AN611" s="2">
        <f t="shared" si="142"/>
        <v>0</v>
      </c>
      <c r="AP611" t="s">
        <v>1408</v>
      </c>
      <c r="AQ611" t="s">
        <v>3289</v>
      </c>
      <c r="AR611">
        <v>19</v>
      </c>
      <c r="AT611" s="85" t="s">
        <v>5162</v>
      </c>
      <c r="AU611" s="84" t="s">
        <v>3949</v>
      </c>
      <c r="AV611" s="77" t="str">
        <f t="shared" si="143"/>
        <v>17025</v>
      </c>
      <c r="AX611" s="7" t="s">
        <v>186</v>
      </c>
      <c r="BG611" s="1"/>
    </row>
    <row r="612" spans="1:59" hidden="1" outlineLevel="1">
      <c r="A612" t="s">
        <v>2337</v>
      </c>
      <c r="B612" t="s">
        <v>3289</v>
      </c>
      <c r="C612" s="1">
        <f t="shared" si="137"/>
        <v>17131</v>
      </c>
      <c r="D612" s="7">
        <f>IF(N612&gt;0, RANK(N612,(N612:P612,Q612:AE612)),0)</f>
        <v>2</v>
      </c>
      <c r="E612" s="7">
        <f>IF(O612&gt;0,RANK(O612,(N612:P612,Q612:AE612)),0)</f>
        <v>1</v>
      </c>
      <c r="F612" s="7">
        <f>IF(P612&gt;0,RANK(P612,(N612:P612,Q612:AE612)),0)</f>
        <v>4</v>
      </c>
      <c r="G612" s="1">
        <f t="shared" ref="G612:G675" si="144">IF(C612&gt;0,MAX(N612:P612)-LARGE(N612:P612,2),0)</f>
        <v>3422</v>
      </c>
      <c r="H612" s="2">
        <f t="shared" ref="H612:H675" si="145">IF(C612&gt;0,G612/C612,0)</f>
        <v>0.19975483042437686</v>
      </c>
      <c r="I612" s="2"/>
      <c r="J612" s="2">
        <f t="shared" si="138"/>
        <v>0.39676609655011386</v>
      </c>
      <c r="K612" s="2">
        <f t="shared" si="138"/>
        <v>0.59652092697449066</v>
      </c>
      <c r="L612" s="2">
        <f t="shared" si="138"/>
        <v>6.4211079329869831E-4</v>
      </c>
      <c r="M612" s="2">
        <f t="shared" si="139"/>
        <v>6.0708656820967844E-3</v>
      </c>
      <c r="N612" s="1">
        <v>6797</v>
      </c>
      <c r="O612" s="1">
        <v>10219</v>
      </c>
      <c r="P612" s="1">
        <v>11</v>
      </c>
      <c r="Q612" s="1">
        <v>99</v>
      </c>
      <c r="R612">
        <v>4</v>
      </c>
      <c r="S612">
        <v>0</v>
      </c>
      <c r="T612"/>
      <c r="U612"/>
      <c r="V612"/>
      <c r="W612">
        <v>1</v>
      </c>
      <c r="X612"/>
      <c r="Y612"/>
      <c r="Z612"/>
      <c r="AA612"/>
      <c r="AB612"/>
      <c r="AG612" s="7">
        <f>IF(Q612&gt;0,RANK(Q612,(N612:P612,Q612:AE612)),0)</f>
        <v>3</v>
      </c>
      <c r="AH612" s="7">
        <f>IF(R612&gt;0,RANK(R612,(N612:P612,Q612:AE612)),0)</f>
        <v>5</v>
      </c>
      <c r="AI612" s="7">
        <f>IF(T612&gt;0,RANK(T612,(N612:P612,Q612:AE612)),0)</f>
        <v>0</v>
      </c>
      <c r="AJ612" s="7">
        <f>IF(S612&gt;0,RANK(S612,(N612:P612,Q612:AE612)),0)</f>
        <v>0</v>
      </c>
      <c r="AK612" s="2">
        <f t="shared" si="140"/>
        <v>5.7789971396882845E-3</v>
      </c>
      <c r="AL612" s="2">
        <f t="shared" si="140"/>
        <v>2.3349483392679936E-4</v>
      </c>
      <c r="AM612" s="2">
        <f t="shared" si="141"/>
        <v>0</v>
      </c>
      <c r="AN612" s="2">
        <f t="shared" si="142"/>
        <v>0</v>
      </c>
      <c r="AP612" t="s">
        <v>2337</v>
      </c>
      <c r="AQ612" t="s">
        <v>3289</v>
      </c>
      <c r="AR612">
        <v>19</v>
      </c>
      <c r="AT612" s="85" t="s">
        <v>5162</v>
      </c>
      <c r="AU612" s="84" t="s">
        <v>3950</v>
      </c>
      <c r="AV612" s="77" t="str">
        <f t="shared" si="143"/>
        <v>17027</v>
      </c>
      <c r="AX612" s="7" t="s">
        <v>186</v>
      </c>
      <c r="BG612" s="1"/>
    </row>
    <row r="613" spans="1:59" hidden="1" outlineLevel="1">
      <c r="A613" t="s">
        <v>1266</v>
      </c>
      <c r="B613" t="s">
        <v>3289</v>
      </c>
      <c r="C613" s="1">
        <f t="shared" si="137"/>
        <v>22780</v>
      </c>
      <c r="D613" s="7">
        <f>IF(N613&gt;0, RANK(N613,(N613:P613,Q613:AE613)),0)</f>
        <v>2</v>
      </c>
      <c r="E613" s="7">
        <f>IF(O613&gt;0,RANK(O613,(N613:P613,Q613:AE613)),0)</f>
        <v>1</v>
      </c>
      <c r="F613" s="7">
        <f>IF(P613&gt;0,RANK(P613,(N613:P613,Q613:AE613)),0)</f>
        <v>4</v>
      </c>
      <c r="G613" s="1">
        <f t="shared" si="144"/>
        <v>3449</v>
      </c>
      <c r="H613" s="2">
        <f t="shared" si="145"/>
        <v>0.15140474100087797</v>
      </c>
      <c r="I613" s="2"/>
      <c r="J613" s="2">
        <f t="shared" si="138"/>
        <v>0.4199297629499561</v>
      </c>
      <c r="K613" s="2">
        <f t="shared" si="138"/>
        <v>0.57133450395083407</v>
      </c>
      <c r="L613" s="2">
        <f t="shared" si="138"/>
        <v>1.4925373134328358E-3</v>
      </c>
      <c r="M613" s="2">
        <f t="shared" si="139"/>
        <v>7.2431957857769947E-3</v>
      </c>
      <c r="N613" s="1">
        <v>9566</v>
      </c>
      <c r="O613" s="1">
        <v>13015</v>
      </c>
      <c r="P613" s="1">
        <v>34</v>
      </c>
      <c r="Q613" s="1">
        <v>155</v>
      </c>
      <c r="R613">
        <v>8</v>
      </c>
      <c r="S613">
        <v>2</v>
      </c>
      <c r="T613"/>
      <c r="U613"/>
      <c r="V613"/>
      <c r="W613">
        <v>0</v>
      </c>
      <c r="X613"/>
      <c r="Y613"/>
      <c r="Z613"/>
      <c r="AA613"/>
      <c r="AB613"/>
      <c r="AG613" s="7">
        <f>IF(Q613&gt;0,RANK(Q613,(N613:P613,Q613:AE613)),0)</f>
        <v>3</v>
      </c>
      <c r="AH613" s="7">
        <f>IF(R613&gt;0,RANK(R613,(N613:P613,Q613:AE613)),0)</f>
        <v>5</v>
      </c>
      <c r="AI613" s="7">
        <f>IF(T613&gt;0,RANK(T613,(N613:P613,Q613:AE613)),0)</f>
        <v>0</v>
      </c>
      <c r="AJ613" s="7">
        <f>IF(S613&gt;0,RANK(S613,(N613:P613,Q613:AE613)),0)</f>
        <v>6</v>
      </c>
      <c r="AK613" s="2">
        <f t="shared" si="140"/>
        <v>6.804214223002634E-3</v>
      </c>
      <c r="AL613" s="2">
        <f t="shared" si="140"/>
        <v>3.511852502194908E-4</v>
      </c>
      <c r="AM613" s="2">
        <f t="shared" si="141"/>
        <v>0</v>
      </c>
      <c r="AN613" s="2">
        <f t="shared" si="142"/>
        <v>8.7796312554872701E-5</v>
      </c>
      <c r="AP613" t="s">
        <v>1266</v>
      </c>
      <c r="AQ613" t="s">
        <v>3289</v>
      </c>
      <c r="AR613">
        <v>15</v>
      </c>
      <c r="AT613" s="85" t="s">
        <v>5162</v>
      </c>
      <c r="AU613" s="84" t="s">
        <v>3951</v>
      </c>
      <c r="AV613" s="77" t="str">
        <f t="shared" si="143"/>
        <v>17029</v>
      </c>
      <c r="AX613" s="7" t="s">
        <v>186</v>
      </c>
      <c r="BG613" s="1"/>
    </row>
    <row r="614" spans="1:59" hidden="1" outlineLevel="1">
      <c r="A614" t="s">
        <v>2348</v>
      </c>
      <c r="B614" t="s">
        <v>3289</v>
      </c>
      <c r="C614" s="1">
        <f t="shared" si="137"/>
        <v>2049434</v>
      </c>
      <c r="D614" s="7">
        <f>IF(N614&gt;0, RANK(N614,(N614:P614,Q614:AE614)),0)</f>
        <v>1</v>
      </c>
      <c r="E614" s="7">
        <f>IF(O614&gt;0,RANK(O614,(N614:P614,Q614:AE614)),0)</f>
        <v>2</v>
      </c>
      <c r="F614" s="7">
        <f>IF(P614&gt;0,RANK(P614,(N614:P614,Q614:AE614)),0)</f>
        <v>4</v>
      </c>
      <c r="G614" s="1">
        <f t="shared" si="144"/>
        <v>842319</v>
      </c>
      <c r="H614" s="2">
        <f t="shared" si="145"/>
        <v>0.41100079338978468</v>
      </c>
      <c r="I614" s="2"/>
      <c r="J614" s="2">
        <f t="shared" si="138"/>
        <v>0.70249834832446423</v>
      </c>
      <c r="K614" s="2">
        <f t="shared" si="138"/>
        <v>0.29149755493467955</v>
      </c>
      <c r="L614" s="2">
        <f t="shared" si="138"/>
        <v>3.1764867763489825E-4</v>
      </c>
      <c r="M614" s="2">
        <f t="shared" si="139"/>
        <v>5.6864480632213259E-3</v>
      </c>
      <c r="N614" s="1">
        <v>1439724</v>
      </c>
      <c r="O614" s="1">
        <v>597405</v>
      </c>
      <c r="P614" s="1">
        <v>651</v>
      </c>
      <c r="Q614" s="1">
        <v>11478</v>
      </c>
      <c r="R614">
        <v>50</v>
      </c>
      <c r="S614">
        <v>42</v>
      </c>
      <c r="T614"/>
      <c r="U614"/>
      <c r="V614"/>
      <c r="W614">
        <v>84</v>
      </c>
      <c r="X614"/>
      <c r="Y614"/>
      <c r="Z614"/>
      <c r="AA614"/>
      <c r="AB614"/>
      <c r="AG614" s="7">
        <f>IF(Q614&gt;0,RANK(Q614,(N614:P614,Q614:AE614)),0)</f>
        <v>3</v>
      </c>
      <c r="AH614" s="7">
        <f>IF(R614&gt;0,RANK(R614,(N614:P614,Q614:AE614)),0)</f>
        <v>6</v>
      </c>
      <c r="AI614" s="7">
        <f>IF(T614&gt;0,RANK(T614,(N614:P614,Q614:AE614)),0)</f>
        <v>0</v>
      </c>
      <c r="AJ614" s="7">
        <f>IF(S614&gt;0,RANK(S614,(N614:P614,Q614:AE614)),0)</f>
        <v>7</v>
      </c>
      <c r="AK614" s="2">
        <f t="shared" si="140"/>
        <v>5.6005706941526295E-3</v>
      </c>
      <c r="AL614" s="2">
        <f t="shared" si="140"/>
        <v>2.4396979849070525E-5</v>
      </c>
      <c r="AM614" s="2">
        <f t="shared" si="141"/>
        <v>0</v>
      </c>
      <c r="AN614" s="2">
        <f t="shared" si="142"/>
        <v>2.0493463073219241E-5</v>
      </c>
      <c r="AP614" t="s">
        <v>2348</v>
      </c>
      <c r="AQ614" t="s">
        <v>3289</v>
      </c>
      <c r="AR614">
        <v>0</v>
      </c>
      <c r="AT614" s="85" t="s">
        <v>5162</v>
      </c>
      <c r="AU614" s="84" t="s">
        <v>3971</v>
      </c>
      <c r="AV614" s="77" t="str">
        <f t="shared" si="143"/>
        <v>17031</v>
      </c>
      <c r="AX614" s="7" t="s">
        <v>186</v>
      </c>
      <c r="BG614" s="1"/>
    </row>
    <row r="615" spans="1:59" hidden="1" outlineLevel="1">
      <c r="A615" t="s">
        <v>2780</v>
      </c>
      <c r="B615" t="s">
        <v>3289</v>
      </c>
      <c r="C615" s="1">
        <f t="shared" si="137"/>
        <v>9332</v>
      </c>
      <c r="D615" s="7">
        <f>IF(N615&gt;0, RANK(N615,(N615:P615,Q615:AE615)),0)</f>
        <v>2</v>
      </c>
      <c r="E615" s="7">
        <f>IF(O615&gt;0,RANK(O615,(N615:P615,Q615:AE615)),0)</f>
        <v>1</v>
      </c>
      <c r="F615" s="7">
        <f>IF(P615&gt;0,RANK(P615,(N615:P615,Q615:AE615)),0)</f>
        <v>4</v>
      </c>
      <c r="G615" s="1">
        <f t="shared" si="144"/>
        <v>2889</v>
      </c>
      <c r="H615" s="2">
        <f t="shared" si="145"/>
        <v>0.30957993999142736</v>
      </c>
      <c r="I615" s="2"/>
      <c r="J615" s="2">
        <f t="shared" si="138"/>
        <v>0.34226318045435061</v>
      </c>
      <c r="K615" s="2">
        <f t="shared" si="138"/>
        <v>0.65184312044577797</v>
      </c>
      <c r="L615" s="2">
        <f t="shared" si="138"/>
        <v>6.4294899271324479E-4</v>
      </c>
      <c r="M615" s="2">
        <f t="shared" si="139"/>
        <v>5.2507501071582295E-3</v>
      </c>
      <c r="N615" s="1">
        <v>3194</v>
      </c>
      <c r="O615" s="1">
        <v>6083</v>
      </c>
      <c r="P615" s="1">
        <v>6</v>
      </c>
      <c r="Q615" s="1">
        <v>49</v>
      </c>
      <c r="R615">
        <v>0</v>
      </c>
      <c r="S615">
        <v>0</v>
      </c>
      <c r="T615"/>
      <c r="U615"/>
      <c r="V615"/>
      <c r="W615">
        <v>0</v>
      </c>
      <c r="X615"/>
      <c r="Y615"/>
      <c r="Z615"/>
      <c r="AA615"/>
      <c r="AB615"/>
      <c r="AG615" s="7">
        <f>IF(Q615&gt;0,RANK(Q615,(N615:P615,Q615:AE615)),0)</f>
        <v>3</v>
      </c>
      <c r="AH615" s="7">
        <f>IF(R615&gt;0,RANK(R615,(N615:P615,Q615:AE615)),0)</f>
        <v>0</v>
      </c>
      <c r="AI615" s="7">
        <f>IF(T615&gt;0,RANK(T615,(N615:P615,Q615:AE615)),0)</f>
        <v>0</v>
      </c>
      <c r="AJ615" s="7">
        <f>IF(S615&gt;0,RANK(S615,(N615:P615,Q615:AE615)),0)</f>
        <v>0</v>
      </c>
      <c r="AK615" s="2">
        <f t="shared" si="140"/>
        <v>5.2507501071581654E-3</v>
      </c>
      <c r="AL615" s="2">
        <f t="shared" si="140"/>
        <v>0</v>
      </c>
      <c r="AM615" s="2">
        <f t="shared" si="141"/>
        <v>0</v>
      </c>
      <c r="AN615" s="2">
        <f t="shared" si="142"/>
        <v>0</v>
      </c>
      <c r="AP615" t="s">
        <v>2780</v>
      </c>
      <c r="AQ615" t="s">
        <v>3289</v>
      </c>
      <c r="AR615">
        <v>15</v>
      </c>
      <c r="AT615" s="85" t="s">
        <v>5162</v>
      </c>
      <c r="AU615" s="84" t="s">
        <v>3972</v>
      </c>
      <c r="AV615" s="77" t="str">
        <f t="shared" si="143"/>
        <v>17033</v>
      </c>
      <c r="AX615" s="7" t="s">
        <v>186</v>
      </c>
      <c r="BG615" s="1"/>
    </row>
    <row r="616" spans="1:59" hidden="1" outlineLevel="1">
      <c r="A616" t="s">
        <v>2450</v>
      </c>
      <c r="B616" t="s">
        <v>3289</v>
      </c>
      <c r="C616" s="1">
        <f t="shared" si="137"/>
        <v>5416</v>
      </c>
      <c r="D616" s="7">
        <f>IF(N616&gt;0, RANK(N616,(N616:P616,Q616:AE616)),0)</f>
        <v>2</v>
      </c>
      <c r="E616" s="7">
        <f>IF(O616&gt;0,RANK(O616,(N616:P616,Q616:AE616)),0)</f>
        <v>1</v>
      </c>
      <c r="F616" s="7">
        <f>IF(P616&gt;0,RANK(P616,(N616:P616,Q616:AE616)),0)</f>
        <v>4</v>
      </c>
      <c r="G616" s="1">
        <f t="shared" si="144"/>
        <v>1635</v>
      </c>
      <c r="H616" s="2">
        <f t="shared" si="145"/>
        <v>0.30188330871491875</v>
      </c>
      <c r="I616" s="2"/>
      <c r="J616" s="2">
        <f t="shared" si="138"/>
        <v>0.34379615952732645</v>
      </c>
      <c r="K616" s="2">
        <f t="shared" si="138"/>
        <v>0.6456794682422452</v>
      </c>
      <c r="L616" s="2">
        <f t="shared" si="138"/>
        <v>5.5391432791728216E-4</v>
      </c>
      <c r="M616" s="2">
        <f t="shared" si="139"/>
        <v>9.9704579025110644E-3</v>
      </c>
      <c r="N616" s="1">
        <v>1862</v>
      </c>
      <c r="O616" s="1">
        <v>3497</v>
      </c>
      <c r="P616" s="1">
        <v>3</v>
      </c>
      <c r="Q616" s="1">
        <v>51</v>
      </c>
      <c r="R616">
        <v>3</v>
      </c>
      <c r="S616">
        <v>0</v>
      </c>
      <c r="T616"/>
      <c r="U616"/>
      <c r="V616"/>
      <c r="W616">
        <v>0</v>
      </c>
      <c r="X616"/>
      <c r="Y616"/>
      <c r="Z616"/>
      <c r="AA616"/>
      <c r="AB616"/>
      <c r="AG616" s="7">
        <f>IF(Q616&gt;0,RANK(Q616,(N616:P616,Q616:AE616)),0)</f>
        <v>3</v>
      </c>
      <c r="AH616" s="7">
        <f>IF(R616&gt;0,RANK(R616,(N616:P616,Q616:AE616)),0)</f>
        <v>4</v>
      </c>
      <c r="AI616" s="7">
        <f>IF(T616&gt;0,RANK(T616,(N616:P616,Q616:AE616)),0)</f>
        <v>0</v>
      </c>
      <c r="AJ616" s="7">
        <f>IF(S616&gt;0,RANK(S616,(N616:P616,Q616:AE616)),0)</f>
        <v>0</v>
      </c>
      <c r="AK616" s="2">
        <f t="shared" si="140"/>
        <v>9.4165435745937956E-3</v>
      </c>
      <c r="AL616" s="2">
        <f t="shared" si="140"/>
        <v>5.5391432791728216E-4</v>
      </c>
      <c r="AM616" s="2">
        <f t="shared" si="141"/>
        <v>0</v>
      </c>
      <c r="AN616" s="2">
        <f t="shared" si="142"/>
        <v>0</v>
      </c>
      <c r="AP616" t="s">
        <v>2450</v>
      </c>
      <c r="AQ616" t="s">
        <v>3289</v>
      </c>
      <c r="AR616">
        <v>15</v>
      </c>
      <c r="AT616" s="85" t="s">
        <v>5162</v>
      </c>
      <c r="AU616" s="84" t="s">
        <v>3970</v>
      </c>
      <c r="AV616" s="77" t="str">
        <f t="shared" si="143"/>
        <v>17035</v>
      </c>
      <c r="AX616" s="7" t="s">
        <v>186</v>
      </c>
      <c r="BG616" s="1"/>
    </row>
    <row r="617" spans="1:59" hidden="1" outlineLevel="1">
      <c r="A617" t="s">
        <v>3709</v>
      </c>
      <c r="B617" t="s">
        <v>3289</v>
      </c>
      <c r="C617" s="1">
        <f t="shared" si="137"/>
        <v>40768</v>
      </c>
      <c r="D617" s="7">
        <f>IF(N617&gt;0, RANK(N617,(N617:P617,Q617:AE617)),0)</f>
        <v>2</v>
      </c>
      <c r="E617" s="7">
        <f>IF(O617&gt;0,RANK(O617,(N617:P617,Q617:AE617)),0)</f>
        <v>1</v>
      </c>
      <c r="F617" s="7">
        <f>IF(P617&gt;0,RANK(P617,(N617:P617,Q617:AE617)),0)</f>
        <v>4</v>
      </c>
      <c r="G617" s="1">
        <f t="shared" si="144"/>
        <v>1832</v>
      </c>
      <c r="H617" s="2">
        <f t="shared" si="145"/>
        <v>4.4937205651491369E-2</v>
      </c>
      <c r="I617" s="2"/>
      <c r="J617" s="2">
        <f t="shared" si="138"/>
        <v>0.47250294348508637</v>
      </c>
      <c r="K617" s="2">
        <f t="shared" si="138"/>
        <v>0.51744014913657765</v>
      </c>
      <c r="L617" s="2">
        <f t="shared" si="138"/>
        <v>1.8396781789638932E-3</v>
      </c>
      <c r="M617" s="2">
        <f t="shared" si="139"/>
        <v>8.2172291993720843E-3</v>
      </c>
      <c r="N617" s="1">
        <v>19263</v>
      </c>
      <c r="O617" s="1">
        <v>21095</v>
      </c>
      <c r="P617" s="1">
        <v>75</v>
      </c>
      <c r="Q617" s="1">
        <v>324</v>
      </c>
      <c r="R617">
        <v>6</v>
      </c>
      <c r="S617">
        <v>5</v>
      </c>
      <c r="T617"/>
      <c r="U617"/>
      <c r="V617"/>
      <c r="W617">
        <v>0</v>
      </c>
      <c r="X617"/>
      <c r="Y617"/>
      <c r="Z617"/>
      <c r="AA617"/>
      <c r="AB617"/>
      <c r="AG617" s="7">
        <f>IF(Q617&gt;0,RANK(Q617,(N617:P617,Q617:AE617)),0)</f>
        <v>3</v>
      </c>
      <c r="AH617" s="7">
        <f>IF(R617&gt;0,RANK(R617,(N617:P617,Q617:AE617)),0)</f>
        <v>5</v>
      </c>
      <c r="AI617" s="7">
        <f>IF(T617&gt;0,RANK(T617,(N617:P617,Q617:AE617)),0)</f>
        <v>0</v>
      </c>
      <c r="AJ617" s="7">
        <f>IF(S617&gt;0,RANK(S617,(N617:P617,Q617:AE617)),0)</f>
        <v>6</v>
      </c>
      <c r="AK617" s="2">
        <f t="shared" si="140"/>
        <v>7.9474097331240189E-3</v>
      </c>
      <c r="AL617" s="2">
        <f t="shared" si="140"/>
        <v>1.4717425431711145E-4</v>
      </c>
      <c r="AM617" s="2">
        <f t="shared" si="141"/>
        <v>0</v>
      </c>
      <c r="AN617" s="2">
        <f t="shared" si="142"/>
        <v>1.2264521193092621E-4</v>
      </c>
      <c r="AP617" t="s">
        <v>3709</v>
      </c>
      <c r="AQ617" t="s">
        <v>3289</v>
      </c>
      <c r="AR617">
        <v>0</v>
      </c>
      <c r="AT617" s="85" t="s">
        <v>5162</v>
      </c>
      <c r="AU617" s="84" t="s">
        <v>3656</v>
      </c>
      <c r="AV617" s="77" t="str">
        <f t="shared" si="143"/>
        <v>17037</v>
      </c>
      <c r="AX617" s="7" t="s">
        <v>186</v>
      </c>
      <c r="BG617" s="1"/>
    </row>
    <row r="618" spans="1:59" hidden="1" outlineLevel="1">
      <c r="A618" t="s">
        <v>5163</v>
      </c>
      <c r="B618" t="s">
        <v>3289</v>
      </c>
      <c r="C618" s="1">
        <f t="shared" si="137"/>
        <v>7798</v>
      </c>
      <c r="D618" s="7">
        <f>IF(N618&gt;0, RANK(N618,(N618:P618,Q618:AE618)),0)</f>
        <v>2</v>
      </c>
      <c r="E618" s="7">
        <f>IF(O618&gt;0,RANK(O618,(N618:P618,Q618:AE618)),0)</f>
        <v>1</v>
      </c>
      <c r="F618" s="7">
        <f>IF(P618&gt;0,RANK(P618,(N618:P618,Q618:AE618)),0)</f>
        <v>0</v>
      </c>
      <c r="G618" s="1">
        <f t="shared" si="144"/>
        <v>2084</v>
      </c>
      <c r="H618" s="2">
        <f t="shared" si="145"/>
        <v>0.26724801231084894</v>
      </c>
      <c r="I618" s="2"/>
      <c r="J618" s="2">
        <f t="shared" si="138"/>
        <v>0.36368299563990769</v>
      </c>
      <c r="K618" s="2">
        <f t="shared" si="138"/>
        <v>0.63093100795075663</v>
      </c>
      <c r="L618" s="2">
        <f t="shared" si="138"/>
        <v>0</v>
      </c>
      <c r="M618" s="2">
        <f t="shared" si="139"/>
        <v>5.3859964093356805E-3</v>
      </c>
      <c r="N618" s="1">
        <v>2836</v>
      </c>
      <c r="O618" s="1">
        <v>4920</v>
      </c>
      <c r="P618" s="1">
        <v>0</v>
      </c>
      <c r="Q618" s="1">
        <v>42</v>
      </c>
      <c r="R618">
        <v>0</v>
      </c>
      <c r="S618">
        <v>0</v>
      </c>
      <c r="T618"/>
      <c r="U618"/>
      <c r="V618"/>
      <c r="W618">
        <v>0</v>
      </c>
      <c r="X618"/>
      <c r="Y618"/>
      <c r="Z618"/>
      <c r="AA618"/>
      <c r="AB618"/>
      <c r="AG618" s="7">
        <f>IF(Q618&gt;0,RANK(Q618,(N618:P618,Q618:AE618)),0)</f>
        <v>3</v>
      </c>
      <c r="AH618" s="7">
        <f>IF(R618&gt;0,RANK(R618,(N618:P618,Q618:AE618)),0)</f>
        <v>0</v>
      </c>
      <c r="AI618" s="7">
        <f>IF(T618&gt;0,RANK(T618,(N618:P618,Q618:AE618)),0)</f>
        <v>0</v>
      </c>
      <c r="AJ618" s="7">
        <f>IF(S618&gt;0,RANK(S618,(N618:P618,Q618:AE618)),0)</f>
        <v>0</v>
      </c>
      <c r="AK618" s="2">
        <f t="shared" si="140"/>
        <v>5.3859964093357273E-3</v>
      </c>
      <c r="AL618" s="2">
        <f t="shared" si="140"/>
        <v>0</v>
      </c>
      <c r="AM618" s="2">
        <f t="shared" si="141"/>
        <v>0</v>
      </c>
      <c r="AN618" s="2">
        <f t="shared" si="142"/>
        <v>0</v>
      </c>
      <c r="AP618" t="s">
        <v>5163</v>
      </c>
      <c r="AQ618" t="s">
        <v>3289</v>
      </c>
      <c r="AR618">
        <v>15</v>
      </c>
      <c r="AT618" s="85" t="s">
        <v>5162</v>
      </c>
      <c r="AU618" s="84" t="s">
        <v>5210</v>
      </c>
      <c r="AV618" s="77" t="str">
        <f t="shared" si="143"/>
        <v>17039</v>
      </c>
      <c r="AX618" s="7" t="s">
        <v>186</v>
      </c>
      <c r="BG618" s="1"/>
    </row>
    <row r="619" spans="1:59" hidden="1" outlineLevel="1">
      <c r="A619" t="s">
        <v>4987</v>
      </c>
      <c r="B619" t="s">
        <v>3289</v>
      </c>
      <c r="C619" s="1">
        <f t="shared" si="137"/>
        <v>8540</v>
      </c>
      <c r="D619" s="7">
        <f>IF(N619&gt;0, RANK(N619,(N619:P619,Q619:AE619)),0)</f>
        <v>2</v>
      </c>
      <c r="E619" s="7">
        <f>IF(O619&gt;0,RANK(O619,(N619:P619,Q619:AE619)),0)</f>
        <v>1</v>
      </c>
      <c r="F619" s="7">
        <f>IF(P619&gt;0,RANK(P619,(N619:P619,Q619:AE619)),0)</f>
        <v>4</v>
      </c>
      <c r="G619" s="1">
        <f t="shared" si="144"/>
        <v>2935</v>
      </c>
      <c r="H619" s="2">
        <f t="shared" si="145"/>
        <v>0.34367681498829039</v>
      </c>
      <c r="I619" s="2"/>
      <c r="J619" s="2">
        <f t="shared" si="138"/>
        <v>0.32400468384074943</v>
      </c>
      <c r="K619" s="2">
        <f t="shared" si="138"/>
        <v>0.66768149882903982</v>
      </c>
      <c r="L619" s="2">
        <f t="shared" si="138"/>
        <v>2.34192037470726E-4</v>
      </c>
      <c r="M619" s="2">
        <f t="shared" si="139"/>
        <v>8.0796252927400232E-3</v>
      </c>
      <c r="N619" s="1">
        <v>2767</v>
      </c>
      <c r="O619" s="1">
        <v>5702</v>
      </c>
      <c r="P619" s="1">
        <v>2</v>
      </c>
      <c r="Q619" s="1">
        <v>66</v>
      </c>
      <c r="R619">
        <v>1</v>
      </c>
      <c r="S619">
        <v>2</v>
      </c>
      <c r="T619"/>
      <c r="U619"/>
      <c r="V619"/>
      <c r="W619">
        <v>0</v>
      </c>
      <c r="X619"/>
      <c r="Y619"/>
      <c r="Z619"/>
      <c r="AA619"/>
      <c r="AB619"/>
      <c r="AG619" s="7">
        <f>IF(Q619&gt;0,RANK(Q619,(N619:P619,Q619:AE619)),0)</f>
        <v>3</v>
      </c>
      <c r="AH619" s="7">
        <f>IF(R619&gt;0,RANK(R619,(N619:P619,Q619:AE619)),0)</f>
        <v>6</v>
      </c>
      <c r="AI619" s="7">
        <f>IF(T619&gt;0,RANK(T619,(N619:P619,Q619:AE619)),0)</f>
        <v>0</v>
      </c>
      <c r="AJ619" s="7">
        <f>IF(S619&gt;0,RANK(S619,(N619:P619,Q619:AE619)),0)</f>
        <v>4</v>
      </c>
      <c r="AK619" s="2">
        <f t="shared" si="140"/>
        <v>7.7283372365339583E-3</v>
      </c>
      <c r="AL619" s="2">
        <f t="shared" si="140"/>
        <v>1.17096018735363E-4</v>
      </c>
      <c r="AM619" s="2">
        <f t="shared" si="141"/>
        <v>0</v>
      </c>
      <c r="AN619" s="2">
        <f t="shared" si="142"/>
        <v>2.34192037470726E-4</v>
      </c>
      <c r="AP619" t="s">
        <v>4987</v>
      </c>
      <c r="AQ619" t="s">
        <v>3289</v>
      </c>
      <c r="AR619">
        <v>15</v>
      </c>
      <c r="AT619" s="85" t="s">
        <v>5162</v>
      </c>
      <c r="AU619" s="84" t="s">
        <v>5211</v>
      </c>
      <c r="AV619" s="77" t="str">
        <f t="shared" si="143"/>
        <v>17041</v>
      </c>
      <c r="AX619" s="7" t="s">
        <v>186</v>
      </c>
      <c r="BG619" s="1"/>
    </row>
    <row r="620" spans="1:59" hidden="1" outlineLevel="1">
      <c r="A620" t="s">
        <v>3818</v>
      </c>
      <c r="B620" t="s">
        <v>3289</v>
      </c>
      <c r="C620" s="1">
        <f t="shared" si="137"/>
        <v>402446</v>
      </c>
      <c r="D620" s="7">
        <f>IF(N620&gt;0, RANK(N620,(N620:P620,Q620:AE620)),0)</f>
        <v>2</v>
      </c>
      <c r="E620" s="7">
        <f>IF(O620&gt;0,RANK(O620,(N620:P620,Q620:AE620)),0)</f>
        <v>1</v>
      </c>
      <c r="F620" s="7">
        <f>IF(P620&gt;0,RANK(P620,(N620:P620,Q620:AE620)),0)</f>
        <v>4</v>
      </c>
      <c r="G620" s="1">
        <f t="shared" si="144"/>
        <v>38805</v>
      </c>
      <c r="H620" s="2">
        <f t="shared" si="145"/>
        <v>9.642287412472729E-2</v>
      </c>
      <c r="I620" s="2"/>
      <c r="J620" s="2">
        <f t="shared" si="138"/>
        <v>0.44750600080507696</v>
      </c>
      <c r="K620" s="2">
        <f t="shared" si="138"/>
        <v>0.54392887492980424</v>
      </c>
      <c r="L620" s="2">
        <f t="shared" si="138"/>
        <v>1.8163927582830989E-3</v>
      </c>
      <c r="M620" s="2">
        <f t="shared" si="139"/>
        <v>6.7487315068356967E-3</v>
      </c>
      <c r="N620" s="1">
        <v>180097</v>
      </c>
      <c r="O620" s="1">
        <v>218902</v>
      </c>
      <c r="P620" s="1">
        <v>731</v>
      </c>
      <c r="Q620" s="1">
        <v>2608</v>
      </c>
      <c r="R620">
        <v>73</v>
      </c>
      <c r="S620">
        <v>34</v>
      </c>
      <c r="T620"/>
      <c r="U620"/>
      <c r="V620"/>
      <c r="W620">
        <v>1</v>
      </c>
      <c r="X620"/>
      <c r="Y620"/>
      <c r="Z620"/>
      <c r="AA620"/>
      <c r="AB620"/>
      <c r="AG620" s="7">
        <f>IF(Q620&gt;0,RANK(Q620,(N620:P620,Q620:AE620)),0)</f>
        <v>3</v>
      </c>
      <c r="AH620" s="7">
        <f>IF(R620&gt;0,RANK(R620,(N620:P620,Q620:AE620)),0)</f>
        <v>5</v>
      </c>
      <c r="AI620" s="7">
        <f>IF(T620&gt;0,RANK(T620,(N620:P620,Q620:AE620)),0)</f>
        <v>0</v>
      </c>
      <c r="AJ620" s="7">
        <f>IF(S620&gt;0,RANK(S620,(N620:P620,Q620:AE620)),0)</f>
        <v>6</v>
      </c>
      <c r="AK620" s="2">
        <f t="shared" si="140"/>
        <v>6.4803725220278002E-3</v>
      </c>
      <c r="AL620" s="2">
        <f t="shared" si="140"/>
        <v>1.8139079528682109E-4</v>
      </c>
      <c r="AM620" s="2">
        <f t="shared" si="141"/>
        <v>0</v>
      </c>
      <c r="AN620" s="2">
        <f t="shared" si="142"/>
        <v>8.4483384106190645E-5</v>
      </c>
      <c r="AP620" t="s">
        <v>3818</v>
      </c>
      <c r="AQ620" t="s">
        <v>3289</v>
      </c>
      <c r="AR620">
        <v>0</v>
      </c>
      <c r="AT620" s="85" t="s">
        <v>5162</v>
      </c>
      <c r="AU620" s="84" t="s">
        <v>5216</v>
      </c>
      <c r="AV620" s="77" t="str">
        <f t="shared" si="143"/>
        <v>17043</v>
      </c>
      <c r="AX620" s="7" t="s">
        <v>186</v>
      </c>
      <c r="BG620" s="1"/>
    </row>
    <row r="621" spans="1:59" hidden="1" outlineLevel="1">
      <c r="A621" t="s">
        <v>1267</v>
      </c>
      <c r="B621" t="s">
        <v>3289</v>
      </c>
      <c r="C621" s="1">
        <f t="shared" si="137"/>
        <v>8429</v>
      </c>
      <c r="D621" s="7">
        <f>IF(N621&gt;0, RANK(N621,(N621:P621,Q621:AE621)),0)</f>
        <v>2</v>
      </c>
      <c r="E621" s="7">
        <f>IF(O621&gt;0,RANK(O621,(N621:P621,Q621:AE621)),0)</f>
        <v>1</v>
      </c>
      <c r="F621" s="7">
        <f>IF(P621&gt;0,RANK(P621,(N621:P621,Q621:AE621)),0)</f>
        <v>4</v>
      </c>
      <c r="G621" s="1">
        <f t="shared" si="144"/>
        <v>2165</v>
      </c>
      <c r="H621" s="2">
        <f t="shared" si="145"/>
        <v>0.25685134654170128</v>
      </c>
      <c r="I621" s="2"/>
      <c r="J621" s="2">
        <f t="shared" si="138"/>
        <v>0.36694744335033813</v>
      </c>
      <c r="K621" s="2">
        <f t="shared" si="138"/>
        <v>0.62379878989203941</v>
      </c>
      <c r="L621" s="2">
        <f t="shared" si="138"/>
        <v>1.1863803535413454E-4</v>
      </c>
      <c r="M621" s="2">
        <f t="shared" si="139"/>
        <v>9.135128722268326E-3</v>
      </c>
      <c r="N621" s="1">
        <v>3093</v>
      </c>
      <c r="O621" s="1">
        <v>5258</v>
      </c>
      <c r="P621" s="1">
        <v>1</v>
      </c>
      <c r="Q621" s="1">
        <v>77</v>
      </c>
      <c r="R621">
        <v>0</v>
      </c>
      <c r="S621">
        <v>0</v>
      </c>
      <c r="T621"/>
      <c r="U621"/>
      <c r="V621"/>
      <c r="W621">
        <v>0</v>
      </c>
      <c r="X621"/>
      <c r="Y621"/>
      <c r="Z621"/>
      <c r="AA621"/>
      <c r="AB621"/>
      <c r="AG621" s="7">
        <f>IF(Q621&gt;0,RANK(Q621,(N621:P621,Q621:AE621)),0)</f>
        <v>3</v>
      </c>
      <c r="AH621" s="7">
        <f>IF(R621&gt;0,RANK(R621,(N621:P621,Q621:AE621)),0)</f>
        <v>0</v>
      </c>
      <c r="AI621" s="7">
        <f>IF(T621&gt;0,RANK(T621,(N621:P621,Q621:AE621)),0)</f>
        <v>0</v>
      </c>
      <c r="AJ621" s="7">
        <f>IF(S621&gt;0,RANK(S621,(N621:P621,Q621:AE621)),0)</f>
        <v>0</v>
      </c>
      <c r="AK621" s="2">
        <f t="shared" si="140"/>
        <v>9.135128722268359E-3</v>
      </c>
      <c r="AL621" s="2">
        <f t="shared" si="140"/>
        <v>0</v>
      </c>
      <c r="AM621" s="2">
        <f t="shared" si="141"/>
        <v>0</v>
      </c>
      <c r="AN621" s="2">
        <f t="shared" si="142"/>
        <v>0</v>
      </c>
      <c r="AP621" t="s">
        <v>1267</v>
      </c>
      <c r="AQ621" t="s">
        <v>3289</v>
      </c>
      <c r="AR621">
        <v>15</v>
      </c>
      <c r="AT621" s="85" t="s">
        <v>5162</v>
      </c>
      <c r="AU621" s="84" t="s">
        <v>3961</v>
      </c>
      <c r="AV621" s="77" t="str">
        <f t="shared" si="143"/>
        <v>17045</v>
      </c>
      <c r="AX621" s="7" t="s">
        <v>186</v>
      </c>
      <c r="BG621" s="1"/>
    </row>
    <row r="622" spans="1:59" hidden="1" outlineLevel="1">
      <c r="A622" t="s">
        <v>3223</v>
      </c>
      <c r="B622" t="s">
        <v>3289</v>
      </c>
      <c r="C622" s="1">
        <f t="shared" si="137"/>
        <v>3364</v>
      </c>
      <c r="D622" s="7">
        <f>IF(N622&gt;0, RANK(N622,(N622:P622,Q622:AE622)),0)</f>
        <v>2</v>
      </c>
      <c r="E622" s="7">
        <f>IF(O622&gt;0,RANK(O622,(N622:P622,Q622:AE622)),0)</f>
        <v>1</v>
      </c>
      <c r="F622" s="7">
        <f>IF(P622&gt;0,RANK(P622,(N622:P622,Q622:AE622)),0)</f>
        <v>4</v>
      </c>
      <c r="G622" s="1">
        <f t="shared" si="144"/>
        <v>1482</v>
      </c>
      <c r="H622" s="2">
        <f t="shared" si="145"/>
        <v>0.44054696789536268</v>
      </c>
      <c r="I622" s="2"/>
      <c r="J622" s="2">
        <f t="shared" si="138"/>
        <v>0.27645659928656363</v>
      </c>
      <c r="K622" s="2">
        <f t="shared" si="138"/>
        <v>0.71700356718192626</v>
      </c>
      <c r="L622" s="2">
        <f t="shared" si="138"/>
        <v>2.9726516052318666E-4</v>
      </c>
      <c r="M622" s="2">
        <f t="shared" si="139"/>
        <v>6.2425683709869222E-3</v>
      </c>
      <c r="N622" s="1">
        <v>930</v>
      </c>
      <c r="O622" s="1">
        <v>2412</v>
      </c>
      <c r="P622" s="1">
        <v>1</v>
      </c>
      <c r="Q622" s="1">
        <v>21</v>
      </c>
      <c r="R622">
        <v>0</v>
      </c>
      <c r="S622">
        <v>0</v>
      </c>
      <c r="T622"/>
      <c r="U622"/>
      <c r="V622"/>
      <c r="W622">
        <v>0</v>
      </c>
      <c r="X622"/>
      <c r="Y622"/>
      <c r="Z622"/>
      <c r="AA622"/>
      <c r="AB622"/>
      <c r="AG622" s="7">
        <f>IF(Q622&gt;0,RANK(Q622,(N622:P622,Q622:AE622)),0)</f>
        <v>3</v>
      </c>
      <c r="AH622" s="7">
        <f>IF(R622&gt;0,RANK(R622,(N622:P622,Q622:AE622)),0)</f>
        <v>0</v>
      </c>
      <c r="AI622" s="7">
        <f>IF(T622&gt;0,RANK(T622,(N622:P622,Q622:AE622)),0)</f>
        <v>0</v>
      </c>
      <c r="AJ622" s="7">
        <f>IF(S622&gt;0,RANK(S622,(N622:P622,Q622:AE622)),0)</f>
        <v>0</v>
      </c>
      <c r="AK622" s="2">
        <f t="shared" si="140"/>
        <v>6.2425683709869204E-3</v>
      </c>
      <c r="AL622" s="2">
        <f t="shared" si="140"/>
        <v>0</v>
      </c>
      <c r="AM622" s="2">
        <f t="shared" si="141"/>
        <v>0</v>
      </c>
      <c r="AN622" s="2">
        <f t="shared" si="142"/>
        <v>0</v>
      </c>
      <c r="AP622" t="s">
        <v>3223</v>
      </c>
      <c r="AQ622" t="s">
        <v>3289</v>
      </c>
      <c r="AR622">
        <v>0</v>
      </c>
      <c r="AT622" s="85" t="s">
        <v>5162</v>
      </c>
      <c r="AU622" s="84" t="s">
        <v>3267</v>
      </c>
      <c r="AV622" s="77" t="str">
        <f t="shared" si="143"/>
        <v>17047</v>
      </c>
      <c r="AX622" s="7" t="s">
        <v>186</v>
      </c>
      <c r="BG622" s="1"/>
    </row>
    <row r="623" spans="1:59" hidden="1" outlineLevel="1">
      <c r="A623" t="s">
        <v>1830</v>
      </c>
      <c r="B623" t="s">
        <v>3289</v>
      </c>
      <c r="C623" s="1">
        <f t="shared" si="137"/>
        <v>16278</v>
      </c>
      <c r="D623" s="7">
        <f>IF(N623&gt;0, RANK(N623,(N623:P623,Q623:AE623)),0)</f>
        <v>2</v>
      </c>
      <c r="E623" s="7">
        <f>IF(O623&gt;0,RANK(O623,(N623:P623,Q623:AE623)),0)</f>
        <v>1</v>
      </c>
      <c r="F623" s="7">
        <f>IF(P623&gt;0,RANK(P623,(N623:P623,Q623:AE623)),0)</f>
        <v>4</v>
      </c>
      <c r="G623" s="1">
        <f t="shared" si="144"/>
        <v>7386</v>
      </c>
      <c r="H623" s="2">
        <f t="shared" si="145"/>
        <v>0.45374124585329895</v>
      </c>
      <c r="I623" s="2"/>
      <c r="J623" s="2">
        <f t="shared" si="138"/>
        <v>0.26956628578449443</v>
      </c>
      <c r="K623" s="2">
        <f t="shared" si="138"/>
        <v>0.72330753163779338</v>
      </c>
      <c r="L623" s="2">
        <f t="shared" si="138"/>
        <v>1.2286521685710776E-4</v>
      </c>
      <c r="M623" s="2">
        <f t="shared" si="139"/>
        <v>7.0033173608550292E-3</v>
      </c>
      <c r="N623" s="1">
        <v>4388</v>
      </c>
      <c r="O623" s="1">
        <v>11774</v>
      </c>
      <c r="P623" s="1">
        <v>2</v>
      </c>
      <c r="Q623" s="1">
        <v>114</v>
      </c>
      <c r="R623">
        <v>0</v>
      </c>
      <c r="S623">
        <v>0</v>
      </c>
      <c r="T623"/>
      <c r="U623"/>
      <c r="V623"/>
      <c r="W623">
        <v>0</v>
      </c>
      <c r="X623"/>
      <c r="Y623"/>
      <c r="Z623"/>
      <c r="AA623"/>
      <c r="AB623"/>
      <c r="AG623" s="7">
        <f>IF(Q623&gt;0,RANK(Q623,(N623:P623,Q623:AE623)),0)</f>
        <v>3</v>
      </c>
      <c r="AH623" s="7">
        <f>IF(R623&gt;0,RANK(R623,(N623:P623,Q623:AE623)),0)</f>
        <v>0</v>
      </c>
      <c r="AI623" s="7">
        <f>IF(T623&gt;0,RANK(T623,(N623:P623,Q623:AE623)),0)</f>
        <v>0</v>
      </c>
      <c r="AJ623" s="7">
        <f>IF(S623&gt;0,RANK(S623,(N623:P623,Q623:AE623)),0)</f>
        <v>0</v>
      </c>
      <c r="AK623" s="2">
        <f t="shared" si="140"/>
        <v>7.003317360855142E-3</v>
      </c>
      <c r="AL623" s="2">
        <f t="shared" si="140"/>
        <v>0</v>
      </c>
      <c r="AM623" s="2">
        <f t="shared" si="141"/>
        <v>0</v>
      </c>
      <c r="AN623" s="2">
        <f t="shared" si="142"/>
        <v>0</v>
      </c>
      <c r="AP623" t="s">
        <v>1830</v>
      </c>
      <c r="AQ623" t="s">
        <v>3289</v>
      </c>
      <c r="AR623">
        <v>19</v>
      </c>
      <c r="AT623" s="85" t="s">
        <v>5162</v>
      </c>
      <c r="AU623" s="84" t="s">
        <v>4660</v>
      </c>
      <c r="AV623" s="77" t="str">
        <f t="shared" si="143"/>
        <v>17049</v>
      </c>
      <c r="AX623" s="7" t="s">
        <v>186</v>
      </c>
      <c r="BG623" s="1"/>
    </row>
    <row r="624" spans="1:59" hidden="1" outlineLevel="1">
      <c r="A624" t="s">
        <v>4468</v>
      </c>
      <c r="B624" t="s">
        <v>3289</v>
      </c>
      <c r="C624" s="1">
        <f t="shared" si="137"/>
        <v>9549</v>
      </c>
      <c r="D624" s="7">
        <f>IF(N624&gt;0, RANK(N624,(N624:P624,Q624:AE624)),0)</f>
        <v>2</v>
      </c>
      <c r="E624" s="7">
        <f>IF(O624&gt;0,RANK(O624,(N624:P624,Q624:AE624)),0)</f>
        <v>1</v>
      </c>
      <c r="F624" s="7">
        <f>IF(P624&gt;0,RANK(P624,(N624:P624,Q624:AE624)),0)</f>
        <v>4</v>
      </c>
      <c r="G624" s="1">
        <f t="shared" si="144"/>
        <v>2309</v>
      </c>
      <c r="H624" s="2">
        <f t="shared" si="145"/>
        <v>0.241805424651796</v>
      </c>
      <c r="I624" s="2"/>
      <c r="J624" s="2">
        <f t="shared" si="138"/>
        <v>0.37396586029950779</v>
      </c>
      <c r="K624" s="2">
        <f t="shared" si="138"/>
        <v>0.61577128495130384</v>
      </c>
      <c r="L624" s="2">
        <f t="shared" si="138"/>
        <v>5.2361503822389774E-4</v>
      </c>
      <c r="M624" s="2">
        <f t="shared" si="139"/>
        <v>9.7392397109645236E-3</v>
      </c>
      <c r="N624" s="1">
        <v>3571</v>
      </c>
      <c r="O624" s="1">
        <v>5880</v>
      </c>
      <c r="P624" s="1">
        <v>5</v>
      </c>
      <c r="Q624" s="1">
        <v>93</v>
      </c>
      <c r="R624">
        <v>0</v>
      </c>
      <c r="S624">
        <v>0</v>
      </c>
      <c r="T624"/>
      <c r="U624"/>
      <c r="V624"/>
      <c r="W624">
        <v>0</v>
      </c>
      <c r="X624"/>
      <c r="Y624"/>
      <c r="Z624"/>
      <c r="AA624"/>
      <c r="AB624"/>
      <c r="AG624" s="7">
        <f>IF(Q624&gt;0,RANK(Q624,(N624:P624,Q624:AE624)),0)</f>
        <v>3</v>
      </c>
      <c r="AH624" s="7">
        <f>IF(R624&gt;0,RANK(R624,(N624:P624,Q624:AE624)),0)</f>
        <v>0</v>
      </c>
      <c r="AI624" s="7">
        <f>IF(T624&gt;0,RANK(T624,(N624:P624,Q624:AE624)),0)</f>
        <v>0</v>
      </c>
      <c r="AJ624" s="7">
        <f>IF(S624&gt;0,RANK(S624,(N624:P624,Q624:AE624)),0)</f>
        <v>0</v>
      </c>
      <c r="AK624" s="2">
        <f t="shared" si="140"/>
        <v>9.7392397109644993E-3</v>
      </c>
      <c r="AL624" s="2">
        <f t="shared" si="140"/>
        <v>0</v>
      </c>
      <c r="AM624" s="2">
        <f t="shared" si="141"/>
        <v>0</v>
      </c>
      <c r="AN624" s="2">
        <f t="shared" si="142"/>
        <v>0</v>
      </c>
      <c r="AP624" t="s">
        <v>4468</v>
      </c>
      <c r="AQ624" t="s">
        <v>3289</v>
      </c>
      <c r="AR624">
        <v>0</v>
      </c>
      <c r="AT624" s="85" t="s">
        <v>5162</v>
      </c>
      <c r="AU624" s="84" t="s">
        <v>4017</v>
      </c>
      <c r="AV624" s="77" t="str">
        <f t="shared" si="143"/>
        <v>17051</v>
      </c>
      <c r="AX624" s="7" t="s">
        <v>186</v>
      </c>
      <c r="BG624" s="1"/>
    </row>
    <row r="625" spans="1:59" hidden="1" outlineLevel="1">
      <c r="A625" t="s">
        <v>3693</v>
      </c>
      <c r="B625" t="s">
        <v>3289</v>
      </c>
      <c r="C625" s="1">
        <f t="shared" si="137"/>
        <v>6479</v>
      </c>
      <c r="D625" s="7">
        <f>IF(N625&gt;0, RANK(N625,(N625:P625,Q625:AE625)),0)</f>
        <v>2</v>
      </c>
      <c r="E625" s="7">
        <f>IF(O625&gt;0,RANK(O625,(N625:P625,Q625:AE625)),0)</f>
        <v>1</v>
      </c>
      <c r="F625" s="7">
        <f>IF(P625&gt;0,RANK(P625,(N625:P625,Q625:AE625)),0)</f>
        <v>4</v>
      </c>
      <c r="G625" s="1">
        <f t="shared" si="144"/>
        <v>2599</v>
      </c>
      <c r="H625" s="2">
        <f t="shared" si="145"/>
        <v>0.40114215156659977</v>
      </c>
      <c r="I625" s="2"/>
      <c r="J625" s="2">
        <f t="shared" si="138"/>
        <v>0.29510726964037659</v>
      </c>
      <c r="K625" s="2">
        <f t="shared" si="138"/>
        <v>0.69624942120697642</v>
      </c>
      <c r="L625" s="2">
        <f t="shared" si="138"/>
        <v>9.260688377836086E-4</v>
      </c>
      <c r="M625" s="2">
        <f t="shared" si="139"/>
        <v>7.7172403148633856E-3</v>
      </c>
      <c r="N625" s="1">
        <v>1912</v>
      </c>
      <c r="O625" s="1">
        <v>4511</v>
      </c>
      <c r="P625" s="1">
        <v>6</v>
      </c>
      <c r="Q625" s="1">
        <v>50</v>
      </c>
      <c r="R625">
        <v>0</v>
      </c>
      <c r="S625">
        <v>0</v>
      </c>
      <c r="T625"/>
      <c r="U625"/>
      <c r="V625"/>
      <c r="W625">
        <v>0</v>
      </c>
      <c r="X625"/>
      <c r="Y625"/>
      <c r="Z625"/>
      <c r="AA625"/>
      <c r="AB625"/>
      <c r="AG625" s="7">
        <f>IF(Q625&gt;0,RANK(Q625,(N625:P625,Q625:AE625)),0)</f>
        <v>3</v>
      </c>
      <c r="AH625" s="7">
        <f>IF(R625&gt;0,RANK(R625,(N625:P625,Q625:AE625)),0)</f>
        <v>0</v>
      </c>
      <c r="AI625" s="7">
        <f>IF(T625&gt;0,RANK(T625,(N625:P625,Q625:AE625)),0)</f>
        <v>0</v>
      </c>
      <c r="AJ625" s="7">
        <f>IF(S625&gt;0,RANK(S625,(N625:P625,Q625:AE625)),0)</f>
        <v>0</v>
      </c>
      <c r="AK625" s="2">
        <f t="shared" si="140"/>
        <v>7.7172403148634047E-3</v>
      </c>
      <c r="AL625" s="2">
        <f t="shared" si="140"/>
        <v>0</v>
      </c>
      <c r="AM625" s="2">
        <f t="shared" si="141"/>
        <v>0</v>
      </c>
      <c r="AN625" s="2">
        <f t="shared" si="142"/>
        <v>0</v>
      </c>
      <c r="AP625" t="s">
        <v>3693</v>
      </c>
      <c r="AQ625" t="s">
        <v>3289</v>
      </c>
      <c r="AR625">
        <v>15</v>
      </c>
      <c r="AT625" s="85" t="s">
        <v>5162</v>
      </c>
      <c r="AU625" s="84" t="s">
        <v>4018</v>
      </c>
      <c r="AV625" s="77" t="str">
        <f t="shared" si="143"/>
        <v>17053</v>
      </c>
      <c r="AX625" s="7" t="s">
        <v>186</v>
      </c>
      <c r="BG625" s="1"/>
    </row>
    <row r="626" spans="1:59" hidden="1" outlineLevel="1">
      <c r="A626" t="s">
        <v>3082</v>
      </c>
      <c r="B626" t="s">
        <v>3289</v>
      </c>
      <c r="C626" s="1">
        <f t="shared" si="137"/>
        <v>19352</v>
      </c>
      <c r="D626" s="7">
        <f>IF(N626&gt;0, RANK(N626,(N626:P626,Q626:AE626)),0)</f>
        <v>2</v>
      </c>
      <c r="E626" s="7">
        <f>IF(O626&gt;0,RANK(O626,(N626:P626,Q626:AE626)),0)</f>
        <v>1</v>
      </c>
      <c r="F626" s="7">
        <f>IF(P626&gt;0,RANK(P626,(N626:P626,Q626:AE626)),0)</f>
        <v>4</v>
      </c>
      <c r="G626" s="1">
        <f t="shared" si="144"/>
        <v>1572</v>
      </c>
      <c r="H626" s="2">
        <f t="shared" si="145"/>
        <v>8.1231914014055398E-2</v>
      </c>
      <c r="I626" s="2"/>
      <c r="J626" s="2">
        <f t="shared" si="138"/>
        <v>0.45556014882182722</v>
      </c>
      <c r="K626" s="2">
        <f t="shared" si="138"/>
        <v>0.53679206283588254</v>
      </c>
      <c r="L626" s="2">
        <f t="shared" si="138"/>
        <v>5.1674245556014879E-4</v>
      </c>
      <c r="M626" s="2">
        <f t="shared" si="139"/>
        <v>7.1310458867300357E-3</v>
      </c>
      <c r="N626" s="1">
        <v>8816</v>
      </c>
      <c r="O626" s="1">
        <v>10388</v>
      </c>
      <c r="P626" s="1">
        <v>10</v>
      </c>
      <c r="Q626" s="1">
        <v>134</v>
      </c>
      <c r="R626">
        <v>3</v>
      </c>
      <c r="S626">
        <v>0</v>
      </c>
      <c r="T626"/>
      <c r="U626"/>
      <c r="V626"/>
      <c r="W626">
        <v>1</v>
      </c>
      <c r="X626"/>
      <c r="Y626"/>
      <c r="Z626"/>
      <c r="AA626"/>
      <c r="AB626"/>
      <c r="AG626" s="7">
        <f>IF(Q626&gt;0,RANK(Q626,(N626:P626,Q626:AE626)),0)</f>
        <v>3</v>
      </c>
      <c r="AH626" s="7">
        <f>IF(R626&gt;0,RANK(R626,(N626:P626,Q626:AE626)),0)</f>
        <v>5</v>
      </c>
      <c r="AI626" s="7">
        <f>IF(T626&gt;0,RANK(T626,(N626:P626,Q626:AE626)),0)</f>
        <v>0</v>
      </c>
      <c r="AJ626" s="7">
        <f>IF(S626&gt;0,RANK(S626,(N626:P626,Q626:AE626)),0)</f>
        <v>0</v>
      </c>
      <c r="AK626" s="2">
        <f t="shared" si="140"/>
        <v>6.9243489045059938E-3</v>
      </c>
      <c r="AL626" s="2">
        <f t="shared" si="140"/>
        <v>1.5502273666804465E-4</v>
      </c>
      <c r="AM626" s="2">
        <f t="shared" si="141"/>
        <v>0</v>
      </c>
      <c r="AN626" s="2">
        <f t="shared" si="142"/>
        <v>0</v>
      </c>
      <c r="AP626" t="s">
        <v>3082</v>
      </c>
      <c r="AQ626" t="s">
        <v>3289</v>
      </c>
      <c r="AR626">
        <v>12</v>
      </c>
      <c r="AT626" s="85" t="s">
        <v>5162</v>
      </c>
      <c r="AU626" s="84" t="s">
        <v>4019</v>
      </c>
      <c r="AV626" s="77" t="str">
        <f t="shared" si="143"/>
        <v>17055</v>
      </c>
      <c r="AX626" s="7" t="s">
        <v>186</v>
      </c>
      <c r="BG626" s="1"/>
    </row>
    <row r="627" spans="1:59" hidden="1" outlineLevel="1">
      <c r="A627" t="s">
        <v>1028</v>
      </c>
      <c r="B627" t="s">
        <v>3289</v>
      </c>
      <c r="C627" s="1">
        <f t="shared" si="137"/>
        <v>17035</v>
      </c>
      <c r="D627" s="7">
        <f>IF(N627&gt;0, RANK(N627,(N627:P627,Q627:AE627)),0)</f>
        <v>1</v>
      </c>
      <c r="E627" s="7">
        <f>IF(O627&gt;0,RANK(O627,(N627:P627,Q627:AE627)),0)</f>
        <v>2</v>
      </c>
      <c r="F627" s="7">
        <f>IF(P627&gt;0,RANK(P627,(N627:P627,Q627:AE627)),0)</f>
        <v>4</v>
      </c>
      <c r="G627" s="1">
        <f t="shared" si="144"/>
        <v>1262</v>
      </c>
      <c r="H627" s="2">
        <f t="shared" si="145"/>
        <v>7.4082770766069853E-2</v>
      </c>
      <c r="I627" s="2"/>
      <c r="J627" s="2">
        <f t="shared" si="138"/>
        <v>0.53302025242148521</v>
      </c>
      <c r="K627" s="2">
        <f t="shared" si="138"/>
        <v>0.45893748165541531</v>
      </c>
      <c r="L627" s="2">
        <f t="shared" si="138"/>
        <v>5.87026709715292E-4</v>
      </c>
      <c r="M627" s="2">
        <f t="shared" si="139"/>
        <v>7.4552392133841868E-3</v>
      </c>
      <c r="N627" s="1">
        <v>9080</v>
      </c>
      <c r="O627" s="1">
        <v>7818</v>
      </c>
      <c r="P627" s="1">
        <v>10</v>
      </c>
      <c r="Q627" s="1">
        <v>124</v>
      </c>
      <c r="R627">
        <v>0</v>
      </c>
      <c r="S627">
        <v>0</v>
      </c>
      <c r="T627"/>
      <c r="U627"/>
      <c r="V627"/>
      <c r="W627">
        <v>3</v>
      </c>
      <c r="X627"/>
      <c r="Y627"/>
      <c r="Z627"/>
      <c r="AA627"/>
      <c r="AB627"/>
      <c r="AG627" s="7">
        <f>IF(Q627&gt;0,RANK(Q627,(N627:P627,Q627:AE627)),0)</f>
        <v>3</v>
      </c>
      <c r="AH627" s="7">
        <f>IF(R627&gt;0,RANK(R627,(N627:P627,Q627:AE627)),0)</f>
        <v>0</v>
      </c>
      <c r="AI627" s="7">
        <f>IF(T627&gt;0,RANK(T627,(N627:P627,Q627:AE627)),0)</f>
        <v>0</v>
      </c>
      <c r="AJ627" s="7">
        <f>IF(S627&gt;0,RANK(S627,(N627:P627,Q627:AE627)),0)</f>
        <v>0</v>
      </c>
      <c r="AK627" s="2">
        <f t="shared" si="140"/>
        <v>7.2791312004696213E-3</v>
      </c>
      <c r="AL627" s="2">
        <f t="shared" si="140"/>
        <v>0</v>
      </c>
      <c r="AM627" s="2">
        <f t="shared" si="141"/>
        <v>0</v>
      </c>
      <c r="AN627" s="2">
        <f t="shared" si="142"/>
        <v>0</v>
      </c>
      <c r="AP627" t="s">
        <v>1028</v>
      </c>
      <c r="AQ627" t="s">
        <v>3289</v>
      </c>
      <c r="AR627">
        <v>17</v>
      </c>
      <c r="AT627" s="85" t="s">
        <v>5162</v>
      </c>
      <c r="AU627" s="84" t="s">
        <v>3104</v>
      </c>
      <c r="AV627" s="77" t="str">
        <f t="shared" si="143"/>
        <v>17057</v>
      </c>
      <c r="AX627" s="7" t="s">
        <v>186</v>
      </c>
      <c r="BG627" s="1"/>
    </row>
    <row r="628" spans="1:59" hidden="1" outlineLevel="1">
      <c r="A628" t="s">
        <v>4040</v>
      </c>
      <c r="B628" t="s">
        <v>3289</v>
      </c>
      <c r="C628" s="1">
        <f t="shared" si="137"/>
        <v>3225</v>
      </c>
      <c r="D628" s="7">
        <f>IF(N628&gt;0, RANK(N628,(N628:P628,Q628:AE628)),0)</f>
        <v>2</v>
      </c>
      <c r="E628" s="7">
        <f>IF(O628&gt;0,RANK(O628,(N628:P628,Q628:AE628)),0)</f>
        <v>1</v>
      </c>
      <c r="F628" s="7">
        <f>IF(P628&gt;0,RANK(P628,(N628:P628,Q628:AE628)),0)</f>
        <v>0</v>
      </c>
      <c r="G628" s="1">
        <f t="shared" si="144"/>
        <v>46</v>
      </c>
      <c r="H628" s="2">
        <f t="shared" si="145"/>
        <v>1.4263565891472868E-2</v>
      </c>
      <c r="I628" s="2"/>
      <c r="J628" s="2">
        <f t="shared" si="138"/>
        <v>0.48775193798449612</v>
      </c>
      <c r="K628" s="2">
        <f t="shared" si="138"/>
        <v>0.50201550387596894</v>
      </c>
      <c r="L628" s="2">
        <f t="shared" si="138"/>
        <v>0</v>
      </c>
      <c r="M628" s="2">
        <f t="shared" si="139"/>
        <v>1.0232558139534942E-2</v>
      </c>
      <c r="N628" s="1">
        <v>1573</v>
      </c>
      <c r="O628" s="1">
        <v>1619</v>
      </c>
      <c r="P628" s="1">
        <v>0</v>
      </c>
      <c r="Q628" s="1">
        <v>32</v>
      </c>
      <c r="R628">
        <v>1</v>
      </c>
      <c r="S628">
        <v>0</v>
      </c>
      <c r="T628"/>
      <c r="U628"/>
      <c r="V628"/>
      <c r="W628">
        <v>0</v>
      </c>
      <c r="X628"/>
      <c r="Y628"/>
      <c r="Z628"/>
      <c r="AA628"/>
      <c r="AB628"/>
      <c r="AG628" s="7">
        <f>IF(Q628&gt;0,RANK(Q628,(N628:P628,Q628:AE628)),0)</f>
        <v>3</v>
      </c>
      <c r="AH628" s="7">
        <f>IF(R628&gt;0,RANK(R628,(N628:P628,Q628:AE628)),0)</f>
        <v>4</v>
      </c>
      <c r="AI628" s="7">
        <f>IF(T628&gt;0,RANK(T628,(N628:P628,Q628:AE628)),0)</f>
        <v>0</v>
      </c>
      <c r="AJ628" s="7">
        <f>IF(S628&gt;0,RANK(S628,(N628:P628,Q628:AE628)),0)</f>
        <v>0</v>
      </c>
      <c r="AK628" s="2">
        <f t="shared" si="140"/>
        <v>9.9224806201550393E-3</v>
      </c>
      <c r="AL628" s="2">
        <f t="shared" si="140"/>
        <v>3.1007751937984498E-4</v>
      </c>
      <c r="AM628" s="2">
        <f t="shared" si="141"/>
        <v>0</v>
      </c>
      <c r="AN628" s="2">
        <f t="shared" si="142"/>
        <v>0</v>
      </c>
      <c r="AP628" t="s">
        <v>4040</v>
      </c>
      <c r="AQ628" t="s">
        <v>3289</v>
      </c>
      <c r="AR628">
        <v>0</v>
      </c>
      <c r="AT628" s="85" t="s">
        <v>5162</v>
      </c>
      <c r="AU628" s="84" t="s">
        <v>3439</v>
      </c>
      <c r="AV628" s="77" t="str">
        <f t="shared" si="143"/>
        <v>17059</v>
      </c>
      <c r="AX628" s="7" t="s">
        <v>186</v>
      </c>
      <c r="BG628" s="1"/>
    </row>
    <row r="629" spans="1:59" hidden="1" outlineLevel="1">
      <c r="A629" t="s">
        <v>1763</v>
      </c>
      <c r="B629" t="s">
        <v>3289</v>
      </c>
      <c r="C629" s="1">
        <f t="shared" si="137"/>
        <v>6068</v>
      </c>
      <c r="D629" s="7">
        <f>IF(N629&gt;0, RANK(N629,(N629:P629,Q629:AE629)),0)</f>
        <v>2</v>
      </c>
      <c r="E629" s="7">
        <f>IF(O629&gt;0,RANK(O629,(N629:P629,Q629:AE629)),0)</f>
        <v>1</v>
      </c>
      <c r="F629" s="7">
        <f>IF(P629&gt;0,RANK(P629,(N629:P629,Q629:AE629)),0)</f>
        <v>0</v>
      </c>
      <c r="G629" s="1">
        <f t="shared" si="144"/>
        <v>1102</v>
      </c>
      <c r="H629" s="2">
        <f t="shared" si="145"/>
        <v>0.18160843770599869</v>
      </c>
      <c r="I629" s="2"/>
      <c r="J629" s="2">
        <f t="shared" si="138"/>
        <v>0.40491100856954515</v>
      </c>
      <c r="K629" s="2">
        <f t="shared" si="138"/>
        <v>0.58651944627554387</v>
      </c>
      <c r="L629" s="2">
        <f t="shared" si="138"/>
        <v>0</v>
      </c>
      <c r="M629" s="2">
        <f t="shared" si="139"/>
        <v>8.5695451549110402E-3</v>
      </c>
      <c r="N629" s="1">
        <v>2457</v>
      </c>
      <c r="O629" s="1">
        <v>3559</v>
      </c>
      <c r="P629" s="1">
        <v>0</v>
      </c>
      <c r="Q629" s="1">
        <v>52</v>
      </c>
      <c r="R629">
        <v>0</v>
      </c>
      <c r="S629">
        <v>0</v>
      </c>
      <c r="T629"/>
      <c r="U629"/>
      <c r="V629"/>
      <c r="W629">
        <v>0</v>
      </c>
      <c r="X629"/>
      <c r="Y629"/>
      <c r="Z629"/>
      <c r="AA629"/>
      <c r="AB629"/>
      <c r="AG629" s="7">
        <f>IF(Q629&gt;0,RANK(Q629,(N629:P629,Q629:AE629)),0)</f>
        <v>3</v>
      </c>
      <c r="AH629" s="7">
        <f>IF(R629&gt;0,RANK(R629,(N629:P629,Q629:AE629)),0)</f>
        <v>0</v>
      </c>
      <c r="AI629" s="7">
        <f>IF(T629&gt;0,RANK(T629,(N629:P629,Q629:AE629)),0)</f>
        <v>0</v>
      </c>
      <c r="AJ629" s="7">
        <f>IF(S629&gt;0,RANK(S629,(N629:P629,Q629:AE629)),0)</f>
        <v>0</v>
      </c>
      <c r="AK629" s="2">
        <f t="shared" si="140"/>
        <v>8.569545154911009E-3</v>
      </c>
      <c r="AL629" s="2">
        <f t="shared" si="140"/>
        <v>0</v>
      </c>
      <c r="AM629" s="2">
        <f t="shared" si="141"/>
        <v>0</v>
      </c>
      <c r="AN629" s="2">
        <f t="shared" si="142"/>
        <v>0</v>
      </c>
      <c r="AP629" t="s">
        <v>1763</v>
      </c>
      <c r="AQ629" t="s">
        <v>3289</v>
      </c>
      <c r="AR629">
        <v>0</v>
      </c>
      <c r="AT629" s="85" t="s">
        <v>5162</v>
      </c>
      <c r="AU629" s="84" t="s">
        <v>3440</v>
      </c>
      <c r="AV629" s="77" t="str">
        <f t="shared" si="143"/>
        <v>17061</v>
      </c>
      <c r="AX629" s="7" t="s">
        <v>186</v>
      </c>
      <c r="BG629" s="1"/>
    </row>
    <row r="630" spans="1:59" hidden="1" outlineLevel="1">
      <c r="A630" t="s">
        <v>4407</v>
      </c>
      <c r="B630" t="s">
        <v>3289</v>
      </c>
      <c r="C630" s="1">
        <f t="shared" si="137"/>
        <v>19831</v>
      </c>
      <c r="D630" s="7">
        <f>IF(N630&gt;0, RANK(N630,(N630:P630,Q630:AE630)),0)</f>
        <v>2</v>
      </c>
      <c r="E630" s="7">
        <f>IF(O630&gt;0,RANK(O630,(N630:P630,Q630:AE630)),0)</f>
        <v>1</v>
      </c>
      <c r="F630" s="7">
        <f>IF(P630&gt;0,RANK(P630,(N630:P630,Q630:AE630)),0)</f>
        <v>4</v>
      </c>
      <c r="G630" s="1">
        <f t="shared" si="144"/>
        <v>2735</v>
      </c>
      <c r="H630" s="2">
        <f t="shared" si="145"/>
        <v>0.13791538500327769</v>
      </c>
      <c r="I630" s="2"/>
      <c r="J630" s="2">
        <f t="shared" si="138"/>
        <v>0.42675608895164135</v>
      </c>
      <c r="K630" s="2">
        <f t="shared" si="138"/>
        <v>0.56467147395491901</v>
      </c>
      <c r="L630" s="2">
        <f t="shared" si="138"/>
        <v>1.1598003126418233E-3</v>
      </c>
      <c r="M630" s="2">
        <f t="shared" si="139"/>
        <v>7.4126367807978658E-3</v>
      </c>
      <c r="N630" s="1">
        <v>8463</v>
      </c>
      <c r="O630" s="1">
        <v>11198</v>
      </c>
      <c r="P630" s="1">
        <v>23</v>
      </c>
      <c r="Q630" s="1">
        <v>145</v>
      </c>
      <c r="R630">
        <v>2</v>
      </c>
      <c r="S630">
        <v>0</v>
      </c>
      <c r="T630"/>
      <c r="U630"/>
      <c r="V630"/>
      <c r="W630">
        <v>0</v>
      </c>
      <c r="X630"/>
      <c r="Y630"/>
      <c r="Z630"/>
      <c r="AA630"/>
      <c r="AB630"/>
      <c r="AG630" s="7">
        <f>IF(Q630&gt;0,RANK(Q630,(N630:P630,Q630:AE630)),0)</f>
        <v>3</v>
      </c>
      <c r="AH630" s="7">
        <f>IF(R630&gt;0,RANK(R630,(N630:P630,Q630:AE630)),0)</f>
        <v>5</v>
      </c>
      <c r="AI630" s="7">
        <f>IF(T630&gt;0,RANK(T630,(N630:P630,Q630:AE630)),0)</f>
        <v>0</v>
      </c>
      <c r="AJ630" s="7">
        <f>IF(S630&gt;0,RANK(S630,(N630:P630,Q630:AE630)),0)</f>
        <v>0</v>
      </c>
      <c r="AK630" s="2">
        <f t="shared" si="140"/>
        <v>7.3117845796984516E-3</v>
      </c>
      <c r="AL630" s="2">
        <f t="shared" si="140"/>
        <v>1.00852201099289E-4</v>
      </c>
      <c r="AM630" s="2">
        <f t="shared" si="141"/>
        <v>0</v>
      </c>
      <c r="AN630" s="2">
        <f t="shared" si="142"/>
        <v>0</v>
      </c>
      <c r="AP630" t="s">
        <v>4407</v>
      </c>
      <c r="AQ630" t="s">
        <v>3289</v>
      </c>
      <c r="AR630">
        <v>11</v>
      </c>
      <c r="AT630" s="85" t="s">
        <v>5162</v>
      </c>
      <c r="AU630" s="84" t="s">
        <v>4160</v>
      </c>
      <c r="AV630" s="77" t="str">
        <f t="shared" si="143"/>
        <v>17063</v>
      </c>
      <c r="AX630" s="7" t="s">
        <v>186</v>
      </c>
      <c r="BG630" s="1"/>
    </row>
    <row r="631" spans="1:59" hidden="1" outlineLevel="1">
      <c r="A631" t="s">
        <v>3151</v>
      </c>
      <c r="B631" t="s">
        <v>3289</v>
      </c>
      <c r="C631" s="1">
        <f t="shared" si="137"/>
        <v>4514</v>
      </c>
      <c r="D631" s="7">
        <f>IF(N631&gt;0, RANK(N631,(N631:P631,Q631:AE631)),0)</f>
        <v>2</v>
      </c>
      <c r="E631" s="7">
        <f>IF(O631&gt;0,RANK(O631,(N631:P631,Q631:AE631)),0)</f>
        <v>1</v>
      </c>
      <c r="F631" s="7">
        <f>IF(P631&gt;0,RANK(P631,(N631:P631,Q631:AE631)),0)</f>
        <v>4</v>
      </c>
      <c r="G631" s="1">
        <f t="shared" si="144"/>
        <v>839</v>
      </c>
      <c r="H631" s="2">
        <f t="shared" si="145"/>
        <v>0.18586619406291538</v>
      </c>
      <c r="I631" s="2"/>
      <c r="J631" s="2">
        <f t="shared" ref="J631:L662" si="146">IF($C631=0,"-",N631/$C631)</f>
        <v>0.40186087727071335</v>
      </c>
      <c r="K631" s="2">
        <f t="shared" si="146"/>
        <v>0.58772707133362867</v>
      </c>
      <c r="L631" s="2">
        <f t="shared" si="146"/>
        <v>4.4306601683650863E-4</v>
      </c>
      <c r="M631" s="2">
        <f t="shared" si="139"/>
        <v>9.9689853788215311E-3</v>
      </c>
      <c r="N631" s="1">
        <v>1814</v>
      </c>
      <c r="O631" s="1">
        <v>2653</v>
      </c>
      <c r="P631" s="1">
        <v>2</v>
      </c>
      <c r="Q631" s="1">
        <v>45</v>
      </c>
      <c r="R631">
        <v>0</v>
      </c>
      <c r="S631">
        <v>0</v>
      </c>
      <c r="T631"/>
      <c r="U631"/>
      <c r="V631"/>
      <c r="W631">
        <v>0</v>
      </c>
      <c r="X631"/>
      <c r="Y631"/>
      <c r="Z631"/>
      <c r="AA631"/>
      <c r="AB631"/>
      <c r="AG631" s="7">
        <f>IF(Q631&gt;0,RANK(Q631,(N631:P631,Q631:AE631)),0)</f>
        <v>3</v>
      </c>
      <c r="AH631" s="7">
        <f>IF(R631&gt;0,RANK(R631,(N631:P631,Q631:AE631)),0)</f>
        <v>0</v>
      </c>
      <c r="AI631" s="7">
        <f>IF(T631&gt;0,RANK(T631,(N631:P631,Q631:AE631)),0)</f>
        <v>0</v>
      </c>
      <c r="AJ631" s="7">
        <f>IF(S631&gt;0,RANK(S631,(N631:P631,Q631:AE631)),0)</f>
        <v>0</v>
      </c>
      <c r="AK631" s="2">
        <f t="shared" ref="AK631:AL662" si="147">IF($C631=0,"-",Q631/$C631)</f>
        <v>9.9689853788214444E-3</v>
      </c>
      <c r="AL631" s="2">
        <f t="shared" si="147"/>
        <v>0</v>
      </c>
      <c r="AM631" s="2">
        <f t="shared" si="141"/>
        <v>0</v>
      </c>
      <c r="AN631" s="2">
        <f t="shared" si="142"/>
        <v>0</v>
      </c>
      <c r="AP631" t="s">
        <v>3151</v>
      </c>
      <c r="AQ631" t="s">
        <v>3289</v>
      </c>
      <c r="AR631">
        <v>19</v>
      </c>
      <c r="AT631" s="85" t="s">
        <v>5162</v>
      </c>
      <c r="AU631" s="84" t="s">
        <v>4002</v>
      </c>
      <c r="AV631" s="77" t="str">
        <f t="shared" si="143"/>
        <v>17065</v>
      </c>
      <c r="AX631" s="7" t="s">
        <v>186</v>
      </c>
      <c r="BG631" s="1"/>
    </row>
    <row r="632" spans="1:59" hidden="1" outlineLevel="1">
      <c r="A632" t="s">
        <v>5079</v>
      </c>
      <c r="B632" t="s">
        <v>3289</v>
      </c>
      <c r="C632" s="1">
        <f t="shared" si="137"/>
        <v>9899</v>
      </c>
      <c r="D632" s="7">
        <f>IF(N632&gt;0, RANK(N632,(N632:P632,Q632:AE632)),0)</f>
        <v>2</v>
      </c>
      <c r="E632" s="7">
        <f>IF(O632&gt;0,RANK(O632,(N632:P632,Q632:AE632)),0)</f>
        <v>1</v>
      </c>
      <c r="F632" s="7">
        <f>IF(P632&gt;0,RANK(P632,(N632:P632,Q632:AE632)),0)</f>
        <v>0</v>
      </c>
      <c r="G632" s="1">
        <f t="shared" si="144"/>
        <v>1862</v>
      </c>
      <c r="H632" s="2">
        <f t="shared" si="145"/>
        <v>0.18809980806142035</v>
      </c>
      <c r="I632" s="2"/>
      <c r="J632" s="2">
        <f t="shared" si="146"/>
        <v>0.40155571269825235</v>
      </c>
      <c r="K632" s="2">
        <f t="shared" si="146"/>
        <v>0.58965552075967265</v>
      </c>
      <c r="L632" s="2">
        <f t="shared" si="146"/>
        <v>0</v>
      </c>
      <c r="M632" s="2">
        <f t="shared" si="139"/>
        <v>8.7887665420750549E-3</v>
      </c>
      <c r="N632" s="1">
        <v>3975</v>
      </c>
      <c r="O632" s="1">
        <v>5837</v>
      </c>
      <c r="P632" s="1">
        <v>0</v>
      </c>
      <c r="Q632" s="1">
        <v>87</v>
      </c>
      <c r="R632">
        <v>0</v>
      </c>
      <c r="S632">
        <v>0</v>
      </c>
      <c r="T632"/>
      <c r="U632"/>
      <c r="V632"/>
      <c r="W632">
        <v>0</v>
      </c>
      <c r="X632"/>
      <c r="Y632"/>
      <c r="Z632"/>
      <c r="AA632"/>
      <c r="AB632"/>
      <c r="AG632" s="7">
        <f>IF(Q632&gt;0,RANK(Q632,(N632:P632,Q632:AE632)),0)</f>
        <v>3</v>
      </c>
      <c r="AH632" s="7">
        <f>IF(R632&gt;0,RANK(R632,(N632:P632,Q632:AE632)),0)</f>
        <v>0</v>
      </c>
      <c r="AI632" s="7">
        <f>IF(T632&gt;0,RANK(T632,(N632:P632,Q632:AE632)),0)</f>
        <v>0</v>
      </c>
      <c r="AJ632" s="7">
        <f>IF(S632&gt;0,RANK(S632,(N632:P632,Q632:AE632)),0)</f>
        <v>0</v>
      </c>
      <c r="AK632" s="2">
        <f t="shared" si="147"/>
        <v>8.7887665420749578E-3</v>
      </c>
      <c r="AL632" s="2">
        <f t="shared" si="147"/>
        <v>0</v>
      </c>
      <c r="AM632" s="2">
        <f t="shared" si="141"/>
        <v>0</v>
      </c>
      <c r="AN632" s="2">
        <f t="shared" si="142"/>
        <v>0</v>
      </c>
      <c r="AP632" t="s">
        <v>5079</v>
      </c>
      <c r="AQ632" t="s">
        <v>3289</v>
      </c>
      <c r="AR632">
        <v>17</v>
      </c>
      <c r="AT632" s="85" t="s">
        <v>5162</v>
      </c>
      <c r="AU632" s="84" t="s">
        <v>4003</v>
      </c>
      <c r="AV632" s="77" t="str">
        <f t="shared" si="143"/>
        <v>17067</v>
      </c>
      <c r="AX632" s="7" t="s">
        <v>186</v>
      </c>
      <c r="BG632" s="1"/>
    </row>
    <row r="633" spans="1:59" hidden="1" outlineLevel="1">
      <c r="A633" t="s">
        <v>3695</v>
      </c>
      <c r="B633" t="s">
        <v>3289</v>
      </c>
      <c r="C633" s="1">
        <f t="shared" si="137"/>
        <v>2437</v>
      </c>
      <c r="D633" s="7">
        <f>IF(N633&gt;0, RANK(N633,(N633:P633,Q633:AE633)),0)</f>
        <v>2</v>
      </c>
      <c r="E633" s="7">
        <f>IF(O633&gt;0,RANK(O633,(N633:P633,Q633:AE633)),0)</f>
        <v>1</v>
      </c>
      <c r="F633" s="7">
        <f>IF(P633&gt;0,RANK(P633,(N633:P633,Q633:AE633)),0)</f>
        <v>0</v>
      </c>
      <c r="G633" s="1">
        <f t="shared" si="144"/>
        <v>578</v>
      </c>
      <c r="H633" s="2">
        <f t="shared" si="145"/>
        <v>0.23717685679113665</v>
      </c>
      <c r="I633" s="2"/>
      <c r="J633" s="2">
        <f t="shared" si="146"/>
        <v>0.37874435781698812</v>
      </c>
      <c r="K633" s="2">
        <f t="shared" si="146"/>
        <v>0.61592121460812477</v>
      </c>
      <c r="L633" s="2">
        <f t="shared" si="146"/>
        <v>0</v>
      </c>
      <c r="M633" s="2">
        <f t="shared" si="139"/>
        <v>5.3344275748871128E-3</v>
      </c>
      <c r="N633" s="1">
        <v>923</v>
      </c>
      <c r="O633" s="1">
        <v>1501</v>
      </c>
      <c r="P633" s="1">
        <v>0</v>
      </c>
      <c r="Q633" s="1">
        <v>13</v>
      </c>
      <c r="R633">
        <v>0</v>
      </c>
      <c r="S633">
        <v>0</v>
      </c>
      <c r="T633"/>
      <c r="U633"/>
      <c r="V633"/>
      <c r="W633">
        <v>0</v>
      </c>
      <c r="X633"/>
      <c r="Y633"/>
      <c r="Z633"/>
      <c r="AA633"/>
      <c r="AB633"/>
      <c r="AG633" s="7">
        <f>IF(Q633&gt;0,RANK(Q633,(N633:P633,Q633:AE633)),0)</f>
        <v>3</v>
      </c>
      <c r="AH633" s="7">
        <f>IF(R633&gt;0,RANK(R633,(N633:P633,Q633:AE633)),0)</f>
        <v>0</v>
      </c>
      <c r="AI633" s="7">
        <f>IF(T633&gt;0,RANK(T633,(N633:P633,Q633:AE633)),0)</f>
        <v>0</v>
      </c>
      <c r="AJ633" s="7">
        <f>IF(S633&gt;0,RANK(S633,(N633:P633,Q633:AE633)),0)</f>
        <v>0</v>
      </c>
      <c r="AK633" s="2">
        <f t="shared" si="147"/>
        <v>5.3344275748871562E-3</v>
      </c>
      <c r="AL633" s="2">
        <f t="shared" si="147"/>
        <v>0</v>
      </c>
      <c r="AM633" s="2">
        <f t="shared" si="141"/>
        <v>0</v>
      </c>
      <c r="AN633" s="2">
        <f t="shared" si="142"/>
        <v>0</v>
      </c>
      <c r="AP633" t="s">
        <v>3695</v>
      </c>
      <c r="AQ633" t="s">
        <v>3289</v>
      </c>
      <c r="AR633">
        <v>19</v>
      </c>
      <c r="AT633" s="85" t="s">
        <v>5162</v>
      </c>
      <c r="AU633" s="84" t="s">
        <v>4004</v>
      </c>
      <c r="AV633" s="77" t="str">
        <f t="shared" si="143"/>
        <v>17069</v>
      </c>
      <c r="AX633" s="7" t="s">
        <v>186</v>
      </c>
      <c r="BG633" s="1"/>
    </row>
    <row r="634" spans="1:59" hidden="1" outlineLevel="1">
      <c r="A634" t="s">
        <v>4383</v>
      </c>
      <c r="B634" t="s">
        <v>3289</v>
      </c>
      <c r="C634" s="1">
        <f t="shared" si="137"/>
        <v>4153</v>
      </c>
      <c r="D634" s="7">
        <f>IF(N634&gt;0, RANK(N634,(N634:P634,Q634:AE634)),0)</f>
        <v>1</v>
      </c>
      <c r="E634" s="7">
        <f>IF(O634&gt;0,RANK(O634,(N634:P634,Q634:AE634)),0)</f>
        <v>2</v>
      </c>
      <c r="F634" s="7">
        <f>IF(P634&gt;0,RANK(P634,(N634:P634,Q634:AE634)),0)</f>
        <v>4</v>
      </c>
      <c r="G634" s="1">
        <f t="shared" si="144"/>
        <v>412</v>
      </c>
      <c r="H634" s="2">
        <f t="shared" si="145"/>
        <v>9.9205393691307486E-2</v>
      </c>
      <c r="I634" s="2"/>
      <c r="J634" s="2">
        <f t="shared" si="146"/>
        <v>0.54635203467372984</v>
      </c>
      <c r="K634" s="2">
        <f t="shared" si="146"/>
        <v>0.44714664098242235</v>
      </c>
      <c r="L634" s="2">
        <f t="shared" si="146"/>
        <v>9.6315916205152899E-4</v>
      </c>
      <c r="M634" s="2">
        <f t="shared" si="139"/>
        <v>5.5381651817962849E-3</v>
      </c>
      <c r="N634" s="1">
        <v>2269</v>
      </c>
      <c r="O634" s="1">
        <v>1857</v>
      </c>
      <c r="P634" s="1">
        <v>4</v>
      </c>
      <c r="Q634" s="1">
        <v>23</v>
      </c>
      <c r="R634">
        <v>0</v>
      </c>
      <c r="S634">
        <v>0</v>
      </c>
      <c r="T634"/>
      <c r="U634"/>
      <c r="V634"/>
      <c r="W634">
        <v>0</v>
      </c>
      <c r="X634"/>
      <c r="Y634"/>
      <c r="Z634"/>
      <c r="AA634"/>
      <c r="AB634"/>
      <c r="AG634" s="7">
        <f>IF(Q634&gt;0,RANK(Q634,(N634:P634,Q634:AE634)),0)</f>
        <v>3</v>
      </c>
      <c r="AH634" s="7">
        <f>IF(R634&gt;0,RANK(R634,(N634:P634,Q634:AE634)),0)</f>
        <v>0</v>
      </c>
      <c r="AI634" s="7">
        <f>IF(T634&gt;0,RANK(T634,(N634:P634,Q634:AE634)),0)</f>
        <v>0</v>
      </c>
      <c r="AJ634" s="7">
        <f>IF(S634&gt;0,RANK(S634,(N634:P634,Q634:AE634)),0)</f>
        <v>0</v>
      </c>
      <c r="AK634" s="2">
        <f t="shared" si="147"/>
        <v>5.5381651817962918E-3</v>
      </c>
      <c r="AL634" s="2">
        <f t="shared" si="147"/>
        <v>0</v>
      </c>
      <c r="AM634" s="2">
        <f t="shared" si="141"/>
        <v>0</v>
      </c>
      <c r="AN634" s="2">
        <f t="shared" si="142"/>
        <v>0</v>
      </c>
      <c r="AP634" t="s">
        <v>4383</v>
      </c>
      <c r="AQ634" t="s">
        <v>3289</v>
      </c>
      <c r="AR634">
        <v>17</v>
      </c>
      <c r="AT634" s="85" t="s">
        <v>5162</v>
      </c>
      <c r="AU634" s="84" t="s">
        <v>5049</v>
      </c>
      <c r="AV634" s="77" t="str">
        <f t="shared" si="143"/>
        <v>17071</v>
      </c>
      <c r="AX634" s="7" t="s">
        <v>186</v>
      </c>
      <c r="BG634" s="1"/>
    </row>
    <row r="635" spans="1:59" hidden="1" outlineLevel="1">
      <c r="A635" t="s">
        <v>2559</v>
      </c>
      <c r="B635" t="s">
        <v>3289</v>
      </c>
      <c r="C635" s="1">
        <f t="shared" si="137"/>
        <v>25241</v>
      </c>
      <c r="D635" s="7">
        <f>IF(N635&gt;0, RANK(N635,(N635:P635,Q635:AE635)),0)</f>
        <v>2</v>
      </c>
      <c r="E635" s="7">
        <f>IF(O635&gt;0,RANK(O635,(N635:P635,Q635:AE635)),0)</f>
        <v>1</v>
      </c>
      <c r="F635" s="7">
        <f>IF(P635&gt;0,RANK(P635,(N635:P635,Q635:AE635)),0)</f>
        <v>4</v>
      </c>
      <c r="G635" s="1">
        <f t="shared" si="144"/>
        <v>1335</v>
      </c>
      <c r="H635" s="2">
        <f t="shared" si="145"/>
        <v>5.289013905946674E-2</v>
      </c>
      <c r="I635" s="2"/>
      <c r="J635" s="2">
        <f t="shared" si="146"/>
        <v>0.47054395626163781</v>
      </c>
      <c r="K635" s="2">
        <f t="shared" si="146"/>
        <v>0.52343409532110452</v>
      </c>
      <c r="L635" s="2">
        <f t="shared" si="146"/>
        <v>7.1312547046472013E-4</v>
      </c>
      <c r="M635" s="2">
        <f t="shared" si="139"/>
        <v>5.3088229467929517E-3</v>
      </c>
      <c r="N635" s="1">
        <v>11877</v>
      </c>
      <c r="O635" s="1">
        <v>13212</v>
      </c>
      <c r="P635" s="1">
        <v>18</v>
      </c>
      <c r="Q635" s="1">
        <v>126</v>
      </c>
      <c r="R635">
        <v>6</v>
      </c>
      <c r="S635">
        <v>0</v>
      </c>
      <c r="T635"/>
      <c r="U635"/>
      <c r="V635"/>
      <c r="W635">
        <v>2</v>
      </c>
      <c r="X635"/>
      <c r="Y635"/>
      <c r="Z635"/>
      <c r="AA635"/>
      <c r="AB635"/>
      <c r="AG635" s="7">
        <f>IF(Q635&gt;0,RANK(Q635,(N635:P635,Q635:AE635)),0)</f>
        <v>3</v>
      </c>
      <c r="AH635" s="7">
        <f>IF(R635&gt;0,RANK(R635,(N635:P635,Q635:AE635)),0)</f>
        <v>5</v>
      </c>
      <c r="AI635" s="7">
        <f>IF(T635&gt;0,RANK(T635,(N635:P635,Q635:AE635)),0)</f>
        <v>0</v>
      </c>
      <c r="AJ635" s="7">
        <f>IF(S635&gt;0,RANK(S635,(N635:P635,Q635:AE635)),0)</f>
        <v>0</v>
      </c>
      <c r="AK635" s="2">
        <f t="shared" si="147"/>
        <v>4.9918782932530407E-3</v>
      </c>
      <c r="AL635" s="2">
        <f t="shared" si="147"/>
        <v>2.377084901549067E-4</v>
      </c>
      <c r="AM635" s="2">
        <f t="shared" si="141"/>
        <v>0</v>
      </c>
      <c r="AN635" s="2">
        <f t="shared" si="142"/>
        <v>0</v>
      </c>
      <c r="AP635" t="s">
        <v>2559</v>
      </c>
      <c r="AQ635" t="s">
        <v>3289</v>
      </c>
      <c r="AR635">
        <v>0</v>
      </c>
      <c r="AT635" s="85" t="s">
        <v>5162</v>
      </c>
      <c r="AU635" s="84" t="s">
        <v>4879</v>
      </c>
      <c r="AV635" s="77" t="str">
        <f t="shared" si="143"/>
        <v>17073</v>
      </c>
      <c r="AX635" s="7" t="s">
        <v>186</v>
      </c>
      <c r="BG635" s="1"/>
    </row>
    <row r="636" spans="1:59" hidden="1" outlineLevel="1">
      <c r="A636" t="s">
        <v>2753</v>
      </c>
      <c r="B636" t="s">
        <v>3289</v>
      </c>
      <c r="C636" s="1">
        <f t="shared" si="137"/>
        <v>13835</v>
      </c>
      <c r="D636" s="7">
        <f>IF(N636&gt;0, RANK(N636,(N636:P636,Q636:AE636)),0)</f>
        <v>2</v>
      </c>
      <c r="E636" s="7">
        <f>IF(O636&gt;0,RANK(O636,(N636:P636,Q636:AE636)),0)</f>
        <v>1</v>
      </c>
      <c r="F636" s="7">
        <f>IF(P636&gt;0,RANK(P636,(N636:P636,Q636:AE636)),0)</f>
        <v>4</v>
      </c>
      <c r="G636" s="1">
        <f t="shared" si="144"/>
        <v>6082</v>
      </c>
      <c r="H636" s="2">
        <f t="shared" si="145"/>
        <v>0.43960968558005059</v>
      </c>
      <c r="I636" s="2"/>
      <c r="J636" s="2">
        <f t="shared" si="146"/>
        <v>0.27697867726779907</v>
      </c>
      <c r="K636" s="2">
        <f t="shared" si="146"/>
        <v>0.71658836284784966</v>
      </c>
      <c r="L636" s="2">
        <f t="shared" si="146"/>
        <v>7.2280448138778463E-4</v>
      </c>
      <c r="M636" s="2">
        <f t="shared" si="139"/>
        <v>5.7101554029634349E-3</v>
      </c>
      <c r="N636" s="1">
        <v>3832</v>
      </c>
      <c r="O636" s="1">
        <v>9914</v>
      </c>
      <c r="P636" s="1">
        <v>10</v>
      </c>
      <c r="Q636" s="1">
        <v>77</v>
      </c>
      <c r="R636">
        <v>0</v>
      </c>
      <c r="S636">
        <v>0</v>
      </c>
      <c r="T636"/>
      <c r="U636"/>
      <c r="V636"/>
      <c r="W636">
        <v>2</v>
      </c>
      <c r="X636"/>
      <c r="Y636"/>
      <c r="Z636"/>
      <c r="AA636"/>
      <c r="AB636"/>
      <c r="AG636" s="7">
        <f>IF(Q636&gt;0,RANK(Q636,(N636:P636,Q636:AE636)),0)</f>
        <v>3</v>
      </c>
      <c r="AH636" s="7">
        <f>IF(R636&gt;0,RANK(R636,(N636:P636,Q636:AE636)),0)</f>
        <v>0</v>
      </c>
      <c r="AI636" s="7">
        <f>IF(T636&gt;0,RANK(T636,(N636:P636,Q636:AE636)),0)</f>
        <v>0</v>
      </c>
      <c r="AJ636" s="7">
        <f>IF(S636&gt;0,RANK(S636,(N636:P636,Q636:AE636)),0)</f>
        <v>0</v>
      </c>
      <c r="AK636" s="2">
        <f t="shared" si="147"/>
        <v>5.5655945066859416E-3</v>
      </c>
      <c r="AL636" s="2">
        <f t="shared" si="147"/>
        <v>0</v>
      </c>
      <c r="AM636" s="2">
        <f t="shared" si="141"/>
        <v>0</v>
      </c>
      <c r="AN636" s="2">
        <f t="shared" si="142"/>
        <v>0</v>
      </c>
      <c r="AP636" t="s">
        <v>2753</v>
      </c>
      <c r="AQ636" t="s">
        <v>3289</v>
      </c>
      <c r="AR636">
        <v>15</v>
      </c>
      <c r="AT636" s="85" t="s">
        <v>5162</v>
      </c>
      <c r="AU636" s="84" t="s">
        <v>5171</v>
      </c>
      <c r="AV636" s="77" t="str">
        <f t="shared" si="143"/>
        <v>17075</v>
      </c>
      <c r="AX636" s="7" t="s">
        <v>186</v>
      </c>
      <c r="BG636" s="1"/>
    </row>
    <row r="637" spans="1:59" hidden="1" outlineLevel="1">
      <c r="A637" t="s">
        <v>1843</v>
      </c>
      <c r="B637" t="s">
        <v>3289</v>
      </c>
      <c r="C637" s="1">
        <f t="shared" si="137"/>
        <v>25826</v>
      </c>
      <c r="D637" s="7">
        <f>IF(N637&gt;0, RANK(N637,(N637:P637,Q637:AE637)),0)</f>
        <v>1</v>
      </c>
      <c r="E637" s="7">
        <f>IF(O637&gt;0,RANK(O637,(N637:P637,Q637:AE637)),0)</f>
        <v>2</v>
      </c>
      <c r="F637" s="7">
        <f>IF(P637&gt;0,RANK(P637,(N637:P637,Q637:AE637)),0)</f>
        <v>4</v>
      </c>
      <c r="G637" s="1">
        <f t="shared" si="144"/>
        <v>3110</v>
      </c>
      <c r="H637" s="2">
        <f t="shared" si="145"/>
        <v>0.1204212808797336</v>
      </c>
      <c r="I637" s="2"/>
      <c r="J637" s="2">
        <f t="shared" si="146"/>
        <v>0.5537055680322156</v>
      </c>
      <c r="K637" s="2">
        <f t="shared" si="146"/>
        <v>0.43328428715248202</v>
      </c>
      <c r="L637" s="2">
        <f t="shared" si="146"/>
        <v>8.5185472004956249E-4</v>
      </c>
      <c r="M637" s="2">
        <f t="shared" si="139"/>
        <v>1.215829009525282E-2</v>
      </c>
      <c r="N637" s="1">
        <v>14300</v>
      </c>
      <c r="O637" s="1">
        <v>11190</v>
      </c>
      <c r="P637" s="1">
        <v>22</v>
      </c>
      <c r="Q637" s="1">
        <v>300</v>
      </c>
      <c r="R637">
        <v>2</v>
      </c>
      <c r="S637">
        <v>11</v>
      </c>
      <c r="T637"/>
      <c r="U637"/>
      <c r="V637"/>
      <c r="W637">
        <v>1</v>
      </c>
      <c r="X637"/>
      <c r="Y637"/>
      <c r="Z637"/>
      <c r="AA637"/>
      <c r="AB637"/>
      <c r="AG637" s="7">
        <f>IF(Q637&gt;0,RANK(Q637,(N637:P637,Q637:AE637)),0)</f>
        <v>3</v>
      </c>
      <c r="AH637" s="7">
        <f>IF(R637&gt;0,RANK(R637,(N637:P637,Q637:AE637)),0)</f>
        <v>6</v>
      </c>
      <c r="AI637" s="7">
        <f>IF(T637&gt;0,RANK(T637,(N637:P637,Q637:AE637)),0)</f>
        <v>0</v>
      </c>
      <c r="AJ637" s="7">
        <f>IF(S637&gt;0,RANK(S637,(N637:P637,Q637:AE637)),0)</f>
        <v>5</v>
      </c>
      <c r="AK637" s="2">
        <f t="shared" si="147"/>
        <v>1.1616200727948578E-2</v>
      </c>
      <c r="AL637" s="2">
        <f t="shared" si="147"/>
        <v>7.7441338186323854E-5</v>
      </c>
      <c r="AM637" s="2">
        <f t="shared" si="141"/>
        <v>0</v>
      </c>
      <c r="AN637" s="2">
        <f t="shared" si="142"/>
        <v>4.2592736002478124E-4</v>
      </c>
      <c r="AP637" t="s">
        <v>1843</v>
      </c>
      <c r="AQ637" t="s">
        <v>3289</v>
      </c>
      <c r="AR637">
        <v>12</v>
      </c>
      <c r="AT637" s="85" t="s">
        <v>5162</v>
      </c>
      <c r="AU637" s="84" t="s">
        <v>5172</v>
      </c>
      <c r="AV637" s="77" t="str">
        <f t="shared" si="143"/>
        <v>17077</v>
      </c>
      <c r="AX637" s="7" t="s">
        <v>186</v>
      </c>
      <c r="BG637" s="1"/>
    </row>
    <row r="638" spans="1:59" hidden="1" outlineLevel="1">
      <c r="A638" t="s">
        <v>2039</v>
      </c>
      <c r="B638" t="s">
        <v>3289</v>
      </c>
      <c r="C638" s="1">
        <f t="shared" si="137"/>
        <v>5336</v>
      </c>
      <c r="D638" s="7">
        <f>IF(N638&gt;0, RANK(N638,(N638:P638,Q638:AE638)),0)</f>
        <v>2</v>
      </c>
      <c r="E638" s="7">
        <f>IF(O638&gt;0,RANK(O638,(N638:P638,Q638:AE638)),0)</f>
        <v>1</v>
      </c>
      <c r="F638" s="7">
        <f>IF(P638&gt;0,RANK(P638,(N638:P638,Q638:AE638)),0)</f>
        <v>0</v>
      </c>
      <c r="G638" s="1">
        <f t="shared" si="144"/>
        <v>1748</v>
      </c>
      <c r="H638" s="2">
        <f t="shared" si="145"/>
        <v>0.32758620689655171</v>
      </c>
      <c r="I638" s="2"/>
      <c r="J638" s="2">
        <f t="shared" si="146"/>
        <v>0.33377061469265368</v>
      </c>
      <c r="K638" s="2">
        <f t="shared" si="146"/>
        <v>0.66135682158920539</v>
      </c>
      <c r="L638" s="2">
        <f t="shared" si="146"/>
        <v>0</v>
      </c>
      <c r="M638" s="2">
        <f t="shared" si="139"/>
        <v>4.872563718140932E-3</v>
      </c>
      <c r="N638" s="1">
        <v>1781</v>
      </c>
      <c r="O638" s="1">
        <v>3529</v>
      </c>
      <c r="P638" s="1">
        <v>0</v>
      </c>
      <c r="Q638" s="1">
        <v>26</v>
      </c>
      <c r="R638">
        <v>0</v>
      </c>
      <c r="S638">
        <v>0</v>
      </c>
      <c r="T638"/>
      <c r="U638"/>
      <c r="V638"/>
      <c r="W638">
        <v>0</v>
      </c>
      <c r="X638"/>
      <c r="Y638"/>
      <c r="Z638"/>
      <c r="AA638"/>
      <c r="AB638"/>
      <c r="AG638" s="7">
        <f>IF(Q638&gt;0,RANK(Q638,(N638:P638,Q638:AE638)),0)</f>
        <v>3</v>
      </c>
      <c r="AH638" s="7">
        <f>IF(R638&gt;0,RANK(R638,(N638:P638,Q638:AE638)),0)</f>
        <v>0</v>
      </c>
      <c r="AI638" s="7">
        <f>IF(T638&gt;0,RANK(T638,(N638:P638,Q638:AE638)),0)</f>
        <v>0</v>
      </c>
      <c r="AJ638" s="7">
        <f>IF(S638&gt;0,RANK(S638,(N638:P638,Q638:AE638)),0)</f>
        <v>0</v>
      </c>
      <c r="AK638" s="2">
        <f t="shared" si="147"/>
        <v>4.8725637181409294E-3</v>
      </c>
      <c r="AL638" s="2">
        <f t="shared" si="147"/>
        <v>0</v>
      </c>
      <c r="AM638" s="2">
        <f t="shared" si="141"/>
        <v>0</v>
      </c>
      <c r="AN638" s="2">
        <f t="shared" si="142"/>
        <v>0</v>
      </c>
      <c r="AP638" t="s">
        <v>2039</v>
      </c>
      <c r="AQ638" t="s">
        <v>3289</v>
      </c>
      <c r="AR638">
        <v>19</v>
      </c>
      <c r="AT638" s="85" t="s">
        <v>5162</v>
      </c>
      <c r="AU638" s="84" t="s">
        <v>4922</v>
      </c>
      <c r="AV638" s="77" t="str">
        <f t="shared" si="143"/>
        <v>17079</v>
      </c>
      <c r="AX638" s="7" t="s">
        <v>186</v>
      </c>
      <c r="BG638" s="1"/>
    </row>
    <row r="639" spans="1:59" hidden="1" outlineLevel="1">
      <c r="A639" t="s">
        <v>2143</v>
      </c>
      <c r="B639" t="s">
        <v>3289</v>
      </c>
      <c r="C639" s="1">
        <f t="shared" si="137"/>
        <v>16948</v>
      </c>
      <c r="D639" s="7">
        <f>IF(N639&gt;0, RANK(N639,(N639:P639,Q639:AE639)),0)</f>
        <v>2</v>
      </c>
      <c r="E639" s="7">
        <f>IF(O639&gt;0,RANK(O639,(N639:P639,Q639:AE639)),0)</f>
        <v>1</v>
      </c>
      <c r="F639" s="7">
        <f>IF(P639&gt;0,RANK(P639,(N639:P639,Q639:AE639)),0)</f>
        <v>4</v>
      </c>
      <c r="G639" s="1">
        <f t="shared" si="144"/>
        <v>3447</v>
      </c>
      <c r="H639" s="2">
        <f t="shared" si="145"/>
        <v>0.2033868303044607</v>
      </c>
      <c r="I639" s="2"/>
      <c r="J639" s="2">
        <f t="shared" si="146"/>
        <v>0.39609393438753837</v>
      </c>
      <c r="K639" s="2">
        <f t="shared" si="146"/>
        <v>0.59948076469199907</v>
      </c>
      <c r="L639" s="2">
        <f t="shared" si="146"/>
        <v>5.3103611045551098E-4</v>
      </c>
      <c r="M639" s="2">
        <f t="shared" si="139"/>
        <v>3.8942648100070494E-3</v>
      </c>
      <c r="N639" s="1">
        <v>6713</v>
      </c>
      <c r="O639" s="1">
        <v>10160</v>
      </c>
      <c r="P639" s="1">
        <v>9</v>
      </c>
      <c r="Q639" s="1">
        <v>61</v>
      </c>
      <c r="R639">
        <v>0</v>
      </c>
      <c r="S639">
        <v>4</v>
      </c>
      <c r="T639"/>
      <c r="U639"/>
      <c r="V639"/>
      <c r="W639">
        <v>1</v>
      </c>
      <c r="X639"/>
      <c r="Y639"/>
      <c r="Z639"/>
      <c r="AA639"/>
      <c r="AB639"/>
      <c r="AG639" s="7">
        <f>IF(Q639&gt;0,RANK(Q639,(N639:P639,Q639:AE639)),0)</f>
        <v>3</v>
      </c>
      <c r="AH639" s="7">
        <f>IF(R639&gt;0,RANK(R639,(N639:P639,Q639:AE639)),0)</f>
        <v>0</v>
      </c>
      <c r="AI639" s="7">
        <f>IF(T639&gt;0,RANK(T639,(N639:P639,Q639:AE639)),0)</f>
        <v>0</v>
      </c>
      <c r="AJ639" s="7">
        <f>IF(S639&gt;0,RANK(S639,(N639:P639,Q639:AE639)),0)</f>
        <v>5</v>
      </c>
      <c r="AK639" s="2">
        <f t="shared" si="147"/>
        <v>3.5992447486429078E-3</v>
      </c>
      <c r="AL639" s="2">
        <f t="shared" si="147"/>
        <v>0</v>
      </c>
      <c r="AM639" s="2">
        <f t="shared" si="141"/>
        <v>0</v>
      </c>
      <c r="AN639" s="2">
        <f t="shared" si="142"/>
        <v>2.360160490913382E-4</v>
      </c>
      <c r="AP639" t="s">
        <v>2143</v>
      </c>
      <c r="AQ639" t="s">
        <v>3289</v>
      </c>
      <c r="AR639">
        <v>19</v>
      </c>
      <c r="AT639" s="85" t="s">
        <v>5162</v>
      </c>
      <c r="AU639" s="84" t="s">
        <v>4173</v>
      </c>
      <c r="AV639" s="77" t="str">
        <f t="shared" si="143"/>
        <v>17081</v>
      </c>
      <c r="AX639" s="7" t="s">
        <v>186</v>
      </c>
      <c r="BG639" s="1"/>
    </row>
    <row r="640" spans="1:59" hidden="1" outlineLevel="1">
      <c r="A640" t="s">
        <v>2737</v>
      </c>
      <c r="B640" t="s">
        <v>3289</v>
      </c>
      <c r="C640" s="1">
        <f t="shared" si="137"/>
        <v>10137</v>
      </c>
      <c r="D640" s="7">
        <f>IF(N640&gt;0, RANK(N640,(N640:P640,Q640:AE640)),0)</f>
        <v>2</v>
      </c>
      <c r="E640" s="7">
        <f>IF(O640&gt;0,RANK(O640,(N640:P640,Q640:AE640)),0)</f>
        <v>1</v>
      </c>
      <c r="F640" s="7">
        <f>IF(P640&gt;0,RANK(P640,(N640:P640,Q640:AE640)),0)</f>
        <v>0</v>
      </c>
      <c r="G640" s="1">
        <f t="shared" si="144"/>
        <v>838</v>
      </c>
      <c r="H640" s="2">
        <f t="shared" si="145"/>
        <v>8.2667455854789379E-2</v>
      </c>
      <c r="I640" s="2"/>
      <c r="J640" s="2">
        <f t="shared" si="146"/>
        <v>0.45348722501726352</v>
      </c>
      <c r="K640" s="2">
        <f t="shared" si="146"/>
        <v>0.53615468087205287</v>
      </c>
      <c r="L640" s="2">
        <f t="shared" si="146"/>
        <v>0</v>
      </c>
      <c r="M640" s="2">
        <f t="shared" si="139"/>
        <v>1.0358094110683669E-2</v>
      </c>
      <c r="N640" s="1">
        <v>4597</v>
      </c>
      <c r="O640" s="1">
        <v>5435</v>
      </c>
      <c r="P640" s="1">
        <v>0</v>
      </c>
      <c r="Q640" s="1">
        <v>105</v>
      </c>
      <c r="R640">
        <v>0</v>
      </c>
      <c r="S640">
        <v>0</v>
      </c>
      <c r="T640"/>
      <c r="U640"/>
      <c r="V640"/>
      <c r="W640">
        <v>0</v>
      </c>
      <c r="X640"/>
      <c r="Y640"/>
      <c r="Z640"/>
      <c r="AA640"/>
      <c r="AB640"/>
      <c r="AG640" s="7">
        <f>IF(Q640&gt;0,RANK(Q640,(N640:P640,Q640:AE640)),0)</f>
        <v>3</v>
      </c>
      <c r="AH640" s="7">
        <f>IF(R640&gt;0,RANK(R640,(N640:P640,Q640:AE640)),0)</f>
        <v>0</v>
      </c>
      <c r="AI640" s="7">
        <f>IF(T640&gt;0,RANK(T640,(N640:P640,Q640:AE640)),0)</f>
        <v>0</v>
      </c>
      <c r="AJ640" s="7">
        <f>IF(S640&gt;0,RANK(S640,(N640:P640,Q640:AE640)),0)</f>
        <v>0</v>
      </c>
      <c r="AK640" s="2">
        <f t="shared" si="147"/>
        <v>1.0358094110683634E-2</v>
      </c>
      <c r="AL640" s="2">
        <f t="shared" si="147"/>
        <v>0</v>
      </c>
      <c r="AM640" s="2">
        <f t="shared" si="141"/>
        <v>0</v>
      </c>
      <c r="AN640" s="2">
        <f t="shared" si="142"/>
        <v>0</v>
      </c>
      <c r="AP640" t="s">
        <v>2737</v>
      </c>
      <c r="AQ640" t="s">
        <v>3289</v>
      </c>
      <c r="AR640">
        <v>0</v>
      </c>
      <c r="AT640" s="85" t="s">
        <v>5162</v>
      </c>
      <c r="AU640" s="84" t="s">
        <v>4372</v>
      </c>
      <c r="AV640" s="77" t="str">
        <f t="shared" si="143"/>
        <v>17083</v>
      </c>
      <c r="AX640" s="7" t="s">
        <v>186</v>
      </c>
      <c r="BG640" s="1"/>
    </row>
    <row r="641" spans="1:59" hidden="1" outlineLevel="1">
      <c r="A641" t="s">
        <v>3349</v>
      </c>
      <c r="B641" t="s">
        <v>3289</v>
      </c>
      <c r="C641" s="1">
        <f t="shared" si="137"/>
        <v>11584</v>
      </c>
      <c r="D641" s="7">
        <f>IF(N641&gt;0, RANK(N641,(N641:P641,Q641:AE641)),0)</f>
        <v>2</v>
      </c>
      <c r="E641" s="7">
        <f>IF(O641&gt;0,RANK(O641,(N641:P641,Q641:AE641)),0)</f>
        <v>1</v>
      </c>
      <c r="F641" s="7">
        <f>IF(P641&gt;0,RANK(P641,(N641:P641,Q641:AE641)),0)</f>
        <v>4</v>
      </c>
      <c r="G641" s="1">
        <f t="shared" si="144"/>
        <v>863</v>
      </c>
      <c r="H641" s="2">
        <f t="shared" si="145"/>
        <v>7.4499309392265192E-2</v>
      </c>
      <c r="I641" s="2"/>
      <c r="J641" s="2">
        <f t="shared" si="146"/>
        <v>0.45847720994475138</v>
      </c>
      <c r="K641" s="2">
        <f t="shared" si="146"/>
        <v>0.53297651933701662</v>
      </c>
      <c r="L641" s="2">
        <f t="shared" si="146"/>
        <v>3.453038674033149E-4</v>
      </c>
      <c r="M641" s="2">
        <f t="shared" si="139"/>
        <v>8.2009668508286823E-3</v>
      </c>
      <c r="N641" s="1">
        <v>5311</v>
      </c>
      <c r="O641" s="1">
        <v>6174</v>
      </c>
      <c r="P641" s="1">
        <v>4</v>
      </c>
      <c r="Q641" s="1">
        <v>94</v>
      </c>
      <c r="R641">
        <v>1</v>
      </c>
      <c r="S641">
        <v>0</v>
      </c>
      <c r="T641"/>
      <c r="U641"/>
      <c r="V641"/>
      <c r="W641">
        <v>0</v>
      </c>
      <c r="X641"/>
      <c r="Y641"/>
      <c r="Z641"/>
      <c r="AA641"/>
      <c r="AB641"/>
      <c r="AG641" s="7">
        <f>IF(Q641&gt;0,RANK(Q641,(N641:P641,Q641:AE641)),0)</f>
        <v>3</v>
      </c>
      <c r="AH641" s="7">
        <f>IF(R641&gt;0,RANK(R641,(N641:P641,Q641:AE641)),0)</f>
        <v>5</v>
      </c>
      <c r="AI641" s="7">
        <f>IF(T641&gt;0,RANK(T641,(N641:P641,Q641:AE641)),0)</f>
        <v>0</v>
      </c>
      <c r="AJ641" s="7">
        <f>IF(S641&gt;0,RANK(S641,(N641:P641,Q641:AE641)),0)</f>
        <v>0</v>
      </c>
      <c r="AK641" s="2">
        <f t="shared" si="147"/>
        <v>8.1146408839779006E-3</v>
      </c>
      <c r="AL641" s="2">
        <f t="shared" si="147"/>
        <v>8.6325966850828726E-5</v>
      </c>
      <c r="AM641" s="2">
        <f t="shared" si="141"/>
        <v>0</v>
      </c>
      <c r="AN641" s="2">
        <f t="shared" si="142"/>
        <v>0</v>
      </c>
      <c r="AP641" t="s">
        <v>3349</v>
      </c>
      <c r="AQ641" t="s">
        <v>3289</v>
      </c>
      <c r="AR641">
        <v>16</v>
      </c>
      <c r="AT641" s="85" t="s">
        <v>5162</v>
      </c>
      <c r="AU641" s="84" t="s">
        <v>5224</v>
      </c>
      <c r="AV641" s="77" t="str">
        <f t="shared" si="143"/>
        <v>17085</v>
      </c>
      <c r="AX641" s="7" t="s">
        <v>186</v>
      </c>
      <c r="BG641" s="1"/>
    </row>
    <row r="642" spans="1:59" hidden="1" outlineLevel="1">
      <c r="A642" t="s">
        <v>2182</v>
      </c>
      <c r="B642" t="s">
        <v>3289</v>
      </c>
      <c r="C642" s="1">
        <f t="shared" si="137"/>
        <v>5865</v>
      </c>
      <c r="D642" s="7">
        <f>IF(N642&gt;0, RANK(N642,(N642:P642,Q642:AE642)),0)</f>
        <v>2</v>
      </c>
      <c r="E642" s="7">
        <f>IF(O642&gt;0,RANK(O642,(N642:P642,Q642:AE642)),0)</f>
        <v>1</v>
      </c>
      <c r="F642" s="7">
        <f>IF(P642&gt;0,RANK(P642,(N642:P642,Q642:AE642)),0)</f>
        <v>4</v>
      </c>
      <c r="G642" s="1">
        <f t="shared" si="144"/>
        <v>2184</v>
      </c>
      <c r="H642" s="2">
        <f t="shared" si="145"/>
        <v>0.37237851662404092</v>
      </c>
      <c r="I642" s="2"/>
      <c r="J642" s="2">
        <f t="shared" si="146"/>
        <v>0.30912190963341857</v>
      </c>
      <c r="K642" s="2">
        <f t="shared" si="146"/>
        <v>0.68150042625745955</v>
      </c>
      <c r="L642" s="2">
        <f t="shared" si="146"/>
        <v>1.0230179028132991E-3</v>
      </c>
      <c r="M642" s="2">
        <f t="shared" si="139"/>
        <v>8.3546462063085868E-3</v>
      </c>
      <c r="N642" s="1">
        <v>1813</v>
      </c>
      <c r="O642" s="1">
        <v>3997</v>
      </c>
      <c r="P642" s="1">
        <v>6</v>
      </c>
      <c r="Q642" s="1">
        <v>47</v>
      </c>
      <c r="R642">
        <v>1</v>
      </c>
      <c r="S642">
        <v>0</v>
      </c>
      <c r="T642"/>
      <c r="U642"/>
      <c r="V642"/>
      <c r="W642">
        <v>1</v>
      </c>
      <c r="X642"/>
      <c r="Y642"/>
      <c r="Z642"/>
      <c r="AA642"/>
      <c r="AB642"/>
      <c r="AG642" s="7">
        <f>IF(Q642&gt;0,RANK(Q642,(N642:P642,Q642:AE642)),0)</f>
        <v>3</v>
      </c>
      <c r="AH642" s="7">
        <f>IF(R642&gt;0,RANK(R642,(N642:P642,Q642:AE642)),0)</f>
        <v>5</v>
      </c>
      <c r="AI642" s="7">
        <f>IF(T642&gt;0,RANK(T642,(N642:P642,Q642:AE642)),0)</f>
        <v>0</v>
      </c>
      <c r="AJ642" s="7">
        <f>IF(S642&gt;0,RANK(S642,(N642:P642,Q642:AE642)),0)</f>
        <v>0</v>
      </c>
      <c r="AK642" s="2">
        <f t="shared" si="147"/>
        <v>8.0136402387041769E-3</v>
      </c>
      <c r="AL642" s="2">
        <f t="shared" si="147"/>
        <v>1.7050298380221653E-4</v>
      </c>
      <c r="AM642" s="2">
        <f t="shared" si="141"/>
        <v>0</v>
      </c>
      <c r="AN642" s="2">
        <f t="shared" si="142"/>
        <v>0</v>
      </c>
      <c r="AP642" t="s">
        <v>2182</v>
      </c>
      <c r="AQ642" t="s">
        <v>3289</v>
      </c>
      <c r="AR642">
        <v>19</v>
      </c>
      <c r="AT642" s="85" t="s">
        <v>5162</v>
      </c>
      <c r="AU642" s="84" t="s">
        <v>4374</v>
      </c>
      <c r="AV642" s="77" t="str">
        <f t="shared" si="143"/>
        <v>17087</v>
      </c>
      <c r="AX642" s="7" t="s">
        <v>186</v>
      </c>
      <c r="BG642" s="1"/>
    </row>
    <row r="643" spans="1:59" hidden="1" outlineLevel="1">
      <c r="A643" t="s">
        <v>3633</v>
      </c>
      <c r="B643" t="s">
        <v>3289</v>
      </c>
      <c r="C643" s="1">
        <f t="shared" si="137"/>
        <v>167297</v>
      </c>
      <c r="D643" s="7">
        <f>IF(N643&gt;0, RANK(N643,(N643:P643,Q643:AE643)),0)</f>
        <v>2</v>
      </c>
      <c r="E643" s="7">
        <f>IF(O643&gt;0,RANK(O643,(N643:P643,Q643:AE643)),0)</f>
        <v>1</v>
      </c>
      <c r="F643" s="7">
        <f>IF(P643&gt;0,RANK(P643,(N643:P643,Q643:AE643)),0)</f>
        <v>4</v>
      </c>
      <c r="G643" s="1">
        <f t="shared" si="144"/>
        <v>18252</v>
      </c>
      <c r="H643" s="2">
        <f t="shared" si="145"/>
        <v>0.10909938612168778</v>
      </c>
      <c r="I643" s="2"/>
      <c r="J643" s="2">
        <f t="shared" si="146"/>
        <v>0.44120934625247316</v>
      </c>
      <c r="K643" s="2">
        <f t="shared" si="146"/>
        <v>0.55030873237416089</v>
      </c>
      <c r="L643" s="2">
        <f t="shared" si="146"/>
        <v>4.4830451233435149E-4</v>
      </c>
      <c r="M643" s="2">
        <f t="shared" si="139"/>
        <v>8.0336168610316561E-3</v>
      </c>
      <c r="N643" s="1">
        <v>73813</v>
      </c>
      <c r="O643" s="1">
        <v>92065</v>
      </c>
      <c r="P643" s="1">
        <v>75</v>
      </c>
      <c r="Q643" s="1">
        <v>1321</v>
      </c>
      <c r="R643">
        <v>19</v>
      </c>
      <c r="S643">
        <v>4</v>
      </c>
      <c r="T643"/>
      <c r="U643"/>
      <c r="V643"/>
      <c r="W643">
        <v>0</v>
      </c>
      <c r="X643"/>
      <c r="Y643"/>
      <c r="Z643"/>
      <c r="AA643"/>
      <c r="AB643"/>
      <c r="AG643" s="7">
        <f>IF(Q643&gt;0,RANK(Q643,(N643:P643,Q643:AE643)),0)</f>
        <v>3</v>
      </c>
      <c r="AH643" s="7">
        <f>IF(R643&gt;0,RANK(R643,(N643:P643,Q643:AE643)),0)</f>
        <v>5</v>
      </c>
      <c r="AI643" s="7">
        <f>IF(T643&gt;0,RANK(T643,(N643:P643,Q643:AE643)),0)</f>
        <v>0</v>
      </c>
      <c r="AJ643" s="7">
        <f>IF(S643&gt;0,RANK(S643,(N643:P643,Q643:AE643)),0)</f>
        <v>6</v>
      </c>
      <c r="AK643" s="2">
        <f t="shared" si="147"/>
        <v>7.896136810582377E-3</v>
      </c>
      <c r="AL643" s="2">
        <f t="shared" si="147"/>
        <v>1.135704764580357E-4</v>
      </c>
      <c r="AM643" s="2">
        <f t="shared" si="141"/>
        <v>0</v>
      </c>
      <c r="AN643" s="2">
        <f t="shared" si="142"/>
        <v>2.3909573991165414E-5</v>
      </c>
      <c r="AP643" t="s">
        <v>3633</v>
      </c>
      <c r="AQ643" t="s">
        <v>3289</v>
      </c>
      <c r="AR643">
        <v>14</v>
      </c>
      <c r="AT643" s="85" t="s">
        <v>5162</v>
      </c>
      <c r="AU643" s="84" t="s">
        <v>4375</v>
      </c>
      <c r="AV643" s="77" t="str">
        <f t="shared" si="143"/>
        <v>17089</v>
      </c>
      <c r="AX643" s="7" t="s">
        <v>186</v>
      </c>
      <c r="BG643" s="1"/>
    </row>
    <row r="644" spans="1:59" hidden="1" outlineLevel="1">
      <c r="A644" t="s">
        <v>3153</v>
      </c>
      <c r="B644" t="s">
        <v>3289</v>
      </c>
      <c r="C644" s="1">
        <f t="shared" si="137"/>
        <v>45036</v>
      </c>
      <c r="D644" s="7">
        <f>IF(N644&gt;0, RANK(N644,(N644:P644,Q644:AE644)),0)</f>
        <v>2</v>
      </c>
      <c r="E644" s="7">
        <f>IF(O644&gt;0,RANK(O644,(N644:P644,Q644:AE644)),0)</f>
        <v>1</v>
      </c>
      <c r="F644" s="7">
        <f>IF(P644&gt;0,RANK(P644,(N644:P644,Q644:AE644)),0)</f>
        <v>4</v>
      </c>
      <c r="G644" s="1">
        <f t="shared" si="144"/>
        <v>4736</v>
      </c>
      <c r="H644" s="2">
        <f t="shared" si="145"/>
        <v>0.10516031619149126</v>
      </c>
      <c r="I644" s="2"/>
      <c r="J644" s="2">
        <f t="shared" si="146"/>
        <v>0.44415578648192555</v>
      </c>
      <c r="K644" s="2">
        <f t="shared" si="146"/>
        <v>0.5493161026734168</v>
      </c>
      <c r="L644" s="2">
        <f t="shared" si="146"/>
        <v>2.2204458655297982E-5</v>
      </c>
      <c r="M644" s="2">
        <f t="shared" si="139"/>
        <v>6.5059063860023547E-3</v>
      </c>
      <c r="N644" s="1">
        <v>20003</v>
      </c>
      <c r="O644" s="1">
        <v>24739</v>
      </c>
      <c r="P644" s="1">
        <v>1</v>
      </c>
      <c r="Q644" s="1">
        <v>293</v>
      </c>
      <c r="R644">
        <v>0</v>
      </c>
      <c r="S644">
        <v>0</v>
      </c>
      <c r="T644"/>
      <c r="U644"/>
      <c r="V644"/>
      <c r="W644">
        <v>0</v>
      </c>
      <c r="X644"/>
      <c r="Y644"/>
      <c r="Z644"/>
      <c r="AA644"/>
      <c r="AB644"/>
      <c r="AG644" s="7">
        <f>IF(Q644&gt;0,RANK(Q644,(N644:P644,Q644:AE644)),0)</f>
        <v>3</v>
      </c>
      <c r="AH644" s="7">
        <f>IF(R644&gt;0,RANK(R644,(N644:P644,Q644:AE644)),0)</f>
        <v>0</v>
      </c>
      <c r="AI644" s="7">
        <f>IF(T644&gt;0,RANK(T644,(N644:P644,Q644:AE644)),0)</f>
        <v>0</v>
      </c>
      <c r="AJ644" s="7">
        <f>IF(S644&gt;0,RANK(S644,(N644:P644,Q644:AE644)),0)</f>
        <v>0</v>
      </c>
      <c r="AK644" s="2">
        <f t="shared" si="147"/>
        <v>6.5059063860023096E-3</v>
      </c>
      <c r="AL644" s="2">
        <f t="shared" si="147"/>
        <v>0</v>
      </c>
      <c r="AM644" s="2">
        <f t="shared" si="141"/>
        <v>0</v>
      </c>
      <c r="AN644" s="2">
        <f t="shared" si="142"/>
        <v>0</v>
      </c>
      <c r="AP644" t="s">
        <v>3153</v>
      </c>
      <c r="AQ644" t="s">
        <v>3289</v>
      </c>
      <c r="AR644">
        <v>11</v>
      </c>
      <c r="AT644" s="85" t="s">
        <v>5162</v>
      </c>
      <c r="AU644" s="84" t="s">
        <v>4376</v>
      </c>
      <c r="AV644" s="77" t="str">
        <f t="shared" si="143"/>
        <v>17091</v>
      </c>
      <c r="AX644" s="7" t="s">
        <v>186</v>
      </c>
      <c r="BG644" s="1"/>
    </row>
    <row r="645" spans="1:59" hidden="1" outlineLevel="1">
      <c r="A645" t="s">
        <v>2822</v>
      </c>
      <c r="B645" t="s">
        <v>3289</v>
      </c>
      <c r="C645" s="1">
        <f t="shared" si="137"/>
        <v>32527</v>
      </c>
      <c r="D645" s="7">
        <f>IF(N645&gt;0, RANK(N645,(N645:P645,Q645:AE645)),0)</f>
        <v>2</v>
      </c>
      <c r="E645" s="7">
        <f>IF(O645&gt;0,RANK(O645,(N645:P645,Q645:AE645)),0)</f>
        <v>1</v>
      </c>
      <c r="F645" s="7">
        <f>IF(P645&gt;0,RANK(P645,(N645:P645,Q645:AE645)),0)</f>
        <v>0</v>
      </c>
      <c r="G645" s="1">
        <f t="shared" si="144"/>
        <v>7279</v>
      </c>
      <c r="H645" s="2">
        <f t="shared" si="145"/>
        <v>0.22378331847388325</v>
      </c>
      <c r="I645" s="2"/>
      <c r="J645" s="2">
        <f t="shared" si="146"/>
        <v>0.38420389215113598</v>
      </c>
      <c r="K645" s="2">
        <f t="shared" si="146"/>
        <v>0.60798721062501926</v>
      </c>
      <c r="L645" s="2">
        <f t="shared" si="146"/>
        <v>0</v>
      </c>
      <c r="M645" s="2">
        <f t="shared" si="139"/>
        <v>7.8088972238448129E-3</v>
      </c>
      <c r="N645" s="1">
        <v>12497</v>
      </c>
      <c r="O645" s="1">
        <v>19776</v>
      </c>
      <c r="P645" s="1">
        <v>0</v>
      </c>
      <c r="Q645" s="1">
        <v>251</v>
      </c>
      <c r="R645">
        <v>3</v>
      </c>
      <c r="S645">
        <v>0</v>
      </c>
      <c r="T645"/>
      <c r="U645"/>
      <c r="V645"/>
      <c r="W645">
        <v>0</v>
      </c>
      <c r="X645"/>
      <c r="Y645"/>
      <c r="Z645"/>
      <c r="AA645"/>
      <c r="AB645"/>
      <c r="AG645" s="7">
        <f>IF(Q645&gt;0,RANK(Q645,(N645:P645,Q645:AE645)),0)</f>
        <v>3</v>
      </c>
      <c r="AH645" s="7">
        <f>IF(R645&gt;0,RANK(R645,(N645:P645,Q645:AE645)),0)</f>
        <v>4</v>
      </c>
      <c r="AI645" s="7">
        <f>IF(T645&gt;0,RANK(T645,(N645:P645,Q645:AE645)),0)</f>
        <v>0</v>
      </c>
      <c r="AJ645" s="7">
        <f>IF(S645&gt;0,RANK(S645,(N645:P645,Q645:AE645)),0)</f>
        <v>0</v>
      </c>
      <c r="AK645" s="2">
        <f t="shared" si="147"/>
        <v>7.7166661542718354E-3</v>
      </c>
      <c r="AL645" s="2">
        <f t="shared" si="147"/>
        <v>9.2231069572970152E-5</v>
      </c>
      <c r="AM645" s="2">
        <f t="shared" si="141"/>
        <v>0</v>
      </c>
      <c r="AN645" s="2">
        <f t="shared" si="142"/>
        <v>0</v>
      </c>
      <c r="AP645" t="s">
        <v>2822</v>
      </c>
      <c r="AQ645" t="s">
        <v>3289</v>
      </c>
      <c r="AR645">
        <v>14</v>
      </c>
      <c r="AT645" s="85" t="s">
        <v>5162</v>
      </c>
      <c r="AU645" s="84" t="s">
        <v>4600</v>
      </c>
      <c r="AV645" s="77" t="str">
        <f t="shared" si="143"/>
        <v>17093</v>
      </c>
      <c r="AX645" s="7" t="s">
        <v>186</v>
      </c>
      <c r="BG645" s="1"/>
    </row>
    <row r="646" spans="1:59" hidden="1" outlineLevel="1">
      <c r="A646" t="s">
        <v>4308</v>
      </c>
      <c r="B646" t="s">
        <v>3289</v>
      </c>
      <c r="C646" s="1">
        <f t="shared" si="137"/>
        <v>24708</v>
      </c>
      <c r="D646" s="7">
        <f>IF(N646&gt;0, RANK(N646,(N646:P646,Q646:AE646)),0)</f>
        <v>1</v>
      </c>
      <c r="E646" s="7">
        <f>IF(O646&gt;0,RANK(O646,(N646:P646,Q646:AE646)),0)</f>
        <v>2</v>
      </c>
      <c r="F646" s="7">
        <f>IF(P646&gt;0,RANK(P646,(N646:P646,Q646:AE646)),0)</f>
        <v>4</v>
      </c>
      <c r="G646" s="1">
        <f t="shared" si="144"/>
        <v>2292</v>
      </c>
      <c r="H646" s="2">
        <f t="shared" si="145"/>
        <v>9.2763477416221471E-2</v>
      </c>
      <c r="I646" s="2"/>
      <c r="J646" s="2">
        <f t="shared" si="146"/>
        <v>0.54245588473368944</v>
      </c>
      <c r="K646" s="2">
        <f t="shared" si="146"/>
        <v>0.44969240731746801</v>
      </c>
      <c r="L646" s="2">
        <f t="shared" si="146"/>
        <v>4.8567265662943174E-4</v>
      </c>
      <c r="M646" s="2">
        <f t="shared" si="139"/>
        <v>7.3660352922131139E-3</v>
      </c>
      <c r="N646" s="1">
        <v>13403</v>
      </c>
      <c r="O646" s="1">
        <v>11111</v>
      </c>
      <c r="P646" s="1">
        <v>12</v>
      </c>
      <c r="Q646" s="1">
        <v>182</v>
      </c>
      <c r="R646">
        <v>0</v>
      </c>
      <c r="S646">
        <v>0</v>
      </c>
      <c r="T646"/>
      <c r="U646"/>
      <c r="V646"/>
      <c r="W646">
        <v>0</v>
      </c>
      <c r="X646"/>
      <c r="Y646"/>
      <c r="Z646"/>
      <c r="AA646"/>
      <c r="AB646"/>
      <c r="AG646" s="7">
        <f>IF(Q646&gt;0,RANK(Q646,(N646:P646,Q646:AE646)),0)</f>
        <v>3</v>
      </c>
      <c r="AH646" s="7">
        <f>IF(R646&gt;0,RANK(R646,(N646:P646,Q646:AE646)),0)</f>
        <v>0</v>
      </c>
      <c r="AI646" s="7">
        <f>IF(T646&gt;0,RANK(T646,(N646:P646,Q646:AE646)),0)</f>
        <v>0</v>
      </c>
      <c r="AJ646" s="7">
        <f>IF(S646&gt;0,RANK(S646,(N646:P646,Q646:AE646)),0)</f>
        <v>0</v>
      </c>
      <c r="AK646" s="2">
        <f t="shared" si="147"/>
        <v>7.366035292213048E-3</v>
      </c>
      <c r="AL646" s="2">
        <f t="shared" si="147"/>
        <v>0</v>
      </c>
      <c r="AM646" s="2">
        <f t="shared" si="141"/>
        <v>0</v>
      </c>
      <c r="AN646" s="2">
        <f t="shared" si="142"/>
        <v>0</v>
      </c>
      <c r="AP646" t="s">
        <v>4308</v>
      </c>
      <c r="AQ646" t="s">
        <v>3289</v>
      </c>
      <c r="AR646">
        <v>0</v>
      </c>
      <c r="AT646" s="85" t="s">
        <v>5162</v>
      </c>
      <c r="AU646" s="84" t="s">
        <v>4202</v>
      </c>
      <c r="AV646" s="77" t="str">
        <f t="shared" si="143"/>
        <v>17095</v>
      </c>
      <c r="AX646" s="7" t="s">
        <v>186</v>
      </c>
      <c r="BG646" s="1"/>
    </row>
    <row r="647" spans="1:59" hidden="1" outlineLevel="1">
      <c r="A647" t="s">
        <v>3450</v>
      </c>
      <c r="B647" t="s">
        <v>3289</v>
      </c>
      <c r="C647" s="1">
        <f t="shared" si="137"/>
        <v>275295</v>
      </c>
      <c r="D647" s="7">
        <f>IF(N647&gt;0, RANK(N647,(N647:P647,Q647:AE647)),0)</f>
        <v>2</v>
      </c>
      <c r="E647" s="7">
        <f>IF(O647&gt;0,RANK(O647,(N647:P647,Q647:AE647)),0)</f>
        <v>1</v>
      </c>
      <c r="F647" s="7">
        <f>IF(P647&gt;0,RANK(P647,(N647:P647,Q647:AE647)),0)</f>
        <v>4</v>
      </c>
      <c r="G647" s="1">
        <f t="shared" si="144"/>
        <v>4729</v>
      </c>
      <c r="H647" s="2">
        <f t="shared" si="145"/>
        <v>1.7177936395503007E-2</v>
      </c>
      <c r="I647" s="2"/>
      <c r="J647" s="2">
        <f t="shared" si="146"/>
        <v>0.48802920503459923</v>
      </c>
      <c r="K647" s="2">
        <f t="shared" si="146"/>
        <v>0.50520714143010226</v>
      </c>
      <c r="L647" s="2">
        <f t="shared" si="146"/>
        <v>1.0861076299969125E-3</v>
      </c>
      <c r="M647" s="2">
        <f t="shared" si="139"/>
        <v>5.6775459053015958E-3</v>
      </c>
      <c r="N647" s="1">
        <v>134352</v>
      </c>
      <c r="O647" s="1">
        <v>139081</v>
      </c>
      <c r="P647" s="1">
        <v>299</v>
      </c>
      <c r="Q647" s="1">
        <v>1535</v>
      </c>
      <c r="R647" s="1">
        <v>25</v>
      </c>
      <c r="S647">
        <v>0</v>
      </c>
      <c r="T647"/>
      <c r="U647"/>
      <c r="V647"/>
      <c r="W647">
        <v>3</v>
      </c>
      <c r="X647"/>
      <c r="Y647"/>
      <c r="Z647"/>
      <c r="AA647"/>
      <c r="AB647"/>
      <c r="AG647" s="7">
        <f>IF(Q647&gt;0,RANK(Q647,(N647:P647,Q647:AE647)),0)</f>
        <v>3</v>
      </c>
      <c r="AH647" s="7">
        <f>IF(R647&gt;0,RANK(R647,(N647:P647,Q647:AE647)),0)</f>
        <v>5</v>
      </c>
      <c r="AI647" s="7">
        <f>IF(T647&gt;0,RANK(T647,(N647:P647,Q647:AE647)),0)</f>
        <v>0</v>
      </c>
      <c r="AJ647" s="7">
        <f>IF(S647&gt;0,RANK(S647,(N647:P647,Q647:AE647)),0)</f>
        <v>0</v>
      </c>
      <c r="AK647" s="2">
        <f t="shared" si="147"/>
        <v>5.5758368295828111E-3</v>
      </c>
      <c r="AL647" s="2">
        <f t="shared" si="147"/>
        <v>9.0811674748905724E-5</v>
      </c>
      <c r="AM647" s="2">
        <f t="shared" si="141"/>
        <v>0</v>
      </c>
      <c r="AN647" s="2">
        <f t="shared" si="142"/>
        <v>0</v>
      </c>
      <c r="AP647" t="s">
        <v>3450</v>
      </c>
      <c r="AQ647" t="s">
        <v>3289</v>
      </c>
      <c r="AR647">
        <v>0</v>
      </c>
      <c r="AT647" s="85" t="s">
        <v>5162</v>
      </c>
      <c r="AU647" s="84" t="s">
        <v>4529</v>
      </c>
      <c r="AV647" s="77" t="str">
        <f t="shared" si="143"/>
        <v>17097</v>
      </c>
      <c r="AX647" s="7" t="s">
        <v>186</v>
      </c>
      <c r="BG647" s="1"/>
    </row>
    <row r="648" spans="1:59" hidden="1" outlineLevel="1">
      <c r="A648" t="s">
        <v>1411</v>
      </c>
      <c r="B648" t="s">
        <v>3289</v>
      </c>
      <c r="C648" s="1">
        <f t="shared" si="137"/>
        <v>50729</v>
      </c>
      <c r="D648" s="7">
        <f>IF(N648&gt;0, RANK(N648,(N648:P648,Q648:AE648)),0)</f>
        <v>2</v>
      </c>
      <c r="E648" s="7">
        <f>IF(O648&gt;0,RANK(O648,(N648:P648,Q648:AE648)),0)</f>
        <v>1</v>
      </c>
      <c r="F648" s="7">
        <f>IF(P648&gt;0,RANK(P648,(N648:P648,Q648:AE648)),0)</f>
        <v>4</v>
      </c>
      <c r="G648" s="1">
        <f t="shared" si="144"/>
        <v>1838</v>
      </c>
      <c r="H648" s="2">
        <f t="shared" si="145"/>
        <v>3.6231741213112817E-2</v>
      </c>
      <c r="I648" s="2"/>
      <c r="J648" s="2">
        <f t="shared" si="146"/>
        <v>0.47828658163969329</v>
      </c>
      <c r="K648" s="2">
        <f t="shared" si="146"/>
        <v>0.51451832285280608</v>
      </c>
      <c r="L648" s="2">
        <f t="shared" si="146"/>
        <v>3.5482662776715486E-4</v>
      </c>
      <c r="M648" s="2">
        <f t="shared" si="139"/>
        <v>6.8402688797334823E-3</v>
      </c>
      <c r="N648" s="1">
        <v>24263</v>
      </c>
      <c r="O648" s="1">
        <v>26101</v>
      </c>
      <c r="P648" s="1">
        <v>18</v>
      </c>
      <c r="Q648" s="1">
        <v>344</v>
      </c>
      <c r="R648">
        <v>1</v>
      </c>
      <c r="S648">
        <v>0</v>
      </c>
      <c r="T648"/>
      <c r="U648"/>
      <c r="V648"/>
      <c r="W648">
        <v>2</v>
      </c>
      <c r="X648"/>
      <c r="Y648"/>
      <c r="Z648"/>
      <c r="AA648"/>
      <c r="AB648"/>
      <c r="AG648" s="7">
        <f>IF(Q648&gt;0,RANK(Q648,(N648:P648,Q648:AE648)),0)</f>
        <v>3</v>
      </c>
      <c r="AH648" s="7">
        <f>IF(R648&gt;0,RANK(R648,(N648:P648,Q648:AE648)),0)</f>
        <v>6</v>
      </c>
      <c r="AI648" s="7">
        <f>IF(T648&gt;0,RANK(T648,(N648:P648,Q648:AE648)),0)</f>
        <v>0</v>
      </c>
      <c r="AJ648" s="7">
        <f>IF(S648&gt;0,RANK(S648,(N648:P648,Q648:AE648)),0)</f>
        <v>0</v>
      </c>
      <c r="AK648" s="2">
        <f t="shared" si="147"/>
        <v>6.7811311084389602E-3</v>
      </c>
      <c r="AL648" s="2">
        <f t="shared" si="147"/>
        <v>1.9712590431508603E-5</v>
      </c>
      <c r="AM648" s="2">
        <f t="shared" si="141"/>
        <v>0</v>
      </c>
      <c r="AN648" s="2">
        <f t="shared" si="142"/>
        <v>0</v>
      </c>
      <c r="AP648" t="s">
        <v>1411</v>
      </c>
      <c r="AQ648" t="s">
        <v>3289</v>
      </c>
      <c r="AR648">
        <v>11</v>
      </c>
      <c r="AT648" s="85" t="s">
        <v>5162</v>
      </c>
      <c r="AU648" s="84" t="s">
        <v>4530</v>
      </c>
      <c r="AV648" s="77" t="str">
        <f t="shared" si="143"/>
        <v>17099</v>
      </c>
      <c r="AX648" s="7" t="s">
        <v>186</v>
      </c>
      <c r="BG648" s="1"/>
    </row>
    <row r="649" spans="1:59" hidden="1" outlineLevel="1">
      <c r="A649" t="s">
        <v>2838</v>
      </c>
      <c r="B649" t="s">
        <v>3289</v>
      </c>
      <c r="C649" s="1">
        <f t="shared" si="137"/>
        <v>6729</v>
      </c>
      <c r="D649" s="7">
        <f>IF(N649&gt;0, RANK(N649,(N649:P649,Q649:AE649)),0)</f>
        <v>2</v>
      </c>
      <c r="E649" s="7">
        <f>IF(O649&gt;0,RANK(O649,(N649:P649,Q649:AE649)),0)</f>
        <v>1</v>
      </c>
      <c r="F649" s="7">
        <f>IF(P649&gt;0,RANK(P649,(N649:P649,Q649:AE649)),0)</f>
        <v>4</v>
      </c>
      <c r="G649" s="1">
        <f t="shared" si="144"/>
        <v>1644</v>
      </c>
      <c r="H649" s="2">
        <f t="shared" si="145"/>
        <v>0.24431564868479716</v>
      </c>
      <c r="I649" s="2"/>
      <c r="J649" s="2">
        <f t="shared" si="146"/>
        <v>0.37420121860603356</v>
      </c>
      <c r="K649" s="2">
        <f t="shared" si="146"/>
        <v>0.61851686729083077</v>
      </c>
      <c r="L649" s="2">
        <f t="shared" si="146"/>
        <v>5.9444196760291275E-4</v>
      </c>
      <c r="M649" s="2">
        <f t="shared" si="139"/>
        <v>6.6874721355328097E-3</v>
      </c>
      <c r="N649" s="1">
        <v>2518</v>
      </c>
      <c r="O649" s="1">
        <v>4162</v>
      </c>
      <c r="P649" s="1">
        <v>4</v>
      </c>
      <c r="Q649" s="1">
        <v>45</v>
      </c>
      <c r="R649">
        <v>0</v>
      </c>
      <c r="S649">
        <v>0</v>
      </c>
      <c r="T649"/>
      <c r="U649"/>
      <c r="V649"/>
      <c r="W649">
        <v>0</v>
      </c>
      <c r="X649"/>
      <c r="Y649"/>
      <c r="Z649"/>
      <c r="AA649"/>
      <c r="AB649"/>
      <c r="AG649" s="7">
        <f>IF(Q649&gt;0,RANK(Q649,(N649:P649,Q649:AE649)),0)</f>
        <v>3</v>
      </c>
      <c r="AH649" s="7">
        <f>IF(R649&gt;0,RANK(R649,(N649:P649,Q649:AE649)),0)</f>
        <v>0</v>
      </c>
      <c r="AI649" s="7">
        <f>IF(T649&gt;0,RANK(T649,(N649:P649,Q649:AE649)),0)</f>
        <v>0</v>
      </c>
      <c r="AJ649" s="7">
        <f>IF(S649&gt;0,RANK(S649,(N649:P649,Q649:AE649)),0)</f>
        <v>0</v>
      </c>
      <c r="AK649" s="2">
        <f t="shared" si="147"/>
        <v>6.6874721355327689E-3</v>
      </c>
      <c r="AL649" s="2">
        <f t="shared" si="147"/>
        <v>0</v>
      </c>
      <c r="AM649" s="2">
        <f t="shared" si="141"/>
        <v>0</v>
      </c>
      <c r="AN649" s="2">
        <f t="shared" si="142"/>
        <v>0</v>
      </c>
      <c r="AP649" t="s">
        <v>2838</v>
      </c>
      <c r="AQ649" t="s">
        <v>3289</v>
      </c>
      <c r="AR649">
        <v>0</v>
      </c>
      <c r="AT649" s="85" t="s">
        <v>5162</v>
      </c>
      <c r="AU649" s="84" t="s">
        <v>4531</v>
      </c>
      <c r="AV649" s="77" t="str">
        <f t="shared" si="143"/>
        <v>17101</v>
      </c>
      <c r="AX649" s="7" t="s">
        <v>186</v>
      </c>
      <c r="BG649" s="1"/>
    </row>
    <row r="650" spans="1:59" hidden="1" outlineLevel="1">
      <c r="A650" t="s">
        <v>2839</v>
      </c>
      <c r="B650" t="s">
        <v>3289</v>
      </c>
      <c r="C650" s="1">
        <f t="shared" si="137"/>
        <v>15876</v>
      </c>
      <c r="D650" s="7">
        <f>IF(N650&gt;0, RANK(N650,(N650:P650,Q650:AE650)),0)</f>
        <v>2</v>
      </c>
      <c r="E650" s="7">
        <f>IF(O650&gt;0,RANK(O650,(N650:P650,Q650:AE650)),0)</f>
        <v>1</v>
      </c>
      <c r="F650" s="7">
        <f>IF(P650&gt;0,RANK(P650,(N650:P650,Q650:AE650)),0)</f>
        <v>4</v>
      </c>
      <c r="G650" s="1">
        <f t="shared" si="144"/>
        <v>2891</v>
      </c>
      <c r="H650" s="2">
        <f t="shared" si="145"/>
        <v>0.18209876543209877</v>
      </c>
      <c r="I650" s="2"/>
      <c r="J650" s="2">
        <f t="shared" si="146"/>
        <v>0.40413202317964225</v>
      </c>
      <c r="K650" s="2">
        <f t="shared" si="146"/>
        <v>0.58623078861174094</v>
      </c>
      <c r="L650" s="2">
        <f t="shared" si="146"/>
        <v>3.1494079113126731E-4</v>
      </c>
      <c r="M650" s="2">
        <f t="shared" si="139"/>
        <v>9.3222474174855414E-3</v>
      </c>
      <c r="N650" s="1">
        <v>6416</v>
      </c>
      <c r="O650" s="1">
        <v>9307</v>
      </c>
      <c r="P650" s="1">
        <v>5</v>
      </c>
      <c r="Q650" s="1">
        <v>147</v>
      </c>
      <c r="R650">
        <v>0</v>
      </c>
      <c r="S650">
        <v>1</v>
      </c>
      <c r="T650"/>
      <c r="U650"/>
      <c r="V650"/>
      <c r="W650">
        <v>0</v>
      </c>
      <c r="X650"/>
      <c r="Y650"/>
      <c r="Z650"/>
      <c r="AA650"/>
      <c r="AB650"/>
      <c r="AG650" s="7">
        <f>IF(Q650&gt;0,RANK(Q650,(N650:P650,Q650:AE650)),0)</f>
        <v>3</v>
      </c>
      <c r="AH650" s="7">
        <f>IF(R650&gt;0,RANK(R650,(N650:P650,Q650:AE650)),0)</f>
        <v>0</v>
      </c>
      <c r="AI650" s="7">
        <f>IF(T650&gt;0,RANK(T650,(N650:P650,Q650:AE650)),0)</f>
        <v>0</v>
      </c>
      <c r="AJ650" s="7">
        <f>IF(S650&gt;0,RANK(S650,(N650:P650,Q650:AE650)),0)</f>
        <v>5</v>
      </c>
      <c r="AK650" s="2">
        <f t="shared" si="147"/>
        <v>9.2592592592592587E-3</v>
      </c>
      <c r="AL650" s="2">
        <f t="shared" si="147"/>
        <v>0</v>
      </c>
      <c r="AM650" s="2">
        <f t="shared" si="141"/>
        <v>0</v>
      </c>
      <c r="AN650" s="2">
        <f t="shared" si="142"/>
        <v>6.2988158226253471E-5</v>
      </c>
      <c r="AP650" t="s">
        <v>2839</v>
      </c>
      <c r="AQ650" t="s">
        <v>3289</v>
      </c>
      <c r="AR650">
        <v>14</v>
      </c>
      <c r="AT650" s="85" t="s">
        <v>5162</v>
      </c>
      <c r="AU650" s="84" t="s">
        <v>4532</v>
      </c>
      <c r="AV650" s="77" t="str">
        <f t="shared" si="143"/>
        <v>17103</v>
      </c>
      <c r="AX650" s="7" t="s">
        <v>186</v>
      </c>
      <c r="BG650" s="1"/>
    </row>
    <row r="651" spans="1:59" hidden="1" outlineLevel="1">
      <c r="A651" t="s">
        <v>2058</v>
      </c>
      <c r="B651" t="s">
        <v>3289</v>
      </c>
      <c r="C651" s="1">
        <f t="shared" si="137"/>
        <v>16039</v>
      </c>
      <c r="D651" s="7">
        <f>IF(N651&gt;0, RANK(N651,(N651:P651,Q651:AE651)),0)</f>
        <v>2</v>
      </c>
      <c r="E651" s="7">
        <f>IF(O651&gt;0,RANK(O651,(N651:P651,Q651:AE651)),0)</f>
        <v>1</v>
      </c>
      <c r="F651" s="7">
        <f>IF(P651&gt;0,RANK(P651,(N651:P651,Q651:AE651)),0)</f>
        <v>4</v>
      </c>
      <c r="G651" s="1">
        <f t="shared" si="144"/>
        <v>4684</v>
      </c>
      <c r="H651" s="2">
        <f t="shared" si="145"/>
        <v>0.29203815699233121</v>
      </c>
      <c r="I651" s="2"/>
      <c r="J651" s="2">
        <f t="shared" si="146"/>
        <v>0.35114408628966892</v>
      </c>
      <c r="K651" s="2">
        <f t="shared" si="146"/>
        <v>0.64318224328200013</v>
      </c>
      <c r="L651" s="2">
        <f t="shared" si="146"/>
        <v>7.4817632021946501E-4</v>
      </c>
      <c r="M651" s="2">
        <f t="shared" si="139"/>
        <v>4.9254941081115361E-3</v>
      </c>
      <c r="N651" s="1">
        <v>5632</v>
      </c>
      <c r="O651" s="1">
        <v>10316</v>
      </c>
      <c r="P651" s="1">
        <v>12</v>
      </c>
      <c r="Q651" s="1">
        <v>79</v>
      </c>
      <c r="R651">
        <v>0</v>
      </c>
      <c r="S651">
        <v>0</v>
      </c>
      <c r="T651"/>
      <c r="U651"/>
      <c r="V651"/>
      <c r="W651">
        <v>0</v>
      </c>
      <c r="X651"/>
      <c r="Y651"/>
      <c r="Z651"/>
      <c r="AA651"/>
      <c r="AB651"/>
      <c r="AG651" s="7">
        <f>IF(Q651&gt;0,RANK(Q651,(N651:P651,Q651:AE651)),0)</f>
        <v>3</v>
      </c>
      <c r="AH651" s="7">
        <f>IF(R651&gt;0,RANK(R651,(N651:P651,Q651:AE651)),0)</f>
        <v>0</v>
      </c>
      <c r="AI651" s="7">
        <f>IF(T651&gt;0,RANK(T651,(N651:P651,Q651:AE651)),0)</f>
        <v>0</v>
      </c>
      <c r="AJ651" s="7">
        <f>IF(S651&gt;0,RANK(S651,(N651:P651,Q651:AE651)),0)</f>
        <v>0</v>
      </c>
      <c r="AK651" s="2">
        <f t="shared" si="147"/>
        <v>4.925494108111478E-3</v>
      </c>
      <c r="AL651" s="2">
        <f t="shared" si="147"/>
        <v>0</v>
      </c>
      <c r="AM651" s="2">
        <f t="shared" si="141"/>
        <v>0</v>
      </c>
      <c r="AN651" s="2">
        <f t="shared" si="142"/>
        <v>0</v>
      </c>
      <c r="AP651" t="s">
        <v>2058</v>
      </c>
      <c r="AQ651" t="s">
        <v>3289</v>
      </c>
      <c r="AR651">
        <v>0</v>
      </c>
      <c r="AT651" s="85" t="s">
        <v>5162</v>
      </c>
      <c r="AU651" s="84" t="s">
        <v>4533</v>
      </c>
      <c r="AV651" s="77" t="str">
        <f t="shared" si="143"/>
        <v>17105</v>
      </c>
      <c r="AX651" s="7" t="s">
        <v>186</v>
      </c>
      <c r="BG651" s="1"/>
    </row>
    <row r="652" spans="1:59" hidden="1" outlineLevel="1">
      <c r="A652" t="s">
        <v>4194</v>
      </c>
      <c r="B652" t="s">
        <v>3289</v>
      </c>
      <c r="C652" s="1">
        <f t="shared" si="137"/>
        <v>13467</v>
      </c>
      <c r="D652" s="7">
        <f>IF(N652&gt;0, RANK(N652,(N652:P652,Q652:AE652)),0)</f>
        <v>2</v>
      </c>
      <c r="E652" s="7">
        <f>IF(O652&gt;0,RANK(O652,(N652:P652,Q652:AE652)),0)</f>
        <v>1</v>
      </c>
      <c r="F652" s="7">
        <f>IF(P652&gt;0,RANK(P652,(N652:P652,Q652:AE652)),0)</f>
        <v>4</v>
      </c>
      <c r="G652" s="1">
        <f t="shared" si="144"/>
        <v>4839</v>
      </c>
      <c r="H652" s="2">
        <f t="shared" si="145"/>
        <v>0.35932278903987525</v>
      </c>
      <c r="I652" s="2"/>
      <c r="J652" s="2">
        <f t="shared" si="146"/>
        <v>0.3172941263830103</v>
      </c>
      <c r="K652" s="2">
        <f t="shared" si="146"/>
        <v>0.6766169154228856</v>
      </c>
      <c r="L652" s="2">
        <f t="shared" si="146"/>
        <v>1.0395782282616767E-3</v>
      </c>
      <c r="M652" s="2">
        <f t="shared" si="139"/>
        <v>5.0493799658424786E-3</v>
      </c>
      <c r="N652" s="1">
        <v>4273</v>
      </c>
      <c r="O652" s="1">
        <v>9112</v>
      </c>
      <c r="P652" s="1">
        <v>14</v>
      </c>
      <c r="Q652" s="1">
        <v>66</v>
      </c>
      <c r="R652">
        <v>2</v>
      </c>
      <c r="S652">
        <v>0</v>
      </c>
      <c r="T652"/>
      <c r="U652"/>
      <c r="V652"/>
      <c r="W652">
        <v>0</v>
      </c>
      <c r="X652"/>
      <c r="Y652"/>
      <c r="Z652"/>
      <c r="AA652"/>
      <c r="AB652"/>
      <c r="AG652" s="7">
        <f>IF(Q652&gt;0,RANK(Q652,(N652:P652,Q652:AE652)),0)</f>
        <v>3</v>
      </c>
      <c r="AH652" s="7">
        <f>IF(R652&gt;0,RANK(R652,(N652:P652,Q652:AE652)),0)</f>
        <v>5</v>
      </c>
      <c r="AI652" s="7">
        <f>IF(T652&gt;0,RANK(T652,(N652:P652,Q652:AE652)),0)</f>
        <v>0</v>
      </c>
      <c r="AJ652" s="7">
        <f>IF(S652&gt;0,RANK(S652,(N652:P652,Q652:AE652)),0)</f>
        <v>0</v>
      </c>
      <c r="AK652" s="2">
        <f t="shared" si="147"/>
        <v>4.9008687903764761E-3</v>
      </c>
      <c r="AL652" s="2">
        <f t="shared" si="147"/>
        <v>1.4851117546595382E-4</v>
      </c>
      <c r="AM652" s="2">
        <f t="shared" si="141"/>
        <v>0</v>
      </c>
      <c r="AN652" s="2">
        <f t="shared" si="142"/>
        <v>0</v>
      </c>
      <c r="AP652" t="s">
        <v>4194</v>
      </c>
      <c r="AQ652" t="s">
        <v>3289</v>
      </c>
      <c r="AR652">
        <v>18</v>
      </c>
      <c r="AT652" s="85" t="s">
        <v>5162</v>
      </c>
      <c r="AU652" s="84" t="s">
        <v>5310</v>
      </c>
      <c r="AV652" s="77" t="str">
        <f t="shared" si="143"/>
        <v>17107</v>
      </c>
      <c r="AX652" s="7" t="s">
        <v>186</v>
      </c>
      <c r="BG652" s="1"/>
    </row>
    <row r="653" spans="1:59" hidden="1" outlineLevel="1">
      <c r="A653" t="s">
        <v>2789</v>
      </c>
      <c r="B653" t="s">
        <v>3289</v>
      </c>
      <c r="C653" s="1">
        <f t="shared" si="137"/>
        <v>14929</v>
      </c>
      <c r="D653" s="7">
        <f>IF(N653&gt;0, RANK(N653,(N653:P653,Q653:AE653)),0)</f>
        <v>2</v>
      </c>
      <c r="E653" s="7">
        <f>IF(O653&gt;0,RANK(O653,(N653:P653,Q653:AE653)),0)</f>
        <v>1</v>
      </c>
      <c r="F653" s="7">
        <f>IF(P653&gt;0,RANK(P653,(N653:P653,Q653:AE653)),0)</f>
        <v>4</v>
      </c>
      <c r="G653" s="1">
        <f t="shared" si="144"/>
        <v>537</v>
      </c>
      <c r="H653" s="2">
        <f t="shared" si="145"/>
        <v>3.5970259227007841E-2</v>
      </c>
      <c r="I653" s="2"/>
      <c r="J653" s="2">
        <f t="shared" si="146"/>
        <v>0.47685712371893629</v>
      </c>
      <c r="K653" s="2">
        <f t="shared" si="146"/>
        <v>0.5128273829459441</v>
      </c>
      <c r="L653" s="2">
        <f t="shared" si="146"/>
        <v>2.6123651952575525E-3</v>
      </c>
      <c r="M653" s="2">
        <f t="shared" si="139"/>
        <v>7.7031281398620552E-3</v>
      </c>
      <c r="N653" s="1">
        <v>7119</v>
      </c>
      <c r="O653" s="1">
        <v>7656</v>
      </c>
      <c r="P653" s="1">
        <v>39</v>
      </c>
      <c r="Q653" s="1">
        <v>110</v>
      </c>
      <c r="R653">
        <v>5</v>
      </c>
      <c r="S653">
        <v>0</v>
      </c>
      <c r="T653"/>
      <c r="U653"/>
      <c r="V653"/>
      <c r="W653">
        <v>0</v>
      </c>
      <c r="X653"/>
      <c r="Y653"/>
      <c r="Z653"/>
      <c r="AA653"/>
      <c r="AB653"/>
      <c r="AG653" s="7">
        <f>IF(Q653&gt;0,RANK(Q653,(N653:P653,Q653:AE653)),0)</f>
        <v>3</v>
      </c>
      <c r="AH653" s="7">
        <f>IF(R653&gt;0,RANK(R653,(N653:P653,Q653:AE653)),0)</f>
        <v>5</v>
      </c>
      <c r="AI653" s="7">
        <f>IF(T653&gt;0,RANK(T653,(N653:P653,Q653:AE653)),0)</f>
        <v>0</v>
      </c>
      <c r="AJ653" s="7">
        <f>IF(S653&gt;0,RANK(S653,(N653:P653,Q653:AE653)),0)</f>
        <v>0</v>
      </c>
      <c r="AK653" s="2">
        <f t="shared" si="147"/>
        <v>7.3682095250854045E-3</v>
      </c>
      <c r="AL653" s="2">
        <f t="shared" si="147"/>
        <v>3.3491861477660931E-4</v>
      </c>
      <c r="AM653" s="2">
        <f t="shared" si="141"/>
        <v>0</v>
      </c>
      <c r="AN653" s="2">
        <f t="shared" si="142"/>
        <v>0</v>
      </c>
      <c r="AP653" t="s">
        <v>2789</v>
      </c>
      <c r="AQ653" t="s">
        <v>3289</v>
      </c>
      <c r="AR653">
        <v>17</v>
      </c>
      <c r="AT653" s="85" t="s">
        <v>5162</v>
      </c>
      <c r="AU653" s="84" t="s">
        <v>4645</v>
      </c>
      <c r="AV653" s="77" t="str">
        <f t="shared" si="143"/>
        <v>17109</v>
      </c>
      <c r="AX653" s="7" t="s">
        <v>186</v>
      </c>
      <c r="BG653" s="1"/>
    </row>
    <row r="654" spans="1:59" hidden="1" outlineLevel="1">
      <c r="A654" t="s">
        <v>2928</v>
      </c>
      <c r="B654" t="s">
        <v>3289</v>
      </c>
      <c r="C654" s="1">
        <f t="shared" si="137"/>
        <v>127948</v>
      </c>
      <c r="D654" s="7">
        <f>IF(N654&gt;0, RANK(N654,(N654:P654,Q654:AE654)),0)</f>
        <v>2</v>
      </c>
      <c r="E654" s="7">
        <f>IF(O654&gt;0,RANK(O654,(N654:P654,Q654:AE654)),0)</f>
        <v>1</v>
      </c>
      <c r="F654" s="7">
        <f>IF(P654&gt;0,RANK(P654,(N654:P654,Q654:AE654)),0)</f>
        <v>4</v>
      </c>
      <c r="G654" s="1">
        <f t="shared" si="144"/>
        <v>26082</v>
      </c>
      <c r="H654" s="2">
        <f t="shared" si="145"/>
        <v>0.20384843842811143</v>
      </c>
      <c r="I654" s="2"/>
      <c r="J654" s="2">
        <f t="shared" si="146"/>
        <v>0.39336292868978023</v>
      </c>
      <c r="K654" s="2">
        <f t="shared" si="146"/>
        <v>0.59721136711789169</v>
      </c>
      <c r="L654" s="2">
        <f t="shared" si="146"/>
        <v>1.5240566480132554E-3</v>
      </c>
      <c r="M654" s="2">
        <f t="shared" si="139"/>
        <v>7.9016475443148774E-3</v>
      </c>
      <c r="N654" s="1">
        <v>50330</v>
      </c>
      <c r="O654" s="1">
        <v>76412</v>
      </c>
      <c r="P654" s="1">
        <v>195</v>
      </c>
      <c r="Q654" s="1">
        <v>994</v>
      </c>
      <c r="R654">
        <v>14</v>
      </c>
      <c r="S654">
        <v>3</v>
      </c>
      <c r="T654"/>
      <c r="U654"/>
      <c r="V654"/>
      <c r="W654">
        <v>0</v>
      </c>
      <c r="X654"/>
      <c r="Y654"/>
      <c r="Z654"/>
      <c r="AA654"/>
      <c r="AB654"/>
      <c r="AG654" s="7">
        <f>IF(Q654&gt;0,RANK(Q654,(N654:P654,Q654:AE654)),0)</f>
        <v>3</v>
      </c>
      <c r="AH654" s="7">
        <f>IF(R654&gt;0,RANK(R654,(N654:P654,Q654:AE654)),0)</f>
        <v>5</v>
      </c>
      <c r="AI654" s="7">
        <f>IF(T654&gt;0,RANK(T654,(N654:P654,Q654:AE654)),0)</f>
        <v>0</v>
      </c>
      <c r="AJ654" s="7">
        <f>IF(S654&gt;0,RANK(S654,(N654:P654,Q654:AE654)),0)</f>
        <v>6</v>
      </c>
      <c r="AK654" s="2">
        <f t="shared" si="147"/>
        <v>7.7687810673085942E-3</v>
      </c>
      <c r="AL654" s="2">
        <f t="shared" si="147"/>
        <v>1.0941945165223372E-4</v>
      </c>
      <c r="AM654" s="2">
        <f t="shared" si="141"/>
        <v>0</v>
      </c>
      <c r="AN654" s="2">
        <f t="shared" si="142"/>
        <v>2.3447025354050081E-5</v>
      </c>
      <c r="AP654" t="s">
        <v>2928</v>
      </c>
      <c r="AQ654" t="s">
        <v>3289</v>
      </c>
      <c r="AR654">
        <v>0</v>
      </c>
      <c r="AT654" s="85" t="s">
        <v>5162</v>
      </c>
      <c r="AU654" s="84" t="s">
        <v>4646</v>
      </c>
      <c r="AV654" s="77" t="str">
        <f t="shared" si="143"/>
        <v>17111</v>
      </c>
      <c r="AX654" s="7" t="s">
        <v>186</v>
      </c>
      <c r="BG654" s="1"/>
    </row>
    <row r="655" spans="1:59" hidden="1" outlineLevel="1">
      <c r="A655" t="s">
        <v>4724</v>
      </c>
      <c r="B655" t="s">
        <v>3289</v>
      </c>
      <c r="C655" s="1">
        <f t="shared" si="137"/>
        <v>71620</v>
      </c>
      <c r="D655" s="7">
        <f>IF(N655&gt;0, RANK(N655,(N655:P655,Q655:AE655)),0)</f>
        <v>2</v>
      </c>
      <c r="E655" s="7">
        <f>IF(O655&gt;0,RANK(O655,(N655:P655,Q655:AE655)),0)</f>
        <v>1</v>
      </c>
      <c r="F655" s="7">
        <f>IF(P655&gt;0,RANK(P655,(N655:P655,Q655:AE655)),0)</f>
        <v>4</v>
      </c>
      <c r="G655" s="1">
        <f t="shared" si="144"/>
        <v>11399</v>
      </c>
      <c r="H655" s="2">
        <f t="shared" si="145"/>
        <v>0.15915945266685283</v>
      </c>
      <c r="I655" s="2"/>
      <c r="J655" s="2">
        <f t="shared" si="146"/>
        <v>0.41716001117006424</v>
      </c>
      <c r="K655" s="2">
        <f t="shared" si="146"/>
        <v>0.57631946383691701</v>
      </c>
      <c r="L655" s="2">
        <f t="shared" si="146"/>
        <v>1.1309690030717676E-3</v>
      </c>
      <c r="M655" s="2">
        <f t="shared" si="139"/>
        <v>5.3895559899470383E-3</v>
      </c>
      <c r="N655" s="1">
        <v>29877</v>
      </c>
      <c r="O655" s="1">
        <v>41276</v>
      </c>
      <c r="P655" s="1">
        <v>81</v>
      </c>
      <c r="Q655" s="1">
        <v>359</v>
      </c>
      <c r="R655" s="1">
        <v>10</v>
      </c>
      <c r="S655" s="1">
        <v>13</v>
      </c>
      <c r="T655"/>
      <c r="U655"/>
      <c r="V655"/>
      <c r="W655">
        <v>4</v>
      </c>
      <c r="X655"/>
      <c r="Y655"/>
      <c r="Z655"/>
      <c r="AA655"/>
      <c r="AB655"/>
      <c r="AG655" s="7">
        <f>IF(Q655&gt;0,RANK(Q655,(N655:P655,Q655:AE655)),0)</f>
        <v>3</v>
      </c>
      <c r="AH655" s="7">
        <f>IF(R655&gt;0,RANK(R655,(N655:P655,Q655:AE655)),0)</f>
        <v>6</v>
      </c>
      <c r="AI655" s="7">
        <f>IF(T655&gt;0,RANK(T655,(N655:P655,Q655:AE655)),0)</f>
        <v>0</v>
      </c>
      <c r="AJ655" s="7">
        <f>IF(S655&gt;0,RANK(S655,(N655:P655,Q655:AE655)),0)</f>
        <v>5</v>
      </c>
      <c r="AK655" s="2">
        <f t="shared" si="147"/>
        <v>5.0125663222563531E-3</v>
      </c>
      <c r="AL655" s="2">
        <f t="shared" si="147"/>
        <v>1.3962580284836637E-4</v>
      </c>
      <c r="AM655" s="2">
        <f t="shared" si="141"/>
        <v>0</v>
      </c>
      <c r="AN655" s="2">
        <f t="shared" si="142"/>
        <v>1.815135437028763E-4</v>
      </c>
      <c r="AP655" t="s">
        <v>4724</v>
      </c>
      <c r="AQ655" t="s">
        <v>3289</v>
      </c>
      <c r="AR655">
        <v>0</v>
      </c>
      <c r="AT655" s="85" t="s">
        <v>5162</v>
      </c>
      <c r="AU655" s="84" t="s">
        <v>4647</v>
      </c>
      <c r="AV655" s="77" t="str">
        <f t="shared" si="143"/>
        <v>17113</v>
      </c>
      <c r="AX655" s="7" t="s">
        <v>186</v>
      </c>
      <c r="BG655" s="1"/>
    </row>
    <row r="656" spans="1:59" hidden="1" outlineLevel="1">
      <c r="A656" t="s">
        <v>3696</v>
      </c>
      <c r="B656" t="s">
        <v>3289</v>
      </c>
      <c r="C656" s="1">
        <f t="shared" si="137"/>
        <v>51746</v>
      </c>
      <c r="D656" s="7">
        <f>IF(N656&gt;0, RANK(N656,(N656:P656,Q656:AE656)),0)</f>
        <v>2</v>
      </c>
      <c r="E656" s="7">
        <f>IF(O656&gt;0,RANK(O656,(N656:P656,Q656:AE656)),0)</f>
        <v>1</v>
      </c>
      <c r="F656" s="7">
        <f>IF(P656&gt;0,RANK(P656,(N656:P656,Q656:AE656)),0)</f>
        <v>4</v>
      </c>
      <c r="G656" s="1">
        <f t="shared" si="144"/>
        <v>4777</v>
      </c>
      <c r="H656" s="2">
        <f t="shared" si="145"/>
        <v>9.2316314304487307E-2</v>
      </c>
      <c r="I656" s="2"/>
      <c r="J656" s="2">
        <f t="shared" si="146"/>
        <v>0.45106868163722802</v>
      </c>
      <c r="K656" s="2">
        <f t="shared" si="146"/>
        <v>0.5433849959417153</v>
      </c>
      <c r="L656" s="2">
        <f t="shared" si="146"/>
        <v>5.2177946121439338E-4</v>
      </c>
      <c r="M656" s="2">
        <f t="shared" si="139"/>
        <v>5.0245429598422889E-3</v>
      </c>
      <c r="N656" s="1">
        <v>23341</v>
      </c>
      <c r="O656" s="1">
        <v>28118</v>
      </c>
      <c r="P656" s="1">
        <v>27</v>
      </c>
      <c r="Q656" s="1">
        <v>258</v>
      </c>
      <c r="R656">
        <v>2</v>
      </c>
      <c r="S656">
        <v>0</v>
      </c>
      <c r="T656"/>
      <c r="U656"/>
      <c r="V656"/>
      <c r="W656">
        <v>0</v>
      </c>
      <c r="X656"/>
      <c r="Y656"/>
      <c r="Z656"/>
      <c r="AA656"/>
      <c r="AB656"/>
      <c r="AG656" s="7">
        <f>IF(Q656&gt;0,RANK(Q656,(N656:P656,Q656:AE656)),0)</f>
        <v>3</v>
      </c>
      <c r="AH656" s="7">
        <f>IF(R656&gt;0,RANK(R656,(N656:P656,Q656:AE656)),0)</f>
        <v>5</v>
      </c>
      <c r="AI656" s="7">
        <f>IF(T656&gt;0,RANK(T656,(N656:P656,Q656:AE656)),0)</f>
        <v>0</v>
      </c>
      <c r="AJ656" s="7">
        <f>IF(S656&gt;0,RANK(S656,(N656:P656,Q656:AE656)),0)</f>
        <v>0</v>
      </c>
      <c r="AK656" s="2">
        <f t="shared" si="147"/>
        <v>4.985892629381981E-3</v>
      </c>
      <c r="AL656" s="2">
        <f t="shared" si="147"/>
        <v>3.8650330460325436E-5</v>
      </c>
      <c r="AM656" s="2">
        <f t="shared" si="141"/>
        <v>0</v>
      </c>
      <c r="AN656" s="2">
        <f t="shared" si="142"/>
        <v>0</v>
      </c>
      <c r="AP656" t="s">
        <v>3696</v>
      </c>
      <c r="AQ656" t="s">
        <v>3289</v>
      </c>
      <c r="AR656">
        <v>0</v>
      </c>
      <c r="AT656" s="85" t="s">
        <v>5162</v>
      </c>
      <c r="AU656" s="84" t="s">
        <v>5225</v>
      </c>
      <c r="AV656" s="77" t="str">
        <f t="shared" si="143"/>
        <v>17115</v>
      </c>
      <c r="AX656" s="7" t="s">
        <v>186</v>
      </c>
      <c r="BG656" s="1"/>
    </row>
    <row r="657" spans="1:59" hidden="1" outlineLevel="1">
      <c r="A657" t="s">
        <v>2829</v>
      </c>
      <c r="B657" t="s">
        <v>3289</v>
      </c>
      <c r="C657" s="1">
        <f t="shared" si="137"/>
        <v>22785</v>
      </c>
      <c r="D657" s="7">
        <f>IF(N657&gt;0, RANK(N657,(N657:P657,Q657:AE657)),0)</f>
        <v>2</v>
      </c>
      <c r="E657" s="7">
        <f>IF(O657&gt;0,RANK(O657,(N657:P657,Q657:AE657)),0)</f>
        <v>1</v>
      </c>
      <c r="F657" s="7">
        <f>IF(P657&gt;0,RANK(P657,(N657:P657,Q657:AE657)),0)</f>
        <v>4</v>
      </c>
      <c r="G657" s="1">
        <f t="shared" si="144"/>
        <v>220</v>
      </c>
      <c r="H657" s="2">
        <f t="shared" si="145"/>
        <v>9.6554750932631109E-3</v>
      </c>
      <c r="I657" s="2"/>
      <c r="J657" s="2">
        <f t="shared" si="146"/>
        <v>0.4912442396313364</v>
      </c>
      <c r="K657" s="2">
        <f t="shared" si="146"/>
        <v>0.50089971472459949</v>
      </c>
      <c r="L657" s="2">
        <f t="shared" si="146"/>
        <v>6.583278472679394E-4</v>
      </c>
      <c r="M657" s="2">
        <f t="shared" si="139"/>
        <v>7.1977177967962299E-3</v>
      </c>
      <c r="N657" s="1">
        <v>11193</v>
      </c>
      <c r="O657" s="1">
        <v>11413</v>
      </c>
      <c r="P657" s="1">
        <v>15</v>
      </c>
      <c r="Q657" s="1">
        <v>159</v>
      </c>
      <c r="R657">
        <v>4</v>
      </c>
      <c r="S657">
        <v>0</v>
      </c>
      <c r="T657"/>
      <c r="U657"/>
      <c r="V657"/>
      <c r="W657">
        <v>1</v>
      </c>
      <c r="X657"/>
      <c r="Y657"/>
      <c r="Z657"/>
      <c r="AA657"/>
      <c r="AB657"/>
      <c r="AG657" s="7">
        <f>IF(Q657&gt;0,RANK(Q657,(N657:P657,Q657:AE657)),0)</f>
        <v>3</v>
      </c>
      <c r="AH657" s="7">
        <f>IF(R657&gt;0,RANK(R657,(N657:P657,Q657:AE657)),0)</f>
        <v>5</v>
      </c>
      <c r="AI657" s="7">
        <f>IF(T657&gt;0,RANK(T657,(N657:P657,Q657:AE657)),0)</f>
        <v>0</v>
      </c>
      <c r="AJ657" s="7">
        <f>IF(S657&gt;0,RANK(S657,(N657:P657,Q657:AE657)),0)</f>
        <v>0</v>
      </c>
      <c r="AK657" s="2">
        <f t="shared" si="147"/>
        <v>6.9782751810401576E-3</v>
      </c>
      <c r="AL657" s="2">
        <f t="shared" si="147"/>
        <v>1.7555409260478386E-4</v>
      </c>
      <c r="AM657" s="2">
        <f t="shared" si="141"/>
        <v>0</v>
      </c>
      <c r="AN657" s="2">
        <f t="shared" si="142"/>
        <v>0</v>
      </c>
      <c r="AP657" t="s">
        <v>2829</v>
      </c>
      <c r="AQ657" t="s">
        <v>3289</v>
      </c>
      <c r="AR657">
        <v>17</v>
      </c>
      <c r="AT657" s="85" t="s">
        <v>5162</v>
      </c>
      <c r="AU657" s="84" t="s">
        <v>5226</v>
      </c>
      <c r="AV657" s="77" t="str">
        <f t="shared" si="143"/>
        <v>17117</v>
      </c>
      <c r="AX657" s="7" t="s">
        <v>186</v>
      </c>
      <c r="BG657" s="1"/>
    </row>
    <row r="658" spans="1:59" hidden="1" outlineLevel="1">
      <c r="A658" t="s">
        <v>3697</v>
      </c>
      <c r="B658" t="s">
        <v>3289</v>
      </c>
      <c r="C658" s="1">
        <f t="shared" si="137"/>
        <v>123678</v>
      </c>
      <c r="D658" s="7">
        <f>IF(N658&gt;0, RANK(N658,(N658:P658,Q658:AE658)),0)</f>
        <v>1</v>
      </c>
      <c r="E658" s="7">
        <f>IF(O658&gt;0,RANK(O658,(N658:P658,Q658:AE658)),0)</f>
        <v>2</v>
      </c>
      <c r="F658" s="7">
        <f>IF(P658&gt;0,RANK(P658,(N658:P658,Q658:AE658)),0)</f>
        <v>4</v>
      </c>
      <c r="G658" s="1">
        <f t="shared" si="144"/>
        <v>4015</v>
      </c>
      <c r="H658" s="2">
        <f t="shared" si="145"/>
        <v>3.2463332201361599E-2</v>
      </c>
      <c r="I658" s="2"/>
      <c r="J658" s="2">
        <f t="shared" si="146"/>
        <v>0.51261339931111438</v>
      </c>
      <c r="K658" s="2">
        <f t="shared" si="146"/>
        <v>0.48015006710975272</v>
      </c>
      <c r="L658" s="2">
        <f t="shared" si="146"/>
        <v>1.107715195911965E-3</v>
      </c>
      <c r="M658" s="2">
        <f t="shared" si="139"/>
        <v>6.1288183832209327E-3</v>
      </c>
      <c r="N658" s="1">
        <v>63399</v>
      </c>
      <c r="O658" s="1">
        <v>59384</v>
      </c>
      <c r="P658" s="1">
        <v>137</v>
      </c>
      <c r="Q658" s="1">
        <v>732</v>
      </c>
      <c r="R658">
        <v>21</v>
      </c>
      <c r="S658">
        <v>5</v>
      </c>
      <c r="T658"/>
      <c r="U658"/>
      <c r="V658"/>
      <c r="W658">
        <v>0</v>
      </c>
      <c r="X658"/>
      <c r="Y658"/>
      <c r="Z658"/>
      <c r="AA658"/>
      <c r="AB658"/>
      <c r="AG658" s="7">
        <f>IF(Q658&gt;0,RANK(Q658,(N658:P658,Q658:AE658)),0)</f>
        <v>3</v>
      </c>
      <c r="AH658" s="7">
        <f>IF(R658&gt;0,RANK(R658,(N658:P658,Q658:AE658)),0)</f>
        <v>5</v>
      </c>
      <c r="AI658" s="7">
        <f>IF(T658&gt;0,RANK(T658,(N658:P658,Q658:AE658)),0)</f>
        <v>0</v>
      </c>
      <c r="AJ658" s="7">
        <f>IF(S658&gt;0,RANK(S658,(N658:P658,Q658:AE658)),0)</f>
        <v>6</v>
      </c>
      <c r="AK658" s="2">
        <f t="shared" si="147"/>
        <v>5.9185950613690388E-3</v>
      </c>
      <c r="AL658" s="2">
        <f t="shared" si="147"/>
        <v>1.6979575995730849E-4</v>
      </c>
      <c r="AM658" s="2">
        <f t="shared" si="141"/>
        <v>0</v>
      </c>
      <c r="AN658" s="2">
        <f t="shared" si="142"/>
        <v>4.0427561894597261E-5</v>
      </c>
      <c r="AP658" t="s">
        <v>3697</v>
      </c>
      <c r="AQ658" t="s">
        <v>3289</v>
      </c>
      <c r="AR658">
        <v>0</v>
      </c>
      <c r="AT658" s="85" t="s">
        <v>5162</v>
      </c>
      <c r="AU658" s="84" t="s">
        <v>4545</v>
      </c>
      <c r="AV658" s="77" t="str">
        <f t="shared" si="143"/>
        <v>17119</v>
      </c>
      <c r="AX658" s="7" t="s">
        <v>186</v>
      </c>
      <c r="BG658" s="1"/>
    </row>
    <row r="659" spans="1:59" hidden="1" outlineLevel="1">
      <c r="A659" t="s">
        <v>4450</v>
      </c>
      <c r="B659" t="s">
        <v>3289</v>
      </c>
      <c r="C659" s="1">
        <f t="shared" si="137"/>
        <v>17224</v>
      </c>
      <c r="D659" s="7">
        <f>IF(N659&gt;0, RANK(N659,(N659:P659,Q659:AE659)),0)</f>
        <v>2</v>
      </c>
      <c r="E659" s="7">
        <f>IF(O659&gt;0,RANK(O659,(N659:P659,Q659:AE659)),0)</f>
        <v>1</v>
      </c>
      <c r="F659" s="7">
        <f>IF(P659&gt;0,RANK(P659,(N659:P659,Q659:AE659)),0)</f>
        <v>4</v>
      </c>
      <c r="G659" s="1">
        <f t="shared" si="144"/>
        <v>1719</v>
      </c>
      <c r="H659" s="2">
        <f t="shared" si="145"/>
        <v>9.9802601021830001E-2</v>
      </c>
      <c r="I659" s="2"/>
      <c r="J659" s="2">
        <f t="shared" si="146"/>
        <v>0.44670227589410128</v>
      </c>
      <c r="K659" s="2">
        <f t="shared" si="146"/>
        <v>0.5465048769159313</v>
      </c>
      <c r="L659" s="2">
        <f t="shared" si="146"/>
        <v>6.3864375290292614E-4</v>
      </c>
      <c r="M659" s="2">
        <f t="shared" si="139"/>
        <v>6.1542034370644953E-3</v>
      </c>
      <c r="N659" s="1">
        <v>7694</v>
      </c>
      <c r="O659" s="1">
        <v>9413</v>
      </c>
      <c r="P659" s="1">
        <v>11</v>
      </c>
      <c r="Q659" s="1">
        <v>102</v>
      </c>
      <c r="R659">
        <v>0</v>
      </c>
      <c r="S659">
        <v>0</v>
      </c>
      <c r="T659"/>
      <c r="U659"/>
      <c r="V659"/>
      <c r="W659">
        <v>4</v>
      </c>
      <c r="X659"/>
      <c r="Y659"/>
      <c r="Z659"/>
      <c r="AA659"/>
      <c r="AB659"/>
      <c r="AG659" s="7">
        <f>IF(Q659&gt;0,RANK(Q659,(N659:P659,Q659:AE659)),0)</f>
        <v>3</v>
      </c>
      <c r="AH659" s="7">
        <f>IF(R659&gt;0,RANK(R659,(N659:P659,Q659:AE659)),0)</f>
        <v>0</v>
      </c>
      <c r="AI659" s="7">
        <f>IF(T659&gt;0,RANK(T659,(N659:P659,Q659:AE659)),0)</f>
        <v>0</v>
      </c>
      <c r="AJ659" s="7">
        <f>IF(S659&gt;0,RANK(S659,(N659:P659,Q659:AE659)),0)</f>
        <v>0</v>
      </c>
      <c r="AK659" s="2">
        <f t="shared" si="147"/>
        <v>5.921969345099861E-3</v>
      </c>
      <c r="AL659" s="2">
        <f t="shared" si="147"/>
        <v>0</v>
      </c>
      <c r="AM659" s="2">
        <f t="shared" si="141"/>
        <v>0</v>
      </c>
      <c r="AN659" s="2">
        <f t="shared" si="142"/>
        <v>0</v>
      </c>
      <c r="AP659" t="s">
        <v>4450</v>
      </c>
      <c r="AQ659" t="s">
        <v>3289</v>
      </c>
      <c r="AR659">
        <v>19</v>
      </c>
      <c r="AT659" s="85" t="s">
        <v>5162</v>
      </c>
      <c r="AU659" s="84" t="s">
        <v>4534</v>
      </c>
      <c r="AV659" s="77" t="str">
        <f t="shared" si="143"/>
        <v>17121</v>
      </c>
      <c r="AX659" s="7" t="s">
        <v>186</v>
      </c>
      <c r="BG659" s="1"/>
    </row>
    <row r="660" spans="1:59" hidden="1" outlineLevel="1">
      <c r="A660" t="s">
        <v>4742</v>
      </c>
      <c r="B660" t="s">
        <v>3289</v>
      </c>
      <c r="C660" s="1">
        <f t="shared" si="137"/>
        <v>6584</v>
      </c>
      <c r="D660" s="7">
        <f>IF(N660&gt;0, RANK(N660,(N660:P660,Q660:AE660)),0)</f>
        <v>2</v>
      </c>
      <c r="E660" s="7">
        <f>IF(O660&gt;0,RANK(O660,(N660:P660,Q660:AE660)),0)</f>
        <v>1</v>
      </c>
      <c r="F660" s="7">
        <f>IF(P660&gt;0,RANK(P660,(N660:P660,Q660:AE660)),0)</f>
        <v>4</v>
      </c>
      <c r="G660" s="1">
        <f t="shared" si="144"/>
        <v>928</v>
      </c>
      <c r="H660" s="2">
        <f t="shared" si="145"/>
        <v>0.14094775212636695</v>
      </c>
      <c r="I660" s="2"/>
      <c r="J660" s="2">
        <f t="shared" si="146"/>
        <v>0.42618469015795868</v>
      </c>
      <c r="K660" s="2">
        <f t="shared" si="146"/>
        <v>0.56713244228432569</v>
      </c>
      <c r="L660" s="2">
        <f t="shared" si="146"/>
        <v>6.0753341433778852E-4</v>
      </c>
      <c r="M660" s="2">
        <f t="shared" si="139"/>
        <v>6.0753341433778443E-3</v>
      </c>
      <c r="N660" s="1">
        <v>2806</v>
      </c>
      <c r="O660" s="1">
        <v>3734</v>
      </c>
      <c r="P660" s="1">
        <v>4</v>
      </c>
      <c r="Q660" s="1">
        <v>37</v>
      </c>
      <c r="R660">
        <v>3</v>
      </c>
      <c r="S660">
        <v>0</v>
      </c>
      <c r="T660"/>
      <c r="U660"/>
      <c r="V660"/>
      <c r="W660">
        <v>0</v>
      </c>
      <c r="X660"/>
      <c r="Y660"/>
      <c r="Z660"/>
      <c r="AA660"/>
      <c r="AB660"/>
      <c r="AG660" s="7">
        <f>IF(Q660&gt;0,RANK(Q660,(N660:P660,Q660:AE660)),0)</f>
        <v>3</v>
      </c>
      <c r="AH660" s="7">
        <f>IF(R660&gt;0,RANK(R660,(N660:P660,Q660:AE660)),0)</f>
        <v>5</v>
      </c>
      <c r="AI660" s="7">
        <f>IF(T660&gt;0,RANK(T660,(N660:P660,Q660:AE660)),0)</f>
        <v>0</v>
      </c>
      <c r="AJ660" s="7">
        <f>IF(S660&gt;0,RANK(S660,(N660:P660,Q660:AE660)),0)</f>
        <v>0</v>
      </c>
      <c r="AK660" s="2">
        <f t="shared" si="147"/>
        <v>5.6196840826245441E-3</v>
      </c>
      <c r="AL660" s="2">
        <f t="shared" si="147"/>
        <v>4.5565006075334142E-4</v>
      </c>
      <c r="AM660" s="2">
        <f t="shared" si="141"/>
        <v>0</v>
      </c>
      <c r="AN660" s="2">
        <f t="shared" si="142"/>
        <v>0</v>
      </c>
      <c r="AP660" t="s">
        <v>4742</v>
      </c>
      <c r="AQ660" t="s">
        <v>3289</v>
      </c>
      <c r="AR660">
        <v>18</v>
      </c>
      <c r="AT660" s="85" t="s">
        <v>5162</v>
      </c>
      <c r="AU660" s="84" t="s">
        <v>2759</v>
      </c>
      <c r="AV660" s="77" t="str">
        <f t="shared" si="143"/>
        <v>17123</v>
      </c>
      <c r="AX660" s="7" t="s">
        <v>186</v>
      </c>
      <c r="BG660" s="1"/>
    </row>
    <row r="661" spans="1:59" hidden="1" outlineLevel="1">
      <c r="A661" t="s">
        <v>2922</v>
      </c>
      <c r="B661" t="s">
        <v>3289</v>
      </c>
      <c r="C661" s="1">
        <f t="shared" si="137"/>
        <v>7183</v>
      </c>
      <c r="D661" s="7">
        <f>IF(N661&gt;0, RANK(N661,(N661:P661,Q661:AE661)),0)</f>
        <v>2</v>
      </c>
      <c r="E661" s="7">
        <f>IF(O661&gt;0,RANK(O661,(N661:P661,Q661:AE661)),0)</f>
        <v>1</v>
      </c>
      <c r="F661" s="7">
        <f>IF(P661&gt;0,RANK(P661,(N661:P661,Q661:AE661)),0)</f>
        <v>0</v>
      </c>
      <c r="G661" s="1">
        <f t="shared" si="144"/>
        <v>692</v>
      </c>
      <c r="H661" s="2">
        <f t="shared" si="145"/>
        <v>9.6338577196157599E-2</v>
      </c>
      <c r="I661" s="2"/>
      <c r="J661" s="2">
        <f t="shared" si="146"/>
        <v>0.44758457469024082</v>
      </c>
      <c r="K661" s="2">
        <f t="shared" si="146"/>
        <v>0.54392315188639839</v>
      </c>
      <c r="L661" s="2">
        <f t="shared" si="146"/>
        <v>0</v>
      </c>
      <c r="M661" s="2">
        <f t="shared" si="139"/>
        <v>8.4922734233607855E-3</v>
      </c>
      <c r="N661" s="1">
        <v>3215</v>
      </c>
      <c r="O661" s="1">
        <v>3907</v>
      </c>
      <c r="P661" s="1">
        <v>0</v>
      </c>
      <c r="Q661" s="1">
        <v>59</v>
      </c>
      <c r="R661">
        <v>2</v>
      </c>
      <c r="S661">
        <v>0</v>
      </c>
      <c r="T661"/>
      <c r="U661"/>
      <c r="V661"/>
      <c r="W661">
        <v>0</v>
      </c>
      <c r="X661"/>
      <c r="Y661"/>
      <c r="Z661"/>
      <c r="AA661"/>
      <c r="AB661"/>
      <c r="AG661" s="7">
        <f>IF(Q661&gt;0,RANK(Q661,(N661:P661,Q661:AE661)),0)</f>
        <v>3</v>
      </c>
      <c r="AH661" s="7">
        <f>IF(R661&gt;0,RANK(R661,(N661:P661,Q661:AE661)),0)</f>
        <v>4</v>
      </c>
      <c r="AI661" s="7">
        <f>IF(T661&gt;0,RANK(T661,(N661:P661,Q661:AE661)),0)</f>
        <v>0</v>
      </c>
      <c r="AJ661" s="7">
        <f>IF(S661&gt;0,RANK(S661,(N661:P661,Q661:AE661)),0)</f>
        <v>0</v>
      </c>
      <c r="AK661" s="2">
        <f t="shared" si="147"/>
        <v>8.2138382291521653E-3</v>
      </c>
      <c r="AL661" s="2">
        <f t="shared" si="147"/>
        <v>2.7843519420854795E-4</v>
      </c>
      <c r="AM661" s="2">
        <f t="shared" si="141"/>
        <v>0</v>
      </c>
      <c r="AN661" s="2">
        <f t="shared" si="142"/>
        <v>0</v>
      </c>
      <c r="AP661" t="s">
        <v>2922</v>
      </c>
      <c r="AQ661" t="s">
        <v>3289</v>
      </c>
      <c r="AR661">
        <v>18</v>
      </c>
      <c r="AT661" s="85" t="s">
        <v>5162</v>
      </c>
      <c r="AU661" s="84" t="s">
        <v>2760</v>
      </c>
      <c r="AV661" s="77" t="str">
        <f t="shared" si="143"/>
        <v>17125</v>
      </c>
      <c r="AX661" s="7" t="s">
        <v>186</v>
      </c>
      <c r="BG661" s="1"/>
    </row>
    <row r="662" spans="1:59" hidden="1" outlineLevel="1">
      <c r="A662" t="s">
        <v>2818</v>
      </c>
      <c r="B662" t="s">
        <v>3289</v>
      </c>
      <c r="C662" s="1">
        <f t="shared" si="137"/>
        <v>7424</v>
      </c>
      <c r="D662" s="7">
        <f>IF(N662&gt;0, RANK(N662,(N662:P662,Q662:AE662)),0)</f>
        <v>2</v>
      </c>
      <c r="E662" s="7">
        <f>IF(O662&gt;0,RANK(O662,(N662:P662,Q662:AE662)),0)</f>
        <v>1</v>
      </c>
      <c r="F662" s="7">
        <f>IF(P662&gt;0,RANK(P662,(N662:P662,Q662:AE662)),0)</f>
        <v>4</v>
      </c>
      <c r="G662" s="1">
        <f t="shared" si="144"/>
        <v>1773</v>
      </c>
      <c r="H662" s="2">
        <f t="shared" si="145"/>
        <v>0.23882004310344829</v>
      </c>
      <c r="I662" s="2"/>
      <c r="J662" s="2">
        <f t="shared" si="146"/>
        <v>0.37782866379310343</v>
      </c>
      <c r="K662" s="2">
        <f t="shared" si="146"/>
        <v>0.61664870689655171</v>
      </c>
      <c r="L662" s="2">
        <f t="shared" si="146"/>
        <v>4.0409482758620689E-4</v>
      </c>
      <c r="M662" s="2">
        <f t="shared" si="139"/>
        <v>5.1185344827586552E-3</v>
      </c>
      <c r="N662" s="1">
        <v>2805</v>
      </c>
      <c r="O662" s="1">
        <v>4578</v>
      </c>
      <c r="P662" s="1">
        <v>3</v>
      </c>
      <c r="Q662" s="1">
        <v>33</v>
      </c>
      <c r="R662">
        <v>2</v>
      </c>
      <c r="S662">
        <v>0</v>
      </c>
      <c r="T662"/>
      <c r="U662"/>
      <c r="V662"/>
      <c r="W662">
        <v>3</v>
      </c>
      <c r="X662"/>
      <c r="Y662"/>
      <c r="Z662"/>
      <c r="AA662"/>
      <c r="AB662"/>
      <c r="AG662" s="7">
        <f>IF(Q662&gt;0,RANK(Q662,(N662:P662,Q662:AE662)),0)</f>
        <v>3</v>
      </c>
      <c r="AH662" s="7">
        <f>IF(R662&gt;0,RANK(R662,(N662:P662,Q662:AE662)),0)</f>
        <v>6</v>
      </c>
      <c r="AI662" s="7">
        <f>IF(T662&gt;0,RANK(T662,(N662:P662,Q662:AE662)),0)</f>
        <v>0</v>
      </c>
      <c r="AJ662" s="7">
        <f>IF(S662&gt;0,RANK(S662,(N662:P662,Q662:AE662)),0)</f>
        <v>0</v>
      </c>
      <c r="AK662" s="2">
        <f t="shared" si="147"/>
        <v>4.4450431034482761E-3</v>
      </c>
      <c r="AL662" s="2">
        <f t="shared" si="147"/>
        <v>2.6939655172413793E-4</v>
      </c>
      <c r="AM662" s="2">
        <f t="shared" si="141"/>
        <v>0</v>
      </c>
      <c r="AN662" s="2">
        <f t="shared" si="142"/>
        <v>0</v>
      </c>
      <c r="AP662" t="s">
        <v>2818</v>
      </c>
      <c r="AQ662" t="s">
        <v>3289</v>
      </c>
      <c r="AR662">
        <v>19</v>
      </c>
      <c r="AT662" s="85" t="s">
        <v>5162</v>
      </c>
      <c r="AU662" s="84" t="s">
        <v>4740</v>
      </c>
      <c r="AV662" s="77" t="str">
        <f t="shared" si="143"/>
        <v>17127</v>
      </c>
      <c r="AX662" s="7" t="s">
        <v>186</v>
      </c>
      <c r="BG662" s="1"/>
    </row>
    <row r="663" spans="1:59" hidden="1" outlineLevel="1">
      <c r="A663" t="s">
        <v>1680</v>
      </c>
      <c r="B663" t="s">
        <v>3289</v>
      </c>
      <c r="C663" s="1">
        <f t="shared" ref="C663:C701" si="148">SUM(N663:AE663)</f>
        <v>6574</v>
      </c>
      <c r="D663" s="7">
        <f>IF(N663&gt;0, RANK(N663,(N663:P663,Q663:AE663)),0)</f>
        <v>2</v>
      </c>
      <c r="E663" s="7">
        <f>IF(O663&gt;0,RANK(O663,(N663:P663,Q663:AE663)),0)</f>
        <v>1</v>
      </c>
      <c r="F663" s="7">
        <f>IF(P663&gt;0,RANK(P663,(N663:P663,Q663:AE663)),0)</f>
        <v>4</v>
      </c>
      <c r="G663" s="1">
        <f t="shared" si="144"/>
        <v>2271</v>
      </c>
      <c r="H663" s="2">
        <f t="shared" si="145"/>
        <v>0.34545177973836327</v>
      </c>
      <c r="I663" s="2"/>
      <c r="J663" s="2">
        <f t="shared" ref="J663:L694" si="149">IF($C663=0,"-",N663/$C663)</f>
        <v>0.32506845147550956</v>
      </c>
      <c r="K663" s="2">
        <f t="shared" si="149"/>
        <v>0.67052023121387283</v>
      </c>
      <c r="L663" s="2">
        <f t="shared" si="149"/>
        <v>4.5634317006388805E-4</v>
      </c>
      <c r="M663" s="2">
        <f t="shared" ref="M663:M701" si="150">IF(C663=0,"-",(1-J663-K663-L663))</f>
        <v>3.9549741405537249E-3</v>
      </c>
      <c r="N663" s="1">
        <v>2137</v>
      </c>
      <c r="O663" s="1">
        <v>4408</v>
      </c>
      <c r="P663" s="1">
        <v>3</v>
      </c>
      <c r="Q663" s="1">
        <v>25</v>
      </c>
      <c r="R663">
        <v>1</v>
      </c>
      <c r="S663">
        <v>0</v>
      </c>
      <c r="T663"/>
      <c r="U663"/>
      <c r="V663"/>
      <c r="W663">
        <v>0</v>
      </c>
      <c r="X663"/>
      <c r="Y663"/>
      <c r="Z663"/>
      <c r="AA663"/>
      <c r="AB663"/>
      <c r="AG663" s="7">
        <f>IF(Q663&gt;0,RANK(Q663,(N663:P663,Q663:AE663)),0)</f>
        <v>3</v>
      </c>
      <c r="AH663" s="7">
        <f>IF(R663&gt;0,RANK(R663,(N663:P663,Q663:AE663)),0)</f>
        <v>5</v>
      </c>
      <c r="AI663" s="7">
        <f>IF(T663&gt;0,RANK(T663,(N663:P663,Q663:AE663)),0)</f>
        <v>0</v>
      </c>
      <c r="AJ663" s="7">
        <f>IF(S663&gt;0,RANK(S663,(N663:P663,Q663:AE663)),0)</f>
        <v>0</v>
      </c>
      <c r="AK663" s="2">
        <f t="shared" ref="AK663:AL694" si="151">IF($C663=0,"-",Q663/$C663)</f>
        <v>3.8028597505324006E-3</v>
      </c>
      <c r="AL663" s="2">
        <f t="shared" si="151"/>
        <v>1.5211439002129601E-4</v>
      </c>
      <c r="AM663" s="2">
        <f t="shared" ref="AM663:AM701" si="152">IF($C663=0,"-",T663/$C663)</f>
        <v>0</v>
      </c>
      <c r="AN663" s="2">
        <f t="shared" ref="AN663:AN701" si="153">IF($C663=0,"-",S663/$C663)</f>
        <v>0</v>
      </c>
      <c r="AP663" t="s">
        <v>1680</v>
      </c>
      <c r="AQ663" t="s">
        <v>3289</v>
      </c>
      <c r="AR663">
        <v>18</v>
      </c>
      <c r="AT663" s="85" t="s">
        <v>5162</v>
      </c>
      <c r="AU663" s="84" t="s">
        <v>4425</v>
      </c>
      <c r="AV663" s="77" t="str">
        <f t="shared" ref="AV663:AV701" si="154">AT663&amp;AU663</f>
        <v>17129</v>
      </c>
      <c r="AX663" s="7" t="s">
        <v>186</v>
      </c>
      <c r="BG663" s="1"/>
    </row>
    <row r="664" spans="1:59" hidden="1" outlineLevel="1">
      <c r="A664" t="s">
        <v>4137</v>
      </c>
      <c r="B664" t="s">
        <v>3289</v>
      </c>
      <c r="C664" s="1">
        <f t="shared" si="148"/>
        <v>8974</v>
      </c>
      <c r="D664" s="7">
        <f>IF(N664&gt;0, RANK(N664,(N664:P664,Q664:AE664)),0)</f>
        <v>1</v>
      </c>
      <c r="E664" s="7">
        <f>IF(O664&gt;0,RANK(O664,(N664:P664,Q664:AE664)),0)</f>
        <v>2</v>
      </c>
      <c r="F664" s="7">
        <f>IF(P664&gt;0,RANK(P664,(N664:P664,Q664:AE664)),0)</f>
        <v>4</v>
      </c>
      <c r="G664" s="1">
        <f t="shared" si="144"/>
        <v>107</v>
      </c>
      <c r="H664" s="2">
        <f t="shared" si="145"/>
        <v>1.1923334076220192E-2</v>
      </c>
      <c r="I664" s="2"/>
      <c r="J664" s="2">
        <f t="shared" si="149"/>
        <v>0.50278582571874308</v>
      </c>
      <c r="K664" s="2">
        <f t="shared" si="149"/>
        <v>0.49086249164252282</v>
      </c>
      <c r="L664" s="2">
        <f t="shared" si="149"/>
        <v>1.1143302874972142E-4</v>
      </c>
      <c r="M664" s="2">
        <f t="shared" si="150"/>
        <v>6.2402496099843692E-3</v>
      </c>
      <c r="N664" s="1">
        <v>4512</v>
      </c>
      <c r="O664" s="1">
        <v>4405</v>
      </c>
      <c r="P664" s="1">
        <v>1</v>
      </c>
      <c r="Q664" s="1">
        <v>56</v>
      </c>
      <c r="R664">
        <v>0</v>
      </c>
      <c r="S664">
        <v>0</v>
      </c>
      <c r="T664"/>
      <c r="U664"/>
      <c r="V664"/>
      <c r="W664">
        <v>0</v>
      </c>
      <c r="X664"/>
      <c r="Y664"/>
      <c r="Z664"/>
      <c r="AA664"/>
      <c r="AB664"/>
      <c r="AG664" s="7">
        <f>IF(Q664&gt;0,RANK(Q664,(N664:P664,Q664:AE664)),0)</f>
        <v>3</v>
      </c>
      <c r="AH664" s="7">
        <f>IF(R664&gt;0,RANK(R664,(N664:P664,Q664:AE664)),0)</f>
        <v>0</v>
      </c>
      <c r="AI664" s="7">
        <f>IF(T664&gt;0,RANK(T664,(N664:P664,Q664:AE664)),0)</f>
        <v>0</v>
      </c>
      <c r="AJ664" s="7">
        <f>IF(S664&gt;0,RANK(S664,(N664:P664,Q664:AE664)),0)</f>
        <v>0</v>
      </c>
      <c r="AK664" s="2">
        <f t="shared" si="151"/>
        <v>6.2402496099843996E-3</v>
      </c>
      <c r="AL664" s="2">
        <f t="shared" si="151"/>
        <v>0</v>
      </c>
      <c r="AM664" s="2">
        <f t="shared" si="152"/>
        <v>0</v>
      </c>
      <c r="AN664" s="2">
        <f t="shared" si="153"/>
        <v>0</v>
      </c>
      <c r="AP664" t="s">
        <v>4137</v>
      </c>
      <c r="AQ664" t="s">
        <v>3289</v>
      </c>
      <c r="AR664">
        <v>17</v>
      </c>
      <c r="AT664" s="85" t="s">
        <v>5162</v>
      </c>
      <c r="AU664" s="84" t="s">
        <v>4426</v>
      </c>
      <c r="AV664" s="77" t="str">
        <f t="shared" si="154"/>
        <v>17131</v>
      </c>
      <c r="AX664" s="7" t="s">
        <v>186</v>
      </c>
      <c r="BG664" s="1"/>
    </row>
    <row r="665" spans="1:59" hidden="1" outlineLevel="1">
      <c r="A665" t="s">
        <v>2996</v>
      </c>
      <c r="B665" t="s">
        <v>3289</v>
      </c>
      <c r="C665" s="1">
        <f t="shared" si="148"/>
        <v>16370</v>
      </c>
      <c r="D665" s="7">
        <f>IF(N665&gt;0, RANK(N665,(N665:P665,Q665:AE665)),0)</f>
        <v>2</v>
      </c>
      <c r="E665" s="7">
        <f>IF(O665&gt;0,RANK(O665,(N665:P665,Q665:AE665)),0)</f>
        <v>1</v>
      </c>
      <c r="F665" s="7">
        <f>IF(P665&gt;0,RANK(P665,(N665:P665,Q665:AE665)),0)</f>
        <v>4</v>
      </c>
      <c r="G665" s="1">
        <f t="shared" si="144"/>
        <v>2680</v>
      </c>
      <c r="H665" s="2">
        <f t="shared" si="145"/>
        <v>0.16371411117898596</v>
      </c>
      <c r="I665" s="2"/>
      <c r="J665" s="2">
        <f t="shared" si="149"/>
        <v>0.41466096518020767</v>
      </c>
      <c r="K665" s="2">
        <f t="shared" si="149"/>
        <v>0.57837507635919361</v>
      </c>
      <c r="L665" s="2">
        <f t="shared" si="149"/>
        <v>3.0543677458766036E-4</v>
      </c>
      <c r="M665" s="2">
        <f t="shared" si="150"/>
        <v>6.6585216860110576E-3</v>
      </c>
      <c r="N665" s="1">
        <v>6788</v>
      </c>
      <c r="O665" s="1">
        <v>9468</v>
      </c>
      <c r="P665" s="1">
        <v>5</v>
      </c>
      <c r="Q665" s="1">
        <v>107</v>
      </c>
      <c r="R665">
        <v>2</v>
      </c>
      <c r="S665">
        <v>0</v>
      </c>
      <c r="T665"/>
      <c r="U665"/>
      <c r="V665"/>
      <c r="W665">
        <v>0</v>
      </c>
      <c r="X665"/>
      <c r="Y665"/>
      <c r="Z665"/>
      <c r="AA665"/>
      <c r="AB665"/>
      <c r="AG665" s="7">
        <f>IF(Q665&gt;0,RANK(Q665,(N665:P665,Q665:AE665)),0)</f>
        <v>3</v>
      </c>
      <c r="AH665" s="7">
        <f>IF(R665&gt;0,RANK(R665,(N665:P665,Q665:AE665)),0)</f>
        <v>5</v>
      </c>
      <c r="AI665" s="7">
        <f>IF(T665&gt;0,RANK(T665,(N665:P665,Q665:AE665)),0)</f>
        <v>0</v>
      </c>
      <c r="AJ665" s="7">
        <f>IF(S665&gt;0,RANK(S665,(N665:P665,Q665:AE665)),0)</f>
        <v>0</v>
      </c>
      <c r="AK665" s="2">
        <f t="shared" si="151"/>
        <v>6.5363469761759319E-3</v>
      </c>
      <c r="AL665" s="2">
        <f t="shared" si="151"/>
        <v>1.2217470983506414E-4</v>
      </c>
      <c r="AM665" s="2">
        <f t="shared" si="152"/>
        <v>0</v>
      </c>
      <c r="AN665" s="2">
        <f t="shared" si="153"/>
        <v>0</v>
      </c>
      <c r="AP665" t="s">
        <v>2996</v>
      </c>
      <c r="AQ665" t="s">
        <v>3289</v>
      </c>
      <c r="AR665">
        <v>12</v>
      </c>
      <c r="AT665" s="85" t="s">
        <v>5162</v>
      </c>
      <c r="AU665" s="84" t="s">
        <v>4427</v>
      </c>
      <c r="AV665" s="77" t="str">
        <f t="shared" si="154"/>
        <v>17133</v>
      </c>
      <c r="AX665" s="7" t="s">
        <v>186</v>
      </c>
      <c r="BG665" s="1"/>
    </row>
    <row r="666" spans="1:59" hidden="1" outlineLevel="1">
      <c r="A666" t="s">
        <v>2519</v>
      </c>
      <c r="B666" t="s">
        <v>3289</v>
      </c>
      <c r="C666" s="1">
        <f t="shared" si="148"/>
        <v>12930</v>
      </c>
      <c r="D666" s="7">
        <f>IF(N666&gt;0, RANK(N666,(N666:P666,Q666:AE666)),0)</f>
        <v>2</v>
      </c>
      <c r="E666" s="7">
        <f>IF(O666&gt;0,RANK(O666,(N666:P666,Q666:AE666)),0)</f>
        <v>1</v>
      </c>
      <c r="F666" s="7">
        <f>IF(P666&gt;0,RANK(P666,(N666:P666,Q666:AE666)),0)</f>
        <v>4</v>
      </c>
      <c r="G666" s="1">
        <f t="shared" si="144"/>
        <v>872</v>
      </c>
      <c r="H666" s="2">
        <f t="shared" si="145"/>
        <v>6.74400618716164E-2</v>
      </c>
      <c r="I666" s="2"/>
      <c r="J666" s="2">
        <f t="shared" si="149"/>
        <v>0.46241299303944317</v>
      </c>
      <c r="K666" s="2">
        <f t="shared" si="149"/>
        <v>0.52985305491105961</v>
      </c>
      <c r="L666" s="2">
        <f t="shared" si="149"/>
        <v>3.0935808197989171E-4</v>
      </c>
      <c r="M666" s="2">
        <f t="shared" si="150"/>
        <v>7.4245939675173364E-3</v>
      </c>
      <c r="N666" s="1">
        <v>5979</v>
      </c>
      <c r="O666" s="1">
        <v>6851</v>
      </c>
      <c r="P666" s="1">
        <v>4</v>
      </c>
      <c r="Q666" s="1">
        <v>95</v>
      </c>
      <c r="R666">
        <v>0</v>
      </c>
      <c r="S666">
        <v>0</v>
      </c>
      <c r="T666"/>
      <c r="U666"/>
      <c r="V666"/>
      <c r="W666">
        <v>1</v>
      </c>
      <c r="X666"/>
      <c r="Y666"/>
      <c r="Z666"/>
      <c r="AA666"/>
      <c r="AB666"/>
      <c r="AG666" s="7">
        <f>IF(Q666&gt;0,RANK(Q666,(N666:P666,Q666:AE666)),0)</f>
        <v>3</v>
      </c>
      <c r="AH666" s="7">
        <f>IF(R666&gt;0,RANK(R666,(N666:P666,Q666:AE666)),0)</f>
        <v>0</v>
      </c>
      <c r="AI666" s="7">
        <f>IF(T666&gt;0,RANK(T666,(N666:P666,Q666:AE666)),0)</f>
        <v>0</v>
      </c>
      <c r="AJ666" s="7">
        <f>IF(S666&gt;0,RANK(S666,(N666:P666,Q666:AE666)),0)</f>
        <v>0</v>
      </c>
      <c r="AK666" s="2">
        <f t="shared" si="151"/>
        <v>7.3472544470224287E-3</v>
      </c>
      <c r="AL666" s="2">
        <f t="shared" si="151"/>
        <v>0</v>
      </c>
      <c r="AM666" s="2">
        <f t="shared" si="152"/>
        <v>0</v>
      </c>
      <c r="AN666" s="2">
        <f t="shared" si="153"/>
        <v>0</v>
      </c>
      <c r="AP666" t="s">
        <v>2519</v>
      </c>
      <c r="AQ666" t="s">
        <v>3289</v>
      </c>
      <c r="AR666">
        <v>0</v>
      </c>
      <c r="AT666" s="85" t="s">
        <v>5162</v>
      </c>
      <c r="AU666" s="84" t="s">
        <v>4416</v>
      </c>
      <c r="AV666" s="77" t="str">
        <f t="shared" si="154"/>
        <v>17135</v>
      </c>
      <c r="AX666" s="7" t="s">
        <v>186</v>
      </c>
      <c r="BG666" s="1"/>
    </row>
    <row r="667" spans="1:59" hidden="1" outlineLevel="1">
      <c r="A667" t="s">
        <v>3546</v>
      </c>
      <c r="B667" t="s">
        <v>3289</v>
      </c>
      <c r="C667" s="1">
        <f t="shared" si="148"/>
        <v>15180</v>
      </c>
      <c r="D667" s="7">
        <f>IF(N667&gt;0, RANK(N667,(N667:P667,Q667:AE667)),0)</f>
        <v>2</v>
      </c>
      <c r="E667" s="7">
        <f>IF(O667&gt;0,RANK(O667,(N667:P667,Q667:AE667)),0)</f>
        <v>1</v>
      </c>
      <c r="F667" s="7">
        <f>IF(P667&gt;0,RANK(P667,(N667:P667,Q667:AE667)),0)</f>
        <v>4</v>
      </c>
      <c r="G667" s="1">
        <f t="shared" si="144"/>
        <v>3742</v>
      </c>
      <c r="H667" s="2">
        <f t="shared" si="145"/>
        <v>0.24650856389986825</v>
      </c>
      <c r="I667" s="2"/>
      <c r="J667" s="2">
        <f t="shared" si="149"/>
        <v>0.37220026350461133</v>
      </c>
      <c r="K667" s="2">
        <f t="shared" si="149"/>
        <v>0.61870882740447963</v>
      </c>
      <c r="L667" s="2">
        <f t="shared" si="149"/>
        <v>3.9525691699604743E-4</v>
      </c>
      <c r="M667" s="2">
        <f t="shared" si="150"/>
        <v>8.6956521739129915E-3</v>
      </c>
      <c r="N667" s="1">
        <v>5650</v>
      </c>
      <c r="O667" s="1">
        <v>9392</v>
      </c>
      <c r="P667" s="1">
        <v>6</v>
      </c>
      <c r="Q667" s="1">
        <v>129</v>
      </c>
      <c r="R667">
        <v>3</v>
      </c>
      <c r="S667">
        <v>0</v>
      </c>
      <c r="T667"/>
      <c r="U667"/>
      <c r="V667"/>
      <c r="W667">
        <v>0</v>
      </c>
      <c r="X667"/>
      <c r="Y667"/>
      <c r="Z667"/>
      <c r="AA667"/>
      <c r="AB667"/>
      <c r="AG667" s="7">
        <f>IF(Q667&gt;0,RANK(Q667,(N667:P667,Q667:AE667)),0)</f>
        <v>3</v>
      </c>
      <c r="AH667" s="7">
        <f>IF(R667&gt;0,RANK(R667,(N667:P667,Q667:AE667)),0)</f>
        <v>5</v>
      </c>
      <c r="AI667" s="7">
        <f>IF(T667&gt;0,RANK(T667,(N667:P667,Q667:AE667)),0)</f>
        <v>0</v>
      </c>
      <c r="AJ667" s="7">
        <f>IF(S667&gt;0,RANK(S667,(N667:P667,Q667:AE667)),0)</f>
        <v>0</v>
      </c>
      <c r="AK667" s="2">
        <f t="shared" si="151"/>
        <v>8.4980237154150193E-3</v>
      </c>
      <c r="AL667" s="2">
        <f t="shared" si="151"/>
        <v>1.9762845849802371E-4</v>
      </c>
      <c r="AM667" s="2">
        <f t="shared" si="152"/>
        <v>0</v>
      </c>
      <c r="AN667" s="2">
        <f t="shared" si="153"/>
        <v>0</v>
      </c>
      <c r="AP667" t="s">
        <v>3546</v>
      </c>
      <c r="AQ667" t="s">
        <v>3289</v>
      </c>
      <c r="AR667">
        <v>18</v>
      </c>
      <c r="AT667" s="85" t="s">
        <v>5162</v>
      </c>
      <c r="AU667" s="84" t="s">
        <v>5200</v>
      </c>
      <c r="AV667" s="77" t="str">
        <f t="shared" si="154"/>
        <v>17137</v>
      </c>
      <c r="AX667" s="7" t="s">
        <v>186</v>
      </c>
      <c r="BG667" s="1"/>
    </row>
    <row r="668" spans="1:59" hidden="1" outlineLevel="1">
      <c r="A668" t="s">
        <v>2434</v>
      </c>
      <c r="B668" t="s">
        <v>3289</v>
      </c>
      <c r="C668" s="1">
        <f t="shared" si="148"/>
        <v>6466</v>
      </c>
      <c r="D668" s="7">
        <f>IF(N668&gt;0, RANK(N668,(N668:P668,Q668:AE668)),0)</f>
        <v>2</v>
      </c>
      <c r="E668" s="7">
        <f>IF(O668&gt;0,RANK(O668,(N668:P668,Q668:AE668)),0)</f>
        <v>1</v>
      </c>
      <c r="F668" s="7">
        <f>IF(P668&gt;0,RANK(P668,(N668:P668,Q668:AE668)),0)</f>
        <v>4</v>
      </c>
      <c r="G668" s="1">
        <f t="shared" si="144"/>
        <v>1640</v>
      </c>
      <c r="H668" s="2">
        <f t="shared" si="145"/>
        <v>0.25363439529848436</v>
      </c>
      <c r="I668" s="2"/>
      <c r="J668" s="2">
        <f t="shared" si="149"/>
        <v>0.36931642437364676</v>
      </c>
      <c r="K668" s="2">
        <f t="shared" si="149"/>
        <v>0.62295081967213117</v>
      </c>
      <c r="L668" s="2">
        <f t="shared" si="149"/>
        <v>7.7327559542220853E-4</v>
      </c>
      <c r="M668" s="2">
        <f t="shared" si="150"/>
        <v>6.9594803587998619E-3</v>
      </c>
      <c r="N668" s="1">
        <v>2388</v>
      </c>
      <c r="O668" s="1">
        <v>4028</v>
      </c>
      <c r="P668" s="1">
        <v>5</v>
      </c>
      <c r="Q668" s="1">
        <v>43</v>
      </c>
      <c r="R668">
        <v>2</v>
      </c>
      <c r="S668">
        <v>0</v>
      </c>
      <c r="T668"/>
      <c r="U668"/>
      <c r="V668"/>
      <c r="W668">
        <v>0</v>
      </c>
      <c r="X668"/>
      <c r="Y668"/>
      <c r="Z668"/>
      <c r="AA668"/>
      <c r="AB668"/>
      <c r="AG668" s="7">
        <f>IF(Q668&gt;0,RANK(Q668,(N668:P668,Q668:AE668)),0)</f>
        <v>3</v>
      </c>
      <c r="AH668" s="7">
        <f>IF(R668&gt;0,RANK(R668,(N668:P668,Q668:AE668)),0)</f>
        <v>5</v>
      </c>
      <c r="AI668" s="7">
        <f>IF(T668&gt;0,RANK(T668,(N668:P668,Q668:AE668)),0)</f>
        <v>0</v>
      </c>
      <c r="AJ668" s="7">
        <f>IF(S668&gt;0,RANK(S668,(N668:P668,Q668:AE668)),0)</f>
        <v>0</v>
      </c>
      <c r="AK668" s="2">
        <f t="shared" si="151"/>
        <v>6.6501701206309926E-3</v>
      </c>
      <c r="AL668" s="2">
        <f t="shared" si="151"/>
        <v>3.0931023816888341E-4</v>
      </c>
      <c r="AM668" s="2">
        <f t="shared" si="152"/>
        <v>0</v>
      </c>
      <c r="AN668" s="2">
        <f t="shared" si="153"/>
        <v>0</v>
      </c>
      <c r="AP668" t="s">
        <v>2434</v>
      </c>
      <c r="AQ668" t="s">
        <v>3289</v>
      </c>
      <c r="AR668">
        <v>15</v>
      </c>
      <c r="AT668" s="85" t="s">
        <v>5162</v>
      </c>
      <c r="AU668" s="84" t="s">
        <v>5201</v>
      </c>
      <c r="AV668" s="77" t="str">
        <f t="shared" si="154"/>
        <v>17139</v>
      </c>
      <c r="AX668" s="7" t="s">
        <v>186</v>
      </c>
      <c r="BG668" s="1"/>
    </row>
    <row r="669" spans="1:59" hidden="1" outlineLevel="1">
      <c r="A669" t="s">
        <v>3871</v>
      </c>
      <c r="B669" t="s">
        <v>3289</v>
      </c>
      <c r="C669" s="1">
        <f t="shared" si="148"/>
        <v>24091</v>
      </c>
      <c r="D669" s="7">
        <f>IF(N669&gt;0, RANK(N669,(N669:P669,Q669:AE669)),0)</f>
        <v>2</v>
      </c>
      <c r="E669" s="7">
        <f>IF(O669&gt;0,RANK(O669,(N669:P669,Q669:AE669)),0)</f>
        <v>1</v>
      </c>
      <c r="F669" s="7">
        <f>IF(P669&gt;0,RANK(P669,(N669:P669,Q669:AE669)),0)</f>
        <v>4</v>
      </c>
      <c r="G669" s="1">
        <f t="shared" si="144"/>
        <v>5900</v>
      </c>
      <c r="H669" s="2">
        <f t="shared" si="145"/>
        <v>0.24490473620854261</v>
      </c>
      <c r="I669" s="2"/>
      <c r="J669" s="2">
        <f t="shared" si="149"/>
        <v>0.37433066290315886</v>
      </c>
      <c r="K669" s="2">
        <f t="shared" si="149"/>
        <v>0.61923539911170145</v>
      </c>
      <c r="L669" s="2">
        <f t="shared" si="149"/>
        <v>9.547133784400814E-4</v>
      </c>
      <c r="M669" s="2">
        <f t="shared" si="150"/>
        <v>5.4792246066996111E-3</v>
      </c>
      <c r="N669" s="1">
        <v>9018</v>
      </c>
      <c r="O669" s="1">
        <v>14918</v>
      </c>
      <c r="P669" s="1">
        <v>23</v>
      </c>
      <c r="Q669" s="1">
        <v>131</v>
      </c>
      <c r="R669">
        <v>0</v>
      </c>
      <c r="S669">
        <v>0</v>
      </c>
      <c r="T669"/>
      <c r="U669"/>
      <c r="V669"/>
      <c r="W669">
        <v>1</v>
      </c>
      <c r="X669"/>
      <c r="Y669"/>
      <c r="Z669"/>
      <c r="AA669"/>
      <c r="AB669"/>
      <c r="AG669" s="7">
        <f>IF(Q669&gt;0,RANK(Q669,(N669:P669,Q669:AE669)),0)</f>
        <v>3</v>
      </c>
      <c r="AH669" s="7">
        <f>IF(R669&gt;0,RANK(R669,(N669:P669,Q669:AE669)),0)</f>
        <v>0</v>
      </c>
      <c r="AI669" s="7">
        <f>IF(T669&gt;0,RANK(T669,(N669:P669,Q669:AE669)),0)</f>
        <v>0</v>
      </c>
      <c r="AJ669" s="7">
        <f>IF(S669&gt;0,RANK(S669,(N669:P669,Q669:AE669)),0)</f>
        <v>0</v>
      </c>
      <c r="AK669" s="2">
        <f t="shared" si="151"/>
        <v>5.4377153293761159E-3</v>
      </c>
      <c r="AL669" s="2">
        <f t="shared" si="151"/>
        <v>0</v>
      </c>
      <c r="AM669" s="2">
        <f t="shared" si="152"/>
        <v>0</v>
      </c>
      <c r="AN669" s="2">
        <f t="shared" si="153"/>
        <v>0</v>
      </c>
      <c r="AP669" t="s">
        <v>3871</v>
      </c>
      <c r="AQ669" t="s">
        <v>3289</v>
      </c>
      <c r="AR669">
        <v>16</v>
      </c>
      <c r="AT669" s="85" t="s">
        <v>5162</v>
      </c>
      <c r="AU669" s="84" t="s">
        <v>5202</v>
      </c>
      <c r="AV669" s="77" t="str">
        <f t="shared" si="154"/>
        <v>17141</v>
      </c>
      <c r="AX669" s="7" t="s">
        <v>186</v>
      </c>
      <c r="BG669" s="1"/>
    </row>
    <row r="670" spans="1:59" hidden="1" outlineLevel="1">
      <c r="A670" t="s">
        <v>3869</v>
      </c>
      <c r="B670" t="s">
        <v>3289</v>
      </c>
      <c r="C670" s="1">
        <f t="shared" si="148"/>
        <v>82771</v>
      </c>
      <c r="D670" s="7">
        <f>IF(N670&gt;0, RANK(N670,(N670:P670,Q670:AE670)),0)</f>
        <v>1</v>
      </c>
      <c r="E670" s="7">
        <f>IF(O670&gt;0,RANK(O670,(N670:P670,Q670:AE670)),0)</f>
        <v>2</v>
      </c>
      <c r="F670" s="7">
        <f>IF(P670&gt;0,RANK(P670,(N670:P670,Q670:AE670)),0)</f>
        <v>4</v>
      </c>
      <c r="G670" s="1">
        <f t="shared" si="144"/>
        <v>70</v>
      </c>
      <c r="H670" s="2">
        <f t="shared" si="145"/>
        <v>8.45706829686726E-4</v>
      </c>
      <c r="I670" s="2"/>
      <c r="J670" s="2">
        <f t="shared" si="149"/>
        <v>0.49680443633639804</v>
      </c>
      <c r="K670" s="2">
        <f t="shared" si="149"/>
        <v>0.49595872950671127</v>
      </c>
      <c r="L670" s="2">
        <f t="shared" si="149"/>
        <v>1.4860277150209615E-3</v>
      </c>
      <c r="M670" s="2">
        <f t="shared" si="150"/>
        <v>5.7508064418697307E-3</v>
      </c>
      <c r="N670" s="1">
        <v>41121</v>
      </c>
      <c r="O670" s="1">
        <v>41051</v>
      </c>
      <c r="P670" s="1">
        <v>123</v>
      </c>
      <c r="Q670" s="1">
        <v>439</v>
      </c>
      <c r="R670">
        <v>26</v>
      </c>
      <c r="S670">
        <v>11</v>
      </c>
      <c r="T670"/>
      <c r="U670"/>
      <c r="V670"/>
      <c r="W670">
        <v>0</v>
      </c>
      <c r="X670"/>
      <c r="Y670"/>
      <c r="Z670"/>
      <c r="AA670"/>
      <c r="AB670"/>
      <c r="AG670" s="7">
        <f>IF(Q670&gt;0,RANK(Q670,(N670:P670,Q670:AE670)),0)</f>
        <v>3</v>
      </c>
      <c r="AH670" s="7">
        <f>IF(R670&gt;0,RANK(R670,(N670:P670,Q670:AE670)),0)</f>
        <v>5</v>
      </c>
      <c r="AI670" s="7">
        <f>IF(T670&gt;0,RANK(T670,(N670:P670,Q670:AE670)),0)</f>
        <v>0</v>
      </c>
      <c r="AJ670" s="7">
        <f>IF(S670&gt;0,RANK(S670,(N670:P670,Q670:AE670)),0)</f>
        <v>6</v>
      </c>
      <c r="AK670" s="2">
        <f t="shared" si="151"/>
        <v>5.3037899747496106E-3</v>
      </c>
      <c r="AL670" s="2">
        <f t="shared" si="151"/>
        <v>3.1411967959792684E-4</v>
      </c>
      <c r="AM670" s="2">
        <f t="shared" si="152"/>
        <v>0</v>
      </c>
      <c r="AN670" s="2">
        <f t="shared" si="153"/>
        <v>1.3289678752219979E-4</v>
      </c>
      <c r="AP670" t="s">
        <v>3869</v>
      </c>
      <c r="AQ670" t="s">
        <v>3289</v>
      </c>
      <c r="AR670">
        <v>18</v>
      </c>
      <c r="AT670" s="85" t="s">
        <v>5162</v>
      </c>
      <c r="AU670" s="84" t="s">
        <v>5203</v>
      </c>
      <c r="AV670" s="77" t="str">
        <f t="shared" si="154"/>
        <v>17143</v>
      </c>
      <c r="AX670" s="7" t="s">
        <v>186</v>
      </c>
      <c r="BG670" s="1"/>
    </row>
    <row r="671" spans="1:59" hidden="1" outlineLevel="1">
      <c r="A671" t="s">
        <v>3237</v>
      </c>
      <c r="B671" t="s">
        <v>3289</v>
      </c>
      <c r="C671" s="1">
        <f t="shared" si="148"/>
        <v>10425</v>
      </c>
      <c r="D671" s="7">
        <f>IF(N671&gt;0, RANK(N671,(N671:P671,Q671:AE671)),0)</f>
        <v>2</v>
      </c>
      <c r="E671" s="7">
        <f>IF(O671&gt;0,RANK(O671,(N671:P671,Q671:AE671)),0)</f>
        <v>1</v>
      </c>
      <c r="F671" s="7">
        <f>IF(P671&gt;0,RANK(P671,(N671:P671,Q671:AE671)),0)</f>
        <v>0</v>
      </c>
      <c r="G671" s="1">
        <f t="shared" si="144"/>
        <v>819</v>
      </c>
      <c r="H671" s="2">
        <f t="shared" si="145"/>
        <v>7.8561151079136693E-2</v>
      </c>
      <c r="I671" s="2"/>
      <c r="J671" s="2">
        <f t="shared" si="149"/>
        <v>0.45755395683453237</v>
      </c>
      <c r="K671" s="2">
        <f t="shared" si="149"/>
        <v>0.53611510791366912</v>
      </c>
      <c r="L671" s="2">
        <f t="shared" si="149"/>
        <v>0</v>
      </c>
      <c r="M671" s="2">
        <f t="shared" si="150"/>
        <v>6.3309352517985085E-3</v>
      </c>
      <c r="N671" s="1">
        <v>4770</v>
      </c>
      <c r="O671" s="1">
        <v>5589</v>
      </c>
      <c r="P671" s="1">
        <v>0</v>
      </c>
      <c r="Q671" s="1">
        <v>66</v>
      </c>
      <c r="R671">
        <v>0</v>
      </c>
      <c r="S671">
        <v>0</v>
      </c>
      <c r="T671"/>
      <c r="U671"/>
      <c r="V671"/>
      <c r="W671">
        <v>0</v>
      </c>
      <c r="X671"/>
      <c r="Y671"/>
      <c r="Z671"/>
      <c r="AA671"/>
      <c r="AB671"/>
      <c r="AG671" s="7">
        <f>IF(Q671&gt;0,RANK(Q671,(N671:P671,Q671:AE671)),0)</f>
        <v>3</v>
      </c>
      <c r="AH671" s="7">
        <f>IF(R671&gt;0,RANK(R671,(N671:P671,Q671:AE671)),0)</f>
        <v>0</v>
      </c>
      <c r="AI671" s="7">
        <f>IF(T671&gt;0,RANK(T671,(N671:P671,Q671:AE671)),0)</f>
        <v>0</v>
      </c>
      <c r="AJ671" s="7">
        <f>IF(S671&gt;0,RANK(S671,(N671:P671,Q671:AE671)),0)</f>
        <v>0</v>
      </c>
      <c r="AK671" s="2">
        <f t="shared" si="151"/>
        <v>6.3309352517985614E-3</v>
      </c>
      <c r="AL671" s="2">
        <f t="shared" si="151"/>
        <v>0</v>
      </c>
      <c r="AM671" s="2">
        <f t="shared" si="152"/>
        <v>0</v>
      </c>
      <c r="AN671" s="2">
        <f t="shared" si="153"/>
        <v>0</v>
      </c>
      <c r="AP671" t="s">
        <v>3237</v>
      </c>
      <c r="AQ671" t="s">
        <v>3289</v>
      </c>
      <c r="AR671">
        <v>12</v>
      </c>
      <c r="AT671" s="85" t="s">
        <v>5162</v>
      </c>
      <c r="AU671" s="84" t="s">
        <v>5204</v>
      </c>
      <c r="AV671" s="77" t="str">
        <f t="shared" si="154"/>
        <v>17145</v>
      </c>
      <c r="AX671" s="7" t="s">
        <v>186</v>
      </c>
      <c r="BG671" s="1"/>
    </row>
    <row r="672" spans="1:59" hidden="1" outlineLevel="1">
      <c r="A672" t="s">
        <v>3844</v>
      </c>
      <c r="B672" t="s">
        <v>3289</v>
      </c>
      <c r="C672" s="1">
        <f t="shared" si="148"/>
        <v>8586</v>
      </c>
      <c r="D672" s="7">
        <f>IF(N672&gt;0, RANK(N672,(N672:P672,Q672:AE672)),0)</f>
        <v>2</v>
      </c>
      <c r="E672" s="7">
        <f>IF(O672&gt;0,RANK(O672,(N672:P672,Q672:AE672)),0)</f>
        <v>1</v>
      </c>
      <c r="F672" s="7">
        <f>IF(P672&gt;0,RANK(P672,(N672:P672,Q672:AE672)),0)</f>
        <v>4</v>
      </c>
      <c r="G672" s="1">
        <f t="shared" si="144"/>
        <v>2268</v>
      </c>
      <c r="H672" s="2">
        <f t="shared" si="145"/>
        <v>0.26415094339622641</v>
      </c>
      <c r="I672" s="2"/>
      <c r="J672" s="2">
        <f t="shared" si="149"/>
        <v>0.36384812485441415</v>
      </c>
      <c r="K672" s="2">
        <f t="shared" si="149"/>
        <v>0.62799906825064056</v>
      </c>
      <c r="L672" s="2">
        <f t="shared" si="149"/>
        <v>2.3293733985557886E-4</v>
      </c>
      <c r="M672" s="2">
        <f t="shared" si="150"/>
        <v>7.919869555089774E-3</v>
      </c>
      <c r="N672" s="1">
        <v>3124</v>
      </c>
      <c r="O672" s="1">
        <v>5392</v>
      </c>
      <c r="P672" s="1">
        <v>2</v>
      </c>
      <c r="Q672" s="1">
        <v>66</v>
      </c>
      <c r="R672">
        <v>2</v>
      </c>
      <c r="S672">
        <v>0</v>
      </c>
      <c r="T672"/>
      <c r="U672"/>
      <c r="V672"/>
      <c r="W672">
        <v>0</v>
      </c>
      <c r="X672"/>
      <c r="Y672"/>
      <c r="Z672"/>
      <c r="AA672"/>
      <c r="AB672"/>
      <c r="AG672" s="7">
        <f>IF(Q672&gt;0,RANK(Q672,(N672:P672,Q672:AE672)),0)</f>
        <v>3</v>
      </c>
      <c r="AH672" s="7">
        <f>IF(R672&gt;0,RANK(R672,(N672:P672,Q672:AE672)),0)</f>
        <v>4</v>
      </c>
      <c r="AI672" s="7">
        <f>IF(T672&gt;0,RANK(T672,(N672:P672,Q672:AE672)),0)</f>
        <v>0</v>
      </c>
      <c r="AJ672" s="7">
        <f>IF(S672&gt;0,RANK(S672,(N672:P672,Q672:AE672)),0)</f>
        <v>0</v>
      </c>
      <c r="AK672" s="2">
        <f t="shared" si="151"/>
        <v>7.6869322152341019E-3</v>
      </c>
      <c r="AL672" s="2">
        <f t="shared" si="151"/>
        <v>2.3293733985557886E-4</v>
      </c>
      <c r="AM672" s="2">
        <f t="shared" si="152"/>
        <v>0</v>
      </c>
      <c r="AN672" s="2">
        <f t="shared" si="153"/>
        <v>0</v>
      </c>
      <c r="AP672" t="s">
        <v>3844</v>
      </c>
      <c r="AQ672" t="s">
        <v>3289</v>
      </c>
      <c r="AR672">
        <v>15</v>
      </c>
      <c r="AT672" s="85" t="s">
        <v>5162</v>
      </c>
      <c r="AU672" s="84" t="s">
        <v>5205</v>
      </c>
      <c r="AV672" s="77" t="str">
        <f t="shared" si="154"/>
        <v>17147</v>
      </c>
      <c r="AX672" s="7" t="s">
        <v>186</v>
      </c>
      <c r="BG672" s="1"/>
    </row>
    <row r="673" spans="1:59" hidden="1" outlineLevel="1">
      <c r="A673" t="s">
        <v>3015</v>
      </c>
      <c r="B673" t="s">
        <v>3289</v>
      </c>
      <c r="C673" s="1">
        <f t="shared" si="148"/>
        <v>7980</v>
      </c>
      <c r="D673" s="7">
        <f>IF(N673&gt;0, RANK(N673,(N673:P673,Q673:AE673)),0)</f>
        <v>2</v>
      </c>
      <c r="E673" s="7">
        <f>IF(O673&gt;0,RANK(O673,(N673:P673,Q673:AE673)),0)</f>
        <v>1</v>
      </c>
      <c r="F673" s="7">
        <f>IF(P673&gt;0,RANK(P673,(N673:P673,Q673:AE673)),0)</f>
        <v>5</v>
      </c>
      <c r="G673" s="1">
        <f t="shared" si="144"/>
        <v>2183</v>
      </c>
      <c r="H673" s="2">
        <f t="shared" si="145"/>
        <v>0.27355889724310778</v>
      </c>
      <c r="I673" s="2"/>
      <c r="J673" s="2">
        <f t="shared" si="149"/>
        <v>0.35701754385964912</v>
      </c>
      <c r="K673" s="2">
        <f t="shared" si="149"/>
        <v>0.6305764411027569</v>
      </c>
      <c r="L673" s="2">
        <f t="shared" si="149"/>
        <v>2.506265664160401E-4</v>
      </c>
      <c r="M673" s="2">
        <f t="shared" si="150"/>
        <v>1.2155388471177937E-2</v>
      </c>
      <c r="N673" s="1">
        <v>2849</v>
      </c>
      <c r="O673" s="1">
        <v>5032</v>
      </c>
      <c r="P673" s="1">
        <v>2</v>
      </c>
      <c r="Q673" s="1">
        <v>94</v>
      </c>
      <c r="R673">
        <v>3</v>
      </c>
      <c r="S673">
        <v>0</v>
      </c>
      <c r="T673"/>
      <c r="U673"/>
      <c r="V673"/>
      <c r="W673">
        <v>0</v>
      </c>
      <c r="X673"/>
      <c r="Y673"/>
      <c r="Z673"/>
      <c r="AA673"/>
      <c r="AB673"/>
      <c r="AG673" s="7">
        <f>IF(Q673&gt;0,RANK(Q673,(N673:P673,Q673:AE673)),0)</f>
        <v>3</v>
      </c>
      <c r="AH673" s="7">
        <f>IF(R673&gt;0,RANK(R673,(N673:P673,Q673:AE673)),0)</f>
        <v>4</v>
      </c>
      <c r="AI673" s="7">
        <f>IF(T673&gt;0,RANK(T673,(N673:P673,Q673:AE673)),0)</f>
        <v>0</v>
      </c>
      <c r="AJ673" s="7">
        <f>IF(S673&gt;0,RANK(S673,(N673:P673,Q673:AE673)),0)</f>
        <v>0</v>
      </c>
      <c r="AK673" s="2">
        <f t="shared" si="151"/>
        <v>1.1779448621553884E-2</v>
      </c>
      <c r="AL673" s="2">
        <f t="shared" si="151"/>
        <v>3.7593984962406017E-4</v>
      </c>
      <c r="AM673" s="2">
        <f t="shared" si="152"/>
        <v>0</v>
      </c>
      <c r="AN673" s="2">
        <f t="shared" si="153"/>
        <v>0</v>
      </c>
      <c r="AP673" t="s">
        <v>3015</v>
      </c>
      <c r="AQ673" t="s">
        <v>3289</v>
      </c>
      <c r="AR673">
        <v>0</v>
      </c>
      <c r="AT673" s="85" t="s">
        <v>5162</v>
      </c>
      <c r="AU673" s="84" t="s">
        <v>5206</v>
      </c>
      <c r="AV673" s="77" t="str">
        <f t="shared" si="154"/>
        <v>17149</v>
      </c>
      <c r="AX673" s="7" t="s">
        <v>186</v>
      </c>
      <c r="BG673" s="1"/>
    </row>
    <row r="674" spans="1:59" hidden="1" outlineLevel="1">
      <c r="A674" t="s">
        <v>5158</v>
      </c>
      <c r="B674" t="s">
        <v>3289</v>
      </c>
      <c r="C674" s="1">
        <f t="shared" si="148"/>
        <v>2436</v>
      </c>
      <c r="D674" s="7">
        <f>IF(N674&gt;0, RANK(N674,(N674:P674,Q674:AE674)),0)</f>
        <v>2</v>
      </c>
      <c r="E674" s="7">
        <f>IF(O674&gt;0,RANK(O674,(N674:P674,Q674:AE674)),0)</f>
        <v>1</v>
      </c>
      <c r="F674" s="7">
        <f>IF(P674&gt;0,RANK(P674,(N674:P674,Q674:AE674)),0)</f>
        <v>4</v>
      </c>
      <c r="G674" s="1">
        <f t="shared" si="144"/>
        <v>582</v>
      </c>
      <c r="H674" s="2">
        <f t="shared" si="145"/>
        <v>0.23891625615763548</v>
      </c>
      <c r="I674" s="2"/>
      <c r="J674" s="2">
        <f t="shared" si="149"/>
        <v>0.37684729064039407</v>
      </c>
      <c r="K674" s="2">
        <f t="shared" si="149"/>
        <v>0.61576354679802958</v>
      </c>
      <c r="L674" s="2">
        <f t="shared" si="149"/>
        <v>4.1050903119868636E-4</v>
      </c>
      <c r="M674" s="2">
        <f t="shared" si="150"/>
        <v>6.9786535303776034E-3</v>
      </c>
      <c r="N674" s="1">
        <v>918</v>
      </c>
      <c r="O674" s="1">
        <v>1500</v>
      </c>
      <c r="P674" s="1">
        <v>1</v>
      </c>
      <c r="Q674" s="1">
        <v>17</v>
      </c>
      <c r="R674">
        <v>0</v>
      </c>
      <c r="S674">
        <v>0</v>
      </c>
      <c r="T674"/>
      <c r="U674"/>
      <c r="V674"/>
      <c r="W674">
        <v>0</v>
      </c>
      <c r="X674"/>
      <c r="Y674"/>
      <c r="Z674"/>
      <c r="AA674"/>
      <c r="AB674"/>
      <c r="AG674" s="7">
        <f>IF(Q674&gt;0,RANK(Q674,(N674:P674,Q674:AE674)),0)</f>
        <v>3</v>
      </c>
      <c r="AH674" s="7">
        <f>IF(R674&gt;0,RANK(R674,(N674:P674,Q674:AE674)),0)</f>
        <v>0</v>
      </c>
      <c r="AI674" s="7">
        <f>IF(T674&gt;0,RANK(T674,(N674:P674,Q674:AE674)),0)</f>
        <v>0</v>
      </c>
      <c r="AJ674" s="7">
        <f>IF(S674&gt;0,RANK(S674,(N674:P674,Q674:AE674)),0)</f>
        <v>0</v>
      </c>
      <c r="AK674" s="2">
        <f t="shared" si="151"/>
        <v>6.9786535303776685E-3</v>
      </c>
      <c r="AL674" s="2">
        <f t="shared" si="151"/>
        <v>0</v>
      </c>
      <c r="AM674" s="2">
        <f t="shared" si="152"/>
        <v>0</v>
      </c>
      <c r="AN674" s="2">
        <f t="shared" si="153"/>
        <v>0</v>
      </c>
      <c r="AP674" t="s">
        <v>5158</v>
      </c>
      <c r="AQ674" t="s">
        <v>3289</v>
      </c>
      <c r="AR674">
        <v>19</v>
      </c>
      <c r="AT674" s="85" t="s">
        <v>5162</v>
      </c>
      <c r="AU674" s="84" t="s">
        <v>4713</v>
      </c>
      <c r="AV674" s="77" t="str">
        <f t="shared" si="154"/>
        <v>17151</v>
      </c>
      <c r="AX674" s="7" t="s">
        <v>186</v>
      </c>
      <c r="BG674" s="1"/>
    </row>
    <row r="675" spans="1:59" hidden="1" outlineLevel="1">
      <c r="A675" t="s">
        <v>4620</v>
      </c>
      <c r="B675" t="s">
        <v>3289</v>
      </c>
      <c r="C675" s="1">
        <f t="shared" si="148"/>
        <v>3108</v>
      </c>
      <c r="D675" s="7">
        <f>IF(N675&gt;0, RANK(N675,(N675:P675,Q675:AE675)),0)</f>
        <v>2</v>
      </c>
      <c r="E675" s="7">
        <f>IF(O675&gt;0,RANK(O675,(N675:P675,Q675:AE675)),0)</f>
        <v>1</v>
      </c>
      <c r="F675" s="7">
        <f>IF(P675&gt;0,RANK(P675,(N675:P675,Q675:AE675)),0)</f>
        <v>0</v>
      </c>
      <c r="G675" s="1">
        <f t="shared" si="144"/>
        <v>348</v>
      </c>
      <c r="H675" s="2">
        <f t="shared" si="145"/>
        <v>0.11196911196911197</v>
      </c>
      <c r="I675" s="2"/>
      <c r="J675" s="2">
        <f t="shared" si="149"/>
        <v>0.44144144144144143</v>
      </c>
      <c r="K675" s="2">
        <f t="shared" si="149"/>
        <v>0.55341055341055345</v>
      </c>
      <c r="L675" s="2">
        <f t="shared" si="149"/>
        <v>0</v>
      </c>
      <c r="M675" s="2">
        <f t="shared" si="150"/>
        <v>5.1480051480051747E-3</v>
      </c>
      <c r="N675" s="1">
        <v>1372</v>
      </c>
      <c r="O675" s="1">
        <v>1720</v>
      </c>
      <c r="P675" s="1">
        <v>0</v>
      </c>
      <c r="Q675" s="1">
        <v>16</v>
      </c>
      <c r="R675">
        <v>0</v>
      </c>
      <c r="S675">
        <v>0</v>
      </c>
      <c r="T675"/>
      <c r="U675"/>
      <c r="V675"/>
      <c r="W675">
        <v>0</v>
      </c>
      <c r="X675"/>
      <c r="Y675"/>
      <c r="Z675"/>
      <c r="AA675"/>
      <c r="AB675"/>
      <c r="AG675" s="7">
        <f>IF(Q675&gt;0,RANK(Q675,(N675:P675,Q675:AE675)),0)</f>
        <v>3</v>
      </c>
      <c r="AH675" s="7">
        <f>IF(R675&gt;0,RANK(R675,(N675:P675,Q675:AE675)),0)</f>
        <v>0</v>
      </c>
      <c r="AI675" s="7">
        <f>IF(T675&gt;0,RANK(T675,(N675:P675,Q675:AE675)),0)</f>
        <v>0</v>
      </c>
      <c r="AJ675" s="7">
        <f>IF(S675&gt;0,RANK(S675,(N675:P675,Q675:AE675)),0)</f>
        <v>0</v>
      </c>
      <c r="AK675" s="2">
        <f t="shared" si="151"/>
        <v>5.1480051480051478E-3</v>
      </c>
      <c r="AL675" s="2">
        <f t="shared" si="151"/>
        <v>0</v>
      </c>
      <c r="AM675" s="2">
        <f t="shared" si="152"/>
        <v>0</v>
      </c>
      <c r="AN675" s="2">
        <f t="shared" si="153"/>
        <v>0</v>
      </c>
      <c r="AP675" t="s">
        <v>4620</v>
      </c>
      <c r="AQ675" t="s">
        <v>3289</v>
      </c>
      <c r="AR675">
        <v>12</v>
      </c>
      <c r="AT675" s="85" t="s">
        <v>5162</v>
      </c>
      <c r="AU675" s="84" t="s">
        <v>4068</v>
      </c>
      <c r="AV675" s="77" t="str">
        <f t="shared" si="154"/>
        <v>17153</v>
      </c>
      <c r="AX675" s="7" t="s">
        <v>186</v>
      </c>
      <c r="BG675" s="1"/>
    </row>
    <row r="676" spans="1:59" hidden="1" outlineLevel="1">
      <c r="A676" t="s">
        <v>3587</v>
      </c>
      <c r="B676" t="s">
        <v>3289</v>
      </c>
      <c r="C676" s="1">
        <f t="shared" si="148"/>
        <v>3352</v>
      </c>
      <c r="D676" s="7">
        <f>IF(N676&gt;0, RANK(N676,(N676:P676,Q676:AE676)),0)</f>
        <v>1</v>
      </c>
      <c r="E676" s="7">
        <f>IF(O676&gt;0,RANK(O676,(N676:P676,Q676:AE676)),0)</f>
        <v>2</v>
      </c>
      <c r="F676" s="7">
        <f>IF(P676&gt;0,RANK(P676,(N676:P676,Q676:AE676)),0)</f>
        <v>0</v>
      </c>
      <c r="G676" s="1">
        <f t="shared" ref="G676:G739" si="155">IF(C676&gt;0,MAX(N676:P676)-LARGE(N676:P676,2),0)</f>
        <v>81</v>
      </c>
      <c r="H676" s="2">
        <f t="shared" ref="H676:H739" si="156">IF(C676&gt;0,G676/C676,0)</f>
        <v>2.4164677804295941E-2</v>
      </c>
      <c r="I676" s="2"/>
      <c r="J676" s="2">
        <f t="shared" si="149"/>
        <v>0.50835322195704058</v>
      </c>
      <c r="K676" s="2">
        <f t="shared" si="149"/>
        <v>0.48418854415274465</v>
      </c>
      <c r="L676" s="2">
        <f t="shared" si="149"/>
        <v>0</v>
      </c>
      <c r="M676" s="2">
        <f t="shared" si="150"/>
        <v>7.4582338902147716E-3</v>
      </c>
      <c r="N676" s="1">
        <v>1704</v>
      </c>
      <c r="O676" s="1">
        <v>1623</v>
      </c>
      <c r="P676" s="1">
        <v>0</v>
      </c>
      <c r="Q676" s="1">
        <v>25</v>
      </c>
      <c r="R676">
        <v>0</v>
      </c>
      <c r="S676">
        <v>0</v>
      </c>
      <c r="T676"/>
      <c r="U676"/>
      <c r="V676"/>
      <c r="W676">
        <v>0</v>
      </c>
      <c r="X676"/>
      <c r="Y676"/>
      <c r="Z676"/>
      <c r="AA676"/>
      <c r="AB676"/>
      <c r="AG676" s="7">
        <f>IF(Q676&gt;0,RANK(Q676,(N676:P676,Q676:AE676)),0)</f>
        <v>3</v>
      </c>
      <c r="AH676" s="7">
        <f>IF(R676&gt;0,RANK(R676,(N676:P676,Q676:AE676)),0)</f>
        <v>0</v>
      </c>
      <c r="AI676" s="7">
        <f>IF(T676&gt;0,RANK(T676,(N676:P676,Q676:AE676)),0)</f>
        <v>0</v>
      </c>
      <c r="AJ676" s="7">
        <f>IF(S676&gt;0,RANK(S676,(N676:P676,Q676:AE676)),0)</f>
        <v>0</v>
      </c>
      <c r="AK676" s="2">
        <f t="shared" si="151"/>
        <v>7.4582338902147967E-3</v>
      </c>
      <c r="AL676" s="2">
        <f t="shared" si="151"/>
        <v>0</v>
      </c>
      <c r="AM676" s="2">
        <f t="shared" si="152"/>
        <v>0</v>
      </c>
      <c r="AN676" s="2">
        <f t="shared" si="153"/>
        <v>0</v>
      </c>
      <c r="AP676" t="s">
        <v>3587</v>
      </c>
      <c r="AQ676" t="s">
        <v>3289</v>
      </c>
      <c r="AR676">
        <v>18</v>
      </c>
      <c r="AT676" s="85" t="s">
        <v>5162</v>
      </c>
      <c r="AU676" s="84" t="s">
        <v>4402</v>
      </c>
      <c r="AV676" s="77" t="str">
        <f t="shared" si="154"/>
        <v>17155</v>
      </c>
      <c r="AX676" s="7" t="s">
        <v>186</v>
      </c>
      <c r="BG676" s="1"/>
    </row>
    <row r="677" spans="1:59" hidden="1" outlineLevel="1">
      <c r="A677" t="s">
        <v>2734</v>
      </c>
      <c r="B677" t="s">
        <v>3289</v>
      </c>
      <c r="C677" s="1">
        <f t="shared" si="148"/>
        <v>14956</v>
      </c>
      <c r="D677" s="7">
        <f>IF(N677&gt;0, RANK(N677,(N677:P677,Q677:AE677)),0)</f>
        <v>2</v>
      </c>
      <c r="E677" s="7">
        <f>IF(O677&gt;0,RANK(O677,(N677:P677,Q677:AE677)),0)</f>
        <v>1</v>
      </c>
      <c r="F677" s="7">
        <f>IF(P677&gt;0,RANK(P677,(N677:P677,Q677:AE677)),0)</f>
        <v>0</v>
      </c>
      <c r="G677" s="1">
        <f t="shared" si="155"/>
        <v>1305</v>
      </c>
      <c r="H677" s="2">
        <f t="shared" si="156"/>
        <v>8.7255950788981004E-2</v>
      </c>
      <c r="I677" s="2"/>
      <c r="J677" s="2">
        <f t="shared" si="149"/>
        <v>0.45272800213960951</v>
      </c>
      <c r="K677" s="2">
        <f t="shared" si="149"/>
        <v>0.53998395292859058</v>
      </c>
      <c r="L677" s="2">
        <f t="shared" si="149"/>
        <v>0</v>
      </c>
      <c r="M677" s="2">
        <f t="shared" si="150"/>
        <v>7.2880449317999085E-3</v>
      </c>
      <c r="N677" s="1">
        <v>6771</v>
      </c>
      <c r="O677" s="1">
        <v>8076</v>
      </c>
      <c r="P677" s="1">
        <v>0</v>
      </c>
      <c r="Q677" s="1">
        <v>108</v>
      </c>
      <c r="R677">
        <v>1</v>
      </c>
      <c r="S677">
        <v>0</v>
      </c>
      <c r="T677"/>
      <c r="U677"/>
      <c r="V677"/>
      <c r="W677">
        <v>0</v>
      </c>
      <c r="X677"/>
      <c r="Y677"/>
      <c r="Z677"/>
      <c r="AA677"/>
      <c r="AB677"/>
      <c r="AG677" s="7">
        <f>IF(Q677&gt;0,RANK(Q677,(N677:P677,Q677:AE677)),0)</f>
        <v>3</v>
      </c>
      <c r="AH677" s="7">
        <f>IF(R677&gt;0,RANK(R677,(N677:P677,Q677:AE677)),0)</f>
        <v>4</v>
      </c>
      <c r="AI677" s="7">
        <f>IF(T677&gt;0,RANK(T677,(N677:P677,Q677:AE677)),0)</f>
        <v>0</v>
      </c>
      <c r="AJ677" s="7">
        <f>IF(S677&gt;0,RANK(S677,(N677:P677,Q677:AE677)),0)</f>
        <v>0</v>
      </c>
      <c r="AK677" s="2">
        <f t="shared" si="151"/>
        <v>7.2211821342604973E-3</v>
      </c>
      <c r="AL677" s="2">
        <f t="shared" si="151"/>
        <v>6.6862797539449044E-5</v>
      </c>
      <c r="AM677" s="2">
        <f t="shared" si="152"/>
        <v>0</v>
      </c>
      <c r="AN677" s="2">
        <f t="shared" si="153"/>
        <v>0</v>
      </c>
      <c r="AP677" t="s">
        <v>2734</v>
      </c>
      <c r="AQ677" t="s">
        <v>3289</v>
      </c>
      <c r="AR677">
        <v>12</v>
      </c>
      <c r="AT677" s="85" t="s">
        <v>5162</v>
      </c>
      <c r="AU677" s="84" t="s">
        <v>4152</v>
      </c>
      <c r="AV677" s="77" t="str">
        <f t="shared" si="154"/>
        <v>17157</v>
      </c>
      <c r="AX677" s="7" t="s">
        <v>186</v>
      </c>
      <c r="BG677" s="1"/>
    </row>
    <row r="678" spans="1:59" hidden="1" outlineLevel="1">
      <c r="A678" t="s">
        <v>4602</v>
      </c>
      <c r="B678" t="s">
        <v>3289</v>
      </c>
      <c r="C678" s="1">
        <f t="shared" si="148"/>
        <v>7749</v>
      </c>
      <c r="D678" s="7">
        <f>IF(N678&gt;0, RANK(N678,(N678:P678,Q678:AE678)),0)</f>
        <v>2</v>
      </c>
      <c r="E678" s="7">
        <f>IF(O678&gt;0,RANK(O678,(N678:P678,Q678:AE678)),0)</f>
        <v>1</v>
      </c>
      <c r="F678" s="7">
        <f>IF(P678&gt;0,RANK(P678,(N678:P678,Q678:AE678)),0)</f>
        <v>5</v>
      </c>
      <c r="G678" s="1">
        <f t="shared" si="155"/>
        <v>2624</v>
      </c>
      <c r="H678" s="2">
        <f t="shared" si="156"/>
        <v>0.33862433862433861</v>
      </c>
      <c r="I678" s="2"/>
      <c r="J678" s="2">
        <f t="shared" si="149"/>
        <v>0.32636469221835074</v>
      </c>
      <c r="K678" s="2">
        <f t="shared" si="149"/>
        <v>0.66498903084268934</v>
      </c>
      <c r="L678" s="2">
        <f t="shared" si="149"/>
        <v>2.5809781907342881E-4</v>
      </c>
      <c r="M678" s="2">
        <f t="shared" si="150"/>
        <v>8.3881791198864887E-3</v>
      </c>
      <c r="N678" s="1">
        <v>2529</v>
      </c>
      <c r="O678" s="1">
        <v>5153</v>
      </c>
      <c r="P678" s="1">
        <v>2</v>
      </c>
      <c r="Q678" s="1">
        <v>61</v>
      </c>
      <c r="R678">
        <v>3</v>
      </c>
      <c r="S678">
        <v>0</v>
      </c>
      <c r="T678"/>
      <c r="U678"/>
      <c r="V678"/>
      <c r="W678">
        <v>1</v>
      </c>
      <c r="X678"/>
      <c r="Y678"/>
      <c r="Z678"/>
      <c r="AA678"/>
      <c r="AB678"/>
      <c r="AG678" s="7">
        <f>IF(Q678&gt;0,RANK(Q678,(N678:P678,Q678:AE678)),0)</f>
        <v>3</v>
      </c>
      <c r="AH678" s="7">
        <f>IF(R678&gt;0,RANK(R678,(N678:P678,Q678:AE678)),0)</f>
        <v>4</v>
      </c>
      <c r="AI678" s="7">
        <f>IF(T678&gt;0,RANK(T678,(N678:P678,Q678:AE678)),0)</f>
        <v>0</v>
      </c>
      <c r="AJ678" s="7">
        <f>IF(S678&gt;0,RANK(S678,(N678:P678,Q678:AE678)),0)</f>
        <v>0</v>
      </c>
      <c r="AK678" s="2">
        <f t="shared" si="151"/>
        <v>7.8719834817395796E-3</v>
      </c>
      <c r="AL678" s="2">
        <f t="shared" si="151"/>
        <v>3.8714672861014324E-4</v>
      </c>
      <c r="AM678" s="2">
        <f t="shared" si="152"/>
        <v>0</v>
      </c>
      <c r="AN678" s="2">
        <f t="shared" si="153"/>
        <v>0</v>
      </c>
      <c r="AP678" t="s">
        <v>4602</v>
      </c>
      <c r="AQ678" t="s">
        <v>3289</v>
      </c>
      <c r="AR678">
        <v>19</v>
      </c>
      <c r="AT678" s="85" t="s">
        <v>5162</v>
      </c>
      <c r="AU678" s="84" t="s">
        <v>4506</v>
      </c>
      <c r="AV678" s="77" t="str">
        <f t="shared" si="154"/>
        <v>17159</v>
      </c>
      <c r="AX678" s="7" t="s">
        <v>186</v>
      </c>
      <c r="BG678" s="1"/>
    </row>
    <row r="679" spans="1:59" hidden="1" outlineLevel="1">
      <c r="A679" t="s">
        <v>2178</v>
      </c>
      <c r="B679" t="s">
        <v>3289</v>
      </c>
      <c r="C679" s="1">
        <f t="shared" si="148"/>
        <v>69972</v>
      </c>
      <c r="D679" s="7">
        <f>IF(N679&gt;0, RANK(N679,(N679:P679,Q679:AE679)),0)</f>
        <v>1</v>
      </c>
      <c r="E679" s="7">
        <f>IF(O679&gt;0,RANK(O679,(N679:P679,Q679:AE679)),0)</f>
        <v>2</v>
      </c>
      <c r="F679" s="7">
        <f>IF(P679&gt;0,RANK(P679,(N679:P679,Q679:AE679)),0)</f>
        <v>4</v>
      </c>
      <c r="G679" s="1">
        <f t="shared" si="155"/>
        <v>10217</v>
      </c>
      <c r="H679" s="2">
        <f t="shared" si="156"/>
        <v>0.14601554907677355</v>
      </c>
      <c r="I679" s="2"/>
      <c r="J679" s="2">
        <f t="shared" si="149"/>
        <v>0.56994226261933345</v>
      </c>
      <c r="K679" s="2">
        <f t="shared" si="149"/>
        <v>0.4239267135425599</v>
      </c>
      <c r="L679" s="2">
        <f t="shared" si="149"/>
        <v>7.0028011204481793E-4</v>
      </c>
      <c r="M679" s="2">
        <f t="shared" si="150"/>
        <v>5.4307437260618348E-3</v>
      </c>
      <c r="N679" s="1">
        <v>39880</v>
      </c>
      <c r="O679" s="1">
        <v>29663</v>
      </c>
      <c r="P679" s="1">
        <v>49</v>
      </c>
      <c r="Q679" s="1">
        <v>371</v>
      </c>
      <c r="R679">
        <v>9</v>
      </c>
      <c r="S679">
        <v>0</v>
      </c>
      <c r="T679"/>
      <c r="U679"/>
      <c r="V679"/>
      <c r="W679">
        <v>0</v>
      </c>
      <c r="X679"/>
      <c r="Y679"/>
      <c r="Z679"/>
      <c r="AA679"/>
      <c r="AB679"/>
      <c r="AG679" s="7">
        <f>IF(Q679&gt;0,RANK(Q679,(N679:P679,Q679:AE679)),0)</f>
        <v>3</v>
      </c>
      <c r="AH679" s="7">
        <f>IF(R679&gt;0,RANK(R679,(N679:P679,Q679:AE679)),0)</f>
        <v>5</v>
      </c>
      <c r="AI679" s="7">
        <f>IF(T679&gt;0,RANK(T679,(N679:P679,Q679:AE679)),0)</f>
        <v>0</v>
      </c>
      <c r="AJ679" s="7">
        <f>IF(S679&gt;0,RANK(S679,(N679:P679,Q679:AE679)),0)</f>
        <v>0</v>
      </c>
      <c r="AK679" s="2">
        <f t="shared" si="151"/>
        <v>5.3021208483393359E-3</v>
      </c>
      <c r="AL679" s="2">
        <f t="shared" si="151"/>
        <v>1.2862287772251758E-4</v>
      </c>
      <c r="AM679" s="2">
        <f t="shared" si="152"/>
        <v>0</v>
      </c>
      <c r="AN679" s="2">
        <f t="shared" si="153"/>
        <v>0</v>
      </c>
      <c r="AP679" t="s">
        <v>2178</v>
      </c>
      <c r="AQ679" t="s">
        <v>3289</v>
      </c>
      <c r="AR679">
        <v>17</v>
      </c>
      <c r="AT679" s="85" t="s">
        <v>5162</v>
      </c>
      <c r="AU679" s="84" t="s">
        <v>4507</v>
      </c>
      <c r="AV679" s="77" t="str">
        <f t="shared" si="154"/>
        <v>17161</v>
      </c>
      <c r="AX679" s="7" t="s">
        <v>186</v>
      </c>
      <c r="BG679" s="1"/>
    </row>
    <row r="680" spans="1:59" hidden="1" outlineLevel="1">
      <c r="A680" t="s">
        <v>3370</v>
      </c>
      <c r="B680" t="s">
        <v>3289</v>
      </c>
      <c r="C680" s="1">
        <f t="shared" si="148"/>
        <v>113189</v>
      </c>
      <c r="D680" s="7">
        <f>IF(N680&gt;0, RANK(N680,(N680:P680,Q680:AE680)),0)</f>
        <v>1</v>
      </c>
      <c r="E680" s="7">
        <f>IF(O680&gt;0,RANK(O680,(N680:P680,Q680:AE680)),0)</f>
        <v>2</v>
      </c>
      <c r="F680" s="7">
        <f>IF(P680&gt;0,RANK(P680,(N680:P680,Q680:AE680)),0)</f>
        <v>4</v>
      </c>
      <c r="G680" s="1">
        <f t="shared" si="155"/>
        <v>12207</v>
      </c>
      <c r="H680" s="2">
        <f t="shared" si="156"/>
        <v>0.1078461687973213</v>
      </c>
      <c r="I680" s="2"/>
      <c r="J680" s="2">
        <f t="shared" si="149"/>
        <v>0.55137866753836506</v>
      </c>
      <c r="K680" s="2">
        <f t="shared" si="149"/>
        <v>0.44353249874104372</v>
      </c>
      <c r="L680" s="2">
        <f t="shared" si="149"/>
        <v>5.8309553048441101E-4</v>
      </c>
      <c r="M680" s="2">
        <f t="shared" si="150"/>
        <v>4.5057381901068014E-3</v>
      </c>
      <c r="N680" s="1">
        <v>62410</v>
      </c>
      <c r="O680" s="1">
        <v>50203</v>
      </c>
      <c r="P680" s="1">
        <v>66</v>
      </c>
      <c r="Q680" s="1">
        <v>494</v>
      </c>
      <c r="R680">
        <v>9</v>
      </c>
      <c r="S680">
        <v>6</v>
      </c>
      <c r="T680"/>
      <c r="U680"/>
      <c r="V680"/>
      <c r="W680">
        <v>1</v>
      </c>
      <c r="X680"/>
      <c r="Y680"/>
      <c r="Z680"/>
      <c r="AA680"/>
      <c r="AB680"/>
      <c r="AG680" s="7">
        <f>IF(Q680&gt;0,RANK(Q680,(N680:P680,Q680:AE680)),0)</f>
        <v>3</v>
      </c>
      <c r="AH680" s="7">
        <f>IF(R680&gt;0,RANK(R680,(N680:P680,Q680:AE680)),0)</f>
        <v>5</v>
      </c>
      <c r="AI680" s="7">
        <f>IF(T680&gt;0,RANK(T680,(N680:P680,Q680:AE680)),0)</f>
        <v>0</v>
      </c>
      <c r="AJ680" s="7">
        <f>IF(S680&gt;0,RANK(S680,(N680:P680,Q680:AE680)),0)</f>
        <v>6</v>
      </c>
      <c r="AK680" s="2">
        <f t="shared" si="151"/>
        <v>4.3643816978681674E-3</v>
      </c>
      <c r="AL680" s="2">
        <f t="shared" si="151"/>
        <v>7.9513026884237874E-5</v>
      </c>
      <c r="AM680" s="2">
        <f t="shared" si="152"/>
        <v>0</v>
      </c>
      <c r="AN680" s="2">
        <f t="shared" si="153"/>
        <v>5.3008684589491911E-5</v>
      </c>
      <c r="AP680" t="s">
        <v>3370</v>
      </c>
      <c r="AQ680" t="s">
        <v>3289</v>
      </c>
      <c r="AR680">
        <v>12</v>
      </c>
      <c r="AT680" s="85" t="s">
        <v>5162</v>
      </c>
      <c r="AU680" s="84" t="s">
        <v>4508</v>
      </c>
      <c r="AV680" s="77" t="str">
        <f t="shared" si="154"/>
        <v>17163</v>
      </c>
      <c r="AX680" s="7" t="s">
        <v>186</v>
      </c>
      <c r="BG680" s="1"/>
    </row>
    <row r="681" spans="1:59" hidden="1" outlineLevel="1">
      <c r="A681" t="s">
        <v>4078</v>
      </c>
      <c r="B681" t="s">
        <v>3289</v>
      </c>
      <c r="C681" s="1">
        <f t="shared" si="148"/>
        <v>11814</v>
      </c>
      <c r="D681" s="7">
        <f>IF(N681&gt;0, RANK(N681,(N681:P681,Q681:AE681)),0)</f>
        <v>2</v>
      </c>
      <c r="E681" s="7">
        <f>IF(O681&gt;0,RANK(O681,(N681:P681,Q681:AE681)),0)</f>
        <v>1</v>
      </c>
      <c r="F681" s="7">
        <f>IF(P681&gt;0,RANK(P681,(N681:P681,Q681:AE681)),0)</f>
        <v>4</v>
      </c>
      <c r="G681" s="1">
        <f t="shared" si="155"/>
        <v>2360</v>
      </c>
      <c r="H681" s="2">
        <f t="shared" si="156"/>
        <v>0.19976299305908243</v>
      </c>
      <c r="I681" s="2"/>
      <c r="J681" s="2">
        <f t="shared" si="149"/>
        <v>0.39757914338919925</v>
      </c>
      <c r="K681" s="2">
        <f t="shared" si="149"/>
        <v>0.59734213644828171</v>
      </c>
      <c r="L681" s="2">
        <f t="shared" si="149"/>
        <v>5.0787201625190448E-4</v>
      </c>
      <c r="M681" s="2">
        <f t="shared" si="150"/>
        <v>4.5708481462670746E-3</v>
      </c>
      <c r="N681" s="1">
        <v>4697</v>
      </c>
      <c r="O681" s="1">
        <v>7057</v>
      </c>
      <c r="P681" s="1">
        <v>6</v>
      </c>
      <c r="Q681" s="1">
        <v>52</v>
      </c>
      <c r="R681">
        <v>2</v>
      </c>
      <c r="S681">
        <v>0</v>
      </c>
      <c r="T681"/>
      <c r="U681"/>
      <c r="V681"/>
      <c r="W681">
        <v>0</v>
      </c>
      <c r="X681"/>
      <c r="Y681"/>
      <c r="Z681"/>
      <c r="AA681"/>
      <c r="AB681"/>
      <c r="AG681" s="7">
        <f>IF(Q681&gt;0,RANK(Q681,(N681:P681,Q681:AE681)),0)</f>
        <v>3</v>
      </c>
      <c r="AH681" s="7">
        <f>IF(R681&gt;0,RANK(R681,(N681:P681,Q681:AE681)),0)</f>
        <v>5</v>
      </c>
      <c r="AI681" s="7">
        <f>IF(T681&gt;0,RANK(T681,(N681:P681,Q681:AE681)),0)</f>
        <v>0</v>
      </c>
      <c r="AJ681" s="7">
        <f>IF(S681&gt;0,RANK(S681,(N681:P681,Q681:AE681)),0)</f>
        <v>0</v>
      </c>
      <c r="AK681" s="2">
        <f t="shared" si="151"/>
        <v>4.4015574741831723E-3</v>
      </c>
      <c r="AL681" s="2">
        <f t="shared" si="151"/>
        <v>1.6929067208396818E-4</v>
      </c>
      <c r="AM681" s="2">
        <f t="shared" si="152"/>
        <v>0</v>
      </c>
      <c r="AN681" s="2">
        <f t="shared" si="153"/>
        <v>0</v>
      </c>
      <c r="AP681" t="s">
        <v>4078</v>
      </c>
      <c r="AQ681" t="s">
        <v>3289</v>
      </c>
      <c r="AR681">
        <v>0</v>
      </c>
      <c r="AT681" s="85" t="s">
        <v>5162</v>
      </c>
      <c r="AU681" s="84" t="s">
        <v>4499</v>
      </c>
      <c r="AV681" s="77" t="str">
        <f t="shared" si="154"/>
        <v>17165</v>
      </c>
      <c r="AX681" s="7" t="s">
        <v>186</v>
      </c>
      <c r="BG681" s="1"/>
    </row>
    <row r="682" spans="1:59" hidden="1" outlineLevel="1">
      <c r="A682" t="s">
        <v>3152</v>
      </c>
      <c r="B682" t="s">
        <v>3289</v>
      </c>
      <c r="C682" s="1">
        <f t="shared" si="148"/>
        <v>95375</v>
      </c>
      <c r="D682" s="7">
        <f>IF(N682&gt;0, RANK(N682,(N682:P682,Q682:AE682)),0)</f>
        <v>2</v>
      </c>
      <c r="E682" s="7">
        <f>IF(O682&gt;0,RANK(O682,(N682:P682,Q682:AE682)),0)</f>
        <v>1</v>
      </c>
      <c r="F682" s="7">
        <f>IF(P682&gt;0,RANK(P682,(N682:P682,Q682:AE682)),0)</f>
        <v>4</v>
      </c>
      <c r="G682" s="1">
        <f t="shared" si="155"/>
        <v>17274</v>
      </c>
      <c r="H682" s="2">
        <f t="shared" si="156"/>
        <v>0.18111664482306683</v>
      </c>
      <c r="I682" s="2"/>
      <c r="J682" s="2">
        <f t="shared" si="149"/>
        <v>0.40503276539973787</v>
      </c>
      <c r="K682" s="2">
        <f t="shared" si="149"/>
        <v>0.58614941022280476</v>
      </c>
      <c r="L682" s="2">
        <f t="shared" si="149"/>
        <v>7.1297509829619922E-4</v>
      </c>
      <c r="M682" s="2">
        <f t="shared" si="150"/>
        <v>8.1048492791611741E-3</v>
      </c>
      <c r="N682" s="1">
        <v>38630</v>
      </c>
      <c r="O682" s="1">
        <v>55904</v>
      </c>
      <c r="P682" s="1">
        <v>68</v>
      </c>
      <c r="Q682" s="1">
        <v>749</v>
      </c>
      <c r="R682">
        <v>12</v>
      </c>
      <c r="S682">
        <v>12</v>
      </c>
      <c r="T682"/>
      <c r="U682"/>
      <c r="V682"/>
      <c r="W682">
        <v>0</v>
      </c>
      <c r="X682"/>
      <c r="Y682"/>
      <c r="Z682"/>
      <c r="AA682"/>
      <c r="AB682"/>
      <c r="AG682" s="7">
        <f>IF(Q682&gt;0,RANK(Q682,(N682:P682,Q682:AE682)),0)</f>
        <v>3</v>
      </c>
      <c r="AH682" s="7">
        <f>IF(R682&gt;0,RANK(R682,(N682:P682,Q682:AE682)),0)</f>
        <v>5</v>
      </c>
      <c r="AI682" s="7">
        <f>IF(T682&gt;0,RANK(T682,(N682:P682,Q682:AE682)),0)</f>
        <v>0</v>
      </c>
      <c r="AJ682" s="7">
        <f>IF(S682&gt;0,RANK(S682,(N682:P682,Q682:AE682)),0)</f>
        <v>5</v>
      </c>
      <c r="AK682" s="2">
        <f t="shared" si="151"/>
        <v>7.8532110091743112E-3</v>
      </c>
      <c r="AL682" s="2">
        <f t="shared" si="151"/>
        <v>1.2581913499344692E-4</v>
      </c>
      <c r="AM682" s="2">
        <f t="shared" si="152"/>
        <v>0</v>
      </c>
      <c r="AN682" s="2">
        <f t="shared" si="153"/>
        <v>1.2581913499344692E-4</v>
      </c>
      <c r="AP682" t="s">
        <v>3152</v>
      </c>
      <c r="AQ682" t="s">
        <v>3289</v>
      </c>
      <c r="AR682">
        <v>0</v>
      </c>
      <c r="AT682" s="85" t="s">
        <v>5162</v>
      </c>
      <c r="AU682" s="84" t="s">
        <v>4500</v>
      </c>
      <c r="AV682" s="77" t="str">
        <f t="shared" si="154"/>
        <v>17167</v>
      </c>
      <c r="AX682" s="7" t="s">
        <v>186</v>
      </c>
      <c r="BG682" s="1"/>
    </row>
    <row r="683" spans="1:59" hidden="1" outlineLevel="1">
      <c r="A683" t="s">
        <v>2853</v>
      </c>
      <c r="B683" t="s">
        <v>3289</v>
      </c>
      <c r="C683" s="1">
        <f t="shared" si="148"/>
        <v>4031</v>
      </c>
      <c r="D683" s="7">
        <f>IF(N683&gt;0, RANK(N683,(N683:P683,Q683:AE683)),0)</f>
        <v>2</v>
      </c>
      <c r="E683" s="7">
        <f>IF(O683&gt;0,RANK(O683,(N683:P683,Q683:AE683)),0)</f>
        <v>1</v>
      </c>
      <c r="F683" s="7">
        <f>IF(P683&gt;0,RANK(P683,(N683:P683,Q683:AE683)),0)</f>
        <v>4</v>
      </c>
      <c r="G683" s="1">
        <f t="shared" si="155"/>
        <v>809</v>
      </c>
      <c r="H683" s="2">
        <f t="shared" si="156"/>
        <v>0.20069461672041677</v>
      </c>
      <c r="I683" s="2"/>
      <c r="J683" s="2">
        <f t="shared" si="149"/>
        <v>0.39543537583726124</v>
      </c>
      <c r="K683" s="2">
        <f t="shared" si="149"/>
        <v>0.59612999255767796</v>
      </c>
      <c r="L683" s="2">
        <f t="shared" si="149"/>
        <v>7.442322004465393E-4</v>
      </c>
      <c r="M683" s="2">
        <f t="shared" si="150"/>
        <v>7.6903994046142099E-3</v>
      </c>
      <c r="N683" s="1">
        <v>1594</v>
      </c>
      <c r="O683" s="1">
        <v>2403</v>
      </c>
      <c r="P683" s="1">
        <v>3</v>
      </c>
      <c r="Q683" s="1">
        <v>31</v>
      </c>
      <c r="R683">
        <v>0</v>
      </c>
      <c r="S683">
        <v>0</v>
      </c>
      <c r="T683"/>
      <c r="U683"/>
      <c r="V683"/>
      <c r="W683">
        <v>0</v>
      </c>
      <c r="X683"/>
      <c r="Y683"/>
      <c r="Z683"/>
      <c r="AA683"/>
      <c r="AB683"/>
      <c r="AG683" s="7">
        <f>IF(Q683&gt;0,RANK(Q683,(N683:P683,Q683:AE683)),0)</f>
        <v>3</v>
      </c>
      <c r="AH683" s="7">
        <f>IF(R683&gt;0,RANK(R683,(N683:P683,Q683:AE683)),0)</f>
        <v>0</v>
      </c>
      <c r="AI683" s="7">
        <f>IF(T683&gt;0,RANK(T683,(N683:P683,Q683:AE683)),0)</f>
        <v>0</v>
      </c>
      <c r="AJ683" s="7">
        <f>IF(S683&gt;0,RANK(S683,(N683:P683,Q683:AE683)),0)</f>
        <v>0</v>
      </c>
      <c r="AK683" s="2">
        <f t="shared" si="151"/>
        <v>7.6903994046142394E-3</v>
      </c>
      <c r="AL683" s="2">
        <f t="shared" si="151"/>
        <v>0</v>
      </c>
      <c r="AM683" s="2">
        <f t="shared" si="152"/>
        <v>0</v>
      </c>
      <c r="AN683" s="2">
        <f t="shared" si="153"/>
        <v>0</v>
      </c>
      <c r="AP683" t="s">
        <v>2853</v>
      </c>
      <c r="AQ683" t="s">
        <v>3289</v>
      </c>
      <c r="AR683">
        <v>18</v>
      </c>
      <c r="AT683" s="85" t="s">
        <v>5162</v>
      </c>
      <c r="AU683" s="84" t="s">
        <v>4913</v>
      </c>
      <c r="AV683" s="77" t="str">
        <f t="shared" si="154"/>
        <v>17169</v>
      </c>
      <c r="AX683" s="7" t="s">
        <v>186</v>
      </c>
      <c r="BG683" s="1"/>
    </row>
    <row r="684" spans="1:59" hidden="1" outlineLevel="1">
      <c r="A684" t="s">
        <v>4195</v>
      </c>
      <c r="B684" t="s">
        <v>3289</v>
      </c>
      <c r="C684" s="1">
        <f t="shared" si="148"/>
        <v>2636</v>
      </c>
      <c r="D684" s="7">
        <f>IF(N684&gt;0, RANK(N684,(N684:P684,Q684:AE684)),0)</f>
        <v>2</v>
      </c>
      <c r="E684" s="7">
        <f>IF(O684&gt;0,RANK(O684,(N684:P684,Q684:AE684)),0)</f>
        <v>1</v>
      </c>
      <c r="F684" s="7">
        <f>IF(P684&gt;0,RANK(P684,(N684:P684,Q684:AE684)),0)</f>
        <v>4</v>
      </c>
      <c r="G684" s="1">
        <f t="shared" si="155"/>
        <v>769</v>
      </c>
      <c r="H684" s="2">
        <f t="shared" si="156"/>
        <v>0.29172989377845221</v>
      </c>
      <c r="I684" s="2"/>
      <c r="J684" s="2">
        <f t="shared" si="149"/>
        <v>0.35166919575113809</v>
      </c>
      <c r="K684" s="2">
        <f t="shared" si="149"/>
        <v>0.64339908952959024</v>
      </c>
      <c r="L684" s="2">
        <f t="shared" si="149"/>
        <v>3.7936267071320183E-4</v>
      </c>
      <c r="M684" s="2">
        <f t="shared" si="150"/>
        <v>4.5523520485584723E-3</v>
      </c>
      <c r="N684" s="1">
        <v>927</v>
      </c>
      <c r="O684" s="1">
        <v>1696</v>
      </c>
      <c r="P684" s="1">
        <v>1</v>
      </c>
      <c r="Q684" s="1">
        <v>12</v>
      </c>
      <c r="R684">
        <v>0</v>
      </c>
      <c r="S684">
        <v>0</v>
      </c>
      <c r="T684"/>
      <c r="U684"/>
      <c r="V684"/>
      <c r="W684">
        <v>0</v>
      </c>
      <c r="X684"/>
      <c r="Y684"/>
      <c r="Z684"/>
      <c r="AA684"/>
      <c r="AB684"/>
      <c r="AG684" s="7">
        <f>IF(Q684&gt;0,RANK(Q684,(N684:P684,Q684:AE684)),0)</f>
        <v>3</v>
      </c>
      <c r="AH684" s="7">
        <f>IF(R684&gt;0,RANK(R684,(N684:P684,Q684:AE684)),0)</f>
        <v>0</v>
      </c>
      <c r="AI684" s="7">
        <f>IF(T684&gt;0,RANK(T684,(N684:P684,Q684:AE684)),0)</f>
        <v>0</v>
      </c>
      <c r="AJ684" s="7">
        <f>IF(S684&gt;0,RANK(S684,(N684:P684,Q684:AE684)),0)</f>
        <v>0</v>
      </c>
      <c r="AK684" s="2">
        <f t="shared" si="151"/>
        <v>4.552352048558422E-3</v>
      </c>
      <c r="AL684" s="2">
        <f t="shared" si="151"/>
        <v>0</v>
      </c>
      <c r="AM684" s="2">
        <f t="shared" si="152"/>
        <v>0</v>
      </c>
      <c r="AN684" s="2">
        <f t="shared" si="153"/>
        <v>0</v>
      </c>
      <c r="AP684" t="s">
        <v>4195</v>
      </c>
      <c r="AQ684" t="s">
        <v>3289</v>
      </c>
      <c r="AR684">
        <v>18</v>
      </c>
      <c r="AT684" s="85" t="s">
        <v>5162</v>
      </c>
      <c r="AU684" s="84" t="s">
        <v>3946</v>
      </c>
      <c r="AV684" s="77" t="str">
        <f t="shared" si="154"/>
        <v>17171</v>
      </c>
      <c r="AX684" s="7" t="s">
        <v>186</v>
      </c>
      <c r="BG684" s="1"/>
    </row>
    <row r="685" spans="1:59" hidden="1" outlineLevel="1">
      <c r="A685" t="s">
        <v>2842</v>
      </c>
      <c r="B685" t="s">
        <v>3289</v>
      </c>
      <c r="C685" s="1">
        <f t="shared" si="148"/>
        <v>10577</v>
      </c>
      <c r="D685" s="7">
        <f>IF(N685&gt;0, RANK(N685,(N685:P685,Q685:AE685)),0)</f>
        <v>2</v>
      </c>
      <c r="E685" s="7">
        <f>IF(O685&gt;0,RANK(O685,(N685:P685,Q685:AE685)),0)</f>
        <v>1</v>
      </c>
      <c r="F685" s="7">
        <f>IF(P685&gt;0,RANK(P685,(N685:P685,Q685:AE685)),0)</f>
        <v>5</v>
      </c>
      <c r="G685" s="1">
        <f t="shared" si="155"/>
        <v>3009</v>
      </c>
      <c r="H685" s="2">
        <f t="shared" si="156"/>
        <v>0.28448520374397279</v>
      </c>
      <c r="I685" s="2"/>
      <c r="J685" s="2">
        <f t="shared" si="149"/>
        <v>0.35397560745012763</v>
      </c>
      <c r="K685" s="2">
        <f t="shared" si="149"/>
        <v>0.63846081119410036</v>
      </c>
      <c r="L685" s="2">
        <f t="shared" si="149"/>
        <v>4.7272383473574735E-4</v>
      </c>
      <c r="M685" s="2">
        <f t="shared" si="150"/>
        <v>7.0908575210362063E-3</v>
      </c>
      <c r="N685" s="1">
        <v>3744</v>
      </c>
      <c r="O685" s="1">
        <v>6753</v>
      </c>
      <c r="P685" s="1">
        <v>5</v>
      </c>
      <c r="Q685" s="1">
        <v>68</v>
      </c>
      <c r="R685">
        <v>7</v>
      </c>
      <c r="S685">
        <v>0</v>
      </c>
      <c r="T685"/>
      <c r="U685"/>
      <c r="V685"/>
      <c r="W685">
        <v>0</v>
      </c>
      <c r="X685"/>
      <c r="Y685"/>
      <c r="Z685"/>
      <c r="AA685"/>
      <c r="AB685"/>
      <c r="AG685" s="7">
        <f>IF(Q685&gt;0,RANK(Q685,(N685:P685,Q685:AE685)),0)</f>
        <v>3</v>
      </c>
      <c r="AH685" s="7">
        <f>IF(R685&gt;0,RANK(R685,(N685:P685,Q685:AE685)),0)</f>
        <v>4</v>
      </c>
      <c r="AI685" s="7">
        <f>IF(T685&gt;0,RANK(T685,(N685:P685,Q685:AE685)),0)</f>
        <v>0</v>
      </c>
      <c r="AJ685" s="7">
        <f>IF(S685&gt;0,RANK(S685,(N685:P685,Q685:AE685)),0)</f>
        <v>0</v>
      </c>
      <c r="AK685" s="2">
        <f t="shared" si="151"/>
        <v>6.4290441524061642E-3</v>
      </c>
      <c r="AL685" s="2">
        <f t="shared" si="151"/>
        <v>6.6181336863004633E-4</v>
      </c>
      <c r="AM685" s="2">
        <f t="shared" si="152"/>
        <v>0</v>
      </c>
      <c r="AN685" s="2">
        <f t="shared" si="153"/>
        <v>0</v>
      </c>
      <c r="AP685" t="s">
        <v>2842</v>
      </c>
      <c r="AQ685" t="s">
        <v>3289</v>
      </c>
      <c r="AR685">
        <v>0</v>
      </c>
      <c r="AT685" s="85" t="s">
        <v>5162</v>
      </c>
      <c r="AU685" s="84" t="s">
        <v>3947</v>
      </c>
      <c r="AV685" s="77" t="str">
        <f t="shared" si="154"/>
        <v>17173</v>
      </c>
      <c r="AX685" s="7" t="s">
        <v>186</v>
      </c>
      <c r="BG685" s="1"/>
    </row>
    <row r="686" spans="1:59" hidden="1" outlineLevel="1">
      <c r="A686" t="s">
        <v>4171</v>
      </c>
      <c r="B686" t="s">
        <v>3289</v>
      </c>
      <c r="C686" s="1">
        <f t="shared" si="148"/>
        <v>3061</v>
      </c>
      <c r="D686" s="7">
        <f>IF(N686&gt;0, RANK(N686,(N686:P686,Q686:AE686)),0)</f>
        <v>2</v>
      </c>
      <c r="E686" s="7">
        <f>IF(O686&gt;0,RANK(O686,(N686:P686,Q686:AE686)),0)</f>
        <v>1</v>
      </c>
      <c r="F686" s="7">
        <f>IF(P686&gt;0,RANK(P686,(N686:P686,Q686:AE686)),0)</f>
        <v>0</v>
      </c>
      <c r="G686" s="1">
        <f t="shared" si="155"/>
        <v>652</v>
      </c>
      <c r="H686" s="2">
        <f t="shared" si="156"/>
        <v>0.21300228683436787</v>
      </c>
      <c r="I686" s="2"/>
      <c r="J686" s="2">
        <f t="shared" si="149"/>
        <v>0.38843515191114014</v>
      </c>
      <c r="K686" s="2">
        <f t="shared" si="149"/>
        <v>0.60143743874550804</v>
      </c>
      <c r="L686" s="2">
        <f t="shared" si="149"/>
        <v>0</v>
      </c>
      <c r="M686" s="2">
        <f t="shared" si="150"/>
        <v>1.0127409343351768E-2</v>
      </c>
      <c r="N686" s="1">
        <v>1189</v>
      </c>
      <c r="O686" s="1">
        <v>1841</v>
      </c>
      <c r="P686" s="1">
        <v>0</v>
      </c>
      <c r="Q686" s="1">
        <v>31</v>
      </c>
      <c r="R686">
        <v>0</v>
      </c>
      <c r="S686">
        <v>0</v>
      </c>
      <c r="T686"/>
      <c r="U686"/>
      <c r="V686"/>
      <c r="W686">
        <v>0</v>
      </c>
      <c r="X686"/>
      <c r="Y686"/>
      <c r="Z686"/>
      <c r="AA686"/>
      <c r="AB686"/>
      <c r="AG686" s="7">
        <f>IF(Q686&gt;0,RANK(Q686,(N686:P686,Q686:AE686)),0)</f>
        <v>3</v>
      </c>
      <c r="AH686" s="7">
        <f>IF(R686&gt;0,RANK(R686,(N686:P686,Q686:AE686)),0)</f>
        <v>0</v>
      </c>
      <c r="AI686" s="7">
        <f>IF(T686&gt;0,RANK(T686,(N686:P686,Q686:AE686)),0)</f>
        <v>0</v>
      </c>
      <c r="AJ686" s="7">
        <f>IF(S686&gt;0,RANK(S686,(N686:P686,Q686:AE686)),0)</f>
        <v>0</v>
      </c>
      <c r="AK686" s="2">
        <f t="shared" si="151"/>
        <v>1.0127409343351846E-2</v>
      </c>
      <c r="AL686" s="2">
        <f t="shared" si="151"/>
        <v>0</v>
      </c>
      <c r="AM686" s="2">
        <f t="shared" si="152"/>
        <v>0</v>
      </c>
      <c r="AN686" s="2">
        <f t="shared" si="153"/>
        <v>0</v>
      </c>
      <c r="AP686" t="s">
        <v>4171</v>
      </c>
      <c r="AQ686" t="s">
        <v>3289</v>
      </c>
      <c r="AR686">
        <v>18</v>
      </c>
      <c r="AT686" s="85" t="s">
        <v>5162</v>
      </c>
      <c r="AU686" s="84" t="s">
        <v>4677</v>
      </c>
      <c r="AV686" s="77" t="str">
        <f t="shared" si="154"/>
        <v>17175</v>
      </c>
      <c r="AX686" s="7" t="s">
        <v>186</v>
      </c>
      <c r="BG686" s="1"/>
    </row>
    <row r="687" spans="1:59" hidden="1" outlineLevel="1">
      <c r="A687" t="s">
        <v>924</v>
      </c>
      <c r="B687" t="s">
        <v>3289</v>
      </c>
      <c r="C687" s="1">
        <f t="shared" si="148"/>
        <v>21320</v>
      </c>
      <c r="D687" s="7">
        <f>IF(N687&gt;0, RANK(N687,(N687:P687,Q687:AE687)),0)</f>
        <v>2</v>
      </c>
      <c r="E687" s="7">
        <f>IF(O687&gt;0,RANK(O687,(N687:P687,Q687:AE687)),0)</f>
        <v>1</v>
      </c>
      <c r="F687" s="7">
        <f>IF(P687&gt;0,RANK(P687,(N687:P687,Q687:AE687)),0)</f>
        <v>4</v>
      </c>
      <c r="G687" s="1">
        <f t="shared" si="155"/>
        <v>3299</v>
      </c>
      <c r="H687" s="2">
        <f t="shared" si="156"/>
        <v>0.15473733583489682</v>
      </c>
      <c r="I687" s="2"/>
      <c r="J687" s="2">
        <f t="shared" si="149"/>
        <v>0.41805816135084428</v>
      </c>
      <c r="K687" s="2">
        <f t="shared" si="149"/>
        <v>0.57279549718574108</v>
      </c>
      <c r="L687" s="2">
        <f t="shared" si="149"/>
        <v>6.0975609756097561E-4</v>
      </c>
      <c r="M687" s="2">
        <f t="shared" si="150"/>
        <v>8.5365853658536661E-3</v>
      </c>
      <c r="N687" s="1">
        <v>8913</v>
      </c>
      <c r="O687" s="1">
        <v>12212</v>
      </c>
      <c r="P687" s="1">
        <v>13</v>
      </c>
      <c r="Q687" s="1">
        <v>167</v>
      </c>
      <c r="R687">
        <v>10</v>
      </c>
      <c r="S687">
        <v>0</v>
      </c>
      <c r="T687"/>
      <c r="U687"/>
      <c r="V687"/>
      <c r="W687">
        <v>5</v>
      </c>
      <c r="X687"/>
      <c r="Y687"/>
      <c r="Z687"/>
      <c r="AA687"/>
      <c r="AB687"/>
      <c r="AG687" s="7">
        <f>IF(Q687&gt;0,RANK(Q687,(N687:P687,Q687:AE687)),0)</f>
        <v>3</v>
      </c>
      <c r="AH687" s="7">
        <f>IF(R687&gt;0,RANK(R687,(N687:P687,Q687:AE687)),0)</f>
        <v>5</v>
      </c>
      <c r="AI687" s="7">
        <f>IF(T687&gt;0,RANK(T687,(N687:P687,Q687:AE687)),0)</f>
        <v>0</v>
      </c>
      <c r="AJ687" s="7">
        <f>IF(S687&gt;0,RANK(S687,(N687:P687,Q687:AE687)),0)</f>
        <v>0</v>
      </c>
      <c r="AK687" s="2">
        <f t="shared" si="151"/>
        <v>7.8330206378986866E-3</v>
      </c>
      <c r="AL687" s="2">
        <f t="shared" si="151"/>
        <v>4.6904315196998124E-4</v>
      </c>
      <c r="AM687" s="2">
        <f t="shared" si="152"/>
        <v>0</v>
      </c>
      <c r="AN687" s="2">
        <f t="shared" si="153"/>
        <v>0</v>
      </c>
      <c r="AP687" t="s">
        <v>924</v>
      </c>
      <c r="AQ687" t="s">
        <v>3289</v>
      </c>
      <c r="AR687">
        <v>16</v>
      </c>
      <c r="AT687" s="85" t="s">
        <v>5162</v>
      </c>
      <c r="AU687" s="84" t="s">
        <v>3101</v>
      </c>
      <c r="AV687" s="77" t="str">
        <f t="shared" si="154"/>
        <v>17177</v>
      </c>
      <c r="AX687" s="7" t="s">
        <v>186</v>
      </c>
      <c r="BG687" s="1"/>
    </row>
    <row r="688" spans="1:59" hidden="1" outlineLevel="1">
      <c r="A688" t="s">
        <v>3253</v>
      </c>
      <c r="B688" t="s">
        <v>3289</v>
      </c>
      <c r="C688" s="1">
        <f t="shared" si="148"/>
        <v>62338</v>
      </c>
      <c r="D688" s="7">
        <f>IF(N688&gt;0, RANK(N688,(N688:P688,Q688:AE688)),0)</f>
        <v>2</v>
      </c>
      <c r="E688" s="7">
        <f>IF(O688&gt;0,RANK(O688,(N688:P688,Q688:AE688)),0)</f>
        <v>1</v>
      </c>
      <c r="F688" s="7">
        <f>IF(P688&gt;0,RANK(P688,(N688:P688,Q688:AE688)),0)</f>
        <v>4</v>
      </c>
      <c r="G688" s="1">
        <f t="shared" si="155"/>
        <v>10244</v>
      </c>
      <c r="H688" s="2">
        <f t="shared" si="156"/>
        <v>0.16432994321280761</v>
      </c>
      <c r="I688" s="2"/>
      <c r="J688" s="2">
        <f t="shared" si="149"/>
        <v>0.41409734030607337</v>
      </c>
      <c r="K688" s="2">
        <f t="shared" si="149"/>
        <v>0.57842728351888095</v>
      </c>
      <c r="L688" s="2">
        <f t="shared" si="149"/>
        <v>2.0854053707209085E-4</v>
      </c>
      <c r="M688" s="2">
        <f t="shared" si="150"/>
        <v>7.2668356379735873E-3</v>
      </c>
      <c r="N688" s="1">
        <v>25814</v>
      </c>
      <c r="O688" s="1">
        <v>36058</v>
      </c>
      <c r="P688" s="1">
        <v>13</v>
      </c>
      <c r="Q688" s="1">
        <v>445</v>
      </c>
      <c r="R688">
        <v>8</v>
      </c>
      <c r="S688">
        <v>0</v>
      </c>
      <c r="T688"/>
      <c r="U688"/>
      <c r="V688"/>
      <c r="W688">
        <v>0</v>
      </c>
      <c r="X688"/>
      <c r="Y688"/>
      <c r="Z688"/>
      <c r="AA688"/>
      <c r="AB688"/>
      <c r="AG688" s="7">
        <f>IF(Q688&gt;0,RANK(Q688,(N688:P688,Q688:AE688)),0)</f>
        <v>3</v>
      </c>
      <c r="AH688" s="7">
        <f>IF(R688&gt;0,RANK(R688,(N688:P688,Q688:AE688)),0)</f>
        <v>5</v>
      </c>
      <c r="AI688" s="7">
        <f>IF(T688&gt;0,RANK(T688,(N688:P688,Q688:AE688)),0)</f>
        <v>0</v>
      </c>
      <c r="AJ688" s="7">
        <f>IF(S688&gt;0,RANK(S688,(N688:P688,Q688:AE688)),0)</f>
        <v>0</v>
      </c>
      <c r="AK688" s="2">
        <f t="shared" si="151"/>
        <v>7.1385029997754175E-3</v>
      </c>
      <c r="AL688" s="2">
        <f t="shared" si="151"/>
        <v>1.2833263819820976E-4</v>
      </c>
      <c r="AM688" s="2">
        <f t="shared" si="152"/>
        <v>0</v>
      </c>
      <c r="AN688" s="2">
        <f t="shared" si="153"/>
        <v>0</v>
      </c>
      <c r="AP688" t="s">
        <v>3253</v>
      </c>
      <c r="AQ688" t="s">
        <v>3289</v>
      </c>
      <c r="AR688">
        <v>18</v>
      </c>
      <c r="AT688" s="85" t="s">
        <v>5162</v>
      </c>
      <c r="AU688" s="84" t="s">
        <v>3823</v>
      </c>
      <c r="AV688" s="77" t="str">
        <f t="shared" si="154"/>
        <v>17179</v>
      </c>
      <c r="AX688" s="7" t="s">
        <v>186</v>
      </c>
      <c r="BG688" s="1"/>
    </row>
    <row r="689" spans="1:59" hidden="1" outlineLevel="1">
      <c r="A689" t="s">
        <v>5088</v>
      </c>
      <c r="B689" t="s">
        <v>3289</v>
      </c>
      <c r="C689" s="1">
        <f t="shared" si="148"/>
        <v>9119</v>
      </c>
      <c r="D689" s="7">
        <f>IF(N689&gt;0, RANK(N689,(N689:P689,Q689:AE689)),0)</f>
        <v>2</v>
      </c>
      <c r="E689" s="7">
        <f>IF(O689&gt;0,RANK(O689,(N689:P689,Q689:AE689)),0)</f>
        <v>1</v>
      </c>
      <c r="F689" s="7">
        <f>IF(P689&gt;0,RANK(P689,(N689:P689,Q689:AE689)),0)</f>
        <v>4</v>
      </c>
      <c r="G689" s="1">
        <f t="shared" si="155"/>
        <v>1598</v>
      </c>
      <c r="H689" s="2">
        <f t="shared" si="156"/>
        <v>0.17523851299484591</v>
      </c>
      <c r="I689" s="2"/>
      <c r="J689" s="2">
        <f t="shared" si="149"/>
        <v>0.40958438425265931</v>
      </c>
      <c r="K689" s="2">
        <f t="shared" si="149"/>
        <v>0.58482289724750525</v>
      </c>
      <c r="L689" s="2">
        <f t="shared" si="149"/>
        <v>5.4830573527799096E-4</v>
      </c>
      <c r="M689" s="2">
        <f t="shared" si="150"/>
        <v>5.0444127645574563E-3</v>
      </c>
      <c r="N689" s="1">
        <v>3735</v>
      </c>
      <c r="O689" s="1">
        <v>5333</v>
      </c>
      <c r="P689" s="1">
        <v>5</v>
      </c>
      <c r="Q689" s="1">
        <v>44</v>
      </c>
      <c r="R689">
        <v>2</v>
      </c>
      <c r="S689">
        <v>0</v>
      </c>
      <c r="T689"/>
      <c r="U689"/>
      <c r="V689"/>
      <c r="W689">
        <v>0</v>
      </c>
      <c r="X689"/>
      <c r="Y689"/>
      <c r="Z689"/>
      <c r="AA689"/>
      <c r="AB689"/>
      <c r="AG689" s="7">
        <f>IF(Q689&gt;0,RANK(Q689,(N689:P689,Q689:AE689)),0)</f>
        <v>3</v>
      </c>
      <c r="AH689" s="7">
        <f>IF(R689&gt;0,RANK(R689,(N689:P689,Q689:AE689)),0)</f>
        <v>5</v>
      </c>
      <c r="AI689" s="7">
        <f>IF(T689&gt;0,RANK(T689,(N689:P689,Q689:AE689)),0)</f>
        <v>0</v>
      </c>
      <c r="AJ689" s="7">
        <f>IF(S689&gt;0,RANK(S689,(N689:P689,Q689:AE689)),0)</f>
        <v>0</v>
      </c>
      <c r="AK689" s="2">
        <f t="shared" si="151"/>
        <v>4.8250904704463205E-3</v>
      </c>
      <c r="AL689" s="2">
        <f t="shared" si="151"/>
        <v>2.193222941111964E-4</v>
      </c>
      <c r="AM689" s="2">
        <f t="shared" si="152"/>
        <v>0</v>
      </c>
      <c r="AN689" s="2">
        <f t="shared" si="153"/>
        <v>0</v>
      </c>
      <c r="AP689" t="s">
        <v>5088</v>
      </c>
      <c r="AQ689" t="s">
        <v>3289</v>
      </c>
      <c r="AR689">
        <v>12</v>
      </c>
      <c r="AT689" s="85" t="s">
        <v>5162</v>
      </c>
      <c r="AU689" s="84" t="s">
        <v>4132</v>
      </c>
      <c r="AV689" s="77" t="str">
        <f t="shared" si="154"/>
        <v>17181</v>
      </c>
      <c r="AX689" s="7" t="s">
        <v>186</v>
      </c>
      <c r="BG689" s="1"/>
    </row>
    <row r="690" spans="1:59" hidden="1" outlineLevel="1">
      <c r="A690" t="s">
        <v>4692</v>
      </c>
      <c r="B690" t="s">
        <v>3289</v>
      </c>
      <c r="C690" s="1">
        <f t="shared" si="148"/>
        <v>33714</v>
      </c>
      <c r="D690" s="7">
        <f>IF(N690&gt;0, RANK(N690,(N690:P690,Q690:AE690)),0)</f>
        <v>2</v>
      </c>
      <c r="E690" s="7">
        <f>IF(O690&gt;0,RANK(O690,(N690:P690,Q690:AE690)),0)</f>
        <v>1</v>
      </c>
      <c r="F690" s="7">
        <f>IF(P690&gt;0,RANK(P690,(N690:P690,Q690:AE690)),0)</f>
        <v>4</v>
      </c>
      <c r="G690" s="1">
        <f t="shared" si="155"/>
        <v>4005</v>
      </c>
      <c r="H690" s="2">
        <f t="shared" si="156"/>
        <v>0.1187933796049119</v>
      </c>
      <c r="I690" s="2"/>
      <c r="J690" s="2">
        <f t="shared" si="149"/>
        <v>0.43679183721895948</v>
      </c>
      <c r="K690" s="2">
        <f t="shared" si="149"/>
        <v>0.55558521682387141</v>
      </c>
      <c r="L690" s="2">
        <f t="shared" si="149"/>
        <v>8.898380494749955E-4</v>
      </c>
      <c r="M690" s="2">
        <f t="shared" si="150"/>
        <v>6.7331079076941736E-3</v>
      </c>
      <c r="N690" s="1">
        <v>14726</v>
      </c>
      <c r="O690" s="1">
        <v>18731</v>
      </c>
      <c r="P690" s="1">
        <v>30</v>
      </c>
      <c r="Q690" s="1">
        <v>223</v>
      </c>
      <c r="R690">
        <v>3</v>
      </c>
      <c r="S690">
        <v>1</v>
      </c>
      <c r="T690"/>
      <c r="U690"/>
      <c r="V690"/>
      <c r="W690">
        <v>0</v>
      </c>
      <c r="X690"/>
      <c r="Y690"/>
      <c r="Z690"/>
      <c r="AA690"/>
      <c r="AB690"/>
      <c r="AG690" s="7">
        <f>IF(Q690&gt;0,RANK(Q690,(N690:P690,Q690:AE690)),0)</f>
        <v>3</v>
      </c>
      <c r="AH690" s="7">
        <f>IF(R690&gt;0,RANK(R690,(N690:P690,Q690:AE690)),0)</f>
        <v>5</v>
      </c>
      <c r="AI690" s="7">
        <f>IF(T690&gt;0,RANK(T690,(N690:P690,Q690:AE690)),0)</f>
        <v>0</v>
      </c>
      <c r="AJ690" s="7">
        <f>IF(S690&gt;0,RANK(S690,(N690:P690,Q690:AE690)),0)</f>
        <v>6</v>
      </c>
      <c r="AK690" s="2">
        <f t="shared" si="151"/>
        <v>6.6144628344308003E-3</v>
      </c>
      <c r="AL690" s="2">
        <f t="shared" si="151"/>
        <v>8.898380494749955E-5</v>
      </c>
      <c r="AM690" s="2">
        <f t="shared" si="152"/>
        <v>0</v>
      </c>
      <c r="AN690" s="2">
        <f t="shared" si="153"/>
        <v>2.9661268315833184E-5</v>
      </c>
      <c r="AP690" t="s">
        <v>4692</v>
      </c>
      <c r="AQ690" t="s">
        <v>3289</v>
      </c>
      <c r="AR690">
        <v>15</v>
      </c>
      <c r="AT690" s="85" t="s">
        <v>5162</v>
      </c>
      <c r="AU690" s="84" t="s">
        <v>4133</v>
      </c>
      <c r="AV690" s="77" t="str">
        <f t="shared" si="154"/>
        <v>17183</v>
      </c>
      <c r="AX690" s="7" t="s">
        <v>186</v>
      </c>
      <c r="BG690" s="1"/>
    </row>
    <row r="691" spans="1:59" hidden="1" outlineLevel="1">
      <c r="A691" t="s">
        <v>1865</v>
      </c>
      <c r="B691" t="s">
        <v>3289</v>
      </c>
      <c r="C691" s="1">
        <f t="shared" si="148"/>
        <v>6006</v>
      </c>
      <c r="D691" s="7">
        <f>IF(N691&gt;0, RANK(N691,(N691:P691,Q691:AE691)),0)</f>
        <v>2</v>
      </c>
      <c r="E691" s="7">
        <f>IF(O691&gt;0,RANK(O691,(N691:P691,Q691:AE691)),0)</f>
        <v>1</v>
      </c>
      <c r="F691" s="7">
        <f>IF(P691&gt;0,RANK(P691,(N691:P691,Q691:AE691)),0)</f>
        <v>0</v>
      </c>
      <c r="G691" s="1">
        <f t="shared" si="155"/>
        <v>2460</v>
      </c>
      <c r="H691" s="2">
        <f t="shared" si="156"/>
        <v>0.4095904095904096</v>
      </c>
      <c r="I691" s="2"/>
      <c r="J691" s="2">
        <f t="shared" si="149"/>
        <v>0.29170829170829171</v>
      </c>
      <c r="K691" s="2">
        <f t="shared" si="149"/>
        <v>0.70129870129870131</v>
      </c>
      <c r="L691" s="2">
        <f t="shared" si="149"/>
        <v>0</v>
      </c>
      <c r="M691" s="2">
        <f t="shared" si="150"/>
        <v>6.9930069930069783E-3</v>
      </c>
      <c r="N691" s="1">
        <v>1752</v>
      </c>
      <c r="O691" s="1">
        <v>4212</v>
      </c>
      <c r="P691" s="1">
        <v>0</v>
      </c>
      <c r="Q691" s="1">
        <v>40</v>
      </c>
      <c r="R691">
        <v>2</v>
      </c>
      <c r="S691">
        <v>0</v>
      </c>
      <c r="T691"/>
      <c r="U691"/>
      <c r="V691"/>
      <c r="W691">
        <v>0</v>
      </c>
      <c r="X691"/>
      <c r="Y691"/>
      <c r="Z691"/>
      <c r="AA691"/>
      <c r="AB691"/>
      <c r="AG691" s="7">
        <f>IF(Q691&gt;0,RANK(Q691,(N691:P691,Q691:AE691)),0)</f>
        <v>3</v>
      </c>
      <c r="AH691" s="7">
        <f>IF(R691&gt;0,RANK(R691,(N691:P691,Q691:AE691)),0)</f>
        <v>4</v>
      </c>
      <c r="AI691" s="7">
        <f>IF(T691&gt;0,RANK(T691,(N691:P691,Q691:AE691)),0)</f>
        <v>0</v>
      </c>
      <c r="AJ691" s="7">
        <f>IF(S691&gt;0,RANK(S691,(N691:P691,Q691:AE691)),0)</f>
        <v>0</v>
      </c>
      <c r="AK691" s="2">
        <f t="shared" si="151"/>
        <v>6.66000666000666E-3</v>
      </c>
      <c r="AL691" s="2">
        <f t="shared" si="151"/>
        <v>3.33000333000333E-4</v>
      </c>
      <c r="AM691" s="2">
        <f t="shared" si="152"/>
        <v>0</v>
      </c>
      <c r="AN691" s="2">
        <f t="shared" si="153"/>
        <v>0</v>
      </c>
      <c r="AP691" t="s">
        <v>1865</v>
      </c>
      <c r="AQ691" t="s">
        <v>3289</v>
      </c>
      <c r="AR691">
        <v>0</v>
      </c>
      <c r="AT691" s="85" t="s">
        <v>5162</v>
      </c>
      <c r="AU691" s="84" t="s">
        <v>3795</v>
      </c>
      <c r="AV691" s="77" t="str">
        <f t="shared" si="154"/>
        <v>17185</v>
      </c>
      <c r="AX691" s="7" t="s">
        <v>186</v>
      </c>
      <c r="BG691" s="1"/>
    </row>
    <row r="692" spans="1:59" hidden="1" outlineLevel="1">
      <c r="A692" t="s">
        <v>4237</v>
      </c>
      <c r="B692" t="s">
        <v>3289</v>
      </c>
      <c r="C692" s="1">
        <f t="shared" si="148"/>
        <v>8457</v>
      </c>
      <c r="D692" s="7">
        <f>IF(N692&gt;0, RANK(N692,(N692:P692,Q692:AE692)),0)</f>
        <v>2</v>
      </c>
      <c r="E692" s="7">
        <f>IF(O692&gt;0,RANK(O692,(N692:P692,Q692:AE692)),0)</f>
        <v>1</v>
      </c>
      <c r="F692" s="7">
        <f>IF(P692&gt;0,RANK(P692,(N692:P692,Q692:AE692)),0)</f>
        <v>4</v>
      </c>
      <c r="G692" s="1">
        <f t="shared" si="155"/>
        <v>536</v>
      </c>
      <c r="H692" s="2">
        <f t="shared" si="156"/>
        <v>6.3379448977178662E-2</v>
      </c>
      <c r="I692" s="2"/>
      <c r="J692" s="2">
        <f t="shared" si="149"/>
        <v>0.46564975759725669</v>
      </c>
      <c r="K692" s="2">
        <f t="shared" si="149"/>
        <v>0.52902920657443542</v>
      </c>
      <c r="L692" s="2">
        <f t="shared" si="149"/>
        <v>2.3649048125812936E-4</v>
      </c>
      <c r="M692" s="2">
        <f t="shared" si="150"/>
        <v>5.0845453470497667E-3</v>
      </c>
      <c r="N692" s="1">
        <v>3938</v>
      </c>
      <c r="O692" s="1">
        <v>4474</v>
      </c>
      <c r="P692" s="1">
        <v>2</v>
      </c>
      <c r="Q692" s="1">
        <v>43</v>
      </c>
      <c r="R692">
        <v>0</v>
      </c>
      <c r="S692">
        <v>0</v>
      </c>
      <c r="T692"/>
      <c r="U692"/>
      <c r="V692"/>
      <c r="W692">
        <v>0</v>
      </c>
      <c r="X692"/>
      <c r="Y692"/>
      <c r="Z692"/>
      <c r="AA692"/>
      <c r="AB692"/>
      <c r="AG692" s="7">
        <f>IF(Q692&gt;0,RANK(Q692,(N692:P692,Q692:AE692)),0)</f>
        <v>3</v>
      </c>
      <c r="AH692" s="7">
        <f>IF(R692&gt;0,RANK(R692,(N692:P692,Q692:AE692)),0)</f>
        <v>0</v>
      </c>
      <c r="AI692" s="7">
        <f>IF(T692&gt;0,RANK(T692,(N692:P692,Q692:AE692)),0)</f>
        <v>0</v>
      </c>
      <c r="AJ692" s="7">
        <f>IF(S692&gt;0,RANK(S692,(N692:P692,Q692:AE692)),0)</f>
        <v>0</v>
      </c>
      <c r="AK692" s="2">
        <f t="shared" si="151"/>
        <v>5.0845453470497815E-3</v>
      </c>
      <c r="AL692" s="2">
        <f t="shared" si="151"/>
        <v>0</v>
      </c>
      <c r="AM692" s="2">
        <f t="shared" si="152"/>
        <v>0</v>
      </c>
      <c r="AN692" s="2">
        <f t="shared" si="153"/>
        <v>0</v>
      </c>
      <c r="AP692" t="s">
        <v>4237</v>
      </c>
      <c r="AQ692" t="s">
        <v>3289</v>
      </c>
      <c r="AR692">
        <v>17</v>
      </c>
      <c r="AT692" s="85" t="s">
        <v>5162</v>
      </c>
      <c r="AU692" s="84" t="s">
        <v>3796</v>
      </c>
      <c r="AV692" s="77" t="str">
        <f t="shared" si="154"/>
        <v>17187</v>
      </c>
      <c r="AX692" s="7" t="s">
        <v>186</v>
      </c>
      <c r="BG692" s="1"/>
    </row>
    <row r="693" spans="1:59" hidden="1" outlineLevel="1">
      <c r="A693" t="s">
        <v>3830</v>
      </c>
      <c r="B693" t="s">
        <v>3289</v>
      </c>
      <c r="C693" s="1">
        <f t="shared" si="148"/>
        <v>8104</v>
      </c>
      <c r="D693" s="7">
        <f>IF(N693&gt;0, RANK(N693,(N693:P693,Q693:AE693)),0)</f>
        <v>2</v>
      </c>
      <c r="E693" s="7">
        <f>IF(O693&gt;0,RANK(O693,(N693:P693,Q693:AE693)),0)</f>
        <v>1</v>
      </c>
      <c r="F693" s="7">
        <f>IF(P693&gt;0,RANK(P693,(N693:P693,Q693:AE693)),0)</f>
        <v>4</v>
      </c>
      <c r="G693" s="1">
        <f t="shared" si="155"/>
        <v>2086</v>
      </c>
      <c r="H693" s="2">
        <f t="shared" si="156"/>
        <v>0.25740375123395853</v>
      </c>
      <c r="I693" s="2"/>
      <c r="J693" s="2">
        <f t="shared" si="149"/>
        <v>0.36846001974333664</v>
      </c>
      <c r="K693" s="2">
        <f t="shared" si="149"/>
        <v>0.62586377097729518</v>
      </c>
      <c r="L693" s="2">
        <f t="shared" si="149"/>
        <v>3.7018756169792695E-4</v>
      </c>
      <c r="M693" s="2">
        <f t="shared" si="150"/>
        <v>5.3060217176702559E-3</v>
      </c>
      <c r="N693" s="1">
        <v>2986</v>
      </c>
      <c r="O693" s="1">
        <v>5072</v>
      </c>
      <c r="P693" s="1">
        <v>3</v>
      </c>
      <c r="Q693" s="1">
        <v>41</v>
      </c>
      <c r="R693">
        <v>2</v>
      </c>
      <c r="S693">
        <v>0</v>
      </c>
      <c r="T693"/>
      <c r="U693"/>
      <c r="V693"/>
      <c r="W693">
        <v>0</v>
      </c>
      <c r="X693"/>
      <c r="Y693"/>
      <c r="Z693"/>
      <c r="AA693"/>
      <c r="AB693"/>
      <c r="AG693" s="7">
        <f>IF(Q693&gt;0,RANK(Q693,(N693:P693,Q693:AE693)),0)</f>
        <v>3</v>
      </c>
      <c r="AH693" s="7">
        <f>IF(R693&gt;0,RANK(R693,(N693:P693,Q693:AE693)),0)</f>
        <v>5</v>
      </c>
      <c r="AI693" s="7">
        <f>IF(T693&gt;0,RANK(T693,(N693:P693,Q693:AE693)),0)</f>
        <v>0</v>
      </c>
      <c r="AJ693" s="7">
        <f>IF(S693&gt;0,RANK(S693,(N693:P693,Q693:AE693)),0)</f>
        <v>0</v>
      </c>
      <c r="AK693" s="2">
        <f t="shared" si="151"/>
        <v>5.0592300098716682E-3</v>
      </c>
      <c r="AL693" s="2">
        <f t="shared" si="151"/>
        <v>2.4679170779861795E-4</v>
      </c>
      <c r="AM693" s="2">
        <f t="shared" si="152"/>
        <v>0</v>
      </c>
      <c r="AN693" s="2">
        <f t="shared" si="153"/>
        <v>0</v>
      </c>
      <c r="AP693" t="s">
        <v>3830</v>
      </c>
      <c r="AQ693" t="s">
        <v>3289</v>
      </c>
      <c r="AR693">
        <v>19</v>
      </c>
      <c r="AT693" s="85" t="s">
        <v>5162</v>
      </c>
      <c r="AU693" s="84" t="s">
        <v>3821</v>
      </c>
      <c r="AV693" s="77" t="str">
        <f t="shared" si="154"/>
        <v>17189</v>
      </c>
      <c r="AX693" s="7" t="s">
        <v>186</v>
      </c>
      <c r="BG693" s="1"/>
    </row>
    <row r="694" spans="1:59" hidden="1" outlineLevel="1">
      <c r="A694" t="s">
        <v>4238</v>
      </c>
      <c r="B694" t="s">
        <v>3289</v>
      </c>
      <c r="C694" s="1">
        <f t="shared" si="148"/>
        <v>8287</v>
      </c>
      <c r="D694" s="7">
        <f>IF(N694&gt;0, RANK(N694,(N694:P694,Q694:AE694)),0)</f>
        <v>2</v>
      </c>
      <c r="E694" s="7">
        <f>IF(O694&gt;0,RANK(O694,(N694:P694,Q694:AE694)),0)</f>
        <v>1</v>
      </c>
      <c r="F694" s="7">
        <f>IF(P694&gt;0,RANK(P694,(N694:P694,Q694:AE694)),0)</f>
        <v>0</v>
      </c>
      <c r="G694" s="1">
        <f t="shared" si="155"/>
        <v>3963</v>
      </c>
      <c r="H694" s="2">
        <f t="shared" si="156"/>
        <v>0.47821889706769638</v>
      </c>
      <c r="I694" s="2"/>
      <c r="J694" s="2">
        <f t="shared" si="149"/>
        <v>0.2581151200675757</v>
      </c>
      <c r="K694" s="2">
        <f t="shared" si="149"/>
        <v>0.73633401713527213</v>
      </c>
      <c r="L694" s="2">
        <f t="shared" si="149"/>
        <v>0</v>
      </c>
      <c r="M694" s="2">
        <f t="shared" si="150"/>
        <v>5.5508627971521118E-3</v>
      </c>
      <c r="N694" s="1">
        <v>2139</v>
      </c>
      <c r="O694" s="1">
        <v>6102</v>
      </c>
      <c r="P694" s="1">
        <v>0</v>
      </c>
      <c r="Q694" s="1">
        <v>46</v>
      </c>
      <c r="R694">
        <v>0</v>
      </c>
      <c r="S694">
        <v>0</v>
      </c>
      <c r="T694"/>
      <c r="U694"/>
      <c r="V694"/>
      <c r="W694">
        <v>0</v>
      </c>
      <c r="X694"/>
      <c r="Y694"/>
      <c r="Z694"/>
      <c r="AA694"/>
      <c r="AB694"/>
      <c r="AG694" s="7">
        <f>IF(Q694&gt;0,RANK(Q694,(N694:P694,Q694:AE694)),0)</f>
        <v>3</v>
      </c>
      <c r="AH694" s="7">
        <f>IF(R694&gt;0,RANK(R694,(N694:P694,Q694:AE694)),0)</f>
        <v>0</v>
      </c>
      <c r="AI694" s="7">
        <f>IF(T694&gt;0,RANK(T694,(N694:P694,Q694:AE694)),0)</f>
        <v>0</v>
      </c>
      <c r="AJ694" s="7">
        <f>IF(S694&gt;0,RANK(S694,(N694:P694,Q694:AE694)),0)</f>
        <v>0</v>
      </c>
      <c r="AK694" s="2">
        <f t="shared" si="151"/>
        <v>5.5508627971521656E-3</v>
      </c>
      <c r="AL694" s="2">
        <f t="shared" si="151"/>
        <v>0</v>
      </c>
      <c r="AM694" s="2">
        <f t="shared" si="152"/>
        <v>0</v>
      </c>
      <c r="AN694" s="2">
        <f t="shared" si="153"/>
        <v>0</v>
      </c>
      <c r="AP694" t="s">
        <v>4238</v>
      </c>
      <c r="AQ694" t="s">
        <v>3289</v>
      </c>
      <c r="AR694">
        <v>19</v>
      </c>
      <c r="AT694" s="85" t="s">
        <v>5162</v>
      </c>
      <c r="AU694" s="84" t="s">
        <v>4141</v>
      </c>
      <c r="AV694" s="77" t="str">
        <f t="shared" si="154"/>
        <v>17191</v>
      </c>
      <c r="AX694" s="7" t="s">
        <v>186</v>
      </c>
      <c r="BG694" s="1"/>
    </row>
    <row r="695" spans="1:59" hidden="1" outlineLevel="1">
      <c r="A695" t="s">
        <v>1777</v>
      </c>
      <c r="B695" t="s">
        <v>3289</v>
      </c>
      <c r="C695" s="1">
        <f t="shared" si="148"/>
        <v>8301</v>
      </c>
      <c r="D695" s="7">
        <f>IF(N695&gt;0, RANK(N695,(N695:P695,Q695:AE695)),0)</f>
        <v>2</v>
      </c>
      <c r="E695" s="7">
        <f>IF(O695&gt;0,RANK(O695,(N695:P695,Q695:AE695)),0)</f>
        <v>1</v>
      </c>
      <c r="F695" s="7">
        <f>IF(P695&gt;0,RANK(P695,(N695:P695,Q695:AE695)),0)</f>
        <v>4</v>
      </c>
      <c r="G695" s="1">
        <f t="shared" si="155"/>
        <v>2109</v>
      </c>
      <c r="H695" s="2">
        <f t="shared" si="156"/>
        <v>0.25406577520780627</v>
      </c>
      <c r="I695" s="2"/>
      <c r="J695" s="2">
        <f t="shared" ref="J695:L701" si="157">IF($C695=0,"-",N695/$C695)</f>
        <v>0.36995542705698109</v>
      </c>
      <c r="K695" s="2">
        <f t="shared" si="157"/>
        <v>0.62402120226478741</v>
      </c>
      <c r="L695" s="2">
        <f t="shared" si="157"/>
        <v>8.4327189495241538E-4</v>
      </c>
      <c r="M695" s="2">
        <f t="shared" si="150"/>
        <v>5.1800987832790277E-3</v>
      </c>
      <c r="N695" s="1">
        <v>3071</v>
      </c>
      <c r="O695" s="1">
        <v>5180</v>
      </c>
      <c r="P695" s="1">
        <v>7</v>
      </c>
      <c r="Q695" s="1">
        <v>41</v>
      </c>
      <c r="R695">
        <v>2</v>
      </c>
      <c r="S695">
        <v>0</v>
      </c>
      <c r="T695"/>
      <c r="U695"/>
      <c r="V695"/>
      <c r="W695">
        <v>0</v>
      </c>
      <c r="X695"/>
      <c r="Y695"/>
      <c r="Z695"/>
      <c r="AA695"/>
      <c r="AB695"/>
      <c r="AG695" s="7">
        <f>IF(Q695&gt;0,RANK(Q695,(N695:P695,Q695:AE695)),0)</f>
        <v>3</v>
      </c>
      <c r="AH695" s="7">
        <f>IF(R695&gt;0,RANK(R695,(N695:P695,Q695:AE695)),0)</f>
        <v>5</v>
      </c>
      <c r="AI695" s="7">
        <f>IF(T695&gt;0,RANK(T695,(N695:P695,Q695:AE695)),0)</f>
        <v>0</v>
      </c>
      <c r="AJ695" s="7">
        <f>IF(S695&gt;0,RANK(S695,(N695:P695,Q695:AE695)),0)</f>
        <v>0</v>
      </c>
      <c r="AK695" s="2">
        <f t="shared" ref="AK695:AL701" si="158">IF($C695=0,"-",Q695/$C695)</f>
        <v>4.9391639561498614E-3</v>
      </c>
      <c r="AL695" s="2">
        <f t="shared" si="158"/>
        <v>2.4093482712926153E-4</v>
      </c>
      <c r="AM695" s="2">
        <f t="shared" si="152"/>
        <v>0</v>
      </c>
      <c r="AN695" s="2">
        <f t="shared" si="153"/>
        <v>0</v>
      </c>
      <c r="AP695" t="s">
        <v>1777</v>
      </c>
      <c r="AQ695" t="s">
        <v>3289</v>
      </c>
      <c r="AR695">
        <v>0</v>
      </c>
      <c r="AT695" s="85" t="s">
        <v>5162</v>
      </c>
      <c r="AU695" s="84" t="s">
        <v>4142</v>
      </c>
      <c r="AV695" s="77" t="str">
        <f t="shared" si="154"/>
        <v>17193</v>
      </c>
      <c r="AX695" s="7" t="s">
        <v>186</v>
      </c>
      <c r="BG695" s="1"/>
    </row>
    <row r="696" spans="1:59" hidden="1" outlineLevel="1">
      <c r="A696" t="s">
        <v>4609</v>
      </c>
      <c r="B696" t="s">
        <v>3289</v>
      </c>
      <c r="C696" s="1">
        <f t="shared" si="148"/>
        <v>26873</v>
      </c>
      <c r="D696" s="7">
        <f>IF(N696&gt;0, RANK(N696,(N696:P696,Q696:AE696)),0)</f>
        <v>1</v>
      </c>
      <c r="E696" s="7">
        <f>IF(O696&gt;0,RANK(O696,(N696:P696,Q696:AE696)),0)</f>
        <v>2</v>
      </c>
      <c r="F696" s="7">
        <f>IF(P696&gt;0,RANK(P696,(N696:P696,Q696:AE696)),0)</f>
        <v>4</v>
      </c>
      <c r="G696" s="1">
        <f t="shared" si="155"/>
        <v>764</v>
      </c>
      <c r="H696" s="2">
        <f t="shared" si="156"/>
        <v>2.8430022699363674E-2</v>
      </c>
      <c r="I696" s="2"/>
      <c r="J696" s="2">
        <f t="shared" si="157"/>
        <v>0.51066125851226141</v>
      </c>
      <c r="K696" s="2">
        <f t="shared" si="157"/>
        <v>0.48223123581289773</v>
      </c>
      <c r="L696" s="2">
        <f t="shared" si="157"/>
        <v>2.2327242957615451E-4</v>
      </c>
      <c r="M696" s="2">
        <f t="shared" si="150"/>
        <v>6.8842332452647096E-3</v>
      </c>
      <c r="N696" s="1">
        <v>13723</v>
      </c>
      <c r="O696" s="1">
        <v>12959</v>
      </c>
      <c r="P696" s="1">
        <v>6</v>
      </c>
      <c r="Q696" s="1">
        <v>182</v>
      </c>
      <c r="R696">
        <v>3</v>
      </c>
      <c r="S696">
        <v>0</v>
      </c>
      <c r="T696"/>
      <c r="U696"/>
      <c r="V696"/>
      <c r="W696">
        <v>0</v>
      </c>
      <c r="X696"/>
      <c r="Y696"/>
      <c r="Z696"/>
      <c r="AA696"/>
      <c r="AB696"/>
      <c r="AG696" s="7">
        <f>IF(Q696&gt;0,RANK(Q696,(N696:P696,Q696:AE696)),0)</f>
        <v>3</v>
      </c>
      <c r="AH696" s="7">
        <f>IF(R696&gt;0,RANK(R696,(N696:P696,Q696:AE696)),0)</f>
        <v>5</v>
      </c>
      <c r="AI696" s="7">
        <f>IF(T696&gt;0,RANK(T696,(N696:P696,Q696:AE696)),0)</f>
        <v>0</v>
      </c>
      <c r="AJ696" s="7">
        <f>IF(S696&gt;0,RANK(S696,(N696:P696,Q696:AE696)),0)</f>
        <v>0</v>
      </c>
      <c r="AK696" s="2">
        <f t="shared" si="158"/>
        <v>6.7725970304766863E-3</v>
      </c>
      <c r="AL696" s="2">
        <f t="shared" si="158"/>
        <v>1.1163621478807726E-4</v>
      </c>
      <c r="AM696" s="2">
        <f t="shared" si="152"/>
        <v>0</v>
      </c>
      <c r="AN696" s="2">
        <f t="shared" si="153"/>
        <v>0</v>
      </c>
      <c r="AP696" t="s">
        <v>4609</v>
      </c>
      <c r="AQ696" t="s">
        <v>3289</v>
      </c>
      <c r="AR696">
        <v>0</v>
      </c>
      <c r="AT696" s="85" t="s">
        <v>5162</v>
      </c>
      <c r="AU696" s="84" t="s">
        <v>4962</v>
      </c>
      <c r="AV696" s="77" t="str">
        <f t="shared" si="154"/>
        <v>17195</v>
      </c>
      <c r="AX696" s="7" t="s">
        <v>186</v>
      </c>
      <c r="BG696" s="1"/>
    </row>
    <row r="697" spans="1:59" hidden="1" outlineLevel="1">
      <c r="A697" t="s">
        <v>5181</v>
      </c>
      <c r="B697" t="s">
        <v>3289</v>
      </c>
      <c r="C697" s="1">
        <f t="shared" si="148"/>
        <v>249609</v>
      </c>
      <c r="D697" s="7">
        <f>IF(N697&gt;0, RANK(N697,(N697:P697,Q697:AE697)),0)</f>
        <v>2</v>
      </c>
      <c r="E697" s="7">
        <f>IF(O697&gt;0,RANK(O697,(N697:P697,Q697:AE697)),0)</f>
        <v>1</v>
      </c>
      <c r="F697" s="7">
        <f>IF(P697&gt;0,RANK(P697,(N697:P697,Q697:AE697)),0)</f>
        <v>4</v>
      </c>
      <c r="G697" s="1">
        <f t="shared" si="155"/>
        <v>13556</v>
      </c>
      <c r="H697" s="2">
        <f t="shared" si="156"/>
        <v>5.4308939180878896E-2</v>
      </c>
      <c r="I697" s="2"/>
      <c r="J697" s="2">
        <f t="shared" si="157"/>
        <v>0.46942217628370769</v>
      </c>
      <c r="K697" s="2">
        <f t="shared" si="157"/>
        <v>0.52373111546458662</v>
      </c>
      <c r="L697" s="2">
        <f t="shared" si="157"/>
        <v>8.2128448894070328E-4</v>
      </c>
      <c r="M697" s="2">
        <f t="shared" si="150"/>
        <v>6.0254237627650432E-3</v>
      </c>
      <c r="N697" s="1">
        <v>117172</v>
      </c>
      <c r="O697" s="1">
        <v>130728</v>
      </c>
      <c r="P697" s="1">
        <v>205</v>
      </c>
      <c r="Q697" s="1">
        <v>1477</v>
      </c>
      <c r="R697">
        <v>17</v>
      </c>
      <c r="S697">
        <v>10</v>
      </c>
      <c r="T697"/>
      <c r="U697"/>
      <c r="V697"/>
      <c r="W697">
        <v>0</v>
      </c>
      <c r="X697"/>
      <c r="Y697"/>
      <c r="Z697"/>
      <c r="AA697"/>
      <c r="AB697"/>
      <c r="AG697" s="7">
        <f>IF(Q697&gt;0,RANK(Q697,(N697:P697,Q697:AE697)),0)</f>
        <v>3</v>
      </c>
      <c r="AH697" s="7">
        <f>IF(R697&gt;0,RANK(R697,(N697:P697,Q697:AE697)),0)</f>
        <v>5</v>
      </c>
      <c r="AI697" s="7">
        <f>IF(T697&gt;0,RANK(T697,(N697:P697,Q697:AE697)),0)</f>
        <v>0</v>
      </c>
      <c r="AJ697" s="7">
        <f>IF(S697&gt;0,RANK(S697,(N697:P697,Q697:AE697)),0)</f>
        <v>6</v>
      </c>
      <c r="AK697" s="2">
        <f t="shared" si="158"/>
        <v>5.9172545861727746E-3</v>
      </c>
      <c r="AL697" s="2">
        <f t="shared" si="158"/>
        <v>6.8106518595082704E-5</v>
      </c>
      <c r="AM697" s="2">
        <f t="shared" si="152"/>
        <v>0</v>
      </c>
      <c r="AN697" s="2">
        <f t="shared" si="153"/>
        <v>4.0062657997107474E-5</v>
      </c>
      <c r="AP697" t="s">
        <v>5181</v>
      </c>
      <c r="AQ697" t="s">
        <v>3289</v>
      </c>
      <c r="AR697">
        <v>0</v>
      </c>
      <c r="AT697" s="85" t="s">
        <v>5162</v>
      </c>
      <c r="AU697" s="84" t="s">
        <v>3602</v>
      </c>
      <c r="AV697" s="77" t="str">
        <f t="shared" si="154"/>
        <v>17197</v>
      </c>
      <c r="AX697" s="7" t="s">
        <v>186</v>
      </c>
      <c r="BG697" s="1"/>
    </row>
    <row r="698" spans="1:59" hidden="1" outlineLevel="1">
      <c r="A698" t="s">
        <v>4622</v>
      </c>
      <c r="B698" t="s">
        <v>3289</v>
      </c>
      <c r="C698" s="1">
        <f t="shared" si="148"/>
        <v>29960</v>
      </c>
      <c r="D698" s="7">
        <f>IF(N698&gt;0, RANK(N698,(N698:P698,Q698:AE698)),0)</f>
        <v>2</v>
      </c>
      <c r="E698" s="7">
        <f>IF(O698&gt;0,RANK(O698,(N698:P698,Q698:AE698)),0)</f>
        <v>1</v>
      </c>
      <c r="F698" s="7">
        <f>IF(P698&gt;0,RANK(P698,(N698:P698,Q698:AE698)),0)</f>
        <v>4</v>
      </c>
      <c r="G698" s="1">
        <f t="shared" si="155"/>
        <v>6401</v>
      </c>
      <c r="H698" s="2">
        <f t="shared" si="156"/>
        <v>0.21365153538050735</v>
      </c>
      <c r="I698" s="2"/>
      <c r="J698" s="2">
        <f t="shared" si="157"/>
        <v>0.39002002670226971</v>
      </c>
      <c r="K698" s="2">
        <f t="shared" si="157"/>
        <v>0.60367156208277706</v>
      </c>
      <c r="L698" s="2">
        <f t="shared" si="157"/>
        <v>5.6742323097463282E-4</v>
      </c>
      <c r="M698" s="2">
        <f t="shared" si="150"/>
        <v>5.7409879839785474E-3</v>
      </c>
      <c r="N698" s="1">
        <v>11685</v>
      </c>
      <c r="O698" s="1">
        <v>18086</v>
      </c>
      <c r="P698" s="1">
        <v>17</v>
      </c>
      <c r="Q698" s="1">
        <v>166</v>
      </c>
      <c r="R698">
        <v>6</v>
      </c>
      <c r="S698">
        <v>0</v>
      </c>
      <c r="T698"/>
      <c r="U698"/>
      <c r="V698"/>
      <c r="W698">
        <v>0</v>
      </c>
      <c r="X698"/>
      <c r="Y698"/>
      <c r="Z698"/>
      <c r="AA698"/>
      <c r="AB698"/>
      <c r="AG698" s="7">
        <f>IF(Q698&gt;0,RANK(Q698,(N698:P698,Q698:AE698)),0)</f>
        <v>3</v>
      </c>
      <c r="AH698" s="7">
        <f>IF(R698&gt;0,RANK(R698,(N698:P698,Q698:AE698)),0)</f>
        <v>5</v>
      </c>
      <c r="AI698" s="7">
        <f>IF(T698&gt;0,RANK(T698,(N698:P698,Q698:AE698)),0)</f>
        <v>0</v>
      </c>
      <c r="AJ698" s="7">
        <f>IF(S698&gt;0,RANK(S698,(N698:P698,Q698:AE698)),0)</f>
        <v>0</v>
      </c>
      <c r="AK698" s="2">
        <f t="shared" si="158"/>
        <v>5.5407209612817086E-3</v>
      </c>
      <c r="AL698" s="2">
        <f t="shared" si="158"/>
        <v>2.0026702269692923E-4</v>
      </c>
      <c r="AM698" s="2">
        <f t="shared" si="152"/>
        <v>0</v>
      </c>
      <c r="AN698" s="2">
        <f t="shared" si="153"/>
        <v>0</v>
      </c>
      <c r="AP698" t="s">
        <v>4622</v>
      </c>
      <c r="AQ698" t="s">
        <v>3289</v>
      </c>
      <c r="AR698">
        <v>0</v>
      </c>
      <c r="AT698" s="85" t="s">
        <v>5162</v>
      </c>
      <c r="AU698" s="84" t="s">
        <v>3973</v>
      </c>
      <c r="AV698" s="77" t="str">
        <f t="shared" si="154"/>
        <v>17199</v>
      </c>
      <c r="AX698" s="7" t="s">
        <v>186</v>
      </c>
      <c r="BG698" s="1"/>
    </row>
    <row r="699" spans="1:59" hidden="1" outlineLevel="1">
      <c r="A699" t="s">
        <v>2650</v>
      </c>
      <c r="B699" t="s">
        <v>3289</v>
      </c>
      <c r="C699" s="1">
        <f t="shared" si="148"/>
        <v>121425</v>
      </c>
      <c r="D699" s="7">
        <f>IF(N699&gt;0, RANK(N699,(N699:P699,Q699:AE699)),0)</f>
        <v>2</v>
      </c>
      <c r="E699" s="7">
        <f>IF(O699&gt;0,RANK(O699,(N699:P699,Q699:AE699)),0)</f>
        <v>1</v>
      </c>
      <c r="F699" s="7">
        <f>IF(P699&gt;0,RANK(P699,(N699:P699,Q699:AE699)),0)</f>
        <v>4</v>
      </c>
      <c r="G699" s="1">
        <f t="shared" si="155"/>
        <v>1042</v>
      </c>
      <c r="H699" s="2">
        <f t="shared" si="156"/>
        <v>8.5814288655548694E-3</v>
      </c>
      <c r="I699" s="2"/>
      <c r="J699" s="2">
        <f t="shared" si="157"/>
        <v>0.49199094091002676</v>
      </c>
      <c r="K699" s="2">
        <f t="shared" si="157"/>
        <v>0.50057236977558162</v>
      </c>
      <c r="L699" s="2">
        <f t="shared" si="157"/>
        <v>8.6473131562693018E-4</v>
      </c>
      <c r="M699" s="2">
        <f t="shared" si="150"/>
        <v>6.5719579987647452E-3</v>
      </c>
      <c r="N699" s="1">
        <v>59740</v>
      </c>
      <c r="O699" s="1">
        <v>60782</v>
      </c>
      <c r="P699" s="1">
        <v>105</v>
      </c>
      <c r="Q699" s="1">
        <v>782</v>
      </c>
      <c r="R699">
        <v>8</v>
      </c>
      <c r="S699">
        <v>3</v>
      </c>
      <c r="T699"/>
      <c r="U699"/>
      <c r="V699"/>
      <c r="W699">
        <v>5</v>
      </c>
      <c r="X699"/>
      <c r="Y699"/>
      <c r="Z699"/>
      <c r="AA699"/>
      <c r="AB699"/>
      <c r="AG699" s="7">
        <f>IF(Q699&gt;0,RANK(Q699,(N699:P699,Q699:AE699)),0)</f>
        <v>3</v>
      </c>
      <c r="AH699" s="7">
        <f>IF(R699&gt;0,RANK(R699,(N699:P699,Q699:AE699)),0)</f>
        <v>5</v>
      </c>
      <c r="AI699" s="7">
        <f>IF(T699&gt;0,RANK(T699,(N699:P699,Q699:AE699)),0)</f>
        <v>0</v>
      </c>
      <c r="AJ699" s="7">
        <f>IF(S699&gt;0,RANK(S699,(N699:P699,Q699:AE699)),0)</f>
        <v>7</v>
      </c>
      <c r="AK699" s="2">
        <f t="shared" si="158"/>
        <v>6.4401894173358037E-3</v>
      </c>
      <c r="AL699" s="2">
        <f t="shared" si="158"/>
        <v>6.5884290714432773E-5</v>
      </c>
      <c r="AM699" s="2">
        <f t="shared" si="152"/>
        <v>0</v>
      </c>
      <c r="AN699" s="2">
        <f t="shared" si="153"/>
        <v>2.470660901791229E-5</v>
      </c>
      <c r="AP699" t="s">
        <v>2650</v>
      </c>
      <c r="AQ699" t="s">
        <v>3289</v>
      </c>
      <c r="AR699">
        <v>16</v>
      </c>
      <c r="AT699" s="85" t="s">
        <v>5162</v>
      </c>
      <c r="AU699" s="84" t="s">
        <v>4328</v>
      </c>
      <c r="AV699" s="77" t="str">
        <f t="shared" si="154"/>
        <v>17201</v>
      </c>
      <c r="AX699" s="7" t="s">
        <v>186</v>
      </c>
      <c r="BG699" s="1"/>
    </row>
    <row r="700" spans="1:59" hidden="1" outlineLevel="1">
      <c r="A700" t="s">
        <v>3566</v>
      </c>
      <c r="B700" t="s">
        <v>3289</v>
      </c>
      <c r="C700" s="1">
        <f t="shared" si="148"/>
        <v>18802</v>
      </c>
      <c r="D700" s="7">
        <f>IF(N700&gt;0, RANK(N700,(N700:P700,Q700:AE700)),0)</f>
        <v>2</v>
      </c>
      <c r="E700" s="7">
        <f>IF(O700&gt;0,RANK(O700,(N700:P700,Q700:AE700)),0)</f>
        <v>1</v>
      </c>
      <c r="F700" s="7">
        <f>IF(P700&gt;0,RANK(P700,(N700:P700,Q700:AE700)),0)</f>
        <v>4</v>
      </c>
      <c r="G700" s="1">
        <f t="shared" si="155"/>
        <v>6693</v>
      </c>
      <c r="H700" s="2">
        <f t="shared" si="156"/>
        <v>0.35597276885437718</v>
      </c>
      <c r="I700" s="2"/>
      <c r="J700" s="2">
        <f t="shared" si="157"/>
        <v>0.31938091692373149</v>
      </c>
      <c r="K700" s="2">
        <f t="shared" si="157"/>
        <v>0.67535368577810873</v>
      </c>
      <c r="L700" s="2">
        <f t="shared" si="157"/>
        <v>6.9141580682906072E-4</v>
      </c>
      <c r="M700" s="2">
        <f t="shared" si="150"/>
        <v>4.5739814913307187E-3</v>
      </c>
      <c r="N700" s="1">
        <v>6005</v>
      </c>
      <c r="O700" s="1">
        <v>12698</v>
      </c>
      <c r="P700" s="1">
        <v>13</v>
      </c>
      <c r="Q700" s="1">
        <v>85</v>
      </c>
      <c r="R700">
        <v>1</v>
      </c>
      <c r="S700">
        <v>0</v>
      </c>
      <c r="T700"/>
      <c r="U700"/>
      <c r="V700"/>
      <c r="W700">
        <v>0</v>
      </c>
      <c r="X700"/>
      <c r="Y700"/>
      <c r="Z700"/>
      <c r="AA700"/>
      <c r="AB700"/>
      <c r="AG700" s="7">
        <f>IF(Q700&gt;0,RANK(Q700,(N700:P700,Q700:AE700)),0)</f>
        <v>3</v>
      </c>
      <c r="AH700" s="7">
        <f>IF(R700&gt;0,RANK(R700,(N700:P700,Q700:AE700)),0)</f>
        <v>5</v>
      </c>
      <c r="AI700" s="7">
        <f>IF(T700&gt;0,RANK(T700,(N700:P700,Q700:AE700)),0)</f>
        <v>0</v>
      </c>
      <c r="AJ700" s="7">
        <f>IF(S700&gt;0,RANK(S700,(N700:P700,Q700:AE700)),0)</f>
        <v>0</v>
      </c>
      <c r="AK700" s="2">
        <f t="shared" si="158"/>
        <v>4.5207956600361665E-3</v>
      </c>
      <c r="AL700" s="2">
        <f t="shared" si="158"/>
        <v>5.318583129454313E-5</v>
      </c>
      <c r="AM700" s="2">
        <f t="shared" si="152"/>
        <v>0</v>
      </c>
      <c r="AN700" s="2">
        <f t="shared" si="153"/>
        <v>0</v>
      </c>
      <c r="AP700" t="s">
        <v>3566</v>
      </c>
      <c r="AQ700" t="s">
        <v>3289</v>
      </c>
      <c r="AR700">
        <v>0</v>
      </c>
      <c r="AT700" s="85" t="s">
        <v>5162</v>
      </c>
      <c r="AU700" s="84" t="s">
        <v>3860</v>
      </c>
      <c r="AV700" s="77" t="str">
        <f t="shared" si="154"/>
        <v>17203</v>
      </c>
      <c r="AX700" s="7" t="s">
        <v>186</v>
      </c>
      <c r="BG700" s="1"/>
    </row>
    <row r="701" spans="1:59" collapsed="1">
      <c r="A701" t="s">
        <v>4675</v>
      </c>
      <c r="B701" t="s">
        <v>3839</v>
      </c>
      <c r="C701" s="1">
        <f t="shared" si="148"/>
        <v>5274322</v>
      </c>
      <c r="D701" s="7">
        <f>IF(N701&gt;0, RANK(N701,(N701:P701,Q701:AE701)),0)</f>
        <v>1</v>
      </c>
      <c r="E701" s="7">
        <f>IF(O701&gt;0,RANK(O701,(N701:P701,Q701:AE701)),0)</f>
        <v>2</v>
      </c>
      <c r="F701" s="7">
        <f>IF(P701&gt;0,RANK(P701,(N701:P701,Q701:AE701)),0)</f>
        <v>4</v>
      </c>
      <c r="G701" s="1">
        <f t="shared" si="155"/>
        <v>545604</v>
      </c>
      <c r="H701" s="2">
        <f t="shared" si="156"/>
        <v>0.10344533382679329</v>
      </c>
      <c r="I701" s="2"/>
      <c r="J701" s="2">
        <f t="shared" si="157"/>
        <v>0.5482316020902781</v>
      </c>
      <c r="K701" s="2">
        <f t="shared" si="157"/>
        <v>0.44478626826348489</v>
      </c>
      <c r="L701" s="2">
        <f t="shared" si="157"/>
        <v>6.7705384692098814E-4</v>
      </c>
      <c r="M701" s="2">
        <f t="shared" si="150"/>
        <v>6.3050757993160234E-3</v>
      </c>
      <c r="N701" s="1">
        <f t="shared" ref="N701:S701" si="159">SUM(N599:N700)</f>
        <v>2891550</v>
      </c>
      <c r="O701" s="1">
        <f t="shared" si="159"/>
        <v>2345946</v>
      </c>
      <c r="P701" s="1">
        <f t="shared" si="159"/>
        <v>3571</v>
      </c>
      <c r="Q701" s="1">
        <f t="shared" si="159"/>
        <v>32442</v>
      </c>
      <c r="R701" s="1">
        <f t="shared" si="159"/>
        <v>440</v>
      </c>
      <c r="S701" s="1">
        <f t="shared" si="159"/>
        <v>241</v>
      </c>
      <c r="T701"/>
      <c r="U701"/>
      <c r="V701"/>
      <c r="W701" s="1">
        <f>SUM(W599:W700)</f>
        <v>132</v>
      </c>
      <c r="X701"/>
      <c r="AG701" s="7">
        <f>IF(Q701&gt;0,RANK(Q701,(N701:P701,Q701:AE701)),0)</f>
        <v>3</v>
      </c>
      <c r="AH701" s="7">
        <f>IF(R701&gt;0,RANK(R701,(N701:P701,Q701:AE701)),0)</f>
        <v>5</v>
      </c>
      <c r="AI701" s="7">
        <f>IF(T701&gt;0,RANK(T701,(N701:P701,Q701:AE701)),0)</f>
        <v>0</v>
      </c>
      <c r="AJ701" s="7">
        <f>IF(S701&gt;0,RANK(S701,(N701:P701,Q701:AE701)),0)</f>
        <v>6</v>
      </c>
      <c r="AK701" s="2">
        <f t="shared" si="158"/>
        <v>6.150932764438728E-3</v>
      </c>
      <c r="AL701" s="2">
        <f t="shared" si="158"/>
        <v>8.3423044706030467E-5</v>
      </c>
      <c r="AM701" s="2">
        <f t="shared" si="152"/>
        <v>0</v>
      </c>
      <c r="AN701" s="2">
        <f t="shared" si="153"/>
        <v>4.5693076759439412E-5</v>
      </c>
      <c r="AP701" t="s">
        <v>4675</v>
      </c>
      <c r="AQ701" t="s">
        <v>3839</v>
      </c>
      <c r="AT701" s="85" t="s">
        <v>5162</v>
      </c>
      <c r="AU701" s="116"/>
      <c r="AV701" s="77" t="str">
        <f t="shared" si="154"/>
        <v>17</v>
      </c>
      <c r="AX701" s="7" t="s">
        <v>2301</v>
      </c>
      <c r="BG701" s="1"/>
    </row>
    <row r="702" spans="1:59">
      <c r="C702" s="1"/>
      <c r="E702" s="7"/>
      <c r="F702" s="7"/>
      <c r="I702" s="2"/>
      <c r="AG702" s="7"/>
      <c r="AH702" s="7"/>
      <c r="AI702" s="7"/>
      <c r="AJ702" s="7"/>
      <c r="BG702" s="1"/>
    </row>
    <row r="703" spans="1:59" hidden="1" outlineLevel="1">
      <c r="A703" t="s">
        <v>2827</v>
      </c>
      <c r="B703" t="s">
        <v>3629</v>
      </c>
      <c r="C703" s="1">
        <f t="shared" ref="C703:C766" si="160">SUM(N703:AE703)</f>
        <v>13340</v>
      </c>
      <c r="D703" s="7">
        <f>IF(N703&gt;0, RANK(N703,(N703:P703,Q703:AE703)),0)</f>
        <v>2</v>
      </c>
      <c r="E703" s="7">
        <f>IF(O703&gt;0,RANK(O703,(N703:P703,Q703:AE703)),0)</f>
        <v>1</v>
      </c>
      <c r="F703" s="7">
        <f>IF(P703&gt;0,RANK(P703,(N703:P703,Q703:AE703)),0)</f>
        <v>4</v>
      </c>
      <c r="G703" s="1">
        <f t="shared" si="155"/>
        <v>6222</v>
      </c>
      <c r="H703" s="2">
        <f t="shared" si="156"/>
        <v>0.46641679160419791</v>
      </c>
      <c r="I703" s="2"/>
      <c r="J703" s="2">
        <f t="shared" ref="J703:L734" si="161">IF($C703=0,"-",N703/$C703)</f>
        <v>0.26326836581709145</v>
      </c>
      <c r="K703" s="2">
        <f t="shared" si="161"/>
        <v>0.72968515742128937</v>
      </c>
      <c r="L703" s="2">
        <f t="shared" si="161"/>
        <v>2.2488755622188905E-4</v>
      </c>
      <c r="M703" s="2">
        <f t="shared" ref="M703:M766" si="162">IF(C703=0,"-",(1-J703-K703-L703))</f>
        <v>6.8215892053972915E-3</v>
      </c>
      <c r="N703" s="1">
        <v>3512</v>
      </c>
      <c r="O703" s="1">
        <v>9734</v>
      </c>
      <c r="P703" s="1">
        <v>3</v>
      </c>
      <c r="Q703" s="1">
        <v>91</v>
      </c>
      <c r="S703" s="1">
        <v>0</v>
      </c>
      <c r="U703" s="1">
        <v>0</v>
      </c>
      <c r="W703" s="1">
        <v>0</v>
      </c>
      <c r="AG703" s="7">
        <f>IF(Q703&gt;0,RANK(Q703,(N703:P703,Q703:AE703)),0)</f>
        <v>3</v>
      </c>
      <c r="AH703" s="7">
        <f>IF(R703&gt;0,RANK(R703,(N703:P703,Q703:AE703)),0)</f>
        <v>0</v>
      </c>
      <c r="AI703" s="7">
        <f>IF(T703&gt;0,RANK(T703,(N703:P703,Q703:AE703)),0)</f>
        <v>0</v>
      </c>
      <c r="AJ703" s="7">
        <f>IF(S703&gt;0,RANK(S703,(N703:P703,Q703:AE703)),0)</f>
        <v>0</v>
      </c>
      <c r="AK703" s="2">
        <f t="shared" ref="AK703:AL734" si="163">IF($C703=0,"-",Q703/$C703)</f>
        <v>6.821589205397301E-3</v>
      </c>
      <c r="AL703" s="2">
        <f t="shared" si="163"/>
        <v>0</v>
      </c>
      <c r="AM703" s="2">
        <f t="shared" ref="AM703:AM766" si="164">IF($C703=0,"-",T703/$C703)</f>
        <v>0</v>
      </c>
      <c r="AN703" s="2">
        <f t="shared" ref="AN703:AN766" si="165">IF($C703=0,"-",S703/$C703)</f>
        <v>0</v>
      </c>
      <c r="AP703" t="s">
        <v>2827</v>
      </c>
      <c r="AQ703" t="s">
        <v>3629</v>
      </c>
      <c r="AR703">
        <v>4</v>
      </c>
      <c r="AT703" s="85" t="s">
        <v>5005</v>
      </c>
      <c r="AU703" s="84" t="s">
        <v>3988</v>
      </c>
      <c r="AV703" s="77" t="str">
        <f t="shared" ref="AV703:AV766" si="166">AT703&amp;AU703</f>
        <v>18001</v>
      </c>
      <c r="AX703" s="7" t="s">
        <v>186</v>
      </c>
      <c r="BG703" s="1"/>
    </row>
    <row r="704" spans="1:59" hidden="1" outlineLevel="1">
      <c r="A704" t="s">
        <v>3662</v>
      </c>
      <c r="B704" t="s">
        <v>3629</v>
      </c>
      <c r="C704" s="1">
        <f t="shared" si="160"/>
        <v>129609</v>
      </c>
      <c r="D704" s="7">
        <f>IF(N704&gt;0, RANK(N704,(N704:P704,Q704:AE704)),0)</f>
        <v>2</v>
      </c>
      <c r="E704" s="7">
        <f>IF(O704&gt;0,RANK(O704,(N704:P704,Q704:AE704)),0)</f>
        <v>1</v>
      </c>
      <c r="F704" s="7">
        <f>IF(P704&gt;0,RANK(P704,(N704:P704,Q704:AE704)),0)</f>
        <v>4</v>
      </c>
      <c r="G704" s="1">
        <f t="shared" si="155"/>
        <v>35303</v>
      </c>
      <c r="H704" s="2">
        <f t="shared" si="156"/>
        <v>0.27238077602635619</v>
      </c>
      <c r="I704" s="2"/>
      <c r="J704" s="2">
        <f t="shared" si="161"/>
        <v>0.36039163946948127</v>
      </c>
      <c r="K704" s="2">
        <f t="shared" si="161"/>
        <v>0.63277241549583751</v>
      </c>
      <c r="L704" s="2">
        <f t="shared" si="161"/>
        <v>1.1264649831416028E-3</v>
      </c>
      <c r="M704" s="2">
        <f t="shared" si="162"/>
        <v>5.7094800515396097E-3</v>
      </c>
      <c r="N704" s="1">
        <v>46710</v>
      </c>
      <c r="O704" s="1">
        <v>82013</v>
      </c>
      <c r="P704" s="1">
        <v>146</v>
      </c>
      <c r="Q704" s="1">
        <v>728</v>
      </c>
      <c r="S704" s="1">
        <v>8</v>
      </c>
      <c r="U704" s="1">
        <v>4</v>
      </c>
      <c r="W704" s="1">
        <v>0</v>
      </c>
      <c r="AG704" s="7">
        <f>IF(Q704&gt;0,RANK(Q704,(N704:P704,Q704:AE704)),0)</f>
        <v>3</v>
      </c>
      <c r="AH704" s="7">
        <f>IF(R704&gt;0,RANK(R704,(N704:P704,Q704:AE704)),0)</f>
        <v>0</v>
      </c>
      <c r="AI704" s="7">
        <f>IF(T704&gt;0,RANK(T704,(N704:P704,Q704:AE704)),0)</f>
        <v>0</v>
      </c>
      <c r="AJ704" s="7">
        <f>IF(S704&gt;0,RANK(S704,(N704:P704,Q704:AE704)),0)</f>
        <v>5</v>
      </c>
      <c r="AK704" s="2">
        <f t="shared" si="163"/>
        <v>5.6168938885416912E-3</v>
      </c>
      <c r="AL704" s="2">
        <f t="shared" si="163"/>
        <v>0</v>
      </c>
      <c r="AM704" s="2">
        <f t="shared" si="164"/>
        <v>0</v>
      </c>
      <c r="AN704" s="2">
        <f t="shared" si="165"/>
        <v>6.172410866529331E-5</v>
      </c>
      <c r="AP704" t="s">
        <v>3662</v>
      </c>
      <c r="AQ704" t="s">
        <v>3629</v>
      </c>
      <c r="AR704">
        <v>4</v>
      </c>
      <c r="AT704" s="85" t="s">
        <v>5005</v>
      </c>
      <c r="AU704" s="84" t="s">
        <v>3989</v>
      </c>
      <c r="AV704" s="77" t="str">
        <f t="shared" si="166"/>
        <v>18003</v>
      </c>
      <c r="AX704" s="7" t="s">
        <v>186</v>
      </c>
      <c r="BG704" s="1"/>
    </row>
    <row r="705" spans="1:59" hidden="1" outlineLevel="1">
      <c r="A705" t="s">
        <v>4803</v>
      </c>
      <c r="B705" t="s">
        <v>3629</v>
      </c>
      <c r="C705" s="1">
        <f t="shared" si="160"/>
        <v>28515</v>
      </c>
      <c r="D705" s="7">
        <f>IF(N705&gt;0, RANK(N705,(N705:P705,Q705:AE705)),0)</f>
        <v>2</v>
      </c>
      <c r="E705" s="7">
        <f>IF(O705&gt;0,RANK(O705,(N705:P705,Q705:AE705)),0)</f>
        <v>1</v>
      </c>
      <c r="F705" s="7">
        <f>IF(P705&gt;0,RANK(P705,(N705:P705,Q705:AE705)),0)</f>
        <v>4</v>
      </c>
      <c r="G705" s="1">
        <f t="shared" si="155"/>
        <v>9902</v>
      </c>
      <c r="H705" s="2">
        <f t="shared" si="156"/>
        <v>0.34725583026477291</v>
      </c>
      <c r="I705" s="2"/>
      <c r="J705" s="2">
        <f t="shared" si="161"/>
        <v>0.32232158513063303</v>
      </c>
      <c r="K705" s="2">
        <f t="shared" si="161"/>
        <v>0.66957741539540594</v>
      </c>
      <c r="L705" s="2">
        <f t="shared" si="161"/>
        <v>7.7152375942486412E-4</v>
      </c>
      <c r="M705" s="2">
        <f t="shared" si="162"/>
        <v>7.3294757145361709E-3</v>
      </c>
      <c r="N705" s="1">
        <v>9191</v>
      </c>
      <c r="O705" s="1">
        <v>19093</v>
      </c>
      <c r="P705" s="1">
        <v>22</v>
      </c>
      <c r="Q705" s="1">
        <v>207</v>
      </c>
      <c r="S705" s="1">
        <v>1</v>
      </c>
      <c r="U705" s="1">
        <v>1</v>
      </c>
      <c r="W705" s="1">
        <v>0</v>
      </c>
      <c r="AG705" s="7">
        <f>IF(Q705&gt;0,RANK(Q705,(N705:P705,Q705:AE705)),0)</f>
        <v>3</v>
      </c>
      <c r="AH705" s="7">
        <f>IF(R705&gt;0,RANK(R705,(N705:P705,Q705:AE705)),0)</f>
        <v>0</v>
      </c>
      <c r="AI705" s="7">
        <f>IF(T705&gt;0,RANK(T705,(N705:P705,Q705:AE705)),0)</f>
        <v>0</v>
      </c>
      <c r="AJ705" s="7">
        <f>IF(S705&gt;0,RANK(S705,(N705:P705,Q705:AE705)),0)</f>
        <v>5</v>
      </c>
      <c r="AK705" s="2">
        <f t="shared" si="163"/>
        <v>7.2593371909521302E-3</v>
      </c>
      <c r="AL705" s="2">
        <f t="shared" si="163"/>
        <v>0</v>
      </c>
      <c r="AM705" s="2">
        <f t="shared" si="164"/>
        <v>0</v>
      </c>
      <c r="AN705" s="2">
        <f t="shared" si="165"/>
        <v>3.5069261792039279E-5</v>
      </c>
      <c r="AP705" t="s">
        <v>4803</v>
      </c>
      <c r="AQ705" t="s">
        <v>3629</v>
      </c>
      <c r="AT705" s="85" t="s">
        <v>5005</v>
      </c>
      <c r="AU705" s="84" t="s">
        <v>3632</v>
      </c>
      <c r="AV705" s="77" t="str">
        <f t="shared" si="166"/>
        <v>18005</v>
      </c>
      <c r="AX705" s="7" t="s">
        <v>186</v>
      </c>
      <c r="BG705" s="1"/>
    </row>
    <row r="706" spans="1:59" hidden="1" outlineLevel="1">
      <c r="A706" t="s">
        <v>3663</v>
      </c>
      <c r="B706" t="s">
        <v>3629</v>
      </c>
      <c r="C706" s="1">
        <f t="shared" si="160"/>
        <v>3992</v>
      </c>
      <c r="D706" s="7">
        <f>IF(N706&gt;0, RANK(N706,(N706:P706,Q706:AE706)),0)</f>
        <v>2</v>
      </c>
      <c r="E706" s="7">
        <f>IF(O706&gt;0,RANK(O706,(N706:P706,Q706:AE706)),0)</f>
        <v>1</v>
      </c>
      <c r="F706" s="7">
        <f>IF(P706&gt;0,RANK(P706,(N706:P706,Q706:AE706)),0)</f>
        <v>4</v>
      </c>
      <c r="G706" s="1">
        <f t="shared" si="155"/>
        <v>1662</v>
      </c>
      <c r="H706" s="2">
        <f t="shared" si="156"/>
        <v>0.41633266533066132</v>
      </c>
      <c r="I706" s="2"/>
      <c r="J706" s="2">
        <f t="shared" si="161"/>
        <v>0.28431863727454909</v>
      </c>
      <c r="K706" s="2">
        <f t="shared" si="161"/>
        <v>0.70065130260521047</v>
      </c>
      <c r="L706" s="2">
        <f t="shared" si="161"/>
        <v>1.5030060120240481E-3</v>
      </c>
      <c r="M706" s="2">
        <f t="shared" si="162"/>
        <v>1.3527054108216393E-2</v>
      </c>
      <c r="N706" s="1">
        <v>1135</v>
      </c>
      <c r="O706" s="1">
        <v>2797</v>
      </c>
      <c r="P706" s="1">
        <v>6</v>
      </c>
      <c r="Q706" s="1">
        <v>54</v>
      </c>
      <c r="S706" s="1">
        <v>0</v>
      </c>
      <c r="U706" s="1">
        <v>0</v>
      </c>
      <c r="W706" s="1">
        <v>0</v>
      </c>
      <c r="AG706" s="7">
        <f>IF(Q706&gt;0,RANK(Q706,(N706:P706,Q706:AE706)),0)</f>
        <v>3</v>
      </c>
      <c r="AH706" s="7">
        <f>IF(R706&gt;0,RANK(R706,(N706:P706,Q706:AE706)),0)</f>
        <v>0</v>
      </c>
      <c r="AI706" s="7">
        <f>IF(T706&gt;0,RANK(T706,(N706:P706,Q706:AE706)),0)</f>
        <v>0</v>
      </c>
      <c r="AJ706" s="7">
        <f>IF(S706&gt;0,RANK(S706,(N706:P706,Q706:AE706)),0)</f>
        <v>0</v>
      </c>
      <c r="AK706" s="2">
        <f t="shared" si="163"/>
        <v>1.3527054108216433E-2</v>
      </c>
      <c r="AL706" s="2">
        <f t="shared" si="163"/>
        <v>0</v>
      </c>
      <c r="AM706" s="2">
        <f t="shared" si="164"/>
        <v>0</v>
      </c>
      <c r="AN706" s="2">
        <f t="shared" si="165"/>
        <v>0</v>
      </c>
      <c r="AP706" t="s">
        <v>3663</v>
      </c>
      <c r="AQ706" t="s">
        <v>3629</v>
      </c>
      <c r="AR706">
        <v>5</v>
      </c>
      <c r="AT706" s="85" t="s">
        <v>5005</v>
      </c>
      <c r="AU706" s="84" t="s">
        <v>2597</v>
      </c>
      <c r="AV706" s="77" t="str">
        <f t="shared" si="166"/>
        <v>18007</v>
      </c>
      <c r="AX706" s="7" t="s">
        <v>186</v>
      </c>
      <c r="BG706" s="1"/>
    </row>
    <row r="707" spans="1:59" hidden="1" outlineLevel="1">
      <c r="A707" t="s">
        <v>5035</v>
      </c>
      <c r="B707" t="s">
        <v>3629</v>
      </c>
      <c r="C707" s="1">
        <f t="shared" si="160"/>
        <v>5380</v>
      </c>
      <c r="D707" s="7">
        <f>IF(N707&gt;0, RANK(N707,(N707:P707,Q707:AE707)),0)</f>
        <v>2</v>
      </c>
      <c r="E707" s="7">
        <f>IF(O707&gt;0,RANK(O707,(N707:P707,Q707:AE707)),0)</f>
        <v>1</v>
      </c>
      <c r="F707" s="7">
        <f>IF(P707&gt;0,RANK(P707,(N707:P707,Q707:AE707)),0)</f>
        <v>0</v>
      </c>
      <c r="G707" s="1">
        <f t="shared" si="155"/>
        <v>1544</v>
      </c>
      <c r="H707" s="2">
        <f t="shared" si="156"/>
        <v>0.28698884758364313</v>
      </c>
      <c r="I707" s="2"/>
      <c r="J707" s="2">
        <f t="shared" si="161"/>
        <v>0.3537174721189591</v>
      </c>
      <c r="K707" s="2">
        <f t="shared" si="161"/>
        <v>0.64070631970260228</v>
      </c>
      <c r="L707" s="2">
        <f t="shared" si="161"/>
        <v>0</v>
      </c>
      <c r="M707" s="2">
        <f t="shared" si="162"/>
        <v>5.5762081784386242E-3</v>
      </c>
      <c r="N707" s="1">
        <v>1903</v>
      </c>
      <c r="O707" s="1">
        <v>3447</v>
      </c>
      <c r="P707" s="1">
        <v>0</v>
      </c>
      <c r="Q707" s="1">
        <v>30</v>
      </c>
      <c r="S707" s="1">
        <v>0</v>
      </c>
      <c r="U707" s="1">
        <v>0</v>
      </c>
      <c r="W707" s="1">
        <v>0</v>
      </c>
      <c r="AG707" s="7">
        <f>IF(Q707&gt;0,RANK(Q707,(N707:P707,Q707:AE707)),0)</f>
        <v>3</v>
      </c>
      <c r="AH707" s="7">
        <f>IF(R707&gt;0,RANK(R707,(N707:P707,Q707:AE707)),0)</f>
        <v>0</v>
      </c>
      <c r="AI707" s="7">
        <f>IF(T707&gt;0,RANK(T707,(N707:P707,Q707:AE707)),0)</f>
        <v>0</v>
      </c>
      <c r="AJ707" s="7">
        <f>IF(S707&gt;0,RANK(S707,(N707:P707,Q707:AE707)),0)</f>
        <v>0</v>
      </c>
      <c r="AK707" s="2">
        <f t="shared" si="163"/>
        <v>5.5762081784386614E-3</v>
      </c>
      <c r="AL707" s="2">
        <f t="shared" si="163"/>
        <v>0</v>
      </c>
      <c r="AM707" s="2">
        <f t="shared" si="164"/>
        <v>0</v>
      </c>
      <c r="AN707" s="2">
        <f t="shared" si="165"/>
        <v>0</v>
      </c>
      <c r="AP707" t="s">
        <v>5035</v>
      </c>
      <c r="AQ707" t="s">
        <v>3629</v>
      </c>
      <c r="AR707">
        <v>5</v>
      </c>
      <c r="AT707" s="85" t="s">
        <v>5005</v>
      </c>
      <c r="AU707" s="84" t="s">
        <v>3218</v>
      </c>
      <c r="AV707" s="77" t="str">
        <f t="shared" si="166"/>
        <v>18009</v>
      </c>
      <c r="AX707" s="7" t="s">
        <v>186</v>
      </c>
      <c r="BG707" s="1"/>
    </row>
    <row r="708" spans="1:59" hidden="1" outlineLevel="1">
      <c r="A708" t="s">
        <v>3575</v>
      </c>
      <c r="B708" t="s">
        <v>3629</v>
      </c>
      <c r="C708" s="1">
        <f t="shared" si="160"/>
        <v>22898</v>
      </c>
      <c r="D708" s="7">
        <f>IF(N708&gt;0, RANK(N708,(N708:P708,Q708:AE708)),0)</f>
        <v>2</v>
      </c>
      <c r="E708" s="7">
        <f>IF(O708&gt;0,RANK(O708,(N708:P708,Q708:AE708)),0)</f>
        <v>1</v>
      </c>
      <c r="F708" s="7">
        <f>IF(P708&gt;0,RANK(P708,(N708:P708,Q708:AE708)),0)</f>
        <v>4</v>
      </c>
      <c r="G708" s="1">
        <f t="shared" si="155"/>
        <v>11419</v>
      </c>
      <c r="H708" s="2">
        <f t="shared" si="156"/>
        <v>0.49868984190759019</v>
      </c>
      <c r="I708" s="2"/>
      <c r="J708" s="2">
        <f t="shared" si="161"/>
        <v>0.24613503362739103</v>
      </c>
      <c r="K708" s="2">
        <f t="shared" si="161"/>
        <v>0.74482487553498122</v>
      </c>
      <c r="L708" s="2">
        <f t="shared" si="161"/>
        <v>5.6773517337758755E-4</v>
      </c>
      <c r="M708" s="2">
        <f t="shared" si="162"/>
        <v>8.472355664250102E-3</v>
      </c>
      <c r="N708" s="1">
        <v>5636</v>
      </c>
      <c r="O708" s="1">
        <v>17055</v>
      </c>
      <c r="P708" s="1">
        <v>13</v>
      </c>
      <c r="Q708" s="1">
        <v>192</v>
      </c>
      <c r="S708" s="1">
        <v>1</v>
      </c>
      <c r="U708" s="1">
        <v>1</v>
      </c>
      <c r="W708" s="1">
        <v>0</v>
      </c>
      <c r="AG708" s="7">
        <f>IF(Q708&gt;0,RANK(Q708,(N708:P708,Q708:AE708)),0)</f>
        <v>3</v>
      </c>
      <c r="AH708" s="7">
        <f>IF(R708&gt;0,RANK(R708,(N708:P708,Q708:AE708)),0)</f>
        <v>0</v>
      </c>
      <c r="AI708" s="7">
        <f>IF(T708&gt;0,RANK(T708,(N708:P708,Q708:AE708)),0)</f>
        <v>0</v>
      </c>
      <c r="AJ708" s="7">
        <f>IF(S708&gt;0,RANK(S708,(N708:P708,Q708:AE708)),0)</f>
        <v>5</v>
      </c>
      <c r="AK708" s="2">
        <f t="shared" si="163"/>
        <v>8.3850117914228313E-3</v>
      </c>
      <c r="AL708" s="2">
        <f t="shared" si="163"/>
        <v>0</v>
      </c>
      <c r="AM708" s="2">
        <f t="shared" si="164"/>
        <v>0</v>
      </c>
      <c r="AN708" s="2">
        <f t="shared" si="165"/>
        <v>4.3671936413660584E-5</v>
      </c>
      <c r="AP708" t="s">
        <v>3575</v>
      </c>
      <c r="AQ708" t="s">
        <v>3629</v>
      </c>
      <c r="AT708" s="85" t="s">
        <v>5005</v>
      </c>
      <c r="AU708" s="84" t="s">
        <v>3234</v>
      </c>
      <c r="AV708" s="77" t="str">
        <f t="shared" si="166"/>
        <v>18011</v>
      </c>
      <c r="AX708" s="7" t="s">
        <v>186</v>
      </c>
      <c r="BG708" s="1"/>
    </row>
    <row r="709" spans="1:59" hidden="1" outlineLevel="1">
      <c r="A709" t="s">
        <v>2627</v>
      </c>
      <c r="B709" t="s">
        <v>3629</v>
      </c>
      <c r="C709" s="1">
        <f t="shared" si="160"/>
        <v>7330</v>
      </c>
      <c r="D709" s="7">
        <f>IF(N709&gt;0, RANK(N709,(N709:P709,Q709:AE709)),0)</f>
        <v>2</v>
      </c>
      <c r="E709" s="7">
        <f>IF(O709&gt;0,RANK(O709,(N709:P709,Q709:AE709)),0)</f>
        <v>1</v>
      </c>
      <c r="F709" s="7">
        <f>IF(P709&gt;0,RANK(P709,(N709:P709,Q709:AE709)),0)</f>
        <v>4</v>
      </c>
      <c r="G709" s="1">
        <f t="shared" si="155"/>
        <v>1782</v>
      </c>
      <c r="H709" s="2">
        <f t="shared" si="156"/>
        <v>0.24311050477489768</v>
      </c>
      <c r="I709" s="2"/>
      <c r="J709" s="2">
        <f t="shared" si="161"/>
        <v>0.37244201909959074</v>
      </c>
      <c r="K709" s="2">
        <f t="shared" si="161"/>
        <v>0.61555252387448844</v>
      </c>
      <c r="L709" s="2">
        <f t="shared" si="161"/>
        <v>5.4570259208731246E-4</v>
      </c>
      <c r="M709" s="2">
        <f t="shared" si="162"/>
        <v>1.1459754433833506E-2</v>
      </c>
      <c r="N709" s="1">
        <v>2730</v>
      </c>
      <c r="O709" s="1">
        <v>4512</v>
      </c>
      <c r="P709" s="1">
        <v>4</v>
      </c>
      <c r="Q709" s="1">
        <v>84</v>
      </c>
      <c r="S709" s="1">
        <v>0</v>
      </c>
      <c r="U709" s="1">
        <v>0</v>
      </c>
      <c r="W709" s="1">
        <v>0</v>
      </c>
      <c r="AG709" s="7">
        <f>IF(Q709&gt;0,RANK(Q709,(N709:P709,Q709:AE709)),0)</f>
        <v>3</v>
      </c>
      <c r="AH709" s="7">
        <f>IF(R709&gt;0,RANK(R709,(N709:P709,Q709:AE709)),0)</f>
        <v>0</v>
      </c>
      <c r="AI709" s="7">
        <f>IF(T709&gt;0,RANK(T709,(N709:P709,Q709:AE709)),0)</f>
        <v>0</v>
      </c>
      <c r="AJ709" s="7">
        <f>IF(S709&gt;0,RANK(S709,(N709:P709,Q709:AE709)),0)</f>
        <v>0</v>
      </c>
      <c r="AK709" s="2">
        <f t="shared" si="163"/>
        <v>1.145975443383356E-2</v>
      </c>
      <c r="AL709" s="2">
        <f t="shared" si="163"/>
        <v>0</v>
      </c>
      <c r="AM709" s="2">
        <f t="shared" si="164"/>
        <v>0</v>
      </c>
      <c r="AN709" s="2">
        <f t="shared" si="165"/>
        <v>0</v>
      </c>
      <c r="AP709" t="s">
        <v>2627</v>
      </c>
      <c r="AQ709" t="s">
        <v>3629</v>
      </c>
      <c r="AR709">
        <v>9</v>
      </c>
      <c r="AT709" s="85" t="s">
        <v>5005</v>
      </c>
      <c r="AU709" s="84" t="s">
        <v>3235</v>
      </c>
      <c r="AV709" s="77" t="str">
        <f t="shared" si="166"/>
        <v>18013</v>
      </c>
      <c r="AX709" s="7" t="s">
        <v>186</v>
      </c>
      <c r="BG709" s="1"/>
    </row>
    <row r="710" spans="1:59" hidden="1" outlineLevel="1">
      <c r="A710" t="s">
        <v>4711</v>
      </c>
      <c r="B710" t="s">
        <v>3629</v>
      </c>
      <c r="C710" s="1">
        <f t="shared" si="160"/>
        <v>8638</v>
      </c>
      <c r="D710" s="7">
        <f>IF(N710&gt;0, RANK(N710,(N710:P710,Q710:AE710)),0)</f>
        <v>2</v>
      </c>
      <c r="E710" s="7">
        <f>IF(O710&gt;0,RANK(O710,(N710:P710,Q710:AE710)),0)</f>
        <v>1</v>
      </c>
      <c r="F710" s="7">
        <f>IF(P710&gt;0,RANK(P710,(N710:P710,Q710:AE710)),0)</f>
        <v>4</v>
      </c>
      <c r="G710" s="1">
        <f t="shared" si="155"/>
        <v>3179</v>
      </c>
      <c r="H710" s="2">
        <f t="shared" si="156"/>
        <v>0.36802500578837694</v>
      </c>
      <c r="I710" s="2"/>
      <c r="J710" s="2">
        <f t="shared" si="161"/>
        <v>0.31129891178513547</v>
      </c>
      <c r="K710" s="2">
        <f t="shared" si="161"/>
        <v>0.6793239175735124</v>
      </c>
      <c r="L710" s="2">
        <f t="shared" si="161"/>
        <v>2.3153507756425097E-4</v>
      </c>
      <c r="M710" s="2">
        <f t="shared" si="162"/>
        <v>9.1456355637878767E-3</v>
      </c>
      <c r="N710" s="1">
        <v>2689</v>
      </c>
      <c r="O710" s="1">
        <v>5868</v>
      </c>
      <c r="P710" s="1">
        <v>2</v>
      </c>
      <c r="Q710" s="1">
        <v>78</v>
      </c>
      <c r="S710" s="1">
        <v>0</v>
      </c>
      <c r="U710" s="1">
        <v>0</v>
      </c>
      <c r="W710" s="1">
        <v>1</v>
      </c>
      <c r="AG710" s="7">
        <f>IF(Q710&gt;0,RANK(Q710,(N710:P710,Q710:AE710)),0)</f>
        <v>3</v>
      </c>
      <c r="AH710" s="7">
        <f>IF(R710&gt;0,RANK(R710,(N710:P710,Q710:AE710)),0)</f>
        <v>0</v>
      </c>
      <c r="AI710" s="7">
        <f>IF(T710&gt;0,RANK(T710,(N710:P710,Q710:AE710)),0)</f>
        <v>0</v>
      </c>
      <c r="AJ710" s="7">
        <f>IF(S710&gt;0,RANK(S710,(N710:P710,Q710:AE710)),0)</f>
        <v>0</v>
      </c>
      <c r="AK710" s="2">
        <f t="shared" si="163"/>
        <v>9.029868025005789E-3</v>
      </c>
      <c r="AL710" s="2">
        <f t="shared" si="163"/>
        <v>0</v>
      </c>
      <c r="AM710" s="2">
        <f t="shared" si="164"/>
        <v>0</v>
      </c>
      <c r="AN710" s="2">
        <f t="shared" si="165"/>
        <v>0</v>
      </c>
      <c r="AP710" t="s">
        <v>4711</v>
      </c>
      <c r="AQ710" t="s">
        <v>3629</v>
      </c>
      <c r="AR710">
        <v>5</v>
      </c>
      <c r="AT710" s="85" t="s">
        <v>5005</v>
      </c>
      <c r="AU710" s="84" t="s">
        <v>4670</v>
      </c>
      <c r="AV710" s="77" t="str">
        <f t="shared" si="166"/>
        <v>18015</v>
      </c>
      <c r="AX710" s="7" t="s">
        <v>186</v>
      </c>
      <c r="BG710" s="1"/>
    </row>
    <row r="711" spans="1:59" hidden="1" outlineLevel="1">
      <c r="A711" t="s">
        <v>4226</v>
      </c>
      <c r="B711" t="s">
        <v>3629</v>
      </c>
      <c r="C711" s="1">
        <f t="shared" si="160"/>
        <v>13931</v>
      </c>
      <c r="D711" s="7">
        <f>IF(N711&gt;0, RANK(N711,(N711:P711,Q711:AE711)),0)</f>
        <v>2</v>
      </c>
      <c r="E711" s="7">
        <f>IF(O711&gt;0,RANK(O711,(N711:P711,Q711:AE711)),0)</f>
        <v>1</v>
      </c>
      <c r="F711" s="7">
        <f>IF(P711&gt;0,RANK(P711,(N711:P711,Q711:AE711)),0)</f>
        <v>4</v>
      </c>
      <c r="G711" s="1">
        <f t="shared" si="155"/>
        <v>5165</v>
      </c>
      <c r="H711" s="2">
        <f t="shared" si="156"/>
        <v>0.3707558682075946</v>
      </c>
      <c r="I711" s="2"/>
      <c r="J711" s="2">
        <f t="shared" si="161"/>
        <v>0.30974086569521214</v>
      </c>
      <c r="K711" s="2">
        <f t="shared" si="161"/>
        <v>0.68049673390280674</v>
      </c>
      <c r="L711" s="2">
        <f t="shared" si="161"/>
        <v>6.4604120307228488E-4</v>
      </c>
      <c r="M711" s="2">
        <f t="shared" si="162"/>
        <v>9.1163591989088903E-3</v>
      </c>
      <c r="N711" s="1">
        <v>4315</v>
      </c>
      <c r="O711" s="1">
        <v>9480</v>
      </c>
      <c r="P711" s="1">
        <v>9</v>
      </c>
      <c r="Q711" s="1">
        <v>127</v>
      </c>
      <c r="S711" s="1">
        <v>0</v>
      </c>
      <c r="U711" s="1">
        <v>0</v>
      </c>
      <c r="W711" s="1">
        <v>0</v>
      </c>
      <c r="AG711" s="7">
        <f>IF(Q711&gt;0,RANK(Q711,(N711:P711,Q711:AE711)),0)</f>
        <v>3</v>
      </c>
      <c r="AH711" s="7">
        <f>IF(R711&gt;0,RANK(R711,(N711:P711,Q711:AE711)),0)</f>
        <v>0</v>
      </c>
      <c r="AI711" s="7">
        <f>IF(T711&gt;0,RANK(T711,(N711:P711,Q711:AE711)),0)</f>
        <v>0</v>
      </c>
      <c r="AJ711" s="7">
        <f>IF(S711&gt;0,RANK(S711,(N711:P711,Q711:AE711)),0)</f>
        <v>0</v>
      </c>
      <c r="AK711" s="2">
        <f t="shared" si="163"/>
        <v>9.1163591989089077E-3</v>
      </c>
      <c r="AL711" s="2">
        <f t="shared" si="163"/>
        <v>0</v>
      </c>
      <c r="AM711" s="2">
        <f t="shared" si="164"/>
        <v>0</v>
      </c>
      <c r="AN711" s="2">
        <f t="shared" si="165"/>
        <v>0</v>
      </c>
      <c r="AP711" t="s">
        <v>4226</v>
      </c>
      <c r="AQ711" t="s">
        <v>3629</v>
      </c>
      <c r="AR711">
        <v>5</v>
      </c>
      <c r="AT711" s="85" t="s">
        <v>5005</v>
      </c>
      <c r="AU711" s="84" t="s">
        <v>4671</v>
      </c>
      <c r="AV711" s="77" t="str">
        <f t="shared" si="166"/>
        <v>18017</v>
      </c>
      <c r="AX711" s="7" t="s">
        <v>186</v>
      </c>
      <c r="BG711" s="1"/>
    </row>
    <row r="712" spans="1:59" hidden="1" outlineLevel="1">
      <c r="A712" t="s">
        <v>2858</v>
      </c>
      <c r="B712" t="s">
        <v>3629</v>
      </c>
      <c r="C712" s="1">
        <f t="shared" si="160"/>
        <v>42337</v>
      </c>
      <c r="D712" s="7">
        <f>IF(N712&gt;0, RANK(N712,(N712:P712,Q712:AE712)),0)</f>
        <v>2</v>
      </c>
      <c r="E712" s="7">
        <f>IF(O712&gt;0,RANK(O712,(N712:P712,Q712:AE712)),0)</f>
        <v>1</v>
      </c>
      <c r="F712" s="7">
        <f>IF(P712&gt;0,RANK(P712,(N712:P712,Q712:AE712)),0)</f>
        <v>0</v>
      </c>
      <c r="G712" s="1">
        <f t="shared" si="155"/>
        <v>6847</v>
      </c>
      <c r="H712" s="2">
        <f t="shared" si="156"/>
        <v>0.16172614970356899</v>
      </c>
      <c r="I712" s="2"/>
      <c r="J712" s="2">
        <f t="shared" si="161"/>
        <v>0.41684578501074709</v>
      </c>
      <c r="K712" s="2">
        <f t="shared" si="161"/>
        <v>0.57857193471431612</v>
      </c>
      <c r="L712" s="2">
        <f t="shared" si="161"/>
        <v>0</v>
      </c>
      <c r="M712" s="2">
        <f t="shared" si="162"/>
        <v>4.5822802749367897E-3</v>
      </c>
      <c r="N712" s="1">
        <v>17648</v>
      </c>
      <c r="O712" s="1">
        <v>24495</v>
      </c>
      <c r="P712" s="1">
        <v>0</v>
      </c>
      <c r="Q712" s="1">
        <v>194</v>
      </c>
      <c r="S712" s="1">
        <v>0</v>
      </c>
      <c r="U712" s="1">
        <v>0</v>
      </c>
      <c r="W712" s="1">
        <v>0</v>
      </c>
      <c r="AG712" s="7">
        <f>IF(Q712&gt;0,RANK(Q712,(N712:P712,Q712:AE712)),0)</f>
        <v>3</v>
      </c>
      <c r="AH712" s="7">
        <f>IF(R712&gt;0,RANK(R712,(N712:P712,Q712:AE712)),0)</f>
        <v>0</v>
      </c>
      <c r="AI712" s="7">
        <f>IF(T712&gt;0,RANK(T712,(N712:P712,Q712:AE712)),0)</f>
        <v>0</v>
      </c>
      <c r="AJ712" s="7">
        <f>IF(S712&gt;0,RANK(S712,(N712:P712,Q712:AE712)),0)</f>
        <v>0</v>
      </c>
      <c r="AK712" s="2">
        <f t="shared" si="163"/>
        <v>4.5822802749368166E-3</v>
      </c>
      <c r="AL712" s="2">
        <f t="shared" si="163"/>
        <v>0</v>
      </c>
      <c r="AM712" s="2">
        <f t="shared" si="164"/>
        <v>0</v>
      </c>
      <c r="AN712" s="2">
        <f t="shared" si="165"/>
        <v>0</v>
      </c>
      <c r="AP712" t="s">
        <v>2858</v>
      </c>
      <c r="AQ712" t="s">
        <v>3629</v>
      </c>
      <c r="AR712">
        <v>9</v>
      </c>
      <c r="AT712" s="85" t="s">
        <v>5005</v>
      </c>
      <c r="AU712" s="84" t="s">
        <v>4672</v>
      </c>
      <c r="AV712" s="77" t="str">
        <f t="shared" si="166"/>
        <v>18019</v>
      </c>
      <c r="AX712" s="7" t="s">
        <v>186</v>
      </c>
      <c r="BG712" s="1"/>
    </row>
    <row r="713" spans="1:59" hidden="1" outlineLevel="1">
      <c r="A713" t="s">
        <v>1408</v>
      </c>
      <c r="B713" t="s">
        <v>3629</v>
      </c>
      <c r="C713" s="1">
        <f t="shared" si="160"/>
        <v>10783</v>
      </c>
      <c r="D713" s="7">
        <f>IF(N713&gt;0, RANK(N713,(N713:P713,Q713:AE713)),0)</f>
        <v>2</v>
      </c>
      <c r="E713" s="7">
        <f>IF(O713&gt;0,RANK(O713,(N713:P713,Q713:AE713)),0)</f>
        <v>1</v>
      </c>
      <c r="F713" s="7">
        <f>IF(P713&gt;0,RANK(P713,(N713:P713,Q713:AE713)),0)</f>
        <v>4</v>
      </c>
      <c r="G713" s="1">
        <f t="shared" si="155"/>
        <v>4028</v>
      </c>
      <c r="H713" s="2">
        <f t="shared" si="156"/>
        <v>0.37355095984419923</v>
      </c>
      <c r="I713" s="2"/>
      <c r="J713" s="2">
        <f t="shared" si="161"/>
        <v>0.30909765371417974</v>
      </c>
      <c r="K713" s="2">
        <f t="shared" si="161"/>
        <v>0.68264861355837891</v>
      </c>
      <c r="L713" s="2">
        <f t="shared" si="161"/>
        <v>8.346471297412594E-4</v>
      </c>
      <c r="M713" s="2">
        <f t="shared" si="162"/>
        <v>7.4190855977000836E-3</v>
      </c>
      <c r="N713" s="1">
        <v>3333</v>
      </c>
      <c r="O713" s="1">
        <v>7361</v>
      </c>
      <c r="P713" s="1">
        <v>9</v>
      </c>
      <c r="Q713" s="1">
        <v>80</v>
      </c>
      <c r="S713" s="1">
        <v>0</v>
      </c>
      <c r="U713" s="1">
        <v>0</v>
      </c>
      <c r="W713" s="1">
        <v>0</v>
      </c>
      <c r="AG713" s="7">
        <f>IF(Q713&gt;0,RANK(Q713,(N713:P713,Q713:AE713)),0)</f>
        <v>3</v>
      </c>
      <c r="AH713" s="7">
        <f>IF(R713&gt;0,RANK(R713,(N713:P713,Q713:AE713)),0)</f>
        <v>0</v>
      </c>
      <c r="AI713" s="7">
        <f>IF(T713&gt;0,RANK(T713,(N713:P713,Q713:AE713)),0)</f>
        <v>0</v>
      </c>
      <c r="AJ713" s="7">
        <f>IF(S713&gt;0,RANK(S713,(N713:P713,Q713:AE713)),0)</f>
        <v>0</v>
      </c>
      <c r="AK713" s="2">
        <f t="shared" si="163"/>
        <v>7.4190855977000836E-3</v>
      </c>
      <c r="AL713" s="2">
        <f t="shared" si="163"/>
        <v>0</v>
      </c>
      <c r="AM713" s="2">
        <f t="shared" si="164"/>
        <v>0</v>
      </c>
      <c r="AN713" s="2">
        <f t="shared" si="165"/>
        <v>0</v>
      </c>
      <c r="AP713" t="s">
        <v>1408</v>
      </c>
      <c r="AQ713" t="s">
        <v>3629</v>
      </c>
      <c r="AR713">
        <v>7</v>
      </c>
      <c r="AT713" s="85" t="s">
        <v>5005</v>
      </c>
      <c r="AU713" s="84" t="s">
        <v>4350</v>
      </c>
      <c r="AV713" s="77" t="str">
        <f t="shared" si="166"/>
        <v>18021</v>
      </c>
      <c r="AX713" s="7" t="s">
        <v>186</v>
      </c>
      <c r="BG713" s="1"/>
    </row>
    <row r="714" spans="1:59" hidden="1" outlineLevel="1">
      <c r="A714" t="s">
        <v>2337</v>
      </c>
      <c r="B714" t="s">
        <v>3629</v>
      </c>
      <c r="C714" s="1">
        <f t="shared" si="160"/>
        <v>11877</v>
      </c>
      <c r="D714" s="7">
        <f>IF(N714&gt;0, RANK(N714,(N714:P714,Q714:AE714)),0)</f>
        <v>2</v>
      </c>
      <c r="E714" s="7">
        <f>IF(O714&gt;0,RANK(O714,(N714:P714,Q714:AE714)),0)</f>
        <v>1</v>
      </c>
      <c r="F714" s="7">
        <f>IF(P714&gt;0,RANK(P714,(N714:P714,Q714:AE714)),0)</f>
        <v>0</v>
      </c>
      <c r="G714" s="1">
        <f t="shared" si="155"/>
        <v>5136</v>
      </c>
      <c r="H714" s="2">
        <f t="shared" si="156"/>
        <v>0.43243243243243246</v>
      </c>
      <c r="I714" s="2"/>
      <c r="J714" s="2">
        <f t="shared" si="161"/>
        <v>0.28079481350509389</v>
      </c>
      <c r="K714" s="2">
        <f t="shared" si="161"/>
        <v>0.71322724593752629</v>
      </c>
      <c r="L714" s="2">
        <f t="shared" si="161"/>
        <v>0</v>
      </c>
      <c r="M714" s="2">
        <f t="shared" si="162"/>
        <v>5.9779405573797684E-3</v>
      </c>
      <c r="N714" s="1">
        <v>3335</v>
      </c>
      <c r="O714" s="1">
        <v>8471</v>
      </c>
      <c r="P714" s="1">
        <v>0</v>
      </c>
      <c r="Q714" s="1">
        <v>71</v>
      </c>
      <c r="S714" s="1">
        <v>0</v>
      </c>
      <c r="U714" s="1">
        <v>0</v>
      </c>
      <c r="W714" s="1">
        <v>0</v>
      </c>
      <c r="AG714" s="7">
        <f>IF(Q714&gt;0,RANK(Q714,(N714:P714,Q714:AE714)),0)</f>
        <v>3</v>
      </c>
      <c r="AH714" s="7">
        <f>IF(R714&gt;0,RANK(R714,(N714:P714,Q714:AE714)),0)</f>
        <v>0</v>
      </c>
      <c r="AI714" s="7">
        <f>IF(T714&gt;0,RANK(T714,(N714:P714,Q714:AE714)),0)</f>
        <v>0</v>
      </c>
      <c r="AJ714" s="7">
        <f>IF(S714&gt;0,RANK(S714,(N714:P714,Q714:AE714)),0)</f>
        <v>0</v>
      </c>
      <c r="AK714" s="2">
        <f t="shared" si="163"/>
        <v>5.97794055737981E-3</v>
      </c>
      <c r="AL714" s="2">
        <f t="shared" si="163"/>
        <v>0</v>
      </c>
      <c r="AM714" s="2">
        <f t="shared" si="164"/>
        <v>0</v>
      </c>
      <c r="AN714" s="2">
        <f t="shared" si="165"/>
        <v>0</v>
      </c>
      <c r="AP714" t="s">
        <v>2337</v>
      </c>
      <c r="AQ714" t="s">
        <v>3629</v>
      </c>
      <c r="AR714">
        <v>6</v>
      </c>
      <c r="AT714" s="85" t="s">
        <v>5005</v>
      </c>
      <c r="AU714" s="84" t="s">
        <v>4351</v>
      </c>
      <c r="AV714" s="77" t="str">
        <f t="shared" si="166"/>
        <v>18023</v>
      </c>
      <c r="AX714" s="7" t="s">
        <v>186</v>
      </c>
      <c r="BG714" s="1"/>
    </row>
    <row r="715" spans="1:59" hidden="1" outlineLevel="1">
      <c r="A715" t="s">
        <v>2780</v>
      </c>
      <c r="B715" t="s">
        <v>3629</v>
      </c>
      <c r="C715" s="1">
        <f t="shared" si="160"/>
        <v>4574</v>
      </c>
      <c r="D715" s="7">
        <f>IF(N715&gt;0, RANK(N715,(N715:P715,Q715:AE715)),0)</f>
        <v>2</v>
      </c>
      <c r="E715" s="7">
        <f>IF(O715&gt;0,RANK(O715,(N715:P715,Q715:AE715)),0)</f>
        <v>1</v>
      </c>
      <c r="F715" s="7">
        <f>IF(P715&gt;0,RANK(P715,(N715:P715,Q715:AE715)),0)</f>
        <v>0</v>
      </c>
      <c r="G715" s="1">
        <f t="shared" si="155"/>
        <v>677</v>
      </c>
      <c r="H715" s="2">
        <f t="shared" si="156"/>
        <v>0.1480104940970704</v>
      </c>
      <c r="I715" s="2"/>
      <c r="J715" s="2">
        <f t="shared" si="161"/>
        <v>0.42238740708351552</v>
      </c>
      <c r="K715" s="2">
        <f t="shared" si="161"/>
        <v>0.57039790118058598</v>
      </c>
      <c r="L715" s="2">
        <f t="shared" si="161"/>
        <v>0</v>
      </c>
      <c r="M715" s="2">
        <f t="shared" si="162"/>
        <v>7.2146917358985041E-3</v>
      </c>
      <c r="N715" s="1">
        <v>1932</v>
      </c>
      <c r="O715" s="1">
        <v>2609</v>
      </c>
      <c r="P715" s="1">
        <v>0</v>
      </c>
      <c r="Q715" s="1">
        <v>33</v>
      </c>
      <c r="S715" s="1">
        <v>0</v>
      </c>
      <c r="U715" s="1">
        <v>0</v>
      </c>
      <c r="W715" s="1">
        <v>0</v>
      </c>
      <c r="AG715" s="7">
        <f>IF(Q715&gt;0,RANK(Q715,(N715:P715,Q715:AE715)),0)</f>
        <v>3</v>
      </c>
      <c r="AH715" s="7">
        <f>IF(R715&gt;0,RANK(R715,(N715:P715,Q715:AE715)),0)</f>
        <v>0</v>
      </c>
      <c r="AI715" s="7">
        <f>IF(T715&gt;0,RANK(T715,(N715:P715,Q715:AE715)),0)</f>
        <v>0</v>
      </c>
      <c r="AJ715" s="7">
        <f>IF(S715&gt;0,RANK(S715,(N715:P715,Q715:AE715)),0)</f>
        <v>0</v>
      </c>
      <c r="AK715" s="2">
        <f t="shared" si="163"/>
        <v>7.214691735898557E-3</v>
      </c>
      <c r="AL715" s="2">
        <f t="shared" si="163"/>
        <v>0</v>
      </c>
      <c r="AM715" s="2">
        <f t="shared" si="164"/>
        <v>0</v>
      </c>
      <c r="AN715" s="2">
        <f t="shared" si="165"/>
        <v>0</v>
      </c>
      <c r="AP715" t="s">
        <v>2780</v>
      </c>
      <c r="AQ715" t="s">
        <v>3629</v>
      </c>
      <c r="AR715">
        <v>9</v>
      </c>
      <c r="AT715" s="85" t="s">
        <v>5005</v>
      </c>
      <c r="AU715" s="84" t="s">
        <v>3949</v>
      </c>
      <c r="AV715" s="77" t="str">
        <f t="shared" si="166"/>
        <v>18025</v>
      </c>
      <c r="AX715" s="7" t="s">
        <v>186</v>
      </c>
      <c r="BG715" s="1"/>
    </row>
    <row r="716" spans="1:59" hidden="1" outlineLevel="1">
      <c r="A716" t="s">
        <v>1703</v>
      </c>
      <c r="B716" t="s">
        <v>3629</v>
      </c>
      <c r="C716" s="1">
        <f t="shared" si="160"/>
        <v>10599</v>
      </c>
      <c r="D716" s="7">
        <f>IF(N716&gt;0, RANK(N716,(N716:P716,Q716:AE716)),0)</f>
        <v>2</v>
      </c>
      <c r="E716" s="7">
        <f>IF(O716&gt;0,RANK(O716,(N716:P716,Q716:AE716)),0)</f>
        <v>1</v>
      </c>
      <c r="F716" s="7">
        <f>IF(P716&gt;0,RANK(P716,(N716:P716,Q716:AE716)),0)</f>
        <v>4</v>
      </c>
      <c r="G716" s="1">
        <f t="shared" si="155"/>
        <v>5363</v>
      </c>
      <c r="H716" s="2">
        <f t="shared" si="156"/>
        <v>0.50599113123879613</v>
      </c>
      <c r="I716" s="2"/>
      <c r="J716" s="2">
        <f t="shared" si="161"/>
        <v>0.24275875082554957</v>
      </c>
      <c r="K716" s="2">
        <f t="shared" si="161"/>
        <v>0.74874988206434567</v>
      </c>
      <c r="L716" s="2">
        <f t="shared" si="161"/>
        <v>5.6609114067364841E-4</v>
      </c>
      <c r="M716" s="2">
        <f t="shared" si="162"/>
        <v>7.9252759694311385E-3</v>
      </c>
      <c r="N716" s="1">
        <v>2573</v>
      </c>
      <c r="O716" s="1">
        <v>7936</v>
      </c>
      <c r="P716" s="1">
        <v>6</v>
      </c>
      <c r="Q716" s="1">
        <v>80</v>
      </c>
      <c r="S716" s="1">
        <v>0</v>
      </c>
      <c r="U716" s="1">
        <v>0</v>
      </c>
      <c r="W716" s="1">
        <v>4</v>
      </c>
      <c r="AG716" s="7">
        <f>IF(Q716&gt;0,RANK(Q716,(N716:P716,Q716:AE716)),0)</f>
        <v>3</v>
      </c>
      <c r="AH716" s="7">
        <f>IF(R716&gt;0,RANK(R716,(N716:P716,Q716:AE716)),0)</f>
        <v>0</v>
      </c>
      <c r="AI716" s="7">
        <f>IF(T716&gt;0,RANK(T716,(N716:P716,Q716:AE716)),0)</f>
        <v>0</v>
      </c>
      <c r="AJ716" s="7">
        <f>IF(S716&gt;0,RANK(S716,(N716:P716,Q716:AE716)),0)</f>
        <v>0</v>
      </c>
      <c r="AK716" s="2">
        <f t="shared" si="163"/>
        <v>7.5478818756486458E-3</v>
      </c>
      <c r="AL716" s="2">
        <f t="shared" si="163"/>
        <v>0</v>
      </c>
      <c r="AM716" s="2">
        <f t="shared" si="164"/>
        <v>0</v>
      </c>
      <c r="AN716" s="2">
        <f t="shared" si="165"/>
        <v>0</v>
      </c>
      <c r="AP716" t="s">
        <v>1703</v>
      </c>
      <c r="AQ716" t="s">
        <v>3629</v>
      </c>
      <c r="AR716">
        <v>8</v>
      </c>
      <c r="AT716" s="85" t="s">
        <v>5005</v>
      </c>
      <c r="AU716" s="84" t="s">
        <v>3950</v>
      </c>
      <c r="AV716" s="77" t="str">
        <f t="shared" si="166"/>
        <v>18027</v>
      </c>
      <c r="AX716" s="7" t="s">
        <v>186</v>
      </c>
      <c r="BG716" s="1"/>
    </row>
    <row r="717" spans="1:59" hidden="1" outlineLevel="1">
      <c r="A717" t="s">
        <v>1704</v>
      </c>
      <c r="B717" t="s">
        <v>3629</v>
      </c>
      <c r="C717" s="1">
        <f t="shared" si="160"/>
        <v>20969</v>
      </c>
      <c r="D717" s="7">
        <f>IF(N717&gt;0, RANK(N717,(N717:P717,Q717:AE717)),0)</f>
        <v>2</v>
      </c>
      <c r="E717" s="7">
        <f>IF(O717&gt;0,RANK(O717,(N717:P717,Q717:AE717)),0)</f>
        <v>1</v>
      </c>
      <c r="F717" s="7">
        <f>IF(P717&gt;0,RANK(P717,(N717:P717,Q717:AE717)),0)</f>
        <v>4</v>
      </c>
      <c r="G717" s="1">
        <f t="shared" si="155"/>
        <v>7635</v>
      </c>
      <c r="H717" s="2">
        <f t="shared" si="156"/>
        <v>0.36410892269540751</v>
      </c>
      <c r="I717" s="2"/>
      <c r="J717" s="2">
        <f t="shared" si="161"/>
        <v>0.31455958796318373</v>
      </c>
      <c r="K717" s="2">
        <f t="shared" si="161"/>
        <v>0.67866851065859124</v>
      </c>
      <c r="L717" s="2">
        <f t="shared" si="161"/>
        <v>1.1922361581382041E-3</v>
      </c>
      <c r="M717" s="2">
        <f t="shared" si="162"/>
        <v>5.5796652200868274E-3</v>
      </c>
      <c r="N717" s="1">
        <v>6596</v>
      </c>
      <c r="O717" s="1">
        <v>14231</v>
      </c>
      <c r="P717" s="1">
        <v>25</v>
      </c>
      <c r="Q717" s="1">
        <v>117</v>
      </c>
      <c r="S717" s="1">
        <v>0</v>
      </c>
      <c r="U717" s="1">
        <v>0</v>
      </c>
      <c r="W717" s="1">
        <v>0</v>
      </c>
      <c r="AG717" s="7">
        <f>IF(Q717&gt;0,RANK(Q717,(N717:P717,Q717:AE717)),0)</f>
        <v>3</v>
      </c>
      <c r="AH717" s="7">
        <f>IF(R717&gt;0,RANK(R717,(N717:P717,Q717:AE717)),0)</f>
        <v>0</v>
      </c>
      <c r="AI717" s="7">
        <f>IF(T717&gt;0,RANK(T717,(N717:P717,Q717:AE717)),0)</f>
        <v>0</v>
      </c>
      <c r="AJ717" s="7">
        <f>IF(S717&gt;0,RANK(S717,(N717:P717,Q717:AE717)),0)</f>
        <v>0</v>
      </c>
      <c r="AK717" s="2">
        <f t="shared" si="163"/>
        <v>5.5796652200867944E-3</v>
      </c>
      <c r="AL717" s="2">
        <f t="shared" si="163"/>
        <v>0</v>
      </c>
      <c r="AM717" s="2">
        <f t="shared" si="164"/>
        <v>0</v>
      </c>
      <c r="AN717" s="2">
        <f t="shared" si="165"/>
        <v>0</v>
      </c>
      <c r="AP717" t="s">
        <v>1704</v>
      </c>
      <c r="AQ717" t="s">
        <v>3629</v>
      </c>
      <c r="AR717">
        <v>9</v>
      </c>
      <c r="AT717" s="85" t="s">
        <v>5005</v>
      </c>
      <c r="AU717" s="84" t="s">
        <v>3951</v>
      </c>
      <c r="AV717" s="77" t="str">
        <f t="shared" si="166"/>
        <v>18029</v>
      </c>
      <c r="AX717" s="7" t="s">
        <v>186</v>
      </c>
      <c r="BG717" s="1"/>
    </row>
    <row r="718" spans="1:59" hidden="1" outlineLevel="1">
      <c r="A718" t="s">
        <v>3727</v>
      </c>
      <c r="B718" t="s">
        <v>3629</v>
      </c>
      <c r="C718" s="1">
        <f t="shared" si="160"/>
        <v>10199</v>
      </c>
      <c r="D718" s="7">
        <f>IF(N718&gt;0, RANK(N718,(N718:P718,Q718:AE718)),0)</f>
        <v>2</v>
      </c>
      <c r="E718" s="7">
        <f>IF(O718&gt;0,RANK(O718,(N718:P718,Q718:AE718)),0)</f>
        <v>1</v>
      </c>
      <c r="F718" s="7">
        <f>IF(P718&gt;0,RANK(P718,(N718:P718,Q718:AE718)),0)</f>
        <v>4</v>
      </c>
      <c r="G718" s="1">
        <f t="shared" si="155"/>
        <v>4878</v>
      </c>
      <c r="H718" s="2">
        <f t="shared" si="156"/>
        <v>0.47828218452789489</v>
      </c>
      <c r="I718" s="2"/>
      <c r="J718" s="2">
        <f t="shared" si="161"/>
        <v>0.25698597901755071</v>
      </c>
      <c r="K718" s="2">
        <f t="shared" si="161"/>
        <v>0.73526816354544566</v>
      </c>
      <c r="L718" s="2">
        <f t="shared" si="161"/>
        <v>9.8048828316501618E-5</v>
      </c>
      <c r="M718" s="2">
        <f t="shared" si="162"/>
        <v>7.6478086086871214E-3</v>
      </c>
      <c r="N718" s="1">
        <v>2621</v>
      </c>
      <c r="O718" s="1">
        <v>7499</v>
      </c>
      <c r="P718" s="1">
        <v>1</v>
      </c>
      <c r="Q718" s="1">
        <v>78</v>
      </c>
      <c r="S718" s="1">
        <v>0</v>
      </c>
      <c r="U718" s="1">
        <v>0</v>
      </c>
      <c r="W718" s="1">
        <v>0</v>
      </c>
      <c r="AG718" s="7">
        <f>IF(Q718&gt;0,RANK(Q718,(N718:P718,Q718:AE718)),0)</f>
        <v>3</v>
      </c>
      <c r="AH718" s="7">
        <f>IF(R718&gt;0,RANK(R718,(N718:P718,Q718:AE718)),0)</f>
        <v>0</v>
      </c>
      <c r="AI718" s="7">
        <f>IF(T718&gt;0,RANK(T718,(N718:P718,Q718:AE718)),0)</f>
        <v>0</v>
      </c>
      <c r="AJ718" s="7">
        <f>IF(S718&gt;0,RANK(S718,(N718:P718,Q718:AE718)),0)</f>
        <v>0</v>
      </c>
      <c r="AK718" s="2">
        <f t="shared" si="163"/>
        <v>7.6478086086871266E-3</v>
      </c>
      <c r="AL718" s="2">
        <f t="shared" si="163"/>
        <v>0</v>
      </c>
      <c r="AM718" s="2">
        <f t="shared" si="164"/>
        <v>0</v>
      </c>
      <c r="AN718" s="2">
        <f t="shared" si="165"/>
        <v>0</v>
      </c>
      <c r="AP718" t="s">
        <v>3727</v>
      </c>
      <c r="AQ718" t="s">
        <v>3629</v>
      </c>
      <c r="AR718">
        <v>2</v>
      </c>
      <c r="AT718" s="85" t="s">
        <v>5005</v>
      </c>
      <c r="AU718" s="84" t="s">
        <v>3971</v>
      </c>
      <c r="AV718" s="77" t="str">
        <f t="shared" si="166"/>
        <v>18031</v>
      </c>
      <c r="AX718" s="7" t="s">
        <v>186</v>
      </c>
      <c r="BG718" s="1"/>
    </row>
    <row r="719" spans="1:59" hidden="1" outlineLevel="1">
      <c r="A719" t="s">
        <v>3709</v>
      </c>
      <c r="B719" t="s">
        <v>3629</v>
      </c>
      <c r="C719" s="1">
        <f t="shared" si="160"/>
        <v>15403</v>
      </c>
      <c r="D719" s="7">
        <f>IF(N719&gt;0, RANK(N719,(N719:P719,Q719:AE719)),0)</f>
        <v>2</v>
      </c>
      <c r="E719" s="7">
        <f>IF(O719&gt;0,RANK(O719,(N719:P719,Q719:AE719)),0)</f>
        <v>1</v>
      </c>
      <c r="F719" s="7">
        <f>IF(P719&gt;0,RANK(P719,(N719:P719,Q719:AE719)),0)</f>
        <v>5</v>
      </c>
      <c r="G719" s="1">
        <f t="shared" si="155"/>
        <v>5658</v>
      </c>
      <c r="H719" s="2">
        <f t="shared" si="156"/>
        <v>0.36733103940790757</v>
      </c>
      <c r="I719" s="2"/>
      <c r="J719" s="2">
        <f t="shared" si="161"/>
        <v>0.31227682918911898</v>
      </c>
      <c r="K719" s="2">
        <f t="shared" si="161"/>
        <v>0.6796078685970266</v>
      </c>
      <c r="L719" s="2">
        <f t="shared" si="161"/>
        <v>6.4922417710835552E-5</v>
      </c>
      <c r="M719" s="2">
        <f t="shared" si="162"/>
        <v>8.0503797961436457E-3</v>
      </c>
      <c r="N719" s="1">
        <v>4810</v>
      </c>
      <c r="O719" s="1">
        <v>10468</v>
      </c>
      <c r="P719" s="1">
        <v>1</v>
      </c>
      <c r="Q719" s="1">
        <v>106</v>
      </c>
      <c r="S719" s="1">
        <v>0</v>
      </c>
      <c r="U719" s="1">
        <v>0</v>
      </c>
      <c r="W719" s="1">
        <v>18</v>
      </c>
      <c r="AG719" s="7">
        <f>IF(Q719&gt;0,RANK(Q719,(N719:P719,Q719:AE719)),0)</f>
        <v>3</v>
      </c>
      <c r="AH719" s="7">
        <f>IF(R719&gt;0,RANK(R719,(N719:P719,Q719:AE719)),0)</f>
        <v>0</v>
      </c>
      <c r="AI719" s="7">
        <f>IF(T719&gt;0,RANK(T719,(N719:P719,Q719:AE719)),0)</f>
        <v>0</v>
      </c>
      <c r="AJ719" s="7">
        <f>IF(S719&gt;0,RANK(S719,(N719:P719,Q719:AE719)),0)</f>
        <v>0</v>
      </c>
      <c r="AK719" s="2">
        <f t="shared" si="163"/>
        <v>6.8817762773485686E-3</v>
      </c>
      <c r="AL719" s="2">
        <f t="shared" si="163"/>
        <v>0</v>
      </c>
      <c r="AM719" s="2">
        <f t="shared" si="164"/>
        <v>0</v>
      </c>
      <c r="AN719" s="2">
        <f t="shared" si="165"/>
        <v>0</v>
      </c>
      <c r="AP719" t="s">
        <v>3709</v>
      </c>
      <c r="AQ719" t="s">
        <v>3629</v>
      </c>
      <c r="AR719">
        <v>4</v>
      </c>
      <c r="AT719" s="85" t="s">
        <v>5005</v>
      </c>
      <c r="AU719" s="84" t="s">
        <v>3972</v>
      </c>
      <c r="AV719" s="77" t="str">
        <f t="shared" si="166"/>
        <v>18033</v>
      </c>
      <c r="AX719" s="7" t="s">
        <v>186</v>
      </c>
      <c r="BG719" s="1"/>
    </row>
    <row r="720" spans="1:59" hidden="1" outlineLevel="1">
      <c r="A720" t="s">
        <v>3078</v>
      </c>
      <c r="B720" t="s">
        <v>3629</v>
      </c>
      <c r="C720" s="1">
        <f t="shared" si="160"/>
        <v>47939</v>
      </c>
      <c r="D720" s="7">
        <f>IF(N720&gt;0, RANK(N720,(N720:P720,Q720:AE720)),0)</f>
        <v>2</v>
      </c>
      <c r="E720" s="7">
        <f>IF(O720&gt;0,RANK(O720,(N720:P720,Q720:AE720)),0)</f>
        <v>1</v>
      </c>
      <c r="F720" s="7">
        <f>IF(P720&gt;0,RANK(P720,(N720:P720,Q720:AE720)),0)</f>
        <v>4</v>
      </c>
      <c r="G720" s="1">
        <f t="shared" si="155"/>
        <v>6628</v>
      </c>
      <c r="H720" s="2">
        <f t="shared" si="156"/>
        <v>0.13825903752685706</v>
      </c>
      <c r="I720" s="2"/>
      <c r="J720" s="2">
        <f t="shared" si="161"/>
        <v>0.42629174576023698</v>
      </c>
      <c r="K720" s="2">
        <f t="shared" si="161"/>
        <v>0.56455078328709396</v>
      </c>
      <c r="L720" s="2">
        <f t="shared" si="161"/>
        <v>5.632157533532197E-4</v>
      </c>
      <c r="M720" s="2">
        <f t="shared" si="162"/>
        <v>8.5942551993158367E-3</v>
      </c>
      <c r="N720" s="1">
        <v>20436</v>
      </c>
      <c r="O720" s="1">
        <v>27064</v>
      </c>
      <c r="P720" s="1">
        <v>27</v>
      </c>
      <c r="Q720" s="1">
        <v>407</v>
      </c>
      <c r="S720" s="1">
        <v>5</v>
      </c>
      <c r="U720" s="1">
        <v>0</v>
      </c>
      <c r="W720" s="1">
        <v>0</v>
      </c>
      <c r="AG720" s="7">
        <f>IF(Q720&gt;0,RANK(Q720,(N720:P720,Q720:AE720)),0)</f>
        <v>3</v>
      </c>
      <c r="AH720" s="7">
        <f>IF(R720&gt;0,RANK(R720,(N720:P720,Q720:AE720)),0)</f>
        <v>0</v>
      </c>
      <c r="AI720" s="7">
        <f>IF(T720&gt;0,RANK(T720,(N720:P720,Q720:AE720)),0)</f>
        <v>0</v>
      </c>
      <c r="AJ720" s="7">
        <f>IF(S720&gt;0,RANK(S720,(N720:P720,Q720:AE720)),0)</f>
        <v>5</v>
      </c>
      <c r="AK720" s="2">
        <f t="shared" si="163"/>
        <v>8.4899559857318681E-3</v>
      </c>
      <c r="AL720" s="2">
        <f t="shared" si="163"/>
        <v>0</v>
      </c>
      <c r="AM720" s="2">
        <f t="shared" si="164"/>
        <v>0</v>
      </c>
      <c r="AN720" s="2">
        <f t="shared" si="165"/>
        <v>1.0429921358392958E-4</v>
      </c>
      <c r="AP720" t="s">
        <v>3078</v>
      </c>
      <c r="AQ720" t="s">
        <v>3629</v>
      </c>
      <c r="AR720">
        <v>2</v>
      </c>
      <c r="AT720" s="85" t="s">
        <v>5005</v>
      </c>
      <c r="AU720" s="84" t="s">
        <v>3970</v>
      </c>
      <c r="AV720" s="77" t="str">
        <f t="shared" si="166"/>
        <v>18035</v>
      </c>
      <c r="AX720" s="7" t="s">
        <v>186</v>
      </c>
      <c r="BG720" s="1"/>
    </row>
    <row r="721" spans="1:59" hidden="1" outlineLevel="1">
      <c r="A721" t="s">
        <v>3320</v>
      </c>
      <c r="B721" t="s">
        <v>3629</v>
      </c>
      <c r="C721" s="1">
        <f t="shared" si="160"/>
        <v>17066</v>
      </c>
      <c r="D721" s="7">
        <f>IF(N721&gt;0, RANK(N721,(N721:P721,Q721:AE721)),0)</f>
        <v>2</v>
      </c>
      <c r="E721" s="7">
        <f>IF(O721&gt;0,RANK(O721,(N721:P721,Q721:AE721)),0)</f>
        <v>1</v>
      </c>
      <c r="F721" s="7">
        <f>IF(P721&gt;0,RANK(P721,(N721:P721,Q721:AE721)),0)</f>
        <v>4</v>
      </c>
      <c r="G721" s="1">
        <f t="shared" si="155"/>
        <v>6516</v>
      </c>
      <c r="H721" s="2">
        <f t="shared" si="156"/>
        <v>0.38181178952302824</v>
      </c>
      <c r="I721" s="2"/>
      <c r="J721" s="2">
        <f t="shared" si="161"/>
        <v>0.30528536270948081</v>
      </c>
      <c r="K721" s="2">
        <f t="shared" si="161"/>
        <v>0.68709715223250911</v>
      </c>
      <c r="L721" s="2">
        <f t="shared" si="161"/>
        <v>7.6174850580100787E-4</v>
      </c>
      <c r="M721" s="2">
        <f t="shared" si="162"/>
        <v>6.8557365522090678E-3</v>
      </c>
      <c r="N721" s="1">
        <v>5210</v>
      </c>
      <c r="O721" s="1">
        <v>11726</v>
      </c>
      <c r="P721" s="1">
        <v>13</v>
      </c>
      <c r="Q721" s="1">
        <v>116</v>
      </c>
      <c r="S721" s="1">
        <v>1</v>
      </c>
      <c r="U721" s="1">
        <v>0</v>
      </c>
      <c r="W721" s="1">
        <v>0</v>
      </c>
      <c r="AG721" s="7">
        <f>IF(Q721&gt;0,RANK(Q721,(N721:P721,Q721:AE721)),0)</f>
        <v>3</v>
      </c>
      <c r="AH721" s="7">
        <f>IF(R721&gt;0,RANK(R721,(N721:P721,Q721:AE721)),0)</f>
        <v>0</v>
      </c>
      <c r="AI721" s="7">
        <f>IF(T721&gt;0,RANK(T721,(N721:P721,Q721:AE721)),0)</f>
        <v>0</v>
      </c>
      <c r="AJ721" s="7">
        <f>IF(S721&gt;0,RANK(S721,(N721:P721,Q721:AE721)),0)</f>
        <v>5</v>
      </c>
      <c r="AK721" s="2">
        <f t="shared" si="163"/>
        <v>6.7971405133013009E-3</v>
      </c>
      <c r="AL721" s="2">
        <f t="shared" si="163"/>
        <v>0</v>
      </c>
      <c r="AM721" s="2">
        <f t="shared" si="164"/>
        <v>0</v>
      </c>
      <c r="AN721" s="2">
        <f t="shared" si="165"/>
        <v>5.8596038907769834E-5</v>
      </c>
      <c r="AP721" t="s">
        <v>3320</v>
      </c>
      <c r="AQ721" t="s">
        <v>3629</v>
      </c>
      <c r="AR721">
        <v>9</v>
      </c>
      <c r="AT721" s="85" t="s">
        <v>5005</v>
      </c>
      <c r="AU721" s="84" t="s">
        <v>3656</v>
      </c>
      <c r="AV721" s="77" t="str">
        <f t="shared" si="166"/>
        <v>18037</v>
      </c>
      <c r="AX721" s="7" t="s">
        <v>186</v>
      </c>
      <c r="BG721" s="1"/>
    </row>
    <row r="722" spans="1:59" hidden="1" outlineLevel="1">
      <c r="A722" t="s">
        <v>1555</v>
      </c>
      <c r="B722" t="s">
        <v>3629</v>
      </c>
      <c r="C722" s="1">
        <f t="shared" si="160"/>
        <v>61380</v>
      </c>
      <c r="D722" s="7">
        <f>IF(N722&gt;0, RANK(N722,(N722:P722,Q722:AE722)),0)</f>
        <v>2</v>
      </c>
      <c r="E722" s="7">
        <f>IF(O722&gt;0,RANK(O722,(N722:P722,Q722:AE722)),0)</f>
        <v>1</v>
      </c>
      <c r="F722" s="7">
        <f>IF(P722&gt;0,RANK(P722,(N722:P722,Q722:AE722)),0)</f>
        <v>4</v>
      </c>
      <c r="G722" s="1">
        <f t="shared" si="155"/>
        <v>25001</v>
      </c>
      <c r="H722" s="2">
        <f t="shared" si="156"/>
        <v>0.40731508634734442</v>
      </c>
      <c r="I722" s="2"/>
      <c r="J722" s="2">
        <f t="shared" si="161"/>
        <v>0.29270120560443141</v>
      </c>
      <c r="K722" s="2">
        <f t="shared" si="161"/>
        <v>0.70001629195177584</v>
      </c>
      <c r="L722" s="2">
        <f t="shared" si="161"/>
        <v>1.1078527207559466E-3</v>
      </c>
      <c r="M722" s="2">
        <f t="shared" si="162"/>
        <v>6.1746497230368578E-3</v>
      </c>
      <c r="N722" s="1">
        <v>17966</v>
      </c>
      <c r="O722" s="1">
        <v>42967</v>
      </c>
      <c r="P722" s="1">
        <v>68</v>
      </c>
      <c r="Q722" s="1">
        <v>363</v>
      </c>
      <c r="S722" s="1">
        <v>12</v>
      </c>
      <c r="U722" s="1">
        <v>2</v>
      </c>
      <c r="W722" s="1">
        <v>2</v>
      </c>
      <c r="AG722" s="7">
        <f>IF(Q722&gt;0,RANK(Q722,(N722:P722,Q722:AE722)),0)</f>
        <v>3</v>
      </c>
      <c r="AH722" s="7">
        <f>IF(R722&gt;0,RANK(R722,(N722:P722,Q722:AE722)),0)</f>
        <v>0</v>
      </c>
      <c r="AI722" s="7">
        <f>IF(T722&gt;0,RANK(T722,(N722:P722,Q722:AE722)),0)</f>
        <v>0</v>
      </c>
      <c r="AJ722" s="7">
        <f>IF(S722&gt;0,RANK(S722,(N722:P722,Q722:AE722)),0)</f>
        <v>5</v>
      </c>
      <c r="AK722" s="2">
        <f t="shared" si="163"/>
        <v>5.9139784946236557E-3</v>
      </c>
      <c r="AL722" s="2">
        <f t="shared" si="163"/>
        <v>0</v>
      </c>
      <c r="AM722" s="2">
        <f t="shared" si="164"/>
        <v>0</v>
      </c>
      <c r="AN722" s="2">
        <f t="shared" si="165"/>
        <v>1.9550342130987292E-4</v>
      </c>
      <c r="AP722" t="s">
        <v>1555</v>
      </c>
      <c r="AQ722" t="s">
        <v>3629</v>
      </c>
      <c r="AR722">
        <v>3</v>
      </c>
      <c r="AT722" s="85" t="s">
        <v>5005</v>
      </c>
      <c r="AU722" s="84" t="s">
        <v>5210</v>
      </c>
      <c r="AV722" s="77" t="str">
        <f t="shared" si="166"/>
        <v>18039</v>
      </c>
      <c r="AX722" s="7" t="s">
        <v>186</v>
      </c>
      <c r="BG722" s="1"/>
    </row>
    <row r="723" spans="1:59" hidden="1" outlineLevel="1">
      <c r="A723" t="s">
        <v>4468</v>
      </c>
      <c r="B723" t="s">
        <v>3629</v>
      </c>
      <c r="C723" s="1">
        <f t="shared" si="160"/>
        <v>9468</v>
      </c>
      <c r="D723" s="7">
        <f>IF(N723&gt;0, RANK(N723,(N723:P723,Q723:AE723)),0)</f>
        <v>2</v>
      </c>
      <c r="E723" s="7">
        <f>IF(O723&gt;0,RANK(O723,(N723:P723,Q723:AE723)),0)</f>
        <v>1</v>
      </c>
      <c r="F723" s="7">
        <f>IF(P723&gt;0,RANK(P723,(N723:P723,Q723:AE723)),0)</f>
        <v>0</v>
      </c>
      <c r="G723" s="1">
        <f t="shared" si="155"/>
        <v>2135</v>
      </c>
      <c r="H723" s="2">
        <f t="shared" si="156"/>
        <v>0.22549640895648501</v>
      </c>
      <c r="I723" s="2"/>
      <c r="J723" s="2">
        <f t="shared" si="161"/>
        <v>0.38297422898183353</v>
      </c>
      <c r="K723" s="2">
        <f t="shared" si="161"/>
        <v>0.60847063793831857</v>
      </c>
      <c r="L723" s="2">
        <f t="shared" si="161"/>
        <v>0</v>
      </c>
      <c r="M723" s="2">
        <f t="shared" si="162"/>
        <v>8.5551330798478986E-3</v>
      </c>
      <c r="N723" s="1">
        <v>3626</v>
      </c>
      <c r="O723" s="1">
        <v>5761</v>
      </c>
      <c r="P723" s="1">
        <v>0</v>
      </c>
      <c r="Q723" s="1">
        <v>81</v>
      </c>
      <c r="S723" s="1">
        <v>0</v>
      </c>
      <c r="U723" s="1">
        <v>0</v>
      </c>
      <c r="W723" s="1">
        <v>0</v>
      </c>
      <c r="AG723" s="7">
        <f>IF(Q723&gt;0,RANK(Q723,(N723:P723,Q723:AE723)),0)</f>
        <v>3</v>
      </c>
      <c r="AH723" s="7">
        <f>IF(R723&gt;0,RANK(R723,(N723:P723,Q723:AE723)),0)</f>
        <v>0</v>
      </c>
      <c r="AI723" s="7">
        <f>IF(T723&gt;0,RANK(T723,(N723:P723,Q723:AE723)),0)</f>
        <v>0</v>
      </c>
      <c r="AJ723" s="7">
        <f>IF(S723&gt;0,RANK(S723,(N723:P723,Q723:AE723)),0)</f>
        <v>0</v>
      </c>
      <c r="AK723" s="2">
        <f t="shared" si="163"/>
        <v>8.555133079847909E-3</v>
      </c>
      <c r="AL723" s="2">
        <f t="shared" si="163"/>
        <v>0</v>
      </c>
      <c r="AM723" s="2">
        <f t="shared" si="164"/>
        <v>0</v>
      </c>
      <c r="AN723" s="2">
        <f t="shared" si="165"/>
        <v>0</v>
      </c>
      <c r="AP723" t="s">
        <v>4468</v>
      </c>
      <c r="AQ723" t="s">
        <v>3629</v>
      </c>
      <c r="AR723">
        <v>9</v>
      </c>
      <c r="AT723" s="85" t="s">
        <v>5005</v>
      </c>
      <c r="AU723" s="84" t="s">
        <v>5211</v>
      </c>
      <c r="AV723" s="77" t="str">
        <f t="shared" si="166"/>
        <v>18041</v>
      </c>
      <c r="AX723" s="7" t="s">
        <v>186</v>
      </c>
      <c r="BG723" s="1"/>
    </row>
    <row r="724" spans="1:59" hidden="1" outlineLevel="1">
      <c r="A724" t="s">
        <v>2414</v>
      </c>
      <c r="B724" t="s">
        <v>3629</v>
      </c>
      <c r="C724" s="1">
        <f t="shared" si="160"/>
        <v>33890</v>
      </c>
      <c r="D724" s="7">
        <f>IF(N724&gt;0, RANK(N724,(N724:P724,Q724:AE724)),0)</f>
        <v>2</v>
      </c>
      <c r="E724" s="7">
        <f>IF(O724&gt;0,RANK(O724,(N724:P724,Q724:AE724)),0)</f>
        <v>1</v>
      </c>
      <c r="F724" s="7">
        <f>IF(P724&gt;0,RANK(P724,(N724:P724,Q724:AE724)),0)</f>
        <v>0</v>
      </c>
      <c r="G724" s="1">
        <f t="shared" si="155"/>
        <v>6020</v>
      </c>
      <c r="H724" s="2">
        <f t="shared" si="156"/>
        <v>0.17763352021245205</v>
      </c>
      <c r="I724" s="2"/>
      <c r="J724" s="2">
        <f t="shared" si="161"/>
        <v>0.40888167601062259</v>
      </c>
      <c r="K724" s="2">
        <f t="shared" si="161"/>
        <v>0.58651519622307469</v>
      </c>
      <c r="L724" s="2">
        <f t="shared" si="161"/>
        <v>0</v>
      </c>
      <c r="M724" s="2">
        <f t="shared" si="162"/>
        <v>4.6031277663026726E-3</v>
      </c>
      <c r="N724" s="1">
        <v>13857</v>
      </c>
      <c r="O724" s="1">
        <v>19877</v>
      </c>
      <c r="P724" s="1">
        <v>0</v>
      </c>
      <c r="Q724" s="1">
        <v>156</v>
      </c>
      <c r="S724" s="1">
        <v>0</v>
      </c>
      <c r="U724" s="1">
        <v>0</v>
      </c>
      <c r="W724" s="1">
        <v>0</v>
      </c>
      <c r="AG724" s="7">
        <f>IF(Q724&gt;0,RANK(Q724,(N724:P724,Q724:AE724)),0)</f>
        <v>3</v>
      </c>
      <c r="AH724" s="7">
        <f>IF(R724&gt;0,RANK(R724,(N724:P724,Q724:AE724)),0)</f>
        <v>0</v>
      </c>
      <c r="AI724" s="7">
        <f>IF(T724&gt;0,RANK(T724,(N724:P724,Q724:AE724)),0)</f>
        <v>0</v>
      </c>
      <c r="AJ724" s="7">
        <f>IF(S724&gt;0,RANK(S724,(N724:P724,Q724:AE724)),0)</f>
        <v>0</v>
      </c>
      <c r="AK724" s="2">
        <f t="shared" si="163"/>
        <v>4.6031277663027437E-3</v>
      </c>
      <c r="AL724" s="2">
        <f t="shared" si="163"/>
        <v>0</v>
      </c>
      <c r="AM724" s="2">
        <f t="shared" si="164"/>
        <v>0</v>
      </c>
      <c r="AN724" s="2">
        <f t="shared" si="165"/>
        <v>0</v>
      </c>
      <c r="AP724" t="s">
        <v>2414</v>
      </c>
      <c r="AQ724" t="s">
        <v>3629</v>
      </c>
      <c r="AR724">
        <v>9</v>
      </c>
      <c r="AT724" s="85" t="s">
        <v>5005</v>
      </c>
      <c r="AU724" s="84" t="s">
        <v>5216</v>
      </c>
      <c r="AV724" s="77" t="str">
        <f t="shared" si="166"/>
        <v>18043</v>
      </c>
      <c r="AX724" s="7" t="s">
        <v>186</v>
      </c>
      <c r="BG724" s="1"/>
    </row>
    <row r="725" spans="1:59" hidden="1" outlineLevel="1">
      <c r="A725" t="s">
        <v>1556</v>
      </c>
      <c r="B725" t="s">
        <v>3629</v>
      </c>
      <c r="C725" s="1">
        <f t="shared" si="160"/>
        <v>7804</v>
      </c>
      <c r="D725" s="7">
        <f>IF(N725&gt;0, RANK(N725,(N725:P725,Q725:AE725)),0)</f>
        <v>2</v>
      </c>
      <c r="E725" s="7">
        <f>IF(O725&gt;0,RANK(O725,(N725:P725,Q725:AE725)),0)</f>
        <v>1</v>
      </c>
      <c r="F725" s="7">
        <f>IF(P725&gt;0,RANK(P725,(N725:P725,Q725:AE725)),0)</f>
        <v>0</v>
      </c>
      <c r="G725" s="1">
        <f t="shared" si="155"/>
        <v>2783</v>
      </c>
      <c r="H725" s="2">
        <f t="shared" si="156"/>
        <v>0.35661199384930803</v>
      </c>
      <c r="I725" s="2"/>
      <c r="J725" s="2">
        <f t="shared" si="161"/>
        <v>0.3174013326499231</v>
      </c>
      <c r="K725" s="2">
        <f t="shared" si="161"/>
        <v>0.67401332649923118</v>
      </c>
      <c r="L725" s="2">
        <f t="shared" si="161"/>
        <v>0</v>
      </c>
      <c r="M725" s="2">
        <f t="shared" si="162"/>
        <v>8.5853408508457241E-3</v>
      </c>
      <c r="N725" s="1">
        <v>2477</v>
      </c>
      <c r="O725" s="1">
        <v>5260</v>
      </c>
      <c r="P725" s="1">
        <v>0</v>
      </c>
      <c r="Q725" s="1">
        <v>67</v>
      </c>
      <c r="S725" s="1">
        <v>0</v>
      </c>
      <c r="U725" s="1">
        <v>0</v>
      </c>
      <c r="W725" s="1">
        <v>0</v>
      </c>
      <c r="AG725" s="7">
        <f>IF(Q725&gt;0,RANK(Q725,(N725:P725,Q725:AE725)),0)</f>
        <v>3</v>
      </c>
      <c r="AH725" s="7">
        <f>IF(R725&gt;0,RANK(R725,(N725:P725,Q725:AE725)),0)</f>
        <v>0</v>
      </c>
      <c r="AI725" s="7">
        <f>IF(T725&gt;0,RANK(T725,(N725:P725,Q725:AE725)),0)</f>
        <v>0</v>
      </c>
      <c r="AJ725" s="7">
        <f>IF(S725&gt;0,RANK(S725,(N725:P725,Q725:AE725)),0)</f>
        <v>0</v>
      </c>
      <c r="AK725" s="2">
        <f t="shared" si="163"/>
        <v>8.5853408508457206E-3</v>
      </c>
      <c r="AL725" s="2">
        <f t="shared" si="163"/>
        <v>0</v>
      </c>
      <c r="AM725" s="2">
        <f t="shared" si="164"/>
        <v>0</v>
      </c>
      <c r="AN725" s="2">
        <f t="shared" si="165"/>
        <v>0</v>
      </c>
      <c r="AP725" t="s">
        <v>1556</v>
      </c>
      <c r="AQ725" t="s">
        <v>3629</v>
      </c>
      <c r="AR725">
        <v>7</v>
      </c>
      <c r="AT725" s="85" t="s">
        <v>5005</v>
      </c>
      <c r="AU725" s="84" t="s">
        <v>3961</v>
      </c>
      <c r="AV725" s="77" t="str">
        <f t="shared" si="166"/>
        <v>18045</v>
      </c>
      <c r="AX725" s="7" t="s">
        <v>186</v>
      </c>
      <c r="BG725" s="1"/>
    </row>
    <row r="726" spans="1:59" hidden="1" outlineLevel="1">
      <c r="A726" t="s">
        <v>3082</v>
      </c>
      <c r="B726" t="s">
        <v>3629</v>
      </c>
      <c r="C726" s="1">
        <f t="shared" si="160"/>
        <v>9992</v>
      </c>
      <c r="D726" s="7">
        <f>IF(N726&gt;0, RANK(N726,(N726:P726,Q726:AE726)),0)</f>
        <v>2</v>
      </c>
      <c r="E726" s="7">
        <f>IF(O726&gt;0,RANK(O726,(N726:P726,Q726:AE726)),0)</f>
        <v>1</v>
      </c>
      <c r="F726" s="7">
        <f>IF(P726&gt;0,RANK(P726,(N726:P726,Q726:AE726)),0)</f>
        <v>4</v>
      </c>
      <c r="G726" s="1">
        <f t="shared" si="155"/>
        <v>4052</v>
      </c>
      <c r="H726" s="2">
        <f t="shared" si="156"/>
        <v>0.40552441953562851</v>
      </c>
      <c r="I726" s="2"/>
      <c r="J726" s="2">
        <f t="shared" si="161"/>
        <v>0.29273418734987988</v>
      </c>
      <c r="K726" s="2">
        <f t="shared" si="161"/>
        <v>0.69825860688550845</v>
      </c>
      <c r="L726" s="2">
        <f t="shared" si="161"/>
        <v>1.0008006405124099E-3</v>
      </c>
      <c r="M726" s="2">
        <f t="shared" si="162"/>
        <v>8.0064051240992598E-3</v>
      </c>
      <c r="N726" s="1">
        <v>2925</v>
      </c>
      <c r="O726" s="1">
        <v>6977</v>
      </c>
      <c r="P726" s="1">
        <v>10</v>
      </c>
      <c r="Q726" s="1">
        <v>80</v>
      </c>
      <c r="S726" s="1">
        <v>0</v>
      </c>
      <c r="U726" s="1">
        <v>0</v>
      </c>
      <c r="W726" s="1">
        <v>0</v>
      </c>
      <c r="AG726" s="7">
        <f>IF(Q726&gt;0,RANK(Q726,(N726:P726,Q726:AE726)),0)</f>
        <v>3</v>
      </c>
      <c r="AH726" s="7">
        <f>IF(R726&gt;0,RANK(R726,(N726:P726,Q726:AE726)),0)</f>
        <v>0</v>
      </c>
      <c r="AI726" s="7">
        <f>IF(T726&gt;0,RANK(T726,(N726:P726,Q726:AE726)),0)</f>
        <v>0</v>
      </c>
      <c r="AJ726" s="7">
        <f>IF(S726&gt;0,RANK(S726,(N726:P726,Q726:AE726)),0)</f>
        <v>0</v>
      </c>
      <c r="AK726" s="2">
        <f t="shared" si="163"/>
        <v>8.0064051240992789E-3</v>
      </c>
      <c r="AL726" s="2">
        <f t="shared" si="163"/>
        <v>0</v>
      </c>
      <c r="AM726" s="2">
        <f t="shared" si="164"/>
        <v>0</v>
      </c>
      <c r="AN726" s="2">
        <f t="shared" si="165"/>
        <v>0</v>
      </c>
      <c r="AP726" t="s">
        <v>3082</v>
      </c>
      <c r="AQ726" t="s">
        <v>3629</v>
      </c>
      <c r="AR726">
        <v>9</v>
      </c>
      <c r="AT726" s="85" t="s">
        <v>5005</v>
      </c>
      <c r="AU726" s="84" t="s">
        <v>3267</v>
      </c>
      <c r="AV726" s="77" t="str">
        <f t="shared" si="166"/>
        <v>18047</v>
      </c>
      <c r="AX726" s="7" t="s">
        <v>186</v>
      </c>
      <c r="BG726" s="1"/>
    </row>
    <row r="727" spans="1:59" hidden="1" outlineLevel="1">
      <c r="A727" t="s">
        <v>1028</v>
      </c>
      <c r="B727" t="s">
        <v>3629</v>
      </c>
      <c r="C727" s="1">
        <f t="shared" si="160"/>
        <v>8703</v>
      </c>
      <c r="D727" s="7">
        <f>IF(N727&gt;0, RANK(N727,(N727:P727,Q727:AE727)),0)</f>
        <v>2</v>
      </c>
      <c r="E727" s="7">
        <f>IF(O727&gt;0,RANK(O727,(N727:P727,Q727:AE727)),0)</f>
        <v>1</v>
      </c>
      <c r="F727" s="7">
        <f>IF(P727&gt;0,RANK(P727,(N727:P727,Q727:AE727)),0)</f>
        <v>4</v>
      </c>
      <c r="G727" s="1">
        <f t="shared" si="155"/>
        <v>3420</v>
      </c>
      <c r="H727" s="2">
        <f t="shared" si="156"/>
        <v>0.39296794208893487</v>
      </c>
      <c r="I727" s="2"/>
      <c r="J727" s="2">
        <f t="shared" si="161"/>
        <v>0.29955187866253014</v>
      </c>
      <c r="K727" s="2">
        <f t="shared" si="161"/>
        <v>0.69251982075146501</v>
      </c>
      <c r="L727" s="2">
        <f t="shared" si="161"/>
        <v>6.8941744226128923E-4</v>
      </c>
      <c r="M727" s="2">
        <f t="shared" si="162"/>
        <v>7.2388831437435099E-3</v>
      </c>
      <c r="N727" s="1">
        <v>2607</v>
      </c>
      <c r="O727" s="1">
        <v>6027</v>
      </c>
      <c r="P727" s="1">
        <v>6</v>
      </c>
      <c r="Q727" s="1">
        <v>63</v>
      </c>
      <c r="S727" s="1">
        <v>0</v>
      </c>
      <c r="U727" s="1">
        <v>0</v>
      </c>
      <c r="W727" s="1">
        <v>0</v>
      </c>
      <c r="AG727" s="7">
        <f>IF(Q727&gt;0,RANK(Q727,(N727:P727,Q727:AE727)),0)</f>
        <v>3</v>
      </c>
      <c r="AH727" s="7">
        <f>IF(R727&gt;0,RANK(R727,(N727:P727,Q727:AE727)),0)</f>
        <v>0</v>
      </c>
      <c r="AI727" s="7">
        <f>IF(T727&gt;0,RANK(T727,(N727:P727,Q727:AE727)),0)</f>
        <v>0</v>
      </c>
      <c r="AJ727" s="7">
        <f>IF(S727&gt;0,RANK(S727,(N727:P727,Q727:AE727)),0)</f>
        <v>0</v>
      </c>
      <c r="AK727" s="2">
        <f t="shared" si="163"/>
        <v>7.2388831437435368E-3</v>
      </c>
      <c r="AL727" s="2">
        <f t="shared" si="163"/>
        <v>0</v>
      </c>
      <c r="AM727" s="2">
        <f t="shared" si="164"/>
        <v>0</v>
      </c>
      <c r="AN727" s="2">
        <f t="shared" si="165"/>
        <v>0</v>
      </c>
      <c r="AP727" t="s">
        <v>1028</v>
      </c>
      <c r="AQ727" t="s">
        <v>3629</v>
      </c>
      <c r="AR727">
        <v>5</v>
      </c>
      <c r="AT727" s="85" t="s">
        <v>5005</v>
      </c>
      <c r="AU727" s="84" t="s">
        <v>4660</v>
      </c>
      <c r="AV727" s="77" t="str">
        <f t="shared" si="166"/>
        <v>18049</v>
      </c>
      <c r="AX727" s="7" t="s">
        <v>186</v>
      </c>
      <c r="BG727" s="1"/>
    </row>
    <row r="728" spans="1:59" hidden="1" outlineLevel="1">
      <c r="A728" t="s">
        <v>1549</v>
      </c>
      <c r="B728" t="s">
        <v>3629</v>
      </c>
      <c r="C728" s="1">
        <f t="shared" si="160"/>
        <v>14614</v>
      </c>
      <c r="D728" s="7">
        <f>IF(N728&gt;0, RANK(N728,(N728:P728,Q728:AE728)),0)</f>
        <v>2</v>
      </c>
      <c r="E728" s="7">
        <f>IF(O728&gt;0,RANK(O728,(N728:P728,Q728:AE728)),0)</f>
        <v>1</v>
      </c>
      <c r="F728" s="7">
        <f>IF(P728&gt;0,RANK(P728,(N728:P728,Q728:AE728)),0)</f>
        <v>4</v>
      </c>
      <c r="G728" s="1">
        <f t="shared" si="155"/>
        <v>3755</v>
      </c>
      <c r="H728" s="2">
        <f t="shared" si="156"/>
        <v>0.25694539482687834</v>
      </c>
      <c r="I728" s="2"/>
      <c r="J728" s="2">
        <f t="shared" si="161"/>
        <v>0.36800328452169151</v>
      </c>
      <c r="K728" s="2">
        <f t="shared" si="161"/>
        <v>0.6249486793485699</v>
      </c>
      <c r="L728" s="2">
        <f t="shared" si="161"/>
        <v>4.7899274668126453E-4</v>
      </c>
      <c r="M728" s="2">
        <f t="shared" si="162"/>
        <v>6.5690433830573238E-3</v>
      </c>
      <c r="N728" s="1">
        <v>5378</v>
      </c>
      <c r="O728" s="1">
        <v>9133</v>
      </c>
      <c r="P728" s="1">
        <v>7</v>
      </c>
      <c r="Q728" s="1">
        <v>95</v>
      </c>
      <c r="S728" s="1">
        <v>0</v>
      </c>
      <c r="U728" s="1">
        <v>0</v>
      </c>
      <c r="W728" s="1">
        <v>1</v>
      </c>
      <c r="AG728" s="7">
        <f>IF(Q728&gt;0,RANK(Q728,(N728:P728,Q728:AE728)),0)</f>
        <v>3</v>
      </c>
      <c r="AH728" s="7">
        <f>IF(R728&gt;0,RANK(R728,(N728:P728,Q728:AE728)),0)</f>
        <v>0</v>
      </c>
      <c r="AI728" s="7">
        <f>IF(T728&gt;0,RANK(T728,(N728:P728,Q728:AE728)),0)</f>
        <v>0</v>
      </c>
      <c r="AJ728" s="7">
        <f>IF(S728&gt;0,RANK(S728,(N728:P728,Q728:AE728)),0)</f>
        <v>0</v>
      </c>
      <c r="AK728" s="2">
        <f t="shared" si="163"/>
        <v>6.5006158478171615E-3</v>
      </c>
      <c r="AL728" s="2">
        <f t="shared" si="163"/>
        <v>0</v>
      </c>
      <c r="AM728" s="2">
        <f t="shared" si="164"/>
        <v>0</v>
      </c>
      <c r="AN728" s="2">
        <f t="shared" si="165"/>
        <v>0</v>
      </c>
      <c r="AP728" t="s">
        <v>1549</v>
      </c>
      <c r="AQ728" t="s">
        <v>3629</v>
      </c>
      <c r="AR728">
        <v>8</v>
      </c>
      <c r="AT728" s="85" t="s">
        <v>5005</v>
      </c>
      <c r="AU728" s="84" t="s">
        <v>4017</v>
      </c>
      <c r="AV728" s="77" t="str">
        <f t="shared" si="166"/>
        <v>18051</v>
      </c>
      <c r="AX728" s="7" t="s">
        <v>186</v>
      </c>
      <c r="BG728" s="1"/>
    </row>
    <row r="729" spans="1:59" hidden="1" outlineLevel="1">
      <c r="A729" t="s">
        <v>3212</v>
      </c>
      <c r="B729" t="s">
        <v>3629</v>
      </c>
      <c r="C729" s="1">
        <f t="shared" si="160"/>
        <v>27460</v>
      </c>
      <c r="D729" s="7">
        <f>IF(N729&gt;0, RANK(N729,(N729:P729,Q729:AE729)),0)</f>
        <v>2</v>
      </c>
      <c r="E729" s="7">
        <f>IF(O729&gt;0,RANK(O729,(N729:P729,Q729:AE729)),0)</f>
        <v>1</v>
      </c>
      <c r="F729" s="7">
        <f>IF(P729&gt;0,RANK(P729,(N729:P729,Q729:AE729)),0)</f>
        <v>4</v>
      </c>
      <c r="G729" s="1">
        <f t="shared" si="155"/>
        <v>10260</v>
      </c>
      <c r="H729" s="2">
        <f t="shared" si="156"/>
        <v>0.37363437727603788</v>
      </c>
      <c r="I729" s="2"/>
      <c r="J729" s="2">
        <f t="shared" si="161"/>
        <v>0.30986890021849961</v>
      </c>
      <c r="K729" s="2">
        <f t="shared" si="161"/>
        <v>0.68350327749453754</v>
      </c>
      <c r="L729" s="2">
        <f t="shared" si="161"/>
        <v>6.1908230152949741E-4</v>
      </c>
      <c r="M729" s="2">
        <f t="shared" si="162"/>
        <v>6.0087399854334058E-3</v>
      </c>
      <c r="N729" s="1">
        <v>8509</v>
      </c>
      <c r="O729" s="1">
        <v>18769</v>
      </c>
      <c r="P729" s="1">
        <v>17</v>
      </c>
      <c r="Q729" s="1">
        <v>165</v>
      </c>
      <c r="S729" s="1">
        <v>0</v>
      </c>
      <c r="U729" s="1">
        <v>0</v>
      </c>
      <c r="W729" s="1">
        <v>0</v>
      </c>
      <c r="AG729" s="7">
        <f>IF(Q729&gt;0,RANK(Q729,(N729:P729,Q729:AE729)),0)</f>
        <v>3</v>
      </c>
      <c r="AH729" s="7">
        <f>IF(R729&gt;0,RANK(R729,(N729:P729,Q729:AE729)),0)</f>
        <v>0</v>
      </c>
      <c r="AI729" s="7">
        <f>IF(T729&gt;0,RANK(T729,(N729:P729,Q729:AE729)),0)</f>
        <v>0</v>
      </c>
      <c r="AJ729" s="7">
        <f>IF(S729&gt;0,RANK(S729,(N729:P729,Q729:AE729)),0)</f>
        <v>0</v>
      </c>
      <c r="AK729" s="2">
        <f t="shared" si="163"/>
        <v>6.0087399854333572E-3</v>
      </c>
      <c r="AL729" s="2">
        <f t="shared" si="163"/>
        <v>0</v>
      </c>
      <c r="AM729" s="2">
        <f t="shared" si="164"/>
        <v>0</v>
      </c>
      <c r="AN729" s="2">
        <f t="shared" si="165"/>
        <v>0</v>
      </c>
      <c r="AP729" t="s">
        <v>3212</v>
      </c>
      <c r="AQ729" t="s">
        <v>3629</v>
      </c>
      <c r="AR729">
        <v>5</v>
      </c>
      <c r="AT729" s="85" t="s">
        <v>5005</v>
      </c>
      <c r="AU729" s="84" t="s">
        <v>4018</v>
      </c>
      <c r="AV729" s="77" t="str">
        <f t="shared" si="166"/>
        <v>18053</v>
      </c>
      <c r="AX729" s="7" t="s">
        <v>186</v>
      </c>
      <c r="BG729" s="1"/>
    </row>
    <row r="730" spans="1:59" hidden="1" outlineLevel="1">
      <c r="A730" t="s">
        <v>1763</v>
      </c>
      <c r="B730" t="s">
        <v>3629</v>
      </c>
      <c r="C730" s="1">
        <f t="shared" si="160"/>
        <v>13352</v>
      </c>
      <c r="D730" s="7">
        <f>IF(N730&gt;0, RANK(N730,(N730:P730,Q730:AE730)),0)</f>
        <v>2</v>
      </c>
      <c r="E730" s="7">
        <f>IF(O730&gt;0,RANK(O730,(N730:P730,Q730:AE730)),0)</f>
        <v>1</v>
      </c>
      <c r="F730" s="7">
        <f>IF(P730&gt;0,RANK(P730,(N730:P730,Q730:AE730)),0)</f>
        <v>5</v>
      </c>
      <c r="G730" s="1">
        <f t="shared" si="155"/>
        <v>4003</v>
      </c>
      <c r="H730" s="2">
        <f t="shared" si="156"/>
        <v>0.29980527261833434</v>
      </c>
      <c r="I730" s="2"/>
      <c r="J730" s="2">
        <f t="shared" si="161"/>
        <v>0.3449670461354104</v>
      </c>
      <c r="K730" s="2">
        <f t="shared" si="161"/>
        <v>0.64477231875374474</v>
      </c>
      <c r="L730" s="2">
        <f t="shared" si="161"/>
        <v>1.4979029358897544E-4</v>
      </c>
      <c r="M730" s="2">
        <f t="shared" si="162"/>
        <v>1.0110844817255877E-2</v>
      </c>
      <c r="N730" s="1">
        <v>4606</v>
      </c>
      <c r="O730" s="1">
        <v>8609</v>
      </c>
      <c r="P730" s="1">
        <v>2</v>
      </c>
      <c r="Q730" s="1">
        <v>131</v>
      </c>
      <c r="S730" s="1">
        <v>1</v>
      </c>
      <c r="U730" s="1">
        <v>0</v>
      </c>
      <c r="W730" s="1">
        <v>3</v>
      </c>
      <c r="AG730" s="7">
        <f>IF(Q730&gt;0,RANK(Q730,(N730:P730,Q730:AE730)),0)</f>
        <v>3</v>
      </c>
      <c r="AH730" s="7">
        <f>IF(R730&gt;0,RANK(R730,(N730:P730,Q730:AE730)),0)</f>
        <v>0</v>
      </c>
      <c r="AI730" s="7">
        <f>IF(T730&gt;0,RANK(T730,(N730:P730,Q730:AE730)),0)</f>
        <v>0</v>
      </c>
      <c r="AJ730" s="7">
        <f>IF(S730&gt;0,RANK(S730,(N730:P730,Q730:AE730)),0)</f>
        <v>6</v>
      </c>
      <c r="AK730" s="2">
        <f t="shared" si="163"/>
        <v>9.8112642300778909E-3</v>
      </c>
      <c r="AL730" s="2">
        <f t="shared" si="163"/>
        <v>0</v>
      </c>
      <c r="AM730" s="2">
        <f t="shared" si="164"/>
        <v>0</v>
      </c>
      <c r="AN730" s="2">
        <f t="shared" si="165"/>
        <v>7.4895146794487719E-5</v>
      </c>
      <c r="AP730" t="s">
        <v>1763</v>
      </c>
      <c r="AQ730" t="s">
        <v>3629</v>
      </c>
      <c r="AR730">
        <v>8</v>
      </c>
      <c r="AT730" s="85" t="s">
        <v>5005</v>
      </c>
      <c r="AU730" s="84" t="s">
        <v>4019</v>
      </c>
      <c r="AV730" s="77" t="str">
        <f t="shared" si="166"/>
        <v>18055</v>
      </c>
      <c r="AX730" s="7" t="s">
        <v>186</v>
      </c>
      <c r="BG730" s="1"/>
    </row>
    <row r="731" spans="1:59" hidden="1" outlineLevel="1">
      <c r="A731" t="s">
        <v>3151</v>
      </c>
      <c r="B731" t="s">
        <v>3629</v>
      </c>
      <c r="C731" s="1">
        <f t="shared" si="160"/>
        <v>104906</v>
      </c>
      <c r="D731" s="7">
        <f>IF(N731&gt;0, RANK(N731,(N731:P731,Q731:AE731)),0)</f>
        <v>2</v>
      </c>
      <c r="E731" s="7">
        <f>IF(O731&gt;0,RANK(O731,(N731:P731,Q731:AE731)),0)</f>
        <v>1</v>
      </c>
      <c r="F731" s="7">
        <f>IF(P731&gt;0,RANK(P731,(N731:P731,Q731:AE731)),0)</f>
        <v>4</v>
      </c>
      <c r="G731" s="1">
        <f t="shared" si="155"/>
        <v>51499</v>
      </c>
      <c r="H731" s="2">
        <f t="shared" si="156"/>
        <v>0.49090614454845288</v>
      </c>
      <c r="I731" s="2"/>
      <c r="J731" s="2">
        <f t="shared" si="161"/>
        <v>0.25153947343335936</v>
      </c>
      <c r="K731" s="2">
        <f t="shared" si="161"/>
        <v>0.7424456179818123</v>
      </c>
      <c r="L731" s="2">
        <f t="shared" si="161"/>
        <v>2.0971155129353899E-4</v>
      </c>
      <c r="M731" s="2">
        <f t="shared" si="162"/>
        <v>5.8051970335347989E-3</v>
      </c>
      <c r="N731" s="1">
        <v>26388</v>
      </c>
      <c r="O731" s="1">
        <v>77887</v>
      </c>
      <c r="P731" s="1">
        <v>22</v>
      </c>
      <c r="Q731" s="1">
        <v>608</v>
      </c>
      <c r="S731" s="1">
        <v>1</v>
      </c>
      <c r="U731" s="1">
        <v>0</v>
      </c>
      <c r="W731" s="1">
        <v>0</v>
      </c>
      <c r="AG731" s="7">
        <f>IF(Q731&gt;0,RANK(Q731,(N731:P731,Q731:AE731)),0)</f>
        <v>3</v>
      </c>
      <c r="AH731" s="7">
        <f>IF(R731&gt;0,RANK(R731,(N731:P731,Q731:AE731)),0)</f>
        <v>0</v>
      </c>
      <c r="AI731" s="7">
        <f>IF(T731&gt;0,RANK(T731,(N731:P731,Q731:AE731)),0)</f>
        <v>0</v>
      </c>
      <c r="AJ731" s="7">
        <f>IF(S731&gt;0,RANK(S731,(N731:P731,Q731:AE731)),0)</f>
        <v>5</v>
      </c>
      <c r="AK731" s="2">
        <f t="shared" si="163"/>
        <v>5.795664690294168E-3</v>
      </c>
      <c r="AL731" s="2">
        <f t="shared" si="163"/>
        <v>0</v>
      </c>
      <c r="AM731" s="2">
        <f t="shared" si="164"/>
        <v>0</v>
      </c>
      <c r="AN731" s="2">
        <f t="shared" si="165"/>
        <v>9.5323432406154087E-6</v>
      </c>
      <c r="AP731" t="s">
        <v>3151</v>
      </c>
      <c r="AQ731" t="s">
        <v>3629</v>
      </c>
      <c r="AR731">
        <v>6</v>
      </c>
      <c r="AT731" s="85" t="s">
        <v>5005</v>
      </c>
      <c r="AU731" s="84" t="s">
        <v>3104</v>
      </c>
      <c r="AV731" s="77" t="str">
        <f t="shared" si="166"/>
        <v>18057</v>
      </c>
      <c r="AX731" s="7" t="s">
        <v>186</v>
      </c>
      <c r="BG731" s="1"/>
    </row>
    <row r="732" spans="1:59" hidden="1" outlineLevel="1">
      <c r="A732" t="s">
        <v>5079</v>
      </c>
      <c r="B732" t="s">
        <v>3629</v>
      </c>
      <c r="C732" s="1">
        <f t="shared" si="160"/>
        <v>27867</v>
      </c>
      <c r="D732" s="7">
        <f>IF(N732&gt;0, RANK(N732,(N732:P732,Q732:AE732)),0)</f>
        <v>2</v>
      </c>
      <c r="E732" s="7">
        <f>IF(O732&gt;0,RANK(O732,(N732:P732,Q732:AE732)),0)</f>
        <v>1</v>
      </c>
      <c r="F732" s="7">
        <f>IF(P732&gt;0,RANK(P732,(N732:P732,Q732:AE732)),0)</f>
        <v>4</v>
      </c>
      <c r="G732" s="1">
        <f t="shared" si="155"/>
        <v>13859</v>
      </c>
      <c r="H732" s="2">
        <f t="shared" si="156"/>
        <v>0.49732658700254784</v>
      </c>
      <c r="I732" s="2"/>
      <c r="J732" s="2">
        <f t="shared" si="161"/>
        <v>0.2480353105824093</v>
      </c>
      <c r="K732" s="2">
        <f t="shared" si="161"/>
        <v>0.74536189758495708</v>
      </c>
      <c r="L732" s="2">
        <f t="shared" si="161"/>
        <v>1.7942369110417341E-4</v>
      </c>
      <c r="M732" s="2">
        <f t="shared" si="162"/>
        <v>6.4233681415293963E-3</v>
      </c>
      <c r="N732" s="1">
        <v>6912</v>
      </c>
      <c r="O732" s="1">
        <v>20771</v>
      </c>
      <c r="P732" s="1">
        <v>5</v>
      </c>
      <c r="Q732" s="1">
        <v>179</v>
      </c>
      <c r="S732" s="1">
        <v>0</v>
      </c>
      <c r="U732" s="1">
        <v>0</v>
      </c>
      <c r="W732" s="1">
        <v>0</v>
      </c>
      <c r="AG732" s="7">
        <f>IF(Q732&gt;0,RANK(Q732,(N732:P732,Q732:AE732)),0)</f>
        <v>3</v>
      </c>
      <c r="AH732" s="7">
        <f>IF(R732&gt;0,RANK(R732,(N732:P732,Q732:AE732)),0)</f>
        <v>0</v>
      </c>
      <c r="AI732" s="7">
        <f>IF(T732&gt;0,RANK(T732,(N732:P732,Q732:AE732)),0)</f>
        <v>0</v>
      </c>
      <c r="AJ732" s="7">
        <f>IF(S732&gt;0,RANK(S732,(N732:P732,Q732:AE732)),0)</f>
        <v>0</v>
      </c>
      <c r="AK732" s="2">
        <f t="shared" si="163"/>
        <v>6.4233681415294076E-3</v>
      </c>
      <c r="AL732" s="2">
        <f t="shared" si="163"/>
        <v>0</v>
      </c>
      <c r="AM732" s="2">
        <f t="shared" si="164"/>
        <v>0</v>
      </c>
      <c r="AN732" s="2">
        <f t="shared" si="165"/>
        <v>0</v>
      </c>
      <c r="AP732" t="s">
        <v>5079</v>
      </c>
      <c r="AQ732" t="s">
        <v>3629</v>
      </c>
      <c r="AR732">
        <v>6</v>
      </c>
      <c r="AT732" s="85" t="s">
        <v>5005</v>
      </c>
      <c r="AU732" s="84" t="s">
        <v>3439</v>
      </c>
      <c r="AV732" s="77" t="str">
        <f t="shared" si="166"/>
        <v>18059</v>
      </c>
      <c r="AX732" s="7" t="s">
        <v>186</v>
      </c>
      <c r="BG732" s="1"/>
    </row>
    <row r="733" spans="1:59" hidden="1" outlineLevel="1">
      <c r="A733" t="s">
        <v>3213</v>
      </c>
      <c r="B733" t="s">
        <v>3629</v>
      </c>
      <c r="C733" s="1">
        <f t="shared" si="160"/>
        <v>17310</v>
      </c>
      <c r="D733" s="7">
        <f>IF(N733&gt;0, RANK(N733,(N733:P733,Q733:AE733)),0)</f>
        <v>2</v>
      </c>
      <c r="E733" s="7">
        <f>IF(O733&gt;0,RANK(O733,(N733:P733,Q733:AE733)),0)</f>
        <v>1</v>
      </c>
      <c r="F733" s="7">
        <f>IF(P733&gt;0,RANK(P733,(N733:P733,Q733:AE733)),0)</f>
        <v>4</v>
      </c>
      <c r="G733" s="1">
        <f t="shared" si="155"/>
        <v>4844</v>
      </c>
      <c r="H733" s="2">
        <f t="shared" si="156"/>
        <v>0.27983824378971695</v>
      </c>
      <c r="I733" s="2"/>
      <c r="J733" s="2">
        <f t="shared" si="161"/>
        <v>0.35649913344887346</v>
      </c>
      <c r="K733" s="2">
        <f t="shared" si="161"/>
        <v>0.63633737723859041</v>
      </c>
      <c r="L733" s="2">
        <f t="shared" si="161"/>
        <v>1.2131715771230502E-3</v>
      </c>
      <c r="M733" s="2">
        <f t="shared" si="162"/>
        <v>5.9503177354131367E-3</v>
      </c>
      <c r="N733" s="1">
        <v>6171</v>
      </c>
      <c r="O733" s="1">
        <v>11015</v>
      </c>
      <c r="P733" s="1">
        <v>21</v>
      </c>
      <c r="Q733" s="1">
        <v>103</v>
      </c>
      <c r="S733" s="1">
        <v>0</v>
      </c>
      <c r="U733" s="1">
        <v>0</v>
      </c>
      <c r="W733" s="1">
        <v>0</v>
      </c>
      <c r="AG733" s="7">
        <f>IF(Q733&gt;0,RANK(Q733,(N733:P733,Q733:AE733)),0)</f>
        <v>3</v>
      </c>
      <c r="AH733" s="7">
        <f>IF(R733&gt;0,RANK(R733,(N733:P733,Q733:AE733)),0)</f>
        <v>0</v>
      </c>
      <c r="AI733" s="7">
        <f>IF(T733&gt;0,RANK(T733,(N733:P733,Q733:AE733)),0)</f>
        <v>0</v>
      </c>
      <c r="AJ733" s="7">
        <f>IF(S733&gt;0,RANK(S733,(N733:P733,Q733:AE733)),0)</f>
        <v>0</v>
      </c>
      <c r="AK733" s="2">
        <f t="shared" si="163"/>
        <v>5.9503177354130561E-3</v>
      </c>
      <c r="AL733" s="2">
        <f t="shared" si="163"/>
        <v>0</v>
      </c>
      <c r="AM733" s="2">
        <f t="shared" si="164"/>
        <v>0</v>
      </c>
      <c r="AN733" s="2">
        <f t="shared" si="165"/>
        <v>0</v>
      </c>
      <c r="AP733" t="s">
        <v>3213</v>
      </c>
      <c r="AQ733" t="s">
        <v>3629</v>
      </c>
      <c r="AR733">
        <v>9</v>
      </c>
      <c r="AT733" s="85" t="s">
        <v>5005</v>
      </c>
      <c r="AU733" s="84" t="s">
        <v>3440</v>
      </c>
      <c r="AV733" s="77" t="str">
        <f t="shared" si="166"/>
        <v>18061</v>
      </c>
      <c r="AX733" s="7" t="s">
        <v>186</v>
      </c>
      <c r="BG733" s="1"/>
    </row>
    <row r="734" spans="1:59" hidden="1" outlineLevel="1">
      <c r="A734" t="s">
        <v>4395</v>
      </c>
      <c r="B734" t="s">
        <v>3629</v>
      </c>
      <c r="C734" s="1">
        <f t="shared" si="160"/>
        <v>52302</v>
      </c>
      <c r="D734" s="7">
        <f>IF(N734&gt;0, RANK(N734,(N734:P734,Q734:AE734)),0)</f>
        <v>2</v>
      </c>
      <c r="E734" s="7">
        <f>IF(O734&gt;0,RANK(O734,(N734:P734,Q734:AE734)),0)</f>
        <v>1</v>
      </c>
      <c r="F734" s="7">
        <f>IF(P734&gt;0,RANK(P734,(N734:P734,Q734:AE734)),0)</f>
        <v>4</v>
      </c>
      <c r="G734" s="1">
        <f t="shared" si="155"/>
        <v>24882</v>
      </c>
      <c r="H734" s="2">
        <f t="shared" si="156"/>
        <v>0.47573706550418721</v>
      </c>
      <c r="I734" s="2"/>
      <c r="J734" s="2">
        <f t="shared" si="161"/>
        <v>0.25903407135482392</v>
      </c>
      <c r="K734" s="2">
        <f t="shared" si="161"/>
        <v>0.73477113685901108</v>
      </c>
      <c r="L734" s="2">
        <f t="shared" si="161"/>
        <v>2.8679591602615576E-4</v>
      </c>
      <c r="M734" s="2">
        <f t="shared" si="162"/>
        <v>5.9079958701388439E-3</v>
      </c>
      <c r="N734" s="1">
        <v>13548</v>
      </c>
      <c r="O734" s="1">
        <v>38430</v>
      </c>
      <c r="P734" s="1">
        <v>15</v>
      </c>
      <c r="Q734" s="1">
        <v>309</v>
      </c>
      <c r="S734" s="1">
        <v>0</v>
      </c>
      <c r="U734" s="1">
        <v>0</v>
      </c>
      <c r="W734" s="1">
        <v>0</v>
      </c>
      <c r="AG734" s="7">
        <f>IF(Q734&gt;0,RANK(Q734,(N734:P734,Q734:AE734)),0)</f>
        <v>3</v>
      </c>
      <c r="AH734" s="7">
        <f>IF(R734&gt;0,RANK(R734,(N734:P734,Q734:AE734)),0)</f>
        <v>0</v>
      </c>
      <c r="AI734" s="7">
        <f>IF(T734&gt;0,RANK(T734,(N734:P734,Q734:AE734)),0)</f>
        <v>0</v>
      </c>
      <c r="AJ734" s="7">
        <f>IF(S734&gt;0,RANK(S734,(N734:P734,Q734:AE734)),0)</f>
        <v>0</v>
      </c>
      <c r="AK734" s="2">
        <f t="shared" si="163"/>
        <v>5.9079958701388092E-3</v>
      </c>
      <c r="AL734" s="2">
        <f t="shared" si="163"/>
        <v>0</v>
      </c>
      <c r="AM734" s="2">
        <f t="shared" si="164"/>
        <v>0</v>
      </c>
      <c r="AN734" s="2">
        <f t="shared" si="165"/>
        <v>0</v>
      </c>
      <c r="AP734" t="s">
        <v>4395</v>
      </c>
      <c r="AQ734" t="s">
        <v>3629</v>
      </c>
      <c r="AR734">
        <v>7</v>
      </c>
      <c r="AT734" s="85" t="s">
        <v>5005</v>
      </c>
      <c r="AU734" s="84" t="s">
        <v>4160</v>
      </c>
      <c r="AV734" s="77" t="str">
        <f t="shared" si="166"/>
        <v>18063</v>
      </c>
      <c r="AX734" s="7" t="s">
        <v>186</v>
      </c>
      <c r="BG734" s="1"/>
    </row>
    <row r="735" spans="1:59" hidden="1" outlineLevel="1">
      <c r="A735" t="s">
        <v>2559</v>
      </c>
      <c r="B735" t="s">
        <v>3629</v>
      </c>
      <c r="C735" s="1">
        <f t="shared" si="160"/>
        <v>20504</v>
      </c>
      <c r="D735" s="7">
        <f>IF(N735&gt;0, RANK(N735,(N735:P735,Q735:AE735)),0)</f>
        <v>2</v>
      </c>
      <c r="E735" s="7">
        <f>IF(O735&gt;0,RANK(O735,(N735:P735,Q735:AE735)),0)</f>
        <v>1</v>
      </c>
      <c r="F735" s="7">
        <f>IF(P735&gt;0,RANK(P735,(N735:P735,Q735:AE735)),0)</f>
        <v>4</v>
      </c>
      <c r="G735" s="1">
        <f t="shared" si="155"/>
        <v>5961</v>
      </c>
      <c r="H735" s="2">
        <f t="shared" si="156"/>
        <v>0.29072376121732346</v>
      </c>
      <c r="I735" s="2"/>
      <c r="J735" s="2">
        <f t="shared" ref="J735:L766" si="167">IF($C735=0,"-",N735/$C735)</f>
        <v>0.34998049161139289</v>
      </c>
      <c r="K735" s="2">
        <f t="shared" si="167"/>
        <v>0.64070425282871635</v>
      </c>
      <c r="L735" s="2">
        <f t="shared" si="167"/>
        <v>5.8525165821303156E-4</v>
      </c>
      <c r="M735" s="2">
        <f t="shared" si="162"/>
        <v>8.730003901677736E-3</v>
      </c>
      <c r="N735" s="1">
        <v>7176</v>
      </c>
      <c r="O735" s="1">
        <v>13137</v>
      </c>
      <c r="P735" s="1">
        <v>12</v>
      </c>
      <c r="Q735" s="1">
        <v>176</v>
      </c>
      <c r="S735" s="1">
        <v>3</v>
      </c>
      <c r="U735" s="1">
        <v>0</v>
      </c>
      <c r="W735" s="1">
        <v>0</v>
      </c>
      <c r="AG735" s="7">
        <f>IF(Q735&gt;0,RANK(Q735,(N735:P735,Q735:AE735)),0)</f>
        <v>3</v>
      </c>
      <c r="AH735" s="7">
        <f>IF(R735&gt;0,RANK(R735,(N735:P735,Q735:AE735)),0)</f>
        <v>0</v>
      </c>
      <c r="AI735" s="7">
        <f>IF(T735&gt;0,RANK(T735,(N735:P735,Q735:AE735)),0)</f>
        <v>0</v>
      </c>
      <c r="AJ735" s="7">
        <f>IF(S735&gt;0,RANK(S735,(N735:P735,Q735:AE735)),0)</f>
        <v>5</v>
      </c>
      <c r="AK735" s="2">
        <f t="shared" ref="AK735:AL766" si="168">IF($C735=0,"-",Q735/$C735)</f>
        <v>8.5836909871244635E-3</v>
      </c>
      <c r="AL735" s="2">
        <f t="shared" si="168"/>
        <v>0</v>
      </c>
      <c r="AM735" s="2">
        <f t="shared" si="164"/>
        <v>0</v>
      </c>
      <c r="AN735" s="2">
        <f t="shared" si="165"/>
        <v>1.4631291455325789E-4</v>
      </c>
      <c r="AP735" t="s">
        <v>2559</v>
      </c>
      <c r="AQ735" t="s">
        <v>3629</v>
      </c>
      <c r="AT735" s="85" t="s">
        <v>5005</v>
      </c>
      <c r="AU735" s="84" t="s">
        <v>4002</v>
      </c>
      <c r="AV735" s="77" t="str">
        <f t="shared" si="166"/>
        <v>18065</v>
      </c>
      <c r="AX735" s="7" t="s">
        <v>186</v>
      </c>
      <c r="BG735" s="1"/>
    </row>
    <row r="736" spans="1:59" hidden="1" outlineLevel="1">
      <c r="A736" t="s">
        <v>5031</v>
      </c>
      <c r="B736" t="s">
        <v>3629</v>
      </c>
      <c r="C736" s="1">
        <f t="shared" si="160"/>
        <v>37021</v>
      </c>
      <c r="D736" s="7">
        <f>IF(N736&gt;0, RANK(N736,(N736:P736,Q736:AE736)),0)</f>
        <v>2</v>
      </c>
      <c r="E736" s="7">
        <f>IF(O736&gt;0,RANK(O736,(N736:P736,Q736:AE736)),0)</f>
        <v>1</v>
      </c>
      <c r="F736" s="7">
        <f>IF(P736&gt;0,RANK(P736,(N736:P736,Q736:AE736)),0)</f>
        <v>4</v>
      </c>
      <c r="G736" s="1">
        <f t="shared" si="155"/>
        <v>10716</v>
      </c>
      <c r="H736" s="2">
        <f t="shared" si="156"/>
        <v>0.2894573350260663</v>
      </c>
      <c r="I736" s="2"/>
      <c r="J736" s="2">
        <f t="shared" si="167"/>
        <v>0.35109802544501767</v>
      </c>
      <c r="K736" s="2">
        <f t="shared" si="167"/>
        <v>0.64055536047108397</v>
      </c>
      <c r="L736" s="2">
        <f t="shared" si="167"/>
        <v>7.0230409767429297E-4</v>
      </c>
      <c r="M736" s="2">
        <f t="shared" si="162"/>
        <v>7.6443099862240696E-3</v>
      </c>
      <c r="N736" s="1">
        <v>12998</v>
      </c>
      <c r="O736" s="1">
        <v>23714</v>
      </c>
      <c r="P736" s="1">
        <v>26</v>
      </c>
      <c r="Q736" s="1">
        <v>275</v>
      </c>
      <c r="S736" s="1">
        <v>5</v>
      </c>
      <c r="U736" s="1">
        <v>0</v>
      </c>
      <c r="W736" s="1">
        <v>3</v>
      </c>
      <c r="AG736" s="7">
        <f>IF(Q736&gt;0,RANK(Q736,(N736:P736,Q736:AE736)),0)</f>
        <v>3</v>
      </c>
      <c r="AH736" s="7">
        <f>IF(R736&gt;0,RANK(R736,(N736:P736,Q736:AE736)),0)</f>
        <v>0</v>
      </c>
      <c r="AI736" s="7">
        <f>IF(T736&gt;0,RANK(T736,(N736:P736,Q736:AE736)),0)</f>
        <v>0</v>
      </c>
      <c r="AJ736" s="7">
        <f>IF(S736&gt;0,RANK(S736,(N736:P736,Q736:AE736)),0)</f>
        <v>5</v>
      </c>
      <c r="AK736" s="2">
        <f t="shared" si="168"/>
        <v>7.428216417708868E-3</v>
      </c>
      <c r="AL736" s="2">
        <f t="shared" si="168"/>
        <v>0</v>
      </c>
      <c r="AM736" s="2">
        <f t="shared" si="164"/>
        <v>0</v>
      </c>
      <c r="AN736" s="2">
        <f t="shared" si="165"/>
        <v>1.3505848032197942E-4</v>
      </c>
      <c r="AP736" t="s">
        <v>5031</v>
      </c>
      <c r="AQ736" t="s">
        <v>3629</v>
      </c>
      <c r="AR736">
        <v>5</v>
      </c>
      <c r="AT736" s="85" t="s">
        <v>5005</v>
      </c>
      <c r="AU736" s="84" t="s">
        <v>4003</v>
      </c>
      <c r="AV736" s="77" t="str">
        <f t="shared" si="166"/>
        <v>18067</v>
      </c>
      <c r="AX736" s="7" t="s">
        <v>186</v>
      </c>
      <c r="BG736" s="1"/>
    </row>
    <row r="737" spans="1:63" s="1" customFormat="1" hidden="1" outlineLevel="1">
      <c r="A737" t="s">
        <v>1736</v>
      </c>
      <c r="B737" t="s">
        <v>3629</v>
      </c>
      <c r="C737" s="1">
        <f t="shared" si="160"/>
        <v>15627</v>
      </c>
      <c r="D737" s="7">
        <f>IF(N737&gt;0, RANK(N737,(N737:P737,Q737:AE737)),0)</f>
        <v>2</v>
      </c>
      <c r="E737" s="7">
        <f>IF(O737&gt;0,RANK(O737,(N737:P737,Q737:AE737)),0)</f>
        <v>1</v>
      </c>
      <c r="F737" s="7">
        <f>IF(P737&gt;0,RANK(P737,(N737:P737,Q737:AE737)),0)</f>
        <v>4</v>
      </c>
      <c r="G737" s="1">
        <f t="shared" si="155"/>
        <v>7740</v>
      </c>
      <c r="H737" s="2">
        <f t="shared" si="156"/>
        <v>0.49529660203493953</v>
      </c>
      <c r="I737" s="2"/>
      <c r="J737" s="2">
        <f t="shared" si="167"/>
        <v>0.24809624368080885</v>
      </c>
      <c r="K737" s="2">
        <f t="shared" si="167"/>
        <v>0.74339284571574837</v>
      </c>
      <c r="L737" s="2">
        <f t="shared" si="167"/>
        <v>8.3189351762974343E-4</v>
      </c>
      <c r="M737" s="2">
        <f t="shared" si="162"/>
        <v>7.6790170858130353E-3</v>
      </c>
      <c r="N737" s="1">
        <v>3877</v>
      </c>
      <c r="O737" s="1">
        <v>11617</v>
      </c>
      <c r="P737" s="1">
        <v>13</v>
      </c>
      <c r="Q737" s="1">
        <v>120</v>
      </c>
      <c r="S737" s="1">
        <v>0</v>
      </c>
      <c r="U737" s="1">
        <v>0</v>
      </c>
      <c r="W737" s="1">
        <v>0</v>
      </c>
      <c r="AG737" s="7">
        <f>IF(Q737&gt;0,RANK(Q737,(N737:P737,Q737:AE737)),0)</f>
        <v>3</v>
      </c>
      <c r="AH737" s="7">
        <f>IF(R737&gt;0,RANK(R737,(N737:P737,Q737:AE737)),0)</f>
        <v>0</v>
      </c>
      <c r="AI737" s="7">
        <f>IF(T737&gt;0,RANK(T737,(N737:P737,Q737:AE737)),0)</f>
        <v>0</v>
      </c>
      <c r="AJ737" s="7">
        <f>IF(S737&gt;0,RANK(S737,(N737:P737,Q737:AE737)),0)</f>
        <v>0</v>
      </c>
      <c r="AK737" s="2">
        <f t="shared" si="168"/>
        <v>7.6790170858130162E-3</v>
      </c>
      <c r="AL737" s="2">
        <f t="shared" si="168"/>
        <v>0</v>
      </c>
      <c r="AM737" s="2">
        <f t="shared" si="164"/>
        <v>0</v>
      </c>
      <c r="AN737" s="2">
        <f t="shared" si="165"/>
        <v>0</v>
      </c>
      <c r="AO737" s="2"/>
      <c r="AP737" t="s">
        <v>1736</v>
      </c>
      <c r="AQ737" t="s">
        <v>3629</v>
      </c>
      <c r="AR737" s="1">
        <v>4</v>
      </c>
      <c r="AT737" s="85" t="s">
        <v>5005</v>
      </c>
      <c r="AU737" s="84" t="s">
        <v>4004</v>
      </c>
      <c r="AV737" s="77" t="str">
        <f t="shared" si="166"/>
        <v>18069</v>
      </c>
      <c r="AX737" s="7" t="s">
        <v>186</v>
      </c>
      <c r="BH737"/>
      <c r="BI737"/>
      <c r="BJ737"/>
      <c r="BK737"/>
    </row>
    <row r="738" spans="1:63" s="1" customFormat="1" hidden="1" outlineLevel="1">
      <c r="A738" t="s">
        <v>1843</v>
      </c>
      <c r="B738" t="s">
        <v>3629</v>
      </c>
      <c r="C738" s="1">
        <f t="shared" si="160"/>
        <v>16309</v>
      </c>
      <c r="D738" s="7">
        <f>IF(N738&gt;0, RANK(N738,(N738:P738,Q738:AE738)),0)</f>
        <v>2</v>
      </c>
      <c r="E738" s="7">
        <f>IF(O738&gt;0,RANK(O738,(N738:P738,Q738:AE738)),0)</f>
        <v>1</v>
      </c>
      <c r="F738" s="7">
        <f>IF(P738&gt;0,RANK(P738,(N738:P738,Q738:AE738)),0)</f>
        <v>4</v>
      </c>
      <c r="G738" s="1">
        <f t="shared" si="155"/>
        <v>5991</v>
      </c>
      <c r="H738" s="2">
        <f t="shared" si="156"/>
        <v>0.36734318474461952</v>
      </c>
      <c r="I738" s="2"/>
      <c r="J738" s="2">
        <f t="shared" si="167"/>
        <v>0.31222024648966828</v>
      </c>
      <c r="K738" s="2">
        <f t="shared" si="167"/>
        <v>0.67956343123428786</v>
      </c>
      <c r="L738" s="2">
        <f t="shared" si="167"/>
        <v>1.3489484333803422E-3</v>
      </c>
      <c r="M738" s="2">
        <f t="shared" si="162"/>
        <v>6.8673738426635106E-3</v>
      </c>
      <c r="N738" s="1">
        <v>5092</v>
      </c>
      <c r="O738" s="1">
        <v>11083</v>
      </c>
      <c r="P738" s="1">
        <v>22</v>
      </c>
      <c r="Q738" s="1">
        <v>112</v>
      </c>
      <c r="S738" s="1">
        <v>0</v>
      </c>
      <c r="U738" s="1">
        <v>0</v>
      </c>
      <c r="W738" s="1">
        <v>0</v>
      </c>
      <c r="AG738" s="7">
        <f>IF(Q738&gt;0,RANK(Q738,(N738:P738,Q738:AE738)),0)</f>
        <v>3</v>
      </c>
      <c r="AH738" s="7">
        <f>IF(R738&gt;0,RANK(R738,(N738:P738,Q738:AE738)),0)</f>
        <v>0</v>
      </c>
      <c r="AI738" s="7">
        <f>IF(T738&gt;0,RANK(T738,(N738:P738,Q738:AE738)),0)</f>
        <v>0</v>
      </c>
      <c r="AJ738" s="7">
        <f>IF(S738&gt;0,RANK(S738,(N738:P738,Q738:AE738)),0)</f>
        <v>0</v>
      </c>
      <c r="AK738" s="2">
        <f t="shared" si="168"/>
        <v>6.86737384266356E-3</v>
      </c>
      <c r="AL738" s="2">
        <f t="shared" si="168"/>
        <v>0</v>
      </c>
      <c r="AM738" s="2">
        <f t="shared" si="164"/>
        <v>0</v>
      </c>
      <c r="AN738" s="2">
        <f t="shared" si="165"/>
        <v>0</v>
      </c>
      <c r="AO738" s="2"/>
      <c r="AP738" t="s">
        <v>1843</v>
      </c>
      <c r="AQ738" t="s">
        <v>3629</v>
      </c>
      <c r="AR738" s="1">
        <v>9</v>
      </c>
      <c r="AT738" s="85" t="s">
        <v>5005</v>
      </c>
      <c r="AU738" s="84" t="s">
        <v>5049</v>
      </c>
      <c r="AV738" s="77" t="str">
        <f t="shared" si="166"/>
        <v>18071</v>
      </c>
      <c r="AX738" s="7" t="s">
        <v>186</v>
      </c>
      <c r="BH738"/>
      <c r="BI738"/>
      <c r="BJ738"/>
      <c r="BK738"/>
    </row>
    <row r="739" spans="1:63" s="1" customFormat="1" hidden="1" outlineLevel="1">
      <c r="A739" t="s">
        <v>2039</v>
      </c>
      <c r="B739" t="s">
        <v>3629</v>
      </c>
      <c r="C739" s="1">
        <f t="shared" si="160"/>
        <v>11844</v>
      </c>
      <c r="D739" s="7">
        <f>IF(N739&gt;0, RANK(N739,(N739:P739,Q739:AE739)),0)</f>
        <v>2</v>
      </c>
      <c r="E739" s="7">
        <f>IF(O739&gt;0,RANK(O739,(N739:P739,Q739:AE739)),0)</f>
        <v>1</v>
      </c>
      <c r="F739" s="7">
        <f>IF(P739&gt;0,RANK(P739,(N739:P739,Q739:AE739)),0)</f>
        <v>4</v>
      </c>
      <c r="G739" s="1">
        <f t="shared" si="155"/>
        <v>4378</v>
      </c>
      <c r="H739" s="2">
        <f t="shared" si="156"/>
        <v>0.3696386355960824</v>
      </c>
      <c r="I739" s="2"/>
      <c r="J739" s="2">
        <f t="shared" si="167"/>
        <v>0.31053698074974673</v>
      </c>
      <c r="K739" s="2">
        <f t="shared" si="167"/>
        <v>0.68017561634582913</v>
      </c>
      <c r="L739" s="2">
        <f t="shared" si="167"/>
        <v>5.0658561296859173E-4</v>
      </c>
      <c r="M739" s="2">
        <f t="shared" si="162"/>
        <v>8.7808172914556112E-3</v>
      </c>
      <c r="N739" s="1">
        <v>3678</v>
      </c>
      <c r="O739" s="1">
        <v>8056</v>
      </c>
      <c r="P739" s="1">
        <v>6</v>
      </c>
      <c r="Q739" s="1">
        <v>103</v>
      </c>
      <c r="S739" s="1">
        <v>0</v>
      </c>
      <c r="U739" s="1">
        <v>0</v>
      </c>
      <c r="W739" s="1">
        <v>1</v>
      </c>
      <c r="AG739" s="7">
        <f>IF(Q739&gt;0,RANK(Q739,(N739:P739,Q739:AE739)),0)</f>
        <v>3</v>
      </c>
      <c r="AH739" s="7">
        <f>IF(R739&gt;0,RANK(R739,(N739:P739,Q739:AE739)),0)</f>
        <v>0</v>
      </c>
      <c r="AI739" s="7">
        <f>IF(T739&gt;0,RANK(T739,(N739:P739,Q739:AE739)),0)</f>
        <v>0</v>
      </c>
      <c r="AJ739" s="7">
        <f>IF(S739&gt;0,RANK(S739,(N739:P739,Q739:AE739)),0)</f>
        <v>0</v>
      </c>
      <c r="AK739" s="2">
        <f t="shared" si="168"/>
        <v>8.6963863559608237E-3</v>
      </c>
      <c r="AL739" s="2">
        <f t="shared" si="168"/>
        <v>0</v>
      </c>
      <c r="AM739" s="2">
        <f t="shared" si="164"/>
        <v>0</v>
      </c>
      <c r="AN739" s="2">
        <f t="shared" si="165"/>
        <v>0</v>
      </c>
      <c r="AO739" s="2"/>
      <c r="AP739" t="s">
        <v>2039</v>
      </c>
      <c r="AQ739" t="s">
        <v>3629</v>
      </c>
      <c r="AR739" s="1">
        <v>5</v>
      </c>
      <c r="AT739" s="85" t="s">
        <v>5005</v>
      </c>
      <c r="AU739" s="84" t="s">
        <v>4879</v>
      </c>
      <c r="AV739" s="77" t="str">
        <f t="shared" si="166"/>
        <v>18073</v>
      </c>
      <c r="AX739" s="7" t="s">
        <v>186</v>
      </c>
      <c r="BH739"/>
      <c r="BI739"/>
      <c r="BJ739"/>
      <c r="BK739"/>
    </row>
    <row r="740" spans="1:63" s="1" customFormat="1" hidden="1" outlineLevel="1">
      <c r="A740" t="s">
        <v>4894</v>
      </c>
      <c r="B740" t="s">
        <v>3629</v>
      </c>
      <c r="C740" s="1">
        <f t="shared" si="160"/>
        <v>8232</v>
      </c>
      <c r="D740" s="7">
        <f>IF(N740&gt;0, RANK(N740,(N740:P740,Q740:AE740)),0)</f>
        <v>2</v>
      </c>
      <c r="E740" s="7">
        <f>IF(O740&gt;0,RANK(O740,(N740:P740,Q740:AE740)),0)</f>
        <v>1</v>
      </c>
      <c r="F740" s="7">
        <f>IF(P740&gt;0,RANK(P740,(N740:P740,Q740:AE740)),0)</f>
        <v>4</v>
      </c>
      <c r="G740" s="1">
        <f t="shared" ref="G740:G803" si="169">IF(C740&gt;0,MAX(N740:P740)-LARGE(N740:P740,2),0)</f>
        <v>2687</v>
      </c>
      <c r="H740" s="2">
        <f t="shared" ref="H740:H803" si="170">IF(C740&gt;0,G740/C740,0)</f>
        <v>0.3264091350826045</v>
      </c>
      <c r="I740" s="2"/>
      <c r="J740" s="2">
        <f t="shared" si="167"/>
        <v>0.3328474246841594</v>
      </c>
      <c r="K740" s="2">
        <f t="shared" si="167"/>
        <v>0.65925655976676389</v>
      </c>
      <c r="L740" s="2">
        <f t="shared" si="167"/>
        <v>4.8590864917395527E-4</v>
      </c>
      <c r="M740" s="2">
        <f t="shared" si="162"/>
        <v>7.4101068999027518E-3</v>
      </c>
      <c r="N740" s="1">
        <v>2740</v>
      </c>
      <c r="O740" s="1">
        <v>5427</v>
      </c>
      <c r="P740" s="1">
        <v>4</v>
      </c>
      <c r="Q740" s="1">
        <v>59</v>
      </c>
      <c r="S740" s="1">
        <v>1</v>
      </c>
      <c r="U740" s="1">
        <v>0</v>
      </c>
      <c r="W740" s="1">
        <v>1</v>
      </c>
      <c r="AG740" s="7">
        <f>IF(Q740&gt;0,RANK(Q740,(N740:P740,Q740:AE740)),0)</f>
        <v>3</v>
      </c>
      <c r="AH740" s="7">
        <f>IF(R740&gt;0,RANK(R740,(N740:P740,Q740:AE740)),0)</f>
        <v>0</v>
      </c>
      <c r="AI740" s="7">
        <f>IF(T740&gt;0,RANK(T740,(N740:P740,Q740:AE740)),0)</f>
        <v>0</v>
      </c>
      <c r="AJ740" s="7">
        <f>IF(S740&gt;0,RANK(S740,(N740:P740,Q740:AE740)),0)</f>
        <v>5</v>
      </c>
      <c r="AK740" s="2">
        <f t="shared" si="168"/>
        <v>7.1671525753158405E-3</v>
      </c>
      <c r="AL740" s="2">
        <f t="shared" si="168"/>
        <v>0</v>
      </c>
      <c r="AM740" s="2">
        <f t="shared" si="164"/>
        <v>0</v>
      </c>
      <c r="AN740" s="2">
        <f t="shared" si="165"/>
        <v>1.2147716229348882E-4</v>
      </c>
      <c r="AO740" s="2"/>
      <c r="AP740" t="s">
        <v>4894</v>
      </c>
      <c r="AQ740" t="s">
        <v>3629</v>
      </c>
      <c r="AT740" s="85" t="s">
        <v>5005</v>
      </c>
      <c r="AU740" s="84" t="s">
        <v>5171</v>
      </c>
      <c r="AV740" s="77" t="str">
        <f t="shared" si="166"/>
        <v>18075</v>
      </c>
      <c r="AX740" s="7" t="s">
        <v>186</v>
      </c>
      <c r="BH740"/>
      <c r="BI740"/>
      <c r="BJ740"/>
      <c r="BK740"/>
    </row>
    <row r="741" spans="1:63" hidden="1" outlineLevel="1">
      <c r="A741" t="s">
        <v>2143</v>
      </c>
      <c r="B741" t="s">
        <v>3629</v>
      </c>
      <c r="C741" s="1">
        <f t="shared" si="160"/>
        <v>12971</v>
      </c>
      <c r="D741" s="7">
        <f>IF(N741&gt;0, RANK(N741,(N741:P741,Q741:AE741)),0)</f>
        <v>2</v>
      </c>
      <c r="E741" s="7">
        <f>IF(O741&gt;0,RANK(O741,(N741:P741,Q741:AE741)),0)</f>
        <v>1</v>
      </c>
      <c r="F741" s="7">
        <f>IF(P741&gt;0,RANK(P741,(N741:P741,Q741:AE741)),0)</f>
        <v>0</v>
      </c>
      <c r="G741" s="1">
        <f t="shared" si="169"/>
        <v>2646</v>
      </c>
      <c r="H741" s="2">
        <f t="shared" si="170"/>
        <v>0.20399352401511064</v>
      </c>
      <c r="I741" s="2"/>
      <c r="J741" s="2">
        <f t="shared" si="167"/>
        <v>0.39449541284403672</v>
      </c>
      <c r="K741" s="2">
        <f t="shared" si="167"/>
        <v>0.59848893685914728</v>
      </c>
      <c r="L741" s="2">
        <f t="shared" si="167"/>
        <v>0</v>
      </c>
      <c r="M741" s="2">
        <f t="shared" si="162"/>
        <v>7.0156502968159451E-3</v>
      </c>
      <c r="N741" s="1">
        <v>5117</v>
      </c>
      <c r="O741" s="1">
        <v>7763</v>
      </c>
      <c r="P741" s="1">
        <v>0</v>
      </c>
      <c r="Q741" s="1">
        <v>91</v>
      </c>
      <c r="S741" s="1">
        <v>0</v>
      </c>
      <c r="U741" s="1">
        <v>0</v>
      </c>
      <c r="W741" s="1">
        <v>0</v>
      </c>
      <c r="AG741" s="7">
        <f>IF(Q741&gt;0,RANK(Q741,(N741:P741,Q741:AE741)),0)</f>
        <v>3</v>
      </c>
      <c r="AH741" s="7">
        <f>IF(R741&gt;0,RANK(R741,(N741:P741,Q741:AE741)),0)</f>
        <v>0</v>
      </c>
      <c r="AI741" s="7">
        <f>IF(T741&gt;0,RANK(T741,(N741:P741,Q741:AE741)),0)</f>
        <v>0</v>
      </c>
      <c r="AJ741" s="7">
        <f>IF(S741&gt;0,RANK(S741,(N741:P741,Q741:AE741)),0)</f>
        <v>0</v>
      </c>
      <c r="AK741" s="2">
        <f t="shared" si="168"/>
        <v>7.0156502968159737E-3</v>
      </c>
      <c r="AL741" s="2">
        <f t="shared" si="168"/>
        <v>0</v>
      </c>
      <c r="AM741" s="2">
        <f t="shared" si="164"/>
        <v>0</v>
      </c>
      <c r="AN741" s="2">
        <f t="shared" si="165"/>
        <v>0</v>
      </c>
      <c r="AP741" t="s">
        <v>2143</v>
      </c>
      <c r="AQ741" t="s">
        <v>3629</v>
      </c>
      <c r="AR741" s="1">
        <v>9</v>
      </c>
      <c r="AT741" s="85" t="s">
        <v>5005</v>
      </c>
      <c r="AU741" s="84" t="s">
        <v>5172</v>
      </c>
      <c r="AV741" s="77" t="str">
        <f t="shared" si="166"/>
        <v>18077</v>
      </c>
      <c r="AX741" s="7" t="s">
        <v>186</v>
      </c>
      <c r="BG741" s="1"/>
    </row>
    <row r="742" spans="1:63" hidden="1" outlineLevel="1">
      <c r="A742" t="s">
        <v>4307</v>
      </c>
      <c r="B742" t="s">
        <v>3629</v>
      </c>
      <c r="C742" s="1">
        <f t="shared" si="160"/>
        <v>10517</v>
      </c>
      <c r="D742" s="7">
        <f>IF(N742&gt;0, RANK(N742,(N742:P742,Q742:AE742)),0)</f>
        <v>2</v>
      </c>
      <c r="E742" s="7">
        <f>IF(O742&gt;0,RANK(O742,(N742:P742,Q742:AE742)),0)</f>
        <v>1</v>
      </c>
      <c r="F742" s="7">
        <f>IF(P742&gt;0,RANK(P742,(N742:P742,Q742:AE742)),0)</f>
        <v>0</v>
      </c>
      <c r="G742" s="1">
        <f t="shared" si="169"/>
        <v>3326</v>
      </c>
      <c r="H742" s="2">
        <f t="shared" si="170"/>
        <v>0.31624988114481317</v>
      </c>
      <c r="I742" s="2"/>
      <c r="J742" s="2">
        <f t="shared" si="167"/>
        <v>0.33640772083293713</v>
      </c>
      <c r="K742" s="2">
        <f t="shared" si="167"/>
        <v>0.65265760197775036</v>
      </c>
      <c r="L742" s="2">
        <f t="shared" si="167"/>
        <v>0</v>
      </c>
      <c r="M742" s="2">
        <f t="shared" si="162"/>
        <v>1.0934677189312514E-2</v>
      </c>
      <c r="N742" s="1">
        <v>3538</v>
      </c>
      <c r="O742" s="1">
        <v>6864</v>
      </c>
      <c r="P742" s="1">
        <v>0</v>
      </c>
      <c r="Q742" s="1">
        <v>115</v>
      </c>
      <c r="S742" s="1">
        <v>0</v>
      </c>
      <c r="U742" s="1">
        <v>0</v>
      </c>
      <c r="W742" s="1">
        <v>0</v>
      </c>
      <c r="AG742" s="7">
        <f>IF(Q742&gt;0,RANK(Q742,(N742:P742,Q742:AE742)),0)</f>
        <v>3</v>
      </c>
      <c r="AH742" s="7">
        <f>IF(R742&gt;0,RANK(R742,(N742:P742,Q742:AE742)),0)</f>
        <v>0</v>
      </c>
      <c r="AI742" s="7">
        <f>IF(T742&gt;0,RANK(T742,(N742:P742,Q742:AE742)),0)</f>
        <v>0</v>
      </c>
      <c r="AJ742" s="7">
        <f>IF(S742&gt;0,RANK(S742,(N742:P742,Q742:AE742)),0)</f>
        <v>0</v>
      </c>
      <c r="AK742" s="2">
        <f t="shared" si="168"/>
        <v>1.0934677189312542E-2</v>
      </c>
      <c r="AL742" s="2">
        <f t="shared" si="168"/>
        <v>0</v>
      </c>
      <c r="AM742" s="2">
        <f t="shared" si="164"/>
        <v>0</v>
      </c>
      <c r="AN742" s="2">
        <f t="shared" si="165"/>
        <v>0</v>
      </c>
      <c r="AP742" t="s">
        <v>4307</v>
      </c>
      <c r="AQ742" t="s">
        <v>3629</v>
      </c>
      <c r="AR742" s="1">
        <v>9</v>
      </c>
      <c r="AT742" s="85" t="s">
        <v>5005</v>
      </c>
      <c r="AU742" s="84" t="s">
        <v>4922</v>
      </c>
      <c r="AV742" s="77" t="str">
        <f t="shared" si="166"/>
        <v>18079</v>
      </c>
      <c r="AX742" s="7" t="s">
        <v>186</v>
      </c>
      <c r="BG742" s="1"/>
    </row>
    <row r="743" spans="1:63" hidden="1" outlineLevel="1">
      <c r="A743" t="s">
        <v>2182</v>
      </c>
      <c r="B743" t="s">
        <v>3629</v>
      </c>
      <c r="C743" s="1">
        <f t="shared" si="160"/>
        <v>51255</v>
      </c>
      <c r="D743" s="7">
        <f>IF(N743&gt;0, RANK(N743,(N743:P743,Q743:AE743)),0)</f>
        <v>2</v>
      </c>
      <c r="E743" s="7">
        <f>IF(O743&gt;0,RANK(O743,(N743:P743,Q743:AE743)),0)</f>
        <v>1</v>
      </c>
      <c r="F743" s="7">
        <f>IF(P743&gt;0,RANK(P743,(N743:P743,Q743:AE743)),0)</f>
        <v>4</v>
      </c>
      <c r="G743" s="1">
        <f t="shared" si="169"/>
        <v>24656</v>
      </c>
      <c r="H743" s="2">
        <f t="shared" si="170"/>
        <v>0.48104575163398694</v>
      </c>
      <c r="I743" s="2"/>
      <c r="J743" s="2">
        <f t="shared" si="167"/>
        <v>0.25576041361818358</v>
      </c>
      <c r="K743" s="2">
        <f t="shared" si="167"/>
        <v>0.73680616525217058</v>
      </c>
      <c r="L743" s="2">
        <f t="shared" si="167"/>
        <v>1.2291483757682178E-3</v>
      </c>
      <c r="M743" s="2">
        <f t="shared" si="162"/>
        <v>6.2042727538776273E-3</v>
      </c>
      <c r="N743" s="1">
        <v>13109</v>
      </c>
      <c r="O743" s="1">
        <v>37765</v>
      </c>
      <c r="P743" s="1">
        <v>63</v>
      </c>
      <c r="Q743" s="1">
        <v>316</v>
      </c>
      <c r="S743" s="1">
        <v>1</v>
      </c>
      <c r="U743" s="1">
        <v>1</v>
      </c>
      <c r="W743" s="1">
        <v>0</v>
      </c>
      <c r="AG743" s="7">
        <f>IF(Q743&gt;0,RANK(Q743,(N743:P743,Q743:AE743)),0)</f>
        <v>3</v>
      </c>
      <c r="AH743" s="7">
        <f>IF(R743&gt;0,RANK(R743,(N743:P743,Q743:AE743)),0)</f>
        <v>0</v>
      </c>
      <c r="AI743" s="7">
        <f>IF(T743&gt;0,RANK(T743,(N743:P743,Q743:AE743)),0)</f>
        <v>0</v>
      </c>
      <c r="AJ743" s="7">
        <f>IF(S743&gt;0,RANK(S743,(N743:P743,Q743:AE743)),0)</f>
        <v>5</v>
      </c>
      <c r="AK743" s="2">
        <f t="shared" si="168"/>
        <v>6.1652521705199493E-3</v>
      </c>
      <c r="AL743" s="2">
        <f t="shared" si="168"/>
        <v>0</v>
      </c>
      <c r="AM743" s="2">
        <f t="shared" si="164"/>
        <v>0</v>
      </c>
      <c r="AN743" s="2">
        <f t="shared" si="165"/>
        <v>1.9510291678860601E-5</v>
      </c>
      <c r="AP743" t="s">
        <v>2182</v>
      </c>
      <c r="AQ743" t="s">
        <v>3629</v>
      </c>
      <c r="AT743" s="85" t="s">
        <v>5005</v>
      </c>
      <c r="AU743" s="84" t="s">
        <v>4173</v>
      </c>
      <c r="AV743" s="77" t="str">
        <f t="shared" si="166"/>
        <v>18081</v>
      </c>
      <c r="AX743" s="7" t="s">
        <v>186</v>
      </c>
      <c r="BG743" s="1"/>
    </row>
    <row r="744" spans="1:63" hidden="1" outlineLevel="1">
      <c r="A744" t="s">
        <v>4308</v>
      </c>
      <c r="B744" t="s">
        <v>3629</v>
      </c>
      <c r="C744" s="1">
        <f t="shared" si="160"/>
        <v>15746</v>
      </c>
      <c r="D744" s="7">
        <f>IF(N744&gt;0, RANK(N744,(N744:P744,Q744:AE744)),0)</f>
        <v>2</v>
      </c>
      <c r="E744" s="7">
        <f>IF(O744&gt;0,RANK(O744,(N744:P744,Q744:AE744)),0)</f>
        <v>1</v>
      </c>
      <c r="F744" s="7">
        <f>IF(P744&gt;0,RANK(P744,(N744:P744,Q744:AE744)),0)</f>
        <v>4</v>
      </c>
      <c r="G744" s="1">
        <f t="shared" si="169"/>
        <v>4341</v>
      </c>
      <c r="H744" s="2">
        <f t="shared" si="170"/>
        <v>0.27568906388924169</v>
      </c>
      <c r="I744" s="2"/>
      <c r="J744" s="2">
        <f t="shared" si="167"/>
        <v>0.35875777975358819</v>
      </c>
      <c r="K744" s="2">
        <f t="shared" si="167"/>
        <v>0.63444684364282988</v>
      </c>
      <c r="L744" s="2">
        <f t="shared" si="167"/>
        <v>1.9052457767051949E-4</v>
      </c>
      <c r="M744" s="2">
        <f t="shared" si="162"/>
        <v>6.6048520259114627E-3</v>
      </c>
      <c r="N744" s="1">
        <v>5649</v>
      </c>
      <c r="O744" s="1">
        <v>9990</v>
      </c>
      <c r="P744" s="1">
        <v>3</v>
      </c>
      <c r="Q744" s="1">
        <v>104</v>
      </c>
      <c r="S744" s="1">
        <v>0</v>
      </c>
      <c r="U744" s="1">
        <v>0</v>
      </c>
      <c r="W744" s="1">
        <v>0</v>
      </c>
      <c r="AG744" s="7">
        <f>IF(Q744&gt;0,RANK(Q744,(N744:P744,Q744:AE744)),0)</f>
        <v>3</v>
      </c>
      <c r="AH744" s="7">
        <f>IF(R744&gt;0,RANK(R744,(N744:P744,Q744:AE744)),0)</f>
        <v>0</v>
      </c>
      <c r="AI744" s="7">
        <f>IF(T744&gt;0,RANK(T744,(N744:P744,Q744:AE744)),0)</f>
        <v>0</v>
      </c>
      <c r="AJ744" s="7">
        <f>IF(S744&gt;0,RANK(S744,(N744:P744,Q744:AE744)),0)</f>
        <v>0</v>
      </c>
      <c r="AK744" s="2">
        <f t="shared" si="168"/>
        <v>6.604852025911343E-3</v>
      </c>
      <c r="AL744" s="2">
        <f t="shared" si="168"/>
        <v>0</v>
      </c>
      <c r="AM744" s="2">
        <f t="shared" si="164"/>
        <v>0</v>
      </c>
      <c r="AN744" s="2">
        <f t="shared" si="165"/>
        <v>0</v>
      </c>
      <c r="AP744" t="s">
        <v>4308</v>
      </c>
      <c r="AQ744" t="s">
        <v>3629</v>
      </c>
      <c r="AR744">
        <v>8</v>
      </c>
      <c r="AT744" s="85" t="s">
        <v>5005</v>
      </c>
      <c r="AU744" s="84" t="s">
        <v>4372</v>
      </c>
      <c r="AV744" s="77" t="str">
        <f t="shared" si="166"/>
        <v>18083</v>
      </c>
      <c r="AX744" s="7" t="s">
        <v>186</v>
      </c>
      <c r="BG744" s="1"/>
    </row>
    <row r="745" spans="1:63" hidden="1" outlineLevel="1">
      <c r="A745" t="s">
        <v>4551</v>
      </c>
      <c r="B745" t="s">
        <v>3629</v>
      </c>
      <c r="C745" s="1">
        <f t="shared" si="160"/>
        <v>28360</v>
      </c>
      <c r="D745" s="7">
        <f>IF(N745&gt;0, RANK(N745,(N745:P745,Q745:AE745)),0)</f>
        <v>2</v>
      </c>
      <c r="E745" s="7">
        <f>IF(O745&gt;0,RANK(O745,(N745:P745,Q745:AE745)),0)</f>
        <v>1</v>
      </c>
      <c r="F745" s="7">
        <f>IF(P745&gt;0,RANK(P745,(N745:P745,Q745:AE745)),0)</f>
        <v>4</v>
      </c>
      <c r="G745" s="1">
        <f t="shared" si="169"/>
        <v>16159</v>
      </c>
      <c r="H745" s="2">
        <f t="shared" si="170"/>
        <v>0.56978138222849084</v>
      </c>
      <c r="I745" s="2"/>
      <c r="J745" s="2">
        <f t="shared" si="167"/>
        <v>0.21075458392101551</v>
      </c>
      <c r="K745" s="2">
        <f t="shared" si="167"/>
        <v>0.78053596614950638</v>
      </c>
      <c r="L745" s="2">
        <f t="shared" si="167"/>
        <v>1.4104372355430183E-4</v>
      </c>
      <c r="M745" s="2">
        <f t="shared" si="162"/>
        <v>8.5684062059237839E-3</v>
      </c>
      <c r="N745" s="1">
        <v>5977</v>
      </c>
      <c r="O745" s="1">
        <v>22136</v>
      </c>
      <c r="P745" s="1">
        <v>4</v>
      </c>
      <c r="Q745" s="1">
        <v>243</v>
      </c>
      <c r="S745" s="1">
        <v>0</v>
      </c>
      <c r="U745" s="1">
        <v>0</v>
      </c>
      <c r="W745" s="1">
        <v>0</v>
      </c>
      <c r="AG745" s="7">
        <f>IF(Q745&gt;0,RANK(Q745,(N745:P745,Q745:AE745)),0)</f>
        <v>3</v>
      </c>
      <c r="AH745" s="7">
        <f>IF(R745&gt;0,RANK(R745,(N745:P745,Q745:AE745)),0)</f>
        <v>0</v>
      </c>
      <c r="AI745" s="7">
        <f>IF(T745&gt;0,RANK(T745,(N745:P745,Q745:AE745)),0)</f>
        <v>0</v>
      </c>
      <c r="AJ745" s="7">
        <f>IF(S745&gt;0,RANK(S745,(N745:P745,Q745:AE745)),0)</f>
        <v>0</v>
      </c>
      <c r="AK745" s="2">
        <f t="shared" si="168"/>
        <v>8.5684062059238359E-3</v>
      </c>
      <c r="AL745" s="2">
        <f t="shared" si="168"/>
        <v>0</v>
      </c>
      <c r="AM745" s="2">
        <f t="shared" si="164"/>
        <v>0</v>
      </c>
      <c r="AN745" s="2">
        <f t="shared" si="165"/>
        <v>0</v>
      </c>
      <c r="AP745" t="s">
        <v>4551</v>
      </c>
      <c r="AQ745" t="s">
        <v>3629</v>
      </c>
      <c r="AT745" s="85" t="s">
        <v>5005</v>
      </c>
      <c r="AU745" s="84" t="s">
        <v>5224</v>
      </c>
      <c r="AV745" s="77" t="str">
        <f t="shared" si="166"/>
        <v>18085</v>
      </c>
      <c r="AX745" s="7" t="s">
        <v>186</v>
      </c>
      <c r="BG745" s="1"/>
    </row>
    <row r="746" spans="1:63" hidden="1" outlineLevel="1">
      <c r="A746" t="s">
        <v>4888</v>
      </c>
      <c r="B746" t="s">
        <v>3629</v>
      </c>
      <c r="C746" s="1">
        <f t="shared" si="160"/>
        <v>9003</v>
      </c>
      <c r="D746" s="7">
        <f>IF(N746&gt;0, RANK(N746,(N746:P746,Q746:AE746)),0)</f>
        <v>2</v>
      </c>
      <c r="E746" s="7">
        <f>IF(O746&gt;0,RANK(O746,(N746:P746,Q746:AE746)),0)</f>
        <v>1</v>
      </c>
      <c r="F746" s="7">
        <f>IF(P746&gt;0,RANK(P746,(N746:P746,Q746:AE746)),0)</f>
        <v>0</v>
      </c>
      <c r="G746" s="1">
        <f t="shared" si="169"/>
        <v>3907</v>
      </c>
      <c r="H746" s="2">
        <f t="shared" si="170"/>
        <v>0.43396645562590247</v>
      </c>
      <c r="I746" s="2"/>
      <c r="J746" s="2">
        <f t="shared" si="167"/>
        <v>0.28023992002665776</v>
      </c>
      <c r="K746" s="2">
        <f t="shared" si="167"/>
        <v>0.71420637565256029</v>
      </c>
      <c r="L746" s="2">
        <f t="shared" si="167"/>
        <v>0</v>
      </c>
      <c r="M746" s="2">
        <f t="shared" si="162"/>
        <v>5.5537043207819492E-3</v>
      </c>
      <c r="N746" s="1">
        <v>2523</v>
      </c>
      <c r="O746" s="1">
        <v>6430</v>
      </c>
      <c r="P746" s="1">
        <v>0</v>
      </c>
      <c r="Q746" s="1">
        <v>50</v>
      </c>
      <c r="S746" s="1">
        <v>0</v>
      </c>
      <c r="U746" s="1">
        <v>0</v>
      </c>
      <c r="W746" s="1">
        <v>0</v>
      </c>
      <c r="AG746" s="7">
        <f>IF(Q746&gt;0,RANK(Q746,(N746:P746,Q746:AE746)),0)</f>
        <v>3</v>
      </c>
      <c r="AH746" s="7">
        <f>IF(R746&gt;0,RANK(R746,(N746:P746,Q746:AE746)),0)</f>
        <v>0</v>
      </c>
      <c r="AI746" s="7">
        <f>IF(T746&gt;0,RANK(T746,(N746:P746,Q746:AE746)),0)</f>
        <v>0</v>
      </c>
      <c r="AJ746" s="7">
        <f>IF(S746&gt;0,RANK(S746,(N746:P746,Q746:AE746)),0)</f>
        <v>0</v>
      </c>
      <c r="AK746" s="2">
        <f t="shared" si="168"/>
        <v>5.5537043207819613E-3</v>
      </c>
      <c r="AL746" s="2">
        <f t="shared" si="168"/>
        <v>0</v>
      </c>
      <c r="AM746" s="2">
        <f t="shared" si="164"/>
        <v>0</v>
      </c>
      <c r="AN746" s="2">
        <f t="shared" si="165"/>
        <v>0</v>
      </c>
      <c r="AP746" t="s">
        <v>4888</v>
      </c>
      <c r="AQ746" t="s">
        <v>3629</v>
      </c>
      <c r="AR746">
        <v>4</v>
      </c>
      <c r="AT746" s="85" t="s">
        <v>5005</v>
      </c>
      <c r="AU746" s="84" t="s">
        <v>4374</v>
      </c>
      <c r="AV746" s="77" t="str">
        <f t="shared" si="166"/>
        <v>18087</v>
      </c>
      <c r="AX746" s="7" t="s">
        <v>186</v>
      </c>
      <c r="BG746" s="1"/>
    </row>
    <row r="747" spans="1:63" hidden="1" outlineLevel="1">
      <c r="A747" t="s">
        <v>3450</v>
      </c>
      <c r="B747" t="s">
        <v>3629</v>
      </c>
      <c r="C747" s="1">
        <f t="shared" si="160"/>
        <v>188022</v>
      </c>
      <c r="D747" s="7">
        <f>IF(N747&gt;0, RANK(N747,(N747:P747,Q747:AE747)),0)</f>
        <v>1</v>
      </c>
      <c r="E747" s="7">
        <f>IF(O747&gt;0,RANK(O747,(N747:P747,Q747:AE747)),0)</f>
        <v>2</v>
      </c>
      <c r="F747" s="7">
        <f>IF(P747&gt;0,RANK(P747,(N747:P747,Q747:AE747)),0)</f>
        <v>0</v>
      </c>
      <c r="G747" s="1">
        <f t="shared" si="169"/>
        <v>42840</v>
      </c>
      <c r="H747" s="2">
        <f t="shared" si="170"/>
        <v>0.22784567763346841</v>
      </c>
      <c r="I747" s="2"/>
      <c r="J747" s="2">
        <f t="shared" si="167"/>
        <v>0.61026369254661683</v>
      </c>
      <c r="K747" s="2">
        <f t="shared" si="167"/>
        <v>0.38241801491314847</v>
      </c>
      <c r="L747" s="2">
        <f t="shared" si="167"/>
        <v>0</v>
      </c>
      <c r="M747" s="2">
        <f t="shared" si="162"/>
        <v>7.3182925402346943E-3</v>
      </c>
      <c r="N747" s="1">
        <v>114743</v>
      </c>
      <c r="O747" s="1">
        <v>71903</v>
      </c>
      <c r="P747" s="1">
        <v>0</v>
      </c>
      <c r="Q747" s="1">
        <v>1376</v>
      </c>
      <c r="S747" s="1">
        <v>0</v>
      </c>
      <c r="U747" s="1">
        <v>0</v>
      </c>
      <c r="W747" s="1">
        <v>0</v>
      </c>
      <c r="AG747" s="7">
        <f>IF(Q747&gt;0,RANK(Q747,(N747:P747,Q747:AE747)),0)</f>
        <v>3</v>
      </c>
      <c r="AH747" s="7">
        <f>IF(R747&gt;0,RANK(R747,(N747:P747,Q747:AE747)),0)</f>
        <v>0</v>
      </c>
      <c r="AI747" s="7">
        <f>IF(T747&gt;0,RANK(T747,(N747:P747,Q747:AE747)),0)</f>
        <v>0</v>
      </c>
      <c r="AJ747" s="7">
        <f>IF(S747&gt;0,RANK(S747,(N747:P747,Q747:AE747)),0)</f>
        <v>0</v>
      </c>
      <c r="AK747" s="2">
        <f t="shared" si="168"/>
        <v>7.3182925402346536E-3</v>
      </c>
      <c r="AL747" s="2">
        <f t="shared" si="168"/>
        <v>0</v>
      </c>
      <c r="AM747" s="2">
        <f t="shared" si="164"/>
        <v>0</v>
      </c>
      <c r="AN747" s="2">
        <f t="shared" si="165"/>
        <v>0</v>
      </c>
      <c r="AP747" t="s">
        <v>3450</v>
      </c>
      <c r="AQ747" t="s">
        <v>3629</v>
      </c>
      <c r="AT747" s="85" t="s">
        <v>5005</v>
      </c>
      <c r="AU747" s="84" t="s">
        <v>4375</v>
      </c>
      <c r="AV747" s="77" t="str">
        <f t="shared" si="166"/>
        <v>18089</v>
      </c>
      <c r="AX747" s="7" t="s">
        <v>186</v>
      </c>
      <c r="BG747" s="1"/>
    </row>
    <row r="748" spans="1:63" hidden="1" outlineLevel="1">
      <c r="A748" t="s">
        <v>3863</v>
      </c>
      <c r="B748" t="s">
        <v>3629</v>
      </c>
      <c r="C748" s="1">
        <f t="shared" si="160"/>
        <v>42606</v>
      </c>
      <c r="D748" s="7">
        <f>IF(N748&gt;0, RANK(N748,(N748:P748,Q748:AE748)),0)</f>
        <v>1</v>
      </c>
      <c r="E748" s="7">
        <f>IF(O748&gt;0,RANK(O748,(N748:P748,Q748:AE748)),0)</f>
        <v>2</v>
      </c>
      <c r="F748" s="7">
        <f>IF(P748&gt;0,RANK(P748,(N748:P748,Q748:AE748)),0)</f>
        <v>4</v>
      </c>
      <c r="G748" s="1">
        <f t="shared" si="169"/>
        <v>198</v>
      </c>
      <c r="H748" s="2">
        <f t="shared" si="170"/>
        <v>4.647232784114913E-3</v>
      </c>
      <c r="I748" s="2"/>
      <c r="J748" s="2">
        <f t="shared" si="167"/>
        <v>0.49556400506970849</v>
      </c>
      <c r="K748" s="2">
        <f t="shared" si="167"/>
        <v>0.49091677228559361</v>
      </c>
      <c r="L748" s="2">
        <f t="shared" si="167"/>
        <v>4.459465802938553E-4</v>
      </c>
      <c r="M748" s="2">
        <f t="shared" si="162"/>
        <v>1.3073276064403993E-2</v>
      </c>
      <c r="N748" s="1">
        <v>21114</v>
      </c>
      <c r="O748" s="1">
        <v>20916</v>
      </c>
      <c r="P748" s="1">
        <v>19</v>
      </c>
      <c r="Q748" s="1">
        <v>552</v>
      </c>
      <c r="S748" s="1">
        <v>3</v>
      </c>
      <c r="U748" s="1">
        <v>2</v>
      </c>
      <c r="W748" s="1">
        <v>0</v>
      </c>
      <c r="AG748" s="7">
        <f>IF(Q748&gt;0,RANK(Q748,(N748:P748,Q748:AE748)),0)</f>
        <v>3</v>
      </c>
      <c r="AH748" s="7">
        <f>IF(R748&gt;0,RANK(R748,(N748:P748,Q748:AE748)),0)</f>
        <v>0</v>
      </c>
      <c r="AI748" s="7">
        <f>IF(T748&gt;0,RANK(T748,(N748:P748,Q748:AE748)),0)</f>
        <v>0</v>
      </c>
      <c r="AJ748" s="7">
        <f>IF(S748&gt;0,RANK(S748,(N748:P748,Q748:AE748)),0)</f>
        <v>5</v>
      </c>
      <c r="AK748" s="2">
        <f t="shared" si="168"/>
        <v>1.2955921701168849E-2</v>
      </c>
      <c r="AL748" s="2">
        <f t="shared" si="168"/>
        <v>0</v>
      </c>
      <c r="AM748" s="2">
        <f t="shared" si="164"/>
        <v>0</v>
      </c>
      <c r="AN748" s="2">
        <f t="shared" si="165"/>
        <v>7.0412617941135045E-5</v>
      </c>
      <c r="AP748" t="s">
        <v>3863</v>
      </c>
      <c r="AQ748" t="s">
        <v>3629</v>
      </c>
      <c r="AR748">
        <v>3</v>
      </c>
      <c r="AT748" s="85" t="s">
        <v>5005</v>
      </c>
      <c r="AU748" s="84" t="s">
        <v>4376</v>
      </c>
      <c r="AV748" s="77" t="str">
        <f t="shared" si="166"/>
        <v>18091</v>
      </c>
      <c r="AX748" s="7" t="s">
        <v>186</v>
      </c>
      <c r="BG748" s="1"/>
    </row>
    <row r="749" spans="1:63" hidden="1" outlineLevel="1">
      <c r="A749" t="s">
        <v>2838</v>
      </c>
      <c r="B749" t="s">
        <v>3629</v>
      </c>
      <c r="C749" s="1">
        <f t="shared" si="160"/>
        <v>17698</v>
      </c>
      <c r="D749" s="7">
        <f>IF(N749&gt;0, RANK(N749,(N749:P749,Q749:AE749)),0)</f>
        <v>2</v>
      </c>
      <c r="E749" s="7">
        <f>IF(O749&gt;0,RANK(O749,(N749:P749,Q749:AE749)),0)</f>
        <v>1</v>
      </c>
      <c r="F749" s="7">
        <f>IF(P749&gt;0,RANK(P749,(N749:P749,Q749:AE749)),0)</f>
        <v>0</v>
      </c>
      <c r="G749" s="1">
        <f t="shared" si="169"/>
        <v>6861</v>
      </c>
      <c r="H749" s="2">
        <f t="shared" si="170"/>
        <v>0.38767092326816588</v>
      </c>
      <c r="I749" s="2"/>
      <c r="J749" s="2">
        <f t="shared" si="167"/>
        <v>0.30206803028590801</v>
      </c>
      <c r="K749" s="2">
        <f t="shared" si="167"/>
        <v>0.68973895355407389</v>
      </c>
      <c r="L749" s="2">
        <f t="shared" si="167"/>
        <v>0</v>
      </c>
      <c r="M749" s="2">
        <f t="shared" si="162"/>
        <v>8.1930161600181073E-3</v>
      </c>
      <c r="N749" s="1">
        <v>5346</v>
      </c>
      <c r="O749" s="1">
        <v>12207</v>
      </c>
      <c r="P749" s="1">
        <v>0</v>
      </c>
      <c r="Q749" s="1">
        <v>145</v>
      </c>
      <c r="S749" s="1">
        <v>0</v>
      </c>
      <c r="U749" s="1">
        <v>0</v>
      </c>
      <c r="W749" s="1">
        <v>0</v>
      </c>
      <c r="AG749" s="7">
        <f>IF(Q749&gt;0,RANK(Q749,(N749:P749,Q749:AE749)),0)</f>
        <v>3</v>
      </c>
      <c r="AH749" s="7">
        <f>IF(R749&gt;0,RANK(R749,(N749:P749,Q749:AE749)),0)</f>
        <v>0</v>
      </c>
      <c r="AI749" s="7">
        <f>IF(T749&gt;0,RANK(T749,(N749:P749,Q749:AE749)),0)</f>
        <v>0</v>
      </c>
      <c r="AJ749" s="7">
        <f>IF(S749&gt;0,RANK(S749,(N749:P749,Q749:AE749)),0)</f>
        <v>0</v>
      </c>
      <c r="AK749" s="2">
        <f t="shared" si="168"/>
        <v>8.1930161600180813E-3</v>
      </c>
      <c r="AL749" s="2">
        <f t="shared" si="168"/>
        <v>0</v>
      </c>
      <c r="AM749" s="2">
        <f t="shared" si="164"/>
        <v>0</v>
      </c>
      <c r="AN749" s="2">
        <f t="shared" si="165"/>
        <v>0</v>
      </c>
      <c r="AP749" t="s">
        <v>2838</v>
      </c>
      <c r="AQ749" t="s">
        <v>3629</v>
      </c>
      <c r="AR749">
        <v>8</v>
      </c>
      <c r="AT749" s="85" t="s">
        <v>5005</v>
      </c>
      <c r="AU749" s="84" t="s">
        <v>4600</v>
      </c>
      <c r="AV749" s="77" t="str">
        <f t="shared" si="166"/>
        <v>18093</v>
      </c>
      <c r="AX749" s="7" t="s">
        <v>186</v>
      </c>
      <c r="BG749" s="1"/>
    </row>
    <row r="750" spans="1:63" hidden="1" outlineLevel="1">
      <c r="A750" t="s">
        <v>3697</v>
      </c>
      <c r="B750" t="s">
        <v>3629</v>
      </c>
      <c r="C750" s="1">
        <f t="shared" si="160"/>
        <v>54855</v>
      </c>
      <c r="D750" s="7">
        <f>IF(N750&gt;0, RANK(N750,(N750:P750,Q750:AE750)),0)</f>
        <v>2</v>
      </c>
      <c r="E750" s="7">
        <f>IF(O750&gt;0,RANK(O750,(N750:P750,Q750:AE750)),0)</f>
        <v>1</v>
      </c>
      <c r="F750" s="7">
        <f>IF(P750&gt;0,RANK(P750,(N750:P750,Q750:AE750)),0)</f>
        <v>4</v>
      </c>
      <c r="G750" s="1">
        <f t="shared" si="169"/>
        <v>10644</v>
      </c>
      <c r="H750" s="2">
        <f t="shared" si="170"/>
        <v>0.19403882964178287</v>
      </c>
      <c r="I750" s="2"/>
      <c r="J750" s="2">
        <f t="shared" si="167"/>
        <v>0.39890620727372161</v>
      </c>
      <c r="K750" s="2">
        <f t="shared" si="167"/>
        <v>0.59294503691550449</v>
      </c>
      <c r="L750" s="2">
        <f t="shared" si="167"/>
        <v>5.4689636313918512E-5</v>
      </c>
      <c r="M750" s="2">
        <f t="shared" si="162"/>
        <v>8.0940661744599816E-3</v>
      </c>
      <c r="N750" s="1">
        <v>21882</v>
      </c>
      <c r="O750" s="1">
        <v>32526</v>
      </c>
      <c r="P750" s="1">
        <v>3</v>
      </c>
      <c r="Q750" s="1">
        <v>444</v>
      </c>
      <c r="S750" s="1">
        <v>0</v>
      </c>
      <c r="U750" s="1">
        <v>0</v>
      </c>
      <c r="W750" s="1">
        <v>0</v>
      </c>
      <c r="AG750" s="7">
        <f>IF(Q750&gt;0,RANK(Q750,(N750:P750,Q750:AE750)),0)</f>
        <v>3</v>
      </c>
      <c r="AH750" s="7">
        <f>IF(R750&gt;0,RANK(R750,(N750:P750,Q750:AE750)),0)</f>
        <v>0</v>
      </c>
      <c r="AI750" s="7">
        <f>IF(T750&gt;0,RANK(T750,(N750:P750,Q750:AE750)),0)</f>
        <v>0</v>
      </c>
      <c r="AJ750" s="7">
        <f>IF(S750&gt;0,RANK(S750,(N750:P750,Q750:AE750)),0)</f>
        <v>0</v>
      </c>
      <c r="AK750" s="2">
        <f t="shared" si="168"/>
        <v>8.09406617445994E-3</v>
      </c>
      <c r="AL750" s="2">
        <f t="shared" si="168"/>
        <v>0</v>
      </c>
      <c r="AM750" s="2">
        <f t="shared" si="164"/>
        <v>0</v>
      </c>
      <c r="AN750" s="2">
        <f t="shared" si="165"/>
        <v>0</v>
      </c>
      <c r="AP750" t="s">
        <v>3697</v>
      </c>
      <c r="AQ750" t="s">
        <v>3629</v>
      </c>
      <c r="AR750">
        <v>2</v>
      </c>
      <c r="AT750" s="85" t="s">
        <v>5005</v>
      </c>
      <c r="AU750" s="84" t="s">
        <v>4202</v>
      </c>
      <c r="AV750" s="77" t="str">
        <f t="shared" si="166"/>
        <v>18095</v>
      </c>
      <c r="AX750" s="7" t="s">
        <v>186</v>
      </c>
      <c r="BG750" s="1"/>
    </row>
    <row r="751" spans="1:63" hidden="1" outlineLevel="1">
      <c r="A751" t="s">
        <v>4450</v>
      </c>
      <c r="B751" t="s">
        <v>3629</v>
      </c>
      <c r="C751" s="1">
        <f t="shared" si="160"/>
        <v>320838</v>
      </c>
      <c r="D751" s="7">
        <f>IF(N751&gt;0, RANK(N751,(N751:P751,Q751:AE751)),0)</f>
        <v>1</v>
      </c>
      <c r="E751" s="7">
        <f>IF(O751&gt;0,RANK(O751,(N751:P751,Q751:AE751)),0)</f>
        <v>2</v>
      </c>
      <c r="F751" s="7">
        <f>IF(P751&gt;0,RANK(P751,(N751:P751,Q751:AE751)),0)</f>
        <v>4</v>
      </c>
      <c r="G751" s="1">
        <f t="shared" si="169"/>
        <v>6177</v>
      </c>
      <c r="H751" s="2">
        <f t="shared" si="170"/>
        <v>1.9252706973612851E-2</v>
      </c>
      <c r="I751" s="2"/>
      <c r="J751" s="2">
        <f t="shared" si="167"/>
        <v>0.50570381313934132</v>
      </c>
      <c r="K751" s="2">
        <f t="shared" si="167"/>
        <v>0.48645110616572851</v>
      </c>
      <c r="L751" s="2">
        <f t="shared" si="167"/>
        <v>4.0830574931897094E-4</v>
      </c>
      <c r="M751" s="2">
        <f t="shared" si="162"/>
        <v>7.4367749456112024E-3</v>
      </c>
      <c r="N751" s="1">
        <v>162249</v>
      </c>
      <c r="O751" s="1">
        <v>156072</v>
      </c>
      <c r="P751" s="1">
        <v>131</v>
      </c>
      <c r="Q751" s="1">
        <v>2376</v>
      </c>
      <c r="S751" s="1">
        <v>9</v>
      </c>
      <c r="U751" s="1">
        <v>1</v>
      </c>
      <c r="W751" s="1">
        <v>0</v>
      </c>
      <c r="AG751" s="7">
        <f>IF(Q751&gt;0,RANK(Q751,(N751:P751,Q751:AE751)),0)</f>
        <v>3</v>
      </c>
      <c r="AH751" s="7">
        <f>IF(R751&gt;0,RANK(R751,(N751:P751,Q751:AE751)),0)</f>
        <v>0</v>
      </c>
      <c r="AI751" s="7">
        <f>IF(T751&gt;0,RANK(T751,(N751:P751,Q751:AE751)),0)</f>
        <v>0</v>
      </c>
      <c r="AJ751" s="7">
        <f>IF(S751&gt;0,RANK(S751,(N751:P751,Q751:AE751)),0)</f>
        <v>5</v>
      </c>
      <c r="AK751" s="2">
        <f t="shared" si="168"/>
        <v>7.4056065678005725E-3</v>
      </c>
      <c r="AL751" s="2">
        <f t="shared" si="168"/>
        <v>0</v>
      </c>
      <c r="AM751" s="2">
        <f t="shared" si="164"/>
        <v>0</v>
      </c>
      <c r="AN751" s="2">
        <f t="shared" si="165"/>
        <v>2.8051540029547623E-5</v>
      </c>
      <c r="AP751" t="s">
        <v>4450</v>
      </c>
      <c r="AQ751" t="s">
        <v>3629</v>
      </c>
      <c r="AT751" s="85" t="s">
        <v>5005</v>
      </c>
      <c r="AU751" s="84" t="s">
        <v>4529</v>
      </c>
      <c r="AV751" s="77" t="str">
        <f t="shared" si="166"/>
        <v>18097</v>
      </c>
      <c r="AX751" s="7" t="s">
        <v>186</v>
      </c>
      <c r="BG751" s="1"/>
    </row>
    <row r="752" spans="1:63" hidden="1" outlineLevel="1">
      <c r="A752" t="s">
        <v>4742</v>
      </c>
      <c r="B752" t="s">
        <v>3629</v>
      </c>
      <c r="C752" s="1">
        <f t="shared" si="160"/>
        <v>17814</v>
      </c>
      <c r="D752" s="7">
        <f>IF(N752&gt;0, RANK(N752,(N752:P752,Q752:AE752)),0)</f>
        <v>2</v>
      </c>
      <c r="E752" s="7">
        <f>IF(O752&gt;0,RANK(O752,(N752:P752,Q752:AE752)),0)</f>
        <v>1</v>
      </c>
      <c r="F752" s="7">
        <f>IF(P752&gt;0,RANK(P752,(N752:P752,Q752:AE752)),0)</f>
        <v>4</v>
      </c>
      <c r="G752" s="1">
        <f t="shared" si="169"/>
        <v>6481</v>
      </c>
      <c r="H752" s="2">
        <f t="shared" si="170"/>
        <v>0.3638149769843943</v>
      </c>
      <c r="I752" s="2"/>
      <c r="J752" s="2">
        <f t="shared" si="167"/>
        <v>0.31396654316829459</v>
      </c>
      <c r="K752" s="2">
        <f t="shared" si="167"/>
        <v>0.67778152015268889</v>
      </c>
      <c r="L752" s="2">
        <f t="shared" si="167"/>
        <v>8.9816997866846299E-4</v>
      </c>
      <c r="M752" s="2">
        <f t="shared" si="162"/>
        <v>7.3537667003481175E-3</v>
      </c>
      <c r="N752" s="1">
        <v>5593</v>
      </c>
      <c r="O752" s="1">
        <v>12074</v>
      </c>
      <c r="P752" s="1">
        <v>16</v>
      </c>
      <c r="Q752" s="1">
        <v>130</v>
      </c>
      <c r="S752" s="1">
        <v>1</v>
      </c>
      <c r="U752" s="1">
        <v>0</v>
      </c>
      <c r="W752" s="1">
        <v>0</v>
      </c>
      <c r="AG752" s="7">
        <f>IF(Q752&gt;0,RANK(Q752,(N752:P752,Q752:AE752)),0)</f>
        <v>3</v>
      </c>
      <c r="AH752" s="7">
        <f>IF(R752&gt;0,RANK(R752,(N752:P752,Q752:AE752)),0)</f>
        <v>0</v>
      </c>
      <c r="AI752" s="7">
        <f>IF(T752&gt;0,RANK(T752,(N752:P752,Q752:AE752)),0)</f>
        <v>0</v>
      </c>
      <c r="AJ752" s="7">
        <f>IF(S752&gt;0,RANK(S752,(N752:P752,Q752:AE752)),0)</f>
        <v>5</v>
      </c>
      <c r="AK752" s="2">
        <f t="shared" si="168"/>
        <v>7.2976310766812618E-3</v>
      </c>
      <c r="AL752" s="2">
        <f t="shared" si="168"/>
        <v>0</v>
      </c>
      <c r="AM752" s="2">
        <f t="shared" si="164"/>
        <v>0</v>
      </c>
      <c r="AN752" s="2">
        <f t="shared" si="165"/>
        <v>5.6135623666778937E-5</v>
      </c>
      <c r="AP752" t="s">
        <v>4742</v>
      </c>
      <c r="AQ752" t="s">
        <v>3629</v>
      </c>
      <c r="AR752">
        <v>5</v>
      </c>
      <c r="AT752" s="85" t="s">
        <v>5005</v>
      </c>
      <c r="AU752" s="84" t="s">
        <v>4530</v>
      </c>
      <c r="AV752" s="77" t="str">
        <f t="shared" si="166"/>
        <v>18099</v>
      </c>
      <c r="AX752" s="7" t="s">
        <v>186</v>
      </c>
      <c r="BG752" s="1"/>
    </row>
    <row r="753" spans="1:59" hidden="1" outlineLevel="1">
      <c r="A753" t="s">
        <v>2992</v>
      </c>
      <c r="B753" t="s">
        <v>3629</v>
      </c>
      <c r="C753" s="1">
        <f t="shared" si="160"/>
        <v>4996</v>
      </c>
      <c r="D753" s="7">
        <f>IF(N753&gt;0, RANK(N753,(N753:P753,Q753:AE753)),0)</f>
        <v>2</v>
      </c>
      <c r="E753" s="7">
        <f>IF(O753&gt;0,RANK(O753,(N753:P753,Q753:AE753)),0)</f>
        <v>1</v>
      </c>
      <c r="F753" s="7">
        <f>IF(P753&gt;0,RANK(P753,(N753:P753,Q753:AE753)),0)</f>
        <v>4</v>
      </c>
      <c r="G753" s="1">
        <f t="shared" si="169"/>
        <v>1892</v>
      </c>
      <c r="H753" s="2">
        <f t="shared" si="170"/>
        <v>0.37870296236989592</v>
      </c>
      <c r="I753" s="2"/>
      <c r="J753" s="2">
        <f t="shared" si="167"/>
        <v>0.30464371497197756</v>
      </c>
      <c r="K753" s="2">
        <f t="shared" si="167"/>
        <v>0.68334667734187349</v>
      </c>
      <c r="L753" s="2">
        <f t="shared" si="167"/>
        <v>4.0032025620496394E-4</v>
      </c>
      <c r="M753" s="2">
        <f t="shared" si="162"/>
        <v>1.1609287429943929E-2</v>
      </c>
      <c r="N753" s="1">
        <v>1522</v>
      </c>
      <c r="O753" s="1">
        <v>3414</v>
      </c>
      <c r="P753" s="1">
        <v>2</v>
      </c>
      <c r="Q753" s="1">
        <v>58</v>
      </c>
      <c r="S753" s="1">
        <v>0</v>
      </c>
      <c r="U753" s="1">
        <v>0</v>
      </c>
      <c r="W753" s="1">
        <v>0</v>
      </c>
      <c r="AG753" s="7">
        <f>IF(Q753&gt;0,RANK(Q753,(N753:P753,Q753:AE753)),0)</f>
        <v>3</v>
      </c>
      <c r="AH753" s="7">
        <f>IF(R753&gt;0,RANK(R753,(N753:P753,Q753:AE753)),0)</f>
        <v>0</v>
      </c>
      <c r="AI753" s="7">
        <f>IF(T753&gt;0,RANK(T753,(N753:P753,Q753:AE753)),0)</f>
        <v>0</v>
      </c>
      <c r="AJ753" s="7">
        <f>IF(S753&gt;0,RANK(S753,(N753:P753,Q753:AE753)),0)</f>
        <v>0</v>
      </c>
      <c r="AK753" s="2">
        <f t="shared" si="168"/>
        <v>1.1609287429943955E-2</v>
      </c>
      <c r="AL753" s="2">
        <f t="shared" si="168"/>
        <v>0</v>
      </c>
      <c r="AM753" s="2">
        <f t="shared" si="164"/>
        <v>0</v>
      </c>
      <c r="AN753" s="2">
        <f t="shared" si="165"/>
        <v>0</v>
      </c>
      <c r="AP753" t="s">
        <v>2992</v>
      </c>
      <c r="AQ753" t="s">
        <v>3629</v>
      </c>
      <c r="AR753">
        <v>8</v>
      </c>
      <c r="AT753" s="85" t="s">
        <v>5005</v>
      </c>
      <c r="AU753" s="84" t="s">
        <v>4531</v>
      </c>
      <c r="AV753" s="77" t="str">
        <f t="shared" si="166"/>
        <v>18101</v>
      </c>
      <c r="AX753" s="7" t="s">
        <v>186</v>
      </c>
      <c r="BG753" s="1"/>
    </row>
    <row r="754" spans="1:59" hidden="1" outlineLevel="1">
      <c r="A754" t="s">
        <v>3864</v>
      </c>
      <c r="B754" t="s">
        <v>3629</v>
      </c>
      <c r="C754" s="1">
        <f t="shared" si="160"/>
        <v>13628</v>
      </c>
      <c r="D754" s="7">
        <f>IF(N754&gt;0, RANK(N754,(N754:P754,Q754:AE754)),0)</f>
        <v>2</v>
      </c>
      <c r="E754" s="7">
        <f>IF(O754&gt;0,RANK(O754,(N754:P754,Q754:AE754)),0)</f>
        <v>1</v>
      </c>
      <c r="F754" s="7">
        <f>IF(P754&gt;0,RANK(P754,(N754:P754,Q754:AE754)),0)</f>
        <v>4</v>
      </c>
      <c r="G754" s="1">
        <f t="shared" si="169"/>
        <v>5714</v>
      </c>
      <c r="H754" s="2">
        <f t="shared" si="170"/>
        <v>0.41928382741414733</v>
      </c>
      <c r="I754" s="2"/>
      <c r="J754" s="2">
        <f t="shared" si="167"/>
        <v>0.28514822424420311</v>
      </c>
      <c r="K754" s="2">
        <f t="shared" si="167"/>
        <v>0.70443205165835043</v>
      </c>
      <c r="L754" s="2">
        <f t="shared" si="167"/>
        <v>1.6143234517170531E-3</v>
      </c>
      <c r="M754" s="2">
        <f t="shared" si="162"/>
        <v>8.8054006457293499E-3</v>
      </c>
      <c r="N754" s="1">
        <v>3886</v>
      </c>
      <c r="O754" s="1">
        <v>9600</v>
      </c>
      <c r="P754" s="1">
        <v>22</v>
      </c>
      <c r="Q754" s="1">
        <v>118</v>
      </c>
      <c r="S754" s="1">
        <v>1</v>
      </c>
      <c r="U754" s="1">
        <v>0</v>
      </c>
      <c r="W754" s="1">
        <v>1</v>
      </c>
      <c r="AG754" s="7">
        <f>IF(Q754&gt;0,RANK(Q754,(N754:P754,Q754:AE754)),0)</f>
        <v>3</v>
      </c>
      <c r="AH754" s="7">
        <f>IF(R754&gt;0,RANK(R754,(N754:P754,Q754:AE754)),0)</f>
        <v>0</v>
      </c>
      <c r="AI754" s="7">
        <f>IF(T754&gt;0,RANK(T754,(N754:P754,Q754:AE754)),0)</f>
        <v>0</v>
      </c>
      <c r="AJ754" s="7">
        <f>IF(S754&gt;0,RANK(S754,(N754:P754,Q754:AE754)),0)</f>
        <v>5</v>
      </c>
      <c r="AK754" s="2">
        <f t="shared" si="168"/>
        <v>8.6586439683005584E-3</v>
      </c>
      <c r="AL754" s="2">
        <f t="shared" si="168"/>
        <v>0</v>
      </c>
      <c r="AM754" s="2">
        <f t="shared" si="164"/>
        <v>0</v>
      </c>
      <c r="AN754" s="2">
        <f t="shared" si="165"/>
        <v>7.33783387144115E-5</v>
      </c>
      <c r="AP754" t="s">
        <v>3864</v>
      </c>
      <c r="AQ754" t="s">
        <v>3629</v>
      </c>
      <c r="AR754">
        <v>5</v>
      </c>
      <c r="AT754" s="85" t="s">
        <v>5005</v>
      </c>
      <c r="AU754" s="84" t="s">
        <v>4532</v>
      </c>
      <c r="AV754" s="77" t="str">
        <f t="shared" si="166"/>
        <v>18103</v>
      </c>
      <c r="AX754" s="7" t="s">
        <v>186</v>
      </c>
      <c r="BG754" s="1"/>
    </row>
    <row r="755" spans="1:59" hidden="1" outlineLevel="1">
      <c r="A755" t="s">
        <v>2996</v>
      </c>
      <c r="B755" t="s">
        <v>3629</v>
      </c>
      <c r="C755" s="1">
        <f t="shared" si="160"/>
        <v>50467</v>
      </c>
      <c r="D755" s="7">
        <f>IF(N755&gt;0, RANK(N755,(N755:P755,Q755:AE755)),0)</f>
        <v>1</v>
      </c>
      <c r="E755" s="7">
        <f>IF(O755&gt;0,RANK(O755,(N755:P755,Q755:AE755)),0)</f>
        <v>2</v>
      </c>
      <c r="F755" s="7">
        <f>IF(P755&gt;0,RANK(P755,(N755:P755,Q755:AE755)),0)</f>
        <v>4</v>
      </c>
      <c r="G755" s="1">
        <f t="shared" si="169"/>
        <v>4131</v>
      </c>
      <c r="H755" s="2">
        <f t="shared" si="170"/>
        <v>8.1855469911030973E-2</v>
      </c>
      <c r="I755" s="2"/>
      <c r="J755" s="2">
        <f t="shared" si="167"/>
        <v>0.53430954881407655</v>
      </c>
      <c r="K755" s="2">
        <f t="shared" si="167"/>
        <v>0.45245407890304556</v>
      </c>
      <c r="L755" s="2">
        <f t="shared" si="167"/>
        <v>3.8242812134662253E-3</v>
      </c>
      <c r="M755" s="2">
        <f t="shared" si="162"/>
        <v>9.4120910694116579E-3</v>
      </c>
      <c r="N755" s="1">
        <v>26965</v>
      </c>
      <c r="O755" s="1">
        <v>22834</v>
      </c>
      <c r="P755" s="1">
        <v>193</v>
      </c>
      <c r="Q755" s="1">
        <v>449</v>
      </c>
      <c r="S755" s="1">
        <v>19</v>
      </c>
      <c r="U755" s="1">
        <v>4</v>
      </c>
      <c r="W755" s="1">
        <v>3</v>
      </c>
      <c r="AG755" s="7">
        <f>IF(Q755&gt;0,RANK(Q755,(N755:P755,Q755:AE755)),0)</f>
        <v>3</v>
      </c>
      <c r="AH755" s="7">
        <f>IF(R755&gt;0,RANK(R755,(N755:P755,Q755:AE755)),0)</f>
        <v>0</v>
      </c>
      <c r="AI755" s="7">
        <f>IF(T755&gt;0,RANK(T755,(N755:P755,Q755:AE755)),0)</f>
        <v>0</v>
      </c>
      <c r="AJ755" s="7">
        <f>IF(S755&gt;0,RANK(S755,(N755:P755,Q755:AE755)),0)</f>
        <v>5</v>
      </c>
      <c r="AK755" s="2">
        <f t="shared" si="168"/>
        <v>8.8969029266649496E-3</v>
      </c>
      <c r="AL755" s="2">
        <f t="shared" si="168"/>
        <v>0</v>
      </c>
      <c r="AM755" s="2">
        <f t="shared" si="164"/>
        <v>0</v>
      </c>
      <c r="AN755" s="2">
        <f t="shared" si="165"/>
        <v>3.7648364277646779E-4</v>
      </c>
      <c r="AP755" t="s">
        <v>2996</v>
      </c>
      <c r="AQ755" t="s">
        <v>3629</v>
      </c>
      <c r="AT755" s="85" t="s">
        <v>5005</v>
      </c>
      <c r="AU755" s="84" t="s">
        <v>4533</v>
      </c>
      <c r="AV755" s="77" t="str">
        <f t="shared" si="166"/>
        <v>18105</v>
      </c>
      <c r="AX755" s="7" t="s">
        <v>186</v>
      </c>
      <c r="BG755" s="1"/>
    </row>
    <row r="756" spans="1:59" hidden="1" outlineLevel="1">
      <c r="A756" t="s">
        <v>2519</v>
      </c>
      <c r="B756" t="s">
        <v>3629</v>
      </c>
      <c r="C756" s="1">
        <f t="shared" si="160"/>
        <v>14548</v>
      </c>
      <c r="D756" s="7">
        <f>IF(N756&gt;0, RANK(N756,(N756:P756,Q756:AE756)),0)</f>
        <v>2</v>
      </c>
      <c r="E756" s="7">
        <f>IF(O756&gt;0,RANK(O756,(N756:P756,Q756:AE756)),0)</f>
        <v>1</v>
      </c>
      <c r="F756" s="7">
        <f>IF(P756&gt;0,RANK(P756,(N756:P756,Q756:AE756)),0)</f>
        <v>4</v>
      </c>
      <c r="G756" s="1">
        <f t="shared" si="169"/>
        <v>7365</v>
      </c>
      <c r="H756" s="2">
        <f t="shared" si="170"/>
        <v>0.50625515534781418</v>
      </c>
      <c r="I756" s="2"/>
      <c r="J756" s="2">
        <f t="shared" si="167"/>
        <v>0.24305746494363487</v>
      </c>
      <c r="K756" s="2">
        <f t="shared" si="167"/>
        <v>0.74931262029144896</v>
      </c>
      <c r="L756" s="2">
        <f t="shared" si="167"/>
        <v>9.6233159197140503E-4</v>
      </c>
      <c r="M756" s="2">
        <f t="shared" si="162"/>
        <v>6.6675831729447405E-3</v>
      </c>
      <c r="N756" s="1">
        <v>3536</v>
      </c>
      <c r="O756" s="1">
        <v>10901</v>
      </c>
      <c r="P756" s="1">
        <v>14</v>
      </c>
      <c r="Q756" s="1">
        <v>96</v>
      </c>
      <c r="S756" s="1">
        <v>1</v>
      </c>
      <c r="U756" s="1">
        <v>0</v>
      </c>
      <c r="W756" s="1">
        <v>0</v>
      </c>
      <c r="AG756" s="7">
        <f>IF(Q756&gt;0,RANK(Q756,(N756:P756,Q756:AE756)),0)</f>
        <v>3</v>
      </c>
      <c r="AH756" s="7">
        <f>IF(R756&gt;0,RANK(R756,(N756:P756,Q756:AE756)),0)</f>
        <v>0</v>
      </c>
      <c r="AI756" s="7">
        <f>IF(T756&gt;0,RANK(T756,(N756:P756,Q756:AE756)),0)</f>
        <v>0</v>
      </c>
      <c r="AJ756" s="7">
        <f>IF(S756&gt;0,RANK(S756,(N756:P756,Q756:AE756)),0)</f>
        <v>5</v>
      </c>
      <c r="AK756" s="2">
        <f t="shared" si="168"/>
        <v>6.598845202089634E-3</v>
      </c>
      <c r="AL756" s="2">
        <f t="shared" si="168"/>
        <v>0</v>
      </c>
      <c r="AM756" s="2">
        <f t="shared" si="164"/>
        <v>0</v>
      </c>
      <c r="AN756" s="2">
        <f t="shared" si="165"/>
        <v>6.8737970855100363E-5</v>
      </c>
      <c r="AP756" t="s">
        <v>2519</v>
      </c>
      <c r="AQ756" t="s">
        <v>3629</v>
      </c>
      <c r="AR756">
        <v>7</v>
      </c>
      <c r="AT756" s="85" t="s">
        <v>5005</v>
      </c>
      <c r="AU756" s="84" t="s">
        <v>5310</v>
      </c>
      <c r="AV756" s="77" t="str">
        <f t="shared" si="166"/>
        <v>18107</v>
      </c>
      <c r="AX756" s="7" t="s">
        <v>186</v>
      </c>
      <c r="BG756" s="1"/>
    </row>
    <row r="757" spans="1:59" hidden="1" outlineLevel="1">
      <c r="A757" t="s">
        <v>3546</v>
      </c>
      <c r="B757" t="s">
        <v>3629</v>
      </c>
      <c r="C757" s="1">
        <f t="shared" si="160"/>
        <v>26029</v>
      </c>
      <c r="D757" s="7">
        <f>IF(N757&gt;0, RANK(N757,(N757:P757,Q757:AE757)),0)</f>
        <v>2</v>
      </c>
      <c r="E757" s="7">
        <f>IF(O757&gt;0,RANK(O757,(N757:P757,Q757:AE757)),0)</f>
        <v>1</v>
      </c>
      <c r="F757" s="7">
        <f>IF(P757&gt;0,RANK(P757,(N757:P757,Q757:AE757)),0)</f>
        <v>0</v>
      </c>
      <c r="G757" s="1">
        <f t="shared" si="169"/>
        <v>12547</v>
      </c>
      <c r="H757" s="2">
        <f t="shared" si="170"/>
        <v>0.48203926389795998</v>
      </c>
      <c r="I757" s="2"/>
      <c r="J757" s="2">
        <f t="shared" si="167"/>
        <v>0.25548426754773523</v>
      </c>
      <c r="K757" s="2">
        <f t="shared" si="167"/>
        <v>0.73752353144569516</v>
      </c>
      <c r="L757" s="2">
        <f t="shared" si="167"/>
        <v>0</v>
      </c>
      <c r="M757" s="2">
        <f t="shared" si="162"/>
        <v>6.9922010065696094E-3</v>
      </c>
      <c r="N757" s="1">
        <v>6650</v>
      </c>
      <c r="O757" s="1">
        <v>19197</v>
      </c>
      <c r="P757" s="1">
        <v>0</v>
      </c>
      <c r="Q757" s="1">
        <v>182</v>
      </c>
      <c r="S757" s="1">
        <v>0</v>
      </c>
      <c r="U757" s="1">
        <v>0</v>
      </c>
      <c r="W757" s="1">
        <v>0</v>
      </c>
      <c r="AG757" s="7">
        <f>IF(Q757&gt;0,RANK(Q757,(N757:P757,Q757:AE757)),0)</f>
        <v>3</v>
      </c>
      <c r="AH757" s="7">
        <f>IF(R757&gt;0,RANK(R757,(N757:P757,Q757:AE757)),0)</f>
        <v>0</v>
      </c>
      <c r="AI757" s="7">
        <f>IF(T757&gt;0,RANK(T757,(N757:P757,Q757:AE757)),0)</f>
        <v>0</v>
      </c>
      <c r="AJ757" s="7">
        <f>IF(S757&gt;0,RANK(S757,(N757:P757,Q757:AE757)),0)</f>
        <v>0</v>
      </c>
      <c r="AK757" s="2">
        <f t="shared" si="168"/>
        <v>6.9922010065695955E-3</v>
      </c>
      <c r="AL757" s="2">
        <f t="shared" si="168"/>
        <v>0</v>
      </c>
      <c r="AM757" s="2">
        <f t="shared" si="164"/>
        <v>0</v>
      </c>
      <c r="AN757" s="2">
        <f t="shared" si="165"/>
        <v>0</v>
      </c>
      <c r="AP757" t="s">
        <v>3546</v>
      </c>
      <c r="AQ757" t="s">
        <v>3629</v>
      </c>
      <c r="AT757" s="85" t="s">
        <v>5005</v>
      </c>
      <c r="AU757" s="84" t="s">
        <v>4645</v>
      </c>
      <c r="AV757" s="77" t="str">
        <f t="shared" si="166"/>
        <v>18109</v>
      </c>
      <c r="AX757" s="7" t="s">
        <v>186</v>
      </c>
      <c r="BG757" s="1"/>
    </row>
    <row r="758" spans="1:59" hidden="1" outlineLevel="1">
      <c r="A758" t="s">
        <v>4537</v>
      </c>
      <c r="B758" t="s">
        <v>3629</v>
      </c>
      <c r="C758" s="1">
        <f t="shared" si="160"/>
        <v>5848</v>
      </c>
      <c r="D758" s="7">
        <f>IF(N758&gt;0, RANK(N758,(N758:P758,Q758:AE758)),0)</f>
        <v>2</v>
      </c>
      <c r="E758" s="7">
        <f>IF(O758&gt;0,RANK(O758,(N758:P758,Q758:AE758)),0)</f>
        <v>1</v>
      </c>
      <c r="F758" s="7">
        <f>IF(P758&gt;0,RANK(P758,(N758:P758,Q758:AE758)),0)</f>
        <v>4</v>
      </c>
      <c r="G758" s="1">
        <f t="shared" si="169"/>
        <v>1725</v>
      </c>
      <c r="H758" s="2">
        <f t="shared" si="170"/>
        <v>0.29497264021887826</v>
      </c>
      <c r="I758" s="2"/>
      <c r="J758" s="2">
        <f t="shared" si="167"/>
        <v>0.34746922024623805</v>
      </c>
      <c r="K758" s="2">
        <f t="shared" si="167"/>
        <v>0.64244186046511631</v>
      </c>
      <c r="L758" s="2">
        <f t="shared" si="167"/>
        <v>6.8399452804377564E-4</v>
      </c>
      <c r="M758" s="2">
        <f t="shared" si="162"/>
        <v>9.4049247606018613E-3</v>
      </c>
      <c r="N758" s="1">
        <v>2032</v>
      </c>
      <c r="O758" s="1">
        <v>3757</v>
      </c>
      <c r="P758" s="1">
        <v>4</v>
      </c>
      <c r="Q758" s="1">
        <v>55</v>
      </c>
      <c r="S758" s="1">
        <v>0</v>
      </c>
      <c r="U758" s="1">
        <v>0</v>
      </c>
      <c r="W758" s="1">
        <v>0</v>
      </c>
      <c r="AG758" s="7">
        <f>IF(Q758&gt;0,RANK(Q758,(N758:P758,Q758:AE758)),0)</f>
        <v>3</v>
      </c>
      <c r="AH758" s="7">
        <f>IF(R758&gt;0,RANK(R758,(N758:P758,Q758:AE758)),0)</f>
        <v>0</v>
      </c>
      <c r="AI758" s="7">
        <f>IF(T758&gt;0,RANK(T758,(N758:P758,Q758:AE758)),0)</f>
        <v>0</v>
      </c>
      <c r="AJ758" s="7">
        <f>IF(S758&gt;0,RANK(S758,(N758:P758,Q758:AE758)),0)</f>
        <v>0</v>
      </c>
      <c r="AK758" s="2">
        <f t="shared" si="168"/>
        <v>9.4049247606019151E-3</v>
      </c>
      <c r="AL758" s="2">
        <f t="shared" si="168"/>
        <v>0</v>
      </c>
      <c r="AM758" s="2">
        <f t="shared" si="164"/>
        <v>0</v>
      </c>
      <c r="AN758" s="2">
        <f t="shared" si="165"/>
        <v>0</v>
      </c>
      <c r="AP758" t="s">
        <v>4537</v>
      </c>
      <c r="AQ758" t="s">
        <v>3629</v>
      </c>
      <c r="AR758">
        <v>5</v>
      </c>
      <c r="AT758" s="85" t="s">
        <v>5005</v>
      </c>
      <c r="AU758" s="84" t="s">
        <v>4646</v>
      </c>
      <c r="AV758" s="77" t="str">
        <f t="shared" si="166"/>
        <v>18111</v>
      </c>
      <c r="AX758" s="7" t="s">
        <v>186</v>
      </c>
      <c r="BG758" s="1"/>
    </row>
    <row r="759" spans="1:59" hidden="1" outlineLevel="1">
      <c r="A759" t="s">
        <v>4674</v>
      </c>
      <c r="B759" t="s">
        <v>3629</v>
      </c>
      <c r="C759" s="1">
        <f t="shared" si="160"/>
        <v>15679</v>
      </c>
      <c r="D759" s="7">
        <f>IF(N759&gt;0, RANK(N759,(N759:P759,Q759:AE759)),0)</f>
        <v>2</v>
      </c>
      <c r="E759" s="7">
        <f>IF(O759&gt;0,RANK(O759,(N759:P759,Q759:AE759)),0)</f>
        <v>1</v>
      </c>
      <c r="F759" s="7">
        <f>IF(P759&gt;0,RANK(P759,(N759:P759,Q759:AE759)),0)</f>
        <v>4</v>
      </c>
      <c r="G759" s="1">
        <f t="shared" si="169"/>
        <v>6156</v>
      </c>
      <c r="H759" s="2">
        <f t="shared" si="170"/>
        <v>0.39262708080872505</v>
      </c>
      <c r="I759" s="2"/>
      <c r="J759" s="2">
        <f t="shared" si="167"/>
        <v>0.29995535429555459</v>
      </c>
      <c r="K759" s="2">
        <f t="shared" si="167"/>
        <v>0.69258243510427964</v>
      </c>
      <c r="L759" s="2">
        <f t="shared" si="167"/>
        <v>4.4645704445436574E-4</v>
      </c>
      <c r="M759" s="2">
        <f t="shared" si="162"/>
        <v>7.0157535557113541E-3</v>
      </c>
      <c r="N759" s="1">
        <v>4703</v>
      </c>
      <c r="O759" s="1">
        <v>10859</v>
      </c>
      <c r="P759" s="1">
        <v>7</v>
      </c>
      <c r="Q759" s="1">
        <v>110</v>
      </c>
      <c r="S759" s="1">
        <v>0</v>
      </c>
      <c r="U759" s="1">
        <v>0</v>
      </c>
      <c r="W759" s="1">
        <v>0</v>
      </c>
      <c r="AG759" s="7">
        <f>IF(Q759&gt;0,RANK(Q759,(N759:P759,Q759:AE759)),0)</f>
        <v>3</v>
      </c>
      <c r="AH759" s="7">
        <f>IF(R759&gt;0,RANK(R759,(N759:P759,Q759:AE759)),0)</f>
        <v>0</v>
      </c>
      <c r="AI759" s="7">
        <f>IF(T759&gt;0,RANK(T759,(N759:P759,Q759:AE759)),0)</f>
        <v>0</v>
      </c>
      <c r="AJ759" s="7">
        <f>IF(S759&gt;0,RANK(S759,(N759:P759,Q759:AE759)),0)</f>
        <v>0</v>
      </c>
      <c r="AK759" s="2">
        <f t="shared" si="168"/>
        <v>7.0157535557114608E-3</v>
      </c>
      <c r="AL759" s="2">
        <f t="shared" si="168"/>
        <v>0</v>
      </c>
      <c r="AM759" s="2">
        <f t="shared" si="164"/>
        <v>0</v>
      </c>
      <c r="AN759" s="2">
        <f t="shared" si="165"/>
        <v>0</v>
      </c>
      <c r="AP759" t="s">
        <v>4674</v>
      </c>
      <c r="AQ759" t="s">
        <v>3629</v>
      </c>
      <c r="AR759">
        <v>4</v>
      </c>
      <c r="AT759" s="85" t="s">
        <v>5005</v>
      </c>
      <c r="AU759" s="84" t="s">
        <v>4647</v>
      </c>
      <c r="AV759" s="77" t="str">
        <f t="shared" si="166"/>
        <v>18113</v>
      </c>
      <c r="AX759" s="7" t="s">
        <v>186</v>
      </c>
      <c r="BG759" s="1"/>
    </row>
    <row r="760" spans="1:59" hidden="1" outlineLevel="1">
      <c r="A760" t="s">
        <v>3635</v>
      </c>
      <c r="B760" t="s">
        <v>3629</v>
      </c>
      <c r="C760" s="1">
        <f t="shared" si="160"/>
        <v>2958</v>
      </c>
      <c r="D760" s="7">
        <f>IF(N760&gt;0, RANK(N760,(N760:P760,Q760:AE760)),0)</f>
        <v>2</v>
      </c>
      <c r="E760" s="7">
        <f>IF(O760&gt;0,RANK(O760,(N760:P760,Q760:AE760)),0)</f>
        <v>1</v>
      </c>
      <c r="F760" s="7">
        <f>IF(P760&gt;0,RANK(P760,(N760:P760,Q760:AE760)),0)</f>
        <v>0</v>
      </c>
      <c r="G760" s="1">
        <f t="shared" si="169"/>
        <v>657</v>
      </c>
      <c r="H760" s="2">
        <f t="shared" si="170"/>
        <v>0.22210953346855983</v>
      </c>
      <c r="I760" s="2"/>
      <c r="J760" s="2">
        <f t="shared" si="167"/>
        <v>0.38505747126436779</v>
      </c>
      <c r="K760" s="2">
        <f t="shared" si="167"/>
        <v>0.60716700473292762</v>
      </c>
      <c r="L760" s="2">
        <f t="shared" si="167"/>
        <v>0</v>
      </c>
      <c r="M760" s="2">
        <f t="shared" si="162"/>
        <v>7.7755240027046479E-3</v>
      </c>
      <c r="N760" s="1">
        <v>1139</v>
      </c>
      <c r="O760" s="1">
        <v>1796</v>
      </c>
      <c r="P760" s="1">
        <v>0</v>
      </c>
      <c r="Q760" s="1">
        <v>23</v>
      </c>
      <c r="S760" s="1">
        <v>0</v>
      </c>
      <c r="U760" s="1">
        <v>0</v>
      </c>
      <c r="W760" s="1">
        <v>0</v>
      </c>
      <c r="AG760" s="7">
        <f>IF(Q760&gt;0,RANK(Q760,(N760:P760,Q760:AE760)),0)</f>
        <v>3</v>
      </c>
      <c r="AH760" s="7">
        <f>IF(R760&gt;0,RANK(R760,(N760:P760,Q760:AE760)),0)</f>
        <v>0</v>
      </c>
      <c r="AI760" s="7">
        <f>IF(T760&gt;0,RANK(T760,(N760:P760,Q760:AE760)),0)</f>
        <v>0</v>
      </c>
      <c r="AJ760" s="7">
        <f>IF(S760&gt;0,RANK(S760,(N760:P760,Q760:AE760)),0)</f>
        <v>0</v>
      </c>
      <c r="AK760" s="2">
        <f t="shared" si="168"/>
        <v>7.77552400270453E-3</v>
      </c>
      <c r="AL760" s="2">
        <f t="shared" si="168"/>
        <v>0</v>
      </c>
      <c r="AM760" s="2">
        <f t="shared" si="164"/>
        <v>0</v>
      </c>
      <c r="AN760" s="2">
        <f t="shared" si="165"/>
        <v>0</v>
      </c>
      <c r="AP760" t="s">
        <v>3635</v>
      </c>
      <c r="AQ760" t="s">
        <v>3629</v>
      </c>
      <c r="AR760">
        <v>9</v>
      </c>
      <c r="AT760" s="85" t="s">
        <v>5005</v>
      </c>
      <c r="AU760" s="84" t="s">
        <v>5225</v>
      </c>
      <c r="AV760" s="77" t="str">
        <f t="shared" si="166"/>
        <v>18115</v>
      </c>
      <c r="AX760" s="7" t="s">
        <v>186</v>
      </c>
      <c r="BG760" s="1"/>
    </row>
    <row r="761" spans="1:59" hidden="1" outlineLevel="1">
      <c r="A761" t="s">
        <v>3924</v>
      </c>
      <c r="B761" t="s">
        <v>3629</v>
      </c>
      <c r="C761" s="1">
        <f t="shared" si="160"/>
        <v>8652</v>
      </c>
      <c r="D761" s="7">
        <f>IF(N761&gt;0, RANK(N761,(N761:P761,Q761:AE761)),0)</f>
        <v>2</v>
      </c>
      <c r="E761" s="7">
        <f>IF(O761&gt;0,RANK(O761,(N761:P761,Q761:AE761)),0)</f>
        <v>1</v>
      </c>
      <c r="F761" s="7">
        <f>IF(P761&gt;0,RANK(P761,(N761:P761,Q761:AE761)),0)</f>
        <v>4</v>
      </c>
      <c r="G761" s="1">
        <f t="shared" si="169"/>
        <v>2798</v>
      </c>
      <c r="H761" s="2">
        <f t="shared" si="170"/>
        <v>0.32339343504392049</v>
      </c>
      <c r="I761" s="2"/>
      <c r="J761" s="2">
        <f t="shared" si="167"/>
        <v>0.33344891354600092</v>
      </c>
      <c r="K761" s="2">
        <f t="shared" si="167"/>
        <v>0.65684234858992141</v>
      </c>
      <c r="L761" s="2">
        <f t="shared" si="167"/>
        <v>5.7790106333795654E-4</v>
      </c>
      <c r="M761" s="2">
        <f t="shared" si="162"/>
        <v>9.1308368007397087E-3</v>
      </c>
      <c r="N761" s="1">
        <v>2885</v>
      </c>
      <c r="O761" s="1">
        <v>5683</v>
      </c>
      <c r="P761" s="1">
        <v>5</v>
      </c>
      <c r="Q761" s="1">
        <v>78</v>
      </c>
      <c r="S761" s="1">
        <v>1</v>
      </c>
      <c r="U761" s="1">
        <v>0</v>
      </c>
      <c r="W761" s="1">
        <v>0</v>
      </c>
      <c r="AG761" s="7">
        <f>IF(Q761&gt;0,RANK(Q761,(N761:P761,Q761:AE761)),0)</f>
        <v>3</v>
      </c>
      <c r="AH761" s="7">
        <f>IF(R761&gt;0,RANK(R761,(N761:P761,Q761:AE761)),0)</f>
        <v>0</v>
      </c>
      <c r="AI761" s="7">
        <f>IF(T761&gt;0,RANK(T761,(N761:P761,Q761:AE761)),0)</f>
        <v>0</v>
      </c>
      <c r="AJ761" s="7">
        <f>IF(S761&gt;0,RANK(S761,(N761:P761,Q761:AE761)),0)</f>
        <v>5</v>
      </c>
      <c r="AK761" s="2">
        <f t="shared" si="168"/>
        <v>9.0152565880721215E-3</v>
      </c>
      <c r="AL761" s="2">
        <f t="shared" si="168"/>
        <v>0</v>
      </c>
      <c r="AM761" s="2">
        <f t="shared" si="164"/>
        <v>0</v>
      </c>
      <c r="AN761" s="2">
        <f t="shared" si="165"/>
        <v>1.155802126675913E-4</v>
      </c>
      <c r="AP761" t="s">
        <v>3924</v>
      </c>
      <c r="AQ761" t="s">
        <v>3629</v>
      </c>
      <c r="AR761">
        <v>8</v>
      </c>
      <c r="AT761" s="85" t="s">
        <v>5005</v>
      </c>
      <c r="AU761" s="84" t="s">
        <v>5226</v>
      </c>
      <c r="AV761" s="77" t="str">
        <f t="shared" si="166"/>
        <v>18117</v>
      </c>
      <c r="AX761" s="7" t="s">
        <v>186</v>
      </c>
      <c r="BG761" s="1"/>
    </row>
    <row r="762" spans="1:59" hidden="1" outlineLevel="1">
      <c r="A762" t="s">
        <v>2366</v>
      </c>
      <c r="B762" t="s">
        <v>3629</v>
      </c>
      <c r="C762" s="1">
        <f t="shared" si="160"/>
        <v>7604</v>
      </c>
      <c r="D762" s="7">
        <f>IF(N762&gt;0, RANK(N762,(N762:P762,Q762:AE762)),0)</f>
        <v>2</v>
      </c>
      <c r="E762" s="7">
        <f>IF(O762&gt;0,RANK(O762,(N762:P762,Q762:AE762)),0)</f>
        <v>1</v>
      </c>
      <c r="F762" s="7">
        <f>IF(P762&gt;0,RANK(P762,(N762:P762,Q762:AE762)),0)</f>
        <v>0</v>
      </c>
      <c r="G762" s="1">
        <f t="shared" si="169"/>
        <v>2464</v>
      </c>
      <c r="H762" s="2">
        <f t="shared" si="170"/>
        <v>0.32403997895844294</v>
      </c>
      <c r="I762" s="2"/>
      <c r="J762" s="2">
        <f t="shared" si="167"/>
        <v>0.33350867964229353</v>
      </c>
      <c r="K762" s="2">
        <f t="shared" si="167"/>
        <v>0.65754865860073641</v>
      </c>
      <c r="L762" s="2">
        <f t="shared" si="167"/>
        <v>0</v>
      </c>
      <c r="M762" s="2">
        <f t="shared" si="162"/>
        <v>8.9426617569701161E-3</v>
      </c>
      <c r="N762" s="1">
        <v>2536</v>
      </c>
      <c r="O762" s="1">
        <v>5000</v>
      </c>
      <c r="P762" s="1">
        <v>0</v>
      </c>
      <c r="Q762" s="1">
        <v>68</v>
      </c>
      <c r="S762" s="1">
        <v>0</v>
      </c>
      <c r="U762" s="1">
        <v>0</v>
      </c>
      <c r="W762" s="1">
        <v>0</v>
      </c>
      <c r="AG762" s="7">
        <f>IF(Q762&gt;0,RANK(Q762,(N762:P762,Q762:AE762)),0)</f>
        <v>3</v>
      </c>
      <c r="AH762" s="7">
        <f>IF(R762&gt;0,RANK(R762,(N762:P762,Q762:AE762)),0)</f>
        <v>0</v>
      </c>
      <c r="AI762" s="7">
        <f>IF(T762&gt;0,RANK(T762,(N762:P762,Q762:AE762)),0)</f>
        <v>0</v>
      </c>
      <c r="AJ762" s="7">
        <f>IF(S762&gt;0,RANK(S762,(N762:P762,Q762:AE762)),0)</f>
        <v>0</v>
      </c>
      <c r="AK762" s="2">
        <f t="shared" si="168"/>
        <v>8.9426617569700155E-3</v>
      </c>
      <c r="AL762" s="2">
        <f t="shared" si="168"/>
        <v>0</v>
      </c>
      <c r="AM762" s="2">
        <f t="shared" si="164"/>
        <v>0</v>
      </c>
      <c r="AN762" s="2">
        <f t="shared" si="165"/>
        <v>0</v>
      </c>
      <c r="AP762" t="s">
        <v>2366</v>
      </c>
      <c r="AQ762" t="s">
        <v>3629</v>
      </c>
      <c r="AR762">
        <v>7</v>
      </c>
      <c r="AT762" s="85" t="s">
        <v>5005</v>
      </c>
      <c r="AU762" s="84" t="s">
        <v>4545</v>
      </c>
      <c r="AV762" s="77" t="str">
        <f t="shared" si="166"/>
        <v>18119</v>
      </c>
      <c r="AX762" s="7" t="s">
        <v>186</v>
      </c>
      <c r="BG762" s="1"/>
    </row>
    <row r="763" spans="1:59" hidden="1" outlineLevel="1">
      <c r="A763" t="s">
        <v>1207</v>
      </c>
      <c r="B763" t="s">
        <v>3629</v>
      </c>
      <c r="C763" s="1">
        <f t="shared" si="160"/>
        <v>6971</v>
      </c>
      <c r="D763" s="7">
        <f>IF(N763&gt;0, RANK(N763,(N763:P763,Q763:AE763)),0)</f>
        <v>2</v>
      </c>
      <c r="E763" s="7">
        <f>IF(O763&gt;0,RANK(O763,(N763:P763,Q763:AE763)),0)</f>
        <v>1</v>
      </c>
      <c r="F763" s="7">
        <f>IF(P763&gt;0,RANK(P763,(N763:P763,Q763:AE763)),0)</f>
        <v>0</v>
      </c>
      <c r="G763" s="1">
        <f t="shared" si="169"/>
        <v>2188</v>
      </c>
      <c r="H763" s="2">
        <f t="shared" si="170"/>
        <v>0.31387175441113185</v>
      </c>
      <c r="I763" s="2"/>
      <c r="J763" s="2">
        <f t="shared" si="167"/>
        <v>0.3388323052646679</v>
      </c>
      <c r="K763" s="2">
        <f t="shared" si="167"/>
        <v>0.6527040596757997</v>
      </c>
      <c r="L763" s="2">
        <f t="shared" si="167"/>
        <v>0</v>
      </c>
      <c r="M763" s="2">
        <f t="shared" si="162"/>
        <v>8.4636350595324039E-3</v>
      </c>
      <c r="N763" s="1">
        <v>2362</v>
      </c>
      <c r="O763" s="1">
        <v>4550</v>
      </c>
      <c r="P763" s="1">
        <v>0</v>
      </c>
      <c r="Q763" s="1">
        <v>59</v>
      </c>
      <c r="S763" s="1">
        <v>0</v>
      </c>
      <c r="U763" s="1">
        <v>0</v>
      </c>
      <c r="W763" s="1">
        <v>0</v>
      </c>
      <c r="AG763" s="7">
        <f>IF(Q763&gt;0,RANK(Q763,(N763:P763,Q763:AE763)),0)</f>
        <v>3</v>
      </c>
      <c r="AH763" s="7">
        <f>IF(R763&gt;0,RANK(R763,(N763:P763,Q763:AE763)),0)</f>
        <v>0</v>
      </c>
      <c r="AI763" s="7">
        <f>IF(T763&gt;0,RANK(T763,(N763:P763,Q763:AE763)),0)</f>
        <v>0</v>
      </c>
      <c r="AJ763" s="7">
        <f>IF(S763&gt;0,RANK(S763,(N763:P763,Q763:AE763)),0)</f>
        <v>0</v>
      </c>
      <c r="AK763" s="2">
        <f t="shared" si="168"/>
        <v>8.4636350595323484E-3</v>
      </c>
      <c r="AL763" s="2">
        <f t="shared" si="168"/>
        <v>0</v>
      </c>
      <c r="AM763" s="2">
        <f t="shared" si="164"/>
        <v>0</v>
      </c>
      <c r="AN763" s="2">
        <f t="shared" si="165"/>
        <v>0</v>
      </c>
      <c r="AP763" t="s">
        <v>1207</v>
      </c>
      <c r="AQ763" t="s">
        <v>3629</v>
      </c>
      <c r="AR763">
        <v>7</v>
      </c>
      <c r="AT763" s="85" t="s">
        <v>5005</v>
      </c>
      <c r="AU763" s="84" t="s">
        <v>4534</v>
      </c>
      <c r="AV763" s="77" t="str">
        <f t="shared" si="166"/>
        <v>18121</v>
      </c>
      <c r="AX763" s="7" t="s">
        <v>186</v>
      </c>
      <c r="BG763" s="1"/>
    </row>
    <row r="764" spans="1:59" hidden="1" outlineLevel="1">
      <c r="A764" t="s">
        <v>3237</v>
      </c>
      <c r="B764" t="s">
        <v>3629</v>
      </c>
      <c r="C764" s="1">
        <f t="shared" si="160"/>
        <v>8315</v>
      </c>
      <c r="D764" s="7">
        <f>IF(N764&gt;0, RANK(N764,(N764:P764,Q764:AE764)),0)</f>
        <v>2</v>
      </c>
      <c r="E764" s="7">
        <f>IF(O764&gt;0,RANK(O764,(N764:P764,Q764:AE764)),0)</f>
        <v>1</v>
      </c>
      <c r="F764" s="7">
        <f>IF(P764&gt;0,RANK(P764,(N764:P764,Q764:AE764)),0)</f>
        <v>4</v>
      </c>
      <c r="G764" s="1">
        <f t="shared" si="169"/>
        <v>6</v>
      </c>
      <c r="H764" s="2">
        <f t="shared" si="170"/>
        <v>7.2158749248346361E-4</v>
      </c>
      <c r="I764" s="2"/>
      <c r="J764" s="2">
        <f t="shared" si="167"/>
        <v>0.49681298857486472</v>
      </c>
      <c r="K764" s="2">
        <f t="shared" si="167"/>
        <v>0.49753457606734819</v>
      </c>
      <c r="L764" s="2">
        <f t="shared" si="167"/>
        <v>2.4052916416115455E-4</v>
      </c>
      <c r="M764" s="2">
        <f t="shared" si="162"/>
        <v>5.4119061936259896E-3</v>
      </c>
      <c r="N764" s="1">
        <v>4131</v>
      </c>
      <c r="O764" s="1">
        <v>4137</v>
      </c>
      <c r="P764" s="1">
        <v>2</v>
      </c>
      <c r="Q764" s="1">
        <v>45</v>
      </c>
      <c r="S764" s="1">
        <v>0</v>
      </c>
      <c r="U764" s="1">
        <v>0</v>
      </c>
      <c r="W764" s="1">
        <v>0</v>
      </c>
      <c r="AG764" s="7">
        <f>IF(Q764&gt;0,RANK(Q764,(N764:P764,Q764:AE764)),0)</f>
        <v>3</v>
      </c>
      <c r="AH764" s="7">
        <f>IF(R764&gt;0,RANK(R764,(N764:P764,Q764:AE764)),0)</f>
        <v>0</v>
      </c>
      <c r="AI764" s="7">
        <f>IF(T764&gt;0,RANK(T764,(N764:P764,Q764:AE764)),0)</f>
        <v>0</v>
      </c>
      <c r="AJ764" s="7">
        <f>IF(S764&gt;0,RANK(S764,(N764:P764,Q764:AE764)),0)</f>
        <v>0</v>
      </c>
      <c r="AK764" s="2">
        <f t="shared" si="168"/>
        <v>5.4119061936259774E-3</v>
      </c>
      <c r="AL764" s="2">
        <f t="shared" si="168"/>
        <v>0</v>
      </c>
      <c r="AM764" s="2">
        <f t="shared" si="164"/>
        <v>0</v>
      </c>
      <c r="AN764" s="2">
        <f t="shared" si="165"/>
        <v>0</v>
      </c>
      <c r="AP764" t="s">
        <v>3237</v>
      </c>
      <c r="AQ764" t="s">
        <v>3629</v>
      </c>
      <c r="AR764">
        <v>9</v>
      </c>
      <c r="AT764" s="85" t="s">
        <v>5005</v>
      </c>
      <c r="AU764" s="84" t="s">
        <v>2759</v>
      </c>
      <c r="AV764" s="77" t="str">
        <f t="shared" si="166"/>
        <v>18123</v>
      </c>
      <c r="AX764" s="7" t="s">
        <v>186</v>
      </c>
      <c r="BG764" s="1"/>
    </row>
    <row r="765" spans="1:59" hidden="1" outlineLevel="1">
      <c r="A765" t="s">
        <v>3015</v>
      </c>
      <c r="B765" t="s">
        <v>3629</v>
      </c>
      <c r="C765" s="1">
        <f t="shared" si="160"/>
        <v>6212</v>
      </c>
      <c r="D765" s="7">
        <f>IF(N765&gt;0, RANK(N765,(N765:P765,Q765:AE765)),0)</f>
        <v>2</v>
      </c>
      <c r="E765" s="7">
        <f>IF(O765&gt;0,RANK(O765,(N765:P765,Q765:AE765)),0)</f>
        <v>1</v>
      </c>
      <c r="F765" s="7">
        <f>IF(P765&gt;0,RANK(P765,(N765:P765,Q765:AE765)),0)</f>
        <v>0</v>
      </c>
      <c r="G765" s="1">
        <f t="shared" si="169"/>
        <v>1327</v>
      </c>
      <c r="H765" s="2">
        <f t="shared" si="170"/>
        <v>0.21361880231809402</v>
      </c>
      <c r="I765" s="2"/>
      <c r="J765" s="2">
        <f t="shared" si="167"/>
        <v>0.38924661944623312</v>
      </c>
      <c r="K765" s="2">
        <f t="shared" si="167"/>
        <v>0.60286542176432711</v>
      </c>
      <c r="L765" s="2">
        <f t="shared" si="167"/>
        <v>0</v>
      </c>
      <c r="M765" s="2">
        <f t="shared" si="162"/>
        <v>7.8879587894397085E-3</v>
      </c>
      <c r="N765" s="1">
        <v>2418</v>
      </c>
      <c r="O765" s="1">
        <v>3745</v>
      </c>
      <c r="P765" s="1">
        <v>0</v>
      </c>
      <c r="Q765" s="1">
        <v>49</v>
      </c>
      <c r="S765" s="1">
        <v>0</v>
      </c>
      <c r="U765" s="1">
        <v>0</v>
      </c>
      <c r="W765" s="1">
        <v>0</v>
      </c>
      <c r="AG765" s="7">
        <f>IF(Q765&gt;0,RANK(Q765,(N765:P765,Q765:AE765)),0)</f>
        <v>3</v>
      </c>
      <c r="AH765" s="7">
        <f>IF(R765&gt;0,RANK(R765,(N765:P765,Q765:AE765)),0)</f>
        <v>0</v>
      </c>
      <c r="AI765" s="7">
        <f>IF(T765&gt;0,RANK(T765,(N765:P765,Q765:AE765)),0)</f>
        <v>0</v>
      </c>
      <c r="AJ765" s="7">
        <f>IF(S765&gt;0,RANK(S765,(N765:P765,Q765:AE765)),0)</f>
        <v>0</v>
      </c>
      <c r="AK765" s="2">
        <f t="shared" si="168"/>
        <v>7.8879587894397935E-3</v>
      </c>
      <c r="AL765" s="2">
        <f t="shared" si="168"/>
        <v>0</v>
      </c>
      <c r="AM765" s="2">
        <f t="shared" si="164"/>
        <v>0</v>
      </c>
      <c r="AN765" s="2">
        <f t="shared" si="165"/>
        <v>0</v>
      </c>
      <c r="AP765" t="s">
        <v>3015</v>
      </c>
      <c r="AQ765" t="s">
        <v>3629</v>
      </c>
      <c r="AR765">
        <v>8</v>
      </c>
      <c r="AT765" s="85" t="s">
        <v>5005</v>
      </c>
      <c r="AU765" s="84" t="s">
        <v>2760</v>
      </c>
      <c r="AV765" s="77" t="str">
        <f t="shared" si="166"/>
        <v>18125</v>
      </c>
      <c r="AX765" s="7" t="s">
        <v>186</v>
      </c>
      <c r="BG765" s="1"/>
    </row>
    <row r="766" spans="1:59" hidden="1" outlineLevel="1">
      <c r="A766" t="s">
        <v>4839</v>
      </c>
      <c r="B766" t="s">
        <v>3629</v>
      </c>
      <c r="C766" s="1">
        <f t="shared" si="160"/>
        <v>64873</v>
      </c>
      <c r="D766" s="7">
        <f>IF(N766&gt;0, RANK(N766,(N766:P766,Q766:AE766)),0)</f>
        <v>2</v>
      </c>
      <c r="E766" s="7">
        <f>IF(O766&gt;0,RANK(O766,(N766:P766,Q766:AE766)),0)</f>
        <v>1</v>
      </c>
      <c r="F766" s="7">
        <f>IF(P766&gt;0,RANK(P766,(N766:P766,Q766:AE766)),0)</f>
        <v>4</v>
      </c>
      <c r="G766" s="1">
        <f t="shared" si="169"/>
        <v>5406</v>
      </c>
      <c r="H766" s="2">
        <f t="shared" si="170"/>
        <v>8.3332048772216491E-2</v>
      </c>
      <c r="I766" s="2"/>
      <c r="J766" s="2">
        <f t="shared" si="167"/>
        <v>0.45300818522343655</v>
      </c>
      <c r="K766" s="2">
        <f t="shared" si="167"/>
        <v>0.536340233995653</v>
      </c>
      <c r="L766" s="2">
        <f t="shared" si="167"/>
        <v>2.6205046783715877E-4</v>
      </c>
      <c r="M766" s="2">
        <f t="shared" si="162"/>
        <v>1.0389530313073282E-2</v>
      </c>
      <c r="N766" s="1">
        <v>29388</v>
      </c>
      <c r="O766" s="1">
        <v>34794</v>
      </c>
      <c r="P766" s="1">
        <v>17</v>
      </c>
      <c r="Q766" s="1">
        <v>671</v>
      </c>
      <c r="S766" s="1">
        <v>3</v>
      </c>
      <c r="U766" s="1">
        <v>0</v>
      </c>
      <c r="W766" s="1">
        <v>0</v>
      </c>
      <c r="AG766" s="7">
        <f>IF(Q766&gt;0,RANK(Q766,(N766:P766,Q766:AE766)),0)</f>
        <v>3</v>
      </c>
      <c r="AH766" s="7">
        <f>IF(R766&gt;0,RANK(R766,(N766:P766,Q766:AE766)),0)</f>
        <v>0</v>
      </c>
      <c r="AI766" s="7">
        <f>IF(T766&gt;0,RANK(T766,(N766:P766,Q766:AE766)),0)</f>
        <v>0</v>
      </c>
      <c r="AJ766" s="7">
        <f>IF(S766&gt;0,RANK(S766,(N766:P766,Q766:AE766)),0)</f>
        <v>5</v>
      </c>
      <c r="AK766" s="2">
        <f t="shared" si="168"/>
        <v>1.0343286112866678E-2</v>
      </c>
      <c r="AL766" s="2">
        <f t="shared" si="168"/>
        <v>0</v>
      </c>
      <c r="AM766" s="2">
        <f t="shared" si="164"/>
        <v>0</v>
      </c>
      <c r="AN766" s="2">
        <f t="shared" si="165"/>
        <v>4.6244200206557428E-5</v>
      </c>
      <c r="AP766" t="s">
        <v>4839</v>
      </c>
      <c r="AQ766" t="s">
        <v>3629</v>
      </c>
      <c r="AT766" s="85" t="s">
        <v>5005</v>
      </c>
      <c r="AU766" s="84" t="s">
        <v>4740</v>
      </c>
      <c r="AV766" s="77" t="str">
        <f t="shared" si="166"/>
        <v>18127</v>
      </c>
      <c r="AX766" s="7" t="s">
        <v>186</v>
      </c>
      <c r="BG766" s="1"/>
    </row>
    <row r="767" spans="1:59" hidden="1" outlineLevel="1">
      <c r="A767" t="s">
        <v>2890</v>
      </c>
      <c r="B767" t="s">
        <v>3629</v>
      </c>
      <c r="C767" s="1">
        <f t="shared" ref="C767:C795" si="171">SUM(N767:AE767)</f>
        <v>11986</v>
      </c>
      <c r="D767" s="7">
        <f>IF(N767&gt;0, RANK(N767,(N767:P767,Q767:AE767)),0)</f>
        <v>2</v>
      </c>
      <c r="E767" s="7">
        <f>IF(O767&gt;0,RANK(O767,(N767:P767,Q767:AE767)),0)</f>
        <v>1</v>
      </c>
      <c r="F767" s="7">
        <f>IF(P767&gt;0,RANK(P767,(N767:P767,Q767:AE767)),0)</f>
        <v>0</v>
      </c>
      <c r="G767" s="1">
        <f t="shared" si="169"/>
        <v>3748</v>
      </c>
      <c r="H767" s="2">
        <f t="shared" si="170"/>
        <v>0.31269814783914568</v>
      </c>
      <c r="I767" s="2"/>
      <c r="J767" s="2">
        <f t="shared" ref="J767:L795" si="172">IF($C767=0,"-",N767/$C767)</f>
        <v>0.3408142833305523</v>
      </c>
      <c r="K767" s="2">
        <f t="shared" si="172"/>
        <v>0.65351243116969793</v>
      </c>
      <c r="L767" s="2">
        <f t="shared" si="172"/>
        <v>0</v>
      </c>
      <c r="M767" s="2">
        <f t="shared" ref="M767:M795" si="173">IF(C767=0,"-",(1-J767-K767-L767))</f>
        <v>5.6732854997497695E-3</v>
      </c>
      <c r="N767" s="1">
        <v>4085</v>
      </c>
      <c r="O767" s="1">
        <v>7833</v>
      </c>
      <c r="P767" s="1">
        <v>0</v>
      </c>
      <c r="Q767" s="1">
        <v>68</v>
      </c>
      <c r="S767" s="1">
        <v>0</v>
      </c>
      <c r="U767" s="1">
        <v>0</v>
      </c>
      <c r="W767" s="1">
        <v>0</v>
      </c>
      <c r="AG767" s="7">
        <f>IF(Q767&gt;0,RANK(Q767,(N767:P767,Q767:AE767)),0)</f>
        <v>3</v>
      </c>
      <c r="AH767" s="7">
        <f>IF(R767&gt;0,RANK(R767,(N767:P767,Q767:AE767)),0)</f>
        <v>0</v>
      </c>
      <c r="AI767" s="7">
        <f>IF(T767&gt;0,RANK(T767,(N767:P767,Q767:AE767)),0)</f>
        <v>0</v>
      </c>
      <c r="AJ767" s="7">
        <f>IF(S767&gt;0,RANK(S767,(N767:P767,Q767:AE767)),0)</f>
        <v>0</v>
      </c>
      <c r="AK767" s="2">
        <f t="shared" ref="AK767:AL795" si="174">IF($C767=0,"-",Q767/$C767)</f>
        <v>5.6732854997497079E-3</v>
      </c>
      <c r="AL767" s="2">
        <f t="shared" si="174"/>
        <v>0</v>
      </c>
      <c r="AM767" s="2">
        <f t="shared" ref="AM767:AM795" si="175">IF($C767=0,"-",T767/$C767)</f>
        <v>0</v>
      </c>
      <c r="AN767" s="2">
        <f t="shared" ref="AN767:AN795" si="176">IF($C767=0,"-",S767/$C767)</f>
        <v>0</v>
      </c>
      <c r="AP767" t="s">
        <v>2890</v>
      </c>
      <c r="AQ767" t="s">
        <v>3629</v>
      </c>
      <c r="AR767">
        <v>8</v>
      </c>
      <c r="AT767" s="85" t="s">
        <v>5005</v>
      </c>
      <c r="AU767" s="84" t="s">
        <v>4425</v>
      </c>
      <c r="AV767" s="77" t="str">
        <f t="shared" ref="AV767:AV795" si="177">AT767&amp;AU767</f>
        <v>18129</v>
      </c>
      <c r="AX767" s="7" t="s">
        <v>186</v>
      </c>
      <c r="BG767" s="1"/>
    </row>
    <row r="768" spans="1:59" hidden="1" outlineLevel="1">
      <c r="A768" t="s">
        <v>4620</v>
      </c>
      <c r="B768" t="s">
        <v>3629</v>
      </c>
      <c r="C768" s="1">
        <f t="shared" si="171"/>
        <v>5614</v>
      </c>
      <c r="D768" s="7">
        <f>IF(N768&gt;0, RANK(N768,(N768:P768,Q768:AE768)),0)</f>
        <v>2</v>
      </c>
      <c r="E768" s="7">
        <f>IF(O768&gt;0,RANK(O768,(N768:P768,Q768:AE768)),0)</f>
        <v>1</v>
      </c>
      <c r="F768" s="7">
        <f>IF(P768&gt;0,RANK(P768,(N768:P768,Q768:AE768)),0)</f>
        <v>4</v>
      </c>
      <c r="G768" s="1">
        <f t="shared" si="169"/>
        <v>2047</v>
      </c>
      <c r="H768" s="2">
        <f t="shared" si="170"/>
        <v>0.36462415390096187</v>
      </c>
      <c r="I768" s="2"/>
      <c r="J768" s="2">
        <f t="shared" si="172"/>
        <v>0.3117206982543641</v>
      </c>
      <c r="K768" s="2">
        <f t="shared" si="172"/>
        <v>0.67634485215532603</v>
      </c>
      <c r="L768" s="2">
        <f t="shared" si="172"/>
        <v>1.9593872461702885E-3</v>
      </c>
      <c r="M768" s="2">
        <f t="shared" si="173"/>
        <v>9.9750623441395812E-3</v>
      </c>
      <c r="N768" s="1">
        <v>1750</v>
      </c>
      <c r="O768" s="1">
        <v>3797</v>
      </c>
      <c r="P768" s="1">
        <v>11</v>
      </c>
      <c r="Q768" s="1">
        <v>56</v>
      </c>
      <c r="S768" s="1">
        <v>0</v>
      </c>
      <c r="U768" s="1">
        <v>0</v>
      </c>
      <c r="W768" s="1">
        <v>0</v>
      </c>
      <c r="AG768" s="7">
        <f>IF(Q768&gt;0,RANK(Q768,(N768:P768,Q768:AE768)),0)</f>
        <v>3</v>
      </c>
      <c r="AH768" s="7">
        <f>IF(R768&gt;0,RANK(R768,(N768:P768,Q768:AE768)),0)</f>
        <v>0</v>
      </c>
      <c r="AI768" s="7">
        <f>IF(T768&gt;0,RANK(T768,(N768:P768,Q768:AE768)),0)</f>
        <v>0</v>
      </c>
      <c r="AJ768" s="7">
        <f>IF(S768&gt;0,RANK(S768,(N768:P768,Q768:AE768)),0)</f>
        <v>0</v>
      </c>
      <c r="AK768" s="2">
        <f t="shared" si="174"/>
        <v>9.9750623441396506E-3</v>
      </c>
      <c r="AL768" s="2">
        <f t="shared" si="174"/>
        <v>0</v>
      </c>
      <c r="AM768" s="2">
        <f t="shared" si="175"/>
        <v>0</v>
      </c>
      <c r="AN768" s="2">
        <f t="shared" si="176"/>
        <v>0</v>
      </c>
      <c r="AP768" t="s">
        <v>4620</v>
      </c>
      <c r="AQ768" t="s">
        <v>3629</v>
      </c>
      <c r="AR768">
        <v>5</v>
      </c>
      <c r="AT768" s="85" t="s">
        <v>5005</v>
      </c>
      <c r="AU768" s="84" t="s">
        <v>4426</v>
      </c>
      <c r="AV768" s="77" t="str">
        <f t="shared" si="177"/>
        <v>18131</v>
      </c>
      <c r="AX768" s="7" t="s">
        <v>186</v>
      </c>
      <c r="BG768" s="1"/>
    </row>
    <row r="769" spans="1:59" hidden="1" outlineLevel="1">
      <c r="A769" t="s">
        <v>3587</v>
      </c>
      <c r="B769" t="s">
        <v>3629</v>
      </c>
      <c r="C769" s="1">
        <f t="shared" si="171"/>
        <v>13136</v>
      </c>
      <c r="D769" s="7">
        <f>IF(N769&gt;0, RANK(N769,(N769:P769,Q769:AE769)),0)</f>
        <v>2</v>
      </c>
      <c r="E769" s="7">
        <f>IF(O769&gt;0,RANK(O769,(N769:P769,Q769:AE769)),0)</f>
        <v>1</v>
      </c>
      <c r="F769" s="7">
        <f>IF(P769&gt;0,RANK(P769,(N769:P769,Q769:AE769)),0)</f>
        <v>4</v>
      </c>
      <c r="G769" s="1">
        <f t="shared" si="169"/>
        <v>4805</v>
      </c>
      <c r="H769" s="2">
        <f t="shared" si="170"/>
        <v>0.36578867235079171</v>
      </c>
      <c r="I769" s="2"/>
      <c r="J769" s="2">
        <f t="shared" si="172"/>
        <v>0.31234774665042631</v>
      </c>
      <c r="K769" s="2">
        <f t="shared" si="172"/>
        <v>0.67813641900121802</v>
      </c>
      <c r="L769" s="2">
        <f t="shared" si="172"/>
        <v>6.8514007308160781E-4</v>
      </c>
      <c r="M769" s="2">
        <f t="shared" si="173"/>
        <v>8.8306942752740709E-3</v>
      </c>
      <c r="N769" s="1">
        <v>4103</v>
      </c>
      <c r="O769" s="1">
        <v>8908</v>
      </c>
      <c r="P769" s="1">
        <v>9</v>
      </c>
      <c r="Q769" s="1">
        <v>116</v>
      </c>
      <c r="S769" s="1">
        <v>0</v>
      </c>
      <c r="U769" s="1">
        <v>0</v>
      </c>
      <c r="W769" s="1">
        <v>0</v>
      </c>
      <c r="AG769" s="7">
        <f>IF(Q769&gt;0,RANK(Q769,(N769:P769,Q769:AE769)),0)</f>
        <v>3</v>
      </c>
      <c r="AH769" s="7">
        <f>IF(R769&gt;0,RANK(R769,(N769:P769,Q769:AE769)),0)</f>
        <v>0</v>
      </c>
      <c r="AI769" s="7">
        <f>IF(T769&gt;0,RANK(T769,(N769:P769,Q769:AE769)),0)</f>
        <v>0</v>
      </c>
      <c r="AJ769" s="7">
        <f>IF(S769&gt;0,RANK(S769,(N769:P769,Q769:AE769)),0)</f>
        <v>0</v>
      </c>
      <c r="AK769" s="2">
        <f t="shared" si="174"/>
        <v>8.8306942752740553E-3</v>
      </c>
      <c r="AL769" s="2">
        <f t="shared" si="174"/>
        <v>0</v>
      </c>
      <c r="AM769" s="2">
        <f t="shared" si="175"/>
        <v>0</v>
      </c>
      <c r="AN769" s="2">
        <f t="shared" si="176"/>
        <v>0</v>
      </c>
      <c r="AP769" t="s">
        <v>3587</v>
      </c>
      <c r="AQ769" t="s">
        <v>3629</v>
      </c>
      <c r="AR769">
        <v>7</v>
      </c>
      <c r="AT769" s="85" t="s">
        <v>5005</v>
      </c>
      <c r="AU769" s="84" t="s">
        <v>4427</v>
      </c>
      <c r="AV769" s="77" t="str">
        <f t="shared" si="177"/>
        <v>18133</v>
      </c>
      <c r="AX769" s="7" t="s">
        <v>186</v>
      </c>
      <c r="BG769" s="1"/>
    </row>
    <row r="770" spans="1:59" hidden="1" outlineLevel="1">
      <c r="A770" t="s">
        <v>2734</v>
      </c>
      <c r="B770" t="s">
        <v>3629</v>
      </c>
      <c r="C770" s="1">
        <f t="shared" si="171"/>
        <v>11092</v>
      </c>
      <c r="D770" s="7">
        <f>IF(N770&gt;0, RANK(N770,(N770:P770,Q770:AE770)),0)</f>
        <v>2</v>
      </c>
      <c r="E770" s="7">
        <f>IF(O770&gt;0,RANK(O770,(N770:P770,Q770:AE770)),0)</f>
        <v>1</v>
      </c>
      <c r="F770" s="7">
        <f>IF(P770&gt;0,RANK(P770,(N770:P770,Q770:AE770)),0)</f>
        <v>0</v>
      </c>
      <c r="G770" s="1">
        <f t="shared" si="169"/>
        <v>3360</v>
      </c>
      <c r="H770" s="2">
        <f t="shared" si="170"/>
        <v>0.30292102416155786</v>
      </c>
      <c r="I770" s="2"/>
      <c r="J770" s="2">
        <f t="shared" si="172"/>
        <v>0.34367111431662462</v>
      </c>
      <c r="K770" s="2">
        <f t="shared" si="172"/>
        <v>0.64659213847818242</v>
      </c>
      <c r="L770" s="2">
        <f t="shared" si="172"/>
        <v>0</v>
      </c>
      <c r="M770" s="2">
        <f t="shared" si="173"/>
        <v>9.7367472051929083E-3</v>
      </c>
      <c r="N770" s="1">
        <v>3812</v>
      </c>
      <c r="O770" s="1">
        <v>7172</v>
      </c>
      <c r="P770" s="1">
        <v>0</v>
      </c>
      <c r="Q770" s="1">
        <v>108</v>
      </c>
      <c r="S770" s="1">
        <v>0</v>
      </c>
      <c r="U770" s="1">
        <v>0</v>
      </c>
      <c r="W770" s="1">
        <v>0</v>
      </c>
      <c r="AG770" s="7">
        <f>IF(Q770&gt;0,RANK(Q770,(N770:P770,Q770:AE770)),0)</f>
        <v>3</v>
      </c>
      <c r="AH770" s="7">
        <f>IF(R770&gt;0,RANK(R770,(N770:P770,Q770:AE770)),0)</f>
        <v>0</v>
      </c>
      <c r="AI770" s="7">
        <f>IF(T770&gt;0,RANK(T770,(N770:P770,Q770:AE770)),0)</f>
        <v>0</v>
      </c>
      <c r="AJ770" s="7">
        <f>IF(S770&gt;0,RANK(S770,(N770:P770,Q770:AE770)),0)</f>
        <v>0</v>
      </c>
      <c r="AK770" s="2">
        <f t="shared" si="174"/>
        <v>9.7367472051929325E-3</v>
      </c>
      <c r="AL770" s="2">
        <f t="shared" si="174"/>
        <v>0</v>
      </c>
      <c r="AM770" s="2">
        <f t="shared" si="175"/>
        <v>0</v>
      </c>
      <c r="AN770" s="2">
        <f t="shared" si="176"/>
        <v>0</v>
      </c>
      <c r="AP770" t="s">
        <v>2734</v>
      </c>
      <c r="AQ770" t="s">
        <v>3629</v>
      </c>
      <c r="AR770">
        <v>2</v>
      </c>
      <c r="AT770" s="85" t="s">
        <v>5005</v>
      </c>
      <c r="AU770" s="84" t="s">
        <v>4416</v>
      </c>
      <c r="AV770" s="77" t="str">
        <f t="shared" si="177"/>
        <v>18135</v>
      </c>
      <c r="AX770" s="7" t="s">
        <v>186</v>
      </c>
      <c r="BG770" s="1"/>
    </row>
    <row r="771" spans="1:59" hidden="1" outlineLevel="1">
      <c r="A771" t="s">
        <v>2122</v>
      </c>
      <c r="B771" t="s">
        <v>3629</v>
      </c>
      <c r="C771" s="1">
        <f t="shared" si="171"/>
        <v>11834</v>
      </c>
      <c r="D771" s="7">
        <f>IF(N771&gt;0, RANK(N771,(N771:P771,Q771:AE771)),0)</f>
        <v>2</v>
      </c>
      <c r="E771" s="7">
        <f>IF(O771&gt;0,RANK(O771,(N771:P771,Q771:AE771)),0)</f>
        <v>1</v>
      </c>
      <c r="F771" s="7">
        <f>IF(P771&gt;0,RANK(P771,(N771:P771,Q771:AE771)),0)</f>
        <v>4</v>
      </c>
      <c r="G771" s="1">
        <f t="shared" si="169"/>
        <v>4714</v>
      </c>
      <c r="H771" s="2">
        <f t="shared" si="170"/>
        <v>0.3983437552813926</v>
      </c>
      <c r="I771" s="2"/>
      <c r="J771" s="2">
        <f t="shared" si="172"/>
        <v>0.2966030082812236</v>
      </c>
      <c r="K771" s="2">
        <f t="shared" si="172"/>
        <v>0.6949467635626162</v>
      </c>
      <c r="L771" s="2">
        <f t="shared" si="172"/>
        <v>8.4502281561602162E-4</v>
      </c>
      <c r="M771" s="2">
        <f t="shared" si="173"/>
        <v>7.6052053405441227E-3</v>
      </c>
      <c r="N771" s="1">
        <v>3510</v>
      </c>
      <c r="O771" s="1">
        <v>8224</v>
      </c>
      <c r="P771" s="1">
        <v>10</v>
      </c>
      <c r="Q771" s="1">
        <v>90</v>
      </c>
      <c r="S771" s="1">
        <v>0</v>
      </c>
      <c r="U771" s="1">
        <v>0</v>
      </c>
      <c r="W771" s="1">
        <v>0</v>
      </c>
      <c r="AG771" s="7">
        <f>IF(Q771&gt;0,RANK(Q771,(N771:P771,Q771:AE771)),0)</f>
        <v>3</v>
      </c>
      <c r="AH771" s="7">
        <f>IF(R771&gt;0,RANK(R771,(N771:P771,Q771:AE771)),0)</f>
        <v>0</v>
      </c>
      <c r="AI771" s="7">
        <f>IF(T771&gt;0,RANK(T771,(N771:P771,Q771:AE771)),0)</f>
        <v>0</v>
      </c>
      <c r="AJ771" s="7">
        <f>IF(S771&gt;0,RANK(S771,(N771:P771,Q771:AE771)),0)</f>
        <v>0</v>
      </c>
      <c r="AK771" s="2">
        <f t="shared" si="174"/>
        <v>7.6052053405441947E-3</v>
      </c>
      <c r="AL771" s="2">
        <f t="shared" si="174"/>
        <v>0</v>
      </c>
      <c r="AM771" s="2">
        <f t="shared" si="175"/>
        <v>0</v>
      </c>
      <c r="AN771" s="2">
        <f t="shared" si="176"/>
        <v>0</v>
      </c>
      <c r="AP771" t="s">
        <v>2122</v>
      </c>
      <c r="AQ771" t="s">
        <v>3629</v>
      </c>
      <c r="AR771">
        <v>9</v>
      </c>
      <c r="AT771" s="85" t="s">
        <v>5005</v>
      </c>
      <c r="AU771" s="84" t="s">
        <v>5200</v>
      </c>
      <c r="AV771" s="77" t="str">
        <f t="shared" si="177"/>
        <v>18137</v>
      </c>
      <c r="AX771" s="7" t="s">
        <v>186</v>
      </c>
      <c r="BG771" s="1"/>
    </row>
    <row r="772" spans="1:59" hidden="1" outlineLevel="1">
      <c r="A772" t="s">
        <v>1605</v>
      </c>
      <c r="B772" t="s">
        <v>3629</v>
      </c>
      <c r="C772" s="1">
        <f t="shared" si="171"/>
        <v>7421</v>
      </c>
      <c r="D772" s="7">
        <f>IF(N772&gt;0, RANK(N772,(N772:P772,Q772:AE772)),0)</f>
        <v>2</v>
      </c>
      <c r="E772" s="7">
        <f>IF(O772&gt;0,RANK(O772,(N772:P772,Q772:AE772)),0)</f>
        <v>1</v>
      </c>
      <c r="F772" s="7">
        <f>IF(P772&gt;0,RANK(P772,(N772:P772,Q772:AE772)),0)</f>
        <v>0</v>
      </c>
      <c r="G772" s="1">
        <f t="shared" si="169"/>
        <v>3363</v>
      </c>
      <c r="H772" s="2">
        <f t="shared" si="170"/>
        <v>0.45317342676189193</v>
      </c>
      <c r="I772" s="2"/>
      <c r="J772" s="2">
        <f t="shared" si="172"/>
        <v>0.26950545748551408</v>
      </c>
      <c r="K772" s="2">
        <f t="shared" si="172"/>
        <v>0.72267888424740601</v>
      </c>
      <c r="L772" s="2">
        <f t="shared" si="172"/>
        <v>0</v>
      </c>
      <c r="M772" s="2">
        <f t="shared" si="173"/>
        <v>7.8156582670799724E-3</v>
      </c>
      <c r="N772" s="1">
        <v>2000</v>
      </c>
      <c r="O772" s="1">
        <v>5363</v>
      </c>
      <c r="P772" s="1">
        <v>0</v>
      </c>
      <c r="Q772" s="1">
        <v>58</v>
      </c>
      <c r="S772" s="1">
        <v>0</v>
      </c>
      <c r="U772" s="1">
        <v>0</v>
      </c>
      <c r="W772" s="1">
        <v>0</v>
      </c>
      <c r="AG772" s="7">
        <f>IF(Q772&gt;0,RANK(Q772,(N772:P772,Q772:AE772)),0)</f>
        <v>3</v>
      </c>
      <c r="AH772" s="7">
        <f>IF(R772&gt;0,RANK(R772,(N772:P772,Q772:AE772)),0)</f>
        <v>0</v>
      </c>
      <c r="AI772" s="7">
        <f>IF(T772&gt;0,RANK(T772,(N772:P772,Q772:AE772)),0)</f>
        <v>0</v>
      </c>
      <c r="AJ772" s="7">
        <f>IF(S772&gt;0,RANK(S772,(N772:P772,Q772:AE772)),0)</f>
        <v>0</v>
      </c>
      <c r="AK772" s="2">
        <f t="shared" si="174"/>
        <v>7.8156582670799082E-3</v>
      </c>
      <c r="AL772" s="2">
        <f t="shared" si="174"/>
        <v>0</v>
      </c>
      <c r="AM772" s="2">
        <f t="shared" si="175"/>
        <v>0</v>
      </c>
      <c r="AN772" s="2">
        <f t="shared" si="176"/>
        <v>0</v>
      </c>
      <c r="AP772" t="s">
        <v>1605</v>
      </c>
      <c r="AQ772" t="s">
        <v>3629</v>
      </c>
      <c r="AR772">
        <v>2</v>
      </c>
      <c r="AT772" s="85" t="s">
        <v>5005</v>
      </c>
      <c r="AU772" s="84" t="s">
        <v>5201</v>
      </c>
      <c r="AV772" s="77" t="str">
        <f t="shared" si="177"/>
        <v>18139</v>
      </c>
      <c r="AX772" s="7" t="s">
        <v>186</v>
      </c>
      <c r="BG772" s="1"/>
    </row>
    <row r="773" spans="1:59" hidden="1" outlineLevel="1">
      <c r="A773" t="s">
        <v>1880</v>
      </c>
      <c r="B773" t="s">
        <v>3629</v>
      </c>
      <c r="C773" s="1">
        <f t="shared" si="171"/>
        <v>108619</v>
      </c>
      <c r="D773" s="7">
        <f>IF(N773&gt;0, RANK(N773,(N773:P773,Q773:AE773)),0)</f>
        <v>2</v>
      </c>
      <c r="E773" s="7">
        <f>IF(O773&gt;0,RANK(O773,(N773:P773,Q773:AE773)),0)</f>
        <v>1</v>
      </c>
      <c r="F773" s="7">
        <f>IF(P773&gt;0,RANK(P773,(N773:P773,Q773:AE773)),0)</f>
        <v>4</v>
      </c>
      <c r="G773" s="1">
        <f t="shared" si="169"/>
        <v>2617</v>
      </c>
      <c r="H773" s="2">
        <f t="shared" si="170"/>
        <v>2.4093390659092793E-2</v>
      </c>
      <c r="I773" s="2"/>
      <c r="J773" s="2">
        <f t="shared" si="172"/>
        <v>0.48460214143013652</v>
      </c>
      <c r="K773" s="2">
        <f t="shared" si="172"/>
        <v>0.50869553208922935</v>
      </c>
      <c r="L773" s="2">
        <f t="shared" si="172"/>
        <v>5.1556357543339562E-4</v>
      </c>
      <c r="M773" s="2">
        <f t="shared" si="173"/>
        <v>6.1867629052007843E-3</v>
      </c>
      <c r="N773" s="1">
        <v>52637</v>
      </c>
      <c r="O773" s="1">
        <v>55254</v>
      </c>
      <c r="P773" s="1">
        <v>56</v>
      </c>
      <c r="Q773" s="1">
        <v>659</v>
      </c>
      <c r="S773" s="1">
        <v>11</v>
      </c>
      <c r="U773" s="1">
        <v>1</v>
      </c>
      <c r="W773" s="1">
        <v>1</v>
      </c>
      <c r="AG773" s="7">
        <f>IF(Q773&gt;0,RANK(Q773,(N773:P773,Q773:AE773)),0)</f>
        <v>3</v>
      </c>
      <c r="AH773" s="7">
        <f>IF(R773&gt;0,RANK(R773,(N773:P773,Q773:AE773)),0)</f>
        <v>0</v>
      </c>
      <c r="AI773" s="7">
        <f>IF(T773&gt;0,RANK(T773,(N773:P773,Q773:AE773)),0)</f>
        <v>0</v>
      </c>
      <c r="AJ773" s="7">
        <f>IF(S773&gt;0,RANK(S773,(N773:P773,Q773:AE773)),0)</f>
        <v>5</v>
      </c>
      <c r="AK773" s="2">
        <f t="shared" si="174"/>
        <v>6.0670785037608525E-3</v>
      </c>
      <c r="AL773" s="2">
        <f t="shared" si="174"/>
        <v>0</v>
      </c>
      <c r="AM773" s="2">
        <f t="shared" si="175"/>
        <v>0</v>
      </c>
      <c r="AN773" s="2">
        <f t="shared" si="176"/>
        <v>1.0127141660298842E-4</v>
      </c>
      <c r="AP773" t="s">
        <v>1880</v>
      </c>
      <c r="AQ773" t="s">
        <v>3629</v>
      </c>
      <c r="AR773">
        <v>3</v>
      </c>
      <c r="AT773" s="85" t="s">
        <v>5005</v>
      </c>
      <c r="AU773" s="84" t="s">
        <v>5202</v>
      </c>
      <c r="AV773" s="77" t="str">
        <f t="shared" si="177"/>
        <v>18141</v>
      </c>
      <c r="AX773" s="7" t="s">
        <v>186</v>
      </c>
      <c r="BG773" s="1"/>
    </row>
    <row r="774" spans="1:59" hidden="1" outlineLevel="1">
      <c r="A774" t="s">
        <v>4195</v>
      </c>
      <c r="B774" t="s">
        <v>3629</v>
      </c>
      <c r="C774" s="1">
        <f t="shared" si="171"/>
        <v>8677</v>
      </c>
      <c r="D774" s="7">
        <f>IF(N774&gt;0, RANK(N774,(N774:P774,Q774:AE774)),0)</f>
        <v>2</v>
      </c>
      <c r="E774" s="7">
        <f>IF(O774&gt;0,RANK(O774,(N774:P774,Q774:AE774)),0)</f>
        <v>1</v>
      </c>
      <c r="F774" s="7">
        <f>IF(P774&gt;0,RANK(P774,(N774:P774,Q774:AE774)),0)</f>
        <v>4</v>
      </c>
      <c r="G774" s="1">
        <f t="shared" si="169"/>
        <v>971</v>
      </c>
      <c r="H774" s="2">
        <f t="shared" si="170"/>
        <v>0.11190503630286966</v>
      </c>
      <c r="I774" s="2"/>
      <c r="J774" s="2">
        <f t="shared" si="172"/>
        <v>0.44047481848565173</v>
      </c>
      <c r="K774" s="2">
        <f t="shared" si="172"/>
        <v>0.55237985478852136</v>
      </c>
      <c r="L774" s="2">
        <f t="shared" si="172"/>
        <v>9.2197764204218053E-4</v>
      </c>
      <c r="M774" s="2">
        <f t="shared" si="173"/>
        <v>6.2233490837847252E-3</v>
      </c>
      <c r="N774" s="1">
        <v>3822</v>
      </c>
      <c r="O774" s="1">
        <v>4793</v>
      </c>
      <c r="P774" s="1">
        <v>8</v>
      </c>
      <c r="Q774" s="1">
        <v>54</v>
      </c>
      <c r="S774" s="1">
        <v>0</v>
      </c>
      <c r="U774" s="1">
        <v>0</v>
      </c>
      <c r="W774" s="1">
        <v>0</v>
      </c>
      <c r="AG774" s="7">
        <f>IF(Q774&gt;0,RANK(Q774,(N774:P774,Q774:AE774)),0)</f>
        <v>3</v>
      </c>
      <c r="AH774" s="7">
        <f>IF(R774&gt;0,RANK(R774,(N774:P774,Q774:AE774)),0)</f>
        <v>0</v>
      </c>
      <c r="AI774" s="7">
        <f>IF(T774&gt;0,RANK(T774,(N774:P774,Q774:AE774)),0)</f>
        <v>0</v>
      </c>
      <c r="AJ774" s="7">
        <f>IF(S774&gt;0,RANK(S774,(N774:P774,Q774:AE774)),0)</f>
        <v>0</v>
      </c>
      <c r="AK774" s="2">
        <f t="shared" si="174"/>
        <v>6.2233490837847183E-3</v>
      </c>
      <c r="AL774" s="2">
        <f t="shared" si="174"/>
        <v>0</v>
      </c>
      <c r="AM774" s="2">
        <f t="shared" si="175"/>
        <v>0</v>
      </c>
      <c r="AN774" s="2">
        <f t="shared" si="176"/>
        <v>0</v>
      </c>
      <c r="AP774" t="s">
        <v>4195</v>
      </c>
      <c r="AQ774" t="s">
        <v>3629</v>
      </c>
      <c r="AR774">
        <v>9</v>
      </c>
      <c r="AT774" s="85" t="s">
        <v>5005</v>
      </c>
      <c r="AU774" s="84" t="s">
        <v>5203</v>
      </c>
      <c r="AV774" s="77" t="str">
        <f t="shared" si="177"/>
        <v>18143</v>
      </c>
      <c r="AX774" s="7" t="s">
        <v>186</v>
      </c>
      <c r="BG774" s="1"/>
    </row>
    <row r="775" spans="1:59" hidden="1" outlineLevel="1">
      <c r="A775" t="s">
        <v>2842</v>
      </c>
      <c r="B775" t="s">
        <v>3629</v>
      </c>
      <c r="C775" s="1">
        <f t="shared" si="171"/>
        <v>16027</v>
      </c>
      <c r="D775" s="7">
        <f>IF(N775&gt;0, RANK(N775,(N775:P775,Q775:AE775)),0)</f>
        <v>2</v>
      </c>
      <c r="E775" s="7">
        <f>IF(O775&gt;0,RANK(O775,(N775:P775,Q775:AE775)),0)</f>
        <v>1</v>
      </c>
      <c r="F775" s="7">
        <f>IF(P775&gt;0,RANK(P775,(N775:P775,Q775:AE775)),0)</f>
        <v>0</v>
      </c>
      <c r="G775" s="1">
        <f t="shared" si="169"/>
        <v>6878</v>
      </c>
      <c r="H775" s="2">
        <f t="shared" si="170"/>
        <v>0.42915080801148064</v>
      </c>
      <c r="I775" s="2"/>
      <c r="J775" s="2">
        <f t="shared" si="172"/>
        <v>0.28196168964871776</v>
      </c>
      <c r="K775" s="2">
        <f t="shared" si="172"/>
        <v>0.71111249766019846</v>
      </c>
      <c r="L775" s="2">
        <f t="shared" si="172"/>
        <v>0</v>
      </c>
      <c r="M775" s="2">
        <f t="shared" si="173"/>
        <v>6.9258126910837214E-3</v>
      </c>
      <c r="N775" s="1">
        <v>4519</v>
      </c>
      <c r="O775" s="1">
        <v>11397</v>
      </c>
      <c r="P775" s="1">
        <v>0</v>
      </c>
      <c r="Q775" s="1">
        <v>111</v>
      </c>
      <c r="S775" s="1">
        <v>0</v>
      </c>
      <c r="U775" s="1">
        <v>0</v>
      </c>
      <c r="W775" s="1">
        <v>0</v>
      </c>
      <c r="AG775" s="7">
        <f>IF(Q775&gt;0,RANK(Q775,(N775:P775,Q775:AE775)),0)</f>
        <v>3</v>
      </c>
      <c r="AH775" s="7">
        <f>IF(R775&gt;0,RANK(R775,(N775:P775,Q775:AE775)),0)</f>
        <v>0</v>
      </c>
      <c r="AI775" s="7">
        <f>IF(T775&gt;0,RANK(T775,(N775:P775,Q775:AE775)),0)</f>
        <v>0</v>
      </c>
      <c r="AJ775" s="7">
        <f>IF(S775&gt;0,RANK(S775,(N775:P775,Q775:AE775)),0)</f>
        <v>0</v>
      </c>
      <c r="AK775" s="2">
        <f t="shared" si="174"/>
        <v>6.925812691083796E-3</v>
      </c>
      <c r="AL775" s="2">
        <f t="shared" si="174"/>
        <v>0</v>
      </c>
      <c r="AM775" s="2">
        <f t="shared" si="175"/>
        <v>0</v>
      </c>
      <c r="AN775" s="2">
        <f t="shared" si="176"/>
        <v>0</v>
      </c>
      <c r="AP775" t="s">
        <v>2842</v>
      </c>
      <c r="AQ775" t="s">
        <v>3629</v>
      </c>
      <c r="AR775">
        <v>2</v>
      </c>
      <c r="AT775" s="85" t="s">
        <v>5005</v>
      </c>
      <c r="AU775" s="84" t="s">
        <v>5204</v>
      </c>
      <c r="AV775" s="77" t="str">
        <f t="shared" si="177"/>
        <v>18145</v>
      </c>
      <c r="AX775" s="7" t="s">
        <v>186</v>
      </c>
      <c r="BG775" s="1"/>
    </row>
    <row r="776" spans="1:59" hidden="1" outlineLevel="1">
      <c r="A776" t="s">
        <v>5192</v>
      </c>
      <c r="B776" t="s">
        <v>3629</v>
      </c>
      <c r="C776" s="1">
        <f t="shared" si="171"/>
        <v>9924</v>
      </c>
      <c r="D776" s="7">
        <f>IF(N776&gt;0, RANK(N776,(N776:P776,Q776:AE776)),0)</f>
        <v>2</v>
      </c>
      <c r="E776" s="7">
        <f>IF(O776&gt;0,RANK(O776,(N776:P776,Q776:AE776)),0)</f>
        <v>1</v>
      </c>
      <c r="F776" s="7">
        <f>IF(P776&gt;0,RANK(P776,(N776:P776,Q776:AE776)),0)</f>
        <v>4</v>
      </c>
      <c r="G776" s="1">
        <f t="shared" si="169"/>
        <v>2014</v>
      </c>
      <c r="H776" s="2">
        <f t="shared" si="170"/>
        <v>0.20294236195082627</v>
      </c>
      <c r="I776" s="2"/>
      <c r="J776" s="2">
        <f t="shared" si="172"/>
        <v>0.39500201531640466</v>
      </c>
      <c r="K776" s="2">
        <f t="shared" si="172"/>
        <v>0.59794437726723093</v>
      </c>
      <c r="L776" s="2">
        <f t="shared" si="172"/>
        <v>6.0459492140266019E-4</v>
      </c>
      <c r="M776" s="2">
        <f t="shared" si="173"/>
        <v>6.4490124949617448E-3</v>
      </c>
      <c r="N776" s="1">
        <v>3920</v>
      </c>
      <c r="O776" s="1">
        <v>5934</v>
      </c>
      <c r="P776" s="1">
        <v>6</v>
      </c>
      <c r="Q776" s="1">
        <v>64</v>
      </c>
      <c r="S776" s="1">
        <v>0</v>
      </c>
      <c r="U776" s="1">
        <v>0</v>
      </c>
      <c r="W776" s="1">
        <v>0</v>
      </c>
      <c r="AG776" s="7">
        <f>IF(Q776&gt;0,RANK(Q776,(N776:P776,Q776:AE776)),0)</f>
        <v>3</v>
      </c>
      <c r="AH776" s="7">
        <f>IF(R776&gt;0,RANK(R776,(N776:P776,Q776:AE776)),0)</f>
        <v>0</v>
      </c>
      <c r="AI776" s="7">
        <f>IF(T776&gt;0,RANK(T776,(N776:P776,Q776:AE776)),0)</f>
        <v>0</v>
      </c>
      <c r="AJ776" s="7">
        <f>IF(S776&gt;0,RANK(S776,(N776:P776,Q776:AE776)),0)</f>
        <v>0</v>
      </c>
      <c r="AK776" s="2">
        <f t="shared" si="174"/>
        <v>6.4490124949617093E-3</v>
      </c>
      <c r="AL776" s="2">
        <f t="shared" si="174"/>
        <v>0</v>
      </c>
      <c r="AM776" s="2">
        <f t="shared" si="175"/>
        <v>0</v>
      </c>
      <c r="AN776" s="2">
        <f t="shared" si="176"/>
        <v>0</v>
      </c>
      <c r="AP776" t="s">
        <v>5192</v>
      </c>
      <c r="AQ776" t="s">
        <v>3629</v>
      </c>
      <c r="AR776">
        <v>9</v>
      </c>
      <c r="AT776" s="85" t="s">
        <v>5005</v>
      </c>
      <c r="AU776" s="84" t="s">
        <v>5205</v>
      </c>
      <c r="AV776" s="77" t="str">
        <f t="shared" si="177"/>
        <v>18147</v>
      </c>
      <c r="AX776" s="7" t="s">
        <v>186</v>
      </c>
      <c r="BG776" s="1"/>
    </row>
    <row r="777" spans="1:59" hidden="1" outlineLevel="1">
      <c r="A777" t="s">
        <v>3873</v>
      </c>
      <c r="B777" t="s">
        <v>3629</v>
      </c>
      <c r="C777" s="1">
        <f t="shared" si="171"/>
        <v>8937</v>
      </c>
      <c r="D777" s="7">
        <f>IF(N777&gt;0, RANK(N777,(N777:P777,Q777:AE777)),0)</f>
        <v>2</v>
      </c>
      <c r="E777" s="7">
        <f>IF(O777&gt;0,RANK(O777,(N777:P777,Q777:AE777)),0)</f>
        <v>1</v>
      </c>
      <c r="F777" s="7">
        <f>IF(P777&gt;0,RANK(P777,(N777:P777,Q777:AE777)),0)</f>
        <v>4</v>
      </c>
      <c r="G777" s="1">
        <f t="shared" si="169"/>
        <v>859</v>
      </c>
      <c r="H777" s="2">
        <f t="shared" si="170"/>
        <v>9.611726530155533E-2</v>
      </c>
      <c r="I777" s="2"/>
      <c r="J777" s="2">
        <f t="shared" si="172"/>
        <v>0.44612286002014101</v>
      </c>
      <c r="K777" s="2">
        <f t="shared" si="172"/>
        <v>0.5422401253216963</v>
      </c>
      <c r="L777" s="2">
        <f t="shared" si="172"/>
        <v>4.4757748685241131E-4</v>
      </c>
      <c r="M777" s="2">
        <f t="shared" si="173"/>
        <v>1.118943717131028E-2</v>
      </c>
      <c r="N777" s="1">
        <v>3987</v>
      </c>
      <c r="O777" s="1">
        <v>4846</v>
      </c>
      <c r="P777" s="1">
        <v>4</v>
      </c>
      <c r="Q777" s="1">
        <v>100</v>
      </c>
      <c r="S777" s="1">
        <v>0</v>
      </c>
      <c r="U777" s="1">
        <v>0</v>
      </c>
      <c r="W777" s="1">
        <v>0</v>
      </c>
      <c r="AG777" s="7">
        <f>IF(Q777&gt;0,RANK(Q777,(N777:P777,Q777:AE777)),0)</f>
        <v>3</v>
      </c>
      <c r="AH777" s="7">
        <f>IF(R777&gt;0,RANK(R777,(N777:P777,Q777:AE777)),0)</f>
        <v>0</v>
      </c>
      <c r="AI777" s="7">
        <f>IF(T777&gt;0,RANK(T777,(N777:P777,Q777:AE777)),0)</f>
        <v>0</v>
      </c>
      <c r="AJ777" s="7">
        <f>IF(S777&gt;0,RANK(S777,(N777:P777,Q777:AE777)),0)</f>
        <v>0</v>
      </c>
      <c r="AK777" s="2">
        <f t="shared" si="174"/>
        <v>1.1189437171310284E-2</v>
      </c>
      <c r="AL777" s="2">
        <f t="shared" si="174"/>
        <v>0</v>
      </c>
      <c r="AM777" s="2">
        <f t="shared" si="175"/>
        <v>0</v>
      </c>
      <c r="AN777" s="2">
        <f t="shared" si="176"/>
        <v>0</v>
      </c>
      <c r="AP777" t="s">
        <v>3873</v>
      </c>
      <c r="AQ777" t="s">
        <v>3629</v>
      </c>
      <c r="AT777" s="85" t="s">
        <v>5005</v>
      </c>
      <c r="AU777" s="84" t="s">
        <v>5206</v>
      </c>
      <c r="AV777" s="77" t="str">
        <f t="shared" si="177"/>
        <v>18149</v>
      </c>
      <c r="AX777" s="7" t="s">
        <v>186</v>
      </c>
      <c r="BG777" s="1"/>
    </row>
    <row r="778" spans="1:59" hidden="1" outlineLevel="1">
      <c r="A778" t="s">
        <v>4216</v>
      </c>
      <c r="B778" t="s">
        <v>3629</v>
      </c>
      <c r="C778" s="1">
        <f t="shared" si="171"/>
        <v>12905</v>
      </c>
      <c r="D778" s="7">
        <f>IF(N778&gt;0, RANK(N778,(N778:P778,Q778:AE778)),0)</f>
        <v>2</v>
      </c>
      <c r="E778" s="7">
        <f>IF(O778&gt;0,RANK(O778,(N778:P778,Q778:AE778)),0)</f>
        <v>1</v>
      </c>
      <c r="F778" s="7">
        <f>IF(P778&gt;0,RANK(P778,(N778:P778,Q778:AE778)),0)</f>
        <v>4</v>
      </c>
      <c r="G778" s="1">
        <f t="shared" si="169"/>
        <v>4088</v>
      </c>
      <c r="H778" s="2">
        <f t="shared" si="170"/>
        <v>0.31677644323905463</v>
      </c>
      <c r="I778" s="2"/>
      <c r="J778" s="2">
        <f t="shared" si="172"/>
        <v>0.33669120495931809</v>
      </c>
      <c r="K778" s="2">
        <f t="shared" si="172"/>
        <v>0.65346764819837277</v>
      </c>
      <c r="L778" s="2">
        <f t="shared" si="172"/>
        <v>1.7822549399457576E-3</v>
      </c>
      <c r="M778" s="2">
        <f t="shared" si="173"/>
        <v>8.0588919023634326E-3</v>
      </c>
      <c r="N778" s="1">
        <v>4345</v>
      </c>
      <c r="O778" s="1">
        <v>8433</v>
      </c>
      <c r="P778" s="1">
        <v>23</v>
      </c>
      <c r="Q778" s="1">
        <v>104</v>
      </c>
      <c r="S778" s="1">
        <v>0</v>
      </c>
      <c r="U778" s="1">
        <v>0</v>
      </c>
      <c r="W778" s="1">
        <v>0</v>
      </c>
      <c r="AG778" s="7">
        <f>IF(Q778&gt;0,RANK(Q778,(N778:P778,Q778:AE778)),0)</f>
        <v>3</v>
      </c>
      <c r="AH778" s="7">
        <f>IF(R778&gt;0,RANK(R778,(N778:P778,Q778:AE778)),0)</f>
        <v>0</v>
      </c>
      <c r="AI778" s="7">
        <f>IF(T778&gt;0,RANK(T778,(N778:P778,Q778:AE778)),0)</f>
        <v>0</v>
      </c>
      <c r="AJ778" s="7">
        <f>IF(S778&gt;0,RANK(S778,(N778:P778,Q778:AE778)),0)</f>
        <v>0</v>
      </c>
      <c r="AK778" s="2">
        <f t="shared" si="174"/>
        <v>8.0588919023634256E-3</v>
      </c>
      <c r="AL778" s="2">
        <f t="shared" si="174"/>
        <v>0</v>
      </c>
      <c r="AM778" s="2">
        <f t="shared" si="175"/>
        <v>0</v>
      </c>
      <c r="AN778" s="2">
        <f t="shared" si="176"/>
        <v>0</v>
      </c>
      <c r="AP778" t="s">
        <v>4216</v>
      </c>
      <c r="AQ778" t="s">
        <v>3629</v>
      </c>
      <c r="AR778">
        <v>4</v>
      </c>
      <c r="AT778" s="85" t="s">
        <v>5005</v>
      </c>
      <c r="AU778" s="84" t="s">
        <v>4713</v>
      </c>
      <c r="AV778" s="77" t="str">
        <f t="shared" si="177"/>
        <v>18151</v>
      </c>
      <c r="AX778" s="7" t="s">
        <v>186</v>
      </c>
      <c r="BG778" s="1"/>
    </row>
    <row r="779" spans="1:59" hidden="1" outlineLevel="1">
      <c r="A779" t="s">
        <v>4217</v>
      </c>
      <c r="B779" t="s">
        <v>3629</v>
      </c>
      <c r="C779" s="1">
        <f t="shared" si="171"/>
        <v>8394</v>
      </c>
      <c r="D779" s="7">
        <f>IF(N779&gt;0, RANK(N779,(N779:P779,Q779:AE779)),0)</f>
        <v>2</v>
      </c>
      <c r="E779" s="7">
        <f>IF(O779&gt;0,RANK(O779,(N779:P779,Q779:AE779)),0)</f>
        <v>1</v>
      </c>
      <c r="F779" s="7">
        <f>IF(P779&gt;0,RANK(P779,(N779:P779,Q779:AE779)),0)</f>
        <v>4</v>
      </c>
      <c r="G779" s="1">
        <f t="shared" si="169"/>
        <v>1658</v>
      </c>
      <c r="H779" s="2">
        <f t="shared" si="170"/>
        <v>0.19752203955206099</v>
      </c>
      <c r="I779" s="2"/>
      <c r="J779" s="2">
        <f t="shared" si="172"/>
        <v>0.39802239695020253</v>
      </c>
      <c r="K779" s="2">
        <f t="shared" si="172"/>
        <v>0.59554443650226352</v>
      </c>
      <c r="L779" s="2">
        <f t="shared" si="172"/>
        <v>1.1913271384322135E-4</v>
      </c>
      <c r="M779" s="2">
        <f t="shared" si="173"/>
        <v>6.3140338336906757E-3</v>
      </c>
      <c r="N779" s="1">
        <v>3341</v>
      </c>
      <c r="O779" s="1">
        <v>4999</v>
      </c>
      <c r="P779" s="1">
        <v>1</v>
      </c>
      <c r="Q779" s="1">
        <v>52</v>
      </c>
      <c r="S779" s="1">
        <v>1</v>
      </c>
      <c r="U779" s="1">
        <v>0</v>
      </c>
      <c r="W779" s="1">
        <v>0</v>
      </c>
      <c r="AG779" s="7">
        <f>IF(Q779&gt;0,RANK(Q779,(N779:P779,Q779:AE779)),0)</f>
        <v>3</v>
      </c>
      <c r="AH779" s="7">
        <f>IF(R779&gt;0,RANK(R779,(N779:P779,Q779:AE779)),0)</f>
        <v>0</v>
      </c>
      <c r="AI779" s="7">
        <f>IF(T779&gt;0,RANK(T779,(N779:P779,Q779:AE779)),0)</f>
        <v>0</v>
      </c>
      <c r="AJ779" s="7">
        <f>IF(S779&gt;0,RANK(S779,(N779:P779,Q779:AE779)),0)</f>
        <v>4</v>
      </c>
      <c r="AK779" s="2">
        <f t="shared" si="174"/>
        <v>6.1949011198475104E-3</v>
      </c>
      <c r="AL779" s="2">
        <f t="shared" si="174"/>
        <v>0</v>
      </c>
      <c r="AM779" s="2">
        <f t="shared" si="175"/>
        <v>0</v>
      </c>
      <c r="AN779" s="2">
        <f t="shared" si="176"/>
        <v>1.1913271384322135E-4</v>
      </c>
      <c r="AP779" t="s">
        <v>4217</v>
      </c>
      <c r="AQ779" t="s">
        <v>3629</v>
      </c>
      <c r="AR779">
        <v>8</v>
      </c>
      <c r="AT779" s="85" t="s">
        <v>5005</v>
      </c>
      <c r="AU779" s="84" t="s">
        <v>4068</v>
      </c>
      <c r="AV779" s="77" t="str">
        <f t="shared" si="177"/>
        <v>18153</v>
      </c>
      <c r="AX779" s="7" t="s">
        <v>186</v>
      </c>
      <c r="BG779" s="1"/>
    </row>
    <row r="780" spans="1:59" hidden="1" outlineLevel="1">
      <c r="A780" t="s">
        <v>3881</v>
      </c>
      <c r="B780" t="s">
        <v>3629</v>
      </c>
      <c r="C780" s="1">
        <f t="shared" si="171"/>
        <v>3671</v>
      </c>
      <c r="D780" s="7">
        <f>IF(N780&gt;0, RANK(N780,(N780:P780,Q780:AE780)),0)</f>
        <v>2</v>
      </c>
      <c r="E780" s="7">
        <f>IF(O780&gt;0,RANK(O780,(N780:P780,Q780:AE780)),0)</f>
        <v>1</v>
      </c>
      <c r="F780" s="7">
        <f>IF(P780&gt;0,RANK(P780,(N780:P780,Q780:AE780)),0)</f>
        <v>0</v>
      </c>
      <c r="G780" s="1">
        <f t="shared" si="169"/>
        <v>682</v>
      </c>
      <c r="H780" s="2">
        <f t="shared" si="170"/>
        <v>0.18578044129664942</v>
      </c>
      <c r="I780" s="2"/>
      <c r="J780" s="2">
        <f t="shared" si="172"/>
        <v>0.40288749659493328</v>
      </c>
      <c r="K780" s="2">
        <f t="shared" si="172"/>
        <v>0.58866793789158267</v>
      </c>
      <c r="L780" s="2">
        <f t="shared" si="172"/>
        <v>0</v>
      </c>
      <c r="M780" s="2">
        <f t="shared" si="173"/>
        <v>8.444565513484048E-3</v>
      </c>
      <c r="N780" s="1">
        <v>1479</v>
      </c>
      <c r="O780" s="1">
        <v>2161</v>
      </c>
      <c r="P780" s="1">
        <v>0</v>
      </c>
      <c r="Q780" s="1">
        <v>31</v>
      </c>
      <c r="S780" s="1">
        <v>0</v>
      </c>
      <c r="U780" s="1">
        <v>0</v>
      </c>
      <c r="W780" s="1">
        <v>0</v>
      </c>
      <c r="AG780" s="7">
        <f>IF(Q780&gt;0,RANK(Q780,(N780:P780,Q780:AE780)),0)</f>
        <v>3</v>
      </c>
      <c r="AH780" s="7">
        <f>IF(R780&gt;0,RANK(R780,(N780:P780,Q780:AE780)),0)</f>
        <v>0</v>
      </c>
      <c r="AI780" s="7">
        <f>IF(T780&gt;0,RANK(T780,(N780:P780,Q780:AE780)),0)</f>
        <v>0</v>
      </c>
      <c r="AJ780" s="7">
        <f>IF(S780&gt;0,RANK(S780,(N780:P780,Q780:AE780)),0)</f>
        <v>0</v>
      </c>
      <c r="AK780" s="2">
        <f t="shared" si="174"/>
        <v>8.4445655134840637E-3</v>
      </c>
      <c r="AL780" s="2">
        <f t="shared" si="174"/>
        <v>0</v>
      </c>
      <c r="AM780" s="2">
        <f t="shared" si="175"/>
        <v>0</v>
      </c>
      <c r="AN780" s="2">
        <f t="shared" si="176"/>
        <v>0</v>
      </c>
      <c r="AP780" t="s">
        <v>3881</v>
      </c>
      <c r="AQ780" t="s">
        <v>3629</v>
      </c>
      <c r="AR780">
        <v>9</v>
      </c>
      <c r="AT780" s="85" t="s">
        <v>5005</v>
      </c>
      <c r="AU780" s="84" t="s">
        <v>4402</v>
      </c>
      <c r="AV780" s="77" t="str">
        <f t="shared" si="177"/>
        <v>18155</v>
      </c>
      <c r="AX780" s="7" t="s">
        <v>186</v>
      </c>
      <c r="BG780" s="1"/>
    </row>
    <row r="781" spans="1:59" hidden="1" outlineLevel="1">
      <c r="A781" t="s">
        <v>4203</v>
      </c>
      <c r="B781" t="s">
        <v>3629</v>
      </c>
      <c r="C781" s="1">
        <f t="shared" si="171"/>
        <v>52360</v>
      </c>
      <c r="D781" s="7">
        <f>IF(N781&gt;0, RANK(N781,(N781:P781,Q781:AE781)),0)</f>
        <v>2</v>
      </c>
      <c r="E781" s="7">
        <f>IF(O781&gt;0,RANK(O781,(N781:P781,Q781:AE781)),0)</f>
        <v>1</v>
      </c>
      <c r="F781" s="7">
        <f>IF(P781&gt;0,RANK(P781,(N781:P781,Q781:AE781)),0)</f>
        <v>4</v>
      </c>
      <c r="G781" s="1">
        <f t="shared" si="169"/>
        <v>10079</v>
      </c>
      <c r="H781" s="2">
        <f t="shared" si="170"/>
        <v>0.1924942704354469</v>
      </c>
      <c r="I781" s="2"/>
      <c r="J781" s="2">
        <f t="shared" si="172"/>
        <v>0.39759358288770053</v>
      </c>
      <c r="K781" s="2">
        <f t="shared" si="172"/>
        <v>0.59008785332314739</v>
      </c>
      <c r="L781" s="2">
        <f t="shared" si="172"/>
        <v>1.7188693659281895E-3</v>
      </c>
      <c r="M781" s="2">
        <f t="shared" si="173"/>
        <v>1.0599694423223891E-2</v>
      </c>
      <c r="N781" s="1">
        <v>20818</v>
      </c>
      <c r="O781" s="1">
        <v>30897</v>
      </c>
      <c r="P781" s="1">
        <v>90</v>
      </c>
      <c r="Q781" s="1">
        <v>543</v>
      </c>
      <c r="S781" s="1">
        <v>9</v>
      </c>
      <c r="U781" s="1">
        <v>3</v>
      </c>
      <c r="W781" s="1">
        <v>0</v>
      </c>
      <c r="AG781" s="7">
        <f>IF(Q781&gt;0,RANK(Q781,(N781:P781,Q781:AE781)),0)</f>
        <v>3</v>
      </c>
      <c r="AH781" s="7">
        <f>IF(R781&gt;0,RANK(R781,(N781:P781,Q781:AE781)),0)</f>
        <v>0</v>
      </c>
      <c r="AI781" s="7">
        <f>IF(T781&gt;0,RANK(T781,(N781:P781,Q781:AE781)),0)</f>
        <v>0</v>
      </c>
      <c r="AJ781" s="7">
        <f>IF(S781&gt;0,RANK(S781,(N781:P781,Q781:AE781)),0)</f>
        <v>5</v>
      </c>
      <c r="AK781" s="2">
        <f t="shared" si="174"/>
        <v>1.0370511841100076E-2</v>
      </c>
      <c r="AL781" s="2">
        <f t="shared" si="174"/>
        <v>0</v>
      </c>
      <c r="AM781" s="2">
        <f t="shared" si="175"/>
        <v>0</v>
      </c>
      <c r="AN781" s="2">
        <f t="shared" si="176"/>
        <v>1.7188693659281895E-4</v>
      </c>
      <c r="AP781" t="s">
        <v>4203</v>
      </c>
      <c r="AQ781" t="s">
        <v>3629</v>
      </c>
      <c r="AR781">
        <v>7</v>
      </c>
      <c r="AT781" s="85" t="s">
        <v>5005</v>
      </c>
      <c r="AU781" s="84" t="s">
        <v>4152</v>
      </c>
      <c r="AV781" s="77" t="str">
        <f t="shared" si="177"/>
        <v>18157</v>
      </c>
      <c r="AX781" s="7" t="s">
        <v>186</v>
      </c>
      <c r="BG781" s="1"/>
    </row>
    <row r="782" spans="1:59" hidden="1" outlineLevel="1">
      <c r="A782" t="s">
        <v>4204</v>
      </c>
      <c r="B782" t="s">
        <v>3629</v>
      </c>
      <c r="C782" s="1">
        <f t="shared" si="171"/>
        <v>7892</v>
      </c>
      <c r="D782" s="7">
        <f>IF(N782&gt;0, RANK(N782,(N782:P782,Q782:AE782)),0)</f>
        <v>2</v>
      </c>
      <c r="E782" s="7">
        <f>IF(O782&gt;0,RANK(O782,(N782:P782,Q782:AE782)),0)</f>
        <v>1</v>
      </c>
      <c r="F782" s="7">
        <f>IF(P782&gt;0,RANK(P782,(N782:P782,Q782:AE782)),0)</f>
        <v>0</v>
      </c>
      <c r="G782" s="1">
        <f t="shared" si="169"/>
        <v>3425</v>
      </c>
      <c r="H782" s="2">
        <f t="shared" si="170"/>
        <v>0.4339837810440953</v>
      </c>
      <c r="I782" s="2"/>
      <c r="J782" s="2">
        <f t="shared" si="172"/>
        <v>0.27914343639128231</v>
      </c>
      <c r="K782" s="2">
        <f t="shared" si="172"/>
        <v>0.71312721743537755</v>
      </c>
      <c r="L782" s="2">
        <f t="shared" si="172"/>
        <v>0</v>
      </c>
      <c r="M782" s="2">
        <f t="shared" si="173"/>
        <v>7.7293461733400903E-3</v>
      </c>
      <c r="N782" s="1">
        <v>2203</v>
      </c>
      <c r="O782" s="1">
        <v>5628</v>
      </c>
      <c r="P782" s="1">
        <v>0</v>
      </c>
      <c r="Q782" s="1">
        <v>61</v>
      </c>
      <c r="S782" s="1">
        <v>0</v>
      </c>
      <c r="U782" s="1">
        <v>0</v>
      </c>
      <c r="W782" s="1">
        <v>0</v>
      </c>
      <c r="AG782" s="7">
        <f>IF(Q782&gt;0,RANK(Q782,(N782:P782,Q782:AE782)),0)</f>
        <v>3</v>
      </c>
      <c r="AH782" s="7">
        <f>IF(R782&gt;0,RANK(R782,(N782:P782,Q782:AE782)),0)</f>
        <v>0</v>
      </c>
      <c r="AI782" s="7">
        <f>IF(T782&gt;0,RANK(T782,(N782:P782,Q782:AE782)),0)</f>
        <v>0</v>
      </c>
      <c r="AJ782" s="7">
        <f>IF(S782&gt;0,RANK(S782,(N782:P782,Q782:AE782)),0)</f>
        <v>0</v>
      </c>
      <c r="AK782" s="2">
        <f t="shared" si="174"/>
        <v>7.7293461733400912E-3</v>
      </c>
      <c r="AL782" s="2">
        <f t="shared" si="174"/>
        <v>0</v>
      </c>
      <c r="AM782" s="2">
        <f t="shared" si="175"/>
        <v>0</v>
      </c>
      <c r="AN782" s="2">
        <f t="shared" si="176"/>
        <v>0</v>
      </c>
      <c r="AP782" t="s">
        <v>4204</v>
      </c>
      <c r="AQ782" t="s">
        <v>3629</v>
      </c>
      <c r="AR782">
        <v>6</v>
      </c>
      <c r="AT782" s="85" t="s">
        <v>5005</v>
      </c>
      <c r="AU782" s="84" t="s">
        <v>4506</v>
      </c>
      <c r="AV782" s="77" t="str">
        <f t="shared" si="177"/>
        <v>18159</v>
      </c>
      <c r="AX782" s="7" t="s">
        <v>186</v>
      </c>
      <c r="BG782" s="1"/>
    </row>
    <row r="783" spans="1:59" hidden="1" outlineLevel="1">
      <c r="A783" t="s">
        <v>5088</v>
      </c>
      <c r="B783" t="s">
        <v>3629</v>
      </c>
      <c r="C783" s="1">
        <f t="shared" si="171"/>
        <v>3344</v>
      </c>
      <c r="D783" s="7">
        <f>IF(N783&gt;0, RANK(N783,(N783:P783,Q783:AE783)),0)</f>
        <v>2</v>
      </c>
      <c r="E783" s="7">
        <f>IF(O783&gt;0,RANK(O783,(N783:P783,Q783:AE783)),0)</f>
        <v>1</v>
      </c>
      <c r="F783" s="7">
        <f>IF(P783&gt;0,RANK(P783,(N783:P783,Q783:AE783)),0)</f>
        <v>0</v>
      </c>
      <c r="G783" s="1">
        <f t="shared" si="169"/>
        <v>1221</v>
      </c>
      <c r="H783" s="2">
        <f t="shared" si="170"/>
        <v>0.36513157894736842</v>
      </c>
      <c r="I783" s="2"/>
      <c r="J783" s="2">
        <f t="shared" si="172"/>
        <v>0.3125</v>
      </c>
      <c r="K783" s="2">
        <f t="shared" si="172"/>
        <v>0.67763157894736847</v>
      </c>
      <c r="L783" s="2">
        <f t="shared" si="172"/>
        <v>0</v>
      </c>
      <c r="M783" s="2">
        <f t="shared" si="173"/>
        <v>9.8684210526315264E-3</v>
      </c>
      <c r="N783" s="1">
        <v>1045</v>
      </c>
      <c r="O783" s="1">
        <v>2266</v>
      </c>
      <c r="P783" s="1">
        <v>0</v>
      </c>
      <c r="Q783" s="1">
        <v>33</v>
      </c>
      <c r="S783" s="1">
        <v>0</v>
      </c>
      <c r="U783" s="1">
        <v>0</v>
      </c>
      <c r="W783" s="1">
        <v>0</v>
      </c>
      <c r="AG783" s="7">
        <f>IF(Q783&gt;0,RANK(Q783,(N783:P783,Q783:AE783)),0)</f>
        <v>3</v>
      </c>
      <c r="AH783" s="7">
        <f>IF(R783&gt;0,RANK(R783,(N783:P783,Q783:AE783)),0)</f>
        <v>0</v>
      </c>
      <c r="AI783" s="7">
        <f>IF(T783&gt;0,RANK(T783,(N783:P783,Q783:AE783)),0)</f>
        <v>0</v>
      </c>
      <c r="AJ783" s="7">
        <f>IF(S783&gt;0,RANK(S783,(N783:P783,Q783:AE783)),0)</f>
        <v>0</v>
      </c>
      <c r="AK783" s="2">
        <f t="shared" si="174"/>
        <v>9.8684210526315784E-3</v>
      </c>
      <c r="AL783" s="2">
        <f t="shared" si="174"/>
        <v>0</v>
      </c>
      <c r="AM783" s="2">
        <f t="shared" si="175"/>
        <v>0</v>
      </c>
      <c r="AN783" s="2">
        <f t="shared" si="176"/>
        <v>0</v>
      </c>
      <c r="AP783" t="s">
        <v>5088</v>
      </c>
      <c r="AQ783" t="s">
        <v>3629</v>
      </c>
      <c r="AR783">
        <v>9</v>
      </c>
      <c r="AT783" s="85" t="s">
        <v>5005</v>
      </c>
      <c r="AU783" s="84" t="s">
        <v>4507</v>
      </c>
      <c r="AV783" s="77" t="str">
        <f t="shared" si="177"/>
        <v>18161</v>
      </c>
      <c r="AX783" s="7" t="s">
        <v>186</v>
      </c>
      <c r="BG783" s="1"/>
    </row>
    <row r="784" spans="1:59" hidden="1" outlineLevel="1">
      <c r="A784" t="s">
        <v>1057</v>
      </c>
      <c r="B784" t="s">
        <v>3629</v>
      </c>
      <c r="C784" s="1">
        <f t="shared" si="171"/>
        <v>70654</v>
      </c>
      <c r="D784" s="7">
        <f>IF(N784&gt;0, RANK(N784,(N784:P784,Q784:AE784)),0)</f>
        <v>2</v>
      </c>
      <c r="E784" s="7">
        <f>IF(O784&gt;0,RANK(O784,(N784:P784,Q784:AE784)),0)</f>
        <v>1</v>
      </c>
      <c r="F784" s="7">
        <f>IF(P784&gt;0,RANK(P784,(N784:P784,Q784:AE784)),0)</f>
        <v>0</v>
      </c>
      <c r="G784" s="1">
        <f t="shared" si="169"/>
        <v>12696</v>
      </c>
      <c r="H784" s="2">
        <f t="shared" si="170"/>
        <v>0.17969258640699748</v>
      </c>
      <c r="I784" s="2"/>
      <c r="J784" s="2">
        <f t="shared" si="172"/>
        <v>0.4071531689642483</v>
      </c>
      <c r="K784" s="2">
        <f t="shared" si="172"/>
        <v>0.58684575537124584</v>
      </c>
      <c r="L784" s="2">
        <f t="shared" si="172"/>
        <v>0</v>
      </c>
      <c r="M784" s="2">
        <f t="shared" si="173"/>
        <v>6.0010756645059171E-3</v>
      </c>
      <c r="N784" s="1">
        <v>28767</v>
      </c>
      <c r="O784" s="1">
        <v>41463</v>
      </c>
      <c r="P784" s="1">
        <v>0</v>
      </c>
      <c r="Q784" s="1">
        <v>424</v>
      </c>
      <c r="S784" s="1">
        <v>0</v>
      </c>
      <c r="U784" s="1">
        <v>0</v>
      </c>
      <c r="W784" s="1">
        <v>0</v>
      </c>
      <c r="AG784" s="7">
        <f>IF(Q784&gt;0,RANK(Q784,(N784:P784,Q784:AE784)),0)</f>
        <v>3</v>
      </c>
      <c r="AH784" s="7">
        <f>IF(R784&gt;0,RANK(R784,(N784:P784,Q784:AE784)),0)</f>
        <v>0</v>
      </c>
      <c r="AI784" s="7">
        <f>IF(T784&gt;0,RANK(T784,(N784:P784,Q784:AE784)),0)</f>
        <v>0</v>
      </c>
      <c r="AJ784" s="7">
        <f>IF(S784&gt;0,RANK(S784,(N784:P784,Q784:AE784)),0)</f>
        <v>0</v>
      </c>
      <c r="AK784" s="2">
        <f t="shared" si="174"/>
        <v>6.0010756645059024E-3</v>
      </c>
      <c r="AL784" s="2">
        <f t="shared" si="174"/>
        <v>0</v>
      </c>
      <c r="AM784" s="2">
        <f t="shared" si="175"/>
        <v>0</v>
      </c>
      <c r="AN784" s="2">
        <f t="shared" si="176"/>
        <v>0</v>
      </c>
      <c r="AP784" t="s">
        <v>1057</v>
      </c>
      <c r="AQ784" t="s">
        <v>3629</v>
      </c>
      <c r="AR784">
        <v>8</v>
      </c>
      <c r="AT784" s="85" t="s">
        <v>5005</v>
      </c>
      <c r="AU784" s="84" t="s">
        <v>4508</v>
      </c>
      <c r="AV784" s="77" t="str">
        <f t="shared" si="177"/>
        <v>18163</v>
      </c>
      <c r="AX784" s="7" t="s">
        <v>186</v>
      </c>
      <c r="BG784" s="1"/>
    </row>
    <row r="785" spans="1:63" hidden="1" outlineLevel="1">
      <c r="A785" t="s">
        <v>3932</v>
      </c>
      <c r="B785" t="s">
        <v>3629</v>
      </c>
      <c r="C785" s="1">
        <f t="shared" si="171"/>
        <v>7017</v>
      </c>
      <c r="D785" s="7">
        <f>IF(N785&gt;0, RANK(N785,(N785:P785,Q785:AE785)),0)</f>
        <v>2</v>
      </c>
      <c r="E785" s="7">
        <f>IF(O785&gt;0,RANK(O785,(N785:P785,Q785:AE785)),0)</f>
        <v>1</v>
      </c>
      <c r="F785" s="7">
        <f>IF(P785&gt;0,RANK(P785,(N785:P785,Q785:AE785)),0)</f>
        <v>4</v>
      </c>
      <c r="G785" s="1">
        <f t="shared" si="169"/>
        <v>112</v>
      </c>
      <c r="H785" s="2">
        <f t="shared" si="170"/>
        <v>1.5961236995867181E-2</v>
      </c>
      <c r="I785" s="2"/>
      <c r="J785" s="2">
        <f t="shared" si="172"/>
        <v>0.48795781673079663</v>
      </c>
      <c r="K785" s="2">
        <f t="shared" si="172"/>
        <v>0.50391905372666379</v>
      </c>
      <c r="L785" s="2">
        <f t="shared" si="172"/>
        <v>1.4251104460595695E-4</v>
      </c>
      <c r="M785" s="2">
        <f t="shared" si="173"/>
        <v>7.980618497933618E-3</v>
      </c>
      <c r="N785" s="1">
        <v>3424</v>
      </c>
      <c r="O785" s="1">
        <v>3536</v>
      </c>
      <c r="P785" s="1">
        <v>1</v>
      </c>
      <c r="Q785" s="1">
        <v>56</v>
      </c>
      <c r="S785" s="1">
        <v>0</v>
      </c>
      <c r="U785" s="1">
        <v>0</v>
      </c>
      <c r="W785" s="1">
        <v>0</v>
      </c>
      <c r="AG785" s="7">
        <f>IF(Q785&gt;0,RANK(Q785,(N785:P785,Q785:AE785)),0)</f>
        <v>3</v>
      </c>
      <c r="AH785" s="7">
        <f>IF(R785&gt;0,RANK(R785,(N785:P785,Q785:AE785)),0)</f>
        <v>0</v>
      </c>
      <c r="AI785" s="7">
        <f>IF(T785&gt;0,RANK(T785,(N785:P785,Q785:AE785)),0)</f>
        <v>0</v>
      </c>
      <c r="AJ785" s="7">
        <f>IF(S785&gt;0,RANK(S785,(N785:P785,Q785:AE785)),0)</f>
        <v>0</v>
      </c>
      <c r="AK785" s="2">
        <f t="shared" si="174"/>
        <v>7.9806184979335903E-3</v>
      </c>
      <c r="AL785" s="2">
        <f t="shared" si="174"/>
        <v>0</v>
      </c>
      <c r="AM785" s="2">
        <f t="shared" si="175"/>
        <v>0</v>
      </c>
      <c r="AN785" s="2">
        <f t="shared" si="176"/>
        <v>0</v>
      </c>
      <c r="AP785" t="s">
        <v>3932</v>
      </c>
      <c r="AQ785" t="s">
        <v>3629</v>
      </c>
      <c r="AT785" s="85" t="s">
        <v>5005</v>
      </c>
      <c r="AU785" s="84" t="s">
        <v>4499</v>
      </c>
      <c r="AV785" s="77" t="str">
        <f t="shared" si="177"/>
        <v>18165</v>
      </c>
      <c r="AX785" s="7" t="s">
        <v>186</v>
      </c>
      <c r="BG785" s="1"/>
    </row>
    <row r="786" spans="1:63" hidden="1" outlineLevel="1">
      <c r="A786" t="s">
        <v>2375</v>
      </c>
      <c r="B786" t="s">
        <v>3629</v>
      </c>
      <c r="C786" s="1">
        <f t="shared" si="171"/>
        <v>39744</v>
      </c>
      <c r="D786" s="7">
        <f>IF(N786&gt;0, RANK(N786,(N786:P786,Q786:AE786)),0)</f>
        <v>2</v>
      </c>
      <c r="E786" s="7">
        <f>IF(O786&gt;0,RANK(O786,(N786:P786,Q786:AE786)),0)</f>
        <v>1</v>
      </c>
      <c r="F786" s="7">
        <f>IF(P786&gt;0,RANK(P786,(N786:P786,Q786:AE786)),0)</f>
        <v>4</v>
      </c>
      <c r="G786" s="1">
        <f t="shared" si="169"/>
        <v>2562</v>
      </c>
      <c r="H786" s="2">
        <f t="shared" si="170"/>
        <v>6.4462560386473425E-2</v>
      </c>
      <c r="I786" s="2"/>
      <c r="J786" s="2">
        <f t="shared" si="172"/>
        <v>0.46361714975845408</v>
      </c>
      <c r="K786" s="2">
        <f t="shared" si="172"/>
        <v>0.52807971014492749</v>
      </c>
      <c r="L786" s="2">
        <f t="shared" si="172"/>
        <v>5.2838164251207726E-4</v>
      </c>
      <c r="M786" s="2">
        <f t="shared" si="173"/>
        <v>7.7747584541064006E-3</v>
      </c>
      <c r="N786" s="1">
        <v>18426</v>
      </c>
      <c r="O786" s="1">
        <v>20988</v>
      </c>
      <c r="P786" s="1">
        <v>21</v>
      </c>
      <c r="Q786" s="1">
        <v>307</v>
      </c>
      <c r="S786" s="1">
        <v>0</v>
      </c>
      <c r="U786" s="1">
        <v>2</v>
      </c>
      <c r="W786" s="1">
        <v>0</v>
      </c>
      <c r="AG786" s="7">
        <f>IF(Q786&gt;0,RANK(Q786,(N786:P786,Q786:AE786)),0)</f>
        <v>3</v>
      </c>
      <c r="AH786" s="7">
        <f>IF(R786&gt;0,RANK(R786,(N786:P786,Q786:AE786)),0)</f>
        <v>0</v>
      </c>
      <c r="AI786" s="7">
        <f>IF(T786&gt;0,RANK(T786,(N786:P786,Q786:AE786)),0)</f>
        <v>0</v>
      </c>
      <c r="AJ786" s="7">
        <f>IF(S786&gt;0,RANK(S786,(N786:P786,Q786:AE786)),0)</f>
        <v>0</v>
      </c>
      <c r="AK786" s="2">
        <f t="shared" si="174"/>
        <v>7.7244363929146534E-3</v>
      </c>
      <c r="AL786" s="2">
        <f t="shared" si="174"/>
        <v>0</v>
      </c>
      <c r="AM786" s="2">
        <f t="shared" si="175"/>
        <v>0</v>
      </c>
      <c r="AN786" s="2">
        <f t="shared" si="176"/>
        <v>0</v>
      </c>
      <c r="AP786" t="s">
        <v>2375</v>
      </c>
      <c r="AQ786" t="s">
        <v>3629</v>
      </c>
      <c r="AR786">
        <v>7</v>
      </c>
      <c r="AT786" s="85" t="s">
        <v>5005</v>
      </c>
      <c r="AU786" s="84" t="s">
        <v>4500</v>
      </c>
      <c r="AV786" s="77" t="str">
        <f t="shared" si="177"/>
        <v>18167</v>
      </c>
      <c r="AX786" s="7" t="s">
        <v>186</v>
      </c>
      <c r="BG786" s="1"/>
    </row>
    <row r="787" spans="1:63" hidden="1" outlineLevel="1">
      <c r="A787" t="s">
        <v>1865</v>
      </c>
      <c r="B787" t="s">
        <v>3629</v>
      </c>
      <c r="C787" s="1">
        <f t="shared" si="171"/>
        <v>13602</v>
      </c>
      <c r="D787" s="7">
        <f>IF(N787&gt;0, RANK(N787,(N787:P787,Q787:AE787)),0)</f>
        <v>2</v>
      </c>
      <c r="E787" s="7">
        <f>IF(O787&gt;0,RANK(O787,(N787:P787,Q787:AE787)),0)</f>
        <v>1</v>
      </c>
      <c r="F787" s="7">
        <f>IF(P787&gt;0,RANK(P787,(N787:P787,Q787:AE787)),0)</f>
        <v>4</v>
      </c>
      <c r="G787" s="1">
        <f t="shared" si="169"/>
        <v>5687</v>
      </c>
      <c r="H787" s="2">
        <f t="shared" si="170"/>
        <v>0.41810027937068078</v>
      </c>
      <c r="I787" s="2"/>
      <c r="J787" s="2">
        <f t="shared" si="172"/>
        <v>0.28819291280694015</v>
      </c>
      <c r="K787" s="2">
        <f t="shared" si="172"/>
        <v>0.70629319217762099</v>
      </c>
      <c r="L787" s="2">
        <f t="shared" si="172"/>
        <v>2.9407440082340834E-4</v>
      </c>
      <c r="M787" s="2">
        <f t="shared" si="173"/>
        <v>5.2198206146154549E-3</v>
      </c>
      <c r="N787" s="1">
        <v>3920</v>
      </c>
      <c r="O787" s="1">
        <v>9607</v>
      </c>
      <c r="P787" s="1">
        <v>4</v>
      </c>
      <c r="Q787" s="1">
        <v>71</v>
      </c>
      <c r="S787" s="1">
        <v>0</v>
      </c>
      <c r="U787" s="1">
        <v>0</v>
      </c>
      <c r="W787" s="1">
        <v>0</v>
      </c>
      <c r="AG787" s="7">
        <f>IF(Q787&gt;0,RANK(Q787,(N787:P787,Q787:AE787)),0)</f>
        <v>3</v>
      </c>
      <c r="AH787" s="7">
        <f>IF(R787&gt;0,RANK(R787,(N787:P787,Q787:AE787)),0)</f>
        <v>0</v>
      </c>
      <c r="AI787" s="7">
        <f>IF(T787&gt;0,RANK(T787,(N787:P787,Q787:AE787)),0)</f>
        <v>0</v>
      </c>
      <c r="AJ787" s="7">
        <f>IF(S787&gt;0,RANK(S787,(N787:P787,Q787:AE787)),0)</f>
        <v>0</v>
      </c>
      <c r="AK787" s="2">
        <f t="shared" si="174"/>
        <v>5.2198206146154974E-3</v>
      </c>
      <c r="AL787" s="2">
        <f t="shared" si="174"/>
        <v>0</v>
      </c>
      <c r="AM787" s="2">
        <f t="shared" si="175"/>
        <v>0</v>
      </c>
      <c r="AN787" s="2">
        <f t="shared" si="176"/>
        <v>0</v>
      </c>
      <c r="AP787" t="s">
        <v>1865</v>
      </c>
      <c r="AQ787" t="s">
        <v>3629</v>
      </c>
      <c r="AR787">
        <v>5</v>
      </c>
      <c r="AT787" s="85" t="s">
        <v>5005</v>
      </c>
      <c r="AU787" s="84" t="s">
        <v>4913</v>
      </c>
      <c r="AV787" s="77" t="str">
        <f t="shared" si="177"/>
        <v>18169</v>
      </c>
      <c r="AX787" s="7" t="s">
        <v>186</v>
      </c>
      <c r="BG787" s="1"/>
    </row>
    <row r="788" spans="1:63" hidden="1" outlineLevel="1">
      <c r="A788" t="s">
        <v>4237</v>
      </c>
      <c r="B788" t="s">
        <v>3629</v>
      </c>
      <c r="C788" s="1">
        <f t="shared" si="171"/>
        <v>3960</v>
      </c>
      <c r="D788" s="7">
        <f>IF(N788&gt;0, RANK(N788,(N788:P788,Q788:AE788)),0)</f>
        <v>2</v>
      </c>
      <c r="E788" s="7">
        <f>IF(O788&gt;0,RANK(O788,(N788:P788,Q788:AE788)),0)</f>
        <v>1</v>
      </c>
      <c r="F788" s="7">
        <f>IF(P788&gt;0,RANK(P788,(N788:P788,Q788:AE788)),0)</f>
        <v>0</v>
      </c>
      <c r="G788" s="1">
        <f t="shared" si="169"/>
        <v>1209</v>
      </c>
      <c r="H788" s="2">
        <f t="shared" si="170"/>
        <v>0.3053030303030303</v>
      </c>
      <c r="I788" s="2"/>
      <c r="J788" s="2">
        <f t="shared" si="172"/>
        <v>0.34242424242424241</v>
      </c>
      <c r="K788" s="2">
        <f t="shared" si="172"/>
        <v>0.64772727272727271</v>
      </c>
      <c r="L788" s="2">
        <f t="shared" si="172"/>
        <v>0</v>
      </c>
      <c r="M788" s="2">
        <f t="shared" si="173"/>
        <v>9.8484848484848841E-3</v>
      </c>
      <c r="N788" s="1">
        <v>1356</v>
      </c>
      <c r="O788" s="1">
        <v>2565</v>
      </c>
      <c r="P788" s="1">
        <v>0</v>
      </c>
      <c r="Q788" s="1">
        <v>39</v>
      </c>
      <c r="S788" s="1">
        <v>0</v>
      </c>
      <c r="U788" s="1">
        <v>0</v>
      </c>
      <c r="W788" s="1">
        <v>0</v>
      </c>
      <c r="AG788" s="7">
        <f>IF(Q788&gt;0,RANK(Q788,(N788:P788,Q788:AE788)),0)</f>
        <v>3</v>
      </c>
      <c r="AH788" s="7">
        <f>IF(R788&gt;0,RANK(R788,(N788:P788,Q788:AE788)),0)</f>
        <v>0</v>
      </c>
      <c r="AI788" s="7">
        <f>IF(T788&gt;0,RANK(T788,(N788:P788,Q788:AE788)),0)</f>
        <v>0</v>
      </c>
      <c r="AJ788" s="7">
        <f>IF(S788&gt;0,RANK(S788,(N788:P788,Q788:AE788)),0)</f>
        <v>0</v>
      </c>
      <c r="AK788" s="2">
        <f t="shared" si="174"/>
        <v>9.8484848484848477E-3</v>
      </c>
      <c r="AL788" s="2">
        <f t="shared" si="174"/>
        <v>0</v>
      </c>
      <c r="AM788" s="2">
        <f t="shared" si="175"/>
        <v>0</v>
      </c>
      <c r="AN788" s="2">
        <f t="shared" si="176"/>
        <v>0</v>
      </c>
      <c r="AP788" t="s">
        <v>4237</v>
      </c>
      <c r="AQ788" t="s">
        <v>3629</v>
      </c>
      <c r="AR788">
        <v>5</v>
      </c>
      <c r="AT788" s="85" t="s">
        <v>5005</v>
      </c>
      <c r="AU788" s="84" t="s">
        <v>3946</v>
      </c>
      <c r="AV788" s="77" t="str">
        <f t="shared" si="177"/>
        <v>18171</v>
      </c>
      <c r="AX788" s="7" t="s">
        <v>186</v>
      </c>
      <c r="BG788" s="1"/>
    </row>
    <row r="789" spans="1:63" s="1" customFormat="1" hidden="1" outlineLevel="1">
      <c r="A789" t="s">
        <v>3454</v>
      </c>
      <c r="B789" t="s">
        <v>3629</v>
      </c>
      <c r="C789" s="1">
        <f t="shared" si="171"/>
        <v>26025</v>
      </c>
      <c r="D789" s="7">
        <f>IF(N789&gt;0, RANK(N789,(N789:P789,Q789:AE789)),0)</f>
        <v>2</v>
      </c>
      <c r="E789" s="7">
        <f>IF(O789&gt;0,RANK(O789,(N789:P789,Q789:AE789)),0)</f>
        <v>1</v>
      </c>
      <c r="F789" s="7">
        <f>IF(P789&gt;0,RANK(P789,(N789:P789,Q789:AE789)),0)</f>
        <v>4</v>
      </c>
      <c r="G789" s="1">
        <f t="shared" si="169"/>
        <v>7950</v>
      </c>
      <c r="H789" s="2">
        <f t="shared" si="170"/>
        <v>0.30547550432276654</v>
      </c>
      <c r="I789" s="2"/>
      <c r="J789" s="2">
        <f t="shared" si="172"/>
        <v>0.34505283381364071</v>
      </c>
      <c r="K789" s="2">
        <f t="shared" si="172"/>
        <v>0.65052833813640731</v>
      </c>
      <c r="L789" s="2">
        <f t="shared" si="172"/>
        <v>2.6897214217098942E-4</v>
      </c>
      <c r="M789" s="2">
        <f t="shared" si="173"/>
        <v>4.1498559077809832E-3</v>
      </c>
      <c r="N789" s="1">
        <v>8980</v>
      </c>
      <c r="O789" s="1">
        <v>16930</v>
      </c>
      <c r="P789" s="1">
        <v>7</v>
      </c>
      <c r="Q789" s="1">
        <v>108</v>
      </c>
      <c r="S789" s="1">
        <v>0</v>
      </c>
      <c r="U789" s="1">
        <v>0</v>
      </c>
      <c r="W789" s="1">
        <v>0</v>
      </c>
      <c r="AG789" s="7">
        <f>IF(Q789&gt;0,RANK(Q789,(N789:P789,Q789:AE789)),0)</f>
        <v>3</v>
      </c>
      <c r="AH789" s="7">
        <f>IF(R789&gt;0,RANK(R789,(N789:P789,Q789:AE789)),0)</f>
        <v>0</v>
      </c>
      <c r="AI789" s="7">
        <f>IF(T789&gt;0,RANK(T789,(N789:P789,Q789:AE789)),0)</f>
        <v>0</v>
      </c>
      <c r="AJ789" s="7">
        <f>IF(S789&gt;0,RANK(S789,(N789:P789,Q789:AE789)),0)</f>
        <v>0</v>
      </c>
      <c r="AK789" s="2">
        <f t="shared" si="174"/>
        <v>4.1498559077809798E-3</v>
      </c>
      <c r="AL789" s="2">
        <f t="shared" si="174"/>
        <v>0</v>
      </c>
      <c r="AM789" s="2">
        <f t="shared" si="175"/>
        <v>0</v>
      </c>
      <c r="AN789" s="2">
        <f t="shared" si="176"/>
        <v>0</v>
      </c>
      <c r="AO789" s="2"/>
      <c r="AP789" t="s">
        <v>3454</v>
      </c>
      <c r="AQ789" t="s">
        <v>3629</v>
      </c>
      <c r="AR789" s="1">
        <v>8</v>
      </c>
      <c r="AT789" s="85" t="s">
        <v>5005</v>
      </c>
      <c r="AU789" s="84" t="s">
        <v>3947</v>
      </c>
      <c r="AV789" s="77" t="str">
        <f t="shared" si="177"/>
        <v>18173</v>
      </c>
      <c r="AX789" s="7" t="s">
        <v>186</v>
      </c>
      <c r="BH789"/>
      <c r="BI789"/>
      <c r="BJ789"/>
      <c r="BK789"/>
    </row>
    <row r="790" spans="1:63" s="1" customFormat="1" hidden="1" outlineLevel="1">
      <c r="A790" t="s">
        <v>3830</v>
      </c>
      <c r="B790" t="s">
        <v>3629</v>
      </c>
      <c r="C790" s="1">
        <f t="shared" si="171"/>
        <v>10880</v>
      </c>
      <c r="D790" s="7">
        <f>IF(N790&gt;0, RANK(N790,(N790:P790,Q790:AE790)),0)</f>
        <v>2</v>
      </c>
      <c r="E790" s="7">
        <f>IF(O790&gt;0,RANK(O790,(N790:P790,Q790:AE790)),0)</f>
        <v>1</v>
      </c>
      <c r="F790" s="7">
        <f>IF(P790&gt;0,RANK(P790,(N790:P790,Q790:AE790)),0)</f>
        <v>4</v>
      </c>
      <c r="G790" s="1">
        <f t="shared" si="169"/>
        <v>3036</v>
      </c>
      <c r="H790" s="2">
        <f t="shared" si="170"/>
        <v>0.27904411764705883</v>
      </c>
      <c r="I790" s="2"/>
      <c r="J790" s="2">
        <f t="shared" si="172"/>
        <v>0.35652573529411763</v>
      </c>
      <c r="K790" s="2">
        <f t="shared" si="172"/>
        <v>0.63556985294117652</v>
      </c>
      <c r="L790" s="2">
        <f t="shared" si="172"/>
        <v>7.3529411764705881E-4</v>
      </c>
      <c r="M790" s="2">
        <f t="shared" si="173"/>
        <v>7.169117647058851E-3</v>
      </c>
      <c r="N790" s="1">
        <v>3879</v>
      </c>
      <c r="O790" s="1">
        <v>6915</v>
      </c>
      <c r="P790" s="1">
        <v>8</v>
      </c>
      <c r="Q790" s="1">
        <v>78</v>
      </c>
      <c r="S790" s="1">
        <v>0</v>
      </c>
      <c r="U790" s="1">
        <v>0</v>
      </c>
      <c r="W790" s="1">
        <v>0</v>
      </c>
      <c r="AG790" s="7">
        <f>IF(Q790&gt;0,RANK(Q790,(N790:P790,Q790:AE790)),0)</f>
        <v>3</v>
      </c>
      <c r="AH790" s="7">
        <f>IF(R790&gt;0,RANK(R790,(N790:P790,Q790:AE790)),0)</f>
        <v>0</v>
      </c>
      <c r="AI790" s="7">
        <f>IF(T790&gt;0,RANK(T790,(N790:P790,Q790:AE790)),0)</f>
        <v>0</v>
      </c>
      <c r="AJ790" s="7">
        <f>IF(S790&gt;0,RANK(S790,(N790:P790,Q790:AE790)),0)</f>
        <v>0</v>
      </c>
      <c r="AK790" s="2">
        <f t="shared" si="174"/>
        <v>7.1691176470588232E-3</v>
      </c>
      <c r="AL790" s="2">
        <f t="shared" si="174"/>
        <v>0</v>
      </c>
      <c r="AM790" s="2">
        <f t="shared" si="175"/>
        <v>0</v>
      </c>
      <c r="AN790" s="2">
        <f t="shared" si="176"/>
        <v>0</v>
      </c>
      <c r="AO790" s="2"/>
      <c r="AP790" t="s">
        <v>3830</v>
      </c>
      <c r="AQ790" t="s">
        <v>3629</v>
      </c>
      <c r="AR790" s="1">
        <v>9</v>
      </c>
      <c r="AT790" s="85" t="s">
        <v>5005</v>
      </c>
      <c r="AU790" s="84" t="s">
        <v>4677</v>
      </c>
      <c r="AV790" s="77" t="str">
        <f t="shared" si="177"/>
        <v>18175</v>
      </c>
      <c r="AX790" s="7" t="s">
        <v>186</v>
      </c>
      <c r="BH790"/>
      <c r="BI790"/>
      <c r="BJ790"/>
      <c r="BK790"/>
    </row>
    <row r="791" spans="1:63" s="1" customFormat="1" hidden="1" outlineLevel="1">
      <c r="A791" t="s">
        <v>4238</v>
      </c>
      <c r="B791" t="s">
        <v>3629</v>
      </c>
      <c r="C791" s="1">
        <f t="shared" si="171"/>
        <v>27657</v>
      </c>
      <c r="D791" s="7">
        <f>IF(N791&gt;0, RANK(N791,(N791:P791,Q791:AE791)),0)</f>
        <v>2</v>
      </c>
      <c r="E791" s="7">
        <f>IF(O791&gt;0,RANK(O791,(N791:P791,Q791:AE791)),0)</f>
        <v>1</v>
      </c>
      <c r="F791" s="7">
        <f>IF(P791&gt;0,RANK(P791,(N791:P791,Q791:AE791)),0)</f>
        <v>0</v>
      </c>
      <c r="G791" s="1">
        <f t="shared" si="169"/>
        <v>5811</v>
      </c>
      <c r="H791" s="2">
        <f t="shared" si="170"/>
        <v>0.21010955635101422</v>
      </c>
      <c r="I791" s="2"/>
      <c r="J791" s="2">
        <f t="shared" si="172"/>
        <v>0.38959395451422785</v>
      </c>
      <c r="K791" s="2">
        <f t="shared" si="172"/>
        <v>0.5997035108652421</v>
      </c>
      <c r="L791" s="2">
        <f t="shared" si="172"/>
        <v>0</v>
      </c>
      <c r="M791" s="2">
        <f t="shared" si="173"/>
        <v>1.0702534620530058E-2</v>
      </c>
      <c r="N791" s="1">
        <v>10775</v>
      </c>
      <c r="O791" s="1">
        <v>16586</v>
      </c>
      <c r="P791" s="1">
        <v>0</v>
      </c>
      <c r="Q791" s="1">
        <v>296</v>
      </c>
      <c r="S791" s="1">
        <v>0</v>
      </c>
      <c r="U791" s="1">
        <v>0</v>
      </c>
      <c r="W791" s="1">
        <v>0</v>
      </c>
      <c r="AG791" s="7">
        <f>IF(Q791&gt;0,RANK(Q791,(N791:P791,Q791:AE791)),0)</f>
        <v>3</v>
      </c>
      <c r="AH791" s="7">
        <f>IF(R791&gt;0,RANK(R791,(N791:P791,Q791:AE791)),0)</f>
        <v>0</v>
      </c>
      <c r="AI791" s="7">
        <f>IF(T791&gt;0,RANK(T791,(N791:P791,Q791:AE791)),0)</f>
        <v>0</v>
      </c>
      <c r="AJ791" s="7">
        <f>IF(S791&gt;0,RANK(S791,(N791:P791,Q791:AE791)),0)</f>
        <v>0</v>
      </c>
      <c r="AK791" s="2">
        <f t="shared" si="174"/>
        <v>1.0702534620530064E-2</v>
      </c>
      <c r="AL791" s="2">
        <f t="shared" si="174"/>
        <v>0</v>
      </c>
      <c r="AM791" s="2">
        <f t="shared" si="175"/>
        <v>0</v>
      </c>
      <c r="AN791" s="2">
        <f t="shared" si="176"/>
        <v>0</v>
      </c>
      <c r="AO791" s="2"/>
      <c r="AP791" t="s">
        <v>4238</v>
      </c>
      <c r="AQ791" t="s">
        <v>3629</v>
      </c>
      <c r="AR791" s="1">
        <v>2</v>
      </c>
      <c r="AT791" s="85" t="s">
        <v>5005</v>
      </c>
      <c r="AU791" s="84" t="s">
        <v>3101</v>
      </c>
      <c r="AV791" s="77" t="str">
        <f t="shared" si="177"/>
        <v>18177</v>
      </c>
      <c r="AX791" s="7" t="s">
        <v>186</v>
      </c>
      <c r="BH791"/>
      <c r="BI791"/>
      <c r="BJ791"/>
      <c r="BK791"/>
    </row>
    <row r="792" spans="1:63" s="1" customFormat="1" hidden="1" outlineLevel="1">
      <c r="A792" t="s">
        <v>3527</v>
      </c>
      <c r="B792" t="s">
        <v>3629</v>
      </c>
      <c r="C792" s="1">
        <f t="shared" si="171"/>
        <v>12354</v>
      </c>
      <c r="D792" s="7">
        <f>IF(N792&gt;0, RANK(N792,(N792:P792,Q792:AE792)),0)</f>
        <v>2</v>
      </c>
      <c r="E792" s="7">
        <f>IF(O792&gt;0,RANK(O792,(N792:P792,Q792:AE792)),0)</f>
        <v>1</v>
      </c>
      <c r="F792" s="7">
        <f>IF(P792&gt;0,RANK(P792,(N792:P792,Q792:AE792)),0)</f>
        <v>4</v>
      </c>
      <c r="G792" s="1">
        <f t="shared" si="169"/>
        <v>6056</v>
      </c>
      <c r="H792" s="2">
        <f t="shared" si="170"/>
        <v>0.49020560142463981</v>
      </c>
      <c r="I792" s="2"/>
      <c r="J792" s="2">
        <f t="shared" si="172"/>
        <v>0.25190221790513195</v>
      </c>
      <c r="K792" s="2">
        <f t="shared" si="172"/>
        <v>0.74210781932977177</v>
      </c>
      <c r="L792" s="2">
        <f t="shared" si="172"/>
        <v>1.6189088554314392E-4</v>
      </c>
      <c r="M792" s="2">
        <f t="shared" si="173"/>
        <v>5.8280718795530803E-3</v>
      </c>
      <c r="N792" s="1">
        <v>3112</v>
      </c>
      <c r="O792" s="1">
        <v>9168</v>
      </c>
      <c r="P792" s="1">
        <v>2</v>
      </c>
      <c r="Q792" s="1">
        <v>72</v>
      </c>
      <c r="S792" s="1">
        <v>0</v>
      </c>
      <c r="U792" s="1">
        <v>0</v>
      </c>
      <c r="W792" s="1">
        <v>0</v>
      </c>
      <c r="AG792" s="7">
        <f>IF(Q792&gt;0,RANK(Q792,(N792:P792,Q792:AE792)),0)</f>
        <v>3</v>
      </c>
      <c r="AH792" s="7">
        <f>IF(R792&gt;0,RANK(R792,(N792:P792,Q792:AE792)),0)</f>
        <v>0</v>
      </c>
      <c r="AI792" s="7">
        <f>IF(T792&gt;0,RANK(T792,(N792:P792,Q792:AE792)),0)</f>
        <v>0</v>
      </c>
      <c r="AJ792" s="7">
        <f>IF(S792&gt;0,RANK(S792,(N792:P792,Q792:AE792)),0)</f>
        <v>0</v>
      </c>
      <c r="AK792" s="2">
        <f t="shared" si="174"/>
        <v>5.8280718795531809E-3</v>
      </c>
      <c r="AL792" s="2">
        <f t="shared" si="174"/>
        <v>0</v>
      </c>
      <c r="AM792" s="2">
        <f t="shared" si="175"/>
        <v>0</v>
      </c>
      <c r="AN792" s="2">
        <f t="shared" si="176"/>
        <v>0</v>
      </c>
      <c r="AO792" s="2"/>
      <c r="AP792" t="s">
        <v>3527</v>
      </c>
      <c r="AQ792" t="s">
        <v>3629</v>
      </c>
      <c r="AR792" s="1">
        <v>4</v>
      </c>
      <c r="AT792" s="85" t="s">
        <v>5005</v>
      </c>
      <c r="AU792" s="84" t="s">
        <v>3823</v>
      </c>
      <c r="AV792" s="77" t="str">
        <f t="shared" si="177"/>
        <v>18179</v>
      </c>
      <c r="AX792" s="7" t="s">
        <v>186</v>
      </c>
      <c r="BH792"/>
      <c r="BI792"/>
      <c r="BJ792"/>
      <c r="BK792"/>
    </row>
    <row r="793" spans="1:63" s="1" customFormat="1" hidden="1" outlineLevel="1">
      <c r="A793" t="s">
        <v>1777</v>
      </c>
      <c r="B793" t="s">
        <v>3629</v>
      </c>
      <c r="C793" s="1">
        <f t="shared" si="171"/>
        <v>10366</v>
      </c>
      <c r="D793" s="7">
        <f>IF(N793&gt;0, RANK(N793,(N793:P793,Q793:AE793)),0)</f>
        <v>2</v>
      </c>
      <c r="E793" s="7">
        <f>IF(O793&gt;0,RANK(O793,(N793:P793,Q793:AE793)),0)</f>
        <v>1</v>
      </c>
      <c r="F793" s="7">
        <f>IF(P793&gt;0,RANK(P793,(N793:P793,Q793:AE793)),0)</f>
        <v>4</v>
      </c>
      <c r="G793" s="1">
        <f t="shared" si="169"/>
        <v>3697</v>
      </c>
      <c r="H793" s="2">
        <f t="shared" si="170"/>
        <v>0.35664672969322786</v>
      </c>
      <c r="I793" s="2"/>
      <c r="J793" s="2">
        <f t="shared" si="172"/>
        <v>0.31612965464016979</v>
      </c>
      <c r="K793" s="2">
        <f t="shared" si="172"/>
        <v>0.67277638433339759</v>
      </c>
      <c r="L793" s="2">
        <f t="shared" si="172"/>
        <v>1.1576307158016593E-3</v>
      </c>
      <c r="M793" s="2">
        <f t="shared" si="173"/>
        <v>9.9363303106310159E-3</v>
      </c>
      <c r="N793" s="1">
        <v>3277</v>
      </c>
      <c r="O793" s="1">
        <v>6974</v>
      </c>
      <c r="P793" s="1">
        <v>12</v>
      </c>
      <c r="Q793" s="1">
        <v>96</v>
      </c>
      <c r="S793" s="1">
        <v>3</v>
      </c>
      <c r="U793" s="1">
        <v>0</v>
      </c>
      <c r="W793" s="1">
        <v>4</v>
      </c>
      <c r="AG793" s="7">
        <f>IF(Q793&gt;0,RANK(Q793,(N793:P793,Q793:AE793)),0)</f>
        <v>3</v>
      </c>
      <c r="AH793" s="7">
        <f>IF(R793&gt;0,RANK(R793,(N793:P793,Q793:AE793)),0)</f>
        <v>0</v>
      </c>
      <c r="AI793" s="7">
        <f>IF(T793&gt;0,RANK(T793,(N793:P793,Q793:AE793)),0)</f>
        <v>0</v>
      </c>
      <c r="AJ793" s="7">
        <f>IF(S793&gt;0,RANK(S793,(N793:P793,Q793:AE793)),0)</f>
        <v>6</v>
      </c>
      <c r="AK793" s="2">
        <f t="shared" si="174"/>
        <v>9.261045726413274E-3</v>
      </c>
      <c r="AL793" s="2">
        <f t="shared" si="174"/>
        <v>0</v>
      </c>
      <c r="AM793" s="2">
        <f t="shared" si="175"/>
        <v>0</v>
      </c>
      <c r="AN793" s="2">
        <f t="shared" si="176"/>
        <v>2.8940767895041481E-4</v>
      </c>
      <c r="AO793" s="2"/>
      <c r="AP793" t="s">
        <v>1777</v>
      </c>
      <c r="AQ793" t="s">
        <v>3629</v>
      </c>
      <c r="AR793" s="1">
        <v>5</v>
      </c>
      <c r="AT793" s="85" t="s">
        <v>5005</v>
      </c>
      <c r="AU793" s="84" t="s">
        <v>4132</v>
      </c>
      <c r="AV793" s="77" t="str">
        <f t="shared" si="177"/>
        <v>18181</v>
      </c>
      <c r="AX793" s="7" t="s">
        <v>186</v>
      </c>
      <c r="BH793"/>
      <c r="BI793"/>
      <c r="BJ793"/>
      <c r="BK793"/>
    </row>
    <row r="794" spans="1:63" s="1" customFormat="1" hidden="1" outlineLevel="1">
      <c r="A794" t="s">
        <v>1127</v>
      </c>
      <c r="B794" t="s">
        <v>3629</v>
      </c>
      <c r="C794" s="1">
        <f t="shared" si="171"/>
        <v>13481</v>
      </c>
      <c r="D794" s="7">
        <f>IF(N794&gt;0, RANK(N794,(N794:P794,Q794:AE794)),0)</f>
        <v>2</v>
      </c>
      <c r="E794" s="7">
        <f>IF(O794&gt;0,RANK(O794,(N794:P794,Q794:AE794)),0)</f>
        <v>1</v>
      </c>
      <c r="F794" s="7">
        <f>IF(P794&gt;0,RANK(P794,(N794:P794,Q794:AE794)),0)</f>
        <v>4</v>
      </c>
      <c r="G794" s="1">
        <f t="shared" si="169"/>
        <v>5632</v>
      </c>
      <c r="H794" s="2">
        <f t="shared" si="170"/>
        <v>0.41777316222832134</v>
      </c>
      <c r="I794" s="2"/>
      <c r="J794" s="2">
        <f t="shared" si="172"/>
        <v>0.28781247681922706</v>
      </c>
      <c r="K794" s="2">
        <f t="shared" si="172"/>
        <v>0.70558563904754845</v>
      </c>
      <c r="L794" s="2">
        <f t="shared" si="172"/>
        <v>5.1924931384912101E-4</v>
      </c>
      <c r="M794" s="2">
        <f t="shared" si="173"/>
        <v>6.0826348193753679E-3</v>
      </c>
      <c r="N794" s="1">
        <v>3880</v>
      </c>
      <c r="O794" s="1">
        <v>9512</v>
      </c>
      <c r="P794" s="1">
        <v>7</v>
      </c>
      <c r="Q794" s="1">
        <v>82</v>
      </c>
      <c r="S794" s="1">
        <v>0</v>
      </c>
      <c r="U794" s="1">
        <v>0</v>
      </c>
      <c r="W794" s="1">
        <v>0</v>
      </c>
      <c r="AG794" s="7">
        <f>IF(Q794&gt;0,RANK(Q794,(N794:P794,Q794:AE794)),0)</f>
        <v>3</v>
      </c>
      <c r="AH794" s="7">
        <f>IF(R794&gt;0,RANK(R794,(N794:P794,Q794:AE794)),0)</f>
        <v>0</v>
      </c>
      <c r="AI794" s="7">
        <f>IF(T794&gt;0,RANK(T794,(N794:P794,Q794:AE794)),0)</f>
        <v>0</v>
      </c>
      <c r="AJ794" s="7">
        <f>IF(S794&gt;0,RANK(S794,(N794:P794,Q794:AE794)),0)</f>
        <v>0</v>
      </c>
      <c r="AK794" s="2">
        <f t="shared" si="174"/>
        <v>6.0826348193754173E-3</v>
      </c>
      <c r="AL794" s="2">
        <f t="shared" si="174"/>
        <v>0</v>
      </c>
      <c r="AM794" s="2">
        <f t="shared" si="175"/>
        <v>0</v>
      </c>
      <c r="AN794" s="2">
        <f t="shared" si="176"/>
        <v>0</v>
      </c>
      <c r="AO794" s="2"/>
      <c r="AP794" t="s">
        <v>1127</v>
      </c>
      <c r="AQ794" t="s">
        <v>3629</v>
      </c>
      <c r="AR794" s="1">
        <v>4</v>
      </c>
      <c r="AT794" s="85" t="s">
        <v>5005</v>
      </c>
      <c r="AU794" s="84" t="s">
        <v>4133</v>
      </c>
      <c r="AV794" s="77" t="str">
        <f t="shared" si="177"/>
        <v>18183</v>
      </c>
      <c r="AX794" s="7" t="s">
        <v>186</v>
      </c>
      <c r="BH794"/>
      <c r="BI794"/>
      <c r="BJ794"/>
      <c r="BK794"/>
    </row>
    <row r="795" spans="1:63" s="1" customFormat="1" collapsed="1">
      <c r="A795" t="s">
        <v>3628</v>
      </c>
      <c r="B795" t="s">
        <v>3839</v>
      </c>
      <c r="C795" s="1">
        <f t="shared" si="171"/>
        <v>2468002</v>
      </c>
      <c r="D795" s="7">
        <f>IF(N795&gt;0, RANK(N795,(N795:P795,Q795:AE795)),0)</f>
        <v>2</v>
      </c>
      <c r="E795" s="7">
        <f>IF(O795&gt;0,RANK(O795,(N795:P795,Q795:AE795)),0)</f>
        <v>1</v>
      </c>
      <c r="F795" s="7">
        <f>IF(P795&gt;0,RANK(P795,(N795:P795,Q795:AE795)),0)</f>
        <v>4</v>
      </c>
      <c r="G795" s="1">
        <f t="shared" si="169"/>
        <v>510427</v>
      </c>
      <c r="H795" s="2">
        <f t="shared" si="170"/>
        <v>0.20681790371320607</v>
      </c>
      <c r="I795" s="2"/>
      <c r="J795" s="2">
        <f t="shared" si="172"/>
        <v>0.39262974665336575</v>
      </c>
      <c r="K795" s="2">
        <f t="shared" si="172"/>
        <v>0.59944765036657177</v>
      </c>
      <c r="L795" s="2">
        <f t="shared" si="172"/>
        <v>5.3808708420819752E-4</v>
      </c>
      <c r="M795" s="2">
        <f t="shared" si="173"/>
        <v>7.3845158958543346E-3</v>
      </c>
      <c r="N795" s="1">
        <f>SUM(N703:N794)</f>
        <v>969011</v>
      </c>
      <c r="O795" s="1">
        <f>SUM(O703:O794)</f>
        <v>1479438</v>
      </c>
      <c r="P795" s="1">
        <f>SUM(P703:P794)</f>
        <v>1328</v>
      </c>
      <c r="Q795" s="1">
        <f>SUM(Q703:Q794)</f>
        <v>18058</v>
      </c>
      <c r="S795" s="1">
        <f>SUM(S703:S794)</f>
        <v>102</v>
      </c>
      <c r="T795"/>
      <c r="U795" s="1">
        <f>SUM(U703:U794)</f>
        <v>22</v>
      </c>
      <c r="W795" s="1">
        <f>SUM(W703:W794)</f>
        <v>43</v>
      </c>
      <c r="AG795" s="7">
        <f>IF(Q795&gt;0,RANK(Q795,(N795:P795,Q795:AE795)),0)</f>
        <v>3</v>
      </c>
      <c r="AH795" s="7">
        <f>IF(R795&gt;0,RANK(R795,(N795:P795,Q795:AE795)),0)</f>
        <v>0</v>
      </c>
      <c r="AI795" s="7">
        <f>IF(T795&gt;0,RANK(T795,(N795:P795,Q795:AE795)),0)</f>
        <v>0</v>
      </c>
      <c r="AJ795" s="7">
        <f>IF(S795&gt;0,RANK(S795,(N795:P795,Q795:AE795)),0)</f>
        <v>5</v>
      </c>
      <c r="AK795" s="2">
        <f t="shared" si="174"/>
        <v>7.3168498242708073E-3</v>
      </c>
      <c r="AL795" s="2">
        <f t="shared" si="174"/>
        <v>0</v>
      </c>
      <c r="AM795" s="2">
        <f t="shared" si="175"/>
        <v>0</v>
      </c>
      <c r="AN795" s="2">
        <f t="shared" si="176"/>
        <v>4.1328977853340477E-5</v>
      </c>
      <c r="AO795" s="2"/>
      <c r="AP795" t="s">
        <v>3628</v>
      </c>
      <c r="AQ795" t="s">
        <v>3839</v>
      </c>
      <c r="AT795" s="85" t="s">
        <v>5005</v>
      </c>
      <c r="AU795" s="116"/>
      <c r="AV795" s="77" t="str">
        <f t="shared" si="177"/>
        <v>18</v>
      </c>
      <c r="AX795" s="7" t="s">
        <v>2301</v>
      </c>
      <c r="BH795"/>
      <c r="BI795"/>
      <c r="BJ795"/>
      <c r="BK795"/>
    </row>
    <row r="796" spans="1:63">
      <c r="C796" s="1"/>
      <c r="E796" s="7"/>
      <c r="F796" s="7"/>
      <c r="I796" s="2"/>
      <c r="AG796" s="7"/>
      <c r="AH796" s="7"/>
      <c r="AI796" s="7"/>
      <c r="AJ796" s="7"/>
      <c r="BG796" s="1"/>
    </row>
    <row r="797" spans="1:63" hidden="1" outlineLevel="1">
      <c r="A797" t="s">
        <v>4089</v>
      </c>
      <c r="B797" t="s">
        <v>4120</v>
      </c>
      <c r="C797" s="1">
        <f t="shared" ref="C797:C860" si="178">SUM(N797:AE797)</f>
        <v>4278</v>
      </c>
      <c r="D797" s="7">
        <f>IF(N797&gt;0, RANK(N797,(N797:P797,Q797:AE797)),0)</f>
        <v>2</v>
      </c>
      <c r="E797" s="7">
        <f>IF(O797&gt;0,RANK(O797,(N797:P797,Q797:AE797)),0)</f>
        <v>1</v>
      </c>
      <c r="F797" s="7">
        <f>IF(P797&gt;0,RANK(P797,(N797:P797,Q797:AE797)),0)</f>
        <v>3</v>
      </c>
      <c r="G797" s="1">
        <f t="shared" si="169"/>
        <v>558</v>
      </c>
      <c r="H797" s="2">
        <f t="shared" si="170"/>
        <v>0.13043478260869565</v>
      </c>
      <c r="I797" s="2"/>
      <c r="J797" s="2">
        <f t="shared" ref="J797:L828" si="179">IF($C797=0,"-",N797/$C797)</f>
        <v>0.4310425432445068</v>
      </c>
      <c r="K797" s="2">
        <f t="shared" si="179"/>
        <v>0.56147732585320242</v>
      </c>
      <c r="L797" s="2">
        <f t="shared" si="179"/>
        <v>3.2725572697522207E-3</v>
      </c>
      <c r="M797" s="2">
        <f t="shared" ref="M797:M860" si="180">IF(C797=0,"-",(1-J797-K797-L797))</f>
        <v>4.2075736325384947E-3</v>
      </c>
      <c r="N797" s="1">
        <v>1844</v>
      </c>
      <c r="O797" s="1">
        <v>2402</v>
      </c>
      <c r="P797" s="1">
        <v>14</v>
      </c>
      <c r="Q797" s="1">
        <v>4</v>
      </c>
      <c r="R797" s="1">
        <v>6</v>
      </c>
      <c r="S797" s="1">
        <v>0</v>
      </c>
      <c r="T797" s="1">
        <v>0</v>
      </c>
      <c r="V797" s="1">
        <v>0</v>
      </c>
      <c r="W797" s="1">
        <v>8</v>
      </c>
      <c r="AG797" s="7">
        <f>IF(Q797&gt;0,RANK(Q797,(N797:P797,Q797:AE797)),0)</f>
        <v>6</v>
      </c>
      <c r="AH797" s="7">
        <f>IF(R797&gt;0,RANK(R797,(N797:P797,Q797:AE797)),0)</f>
        <v>5</v>
      </c>
      <c r="AI797" s="7">
        <f>IF(T797&gt;0,RANK(T797,(N797:P797,Q797:AE797)),0)</f>
        <v>0</v>
      </c>
      <c r="AJ797" s="7">
        <f>IF(S797&gt;0,RANK(S797,(N797:P797,Q797:AE797)),0)</f>
        <v>0</v>
      </c>
      <c r="AK797" s="2">
        <f t="shared" ref="AK797:AL828" si="181">IF($C797=0,"-",Q797/$C797)</f>
        <v>9.3501636278634881E-4</v>
      </c>
      <c r="AL797" s="2">
        <f t="shared" si="181"/>
        <v>1.4025245441795231E-3</v>
      </c>
      <c r="AM797" s="2">
        <f t="shared" ref="AM797:AM860" si="182">IF($C797=0,"-",T797/$C797)</f>
        <v>0</v>
      </c>
      <c r="AN797" s="2">
        <f t="shared" ref="AN797:AN860" si="183">IF($C797=0,"-",S797/$C797)</f>
        <v>0</v>
      </c>
      <c r="AP797" t="s">
        <v>4089</v>
      </c>
      <c r="AQ797" t="s">
        <v>4120</v>
      </c>
      <c r="AR797">
        <v>5</v>
      </c>
      <c r="AT797" s="85" t="s">
        <v>5006</v>
      </c>
      <c r="AU797" s="84" t="s">
        <v>3988</v>
      </c>
      <c r="AV797" s="77" t="str">
        <f t="shared" ref="AV797:AV860" si="184">AT797&amp;AU797</f>
        <v>19001</v>
      </c>
      <c r="AX797" s="7" t="s">
        <v>186</v>
      </c>
      <c r="BG797" s="1"/>
    </row>
    <row r="798" spans="1:63" hidden="1" outlineLevel="1">
      <c r="A798" t="s">
        <v>2827</v>
      </c>
      <c r="B798" t="s">
        <v>4120</v>
      </c>
      <c r="C798" s="1">
        <f t="shared" si="178"/>
        <v>2325</v>
      </c>
      <c r="D798" s="7">
        <f>IF(N798&gt;0, RANK(N798,(N798:P798,Q798:AE798)),0)</f>
        <v>2</v>
      </c>
      <c r="E798" s="7">
        <f>IF(O798&gt;0,RANK(O798,(N798:P798,Q798:AE798)),0)</f>
        <v>1</v>
      </c>
      <c r="F798" s="7">
        <f>IF(P798&gt;0,RANK(P798,(N798:P798,Q798:AE798)),0)</f>
        <v>3</v>
      </c>
      <c r="G798" s="1">
        <f t="shared" si="169"/>
        <v>340</v>
      </c>
      <c r="H798" s="2">
        <f t="shared" si="170"/>
        <v>0.14623655913978495</v>
      </c>
      <c r="I798" s="2"/>
      <c r="J798" s="2">
        <f t="shared" si="179"/>
        <v>0.42021505376344087</v>
      </c>
      <c r="K798" s="2">
        <f t="shared" si="179"/>
        <v>0.56645161290322577</v>
      </c>
      <c r="L798" s="2">
        <f t="shared" si="179"/>
        <v>4.7311827956989247E-3</v>
      </c>
      <c r="M798" s="2">
        <f t="shared" si="180"/>
        <v>8.6021505376344953E-3</v>
      </c>
      <c r="N798" s="1">
        <v>977</v>
      </c>
      <c r="O798" s="1">
        <v>1317</v>
      </c>
      <c r="P798" s="1">
        <v>11</v>
      </c>
      <c r="Q798" s="1">
        <v>6</v>
      </c>
      <c r="R798" s="1">
        <v>0</v>
      </c>
      <c r="S798" s="1">
        <v>6</v>
      </c>
      <c r="T798" s="1">
        <v>4</v>
      </c>
      <c r="V798" s="1">
        <v>0</v>
      </c>
      <c r="W798" s="1">
        <v>4</v>
      </c>
      <c r="AG798" s="7">
        <f>IF(Q798&gt;0,RANK(Q798,(N798:P798,Q798:AE798)),0)</f>
        <v>4</v>
      </c>
      <c r="AH798" s="7">
        <f>IF(R798&gt;0,RANK(R798,(N798:P798,Q798:AE798)),0)</f>
        <v>0</v>
      </c>
      <c r="AI798" s="7">
        <f>IF(T798&gt;0,RANK(T798,(N798:P798,Q798:AE798)),0)</f>
        <v>6</v>
      </c>
      <c r="AJ798" s="7">
        <f>IF(S798&gt;0,RANK(S798,(N798:P798,Q798:AE798)),0)</f>
        <v>4</v>
      </c>
      <c r="AK798" s="2">
        <f t="shared" si="181"/>
        <v>2.5806451612903226E-3</v>
      </c>
      <c r="AL798" s="2">
        <f t="shared" si="181"/>
        <v>0</v>
      </c>
      <c r="AM798" s="2">
        <f t="shared" si="182"/>
        <v>1.7204301075268817E-3</v>
      </c>
      <c r="AN798" s="2">
        <f t="shared" si="183"/>
        <v>2.5806451612903226E-3</v>
      </c>
      <c r="AP798" t="s">
        <v>2827</v>
      </c>
      <c r="AQ798" t="s">
        <v>4120</v>
      </c>
      <c r="AR798">
        <v>5</v>
      </c>
      <c r="AT798" s="85" t="s">
        <v>5006</v>
      </c>
      <c r="AU798" s="84" t="s">
        <v>3989</v>
      </c>
      <c r="AV798" s="77" t="str">
        <f t="shared" si="184"/>
        <v>19003</v>
      </c>
      <c r="AX798" s="7" t="s">
        <v>186</v>
      </c>
      <c r="BG798" s="1"/>
    </row>
    <row r="799" spans="1:63" hidden="1" outlineLevel="1">
      <c r="A799" t="s">
        <v>3085</v>
      </c>
      <c r="B799" t="s">
        <v>4120</v>
      </c>
      <c r="C799" s="1">
        <f t="shared" si="178"/>
        <v>7062</v>
      </c>
      <c r="D799" s="7">
        <f>IF(N799&gt;0, RANK(N799,(N799:P799,Q799:AE799)),0)</f>
        <v>2</v>
      </c>
      <c r="E799" s="7">
        <f>IF(O799&gt;0,RANK(O799,(N799:P799,Q799:AE799)),0)</f>
        <v>1</v>
      </c>
      <c r="F799" s="7">
        <f>IF(P799&gt;0,RANK(P799,(N799:P799,Q799:AE799)),0)</f>
        <v>3</v>
      </c>
      <c r="G799" s="1">
        <f t="shared" si="169"/>
        <v>81</v>
      </c>
      <c r="H799" s="2">
        <f t="shared" si="170"/>
        <v>1.1469838572642312E-2</v>
      </c>
      <c r="I799" s="2"/>
      <c r="J799" s="2">
        <f t="shared" si="179"/>
        <v>0.4883885584820164</v>
      </c>
      <c r="K799" s="2">
        <f t="shared" si="179"/>
        <v>0.49985839705465873</v>
      </c>
      <c r="L799" s="2">
        <f t="shared" si="179"/>
        <v>4.9561030869442087E-3</v>
      </c>
      <c r="M799" s="2">
        <f t="shared" si="180"/>
        <v>6.7969413763806046E-3</v>
      </c>
      <c r="N799" s="1">
        <v>3449</v>
      </c>
      <c r="O799" s="1">
        <v>3530</v>
      </c>
      <c r="P799" s="1">
        <v>35</v>
      </c>
      <c r="Q799" s="1">
        <v>14</v>
      </c>
      <c r="R799" s="1">
        <v>16</v>
      </c>
      <c r="S799" s="1">
        <v>13</v>
      </c>
      <c r="T799" s="1">
        <v>1</v>
      </c>
      <c r="V799" s="1">
        <v>0</v>
      </c>
      <c r="W799" s="1">
        <v>4</v>
      </c>
      <c r="AG799" s="7">
        <f>IF(Q799&gt;0,RANK(Q799,(N799:P799,Q799:AE799)),0)</f>
        <v>5</v>
      </c>
      <c r="AH799" s="7">
        <f>IF(R799&gt;0,RANK(R799,(N799:P799,Q799:AE799)),0)</f>
        <v>4</v>
      </c>
      <c r="AI799" s="7">
        <f>IF(T799&gt;0,RANK(T799,(N799:P799,Q799:AE799)),0)</f>
        <v>8</v>
      </c>
      <c r="AJ799" s="7">
        <f>IF(S799&gt;0,RANK(S799,(N799:P799,Q799:AE799)),0)</f>
        <v>6</v>
      </c>
      <c r="AK799" s="2">
        <f t="shared" si="181"/>
        <v>1.9824412347776836E-3</v>
      </c>
      <c r="AL799" s="2">
        <f t="shared" si="181"/>
        <v>2.2656471254602095E-3</v>
      </c>
      <c r="AM799" s="2">
        <f t="shared" si="182"/>
        <v>1.4160294534126309E-4</v>
      </c>
      <c r="AN799" s="2">
        <f t="shared" si="183"/>
        <v>1.8408382894364204E-3</v>
      </c>
      <c r="AP799" t="s">
        <v>3085</v>
      </c>
      <c r="AQ799" t="s">
        <v>4120</v>
      </c>
      <c r="AR799">
        <v>4</v>
      </c>
      <c r="AT799" s="85" t="s">
        <v>5006</v>
      </c>
      <c r="AU799" s="84" t="s">
        <v>3632</v>
      </c>
      <c r="AV799" s="77" t="str">
        <f t="shared" si="184"/>
        <v>19005</v>
      </c>
      <c r="AX799" s="7" t="s">
        <v>186</v>
      </c>
      <c r="BG799" s="1"/>
    </row>
    <row r="800" spans="1:63" hidden="1" outlineLevel="1">
      <c r="A800" t="s">
        <v>3819</v>
      </c>
      <c r="B800" t="s">
        <v>4120</v>
      </c>
      <c r="C800" s="1">
        <f t="shared" si="178"/>
        <v>6450</v>
      </c>
      <c r="D800" s="7">
        <f>IF(N800&gt;0, RANK(N800,(N800:P800,Q800:AE800)),0)</f>
        <v>2</v>
      </c>
      <c r="E800" s="7">
        <f>IF(O800&gt;0,RANK(O800,(N800:P800,Q800:AE800)),0)</f>
        <v>1</v>
      </c>
      <c r="F800" s="7">
        <f>IF(P800&gt;0,RANK(P800,(N800:P800,Q800:AE800)),0)</f>
        <v>4</v>
      </c>
      <c r="G800" s="1">
        <f t="shared" si="169"/>
        <v>277</v>
      </c>
      <c r="H800" s="2">
        <f t="shared" si="170"/>
        <v>4.2945736434108525E-2</v>
      </c>
      <c r="I800" s="2"/>
      <c r="J800" s="2">
        <f t="shared" si="179"/>
        <v>0.47488372093023257</v>
      </c>
      <c r="K800" s="2">
        <f t="shared" si="179"/>
        <v>0.51782945736434105</v>
      </c>
      <c r="L800" s="2">
        <f t="shared" si="179"/>
        <v>1.5503875968992248E-3</v>
      </c>
      <c r="M800" s="2">
        <f t="shared" si="180"/>
        <v>5.7364341085271581E-3</v>
      </c>
      <c r="N800" s="1">
        <v>3063</v>
      </c>
      <c r="O800" s="1">
        <v>3340</v>
      </c>
      <c r="P800" s="1">
        <v>10</v>
      </c>
      <c r="Q800" s="1">
        <v>6</v>
      </c>
      <c r="R800" s="1">
        <v>8</v>
      </c>
      <c r="S800" s="1">
        <v>4</v>
      </c>
      <c r="T800" s="1">
        <v>3</v>
      </c>
      <c r="V800" s="1">
        <v>13</v>
      </c>
      <c r="W800" s="1">
        <v>3</v>
      </c>
      <c r="AG800" s="7">
        <f>IF(Q800&gt;0,RANK(Q800,(N800:P800,Q800:AE800)),0)</f>
        <v>6</v>
      </c>
      <c r="AH800" s="7">
        <f>IF(R800&gt;0,RANK(R800,(N800:P800,Q800:AE800)),0)</f>
        <v>5</v>
      </c>
      <c r="AI800" s="7">
        <f>IF(T800&gt;0,RANK(T800,(N800:P800,Q800:AE800)),0)</f>
        <v>8</v>
      </c>
      <c r="AJ800" s="7">
        <f>IF(S800&gt;0,RANK(S800,(N800:P800,Q800:AE800)),0)</f>
        <v>7</v>
      </c>
      <c r="AK800" s="2">
        <f t="shared" si="181"/>
        <v>9.3023255813953494E-4</v>
      </c>
      <c r="AL800" s="2">
        <f t="shared" si="181"/>
        <v>1.2403100775193799E-3</v>
      </c>
      <c r="AM800" s="2">
        <f t="shared" si="182"/>
        <v>4.6511627906976747E-4</v>
      </c>
      <c r="AN800" s="2">
        <f t="shared" si="183"/>
        <v>6.2015503875968996E-4</v>
      </c>
      <c r="AP800" t="s">
        <v>3819</v>
      </c>
      <c r="AQ800" t="s">
        <v>4120</v>
      </c>
      <c r="AR800">
        <v>2</v>
      </c>
      <c r="AT800" s="85" t="s">
        <v>5006</v>
      </c>
      <c r="AU800" s="84" t="s">
        <v>2597</v>
      </c>
      <c r="AV800" s="77" t="str">
        <f t="shared" si="184"/>
        <v>19007</v>
      </c>
      <c r="AX800" s="7" t="s">
        <v>186</v>
      </c>
      <c r="BG800" s="1"/>
    </row>
    <row r="801" spans="1:59" hidden="1" outlineLevel="1">
      <c r="A801" t="s">
        <v>3167</v>
      </c>
      <c r="B801" t="s">
        <v>4120</v>
      </c>
      <c r="C801" s="1">
        <f t="shared" si="178"/>
        <v>3592</v>
      </c>
      <c r="D801" s="7">
        <f>IF(N801&gt;0, RANK(N801,(N801:P801,Q801:AE801)),0)</f>
        <v>2</v>
      </c>
      <c r="E801" s="7">
        <f>IF(O801&gt;0,RANK(O801,(N801:P801,Q801:AE801)),0)</f>
        <v>1</v>
      </c>
      <c r="F801" s="7">
        <f>IF(P801&gt;0,RANK(P801,(N801:P801,Q801:AE801)),0)</f>
        <v>3</v>
      </c>
      <c r="G801" s="1">
        <f t="shared" si="169"/>
        <v>350</v>
      </c>
      <c r="H801" s="2">
        <f t="shared" si="170"/>
        <v>9.7438752783964369E-2</v>
      </c>
      <c r="I801" s="2"/>
      <c r="J801" s="2">
        <f t="shared" si="179"/>
        <v>0.44766146993318484</v>
      </c>
      <c r="K801" s="2">
        <f t="shared" si="179"/>
        <v>0.5451002227171492</v>
      </c>
      <c r="L801" s="2">
        <f t="shared" si="179"/>
        <v>4.1759465478841875E-3</v>
      </c>
      <c r="M801" s="2">
        <f t="shared" si="180"/>
        <v>3.0623608017817192E-3</v>
      </c>
      <c r="N801" s="1">
        <v>1608</v>
      </c>
      <c r="O801" s="1">
        <v>1958</v>
      </c>
      <c r="P801" s="1">
        <v>15</v>
      </c>
      <c r="Q801" s="1">
        <v>2</v>
      </c>
      <c r="R801" s="1">
        <v>4</v>
      </c>
      <c r="S801" s="1">
        <v>5</v>
      </c>
      <c r="T801" s="1">
        <v>0</v>
      </c>
      <c r="V801" s="1">
        <v>0</v>
      </c>
      <c r="W801" s="1">
        <v>0</v>
      </c>
      <c r="AG801" s="7">
        <f>IF(Q801&gt;0,RANK(Q801,(N801:P801,Q801:AE801)),0)</f>
        <v>6</v>
      </c>
      <c r="AH801" s="7">
        <f>IF(R801&gt;0,RANK(R801,(N801:P801,Q801:AE801)),0)</f>
        <v>5</v>
      </c>
      <c r="AI801" s="7">
        <f>IF(T801&gt;0,RANK(T801,(N801:P801,Q801:AE801)),0)</f>
        <v>0</v>
      </c>
      <c r="AJ801" s="7">
        <f>IF(S801&gt;0,RANK(S801,(N801:P801,Q801:AE801)),0)</f>
        <v>4</v>
      </c>
      <c r="AK801" s="2">
        <f t="shared" si="181"/>
        <v>5.5679287305122492E-4</v>
      </c>
      <c r="AL801" s="2">
        <f t="shared" si="181"/>
        <v>1.1135857461024498E-3</v>
      </c>
      <c r="AM801" s="2">
        <f t="shared" si="182"/>
        <v>0</v>
      </c>
      <c r="AN801" s="2">
        <f t="shared" si="183"/>
        <v>1.3919821826280624E-3</v>
      </c>
      <c r="AP801" t="s">
        <v>3167</v>
      </c>
      <c r="AQ801" t="s">
        <v>4120</v>
      </c>
      <c r="AR801">
        <v>5</v>
      </c>
      <c r="AT801" s="85" t="s">
        <v>5006</v>
      </c>
      <c r="AU801" s="84" t="s">
        <v>3218</v>
      </c>
      <c r="AV801" s="77" t="str">
        <f t="shared" si="184"/>
        <v>19009</v>
      </c>
      <c r="AX801" s="7" t="s">
        <v>186</v>
      </c>
      <c r="BG801" s="1"/>
    </row>
    <row r="802" spans="1:59" hidden="1" outlineLevel="1">
      <c r="A802" t="s">
        <v>3663</v>
      </c>
      <c r="B802" t="s">
        <v>4120</v>
      </c>
      <c r="C802" s="1">
        <f t="shared" si="178"/>
        <v>13501</v>
      </c>
      <c r="D802" s="7">
        <f>IF(N802&gt;0, RANK(N802,(N802:P802,Q802:AE802)),0)</f>
        <v>1</v>
      </c>
      <c r="E802" s="7">
        <f>IF(O802&gt;0,RANK(O802,(N802:P802,Q802:AE802)),0)</f>
        <v>2</v>
      </c>
      <c r="F802" s="7">
        <f>IF(P802&gt;0,RANK(P802,(N802:P802,Q802:AE802)),0)</f>
        <v>3</v>
      </c>
      <c r="G802" s="1">
        <f t="shared" si="169"/>
        <v>89</v>
      </c>
      <c r="H802" s="2">
        <f t="shared" si="170"/>
        <v>6.5921042885712169E-3</v>
      </c>
      <c r="I802" s="2"/>
      <c r="J802" s="2">
        <f t="shared" si="179"/>
        <v>0.49974075994370787</v>
      </c>
      <c r="K802" s="2">
        <f t="shared" si="179"/>
        <v>0.49314865565513666</v>
      </c>
      <c r="L802" s="2">
        <f t="shared" si="179"/>
        <v>3.5552922005777348E-3</v>
      </c>
      <c r="M802" s="2">
        <f t="shared" si="180"/>
        <v>3.5552922005777938E-3</v>
      </c>
      <c r="N802" s="1">
        <v>6747</v>
      </c>
      <c r="O802" s="1">
        <v>6658</v>
      </c>
      <c r="P802" s="1">
        <v>48</v>
      </c>
      <c r="Q802" s="1">
        <v>20</v>
      </c>
      <c r="R802" s="1">
        <v>10</v>
      </c>
      <c r="S802" s="1">
        <v>3</v>
      </c>
      <c r="T802" s="1">
        <v>2</v>
      </c>
      <c r="V802" s="1">
        <v>1</v>
      </c>
      <c r="W802" s="1">
        <v>12</v>
      </c>
      <c r="AG802" s="7">
        <f>IF(Q802&gt;0,RANK(Q802,(N802:P802,Q802:AE802)),0)</f>
        <v>4</v>
      </c>
      <c r="AH802" s="7">
        <f>IF(R802&gt;0,RANK(R802,(N802:P802,Q802:AE802)),0)</f>
        <v>6</v>
      </c>
      <c r="AI802" s="7">
        <f>IF(T802&gt;0,RANK(T802,(N802:P802,Q802:AE802)),0)</f>
        <v>8</v>
      </c>
      <c r="AJ802" s="7">
        <f>IF(S802&gt;0,RANK(S802,(N802:P802,Q802:AE802)),0)</f>
        <v>7</v>
      </c>
      <c r="AK802" s="2">
        <f t="shared" si="181"/>
        <v>1.4813717502407228E-3</v>
      </c>
      <c r="AL802" s="2">
        <f t="shared" si="181"/>
        <v>7.4068587512036142E-4</v>
      </c>
      <c r="AM802" s="2">
        <f t="shared" si="182"/>
        <v>1.4813717502407228E-4</v>
      </c>
      <c r="AN802" s="2">
        <f t="shared" si="183"/>
        <v>2.2220576253610843E-4</v>
      </c>
      <c r="AP802" t="s">
        <v>3663</v>
      </c>
      <c r="AQ802" t="s">
        <v>4120</v>
      </c>
      <c r="AR802">
        <v>3</v>
      </c>
      <c r="AT802" s="85" t="s">
        <v>5006</v>
      </c>
      <c r="AU802" s="84" t="s">
        <v>3234</v>
      </c>
      <c r="AV802" s="77" t="str">
        <f t="shared" si="184"/>
        <v>19011</v>
      </c>
      <c r="AX802" s="7" t="s">
        <v>186</v>
      </c>
      <c r="BG802" s="1"/>
    </row>
    <row r="803" spans="1:59" hidden="1" outlineLevel="1">
      <c r="A803" t="s">
        <v>1262</v>
      </c>
      <c r="B803" t="s">
        <v>4120</v>
      </c>
      <c r="C803" s="1">
        <f t="shared" si="178"/>
        <v>63907</v>
      </c>
      <c r="D803" s="7">
        <f>IF(N803&gt;0, RANK(N803,(N803:P803,Q803:AE803)),0)</f>
        <v>1</v>
      </c>
      <c r="E803" s="7">
        <f>IF(O803&gt;0,RANK(O803,(N803:P803,Q803:AE803)),0)</f>
        <v>2</v>
      </c>
      <c r="F803" s="7">
        <f>IF(P803&gt;0,RANK(P803,(N803:P803,Q803:AE803)),0)</f>
        <v>3</v>
      </c>
      <c r="G803" s="1">
        <f t="shared" si="169"/>
        <v>7346</v>
      </c>
      <c r="H803" s="2">
        <f t="shared" si="170"/>
        <v>0.1149482842255152</v>
      </c>
      <c r="I803" s="2"/>
      <c r="J803" s="2">
        <f t="shared" si="179"/>
        <v>0.55380474752374542</v>
      </c>
      <c r="K803" s="2">
        <f t="shared" si="179"/>
        <v>0.43885646329823025</v>
      </c>
      <c r="L803" s="2">
        <f t="shared" si="179"/>
        <v>3.9432300061026182E-3</v>
      </c>
      <c r="M803" s="2">
        <f t="shared" si="180"/>
        <v>3.3955591719217115E-3</v>
      </c>
      <c r="N803" s="1">
        <v>35392</v>
      </c>
      <c r="O803" s="1">
        <v>28046</v>
      </c>
      <c r="P803" s="1">
        <v>252</v>
      </c>
      <c r="Q803" s="1">
        <v>70</v>
      </c>
      <c r="R803" s="1">
        <v>35</v>
      </c>
      <c r="S803" s="1">
        <v>41</v>
      </c>
      <c r="T803" s="1">
        <v>14</v>
      </c>
      <c r="V803" s="1">
        <v>6</v>
      </c>
      <c r="W803" s="1">
        <v>51</v>
      </c>
      <c r="AG803" s="7">
        <f>IF(Q803&gt;0,RANK(Q803,(N803:P803,Q803:AE803)),0)</f>
        <v>4</v>
      </c>
      <c r="AH803" s="7">
        <f>IF(R803&gt;0,RANK(R803,(N803:P803,Q803:AE803)),0)</f>
        <v>7</v>
      </c>
      <c r="AI803" s="7">
        <f>IF(T803&gt;0,RANK(T803,(N803:P803,Q803:AE803)),0)</f>
        <v>8</v>
      </c>
      <c r="AJ803" s="7">
        <f>IF(S803&gt;0,RANK(S803,(N803:P803,Q803:AE803)),0)</f>
        <v>6</v>
      </c>
      <c r="AK803" s="2">
        <f t="shared" si="181"/>
        <v>1.0953416683618382E-3</v>
      </c>
      <c r="AL803" s="2">
        <f t="shared" si="181"/>
        <v>5.476708341809191E-4</v>
      </c>
      <c r="AM803" s="2">
        <f t="shared" si="182"/>
        <v>2.1906833367236765E-4</v>
      </c>
      <c r="AN803" s="2">
        <f t="shared" si="183"/>
        <v>6.4155726289764816E-4</v>
      </c>
      <c r="AP803" t="s">
        <v>1262</v>
      </c>
      <c r="AQ803" t="s">
        <v>4120</v>
      </c>
      <c r="AR803">
        <v>1</v>
      </c>
      <c r="AT803" s="85" t="s">
        <v>5006</v>
      </c>
      <c r="AU803" s="84" t="s">
        <v>3235</v>
      </c>
      <c r="AV803" s="77" t="str">
        <f t="shared" si="184"/>
        <v>19013</v>
      </c>
      <c r="AX803" s="7" t="s">
        <v>186</v>
      </c>
      <c r="BG803" s="1"/>
    </row>
    <row r="804" spans="1:59" hidden="1" outlineLevel="1">
      <c r="A804" t="s">
        <v>3575</v>
      </c>
      <c r="B804" t="s">
        <v>4120</v>
      </c>
      <c r="C804" s="1">
        <f t="shared" si="178"/>
        <v>14009</v>
      </c>
      <c r="D804" s="7">
        <f>IF(N804&gt;0, RANK(N804,(N804:P804,Q804:AE804)),0)</f>
        <v>1</v>
      </c>
      <c r="E804" s="7">
        <f>IF(O804&gt;0,RANK(O804,(N804:P804,Q804:AE804)),0)</f>
        <v>2</v>
      </c>
      <c r="F804" s="7">
        <f>IF(P804&gt;0,RANK(P804,(N804:P804,Q804:AE804)),0)</f>
        <v>3</v>
      </c>
      <c r="G804" s="1">
        <f t="shared" ref="G804:G867" si="185">IF(C804&gt;0,MAX(N804:P804)-LARGE(N804:P804,2),0)</f>
        <v>157</v>
      </c>
      <c r="H804" s="2">
        <f t="shared" ref="H804:H867" si="186">IF(C804&gt;0,G804/C804,0)</f>
        <v>1.1207081162110073E-2</v>
      </c>
      <c r="I804" s="2"/>
      <c r="J804" s="2">
        <f t="shared" si="179"/>
        <v>0.50160611035762726</v>
      </c>
      <c r="K804" s="2">
        <f t="shared" si="179"/>
        <v>0.49039902919551714</v>
      </c>
      <c r="L804" s="2">
        <f t="shared" si="179"/>
        <v>2.9980726675708472E-3</v>
      </c>
      <c r="M804" s="2">
        <f t="shared" si="180"/>
        <v>4.9967877792847538E-3</v>
      </c>
      <c r="N804" s="1">
        <v>7027</v>
      </c>
      <c r="O804" s="1">
        <v>6870</v>
      </c>
      <c r="P804" s="1">
        <v>42</v>
      </c>
      <c r="Q804" s="1">
        <v>25</v>
      </c>
      <c r="R804" s="1">
        <v>19</v>
      </c>
      <c r="S804" s="1">
        <v>7</v>
      </c>
      <c r="T804" s="1">
        <v>2</v>
      </c>
      <c r="V804" s="1">
        <v>3</v>
      </c>
      <c r="W804" s="1">
        <v>14</v>
      </c>
      <c r="AG804" s="7">
        <f>IF(Q804&gt;0,RANK(Q804,(N804:P804,Q804:AE804)),0)</f>
        <v>4</v>
      </c>
      <c r="AH804" s="7">
        <f>IF(R804&gt;0,RANK(R804,(N804:P804,Q804:AE804)),0)</f>
        <v>5</v>
      </c>
      <c r="AI804" s="7">
        <f>IF(T804&gt;0,RANK(T804,(N804:P804,Q804:AE804)),0)</f>
        <v>9</v>
      </c>
      <c r="AJ804" s="7">
        <f>IF(S804&gt;0,RANK(S804,(N804:P804,Q804:AE804)),0)</f>
        <v>7</v>
      </c>
      <c r="AK804" s="2">
        <f t="shared" si="181"/>
        <v>1.7845670640302663E-3</v>
      </c>
      <c r="AL804" s="2">
        <f t="shared" si="181"/>
        <v>1.3562709686630024E-3</v>
      </c>
      <c r="AM804" s="2">
        <f t="shared" si="182"/>
        <v>1.427653651224213E-4</v>
      </c>
      <c r="AN804" s="2">
        <f t="shared" si="183"/>
        <v>4.996787779284746E-4</v>
      </c>
      <c r="AP804" t="s">
        <v>3575</v>
      </c>
      <c r="AQ804" t="s">
        <v>4120</v>
      </c>
      <c r="AR804">
        <v>4</v>
      </c>
      <c r="AT804" s="85" t="s">
        <v>5006</v>
      </c>
      <c r="AU804" s="84" t="s">
        <v>4670</v>
      </c>
      <c r="AV804" s="77" t="str">
        <f t="shared" si="184"/>
        <v>19015</v>
      </c>
      <c r="AX804" s="7" t="s">
        <v>186</v>
      </c>
      <c r="BG804" s="1"/>
    </row>
    <row r="805" spans="1:59" hidden="1" outlineLevel="1">
      <c r="A805" t="s">
        <v>3168</v>
      </c>
      <c r="B805" t="s">
        <v>4120</v>
      </c>
      <c r="C805" s="1">
        <f t="shared" si="178"/>
        <v>12779</v>
      </c>
      <c r="D805" s="7">
        <f>IF(N805&gt;0, RANK(N805,(N805:P805,Q805:AE805)),0)</f>
        <v>2</v>
      </c>
      <c r="E805" s="7">
        <f>IF(O805&gt;0,RANK(O805,(N805:P805,Q805:AE805)),0)</f>
        <v>1</v>
      </c>
      <c r="F805" s="7">
        <f>IF(P805&gt;0,RANK(P805,(N805:P805,Q805:AE805)),0)</f>
        <v>3</v>
      </c>
      <c r="G805" s="1">
        <f t="shared" si="185"/>
        <v>640</v>
      </c>
      <c r="H805" s="2">
        <f t="shared" si="186"/>
        <v>5.008216605368182E-2</v>
      </c>
      <c r="I805" s="2"/>
      <c r="J805" s="2">
        <f t="shared" si="179"/>
        <v>0.47147664136473905</v>
      </c>
      <c r="K805" s="2">
        <f t="shared" si="179"/>
        <v>0.52155880741842087</v>
      </c>
      <c r="L805" s="2">
        <f t="shared" si="179"/>
        <v>4.3821895296971593E-3</v>
      </c>
      <c r="M805" s="2">
        <f t="shared" si="180"/>
        <v>2.5823616871428721E-3</v>
      </c>
      <c r="N805" s="1">
        <v>6025</v>
      </c>
      <c r="O805" s="1">
        <v>6665</v>
      </c>
      <c r="P805" s="1">
        <v>56</v>
      </c>
      <c r="Q805" s="1">
        <v>15</v>
      </c>
      <c r="R805" s="1">
        <v>5</v>
      </c>
      <c r="S805" s="1">
        <v>2</v>
      </c>
      <c r="T805" s="1">
        <v>1</v>
      </c>
      <c r="V805" s="1">
        <v>1</v>
      </c>
      <c r="W805" s="1">
        <v>9</v>
      </c>
      <c r="AG805" s="7">
        <f>IF(Q805&gt;0,RANK(Q805,(N805:P805,Q805:AE805)),0)</f>
        <v>4</v>
      </c>
      <c r="AH805" s="7">
        <f>IF(R805&gt;0,RANK(R805,(N805:P805,Q805:AE805)),0)</f>
        <v>6</v>
      </c>
      <c r="AI805" s="7">
        <f>IF(T805&gt;0,RANK(T805,(N805:P805,Q805:AE805)),0)</f>
        <v>8</v>
      </c>
      <c r="AJ805" s="7">
        <f>IF(S805&gt;0,RANK(S805,(N805:P805,Q805:AE805)),0)</f>
        <v>7</v>
      </c>
      <c r="AK805" s="2">
        <f t="shared" si="181"/>
        <v>1.1738007668831677E-3</v>
      </c>
      <c r="AL805" s="2">
        <f t="shared" si="181"/>
        <v>3.9126692229438922E-4</v>
      </c>
      <c r="AM805" s="2">
        <f t="shared" si="182"/>
        <v>7.8253384458877844E-5</v>
      </c>
      <c r="AN805" s="2">
        <f t="shared" si="183"/>
        <v>1.5650676891775569E-4</v>
      </c>
      <c r="AP805" t="s">
        <v>3168</v>
      </c>
      <c r="AQ805" t="s">
        <v>4120</v>
      </c>
      <c r="AR805">
        <v>1</v>
      </c>
      <c r="AT805" s="85" t="s">
        <v>5006</v>
      </c>
      <c r="AU805" s="84" t="s">
        <v>4671</v>
      </c>
      <c r="AV805" s="77" t="str">
        <f t="shared" si="184"/>
        <v>19017</v>
      </c>
      <c r="AX805" s="7" t="s">
        <v>186</v>
      </c>
      <c r="BG805" s="1"/>
    </row>
    <row r="806" spans="1:59" hidden="1" outlineLevel="1">
      <c r="A806" t="s">
        <v>3313</v>
      </c>
      <c r="B806" t="s">
        <v>4120</v>
      </c>
      <c r="C806" s="1">
        <f t="shared" si="178"/>
        <v>10475</v>
      </c>
      <c r="D806" s="7">
        <f>IF(N806&gt;0, RANK(N806,(N806:P806,Q806:AE806)),0)</f>
        <v>1</v>
      </c>
      <c r="E806" s="7">
        <f>IF(O806&gt;0,RANK(O806,(N806:P806,Q806:AE806)),0)</f>
        <v>2</v>
      </c>
      <c r="F806" s="7">
        <f>IF(P806&gt;0,RANK(P806,(N806:P806,Q806:AE806)),0)</f>
        <v>3</v>
      </c>
      <c r="G806" s="1">
        <f t="shared" si="185"/>
        <v>811</v>
      </c>
      <c r="H806" s="2">
        <f t="shared" si="186"/>
        <v>7.7422434367541759E-2</v>
      </c>
      <c r="I806" s="2"/>
      <c r="J806" s="2">
        <f t="shared" si="179"/>
        <v>0.53536992840095465</v>
      </c>
      <c r="K806" s="2">
        <f t="shared" si="179"/>
        <v>0.45794749403341289</v>
      </c>
      <c r="L806" s="2">
        <f t="shared" si="179"/>
        <v>2.9594272076372313E-3</v>
      </c>
      <c r="M806" s="2">
        <f t="shared" si="180"/>
        <v>3.7231503579952213E-3</v>
      </c>
      <c r="N806" s="1">
        <v>5608</v>
      </c>
      <c r="O806" s="1">
        <v>4797</v>
      </c>
      <c r="P806" s="1">
        <v>31</v>
      </c>
      <c r="Q806" s="1">
        <v>15</v>
      </c>
      <c r="R806" s="1">
        <v>10</v>
      </c>
      <c r="S806" s="1">
        <v>2</v>
      </c>
      <c r="T806" s="1">
        <v>4</v>
      </c>
      <c r="V806" s="1">
        <v>3</v>
      </c>
      <c r="W806" s="1">
        <v>5</v>
      </c>
      <c r="AG806" s="7">
        <f>IF(Q806&gt;0,RANK(Q806,(N806:P806,Q806:AE806)),0)</f>
        <v>4</v>
      </c>
      <c r="AH806" s="7">
        <f>IF(R806&gt;0,RANK(R806,(N806:P806,Q806:AE806)),0)</f>
        <v>5</v>
      </c>
      <c r="AI806" s="7">
        <f>IF(T806&gt;0,RANK(T806,(N806:P806,Q806:AE806)),0)</f>
        <v>7</v>
      </c>
      <c r="AJ806" s="7">
        <f>IF(S806&gt;0,RANK(S806,(N806:P806,Q806:AE806)),0)</f>
        <v>9</v>
      </c>
      <c r="AK806" s="2">
        <f t="shared" si="181"/>
        <v>1.431980906921241E-3</v>
      </c>
      <c r="AL806" s="2">
        <f t="shared" si="181"/>
        <v>9.5465393794749406E-4</v>
      </c>
      <c r="AM806" s="2">
        <f t="shared" si="182"/>
        <v>3.8186157517899763E-4</v>
      </c>
      <c r="AN806" s="2">
        <f t="shared" si="183"/>
        <v>1.9093078758949882E-4</v>
      </c>
      <c r="AP806" t="s">
        <v>3313</v>
      </c>
      <c r="AQ806" t="s">
        <v>4120</v>
      </c>
      <c r="AR806">
        <v>1</v>
      </c>
      <c r="AT806" s="85" t="s">
        <v>5006</v>
      </c>
      <c r="AU806" s="84" t="s">
        <v>4672</v>
      </c>
      <c r="AV806" s="77" t="str">
        <f t="shared" si="184"/>
        <v>19019</v>
      </c>
      <c r="AX806" s="7" t="s">
        <v>186</v>
      </c>
      <c r="BG806" s="1"/>
    </row>
    <row r="807" spans="1:59" hidden="1" outlineLevel="1">
      <c r="A807" t="s">
        <v>2160</v>
      </c>
      <c r="B807" t="s">
        <v>4120</v>
      </c>
      <c r="C807" s="1">
        <f t="shared" si="178"/>
        <v>8490</v>
      </c>
      <c r="D807" s="7">
        <f>IF(N807&gt;0, RANK(N807,(N807:P807,Q807:AE807)),0)</f>
        <v>2</v>
      </c>
      <c r="E807" s="7">
        <f>IF(O807&gt;0,RANK(O807,(N807:P807,Q807:AE807)),0)</f>
        <v>1</v>
      </c>
      <c r="F807" s="7">
        <f>IF(P807&gt;0,RANK(P807,(N807:P807,Q807:AE807)),0)</f>
        <v>3</v>
      </c>
      <c r="G807" s="1">
        <f t="shared" si="185"/>
        <v>1367</v>
      </c>
      <c r="H807" s="2">
        <f t="shared" si="186"/>
        <v>0.16101295641931684</v>
      </c>
      <c r="I807" s="2"/>
      <c r="J807" s="2">
        <f t="shared" si="179"/>
        <v>0.41460541813898705</v>
      </c>
      <c r="K807" s="2">
        <f t="shared" si="179"/>
        <v>0.57561837455830389</v>
      </c>
      <c r="L807" s="2">
        <f t="shared" si="179"/>
        <v>5.0647820965842166E-3</v>
      </c>
      <c r="M807" s="2">
        <f t="shared" si="180"/>
        <v>4.7114252061247891E-3</v>
      </c>
      <c r="N807" s="1">
        <v>3520</v>
      </c>
      <c r="O807" s="1">
        <v>4887</v>
      </c>
      <c r="P807" s="1">
        <v>43</v>
      </c>
      <c r="Q807" s="1">
        <v>15</v>
      </c>
      <c r="R807" s="1">
        <v>5</v>
      </c>
      <c r="S807" s="1">
        <v>8</v>
      </c>
      <c r="T807" s="1">
        <v>3</v>
      </c>
      <c r="V807" s="1">
        <v>0</v>
      </c>
      <c r="W807" s="1">
        <v>9</v>
      </c>
      <c r="AG807" s="7">
        <f>IF(Q807&gt;0,RANK(Q807,(N807:P807,Q807:AE807)),0)</f>
        <v>4</v>
      </c>
      <c r="AH807" s="7">
        <f>IF(R807&gt;0,RANK(R807,(N807:P807,Q807:AE807)),0)</f>
        <v>7</v>
      </c>
      <c r="AI807" s="7">
        <f>IF(T807&gt;0,RANK(T807,(N807:P807,Q807:AE807)),0)</f>
        <v>8</v>
      </c>
      <c r="AJ807" s="7">
        <f>IF(S807&gt;0,RANK(S807,(N807:P807,Q807:AE807)),0)</f>
        <v>6</v>
      </c>
      <c r="AK807" s="2">
        <f t="shared" si="181"/>
        <v>1.7667844522968198E-3</v>
      </c>
      <c r="AL807" s="2">
        <f t="shared" si="181"/>
        <v>5.8892815076560655E-4</v>
      </c>
      <c r="AM807" s="2">
        <f t="shared" si="182"/>
        <v>3.5335689045936394E-4</v>
      </c>
      <c r="AN807" s="2">
        <f t="shared" si="183"/>
        <v>9.4228504122497055E-4</v>
      </c>
      <c r="AP807" t="s">
        <v>2160</v>
      </c>
      <c r="AQ807" t="s">
        <v>4120</v>
      </c>
      <c r="AR807">
        <v>5</v>
      </c>
      <c r="AT807" s="85" t="s">
        <v>5006</v>
      </c>
      <c r="AU807" s="84" t="s">
        <v>4350</v>
      </c>
      <c r="AV807" s="77" t="str">
        <f t="shared" si="184"/>
        <v>19021</v>
      </c>
      <c r="AX807" s="7" t="s">
        <v>186</v>
      </c>
      <c r="BG807" s="1"/>
    </row>
    <row r="808" spans="1:59" hidden="1" outlineLevel="1">
      <c r="A808" t="s">
        <v>2308</v>
      </c>
      <c r="B808" t="s">
        <v>4120</v>
      </c>
      <c r="C808" s="1">
        <f t="shared" si="178"/>
        <v>7475</v>
      </c>
      <c r="D808" s="7">
        <f>IF(N808&gt;0, RANK(N808,(N808:P808,Q808:AE808)),0)</f>
        <v>2</v>
      </c>
      <c r="E808" s="7">
        <f>IF(O808&gt;0,RANK(O808,(N808:P808,Q808:AE808)),0)</f>
        <v>1</v>
      </c>
      <c r="F808" s="7">
        <f>IF(P808&gt;0,RANK(P808,(N808:P808,Q808:AE808)),0)</f>
        <v>3</v>
      </c>
      <c r="G808" s="1">
        <f t="shared" si="185"/>
        <v>1416</v>
      </c>
      <c r="H808" s="2">
        <f t="shared" si="186"/>
        <v>0.18943143812709029</v>
      </c>
      <c r="I808" s="2"/>
      <c r="J808" s="2">
        <f t="shared" si="179"/>
        <v>0.40147157190635452</v>
      </c>
      <c r="K808" s="2">
        <f t="shared" si="179"/>
        <v>0.59090301003344481</v>
      </c>
      <c r="L808" s="2">
        <f t="shared" si="179"/>
        <v>3.4782608695652175E-3</v>
      </c>
      <c r="M808" s="2">
        <f t="shared" si="180"/>
        <v>4.1471571906354556E-3</v>
      </c>
      <c r="N808" s="1">
        <v>3001</v>
      </c>
      <c r="O808" s="1">
        <v>4417</v>
      </c>
      <c r="P808" s="1">
        <v>26</v>
      </c>
      <c r="Q808" s="1">
        <v>12</v>
      </c>
      <c r="R808" s="1">
        <v>3</v>
      </c>
      <c r="S808" s="1">
        <v>4</v>
      </c>
      <c r="T808" s="1">
        <v>4</v>
      </c>
      <c r="V808" s="1">
        <v>2</v>
      </c>
      <c r="W808" s="1">
        <v>6</v>
      </c>
      <c r="AG808" s="7">
        <f>IF(Q808&gt;0,RANK(Q808,(N808:P808,Q808:AE808)),0)</f>
        <v>4</v>
      </c>
      <c r="AH808" s="7">
        <f>IF(R808&gt;0,RANK(R808,(N808:P808,Q808:AE808)),0)</f>
        <v>8</v>
      </c>
      <c r="AI808" s="7">
        <f>IF(T808&gt;0,RANK(T808,(N808:P808,Q808:AE808)),0)</f>
        <v>6</v>
      </c>
      <c r="AJ808" s="7">
        <f>IF(S808&gt;0,RANK(S808,(N808:P808,Q808:AE808)),0)</f>
        <v>6</v>
      </c>
      <c r="AK808" s="2">
        <f t="shared" si="181"/>
        <v>1.605351170568562E-3</v>
      </c>
      <c r="AL808" s="2">
        <f t="shared" si="181"/>
        <v>4.0133779264214049E-4</v>
      </c>
      <c r="AM808" s="2">
        <f t="shared" si="182"/>
        <v>5.3511705685618729E-4</v>
      </c>
      <c r="AN808" s="2">
        <f t="shared" si="183"/>
        <v>5.3511705685618729E-4</v>
      </c>
      <c r="AP808" t="s">
        <v>2308</v>
      </c>
      <c r="AQ808" t="s">
        <v>4120</v>
      </c>
      <c r="AR808">
        <v>1</v>
      </c>
      <c r="AT808" s="85" t="s">
        <v>5006</v>
      </c>
      <c r="AU808" s="84" t="s">
        <v>4351</v>
      </c>
      <c r="AV808" s="77" t="str">
        <f t="shared" si="184"/>
        <v>19023</v>
      </c>
      <c r="AX808" s="7" t="s">
        <v>186</v>
      </c>
      <c r="BG808" s="1"/>
    </row>
    <row r="809" spans="1:59" hidden="1" outlineLevel="1">
      <c r="A809" t="s">
        <v>2202</v>
      </c>
      <c r="B809" t="s">
        <v>4120</v>
      </c>
      <c r="C809" s="1">
        <f t="shared" si="178"/>
        <v>5542</v>
      </c>
      <c r="D809" s="7">
        <f>IF(N809&gt;0, RANK(N809,(N809:P809,Q809:AE809)),0)</f>
        <v>2</v>
      </c>
      <c r="E809" s="7">
        <f>IF(O809&gt;0,RANK(O809,(N809:P809,Q809:AE809)),0)</f>
        <v>1</v>
      </c>
      <c r="F809" s="7">
        <f>IF(P809&gt;0,RANK(P809,(N809:P809,Q809:AE809)),0)</f>
        <v>3</v>
      </c>
      <c r="G809" s="1">
        <f t="shared" si="185"/>
        <v>1012</v>
      </c>
      <c r="H809" s="2">
        <f t="shared" si="186"/>
        <v>0.1826055575604475</v>
      </c>
      <c r="I809" s="2"/>
      <c r="J809" s="2">
        <f t="shared" si="179"/>
        <v>0.40472753518585347</v>
      </c>
      <c r="K809" s="2">
        <f t="shared" si="179"/>
        <v>0.58733309274630097</v>
      </c>
      <c r="L809" s="2">
        <f t="shared" si="179"/>
        <v>3.9696860339227718E-3</v>
      </c>
      <c r="M809" s="2">
        <f t="shared" si="180"/>
        <v>3.9696860339227908E-3</v>
      </c>
      <c r="N809" s="1">
        <v>2243</v>
      </c>
      <c r="O809" s="1">
        <v>3255</v>
      </c>
      <c r="P809" s="1">
        <v>22</v>
      </c>
      <c r="Q809" s="1">
        <v>12</v>
      </c>
      <c r="R809" s="1">
        <v>5</v>
      </c>
      <c r="S809" s="1">
        <v>0</v>
      </c>
      <c r="T809" s="1">
        <v>1</v>
      </c>
      <c r="V809" s="1">
        <v>0</v>
      </c>
      <c r="W809" s="1">
        <v>4</v>
      </c>
      <c r="AG809" s="7">
        <f>IF(Q809&gt;0,RANK(Q809,(N809:P809,Q809:AE809)),0)</f>
        <v>4</v>
      </c>
      <c r="AH809" s="7">
        <f>IF(R809&gt;0,RANK(R809,(N809:P809,Q809:AE809)),0)</f>
        <v>5</v>
      </c>
      <c r="AI809" s="7">
        <f>IF(T809&gt;0,RANK(T809,(N809:P809,Q809:AE809)),0)</f>
        <v>7</v>
      </c>
      <c r="AJ809" s="7">
        <f>IF(S809&gt;0,RANK(S809,(N809:P809,Q809:AE809)),0)</f>
        <v>0</v>
      </c>
      <c r="AK809" s="2">
        <f t="shared" si="181"/>
        <v>2.1652832912306026E-3</v>
      </c>
      <c r="AL809" s="2">
        <f t="shared" si="181"/>
        <v>9.0220137134608446E-4</v>
      </c>
      <c r="AM809" s="2">
        <f t="shared" si="182"/>
        <v>1.8044027426921688E-4</v>
      </c>
      <c r="AN809" s="2">
        <f t="shared" si="183"/>
        <v>0</v>
      </c>
      <c r="AP809" t="s">
        <v>2202</v>
      </c>
      <c r="AQ809" t="s">
        <v>4120</v>
      </c>
      <c r="AR809">
        <v>4</v>
      </c>
      <c r="AT809" s="85" t="s">
        <v>5006</v>
      </c>
      <c r="AU809" s="84" t="s">
        <v>3949</v>
      </c>
      <c r="AV809" s="77" t="str">
        <f t="shared" si="184"/>
        <v>19025</v>
      </c>
      <c r="AX809" s="7" t="s">
        <v>186</v>
      </c>
      <c r="BG809" s="1"/>
    </row>
    <row r="810" spans="1:59" hidden="1" outlineLevel="1">
      <c r="A810" t="s">
        <v>4711</v>
      </c>
      <c r="B810" t="s">
        <v>4120</v>
      </c>
      <c r="C810" s="1">
        <f t="shared" si="178"/>
        <v>10524</v>
      </c>
      <c r="D810" s="7">
        <f>IF(N810&gt;0, RANK(N810,(N810:P810,Q810:AE810)),0)</f>
        <v>2</v>
      </c>
      <c r="E810" s="7">
        <f>IF(O810&gt;0,RANK(O810,(N810:P810,Q810:AE810)),0)</f>
        <v>1</v>
      </c>
      <c r="F810" s="7">
        <f>IF(P810&gt;0,RANK(P810,(N810:P810,Q810:AE810)),0)</f>
        <v>3</v>
      </c>
      <c r="G810" s="1">
        <f t="shared" si="185"/>
        <v>1073</v>
      </c>
      <c r="H810" s="2">
        <f t="shared" si="186"/>
        <v>0.10195743063473964</v>
      </c>
      <c r="I810" s="2"/>
      <c r="J810" s="2">
        <f t="shared" si="179"/>
        <v>0.44555302166476624</v>
      </c>
      <c r="K810" s="2">
        <f t="shared" si="179"/>
        <v>0.5475104522995059</v>
      </c>
      <c r="L810" s="2">
        <f t="shared" si="179"/>
        <v>3.990877993158495E-3</v>
      </c>
      <c r="M810" s="2">
        <f t="shared" si="180"/>
        <v>2.945648042569313E-3</v>
      </c>
      <c r="N810" s="1">
        <v>4689</v>
      </c>
      <c r="O810" s="1">
        <v>5762</v>
      </c>
      <c r="P810" s="1">
        <v>42</v>
      </c>
      <c r="Q810" s="1">
        <v>11</v>
      </c>
      <c r="R810" s="1">
        <v>8</v>
      </c>
      <c r="S810" s="1">
        <v>5</v>
      </c>
      <c r="T810" s="1">
        <v>2</v>
      </c>
      <c r="V810" s="1">
        <v>1</v>
      </c>
      <c r="W810" s="1">
        <v>4</v>
      </c>
      <c r="AG810" s="7">
        <f>IF(Q810&gt;0,RANK(Q810,(N810:P810,Q810:AE810)),0)</f>
        <v>4</v>
      </c>
      <c r="AH810" s="7">
        <f>IF(R810&gt;0,RANK(R810,(N810:P810,Q810:AE810)),0)</f>
        <v>5</v>
      </c>
      <c r="AI810" s="7">
        <f>IF(T810&gt;0,RANK(T810,(N810:P810,Q810:AE810)),0)</f>
        <v>8</v>
      </c>
      <c r="AJ810" s="7">
        <f>IF(S810&gt;0,RANK(S810,(N810:P810,Q810:AE810)),0)</f>
        <v>6</v>
      </c>
      <c r="AK810" s="2">
        <f t="shared" si="181"/>
        <v>1.0452299505891297E-3</v>
      </c>
      <c r="AL810" s="2">
        <f t="shared" si="181"/>
        <v>7.6016723679209425E-4</v>
      </c>
      <c r="AM810" s="2">
        <f t="shared" si="182"/>
        <v>1.9004180919802356E-4</v>
      </c>
      <c r="AN810" s="2">
        <f t="shared" si="183"/>
        <v>4.7510452299505889E-4</v>
      </c>
      <c r="AP810" t="s">
        <v>4711</v>
      </c>
      <c r="AQ810" t="s">
        <v>4120</v>
      </c>
      <c r="AR810">
        <v>5</v>
      </c>
      <c r="AT810" s="85" t="s">
        <v>5006</v>
      </c>
      <c r="AU810" s="84" t="s">
        <v>3950</v>
      </c>
      <c r="AV810" s="77" t="str">
        <f t="shared" si="184"/>
        <v>19027</v>
      </c>
      <c r="AX810" s="7" t="s">
        <v>186</v>
      </c>
      <c r="BG810" s="1"/>
    </row>
    <row r="811" spans="1:59" hidden="1" outlineLevel="1">
      <c r="A811" t="s">
        <v>4226</v>
      </c>
      <c r="B811" t="s">
        <v>4120</v>
      </c>
      <c r="C811" s="1">
        <f t="shared" si="178"/>
        <v>7543</v>
      </c>
      <c r="D811" s="7">
        <f>IF(N811&gt;0, RANK(N811,(N811:P811,Q811:AE811)),0)</f>
        <v>2</v>
      </c>
      <c r="E811" s="7">
        <f>IF(O811&gt;0,RANK(O811,(N811:P811,Q811:AE811)),0)</f>
        <v>1</v>
      </c>
      <c r="F811" s="7">
        <f>IF(P811&gt;0,RANK(P811,(N811:P811,Q811:AE811)),0)</f>
        <v>3</v>
      </c>
      <c r="G811" s="1">
        <f t="shared" si="185"/>
        <v>2117</v>
      </c>
      <c r="H811" s="2">
        <f t="shared" si="186"/>
        <v>0.28065756330372532</v>
      </c>
      <c r="I811" s="2"/>
      <c r="J811" s="2">
        <f t="shared" si="179"/>
        <v>0.35516372795969775</v>
      </c>
      <c r="K811" s="2">
        <f t="shared" si="179"/>
        <v>0.63582129126342302</v>
      </c>
      <c r="L811" s="2">
        <f t="shared" si="179"/>
        <v>4.9052101285960497E-3</v>
      </c>
      <c r="M811" s="2">
        <f t="shared" si="180"/>
        <v>4.1097706482831836E-3</v>
      </c>
      <c r="N811" s="1">
        <v>2679</v>
      </c>
      <c r="O811" s="1">
        <v>4796</v>
      </c>
      <c r="P811" s="1">
        <v>37</v>
      </c>
      <c r="Q811" s="1">
        <v>8</v>
      </c>
      <c r="R811" s="1">
        <v>3</v>
      </c>
      <c r="S811" s="1">
        <v>10</v>
      </c>
      <c r="T811" s="1">
        <v>3</v>
      </c>
      <c r="V811" s="1">
        <v>0</v>
      </c>
      <c r="W811" s="1">
        <v>7</v>
      </c>
      <c r="AG811" s="7">
        <f>IF(Q811&gt;0,RANK(Q811,(N811:P811,Q811:AE811)),0)</f>
        <v>5</v>
      </c>
      <c r="AH811" s="7">
        <f>IF(R811&gt;0,RANK(R811,(N811:P811,Q811:AE811)),0)</f>
        <v>7</v>
      </c>
      <c r="AI811" s="7">
        <f>IF(T811&gt;0,RANK(T811,(N811:P811,Q811:AE811)),0)</f>
        <v>7</v>
      </c>
      <c r="AJ811" s="7">
        <f>IF(S811&gt;0,RANK(S811,(N811:P811,Q811:AE811)),0)</f>
        <v>4</v>
      </c>
      <c r="AK811" s="2">
        <f t="shared" si="181"/>
        <v>1.0605859737504971E-3</v>
      </c>
      <c r="AL811" s="2">
        <f t="shared" si="181"/>
        <v>3.9771974015643646E-4</v>
      </c>
      <c r="AM811" s="2">
        <f t="shared" si="182"/>
        <v>3.9771974015643646E-4</v>
      </c>
      <c r="AN811" s="2">
        <f t="shared" si="183"/>
        <v>1.3257324671881213E-3</v>
      </c>
      <c r="AP811" t="s">
        <v>4226</v>
      </c>
      <c r="AQ811" t="s">
        <v>4120</v>
      </c>
      <c r="AR811">
        <v>5</v>
      </c>
      <c r="AT811" s="85" t="s">
        <v>5006</v>
      </c>
      <c r="AU811" s="84" t="s">
        <v>3951</v>
      </c>
      <c r="AV811" s="77" t="str">
        <f t="shared" si="184"/>
        <v>19029</v>
      </c>
      <c r="AX811" s="7" t="s">
        <v>186</v>
      </c>
      <c r="BG811" s="1"/>
    </row>
    <row r="812" spans="1:59" hidden="1" outlineLevel="1">
      <c r="A812" t="s">
        <v>3262</v>
      </c>
      <c r="B812" t="s">
        <v>4120</v>
      </c>
      <c r="C812" s="1">
        <f t="shared" si="178"/>
        <v>9694</v>
      </c>
      <c r="D812" s="7">
        <f>IF(N812&gt;0, RANK(N812,(N812:P812,Q812:AE812)),0)</f>
        <v>2</v>
      </c>
      <c r="E812" s="7">
        <f>IF(O812&gt;0,RANK(O812,(N812:P812,Q812:AE812)),0)</f>
        <v>1</v>
      </c>
      <c r="F812" s="7">
        <f>IF(P812&gt;0,RANK(P812,(N812:P812,Q812:AE812)),0)</f>
        <v>3</v>
      </c>
      <c r="G812" s="1">
        <f t="shared" si="185"/>
        <v>122</v>
      </c>
      <c r="H812" s="2">
        <f t="shared" si="186"/>
        <v>1.2585104188157623E-2</v>
      </c>
      <c r="I812" s="2"/>
      <c r="J812" s="2">
        <f t="shared" si="179"/>
        <v>0.48968434082937901</v>
      </c>
      <c r="K812" s="2">
        <f t="shared" si="179"/>
        <v>0.50226944501753668</v>
      </c>
      <c r="L812" s="2">
        <f t="shared" si="179"/>
        <v>4.1262636682484009E-3</v>
      </c>
      <c r="M812" s="2">
        <f t="shared" si="180"/>
        <v>3.9199504848359736E-3</v>
      </c>
      <c r="N812" s="1">
        <v>4747</v>
      </c>
      <c r="O812" s="1">
        <v>4869</v>
      </c>
      <c r="P812" s="1">
        <v>40</v>
      </c>
      <c r="Q812" s="1">
        <v>20</v>
      </c>
      <c r="R812" s="1">
        <v>8</v>
      </c>
      <c r="S812" s="1">
        <v>5</v>
      </c>
      <c r="T812" s="1">
        <v>0</v>
      </c>
      <c r="V812" s="1">
        <v>0</v>
      </c>
      <c r="W812" s="1">
        <v>5</v>
      </c>
      <c r="AG812" s="7">
        <f>IF(Q812&gt;0,RANK(Q812,(N812:P812,Q812:AE812)),0)</f>
        <v>4</v>
      </c>
      <c r="AH812" s="7">
        <f>IF(R812&gt;0,RANK(R812,(N812:P812,Q812:AE812)),0)</f>
        <v>5</v>
      </c>
      <c r="AI812" s="7">
        <f>IF(T812&gt;0,RANK(T812,(N812:P812,Q812:AE812)),0)</f>
        <v>0</v>
      </c>
      <c r="AJ812" s="7">
        <f>IF(S812&gt;0,RANK(S812,(N812:P812,Q812:AE812)),0)</f>
        <v>6</v>
      </c>
      <c r="AK812" s="2">
        <f t="shared" si="181"/>
        <v>2.0631318341242004E-3</v>
      </c>
      <c r="AL812" s="2">
        <f t="shared" si="181"/>
        <v>8.2525273364968024E-4</v>
      </c>
      <c r="AM812" s="2">
        <f t="shared" si="182"/>
        <v>0</v>
      </c>
      <c r="AN812" s="2">
        <f t="shared" si="183"/>
        <v>5.1578295853105011E-4</v>
      </c>
      <c r="AP812" t="s">
        <v>3262</v>
      </c>
      <c r="AQ812" t="s">
        <v>4120</v>
      </c>
      <c r="AR812">
        <v>2</v>
      </c>
      <c r="AT812" s="85" t="s">
        <v>5006</v>
      </c>
      <c r="AU812" s="84" t="s">
        <v>3971</v>
      </c>
      <c r="AV812" s="77" t="str">
        <f t="shared" si="184"/>
        <v>19031</v>
      </c>
      <c r="AX812" s="7" t="s">
        <v>186</v>
      </c>
      <c r="BG812" s="1"/>
    </row>
    <row r="813" spans="1:59" hidden="1" outlineLevel="1">
      <c r="A813" t="s">
        <v>3169</v>
      </c>
      <c r="B813" t="s">
        <v>4120</v>
      </c>
      <c r="C813" s="1">
        <f t="shared" si="178"/>
        <v>24516</v>
      </c>
      <c r="D813" s="7">
        <f>IF(N813&gt;0, RANK(N813,(N813:P813,Q813:AE813)),0)</f>
        <v>1</v>
      </c>
      <c r="E813" s="7">
        <f>IF(O813&gt;0,RANK(O813,(N813:P813,Q813:AE813)),0)</f>
        <v>2</v>
      </c>
      <c r="F813" s="7">
        <f>IF(P813&gt;0,RANK(P813,(N813:P813,Q813:AE813)),0)</f>
        <v>3</v>
      </c>
      <c r="G813" s="1">
        <f t="shared" si="185"/>
        <v>2412</v>
      </c>
      <c r="H813" s="2">
        <f t="shared" si="186"/>
        <v>9.8384728340675479E-2</v>
      </c>
      <c r="I813" s="2"/>
      <c r="J813" s="2">
        <f t="shared" si="179"/>
        <v>0.54543971284059389</v>
      </c>
      <c r="K813" s="2">
        <f t="shared" si="179"/>
        <v>0.44705498449991843</v>
      </c>
      <c r="L813" s="2">
        <f t="shared" si="179"/>
        <v>3.630282264643498E-3</v>
      </c>
      <c r="M813" s="2">
        <f t="shared" si="180"/>
        <v>3.8750203948441802E-3</v>
      </c>
      <c r="N813" s="1">
        <v>13372</v>
      </c>
      <c r="O813" s="1">
        <v>10960</v>
      </c>
      <c r="P813" s="1">
        <v>89</v>
      </c>
      <c r="Q813" s="1">
        <v>32</v>
      </c>
      <c r="R813" s="1">
        <v>16</v>
      </c>
      <c r="S813" s="1">
        <v>21</v>
      </c>
      <c r="T813" s="1">
        <v>3</v>
      </c>
      <c r="V813" s="1">
        <v>1</v>
      </c>
      <c r="W813" s="1">
        <v>22</v>
      </c>
      <c r="AG813" s="7">
        <f>IF(Q813&gt;0,RANK(Q813,(N813:P813,Q813:AE813)),0)</f>
        <v>4</v>
      </c>
      <c r="AH813" s="7">
        <f>IF(R813&gt;0,RANK(R813,(N813:P813,Q813:AE813)),0)</f>
        <v>7</v>
      </c>
      <c r="AI813" s="7">
        <f>IF(T813&gt;0,RANK(T813,(N813:P813,Q813:AE813)),0)</f>
        <v>8</v>
      </c>
      <c r="AJ813" s="7">
        <f>IF(S813&gt;0,RANK(S813,(N813:P813,Q813:AE813)),0)</f>
        <v>6</v>
      </c>
      <c r="AK813" s="2">
        <f t="shared" si="181"/>
        <v>1.3052700277369881E-3</v>
      </c>
      <c r="AL813" s="2">
        <f t="shared" si="181"/>
        <v>6.5263501386849407E-4</v>
      </c>
      <c r="AM813" s="2">
        <f t="shared" si="182"/>
        <v>1.2236906510034264E-4</v>
      </c>
      <c r="AN813" s="2">
        <f t="shared" si="183"/>
        <v>8.565834557023984E-4</v>
      </c>
      <c r="AP813" t="s">
        <v>3169</v>
      </c>
      <c r="AQ813" t="s">
        <v>4120</v>
      </c>
      <c r="AR813">
        <v>4</v>
      </c>
      <c r="AT813" s="85" t="s">
        <v>5006</v>
      </c>
      <c r="AU813" s="84" t="s">
        <v>3972</v>
      </c>
      <c r="AV813" s="77" t="str">
        <f t="shared" si="184"/>
        <v>19033</v>
      </c>
      <c r="AX813" s="7" t="s">
        <v>186</v>
      </c>
      <c r="BG813" s="1"/>
    </row>
    <row r="814" spans="1:59" hidden="1" outlineLevel="1">
      <c r="A814" t="s">
        <v>3290</v>
      </c>
      <c r="B814" t="s">
        <v>4120</v>
      </c>
      <c r="C814" s="1">
        <f t="shared" si="178"/>
        <v>6796</v>
      </c>
      <c r="D814" s="7">
        <f>IF(N814&gt;0, RANK(N814,(N814:P814,Q814:AE814)),0)</f>
        <v>2</v>
      </c>
      <c r="E814" s="7">
        <f>IF(O814&gt;0,RANK(O814,(N814:P814,Q814:AE814)),0)</f>
        <v>1</v>
      </c>
      <c r="F814" s="7">
        <f>IF(P814&gt;0,RANK(P814,(N814:P814,Q814:AE814)),0)</f>
        <v>3</v>
      </c>
      <c r="G814" s="1">
        <f t="shared" si="185"/>
        <v>770</v>
      </c>
      <c r="H814" s="2">
        <f t="shared" si="186"/>
        <v>0.11330194231901118</v>
      </c>
      <c r="I814" s="2"/>
      <c r="J814" s="2">
        <f t="shared" si="179"/>
        <v>0.43967039434961741</v>
      </c>
      <c r="K814" s="2">
        <f t="shared" si="179"/>
        <v>0.55297233666862855</v>
      </c>
      <c r="L814" s="2">
        <f t="shared" si="179"/>
        <v>4.1200706297822246E-3</v>
      </c>
      <c r="M814" s="2">
        <f t="shared" si="180"/>
        <v>3.2371983519718147E-3</v>
      </c>
      <c r="N814" s="1">
        <v>2988</v>
      </c>
      <c r="O814" s="1">
        <v>3758</v>
      </c>
      <c r="P814" s="1">
        <v>28</v>
      </c>
      <c r="Q814" s="1">
        <v>6</v>
      </c>
      <c r="R814" s="1">
        <v>10</v>
      </c>
      <c r="S814" s="1">
        <v>0</v>
      </c>
      <c r="T814" s="1">
        <v>1</v>
      </c>
      <c r="V814" s="1">
        <v>0</v>
      </c>
      <c r="W814" s="1">
        <v>5</v>
      </c>
      <c r="AG814" s="7">
        <f>IF(Q814&gt;0,RANK(Q814,(N814:P814,Q814:AE814)),0)</f>
        <v>5</v>
      </c>
      <c r="AH814" s="7">
        <f>IF(R814&gt;0,RANK(R814,(N814:P814,Q814:AE814)),0)</f>
        <v>4</v>
      </c>
      <c r="AI814" s="7">
        <f>IF(T814&gt;0,RANK(T814,(N814:P814,Q814:AE814)),0)</f>
        <v>7</v>
      </c>
      <c r="AJ814" s="7">
        <f>IF(S814&gt;0,RANK(S814,(N814:P814,Q814:AE814)),0)</f>
        <v>0</v>
      </c>
      <c r="AK814" s="2">
        <f t="shared" si="181"/>
        <v>8.828722778104767E-4</v>
      </c>
      <c r="AL814" s="2">
        <f t="shared" si="181"/>
        <v>1.4714537963507945E-3</v>
      </c>
      <c r="AM814" s="2">
        <f t="shared" si="182"/>
        <v>1.4714537963507945E-4</v>
      </c>
      <c r="AN814" s="2">
        <f t="shared" si="183"/>
        <v>0</v>
      </c>
      <c r="AP814" t="s">
        <v>3290</v>
      </c>
      <c r="AQ814" t="s">
        <v>4120</v>
      </c>
      <c r="AR814">
        <v>5</v>
      </c>
      <c r="AT814" s="85" t="s">
        <v>5006</v>
      </c>
      <c r="AU814" s="84" t="s">
        <v>3970</v>
      </c>
      <c r="AV814" s="77" t="str">
        <f t="shared" si="184"/>
        <v>19035</v>
      </c>
      <c r="AX814" s="7" t="s">
        <v>186</v>
      </c>
      <c r="BG814" s="1"/>
    </row>
    <row r="815" spans="1:59" hidden="1" outlineLevel="1">
      <c r="A815" t="s">
        <v>3895</v>
      </c>
      <c r="B815" t="s">
        <v>4120</v>
      </c>
      <c r="C815" s="1">
        <f t="shared" si="178"/>
        <v>6806</v>
      </c>
      <c r="D815" s="7">
        <f>IF(N815&gt;0, RANK(N815,(N815:P815,Q815:AE815)),0)</f>
        <v>1</v>
      </c>
      <c r="E815" s="7">
        <f>IF(O815&gt;0,RANK(O815,(N815:P815,Q815:AE815)),0)</f>
        <v>2</v>
      </c>
      <c r="F815" s="7">
        <f>IF(P815&gt;0,RANK(P815,(N815:P815,Q815:AE815)),0)</f>
        <v>3</v>
      </c>
      <c r="G815" s="1">
        <f t="shared" si="185"/>
        <v>668</v>
      </c>
      <c r="H815" s="2">
        <f t="shared" si="186"/>
        <v>9.81486923302968E-2</v>
      </c>
      <c r="I815" s="2"/>
      <c r="J815" s="2">
        <f t="shared" si="179"/>
        <v>0.54481339994122835</v>
      </c>
      <c r="K815" s="2">
        <f t="shared" si="179"/>
        <v>0.44666470761093152</v>
      </c>
      <c r="L815" s="2">
        <f t="shared" si="179"/>
        <v>3.9670878636497205E-3</v>
      </c>
      <c r="M815" s="2">
        <f t="shared" si="180"/>
        <v>4.5548045841904087E-3</v>
      </c>
      <c r="N815" s="1">
        <v>3708</v>
      </c>
      <c r="O815" s="1">
        <v>3040</v>
      </c>
      <c r="P815" s="1">
        <v>27</v>
      </c>
      <c r="Q815" s="1">
        <v>10</v>
      </c>
      <c r="R815" s="1">
        <v>9</v>
      </c>
      <c r="S815" s="1">
        <v>10</v>
      </c>
      <c r="T815" s="1">
        <v>0</v>
      </c>
      <c r="V815" s="1">
        <v>2</v>
      </c>
      <c r="W815" s="1">
        <v>0</v>
      </c>
      <c r="AG815" s="7">
        <f>IF(Q815&gt;0,RANK(Q815,(N815:P815,Q815:AE815)),0)</f>
        <v>4</v>
      </c>
      <c r="AH815" s="7">
        <f>IF(R815&gt;0,RANK(R815,(N815:P815,Q815:AE815)),0)</f>
        <v>6</v>
      </c>
      <c r="AI815" s="7">
        <f>IF(T815&gt;0,RANK(T815,(N815:P815,Q815:AE815)),0)</f>
        <v>0</v>
      </c>
      <c r="AJ815" s="7">
        <f>IF(S815&gt;0,RANK(S815,(N815:P815,Q815:AE815)),0)</f>
        <v>4</v>
      </c>
      <c r="AK815" s="2">
        <f t="shared" si="181"/>
        <v>1.4692918013517484E-3</v>
      </c>
      <c r="AL815" s="2">
        <f t="shared" si="181"/>
        <v>1.3223626212165735E-3</v>
      </c>
      <c r="AM815" s="2">
        <f t="shared" si="182"/>
        <v>0</v>
      </c>
      <c r="AN815" s="2">
        <f t="shared" si="183"/>
        <v>1.4692918013517484E-3</v>
      </c>
      <c r="AP815" t="s">
        <v>3895</v>
      </c>
      <c r="AQ815" t="s">
        <v>4120</v>
      </c>
      <c r="AR815">
        <v>4</v>
      </c>
      <c r="AT815" s="85" t="s">
        <v>5006</v>
      </c>
      <c r="AU815" s="84" t="s">
        <v>3656</v>
      </c>
      <c r="AV815" s="77" t="str">
        <f t="shared" si="184"/>
        <v>19037</v>
      </c>
      <c r="AX815" s="7" t="s">
        <v>186</v>
      </c>
      <c r="BG815" s="1"/>
    </row>
    <row r="816" spans="1:59" hidden="1" outlineLevel="1">
      <c r="A816" t="s">
        <v>1407</v>
      </c>
      <c r="B816" t="s">
        <v>4120</v>
      </c>
      <c r="C816" s="1">
        <f t="shared" si="178"/>
        <v>4566</v>
      </c>
      <c r="D816" s="7">
        <f>IF(N816&gt;0, RANK(N816,(N816:P816,Q816:AE816)),0)</f>
        <v>1</v>
      </c>
      <c r="E816" s="7">
        <f>IF(O816&gt;0,RANK(O816,(N816:P816,Q816:AE816)),0)</f>
        <v>2</v>
      </c>
      <c r="F816" s="7">
        <f>IF(P816&gt;0,RANK(P816,(N816:P816,Q816:AE816)),0)</f>
        <v>3</v>
      </c>
      <c r="G816" s="1">
        <f t="shared" si="185"/>
        <v>123</v>
      </c>
      <c r="H816" s="2">
        <f t="shared" si="186"/>
        <v>2.6938239159001315E-2</v>
      </c>
      <c r="I816" s="2"/>
      <c r="J816" s="2">
        <f t="shared" si="179"/>
        <v>0.50876040297853697</v>
      </c>
      <c r="K816" s="2">
        <f t="shared" si="179"/>
        <v>0.48182216381953569</v>
      </c>
      <c r="L816" s="2">
        <f t="shared" si="179"/>
        <v>3.504161191414805E-3</v>
      </c>
      <c r="M816" s="2">
        <f t="shared" si="180"/>
        <v>5.9132720105125342E-3</v>
      </c>
      <c r="N816" s="1">
        <v>2323</v>
      </c>
      <c r="O816" s="1">
        <v>2200</v>
      </c>
      <c r="P816" s="1">
        <v>16</v>
      </c>
      <c r="Q816" s="1">
        <v>10</v>
      </c>
      <c r="R816" s="1">
        <v>4</v>
      </c>
      <c r="S816" s="1">
        <v>4</v>
      </c>
      <c r="T816" s="1">
        <v>3</v>
      </c>
      <c r="V816" s="1">
        <v>0</v>
      </c>
      <c r="W816" s="1">
        <v>6</v>
      </c>
      <c r="AG816" s="7">
        <f>IF(Q816&gt;0,RANK(Q816,(N816:P816,Q816:AE816)),0)</f>
        <v>4</v>
      </c>
      <c r="AH816" s="7">
        <f>IF(R816&gt;0,RANK(R816,(N816:P816,Q816:AE816)),0)</f>
        <v>6</v>
      </c>
      <c r="AI816" s="7">
        <f>IF(T816&gt;0,RANK(T816,(N816:P816,Q816:AE816)),0)</f>
        <v>8</v>
      </c>
      <c r="AJ816" s="7">
        <f>IF(S816&gt;0,RANK(S816,(N816:P816,Q816:AE816)),0)</f>
        <v>6</v>
      </c>
      <c r="AK816" s="2">
        <f t="shared" si="181"/>
        <v>2.1901007446342531E-3</v>
      </c>
      <c r="AL816" s="2">
        <f t="shared" si="181"/>
        <v>8.7604029785370125E-4</v>
      </c>
      <c r="AM816" s="2">
        <f t="shared" si="182"/>
        <v>6.5703022339027597E-4</v>
      </c>
      <c r="AN816" s="2">
        <f t="shared" si="183"/>
        <v>8.7604029785370125E-4</v>
      </c>
      <c r="AP816" t="s">
        <v>1407</v>
      </c>
      <c r="AQ816" t="s">
        <v>4120</v>
      </c>
      <c r="AR816">
        <v>5</v>
      </c>
      <c r="AT816" s="85" t="s">
        <v>5006</v>
      </c>
      <c r="AU816" s="84" t="s">
        <v>5210</v>
      </c>
      <c r="AV816" s="77" t="str">
        <f t="shared" si="184"/>
        <v>19039</v>
      </c>
      <c r="AX816" s="7" t="s">
        <v>186</v>
      </c>
      <c r="BG816" s="1"/>
    </row>
    <row r="817" spans="1:59" hidden="1" outlineLevel="1">
      <c r="A817" t="s">
        <v>1408</v>
      </c>
      <c r="B817" t="s">
        <v>4120</v>
      </c>
      <c r="C817" s="1">
        <f t="shared" si="178"/>
        <v>8588</v>
      </c>
      <c r="D817" s="7">
        <f>IF(N817&gt;0, RANK(N817,(N817:P817,Q817:AE817)),0)</f>
        <v>2</v>
      </c>
      <c r="E817" s="7">
        <f>IF(O817&gt;0,RANK(O817,(N817:P817,Q817:AE817)),0)</f>
        <v>1</v>
      </c>
      <c r="F817" s="7">
        <f>IF(P817&gt;0,RANK(P817,(N817:P817,Q817:AE817)),0)</f>
        <v>3</v>
      </c>
      <c r="G817" s="1">
        <f t="shared" si="185"/>
        <v>1351</v>
      </c>
      <c r="H817" s="2">
        <f t="shared" si="186"/>
        <v>0.1573125291103866</v>
      </c>
      <c r="I817" s="2"/>
      <c r="J817" s="2">
        <f t="shared" si="179"/>
        <v>0.41301816488122961</v>
      </c>
      <c r="K817" s="2">
        <f t="shared" si="179"/>
        <v>0.57033069399161618</v>
      </c>
      <c r="L817" s="2">
        <f t="shared" si="179"/>
        <v>6.4042850489054491E-3</v>
      </c>
      <c r="M817" s="2">
        <f t="shared" si="180"/>
        <v>1.0246856078248708E-2</v>
      </c>
      <c r="N817" s="1">
        <v>3547</v>
      </c>
      <c r="O817" s="1">
        <v>4898</v>
      </c>
      <c r="P817" s="1">
        <v>55</v>
      </c>
      <c r="Q817" s="1">
        <v>35</v>
      </c>
      <c r="R817" s="1">
        <v>11</v>
      </c>
      <c r="S817" s="1">
        <v>10</v>
      </c>
      <c r="T817" s="1">
        <v>10</v>
      </c>
      <c r="V817" s="1">
        <v>9</v>
      </c>
      <c r="W817" s="1">
        <v>13</v>
      </c>
      <c r="AG817" s="7">
        <f>IF(Q817&gt;0,RANK(Q817,(N817:P817,Q817:AE817)),0)</f>
        <v>4</v>
      </c>
      <c r="AH817" s="7">
        <f>IF(R817&gt;0,RANK(R817,(N817:P817,Q817:AE817)),0)</f>
        <v>6</v>
      </c>
      <c r="AI817" s="7">
        <f>IF(T817&gt;0,RANK(T817,(N817:P817,Q817:AE817)),0)</f>
        <v>7</v>
      </c>
      <c r="AJ817" s="7">
        <f>IF(S817&gt;0,RANK(S817,(N817:P817,Q817:AE817)),0)</f>
        <v>7</v>
      </c>
      <c r="AK817" s="2">
        <f t="shared" si="181"/>
        <v>4.0754541220307406E-3</v>
      </c>
      <c r="AL817" s="2">
        <f t="shared" si="181"/>
        <v>1.2808570097810898E-3</v>
      </c>
      <c r="AM817" s="2">
        <f t="shared" si="182"/>
        <v>1.1644154634373545E-3</v>
      </c>
      <c r="AN817" s="2">
        <f t="shared" si="183"/>
        <v>1.1644154634373545E-3</v>
      </c>
      <c r="AP817" t="s">
        <v>1408</v>
      </c>
      <c r="AQ817" t="s">
        <v>4120</v>
      </c>
      <c r="AR817">
        <v>5</v>
      </c>
      <c r="AT817" s="85" t="s">
        <v>5006</v>
      </c>
      <c r="AU817" s="84" t="s">
        <v>5211</v>
      </c>
      <c r="AV817" s="77" t="str">
        <f t="shared" si="184"/>
        <v>19041</v>
      </c>
      <c r="AX817" s="7" t="s">
        <v>186</v>
      </c>
      <c r="BG817" s="1"/>
    </row>
    <row r="818" spans="1:59" hidden="1" outlineLevel="1">
      <c r="A818" t="s">
        <v>2379</v>
      </c>
      <c r="B818" t="s">
        <v>4120</v>
      </c>
      <c r="C818" s="1">
        <f t="shared" si="178"/>
        <v>9168</v>
      </c>
      <c r="D818" s="7">
        <f>IF(N818&gt;0, RANK(N818,(N818:P818,Q818:AE818)),0)</f>
        <v>1</v>
      </c>
      <c r="E818" s="7">
        <f>IF(O818&gt;0,RANK(O818,(N818:P818,Q818:AE818)),0)</f>
        <v>2</v>
      </c>
      <c r="F818" s="7">
        <f>IF(P818&gt;0,RANK(P818,(N818:P818,Q818:AE818)),0)</f>
        <v>3</v>
      </c>
      <c r="G818" s="1">
        <f t="shared" si="185"/>
        <v>424</v>
      </c>
      <c r="H818" s="2">
        <f t="shared" si="186"/>
        <v>4.6247818499127402E-2</v>
      </c>
      <c r="I818" s="2"/>
      <c r="J818" s="2">
        <f t="shared" si="179"/>
        <v>0.51657940663176261</v>
      </c>
      <c r="K818" s="2">
        <f t="shared" si="179"/>
        <v>0.47033158813263526</v>
      </c>
      <c r="L818" s="2">
        <f t="shared" si="179"/>
        <v>5.7809773123909253E-3</v>
      </c>
      <c r="M818" s="2">
        <f t="shared" si="180"/>
        <v>7.3080279232112105E-3</v>
      </c>
      <c r="N818" s="1">
        <v>4736</v>
      </c>
      <c r="O818" s="1">
        <v>4312</v>
      </c>
      <c r="P818" s="1">
        <v>53</v>
      </c>
      <c r="Q818" s="1">
        <v>21</v>
      </c>
      <c r="R818" s="1">
        <v>15</v>
      </c>
      <c r="S818" s="1">
        <v>13</v>
      </c>
      <c r="T818" s="1">
        <v>5</v>
      </c>
      <c r="V818" s="1">
        <v>9</v>
      </c>
      <c r="W818" s="1">
        <v>4</v>
      </c>
      <c r="AG818" s="7">
        <f>IF(Q818&gt;0,RANK(Q818,(N818:P818,Q818:AE818)),0)</f>
        <v>4</v>
      </c>
      <c r="AH818" s="7">
        <f>IF(R818&gt;0,RANK(R818,(N818:P818,Q818:AE818)),0)</f>
        <v>5</v>
      </c>
      <c r="AI818" s="7">
        <f>IF(T818&gt;0,RANK(T818,(N818:P818,Q818:AE818)),0)</f>
        <v>8</v>
      </c>
      <c r="AJ818" s="7">
        <f>IF(S818&gt;0,RANK(S818,(N818:P818,Q818:AE818)),0)</f>
        <v>6</v>
      </c>
      <c r="AK818" s="2">
        <f t="shared" si="181"/>
        <v>2.2905759162303663E-3</v>
      </c>
      <c r="AL818" s="2">
        <f t="shared" si="181"/>
        <v>1.6361256544502618E-3</v>
      </c>
      <c r="AM818" s="2">
        <f t="shared" si="182"/>
        <v>5.4537521815008726E-4</v>
      </c>
      <c r="AN818" s="2">
        <f t="shared" si="183"/>
        <v>1.4179755671902268E-3</v>
      </c>
      <c r="AP818" t="s">
        <v>2379</v>
      </c>
      <c r="AQ818" t="s">
        <v>4120</v>
      </c>
      <c r="AR818">
        <v>1</v>
      </c>
      <c r="AT818" s="85" t="s">
        <v>5006</v>
      </c>
      <c r="AU818" s="84" t="s">
        <v>5216</v>
      </c>
      <c r="AV818" s="77" t="str">
        <f t="shared" si="184"/>
        <v>19043</v>
      </c>
      <c r="AX818" s="7" t="s">
        <v>186</v>
      </c>
      <c r="BG818" s="1"/>
    </row>
    <row r="819" spans="1:59" hidden="1" outlineLevel="1">
      <c r="A819" t="s">
        <v>2337</v>
      </c>
      <c r="B819" t="s">
        <v>4120</v>
      </c>
      <c r="C819" s="1">
        <f t="shared" si="178"/>
        <v>24684</v>
      </c>
      <c r="D819" s="7">
        <f>IF(N819&gt;0, RANK(N819,(N819:P819,Q819:AE819)),0)</f>
        <v>1</v>
      </c>
      <c r="E819" s="7">
        <f>IF(O819&gt;0,RANK(O819,(N819:P819,Q819:AE819)),0)</f>
        <v>2</v>
      </c>
      <c r="F819" s="7">
        <f>IF(P819&gt;0,RANK(P819,(N819:P819,Q819:AE819)),0)</f>
        <v>3</v>
      </c>
      <c r="G819" s="1">
        <f t="shared" si="185"/>
        <v>3147</v>
      </c>
      <c r="H819" s="2">
        <f t="shared" si="186"/>
        <v>0.1274914924647545</v>
      </c>
      <c r="I819" s="2"/>
      <c r="J819" s="2">
        <f t="shared" si="179"/>
        <v>0.55959325879111976</v>
      </c>
      <c r="K819" s="2">
        <f t="shared" si="179"/>
        <v>0.43210176632636527</v>
      </c>
      <c r="L819" s="2">
        <f t="shared" si="179"/>
        <v>4.1322314049586778E-3</v>
      </c>
      <c r="M819" s="2">
        <f t="shared" si="180"/>
        <v>4.1727434775562927E-3</v>
      </c>
      <c r="N819" s="1">
        <v>13813</v>
      </c>
      <c r="O819" s="1">
        <v>10666</v>
      </c>
      <c r="P819" s="1">
        <v>102</v>
      </c>
      <c r="Q819" s="1">
        <v>44</v>
      </c>
      <c r="R819" s="1">
        <v>16</v>
      </c>
      <c r="S819" s="1">
        <v>24</v>
      </c>
      <c r="T819" s="1">
        <v>9</v>
      </c>
      <c r="V819" s="1">
        <v>4</v>
      </c>
      <c r="W819" s="1">
        <v>6</v>
      </c>
      <c r="AG819" s="7">
        <f>IF(Q819&gt;0,RANK(Q819,(N819:P819,Q819:AE819)),0)</f>
        <v>4</v>
      </c>
      <c r="AH819" s="7">
        <f>IF(R819&gt;0,RANK(R819,(N819:P819,Q819:AE819)),0)</f>
        <v>6</v>
      </c>
      <c r="AI819" s="7">
        <f>IF(T819&gt;0,RANK(T819,(N819:P819,Q819:AE819)),0)</f>
        <v>7</v>
      </c>
      <c r="AJ819" s="7">
        <f>IF(S819&gt;0,RANK(S819,(N819:P819,Q819:AE819)),0)</f>
        <v>5</v>
      </c>
      <c r="AK819" s="2">
        <f t="shared" si="181"/>
        <v>1.7825311942959001E-3</v>
      </c>
      <c r="AL819" s="2">
        <f t="shared" si="181"/>
        <v>6.4819316156214553E-4</v>
      </c>
      <c r="AM819" s="2">
        <f t="shared" si="182"/>
        <v>3.6460865337870687E-4</v>
      </c>
      <c r="AN819" s="2">
        <f t="shared" si="183"/>
        <v>9.7228974234321824E-4</v>
      </c>
      <c r="AP819" t="s">
        <v>2337</v>
      </c>
      <c r="AQ819" t="s">
        <v>4120</v>
      </c>
      <c r="AR819">
        <v>1</v>
      </c>
      <c r="AT819" s="85" t="s">
        <v>5006</v>
      </c>
      <c r="AU819" s="84" t="s">
        <v>3961</v>
      </c>
      <c r="AV819" s="77" t="str">
        <f t="shared" si="184"/>
        <v>19045</v>
      </c>
      <c r="AX819" s="7" t="s">
        <v>186</v>
      </c>
      <c r="BG819" s="1"/>
    </row>
    <row r="820" spans="1:59" hidden="1" outlineLevel="1">
      <c r="A820" t="s">
        <v>2780</v>
      </c>
      <c r="B820" t="s">
        <v>4120</v>
      </c>
      <c r="C820" s="1">
        <f t="shared" si="178"/>
        <v>7242</v>
      </c>
      <c r="D820" s="7">
        <f>IF(N820&gt;0, RANK(N820,(N820:P820,Q820:AE820)),0)</f>
        <v>2</v>
      </c>
      <c r="E820" s="7">
        <f>IF(O820&gt;0,RANK(O820,(N820:P820,Q820:AE820)),0)</f>
        <v>1</v>
      </c>
      <c r="F820" s="7">
        <f>IF(P820&gt;0,RANK(P820,(N820:P820,Q820:AE820)),0)</f>
        <v>3</v>
      </c>
      <c r="G820" s="1">
        <f t="shared" si="185"/>
        <v>735</v>
      </c>
      <c r="H820" s="2">
        <f t="shared" si="186"/>
        <v>0.10149130074565037</v>
      </c>
      <c r="I820" s="2"/>
      <c r="J820" s="2">
        <f t="shared" si="179"/>
        <v>0.44462855564761117</v>
      </c>
      <c r="K820" s="2">
        <f t="shared" si="179"/>
        <v>0.54611985639326155</v>
      </c>
      <c r="L820" s="2">
        <f t="shared" si="179"/>
        <v>6.2137531068765534E-3</v>
      </c>
      <c r="M820" s="2">
        <f t="shared" si="180"/>
        <v>3.0378348522507297E-3</v>
      </c>
      <c r="N820" s="1">
        <v>3220</v>
      </c>
      <c r="O820" s="1">
        <v>3955</v>
      </c>
      <c r="P820" s="1">
        <v>45</v>
      </c>
      <c r="Q820" s="1">
        <v>8</v>
      </c>
      <c r="R820" s="1">
        <v>4</v>
      </c>
      <c r="S820" s="1">
        <v>5</v>
      </c>
      <c r="T820" s="1">
        <v>1</v>
      </c>
      <c r="V820" s="1">
        <v>3</v>
      </c>
      <c r="W820" s="1">
        <v>1</v>
      </c>
      <c r="AG820" s="7">
        <f>IF(Q820&gt;0,RANK(Q820,(N820:P820,Q820:AE820)),0)</f>
        <v>4</v>
      </c>
      <c r="AH820" s="7">
        <f>IF(R820&gt;0,RANK(R820,(N820:P820,Q820:AE820)),0)</f>
        <v>6</v>
      </c>
      <c r="AI820" s="7">
        <f>IF(T820&gt;0,RANK(T820,(N820:P820,Q820:AE820)),0)</f>
        <v>8</v>
      </c>
      <c r="AJ820" s="7">
        <f>IF(S820&gt;0,RANK(S820,(N820:P820,Q820:AE820)),0)</f>
        <v>5</v>
      </c>
      <c r="AK820" s="2">
        <f t="shared" si="181"/>
        <v>1.1046672190002762E-3</v>
      </c>
      <c r="AL820" s="2">
        <f t="shared" si="181"/>
        <v>5.5233360950013809E-4</v>
      </c>
      <c r="AM820" s="2">
        <f t="shared" si="182"/>
        <v>1.3808340237503452E-4</v>
      </c>
      <c r="AN820" s="2">
        <f t="shared" si="183"/>
        <v>6.9041701187517264E-4</v>
      </c>
      <c r="AP820" t="s">
        <v>2780</v>
      </c>
      <c r="AQ820" t="s">
        <v>4120</v>
      </c>
      <c r="AR820">
        <v>5</v>
      </c>
      <c r="AT820" s="85" t="s">
        <v>5006</v>
      </c>
      <c r="AU820" s="84" t="s">
        <v>3267</v>
      </c>
      <c r="AV820" s="77" t="str">
        <f t="shared" si="184"/>
        <v>19047</v>
      </c>
      <c r="AX820" s="7" t="s">
        <v>186</v>
      </c>
      <c r="BG820" s="1"/>
    </row>
    <row r="821" spans="1:59" hidden="1" outlineLevel="1">
      <c r="A821" t="s">
        <v>3708</v>
      </c>
      <c r="B821" t="s">
        <v>4120</v>
      </c>
      <c r="C821" s="1">
        <f t="shared" si="178"/>
        <v>26293</v>
      </c>
      <c r="D821" s="7">
        <f>IF(N821&gt;0, RANK(N821,(N821:P821,Q821:AE821)),0)</f>
        <v>2</v>
      </c>
      <c r="E821" s="7">
        <f>IF(O821&gt;0,RANK(O821,(N821:P821,Q821:AE821)),0)</f>
        <v>1</v>
      </c>
      <c r="F821" s="7">
        <f>IF(P821&gt;0,RANK(P821,(N821:P821,Q821:AE821)),0)</f>
        <v>3</v>
      </c>
      <c r="G821" s="1">
        <f t="shared" si="185"/>
        <v>4266</v>
      </c>
      <c r="H821" s="2">
        <f t="shared" si="186"/>
        <v>0.16224850720724146</v>
      </c>
      <c r="I821" s="2"/>
      <c r="J821" s="2">
        <f t="shared" si="179"/>
        <v>0.41520556802190695</v>
      </c>
      <c r="K821" s="2">
        <f t="shared" si="179"/>
        <v>0.57745407522914849</v>
      </c>
      <c r="L821" s="2">
        <f t="shared" si="179"/>
        <v>3.2708325409804891E-3</v>
      </c>
      <c r="M821" s="2">
        <f t="shared" si="180"/>
        <v>4.0695242079641317E-3</v>
      </c>
      <c r="N821" s="1">
        <v>10917</v>
      </c>
      <c r="O821" s="1">
        <v>15183</v>
      </c>
      <c r="P821" s="1">
        <v>86</v>
      </c>
      <c r="Q821" s="1">
        <v>46</v>
      </c>
      <c r="R821" s="1">
        <v>20</v>
      </c>
      <c r="S821" s="1">
        <v>15</v>
      </c>
      <c r="T821" s="1">
        <v>5</v>
      </c>
      <c r="V821" s="1">
        <v>4</v>
      </c>
      <c r="W821" s="1">
        <v>17</v>
      </c>
      <c r="AG821" s="7">
        <f>IF(Q821&gt;0,RANK(Q821,(N821:P821,Q821:AE821)),0)</f>
        <v>4</v>
      </c>
      <c r="AH821" s="7">
        <f>IF(R821&gt;0,RANK(R821,(N821:P821,Q821:AE821)),0)</f>
        <v>5</v>
      </c>
      <c r="AI821" s="7">
        <f>IF(T821&gt;0,RANK(T821,(N821:P821,Q821:AE821)),0)</f>
        <v>8</v>
      </c>
      <c r="AJ821" s="7">
        <f>IF(S821&gt;0,RANK(S821,(N821:P821,Q821:AE821)),0)</f>
        <v>7</v>
      </c>
      <c r="AK821" s="2">
        <f t="shared" si="181"/>
        <v>1.7495150800593314E-3</v>
      </c>
      <c r="AL821" s="2">
        <f t="shared" si="181"/>
        <v>7.6065873046057884E-4</v>
      </c>
      <c r="AM821" s="2">
        <f t="shared" si="182"/>
        <v>1.9016468261514471E-4</v>
      </c>
      <c r="AN821" s="2">
        <f t="shared" si="183"/>
        <v>5.7049404784543416E-4</v>
      </c>
      <c r="AP821" t="s">
        <v>3708</v>
      </c>
      <c r="AQ821" t="s">
        <v>4120</v>
      </c>
      <c r="AR821">
        <v>4</v>
      </c>
      <c r="AT821" s="85" t="s">
        <v>5006</v>
      </c>
      <c r="AU821" s="84" t="s">
        <v>4660</v>
      </c>
      <c r="AV821" s="77" t="str">
        <f t="shared" si="184"/>
        <v>19049</v>
      </c>
      <c r="AX821" s="7" t="s">
        <v>186</v>
      </c>
      <c r="BG821" s="1"/>
    </row>
    <row r="822" spans="1:59" hidden="1" outlineLevel="1">
      <c r="A822" t="s">
        <v>3617</v>
      </c>
      <c r="B822" t="s">
        <v>4120</v>
      </c>
      <c r="C822" s="1">
        <f t="shared" si="178"/>
        <v>3918</v>
      </c>
      <c r="D822" s="7">
        <f>IF(N822&gt;0, RANK(N822,(N822:P822,Q822:AE822)),0)</f>
        <v>2</v>
      </c>
      <c r="E822" s="7">
        <f>IF(O822&gt;0,RANK(O822,(N822:P822,Q822:AE822)),0)</f>
        <v>1</v>
      </c>
      <c r="F822" s="7">
        <f>IF(P822&gt;0,RANK(P822,(N822:P822,Q822:AE822)),0)</f>
        <v>3</v>
      </c>
      <c r="G822" s="1">
        <f t="shared" si="185"/>
        <v>417</v>
      </c>
      <c r="H822" s="2">
        <f t="shared" si="186"/>
        <v>0.10643185298621746</v>
      </c>
      <c r="I822" s="2"/>
      <c r="J822" s="2">
        <f t="shared" si="179"/>
        <v>0.44180704441041346</v>
      </c>
      <c r="K822" s="2">
        <f t="shared" si="179"/>
        <v>0.5482388973966309</v>
      </c>
      <c r="L822" s="2">
        <f t="shared" si="179"/>
        <v>3.5732516590096988E-3</v>
      </c>
      <c r="M822" s="2">
        <f t="shared" si="180"/>
        <v>6.3808065339459961E-3</v>
      </c>
      <c r="N822" s="1">
        <v>1731</v>
      </c>
      <c r="O822" s="1">
        <v>2148</v>
      </c>
      <c r="P822" s="1">
        <v>14</v>
      </c>
      <c r="Q822" s="1">
        <v>10</v>
      </c>
      <c r="R822" s="1">
        <v>6</v>
      </c>
      <c r="S822" s="1">
        <v>4</v>
      </c>
      <c r="T822" s="1">
        <v>1</v>
      </c>
      <c r="V822" s="1">
        <v>1</v>
      </c>
      <c r="W822" s="1">
        <v>3</v>
      </c>
      <c r="AG822" s="7">
        <f>IF(Q822&gt;0,RANK(Q822,(N822:P822,Q822:AE822)),0)</f>
        <v>4</v>
      </c>
      <c r="AH822" s="7">
        <f>IF(R822&gt;0,RANK(R822,(N822:P822,Q822:AE822)),0)</f>
        <v>5</v>
      </c>
      <c r="AI822" s="7">
        <f>IF(T822&gt;0,RANK(T822,(N822:P822,Q822:AE822)),0)</f>
        <v>8</v>
      </c>
      <c r="AJ822" s="7">
        <f>IF(S822&gt;0,RANK(S822,(N822:P822,Q822:AE822)),0)</f>
        <v>6</v>
      </c>
      <c r="AK822" s="2">
        <f t="shared" si="181"/>
        <v>2.5523226135783562E-3</v>
      </c>
      <c r="AL822" s="2">
        <f t="shared" si="181"/>
        <v>1.5313935681470138E-3</v>
      </c>
      <c r="AM822" s="2">
        <f t="shared" si="182"/>
        <v>2.5523226135783564E-4</v>
      </c>
      <c r="AN822" s="2">
        <f t="shared" si="183"/>
        <v>1.0209290454313426E-3</v>
      </c>
      <c r="AP822" t="s">
        <v>3617</v>
      </c>
      <c r="AQ822" t="s">
        <v>4120</v>
      </c>
      <c r="AR822">
        <v>2</v>
      </c>
      <c r="AT822" s="85" t="s">
        <v>5006</v>
      </c>
      <c r="AU822" s="84" t="s">
        <v>4017</v>
      </c>
      <c r="AV822" s="77" t="str">
        <f t="shared" si="184"/>
        <v>19051</v>
      </c>
      <c r="AX822" s="7" t="s">
        <v>186</v>
      </c>
      <c r="BG822" s="1"/>
    </row>
    <row r="823" spans="1:59" hidden="1" outlineLevel="1">
      <c r="A823" t="s">
        <v>3727</v>
      </c>
      <c r="B823" t="s">
        <v>4120</v>
      </c>
      <c r="C823" s="1">
        <f t="shared" si="178"/>
        <v>4011</v>
      </c>
      <c r="D823" s="7">
        <f>IF(N823&gt;0, RANK(N823,(N823:P823,Q823:AE823)),0)</f>
        <v>2</v>
      </c>
      <c r="E823" s="7">
        <f>IF(O823&gt;0,RANK(O823,(N823:P823,Q823:AE823)),0)</f>
        <v>1</v>
      </c>
      <c r="F823" s="7">
        <f>IF(P823&gt;0,RANK(P823,(N823:P823,Q823:AE823)),0)</f>
        <v>4</v>
      </c>
      <c r="G823" s="1">
        <f t="shared" si="185"/>
        <v>229</v>
      </c>
      <c r="H823" s="2">
        <f t="shared" si="186"/>
        <v>5.7092994265769137E-2</v>
      </c>
      <c r="I823" s="2"/>
      <c r="J823" s="2">
        <f t="shared" si="179"/>
        <v>0.46347544253303413</v>
      </c>
      <c r="K823" s="2">
        <f t="shared" si="179"/>
        <v>0.52056843679880327</v>
      </c>
      <c r="L823" s="2">
        <f t="shared" si="179"/>
        <v>5.4849164796808778E-3</v>
      </c>
      <c r="M823" s="2">
        <f t="shared" si="180"/>
        <v>1.0471204188481777E-2</v>
      </c>
      <c r="N823" s="1">
        <v>1859</v>
      </c>
      <c r="O823" s="1">
        <v>2088</v>
      </c>
      <c r="P823" s="1">
        <v>22</v>
      </c>
      <c r="Q823" s="1">
        <v>25</v>
      </c>
      <c r="R823" s="1">
        <v>11</v>
      </c>
      <c r="S823" s="1">
        <v>4</v>
      </c>
      <c r="T823" s="1">
        <v>1</v>
      </c>
      <c r="V823" s="1">
        <v>0</v>
      </c>
      <c r="W823" s="1">
        <v>1</v>
      </c>
      <c r="AG823" s="7">
        <f>IF(Q823&gt;0,RANK(Q823,(N823:P823,Q823:AE823)),0)</f>
        <v>3</v>
      </c>
      <c r="AH823" s="7">
        <f>IF(R823&gt;0,RANK(R823,(N823:P823,Q823:AE823)),0)</f>
        <v>5</v>
      </c>
      <c r="AI823" s="7">
        <f>IF(T823&gt;0,RANK(T823,(N823:P823,Q823:AE823)),0)</f>
        <v>7</v>
      </c>
      <c r="AJ823" s="7">
        <f>IF(S823&gt;0,RANK(S823,(N823:P823,Q823:AE823)),0)</f>
        <v>6</v>
      </c>
      <c r="AK823" s="2">
        <f t="shared" si="181"/>
        <v>6.232859636000997E-3</v>
      </c>
      <c r="AL823" s="2">
        <f t="shared" si="181"/>
        <v>2.7424582398404389E-3</v>
      </c>
      <c r="AM823" s="2">
        <f t="shared" si="182"/>
        <v>2.493143854400399E-4</v>
      </c>
      <c r="AN823" s="2">
        <f t="shared" si="183"/>
        <v>9.9725754176015961E-4</v>
      </c>
      <c r="AP823" t="s">
        <v>3727</v>
      </c>
      <c r="AQ823" t="s">
        <v>4120</v>
      </c>
      <c r="AR823">
        <v>5</v>
      </c>
      <c r="AT823" s="85" t="s">
        <v>5006</v>
      </c>
      <c r="AU823" s="84" t="s">
        <v>4018</v>
      </c>
      <c r="AV823" s="77" t="str">
        <f t="shared" si="184"/>
        <v>19053</v>
      </c>
      <c r="AX823" s="7" t="s">
        <v>186</v>
      </c>
      <c r="BG823" s="1"/>
    </row>
    <row r="824" spans="1:59" hidden="1" outlineLevel="1">
      <c r="A824" t="s">
        <v>3078</v>
      </c>
      <c r="B824" t="s">
        <v>4120</v>
      </c>
      <c r="C824" s="1">
        <f t="shared" si="178"/>
        <v>9200</v>
      </c>
      <c r="D824" s="7">
        <f>IF(N824&gt;0, RANK(N824,(N824:P824,Q824:AE824)),0)</f>
        <v>2</v>
      </c>
      <c r="E824" s="7">
        <f>IF(O824&gt;0,RANK(O824,(N824:P824,Q824:AE824)),0)</f>
        <v>1</v>
      </c>
      <c r="F824" s="7">
        <f>IF(P824&gt;0,RANK(P824,(N824:P824,Q824:AE824)),0)</f>
        <v>3</v>
      </c>
      <c r="G824" s="1">
        <f t="shared" si="185"/>
        <v>681</v>
      </c>
      <c r="H824" s="2">
        <f t="shared" si="186"/>
        <v>7.4021739130434777E-2</v>
      </c>
      <c r="I824" s="2"/>
      <c r="J824" s="2">
        <f t="shared" si="179"/>
        <v>0.45945652173913043</v>
      </c>
      <c r="K824" s="2">
        <f t="shared" si="179"/>
        <v>0.53347826086956518</v>
      </c>
      <c r="L824" s="2">
        <f t="shared" si="179"/>
        <v>4.4565217391304346E-3</v>
      </c>
      <c r="M824" s="2">
        <f t="shared" si="180"/>
        <v>2.6086956521739557E-3</v>
      </c>
      <c r="N824" s="1">
        <v>4227</v>
      </c>
      <c r="O824" s="1">
        <v>4908</v>
      </c>
      <c r="P824" s="1">
        <v>41</v>
      </c>
      <c r="Q824" s="1">
        <v>8</v>
      </c>
      <c r="R824" s="1">
        <v>9</v>
      </c>
      <c r="S824" s="1">
        <v>3</v>
      </c>
      <c r="T824" s="1">
        <v>1</v>
      </c>
      <c r="V824" s="1">
        <v>0</v>
      </c>
      <c r="W824" s="1">
        <v>3</v>
      </c>
      <c r="AG824" s="7">
        <f>IF(Q824&gt;0,RANK(Q824,(N824:P824,Q824:AE824)),0)</f>
        <v>5</v>
      </c>
      <c r="AH824" s="7">
        <f>IF(R824&gt;0,RANK(R824,(N824:P824,Q824:AE824)),0)</f>
        <v>4</v>
      </c>
      <c r="AI824" s="7">
        <f>IF(T824&gt;0,RANK(T824,(N824:P824,Q824:AE824)),0)</f>
        <v>8</v>
      </c>
      <c r="AJ824" s="7">
        <f>IF(S824&gt;0,RANK(S824,(N824:P824,Q824:AE824)),0)</f>
        <v>6</v>
      </c>
      <c r="AK824" s="2">
        <f t="shared" si="181"/>
        <v>8.6956521739130438E-4</v>
      </c>
      <c r="AL824" s="2">
        <f t="shared" si="181"/>
        <v>9.7826086956521747E-4</v>
      </c>
      <c r="AM824" s="2">
        <f t="shared" si="182"/>
        <v>1.0869565217391305E-4</v>
      </c>
      <c r="AN824" s="2">
        <f t="shared" si="183"/>
        <v>3.2608695652173916E-4</v>
      </c>
      <c r="AP824" t="s">
        <v>3078</v>
      </c>
      <c r="AQ824" t="s">
        <v>4120</v>
      </c>
      <c r="AR824">
        <v>1</v>
      </c>
      <c r="AT824" s="85" t="s">
        <v>5006</v>
      </c>
      <c r="AU824" s="84" t="s">
        <v>4019</v>
      </c>
      <c r="AV824" s="77" t="str">
        <f t="shared" si="184"/>
        <v>19055</v>
      </c>
      <c r="AX824" s="7" t="s">
        <v>186</v>
      </c>
      <c r="BG824" s="1"/>
    </row>
    <row r="825" spans="1:59" hidden="1" outlineLevel="1">
      <c r="A825" t="s">
        <v>2728</v>
      </c>
      <c r="B825" t="s">
        <v>4120</v>
      </c>
      <c r="C825" s="1">
        <f t="shared" si="178"/>
        <v>20874</v>
      </c>
      <c r="D825" s="7">
        <f>IF(N825&gt;0, RANK(N825,(N825:P825,Q825:AE825)),0)</f>
        <v>1</v>
      </c>
      <c r="E825" s="7">
        <f>IF(O825&gt;0,RANK(O825,(N825:P825,Q825:AE825)),0)</f>
        <v>2</v>
      </c>
      <c r="F825" s="7">
        <f>IF(P825&gt;0,RANK(P825,(N825:P825,Q825:AE825)),0)</f>
        <v>3</v>
      </c>
      <c r="G825" s="1">
        <f t="shared" si="185"/>
        <v>4235</v>
      </c>
      <c r="H825" s="2">
        <f t="shared" si="186"/>
        <v>0.2028839704896043</v>
      </c>
      <c r="I825" s="2"/>
      <c r="J825" s="2">
        <f t="shared" si="179"/>
        <v>0.59672319632078186</v>
      </c>
      <c r="K825" s="2">
        <f t="shared" si="179"/>
        <v>0.39383922583117753</v>
      </c>
      <c r="L825" s="2">
        <f t="shared" si="179"/>
        <v>4.6469291942128968E-3</v>
      </c>
      <c r="M825" s="2">
        <f t="shared" si="180"/>
        <v>4.7906486538277157E-3</v>
      </c>
      <c r="N825" s="1">
        <v>12456</v>
      </c>
      <c r="O825" s="1">
        <v>8221</v>
      </c>
      <c r="P825" s="1">
        <v>97</v>
      </c>
      <c r="Q825" s="1">
        <v>42</v>
      </c>
      <c r="R825" s="1">
        <v>12</v>
      </c>
      <c r="S825" s="1">
        <v>12</v>
      </c>
      <c r="T825" s="1">
        <v>3</v>
      </c>
      <c r="V825" s="1">
        <v>4</v>
      </c>
      <c r="W825" s="1">
        <v>27</v>
      </c>
      <c r="AG825" s="7">
        <f>IF(Q825&gt;0,RANK(Q825,(N825:P825,Q825:AE825)),0)</f>
        <v>4</v>
      </c>
      <c r="AH825" s="7">
        <f>IF(R825&gt;0,RANK(R825,(N825:P825,Q825:AE825)),0)</f>
        <v>6</v>
      </c>
      <c r="AI825" s="7">
        <f>IF(T825&gt;0,RANK(T825,(N825:P825,Q825:AE825)),0)</f>
        <v>9</v>
      </c>
      <c r="AJ825" s="7">
        <f>IF(S825&gt;0,RANK(S825,(N825:P825,Q825:AE825)),0)</f>
        <v>6</v>
      </c>
      <c r="AK825" s="2">
        <f t="shared" si="181"/>
        <v>2.012072434607646E-3</v>
      </c>
      <c r="AL825" s="2">
        <f t="shared" si="181"/>
        <v>5.7487783845932736E-4</v>
      </c>
      <c r="AM825" s="2">
        <f t="shared" si="182"/>
        <v>1.4371945961483184E-4</v>
      </c>
      <c r="AN825" s="2">
        <f t="shared" si="183"/>
        <v>5.7487783845932736E-4</v>
      </c>
      <c r="AP825" t="s">
        <v>2728</v>
      </c>
      <c r="AQ825" t="s">
        <v>4120</v>
      </c>
      <c r="AR825">
        <v>2</v>
      </c>
      <c r="AT825" s="85" t="s">
        <v>5006</v>
      </c>
      <c r="AU825" s="84" t="s">
        <v>3104</v>
      </c>
      <c r="AV825" s="77" t="str">
        <f t="shared" si="184"/>
        <v>19057</v>
      </c>
      <c r="AX825" s="7" t="s">
        <v>186</v>
      </c>
      <c r="BG825" s="1"/>
    </row>
    <row r="826" spans="1:59" hidden="1" outlineLevel="1">
      <c r="A826" t="s">
        <v>3595</v>
      </c>
      <c r="B826" t="s">
        <v>4120</v>
      </c>
      <c r="C826" s="1">
        <f t="shared" si="178"/>
        <v>9553</v>
      </c>
      <c r="D826" s="7">
        <f>IF(N826&gt;0, RANK(N826,(N826:P826,Q826:AE826)),0)</f>
        <v>2</v>
      </c>
      <c r="E826" s="7">
        <f>IF(O826&gt;0,RANK(O826,(N826:P826,Q826:AE826)),0)</f>
        <v>1</v>
      </c>
      <c r="F826" s="7">
        <f>IF(P826&gt;0,RANK(P826,(N826:P826,Q826:AE826)),0)</f>
        <v>3</v>
      </c>
      <c r="G826" s="1">
        <f t="shared" si="185"/>
        <v>1197</v>
      </c>
      <c r="H826" s="2">
        <f t="shared" si="186"/>
        <v>0.12530095258034124</v>
      </c>
      <c r="I826" s="2"/>
      <c r="J826" s="2">
        <f t="shared" si="179"/>
        <v>0.43337171569140587</v>
      </c>
      <c r="K826" s="2">
        <f t="shared" si="179"/>
        <v>0.55867266827174711</v>
      </c>
      <c r="L826" s="2">
        <f t="shared" si="179"/>
        <v>4.5012038103213652E-3</v>
      </c>
      <c r="M826" s="2">
        <f t="shared" si="180"/>
        <v>3.4544122265256589E-3</v>
      </c>
      <c r="N826" s="1">
        <v>4140</v>
      </c>
      <c r="O826" s="1">
        <v>5337</v>
      </c>
      <c r="P826" s="1">
        <v>43</v>
      </c>
      <c r="Q826" s="1">
        <v>13</v>
      </c>
      <c r="R826" s="1">
        <v>5</v>
      </c>
      <c r="S826" s="1">
        <v>8</v>
      </c>
      <c r="T826" s="1">
        <v>1</v>
      </c>
      <c r="V826" s="1">
        <v>1</v>
      </c>
      <c r="W826" s="1">
        <v>5</v>
      </c>
      <c r="AG826" s="7">
        <f>IF(Q826&gt;0,RANK(Q826,(N826:P826,Q826:AE826)),0)</f>
        <v>4</v>
      </c>
      <c r="AH826" s="7">
        <f>IF(R826&gt;0,RANK(R826,(N826:P826,Q826:AE826)),0)</f>
        <v>6</v>
      </c>
      <c r="AI826" s="7">
        <f>IF(T826&gt;0,RANK(T826,(N826:P826,Q826:AE826)),0)</f>
        <v>8</v>
      </c>
      <c r="AJ826" s="7">
        <f>IF(S826&gt;0,RANK(S826,(N826:P826,Q826:AE826)),0)</f>
        <v>5</v>
      </c>
      <c r="AK826" s="2">
        <f t="shared" si="181"/>
        <v>1.3608290589343661E-3</v>
      </c>
      <c r="AL826" s="2">
        <f t="shared" si="181"/>
        <v>5.2339579189783318E-4</v>
      </c>
      <c r="AM826" s="2">
        <f t="shared" si="182"/>
        <v>1.0467915837956663E-4</v>
      </c>
      <c r="AN826" s="2">
        <f t="shared" si="183"/>
        <v>8.3743326703653303E-4</v>
      </c>
      <c r="AP826" t="s">
        <v>3595</v>
      </c>
      <c r="AQ826" t="s">
        <v>4120</v>
      </c>
      <c r="AR826">
        <v>5</v>
      </c>
      <c r="AT826" s="85" t="s">
        <v>5006</v>
      </c>
      <c r="AU826" s="84" t="s">
        <v>3439</v>
      </c>
      <c r="AV826" s="77" t="str">
        <f t="shared" si="184"/>
        <v>19059</v>
      </c>
      <c r="AX826" s="7" t="s">
        <v>186</v>
      </c>
      <c r="BG826" s="1"/>
    </row>
    <row r="827" spans="1:59" hidden="1" outlineLevel="1">
      <c r="A827" t="s">
        <v>4275</v>
      </c>
      <c r="B827" t="s">
        <v>4120</v>
      </c>
      <c r="C827" s="1">
        <f t="shared" si="178"/>
        <v>47043</v>
      </c>
      <c r="D827" s="7">
        <f>IF(N827&gt;0, RANK(N827,(N827:P827,Q827:AE827)),0)</f>
        <v>1</v>
      </c>
      <c r="E827" s="7">
        <f>IF(O827&gt;0,RANK(O827,(N827:P827,Q827:AE827)),0)</f>
        <v>2</v>
      </c>
      <c r="F827" s="7">
        <f>IF(P827&gt;0,RANK(P827,(N827:P827,Q827:AE827)),0)</f>
        <v>3</v>
      </c>
      <c r="G827" s="1">
        <f t="shared" si="185"/>
        <v>6461</v>
      </c>
      <c r="H827" s="2">
        <f t="shared" si="186"/>
        <v>0.13734243139255575</v>
      </c>
      <c r="I827" s="2"/>
      <c r="J827" s="2">
        <f t="shared" si="179"/>
        <v>0.56461110048253726</v>
      </c>
      <c r="K827" s="2">
        <f t="shared" si="179"/>
        <v>0.42726866908998151</v>
      </c>
      <c r="L827" s="2">
        <f t="shared" si="179"/>
        <v>4.1876581000361368E-3</v>
      </c>
      <c r="M827" s="2">
        <f t="shared" si="180"/>
        <v>3.9325723274450863E-3</v>
      </c>
      <c r="N827" s="1">
        <v>26561</v>
      </c>
      <c r="O827" s="1">
        <v>20100</v>
      </c>
      <c r="P827" s="1">
        <v>197</v>
      </c>
      <c r="Q827" s="1">
        <v>83</v>
      </c>
      <c r="R827" s="1">
        <v>30</v>
      </c>
      <c r="S827" s="1">
        <v>28</v>
      </c>
      <c r="T827" s="1">
        <v>5</v>
      </c>
      <c r="V827" s="1">
        <v>3</v>
      </c>
      <c r="W827" s="1">
        <v>36</v>
      </c>
      <c r="AG827" s="7">
        <f>IF(Q827&gt;0,RANK(Q827,(N827:P827,Q827:AE827)),0)</f>
        <v>4</v>
      </c>
      <c r="AH827" s="7">
        <f>IF(R827&gt;0,RANK(R827,(N827:P827,Q827:AE827)),0)</f>
        <v>6</v>
      </c>
      <c r="AI827" s="7">
        <f>IF(T827&gt;0,RANK(T827,(N827:P827,Q827:AE827)),0)</f>
        <v>8</v>
      </c>
      <c r="AJ827" s="7">
        <f>IF(S827&gt;0,RANK(S827,(N827:P827,Q827:AE827)),0)</f>
        <v>7</v>
      </c>
      <c r="AK827" s="2">
        <f t="shared" si="181"/>
        <v>1.7643432604213167E-3</v>
      </c>
      <c r="AL827" s="2">
        <f t="shared" si="181"/>
        <v>6.3771443147758429E-4</v>
      </c>
      <c r="AM827" s="2">
        <f t="shared" si="182"/>
        <v>1.0628573857959739E-4</v>
      </c>
      <c r="AN827" s="2">
        <f t="shared" si="183"/>
        <v>5.9520013604574535E-4</v>
      </c>
      <c r="AP827" t="s">
        <v>4275</v>
      </c>
      <c r="AQ827" t="s">
        <v>4120</v>
      </c>
      <c r="AR827">
        <v>1</v>
      </c>
      <c r="AT827" s="85" t="s">
        <v>5006</v>
      </c>
      <c r="AU827" s="84" t="s">
        <v>3440</v>
      </c>
      <c r="AV827" s="77" t="str">
        <f t="shared" si="184"/>
        <v>19061</v>
      </c>
      <c r="AX827" s="7" t="s">
        <v>186</v>
      </c>
      <c r="BG827" s="1"/>
    </row>
    <row r="828" spans="1:59" hidden="1" outlineLevel="1">
      <c r="A828" t="s">
        <v>3754</v>
      </c>
      <c r="B828" t="s">
        <v>4120</v>
      </c>
      <c r="C828" s="1">
        <f t="shared" si="178"/>
        <v>5156</v>
      </c>
      <c r="D828" s="7">
        <f>IF(N828&gt;0, RANK(N828,(N828:P828,Q828:AE828)),0)</f>
        <v>2</v>
      </c>
      <c r="E828" s="7">
        <f>IF(O828&gt;0,RANK(O828,(N828:P828,Q828:AE828)),0)</f>
        <v>1</v>
      </c>
      <c r="F828" s="7">
        <f>IF(P828&gt;0,RANK(P828,(N828:P828,Q828:AE828)),0)</f>
        <v>3</v>
      </c>
      <c r="G828" s="1">
        <f t="shared" si="185"/>
        <v>292</v>
      </c>
      <c r="H828" s="2">
        <f t="shared" si="186"/>
        <v>5.6633048875096972E-2</v>
      </c>
      <c r="I828" s="2"/>
      <c r="J828" s="2">
        <f t="shared" si="179"/>
        <v>0.46644685802948022</v>
      </c>
      <c r="K828" s="2">
        <f t="shared" si="179"/>
        <v>0.52307990690457717</v>
      </c>
      <c r="L828" s="2">
        <f t="shared" si="179"/>
        <v>8.1458494957331266E-3</v>
      </c>
      <c r="M828" s="2">
        <f t="shared" si="180"/>
        <v>2.3273855702094278E-3</v>
      </c>
      <c r="N828" s="1">
        <v>2405</v>
      </c>
      <c r="O828" s="1">
        <v>2697</v>
      </c>
      <c r="P828" s="1">
        <v>42</v>
      </c>
      <c r="Q828" s="1">
        <v>5</v>
      </c>
      <c r="R828" s="1">
        <v>2</v>
      </c>
      <c r="S828" s="1">
        <v>1</v>
      </c>
      <c r="T828" s="1">
        <v>2</v>
      </c>
      <c r="V828" s="1">
        <v>1</v>
      </c>
      <c r="W828" s="1">
        <v>1</v>
      </c>
      <c r="AG828" s="7">
        <f>IF(Q828&gt;0,RANK(Q828,(N828:P828,Q828:AE828)),0)</f>
        <v>4</v>
      </c>
      <c r="AH828" s="7">
        <f>IF(R828&gt;0,RANK(R828,(N828:P828,Q828:AE828)),0)</f>
        <v>5</v>
      </c>
      <c r="AI828" s="7">
        <f>IF(T828&gt;0,RANK(T828,(N828:P828,Q828:AE828)),0)</f>
        <v>5</v>
      </c>
      <c r="AJ828" s="7">
        <f>IF(S828&gt;0,RANK(S828,(N828:P828,Q828:AE828)),0)</f>
        <v>7</v>
      </c>
      <c r="AK828" s="2">
        <f t="shared" si="181"/>
        <v>9.6974398758727695E-4</v>
      </c>
      <c r="AL828" s="2">
        <f t="shared" si="181"/>
        <v>3.8789759503491078E-4</v>
      </c>
      <c r="AM828" s="2">
        <f t="shared" si="182"/>
        <v>3.8789759503491078E-4</v>
      </c>
      <c r="AN828" s="2">
        <f t="shared" si="183"/>
        <v>1.9394879751745539E-4</v>
      </c>
      <c r="AP828" t="s">
        <v>3754</v>
      </c>
      <c r="AQ828" t="s">
        <v>4120</v>
      </c>
      <c r="AR828">
        <v>4</v>
      </c>
      <c r="AT828" s="85" t="s">
        <v>5006</v>
      </c>
      <c r="AU828" s="84" t="s">
        <v>4160</v>
      </c>
      <c r="AV828" s="77" t="str">
        <f t="shared" si="184"/>
        <v>19063</v>
      </c>
      <c r="AX828" s="7" t="s">
        <v>186</v>
      </c>
      <c r="BG828" s="1"/>
    </row>
    <row r="829" spans="1:59" hidden="1" outlineLevel="1">
      <c r="A829" t="s">
        <v>4468</v>
      </c>
      <c r="B829" t="s">
        <v>4120</v>
      </c>
      <c r="C829" s="1">
        <f t="shared" si="178"/>
        <v>10392</v>
      </c>
      <c r="D829" s="7">
        <f>IF(N829&gt;0, RANK(N829,(N829:P829,Q829:AE829)),0)</f>
        <v>1</v>
      </c>
      <c r="E829" s="7">
        <f>IF(O829&gt;0,RANK(O829,(N829:P829,Q829:AE829)),0)</f>
        <v>2</v>
      </c>
      <c r="F829" s="7">
        <f>IF(P829&gt;0,RANK(P829,(N829:P829,Q829:AE829)),0)</f>
        <v>3</v>
      </c>
      <c r="G829" s="1">
        <f t="shared" si="185"/>
        <v>57</v>
      </c>
      <c r="H829" s="2">
        <f t="shared" si="186"/>
        <v>5.484988452655889E-3</v>
      </c>
      <c r="I829" s="2"/>
      <c r="J829" s="2">
        <f t="shared" ref="J829:L860" si="187">IF($C829=0,"-",N829/$C829)</f>
        <v>0.49894149345650501</v>
      </c>
      <c r="K829" s="2">
        <f t="shared" si="187"/>
        <v>0.49345650500384913</v>
      </c>
      <c r="L829" s="2">
        <f t="shared" si="187"/>
        <v>4.1377983063895308E-3</v>
      </c>
      <c r="M829" s="2">
        <f t="shared" si="180"/>
        <v>3.4642032332562666E-3</v>
      </c>
      <c r="N829" s="1">
        <v>5185</v>
      </c>
      <c r="O829" s="1">
        <v>5128</v>
      </c>
      <c r="P829" s="1">
        <v>43</v>
      </c>
      <c r="Q829" s="1">
        <v>10</v>
      </c>
      <c r="R829" s="1">
        <v>4</v>
      </c>
      <c r="S829" s="1">
        <v>13</v>
      </c>
      <c r="T829" s="1">
        <v>2</v>
      </c>
      <c r="V829" s="1">
        <v>1</v>
      </c>
      <c r="W829" s="1">
        <v>6</v>
      </c>
      <c r="AG829" s="7">
        <f>IF(Q829&gt;0,RANK(Q829,(N829:P829,Q829:AE829)),0)</f>
        <v>5</v>
      </c>
      <c r="AH829" s="7">
        <f>IF(R829&gt;0,RANK(R829,(N829:P829,Q829:AE829)),0)</f>
        <v>7</v>
      </c>
      <c r="AI829" s="7">
        <f>IF(T829&gt;0,RANK(T829,(N829:P829,Q829:AE829)),0)</f>
        <v>8</v>
      </c>
      <c r="AJ829" s="7">
        <f>IF(S829&gt;0,RANK(S829,(N829:P829,Q829:AE829)),0)</f>
        <v>4</v>
      </c>
      <c r="AK829" s="2">
        <f t="shared" ref="AK829:AL860" si="188">IF($C829=0,"-",Q829/$C829)</f>
        <v>9.6227867590454198E-4</v>
      </c>
      <c r="AL829" s="2">
        <f t="shared" si="188"/>
        <v>3.8491147036181676E-4</v>
      </c>
      <c r="AM829" s="2">
        <f t="shared" si="182"/>
        <v>1.9245573518090838E-4</v>
      </c>
      <c r="AN829" s="2">
        <f t="shared" si="183"/>
        <v>1.2509622786759046E-3</v>
      </c>
      <c r="AP829" t="s">
        <v>4468</v>
      </c>
      <c r="AQ829" t="s">
        <v>4120</v>
      </c>
      <c r="AR829">
        <v>1</v>
      </c>
      <c r="AT829" s="85" t="s">
        <v>5006</v>
      </c>
      <c r="AU829" s="84" t="s">
        <v>4002</v>
      </c>
      <c r="AV829" s="77" t="str">
        <f t="shared" si="184"/>
        <v>19065</v>
      </c>
      <c r="AX829" s="7" t="s">
        <v>186</v>
      </c>
      <c r="BG829" s="1"/>
    </row>
    <row r="830" spans="1:59" hidden="1" outlineLevel="1">
      <c r="A830" t="s">
        <v>2414</v>
      </c>
      <c r="B830" t="s">
        <v>4120</v>
      </c>
      <c r="C830" s="1">
        <f t="shared" si="178"/>
        <v>8167</v>
      </c>
      <c r="D830" s="7">
        <f>IF(N830&gt;0, RANK(N830,(N830:P830,Q830:AE830)),0)</f>
        <v>1</v>
      </c>
      <c r="E830" s="7">
        <f>IF(O830&gt;0,RANK(O830,(N830:P830,Q830:AE830)),0)</f>
        <v>2</v>
      </c>
      <c r="F830" s="7">
        <f>IF(P830&gt;0,RANK(P830,(N830:P830,Q830:AE830)),0)</f>
        <v>3</v>
      </c>
      <c r="G830" s="1">
        <f t="shared" si="185"/>
        <v>604</v>
      </c>
      <c r="H830" s="2">
        <f t="shared" si="186"/>
        <v>7.3956165054487571E-2</v>
      </c>
      <c r="I830" s="2"/>
      <c r="J830" s="2">
        <f t="shared" si="187"/>
        <v>0.53250887718868622</v>
      </c>
      <c r="K830" s="2">
        <f t="shared" si="187"/>
        <v>0.45855271213419863</v>
      </c>
      <c r="L830" s="2">
        <f t="shared" si="187"/>
        <v>3.918207420105302E-3</v>
      </c>
      <c r="M830" s="2">
        <f t="shared" si="180"/>
        <v>5.0202032570098474E-3</v>
      </c>
      <c r="N830" s="1">
        <v>4349</v>
      </c>
      <c r="O830" s="1">
        <v>3745</v>
      </c>
      <c r="P830" s="1">
        <v>32</v>
      </c>
      <c r="Q830" s="1">
        <v>9</v>
      </c>
      <c r="R830" s="1">
        <v>18</v>
      </c>
      <c r="S830" s="1">
        <v>4</v>
      </c>
      <c r="T830" s="1">
        <v>2</v>
      </c>
      <c r="V830" s="1">
        <v>2</v>
      </c>
      <c r="W830" s="1">
        <v>6</v>
      </c>
      <c r="AG830" s="7">
        <f>IF(Q830&gt;0,RANK(Q830,(N830:P830,Q830:AE830)),0)</f>
        <v>5</v>
      </c>
      <c r="AH830" s="7">
        <f>IF(R830&gt;0,RANK(R830,(N830:P830,Q830:AE830)),0)</f>
        <v>4</v>
      </c>
      <c r="AI830" s="7">
        <f>IF(T830&gt;0,RANK(T830,(N830:P830,Q830:AE830)),0)</f>
        <v>8</v>
      </c>
      <c r="AJ830" s="7">
        <f>IF(S830&gt;0,RANK(S830,(N830:P830,Q830:AE830)),0)</f>
        <v>7</v>
      </c>
      <c r="AK830" s="2">
        <f t="shared" si="188"/>
        <v>1.1019958369046161E-3</v>
      </c>
      <c r="AL830" s="2">
        <f t="shared" si="188"/>
        <v>2.2039916738092321E-3</v>
      </c>
      <c r="AM830" s="2">
        <f t="shared" si="182"/>
        <v>2.4488796375658138E-4</v>
      </c>
      <c r="AN830" s="2">
        <f t="shared" si="183"/>
        <v>4.8977592751316276E-4</v>
      </c>
      <c r="AP830" t="s">
        <v>2414</v>
      </c>
      <c r="AQ830" t="s">
        <v>4120</v>
      </c>
      <c r="AR830">
        <v>4</v>
      </c>
      <c r="AT830" s="85" t="s">
        <v>5006</v>
      </c>
      <c r="AU830" s="84" t="s">
        <v>4003</v>
      </c>
      <c r="AV830" s="77" t="str">
        <f t="shared" si="184"/>
        <v>19067</v>
      </c>
      <c r="AX830" s="7" t="s">
        <v>186</v>
      </c>
      <c r="BG830" s="1"/>
    </row>
    <row r="831" spans="1:59" hidden="1" outlineLevel="1">
      <c r="A831" t="s">
        <v>3082</v>
      </c>
      <c r="B831" t="s">
        <v>4120</v>
      </c>
      <c r="C831" s="1">
        <f t="shared" si="178"/>
        <v>5521</v>
      </c>
      <c r="D831" s="7">
        <f>IF(N831&gt;0, RANK(N831,(N831:P831,Q831:AE831)),0)</f>
        <v>2</v>
      </c>
      <c r="E831" s="7">
        <f>IF(O831&gt;0,RANK(O831,(N831:P831,Q831:AE831)),0)</f>
        <v>1</v>
      </c>
      <c r="F831" s="7">
        <f>IF(P831&gt;0,RANK(P831,(N831:P831,Q831:AE831)),0)</f>
        <v>4</v>
      </c>
      <c r="G831" s="1">
        <f t="shared" si="185"/>
        <v>788</v>
      </c>
      <c r="H831" s="2">
        <f t="shared" si="186"/>
        <v>0.14272776670892953</v>
      </c>
      <c r="I831" s="2"/>
      <c r="J831" s="2">
        <f t="shared" si="187"/>
        <v>0.42383626154682125</v>
      </c>
      <c r="K831" s="2">
        <f t="shared" si="187"/>
        <v>0.56656402825575081</v>
      </c>
      <c r="L831" s="2">
        <f t="shared" si="187"/>
        <v>1.9923926824850571E-3</v>
      </c>
      <c r="M831" s="2">
        <f t="shared" si="180"/>
        <v>7.6073175149429448E-3</v>
      </c>
      <c r="N831" s="1">
        <v>2340</v>
      </c>
      <c r="O831" s="1">
        <v>3128</v>
      </c>
      <c r="P831" s="1">
        <v>11</v>
      </c>
      <c r="Q831" s="1">
        <v>10</v>
      </c>
      <c r="R831" s="1">
        <v>10</v>
      </c>
      <c r="S831" s="1">
        <v>4</v>
      </c>
      <c r="T831" s="1">
        <v>2</v>
      </c>
      <c r="V831" s="1">
        <v>2</v>
      </c>
      <c r="W831" s="1">
        <v>14</v>
      </c>
      <c r="AG831" s="7">
        <f>IF(Q831&gt;0,RANK(Q831,(N831:P831,Q831:AE831)),0)</f>
        <v>5</v>
      </c>
      <c r="AH831" s="7">
        <f>IF(R831&gt;0,RANK(R831,(N831:P831,Q831:AE831)),0)</f>
        <v>5</v>
      </c>
      <c r="AI831" s="7">
        <f>IF(T831&gt;0,RANK(T831,(N831:P831,Q831:AE831)),0)</f>
        <v>8</v>
      </c>
      <c r="AJ831" s="7">
        <f>IF(S831&gt;0,RANK(S831,(N831:P831,Q831:AE831)),0)</f>
        <v>7</v>
      </c>
      <c r="AK831" s="2">
        <f t="shared" si="188"/>
        <v>1.8112660749864155E-3</v>
      </c>
      <c r="AL831" s="2">
        <f t="shared" si="188"/>
        <v>1.8112660749864155E-3</v>
      </c>
      <c r="AM831" s="2">
        <f t="shared" si="182"/>
        <v>3.622532149972831E-4</v>
      </c>
      <c r="AN831" s="2">
        <f t="shared" si="183"/>
        <v>7.2450642999456619E-4</v>
      </c>
      <c r="AP831" t="s">
        <v>3082</v>
      </c>
      <c r="AQ831" t="s">
        <v>4120</v>
      </c>
      <c r="AR831">
        <v>4</v>
      </c>
      <c r="AT831" s="85" t="s">
        <v>5006</v>
      </c>
      <c r="AU831" s="84" t="s">
        <v>4004</v>
      </c>
      <c r="AV831" s="77" t="str">
        <f t="shared" si="184"/>
        <v>19069</v>
      </c>
      <c r="AX831" s="7" t="s">
        <v>186</v>
      </c>
      <c r="BG831" s="1"/>
    </row>
    <row r="832" spans="1:59" hidden="1" outlineLevel="1">
      <c r="A832" t="s">
        <v>5033</v>
      </c>
      <c r="B832" t="s">
        <v>4120</v>
      </c>
      <c r="C832" s="1">
        <f t="shared" si="178"/>
        <v>3911</v>
      </c>
      <c r="D832" s="7">
        <f>IF(N832&gt;0, RANK(N832,(N832:P832,Q832:AE832)),0)</f>
        <v>2</v>
      </c>
      <c r="E832" s="7">
        <f>IF(O832&gt;0,RANK(O832,(N832:P832,Q832:AE832)),0)</f>
        <v>1</v>
      </c>
      <c r="F832" s="7">
        <f>IF(P832&gt;0,RANK(P832,(N832:P832,Q832:AE832)),0)</f>
        <v>3</v>
      </c>
      <c r="G832" s="1">
        <f t="shared" si="185"/>
        <v>852</v>
      </c>
      <c r="H832" s="2">
        <f t="shared" si="186"/>
        <v>0.21784709792891843</v>
      </c>
      <c r="I832" s="2"/>
      <c r="J832" s="2">
        <f t="shared" si="187"/>
        <v>0.38609051393505495</v>
      </c>
      <c r="K832" s="2">
        <f t="shared" si="187"/>
        <v>0.60393761186397343</v>
      </c>
      <c r="L832" s="2">
        <f t="shared" si="187"/>
        <v>5.369470723600102E-3</v>
      </c>
      <c r="M832" s="2">
        <f t="shared" si="180"/>
        <v>4.6024034773714624E-3</v>
      </c>
      <c r="N832" s="1">
        <v>1510</v>
      </c>
      <c r="O832" s="1">
        <v>2362</v>
      </c>
      <c r="P832" s="1">
        <v>21</v>
      </c>
      <c r="Q832" s="1">
        <v>9</v>
      </c>
      <c r="R832" s="1">
        <v>2</v>
      </c>
      <c r="S832" s="1">
        <v>2</v>
      </c>
      <c r="T832" s="1">
        <v>1</v>
      </c>
      <c r="V832" s="1">
        <v>1</v>
      </c>
      <c r="W832" s="1">
        <v>3</v>
      </c>
      <c r="AG832" s="7">
        <f>IF(Q832&gt;0,RANK(Q832,(N832:P832,Q832:AE832)),0)</f>
        <v>4</v>
      </c>
      <c r="AH832" s="7">
        <f>IF(R832&gt;0,RANK(R832,(N832:P832,Q832:AE832)),0)</f>
        <v>6</v>
      </c>
      <c r="AI832" s="7">
        <f>IF(T832&gt;0,RANK(T832,(N832:P832,Q832:AE832)),0)</f>
        <v>8</v>
      </c>
      <c r="AJ832" s="7">
        <f>IF(S832&gt;0,RANK(S832,(N832:P832,Q832:AE832)),0)</f>
        <v>6</v>
      </c>
      <c r="AK832" s="2">
        <f t="shared" si="188"/>
        <v>2.3012017386857581E-3</v>
      </c>
      <c r="AL832" s="2">
        <f t="shared" si="188"/>
        <v>5.1137816415239073E-4</v>
      </c>
      <c r="AM832" s="2">
        <f t="shared" si="182"/>
        <v>2.5568908207619537E-4</v>
      </c>
      <c r="AN832" s="2">
        <f t="shared" si="183"/>
        <v>5.1137816415239073E-4</v>
      </c>
      <c r="AP832" t="s">
        <v>5033</v>
      </c>
      <c r="AQ832" t="s">
        <v>4120</v>
      </c>
      <c r="AR832">
        <v>5</v>
      </c>
      <c r="AT832" s="85" t="s">
        <v>5006</v>
      </c>
      <c r="AU832" s="84" t="s">
        <v>5049</v>
      </c>
      <c r="AV832" s="77" t="str">
        <f t="shared" si="184"/>
        <v>19071</v>
      </c>
      <c r="AX832" s="7" t="s">
        <v>186</v>
      </c>
      <c r="BG832" s="1"/>
    </row>
    <row r="833" spans="1:59" hidden="1" outlineLevel="1">
      <c r="A833" t="s">
        <v>1763</v>
      </c>
      <c r="B833" t="s">
        <v>4120</v>
      </c>
      <c r="C833" s="1">
        <f t="shared" si="178"/>
        <v>5113</v>
      </c>
      <c r="D833" s="7">
        <f>IF(N833&gt;0, RANK(N833,(N833:P833,Q833:AE833)),0)</f>
        <v>2</v>
      </c>
      <c r="E833" s="7">
        <f>IF(O833&gt;0,RANK(O833,(N833:P833,Q833:AE833)),0)</f>
        <v>1</v>
      </c>
      <c r="F833" s="7">
        <f>IF(P833&gt;0,RANK(P833,(N833:P833,Q833:AE833)),0)</f>
        <v>4</v>
      </c>
      <c r="G833" s="1">
        <f t="shared" si="185"/>
        <v>159</v>
      </c>
      <c r="H833" s="2">
        <f t="shared" si="186"/>
        <v>3.1097203207510266E-2</v>
      </c>
      <c r="I833" s="2"/>
      <c r="J833" s="2">
        <f t="shared" si="187"/>
        <v>0.48093096029728144</v>
      </c>
      <c r="K833" s="2">
        <f t="shared" si="187"/>
        <v>0.51202816350479174</v>
      </c>
      <c r="L833" s="2">
        <f t="shared" si="187"/>
        <v>1.5646391550948563E-3</v>
      </c>
      <c r="M833" s="2">
        <f t="shared" si="180"/>
        <v>5.4762370428319586E-3</v>
      </c>
      <c r="N833" s="1">
        <v>2459</v>
      </c>
      <c r="O833" s="1">
        <v>2618</v>
      </c>
      <c r="P833" s="1">
        <v>8</v>
      </c>
      <c r="Q833" s="1">
        <v>13</v>
      </c>
      <c r="R833" s="1">
        <v>5</v>
      </c>
      <c r="S833" s="1">
        <v>2</v>
      </c>
      <c r="T833" s="1">
        <v>3</v>
      </c>
      <c r="V833" s="1">
        <v>0</v>
      </c>
      <c r="W833" s="1">
        <v>5</v>
      </c>
      <c r="AG833" s="7">
        <f>IF(Q833&gt;0,RANK(Q833,(N833:P833,Q833:AE833)),0)</f>
        <v>3</v>
      </c>
      <c r="AH833" s="7">
        <f>IF(R833&gt;0,RANK(R833,(N833:P833,Q833:AE833)),0)</f>
        <v>5</v>
      </c>
      <c r="AI833" s="7">
        <f>IF(T833&gt;0,RANK(T833,(N833:P833,Q833:AE833)),0)</f>
        <v>7</v>
      </c>
      <c r="AJ833" s="7">
        <f>IF(S833&gt;0,RANK(S833,(N833:P833,Q833:AE833)),0)</f>
        <v>8</v>
      </c>
      <c r="AK833" s="2">
        <f t="shared" si="188"/>
        <v>2.5425386270291413E-3</v>
      </c>
      <c r="AL833" s="2">
        <f t="shared" si="188"/>
        <v>9.7789947193428523E-4</v>
      </c>
      <c r="AM833" s="2">
        <f t="shared" si="182"/>
        <v>5.8673968316057105E-4</v>
      </c>
      <c r="AN833" s="2">
        <f t="shared" si="183"/>
        <v>3.9115978877371407E-4</v>
      </c>
      <c r="AP833" t="s">
        <v>1763</v>
      </c>
      <c r="AQ833" t="s">
        <v>4120</v>
      </c>
      <c r="AR833">
        <v>4</v>
      </c>
      <c r="AT833" s="85" t="s">
        <v>5006</v>
      </c>
      <c r="AU833" s="84" t="s">
        <v>4879</v>
      </c>
      <c r="AV833" s="77" t="str">
        <f t="shared" si="184"/>
        <v>19073</v>
      </c>
      <c r="AX833" s="7" t="s">
        <v>186</v>
      </c>
      <c r="BG833" s="1"/>
    </row>
    <row r="834" spans="1:59" hidden="1" outlineLevel="1">
      <c r="A834" t="s">
        <v>4407</v>
      </c>
      <c r="B834" t="s">
        <v>4120</v>
      </c>
      <c r="C834" s="1">
        <f t="shared" si="178"/>
        <v>6849</v>
      </c>
      <c r="D834" s="7">
        <f>IF(N834&gt;0, RANK(N834,(N834:P834,Q834:AE834)),0)</f>
        <v>2</v>
      </c>
      <c r="E834" s="7">
        <f>IF(O834&gt;0,RANK(O834,(N834:P834,Q834:AE834)),0)</f>
        <v>1</v>
      </c>
      <c r="F834" s="7">
        <f>IF(P834&gt;0,RANK(P834,(N834:P834,Q834:AE834)),0)</f>
        <v>3</v>
      </c>
      <c r="G834" s="1">
        <f t="shared" si="185"/>
        <v>2043</v>
      </c>
      <c r="H834" s="2">
        <f t="shared" si="186"/>
        <v>0.29829172141918531</v>
      </c>
      <c r="I834" s="2"/>
      <c r="J834" s="2">
        <f t="shared" si="187"/>
        <v>0.34837202511315518</v>
      </c>
      <c r="K834" s="2">
        <f t="shared" si="187"/>
        <v>0.64666374653234049</v>
      </c>
      <c r="L834" s="2">
        <f t="shared" si="187"/>
        <v>2.1901007446342531E-3</v>
      </c>
      <c r="M834" s="2">
        <f t="shared" si="180"/>
        <v>2.7741276098700212E-3</v>
      </c>
      <c r="N834" s="1">
        <v>2386</v>
      </c>
      <c r="O834" s="1">
        <v>4429</v>
      </c>
      <c r="P834" s="1">
        <v>15</v>
      </c>
      <c r="Q834" s="1">
        <v>2</v>
      </c>
      <c r="R834" s="1">
        <v>7</v>
      </c>
      <c r="S834" s="1">
        <v>4</v>
      </c>
      <c r="T834" s="1">
        <v>0</v>
      </c>
      <c r="V834" s="1">
        <v>0</v>
      </c>
      <c r="W834" s="1">
        <v>6</v>
      </c>
      <c r="AG834" s="7">
        <f>IF(Q834&gt;0,RANK(Q834,(N834:P834,Q834:AE834)),0)</f>
        <v>7</v>
      </c>
      <c r="AH834" s="7">
        <f>IF(R834&gt;0,RANK(R834,(N834:P834,Q834:AE834)),0)</f>
        <v>4</v>
      </c>
      <c r="AI834" s="7">
        <f>IF(T834&gt;0,RANK(T834,(N834:P834,Q834:AE834)),0)</f>
        <v>0</v>
      </c>
      <c r="AJ834" s="7">
        <f>IF(S834&gt;0,RANK(S834,(N834:P834,Q834:AE834)),0)</f>
        <v>6</v>
      </c>
      <c r="AK834" s="2">
        <f t="shared" si="188"/>
        <v>2.9201343261790042E-4</v>
      </c>
      <c r="AL834" s="2">
        <f t="shared" si="188"/>
        <v>1.0220470141626514E-3</v>
      </c>
      <c r="AM834" s="2">
        <f t="shared" si="182"/>
        <v>0</v>
      </c>
      <c r="AN834" s="2">
        <f t="shared" si="183"/>
        <v>5.8402686523580083E-4</v>
      </c>
      <c r="AP834" t="s">
        <v>4407</v>
      </c>
      <c r="AQ834" t="s">
        <v>4120</v>
      </c>
      <c r="AR834">
        <v>3</v>
      </c>
      <c r="AT834" s="85" t="s">
        <v>5006</v>
      </c>
      <c r="AU834" s="84" t="s">
        <v>5171</v>
      </c>
      <c r="AV834" s="77" t="str">
        <f t="shared" si="184"/>
        <v>19075</v>
      </c>
      <c r="AX834" s="7" t="s">
        <v>186</v>
      </c>
      <c r="BG834" s="1"/>
    </row>
    <row r="835" spans="1:59" hidden="1" outlineLevel="1">
      <c r="A835" t="s">
        <v>4689</v>
      </c>
      <c r="B835" t="s">
        <v>4120</v>
      </c>
      <c r="C835" s="1">
        <f t="shared" si="178"/>
        <v>5994</v>
      </c>
      <c r="D835" s="7">
        <f>IF(N835&gt;0, RANK(N835,(N835:P835,Q835:AE835)),0)</f>
        <v>2</v>
      </c>
      <c r="E835" s="7">
        <f>IF(O835&gt;0,RANK(O835,(N835:P835,Q835:AE835)),0)</f>
        <v>1</v>
      </c>
      <c r="F835" s="7">
        <f>IF(P835&gt;0,RANK(P835,(N835:P835,Q835:AE835)),0)</f>
        <v>3</v>
      </c>
      <c r="G835" s="1">
        <f t="shared" si="185"/>
        <v>711</v>
      </c>
      <c r="H835" s="2">
        <f t="shared" si="186"/>
        <v>0.11861861861861862</v>
      </c>
      <c r="I835" s="2"/>
      <c r="J835" s="2">
        <f t="shared" si="187"/>
        <v>0.43610276943610277</v>
      </c>
      <c r="K835" s="2">
        <f t="shared" si="187"/>
        <v>0.55472138805472138</v>
      </c>
      <c r="L835" s="2">
        <f t="shared" si="187"/>
        <v>5.5055055055055055E-3</v>
      </c>
      <c r="M835" s="2">
        <f t="shared" si="180"/>
        <v>3.6703370036702968E-3</v>
      </c>
      <c r="N835" s="1">
        <v>2614</v>
      </c>
      <c r="O835" s="1">
        <v>3325</v>
      </c>
      <c r="P835" s="1">
        <v>33</v>
      </c>
      <c r="Q835" s="1">
        <v>14</v>
      </c>
      <c r="R835" s="1">
        <v>1</v>
      </c>
      <c r="S835" s="1">
        <v>3</v>
      </c>
      <c r="T835" s="1">
        <v>1</v>
      </c>
      <c r="V835" s="1">
        <v>0</v>
      </c>
      <c r="W835" s="1">
        <v>3</v>
      </c>
      <c r="AG835" s="7">
        <f>IF(Q835&gt;0,RANK(Q835,(N835:P835,Q835:AE835)),0)</f>
        <v>4</v>
      </c>
      <c r="AH835" s="7">
        <f>IF(R835&gt;0,RANK(R835,(N835:P835,Q835:AE835)),0)</f>
        <v>7</v>
      </c>
      <c r="AI835" s="7">
        <f>IF(T835&gt;0,RANK(T835,(N835:P835,Q835:AE835)),0)</f>
        <v>7</v>
      </c>
      <c r="AJ835" s="7">
        <f>IF(S835&gt;0,RANK(S835,(N835:P835,Q835:AE835)),0)</f>
        <v>5</v>
      </c>
      <c r="AK835" s="2">
        <f t="shared" si="188"/>
        <v>2.3356690023356688E-3</v>
      </c>
      <c r="AL835" s="2">
        <f t="shared" si="188"/>
        <v>1.6683350016683351E-4</v>
      </c>
      <c r="AM835" s="2">
        <f t="shared" si="182"/>
        <v>1.6683350016683351E-4</v>
      </c>
      <c r="AN835" s="2">
        <f t="shared" si="183"/>
        <v>5.005005005005005E-4</v>
      </c>
      <c r="AP835" t="s">
        <v>4689</v>
      </c>
      <c r="AQ835" t="s">
        <v>4120</v>
      </c>
      <c r="AR835">
        <v>5</v>
      </c>
      <c r="AT835" s="85" t="s">
        <v>5006</v>
      </c>
      <c r="AU835" s="84" t="s">
        <v>5172</v>
      </c>
      <c r="AV835" s="77" t="str">
        <f t="shared" si="184"/>
        <v>19077</v>
      </c>
      <c r="AX835" s="7" t="s">
        <v>186</v>
      </c>
      <c r="BG835" s="1"/>
    </row>
    <row r="836" spans="1:59" hidden="1" outlineLevel="1">
      <c r="A836" t="s">
        <v>3151</v>
      </c>
      <c r="B836" t="s">
        <v>4120</v>
      </c>
      <c r="C836" s="1">
        <f t="shared" si="178"/>
        <v>8335</v>
      </c>
      <c r="D836" s="7">
        <f>IF(N836&gt;0, RANK(N836,(N836:P836,Q836:AE836)),0)</f>
        <v>2</v>
      </c>
      <c r="E836" s="7">
        <f>IF(O836&gt;0,RANK(O836,(N836:P836,Q836:AE836)),0)</f>
        <v>1</v>
      </c>
      <c r="F836" s="7">
        <f>IF(P836&gt;0,RANK(P836,(N836:P836,Q836:AE836)),0)</f>
        <v>3</v>
      </c>
      <c r="G836" s="1">
        <f t="shared" si="185"/>
        <v>472</v>
      </c>
      <c r="H836" s="2">
        <f t="shared" si="186"/>
        <v>5.6628674265146971E-2</v>
      </c>
      <c r="I836" s="2"/>
      <c r="J836" s="2">
        <f t="shared" si="187"/>
        <v>0.46730653869226157</v>
      </c>
      <c r="K836" s="2">
        <f t="shared" si="187"/>
        <v>0.52393521295740852</v>
      </c>
      <c r="L836" s="2">
        <f t="shared" si="187"/>
        <v>3.9592081583683259E-3</v>
      </c>
      <c r="M836" s="2">
        <f t="shared" si="180"/>
        <v>4.7990401919615743E-3</v>
      </c>
      <c r="N836" s="1">
        <v>3895</v>
      </c>
      <c r="O836" s="1">
        <v>4367</v>
      </c>
      <c r="P836" s="1">
        <v>33</v>
      </c>
      <c r="Q836" s="1">
        <v>20</v>
      </c>
      <c r="R836" s="1">
        <v>9</v>
      </c>
      <c r="S836" s="1">
        <v>5</v>
      </c>
      <c r="T836" s="1">
        <v>1</v>
      </c>
      <c r="V836" s="1">
        <v>0</v>
      </c>
      <c r="W836" s="1">
        <v>5</v>
      </c>
      <c r="AG836" s="7">
        <f>IF(Q836&gt;0,RANK(Q836,(N836:P836,Q836:AE836)),0)</f>
        <v>4</v>
      </c>
      <c r="AH836" s="7">
        <f>IF(R836&gt;0,RANK(R836,(N836:P836,Q836:AE836)),0)</f>
        <v>5</v>
      </c>
      <c r="AI836" s="7">
        <f>IF(T836&gt;0,RANK(T836,(N836:P836,Q836:AE836)),0)</f>
        <v>8</v>
      </c>
      <c r="AJ836" s="7">
        <f>IF(S836&gt;0,RANK(S836,(N836:P836,Q836:AE836)),0)</f>
        <v>6</v>
      </c>
      <c r="AK836" s="2">
        <f t="shared" si="188"/>
        <v>2.3995200959808036E-3</v>
      </c>
      <c r="AL836" s="2">
        <f t="shared" si="188"/>
        <v>1.0797840431913618E-3</v>
      </c>
      <c r="AM836" s="2">
        <f t="shared" si="182"/>
        <v>1.199760047990402E-4</v>
      </c>
      <c r="AN836" s="2">
        <f t="shared" si="183"/>
        <v>5.9988002399520091E-4</v>
      </c>
      <c r="AP836" t="s">
        <v>3151</v>
      </c>
      <c r="AQ836" t="s">
        <v>4120</v>
      </c>
      <c r="AR836">
        <v>4</v>
      </c>
      <c r="AT836" s="85" t="s">
        <v>5006</v>
      </c>
      <c r="AU836" s="84" t="s">
        <v>4922</v>
      </c>
      <c r="AV836" s="77" t="str">
        <f t="shared" si="184"/>
        <v>19079</v>
      </c>
      <c r="AX836" s="7" t="s">
        <v>186</v>
      </c>
      <c r="BG836" s="1"/>
    </row>
    <row r="837" spans="1:59" hidden="1" outlineLevel="1">
      <c r="A837" t="s">
        <v>5079</v>
      </c>
      <c r="B837" t="s">
        <v>4120</v>
      </c>
      <c r="C837" s="1">
        <f t="shared" si="178"/>
        <v>5905</v>
      </c>
      <c r="D837" s="7">
        <f>IF(N837&gt;0, RANK(N837,(N837:P837,Q837:AE837)),0)</f>
        <v>2</v>
      </c>
      <c r="E837" s="7">
        <f>IF(O837&gt;0,RANK(O837,(N837:P837,Q837:AE837)),0)</f>
        <v>1</v>
      </c>
      <c r="F837" s="7">
        <f>IF(P837&gt;0,RANK(P837,(N837:P837,Q837:AE837)),0)</f>
        <v>3</v>
      </c>
      <c r="G837" s="1">
        <f t="shared" si="185"/>
        <v>884</v>
      </c>
      <c r="H837" s="2">
        <f t="shared" si="186"/>
        <v>0.14970364098221847</v>
      </c>
      <c r="I837" s="2"/>
      <c r="J837" s="2">
        <f t="shared" si="187"/>
        <v>0.42066045723962742</v>
      </c>
      <c r="K837" s="2">
        <f t="shared" si="187"/>
        <v>0.57036409822184586</v>
      </c>
      <c r="L837" s="2">
        <f t="shared" si="187"/>
        <v>5.2497883149872993E-3</v>
      </c>
      <c r="M837" s="2">
        <f t="shared" si="180"/>
        <v>3.725656223539423E-3</v>
      </c>
      <c r="N837" s="1">
        <v>2484</v>
      </c>
      <c r="O837" s="1">
        <v>3368</v>
      </c>
      <c r="P837" s="1">
        <v>31</v>
      </c>
      <c r="Q837" s="1">
        <v>4</v>
      </c>
      <c r="R837" s="1">
        <v>6</v>
      </c>
      <c r="S837" s="1">
        <v>5</v>
      </c>
      <c r="T837" s="1">
        <v>4</v>
      </c>
      <c r="V837" s="1">
        <v>1</v>
      </c>
      <c r="W837" s="1">
        <v>2</v>
      </c>
      <c r="AG837" s="7">
        <f>IF(Q837&gt;0,RANK(Q837,(N837:P837,Q837:AE837)),0)</f>
        <v>6</v>
      </c>
      <c r="AH837" s="7">
        <f>IF(R837&gt;0,RANK(R837,(N837:P837,Q837:AE837)),0)</f>
        <v>4</v>
      </c>
      <c r="AI837" s="7">
        <f>IF(T837&gt;0,RANK(T837,(N837:P837,Q837:AE837)),0)</f>
        <v>6</v>
      </c>
      <c r="AJ837" s="7">
        <f>IF(S837&gt;0,RANK(S837,(N837:P837,Q837:AE837)),0)</f>
        <v>5</v>
      </c>
      <c r="AK837" s="2">
        <f t="shared" si="188"/>
        <v>6.7739204064352248E-4</v>
      </c>
      <c r="AL837" s="2">
        <f t="shared" si="188"/>
        <v>1.0160880609652837E-3</v>
      </c>
      <c r="AM837" s="2">
        <f t="shared" si="182"/>
        <v>6.7739204064352248E-4</v>
      </c>
      <c r="AN837" s="2">
        <f t="shared" si="183"/>
        <v>8.4674005080440302E-4</v>
      </c>
      <c r="AP837" t="s">
        <v>5079</v>
      </c>
      <c r="AQ837" t="s">
        <v>4120</v>
      </c>
      <c r="AR837">
        <v>4</v>
      </c>
      <c r="AT837" s="85" t="s">
        <v>5006</v>
      </c>
      <c r="AU837" s="84" t="s">
        <v>4173</v>
      </c>
      <c r="AV837" s="77" t="str">
        <f t="shared" si="184"/>
        <v>19081</v>
      </c>
      <c r="AX837" s="7" t="s">
        <v>186</v>
      </c>
      <c r="BG837" s="1"/>
    </row>
    <row r="838" spans="1:59" hidden="1" outlineLevel="1">
      <c r="A838" t="s">
        <v>3695</v>
      </c>
      <c r="B838" t="s">
        <v>4120</v>
      </c>
      <c r="C838" s="1">
        <f t="shared" si="178"/>
        <v>8949</v>
      </c>
      <c r="D838" s="7">
        <f>IF(N838&gt;0, RANK(N838,(N838:P838,Q838:AE838)),0)</f>
        <v>2</v>
      </c>
      <c r="E838" s="7">
        <f>IF(O838&gt;0,RANK(O838,(N838:P838,Q838:AE838)),0)</f>
        <v>1</v>
      </c>
      <c r="F838" s="7">
        <f>IF(P838&gt;0,RANK(P838,(N838:P838,Q838:AE838)),0)</f>
        <v>3</v>
      </c>
      <c r="G838" s="1">
        <f t="shared" si="185"/>
        <v>860</v>
      </c>
      <c r="H838" s="2">
        <f t="shared" si="186"/>
        <v>9.6100122918761868E-2</v>
      </c>
      <c r="I838" s="2"/>
      <c r="J838" s="2">
        <f t="shared" si="187"/>
        <v>0.44865348083584761</v>
      </c>
      <c r="K838" s="2">
        <f t="shared" si="187"/>
        <v>0.54475360375460946</v>
      </c>
      <c r="L838" s="2">
        <f t="shared" si="187"/>
        <v>3.1288412113085261E-3</v>
      </c>
      <c r="M838" s="2">
        <f t="shared" si="180"/>
        <v>3.4640741982344615E-3</v>
      </c>
      <c r="N838" s="1">
        <v>4015</v>
      </c>
      <c r="O838" s="1">
        <v>4875</v>
      </c>
      <c r="P838" s="1">
        <v>28</v>
      </c>
      <c r="Q838" s="1">
        <v>10</v>
      </c>
      <c r="R838" s="1">
        <v>16</v>
      </c>
      <c r="S838" s="1">
        <v>2</v>
      </c>
      <c r="T838" s="1">
        <v>2</v>
      </c>
      <c r="V838" s="1">
        <v>0</v>
      </c>
      <c r="W838" s="1">
        <v>1</v>
      </c>
      <c r="AG838" s="7">
        <f>IF(Q838&gt;0,RANK(Q838,(N838:P838,Q838:AE838)),0)</f>
        <v>5</v>
      </c>
      <c r="AH838" s="7">
        <f>IF(R838&gt;0,RANK(R838,(N838:P838,Q838:AE838)),0)</f>
        <v>4</v>
      </c>
      <c r="AI838" s="7">
        <f>IF(T838&gt;0,RANK(T838,(N838:P838,Q838:AE838)),0)</f>
        <v>6</v>
      </c>
      <c r="AJ838" s="7">
        <f>IF(S838&gt;0,RANK(S838,(N838:P838,Q838:AE838)),0)</f>
        <v>6</v>
      </c>
      <c r="AK838" s="2">
        <f t="shared" si="188"/>
        <v>1.117443289753045E-3</v>
      </c>
      <c r="AL838" s="2">
        <f t="shared" si="188"/>
        <v>1.7879092636048722E-3</v>
      </c>
      <c r="AM838" s="2">
        <f t="shared" si="182"/>
        <v>2.2348865795060902E-4</v>
      </c>
      <c r="AN838" s="2">
        <f t="shared" si="183"/>
        <v>2.2348865795060902E-4</v>
      </c>
      <c r="AP838" t="s">
        <v>3695</v>
      </c>
      <c r="AQ838" t="s">
        <v>4120</v>
      </c>
      <c r="AR838">
        <v>4</v>
      </c>
      <c r="AT838" s="85" t="s">
        <v>5006</v>
      </c>
      <c r="AU838" s="84" t="s">
        <v>4372</v>
      </c>
      <c r="AV838" s="77" t="str">
        <f t="shared" si="184"/>
        <v>19083</v>
      </c>
      <c r="AX838" s="7" t="s">
        <v>186</v>
      </c>
      <c r="BG838" s="1"/>
    </row>
    <row r="839" spans="1:59" hidden="1" outlineLevel="1">
      <c r="A839" t="s">
        <v>3213</v>
      </c>
      <c r="B839" t="s">
        <v>4120</v>
      </c>
      <c r="C839" s="1">
        <f t="shared" si="178"/>
        <v>7680</v>
      </c>
      <c r="D839" s="7">
        <f>IF(N839&gt;0, RANK(N839,(N839:P839,Q839:AE839)),0)</f>
        <v>2</v>
      </c>
      <c r="E839" s="7">
        <f>IF(O839&gt;0,RANK(O839,(N839:P839,Q839:AE839)),0)</f>
        <v>1</v>
      </c>
      <c r="F839" s="7">
        <f>IF(P839&gt;0,RANK(P839,(N839:P839,Q839:AE839)),0)</f>
        <v>3</v>
      </c>
      <c r="G839" s="1">
        <f t="shared" si="185"/>
        <v>1774</v>
      </c>
      <c r="H839" s="2">
        <f t="shared" si="186"/>
        <v>0.23098958333333333</v>
      </c>
      <c r="I839" s="2"/>
      <c r="J839" s="2">
        <f t="shared" si="187"/>
        <v>0.37838541666666664</v>
      </c>
      <c r="K839" s="2">
        <f t="shared" si="187"/>
        <v>0.609375</v>
      </c>
      <c r="L839" s="2">
        <f t="shared" si="187"/>
        <v>5.4687499999999997E-3</v>
      </c>
      <c r="M839" s="2">
        <f t="shared" si="180"/>
        <v>6.7708333333333041E-3</v>
      </c>
      <c r="N839" s="1">
        <v>2906</v>
      </c>
      <c r="O839" s="1">
        <v>4680</v>
      </c>
      <c r="P839" s="1">
        <v>42</v>
      </c>
      <c r="Q839" s="1">
        <v>26</v>
      </c>
      <c r="R839" s="1">
        <v>9</v>
      </c>
      <c r="S839" s="1">
        <v>8</v>
      </c>
      <c r="T839" s="1">
        <v>2</v>
      </c>
      <c r="V839" s="1">
        <v>2</v>
      </c>
      <c r="W839" s="1">
        <v>5</v>
      </c>
      <c r="AG839" s="7">
        <f>IF(Q839&gt;0,RANK(Q839,(N839:P839,Q839:AE839)),0)</f>
        <v>4</v>
      </c>
      <c r="AH839" s="7">
        <f>IF(R839&gt;0,RANK(R839,(N839:P839,Q839:AE839)),0)</f>
        <v>5</v>
      </c>
      <c r="AI839" s="7">
        <f>IF(T839&gt;0,RANK(T839,(N839:P839,Q839:AE839)),0)</f>
        <v>8</v>
      </c>
      <c r="AJ839" s="7">
        <f>IF(S839&gt;0,RANK(S839,(N839:P839,Q839:AE839)),0)</f>
        <v>6</v>
      </c>
      <c r="AK839" s="2">
        <f t="shared" si="188"/>
        <v>3.3854166666666668E-3</v>
      </c>
      <c r="AL839" s="2">
        <f t="shared" si="188"/>
        <v>1.171875E-3</v>
      </c>
      <c r="AM839" s="2">
        <f t="shared" si="182"/>
        <v>2.6041666666666666E-4</v>
      </c>
      <c r="AN839" s="2">
        <f t="shared" si="183"/>
        <v>1.0416666666666667E-3</v>
      </c>
      <c r="AP839" t="s">
        <v>3213</v>
      </c>
      <c r="AQ839" t="s">
        <v>4120</v>
      </c>
      <c r="AR839">
        <v>5</v>
      </c>
      <c r="AT839" s="85" t="s">
        <v>5006</v>
      </c>
      <c r="AU839" s="84" t="s">
        <v>5224</v>
      </c>
      <c r="AV839" s="77" t="str">
        <f t="shared" si="184"/>
        <v>19085</v>
      </c>
      <c r="AX839" s="7" t="s">
        <v>186</v>
      </c>
      <c r="BG839" s="1"/>
    </row>
    <row r="840" spans="1:59" hidden="1" outlineLevel="1">
      <c r="A840" t="s">
        <v>2559</v>
      </c>
      <c r="B840" t="s">
        <v>4120</v>
      </c>
      <c r="C840" s="1">
        <f t="shared" si="178"/>
        <v>9457</v>
      </c>
      <c r="D840" s="7">
        <f>IF(N840&gt;0, RANK(N840,(N840:P840,Q840:AE840)),0)</f>
        <v>2</v>
      </c>
      <c r="E840" s="7">
        <f>IF(O840&gt;0,RANK(O840,(N840:P840,Q840:AE840)),0)</f>
        <v>1</v>
      </c>
      <c r="F840" s="7">
        <f>IF(P840&gt;0,RANK(P840,(N840:P840,Q840:AE840)),0)</f>
        <v>3</v>
      </c>
      <c r="G840" s="1">
        <f t="shared" si="185"/>
        <v>1093</v>
      </c>
      <c r="H840" s="2">
        <f t="shared" si="186"/>
        <v>0.11557576398435021</v>
      </c>
      <c r="I840" s="2"/>
      <c r="J840" s="2">
        <f t="shared" si="187"/>
        <v>0.43639632018610552</v>
      </c>
      <c r="K840" s="2">
        <f t="shared" si="187"/>
        <v>0.55197208417045573</v>
      </c>
      <c r="L840" s="2">
        <f t="shared" si="187"/>
        <v>5.2870889288357831E-3</v>
      </c>
      <c r="M840" s="2">
        <f t="shared" si="180"/>
        <v>6.3445067146029582E-3</v>
      </c>
      <c r="N840" s="1">
        <v>4127</v>
      </c>
      <c r="O840" s="1">
        <v>5220</v>
      </c>
      <c r="P840" s="1">
        <v>50</v>
      </c>
      <c r="Q840" s="1">
        <v>24</v>
      </c>
      <c r="R840" s="1">
        <v>13</v>
      </c>
      <c r="S840" s="1">
        <v>14</v>
      </c>
      <c r="T840" s="1">
        <v>1</v>
      </c>
      <c r="V840" s="1">
        <v>1</v>
      </c>
      <c r="W840" s="1">
        <v>7</v>
      </c>
      <c r="AG840" s="7">
        <f>IF(Q840&gt;0,RANK(Q840,(N840:P840,Q840:AE840)),0)</f>
        <v>4</v>
      </c>
      <c r="AH840" s="7">
        <f>IF(R840&gt;0,RANK(R840,(N840:P840,Q840:AE840)),0)</f>
        <v>6</v>
      </c>
      <c r="AI840" s="7">
        <f>IF(T840&gt;0,RANK(T840,(N840:P840,Q840:AE840)),0)</f>
        <v>8</v>
      </c>
      <c r="AJ840" s="7">
        <f>IF(S840&gt;0,RANK(S840,(N840:P840,Q840:AE840)),0)</f>
        <v>5</v>
      </c>
      <c r="AK840" s="2">
        <f t="shared" si="188"/>
        <v>2.537802685841176E-3</v>
      </c>
      <c r="AL840" s="2">
        <f t="shared" si="188"/>
        <v>1.3746431214973036E-3</v>
      </c>
      <c r="AM840" s="2">
        <f t="shared" si="182"/>
        <v>1.0574177857671566E-4</v>
      </c>
      <c r="AN840" s="2">
        <f t="shared" si="183"/>
        <v>1.4803849000740192E-3</v>
      </c>
      <c r="AP840" t="s">
        <v>2559</v>
      </c>
      <c r="AQ840" t="s">
        <v>4120</v>
      </c>
      <c r="AR840">
        <v>2</v>
      </c>
      <c r="AT840" s="85" t="s">
        <v>5006</v>
      </c>
      <c r="AU840" s="84" t="s">
        <v>4374</v>
      </c>
      <c r="AV840" s="77" t="str">
        <f t="shared" si="184"/>
        <v>19087</v>
      </c>
      <c r="AX840" s="7" t="s">
        <v>186</v>
      </c>
      <c r="BG840" s="1"/>
    </row>
    <row r="841" spans="1:59" hidden="1" outlineLevel="1">
      <c r="A841" t="s">
        <v>5031</v>
      </c>
      <c r="B841" t="s">
        <v>4120</v>
      </c>
      <c r="C841" s="1">
        <f t="shared" si="178"/>
        <v>4697</v>
      </c>
      <c r="D841" s="7">
        <f>IF(N841&gt;0, RANK(N841,(N841:P841,Q841:AE841)),0)</f>
        <v>1</v>
      </c>
      <c r="E841" s="7">
        <f>IF(O841&gt;0,RANK(O841,(N841:P841,Q841:AE841)),0)</f>
        <v>2</v>
      </c>
      <c r="F841" s="7">
        <f>IF(P841&gt;0,RANK(P841,(N841:P841,Q841:AE841)),0)</f>
        <v>3</v>
      </c>
      <c r="G841" s="1">
        <f t="shared" si="185"/>
        <v>586</v>
      </c>
      <c r="H841" s="2">
        <f t="shared" si="186"/>
        <v>0.12476048541622312</v>
      </c>
      <c r="I841" s="2"/>
      <c r="J841" s="2">
        <f t="shared" si="187"/>
        <v>0.55652544177134344</v>
      </c>
      <c r="K841" s="2">
        <f t="shared" si="187"/>
        <v>0.4317649563551203</v>
      </c>
      <c r="L841" s="2">
        <f t="shared" si="187"/>
        <v>6.1741537151373217E-3</v>
      </c>
      <c r="M841" s="2">
        <f t="shared" si="180"/>
        <v>5.5354481583989356E-3</v>
      </c>
      <c r="N841" s="1">
        <v>2614</v>
      </c>
      <c r="O841" s="1">
        <v>2028</v>
      </c>
      <c r="P841" s="1">
        <v>29</v>
      </c>
      <c r="Q841" s="1">
        <v>8</v>
      </c>
      <c r="R841" s="1">
        <v>8</v>
      </c>
      <c r="S841" s="1">
        <v>4</v>
      </c>
      <c r="T841" s="1">
        <v>1</v>
      </c>
      <c r="V841" s="1">
        <v>2</v>
      </c>
      <c r="W841" s="1">
        <v>3</v>
      </c>
      <c r="AG841" s="7">
        <f>IF(Q841&gt;0,RANK(Q841,(N841:P841,Q841:AE841)),0)</f>
        <v>4</v>
      </c>
      <c r="AH841" s="7">
        <f>IF(R841&gt;0,RANK(R841,(N841:P841,Q841:AE841)),0)</f>
        <v>4</v>
      </c>
      <c r="AI841" s="7">
        <f>IF(T841&gt;0,RANK(T841,(N841:P841,Q841:AE841)),0)</f>
        <v>9</v>
      </c>
      <c r="AJ841" s="7">
        <f>IF(S841&gt;0,RANK(S841,(N841:P841,Q841:AE841)),0)</f>
        <v>6</v>
      </c>
      <c r="AK841" s="2">
        <f t="shared" si="188"/>
        <v>1.7032148179689163E-3</v>
      </c>
      <c r="AL841" s="2">
        <f t="shared" si="188"/>
        <v>1.7032148179689163E-3</v>
      </c>
      <c r="AM841" s="2">
        <f t="shared" si="182"/>
        <v>2.1290185224611454E-4</v>
      </c>
      <c r="AN841" s="2">
        <f t="shared" si="183"/>
        <v>8.5160740898445816E-4</v>
      </c>
      <c r="AP841" t="s">
        <v>5031</v>
      </c>
      <c r="AQ841" t="s">
        <v>4120</v>
      </c>
      <c r="AR841">
        <v>4</v>
      </c>
      <c r="AT841" s="85" t="s">
        <v>5006</v>
      </c>
      <c r="AU841" s="84" t="s">
        <v>4375</v>
      </c>
      <c r="AV841" s="77" t="str">
        <f t="shared" si="184"/>
        <v>19089</v>
      </c>
      <c r="AX841" s="7" t="s">
        <v>186</v>
      </c>
      <c r="BG841" s="1"/>
    </row>
    <row r="842" spans="1:59" hidden="1" outlineLevel="1">
      <c r="A842" t="s">
        <v>2792</v>
      </c>
      <c r="B842" t="s">
        <v>4120</v>
      </c>
      <c r="C842" s="1">
        <f t="shared" si="178"/>
        <v>5350</v>
      </c>
      <c r="D842" s="7">
        <f>IF(N842&gt;0, RANK(N842,(N842:P842,Q842:AE842)),0)</f>
        <v>2</v>
      </c>
      <c r="E842" s="7">
        <f>IF(O842&gt;0,RANK(O842,(N842:P842,Q842:AE842)),0)</f>
        <v>1</v>
      </c>
      <c r="F842" s="7">
        <f>IF(P842&gt;0,RANK(P842,(N842:P842,Q842:AE842)),0)</f>
        <v>3</v>
      </c>
      <c r="G842" s="1">
        <f t="shared" si="185"/>
        <v>1016</v>
      </c>
      <c r="H842" s="2">
        <f t="shared" si="186"/>
        <v>0.18990654205607477</v>
      </c>
      <c r="I842" s="2"/>
      <c r="J842" s="2">
        <f t="shared" si="187"/>
        <v>0.40112149532710278</v>
      </c>
      <c r="K842" s="2">
        <f t="shared" si="187"/>
        <v>0.59102803738317755</v>
      </c>
      <c r="L842" s="2">
        <f t="shared" si="187"/>
        <v>4.485981308411215E-3</v>
      </c>
      <c r="M842" s="2">
        <f t="shared" si="180"/>
        <v>3.3644859813085053E-3</v>
      </c>
      <c r="N842" s="1">
        <v>2146</v>
      </c>
      <c r="O842" s="1">
        <v>3162</v>
      </c>
      <c r="P842" s="1">
        <v>24</v>
      </c>
      <c r="Q842" s="1">
        <v>9</v>
      </c>
      <c r="R842" s="1">
        <v>3</v>
      </c>
      <c r="S842" s="1">
        <v>3</v>
      </c>
      <c r="T842" s="1">
        <v>1</v>
      </c>
      <c r="V842" s="1">
        <v>0</v>
      </c>
      <c r="W842" s="1">
        <v>2</v>
      </c>
      <c r="AG842" s="7">
        <f>IF(Q842&gt;0,RANK(Q842,(N842:P842,Q842:AE842)),0)</f>
        <v>4</v>
      </c>
      <c r="AH842" s="7">
        <f>IF(R842&gt;0,RANK(R842,(N842:P842,Q842:AE842)),0)</f>
        <v>5</v>
      </c>
      <c r="AI842" s="7">
        <f>IF(T842&gt;0,RANK(T842,(N842:P842,Q842:AE842)),0)</f>
        <v>8</v>
      </c>
      <c r="AJ842" s="7">
        <f>IF(S842&gt;0,RANK(S842,(N842:P842,Q842:AE842)),0)</f>
        <v>5</v>
      </c>
      <c r="AK842" s="2">
        <f t="shared" si="188"/>
        <v>1.6822429906542056E-3</v>
      </c>
      <c r="AL842" s="2">
        <f t="shared" si="188"/>
        <v>5.6074766355140187E-4</v>
      </c>
      <c r="AM842" s="2">
        <f t="shared" si="182"/>
        <v>1.8691588785046728E-4</v>
      </c>
      <c r="AN842" s="2">
        <f t="shared" si="183"/>
        <v>5.6074766355140187E-4</v>
      </c>
      <c r="AP842" t="s">
        <v>2792</v>
      </c>
      <c r="AQ842" t="s">
        <v>4120</v>
      </c>
      <c r="AR842">
        <v>4</v>
      </c>
      <c r="AT842" s="85" t="s">
        <v>5006</v>
      </c>
      <c r="AU842" s="84" t="s">
        <v>4376</v>
      </c>
      <c r="AV842" s="77" t="str">
        <f t="shared" si="184"/>
        <v>19091</v>
      </c>
      <c r="AX842" s="7" t="s">
        <v>186</v>
      </c>
      <c r="BG842" s="1"/>
    </row>
    <row r="843" spans="1:59" hidden="1" outlineLevel="1">
      <c r="A843" t="s">
        <v>4253</v>
      </c>
      <c r="B843" t="s">
        <v>4120</v>
      </c>
      <c r="C843" s="1">
        <f t="shared" si="178"/>
        <v>3774</v>
      </c>
      <c r="D843" s="7">
        <f>IF(N843&gt;0, RANK(N843,(N843:P843,Q843:AE843)),0)</f>
        <v>2</v>
      </c>
      <c r="E843" s="7">
        <f>IF(O843&gt;0,RANK(O843,(N843:P843,Q843:AE843)),0)</f>
        <v>1</v>
      </c>
      <c r="F843" s="7">
        <f>IF(P843&gt;0,RANK(P843,(N843:P843,Q843:AE843)),0)</f>
        <v>3</v>
      </c>
      <c r="G843" s="1">
        <f t="shared" si="185"/>
        <v>927</v>
      </c>
      <c r="H843" s="2">
        <f t="shared" si="186"/>
        <v>0.24562798092209856</v>
      </c>
      <c r="I843" s="2"/>
      <c r="J843" s="2">
        <f t="shared" si="187"/>
        <v>0.37493375728669848</v>
      </c>
      <c r="K843" s="2">
        <f t="shared" si="187"/>
        <v>0.62056173820879701</v>
      </c>
      <c r="L843" s="2">
        <f t="shared" si="187"/>
        <v>1.589825119236884E-3</v>
      </c>
      <c r="M843" s="2">
        <f t="shared" si="180"/>
        <v>2.9146793852676857E-3</v>
      </c>
      <c r="N843" s="1">
        <v>1415</v>
      </c>
      <c r="O843" s="1">
        <v>2342</v>
      </c>
      <c r="P843" s="1">
        <v>6</v>
      </c>
      <c r="Q843" s="1">
        <v>2</v>
      </c>
      <c r="R843" s="1">
        <v>6</v>
      </c>
      <c r="S843" s="1">
        <v>2</v>
      </c>
      <c r="T843" s="1">
        <v>0</v>
      </c>
      <c r="V843" s="1">
        <v>0</v>
      </c>
      <c r="W843" s="1">
        <v>1</v>
      </c>
      <c r="AG843" s="7">
        <f>IF(Q843&gt;0,RANK(Q843,(N843:P843,Q843:AE843)),0)</f>
        <v>5</v>
      </c>
      <c r="AH843" s="7">
        <f>IF(R843&gt;0,RANK(R843,(N843:P843,Q843:AE843)),0)</f>
        <v>3</v>
      </c>
      <c r="AI843" s="7">
        <f>IF(T843&gt;0,RANK(T843,(N843:P843,Q843:AE843)),0)</f>
        <v>0</v>
      </c>
      <c r="AJ843" s="7">
        <f>IF(S843&gt;0,RANK(S843,(N843:P843,Q843:AE843)),0)</f>
        <v>5</v>
      </c>
      <c r="AK843" s="2">
        <f t="shared" si="188"/>
        <v>5.2994170641229468E-4</v>
      </c>
      <c r="AL843" s="2">
        <f t="shared" si="188"/>
        <v>1.589825119236884E-3</v>
      </c>
      <c r="AM843" s="2">
        <f t="shared" si="182"/>
        <v>0</v>
      </c>
      <c r="AN843" s="2">
        <f t="shared" si="183"/>
        <v>5.2994170641229468E-4</v>
      </c>
      <c r="AP843" t="s">
        <v>4253</v>
      </c>
      <c r="AQ843" t="s">
        <v>4120</v>
      </c>
      <c r="AR843">
        <v>5</v>
      </c>
      <c r="AT843" s="85" t="s">
        <v>5006</v>
      </c>
      <c r="AU843" s="84" t="s">
        <v>4600</v>
      </c>
      <c r="AV843" s="77" t="str">
        <f t="shared" si="184"/>
        <v>19093</v>
      </c>
      <c r="AX843" s="7" t="s">
        <v>186</v>
      </c>
      <c r="BG843" s="1"/>
    </row>
    <row r="844" spans="1:59" hidden="1" outlineLevel="1">
      <c r="A844" t="s">
        <v>4119</v>
      </c>
      <c r="B844" t="s">
        <v>4120</v>
      </c>
      <c r="C844" s="1">
        <f t="shared" si="178"/>
        <v>8454</v>
      </c>
      <c r="D844" s="7">
        <f>IF(N844&gt;0, RANK(N844,(N844:P844,Q844:AE844)),0)</f>
        <v>2</v>
      </c>
      <c r="E844" s="7">
        <f>IF(O844&gt;0,RANK(O844,(N844:P844,Q844:AE844)),0)</f>
        <v>1</v>
      </c>
      <c r="F844" s="7">
        <f>IF(P844&gt;0,RANK(P844,(N844:P844,Q844:AE844)),0)</f>
        <v>3</v>
      </c>
      <c r="G844" s="1">
        <f t="shared" si="185"/>
        <v>703</v>
      </c>
      <c r="H844" s="2">
        <f t="shared" si="186"/>
        <v>8.315590253134611E-2</v>
      </c>
      <c r="I844" s="2"/>
      <c r="J844" s="2">
        <f t="shared" si="187"/>
        <v>0.45434114028862077</v>
      </c>
      <c r="K844" s="2">
        <f t="shared" si="187"/>
        <v>0.53749704281996691</v>
      </c>
      <c r="L844" s="2">
        <f t="shared" si="187"/>
        <v>4.3766264490182165E-3</v>
      </c>
      <c r="M844" s="2">
        <f t="shared" si="180"/>
        <v>3.7851904423940493E-3</v>
      </c>
      <c r="N844" s="1">
        <v>3841</v>
      </c>
      <c r="O844" s="1">
        <v>4544</v>
      </c>
      <c r="P844" s="1">
        <v>37</v>
      </c>
      <c r="Q844" s="1">
        <v>11</v>
      </c>
      <c r="R844" s="1">
        <v>10</v>
      </c>
      <c r="S844" s="1">
        <v>8</v>
      </c>
      <c r="T844" s="1">
        <v>0</v>
      </c>
      <c r="V844" s="1">
        <v>1</v>
      </c>
      <c r="W844" s="1">
        <v>2</v>
      </c>
      <c r="AG844" s="7">
        <f>IF(Q844&gt;0,RANK(Q844,(N844:P844,Q844:AE844)),0)</f>
        <v>4</v>
      </c>
      <c r="AH844" s="7">
        <f>IF(R844&gt;0,RANK(R844,(N844:P844,Q844:AE844)),0)</f>
        <v>5</v>
      </c>
      <c r="AI844" s="7">
        <f>IF(T844&gt;0,RANK(T844,(N844:P844,Q844:AE844)),0)</f>
        <v>0</v>
      </c>
      <c r="AJ844" s="7">
        <f>IF(S844&gt;0,RANK(S844,(N844:P844,Q844:AE844)),0)</f>
        <v>6</v>
      </c>
      <c r="AK844" s="2">
        <f t="shared" si="188"/>
        <v>1.3011592145729832E-3</v>
      </c>
      <c r="AL844" s="2">
        <f t="shared" si="188"/>
        <v>1.1828720132481666E-3</v>
      </c>
      <c r="AM844" s="2">
        <f t="shared" si="182"/>
        <v>0</v>
      </c>
      <c r="AN844" s="2">
        <f t="shared" si="183"/>
        <v>9.4629761059853324E-4</v>
      </c>
      <c r="AP844" t="s">
        <v>4119</v>
      </c>
      <c r="AQ844" t="s">
        <v>4120</v>
      </c>
      <c r="AR844">
        <v>3</v>
      </c>
      <c r="AT844" s="85" t="s">
        <v>5006</v>
      </c>
      <c r="AU844" s="84" t="s">
        <v>4202</v>
      </c>
      <c r="AV844" s="77" t="str">
        <f t="shared" si="184"/>
        <v>19095</v>
      </c>
      <c r="AX844" s="7" t="s">
        <v>186</v>
      </c>
      <c r="BG844" s="1"/>
    </row>
    <row r="845" spans="1:59" hidden="1" outlineLevel="1">
      <c r="A845" t="s">
        <v>1843</v>
      </c>
      <c r="B845" t="s">
        <v>4120</v>
      </c>
      <c r="C845" s="1">
        <f t="shared" si="178"/>
        <v>10011</v>
      </c>
      <c r="D845" s="7">
        <f>IF(N845&gt;0, RANK(N845,(N845:P845,Q845:AE845)),0)</f>
        <v>1</v>
      </c>
      <c r="E845" s="7">
        <f>IF(O845&gt;0,RANK(O845,(N845:P845,Q845:AE845)),0)</f>
        <v>2</v>
      </c>
      <c r="F845" s="7">
        <f>IF(P845&gt;0,RANK(P845,(N845:P845,Q845:AE845)),0)</f>
        <v>3</v>
      </c>
      <c r="G845" s="1">
        <f t="shared" si="185"/>
        <v>1414</v>
      </c>
      <c r="H845" s="2">
        <f t="shared" si="186"/>
        <v>0.14124463090600339</v>
      </c>
      <c r="I845" s="2"/>
      <c r="J845" s="2">
        <f t="shared" si="187"/>
        <v>0.56497852362401357</v>
      </c>
      <c r="K845" s="2">
        <f t="shared" si="187"/>
        <v>0.42373389271801021</v>
      </c>
      <c r="L845" s="2">
        <f t="shared" si="187"/>
        <v>6.1931874937568672E-3</v>
      </c>
      <c r="M845" s="2">
        <f t="shared" si="180"/>
        <v>5.0943961642193518E-3</v>
      </c>
      <c r="N845" s="1">
        <v>5656</v>
      </c>
      <c r="O845" s="1">
        <v>4242</v>
      </c>
      <c r="P845" s="1">
        <v>62</v>
      </c>
      <c r="Q845" s="1">
        <v>12</v>
      </c>
      <c r="R845" s="1">
        <v>21</v>
      </c>
      <c r="S845" s="1">
        <v>9</v>
      </c>
      <c r="T845" s="1">
        <v>5</v>
      </c>
      <c r="V845" s="1">
        <v>0</v>
      </c>
      <c r="W845" s="1">
        <v>4</v>
      </c>
      <c r="AG845" s="7">
        <f>IF(Q845&gt;0,RANK(Q845,(N845:P845,Q845:AE845)),0)</f>
        <v>5</v>
      </c>
      <c r="AH845" s="7">
        <f>IF(R845&gt;0,RANK(R845,(N845:P845,Q845:AE845)),0)</f>
        <v>4</v>
      </c>
      <c r="AI845" s="7">
        <f>IF(T845&gt;0,RANK(T845,(N845:P845,Q845:AE845)),0)</f>
        <v>7</v>
      </c>
      <c r="AJ845" s="7">
        <f>IF(S845&gt;0,RANK(S845,(N845:P845,Q845:AE845)),0)</f>
        <v>6</v>
      </c>
      <c r="AK845" s="2">
        <f t="shared" si="188"/>
        <v>1.1986814504045551E-3</v>
      </c>
      <c r="AL845" s="2">
        <f t="shared" si="188"/>
        <v>2.0976925382079712E-3</v>
      </c>
      <c r="AM845" s="2">
        <f t="shared" si="182"/>
        <v>4.994506043352313E-4</v>
      </c>
      <c r="AN845" s="2">
        <f t="shared" si="183"/>
        <v>8.9901108780341625E-4</v>
      </c>
      <c r="AP845" t="s">
        <v>1843</v>
      </c>
      <c r="AQ845" t="s">
        <v>4120</v>
      </c>
      <c r="AR845">
        <v>1</v>
      </c>
      <c r="AT845" s="85" t="s">
        <v>5006</v>
      </c>
      <c r="AU845" s="84" t="s">
        <v>4529</v>
      </c>
      <c r="AV845" s="77" t="str">
        <f t="shared" si="184"/>
        <v>19097</v>
      </c>
      <c r="AX845" s="7" t="s">
        <v>186</v>
      </c>
      <c r="BG845" s="1"/>
    </row>
    <row r="846" spans="1:59" hidden="1" outlineLevel="1">
      <c r="A846" t="s">
        <v>2039</v>
      </c>
      <c r="B846" t="s">
        <v>4120</v>
      </c>
      <c r="C846" s="1">
        <f t="shared" si="178"/>
        <v>20062</v>
      </c>
      <c r="D846" s="7">
        <f>IF(N846&gt;0, RANK(N846,(N846:P846,Q846:AE846)),0)</f>
        <v>1</v>
      </c>
      <c r="E846" s="7">
        <f>IF(O846&gt;0,RANK(O846,(N846:P846,Q846:AE846)),0)</f>
        <v>2</v>
      </c>
      <c r="F846" s="7">
        <f>IF(P846&gt;0,RANK(P846,(N846:P846,Q846:AE846)),0)</f>
        <v>3</v>
      </c>
      <c r="G846" s="1">
        <f t="shared" si="185"/>
        <v>968</v>
      </c>
      <c r="H846" s="2">
        <f t="shared" si="186"/>
        <v>4.8250423686571627E-2</v>
      </c>
      <c r="I846" s="2"/>
      <c r="J846" s="2">
        <f t="shared" si="187"/>
        <v>0.5198883461270063</v>
      </c>
      <c r="K846" s="2">
        <f t="shared" si="187"/>
        <v>0.47163792244043468</v>
      </c>
      <c r="L846" s="2">
        <f t="shared" si="187"/>
        <v>3.0405742199182536E-3</v>
      </c>
      <c r="M846" s="2">
        <f t="shared" si="180"/>
        <v>5.4331572126407749E-3</v>
      </c>
      <c r="N846" s="1">
        <v>10430</v>
      </c>
      <c r="O846" s="1">
        <v>9462</v>
      </c>
      <c r="P846" s="1">
        <v>61</v>
      </c>
      <c r="Q846" s="1">
        <v>33</v>
      </c>
      <c r="R846" s="1">
        <v>39</v>
      </c>
      <c r="S846" s="1">
        <v>13</v>
      </c>
      <c r="T846" s="1">
        <v>5</v>
      </c>
      <c r="V846" s="1">
        <v>2</v>
      </c>
      <c r="W846" s="1">
        <v>17</v>
      </c>
      <c r="AG846" s="7">
        <f>IF(Q846&gt;0,RANK(Q846,(N846:P846,Q846:AE846)),0)</f>
        <v>5</v>
      </c>
      <c r="AH846" s="7">
        <f>IF(R846&gt;0,RANK(R846,(N846:P846,Q846:AE846)),0)</f>
        <v>4</v>
      </c>
      <c r="AI846" s="7">
        <f>IF(T846&gt;0,RANK(T846,(N846:P846,Q846:AE846)),0)</f>
        <v>8</v>
      </c>
      <c r="AJ846" s="7">
        <f>IF(S846&gt;0,RANK(S846,(N846:P846,Q846:AE846)),0)</f>
        <v>7</v>
      </c>
      <c r="AK846" s="2">
        <f t="shared" si="188"/>
        <v>1.6449008074967601E-3</v>
      </c>
      <c r="AL846" s="2">
        <f t="shared" si="188"/>
        <v>1.9439736815870801E-3</v>
      </c>
      <c r="AM846" s="2">
        <f t="shared" si="182"/>
        <v>2.492273950752667E-4</v>
      </c>
      <c r="AN846" s="2">
        <f t="shared" si="183"/>
        <v>6.4799122719569335E-4</v>
      </c>
      <c r="AP846" t="s">
        <v>2039</v>
      </c>
      <c r="AQ846" t="s">
        <v>4120</v>
      </c>
      <c r="AR846">
        <v>3</v>
      </c>
      <c r="AT846" s="85" t="s">
        <v>5006</v>
      </c>
      <c r="AU846" s="84" t="s">
        <v>4530</v>
      </c>
      <c r="AV846" s="77" t="str">
        <f t="shared" si="184"/>
        <v>19099</v>
      </c>
      <c r="AX846" s="7" t="s">
        <v>186</v>
      </c>
      <c r="BG846" s="1"/>
    </row>
    <row r="847" spans="1:59" hidden="1" outlineLevel="1">
      <c r="A847" t="s">
        <v>2143</v>
      </c>
      <c r="B847" t="s">
        <v>4120</v>
      </c>
      <c r="C847" s="1">
        <f t="shared" si="178"/>
        <v>8281</v>
      </c>
      <c r="D847" s="7">
        <f>IF(N847&gt;0, RANK(N847,(N847:P847,Q847:AE847)),0)</f>
        <v>1</v>
      </c>
      <c r="E847" s="7">
        <f>IF(O847&gt;0,RANK(O847,(N847:P847,Q847:AE847)),0)</f>
        <v>2</v>
      </c>
      <c r="F847" s="7">
        <f>IF(P847&gt;0,RANK(P847,(N847:P847,Q847:AE847)),0)</f>
        <v>4</v>
      </c>
      <c r="G847" s="1">
        <f t="shared" si="185"/>
        <v>842</v>
      </c>
      <c r="H847" s="2">
        <f t="shared" si="186"/>
        <v>0.1016785412389808</v>
      </c>
      <c r="I847" s="2"/>
      <c r="J847" s="2">
        <f t="shared" si="187"/>
        <v>0.54220504769955324</v>
      </c>
      <c r="K847" s="2">
        <f t="shared" si="187"/>
        <v>0.4405265064605724</v>
      </c>
      <c r="L847" s="2">
        <f t="shared" si="187"/>
        <v>4.9510928631807749E-3</v>
      </c>
      <c r="M847" s="2">
        <f t="shared" si="180"/>
        <v>1.2317352976693584E-2</v>
      </c>
      <c r="N847" s="1">
        <v>4490</v>
      </c>
      <c r="O847" s="1">
        <v>3648</v>
      </c>
      <c r="P847" s="1">
        <v>41</v>
      </c>
      <c r="Q847" s="1">
        <v>54</v>
      </c>
      <c r="R847" s="1">
        <v>15</v>
      </c>
      <c r="S847" s="1">
        <v>8</v>
      </c>
      <c r="T847" s="1">
        <v>1</v>
      </c>
      <c r="V847" s="1">
        <v>2</v>
      </c>
      <c r="W847" s="1">
        <v>22</v>
      </c>
      <c r="AG847" s="7">
        <f>IF(Q847&gt;0,RANK(Q847,(N847:P847,Q847:AE847)),0)</f>
        <v>3</v>
      </c>
      <c r="AH847" s="7">
        <f>IF(R847&gt;0,RANK(R847,(N847:P847,Q847:AE847)),0)</f>
        <v>6</v>
      </c>
      <c r="AI847" s="7">
        <f>IF(T847&gt;0,RANK(T847,(N847:P847,Q847:AE847)),0)</f>
        <v>9</v>
      </c>
      <c r="AJ847" s="7">
        <f>IF(S847&gt;0,RANK(S847,(N847:P847,Q847:AE847)),0)</f>
        <v>7</v>
      </c>
      <c r="AK847" s="2">
        <f t="shared" si="188"/>
        <v>6.5209515758966313E-3</v>
      </c>
      <c r="AL847" s="2">
        <f t="shared" si="188"/>
        <v>1.811375437749064E-3</v>
      </c>
      <c r="AM847" s="2">
        <f t="shared" si="182"/>
        <v>1.2075836251660427E-4</v>
      </c>
      <c r="AN847" s="2">
        <f t="shared" si="183"/>
        <v>9.6606690013283417E-4</v>
      </c>
      <c r="AP847" t="s">
        <v>2143</v>
      </c>
      <c r="AQ847" t="s">
        <v>4120</v>
      </c>
      <c r="AR847">
        <v>2</v>
      </c>
      <c r="AT847" s="85" t="s">
        <v>5006</v>
      </c>
      <c r="AU847" s="84" t="s">
        <v>4531</v>
      </c>
      <c r="AV847" s="77" t="str">
        <f t="shared" si="184"/>
        <v>19101</v>
      </c>
      <c r="AX847" s="7" t="s">
        <v>186</v>
      </c>
      <c r="BG847" s="1"/>
    </row>
    <row r="848" spans="1:59" hidden="1" outlineLevel="1">
      <c r="A848" t="s">
        <v>2182</v>
      </c>
      <c r="B848" t="s">
        <v>4120</v>
      </c>
      <c r="C848" s="1">
        <f t="shared" si="178"/>
        <v>65373</v>
      </c>
      <c r="D848" s="7">
        <f>IF(N848&gt;0, RANK(N848,(N848:P848,Q848:AE848)),0)</f>
        <v>1</v>
      </c>
      <c r="E848" s="7">
        <f>IF(O848&gt;0,RANK(O848,(N848:P848,Q848:AE848)),0)</f>
        <v>2</v>
      </c>
      <c r="F848" s="7">
        <f>IF(P848&gt;0,RANK(P848,(N848:P848,Q848:AE848)),0)</f>
        <v>3</v>
      </c>
      <c r="G848" s="1">
        <f t="shared" si="185"/>
        <v>19132</v>
      </c>
      <c r="H848" s="2">
        <f t="shared" si="186"/>
        <v>0.29265904884279442</v>
      </c>
      <c r="I848" s="2"/>
      <c r="J848" s="2">
        <f t="shared" si="187"/>
        <v>0.64012665779450229</v>
      </c>
      <c r="K848" s="2">
        <f t="shared" si="187"/>
        <v>0.34746760895170792</v>
      </c>
      <c r="L848" s="2">
        <f t="shared" si="187"/>
        <v>4.7267220412096737E-3</v>
      </c>
      <c r="M848" s="2">
        <f t="shared" si="180"/>
        <v>7.6790112125801231E-3</v>
      </c>
      <c r="N848" s="1">
        <v>41847</v>
      </c>
      <c r="O848" s="1">
        <v>22715</v>
      </c>
      <c r="P848" s="1">
        <v>309</v>
      </c>
      <c r="Q848" s="1">
        <v>219</v>
      </c>
      <c r="R848" s="1">
        <v>32</v>
      </c>
      <c r="S848" s="1">
        <v>96</v>
      </c>
      <c r="T848" s="1">
        <v>91</v>
      </c>
      <c r="V848" s="1">
        <v>4</v>
      </c>
      <c r="W848" s="1">
        <v>60</v>
      </c>
      <c r="AG848" s="7">
        <f>IF(Q848&gt;0,RANK(Q848,(N848:P848,Q848:AE848)),0)</f>
        <v>4</v>
      </c>
      <c r="AH848" s="7">
        <f>IF(R848&gt;0,RANK(R848,(N848:P848,Q848:AE848)),0)</f>
        <v>8</v>
      </c>
      <c r="AI848" s="7">
        <f>IF(T848&gt;0,RANK(T848,(N848:P848,Q848:AE848)),0)</f>
        <v>6</v>
      </c>
      <c r="AJ848" s="7">
        <f>IF(S848&gt;0,RANK(S848,(N848:P848,Q848:AE848)),0)</f>
        <v>5</v>
      </c>
      <c r="AK848" s="2">
        <f t="shared" si="188"/>
        <v>3.350006883575788E-3</v>
      </c>
      <c r="AL848" s="2">
        <f t="shared" si="188"/>
        <v>4.8949872271427037E-4</v>
      </c>
      <c r="AM848" s="2">
        <f t="shared" si="182"/>
        <v>1.3920119927187066E-3</v>
      </c>
      <c r="AN848" s="2">
        <f t="shared" si="183"/>
        <v>1.4684961681428112E-3</v>
      </c>
      <c r="AP848" t="s">
        <v>2182</v>
      </c>
      <c r="AQ848" t="s">
        <v>4120</v>
      </c>
      <c r="AR848">
        <v>2</v>
      </c>
      <c r="AT848" s="85" t="s">
        <v>5006</v>
      </c>
      <c r="AU848" s="84" t="s">
        <v>4532</v>
      </c>
      <c r="AV848" s="77" t="str">
        <f t="shared" si="184"/>
        <v>19103</v>
      </c>
      <c r="AX848" s="7" t="s">
        <v>186</v>
      </c>
      <c r="BG848" s="1"/>
    </row>
    <row r="849" spans="1:59" hidden="1" outlineLevel="1">
      <c r="A849" t="s">
        <v>4046</v>
      </c>
      <c r="B849" t="s">
        <v>4120</v>
      </c>
      <c r="C849" s="1">
        <f t="shared" si="178"/>
        <v>9978</v>
      </c>
      <c r="D849" s="7">
        <f>IF(N849&gt;0, RANK(N849,(N849:P849,Q849:AE849)),0)</f>
        <v>1</v>
      </c>
      <c r="E849" s="7">
        <f>IF(O849&gt;0,RANK(O849,(N849:P849,Q849:AE849)),0)</f>
        <v>2</v>
      </c>
      <c r="F849" s="7">
        <f>IF(P849&gt;0,RANK(P849,(N849:P849,Q849:AE849)),0)</f>
        <v>3</v>
      </c>
      <c r="G849" s="1">
        <f t="shared" si="185"/>
        <v>220</v>
      </c>
      <c r="H849" s="2">
        <f t="shared" si="186"/>
        <v>2.2048506714772501E-2</v>
      </c>
      <c r="I849" s="2"/>
      <c r="J849" s="2">
        <f t="shared" si="187"/>
        <v>0.50651433152936465</v>
      </c>
      <c r="K849" s="2">
        <f t="shared" si="187"/>
        <v>0.48446582481459211</v>
      </c>
      <c r="L849" s="2">
        <f t="shared" si="187"/>
        <v>5.3116857085588297E-3</v>
      </c>
      <c r="M849" s="2">
        <f t="shared" si="180"/>
        <v>3.7081579474844174E-3</v>
      </c>
      <c r="N849" s="1">
        <v>5054</v>
      </c>
      <c r="O849" s="1">
        <v>4834</v>
      </c>
      <c r="P849" s="1">
        <v>53</v>
      </c>
      <c r="Q849" s="1">
        <v>15</v>
      </c>
      <c r="R849" s="1">
        <v>6</v>
      </c>
      <c r="S849" s="1">
        <v>9</v>
      </c>
      <c r="T849" s="1">
        <v>1</v>
      </c>
      <c r="V849" s="1">
        <v>1</v>
      </c>
      <c r="W849" s="1">
        <v>5</v>
      </c>
      <c r="AG849" s="7">
        <f>IF(Q849&gt;0,RANK(Q849,(N849:P849,Q849:AE849)),0)</f>
        <v>4</v>
      </c>
      <c r="AH849" s="7">
        <f>IF(R849&gt;0,RANK(R849,(N849:P849,Q849:AE849)),0)</f>
        <v>6</v>
      </c>
      <c r="AI849" s="7">
        <f>IF(T849&gt;0,RANK(T849,(N849:P849,Q849:AE849)),0)</f>
        <v>8</v>
      </c>
      <c r="AJ849" s="7">
        <f>IF(S849&gt;0,RANK(S849,(N849:P849,Q849:AE849)),0)</f>
        <v>5</v>
      </c>
      <c r="AK849" s="2">
        <f t="shared" si="188"/>
        <v>1.5033072760072159E-3</v>
      </c>
      <c r="AL849" s="2">
        <f t="shared" si="188"/>
        <v>6.0132291040288638E-4</v>
      </c>
      <c r="AM849" s="2">
        <f t="shared" si="182"/>
        <v>1.0022048506714773E-4</v>
      </c>
      <c r="AN849" s="2">
        <f t="shared" si="183"/>
        <v>9.0198436560432957E-4</v>
      </c>
      <c r="AP849" t="s">
        <v>4046</v>
      </c>
      <c r="AQ849" t="s">
        <v>4120</v>
      </c>
      <c r="AR849">
        <v>1</v>
      </c>
      <c r="AT849" s="85" t="s">
        <v>5006</v>
      </c>
      <c r="AU849" s="84" t="s">
        <v>4533</v>
      </c>
      <c r="AV849" s="77" t="str">
        <f t="shared" si="184"/>
        <v>19105</v>
      </c>
      <c r="AX849" s="7" t="s">
        <v>186</v>
      </c>
      <c r="BG849" s="1"/>
    </row>
    <row r="850" spans="1:59" hidden="1" outlineLevel="1">
      <c r="A850" t="s">
        <v>3784</v>
      </c>
      <c r="B850" t="s">
        <v>4120</v>
      </c>
      <c r="C850" s="1">
        <f t="shared" si="178"/>
        <v>5480</v>
      </c>
      <c r="D850" s="7">
        <f>IF(N850&gt;0, RANK(N850,(N850:P850,Q850:AE850)),0)</f>
        <v>2</v>
      </c>
      <c r="E850" s="7">
        <f>IF(O850&gt;0,RANK(O850,(N850:P850,Q850:AE850)),0)</f>
        <v>1</v>
      </c>
      <c r="F850" s="7">
        <f>IF(P850&gt;0,RANK(P850,(N850:P850,Q850:AE850)),0)</f>
        <v>3</v>
      </c>
      <c r="G850" s="1">
        <f t="shared" si="185"/>
        <v>825</v>
      </c>
      <c r="H850" s="2">
        <f t="shared" si="186"/>
        <v>0.15054744525547445</v>
      </c>
      <c r="I850" s="2"/>
      <c r="J850" s="2">
        <f t="shared" si="187"/>
        <v>0.41861313868613137</v>
      </c>
      <c r="K850" s="2">
        <f t="shared" si="187"/>
        <v>0.56916058394160585</v>
      </c>
      <c r="L850" s="2">
        <f t="shared" si="187"/>
        <v>5.4744525547445258E-3</v>
      </c>
      <c r="M850" s="2">
        <f t="shared" si="180"/>
        <v>6.751824817518258E-3</v>
      </c>
      <c r="N850" s="1">
        <v>2294</v>
      </c>
      <c r="O850" s="1">
        <v>3119</v>
      </c>
      <c r="P850" s="1">
        <v>30</v>
      </c>
      <c r="Q850" s="1">
        <v>16</v>
      </c>
      <c r="R850" s="1">
        <v>12</v>
      </c>
      <c r="S850" s="1">
        <v>4</v>
      </c>
      <c r="T850" s="1">
        <v>1</v>
      </c>
      <c r="V850" s="1">
        <v>1</v>
      </c>
      <c r="W850" s="1">
        <v>3</v>
      </c>
      <c r="AG850" s="7">
        <f>IF(Q850&gt;0,RANK(Q850,(N850:P850,Q850:AE850)),0)</f>
        <v>4</v>
      </c>
      <c r="AH850" s="7">
        <f>IF(R850&gt;0,RANK(R850,(N850:P850,Q850:AE850)),0)</f>
        <v>5</v>
      </c>
      <c r="AI850" s="7">
        <f>IF(T850&gt;0,RANK(T850,(N850:P850,Q850:AE850)),0)</f>
        <v>8</v>
      </c>
      <c r="AJ850" s="7">
        <f>IF(S850&gt;0,RANK(S850,(N850:P850,Q850:AE850)),0)</f>
        <v>6</v>
      </c>
      <c r="AK850" s="2">
        <f t="shared" si="188"/>
        <v>2.9197080291970801E-3</v>
      </c>
      <c r="AL850" s="2">
        <f t="shared" si="188"/>
        <v>2.1897810218978104E-3</v>
      </c>
      <c r="AM850" s="2">
        <f t="shared" si="182"/>
        <v>1.8248175182481751E-4</v>
      </c>
      <c r="AN850" s="2">
        <f t="shared" si="183"/>
        <v>7.2992700729927003E-4</v>
      </c>
      <c r="AP850" t="s">
        <v>3784</v>
      </c>
      <c r="AQ850" t="s">
        <v>4120</v>
      </c>
      <c r="AR850">
        <v>3</v>
      </c>
      <c r="AT850" s="85" t="s">
        <v>5006</v>
      </c>
      <c r="AU850" s="84" t="s">
        <v>5310</v>
      </c>
      <c r="AV850" s="77" t="str">
        <f t="shared" si="184"/>
        <v>19107</v>
      </c>
      <c r="AX850" s="7" t="s">
        <v>186</v>
      </c>
      <c r="BG850" s="1"/>
    </row>
    <row r="851" spans="1:59" hidden="1" outlineLevel="1">
      <c r="A851" t="s">
        <v>2074</v>
      </c>
      <c r="B851" t="s">
        <v>4120</v>
      </c>
      <c r="C851" s="1">
        <f t="shared" si="178"/>
        <v>9258</v>
      </c>
      <c r="D851" s="7">
        <f>IF(N851&gt;0, RANK(N851,(N851:P851,Q851:AE851)),0)</f>
        <v>2</v>
      </c>
      <c r="E851" s="7">
        <f>IF(O851&gt;0,RANK(O851,(N851:P851,Q851:AE851)),0)</f>
        <v>1</v>
      </c>
      <c r="F851" s="7">
        <f>IF(P851&gt;0,RANK(P851,(N851:P851,Q851:AE851)),0)</f>
        <v>3</v>
      </c>
      <c r="G851" s="1">
        <f t="shared" si="185"/>
        <v>910</v>
      </c>
      <c r="H851" s="2">
        <f t="shared" si="186"/>
        <v>9.8293367898034126E-2</v>
      </c>
      <c r="I851" s="2"/>
      <c r="J851" s="2">
        <f t="shared" si="187"/>
        <v>0.44631669907107369</v>
      </c>
      <c r="K851" s="2">
        <f t="shared" si="187"/>
        <v>0.54461006696910785</v>
      </c>
      <c r="L851" s="2">
        <f t="shared" si="187"/>
        <v>5.1847051198963059E-3</v>
      </c>
      <c r="M851" s="2">
        <f t="shared" si="180"/>
        <v>3.8885288399222104E-3</v>
      </c>
      <c r="N851" s="1">
        <v>4132</v>
      </c>
      <c r="O851" s="1">
        <v>5042</v>
      </c>
      <c r="P851" s="1">
        <v>48</v>
      </c>
      <c r="Q851" s="1">
        <v>14</v>
      </c>
      <c r="R851" s="1">
        <v>9</v>
      </c>
      <c r="S851" s="1">
        <v>5</v>
      </c>
      <c r="T851" s="1">
        <v>4</v>
      </c>
      <c r="V851" s="1">
        <v>1</v>
      </c>
      <c r="W851" s="1">
        <v>3</v>
      </c>
      <c r="AG851" s="7">
        <f>IF(Q851&gt;0,RANK(Q851,(N851:P851,Q851:AE851)),0)</f>
        <v>4</v>
      </c>
      <c r="AH851" s="7">
        <f>IF(R851&gt;0,RANK(R851,(N851:P851,Q851:AE851)),0)</f>
        <v>5</v>
      </c>
      <c r="AI851" s="7">
        <f>IF(T851&gt;0,RANK(T851,(N851:P851,Q851:AE851)),0)</f>
        <v>7</v>
      </c>
      <c r="AJ851" s="7">
        <f>IF(S851&gt;0,RANK(S851,(N851:P851,Q851:AE851)),0)</f>
        <v>6</v>
      </c>
      <c r="AK851" s="2">
        <f t="shared" si="188"/>
        <v>1.5122056599697559E-3</v>
      </c>
      <c r="AL851" s="2">
        <f t="shared" si="188"/>
        <v>9.7213220998055737E-4</v>
      </c>
      <c r="AM851" s="2">
        <f t="shared" si="182"/>
        <v>4.3205875999135883E-4</v>
      </c>
      <c r="AN851" s="2">
        <f t="shared" si="183"/>
        <v>5.4007344998919854E-4</v>
      </c>
      <c r="AP851" t="s">
        <v>2074</v>
      </c>
      <c r="AQ851" t="s">
        <v>4120</v>
      </c>
      <c r="AR851">
        <v>4</v>
      </c>
      <c r="AT851" s="85" t="s">
        <v>5006</v>
      </c>
      <c r="AU851" s="84" t="s">
        <v>4645</v>
      </c>
      <c r="AV851" s="77" t="str">
        <f t="shared" si="184"/>
        <v>19109</v>
      </c>
      <c r="AX851" s="7" t="s">
        <v>186</v>
      </c>
      <c r="BG851" s="1"/>
    </row>
    <row r="852" spans="1:59" hidden="1" outlineLevel="1">
      <c r="A852" t="s">
        <v>2839</v>
      </c>
      <c r="B852" t="s">
        <v>4120</v>
      </c>
      <c r="C852" s="1">
        <f t="shared" si="178"/>
        <v>17858</v>
      </c>
      <c r="D852" s="7">
        <f>IF(N852&gt;0, RANK(N852,(N852:P852,Q852:AE852)),0)</f>
        <v>1</v>
      </c>
      <c r="E852" s="7">
        <f>IF(O852&gt;0,RANK(O852,(N852:P852,Q852:AE852)),0)</f>
        <v>2</v>
      </c>
      <c r="F852" s="7">
        <f>IF(P852&gt;0,RANK(P852,(N852:P852,Q852:AE852)),0)</f>
        <v>3</v>
      </c>
      <c r="G852" s="1">
        <f t="shared" si="185"/>
        <v>2680</v>
      </c>
      <c r="H852" s="2">
        <f t="shared" si="186"/>
        <v>0.15007279650576771</v>
      </c>
      <c r="I852" s="2"/>
      <c r="J852" s="2">
        <f t="shared" si="187"/>
        <v>0.56848471273378876</v>
      </c>
      <c r="K852" s="2">
        <f t="shared" si="187"/>
        <v>0.41841191622802104</v>
      </c>
      <c r="L852" s="2">
        <f t="shared" si="187"/>
        <v>4.871766155224549E-3</v>
      </c>
      <c r="M852" s="2">
        <f t="shared" si="180"/>
        <v>8.2316048829656555E-3</v>
      </c>
      <c r="N852" s="1">
        <v>10152</v>
      </c>
      <c r="O852" s="1">
        <v>7472</v>
      </c>
      <c r="P852" s="1">
        <v>87</v>
      </c>
      <c r="Q852" s="1">
        <v>87</v>
      </c>
      <c r="R852" s="1">
        <v>20</v>
      </c>
      <c r="S852" s="1">
        <v>17</v>
      </c>
      <c r="T852" s="1">
        <v>5</v>
      </c>
      <c r="V852" s="1">
        <v>2</v>
      </c>
      <c r="W852" s="1">
        <v>16</v>
      </c>
      <c r="AG852" s="7">
        <f>IF(Q852&gt;0,RANK(Q852,(N852:P852,Q852:AE852)),0)</f>
        <v>3</v>
      </c>
      <c r="AH852" s="7">
        <f>IF(R852&gt;0,RANK(R852,(N852:P852,Q852:AE852)),0)</f>
        <v>5</v>
      </c>
      <c r="AI852" s="7">
        <f>IF(T852&gt;0,RANK(T852,(N852:P852,Q852:AE852)),0)</f>
        <v>8</v>
      </c>
      <c r="AJ852" s="7">
        <f>IF(S852&gt;0,RANK(S852,(N852:P852,Q852:AE852)),0)</f>
        <v>6</v>
      </c>
      <c r="AK852" s="2">
        <f t="shared" si="188"/>
        <v>4.871766155224549E-3</v>
      </c>
      <c r="AL852" s="2">
        <f t="shared" si="188"/>
        <v>1.1199462425803561E-3</v>
      </c>
      <c r="AM852" s="2">
        <f t="shared" si="182"/>
        <v>2.7998656064508903E-4</v>
      </c>
      <c r="AN852" s="2">
        <f t="shared" si="183"/>
        <v>9.5195430619330267E-4</v>
      </c>
      <c r="AP852" t="s">
        <v>2839</v>
      </c>
      <c r="AQ852" t="s">
        <v>4120</v>
      </c>
      <c r="AR852">
        <v>2</v>
      </c>
      <c r="AT852" s="85" t="s">
        <v>5006</v>
      </c>
      <c r="AU852" s="84" t="s">
        <v>4646</v>
      </c>
      <c r="AV852" s="77" t="str">
        <f t="shared" si="184"/>
        <v>19111</v>
      </c>
      <c r="AX852" s="7" t="s">
        <v>186</v>
      </c>
      <c r="BG852" s="1"/>
    </row>
    <row r="853" spans="1:59" hidden="1" outlineLevel="1">
      <c r="A853" t="s">
        <v>2843</v>
      </c>
      <c r="B853" t="s">
        <v>4120</v>
      </c>
      <c r="C853" s="1">
        <f t="shared" si="178"/>
        <v>110740</v>
      </c>
      <c r="D853" s="7">
        <f>IF(N853&gt;0, RANK(N853,(N853:P853,Q853:AE853)),0)</f>
        <v>1</v>
      </c>
      <c r="E853" s="7">
        <f>IF(O853&gt;0,RANK(O853,(N853:P853,Q853:AE853)),0)</f>
        <v>2</v>
      </c>
      <c r="F853" s="7">
        <f>IF(P853&gt;0,RANK(P853,(N853:P853,Q853:AE853)),0)</f>
        <v>3</v>
      </c>
      <c r="G853" s="1">
        <f t="shared" si="185"/>
        <v>11000</v>
      </c>
      <c r="H853" s="2">
        <f t="shared" si="186"/>
        <v>9.9331768105472271E-2</v>
      </c>
      <c r="I853" s="2"/>
      <c r="J853" s="2">
        <f t="shared" si="187"/>
        <v>0.5458009752573596</v>
      </c>
      <c r="K853" s="2">
        <f t="shared" si="187"/>
        <v>0.44646920715188732</v>
      </c>
      <c r="L853" s="2">
        <f t="shared" si="187"/>
        <v>3.8197579916922522E-3</v>
      </c>
      <c r="M853" s="2">
        <f t="shared" si="180"/>
        <v>3.9100595990608326E-3</v>
      </c>
      <c r="N853" s="1">
        <v>60442</v>
      </c>
      <c r="O853" s="1">
        <v>49442</v>
      </c>
      <c r="P853" s="1">
        <v>423</v>
      </c>
      <c r="Q853" s="1">
        <v>220</v>
      </c>
      <c r="R853" s="1">
        <v>54</v>
      </c>
      <c r="S853" s="1">
        <v>66</v>
      </c>
      <c r="T853" s="1">
        <v>12</v>
      </c>
      <c r="V853" s="1">
        <v>4</v>
      </c>
      <c r="W853" s="1">
        <v>77</v>
      </c>
      <c r="AG853" s="7">
        <f>IF(Q853&gt;0,RANK(Q853,(N853:P853,Q853:AE853)),0)</f>
        <v>4</v>
      </c>
      <c r="AH853" s="7">
        <f>IF(R853&gt;0,RANK(R853,(N853:P853,Q853:AE853)),0)</f>
        <v>7</v>
      </c>
      <c r="AI853" s="7">
        <f>IF(T853&gt;0,RANK(T853,(N853:P853,Q853:AE853)),0)</f>
        <v>8</v>
      </c>
      <c r="AJ853" s="7">
        <f>IF(S853&gt;0,RANK(S853,(N853:P853,Q853:AE853)),0)</f>
        <v>6</v>
      </c>
      <c r="AK853" s="2">
        <f t="shared" si="188"/>
        <v>1.9866353621094453E-3</v>
      </c>
      <c r="AL853" s="2">
        <f t="shared" si="188"/>
        <v>4.8762867979050025E-4</v>
      </c>
      <c r="AM853" s="2">
        <f t="shared" si="182"/>
        <v>1.083619288423334E-4</v>
      </c>
      <c r="AN853" s="2">
        <f t="shared" si="183"/>
        <v>5.9599060863283371E-4</v>
      </c>
      <c r="AP853" t="s">
        <v>2843</v>
      </c>
      <c r="AQ853" t="s">
        <v>4120</v>
      </c>
      <c r="AR853">
        <v>2</v>
      </c>
      <c r="AT853" s="85" t="s">
        <v>5006</v>
      </c>
      <c r="AU853" s="84" t="s">
        <v>4647</v>
      </c>
      <c r="AV853" s="77" t="str">
        <f t="shared" si="184"/>
        <v>19113</v>
      </c>
      <c r="AX853" s="7" t="s">
        <v>186</v>
      </c>
      <c r="BG853" s="1"/>
    </row>
    <row r="854" spans="1:59" hidden="1" outlineLevel="1">
      <c r="A854" t="s">
        <v>872</v>
      </c>
      <c r="B854" t="s">
        <v>4120</v>
      </c>
      <c r="C854" s="1">
        <f t="shared" si="178"/>
        <v>4916</v>
      </c>
      <c r="D854" s="7">
        <f>IF(N854&gt;0, RANK(N854,(N854:P854,Q854:AE854)),0)</f>
        <v>2</v>
      </c>
      <c r="E854" s="7">
        <f>IF(O854&gt;0,RANK(O854,(N854:P854,Q854:AE854)),0)</f>
        <v>1</v>
      </c>
      <c r="F854" s="7">
        <f>IF(P854&gt;0,RANK(P854,(N854:P854,Q854:AE854)),0)</f>
        <v>3</v>
      </c>
      <c r="G854" s="1">
        <f t="shared" si="185"/>
        <v>275</v>
      </c>
      <c r="H854" s="2">
        <f t="shared" si="186"/>
        <v>5.5939788445890967E-2</v>
      </c>
      <c r="I854" s="2"/>
      <c r="J854" s="2">
        <f t="shared" si="187"/>
        <v>0.46724979658258747</v>
      </c>
      <c r="K854" s="2">
        <f t="shared" si="187"/>
        <v>0.52318958502847845</v>
      </c>
      <c r="L854" s="2">
        <f t="shared" si="187"/>
        <v>3.8649308380797396E-3</v>
      </c>
      <c r="M854" s="2">
        <f t="shared" si="180"/>
        <v>5.6956875508543323E-3</v>
      </c>
      <c r="N854" s="1">
        <v>2297</v>
      </c>
      <c r="O854" s="1">
        <v>2572</v>
      </c>
      <c r="P854" s="1">
        <v>19</v>
      </c>
      <c r="Q854" s="1">
        <v>10</v>
      </c>
      <c r="R854" s="1">
        <v>4</v>
      </c>
      <c r="S854" s="1">
        <v>7</v>
      </c>
      <c r="T854" s="1">
        <v>1</v>
      </c>
      <c r="V854" s="1">
        <v>2</v>
      </c>
      <c r="W854" s="1">
        <v>4</v>
      </c>
      <c r="AG854" s="7">
        <f>IF(Q854&gt;0,RANK(Q854,(N854:P854,Q854:AE854)),0)</f>
        <v>4</v>
      </c>
      <c r="AH854" s="7">
        <f>IF(R854&gt;0,RANK(R854,(N854:P854,Q854:AE854)),0)</f>
        <v>6</v>
      </c>
      <c r="AI854" s="7">
        <f>IF(T854&gt;0,RANK(T854,(N854:P854,Q854:AE854)),0)</f>
        <v>9</v>
      </c>
      <c r="AJ854" s="7">
        <f>IF(S854&gt;0,RANK(S854,(N854:P854,Q854:AE854)),0)</f>
        <v>5</v>
      </c>
      <c r="AK854" s="2">
        <f t="shared" si="188"/>
        <v>2.0341741253051262E-3</v>
      </c>
      <c r="AL854" s="2">
        <f t="shared" si="188"/>
        <v>8.1366965012205042E-4</v>
      </c>
      <c r="AM854" s="2">
        <f t="shared" si="182"/>
        <v>2.0341741253051261E-4</v>
      </c>
      <c r="AN854" s="2">
        <f t="shared" si="183"/>
        <v>1.4239218877135883E-3</v>
      </c>
      <c r="AP854" t="s">
        <v>872</v>
      </c>
      <c r="AQ854" t="s">
        <v>4120</v>
      </c>
      <c r="AR854">
        <v>2</v>
      </c>
      <c r="AT854" s="85" t="s">
        <v>5006</v>
      </c>
      <c r="AU854" s="84" t="s">
        <v>5225</v>
      </c>
      <c r="AV854" s="77" t="str">
        <f t="shared" si="184"/>
        <v>19115</v>
      </c>
      <c r="AX854" s="7" t="s">
        <v>186</v>
      </c>
      <c r="BG854" s="1"/>
    </row>
    <row r="855" spans="1:59" hidden="1" outlineLevel="1">
      <c r="A855" t="s">
        <v>1737</v>
      </c>
      <c r="B855" t="s">
        <v>4120</v>
      </c>
      <c r="C855" s="1">
        <f t="shared" si="178"/>
        <v>4571</v>
      </c>
      <c r="D855" s="7">
        <f>IF(N855&gt;0, RANK(N855,(N855:P855,Q855:AE855)),0)</f>
        <v>2</v>
      </c>
      <c r="E855" s="7">
        <f>IF(O855&gt;0,RANK(O855,(N855:P855,Q855:AE855)),0)</f>
        <v>1</v>
      </c>
      <c r="F855" s="7">
        <f>IF(P855&gt;0,RANK(P855,(N855:P855,Q855:AE855)),0)</f>
        <v>3</v>
      </c>
      <c r="G855" s="1">
        <f t="shared" si="185"/>
        <v>556</v>
      </c>
      <c r="H855" s="2">
        <f t="shared" si="186"/>
        <v>0.12163640341281995</v>
      </c>
      <c r="I855" s="2"/>
      <c r="J855" s="2">
        <f t="shared" si="187"/>
        <v>0.43469700284401663</v>
      </c>
      <c r="K855" s="2">
        <f t="shared" si="187"/>
        <v>0.55633340625683658</v>
      </c>
      <c r="L855" s="2">
        <f t="shared" si="187"/>
        <v>3.7190986654998905E-3</v>
      </c>
      <c r="M855" s="2">
        <f t="shared" si="180"/>
        <v>5.2504922336468387E-3</v>
      </c>
      <c r="N855" s="1">
        <v>1987</v>
      </c>
      <c r="O855" s="1">
        <v>2543</v>
      </c>
      <c r="P855" s="1">
        <v>17</v>
      </c>
      <c r="Q855" s="1">
        <v>6</v>
      </c>
      <c r="R855" s="1">
        <v>10</v>
      </c>
      <c r="S855" s="1">
        <v>1</v>
      </c>
      <c r="T855" s="1">
        <v>2</v>
      </c>
      <c r="V855" s="1">
        <v>3</v>
      </c>
      <c r="W855" s="1">
        <v>2</v>
      </c>
      <c r="AG855" s="7">
        <f>IF(Q855&gt;0,RANK(Q855,(N855:P855,Q855:AE855)),0)</f>
        <v>5</v>
      </c>
      <c r="AH855" s="7">
        <f>IF(R855&gt;0,RANK(R855,(N855:P855,Q855:AE855)),0)</f>
        <v>4</v>
      </c>
      <c r="AI855" s="7">
        <f>IF(T855&gt;0,RANK(T855,(N855:P855,Q855:AE855)),0)</f>
        <v>7</v>
      </c>
      <c r="AJ855" s="7">
        <f>IF(S855&gt;0,RANK(S855,(N855:P855,Q855:AE855)),0)</f>
        <v>9</v>
      </c>
      <c r="AK855" s="2">
        <f t="shared" si="188"/>
        <v>1.3126230584117262E-3</v>
      </c>
      <c r="AL855" s="2">
        <f t="shared" si="188"/>
        <v>2.1877050973528769E-3</v>
      </c>
      <c r="AM855" s="2">
        <f t="shared" si="182"/>
        <v>4.3754101947057538E-4</v>
      </c>
      <c r="AN855" s="2">
        <f t="shared" si="183"/>
        <v>2.1877050973528769E-4</v>
      </c>
      <c r="AP855" t="s">
        <v>1737</v>
      </c>
      <c r="AQ855" t="s">
        <v>4120</v>
      </c>
      <c r="AR855">
        <v>3</v>
      </c>
      <c r="AT855" s="85" t="s">
        <v>5006</v>
      </c>
      <c r="AU855" s="84" t="s">
        <v>5226</v>
      </c>
      <c r="AV855" s="77" t="str">
        <f t="shared" si="184"/>
        <v>19117</v>
      </c>
      <c r="AX855" s="7" t="s">
        <v>186</v>
      </c>
      <c r="BG855" s="1"/>
    </row>
    <row r="856" spans="1:59" hidden="1" outlineLevel="1">
      <c r="A856" t="s">
        <v>4214</v>
      </c>
      <c r="B856" t="s">
        <v>4120</v>
      </c>
      <c r="C856" s="1">
        <f t="shared" si="178"/>
        <v>6101</v>
      </c>
      <c r="D856" s="7">
        <f>IF(N856&gt;0, RANK(N856,(N856:P856,Q856:AE856)),0)</f>
        <v>2</v>
      </c>
      <c r="E856" s="7">
        <f>IF(O856&gt;0,RANK(O856,(N856:P856,Q856:AE856)),0)</f>
        <v>1</v>
      </c>
      <c r="F856" s="7">
        <f>IF(P856&gt;0,RANK(P856,(N856:P856,Q856:AE856)),0)</f>
        <v>3</v>
      </c>
      <c r="G856" s="1">
        <f t="shared" si="185"/>
        <v>3448</v>
      </c>
      <c r="H856" s="2">
        <f t="shared" si="186"/>
        <v>0.56515325356498936</v>
      </c>
      <c r="I856" s="2"/>
      <c r="J856" s="2">
        <f t="shared" si="187"/>
        <v>0.2135715456482544</v>
      </c>
      <c r="K856" s="2">
        <f t="shared" si="187"/>
        <v>0.77872479921324378</v>
      </c>
      <c r="L856" s="2">
        <f t="shared" si="187"/>
        <v>4.9172266841501396E-3</v>
      </c>
      <c r="M856" s="2">
        <f t="shared" si="180"/>
        <v>2.7864284543516575E-3</v>
      </c>
      <c r="N856" s="1">
        <v>1303</v>
      </c>
      <c r="O856" s="1">
        <v>4751</v>
      </c>
      <c r="P856" s="1">
        <v>30</v>
      </c>
      <c r="Q856" s="1">
        <v>4</v>
      </c>
      <c r="R856" s="1">
        <v>7</v>
      </c>
      <c r="S856" s="1">
        <v>2</v>
      </c>
      <c r="T856" s="1">
        <v>0</v>
      </c>
      <c r="V856" s="1">
        <v>1</v>
      </c>
      <c r="W856" s="1">
        <v>3</v>
      </c>
      <c r="AG856" s="7">
        <f>IF(Q856&gt;0,RANK(Q856,(N856:P856,Q856:AE856)),0)</f>
        <v>5</v>
      </c>
      <c r="AH856" s="7">
        <f>IF(R856&gt;0,RANK(R856,(N856:P856,Q856:AE856)),0)</f>
        <v>4</v>
      </c>
      <c r="AI856" s="7">
        <f>IF(T856&gt;0,RANK(T856,(N856:P856,Q856:AE856)),0)</f>
        <v>0</v>
      </c>
      <c r="AJ856" s="7">
        <f>IF(S856&gt;0,RANK(S856,(N856:P856,Q856:AE856)),0)</f>
        <v>7</v>
      </c>
      <c r="AK856" s="2">
        <f t="shared" si="188"/>
        <v>6.5563022455335186E-4</v>
      </c>
      <c r="AL856" s="2">
        <f t="shared" si="188"/>
        <v>1.1473528929683658E-3</v>
      </c>
      <c r="AM856" s="2">
        <f t="shared" si="182"/>
        <v>0</v>
      </c>
      <c r="AN856" s="2">
        <f t="shared" si="183"/>
        <v>3.2781511227667593E-4</v>
      </c>
      <c r="AP856" t="s">
        <v>4214</v>
      </c>
      <c r="AQ856" t="s">
        <v>4120</v>
      </c>
      <c r="AR856">
        <v>5</v>
      </c>
      <c r="AT856" s="85" t="s">
        <v>5006</v>
      </c>
      <c r="AU856" s="84" t="s">
        <v>4545</v>
      </c>
      <c r="AV856" s="77" t="str">
        <f t="shared" si="184"/>
        <v>19119</v>
      </c>
      <c r="AX856" s="7" t="s">
        <v>186</v>
      </c>
      <c r="BG856" s="1"/>
    </row>
    <row r="857" spans="1:59" hidden="1" outlineLevel="1">
      <c r="A857" t="s">
        <v>3697</v>
      </c>
      <c r="B857" t="s">
        <v>4120</v>
      </c>
      <c r="C857" s="1">
        <f t="shared" si="178"/>
        <v>8004</v>
      </c>
      <c r="D857" s="7">
        <f>IF(N857&gt;0, RANK(N857,(N857:P857,Q857:AE857)),0)</f>
        <v>2</v>
      </c>
      <c r="E857" s="7">
        <f>IF(O857&gt;0,RANK(O857,(N857:P857,Q857:AE857)),0)</f>
        <v>1</v>
      </c>
      <c r="F857" s="7">
        <f>IF(P857&gt;0,RANK(P857,(N857:P857,Q857:AE857)),0)</f>
        <v>3</v>
      </c>
      <c r="G857" s="1">
        <f t="shared" si="185"/>
        <v>1158</v>
      </c>
      <c r="H857" s="2">
        <f t="shared" si="186"/>
        <v>0.1446776611694153</v>
      </c>
      <c r="I857" s="2"/>
      <c r="J857" s="2">
        <f t="shared" si="187"/>
        <v>0.42228885557221391</v>
      </c>
      <c r="K857" s="2">
        <f t="shared" si="187"/>
        <v>0.56696651674162923</v>
      </c>
      <c r="L857" s="2">
        <f t="shared" si="187"/>
        <v>4.8725637181409294E-3</v>
      </c>
      <c r="M857" s="2">
        <f t="shared" si="180"/>
        <v>5.8720639680158752E-3</v>
      </c>
      <c r="N857" s="1">
        <v>3380</v>
      </c>
      <c r="O857" s="1">
        <v>4538</v>
      </c>
      <c r="P857" s="1">
        <v>39</v>
      </c>
      <c r="Q857" s="1">
        <v>22</v>
      </c>
      <c r="R857" s="1">
        <v>15</v>
      </c>
      <c r="S857" s="1">
        <v>10</v>
      </c>
      <c r="T857" s="1">
        <v>0</v>
      </c>
      <c r="V857" s="1">
        <v>0</v>
      </c>
      <c r="W857" s="1">
        <v>0</v>
      </c>
      <c r="AG857" s="7">
        <f>IF(Q857&gt;0,RANK(Q857,(N857:P857,Q857:AE857)),0)</f>
        <v>4</v>
      </c>
      <c r="AH857" s="7">
        <f>IF(R857&gt;0,RANK(R857,(N857:P857,Q857:AE857)),0)</f>
        <v>5</v>
      </c>
      <c r="AI857" s="7">
        <f>IF(T857&gt;0,RANK(T857,(N857:P857,Q857:AE857)),0)</f>
        <v>0</v>
      </c>
      <c r="AJ857" s="7">
        <f>IF(S857&gt;0,RANK(S857,(N857:P857,Q857:AE857)),0)</f>
        <v>6</v>
      </c>
      <c r="AK857" s="2">
        <f t="shared" si="188"/>
        <v>2.7486256871564218E-3</v>
      </c>
      <c r="AL857" s="2">
        <f t="shared" si="188"/>
        <v>1.8740629685157421E-3</v>
      </c>
      <c r="AM857" s="2">
        <f t="shared" si="182"/>
        <v>0</v>
      </c>
      <c r="AN857" s="2">
        <f t="shared" si="183"/>
        <v>1.2493753123438282E-3</v>
      </c>
      <c r="AP857" t="s">
        <v>3697</v>
      </c>
      <c r="AQ857" t="s">
        <v>4120</v>
      </c>
      <c r="AR857">
        <v>4</v>
      </c>
      <c r="AT857" s="85" t="s">
        <v>5006</v>
      </c>
      <c r="AU857" s="84" t="s">
        <v>4534</v>
      </c>
      <c r="AV857" s="77" t="str">
        <f t="shared" si="184"/>
        <v>19121</v>
      </c>
      <c r="AX857" s="7" t="s">
        <v>186</v>
      </c>
      <c r="BG857" s="1"/>
    </row>
    <row r="858" spans="1:59" hidden="1" outlineLevel="1">
      <c r="A858" t="s">
        <v>3994</v>
      </c>
      <c r="B858" t="s">
        <v>4120</v>
      </c>
      <c r="C858" s="1">
        <f t="shared" si="178"/>
        <v>10728</v>
      </c>
      <c r="D858" s="7">
        <f>IF(N858&gt;0, RANK(N858,(N858:P858,Q858:AE858)),0)</f>
        <v>2</v>
      </c>
      <c r="E858" s="7">
        <f>IF(O858&gt;0,RANK(O858,(N858:P858,Q858:AE858)),0)</f>
        <v>1</v>
      </c>
      <c r="F858" s="7">
        <f>IF(P858&gt;0,RANK(P858,(N858:P858,Q858:AE858)),0)</f>
        <v>3</v>
      </c>
      <c r="G858" s="1">
        <f t="shared" si="185"/>
        <v>3068</v>
      </c>
      <c r="H858" s="2">
        <f t="shared" si="186"/>
        <v>0.2859806114839672</v>
      </c>
      <c r="I858" s="2"/>
      <c r="J858" s="2">
        <f t="shared" si="187"/>
        <v>0.35328113348247575</v>
      </c>
      <c r="K858" s="2">
        <f t="shared" si="187"/>
        <v>0.63926174496644295</v>
      </c>
      <c r="L858" s="2">
        <f t="shared" si="187"/>
        <v>3.6353467561521251E-3</v>
      </c>
      <c r="M858" s="2">
        <f t="shared" si="180"/>
        <v>3.8217747949292331E-3</v>
      </c>
      <c r="N858" s="1">
        <v>3790</v>
      </c>
      <c r="O858" s="1">
        <v>6858</v>
      </c>
      <c r="P858" s="1">
        <v>39</v>
      </c>
      <c r="Q858" s="1">
        <v>19</v>
      </c>
      <c r="R858" s="1">
        <v>10</v>
      </c>
      <c r="S858" s="1">
        <v>5</v>
      </c>
      <c r="T858" s="1">
        <v>2</v>
      </c>
      <c r="V858" s="1">
        <v>0</v>
      </c>
      <c r="W858" s="1">
        <v>5</v>
      </c>
      <c r="AG858" s="7">
        <f>IF(Q858&gt;0,RANK(Q858,(N858:P858,Q858:AE858)),0)</f>
        <v>4</v>
      </c>
      <c r="AH858" s="7">
        <f>IF(R858&gt;0,RANK(R858,(N858:P858,Q858:AE858)),0)</f>
        <v>5</v>
      </c>
      <c r="AI858" s="7">
        <f>IF(T858&gt;0,RANK(T858,(N858:P858,Q858:AE858)),0)</f>
        <v>8</v>
      </c>
      <c r="AJ858" s="7">
        <f>IF(S858&gt;0,RANK(S858,(N858:P858,Q858:AE858)),0)</f>
        <v>6</v>
      </c>
      <c r="AK858" s="2">
        <f t="shared" si="188"/>
        <v>1.7710663683818046E-3</v>
      </c>
      <c r="AL858" s="2">
        <f t="shared" si="188"/>
        <v>9.3214019388516034E-4</v>
      </c>
      <c r="AM858" s="2">
        <f t="shared" si="182"/>
        <v>1.8642803877703205E-4</v>
      </c>
      <c r="AN858" s="2">
        <f t="shared" si="183"/>
        <v>4.6607009694258017E-4</v>
      </c>
      <c r="AP858" t="s">
        <v>3994</v>
      </c>
      <c r="AQ858" t="s">
        <v>4120</v>
      </c>
      <c r="AR858">
        <v>3</v>
      </c>
      <c r="AT858" s="85" t="s">
        <v>5006</v>
      </c>
      <c r="AU858" s="84" t="s">
        <v>2759</v>
      </c>
      <c r="AV858" s="77" t="str">
        <f t="shared" si="184"/>
        <v>19123</v>
      </c>
      <c r="AX858" s="7" t="s">
        <v>186</v>
      </c>
      <c r="BG858" s="1"/>
    </row>
    <row r="859" spans="1:59" hidden="1" outlineLevel="1">
      <c r="A859" t="s">
        <v>4450</v>
      </c>
      <c r="B859" t="s">
        <v>4120</v>
      </c>
      <c r="C859" s="1">
        <f t="shared" si="178"/>
        <v>16696</v>
      </c>
      <c r="D859" s="7">
        <f>IF(N859&gt;0, RANK(N859,(N859:P859,Q859:AE859)),0)</f>
        <v>2</v>
      </c>
      <c r="E859" s="7">
        <f>IF(O859&gt;0,RANK(O859,(N859:P859,Q859:AE859)),0)</f>
        <v>1</v>
      </c>
      <c r="F859" s="7">
        <f>IF(P859&gt;0,RANK(P859,(N859:P859,Q859:AE859)),0)</f>
        <v>3</v>
      </c>
      <c r="G859" s="1">
        <f t="shared" si="185"/>
        <v>3416</v>
      </c>
      <c r="H859" s="2">
        <f t="shared" si="186"/>
        <v>0.20459990416866317</v>
      </c>
      <c r="I859" s="2"/>
      <c r="J859" s="2">
        <f t="shared" si="187"/>
        <v>0.39374700527072354</v>
      </c>
      <c r="K859" s="2">
        <f t="shared" si="187"/>
        <v>0.59834690943938673</v>
      </c>
      <c r="L859" s="2">
        <f t="shared" si="187"/>
        <v>4.1327264015333012E-3</v>
      </c>
      <c r="M859" s="2">
        <f t="shared" si="180"/>
        <v>3.7733588883564848E-3</v>
      </c>
      <c r="N859" s="1">
        <v>6574</v>
      </c>
      <c r="O859" s="1">
        <v>9990</v>
      </c>
      <c r="P859" s="1">
        <v>69</v>
      </c>
      <c r="Q859" s="1">
        <v>23</v>
      </c>
      <c r="R859" s="1">
        <v>16</v>
      </c>
      <c r="S859" s="1">
        <v>11</v>
      </c>
      <c r="T859" s="1">
        <v>3</v>
      </c>
      <c r="V859" s="1">
        <v>0</v>
      </c>
      <c r="W859" s="1">
        <v>10</v>
      </c>
      <c r="AG859" s="7">
        <f>IF(Q859&gt;0,RANK(Q859,(N859:P859,Q859:AE859)),0)</f>
        <v>4</v>
      </c>
      <c r="AH859" s="7">
        <f>IF(R859&gt;0,RANK(R859,(N859:P859,Q859:AE859)),0)</f>
        <v>5</v>
      </c>
      <c r="AI859" s="7">
        <f>IF(T859&gt;0,RANK(T859,(N859:P859,Q859:AE859)),0)</f>
        <v>8</v>
      </c>
      <c r="AJ859" s="7">
        <f>IF(S859&gt;0,RANK(S859,(N859:P859,Q859:AE859)),0)</f>
        <v>6</v>
      </c>
      <c r="AK859" s="2">
        <f t="shared" si="188"/>
        <v>1.3775754671777672E-3</v>
      </c>
      <c r="AL859" s="2">
        <f t="shared" si="188"/>
        <v>9.5831336847149022E-4</v>
      </c>
      <c r="AM859" s="2">
        <f t="shared" si="182"/>
        <v>1.796837565884044E-4</v>
      </c>
      <c r="AN859" s="2">
        <f t="shared" si="183"/>
        <v>6.5884044082414948E-4</v>
      </c>
      <c r="AP859" t="s">
        <v>4450</v>
      </c>
      <c r="AQ859" t="s">
        <v>4120</v>
      </c>
      <c r="AR859">
        <v>3</v>
      </c>
      <c r="AT859" s="85" t="s">
        <v>5006</v>
      </c>
      <c r="AU859" s="84" t="s">
        <v>2760</v>
      </c>
      <c r="AV859" s="77" t="str">
        <f t="shared" si="184"/>
        <v>19125</v>
      </c>
      <c r="AX859" s="7" t="s">
        <v>186</v>
      </c>
      <c r="BG859" s="1"/>
    </row>
    <row r="860" spans="1:59" hidden="1" outlineLevel="1">
      <c r="A860" t="s">
        <v>4742</v>
      </c>
      <c r="B860" t="s">
        <v>4120</v>
      </c>
      <c r="C860" s="1">
        <f t="shared" si="178"/>
        <v>19164</v>
      </c>
      <c r="D860" s="7">
        <f>IF(N860&gt;0, RANK(N860,(N860:P860,Q860:AE860)),0)</f>
        <v>2</v>
      </c>
      <c r="E860" s="7">
        <f>IF(O860&gt;0,RANK(O860,(N860:P860,Q860:AE860)),0)</f>
        <v>1</v>
      </c>
      <c r="F860" s="7">
        <f>IF(P860&gt;0,RANK(P860,(N860:P860,Q860:AE860)),0)</f>
        <v>3</v>
      </c>
      <c r="G860" s="1">
        <f t="shared" si="185"/>
        <v>114</v>
      </c>
      <c r="H860" s="2">
        <f t="shared" si="186"/>
        <v>5.9486537257357544E-3</v>
      </c>
      <c r="I860" s="2"/>
      <c r="J860" s="2">
        <f t="shared" si="187"/>
        <v>0.49274681694844502</v>
      </c>
      <c r="K860" s="2">
        <f t="shared" si="187"/>
        <v>0.49869547067418074</v>
      </c>
      <c r="L860" s="2">
        <f t="shared" si="187"/>
        <v>3.9135879774577333E-3</v>
      </c>
      <c r="M860" s="2">
        <f t="shared" si="180"/>
        <v>4.6441243999165048E-3</v>
      </c>
      <c r="N860" s="1">
        <v>9443</v>
      </c>
      <c r="O860" s="1">
        <v>9557</v>
      </c>
      <c r="P860" s="1">
        <v>75</v>
      </c>
      <c r="Q860" s="1">
        <v>39</v>
      </c>
      <c r="R860" s="1">
        <v>18</v>
      </c>
      <c r="S860" s="1">
        <v>12</v>
      </c>
      <c r="T860" s="1">
        <v>4</v>
      </c>
      <c r="V860" s="1">
        <v>1</v>
      </c>
      <c r="W860" s="1">
        <v>15</v>
      </c>
      <c r="AG860" s="7">
        <f>IF(Q860&gt;0,RANK(Q860,(N860:P860,Q860:AE860)),0)</f>
        <v>4</v>
      </c>
      <c r="AH860" s="7">
        <f>IF(R860&gt;0,RANK(R860,(N860:P860,Q860:AE860)),0)</f>
        <v>5</v>
      </c>
      <c r="AI860" s="7">
        <f>IF(T860&gt;0,RANK(T860,(N860:P860,Q860:AE860)),0)</f>
        <v>8</v>
      </c>
      <c r="AJ860" s="7">
        <f>IF(S860&gt;0,RANK(S860,(N860:P860,Q860:AE860)),0)</f>
        <v>7</v>
      </c>
      <c r="AK860" s="2">
        <f t="shared" si="188"/>
        <v>2.0350657482780211E-3</v>
      </c>
      <c r="AL860" s="2">
        <f t="shared" si="188"/>
        <v>9.3926111458985599E-4</v>
      </c>
      <c r="AM860" s="2">
        <f t="shared" si="182"/>
        <v>2.087246921310791E-4</v>
      </c>
      <c r="AN860" s="2">
        <f t="shared" si="183"/>
        <v>6.2617407639323729E-4</v>
      </c>
      <c r="AP860" t="s">
        <v>4742</v>
      </c>
      <c r="AQ860" t="s">
        <v>4120</v>
      </c>
      <c r="AR860">
        <v>4</v>
      </c>
      <c r="AT860" s="85" t="s">
        <v>5006</v>
      </c>
      <c r="AU860" s="84" t="s">
        <v>4740</v>
      </c>
      <c r="AV860" s="77" t="str">
        <f t="shared" si="184"/>
        <v>19127</v>
      </c>
      <c r="AX860" s="7" t="s">
        <v>186</v>
      </c>
      <c r="BG860" s="1"/>
    </row>
    <row r="861" spans="1:59" hidden="1" outlineLevel="1">
      <c r="A861" t="s">
        <v>3367</v>
      </c>
      <c r="B861" t="s">
        <v>4120</v>
      </c>
      <c r="C861" s="1">
        <f t="shared" ref="C861:C896" si="189">SUM(N861:AE861)</f>
        <v>6940</v>
      </c>
      <c r="D861" s="7">
        <f>IF(N861&gt;0, RANK(N861,(N861:P861,Q861:AE861)),0)</f>
        <v>2</v>
      </c>
      <c r="E861" s="7">
        <f>IF(O861&gt;0,RANK(O861,(N861:P861,Q861:AE861)),0)</f>
        <v>1</v>
      </c>
      <c r="F861" s="7">
        <f>IF(P861&gt;0,RANK(P861,(N861:P861,Q861:AE861)),0)</f>
        <v>3</v>
      </c>
      <c r="G861" s="1">
        <f t="shared" si="185"/>
        <v>2248</v>
      </c>
      <c r="H861" s="2">
        <f t="shared" si="186"/>
        <v>0.32391930835734872</v>
      </c>
      <c r="I861" s="2"/>
      <c r="J861" s="2">
        <f t="shared" ref="J861:L896" si="190">IF($C861=0,"-",N861/$C861)</f>
        <v>0.33256484149855908</v>
      </c>
      <c r="K861" s="2">
        <f t="shared" si="190"/>
        <v>0.65648414985590775</v>
      </c>
      <c r="L861" s="2">
        <f t="shared" si="190"/>
        <v>7.0605187319884724E-3</v>
      </c>
      <c r="M861" s="2">
        <f t="shared" ref="M861:M892" si="191">IF(C861=0,"-",(1-J861-K861-L861))</f>
        <v>3.8904899135446388E-3</v>
      </c>
      <c r="N861" s="1">
        <v>2308</v>
      </c>
      <c r="O861" s="1">
        <v>4556</v>
      </c>
      <c r="P861" s="1">
        <v>49</v>
      </c>
      <c r="Q861" s="1">
        <v>14</v>
      </c>
      <c r="R861" s="1">
        <v>4</v>
      </c>
      <c r="S861" s="1">
        <v>4</v>
      </c>
      <c r="T861" s="1">
        <v>2</v>
      </c>
      <c r="V861" s="1">
        <v>0</v>
      </c>
      <c r="W861" s="1">
        <v>3</v>
      </c>
      <c r="AG861" s="7">
        <f>IF(Q861&gt;0,RANK(Q861,(N861:P861,Q861:AE861)),0)</f>
        <v>4</v>
      </c>
      <c r="AH861" s="7">
        <f>IF(R861&gt;0,RANK(R861,(N861:P861,Q861:AE861)),0)</f>
        <v>5</v>
      </c>
      <c r="AI861" s="7">
        <f>IF(T861&gt;0,RANK(T861,(N861:P861,Q861:AE861)),0)</f>
        <v>8</v>
      </c>
      <c r="AJ861" s="7">
        <f>IF(S861&gt;0,RANK(S861,(N861:P861,Q861:AE861)),0)</f>
        <v>5</v>
      </c>
      <c r="AK861" s="2">
        <f t="shared" ref="AK861:AL896" si="192">IF($C861=0,"-",Q861/$C861)</f>
        <v>2.0172910662824206E-3</v>
      </c>
      <c r="AL861" s="2">
        <f t="shared" si="192"/>
        <v>5.7636887608069167E-4</v>
      </c>
      <c r="AM861" s="2">
        <f t="shared" ref="AM861:AM896" si="193">IF($C861=0,"-",T861/$C861)</f>
        <v>2.8818443804034583E-4</v>
      </c>
      <c r="AN861" s="2">
        <f t="shared" ref="AN861:AN896" si="194">IF($C861=0,"-",S861/$C861)</f>
        <v>5.7636887608069167E-4</v>
      </c>
      <c r="AP861" t="s">
        <v>3367</v>
      </c>
      <c r="AQ861" t="s">
        <v>4120</v>
      </c>
      <c r="AR861">
        <v>5</v>
      </c>
      <c r="AT861" s="85" t="s">
        <v>5006</v>
      </c>
      <c r="AU861" s="84" t="s">
        <v>4425</v>
      </c>
      <c r="AV861" s="77" t="str">
        <f t="shared" ref="AV861:AV892" si="195">AT861&amp;AU861</f>
        <v>19129</v>
      </c>
      <c r="AX861" s="7" t="s">
        <v>186</v>
      </c>
      <c r="BG861" s="1"/>
    </row>
    <row r="862" spans="1:59" hidden="1" outlineLevel="1">
      <c r="A862" t="s">
        <v>3091</v>
      </c>
      <c r="B862" t="s">
        <v>4120</v>
      </c>
      <c r="C862" s="1">
        <f t="shared" si="189"/>
        <v>5480</v>
      </c>
      <c r="D862" s="7">
        <f>IF(N862&gt;0, RANK(N862,(N862:P862,Q862:AE862)),0)</f>
        <v>1</v>
      </c>
      <c r="E862" s="7">
        <f>IF(O862&gt;0,RANK(O862,(N862:P862,Q862:AE862)),0)</f>
        <v>2</v>
      </c>
      <c r="F862" s="7">
        <f>IF(P862&gt;0,RANK(P862,(N862:P862,Q862:AE862)),0)</f>
        <v>3</v>
      </c>
      <c r="G862" s="1">
        <f t="shared" si="185"/>
        <v>139</v>
      </c>
      <c r="H862" s="2">
        <f t="shared" si="186"/>
        <v>2.5364963503649637E-2</v>
      </c>
      <c r="I862" s="2"/>
      <c r="J862" s="2">
        <f t="shared" si="190"/>
        <v>0.50821167883211682</v>
      </c>
      <c r="K862" s="2">
        <f t="shared" si="190"/>
        <v>0.48284671532846718</v>
      </c>
      <c r="L862" s="2">
        <f t="shared" si="190"/>
        <v>5.6569343065693434E-3</v>
      </c>
      <c r="M862" s="2">
        <f t="shared" si="191"/>
        <v>3.2846715328466568E-3</v>
      </c>
      <c r="N862" s="1">
        <v>2785</v>
      </c>
      <c r="O862" s="1">
        <v>2646</v>
      </c>
      <c r="P862" s="1">
        <v>31</v>
      </c>
      <c r="Q862" s="1">
        <v>4</v>
      </c>
      <c r="R862" s="1">
        <v>3</v>
      </c>
      <c r="S862" s="1">
        <v>6</v>
      </c>
      <c r="T862" s="1">
        <v>0</v>
      </c>
      <c r="V862" s="1">
        <v>1</v>
      </c>
      <c r="W862" s="1">
        <v>4</v>
      </c>
      <c r="AG862" s="7">
        <f>IF(Q862&gt;0,RANK(Q862,(N862:P862,Q862:AE862)),0)</f>
        <v>5</v>
      </c>
      <c r="AH862" s="7">
        <f>IF(R862&gt;0,RANK(R862,(N862:P862,Q862:AE862)),0)</f>
        <v>7</v>
      </c>
      <c r="AI862" s="7">
        <f>IF(T862&gt;0,RANK(T862,(N862:P862,Q862:AE862)),0)</f>
        <v>0</v>
      </c>
      <c r="AJ862" s="7">
        <f>IF(S862&gt;0,RANK(S862,(N862:P862,Q862:AE862)),0)</f>
        <v>4</v>
      </c>
      <c r="AK862" s="2">
        <f t="shared" si="192"/>
        <v>7.2992700729927003E-4</v>
      </c>
      <c r="AL862" s="2">
        <f t="shared" si="192"/>
        <v>5.474452554744526E-4</v>
      </c>
      <c r="AM862" s="2">
        <f t="shared" si="193"/>
        <v>0</v>
      </c>
      <c r="AN862" s="2">
        <f t="shared" si="194"/>
        <v>1.0948905109489052E-3</v>
      </c>
      <c r="AP862" t="s">
        <v>3091</v>
      </c>
      <c r="AQ862" t="s">
        <v>4120</v>
      </c>
      <c r="AR862">
        <v>4</v>
      </c>
      <c r="AT862" s="85" t="s">
        <v>5006</v>
      </c>
      <c r="AU862" s="84" t="s">
        <v>4426</v>
      </c>
      <c r="AV862" s="77" t="str">
        <f t="shared" si="195"/>
        <v>19131</v>
      </c>
      <c r="AX862" s="7" t="s">
        <v>186</v>
      </c>
      <c r="BG862" s="1"/>
    </row>
    <row r="863" spans="1:59" hidden="1" outlineLevel="1">
      <c r="A863" t="s">
        <v>3807</v>
      </c>
      <c r="B863" t="s">
        <v>4120</v>
      </c>
      <c r="C863" s="1">
        <f t="shared" si="189"/>
        <v>5018</v>
      </c>
      <c r="D863" s="7">
        <f>IF(N863&gt;0, RANK(N863,(N863:P863,Q863:AE863)),0)</f>
        <v>2</v>
      </c>
      <c r="E863" s="7">
        <f>IF(O863&gt;0,RANK(O863,(N863:P863,Q863:AE863)),0)</f>
        <v>1</v>
      </c>
      <c r="F863" s="7">
        <f>IF(P863&gt;0,RANK(P863,(N863:P863,Q863:AE863)),0)</f>
        <v>3</v>
      </c>
      <c r="G863" s="1">
        <f t="shared" si="185"/>
        <v>178</v>
      </c>
      <c r="H863" s="2">
        <f t="shared" si="186"/>
        <v>3.5472299721004387E-2</v>
      </c>
      <c r="I863" s="2"/>
      <c r="J863" s="2">
        <f t="shared" si="190"/>
        <v>0.47768035073734555</v>
      </c>
      <c r="K863" s="2">
        <f t="shared" si="190"/>
        <v>0.5131526504583499</v>
      </c>
      <c r="L863" s="2">
        <f t="shared" si="190"/>
        <v>4.9820645675567954E-3</v>
      </c>
      <c r="M863" s="2">
        <f t="shared" si="191"/>
        <v>4.1849342367478093E-3</v>
      </c>
      <c r="N863" s="1">
        <v>2397</v>
      </c>
      <c r="O863" s="1">
        <v>2575</v>
      </c>
      <c r="P863" s="1">
        <v>25</v>
      </c>
      <c r="Q863" s="1">
        <v>10</v>
      </c>
      <c r="R863" s="1">
        <v>3</v>
      </c>
      <c r="S863" s="1">
        <v>3</v>
      </c>
      <c r="T863" s="1">
        <v>0</v>
      </c>
      <c r="V863" s="1">
        <v>0</v>
      </c>
      <c r="W863" s="1">
        <v>5</v>
      </c>
      <c r="AG863" s="7">
        <f>IF(Q863&gt;0,RANK(Q863,(N863:P863,Q863:AE863)),0)</f>
        <v>4</v>
      </c>
      <c r="AH863" s="7">
        <f>IF(R863&gt;0,RANK(R863,(N863:P863,Q863:AE863)),0)</f>
        <v>6</v>
      </c>
      <c r="AI863" s="7">
        <f>IF(T863&gt;0,RANK(T863,(N863:P863,Q863:AE863)),0)</f>
        <v>0</v>
      </c>
      <c r="AJ863" s="7">
        <f>IF(S863&gt;0,RANK(S863,(N863:P863,Q863:AE863)),0)</f>
        <v>6</v>
      </c>
      <c r="AK863" s="2">
        <f t="shared" si="192"/>
        <v>1.9928258270227183E-3</v>
      </c>
      <c r="AL863" s="2">
        <f t="shared" si="192"/>
        <v>5.9784774810681541E-4</v>
      </c>
      <c r="AM863" s="2">
        <f t="shared" si="193"/>
        <v>0</v>
      </c>
      <c r="AN863" s="2">
        <f t="shared" si="194"/>
        <v>5.9784774810681541E-4</v>
      </c>
      <c r="AP863" t="s">
        <v>3807</v>
      </c>
      <c r="AQ863" t="s">
        <v>4120</v>
      </c>
      <c r="AR863">
        <v>5</v>
      </c>
      <c r="AT863" s="85" t="s">
        <v>5006</v>
      </c>
      <c r="AU863" s="84" t="s">
        <v>4427</v>
      </c>
      <c r="AV863" s="77" t="str">
        <f t="shared" si="195"/>
        <v>19133</v>
      </c>
      <c r="AX863" s="7" t="s">
        <v>186</v>
      </c>
      <c r="BG863" s="1"/>
    </row>
    <row r="864" spans="1:59" hidden="1" outlineLevel="1">
      <c r="A864" t="s">
        <v>2996</v>
      </c>
      <c r="B864" t="s">
        <v>4120</v>
      </c>
      <c r="C864" s="1">
        <f t="shared" si="189"/>
        <v>3963</v>
      </c>
      <c r="D864" s="7">
        <f>IF(N864&gt;0, RANK(N864,(N864:P864,Q864:AE864)),0)</f>
        <v>2</v>
      </c>
      <c r="E864" s="7">
        <f>IF(O864&gt;0,RANK(O864,(N864:P864,Q864:AE864)),0)</f>
        <v>1</v>
      </c>
      <c r="F864" s="7">
        <f>IF(P864&gt;0,RANK(P864,(N864:P864,Q864:AE864)),0)</f>
        <v>3</v>
      </c>
      <c r="G864" s="1">
        <f t="shared" si="185"/>
        <v>212</v>
      </c>
      <c r="H864" s="2">
        <f t="shared" si="186"/>
        <v>5.3494827151148124E-2</v>
      </c>
      <c r="I864" s="2"/>
      <c r="J864" s="2">
        <f t="shared" si="190"/>
        <v>0.46807973757254606</v>
      </c>
      <c r="K864" s="2">
        <f t="shared" si="190"/>
        <v>0.52157456472369412</v>
      </c>
      <c r="L864" s="2">
        <f t="shared" si="190"/>
        <v>3.5326772646984608E-3</v>
      </c>
      <c r="M864" s="2">
        <f t="shared" si="191"/>
        <v>6.8130204390613545E-3</v>
      </c>
      <c r="N864" s="1">
        <v>1855</v>
      </c>
      <c r="O864" s="1">
        <v>2067</v>
      </c>
      <c r="P864" s="1">
        <v>14</v>
      </c>
      <c r="Q864" s="1">
        <v>7</v>
      </c>
      <c r="R864" s="1">
        <v>12</v>
      </c>
      <c r="S864" s="1">
        <v>4</v>
      </c>
      <c r="T864" s="1">
        <v>0</v>
      </c>
      <c r="V864" s="1">
        <v>0</v>
      </c>
      <c r="W864" s="1">
        <v>4</v>
      </c>
      <c r="AG864" s="7">
        <f>IF(Q864&gt;0,RANK(Q864,(N864:P864,Q864:AE864)),0)</f>
        <v>5</v>
      </c>
      <c r="AH864" s="7">
        <f>IF(R864&gt;0,RANK(R864,(N864:P864,Q864:AE864)),0)</f>
        <v>4</v>
      </c>
      <c r="AI864" s="7">
        <f>IF(T864&gt;0,RANK(T864,(N864:P864,Q864:AE864)),0)</f>
        <v>0</v>
      </c>
      <c r="AJ864" s="7">
        <f>IF(S864&gt;0,RANK(S864,(N864:P864,Q864:AE864)),0)</f>
        <v>6</v>
      </c>
      <c r="AK864" s="2">
        <f t="shared" si="192"/>
        <v>1.7663386323492304E-3</v>
      </c>
      <c r="AL864" s="2">
        <f t="shared" si="192"/>
        <v>3.0280090840272521E-3</v>
      </c>
      <c r="AM864" s="2">
        <f t="shared" si="193"/>
        <v>0</v>
      </c>
      <c r="AN864" s="2">
        <f t="shared" si="194"/>
        <v>1.0093363613424174E-3</v>
      </c>
      <c r="AP864" t="s">
        <v>2996</v>
      </c>
      <c r="AQ864" t="s">
        <v>4120</v>
      </c>
      <c r="AR864">
        <v>3</v>
      </c>
      <c r="AT864" s="85" t="s">
        <v>5006</v>
      </c>
      <c r="AU864" s="84" t="s">
        <v>4416</v>
      </c>
      <c r="AV864" s="77" t="str">
        <f t="shared" si="195"/>
        <v>19135</v>
      </c>
      <c r="AX864" s="7" t="s">
        <v>186</v>
      </c>
      <c r="BG864" s="1"/>
    </row>
    <row r="865" spans="1:59" hidden="1" outlineLevel="1">
      <c r="A865" t="s">
        <v>2519</v>
      </c>
      <c r="B865" t="s">
        <v>4120</v>
      </c>
      <c r="C865" s="1">
        <f t="shared" si="189"/>
        <v>5556</v>
      </c>
      <c r="D865" s="7">
        <f>IF(N865&gt;0, RANK(N865,(N865:P865,Q865:AE865)),0)</f>
        <v>2</v>
      </c>
      <c r="E865" s="7">
        <f>IF(O865&gt;0,RANK(O865,(N865:P865,Q865:AE865)),0)</f>
        <v>1</v>
      </c>
      <c r="F865" s="7">
        <f>IF(P865&gt;0,RANK(P865,(N865:P865,Q865:AE865)),0)</f>
        <v>3</v>
      </c>
      <c r="G865" s="1">
        <f t="shared" si="185"/>
        <v>1702</v>
      </c>
      <c r="H865" s="2">
        <f t="shared" si="186"/>
        <v>0.30633549316054715</v>
      </c>
      <c r="I865" s="2"/>
      <c r="J865" s="2">
        <f t="shared" si="190"/>
        <v>0.34179265658747299</v>
      </c>
      <c r="K865" s="2">
        <f t="shared" si="190"/>
        <v>0.64812814974802013</v>
      </c>
      <c r="L865" s="2">
        <f t="shared" si="190"/>
        <v>6.299496040316775E-3</v>
      </c>
      <c r="M865" s="2">
        <f t="shared" si="191"/>
        <v>3.7796976241901608E-3</v>
      </c>
      <c r="N865" s="1">
        <v>1899</v>
      </c>
      <c r="O865" s="1">
        <v>3601</v>
      </c>
      <c r="P865" s="1">
        <v>35</v>
      </c>
      <c r="Q865" s="1">
        <v>9</v>
      </c>
      <c r="R865" s="1">
        <v>5</v>
      </c>
      <c r="S865" s="1">
        <v>3</v>
      </c>
      <c r="T865" s="1">
        <v>1</v>
      </c>
      <c r="V865" s="1">
        <v>1</v>
      </c>
      <c r="W865" s="1">
        <v>2</v>
      </c>
      <c r="AG865" s="7">
        <f>IF(Q865&gt;0,RANK(Q865,(N865:P865,Q865:AE865)),0)</f>
        <v>4</v>
      </c>
      <c r="AH865" s="7">
        <f>IF(R865&gt;0,RANK(R865,(N865:P865,Q865:AE865)),0)</f>
        <v>5</v>
      </c>
      <c r="AI865" s="7">
        <f>IF(T865&gt;0,RANK(T865,(N865:P865,Q865:AE865)),0)</f>
        <v>8</v>
      </c>
      <c r="AJ865" s="7">
        <f>IF(S865&gt;0,RANK(S865,(N865:P865,Q865:AE865)),0)</f>
        <v>6</v>
      </c>
      <c r="AK865" s="2">
        <f t="shared" si="192"/>
        <v>1.6198704103671706E-3</v>
      </c>
      <c r="AL865" s="2">
        <f t="shared" si="192"/>
        <v>8.9992800575953926E-4</v>
      </c>
      <c r="AM865" s="2">
        <f t="shared" si="193"/>
        <v>1.7998560115190784E-4</v>
      </c>
      <c r="AN865" s="2">
        <f t="shared" si="194"/>
        <v>5.3995680345572358E-4</v>
      </c>
      <c r="AP865" t="s">
        <v>2519</v>
      </c>
      <c r="AQ865" t="s">
        <v>4120</v>
      </c>
      <c r="AR865">
        <v>5</v>
      </c>
      <c r="AT865" s="85" t="s">
        <v>5006</v>
      </c>
      <c r="AU865" s="84" t="s">
        <v>5200</v>
      </c>
      <c r="AV865" s="77" t="str">
        <f t="shared" si="195"/>
        <v>19137</v>
      </c>
      <c r="AX865" s="7" t="s">
        <v>186</v>
      </c>
      <c r="BG865" s="1"/>
    </row>
    <row r="866" spans="1:59" hidden="1" outlineLevel="1">
      <c r="A866" t="s">
        <v>4619</v>
      </c>
      <c r="B866" t="s">
        <v>4120</v>
      </c>
      <c r="C866" s="1">
        <f t="shared" si="189"/>
        <v>18717</v>
      </c>
      <c r="D866" s="7">
        <f>IF(N866&gt;0, RANK(N866,(N866:P866,Q866:AE866)),0)</f>
        <v>1</v>
      </c>
      <c r="E866" s="7">
        <f>IF(O866&gt;0,RANK(O866,(N866:P866,Q866:AE866)),0)</f>
        <v>2</v>
      </c>
      <c r="F866" s="7">
        <f>IF(P866&gt;0,RANK(P866,(N866:P866,Q866:AE866)),0)</f>
        <v>3</v>
      </c>
      <c r="G866" s="1">
        <f t="shared" si="185"/>
        <v>522</v>
      </c>
      <c r="H866" s="2">
        <f t="shared" si="186"/>
        <v>2.7889084789229045E-2</v>
      </c>
      <c r="I866" s="2"/>
      <c r="J866" s="2">
        <f t="shared" si="190"/>
        <v>0.50980392156862742</v>
      </c>
      <c r="K866" s="2">
        <f t="shared" si="190"/>
        <v>0.48191483677939839</v>
      </c>
      <c r="L866" s="2">
        <f t="shared" si="190"/>
        <v>3.5262061227760858E-3</v>
      </c>
      <c r="M866" s="2">
        <f t="shared" si="191"/>
        <v>4.7550355291981058E-3</v>
      </c>
      <c r="N866" s="1">
        <v>9542</v>
      </c>
      <c r="O866" s="1">
        <v>9020</v>
      </c>
      <c r="P866" s="1">
        <v>66</v>
      </c>
      <c r="Q866" s="1">
        <v>34</v>
      </c>
      <c r="R866" s="1">
        <v>14</v>
      </c>
      <c r="S866" s="1">
        <v>21</v>
      </c>
      <c r="T866" s="1">
        <v>2</v>
      </c>
      <c r="V866" s="1">
        <v>4</v>
      </c>
      <c r="W866" s="1">
        <v>14</v>
      </c>
      <c r="AG866" s="7">
        <f>IF(Q866&gt;0,RANK(Q866,(N866:P866,Q866:AE866)),0)</f>
        <v>4</v>
      </c>
      <c r="AH866" s="7">
        <f>IF(R866&gt;0,RANK(R866,(N866:P866,Q866:AE866)),0)</f>
        <v>6</v>
      </c>
      <c r="AI866" s="7">
        <f>IF(T866&gt;0,RANK(T866,(N866:P866,Q866:AE866)),0)</f>
        <v>9</v>
      </c>
      <c r="AJ866" s="7">
        <f>IF(S866&gt;0,RANK(S866,(N866:P866,Q866:AE866)),0)</f>
        <v>5</v>
      </c>
      <c r="AK866" s="2">
        <f t="shared" si="192"/>
        <v>1.8165304268846503E-3</v>
      </c>
      <c r="AL866" s="2">
        <f t="shared" si="192"/>
        <v>7.4798311695250305E-4</v>
      </c>
      <c r="AM866" s="2">
        <f t="shared" si="193"/>
        <v>1.0685473099321472E-4</v>
      </c>
      <c r="AN866" s="2">
        <f t="shared" si="194"/>
        <v>1.1219746754287546E-3</v>
      </c>
      <c r="AP866" t="s">
        <v>4619</v>
      </c>
      <c r="AQ866" t="s">
        <v>4120</v>
      </c>
      <c r="AR866">
        <v>2</v>
      </c>
      <c r="AT866" s="85" t="s">
        <v>5006</v>
      </c>
      <c r="AU866" s="84" t="s">
        <v>5201</v>
      </c>
      <c r="AV866" s="77" t="str">
        <f t="shared" si="195"/>
        <v>19139</v>
      </c>
      <c r="AX866" s="7" t="s">
        <v>186</v>
      </c>
      <c r="BG866" s="1"/>
    </row>
    <row r="867" spans="1:59" hidden="1" outlineLevel="1">
      <c r="A867" t="s">
        <v>1975</v>
      </c>
      <c r="B867" t="s">
        <v>4120</v>
      </c>
      <c r="C867" s="1">
        <f t="shared" si="189"/>
        <v>7731</v>
      </c>
      <c r="D867" s="7">
        <f>IF(N867&gt;0, RANK(N867,(N867:P867,Q867:AE867)),0)</f>
        <v>2</v>
      </c>
      <c r="E867" s="7">
        <f>IF(O867&gt;0,RANK(O867,(N867:P867,Q867:AE867)),0)</f>
        <v>1</v>
      </c>
      <c r="F867" s="7">
        <f>IF(P867&gt;0,RANK(P867,(N867:P867,Q867:AE867)),0)</f>
        <v>3</v>
      </c>
      <c r="G867" s="1">
        <f t="shared" si="185"/>
        <v>2998</v>
      </c>
      <c r="H867" s="2">
        <f t="shared" si="186"/>
        <v>0.38778941922131677</v>
      </c>
      <c r="I867" s="2"/>
      <c r="J867" s="2">
        <f t="shared" si="190"/>
        <v>0.30138403828741428</v>
      </c>
      <c r="K867" s="2">
        <f t="shared" si="190"/>
        <v>0.68917345750873105</v>
      </c>
      <c r="L867" s="2">
        <f t="shared" si="190"/>
        <v>4.6565774155995342E-3</v>
      </c>
      <c r="M867" s="2">
        <f t="shared" si="191"/>
        <v>4.7859267882551949E-3</v>
      </c>
      <c r="N867" s="1">
        <v>2330</v>
      </c>
      <c r="O867" s="1">
        <v>5328</v>
      </c>
      <c r="P867" s="1">
        <v>36</v>
      </c>
      <c r="Q867" s="1">
        <v>10</v>
      </c>
      <c r="R867" s="1">
        <v>11</v>
      </c>
      <c r="S867" s="1">
        <v>7</v>
      </c>
      <c r="T867" s="1">
        <v>2</v>
      </c>
      <c r="V867" s="1">
        <v>1</v>
      </c>
      <c r="W867" s="1">
        <v>6</v>
      </c>
      <c r="AG867" s="7">
        <f>IF(Q867&gt;0,RANK(Q867,(N867:P867,Q867:AE867)),0)</f>
        <v>5</v>
      </c>
      <c r="AH867" s="7">
        <f>IF(R867&gt;0,RANK(R867,(N867:P867,Q867:AE867)),0)</f>
        <v>4</v>
      </c>
      <c r="AI867" s="7">
        <f>IF(T867&gt;0,RANK(T867,(N867:P867,Q867:AE867)),0)</f>
        <v>8</v>
      </c>
      <c r="AJ867" s="7">
        <f>IF(S867&gt;0,RANK(S867,(N867:P867,Q867:AE867)),0)</f>
        <v>6</v>
      </c>
      <c r="AK867" s="2">
        <f t="shared" si="192"/>
        <v>1.2934937265554262E-3</v>
      </c>
      <c r="AL867" s="2">
        <f t="shared" si="192"/>
        <v>1.4228430992109689E-3</v>
      </c>
      <c r="AM867" s="2">
        <f t="shared" si="193"/>
        <v>2.5869874531108522E-4</v>
      </c>
      <c r="AN867" s="2">
        <f t="shared" si="194"/>
        <v>9.0544560858879834E-4</v>
      </c>
      <c r="AP867" t="s">
        <v>1975</v>
      </c>
      <c r="AQ867" t="s">
        <v>4120</v>
      </c>
      <c r="AR867">
        <v>5</v>
      </c>
      <c r="AT867" s="85" t="s">
        <v>5006</v>
      </c>
      <c r="AU867" s="84" t="s">
        <v>5202</v>
      </c>
      <c r="AV867" s="77" t="str">
        <f t="shared" si="195"/>
        <v>19141</v>
      </c>
      <c r="AX867" s="7" t="s">
        <v>186</v>
      </c>
      <c r="BG867" s="1"/>
    </row>
    <row r="868" spans="1:59" hidden="1" outlineLevel="1">
      <c r="A868" t="s">
        <v>3837</v>
      </c>
      <c r="B868" t="s">
        <v>4120</v>
      </c>
      <c r="C868" s="1">
        <f t="shared" si="189"/>
        <v>3266</v>
      </c>
      <c r="D868" s="7">
        <f>IF(N868&gt;0, RANK(N868,(N868:P868,Q868:AE868)),0)</f>
        <v>2</v>
      </c>
      <c r="E868" s="7">
        <f>IF(O868&gt;0,RANK(O868,(N868:P868,Q868:AE868)),0)</f>
        <v>1</v>
      </c>
      <c r="F868" s="7">
        <f>IF(P868&gt;0,RANK(P868,(N868:P868,Q868:AE868)),0)</f>
        <v>3</v>
      </c>
      <c r="G868" s="1">
        <f t="shared" ref="G868:G931" si="196">IF(C868&gt;0,MAX(N868:P868)-LARGE(N868:P868,2),0)</f>
        <v>1361</v>
      </c>
      <c r="H868" s="2">
        <f t="shared" ref="H868:H931" si="197">IF(C868&gt;0,G868/C868,0)</f>
        <v>0.4167176974892835</v>
      </c>
      <c r="I868" s="2"/>
      <c r="J868" s="2">
        <f t="shared" si="190"/>
        <v>0.28597672994488671</v>
      </c>
      <c r="K868" s="2">
        <f t="shared" si="190"/>
        <v>0.70269442743417021</v>
      </c>
      <c r="L868" s="2">
        <f t="shared" si="190"/>
        <v>4.5927740355174527E-3</v>
      </c>
      <c r="M868" s="2">
        <f t="shared" si="191"/>
        <v>6.7360685854255722E-3</v>
      </c>
      <c r="N868" s="1">
        <v>934</v>
      </c>
      <c r="O868" s="1">
        <v>2295</v>
      </c>
      <c r="P868" s="1">
        <v>15</v>
      </c>
      <c r="Q868" s="1">
        <v>4</v>
      </c>
      <c r="R868" s="1">
        <v>10</v>
      </c>
      <c r="S868" s="1">
        <v>6</v>
      </c>
      <c r="T868" s="1">
        <v>0</v>
      </c>
      <c r="V868" s="1">
        <v>0</v>
      </c>
      <c r="W868" s="1">
        <v>2</v>
      </c>
      <c r="AG868" s="7">
        <f>IF(Q868&gt;0,RANK(Q868,(N868:P868,Q868:AE868)),0)</f>
        <v>6</v>
      </c>
      <c r="AH868" s="7">
        <f>IF(R868&gt;0,RANK(R868,(N868:P868,Q868:AE868)),0)</f>
        <v>4</v>
      </c>
      <c r="AI868" s="7">
        <f>IF(T868&gt;0,RANK(T868,(N868:P868,Q868:AE868)),0)</f>
        <v>0</v>
      </c>
      <c r="AJ868" s="7">
        <f>IF(S868&gt;0,RANK(S868,(N868:P868,Q868:AE868)),0)</f>
        <v>5</v>
      </c>
      <c r="AK868" s="2">
        <f t="shared" si="192"/>
        <v>1.224739742804654E-3</v>
      </c>
      <c r="AL868" s="2">
        <f t="shared" si="192"/>
        <v>3.0618493570116348E-3</v>
      </c>
      <c r="AM868" s="2">
        <f t="shared" si="193"/>
        <v>0</v>
      </c>
      <c r="AN868" s="2">
        <f t="shared" si="194"/>
        <v>1.837109614206981E-3</v>
      </c>
      <c r="AP868" t="s">
        <v>3837</v>
      </c>
      <c r="AQ868" t="s">
        <v>4120</v>
      </c>
      <c r="AR868">
        <v>5</v>
      </c>
      <c r="AT868" s="85" t="s">
        <v>5006</v>
      </c>
      <c r="AU868" s="84" t="s">
        <v>5203</v>
      </c>
      <c r="AV868" s="77" t="str">
        <f t="shared" si="195"/>
        <v>19143</v>
      </c>
      <c r="AX868" s="7" t="s">
        <v>186</v>
      </c>
      <c r="BG868" s="1"/>
    </row>
    <row r="869" spans="1:59" hidden="1" outlineLevel="1">
      <c r="A869" t="s">
        <v>1700</v>
      </c>
      <c r="B869" t="s">
        <v>4120</v>
      </c>
      <c r="C869" s="1">
        <f t="shared" si="189"/>
        <v>7513</v>
      </c>
      <c r="D869" s="7">
        <f>IF(N869&gt;0, RANK(N869,(N869:P869,Q869:AE869)),0)</f>
        <v>2</v>
      </c>
      <c r="E869" s="7">
        <f>IF(O869&gt;0,RANK(O869,(N869:P869,Q869:AE869)),0)</f>
        <v>1</v>
      </c>
      <c r="F869" s="7">
        <f>IF(P869&gt;0,RANK(P869,(N869:P869,Q869:AE869)),0)</f>
        <v>3</v>
      </c>
      <c r="G869" s="1">
        <f t="shared" si="196"/>
        <v>3032</v>
      </c>
      <c r="H869" s="2">
        <f t="shared" si="197"/>
        <v>0.40356715027286039</v>
      </c>
      <c r="I869" s="2"/>
      <c r="J869" s="2">
        <f t="shared" si="190"/>
        <v>0.29428989751098095</v>
      </c>
      <c r="K869" s="2">
        <f t="shared" si="190"/>
        <v>0.69785704778384139</v>
      </c>
      <c r="L869" s="2">
        <f t="shared" si="190"/>
        <v>4.5254891521362972E-3</v>
      </c>
      <c r="M869" s="2">
        <f t="shared" si="191"/>
        <v>3.3275655530414228E-3</v>
      </c>
      <c r="N869" s="1">
        <v>2211</v>
      </c>
      <c r="O869" s="1">
        <v>5243</v>
      </c>
      <c r="P869" s="1">
        <v>34</v>
      </c>
      <c r="Q869" s="1">
        <v>8</v>
      </c>
      <c r="R869" s="1">
        <v>3</v>
      </c>
      <c r="S869" s="1">
        <v>6</v>
      </c>
      <c r="T869" s="1">
        <v>4</v>
      </c>
      <c r="V869" s="1">
        <v>0</v>
      </c>
      <c r="W869" s="1">
        <v>4</v>
      </c>
      <c r="AG869" s="7">
        <f>IF(Q869&gt;0,RANK(Q869,(N869:P869,Q869:AE869)),0)</f>
        <v>4</v>
      </c>
      <c r="AH869" s="7">
        <f>IF(R869&gt;0,RANK(R869,(N869:P869,Q869:AE869)),0)</f>
        <v>8</v>
      </c>
      <c r="AI869" s="7">
        <f>IF(T869&gt;0,RANK(T869,(N869:P869,Q869:AE869)),0)</f>
        <v>6</v>
      </c>
      <c r="AJ869" s="7">
        <f>IF(S869&gt;0,RANK(S869,(N869:P869,Q869:AE869)),0)</f>
        <v>5</v>
      </c>
      <c r="AK869" s="2">
        <f t="shared" si="192"/>
        <v>1.0648209769732464E-3</v>
      </c>
      <c r="AL869" s="2">
        <f t="shared" si="192"/>
        <v>3.993078663649674E-4</v>
      </c>
      <c r="AM869" s="2">
        <f t="shared" si="193"/>
        <v>5.324104884866232E-4</v>
      </c>
      <c r="AN869" s="2">
        <f t="shared" si="194"/>
        <v>7.986157327299348E-4</v>
      </c>
      <c r="AP869" t="s">
        <v>1700</v>
      </c>
      <c r="AQ869" t="s">
        <v>4120</v>
      </c>
      <c r="AR869">
        <v>5</v>
      </c>
      <c r="AT869" s="85" t="s">
        <v>5006</v>
      </c>
      <c r="AU869" s="84" t="s">
        <v>5204</v>
      </c>
      <c r="AV869" s="77" t="str">
        <f t="shared" si="195"/>
        <v>19145</v>
      </c>
      <c r="AX869" s="7" t="s">
        <v>186</v>
      </c>
      <c r="BG869" s="1"/>
    </row>
    <row r="870" spans="1:59" hidden="1" outlineLevel="1">
      <c r="A870" t="s">
        <v>3102</v>
      </c>
      <c r="B870" t="s">
        <v>4120</v>
      </c>
      <c r="C870" s="1">
        <f t="shared" si="189"/>
        <v>5191</v>
      </c>
      <c r="D870" s="7">
        <f>IF(N870&gt;0, RANK(N870,(N870:P870,Q870:AE870)),0)</f>
        <v>2</v>
      </c>
      <c r="E870" s="7">
        <f>IF(O870&gt;0,RANK(O870,(N870:P870,Q870:AE870)),0)</f>
        <v>1</v>
      </c>
      <c r="F870" s="7">
        <f>IF(P870&gt;0,RANK(P870,(N870:P870,Q870:AE870)),0)</f>
        <v>3</v>
      </c>
      <c r="G870" s="1">
        <f t="shared" si="196"/>
        <v>192</v>
      </c>
      <c r="H870" s="2">
        <f t="shared" si="197"/>
        <v>3.6987093045655943E-2</v>
      </c>
      <c r="I870" s="2"/>
      <c r="J870" s="2">
        <f t="shared" si="190"/>
        <v>0.4781352340589482</v>
      </c>
      <c r="K870" s="2">
        <f t="shared" si="190"/>
        <v>0.51512232710460415</v>
      </c>
      <c r="L870" s="2">
        <f t="shared" si="190"/>
        <v>3.6601810826430358E-3</v>
      </c>
      <c r="M870" s="2">
        <f t="shared" si="191"/>
        <v>3.0822577538046148E-3</v>
      </c>
      <c r="N870" s="1">
        <v>2482</v>
      </c>
      <c r="O870" s="1">
        <v>2674</v>
      </c>
      <c r="P870" s="1">
        <v>19</v>
      </c>
      <c r="Q870" s="1">
        <v>3</v>
      </c>
      <c r="R870" s="1">
        <v>3</v>
      </c>
      <c r="S870" s="1">
        <v>5</v>
      </c>
      <c r="T870" s="1">
        <v>1</v>
      </c>
      <c r="V870" s="1">
        <v>1</v>
      </c>
      <c r="W870" s="1">
        <v>3</v>
      </c>
      <c r="AG870" s="7">
        <f>IF(Q870&gt;0,RANK(Q870,(N870:P870,Q870:AE870)),0)</f>
        <v>5</v>
      </c>
      <c r="AH870" s="7">
        <f>IF(R870&gt;0,RANK(R870,(N870:P870,Q870:AE870)),0)</f>
        <v>5</v>
      </c>
      <c r="AI870" s="7">
        <f>IF(T870&gt;0,RANK(T870,(N870:P870,Q870:AE870)),0)</f>
        <v>8</v>
      </c>
      <c r="AJ870" s="7">
        <f>IF(S870&gt;0,RANK(S870,(N870:P870,Q870:AE870)),0)</f>
        <v>4</v>
      </c>
      <c r="AK870" s="2">
        <f t="shared" si="192"/>
        <v>5.7792332883837411E-4</v>
      </c>
      <c r="AL870" s="2">
        <f t="shared" si="192"/>
        <v>5.7792332883837411E-4</v>
      </c>
      <c r="AM870" s="2">
        <f t="shared" si="193"/>
        <v>1.9264110961279138E-4</v>
      </c>
      <c r="AN870" s="2">
        <f t="shared" si="194"/>
        <v>9.6320554806395681E-4</v>
      </c>
      <c r="AP870" t="s">
        <v>3102</v>
      </c>
      <c r="AQ870" t="s">
        <v>4120</v>
      </c>
      <c r="AR870">
        <v>4</v>
      </c>
      <c r="AT870" s="85" t="s">
        <v>5006</v>
      </c>
      <c r="AU870" s="84" t="s">
        <v>5205</v>
      </c>
      <c r="AV870" s="77" t="str">
        <f t="shared" si="195"/>
        <v>19147</v>
      </c>
      <c r="AX870" s="7" t="s">
        <v>186</v>
      </c>
      <c r="BG870" s="1"/>
    </row>
    <row r="871" spans="1:59" hidden="1" outlineLevel="1">
      <c r="A871" t="s">
        <v>4072</v>
      </c>
      <c r="B871" t="s">
        <v>4120</v>
      </c>
      <c r="C871" s="1">
        <f t="shared" si="189"/>
        <v>12222</v>
      </c>
      <c r="D871" s="7">
        <f>IF(N871&gt;0, RANK(N871,(N871:P871,Q871:AE871)),0)</f>
        <v>2</v>
      </c>
      <c r="E871" s="7">
        <f>IF(O871&gt;0,RANK(O871,(N871:P871,Q871:AE871)),0)</f>
        <v>1</v>
      </c>
      <c r="F871" s="7">
        <f>IF(P871&gt;0,RANK(P871,(N871:P871,Q871:AE871)),0)</f>
        <v>3</v>
      </c>
      <c r="G871" s="1">
        <f t="shared" si="196"/>
        <v>3532</v>
      </c>
      <c r="H871" s="2">
        <f t="shared" si="197"/>
        <v>0.2889870724922271</v>
      </c>
      <c r="I871" s="2"/>
      <c r="J871" s="2">
        <f t="shared" si="190"/>
        <v>0.35002454590083454</v>
      </c>
      <c r="K871" s="2">
        <f t="shared" si="190"/>
        <v>0.63901161839306164</v>
      </c>
      <c r="L871" s="2">
        <f t="shared" si="190"/>
        <v>4.418262150220913E-3</v>
      </c>
      <c r="M871" s="2">
        <f t="shared" si="191"/>
        <v>6.5455735558829064E-3</v>
      </c>
      <c r="N871" s="1">
        <v>4278</v>
      </c>
      <c r="O871" s="1">
        <v>7810</v>
      </c>
      <c r="P871" s="1">
        <v>54</v>
      </c>
      <c r="Q871" s="1">
        <v>29</v>
      </c>
      <c r="R871" s="1">
        <v>9</v>
      </c>
      <c r="S871" s="1">
        <v>12</v>
      </c>
      <c r="T871" s="1">
        <v>16</v>
      </c>
      <c r="V871" s="1">
        <v>9</v>
      </c>
      <c r="W871" s="1">
        <v>5</v>
      </c>
      <c r="AG871" s="7">
        <f>IF(Q871&gt;0,RANK(Q871,(N871:P871,Q871:AE871)),0)</f>
        <v>4</v>
      </c>
      <c r="AH871" s="7">
        <f>IF(R871&gt;0,RANK(R871,(N871:P871,Q871:AE871)),0)</f>
        <v>7</v>
      </c>
      <c r="AI871" s="7">
        <f>IF(T871&gt;0,RANK(T871,(N871:P871,Q871:AE871)),0)</f>
        <v>5</v>
      </c>
      <c r="AJ871" s="7">
        <f>IF(S871&gt;0,RANK(S871,(N871:P871,Q871:AE871)),0)</f>
        <v>6</v>
      </c>
      <c r="AK871" s="2">
        <f t="shared" si="192"/>
        <v>2.3727704140075272E-3</v>
      </c>
      <c r="AL871" s="2">
        <f t="shared" si="192"/>
        <v>7.3637702503681884E-4</v>
      </c>
      <c r="AM871" s="2">
        <f t="shared" si="193"/>
        <v>1.3091147111765667E-3</v>
      </c>
      <c r="AN871" s="2">
        <f t="shared" si="194"/>
        <v>9.8183603338242512E-4</v>
      </c>
      <c r="AP871" t="s">
        <v>4072</v>
      </c>
      <c r="AQ871" t="s">
        <v>4120</v>
      </c>
      <c r="AR871">
        <v>5</v>
      </c>
      <c r="AT871" s="85" t="s">
        <v>5006</v>
      </c>
      <c r="AU871" s="84" t="s">
        <v>5206</v>
      </c>
      <c r="AV871" s="77" t="str">
        <f t="shared" si="195"/>
        <v>19149</v>
      </c>
      <c r="AX871" s="7" t="s">
        <v>186</v>
      </c>
      <c r="BG871" s="1"/>
    </row>
    <row r="872" spans="1:59" hidden="1" outlineLevel="1">
      <c r="A872" t="s">
        <v>1743</v>
      </c>
      <c r="B872" t="s">
        <v>4120</v>
      </c>
      <c r="C872" s="1">
        <f t="shared" si="189"/>
        <v>4313</v>
      </c>
      <c r="D872" s="7">
        <f>IF(N872&gt;0, RANK(N872,(N872:P872,Q872:AE872)),0)</f>
        <v>2</v>
      </c>
      <c r="E872" s="7">
        <f>IF(O872&gt;0,RANK(O872,(N872:P872,Q872:AE872)),0)</f>
        <v>1</v>
      </c>
      <c r="F872" s="7">
        <f>IF(P872&gt;0,RANK(P872,(N872:P872,Q872:AE872)),0)</f>
        <v>3</v>
      </c>
      <c r="G872" s="1">
        <f t="shared" si="196"/>
        <v>619</v>
      </c>
      <c r="H872" s="2">
        <f t="shared" si="197"/>
        <v>0.14351959193137029</v>
      </c>
      <c r="I872" s="2"/>
      <c r="J872" s="2">
        <f t="shared" si="190"/>
        <v>0.42244377463482496</v>
      </c>
      <c r="K872" s="2">
        <f t="shared" si="190"/>
        <v>0.56596336656619517</v>
      </c>
      <c r="L872" s="2">
        <f t="shared" si="190"/>
        <v>4.1734291676327386E-3</v>
      </c>
      <c r="M872" s="2">
        <f t="shared" si="191"/>
        <v>7.4194296313471273E-3</v>
      </c>
      <c r="N872" s="1">
        <v>1822</v>
      </c>
      <c r="O872" s="1">
        <v>2441</v>
      </c>
      <c r="P872" s="1">
        <v>18</v>
      </c>
      <c r="Q872" s="1">
        <v>12</v>
      </c>
      <c r="R872" s="1">
        <v>7</v>
      </c>
      <c r="S872" s="1">
        <v>9</v>
      </c>
      <c r="T872" s="1">
        <v>1</v>
      </c>
      <c r="V872" s="1">
        <v>2</v>
      </c>
      <c r="W872" s="1">
        <v>1</v>
      </c>
      <c r="AG872" s="7">
        <f>IF(Q872&gt;0,RANK(Q872,(N872:P872,Q872:AE872)),0)</f>
        <v>4</v>
      </c>
      <c r="AH872" s="7">
        <f>IF(R872&gt;0,RANK(R872,(N872:P872,Q872:AE872)),0)</f>
        <v>6</v>
      </c>
      <c r="AI872" s="7">
        <f>IF(T872&gt;0,RANK(T872,(N872:P872,Q872:AE872)),0)</f>
        <v>8</v>
      </c>
      <c r="AJ872" s="7">
        <f>IF(S872&gt;0,RANK(S872,(N872:P872,Q872:AE872)),0)</f>
        <v>5</v>
      </c>
      <c r="AK872" s="2">
        <f t="shared" si="192"/>
        <v>2.7822861117551586E-3</v>
      </c>
      <c r="AL872" s="2">
        <f t="shared" si="192"/>
        <v>1.6230002318571759E-3</v>
      </c>
      <c r="AM872" s="2">
        <f t="shared" si="193"/>
        <v>2.3185717597959656E-4</v>
      </c>
      <c r="AN872" s="2">
        <f t="shared" si="194"/>
        <v>2.0867145838163693E-3</v>
      </c>
      <c r="AP872" t="s">
        <v>1743</v>
      </c>
      <c r="AQ872" t="s">
        <v>4120</v>
      </c>
      <c r="AR872">
        <v>4</v>
      </c>
      <c r="AT872" s="85" t="s">
        <v>5006</v>
      </c>
      <c r="AU872" s="84" t="s">
        <v>4713</v>
      </c>
      <c r="AV872" s="77" t="str">
        <f t="shared" si="195"/>
        <v>19151</v>
      </c>
      <c r="AX872" s="7" t="s">
        <v>186</v>
      </c>
      <c r="BG872" s="1"/>
    </row>
    <row r="873" spans="1:59" hidden="1" outlineLevel="1">
      <c r="A873" t="s">
        <v>4301</v>
      </c>
      <c r="B873" t="s">
        <v>4120</v>
      </c>
      <c r="C873" s="1">
        <f t="shared" si="189"/>
        <v>202618</v>
      </c>
      <c r="D873" s="7">
        <f>IF(N873&gt;0, RANK(N873,(N873:P873,Q873:AE873)),0)</f>
        <v>1</v>
      </c>
      <c r="E873" s="7">
        <f>IF(O873&gt;0,RANK(O873,(N873:P873,Q873:AE873)),0)</f>
        <v>2</v>
      </c>
      <c r="F873" s="7">
        <f>IF(P873&gt;0,RANK(P873,(N873:P873,Q873:AE873)),0)</f>
        <v>3</v>
      </c>
      <c r="G873" s="1">
        <f t="shared" si="196"/>
        <v>9390</v>
      </c>
      <c r="H873" s="2">
        <f t="shared" si="197"/>
        <v>4.6343365347599919E-2</v>
      </c>
      <c r="I873" s="2"/>
      <c r="J873" s="2">
        <f t="shared" si="190"/>
        <v>0.51929246167665266</v>
      </c>
      <c r="K873" s="2">
        <f t="shared" si="190"/>
        <v>0.47294909632905269</v>
      </c>
      <c r="L873" s="2">
        <f t="shared" si="190"/>
        <v>2.7687569712463848E-3</v>
      </c>
      <c r="M873" s="2">
        <f t="shared" si="191"/>
        <v>4.9896850230482671E-3</v>
      </c>
      <c r="N873" s="1">
        <v>105218</v>
      </c>
      <c r="O873" s="1">
        <v>95828</v>
      </c>
      <c r="P873" s="1">
        <v>561</v>
      </c>
      <c r="Q873" s="1">
        <v>516</v>
      </c>
      <c r="R873" s="1">
        <v>142</v>
      </c>
      <c r="S873" s="1">
        <v>153</v>
      </c>
      <c r="T873" s="1">
        <v>31</v>
      </c>
      <c r="V873" s="1">
        <v>8</v>
      </c>
      <c r="W873" s="1">
        <v>161</v>
      </c>
      <c r="AG873" s="7">
        <f>IF(Q873&gt;0,RANK(Q873,(N873:P873,Q873:AE873)),0)</f>
        <v>4</v>
      </c>
      <c r="AH873" s="7">
        <f>IF(R873&gt;0,RANK(R873,(N873:P873,Q873:AE873)),0)</f>
        <v>7</v>
      </c>
      <c r="AI873" s="7">
        <f>IF(T873&gt;0,RANK(T873,(N873:P873,Q873:AE873)),0)</f>
        <v>8</v>
      </c>
      <c r="AJ873" s="7">
        <f>IF(S873&gt;0,RANK(S873,(N873:P873,Q873:AE873)),0)</f>
        <v>6</v>
      </c>
      <c r="AK873" s="2">
        <f t="shared" si="192"/>
        <v>2.5466641660661935E-3</v>
      </c>
      <c r="AL873" s="2">
        <f t="shared" si="192"/>
        <v>7.0082618523527036E-4</v>
      </c>
      <c r="AM873" s="2">
        <f t="shared" si="193"/>
        <v>1.5299726579079845E-4</v>
      </c>
      <c r="AN873" s="2">
        <f t="shared" si="194"/>
        <v>7.5511553761265036E-4</v>
      </c>
      <c r="AP873" t="s">
        <v>4301</v>
      </c>
      <c r="AQ873" t="s">
        <v>4120</v>
      </c>
      <c r="AR873">
        <v>3</v>
      </c>
      <c r="AT873" s="85" t="s">
        <v>5006</v>
      </c>
      <c r="AU873" s="84" t="s">
        <v>4068</v>
      </c>
      <c r="AV873" s="77" t="str">
        <f t="shared" si="195"/>
        <v>19153</v>
      </c>
      <c r="AX873" s="7" t="s">
        <v>186</v>
      </c>
      <c r="BG873" s="1"/>
    </row>
    <row r="874" spans="1:59" hidden="1" outlineLevel="1">
      <c r="A874" t="s">
        <v>1976</v>
      </c>
      <c r="B874" t="s">
        <v>4120</v>
      </c>
      <c r="C874" s="1">
        <f t="shared" si="189"/>
        <v>41820</v>
      </c>
      <c r="D874" s="7">
        <f>IF(N874&gt;0, RANK(N874,(N874:P874,Q874:AE874)),0)</f>
        <v>2</v>
      </c>
      <c r="E874" s="7">
        <f>IF(O874&gt;0,RANK(O874,(N874:P874,Q874:AE874)),0)</f>
        <v>1</v>
      </c>
      <c r="F874" s="7">
        <f>IF(P874&gt;0,RANK(P874,(N874:P874,Q874:AE874)),0)</f>
        <v>3</v>
      </c>
      <c r="G874" s="1">
        <f t="shared" si="196"/>
        <v>7652</v>
      </c>
      <c r="H874" s="2">
        <f t="shared" si="197"/>
        <v>0.18297465327594453</v>
      </c>
      <c r="I874" s="2"/>
      <c r="J874" s="2">
        <f t="shared" si="190"/>
        <v>0.40425633668101385</v>
      </c>
      <c r="K874" s="2">
        <f t="shared" si="190"/>
        <v>0.58723098995695844</v>
      </c>
      <c r="L874" s="2">
        <f t="shared" si="190"/>
        <v>4.3280726924916305E-3</v>
      </c>
      <c r="M874" s="2">
        <f t="shared" si="191"/>
        <v>4.1846006695360257E-3</v>
      </c>
      <c r="N874" s="1">
        <v>16906</v>
      </c>
      <c r="O874" s="1">
        <v>24558</v>
      </c>
      <c r="P874" s="1">
        <v>181</v>
      </c>
      <c r="Q874" s="1">
        <v>76</v>
      </c>
      <c r="R874" s="1">
        <v>23</v>
      </c>
      <c r="S874" s="1">
        <v>31</v>
      </c>
      <c r="T874" s="1">
        <v>7</v>
      </c>
      <c r="V874" s="1">
        <v>4</v>
      </c>
      <c r="W874" s="1">
        <v>34</v>
      </c>
      <c r="AG874" s="7">
        <f>IF(Q874&gt;0,RANK(Q874,(N874:P874,Q874:AE874)),0)</f>
        <v>4</v>
      </c>
      <c r="AH874" s="7">
        <f>IF(R874&gt;0,RANK(R874,(N874:P874,Q874:AE874)),0)</f>
        <v>7</v>
      </c>
      <c r="AI874" s="7">
        <f>IF(T874&gt;0,RANK(T874,(N874:P874,Q874:AE874)),0)</f>
        <v>8</v>
      </c>
      <c r="AJ874" s="7">
        <f>IF(S874&gt;0,RANK(S874,(N874:P874,Q874:AE874)),0)</f>
        <v>6</v>
      </c>
      <c r="AK874" s="2">
        <f t="shared" si="192"/>
        <v>1.8173122907699664E-3</v>
      </c>
      <c r="AL874" s="2">
        <f t="shared" si="192"/>
        <v>5.4997608799617413E-4</v>
      </c>
      <c r="AM874" s="2">
        <f t="shared" si="193"/>
        <v>1.6738402678144427E-4</v>
      </c>
      <c r="AN874" s="2">
        <f t="shared" si="194"/>
        <v>7.4127211860353895E-4</v>
      </c>
      <c r="AP874" t="s">
        <v>1976</v>
      </c>
      <c r="AQ874" t="s">
        <v>4120</v>
      </c>
      <c r="AR874">
        <v>5</v>
      </c>
      <c r="AT874" s="85" t="s">
        <v>5006</v>
      </c>
      <c r="AU874" s="84" t="s">
        <v>4402</v>
      </c>
      <c r="AV874" s="77" t="str">
        <f t="shared" si="195"/>
        <v>19155</v>
      </c>
      <c r="AX874" s="7" t="s">
        <v>186</v>
      </c>
      <c r="BG874" s="1"/>
    </row>
    <row r="875" spans="1:59" hidden="1" outlineLevel="1">
      <c r="A875" t="s">
        <v>2649</v>
      </c>
      <c r="B875" t="s">
        <v>4120</v>
      </c>
      <c r="C875" s="1">
        <f t="shared" si="189"/>
        <v>10091</v>
      </c>
      <c r="D875" s="7">
        <f>IF(N875&gt;0, RANK(N875,(N875:P875,Q875:AE875)),0)</f>
        <v>1</v>
      </c>
      <c r="E875" s="7">
        <f>IF(O875&gt;0,RANK(O875,(N875:P875,Q875:AE875)),0)</f>
        <v>2</v>
      </c>
      <c r="F875" s="7">
        <f>IF(P875&gt;0,RANK(P875,(N875:P875,Q875:AE875)),0)</f>
        <v>3</v>
      </c>
      <c r="G875" s="1">
        <f t="shared" si="196"/>
        <v>78</v>
      </c>
      <c r="H875" s="2">
        <f t="shared" si="197"/>
        <v>7.7296600931523142E-3</v>
      </c>
      <c r="I875" s="2"/>
      <c r="J875" s="2">
        <f t="shared" si="190"/>
        <v>0.49975225448419386</v>
      </c>
      <c r="K875" s="2">
        <f t="shared" si="190"/>
        <v>0.49202259439104151</v>
      </c>
      <c r="L875" s="2">
        <f t="shared" si="190"/>
        <v>2.8738479833515015E-3</v>
      </c>
      <c r="M875" s="2">
        <f t="shared" si="191"/>
        <v>5.3513031414130722E-3</v>
      </c>
      <c r="N875" s="1">
        <v>5043</v>
      </c>
      <c r="O875" s="1">
        <v>4965</v>
      </c>
      <c r="P875" s="1">
        <v>29</v>
      </c>
      <c r="Q875" s="1">
        <v>23</v>
      </c>
      <c r="R875" s="1">
        <v>14</v>
      </c>
      <c r="S875" s="1">
        <v>9</v>
      </c>
      <c r="T875" s="1">
        <v>3</v>
      </c>
      <c r="V875" s="1">
        <v>3</v>
      </c>
      <c r="W875" s="1">
        <v>2</v>
      </c>
      <c r="AG875" s="7">
        <f>IF(Q875&gt;0,RANK(Q875,(N875:P875,Q875:AE875)),0)</f>
        <v>4</v>
      </c>
      <c r="AH875" s="7">
        <f>IF(R875&gt;0,RANK(R875,(N875:P875,Q875:AE875)),0)</f>
        <v>5</v>
      </c>
      <c r="AI875" s="7">
        <f>IF(T875&gt;0,RANK(T875,(N875:P875,Q875:AE875)),0)</f>
        <v>7</v>
      </c>
      <c r="AJ875" s="7">
        <f>IF(S875&gt;0,RANK(S875,(N875:P875,Q875:AE875)),0)</f>
        <v>6</v>
      </c>
      <c r="AK875" s="2">
        <f t="shared" si="192"/>
        <v>2.2792587454167081E-3</v>
      </c>
      <c r="AL875" s="2">
        <f t="shared" si="192"/>
        <v>1.3873748885145178E-3</v>
      </c>
      <c r="AM875" s="2">
        <f t="shared" si="193"/>
        <v>2.9729461896739668E-4</v>
      </c>
      <c r="AN875" s="2">
        <f t="shared" si="194"/>
        <v>8.9188385690219005E-4</v>
      </c>
      <c r="AP875" t="s">
        <v>2649</v>
      </c>
      <c r="AQ875" t="s">
        <v>4120</v>
      </c>
      <c r="AR875">
        <v>3</v>
      </c>
      <c r="AT875" s="85" t="s">
        <v>5006</v>
      </c>
      <c r="AU875" s="84" t="s">
        <v>4152</v>
      </c>
      <c r="AV875" s="77" t="str">
        <f t="shared" si="195"/>
        <v>19157</v>
      </c>
      <c r="AX875" s="7" t="s">
        <v>186</v>
      </c>
      <c r="BG875" s="1"/>
    </row>
    <row r="876" spans="1:59" hidden="1" outlineLevel="1">
      <c r="A876" t="s">
        <v>1985</v>
      </c>
      <c r="B876" t="s">
        <v>4120</v>
      </c>
      <c r="C876" s="1">
        <f t="shared" si="189"/>
        <v>2778</v>
      </c>
      <c r="D876" s="7">
        <f>IF(N876&gt;0, RANK(N876,(N876:P876,Q876:AE876)),0)</f>
        <v>2</v>
      </c>
      <c r="E876" s="7">
        <f>IF(O876&gt;0,RANK(O876,(N876:P876,Q876:AE876)),0)</f>
        <v>1</v>
      </c>
      <c r="F876" s="7">
        <f>IF(P876&gt;0,RANK(P876,(N876:P876,Q876:AE876)),0)</f>
        <v>3</v>
      </c>
      <c r="G876" s="1">
        <f t="shared" si="196"/>
        <v>180</v>
      </c>
      <c r="H876" s="2">
        <f t="shared" si="197"/>
        <v>6.4794816414686832E-2</v>
      </c>
      <c r="I876" s="2"/>
      <c r="J876" s="2">
        <f t="shared" si="190"/>
        <v>0.46292296616270701</v>
      </c>
      <c r="K876" s="2">
        <f t="shared" si="190"/>
        <v>0.52771778257739377</v>
      </c>
      <c r="L876" s="2">
        <f t="shared" si="190"/>
        <v>2.5197984161267097E-3</v>
      </c>
      <c r="M876" s="2">
        <f t="shared" si="191"/>
        <v>6.8394528437725165E-3</v>
      </c>
      <c r="N876" s="1">
        <v>1286</v>
      </c>
      <c r="O876" s="1">
        <v>1466</v>
      </c>
      <c r="P876" s="1">
        <v>7</v>
      </c>
      <c r="Q876" s="1">
        <v>6</v>
      </c>
      <c r="R876" s="1">
        <v>6</v>
      </c>
      <c r="S876" s="1">
        <v>4</v>
      </c>
      <c r="T876" s="1">
        <v>0</v>
      </c>
      <c r="V876" s="1">
        <v>0</v>
      </c>
      <c r="W876" s="1">
        <v>3</v>
      </c>
      <c r="AG876" s="7">
        <f>IF(Q876&gt;0,RANK(Q876,(N876:P876,Q876:AE876)),0)</f>
        <v>4</v>
      </c>
      <c r="AH876" s="7">
        <f>IF(R876&gt;0,RANK(R876,(N876:P876,Q876:AE876)),0)</f>
        <v>4</v>
      </c>
      <c r="AI876" s="7">
        <f>IF(T876&gt;0,RANK(T876,(N876:P876,Q876:AE876)),0)</f>
        <v>0</v>
      </c>
      <c r="AJ876" s="7">
        <f>IF(S876&gt;0,RANK(S876,(N876:P876,Q876:AE876)),0)</f>
        <v>6</v>
      </c>
      <c r="AK876" s="2">
        <f t="shared" si="192"/>
        <v>2.1598272138228943E-3</v>
      </c>
      <c r="AL876" s="2">
        <f t="shared" si="192"/>
        <v>2.1598272138228943E-3</v>
      </c>
      <c r="AM876" s="2">
        <f t="shared" si="193"/>
        <v>0</v>
      </c>
      <c r="AN876" s="2">
        <f t="shared" si="194"/>
        <v>1.4398848092152627E-3</v>
      </c>
      <c r="AP876" t="s">
        <v>1985</v>
      </c>
      <c r="AQ876" t="s">
        <v>4120</v>
      </c>
      <c r="AR876">
        <v>5</v>
      </c>
      <c r="AT876" s="85" t="s">
        <v>5006</v>
      </c>
      <c r="AU876" s="84" t="s">
        <v>4506</v>
      </c>
      <c r="AV876" s="77" t="str">
        <f t="shared" si="195"/>
        <v>19159</v>
      </c>
      <c r="AX876" s="7" t="s">
        <v>186</v>
      </c>
      <c r="BG876" s="1"/>
    </row>
    <row r="877" spans="1:59" hidden="1" outlineLevel="1">
      <c r="A877" t="s">
        <v>3690</v>
      </c>
      <c r="B877" t="s">
        <v>4120</v>
      </c>
      <c r="C877" s="1">
        <f t="shared" si="189"/>
        <v>5374</v>
      </c>
      <c r="D877" s="7">
        <f>IF(N877&gt;0, RANK(N877,(N877:P877,Q877:AE877)),0)</f>
        <v>2</v>
      </c>
      <c r="E877" s="7">
        <f>IF(O877&gt;0,RANK(O877,(N877:P877,Q877:AE877)),0)</f>
        <v>1</v>
      </c>
      <c r="F877" s="7">
        <f>IF(P877&gt;0,RANK(P877,(N877:P877,Q877:AE877)),0)</f>
        <v>3</v>
      </c>
      <c r="G877" s="1">
        <f t="shared" si="196"/>
        <v>913</v>
      </c>
      <c r="H877" s="2">
        <f t="shared" si="197"/>
        <v>0.16989207294380348</v>
      </c>
      <c r="I877" s="2"/>
      <c r="J877" s="2">
        <f t="shared" si="190"/>
        <v>0.41216970599181241</v>
      </c>
      <c r="K877" s="2">
        <f t="shared" si="190"/>
        <v>0.58206177893561595</v>
      </c>
      <c r="L877" s="2">
        <f t="shared" si="190"/>
        <v>3.5355414960922963E-3</v>
      </c>
      <c r="M877" s="2">
        <f t="shared" si="191"/>
        <v>2.2329735764794042E-3</v>
      </c>
      <c r="N877" s="1">
        <v>2215</v>
      </c>
      <c r="O877" s="1">
        <v>3128</v>
      </c>
      <c r="P877" s="1">
        <v>19</v>
      </c>
      <c r="Q877" s="1">
        <v>5</v>
      </c>
      <c r="R877" s="1">
        <v>3</v>
      </c>
      <c r="S877" s="1">
        <v>2</v>
      </c>
      <c r="T877" s="1">
        <v>0</v>
      </c>
      <c r="V877" s="1">
        <v>0</v>
      </c>
      <c r="W877" s="1">
        <v>2</v>
      </c>
      <c r="AG877" s="7">
        <f>IF(Q877&gt;0,RANK(Q877,(N877:P877,Q877:AE877)),0)</f>
        <v>4</v>
      </c>
      <c r="AH877" s="7">
        <f>IF(R877&gt;0,RANK(R877,(N877:P877,Q877:AE877)),0)</f>
        <v>5</v>
      </c>
      <c r="AI877" s="7">
        <f>IF(T877&gt;0,RANK(T877,(N877:P877,Q877:AE877)),0)</f>
        <v>0</v>
      </c>
      <c r="AJ877" s="7">
        <f>IF(S877&gt;0,RANK(S877,(N877:P877,Q877:AE877)),0)</f>
        <v>6</v>
      </c>
      <c r="AK877" s="2">
        <f t="shared" si="192"/>
        <v>9.3040565686639378E-4</v>
      </c>
      <c r="AL877" s="2">
        <f t="shared" si="192"/>
        <v>5.582433941198362E-4</v>
      </c>
      <c r="AM877" s="2">
        <f t="shared" si="193"/>
        <v>0</v>
      </c>
      <c r="AN877" s="2">
        <f t="shared" si="194"/>
        <v>3.7216226274655752E-4</v>
      </c>
      <c r="AP877" t="s">
        <v>3690</v>
      </c>
      <c r="AQ877" t="s">
        <v>4120</v>
      </c>
      <c r="AR877">
        <v>5</v>
      </c>
      <c r="AT877" s="85" t="s">
        <v>5006</v>
      </c>
      <c r="AU877" s="84" t="s">
        <v>4507</v>
      </c>
      <c r="AV877" s="77" t="str">
        <f t="shared" si="195"/>
        <v>19161</v>
      </c>
      <c r="AX877" s="7" t="s">
        <v>186</v>
      </c>
      <c r="BG877" s="1"/>
    </row>
    <row r="878" spans="1:59" hidden="1" outlineLevel="1">
      <c r="A878" t="s">
        <v>4195</v>
      </c>
      <c r="B878" t="s">
        <v>4120</v>
      </c>
      <c r="C878" s="1">
        <f t="shared" si="189"/>
        <v>82722</v>
      </c>
      <c r="D878" s="7">
        <f>IF(N878&gt;0, RANK(N878,(N878:P878,Q878:AE878)),0)</f>
        <v>1</v>
      </c>
      <c r="E878" s="7">
        <f>IF(O878&gt;0,RANK(O878,(N878:P878,Q878:AE878)),0)</f>
        <v>2</v>
      </c>
      <c r="F878" s="7">
        <f>IF(P878&gt;0,RANK(P878,(N878:P878,Q878:AE878)),0)</f>
        <v>3</v>
      </c>
      <c r="G878" s="1">
        <f t="shared" si="196"/>
        <v>2164</v>
      </c>
      <c r="H878" s="2">
        <f t="shared" si="197"/>
        <v>2.6159909093107035E-2</v>
      </c>
      <c r="I878" s="2"/>
      <c r="J878" s="2">
        <f t="shared" si="190"/>
        <v>0.50919948743985877</v>
      </c>
      <c r="K878" s="2">
        <f t="shared" si="190"/>
        <v>0.48303957834675176</v>
      </c>
      <c r="L878" s="2">
        <f t="shared" si="190"/>
        <v>3.4331858514059137E-3</v>
      </c>
      <c r="M878" s="2">
        <f t="shared" si="191"/>
        <v>4.3277483619835562E-3</v>
      </c>
      <c r="N878" s="1">
        <v>42122</v>
      </c>
      <c r="O878" s="1">
        <v>39958</v>
      </c>
      <c r="P878" s="1">
        <v>284</v>
      </c>
      <c r="Q878" s="1">
        <v>165</v>
      </c>
      <c r="R878" s="1">
        <v>62</v>
      </c>
      <c r="S878" s="1">
        <v>50</v>
      </c>
      <c r="T878" s="1">
        <v>9</v>
      </c>
      <c r="V878" s="1">
        <v>4</v>
      </c>
      <c r="W878" s="1">
        <v>68</v>
      </c>
      <c r="AG878" s="7">
        <f>IF(Q878&gt;0,RANK(Q878,(N878:P878,Q878:AE878)),0)</f>
        <v>4</v>
      </c>
      <c r="AH878" s="7">
        <f>IF(R878&gt;0,RANK(R878,(N878:P878,Q878:AE878)),0)</f>
        <v>6</v>
      </c>
      <c r="AI878" s="7">
        <f>IF(T878&gt;0,RANK(T878,(N878:P878,Q878:AE878)),0)</f>
        <v>8</v>
      </c>
      <c r="AJ878" s="7">
        <f>IF(S878&gt;0,RANK(S878,(N878:P878,Q878:AE878)),0)</f>
        <v>7</v>
      </c>
      <c r="AK878" s="2">
        <f t="shared" si="192"/>
        <v>1.9946326249365345E-3</v>
      </c>
      <c r="AL878" s="2">
        <f t="shared" si="192"/>
        <v>7.4949831967312198E-4</v>
      </c>
      <c r="AM878" s="2">
        <f t="shared" si="193"/>
        <v>1.0879814317835642E-4</v>
      </c>
      <c r="AN878" s="2">
        <f t="shared" si="194"/>
        <v>6.0443412876864683E-4</v>
      </c>
      <c r="AP878" t="s">
        <v>4195</v>
      </c>
      <c r="AQ878" t="s">
        <v>4120</v>
      </c>
      <c r="AR878">
        <v>1</v>
      </c>
      <c r="AT878" s="85" t="s">
        <v>5006</v>
      </c>
      <c r="AU878" s="84" t="s">
        <v>4508</v>
      </c>
      <c r="AV878" s="77" t="str">
        <f t="shared" si="195"/>
        <v>19163</v>
      </c>
      <c r="AX878" s="7" t="s">
        <v>186</v>
      </c>
      <c r="BG878" s="1"/>
    </row>
    <row r="879" spans="1:59" hidden="1" outlineLevel="1">
      <c r="A879" t="s">
        <v>2842</v>
      </c>
      <c r="B879" t="s">
        <v>4120</v>
      </c>
      <c r="C879" s="1">
        <f t="shared" si="189"/>
        <v>6670</v>
      </c>
      <c r="D879" s="7">
        <f>IF(N879&gt;0, RANK(N879,(N879:P879,Q879:AE879)),0)</f>
        <v>2</v>
      </c>
      <c r="E879" s="7">
        <f>IF(O879&gt;0,RANK(O879,(N879:P879,Q879:AE879)),0)</f>
        <v>1</v>
      </c>
      <c r="F879" s="7">
        <f>IF(P879&gt;0,RANK(P879,(N879:P879,Q879:AE879)),0)</f>
        <v>3</v>
      </c>
      <c r="G879" s="1">
        <f t="shared" si="196"/>
        <v>1901</v>
      </c>
      <c r="H879" s="2">
        <f t="shared" si="197"/>
        <v>0.28500749625187405</v>
      </c>
      <c r="I879" s="2"/>
      <c r="J879" s="2">
        <f t="shared" si="190"/>
        <v>0.35307346326836581</v>
      </c>
      <c r="K879" s="2">
        <f t="shared" si="190"/>
        <v>0.63808095952023991</v>
      </c>
      <c r="L879" s="2">
        <f t="shared" si="190"/>
        <v>4.7976011994002995E-3</v>
      </c>
      <c r="M879" s="2">
        <f t="shared" si="191"/>
        <v>4.0479760119939293E-3</v>
      </c>
      <c r="N879" s="1">
        <v>2355</v>
      </c>
      <c r="O879" s="1">
        <v>4256</v>
      </c>
      <c r="P879" s="1">
        <v>32</v>
      </c>
      <c r="Q879" s="1">
        <v>10</v>
      </c>
      <c r="R879" s="1">
        <v>7</v>
      </c>
      <c r="S879" s="1">
        <v>4</v>
      </c>
      <c r="T879" s="1">
        <v>0</v>
      </c>
      <c r="V879" s="1">
        <v>0</v>
      </c>
      <c r="W879" s="1">
        <v>6</v>
      </c>
      <c r="AG879" s="7">
        <f>IF(Q879&gt;0,RANK(Q879,(N879:P879,Q879:AE879)),0)</f>
        <v>4</v>
      </c>
      <c r="AH879" s="7">
        <f>IF(R879&gt;0,RANK(R879,(N879:P879,Q879:AE879)),0)</f>
        <v>5</v>
      </c>
      <c r="AI879" s="7">
        <f>IF(T879&gt;0,RANK(T879,(N879:P879,Q879:AE879)),0)</f>
        <v>0</v>
      </c>
      <c r="AJ879" s="7">
        <f>IF(S879&gt;0,RANK(S879,(N879:P879,Q879:AE879)),0)</f>
        <v>7</v>
      </c>
      <c r="AK879" s="2">
        <f t="shared" si="192"/>
        <v>1.4992503748125937E-3</v>
      </c>
      <c r="AL879" s="2">
        <f t="shared" si="192"/>
        <v>1.0494752623688155E-3</v>
      </c>
      <c r="AM879" s="2">
        <f t="shared" si="193"/>
        <v>0</v>
      </c>
      <c r="AN879" s="2">
        <f t="shared" si="194"/>
        <v>5.9970014992503744E-4</v>
      </c>
      <c r="AP879" t="s">
        <v>2842</v>
      </c>
      <c r="AQ879" t="s">
        <v>4120</v>
      </c>
      <c r="AR879">
        <v>5</v>
      </c>
      <c r="AT879" s="85" t="s">
        <v>5006</v>
      </c>
      <c r="AU879" s="84" t="s">
        <v>4499</v>
      </c>
      <c r="AV879" s="77" t="str">
        <f t="shared" si="195"/>
        <v>19165</v>
      </c>
      <c r="AX879" s="7" t="s">
        <v>186</v>
      </c>
      <c r="BG879" s="1"/>
    </row>
    <row r="880" spans="1:59" hidden="1" outlineLevel="1">
      <c r="A880" t="s">
        <v>4400</v>
      </c>
      <c r="B880" t="s">
        <v>4120</v>
      </c>
      <c r="C880" s="1">
        <f t="shared" si="189"/>
        <v>16570</v>
      </c>
      <c r="D880" s="7">
        <f>IF(N880&gt;0, RANK(N880,(N880:P880,Q880:AE880)),0)</f>
        <v>2</v>
      </c>
      <c r="E880" s="7">
        <f>IF(O880&gt;0,RANK(O880,(N880:P880,Q880:AE880)),0)</f>
        <v>1</v>
      </c>
      <c r="F880" s="7">
        <f>IF(P880&gt;0,RANK(P880,(N880:P880,Q880:AE880)),0)</f>
        <v>3</v>
      </c>
      <c r="G880" s="1">
        <f t="shared" si="196"/>
        <v>11970</v>
      </c>
      <c r="H880" s="2">
        <f t="shared" si="197"/>
        <v>0.72238986119493065</v>
      </c>
      <c r="I880" s="2"/>
      <c r="J880" s="2">
        <f t="shared" si="190"/>
        <v>0.13633071816535908</v>
      </c>
      <c r="K880" s="2">
        <f t="shared" si="190"/>
        <v>0.85872057936028967</v>
      </c>
      <c r="L880" s="2">
        <f t="shared" si="190"/>
        <v>2.5347012673506337E-3</v>
      </c>
      <c r="M880" s="2">
        <f t="shared" si="191"/>
        <v>2.4140012070006738E-3</v>
      </c>
      <c r="N880" s="1">
        <v>2259</v>
      </c>
      <c r="O880" s="1">
        <v>14229</v>
      </c>
      <c r="P880" s="1">
        <v>42</v>
      </c>
      <c r="Q880" s="1">
        <v>7</v>
      </c>
      <c r="R880" s="1">
        <v>19</v>
      </c>
      <c r="S880" s="1">
        <v>10</v>
      </c>
      <c r="T880" s="1">
        <v>2</v>
      </c>
      <c r="V880" s="1">
        <v>2</v>
      </c>
      <c r="W880" s="1">
        <v>0</v>
      </c>
      <c r="AG880" s="7">
        <f>IF(Q880&gt;0,RANK(Q880,(N880:P880,Q880:AE880)),0)</f>
        <v>6</v>
      </c>
      <c r="AH880" s="7">
        <f>IF(R880&gt;0,RANK(R880,(N880:P880,Q880:AE880)),0)</f>
        <v>4</v>
      </c>
      <c r="AI880" s="7">
        <f>IF(T880&gt;0,RANK(T880,(N880:P880,Q880:AE880)),0)</f>
        <v>7</v>
      </c>
      <c r="AJ880" s="7">
        <f>IF(S880&gt;0,RANK(S880,(N880:P880,Q880:AE880)),0)</f>
        <v>5</v>
      </c>
      <c r="AK880" s="2">
        <f t="shared" si="192"/>
        <v>4.224502112251056E-4</v>
      </c>
      <c r="AL880" s="2">
        <f t="shared" si="192"/>
        <v>1.1466505733252867E-3</v>
      </c>
      <c r="AM880" s="2">
        <f t="shared" si="193"/>
        <v>1.2070006035003017E-4</v>
      </c>
      <c r="AN880" s="2">
        <f t="shared" si="194"/>
        <v>6.0350030175015089E-4</v>
      </c>
      <c r="AP880" t="s">
        <v>4400</v>
      </c>
      <c r="AQ880" t="s">
        <v>4120</v>
      </c>
      <c r="AR880">
        <v>5</v>
      </c>
      <c r="AT880" s="85" t="s">
        <v>5006</v>
      </c>
      <c r="AU880" s="84" t="s">
        <v>4500</v>
      </c>
      <c r="AV880" s="77" t="str">
        <f t="shared" si="195"/>
        <v>19167</v>
      </c>
      <c r="AX880" s="7" t="s">
        <v>186</v>
      </c>
      <c r="BG880" s="1"/>
    </row>
    <row r="881" spans="1:59" hidden="1" outlineLevel="1">
      <c r="A881" t="s">
        <v>3679</v>
      </c>
      <c r="B881" t="s">
        <v>4120</v>
      </c>
      <c r="C881" s="1">
        <f t="shared" si="189"/>
        <v>44652</v>
      </c>
      <c r="D881" s="7">
        <f>IF(N881&gt;0, RANK(N881,(N881:P881,Q881:AE881)),0)</f>
        <v>1</v>
      </c>
      <c r="E881" s="7">
        <f>IF(O881&gt;0,RANK(O881,(N881:P881,Q881:AE881)),0)</f>
        <v>2</v>
      </c>
      <c r="F881" s="7">
        <f>IF(P881&gt;0,RANK(P881,(N881:P881,Q881:AE881)),0)</f>
        <v>3</v>
      </c>
      <c r="G881" s="1">
        <f t="shared" si="196"/>
        <v>2477</v>
      </c>
      <c r="H881" s="2">
        <f t="shared" si="197"/>
        <v>5.5473439039684672E-2</v>
      </c>
      <c r="I881" s="2"/>
      <c r="J881" s="2">
        <f t="shared" si="190"/>
        <v>0.52172355101675172</v>
      </c>
      <c r="K881" s="2">
        <f t="shared" si="190"/>
        <v>0.46625011197706712</v>
      </c>
      <c r="L881" s="2">
        <f t="shared" si="190"/>
        <v>4.9269909522529787E-3</v>
      </c>
      <c r="M881" s="2">
        <f t="shared" si="191"/>
        <v>7.099346053928186E-3</v>
      </c>
      <c r="N881" s="1">
        <v>23296</v>
      </c>
      <c r="O881" s="1">
        <v>20819</v>
      </c>
      <c r="P881" s="1">
        <v>220</v>
      </c>
      <c r="Q881" s="1">
        <v>181</v>
      </c>
      <c r="R881" s="1">
        <v>37</v>
      </c>
      <c r="S881" s="1">
        <v>37</v>
      </c>
      <c r="T881" s="1">
        <v>9</v>
      </c>
      <c r="V881" s="1">
        <v>3</v>
      </c>
      <c r="W881" s="1">
        <v>50</v>
      </c>
      <c r="AG881" s="7">
        <f>IF(Q881&gt;0,RANK(Q881,(N881:P881,Q881:AE881)),0)</f>
        <v>4</v>
      </c>
      <c r="AH881" s="7">
        <f>IF(R881&gt;0,RANK(R881,(N881:P881,Q881:AE881)),0)</f>
        <v>6</v>
      </c>
      <c r="AI881" s="7">
        <f>IF(T881&gt;0,RANK(T881,(N881:P881,Q881:AE881)),0)</f>
        <v>8</v>
      </c>
      <c r="AJ881" s="7">
        <f>IF(S881&gt;0,RANK(S881,(N881:P881,Q881:AE881)),0)</f>
        <v>6</v>
      </c>
      <c r="AK881" s="2">
        <f t="shared" si="192"/>
        <v>4.0535698288990413E-3</v>
      </c>
      <c r="AL881" s="2">
        <f t="shared" si="192"/>
        <v>8.2863029651527372E-4</v>
      </c>
      <c r="AM881" s="2">
        <f t="shared" si="193"/>
        <v>2.0155872077398548E-4</v>
      </c>
      <c r="AN881" s="2">
        <f t="shared" si="194"/>
        <v>8.2863029651527372E-4</v>
      </c>
      <c r="AP881" t="s">
        <v>3679</v>
      </c>
      <c r="AQ881" t="s">
        <v>4120</v>
      </c>
      <c r="AR881">
        <v>4</v>
      </c>
      <c r="AT881" s="85" t="s">
        <v>5006</v>
      </c>
      <c r="AU881" s="84" t="s">
        <v>4913</v>
      </c>
      <c r="AV881" s="77" t="str">
        <f t="shared" si="195"/>
        <v>19169</v>
      </c>
      <c r="AX881" s="7" t="s">
        <v>186</v>
      </c>
      <c r="BG881" s="1"/>
    </row>
    <row r="882" spans="1:59" hidden="1" outlineLevel="1">
      <c r="A882" t="s">
        <v>3337</v>
      </c>
      <c r="B882" t="s">
        <v>4120</v>
      </c>
      <c r="C882" s="1">
        <f t="shared" si="189"/>
        <v>9001</v>
      </c>
      <c r="D882" s="7">
        <f>IF(N882&gt;0, RANK(N882,(N882:P882,Q882:AE882)),0)</f>
        <v>1</v>
      </c>
      <c r="E882" s="7">
        <f>IF(O882&gt;0,RANK(O882,(N882:P882,Q882:AE882)),0)</f>
        <v>2</v>
      </c>
      <c r="F882" s="7">
        <f>IF(P882&gt;0,RANK(P882,(N882:P882,Q882:AE882)),0)</f>
        <v>3</v>
      </c>
      <c r="G882" s="1">
        <f t="shared" si="196"/>
        <v>31</v>
      </c>
      <c r="H882" s="2">
        <f t="shared" si="197"/>
        <v>3.4440617709143428E-3</v>
      </c>
      <c r="I882" s="2"/>
      <c r="J882" s="2">
        <f t="shared" si="190"/>
        <v>0.49850016664815022</v>
      </c>
      <c r="K882" s="2">
        <f t="shared" si="190"/>
        <v>0.49505610487723584</v>
      </c>
      <c r="L882" s="2">
        <f t="shared" si="190"/>
        <v>2.8885679368959006E-3</v>
      </c>
      <c r="M882" s="2">
        <f t="shared" si="191"/>
        <v>3.5551605377180406E-3</v>
      </c>
      <c r="N882" s="1">
        <v>4487</v>
      </c>
      <c r="O882" s="1">
        <v>4456</v>
      </c>
      <c r="P882" s="1">
        <v>26</v>
      </c>
      <c r="Q882" s="1">
        <v>16</v>
      </c>
      <c r="R882" s="1">
        <v>3</v>
      </c>
      <c r="S882" s="1">
        <v>7</v>
      </c>
      <c r="T882" s="1">
        <v>1</v>
      </c>
      <c r="V882" s="1">
        <v>0</v>
      </c>
      <c r="W882" s="1">
        <v>5</v>
      </c>
      <c r="AG882" s="7">
        <f>IF(Q882&gt;0,RANK(Q882,(N882:P882,Q882:AE882)),0)</f>
        <v>4</v>
      </c>
      <c r="AH882" s="7">
        <f>IF(R882&gt;0,RANK(R882,(N882:P882,Q882:AE882)),0)</f>
        <v>7</v>
      </c>
      <c r="AI882" s="7">
        <f>IF(T882&gt;0,RANK(T882,(N882:P882,Q882:AE882)),0)</f>
        <v>8</v>
      </c>
      <c r="AJ882" s="7">
        <f>IF(S882&gt;0,RANK(S882,(N882:P882,Q882:AE882)),0)</f>
        <v>5</v>
      </c>
      <c r="AK882" s="2">
        <f t="shared" si="192"/>
        <v>1.7775802688590157E-3</v>
      </c>
      <c r="AL882" s="2">
        <f t="shared" si="192"/>
        <v>3.3329630041106545E-4</v>
      </c>
      <c r="AM882" s="2">
        <f t="shared" si="193"/>
        <v>1.1109876680368848E-4</v>
      </c>
      <c r="AN882" s="2">
        <f t="shared" si="194"/>
        <v>7.7769136762581939E-4</v>
      </c>
      <c r="AP882" t="s">
        <v>3337</v>
      </c>
      <c r="AQ882" t="s">
        <v>4120</v>
      </c>
      <c r="AR882">
        <v>3</v>
      </c>
      <c r="AT882" s="85" t="s">
        <v>5006</v>
      </c>
      <c r="AU882" s="84" t="s">
        <v>3946</v>
      </c>
      <c r="AV882" s="77" t="str">
        <f t="shared" si="195"/>
        <v>19171</v>
      </c>
      <c r="AX882" s="7" t="s">
        <v>186</v>
      </c>
      <c r="BG882" s="1"/>
    </row>
    <row r="883" spans="1:59" hidden="1" outlineLevel="1">
      <c r="A883" t="s">
        <v>5087</v>
      </c>
      <c r="B883" t="s">
        <v>4120</v>
      </c>
      <c r="C883" s="1">
        <f t="shared" si="189"/>
        <v>3190</v>
      </c>
      <c r="D883" s="7">
        <f>IF(N883&gt;0, RANK(N883,(N883:P883,Q883:AE883)),0)</f>
        <v>2</v>
      </c>
      <c r="E883" s="7">
        <f>IF(O883&gt;0,RANK(O883,(N883:P883,Q883:AE883)),0)</f>
        <v>1</v>
      </c>
      <c r="F883" s="7">
        <f>IF(P883&gt;0,RANK(P883,(N883:P883,Q883:AE883)),0)</f>
        <v>3</v>
      </c>
      <c r="G883" s="1">
        <f t="shared" si="196"/>
        <v>656</v>
      </c>
      <c r="H883" s="2">
        <f t="shared" si="197"/>
        <v>0.20564263322884013</v>
      </c>
      <c r="I883" s="2"/>
      <c r="J883" s="2">
        <f t="shared" si="190"/>
        <v>0.39247648902821319</v>
      </c>
      <c r="K883" s="2">
        <f t="shared" si="190"/>
        <v>0.59811912225705333</v>
      </c>
      <c r="L883" s="2">
        <f t="shared" si="190"/>
        <v>3.4482758620689655E-3</v>
      </c>
      <c r="M883" s="2">
        <f t="shared" si="191"/>
        <v>5.9561128526645149E-3</v>
      </c>
      <c r="N883" s="1">
        <v>1252</v>
      </c>
      <c r="O883" s="1">
        <v>1908</v>
      </c>
      <c r="P883" s="1">
        <v>11</v>
      </c>
      <c r="Q883" s="1">
        <v>8</v>
      </c>
      <c r="R883" s="1">
        <v>6</v>
      </c>
      <c r="S883" s="1">
        <v>1</v>
      </c>
      <c r="T883" s="1">
        <v>0</v>
      </c>
      <c r="V883" s="1">
        <v>0</v>
      </c>
      <c r="W883" s="1">
        <v>4</v>
      </c>
      <c r="AG883" s="7">
        <f>IF(Q883&gt;0,RANK(Q883,(N883:P883,Q883:AE883)),0)</f>
        <v>4</v>
      </c>
      <c r="AH883" s="7">
        <f>IF(R883&gt;0,RANK(R883,(N883:P883,Q883:AE883)),0)</f>
        <v>5</v>
      </c>
      <c r="AI883" s="7">
        <f>IF(T883&gt;0,RANK(T883,(N883:P883,Q883:AE883)),0)</f>
        <v>0</v>
      </c>
      <c r="AJ883" s="7">
        <f>IF(S883&gt;0,RANK(S883,(N883:P883,Q883:AE883)),0)</f>
        <v>7</v>
      </c>
      <c r="AK883" s="2">
        <f t="shared" si="192"/>
        <v>2.5078369905956114E-3</v>
      </c>
      <c r="AL883" s="2">
        <f t="shared" si="192"/>
        <v>1.8808777429467085E-3</v>
      </c>
      <c r="AM883" s="2">
        <f t="shared" si="193"/>
        <v>0</v>
      </c>
      <c r="AN883" s="2">
        <f t="shared" si="194"/>
        <v>3.1347962382445143E-4</v>
      </c>
      <c r="AP883" t="s">
        <v>5087</v>
      </c>
      <c r="AQ883" t="s">
        <v>4120</v>
      </c>
      <c r="AR883">
        <v>5</v>
      </c>
      <c r="AT883" s="85" t="s">
        <v>5006</v>
      </c>
      <c r="AU883" s="84" t="s">
        <v>3947</v>
      </c>
      <c r="AV883" s="77" t="str">
        <f t="shared" si="195"/>
        <v>19173</v>
      </c>
      <c r="AX883" s="7" t="s">
        <v>186</v>
      </c>
      <c r="BG883" s="1"/>
    </row>
    <row r="884" spans="1:59" hidden="1" outlineLevel="1">
      <c r="A884" t="s">
        <v>5088</v>
      </c>
      <c r="B884" t="s">
        <v>4120</v>
      </c>
      <c r="C884" s="1">
        <f t="shared" si="189"/>
        <v>5978</v>
      </c>
      <c r="D884" s="7">
        <f>IF(N884&gt;0, RANK(N884,(N884:P884,Q884:AE884)),0)</f>
        <v>2</v>
      </c>
      <c r="E884" s="7">
        <f>IF(O884&gt;0,RANK(O884,(N884:P884,Q884:AE884)),0)</f>
        <v>1</v>
      </c>
      <c r="F884" s="7">
        <f>IF(P884&gt;0,RANK(P884,(N884:P884,Q884:AE884)),0)</f>
        <v>3</v>
      </c>
      <c r="G884" s="1">
        <f t="shared" si="196"/>
        <v>418</v>
      </c>
      <c r="H884" s="2">
        <f t="shared" si="197"/>
        <v>6.9923051187688184E-2</v>
      </c>
      <c r="I884" s="2"/>
      <c r="J884" s="2">
        <f t="shared" si="190"/>
        <v>0.45951823352291737</v>
      </c>
      <c r="K884" s="2">
        <f t="shared" si="190"/>
        <v>0.52944128471060559</v>
      </c>
      <c r="L884" s="2">
        <f t="shared" si="190"/>
        <v>5.5202408832385414E-3</v>
      </c>
      <c r="M884" s="2">
        <f t="shared" si="191"/>
        <v>5.5202408832385535E-3</v>
      </c>
      <c r="N884" s="1">
        <v>2747</v>
      </c>
      <c r="O884" s="1">
        <v>3165</v>
      </c>
      <c r="P884" s="1">
        <v>33</v>
      </c>
      <c r="Q884" s="1">
        <v>12</v>
      </c>
      <c r="R884" s="1">
        <v>11</v>
      </c>
      <c r="S884" s="1">
        <v>3</v>
      </c>
      <c r="T884" s="1">
        <v>3</v>
      </c>
      <c r="V884" s="1">
        <v>3</v>
      </c>
      <c r="W884" s="1">
        <v>1</v>
      </c>
      <c r="AG884" s="7">
        <f>IF(Q884&gt;0,RANK(Q884,(N884:P884,Q884:AE884)),0)</f>
        <v>4</v>
      </c>
      <c r="AH884" s="7">
        <f>IF(R884&gt;0,RANK(R884,(N884:P884,Q884:AE884)),0)</f>
        <v>5</v>
      </c>
      <c r="AI884" s="7">
        <f>IF(T884&gt;0,RANK(T884,(N884:P884,Q884:AE884)),0)</f>
        <v>6</v>
      </c>
      <c r="AJ884" s="7">
        <f>IF(S884&gt;0,RANK(S884,(N884:P884,Q884:AE884)),0)</f>
        <v>6</v>
      </c>
      <c r="AK884" s="2">
        <f t="shared" si="192"/>
        <v>2.0073603211776514E-3</v>
      </c>
      <c r="AL884" s="2">
        <f t="shared" si="192"/>
        <v>1.8400802944128472E-3</v>
      </c>
      <c r="AM884" s="2">
        <f t="shared" si="193"/>
        <v>5.0184008029441286E-4</v>
      </c>
      <c r="AN884" s="2">
        <f t="shared" si="194"/>
        <v>5.0184008029441286E-4</v>
      </c>
      <c r="AP884" t="s">
        <v>5088</v>
      </c>
      <c r="AQ884" t="s">
        <v>4120</v>
      </c>
      <c r="AR884">
        <v>5</v>
      </c>
      <c r="AT884" s="85" t="s">
        <v>5006</v>
      </c>
      <c r="AU884" s="84" t="s">
        <v>4677</v>
      </c>
      <c r="AV884" s="77" t="str">
        <f t="shared" si="195"/>
        <v>19175</v>
      </c>
      <c r="AX884" s="7" t="s">
        <v>186</v>
      </c>
      <c r="BG884" s="1"/>
    </row>
    <row r="885" spans="1:59" hidden="1" outlineLevel="1">
      <c r="A885" t="s">
        <v>3506</v>
      </c>
      <c r="B885" t="s">
        <v>4120</v>
      </c>
      <c r="C885" s="1">
        <f t="shared" si="189"/>
        <v>3836</v>
      </c>
      <c r="D885" s="7">
        <f>IF(N885&gt;0, RANK(N885,(N885:P885,Q885:AE885)),0)</f>
        <v>2</v>
      </c>
      <c r="E885" s="7">
        <f>IF(O885&gt;0,RANK(O885,(N885:P885,Q885:AE885)),0)</f>
        <v>1</v>
      </c>
      <c r="F885" s="7">
        <f>IF(P885&gt;0,RANK(P885,(N885:P885,Q885:AE885)),0)</f>
        <v>3</v>
      </c>
      <c r="G885" s="1">
        <f t="shared" si="196"/>
        <v>643</v>
      </c>
      <c r="H885" s="2">
        <f t="shared" si="197"/>
        <v>0.16762252346193951</v>
      </c>
      <c r="I885" s="2"/>
      <c r="J885" s="2">
        <f t="shared" si="190"/>
        <v>0.40875912408759124</v>
      </c>
      <c r="K885" s="2">
        <f t="shared" si="190"/>
        <v>0.57638164754953081</v>
      </c>
      <c r="L885" s="2">
        <f t="shared" si="190"/>
        <v>5.2137643378519288E-3</v>
      </c>
      <c r="M885" s="2">
        <f t="shared" si="191"/>
        <v>9.6454640250260779E-3</v>
      </c>
      <c r="N885" s="1">
        <v>1568</v>
      </c>
      <c r="O885" s="1">
        <v>2211</v>
      </c>
      <c r="P885" s="1">
        <v>20</v>
      </c>
      <c r="Q885" s="1">
        <v>13</v>
      </c>
      <c r="R885" s="1">
        <v>12</v>
      </c>
      <c r="S885" s="1">
        <v>3</v>
      </c>
      <c r="T885" s="1">
        <v>2</v>
      </c>
      <c r="V885" s="1">
        <v>1</v>
      </c>
      <c r="W885" s="1">
        <v>6</v>
      </c>
      <c r="AG885" s="7">
        <f>IF(Q885&gt;0,RANK(Q885,(N885:P885,Q885:AE885)),0)</f>
        <v>4</v>
      </c>
      <c r="AH885" s="7">
        <f>IF(R885&gt;0,RANK(R885,(N885:P885,Q885:AE885)),0)</f>
        <v>5</v>
      </c>
      <c r="AI885" s="7">
        <f>IF(T885&gt;0,RANK(T885,(N885:P885,Q885:AE885)),0)</f>
        <v>8</v>
      </c>
      <c r="AJ885" s="7">
        <f>IF(S885&gt;0,RANK(S885,(N885:P885,Q885:AE885)),0)</f>
        <v>7</v>
      </c>
      <c r="AK885" s="2">
        <f t="shared" si="192"/>
        <v>3.3889468196037541E-3</v>
      </c>
      <c r="AL885" s="2">
        <f t="shared" si="192"/>
        <v>3.1282586027111575E-3</v>
      </c>
      <c r="AM885" s="2">
        <f t="shared" si="193"/>
        <v>5.2137643378519292E-4</v>
      </c>
      <c r="AN885" s="2">
        <f t="shared" si="194"/>
        <v>7.8206465067778938E-4</v>
      </c>
      <c r="AP885" t="s">
        <v>3506</v>
      </c>
      <c r="AQ885" t="s">
        <v>4120</v>
      </c>
      <c r="AR885">
        <v>2</v>
      </c>
      <c r="AT885" s="85" t="s">
        <v>5006</v>
      </c>
      <c r="AU885" s="84" t="s">
        <v>3101</v>
      </c>
      <c r="AV885" s="77" t="str">
        <f t="shared" si="195"/>
        <v>19177</v>
      </c>
      <c r="AX885" s="7" t="s">
        <v>186</v>
      </c>
      <c r="BG885" s="1"/>
    </row>
    <row r="886" spans="1:59" hidden="1" outlineLevel="1">
      <c r="A886" t="s">
        <v>2055</v>
      </c>
      <c r="B886" t="s">
        <v>4120</v>
      </c>
      <c r="C886" s="1">
        <f t="shared" si="189"/>
        <v>16707</v>
      </c>
      <c r="D886" s="7">
        <f>IF(N886&gt;0, RANK(N886,(N886:P886,Q886:AE886)),0)</f>
        <v>1</v>
      </c>
      <c r="E886" s="7">
        <f>IF(O886&gt;0,RANK(O886,(N886:P886,Q886:AE886)),0)</f>
        <v>2</v>
      </c>
      <c r="F886" s="7">
        <f>IF(P886&gt;0,RANK(P886,(N886:P886,Q886:AE886)),0)</f>
        <v>3</v>
      </c>
      <c r="G886" s="1">
        <f t="shared" si="196"/>
        <v>1722</v>
      </c>
      <c r="H886" s="2">
        <f t="shared" si="197"/>
        <v>0.10307056922248159</v>
      </c>
      <c r="I886" s="2"/>
      <c r="J886" s="2">
        <f t="shared" si="190"/>
        <v>0.54617824863829534</v>
      </c>
      <c r="K886" s="2">
        <f t="shared" si="190"/>
        <v>0.44310767941581375</v>
      </c>
      <c r="L886" s="2">
        <f t="shared" si="190"/>
        <v>6.2249356557131739E-3</v>
      </c>
      <c r="M886" s="2">
        <f t="shared" si="191"/>
        <v>4.4891362901777389E-3</v>
      </c>
      <c r="N886" s="1">
        <v>9125</v>
      </c>
      <c r="O886" s="1">
        <v>7403</v>
      </c>
      <c r="P886" s="1">
        <v>104</v>
      </c>
      <c r="Q886" s="1">
        <v>25</v>
      </c>
      <c r="R886" s="1">
        <v>16</v>
      </c>
      <c r="S886" s="1">
        <v>11</v>
      </c>
      <c r="T886" s="1">
        <v>1</v>
      </c>
      <c r="V886" s="1">
        <v>3</v>
      </c>
      <c r="W886" s="1">
        <v>19</v>
      </c>
      <c r="AG886" s="7">
        <f>IF(Q886&gt;0,RANK(Q886,(N886:P886,Q886:AE886)),0)</f>
        <v>4</v>
      </c>
      <c r="AH886" s="7">
        <f>IF(R886&gt;0,RANK(R886,(N886:P886,Q886:AE886)),0)</f>
        <v>6</v>
      </c>
      <c r="AI886" s="7">
        <f>IF(T886&gt;0,RANK(T886,(N886:P886,Q886:AE886)),0)</f>
        <v>9</v>
      </c>
      <c r="AJ886" s="7">
        <f>IF(S886&gt;0,RANK(S886,(N886:P886,Q886:AE886)),0)</f>
        <v>7</v>
      </c>
      <c r="AK886" s="2">
        <f t="shared" si="192"/>
        <v>1.4963787633925898E-3</v>
      </c>
      <c r="AL886" s="2">
        <f t="shared" si="192"/>
        <v>9.5768240857125751E-4</v>
      </c>
      <c r="AM886" s="2">
        <f t="shared" si="193"/>
        <v>5.9855150535703594E-5</v>
      </c>
      <c r="AN886" s="2">
        <f t="shared" si="194"/>
        <v>6.5840665589273959E-4</v>
      </c>
      <c r="AP886" t="s">
        <v>2055</v>
      </c>
      <c r="AQ886" t="s">
        <v>4120</v>
      </c>
      <c r="AR886">
        <v>2</v>
      </c>
      <c r="AT886" s="85" t="s">
        <v>5006</v>
      </c>
      <c r="AU886" s="84" t="s">
        <v>3823</v>
      </c>
      <c r="AV886" s="77" t="str">
        <f t="shared" si="195"/>
        <v>19179</v>
      </c>
      <c r="AX886" s="7" t="s">
        <v>186</v>
      </c>
      <c r="BG886" s="1"/>
    </row>
    <row r="887" spans="1:59" hidden="1" outlineLevel="1">
      <c r="A887" t="s">
        <v>4237</v>
      </c>
      <c r="B887" t="s">
        <v>4120</v>
      </c>
      <c r="C887" s="1">
        <f t="shared" si="189"/>
        <v>23053</v>
      </c>
      <c r="D887" s="7">
        <f>IF(N887&gt;0, RANK(N887,(N887:P887,Q887:AE887)),0)</f>
        <v>2</v>
      </c>
      <c r="E887" s="7">
        <f>IF(O887&gt;0,RANK(O887,(N887:P887,Q887:AE887)),0)</f>
        <v>1</v>
      </c>
      <c r="F887" s="7">
        <f>IF(P887&gt;0,RANK(P887,(N887:P887,Q887:AE887)),0)</f>
        <v>3</v>
      </c>
      <c r="G887" s="1">
        <f t="shared" si="196"/>
        <v>1430</v>
      </c>
      <c r="H887" s="2">
        <f t="shared" si="197"/>
        <v>6.20309721077517E-2</v>
      </c>
      <c r="I887" s="2"/>
      <c r="J887" s="2">
        <f t="shared" si="190"/>
        <v>0.46544918231900401</v>
      </c>
      <c r="K887" s="2">
        <f t="shared" si="190"/>
        <v>0.52748015442675578</v>
      </c>
      <c r="L887" s="2">
        <f t="shared" si="190"/>
        <v>3.0364811521277056E-3</v>
      </c>
      <c r="M887" s="2">
        <f t="shared" si="191"/>
        <v>4.0341821021125119E-3</v>
      </c>
      <c r="N887" s="1">
        <v>10730</v>
      </c>
      <c r="O887" s="1">
        <v>12160</v>
      </c>
      <c r="P887" s="1">
        <v>70</v>
      </c>
      <c r="Q887" s="1">
        <v>31</v>
      </c>
      <c r="R887" s="1">
        <v>30</v>
      </c>
      <c r="S887" s="1">
        <v>14</v>
      </c>
      <c r="T887" s="1">
        <v>3</v>
      </c>
      <c r="V887" s="1">
        <v>6</v>
      </c>
      <c r="W887" s="1">
        <v>9</v>
      </c>
      <c r="AG887" s="7">
        <f>IF(Q887&gt;0,RANK(Q887,(N887:P887,Q887:AE887)),0)</f>
        <v>4</v>
      </c>
      <c r="AH887" s="7">
        <f>IF(R887&gt;0,RANK(R887,(N887:P887,Q887:AE887)),0)</f>
        <v>5</v>
      </c>
      <c r="AI887" s="7">
        <f>IF(T887&gt;0,RANK(T887,(N887:P887,Q887:AE887)),0)</f>
        <v>9</v>
      </c>
      <c r="AJ887" s="7">
        <f>IF(S887&gt;0,RANK(S887,(N887:P887,Q887:AE887)),0)</f>
        <v>6</v>
      </c>
      <c r="AK887" s="2">
        <f t="shared" si="192"/>
        <v>1.3447273673708412E-3</v>
      </c>
      <c r="AL887" s="2">
        <f t="shared" si="192"/>
        <v>1.3013490651975883E-3</v>
      </c>
      <c r="AM887" s="2">
        <f t="shared" si="193"/>
        <v>1.3013490651975882E-4</v>
      </c>
      <c r="AN887" s="2">
        <f t="shared" si="194"/>
        <v>6.0729623042554118E-4</v>
      </c>
      <c r="AP887" t="s">
        <v>4237</v>
      </c>
      <c r="AQ887" t="s">
        <v>4120</v>
      </c>
      <c r="AR887">
        <v>4</v>
      </c>
      <c r="AT887" s="85" t="s">
        <v>5006</v>
      </c>
      <c r="AU887" s="84" t="s">
        <v>4132</v>
      </c>
      <c r="AV887" s="77" t="str">
        <f t="shared" si="195"/>
        <v>19181</v>
      </c>
      <c r="AX887" s="7" t="s">
        <v>186</v>
      </c>
      <c r="BG887" s="1"/>
    </row>
    <row r="888" spans="1:59" hidden="1" outlineLevel="1">
      <c r="A888" t="s">
        <v>3830</v>
      </c>
      <c r="B888" t="s">
        <v>4120</v>
      </c>
      <c r="C888" s="1">
        <f t="shared" si="189"/>
        <v>10688</v>
      </c>
      <c r="D888" s="7">
        <f>IF(N888&gt;0, RANK(N888,(N888:P888,Q888:AE888)),0)</f>
        <v>2</v>
      </c>
      <c r="E888" s="7">
        <f>IF(O888&gt;0,RANK(O888,(N888:P888,Q888:AE888)),0)</f>
        <v>1</v>
      </c>
      <c r="F888" s="7">
        <f>IF(P888&gt;0,RANK(P888,(N888:P888,Q888:AE888)),0)</f>
        <v>3</v>
      </c>
      <c r="G888" s="1">
        <f t="shared" si="196"/>
        <v>1382</v>
      </c>
      <c r="H888" s="2">
        <f t="shared" si="197"/>
        <v>0.12930389221556887</v>
      </c>
      <c r="I888" s="2"/>
      <c r="J888" s="2">
        <f t="shared" si="190"/>
        <v>0.42992140718562877</v>
      </c>
      <c r="K888" s="2">
        <f t="shared" si="190"/>
        <v>0.55922529940119758</v>
      </c>
      <c r="L888" s="2">
        <f t="shared" si="190"/>
        <v>5.7073353293413173E-3</v>
      </c>
      <c r="M888" s="2">
        <f t="shared" si="191"/>
        <v>5.1459580838323308E-3</v>
      </c>
      <c r="N888" s="1">
        <v>4595</v>
      </c>
      <c r="O888" s="1">
        <v>5977</v>
      </c>
      <c r="P888" s="1">
        <v>61</v>
      </c>
      <c r="Q888" s="1">
        <v>20</v>
      </c>
      <c r="R888" s="1">
        <v>9</v>
      </c>
      <c r="S888" s="1">
        <v>13</v>
      </c>
      <c r="T888" s="1">
        <v>5</v>
      </c>
      <c r="V888" s="1">
        <v>1</v>
      </c>
      <c r="W888" s="1">
        <v>7</v>
      </c>
      <c r="AG888" s="7">
        <f>IF(Q888&gt;0,RANK(Q888,(N888:P888,Q888:AE888)),0)</f>
        <v>4</v>
      </c>
      <c r="AH888" s="7">
        <f>IF(R888&gt;0,RANK(R888,(N888:P888,Q888:AE888)),0)</f>
        <v>6</v>
      </c>
      <c r="AI888" s="7">
        <f>IF(T888&gt;0,RANK(T888,(N888:P888,Q888:AE888)),0)</f>
        <v>8</v>
      </c>
      <c r="AJ888" s="7">
        <f>IF(S888&gt;0,RANK(S888,(N888:P888,Q888:AE888)),0)</f>
        <v>5</v>
      </c>
      <c r="AK888" s="2">
        <f t="shared" si="192"/>
        <v>1.8712574850299401E-3</v>
      </c>
      <c r="AL888" s="2">
        <f t="shared" si="192"/>
        <v>8.4206586826347308E-4</v>
      </c>
      <c r="AM888" s="2">
        <f t="shared" si="193"/>
        <v>4.6781437125748503E-4</v>
      </c>
      <c r="AN888" s="2">
        <f t="shared" si="194"/>
        <v>1.2163173652694611E-3</v>
      </c>
      <c r="AP888" t="s">
        <v>3830</v>
      </c>
      <c r="AQ888" t="s">
        <v>4120</v>
      </c>
      <c r="AR888">
        <v>2</v>
      </c>
      <c r="AT888" s="85" t="s">
        <v>5006</v>
      </c>
      <c r="AU888" s="84" t="s">
        <v>4133</v>
      </c>
      <c r="AV888" s="77" t="str">
        <f t="shared" si="195"/>
        <v>19183</v>
      </c>
      <c r="AX888" s="7" t="s">
        <v>186</v>
      </c>
      <c r="BG888" s="1"/>
    </row>
    <row r="889" spans="1:59" hidden="1" outlineLevel="1">
      <c r="A889" t="s">
        <v>4238</v>
      </c>
      <c r="B889" t="s">
        <v>4120</v>
      </c>
      <c r="C889" s="1">
        <f t="shared" si="189"/>
        <v>3133</v>
      </c>
      <c r="D889" s="7">
        <f>IF(N889&gt;0, RANK(N889,(N889:P889,Q889:AE889)),0)</f>
        <v>2</v>
      </c>
      <c r="E889" s="7">
        <f>IF(O889&gt;0,RANK(O889,(N889:P889,Q889:AE889)),0)</f>
        <v>1</v>
      </c>
      <c r="F889" s="7">
        <f>IF(P889&gt;0,RANK(P889,(N889:P889,Q889:AE889)),0)</f>
        <v>4</v>
      </c>
      <c r="G889" s="1">
        <f t="shared" si="196"/>
        <v>354</v>
      </c>
      <c r="H889" s="2">
        <f t="shared" si="197"/>
        <v>0.11299074369613789</v>
      </c>
      <c r="I889" s="2"/>
      <c r="J889" s="2">
        <f t="shared" si="190"/>
        <v>0.44015320778806255</v>
      </c>
      <c r="K889" s="2">
        <f t="shared" si="190"/>
        <v>0.55314395148420048</v>
      </c>
      <c r="L889" s="2">
        <f t="shared" si="190"/>
        <v>1.915097350781998E-3</v>
      </c>
      <c r="M889" s="2">
        <f t="shared" si="191"/>
        <v>4.7877433769549713E-3</v>
      </c>
      <c r="N889" s="1">
        <v>1379</v>
      </c>
      <c r="O889" s="1">
        <v>1733</v>
      </c>
      <c r="P889" s="1">
        <v>6</v>
      </c>
      <c r="Q889" s="1">
        <v>4</v>
      </c>
      <c r="R889" s="1">
        <v>2</v>
      </c>
      <c r="S889" s="1">
        <v>7</v>
      </c>
      <c r="T889" s="1">
        <v>0</v>
      </c>
      <c r="V889" s="1">
        <v>0</v>
      </c>
      <c r="W889" s="1">
        <v>2</v>
      </c>
      <c r="AG889" s="7">
        <f>IF(Q889&gt;0,RANK(Q889,(N889:P889,Q889:AE889)),0)</f>
        <v>5</v>
      </c>
      <c r="AH889" s="7">
        <f>IF(R889&gt;0,RANK(R889,(N889:P889,Q889:AE889)),0)</f>
        <v>6</v>
      </c>
      <c r="AI889" s="7">
        <f>IF(T889&gt;0,RANK(T889,(N889:P889,Q889:AE889)),0)</f>
        <v>0</v>
      </c>
      <c r="AJ889" s="7">
        <f>IF(S889&gt;0,RANK(S889,(N889:P889,Q889:AE889)),0)</f>
        <v>3</v>
      </c>
      <c r="AK889" s="2">
        <f t="shared" si="192"/>
        <v>1.2767315671879987E-3</v>
      </c>
      <c r="AL889" s="2">
        <f t="shared" si="192"/>
        <v>6.3836578359399937E-4</v>
      </c>
      <c r="AM889" s="2">
        <f t="shared" si="193"/>
        <v>0</v>
      </c>
      <c r="AN889" s="2">
        <f t="shared" si="194"/>
        <v>2.2342802425789976E-3</v>
      </c>
      <c r="AP889" t="s">
        <v>4238</v>
      </c>
      <c r="AQ889" t="s">
        <v>4120</v>
      </c>
      <c r="AR889">
        <v>2</v>
      </c>
      <c r="AT889" s="85" t="s">
        <v>5006</v>
      </c>
      <c r="AU889" s="84" t="s">
        <v>3795</v>
      </c>
      <c r="AV889" s="77" t="str">
        <f t="shared" si="195"/>
        <v>19185</v>
      </c>
      <c r="AX889" s="7" t="s">
        <v>186</v>
      </c>
      <c r="BG889" s="1"/>
    </row>
    <row r="890" spans="1:59" hidden="1" outlineLevel="1">
      <c r="A890" t="s">
        <v>3749</v>
      </c>
      <c r="B890" t="s">
        <v>4120</v>
      </c>
      <c r="C890" s="1">
        <f t="shared" si="189"/>
        <v>18631</v>
      </c>
      <c r="D890" s="7">
        <f>IF(N890&gt;0, RANK(N890,(N890:P890,Q890:AE890)),0)</f>
        <v>1</v>
      </c>
      <c r="E890" s="7">
        <f>IF(O890&gt;0,RANK(O890,(N890:P890,Q890:AE890)),0)</f>
        <v>2</v>
      </c>
      <c r="F890" s="7">
        <f>IF(P890&gt;0,RANK(P890,(N890:P890,Q890:AE890)),0)</f>
        <v>3</v>
      </c>
      <c r="G890" s="1">
        <f t="shared" si="196"/>
        <v>602</v>
      </c>
      <c r="H890" s="2">
        <f t="shared" si="197"/>
        <v>3.231173850034888E-2</v>
      </c>
      <c r="I890" s="2"/>
      <c r="J890" s="2">
        <f t="shared" si="190"/>
        <v>0.51317696312597283</v>
      </c>
      <c r="K890" s="2">
        <f t="shared" si="190"/>
        <v>0.48086522462562398</v>
      </c>
      <c r="L890" s="2">
        <f t="shared" si="190"/>
        <v>2.9520691320916751E-3</v>
      </c>
      <c r="M890" s="2">
        <f t="shared" si="191"/>
        <v>3.0057431163115185E-3</v>
      </c>
      <c r="N890" s="1">
        <v>9561</v>
      </c>
      <c r="O890" s="1">
        <v>8959</v>
      </c>
      <c r="P890" s="1">
        <v>55</v>
      </c>
      <c r="Q890" s="1">
        <v>26</v>
      </c>
      <c r="R890" s="1">
        <v>15</v>
      </c>
      <c r="S890" s="1">
        <v>5</v>
      </c>
      <c r="T890" s="1">
        <v>2</v>
      </c>
      <c r="V890" s="1">
        <v>1</v>
      </c>
      <c r="W890" s="1">
        <v>7</v>
      </c>
      <c r="AG890" s="7">
        <f>IF(Q890&gt;0,RANK(Q890,(N890:P890,Q890:AE890)),0)</f>
        <v>4</v>
      </c>
      <c r="AH890" s="7">
        <f>IF(R890&gt;0,RANK(R890,(N890:P890,Q890:AE890)),0)</f>
        <v>5</v>
      </c>
      <c r="AI890" s="7">
        <f>IF(T890&gt;0,RANK(T890,(N890:P890,Q890:AE890)),0)</f>
        <v>8</v>
      </c>
      <c r="AJ890" s="7">
        <f>IF(S890&gt;0,RANK(S890,(N890:P890,Q890:AE890)),0)</f>
        <v>7</v>
      </c>
      <c r="AK890" s="2">
        <f t="shared" si="192"/>
        <v>1.3955235897160647E-3</v>
      </c>
      <c r="AL890" s="2">
        <f t="shared" si="192"/>
        <v>8.0510976329772963E-4</v>
      </c>
      <c r="AM890" s="2">
        <f t="shared" si="193"/>
        <v>1.0734796843969728E-4</v>
      </c>
      <c r="AN890" s="2">
        <f t="shared" si="194"/>
        <v>2.6836992109924318E-4</v>
      </c>
      <c r="AP890" t="s">
        <v>3749</v>
      </c>
      <c r="AQ890" t="s">
        <v>4120</v>
      </c>
      <c r="AR890">
        <v>4</v>
      </c>
      <c r="AT890" s="85" t="s">
        <v>5006</v>
      </c>
      <c r="AU890" s="84" t="s">
        <v>3796</v>
      </c>
      <c r="AV890" s="77" t="str">
        <f t="shared" si="195"/>
        <v>19187</v>
      </c>
      <c r="AX890" s="7" t="s">
        <v>186</v>
      </c>
      <c r="BG890" s="1"/>
    </row>
    <row r="891" spans="1:59" hidden="1" outlineLevel="1">
      <c r="A891" t="s">
        <v>2650</v>
      </c>
      <c r="B891" t="s">
        <v>4120</v>
      </c>
      <c r="C891" s="1">
        <f t="shared" si="189"/>
        <v>5952</v>
      </c>
      <c r="D891" s="7">
        <f>IF(N891&gt;0, RANK(N891,(N891:P891,Q891:AE891)),0)</f>
        <v>2</v>
      </c>
      <c r="E891" s="7">
        <f>IF(O891&gt;0,RANK(O891,(N891:P891,Q891:AE891)),0)</f>
        <v>1</v>
      </c>
      <c r="F891" s="7">
        <f>IF(P891&gt;0,RANK(P891,(N891:P891,Q891:AE891)),0)</f>
        <v>3</v>
      </c>
      <c r="G891" s="1">
        <f t="shared" si="196"/>
        <v>468</v>
      </c>
      <c r="H891" s="2">
        <f t="shared" si="197"/>
        <v>7.8629032258064516E-2</v>
      </c>
      <c r="I891" s="2"/>
      <c r="J891" s="2">
        <f t="shared" si="190"/>
        <v>0.45480510752688175</v>
      </c>
      <c r="K891" s="2">
        <f t="shared" si="190"/>
        <v>0.53343413978494625</v>
      </c>
      <c r="L891" s="2">
        <f t="shared" si="190"/>
        <v>6.0483870967741934E-3</v>
      </c>
      <c r="M891" s="2">
        <f t="shared" si="191"/>
        <v>5.7123655913978114E-3</v>
      </c>
      <c r="N891" s="1">
        <v>2707</v>
      </c>
      <c r="O891" s="1">
        <v>3175</v>
      </c>
      <c r="P891" s="1">
        <v>36</v>
      </c>
      <c r="Q891" s="1">
        <v>9</v>
      </c>
      <c r="R891" s="1">
        <v>12</v>
      </c>
      <c r="S891" s="1">
        <v>3</v>
      </c>
      <c r="T891" s="1">
        <v>2</v>
      </c>
      <c r="V891" s="1">
        <v>0</v>
      </c>
      <c r="W891" s="1">
        <v>8</v>
      </c>
      <c r="AG891" s="7">
        <f>IF(Q891&gt;0,RANK(Q891,(N891:P891,Q891:AE891)),0)</f>
        <v>5</v>
      </c>
      <c r="AH891" s="7">
        <f>IF(R891&gt;0,RANK(R891,(N891:P891,Q891:AE891)),0)</f>
        <v>4</v>
      </c>
      <c r="AI891" s="7">
        <f>IF(T891&gt;0,RANK(T891,(N891:P891,Q891:AE891)),0)</f>
        <v>8</v>
      </c>
      <c r="AJ891" s="7">
        <f>IF(S891&gt;0,RANK(S891,(N891:P891,Q891:AE891)),0)</f>
        <v>7</v>
      </c>
      <c r="AK891" s="2">
        <f t="shared" si="192"/>
        <v>1.5120967741935483E-3</v>
      </c>
      <c r="AL891" s="2">
        <f t="shared" si="192"/>
        <v>2.0161290322580645E-3</v>
      </c>
      <c r="AM891" s="2">
        <f t="shared" si="193"/>
        <v>3.3602150537634411E-4</v>
      </c>
      <c r="AN891" s="2">
        <f t="shared" si="194"/>
        <v>5.0403225806451612E-4</v>
      </c>
      <c r="AP891" t="s">
        <v>2650</v>
      </c>
      <c r="AQ891" t="s">
        <v>4120</v>
      </c>
      <c r="AR891">
        <v>4</v>
      </c>
      <c r="AT891" s="85" t="s">
        <v>5006</v>
      </c>
      <c r="AU891" s="84" t="s">
        <v>3821</v>
      </c>
      <c r="AV891" s="77" t="str">
        <f t="shared" si="195"/>
        <v>19189</v>
      </c>
      <c r="AX891" s="7" t="s">
        <v>186</v>
      </c>
      <c r="BG891" s="1"/>
    </row>
    <row r="892" spans="1:59" hidden="1" outlineLevel="1">
      <c r="A892" t="s">
        <v>2482</v>
      </c>
      <c r="B892" t="s">
        <v>4120</v>
      </c>
      <c r="C892" s="1">
        <f t="shared" si="189"/>
        <v>10784</v>
      </c>
      <c r="D892" s="7">
        <f>IF(N892&gt;0, RANK(N892,(N892:P892,Q892:AE892)),0)</f>
        <v>1</v>
      </c>
      <c r="E892" s="7">
        <f>IF(O892&gt;0,RANK(O892,(N892:P892,Q892:AE892)),0)</f>
        <v>2</v>
      </c>
      <c r="F892" s="7">
        <f>IF(P892&gt;0,RANK(P892,(N892:P892,Q892:AE892)),0)</f>
        <v>3</v>
      </c>
      <c r="G892" s="1">
        <f t="shared" si="196"/>
        <v>30</v>
      </c>
      <c r="H892" s="2">
        <f t="shared" si="197"/>
        <v>2.7818991097922851E-3</v>
      </c>
      <c r="I892" s="2"/>
      <c r="J892" s="2">
        <f t="shared" si="190"/>
        <v>0.49647626112759646</v>
      </c>
      <c r="K892" s="2">
        <f t="shared" si="190"/>
        <v>0.49369436201780414</v>
      </c>
      <c r="L892" s="2">
        <f t="shared" si="190"/>
        <v>4.8219584569732937E-3</v>
      </c>
      <c r="M892" s="2">
        <f t="shared" si="191"/>
        <v>5.0074183976260983E-3</v>
      </c>
      <c r="N892" s="1">
        <v>5354</v>
      </c>
      <c r="O892" s="1">
        <v>5324</v>
      </c>
      <c r="P892" s="1">
        <v>52</v>
      </c>
      <c r="Q892" s="1">
        <v>16</v>
      </c>
      <c r="R892" s="1">
        <v>11</v>
      </c>
      <c r="S892" s="1">
        <v>14</v>
      </c>
      <c r="T892" s="1">
        <v>2</v>
      </c>
      <c r="V892" s="1">
        <v>0</v>
      </c>
      <c r="W892" s="1">
        <v>11</v>
      </c>
      <c r="AG892" s="7">
        <f>IF(Q892&gt;0,RANK(Q892,(N892:P892,Q892:AE892)),0)</f>
        <v>4</v>
      </c>
      <c r="AH892" s="7">
        <f>IF(R892&gt;0,RANK(R892,(N892:P892,Q892:AE892)),0)</f>
        <v>6</v>
      </c>
      <c r="AI892" s="7">
        <f>IF(T892&gt;0,RANK(T892,(N892:P892,Q892:AE892)),0)</f>
        <v>8</v>
      </c>
      <c r="AJ892" s="7">
        <f>IF(S892&gt;0,RANK(S892,(N892:P892,Q892:AE892)),0)</f>
        <v>5</v>
      </c>
      <c r="AK892" s="2">
        <f t="shared" si="192"/>
        <v>1.483679525222552E-3</v>
      </c>
      <c r="AL892" s="2">
        <f t="shared" si="192"/>
        <v>1.0200296735905045E-3</v>
      </c>
      <c r="AM892" s="2">
        <f t="shared" si="193"/>
        <v>1.85459940652819E-4</v>
      </c>
      <c r="AN892" s="2">
        <f t="shared" si="194"/>
        <v>1.2982195845697329E-3</v>
      </c>
      <c r="AP892" t="s">
        <v>2482</v>
      </c>
      <c r="AQ892" t="s">
        <v>4120</v>
      </c>
      <c r="AR892">
        <v>4</v>
      </c>
      <c r="AT892" s="85" t="s">
        <v>5006</v>
      </c>
      <c r="AU892" s="84" t="s">
        <v>4141</v>
      </c>
      <c r="AV892" s="77" t="str">
        <f t="shared" si="195"/>
        <v>19191</v>
      </c>
      <c r="AX892" s="7" t="s">
        <v>186</v>
      </c>
      <c r="BG892" s="1"/>
    </row>
    <row r="893" spans="1:59" hidden="1" outlineLevel="1">
      <c r="A893" t="s">
        <v>2483</v>
      </c>
      <c r="B893" t="s">
        <v>4120</v>
      </c>
      <c r="C893" s="1">
        <f t="shared" si="189"/>
        <v>44195</v>
      </c>
      <c r="D893" s="7">
        <f>IF(N893&gt;0, RANK(N893,(N893:P893,Q893:AE893)),0)</f>
        <v>2</v>
      </c>
      <c r="E893" s="7">
        <f>IF(O893&gt;0,RANK(O893,(N893:P893,Q893:AE893)),0)</f>
        <v>1</v>
      </c>
      <c r="F893" s="7">
        <f>IF(P893&gt;0,RANK(P893,(N893:P893,Q893:AE893)),0)</f>
        <v>3</v>
      </c>
      <c r="G893" s="1">
        <f t="shared" si="196"/>
        <v>996</v>
      </c>
      <c r="H893" s="2">
        <f t="shared" si="197"/>
        <v>2.2536486027831204E-2</v>
      </c>
      <c r="I893" s="2"/>
      <c r="J893" s="2">
        <f t="shared" si="190"/>
        <v>0.48546215635252854</v>
      </c>
      <c r="K893" s="2">
        <f t="shared" si="190"/>
        <v>0.50799864238035974</v>
      </c>
      <c r="L893" s="2">
        <f t="shared" si="190"/>
        <v>3.5524380586039145E-3</v>
      </c>
      <c r="M893" s="2">
        <f>IF(C893=0,"-",(1-J893-K893-L893))</f>
        <v>2.9867632085078017E-3</v>
      </c>
      <c r="N893" s="1">
        <v>21455</v>
      </c>
      <c r="O893" s="1">
        <v>22451</v>
      </c>
      <c r="P893" s="1">
        <v>157</v>
      </c>
      <c r="Q893" s="1">
        <v>41</v>
      </c>
      <c r="R893" s="1">
        <v>24</v>
      </c>
      <c r="S893" s="1">
        <v>35</v>
      </c>
      <c r="T893" s="1">
        <v>3</v>
      </c>
      <c r="V893" s="1">
        <v>8</v>
      </c>
      <c r="W893" s="1">
        <v>21</v>
      </c>
      <c r="AG893" s="7">
        <f>IF(Q893&gt;0,RANK(Q893,(N893:P893,Q893:AE893)),0)</f>
        <v>4</v>
      </c>
      <c r="AH893" s="7">
        <f>IF(R893&gt;0,RANK(R893,(N893:P893,Q893:AE893)),0)</f>
        <v>6</v>
      </c>
      <c r="AI893" s="7">
        <f>IF(T893&gt;0,RANK(T893,(N893:P893,Q893:AE893)),0)</f>
        <v>9</v>
      </c>
      <c r="AJ893" s="7">
        <f>IF(S893&gt;0,RANK(S893,(N893:P893,Q893:AE893)),0)</f>
        <v>5</v>
      </c>
      <c r="AK893" s="2">
        <f t="shared" si="192"/>
        <v>9.2770675415771017E-4</v>
      </c>
      <c r="AL893" s="2">
        <f t="shared" si="192"/>
        <v>5.4304785609231808E-4</v>
      </c>
      <c r="AM893" s="2">
        <f t="shared" si="193"/>
        <v>6.788098201153976E-5</v>
      </c>
      <c r="AN893" s="2">
        <f t="shared" si="194"/>
        <v>7.9194479013463062E-4</v>
      </c>
      <c r="AP893" t="s">
        <v>2483</v>
      </c>
      <c r="AQ893" t="s">
        <v>4120</v>
      </c>
      <c r="AR893">
        <v>5</v>
      </c>
      <c r="AT893" s="85" t="s">
        <v>5006</v>
      </c>
      <c r="AU893" s="84" t="s">
        <v>4142</v>
      </c>
      <c r="AV893" s="77" t="str">
        <f>AT893&amp;AU893</f>
        <v>19193</v>
      </c>
      <c r="AX893" s="7" t="s">
        <v>186</v>
      </c>
      <c r="BG893" s="1"/>
    </row>
    <row r="894" spans="1:59" hidden="1" outlineLevel="1">
      <c r="A894" t="s">
        <v>4582</v>
      </c>
      <c r="B894" t="s">
        <v>4120</v>
      </c>
      <c r="C894" s="1">
        <f t="shared" si="189"/>
        <v>4123</v>
      </c>
      <c r="D894" s="7">
        <f>IF(N894&gt;0, RANK(N894,(N894:P894,Q894:AE894)),0)</f>
        <v>1</v>
      </c>
      <c r="E894" s="7">
        <f>IF(O894&gt;0,RANK(O894,(N894:P894,Q894:AE894)),0)</f>
        <v>2</v>
      </c>
      <c r="F894" s="7">
        <f>IF(P894&gt;0,RANK(P894,(N894:P894,Q894:AE894)),0)</f>
        <v>3</v>
      </c>
      <c r="G894" s="1">
        <f t="shared" si="196"/>
        <v>491</v>
      </c>
      <c r="H894" s="2">
        <f t="shared" si="197"/>
        <v>0.11908804268736357</v>
      </c>
      <c r="I894" s="2"/>
      <c r="J894" s="2">
        <f t="shared" si="190"/>
        <v>0.55445064273587197</v>
      </c>
      <c r="K894" s="2">
        <f t="shared" si="190"/>
        <v>0.43536260004850835</v>
      </c>
      <c r="L894" s="2">
        <f t="shared" si="190"/>
        <v>6.5486296386126604E-3</v>
      </c>
      <c r="M894" s="2">
        <f>IF(C894=0,"-",(1-J894-K894-L894))</f>
        <v>3.6381275770070191E-3</v>
      </c>
      <c r="N894" s="1">
        <v>2286</v>
      </c>
      <c r="O894" s="1">
        <v>1795</v>
      </c>
      <c r="P894" s="1">
        <v>27</v>
      </c>
      <c r="Q894" s="1">
        <v>4</v>
      </c>
      <c r="R894" s="1">
        <v>3</v>
      </c>
      <c r="S894" s="1">
        <v>3</v>
      </c>
      <c r="T894" s="1">
        <v>2</v>
      </c>
      <c r="V894" s="1">
        <v>1</v>
      </c>
      <c r="W894" s="1">
        <v>2</v>
      </c>
      <c r="AG894" s="7">
        <f>IF(Q894&gt;0,RANK(Q894,(N894:P894,Q894:AE894)),0)</f>
        <v>4</v>
      </c>
      <c r="AH894" s="7">
        <f>IF(R894&gt;0,RANK(R894,(N894:P894,Q894:AE894)),0)</f>
        <v>5</v>
      </c>
      <c r="AI894" s="7">
        <f>IF(T894&gt;0,RANK(T894,(N894:P894,Q894:AE894)),0)</f>
        <v>7</v>
      </c>
      <c r="AJ894" s="7">
        <f>IF(S894&gt;0,RANK(S894,(N894:P894,Q894:AE894)),0)</f>
        <v>5</v>
      </c>
      <c r="AK894" s="2">
        <f t="shared" si="192"/>
        <v>9.7016735386854229E-4</v>
      </c>
      <c r="AL894" s="2">
        <f t="shared" si="192"/>
        <v>7.2762551540140675E-4</v>
      </c>
      <c r="AM894" s="2">
        <f t="shared" si="193"/>
        <v>4.8508367693427115E-4</v>
      </c>
      <c r="AN894" s="2">
        <f t="shared" si="194"/>
        <v>7.2762551540140675E-4</v>
      </c>
      <c r="AP894" t="s">
        <v>4582</v>
      </c>
      <c r="AQ894" t="s">
        <v>4120</v>
      </c>
      <c r="AR894">
        <v>4</v>
      </c>
      <c r="AT894" s="85" t="s">
        <v>5006</v>
      </c>
      <c r="AU894" s="84" t="s">
        <v>4962</v>
      </c>
      <c r="AV894" s="77" t="str">
        <f>AT894&amp;AU894</f>
        <v>19195</v>
      </c>
      <c r="AX894" s="7" t="s">
        <v>186</v>
      </c>
      <c r="BG894" s="1"/>
    </row>
    <row r="895" spans="1:59" hidden="1" outlineLevel="1">
      <c r="A895" t="s">
        <v>4676</v>
      </c>
      <c r="B895" t="s">
        <v>4120</v>
      </c>
      <c r="C895" s="1">
        <f t="shared" si="189"/>
        <v>6603</v>
      </c>
      <c r="D895" s="7">
        <f>IF(N895&gt;0, RANK(N895,(N895:P895,Q895:AE895)),0)</f>
        <v>2</v>
      </c>
      <c r="E895" s="7">
        <f>IF(O895&gt;0,RANK(O895,(N895:P895,Q895:AE895)),0)</f>
        <v>1</v>
      </c>
      <c r="F895" s="7">
        <f>IF(P895&gt;0,RANK(P895,(N895:P895,Q895:AE895)),0)</f>
        <v>3</v>
      </c>
      <c r="G895" s="1">
        <f t="shared" si="196"/>
        <v>701</v>
      </c>
      <c r="H895" s="2">
        <f t="shared" si="197"/>
        <v>0.10616386490988944</v>
      </c>
      <c r="I895" s="2"/>
      <c r="J895" s="2">
        <f t="shared" si="190"/>
        <v>0.44373769498712706</v>
      </c>
      <c r="K895" s="2">
        <f t="shared" si="190"/>
        <v>0.5499015598970165</v>
      </c>
      <c r="L895" s="2">
        <f t="shared" si="190"/>
        <v>2.7260336210813267E-3</v>
      </c>
      <c r="M895" s="2">
        <f>IF(C895=0,"-",(1-J895-K895-L895))</f>
        <v>3.6347114947751654E-3</v>
      </c>
      <c r="N895" s="1">
        <v>2930</v>
      </c>
      <c r="O895" s="1">
        <v>3631</v>
      </c>
      <c r="P895" s="1">
        <v>18</v>
      </c>
      <c r="Q895" s="1">
        <v>7</v>
      </c>
      <c r="R895" s="1">
        <v>13</v>
      </c>
      <c r="S895" s="1">
        <v>1</v>
      </c>
      <c r="T895" s="1">
        <v>2</v>
      </c>
      <c r="V895" s="1">
        <v>0</v>
      </c>
      <c r="W895" s="1">
        <v>1</v>
      </c>
      <c r="AG895" s="7">
        <f>IF(Q895&gt;0,RANK(Q895,(N895:P895,Q895:AE895)),0)</f>
        <v>5</v>
      </c>
      <c r="AH895" s="7">
        <f>IF(R895&gt;0,RANK(R895,(N895:P895,Q895:AE895)),0)</f>
        <v>4</v>
      </c>
      <c r="AI895" s="7">
        <f>IF(T895&gt;0,RANK(T895,(N895:P895,Q895:AE895)),0)</f>
        <v>6</v>
      </c>
      <c r="AJ895" s="7">
        <f>IF(S895&gt;0,RANK(S895,(N895:P895,Q895:AE895)),0)</f>
        <v>7</v>
      </c>
      <c r="AK895" s="2">
        <f t="shared" si="192"/>
        <v>1.0601241859760715E-3</v>
      </c>
      <c r="AL895" s="2">
        <f t="shared" si="192"/>
        <v>1.9688020596698472E-3</v>
      </c>
      <c r="AM895" s="2">
        <f t="shared" si="193"/>
        <v>3.0289262456459186E-4</v>
      </c>
      <c r="AN895" s="2">
        <f t="shared" si="194"/>
        <v>1.5144631228229593E-4</v>
      </c>
      <c r="AP895" t="s">
        <v>4676</v>
      </c>
      <c r="AQ895" t="s">
        <v>4120</v>
      </c>
      <c r="AR895">
        <v>4</v>
      </c>
      <c r="AT895" s="85" t="s">
        <v>5006</v>
      </c>
      <c r="AU895" s="84" t="s">
        <v>3602</v>
      </c>
      <c r="AV895" s="77" t="str">
        <f>AT895&amp;AU895</f>
        <v>19197</v>
      </c>
      <c r="AX895" s="7" t="s">
        <v>186</v>
      </c>
      <c r="BG895" s="1"/>
    </row>
    <row r="896" spans="1:59" collapsed="1">
      <c r="A896" t="s">
        <v>4119</v>
      </c>
      <c r="B896" t="s">
        <v>3839</v>
      </c>
      <c r="C896" s="1">
        <f t="shared" si="189"/>
        <v>1506908</v>
      </c>
      <c r="D896" s="7">
        <f>IF(N896&gt;0, RANK(N896,(N896:P896,Q896:AE896)),0)</f>
        <v>2</v>
      </c>
      <c r="E896" s="7">
        <f>IF(O896&gt;0,RANK(O896,(N896:P896,Q896:AE896)),0)</f>
        <v>1</v>
      </c>
      <c r="F896" s="7">
        <f>IF(P896&gt;0,RANK(P896,(N896:P896,Q896:AE896)),0)</f>
        <v>3</v>
      </c>
      <c r="G896" s="1">
        <f t="shared" si="196"/>
        <v>10059</v>
      </c>
      <c r="H896" s="2">
        <f t="shared" si="197"/>
        <v>6.6752582108529522E-3</v>
      </c>
      <c r="I896" s="2"/>
      <c r="J896" s="2">
        <f t="shared" si="190"/>
        <v>0.49233131684216952</v>
      </c>
      <c r="K896" s="2">
        <f t="shared" si="190"/>
        <v>0.49900657505302248</v>
      </c>
      <c r="L896" s="2">
        <f t="shared" si="190"/>
        <v>3.9637456301247322E-3</v>
      </c>
      <c r="M896" s="2">
        <f>IF(C896=0,"-",(1-J896-K896-L896))</f>
        <v>4.6983624746833206E-3</v>
      </c>
      <c r="N896" s="1">
        <f t="shared" ref="N896:T896" si="198">SUM(N797:N895)</f>
        <v>741898</v>
      </c>
      <c r="O896" s="1">
        <f t="shared" si="198"/>
        <v>751957</v>
      </c>
      <c r="P896" s="1">
        <f t="shared" si="198"/>
        <v>5973</v>
      </c>
      <c r="Q896" s="1">
        <f t="shared" si="198"/>
        <v>2992</v>
      </c>
      <c r="R896" s="1">
        <f t="shared" si="198"/>
        <v>1304</v>
      </c>
      <c r="S896" s="1">
        <f t="shared" si="198"/>
        <v>1141</v>
      </c>
      <c r="T896" s="1">
        <f t="shared" si="198"/>
        <v>373</v>
      </c>
      <c r="V896" s="1">
        <f>SUM(V797:V895)</f>
        <v>176</v>
      </c>
      <c r="W896" s="1">
        <f>SUM(W797:W895)</f>
        <v>1094</v>
      </c>
      <c r="AG896" s="7">
        <f>IF(Q896&gt;0,RANK(Q896,(N896:P896,Q896:AE896)),0)</f>
        <v>4</v>
      </c>
      <c r="AH896" s="7">
        <f>IF(R896&gt;0,RANK(R896,(N896:P896,Q896:AE896)),0)</f>
        <v>5</v>
      </c>
      <c r="AI896" s="7">
        <f>IF(T896&gt;0,RANK(T896,(N896:P896,Q896:AE896)),0)</f>
        <v>8</v>
      </c>
      <c r="AJ896" s="7">
        <f>IF(S896&gt;0,RANK(S896,(N896:P896,Q896:AE896)),0)</f>
        <v>6</v>
      </c>
      <c r="AK896" s="2">
        <f t="shared" si="192"/>
        <v>1.9855226729169929E-3</v>
      </c>
      <c r="AL896" s="2">
        <f t="shared" si="192"/>
        <v>8.653481168060691E-4</v>
      </c>
      <c r="AM896" s="2">
        <f t="shared" si="193"/>
        <v>2.4752672359560106E-4</v>
      </c>
      <c r="AN896" s="2">
        <f t="shared" si="194"/>
        <v>7.5717960220531043E-4</v>
      </c>
      <c r="AP896" t="s">
        <v>4119</v>
      </c>
      <c r="AQ896" t="s">
        <v>3839</v>
      </c>
      <c r="AT896" s="85" t="s">
        <v>5006</v>
      </c>
      <c r="AU896" s="116"/>
      <c r="AV896" s="77" t="str">
        <f>AT896&amp;AU896</f>
        <v>19</v>
      </c>
      <c r="AX896" s="7" t="s">
        <v>2301</v>
      </c>
      <c r="BG896" s="1"/>
    </row>
    <row r="897" spans="1:59">
      <c r="C897" s="1"/>
      <c r="E897" s="7"/>
      <c r="F897" s="7"/>
      <c r="I897" s="2"/>
      <c r="AG897" s="7"/>
      <c r="AH897" s="7"/>
      <c r="AI897" s="7"/>
      <c r="AJ897" s="7"/>
      <c r="BG897" s="1"/>
    </row>
    <row r="898" spans="1:59" hidden="1" outlineLevel="1">
      <c r="A898" t="s">
        <v>3662</v>
      </c>
      <c r="B898" t="s">
        <v>4139</v>
      </c>
      <c r="C898" s="1">
        <f t="shared" ref="C898:C961" si="199">SUM(N898:AE898)</f>
        <v>5873</v>
      </c>
      <c r="D898" s="7">
        <f>IF(N898&gt;0, RANK(N898,(N898:P898,Q898:AE898)),0)</f>
        <v>2</v>
      </c>
      <c r="E898" s="7">
        <f>IF(O898&gt;0,RANK(O898,(N898:P898,Q898:AE898)),0)</f>
        <v>1</v>
      </c>
      <c r="F898" s="7">
        <f>IF(P898&gt;0,RANK(P898,(N898:P898,Q898:AE898)),0)</f>
        <v>3</v>
      </c>
      <c r="G898" s="1">
        <f t="shared" si="196"/>
        <v>1945</v>
      </c>
      <c r="H898" s="2">
        <f t="shared" si="197"/>
        <v>0.33117657074748852</v>
      </c>
      <c r="I898" s="2"/>
      <c r="J898" s="2">
        <f t="shared" ref="J898:L929" si="200">IF($C898=0,"-",N898/$C898)</f>
        <v>0.32726034394687553</v>
      </c>
      <c r="K898" s="2">
        <f t="shared" si="200"/>
        <v>0.65843691469436405</v>
      </c>
      <c r="L898" s="2">
        <f t="shared" si="200"/>
        <v>9.0243487144559854E-3</v>
      </c>
      <c r="M898" s="2">
        <f t="shared" ref="M898:M961" si="201">IF(C898=0,"-",(1-J898-K898-L898))</f>
        <v>5.2783926443044325E-3</v>
      </c>
      <c r="N898" s="1">
        <v>1922</v>
      </c>
      <c r="O898" s="1">
        <v>3867</v>
      </c>
      <c r="P898" s="1">
        <v>53</v>
      </c>
      <c r="Q898" s="1">
        <v>20</v>
      </c>
      <c r="R898" s="1">
        <v>11</v>
      </c>
      <c r="S898" s="1">
        <v>0</v>
      </c>
      <c r="U898" s="1">
        <v>0</v>
      </c>
      <c r="V898" s="1">
        <v>0</v>
      </c>
      <c r="W898" s="1">
        <v>0</v>
      </c>
      <c r="AG898" s="7">
        <f>IF(Q898&gt;0,RANK(Q898,(N898:P898,Q898:AE898)),0)</f>
        <v>4</v>
      </c>
      <c r="AH898" s="7">
        <f>IF(R898&gt;0,RANK(R898,(N898:P898,Q898:AE898)),0)</f>
        <v>5</v>
      </c>
      <c r="AI898" s="7">
        <f>IF(T898&gt;0,RANK(T898,(N898:P898,Q898:AE898)),0)</f>
        <v>0</v>
      </c>
      <c r="AJ898" s="7">
        <f>IF(S898&gt;0,RANK(S898,(N898:P898,Q898:AE898)),0)</f>
        <v>0</v>
      </c>
      <c r="AK898" s="2">
        <f t="shared" ref="AK898:AL929" si="202">IF($C898=0,"-",Q898/$C898)</f>
        <v>3.4054146092286734E-3</v>
      </c>
      <c r="AL898" s="2">
        <f t="shared" si="202"/>
        <v>1.8729780350757704E-3</v>
      </c>
      <c r="AM898" s="2">
        <f t="shared" ref="AM898:AM961" si="203">IF($C898=0,"-",T898/$C898)</f>
        <v>0</v>
      </c>
      <c r="AN898" s="2">
        <f t="shared" ref="AN898:AN961" si="204">IF($C898=0,"-",S898/$C898)</f>
        <v>0</v>
      </c>
      <c r="AP898" t="s">
        <v>3662</v>
      </c>
      <c r="AQ898" t="s">
        <v>4139</v>
      </c>
      <c r="AR898">
        <v>2</v>
      </c>
      <c r="AT898" s="85" t="s">
        <v>5007</v>
      </c>
      <c r="AU898" s="84" t="s">
        <v>3988</v>
      </c>
      <c r="AV898" s="77" t="str">
        <f t="shared" ref="AV898:AV961" si="205">AT898&amp;AU898</f>
        <v>20001</v>
      </c>
      <c r="AX898" s="7" t="s">
        <v>186</v>
      </c>
      <c r="BG898" s="1"/>
    </row>
    <row r="899" spans="1:59" hidden="1" outlineLevel="1">
      <c r="A899" t="s">
        <v>1595</v>
      </c>
      <c r="B899" t="s">
        <v>4139</v>
      </c>
      <c r="C899" s="1">
        <f t="shared" si="199"/>
        <v>3863</v>
      </c>
      <c r="D899" s="7">
        <f>IF(N899&gt;0, RANK(N899,(N899:P899,Q899:AE899)),0)</f>
        <v>2</v>
      </c>
      <c r="E899" s="7">
        <f>IF(O899&gt;0,RANK(O899,(N899:P899,Q899:AE899)),0)</f>
        <v>1</v>
      </c>
      <c r="F899" s="7">
        <f>IF(P899&gt;0,RANK(P899,(N899:P899,Q899:AE899)),0)</f>
        <v>3</v>
      </c>
      <c r="G899" s="1">
        <f t="shared" si="196"/>
        <v>1205</v>
      </c>
      <c r="H899" s="2">
        <f t="shared" si="197"/>
        <v>0.31193373026145482</v>
      </c>
      <c r="I899" s="2"/>
      <c r="J899" s="2">
        <f t="shared" si="200"/>
        <v>0.33523168521874191</v>
      </c>
      <c r="K899" s="2">
        <f t="shared" si="200"/>
        <v>0.64716541548019679</v>
      </c>
      <c r="L899" s="2">
        <f t="shared" si="200"/>
        <v>1.0354646647683147E-2</v>
      </c>
      <c r="M899" s="2">
        <f t="shared" si="201"/>
        <v>7.2482526533781452E-3</v>
      </c>
      <c r="N899" s="1">
        <v>1295</v>
      </c>
      <c r="O899" s="1">
        <v>2500</v>
      </c>
      <c r="P899" s="1">
        <v>40</v>
      </c>
      <c r="Q899" s="1">
        <v>13</v>
      </c>
      <c r="R899" s="1">
        <v>15</v>
      </c>
      <c r="S899" s="1">
        <v>0</v>
      </c>
      <c r="U899" s="1">
        <v>0</v>
      </c>
      <c r="V899" s="1">
        <v>0</v>
      </c>
      <c r="W899" s="1">
        <v>0</v>
      </c>
      <c r="AG899" s="7">
        <f>IF(Q899&gt;0,RANK(Q899,(N899:P899,Q899:AE899)),0)</f>
        <v>5</v>
      </c>
      <c r="AH899" s="7">
        <f>IF(R899&gt;0,RANK(R899,(N899:P899,Q899:AE899)),0)</f>
        <v>4</v>
      </c>
      <c r="AI899" s="7">
        <f>IF(T899&gt;0,RANK(T899,(N899:P899,Q899:AE899)),0)</f>
        <v>0</v>
      </c>
      <c r="AJ899" s="7">
        <f>IF(S899&gt;0,RANK(S899,(N899:P899,Q899:AE899)),0)</f>
        <v>0</v>
      </c>
      <c r="AK899" s="2">
        <f t="shared" si="202"/>
        <v>3.3652601604970229E-3</v>
      </c>
      <c r="AL899" s="2">
        <f t="shared" si="202"/>
        <v>3.8829924928811804E-3</v>
      </c>
      <c r="AM899" s="2">
        <f t="shared" si="203"/>
        <v>0</v>
      </c>
      <c r="AN899" s="2">
        <f t="shared" si="204"/>
        <v>0</v>
      </c>
      <c r="AP899" t="s">
        <v>1595</v>
      </c>
      <c r="AQ899" t="s">
        <v>4139</v>
      </c>
      <c r="AR899">
        <v>2</v>
      </c>
      <c r="AT899" s="85" t="s">
        <v>5007</v>
      </c>
      <c r="AU899" s="84" t="s">
        <v>3989</v>
      </c>
      <c r="AV899" s="77" t="str">
        <f t="shared" si="205"/>
        <v>20003</v>
      </c>
      <c r="AX899" s="7" t="s">
        <v>186</v>
      </c>
      <c r="BG899" s="1"/>
    </row>
    <row r="900" spans="1:59" hidden="1" outlineLevel="1">
      <c r="A900" t="s">
        <v>1567</v>
      </c>
      <c r="B900" t="s">
        <v>4139</v>
      </c>
      <c r="C900" s="1">
        <f t="shared" si="199"/>
        <v>7118</v>
      </c>
      <c r="D900" s="7">
        <f>IF(N900&gt;0, RANK(N900,(N900:P900,Q900:AE900)),0)</f>
        <v>2</v>
      </c>
      <c r="E900" s="7">
        <f>IF(O900&gt;0,RANK(O900,(N900:P900,Q900:AE900)),0)</f>
        <v>1</v>
      </c>
      <c r="F900" s="7">
        <f>IF(P900&gt;0,RANK(P900,(N900:P900,Q900:AE900)),0)</f>
        <v>3</v>
      </c>
      <c r="G900" s="1">
        <f t="shared" si="196"/>
        <v>760</v>
      </c>
      <c r="H900" s="2">
        <f t="shared" si="197"/>
        <v>0.10677156504636134</v>
      </c>
      <c r="I900" s="2"/>
      <c r="J900" s="2">
        <f t="shared" si="200"/>
        <v>0.43832537229558866</v>
      </c>
      <c r="K900" s="2">
        <f t="shared" si="200"/>
        <v>0.54509693734194997</v>
      </c>
      <c r="L900" s="2">
        <f t="shared" si="200"/>
        <v>9.1317785894914297E-3</v>
      </c>
      <c r="M900" s="2">
        <f t="shared" si="201"/>
        <v>7.4459117729699428E-3</v>
      </c>
      <c r="N900" s="1">
        <v>3120</v>
      </c>
      <c r="O900" s="1">
        <v>3880</v>
      </c>
      <c r="P900" s="1">
        <v>65</v>
      </c>
      <c r="Q900" s="1">
        <v>29</v>
      </c>
      <c r="R900" s="1">
        <v>24</v>
      </c>
      <c r="S900" s="1">
        <v>0</v>
      </c>
      <c r="U900" s="1">
        <v>0</v>
      </c>
      <c r="V900" s="1">
        <v>0</v>
      </c>
      <c r="W900" s="1">
        <v>0</v>
      </c>
      <c r="AG900" s="7">
        <f>IF(Q900&gt;0,RANK(Q900,(N900:P900,Q900:AE900)),0)</f>
        <v>4</v>
      </c>
      <c r="AH900" s="7">
        <f>IF(R900&gt;0,RANK(R900,(N900:P900,Q900:AE900)),0)</f>
        <v>5</v>
      </c>
      <c r="AI900" s="7">
        <f>IF(T900&gt;0,RANK(T900,(N900:P900,Q900:AE900)),0)</f>
        <v>0</v>
      </c>
      <c r="AJ900" s="7">
        <f>IF(S900&gt;0,RANK(S900,(N900:P900,Q900:AE900)),0)</f>
        <v>0</v>
      </c>
      <c r="AK900" s="2">
        <f t="shared" si="202"/>
        <v>4.0741781399269454E-3</v>
      </c>
      <c r="AL900" s="2">
        <f t="shared" si="202"/>
        <v>3.3717336330429896E-3</v>
      </c>
      <c r="AM900" s="2">
        <f t="shared" si="203"/>
        <v>0</v>
      </c>
      <c r="AN900" s="2">
        <f t="shared" si="204"/>
        <v>0</v>
      </c>
      <c r="AP900" t="s">
        <v>1567</v>
      </c>
      <c r="AQ900" t="s">
        <v>4139</v>
      </c>
      <c r="AR900">
        <v>2</v>
      </c>
      <c r="AT900" s="85" t="s">
        <v>5007</v>
      </c>
      <c r="AU900" s="84" t="s">
        <v>3632</v>
      </c>
      <c r="AV900" s="77" t="str">
        <f t="shared" si="205"/>
        <v>20005</v>
      </c>
      <c r="AX900" s="7" t="s">
        <v>186</v>
      </c>
      <c r="BG900" s="1"/>
    </row>
    <row r="901" spans="1:59" hidden="1" outlineLevel="1">
      <c r="A901" t="s">
        <v>1914</v>
      </c>
      <c r="B901" t="s">
        <v>4139</v>
      </c>
      <c r="C901" s="1">
        <f t="shared" si="199"/>
        <v>2403</v>
      </c>
      <c r="D901" s="7">
        <f>IF(N901&gt;0, RANK(N901,(N901:P901,Q901:AE901)),0)</f>
        <v>2</v>
      </c>
      <c r="E901" s="7">
        <f>IF(O901&gt;0,RANK(O901,(N901:P901,Q901:AE901)),0)</f>
        <v>1</v>
      </c>
      <c r="F901" s="7">
        <f>IF(P901&gt;0,RANK(P901,(N901:P901,Q901:AE901)),0)</f>
        <v>3</v>
      </c>
      <c r="G901" s="1">
        <f t="shared" si="196"/>
        <v>1194</v>
      </c>
      <c r="H901" s="2">
        <f t="shared" si="197"/>
        <v>0.49687890137328339</v>
      </c>
      <c r="I901" s="2"/>
      <c r="J901" s="2">
        <f t="shared" si="200"/>
        <v>0.24469413233458176</v>
      </c>
      <c r="K901" s="2">
        <f t="shared" si="200"/>
        <v>0.7415730337078652</v>
      </c>
      <c r="L901" s="2">
        <f t="shared" si="200"/>
        <v>7.9067831876820649E-3</v>
      </c>
      <c r="M901" s="2">
        <f t="shared" si="201"/>
        <v>5.8260507698710273E-3</v>
      </c>
      <c r="N901" s="1">
        <v>588</v>
      </c>
      <c r="O901" s="1">
        <v>1782</v>
      </c>
      <c r="P901" s="1">
        <v>19</v>
      </c>
      <c r="Q901" s="1">
        <v>4</v>
      </c>
      <c r="R901" s="1">
        <v>10</v>
      </c>
      <c r="S901" s="1">
        <v>0</v>
      </c>
      <c r="U901" s="1">
        <v>0</v>
      </c>
      <c r="V901" s="1">
        <v>0</v>
      </c>
      <c r="W901" s="1">
        <v>0</v>
      </c>
      <c r="AG901" s="7">
        <f>IF(Q901&gt;0,RANK(Q901,(N901:P901,Q901:AE901)),0)</f>
        <v>5</v>
      </c>
      <c r="AH901" s="7">
        <f>IF(R901&gt;0,RANK(R901,(N901:P901,Q901:AE901)),0)</f>
        <v>4</v>
      </c>
      <c r="AI901" s="7">
        <f>IF(T901&gt;0,RANK(T901,(N901:P901,Q901:AE901)),0)</f>
        <v>0</v>
      </c>
      <c r="AJ901" s="7">
        <f>IF(S901&gt;0,RANK(S901,(N901:P901,Q901:AE901)),0)</f>
        <v>0</v>
      </c>
      <c r="AK901" s="2">
        <f t="shared" si="202"/>
        <v>1.6645859342488557E-3</v>
      </c>
      <c r="AL901" s="2">
        <f t="shared" si="202"/>
        <v>4.1614648356221393E-3</v>
      </c>
      <c r="AM901" s="2">
        <f t="shared" si="203"/>
        <v>0</v>
      </c>
      <c r="AN901" s="2">
        <f t="shared" si="204"/>
        <v>0</v>
      </c>
      <c r="AP901" t="s">
        <v>1914</v>
      </c>
      <c r="AQ901" t="s">
        <v>4139</v>
      </c>
      <c r="AR901">
        <v>1</v>
      </c>
      <c r="AT901" s="85" t="s">
        <v>5007</v>
      </c>
      <c r="AU901" s="84" t="s">
        <v>2597</v>
      </c>
      <c r="AV901" s="77" t="str">
        <f t="shared" si="205"/>
        <v>20007</v>
      </c>
      <c r="AX901" s="7" t="s">
        <v>186</v>
      </c>
      <c r="BG901" s="1"/>
    </row>
    <row r="902" spans="1:59" hidden="1" outlineLevel="1">
      <c r="A902" t="s">
        <v>2849</v>
      </c>
      <c r="B902" t="s">
        <v>4139</v>
      </c>
      <c r="C902" s="1">
        <f t="shared" si="199"/>
        <v>11706</v>
      </c>
      <c r="D902" s="7">
        <f>IF(N902&gt;0, RANK(N902,(N902:P902,Q902:AE902)),0)</f>
        <v>2</v>
      </c>
      <c r="E902" s="7">
        <f>IF(O902&gt;0,RANK(O902,(N902:P902,Q902:AE902)),0)</f>
        <v>1</v>
      </c>
      <c r="F902" s="7">
        <f>IF(P902&gt;0,RANK(P902,(N902:P902,Q902:AE902)),0)</f>
        <v>3</v>
      </c>
      <c r="G902" s="1">
        <f t="shared" si="196"/>
        <v>5792</v>
      </c>
      <c r="H902" s="2">
        <f t="shared" si="197"/>
        <v>0.49478899709550656</v>
      </c>
      <c r="I902" s="2"/>
      <c r="J902" s="2">
        <f t="shared" si="200"/>
        <v>0.24551512045105076</v>
      </c>
      <c r="K902" s="2">
        <f t="shared" si="200"/>
        <v>0.74030411754655734</v>
      </c>
      <c r="L902" s="2">
        <f t="shared" si="200"/>
        <v>9.0551853750213563E-3</v>
      </c>
      <c r="M902" s="2">
        <f t="shared" si="201"/>
        <v>5.1255766273705771E-3</v>
      </c>
      <c r="N902" s="1">
        <v>2874</v>
      </c>
      <c r="O902" s="1">
        <v>8666</v>
      </c>
      <c r="P902" s="1">
        <v>106</v>
      </c>
      <c r="Q902" s="1">
        <v>30</v>
      </c>
      <c r="R902" s="1">
        <v>30</v>
      </c>
      <c r="S902" s="1">
        <v>0</v>
      </c>
      <c r="U902" s="1">
        <v>0</v>
      </c>
      <c r="V902" s="1">
        <v>0</v>
      </c>
      <c r="W902" s="1">
        <v>0</v>
      </c>
      <c r="AG902" s="7">
        <f>IF(Q902&gt;0,RANK(Q902,(N902:P902,Q902:AE902)),0)</f>
        <v>4</v>
      </c>
      <c r="AH902" s="7">
        <f>IF(R902&gt;0,RANK(R902,(N902:P902,Q902:AE902)),0)</f>
        <v>4</v>
      </c>
      <c r="AI902" s="7">
        <f>IF(T902&gt;0,RANK(T902,(N902:P902,Q902:AE902)),0)</f>
        <v>0</v>
      </c>
      <c r="AJ902" s="7">
        <f>IF(S902&gt;0,RANK(S902,(N902:P902,Q902:AE902)),0)</f>
        <v>0</v>
      </c>
      <c r="AK902" s="2">
        <f t="shared" si="202"/>
        <v>2.5627883136852894E-3</v>
      </c>
      <c r="AL902" s="2">
        <f t="shared" si="202"/>
        <v>2.5627883136852894E-3</v>
      </c>
      <c r="AM902" s="2">
        <f t="shared" si="203"/>
        <v>0</v>
      </c>
      <c r="AN902" s="2">
        <f t="shared" si="204"/>
        <v>0</v>
      </c>
      <c r="AP902" t="s">
        <v>2849</v>
      </c>
      <c r="AQ902" t="s">
        <v>4139</v>
      </c>
      <c r="AR902">
        <v>1</v>
      </c>
      <c r="AT902" s="85" t="s">
        <v>5007</v>
      </c>
      <c r="AU902" s="84" t="s">
        <v>3218</v>
      </c>
      <c r="AV902" s="77" t="str">
        <f t="shared" si="205"/>
        <v>20009</v>
      </c>
      <c r="AX902" s="7" t="s">
        <v>186</v>
      </c>
      <c r="BG902" s="1"/>
    </row>
    <row r="903" spans="1:59" hidden="1" outlineLevel="1">
      <c r="A903" t="s">
        <v>2850</v>
      </c>
      <c r="B903" t="s">
        <v>4139</v>
      </c>
      <c r="C903" s="1">
        <f t="shared" si="199"/>
        <v>6686</v>
      </c>
      <c r="D903" s="7">
        <f>IF(N903&gt;0, RANK(N903,(N903:P903,Q903:AE903)),0)</f>
        <v>2</v>
      </c>
      <c r="E903" s="7">
        <f>IF(O903&gt;0,RANK(O903,(N903:P903,Q903:AE903)),0)</f>
        <v>1</v>
      </c>
      <c r="F903" s="7">
        <f>IF(P903&gt;0,RANK(P903,(N903:P903,Q903:AE903)),0)</f>
        <v>3</v>
      </c>
      <c r="G903" s="1">
        <f t="shared" si="196"/>
        <v>2156</v>
      </c>
      <c r="H903" s="2">
        <f t="shared" si="197"/>
        <v>0.32246485192940472</v>
      </c>
      <c r="I903" s="2"/>
      <c r="J903" s="2">
        <f t="shared" si="200"/>
        <v>0.33143882740053843</v>
      </c>
      <c r="K903" s="2">
        <f t="shared" si="200"/>
        <v>0.6539036793299432</v>
      </c>
      <c r="L903" s="2">
        <f t="shared" si="200"/>
        <v>9.5722405025426265E-3</v>
      </c>
      <c r="M903" s="2">
        <f t="shared" si="201"/>
        <v>5.085252766975747E-3</v>
      </c>
      <c r="N903" s="1">
        <v>2216</v>
      </c>
      <c r="O903" s="1">
        <v>4372</v>
      </c>
      <c r="P903" s="1">
        <v>64</v>
      </c>
      <c r="Q903" s="1">
        <v>23</v>
      </c>
      <c r="R903" s="1">
        <v>11</v>
      </c>
      <c r="S903" s="1">
        <v>0</v>
      </c>
      <c r="U903" s="1">
        <v>0</v>
      </c>
      <c r="V903" s="1">
        <v>0</v>
      </c>
      <c r="W903" s="1">
        <v>0</v>
      </c>
      <c r="AG903" s="7">
        <f>IF(Q903&gt;0,RANK(Q903,(N903:P903,Q903:AE903)),0)</f>
        <v>4</v>
      </c>
      <c r="AH903" s="7">
        <f>IF(R903&gt;0,RANK(R903,(N903:P903,Q903:AE903)),0)</f>
        <v>5</v>
      </c>
      <c r="AI903" s="7">
        <f>IF(T903&gt;0,RANK(T903,(N903:P903,Q903:AE903)),0)</f>
        <v>0</v>
      </c>
      <c r="AJ903" s="7">
        <f>IF(S903&gt;0,RANK(S903,(N903:P903,Q903:AE903)),0)</f>
        <v>0</v>
      </c>
      <c r="AK903" s="2">
        <f t="shared" si="202"/>
        <v>3.4400239306012562E-3</v>
      </c>
      <c r="AL903" s="2">
        <f t="shared" si="202"/>
        <v>1.645228836374514E-3</v>
      </c>
      <c r="AM903" s="2">
        <f t="shared" si="203"/>
        <v>0</v>
      </c>
      <c r="AN903" s="2">
        <f t="shared" si="204"/>
        <v>0</v>
      </c>
      <c r="AP903" t="s">
        <v>2850</v>
      </c>
      <c r="AQ903" t="s">
        <v>4139</v>
      </c>
      <c r="AR903">
        <v>2</v>
      </c>
      <c r="AT903" s="85" t="s">
        <v>5007</v>
      </c>
      <c r="AU903" s="84" t="s">
        <v>3234</v>
      </c>
      <c r="AV903" s="77" t="str">
        <f t="shared" si="205"/>
        <v>20011</v>
      </c>
      <c r="AX903" s="7" t="s">
        <v>186</v>
      </c>
      <c r="BG903" s="1"/>
    </row>
    <row r="904" spans="1:59" hidden="1" outlineLevel="1">
      <c r="A904" t="s">
        <v>2627</v>
      </c>
      <c r="B904" t="s">
        <v>4139</v>
      </c>
      <c r="C904" s="1">
        <f t="shared" si="199"/>
        <v>4418</v>
      </c>
      <c r="D904" s="7">
        <f>IF(N904&gt;0, RANK(N904,(N904:P904,Q904:AE904)),0)</f>
        <v>2</v>
      </c>
      <c r="E904" s="7">
        <f>IF(O904&gt;0,RANK(O904,(N904:P904,Q904:AE904)),0)</f>
        <v>1</v>
      </c>
      <c r="F904" s="7">
        <f>IF(P904&gt;0,RANK(P904,(N904:P904,Q904:AE904)),0)</f>
        <v>3</v>
      </c>
      <c r="G904" s="1">
        <f t="shared" si="196"/>
        <v>1824</v>
      </c>
      <c r="H904" s="2">
        <f t="shared" si="197"/>
        <v>0.41285649615210501</v>
      </c>
      <c r="I904" s="2"/>
      <c r="J904" s="2">
        <f t="shared" si="200"/>
        <v>0.28700769578995022</v>
      </c>
      <c r="K904" s="2">
        <f t="shared" si="200"/>
        <v>0.69986419194205518</v>
      </c>
      <c r="L904" s="2">
        <f t="shared" si="200"/>
        <v>7.9221367134449973E-3</v>
      </c>
      <c r="M904" s="2">
        <f t="shared" si="201"/>
        <v>5.2059755545495988E-3</v>
      </c>
      <c r="N904" s="1">
        <v>1268</v>
      </c>
      <c r="O904" s="1">
        <v>3092</v>
      </c>
      <c r="P904" s="1">
        <v>35</v>
      </c>
      <c r="Q904" s="1">
        <v>12</v>
      </c>
      <c r="R904" s="1">
        <v>11</v>
      </c>
      <c r="S904" s="1">
        <v>0</v>
      </c>
      <c r="U904" s="1">
        <v>0</v>
      </c>
      <c r="V904" s="1">
        <v>0</v>
      </c>
      <c r="W904" s="1">
        <v>0</v>
      </c>
      <c r="AG904" s="7">
        <f>IF(Q904&gt;0,RANK(Q904,(N904:P904,Q904:AE904)),0)</f>
        <v>4</v>
      </c>
      <c r="AH904" s="7">
        <f>IF(R904&gt;0,RANK(R904,(N904:P904,Q904:AE904)),0)</f>
        <v>5</v>
      </c>
      <c r="AI904" s="7">
        <f>IF(T904&gt;0,RANK(T904,(N904:P904,Q904:AE904)),0)</f>
        <v>0</v>
      </c>
      <c r="AJ904" s="7">
        <f>IF(S904&gt;0,RANK(S904,(N904:P904,Q904:AE904)),0)</f>
        <v>0</v>
      </c>
      <c r="AK904" s="2">
        <f t="shared" si="202"/>
        <v>2.716161158895428E-3</v>
      </c>
      <c r="AL904" s="2">
        <f t="shared" si="202"/>
        <v>2.4898143956541422E-3</v>
      </c>
      <c r="AM904" s="2">
        <f t="shared" si="203"/>
        <v>0</v>
      </c>
      <c r="AN904" s="2">
        <f t="shared" si="204"/>
        <v>0</v>
      </c>
      <c r="AP904" t="s">
        <v>2627</v>
      </c>
      <c r="AQ904" t="s">
        <v>4139</v>
      </c>
      <c r="AR904">
        <v>2</v>
      </c>
      <c r="AT904" s="85" t="s">
        <v>5007</v>
      </c>
      <c r="AU904" s="84" t="s">
        <v>3235</v>
      </c>
      <c r="AV904" s="77" t="str">
        <f t="shared" si="205"/>
        <v>20013</v>
      </c>
      <c r="AX904" s="7" t="s">
        <v>186</v>
      </c>
      <c r="BG904" s="1"/>
    </row>
    <row r="905" spans="1:59" hidden="1" outlineLevel="1">
      <c r="A905" t="s">
        <v>2308</v>
      </c>
      <c r="B905" t="s">
        <v>4139</v>
      </c>
      <c r="C905" s="1">
        <f t="shared" si="199"/>
        <v>26280</v>
      </c>
      <c r="D905" s="7">
        <f>IF(N905&gt;0, RANK(N905,(N905:P905,Q905:AE905)),0)</f>
        <v>2</v>
      </c>
      <c r="E905" s="7">
        <f>IF(O905&gt;0,RANK(O905,(N905:P905,Q905:AE905)),0)</f>
        <v>1</v>
      </c>
      <c r="F905" s="7">
        <f>IF(P905&gt;0,RANK(P905,(N905:P905,Q905:AE905)),0)</f>
        <v>3</v>
      </c>
      <c r="G905" s="1">
        <f t="shared" si="196"/>
        <v>10943</v>
      </c>
      <c r="H905" s="2">
        <f t="shared" si="197"/>
        <v>0.41640030441400305</v>
      </c>
      <c r="I905" s="2"/>
      <c r="J905" s="2">
        <f t="shared" si="200"/>
        <v>0.2851978691019787</v>
      </c>
      <c r="K905" s="2">
        <f t="shared" si="200"/>
        <v>0.70159817351598175</v>
      </c>
      <c r="L905" s="2">
        <f t="shared" si="200"/>
        <v>6.6210045662100456E-3</v>
      </c>
      <c r="M905" s="2">
        <f t="shared" si="201"/>
        <v>6.5829528158294539E-3</v>
      </c>
      <c r="N905" s="1">
        <v>7495</v>
      </c>
      <c r="O905" s="1">
        <v>18438</v>
      </c>
      <c r="P905" s="1">
        <v>174</v>
      </c>
      <c r="Q905" s="1">
        <v>92</v>
      </c>
      <c r="R905" s="1">
        <v>78</v>
      </c>
      <c r="S905" s="1">
        <v>3</v>
      </c>
      <c r="U905" s="1">
        <v>0</v>
      </c>
      <c r="V905" s="1">
        <v>0</v>
      </c>
      <c r="W905" s="1">
        <v>0</v>
      </c>
      <c r="AG905" s="7">
        <f>IF(Q905&gt;0,RANK(Q905,(N905:P905,Q905:AE905)),0)</f>
        <v>4</v>
      </c>
      <c r="AH905" s="7">
        <f>IF(R905&gt;0,RANK(R905,(N905:P905,Q905:AE905)),0)</f>
        <v>5</v>
      </c>
      <c r="AI905" s="7">
        <f>IF(T905&gt;0,RANK(T905,(N905:P905,Q905:AE905)),0)</f>
        <v>0</v>
      </c>
      <c r="AJ905" s="7">
        <f>IF(S905&gt;0,RANK(S905,(N905:P905,Q905:AE905)),0)</f>
        <v>6</v>
      </c>
      <c r="AK905" s="2">
        <f t="shared" si="202"/>
        <v>3.5007610350076103E-3</v>
      </c>
      <c r="AL905" s="2">
        <f t="shared" si="202"/>
        <v>2.9680365296803654E-3</v>
      </c>
      <c r="AM905" s="2">
        <f t="shared" si="203"/>
        <v>0</v>
      </c>
      <c r="AN905" s="2">
        <f t="shared" si="204"/>
        <v>1.1415525114155251E-4</v>
      </c>
      <c r="AP905" t="s">
        <v>2308</v>
      </c>
      <c r="AQ905" t="s">
        <v>4139</v>
      </c>
      <c r="AR905">
        <v>4</v>
      </c>
      <c r="AT905" s="85" t="s">
        <v>5007</v>
      </c>
      <c r="AU905" s="84" t="s">
        <v>4670</v>
      </c>
      <c r="AV905" s="77" t="str">
        <f t="shared" si="205"/>
        <v>20015</v>
      </c>
      <c r="AX905" s="7" t="s">
        <v>186</v>
      </c>
      <c r="BG905" s="1"/>
    </row>
    <row r="906" spans="1:59" hidden="1" outlineLevel="1">
      <c r="A906" t="s">
        <v>2851</v>
      </c>
      <c r="B906" t="s">
        <v>4139</v>
      </c>
      <c r="C906" s="1">
        <f t="shared" si="199"/>
        <v>1501</v>
      </c>
      <c r="D906" s="7">
        <f>IF(N906&gt;0, RANK(N906,(N906:P906,Q906:AE906)),0)</f>
        <v>2</v>
      </c>
      <c r="E906" s="7">
        <f>IF(O906&gt;0,RANK(O906,(N906:P906,Q906:AE906)),0)</f>
        <v>1</v>
      </c>
      <c r="F906" s="7">
        <f>IF(P906&gt;0,RANK(P906,(N906:P906,Q906:AE906)),0)</f>
        <v>3</v>
      </c>
      <c r="G906" s="1">
        <f t="shared" si="196"/>
        <v>637</v>
      </c>
      <c r="H906" s="2">
        <f t="shared" si="197"/>
        <v>0.42438374417055297</v>
      </c>
      <c r="I906" s="2"/>
      <c r="J906" s="2">
        <f t="shared" si="200"/>
        <v>0.27848101265822783</v>
      </c>
      <c r="K906" s="2">
        <f t="shared" si="200"/>
        <v>0.7028647568287808</v>
      </c>
      <c r="L906" s="2">
        <f t="shared" si="200"/>
        <v>7.9946702198534312E-3</v>
      </c>
      <c r="M906" s="2">
        <f t="shared" si="201"/>
        <v>1.065956029313799E-2</v>
      </c>
      <c r="N906" s="1">
        <v>418</v>
      </c>
      <c r="O906" s="1">
        <v>1055</v>
      </c>
      <c r="P906" s="1">
        <v>12</v>
      </c>
      <c r="Q906" s="1">
        <v>9</v>
      </c>
      <c r="R906" s="1">
        <v>7</v>
      </c>
      <c r="S906" s="1">
        <v>0</v>
      </c>
      <c r="U906" s="1">
        <v>0</v>
      </c>
      <c r="V906" s="1">
        <v>0</v>
      </c>
      <c r="W906" s="1">
        <v>0</v>
      </c>
      <c r="AG906" s="7">
        <f>IF(Q906&gt;0,RANK(Q906,(N906:P906,Q906:AE906)),0)</f>
        <v>4</v>
      </c>
      <c r="AH906" s="7">
        <f>IF(R906&gt;0,RANK(R906,(N906:P906,Q906:AE906)),0)</f>
        <v>5</v>
      </c>
      <c r="AI906" s="7">
        <f>IF(T906&gt;0,RANK(T906,(N906:P906,Q906:AE906)),0)</f>
        <v>0</v>
      </c>
      <c r="AJ906" s="7">
        <f>IF(S906&gt;0,RANK(S906,(N906:P906,Q906:AE906)),0)</f>
        <v>0</v>
      </c>
      <c r="AK906" s="2">
        <f t="shared" si="202"/>
        <v>5.996002664890073E-3</v>
      </c>
      <c r="AL906" s="2">
        <f t="shared" si="202"/>
        <v>4.6635576282478344E-3</v>
      </c>
      <c r="AM906" s="2">
        <f t="shared" si="203"/>
        <v>0</v>
      </c>
      <c r="AN906" s="2">
        <f t="shared" si="204"/>
        <v>0</v>
      </c>
      <c r="AP906" t="s">
        <v>2851</v>
      </c>
      <c r="AQ906" t="s">
        <v>4139</v>
      </c>
      <c r="AR906">
        <v>1</v>
      </c>
      <c r="AT906" s="85" t="s">
        <v>5007</v>
      </c>
      <c r="AU906" s="84" t="s">
        <v>4671</v>
      </c>
      <c r="AV906" s="77" t="str">
        <f t="shared" si="205"/>
        <v>20017</v>
      </c>
      <c r="AX906" s="7" t="s">
        <v>186</v>
      </c>
      <c r="BG906" s="1"/>
    </row>
    <row r="907" spans="1:59" hidden="1" outlineLevel="1">
      <c r="A907" t="s">
        <v>2807</v>
      </c>
      <c r="B907" t="s">
        <v>4139</v>
      </c>
      <c r="C907" s="1">
        <f t="shared" si="199"/>
        <v>1960</v>
      </c>
      <c r="D907" s="7">
        <f>IF(N907&gt;0, RANK(N907,(N907:P907,Q907:AE907)),0)</f>
        <v>2</v>
      </c>
      <c r="E907" s="7">
        <f>IF(O907&gt;0,RANK(O907,(N907:P907,Q907:AE907)),0)</f>
        <v>1</v>
      </c>
      <c r="F907" s="7">
        <f>IF(P907&gt;0,RANK(P907,(N907:P907,Q907:AE907)),0)</f>
        <v>3</v>
      </c>
      <c r="G907" s="1">
        <f t="shared" si="196"/>
        <v>1125</v>
      </c>
      <c r="H907" s="2">
        <f t="shared" si="197"/>
        <v>0.57397959183673475</v>
      </c>
      <c r="I907" s="2"/>
      <c r="J907" s="2">
        <f t="shared" si="200"/>
        <v>0.20612244897959184</v>
      </c>
      <c r="K907" s="2">
        <f t="shared" si="200"/>
        <v>0.7801020408163265</v>
      </c>
      <c r="L907" s="2">
        <f t="shared" si="200"/>
        <v>5.1020408163265302E-3</v>
      </c>
      <c r="M907" s="2">
        <f t="shared" si="201"/>
        <v>8.673469387755102E-3</v>
      </c>
      <c r="N907" s="1">
        <v>404</v>
      </c>
      <c r="O907" s="1">
        <v>1529</v>
      </c>
      <c r="P907" s="1">
        <v>10</v>
      </c>
      <c r="Q907" s="1">
        <v>10</v>
      </c>
      <c r="R907" s="1">
        <v>7</v>
      </c>
      <c r="S907" s="1">
        <v>0</v>
      </c>
      <c r="U907" s="1">
        <v>0</v>
      </c>
      <c r="V907" s="1">
        <v>0</v>
      </c>
      <c r="W907" s="1">
        <v>0</v>
      </c>
      <c r="AG907" s="7">
        <f>IF(Q907&gt;0,RANK(Q907,(N907:P907,Q907:AE907)),0)</f>
        <v>3</v>
      </c>
      <c r="AH907" s="7">
        <f>IF(R907&gt;0,RANK(R907,(N907:P907,Q907:AE907)),0)</f>
        <v>5</v>
      </c>
      <c r="AI907" s="7">
        <f>IF(T907&gt;0,RANK(T907,(N907:P907,Q907:AE907)),0)</f>
        <v>0</v>
      </c>
      <c r="AJ907" s="7">
        <f>IF(S907&gt;0,RANK(S907,(N907:P907,Q907:AE907)),0)</f>
        <v>0</v>
      </c>
      <c r="AK907" s="2">
        <f t="shared" si="202"/>
        <v>5.1020408163265302E-3</v>
      </c>
      <c r="AL907" s="2">
        <f t="shared" si="202"/>
        <v>3.5714285714285713E-3</v>
      </c>
      <c r="AM907" s="2">
        <f t="shared" si="203"/>
        <v>0</v>
      </c>
      <c r="AN907" s="2">
        <f t="shared" si="204"/>
        <v>0</v>
      </c>
      <c r="AP907" t="s">
        <v>2807</v>
      </c>
      <c r="AQ907" t="s">
        <v>4139</v>
      </c>
      <c r="AR907">
        <v>4</v>
      </c>
      <c r="AT907" s="85" t="s">
        <v>5007</v>
      </c>
      <c r="AU907" s="84" t="s">
        <v>4672</v>
      </c>
      <c r="AV907" s="77" t="str">
        <f t="shared" si="205"/>
        <v>20019</v>
      </c>
      <c r="AX907" s="7" t="s">
        <v>186</v>
      </c>
      <c r="BG907" s="1"/>
    </row>
    <row r="908" spans="1:59" hidden="1" outlineLevel="1">
      <c r="A908" t="s">
        <v>3290</v>
      </c>
      <c r="B908" t="s">
        <v>4139</v>
      </c>
      <c r="C908" s="1">
        <f t="shared" si="199"/>
        <v>9913</v>
      </c>
      <c r="D908" s="7">
        <f>IF(N908&gt;0, RANK(N908,(N908:P908,Q908:AE908)),0)</f>
        <v>2</v>
      </c>
      <c r="E908" s="7">
        <f>IF(O908&gt;0,RANK(O908,(N908:P908,Q908:AE908)),0)</f>
        <v>1</v>
      </c>
      <c r="F908" s="7">
        <f>IF(P908&gt;0,RANK(P908,(N908:P908,Q908:AE908)),0)</f>
        <v>3</v>
      </c>
      <c r="G908" s="1">
        <f t="shared" si="196"/>
        <v>2357</v>
      </c>
      <c r="H908" s="2">
        <f t="shared" si="197"/>
        <v>0.23776858670432766</v>
      </c>
      <c r="I908" s="2"/>
      <c r="J908" s="2">
        <f t="shared" si="200"/>
        <v>0.37587006960556846</v>
      </c>
      <c r="K908" s="2">
        <f t="shared" si="200"/>
        <v>0.61363865630989611</v>
      </c>
      <c r="L908" s="2">
        <f t="shared" si="200"/>
        <v>6.9605568445475635E-3</v>
      </c>
      <c r="M908" s="2">
        <f t="shared" si="201"/>
        <v>3.5307172399878656E-3</v>
      </c>
      <c r="N908" s="1">
        <v>3726</v>
      </c>
      <c r="O908" s="1">
        <v>6083</v>
      </c>
      <c r="P908" s="1">
        <v>69</v>
      </c>
      <c r="Q908" s="1">
        <v>23</v>
      </c>
      <c r="R908" s="1">
        <v>12</v>
      </c>
      <c r="S908" s="1">
        <v>0</v>
      </c>
      <c r="U908" s="1">
        <v>0</v>
      </c>
      <c r="V908" s="1">
        <v>0</v>
      </c>
      <c r="W908" s="1">
        <v>0</v>
      </c>
      <c r="AG908" s="7">
        <f>IF(Q908&gt;0,RANK(Q908,(N908:P908,Q908:AE908)),0)</f>
        <v>4</v>
      </c>
      <c r="AH908" s="7">
        <f>IF(R908&gt;0,RANK(R908,(N908:P908,Q908:AE908)),0)</f>
        <v>5</v>
      </c>
      <c r="AI908" s="7">
        <f>IF(T908&gt;0,RANK(T908,(N908:P908,Q908:AE908)),0)</f>
        <v>0</v>
      </c>
      <c r="AJ908" s="7">
        <f>IF(S908&gt;0,RANK(S908,(N908:P908,Q908:AE908)),0)</f>
        <v>0</v>
      </c>
      <c r="AK908" s="2">
        <f t="shared" si="202"/>
        <v>2.3201856148491878E-3</v>
      </c>
      <c r="AL908" s="2">
        <f t="shared" si="202"/>
        <v>1.2105316251387068E-3</v>
      </c>
      <c r="AM908" s="2">
        <f t="shared" si="203"/>
        <v>0</v>
      </c>
      <c r="AN908" s="2">
        <f t="shared" si="204"/>
        <v>0</v>
      </c>
      <c r="AP908" t="s">
        <v>3290</v>
      </c>
      <c r="AQ908" t="s">
        <v>4139</v>
      </c>
      <c r="AR908">
        <v>2</v>
      </c>
      <c r="AT908" s="85" t="s">
        <v>5007</v>
      </c>
      <c r="AU908" s="84" t="s">
        <v>4350</v>
      </c>
      <c r="AV908" s="77" t="str">
        <f t="shared" si="205"/>
        <v>20021</v>
      </c>
      <c r="AX908" s="7" t="s">
        <v>186</v>
      </c>
      <c r="BG908" s="1"/>
    </row>
    <row r="909" spans="1:59" hidden="1" outlineLevel="1">
      <c r="A909" t="s">
        <v>4453</v>
      </c>
      <c r="B909" t="s">
        <v>4139</v>
      </c>
      <c r="C909" s="1">
        <f t="shared" si="199"/>
        <v>1692</v>
      </c>
      <c r="D909" s="7">
        <f>IF(N909&gt;0, RANK(N909,(N909:P909,Q909:AE909)),0)</f>
        <v>2</v>
      </c>
      <c r="E909" s="7">
        <f>IF(O909&gt;0,RANK(O909,(N909:P909,Q909:AE909)),0)</f>
        <v>1</v>
      </c>
      <c r="F909" s="7">
        <f>IF(P909&gt;0,RANK(P909,(N909:P909,Q909:AE909)),0)</f>
        <v>3</v>
      </c>
      <c r="G909" s="1">
        <f t="shared" si="196"/>
        <v>1033</v>
      </c>
      <c r="H909" s="2">
        <f t="shared" si="197"/>
        <v>0.61052009456264777</v>
      </c>
      <c r="I909" s="2"/>
      <c r="J909" s="2">
        <f t="shared" si="200"/>
        <v>0.18912529550827423</v>
      </c>
      <c r="K909" s="2">
        <f t="shared" si="200"/>
        <v>0.79964539007092195</v>
      </c>
      <c r="L909" s="2">
        <f t="shared" si="200"/>
        <v>5.3191489361702126E-3</v>
      </c>
      <c r="M909" s="2">
        <f t="shared" si="201"/>
        <v>5.9101654846335583E-3</v>
      </c>
      <c r="N909" s="1">
        <v>320</v>
      </c>
      <c r="O909" s="1">
        <v>1353</v>
      </c>
      <c r="P909" s="1">
        <v>9</v>
      </c>
      <c r="Q909" s="1">
        <v>7</v>
      </c>
      <c r="R909" s="1">
        <v>3</v>
      </c>
      <c r="S909" s="1">
        <v>0</v>
      </c>
      <c r="U909" s="1">
        <v>0</v>
      </c>
      <c r="V909" s="1">
        <v>0</v>
      </c>
      <c r="W909" s="1">
        <v>0</v>
      </c>
      <c r="AG909" s="7">
        <f>IF(Q909&gt;0,RANK(Q909,(N909:P909,Q909:AE909)),0)</f>
        <v>4</v>
      </c>
      <c r="AH909" s="7">
        <f>IF(R909&gt;0,RANK(R909,(N909:P909,Q909:AE909)),0)</f>
        <v>5</v>
      </c>
      <c r="AI909" s="7">
        <f>IF(T909&gt;0,RANK(T909,(N909:P909,Q909:AE909)),0)</f>
        <v>0</v>
      </c>
      <c r="AJ909" s="7">
        <f>IF(S909&gt;0,RANK(S909,(N909:P909,Q909:AE909)),0)</f>
        <v>0</v>
      </c>
      <c r="AK909" s="2">
        <f t="shared" si="202"/>
        <v>4.1371158392434987E-3</v>
      </c>
      <c r="AL909" s="2">
        <f t="shared" si="202"/>
        <v>1.7730496453900709E-3</v>
      </c>
      <c r="AM909" s="2">
        <f t="shared" si="203"/>
        <v>0</v>
      </c>
      <c r="AN909" s="2">
        <f t="shared" si="204"/>
        <v>0</v>
      </c>
      <c r="AP909" t="s">
        <v>4453</v>
      </c>
      <c r="AQ909" t="s">
        <v>4139</v>
      </c>
      <c r="AR909">
        <v>1</v>
      </c>
      <c r="AT909" s="85" t="s">
        <v>5007</v>
      </c>
      <c r="AU909" s="84" t="s">
        <v>4351</v>
      </c>
      <c r="AV909" s="77" t="str">
        <f t="shared" si="205"/>
        <v>20023</v>
      </c>
      <c r="AX909" s="7" t="s">
        <v>186</v>
      </c>
      <c r="BG909" s="1"/>
    </row>
    <row r="910" spans="1:59" hidden="1" outlineLevel="1">
      <c r="A910" t="s">
        <v>2858</v>
      </c>
      <c r="B910" t="s">
        <v>4139</v>
      </c>
      <c r="C910" s="1">
        <f t="shared" si="199"/>
        <v>1291</v>
      </c>
      <c r="D910" s="7">
        <f>IF(N910&gt;0, RANK(N910,(N910:P910,Q910:AE910)),0)</f>
        <v>2</v>
      </c>
      <c r="E910" s="7">
        <f>IF(O910&gt;0,RANK(O910,(N910:P910,Q910:AE910)),0)</f>
        <v>1</v>
      </c>
      <c r="F910" s="7">
        <f>IF(P910&gt;0,RANK(P910,(N910:P910,Q910:AE910)),0)</f>
        <v>3</v>
      </c>
      <c r="G910" s="1">
        <f t="shared" si="196"/>
        <v>757</v>
      </c>
      <c r="H910" s="2">
        <f t="shared" si="197"/>
        <v>0.5863671572424477</v>
      </c>
      <c r="I910" s="2"/>
      <c r="J910" s="2">
        <f t="shared" si="200"/>
        <v>0.19907048799380325</v>
      </c>
      <c r="K910" s="2">
        <f t="shared" si="200"/>
        <v>0.78543764523625093</v>
      </c>
      <c r="L910" s="2">
        <f t="shared" si="200"/>
        <v>6.1967467079783118E-3</v>
      </c>
      <c r="M910" s="2">
        <f t="shared" si="201"/>
        <v>9.2951200619675392E-3</v>
      </c>
      <c r="N910" s="1">
        <v>257</v>
      </c>
      <c r="O910" s="1">
        <v>1014</v>
      </c>
      <c r="P910" s="1">
        <v>8</v>
      </c>
      <c r="Q910" s="1">
        <v>4</v>
      </c>
      <c r="R910" s="1">
        <v>8</v>
      </c>
      <c r="S910" s="1">
        <v>0</v>
      </c>
      <c r="U910" s="1">
        <v>0</v>
      </c>
      <c r="V910" s="1">
        <v>0</v>
      </c>
      <c r="W910" s="1">
        <v>0</v>
      </c>
      <c r="AG910" s="7">
        <f>IF(Q910&gt;0,RANK(Q910,(N910:P910,Q910:AE910)),0)</f>
        <v>5</v>
      </c>
      <c r="AH910" s="7">
        <f>IF(R910&gt;0,RANK(R910,(N910:P910,Q910:AE910)),0)</f>
        <v>3</v>
      </c>
      <c r="AI910" s="7">
        <f>IF(T910&gt;0,RANK(T910,(N910:P910,Q910:AE910)),0)</f>
        <v>0</v>
      </c>
      <c r="AJ910" s="7">
        <f>IF(S910&gt;0,RANK(S910,(N910:P910,Q910:AE910)),0)</f>
        <v>0</v>
      </c>
      <c r="AK910" s="2">
        <f t="shared" si="202"/>
        <v>3.0983733539891559E-3</v>
      </c>
      <c r="AL910" s="2">
        <f t="shared" si="202"/>
        <v>6.1967467079783118E-3</v>
      </c>
      <c r="AM910" s="2">
        <f t="shared" si="203"/>
        <v>0</v>
      </c>
      <c r="AN910" s="2">
        <f t="shared" si="204"/>
        <v>0</v>
      </c>
      <c r="AP910" t="s">
        <v>2858</v>
      </c>
      <c r="AQ910" t="s">
        <v>4139</v>
      </c>
      <c r="AR910">
        <v>1</v>
      </c>
      <c r="AT910" s="85" t="s">
        <v>5007</v>
      </c>
      <c r="AU910" s="84" t="s">
        <v>3949</v>
      </c>
      <c r="AV910" s="77" t="str">
        <f t="shared" si="205"/>
        <v>20025</v>
      </c>
      <c r="AX910" s="7" t="s">
        <v>186</v>
      </c>
      <c r="BG910" s="1"/>
    </row>
    <row r="911" spans="1:59" hidden="1" outlineLevel="1">
      <c r="A911" t="s">
        <v>1408</v>
      </c>
      <c r="B911" t="s">
        <v>4139</v>
      </c>
      <c r="C911" s="1">
        <f t="shared" si="199"/>
        <v>4010</v>
      </c>
      <c r="D911" s="7">
        <f>IF(N911&gt;0, RANK(N911,(N911:P911,Q911:AE911)),0)</f>
        <v>2</v>
      </c>
      <c r="E911" s="7">
        <f>IF(O911&gt;0,RANK(O911,(N911:P911,Q911:AE911)),0)</f>
        <v>1</v>
      </c>
      <c r="F911" s="7">
        <f>IF(P911&gt;0,RANK(P911,(N911:P911,Q911:AE911)),0)</f>
        <v>3</v>
      </c>
      <c r="G911" s="1">
        <f t="shared" si="196"/>
        <v>2381</v>
      </c>
      <c r="H911" s="2">
        <f t="shared" si="197"/>
        <v>0.5937655860349127</v>
      </c>
      <c r="I911" s="2"/>
      <c r="J911" s="2">
        <f t="shared" si="200"/>
        <v>0.19775561097256858</v>
      </c>
      <c r="K911" s="2">
        <f t="shared" si="200"/>
        <v>0.79152119700748125</v>
      </c>
      <c r="L911" s="2">
        <f t="shared" si="200"/>
        <v>5.4862842892768084E-3</v>
      </c>
      <c r="M911" s="2">
        <f t="shared" si="201"/>
        <v>5.2369077306733923E-3</v>
      </c>
      <c r="N911" s="1">
        <v>793</v>
      </c>
      <c r="O911" s="1">
        <v>3174</v>
      </c>
      <c r="P911" s="1">
        <v>22</v>
      </c>
      <c r="Q911" s="1">
        <v>12</v>
      </c>
      <c r="R911" s="1">
        <v>9</v>
      </c>
      <c r="S911" s="1">
        <v>0</v>
      </c>
      <c r="U911" s="1">
        <v>0</v>
      </c>
      <c r="V911" s="1">
        <v>0</v>
      </c>
      <c r="W911" s="1">
        <v>0</v>
      </c>
      <c r="AG911" s="7">
        <f>IF(Q911&gt;0,RANK(Q911,(N911:P911,Q911:AE911)),0)</f>
        <v>4</v>
      </c>
      <c r="AH911" s="7">
        <f>IF(R911&gt;0,RANK(R911,(N911:P911,Q911:AE911)),0)</f>
        <v>5</v>
      </c>
      <c r="AI911" s="7">
        <f>IF(T911&gt;0,RANK(T911,(N911:P911,Q911:AE911)),0)</f>
        <v>0</v>
      </c>
      <c r="AJ911" s="7">
        <f>IF(S911&gt;0,RANK(S911,(N911:P911,Q911:AE911)),0)</f>
        <v>0</v>
      </c>
      <c r="AK911" s="2">
        <f t="shared" si="202"/>
        <v>2.9925187032418953E-3</v>
      </c>
      <c r="AL911" s="2">
        <f t="shared" si="202"/>
        <v>2.2443890274314216E-3</v>
      </c>
      <c r="AM911" s="2">
        <f t="shared" si="203"/>
        <v>0</v>
      </c>
      <c r="AN911" s="2">
        <f t="shared" si="204"/>
        <v>0</v>
      </c>
      <c r="AP911" t="s">
        <v>1408</v>
      </c>
      <c r="AQ911" t="s">
        <v>4139</v>
      </c>
      <c r="AR911">
        <v>1</v>
      </c>
      <c r="AT911" s="85" t="s">
        <v>5007</v>
      </c>
      <c r="AU911" s="84" t="s">
        <v>3950</v>
      </c>
      <c r="AV911" s="77" t="str">
        <f t="shared" si="205"/>
        <v>20027</v>
      </c>
      <c r="AX911" s="7" t="s">
        <v>186</v>
      </c>
      <c r="BG911" s="1"/>
    </row>
    <row r="912" spans="1:59" hidden="1" outlineLevel="1">
      <c r="A912" t="s">
        <v>2203</v>
      </c>
      <c r="B912" t="s">
        <v>4139</v>
      </c>
      <c r="C912" s="1">
        <f t="shared" si="199"/>
        <v>4503</v>
      </c>
      <c r="D912" s="7">
        <f>IF(N912&gt;0, RANK(N912,(N912:P912,Q912:AE912)),0)</f>
        <v>2</v>
      </c>
      <c r="E912" s="7">
        <f>IF(O912&gt;0,RANK(O912,(N912:P912,Q912:AE912)),0)</f>
        <v>1</v>
      </c>
      <c r="F912" s="7">
        <f>IF(P912&gt;0,RANK(P912,(N912:P912,Q912:AE912)),0)</f>
        <v>3</v>
      </c>
      <c r="G912" s="1">
        <f t="shared" si="196"/>
        <v>2011</v>
      </c>
      <c r="H912" s="2">
        <f t="shared" si="197"/>
        <v>0.4465911614479236</v>
      </c>
      <c r="I912" s="2"/>
      <c r="J912" s="2">
        <f t="shared" si="200"/>
        <v>0.26870974905618478</v>
      </c>
      <c r="K912" s="2">
        <f t="shared" si="200"/>
        <v>0.71530091050410838</v>
      </c>
      <c r="L912" s="2">
        <f t="shared" si="200"/>
        <v>9.3271152564956689E-3</v>
      </c>
      <c r="M912" s="2">
        <f t="shared" si="201"/>
        <v>6.6622251832112317E-3</v>
      </c>
      <c r="N912" s="1">
        <v>1210</v>
      </c>
      <c r="O912" s="1">
        <v>3221</v>
      </c>
      <c r="P912" s="1">
        <v>42</v>
      </c>
      <c r="Q912" s="1">
        <v>17</v>
      </c>
      <c r="R912" s="1">
        <v>13</v>
      </c>
      <c r="S912" s="1">
        <v>0</v>
      </c>
      <c r="U912" s="1">
        <v>0</v>
      </c>
      <c r="V912" s="1">
        <v>0</v>
      </c>
      <c r="W912" s="1">
        <v>0</v>
      </c>
      <c r="AG912" s="7">
        <f>IF(Q912&gt;0,RANK(Q912,(N912:P912,Q912:AE912)),0)</f>
        <v>4</v>
      </c>
      <c r="AH912" s="7">
        <f>IF(R912&gt;0,RANK(R912,(N912:P912,Q912:AE912)),0)</f>
        <v>5</v>
      </c>
      <c r="AI912" s="7">
        <f>IF(T912&gt;0,RANK(T912,(N912:P912,Q912:AE912)),0)</f>
        <v>0</v>
      </c>
      <c r="AJ912" s="7">
        <f>IF(S912&gt;0,RANK(S912,(N912:P912,Q912:AE912)),0)</f>
        <v>0</v>
      </c>
      <c r="AK912" s="2">
        <f t="shared" si="202"/>
        <v>3.7752609371530092E-3</v>
      </c>
      <c r="AL912" s="2">
        <f t="shared" si="202"/>
        <v>2.8869642460581835E-3</v>
      </c>
      <c r="AM912" s="2">
        <f t="shared" si="203"/>
        <v>0</v>
      </c>
      <c r="AN912" s="2">
        <f t="shared" si="204"/>
        <v>0</v>
      </c>
      <c r="AP912" t="s">
        <v>2203</v>
      </c>
      <c r="AQ912" t="s">
        <v>4139</v>
      </c>
      <c r="AR912">
        <v>1</v>
      </c>
      <c r="AT912" s="85" t="s">
        <v>5007</v>
      </c>
      <c r="AU912" s="84" t="s">
        <v>3951</v>
      </c>
      <c r="AV912" s="77" t="str">
        <f t="shared" si="205"/>
        <v>20029</v>
      </c>
      <c r="AX912" s="7" t="s">
        <v>186</v>
      </c>
      <c r="BG912" s="1"/>
    </row>
    <row r="913" spans="1:59" hidden="1" outlineLevel="1">
      <c r="A913" t="s">
        <v>1370</v>
      </c>
      <c r="B913" t="s">
        <v>4139</v>
      </c>
      <c r="C913" s="1">
        <f t="shared" si="199"/>
        <v>4408</v>
      </c>
      <c r="D913" s="7">
        <f>IF(N913&gt;0, RANK(N913,(N913:P913,Q913:AE913)),0)</f>
        <v>2</v>
      </c>
      <c r="E913" s="7">
        <f>IF(O913&gt;0,RANK(O913,(N913:P913,Q913:AE913)),0)</f>
        <v>1</v>
      </c>
      <c r="F913" s="7">
        <f>IF(P913&gt;0,RANK(P913,(N913:P913,Q913:AE913)),0)</f>
        <v>3</v>
      </c>
      <c r="G913" s="1">
        <f t="shared" si="196"/>
        <v>2166</v>
      </c>
      <c r="H913" s="2">
        <f t="shared" si="197"/>
        <v>0.49137931034482757</v>
      </c>
      <c r="I913" s="2"/>
      <c r="J913" s="2">
        <f t="shared" si="200"/>
        <v>0.24795825771324864</v>
      </c>
      <c r="K913" s="2">
        <f t="shared" si="200"/>
        <v>0.73933756805807627</v>
      </c>
      <c r="L913" s="2">
        <f t="shared" si="200"/>
        <v>7.486388384754991E-3</v>
      </c>
      <c r="M913" s="2">
        <f t="shared" si="201"/>
        <v>5.2177858439201004E-3</v>
      </c>
      <c r="N913" s="1">
        <v>1093</v>
      </c>
      <c r="O913" s="1">
        <v>3259</v>
      </c>
      <c r="P913" s="1">
        <v>33</v>
      </c>
      <c r="Q913" s="1">
        <v>12</v>
      </c>
      <c r="R913" s="1">
        <v>11</v>
      </c>
      <c r="S913" s="1">
        <v>0</v>
      </c>
      <c r="U913" s="1">
        <v>0</v>
      </c>
      <c r="V913" s="1">
        <v>0</v>
      </c>
      <c r="W913" s="1">
        <v>0</v>
      </c>
      <c r="AG913" s="7">
        <f>IF(Q913&gt;0,RANK(Q913,(N913:P913,Q913:AE913)),0)</f>
        <v>4</v>
      </c>
      <c r="AH913" s="7">
        <f>IF(R913&gt;0,RANK(R913,(N913:P913,Q913:AE913)),0)</f>
        <v>5</v>
      </c>
      <c r="AI913" s="7">
        <f>IF(T913&gt;0,RANK(T913,(N913:P913,Q913:AE913)),0)</f>
        <v>0</v>
      </c>
      <c r="AJ913" s="7">
        <f>IF(S913&gt;0,RANK(S913,(N913:P913,Q913:AE913)),0)</f>
        <v>0</v>
      </c>
      <c r="AK913" s="2">
        <f t="shared" si="202"/>
        <v>2.7223230490018148E-3</v>
      </c>
      <c r="AL913" s="2">
        <f t="shared" si="202"/>
        <v>2.4954627949183303E-3</v>
      </c>
      <c r="AM913" s="2">
        <f t="shared" si="203"/>
        <v>0</v>
      </c>
      <c r="AN913" s="2">
        <f t="shared" si="204"/>
        <v>0</v>
      </c>
      <c r="AP913" t="s">
        <v>1370</v>
      </c>
      <c r="AQ913" t="s">
        <v>4139</v>
      </c>
      <c r="AR913">
        <v>2</v>
      </c>
      <c r="AT913" s="85" t="s">
        <v>5007</v>
      </c>
      <c r="AU913" s="84" t="s">
        <v>3971</v>
      </c>
      <c r="AV913" s="77" t="str">
        <f t="shared" si="205"/>
        <v>20031</v>
      </c>
      <c r="AX913" s="7" t="s">
        <v>186</v>
      </c>
      <c r="BG913" s="1"/>
    </row>
    <row r="914" spans="1:59" hidden="1" outlineLevel="1">
      <c r="A914" t="s">
        <v>1882</v>
      </c>
      <c r="B914" t="s">
        <v>4139</v>
      </c>
      <c r="C914" s="1">
        <f t="shared" si="199"/>
        <v>981</v>
      </c>
      <c r="D914" s="7">
        <f>IF(N914&gt;0, RANK(N914,(N914:P914,Q914:AE914)),0)</f>
        <v>2</v>
      </c>
      <c r="E914" s="7">
        <f>IF(O914&gt;0,RANK(O914,(N914:P914,Q914:AE914)),0)</f>
        <v>1</v>
      </c>
      <c r="F914" s="7">
        <f>IF(P914&gt;0,RANK(P914,(N914:P914,Q914:AE914)),0)</f>
        <v>5</v>
      </c>
      <c r="G914" s="1">
        <f t="shared" si="196"/>
        <v>570</v>
      </c>
      <c r="H914" s="2">
        <f t="shared" si="197"/>
        <v>0.58103975535168195</v>
      </c>
      <c r="I914" s="2"/>
      <c r="J914" s="2">
        <f t="shared" si="200"/>
        <v>0.2038735983690112</v>
      </c>
      <c r="K914" s="2">
        <f t="shared" si="200"/>
        <v>0.78491335372069315</v>
      </c>
      <c r="L914" s="2">
        <f t="shared" si="200"/>
        <v>3.0581039755351682E-3</v>
      </c>
      <c r="M914" s="2">
        <f t="shared" si="201"/>
        <v>8.1549439347604804E-3</v>
      </c>
      <c r="N914" s="1">
        <v>200</v>
      </c>
      <c r="O914" s="1">
        <v>770</v>
      </c>
      <c r="P914" s="1">
        <v>3</v>
      </c>
      <c r="Q914" s="1">
        <v>4</v>
      </c>
      <c r="R914" s="1">
        <v>4</v>
      </c>
      <c r="S914" s="1">
        <v>0</v>
      </c>
      <c r="U914" s="1">
        <v>0</v>
      </c>
      <c r="V914" s="1">
        <v>0</v>
      </c>
      <c r="W914" s="1">
        <v>0</v>
      </c>
      <c r="AG914" s="7">
        <f>IF(Q914&gt;0,RANK(Q914,(N914:P914,Q914:AE914)),0)</f>
        <v>3</v>
      </c>
      <c r="AH914" s="7">
        <f>IF(R914&gt;0,RANK(R914,(N914:P914,Q914:AE914)),0)</f>
        <v>3</v>
      </c>
      <c r="AI914" s="7">
        <f>IF(T914&gt;0,RANK(T914,(N914:P914,Q914:AE914)),0)</f>
        <v>0</v>
      </c>
      <c r="AJ914" s="7">
        <f>IF(S914&gt;0,RANK(S914,(N914:P914,Q914:AE914)),0)</f>
        <v>0</v>
      </c>
      <c r="AK914" s="2">
        <f t="shared" si="202"/>
        <v>4.0774719673802246E-3</v>
      </c>
      <c r="AL914" s="2">
        <f t="shared" si="202"/>
        <v>4.0774719673802246E-3</v>
      </c>
      <c r="AM914" s="2">
        <f t="shared" si="203"/>
        <v>0</v>
      </c>
      <c r="AN914" s="2">
        <f t="shared" si="204"/>
        <v>0</v>
      </c>
      <c r="AP914" t="s">
        <v>1882</v>
      </c>
      <c r="AQ914" t="s">
        <v>4139</v>
      </c>
      <c r="AR914">
        <v>1</v>
      </c>
      <c r="AT914" s="85" t="s">
        <v>5007</v>
      </c>
      <c r="AU914" s="84" t="s">
        <v>3972</v>
      </c>
      <c r="AV914" s="77" t="str">
        <f t="shared" si="205"/>
        <v>20033</v>
      </c>
      <c r="AX914" s="7" t="s">
        <v>186</v>
      </c>
      <c r="BG914" s="1"/>
    </row>
    <row r="915" spans="1:59" hidden="1" outlineLevel="1">
      <c r="A915" t="s">
        <v>1568</v>
      </c>
      <c r="B915" t="s">
        <v>4139</v>
      </c>
      <c r="C915" s="1">
        <f t="shared" si="199"/>
        <v>14447</v>
      </c>
      <c r="D915" s="7">
        <f>IF(N915&gt;0, RANK(N915,(N915:P915,Q915:AE915)),0)</f>
        <v>2</v>
      </c>
      <c r="E915" s="7">
        <f>IF(O915&gt;0,RANK(O915,(N915:P915,Q915:AE915)),0)</f>
        <v>1</v>
      </c>
      <c r="F915" s="7">
        <f>IF(P915&gt;0,RANK(P915,(N915:P915,Q915:AE915)),0)</f>
        <v>3</v>
      </c>
      <c r="G915" s="1">
        <f t="shared" si="196"/>
        <v>4589</v>
      </c>
      <c r="H915" s="2">
        <f t="shared" si="197"/>
        <v>0.31764380148127641</v>
      </c>
      <c r="I915" s="2"/>
      <c r="J915" s="2">
        <f t="shared" si="200"/>
        <v>0.33349484322004569</v>
      </c>
      <c r="K915" s="2">
        <f t="shared" si="200"/>
        <v>0.6511386447013221</v>
      </c>
      <c r="L915" s="2">
        <f t="shared" si="200"/>
        <v>8.3754412680833393E-3</v>
      </c>
      <c r="M915" s="2">
        <f t="shared" si="201"/>
        <v>6.9910708105488158E-3</v>
      </c>
      <c r="N915" s="1">
        <v>4818</v>
      </c>
      <c r="O915" s="1">
        <v>9407</v>
      </c>
      <c r="P915" s="1">
        <v>121</v>
      </c>
      <c r="Q915" s="1">
        <v>60</v>
      </c>
      <c r="R915" s="1">
        <v>41</v>
      </c>
      <c r="S915" s="1">
        <v>0</v>
      </c>
      <c r="U915" s="1">
        <v>0</v>
      </c>
      <c r="V915" s="1">
        <v>0</v>
      </c>
      <c r="W915" s="1">
        <v>0</v>
      </c>
      <c r="AG915" s="7">
        <f>IF(Q915&gt;0,RANK(Q915,(N915:P915,Q915:AE915)),0)</f>
        <v>4</v>
      </c>
      <c r="AH915" s="7">
        <f>IF(R915&gt;0,RANK(R915,(N915:P915,Q915:AE915)),0)</f>
        <v>5</v>
      </c>
      <c r="AI915" s="7">
        <f>IF(T915&gt;0,RANK(T915,(N915:P915,Q915:AE915)),0)</f>
        <v>0</v>
      </c>
      <c r="AJ915" s="7">
        <f>IF(S915&gt;0,RANK(S915,(N915:P915,Q915:AE915)),0)</f>
        <v>0</v>
      </c>
      <c r="AK915" s="2">
        <f t="shared" si="202"/>
        <v>4.1531113726033086E-3</v>
      </c>
      <c r="AL915" s="2">
        <f t="shared" si="202"/>
        <v>2.8379594379455944E-3</v>
      </c>
      <c r="AM915" s="2">
        <f t="shared" si="203"/>
        <v>0</v>
      </c>
      <c r="AN915" s="2">
        <f t="shared" si="204"/>
        <v>0</v>
      </c>
      <c r="AP915" t="s">
        <v>1568</v>
      </c>
      <c r="AQ915" t="s">
        <v>4139</v>
      </c>
      <c r="AR915">
        <v>4</v>
      </c>
      <c r="AT915" s="85" t="s">
        <v>5007</v>
      </c>
      <c r="AU915" s="84" t="s">
        <v>3970</v>
      </c>
      <c r="AV915" s="77" t="str">
        <f t="shared" si="205"/>
        <v>20035</v>
      </c>
      <c r="AX915" s="7" t="s">
        <v>186</v>
      </c>
      <c r="BG915" s="1"/>
    </row>
    <row r="916" spans="1:59" hidden="1" outlineLevel="1">
      <c r="A916" t="s">
        <v>2780</v>
      </c>
      <c r="B916" t="s">
        <v>4139</v>
      </c>
      <c r="C916" s="1">
        <f t="shared" si="199"/>
        <v>16527</v>
      </c>
      <c r="D916" s="7">
        <f>IF(N916&gt;0, RANK(N916,(N916:P916,Q916:AE916)),0)</f>
        <v>2</v>
      </c>
      <c r="E916" s="7">
        <f>IF(O916&gt;0,RANK(O916,(N916:P916,Q916:AE916)),0)</f>
        <v>1</v>
      </c>
      <c r="F916" s="7">
        <f>IF(P916&gt;0,RANK(P916,(N916:P916,Q916:AE916)),0)</f>
        <v>3</v>
      </c>
      <c r="G916" s="1">
        <f t="shared" si="196"/>
        <v>1009</v>
      </c>
      <c r="H916" s="2">
        <f t="shared" si="197"/>
        <v>6.1051612512857747E-2</v>
      </c>
      <c r="I916" s="2"/>
      <c r="J916" s="2">
        <f t="shared" si="200"/>
        <v>0.46088219277545833</v>
      </c>
      <c r="K916" s="2">
        <f t="shared" si="200"/>
        <v>0.52193380528831612</v>
      </c>
      <c r="L916" s="2">
        <f t="shared" si="200"/>
        <v>1.095177588189024E-2</v>
      </c>
      <c r="M916" s="2">
        <f t="shared" si="201"/>
        <v>6.2322260543353613E-3</v>
      </c>
      <c r="N916" s="1">
        <v>7617</v>
      </c>
      <c r="O916" s="1">
        <v>8626</v>
      </c>
      <c r="P916" s="1">
        <v>181</v>
      </c>
      <c r="Q916" s="1">
        <v>60</v>
      </c>
      <c r="R916" s="1">
        <v>43</v>
      </c>
      <c r="S916" s="1">
        <v>0</v>
      </c>
      <c r="U916" s="1">
        <v>0</v>
      </c>
      <c r="V916" s="1">
        <v>0</v>
      </c>
      <c r="W916" s="1">
        <v>0</v>
      </c>
      <c r="AG916" s="7">
        <f>IF(Q916&gt;0,RANK(Q916,(N916:P916,Q916:AE916)),0)</f>
        <v>4</v>
      </c>
      <c r="AH916" s="7">
        <f>IF(R916&gt;0,RANK(R916,(N916:P916,Q916:AE916)),0)</f>
        <v>5</v>
      </c>
      <c r="AI916" s="7">
        <f>IF(T916&gt;0,RANK(T916,(N916:P916,Q916:AE916)),0)</f>
        <v>0</v>
      </c>
      <c r="AJ916" s="7">
        <f>IF(S916&gt;0,RANK(S916,(N916:P916,Q916:AE916)),0)</f>
        <v>0</v>
      </c>
      <c r="AK916" s="2">
        <f t="shared" si="202"/>
        <v>3.6304229442730078E-3</v>
      </c>
      <c r="AL916" s="2">
        <f t="shared" si="202"/>
        <v>2.6018031100623223E-3</v>
      </c>
      <c r="AM916" s="2">
        <f t="shared" si="203"/>
        <v>0</v>
      </c>
      <c r="AN916" s="2">
        <f t="shared" si="204"/>
        <v>0</v>
      </c>
      <c r="AP916" t="s">
        <v>2780</v>
      </c>
      <c r="AQ916" t="s">
        <v>4139</v>
      </c>
      <c r="AR916">
        <v>2</v>
      </c>
      <c r="AT916" s="85" t="s">
        <v>5007</v>
      </c>
      <c r="AU916" s="84" t="s">
        <v>3656</v>
      </c>
      <c r="AV916" s="77" t="str">
        <f t="shared" si="205"/>
        <v>20037</v>
      </c>
      <c r="AX916" s="7" t="s">
        <v>186</v>
      </c>
      <c r="BG916" s="1"/>
    </row>
    <row r="917" spans="1:59" hidden="1" outlineLevel="1">
      <c r="A917" t="s">
        <v>3727</v>
      </c>
      <c r="B917" t="s">
        <v>4139</v>
      </c>
      <c r="C917" s="1">
        <f t="shared" si="199"/>
        <v>1740</v>
      </c>
      <c r="D917" s="7">
        <f>IF(N917&gt;0, RANK(N917,(N917:P917,Q917:AE917)),0)</f>
        <v>2</v>
      </c>
      <c r="E917" s="7">
        <f>IF(O917&gt;0,RANK(O917,(N917:P917,Q917:AE917)),0)</f>
        <v>1</v>
      </c>
      <c r="F917" s="7">
        <f>IF(P917&gt;0,RANK(P917,(N917:P917,Q917:AE917)),0)</f>
        <v>3</v>
      </c>
      <c r="G917" s="1">
        <f t="shared" si="196"/>
        <v>1000</v>
      </c>
      <c r="H917" s="2">
        <f t="shared" si="197"/>
        <v>0.57471264367816088</v>
      </c>
      <c r="I917" s="2"/>
      <c r="J917" s="2">
        <f t="shared" si="200"/>
        <v>0.20402298850574713</v>
      </c>
      <c r="K917" s="2">
        <f t="shared" si="200"/>
        <v>0.77873563218390807</v>
      </c>
      <c r="L917" s="2">
        <f t="shared" si="200"/>
        <v>1.1494252873563218E-2</v>
      </c>
      <c r="M917" s="2">
        <f t="shared" si="201"/>
        <v>5.7471264367815328E-3</v>
      </c>
      <c r="N917" s="1">
        <v>355</v>
      </c>
      <c r="O917" s="1">
        <v>1355</v>
      </c>
      <c r="P917" s="1">
        <v>20</v>
      </c>
      <c r="Q917" s="1">
        <v>8</v>
      </c>
      <c r="R917" s="1">
        <v>2</v>
      </c>
      <c r="S917" s="1">
        <v>0</v>
      </c>
      <c r="U917" s="1">
        <v>0</v>
      </c>
      <c r="V917" s="1">
        <v>0</v>
      </c>
      <c r="W917" s="1">
        <v>0</v>
      </c>
      <c r="AG917" s="7">
        <f>IF(Q917&gt;0,RANK(Q917,(N917:P917,Q917:AE917)),0)</f>
        <v>4</v>
      </c>
      <c r="AH917" s="7">
        <f>IF(R917&gt;0,RANK(R917,(N917:P917,Q917:AE917)),0)</f>
        <v>5</v>
      </c>
      <c r="AI917" s="7">
        <f>IF(T917&gt;0,RANK(T917,(N917:P917,Q917:AE917)),0)</f>
        <v>0</v>
      </c>
      <c r="AJ917" s="7">
        <f>IF(S917&gt;0,RANK(S917,(N917:P917,Q917:AE917)),0)</f>
        <v>0</v>
      </c>
      <c r="AK917" s="2">
        <f t="shared" si="202"/>
        <v>4.5977011494252873E-3</v>
      </c>
      <c r="AL917" s="2">
        <f t="shared" si="202"/>
        <v>1.1494252873563218E-3</v>
      </c>
      <c r="AM917" s="2">
        <f t="shared" si="203"/>
        <v>0</v>
      </c>
      <c r="AN917" s="2">
        <f t="shared" si="204"/>
        <v>0</v>
      </c>
      <c r="AP917" t="s">
        <v>3727</v>
      </c>
      <c r="AQ917" t="s">
        <v>4139</v>
      </c>
      <c r="AR917">
        <v>1</v>
      </c>
      <c r="AT917" s="85" t="s">
        <v>5007</v>
      </c>
      <c r="AU917" s="84" t="s">
        <v>5210</v>
      </c>
      <c r="AV917" s="77" t="str">
        <f t="shared" si="205"/>
        <v>20039</v>
      </c>
      <c r="AX917" s="7" t="s">
        <v>186</v>
      </c>
      <c r="BG917" s="1"/>
    </row>
    <row r="918" spans="1:59" hidden="1" outlineLevel="1">
      <c r="A918" t="s">
        <v>3595</v>
      </c>
      <c r="B918" t="s">
        <v>4139</v>
      </c>
      <c r="C918" s="1">
        <f t="shared" si="199"/>
        <v>8791</v>
      </c>
      <c r="D918" s="7">
        <f>IF(N918&gt;0, RANK(N918,(N918:P918,Q918:AE918)),0)</f>
        <v>2</v>
      </c>
      <c r="E918" s="7">
        <f>IF(O918&gt;0,RANK(O918,(N918:P918,Q918:AE918)),0)</f>
        <v>1</v>
      </c>
      <c r="F918" s="7">
        <f>IF(P918&gt;0,RANK(P918,(N918:P918,Q918:AE918)),0)</f>
        <v>3</v>
      </c>
      <c r="G918" s="1">
        <f t="shared" si="196"/>
        <v>3931</v>
      </c>
      <c r="H918" s="2">
        <f t="shared" si="197"/>
        <v>0.44716187009441472</v>
      </c>
      <c r="I918" s="2"/>
      <c r="J918" s="2">
        <f t="shared" si="200"/>
        <v>0.26891138664543285</v>
      </c>
      <c r="K918" s="2">
        <f t="shared" si="200"/>
        <v>0.71607325673984756</v>
      </c>
      <c r="L918" s="2">
        <f t="shared" si="200"/>
        <v>8.1901945171197824E-3</v>
      </c>
      <c r="M918" s="2">
        <f t="shared" si="201"/>
        <v>6.8251620975997504E-3</v>
      </c>
      <c r="N918" s="1">
        <v>2364</v>
      </c>
      <c r="O918" s="1">
        <v>6295</v>
      </c>
      <c r="P918" s="1">
        <v>72</v>
      </c>
      <c r="Q918" s="1">
        <v>35</v>
      </c>
      <c r="R918" s="1">
        <v>25</v>
      </c>
      <c r="S918" s="1">
        <v>0</v>
      </c>
      <c r="U918" s="1">
        <v>0</v>
      </c>
      <c r="V918" s="1">
        <v>0</v>
      </c>
      <c r="W918" s="1">
        <v>0</v>
      </c>
      <c r="AG918" s="7">
        <f>IF(Q918&gt;0,RANK(Q918,(N918:P918,Q918:AE918)),0)</f>
        <v>4</v>
      </c>
      <c r="AH918" s="7">
        <f>IF(R918&gt;0,RANK(R918,(N918:P918,Q918:AE918)),0)</f>
        <v>5</v>
      </c>
      <c r="AI918" s="7">
        <f>IF(T918&gt;0,RANK(T918,(N918:P918,Q918:AE918)),0)</f>
        <v>0</v>
      </c>
      <c r="AJ918" s="7">
        <f>IF(S918&gt;0,RANK(S918,(N918:P918,Q918:AE918)),0)</f>
        <v>0</v>
      </c>
      <c r="AK918" s="2">
        <f t="shared" si="202"/>
        <v>3.9813445569332273E-3</v>
      </c>
      <c r="AL918" s="2">
        <f t="shared" si="202"/>
        <v>2.8438175406665907E-3</v>
      </c>
      <c r="AM918" s="2">
        <f t="shared" si="203"/>
        <v>0</v>
      </c>
      <c r="AN918" s="2">
        <f t="shared" si="204"/>
        <v>0</v>
      </c>
      <c r="AP918" t="s">
        <v>3595</v>
      </c>
      <c r="AQ918" t="s">
        <v>4139</v>
      </c>
      <c r="AR918">
        <v>1</v>
      </c>
      <c r="AT918" s="85" t="s">
        <v>5007</v>
      </c>
      <c r="AU918" s="84" t="s">
        <v>5211</v>
      </c>
      <c r="AV918" s="77" t="str">
        <f t="shared" si="205"/>
        <v>20041</v>
      </c>
      <c r="AX918" s="7" t="s">
        <v>186</v>
      </c>
      <c r="BG918" s="1"/>
    </row>
    <row r="919" spans="1:59" hidden="1" outlineLevel="1">
      <c r="A919" t="s">
        <v>2217</v>
      </c>
      <c r="B919" t="s">
        <v>4139</v>
      </c>
      <c r="C919" s="1">
        <f t="shared" si="199"/>
        <v>3603</v>
      </c>
      <c r="D919" s="7">
        <f>IF(N919&gt;0, RANK(N919,(N919:P919,Q919:AE919)),0)</f>
        <v>2</v>
      </c>
      <c r="E919" s="7">
        <f>IF(O919&gt;0,RANK(O919,(N919:P919,Q919:AE919)),0)</f>
        <v>1</v>
      </c>
      <c r="F919" s="7">
        <f>IF(P919&gt;0,RANK(P919,(N919:P919,Q919:AE919)),0)</f>
        <v>3</v>
      </c>
      <c r="G919" s="1">
        <f t="shared" si="196"/>
        <v>1426</v>
      </c>
      <c r="H919" s="2">
        <f t="shared" si="197"/>
        <v>0.39578129336663892</v>
      </c>
      <c r="I919" s="2"/>
      <c r="J919" s="2">
        <f t="shared" si="200"/>
        <v>0.29558701082431305</v>
      </c>
      <c r="K919" s="2">
        <f t="shared" si="200"/>
        <v>0.69136830419095197</v>
      </c>
      <c r="L919" s="2">
        <f t="shared" si="200"/>
        <v>6.938662225922842E-3</v>
      </c>
      <c r="M919" s="2">
        <f t="shared" si="201"/>
        <v>6.1060227588121468E-3</v>
      </c>
      <c r="N919" s="1">
        <v>1065</v>
      </c>
      <c r="O919" s="1">
        <v>2491</v>
      </c>
      <c r="P919" s="1">
        <v>25</v>
      </c>
      <c r="Q919" s="1">
        <v>14</v>
      </c>
      <c r="R919" s="1">
        <v>7</v>
      </c>
      <c r="S919" s="1">
        <v>0</v>
      </c>
      <c r="U919" s="1">
        <v>0</v>
      </c>
      <c r="V919" s="1">
        <v>0</v>
      </c>
      <c r="W919" s="1">
        <v>1</v>
      </c>
      <c r="AG919" s="7">
        <f>IF(Q919&gt;0,RANK(Q919,(N919:P919,Q919:AE919)),0)</f>
        <v>4</v>
      </c>
      <c r="AH919" s="7">
        <f>IF(R919&gt;0,RANK(R919,(N919:P919,Q919:AE919)),0)</f>
        <v>5</v>
      </c>
      <c r="AI919" s="7">
        <f>IF(T919&gt;0,RANK(T919,(N919:P919,Q919:AE919)),0)</f>
        <v>0</v>
      </c>
      <c r="AJ919" s="7">
        <f>IF(S919&gt;0,RANK(S919,(N919:P919,Q919:AE919)),0)</f>
        <v>0</v>
      </c>
      <c r="AK919" s="2">
        <f t="shared" si="202"/>
        <v>3.8856508465167916E-3</v>
      </c>
      <c r="AL919" s="2">
        <f t="shared" si="202"/>
        <v>1.9428254232583958E-3</v>
      </c>
      <c r="AM919" s="2">
        <f t="shared" si="203"/>
        <v>0</v>
      </c>
      <c r="AN919" s="2">
        <f t="shared" si="204"/>
        <v>0</v>
      </c>
      <c r="AP919" t="s">
        <v>2217</v>
      </c>
      <c r="AQ919" t="s">
        <v>4139</v>
      </c>
      <c r="AR919">
        <v>2</v>
      </c>
      <c r="AT919" s="85" t="s">
        <v>5007</v>
      </c>
      <c r="AU919" s="84" t="s">
        <v>5216</v>
      </c>
      <c r="AV919" s="77" t="str">
        <f t="shared" si="205"/>
        <v>20043</v>
      </c>
      <c r="AX919" s="7" t="s">
        <v>186</v>
      </c>
      <c r="BG919" s="1"/>
    </row>
    <row r="920" spans="1:59" hidden="1" outlineLevel="1">
      <c r="A920" t="s">
        <v>4987</v>
      </c>
      <c r="B920" t="s">
        <v>4139</v>
      </c>
      <c r="C920" s="1">
        <f t="shared" si="199"/>
        <v>50111</v>
      </c>
      <c r="D920" s="7">
        <f>IF(N920&gt;0, RANK(N920,(N920:P920,Q920:AE920)),0)</f>
        <v>1</v>
      </c>
      <c r="E920" s="7">
        <f>IF(O920&gt;0,RANK(O920,(N920:P920,Q920:AE920)),0)</f>
        <v>2</v>
      </c>
      <c r="F920" s="7">
        <f>IF(P920&gt;0,RANK(P920,(N920:P920,Q920:AE920)),0)</f>
        <v>3</v>
      </c>
      <c r="G920" s="1">
        <f t="shared" si="196"/>
        <v>8090</v>
      </c>
      <c r="H920" s="2">
        <f t="shared" si="197"/>
        <v>0.16144159964877972</v>
      </c>
      <c r="I920" s="2"/>
      <c r="J920" s="2">
        <f t="shared" si="200"/>
        <v>0.57141146654427166</v>
      </c>
      <c r="K920" s="2">
        <f t="shared" si="200"/>
        <v>0.40996986689549203</v>
      </c>
      <c r="L920" s="2">
        <f t="shared" si="200"/>
        <v>1.2452355770190177E-2</v>
      </c>
      <c r="M920" s="2">
        <f t="shared" si="201"/>
        <v>6.1663107900461304E-3</v>
      </c>
      <c r="N920" s="1">
        <v>28634</v>
      </c>
      <c r="O920" s="1">
        <v>20544</v>
      </c>
      <c r="P920" s="1">
        <v>624</v>
      </c>
      <c r="Q920" s="1">
        <v>209</v>
      </c>
      <c r="R920" s="1">
        <v>91</v>
      </c>
      <c r="S920" s="1">
        <v>7</v>
      </c>
      <c r="U920" s="1">
        <v>2</v>
      </c>
      <c r="V920" s="1">
        <v>0</v>
      </c>
      <c r="W920" s="1">
        <v>0</v>
      </c>
      <c r="AG920" s="7">
        <f>IF(Q920&gt;0,RANK(Q920,(N920:P920,Q920:AE920)),0)</f>
        <v>4</v>
      </c>
      <c r="AH920" s="7">
        <f>IF(R920&gt;0,RANK(R920,(N920:P920,Q920:AE920)),0)</f>
        <v>5</v>
      </c>
      <c r="AI920" s="7">
        <f>IF(T920&gt;0,RANK(T920,(N920:P920,Q920:AE920)),0)</f>
        <v>0</v>
      </c>
      <c r="AJ920" s="7">
        <f>IF(S920&gt;0,RANK(S920,(N920:P920,Q920:AE920)),0)</f>
        <v>6</v>
      </c>
      <c r="AK920" s="2">
        <f t="shared" si="202"/>
        <v>4.1707409550797228E-3</v>
      </c>
      <c r="AL920" s="2">
        <f t="shared" si="202"/>
        <v>1.815968549819401E-3</v>
      </c>
      <c r="AM920" s="2">
        <f t="shared" si="203"/>
        <v>0</v>
      </c>
      <c r="AN920" s="2">
        <f t="shared" si="204"/>
        <v>1.3968988844764623E-4</v>
      </c>
      <c r="AP920" t="s">
        <v>4987</v>
      </c>
      <c r="AQ920" t="s">
        <v>4139</v>
      </c>
      <c r="AR920">
        <v>0</v>
      </c>
      <c r="AT920" s="85" t="s">
        <v>5007</v>
      </c>
      <c r="AU920" s="84" t="s">
        <v>3961</v>
      </c>
      <c r="AV920" s="77" t="str">
        <f t="shared" si="205"/>
        <v>20045</v>
      </c>
      <c r="AX920" s="7" t="s">
        <v>186</v>
      </c>
      <c r="BG920" s="1"/>
    </row>
    <row r="921" spans="1:59" hidden="1" outlineLevel="1">
      <c r="A921" t="s">
        <v>3223</v>
      </c>
      <c r="B921" t="s">
        <v>4139</v>
      </c>
      <c r="C921" s="1">
        <f t="shared" si="199"/>
        <v>1496</v>
      </c>
      <c r="D921" s="7">
        <f>IF(N921&gt;0, RANK(N921,(N921:P921,Q921:AE921)),0)</f>
        <v>2</v>
      </c>
      <c r="E921" s="7">
        <f>IF(O921&gt;0,RANK(O921,(N921:P921,Q921:AE921)),0)</f>
        <v>1</v>
      </c>
      <c r="F921" s="7">
        <f>IF(P921&gt;0,RANK(P921,(N921:P921,Q921:AE921)),0)</f>
        <v>3</v>
      </c>
      <c r="G921" s="1">
        <f t="shared" si="196"/>
        <v>698</v>
      </c>
      <c r="H921" s="2">
        <f t="shared" si="197"/>
        <v>0.46657754010695185</v>
      </c>
      <c r="I921" s="2"/>
      <c r="J921" s="2">
        <f t="shared" si="200"/>
        <v>0.25802139037433153</v>
      </c>
      <c r="K921" s="2">
        <f t="shared" si="200"/>
        <v>0.72459893048128343</v>
      </c>
      <c r="L921" s="2">
        <f t="shared" si="200"/>
        <v>1.2700534759358289E-2</v>
      </c>
      <c r="M921" s="2">
        <f t="shared" si="201"/>
        <v>4.679144385026696E-3</v>
      </c>
      <c r="N921" s="1">
        <v>386</v>
      </c>
      <c r="O921" s="1">
        <v>1084</v>
      </c>
      <c r="P921" s="1">
        <v>19</v>
      </c>
      <c r="Q921" s="1">
        <v>3</v>
      </c>
      <c r="R921" s="1">
        <v>4</v>
      </c>
      <c r="S921" s="1">
        <v>0</v>
      </c>
      <c r="U921" s="1">
        <v>0</v>
      </c>
      <c r="V921" s="1">
        <v>0</v>
      </c>
      <c r="W921" s="1">
        <v>0</v>
      </c>
      <c r="AG921" s="7">
        <f>IF(Q921&gt;0,RANK(Q921,(N921:P921,Q921:AE921)),0)</f>
        <v>5</v>
      </c>
      <c r="AH921" s="7">
        <f>IF(R921&gt;0,RANK(R921,(N921:P921,Q921:AE921)),0)</f>
        <v>4</v>
      </c>
      <c r="AI921" s="7">
        <f>IF(T921&gt;0,RANK(T921,(N921:P921,Q921:AE921)),0)</f>
        <v>0</v>
      </c>
      <c r="AJ921" s="7">
        <f>IF(S921&gt;0,RANK(S921,(N921:P921,Q921:AE921)),0)</f>
        <v>0</v>
      </c>
      <c r="AK921" s="2">
        <f t="shared" si="202"/>
        <v>2.0053475935828879E-3</v>
      </c>
      <c r="AL921" s="2">
        <f t="shared" si="202"/>
        <v>2.6737967914438501E-3</v>
      </c>
      <c r="AM921" s="2">
        <f t="shared" si="203"/>
        <v>0</v>
      </c>
      <c r="AN921" s="2">
        <f t="shared" si="204"/>
        <v>0</v>
      </c>
      <c r="AP921" t="s">
        <v>3223</v>
      </c>
      <c r="AQ921" t="s">
        <v>4139</v>
      </c>
      <c r="AR921">
        <v>1</v>
      </c>
      <c r="AT921" s="85" t="s">
        <v>5007</v>
      </c>
      <c r="AU921" s="84" t="s">
        <v>3267</v>
      </c>
      <c r="AV921" s="77" t="str">
        <f t="shared" si="205"/>
        <v>20047</v>
      </c>
      <c r="AX921" s="7" t="s">
        <v>186</v>
      </c>
      <c r="BG921" s="1"/>
    </row>
    <row r="922" spans="1:59" hidden="1" outlineLevel="1">
      <c r="A922" t="s">
        <v>3224</v>
      </c>
      <c r="B922" t="s">
        <v>4139</v>
      </c>
      <c r="C922" s="1">
        <f t="shared" si="199"/>
        <v>1515</v>
      </c>
      <c r="D922" s="7">
        <f>IF(N922&gt;0, RANK(N922,(N922:P922,Q922:AE922)),0)</f>
        <v>2</v>
      </c>
      <c r="E922" s="7">
        <f>IF(O922&gt;0,RANK(O922,(N922:P922,Q922:AE922)),0)</f>
        <v>1</v>
      </c>
      <c r="F922" s="7">
        <f>IF(P922&gt;0,RANK(P922,(N922:P922,Q922:AE922)),0)</f>
        <v>3</v>
      </c>
      <c r="G922" s="1">
        <f t="shared" si="196"/>
        <v>750</v>
      </c>
      <c r="H922" s="2">
        <f t="shared" si="197"/>
        <v>0.49504950495049505</v>
      </c>
      <c r="I922" s="2"/>
      <c r="J922" s="2">
        <f t="shared" si="200"/>
        <v>0.24356435643564356</v>
      </c>
      <c r="K922" s="2">
        <f t="shared" si="200"/>
        <v>0.7386138613861386</v>
      </c>
      <c r="L922" s="2">
        <f t="shared" si="200"/>
        <v>1.1221122112211221E-2</v>
      </c>
      <c r="M922" s="2">
        <f t="shared" si="201"/>
        <v>6.6006600660066164E-3</v>
      </c>
      <c r="N922" s="1">
        <v>369</v>
      </c>
      <c r="O922" s="1">
        <v>1119</v>
      </c>
      <c r="P922" s="1">
        <v>17</v>
      </c>
      <c r="Q922" s="1">
        <v>2</v>
      </c>
      <c r="R922" s="1">
        <v>8</v>
      </c>
      <c r="S922" s="1">
        <v>0</v>
      </c>
      <c r="U922" s="1">
        <v>0</v>
      </c>
      <c r="V922" s="1">
        <v>0</v>
      </c>
      <c r="W922" s="1">
        <v>0</v>
      </c>
      <c r="AG922" s="7">
        <f>IF(Q922&gt;0,RANK(Q922,(N922:P922,Q922:AE922)),0)</f>
        <v>5</v>
      </c>
      <c r="AH922" s="7">
        <f>IF(R922&gt;0,RANK(R922,(N922:P922,Q922:AE922)),0)</f>
        <v>4</v>
      </c>
      <c r="AI922" s="7">
        <f>IF(T922&gt;0,RANK(T922,(N922:P922,Q922:AE922)),0)</f>
        <v>0</v>
      </c>
      <c r="AJ922" s="7">
        <f>IF(S922&gt;0,RANK(S922,(N922:P922,Q922:AE922)),0)</f>
        <v>0</v>
      </c>
      <c r="AK922" s="2">
        <f t="shared" si="202"/>
        <v>1.3201320132013201E-3</v>
      </c>
      <c r="AL922" s="2">
        <f t="shared" si="202"/>
        <v>5.2805280528052806E-3</v>
      </c>
      <c r="AM922" s="2">
        <f t="shared" si="203"/>
        <v>0</v>
      </c>
      <c r="AN922" s="2">
        <f t="shared" si="204"/>
        <v>0</v>
      </c>
      <c r="AP922" t="s">
        <v>3224</v>
      </c>
      <c r="AQ922" t="s">
        <v>4139</v>
      </c>
      <c r="AR922">
        <v>4</v>
      </c>
      <c r="AT922" s="85" t="s">
        <v>5007</v>
      </c>
      <c r="AU922" s="84" t="s">
        <v>4660</v>
      </c>
      <c r="AV922" s="77" t="str">
        <f t="shared" si="205"/>
        <v>20049</v>
      </c>
      <c r="AX922" s="7" t="s">
        <v>186</v>
      </c>
      <c r="BG922" s="1"/>
    </row>
    <row r="923" spans="1:59" hidden="1" outlineLevel="1">
      <c r="A923" t="s">
        <v>2403</v>
      </c>
      <c r="B923" t="s">
        <v>4139</v>
      </c>
      <c r="C923" s="1">
        <f t="shared" si="199"/>
        <v>12187</v>
      </c>
      <c r="D923" s="7">
        <f>IF(N923&gt;0, RANK(N923,(N923:P923,Q923:AE923)),0)</f>
        <v>2</v>
      </c>
      <c r="E923" s="7">
        <f>IF(O923&gt;0,RANK(O923,(N923:P923,Q923:AE923)),0)</f>
        <v>1</v>
      </c>
      <c r="F923" s="7">
        <f>IF(P923&gt;0,RANK(P923,(N923:P923,Q923:AE923)),0)</f>
        <v>3</v>
      </c>
      <c r="G923" s="1">
        <f t="shared" si="196"/>
        <v>3858</v>
      </c>
      <c r="H923" s="2">
        <f t="shared" si="197"/>
        <v>0.31656683351111842</v>
      </c>
      <c r="I923" s="2"/>
      <c r="J923" s="2">
        <f t="shared" si="200"/>
        <v>0.33092639698038895</v>
      </c>
      <c r="K923" s="2">
        <f t="shared" si="200"/>
        <v>0.64749323049150731</v>
      </c>
      <c r="L923" s="2">
        <f t="shared" si="200"/>
        <v>1.2964634446541397E-2</v>
      </c>
      <c r="M923" s="2">
        <f t="shared" si="201"/>
        <v>8.6157380815623449E-3</v>
      </c>
      <c r="N923" s="1">
        <v>4033</v>
      </c>
      <c r="O923" s="1">
        <v>7891</v>
      </c>
      <c r="P923" s="1">
        <v>158</v>
      </c>
      <c r="Q923" s="1">
        <v>61</v>
      </c>
      <c r="R923" s="1">
        <v>44</v>
      </c>
      <c r="S923" s="1">
        <v>0</v>
      </c>
      <c r="U923" s="1">
        <v>0</v>
      </c>
      <c r="V923" s="1">
        <v>0</v>
      </c>
      <c r="W923" s="1">
        <v>0</v>
      </c>
      <c r="AG923" s="7">
        <f>IF(Q923&gt;0,RANK(Q923,(N923:P923,Q923:AE923)),0)</f>
        <v>4</v>
      </c>
      <c r="AH923" s="7">
        <f>IF(R923&gt;0,RANK(R923,(N923:P923,Q923:AE923)),0)</f>
        <v>5</v>
      </c>
      <c r="AI923" s="7">
        <f>IF(T923&gt;0,RANK(T923,(N923:P923,Q923:AE923)),0)</f>
        <v>0</v>
      </c>
      <c r="AJ923" s="7">
        <f>IF(S923&gt;0,RANK(S923,(N923:P923,Q923:AE923)),0)</f>
        <v>0</v>
      </c>
      <c r="AK923" s="2">
        <f t="shared" si="202"/>
        <v>5.0053335521457291E-3</v>
      </c>
      <c r="AL923" s="2">
        <f t="shared" si="202"/>
        <v>3.6104045294165915E-3</v>
      </c>
      <c r="AM923" s="2">
        <f t="shared" si="203"/>
        <v>0</v>
      </c>
      <c r="AN923" s="2">
        <f t="shared" si="204"/>
        <v>0</v>
      </c>
      <c r="AP923" t="s">
        <v>2403</v>
      </c>
      <c r="AQ923" t="s">
        <v>4139</v>
      </c>
      <c r="AR923">
        <v>1</v>
      </c>
      <c r="AT923" s="85" t="s">
        <v>5007</v>
      </c>
      <c r="AU923" s="84" t="s">
        <v>4017</v>
      </c>
      <c r="AV923" s="77" t="str">
        <f t="shared" si="205"/>
        <v>20051</v>
      </c>
      <c r="AX923" s="7" t="s">
        <v>186</v>
      </c>
      <c r="BG923" s="1"/>
    </row>
    <row r="924" spans="1:59" hidden="1" outlineLevel="1">
      <c r="A924" t="s">
        <v>1769</v>
      </c>
      <c r="B924" t="s">
        <v>4139</v>
      </c>
      <c r="C924" s="1">
        <f t="shared" si="199"/>
        <v>3102</v>
      </c>
      <c r="D924" s="7">
        <f>IF(N924&gt;0, RANK(N924,(N924:P924,Q924:AE924)),0)</f>
        <v>2</v>
      </c>
      <c r="E924" s="7">
        <f>IF(O924&gt;0,RANK(O924,(N924:P924,Q924:AE924)),0)</f>
        <v>1</v>
      </c>
      <c r="F924" s="7">
        <f>IF(P924&gt;0,RANK(P924,(N924:P924,Q924:AE924)),0)</f>
        <v>3</v>
      </c>
      <c r="G924" s="1">
        <f t="shared" si="196"/>
        <v>1458</v>
      </c>
      <c r="H924" s="2">
        <f t="shared" si="197"/>
        <v>0.47001934235976789</v>
      </c>
      <c r="I924" s="2"/>
      <c r="J924" s="2">
        <f t="shared" si="200"/>
        <v>0.25822050290135395</v>
      </c>
      <c r="K924" s="2">
        <f t="shared" si="200"/>
        <v>0.72823984526112184</v>
      </c>
      <c r="L924" s="2">
        <f t="shared" si="200"/>
        <v>7.4145712443584788E-3</v>
      </c>
      <c r="M924" s="2">
        <f t="shared" si="201"/>
        <v>6.1250805931656683E-3</v>
      </c>
      <c r="N924" s="1">
        <v>801</v>
      </c>
      <c r="O924" s="1">
        <v>2259</v>
      </c>
      <c r="P924" s="1">
        <v>23</v>
      </c>
      <c r="Q924" s="1">
        <v>13</v>
      </c>
      <c r="R924" s="1">
        <v>6</v>
      </c>
      <c r="S924" s="1">
        <v>0</v>
      </c>
      <c r="U924" s="1">
        <v>0</v>
      </c>
      <c r="V924" s="1">
        <v>0</v>
      </c>
      <c r="W924" s="1">
        <v>0</v>
      </c>
      <c r="AG924" s="7">
        <f>IF(Q924&gt;0,RANK(Q924,(N924:P924,Q924:AE924)),0)</f>
        <v>4</v>
      </c>
      <c r="AH924" s="7">
        <f>IF(R924&gt;0,RANK(R924,(N924:P924,Q924:AE924)),0)</f>
        <v>5</v>
      </c>
      <c r="AI924" s="7">
        <f>IF(T924&gt;0,RANK(T924,(N924:P924,Q924:AE924)),0)</f>
        <v>0</v>
      </c>
      <c r="AJ924" s="7">
        <f>IF(S924&gt;0,RANK(S924,(N924:P924,Q924:AE924)),0)</f>
        <v>0</v>
      </c>
      <c r="AK924" s="2">
        <f t="shared" si="202"/>
        <v>4.1908446163765314E-3</v>
      </c>
      <c r="AL924" s="2">
        <f t="shared" si="202"/>
        <v>1.9342359767891683E-3</v>
      </c>
      <c r="AM924" s="2">
        <f t="shared" si="203"/>
        <v>0</v>
      </c>
      <c r="AN924" s="2">
        <f t="shared" si="204"/>
        <v>0</v>
      </c>
      <c r="AP924" t="s">
        <v>1769</v>
      </c>
      <c r="AQ924" t="s">
        <v>4139</v>
      </c>
      <c r="AR924">
        <v>1</v>
      </c>
      <c r="AT924" s="85" t="s">
        <v>5007</v>
      </c>
      <c r="AU924" s="84" t="s">
        <v>4018</v>
      </c>
      <c r="AV924" s="77" t="str">
        <f t="shared" si="205"/>
        <v>20053</v>
      </c>
      <c r="AX924" s="7" t="s">
        <v>186</v>
      </c>
      <c r="BG924" s="1"/>
    </row>
    <row r="925" spans="1:59" hidden="1" outlineLevel="1">
      <c r="A925" t="s">
        <v>1980</v>
      </c>
      <c r="B925" t="s">
        <v>4139</v>
      </c>
      <c r="C925" s="1">
        <f t="shared" si="199"/>
        <v>9933</v>
      </c>
      <c r="D925" s="7">
        <f>IF(N925&gt;0, RANK(N925,(N925:P925,Q925:AE925)),0)</f>
        <v>2</v>
      </c>
      <c r="E925" s="7">
        <f>IF(O925&gt;0,RANK(O925,(N925:P925,Q925:AE925)),0)</f>
        <v>1</v>
      </c>
      <c r="F925" s="7">
        <f>IF(P925&gt;0,RANK(P925,(N925:P925,Q925:AE925)),0)</f>
        <v>3</v>
      </c>
      <c r="G925" s="1">
        <f t="shared" si="196"/>
        <v>5128</v>
      </c>
      <c r="H925" s="2">
        <f t="shared" si="197"/>
        <v>0.51625893486358598</v>
      </c>
      <c r="I925" s="2"/>
      <c r="J925" s="2">
        <f t="shared" si="200"/>
        <v>0.2366857948253297</v>
      </c>
      <c r="K925" s="2">
        <f t="shared" si="200"/>
        <v>0.75294472968891568</v>
      </c>
      <c r="L925" s="2">
        <f t="shared" si="200"/>
        <v>6.4431692338669079E-3</v>
      </c>
      <c r="M925" s="2">
        <f t="shared" si="201"/>
        <v>3.9263062518877121E-3</v>
      </c>
      <c r="N925" s="1">
        <v>2351</v>
      </c>
      <c r="O925" s="1">
        <v>7479</v>
      </c>
      <c r="P925" s="1">
        <v>64</v>
      </c>
      <c r="Q925" s="1">
        <v>18</v>
      </c>
      <c r="R925" s="1">
        <v>21</v>
      </c>
      <c r="S925" s="1">
        <v>0</v>
      </c>
      <c r="U925" s="1">
        <v>0</v>
      </c>
      <c r="V925" s="1">
        <v>0</v>
      </c>
      <c r="W925" s="1">
        <v>0</v>
      </c>
      <c r="AG925" s="7">
        <f>IF(Q925&gt;0,RANK(Q925,(N925:P925,Q925:AE925)),0)</f>
        <v>5</v>
      </c>
      <c r="AH925" s="7">
        <f>IF(R925&gt;0,RANK(R925,(N925:P925,Q925:AE925)),0)</f>
        <v>4</v>
      </c>
      <c r="AI925" s="7">
        <f>IF(T925&gt;0,RANK(T925,(N925:P925,Q925:AE925)),0)</f>
        <v>0</v>
      </c>
      <c r="AJ925" s="7">
        <f>IF(S925&gt;0,RANK(S925,(N925:P925,Q925:AE925)),0)</f>
        <v>0</v>
      </c>
      <c r="AK925" s="2">
        <f t="shared" si="202"/>
        <v>1.8121413470250679E-3</v>
      </c>
      <c r="AL925" s="2">
        <f t="shared" si="202"/>
        <v>2.1141649048625794E-3</v>
      </c>
      <c r="AM925" s="2">
        <f t="shared" si="203"/>
        <v>0</v>
      </c>
      <c r="AN925" s="2">
        <f t="shared" si="204"/>
        <v>0</v>
      </c>
      <c r="AP925" t="s">
        <v>1980</v>
      </c>
      <c r="AQ925" t="s">
        <v>4139</v>
      </c>
      <c r="AR925">
        <v>1</v>
      </c>
      <c r="AT925" s="85" t="s">
        <v>5007</v>
      </c>
      <c r="AU925" s="84" t="s">
        <v>4019</v>
      </c>
      <c r="AV925" s="77" t="str">
        <f t="shared" si="205"/>
        <v>20055</v>
      </c>
      <c r="AX925" s="7" t="s">
        <v>186</v>
      </c>
      <c r="BG925" s="1"/>
    </row>
    <row r="926" spans="1:59" hidden="1" outlineLevel="1">
      <c r="A926" t="s">
        <v>3693</v>
      </c>
      <c r="B926" t="s">
        <v>4139</v>
      </c>
      <c r="C926" s="1">
        <f t="shared" si="199"/>
        <v>9016</v>
      </c>
      <c r="D926" s="7">
        <f>IF(N926&gt;0, RANK(N926,(N926:P926,Q926:AE926)),0)</f>
        <v>2</v>
      </c>
      <c r="E926" s="7">
        <f>IF(O926&gt;0,RANK(O926,(N926:P926,Q926:AE926)),0)</f>
        <v>1</v>
      </c>
      <c r="F926" s="7">
        <f>IF(P926&gt;0,RANK(P926,(N926:P926,Q926:AE926)),0)</f>
        <v>3</v>
      </c>
      <c r="G926" s="1">
        <f t="shared" si="196"/>
        <v>4346</v>
      </c>
      <c r="H926" s="2">
        <f t="shared" si="197"/>
        <v>0.48203194321206744</v>
      </c>
      <c r="I926" s="2"/>
      <c r="J926" s="2">
        <f t="shared" si="200"/>
        <v>0.2535492457852706</v>
      </c>
      <c r="K926" s="2">
        <f t="shared" si="200"/>
        <v>0.73558118899733804</v>
      </c>
      <c r="L926" s="2">
        <f t="shared" si="200"/>
        <v>6.7657497781721384E-3</v>
      </c>
      <c r="M926" s="2">
        <f t="shared" si="201"/>
        <v>4.1038154392192142E-3</v>
      </c>
      <c r="N926" s="1">
        <v>2286</v>
      </c>
      <c r="O926" s="1">
        <v>6632</v>
      </c>
      <c r="P926" s="1">
        <v>61</v>
      </c>
      <c r="Q926" s="1">
        <v>17</v>
      </c>
      <c r="R926" s="1">
        <v>20</v>
      </c>
      <c r="S926" s="1">
        <v>0</v>
      </c>
      <c r="U926" s="1">
        <v>0</v>
      </c>
      <c r="V926" s="1">
        <v>0</v>
      </c>
      <c r="W926" s="1">
        <v>0</v>
      </c>
      <c r="AG926" s="7">
        <f>IF(Q926&gt;0,RANK(Q926,(N926:P926,Q926:AE926)),0)</f>
        <v>5</v>
      </c>
      <c r="AH926" s="7">
        <f>IF(R926&gt;0,RANK(R926,(N926:P926,Q926:AE926)),0)</f>
        <v>4</v>
      </c>
      <c r="AI926" s="7">
        <f>IF(T926&gt;0,RANK(T926,(N926:P926,Q926:AE926)),0)</f>
        <v>0</v>
      </c>
      <c r="AJ926" s="7">
        <f>IF(S926&gt;0,RANK(S926,(N926:P926,Q926:AE926)),0)</f>
        <v>0</v>
      </c>
      <c r="AK926" s="2">
        <f t="shared" si="202"/>
        <v>1.8855368234250221E-3</v>
      </c>
      <c r="AL926" s="2">
        <f t="shared" si="202"/>
        <v>2.2182786157941437E-3</v>
      </c>
      <c r="AM926" s="2">
        <f t="shared" si="203"/>
        <v>0</v>
      </c>
      <c r="AN926" s="2">
        <f t="shared" si="204"/>
        <v>0</v>
      </c>
      <c r="AP926" t="s">
        <v>3693</v>
      </c>
      <c r="AQ926" t="s">
        <v>4139</v>
      </c>
      <c r="AR926">
        <v>1</v>
      </c>
      <c r="AT926" s="85" t="s">
        <v>5007</v>
      </c>
      <c r="AU926" s="84" t="s">
        <v>3104</v>
      </c>
      <c r="AV926" s="77" t="str">
        <f t="shared" si="205"/>
        <v>20057</v>
      </c>
      <c r="AX926" s="7" t="s">
        <v>186</v>
      </c>
      <c r="BG926" s="1"/>
    </row>
    <row r="927" spans="1:59" hidden="1" outlineLevel="1">
      <c r="A927" t="s">
        <v>3082</v>
      </c>
      <c r="B927" t="s">
        <v>4139</v>
      </c>
      <c r="C927" s="1">
        <f t="shared" si="199"/>
        <v>11476</v>
      </c>
      <c r="D927" s="7">
        <f>IF(N927&gt;0, RANK(N927,(N927:P927,Q927:AE927)),0)</f>
        <v>2</v>
      </c>
      <c r="E927" s="7">
        <f>IF(O927&gt;0,RANK(O927,(N927:P927,Q927:AE927)),0)</f>
        <v>1</v>
      </c>
      <c r="F927" s="7">
        <f>IF(P927&gt;0,RANK(P927,(N927:P927,Q927:AE927)),0)</f>
        <v>3</v>
      </c>
      <c r="G927" s="1">
        <f t="shared" si="196"/>
        <v>3470</v>
      </c>
      <c r="H927" s="2">
        <f t="shared" si="197"/>
        <v>0.30237016382014636</v>
      </c>
      <c r="I927" s="2"/>
      <c r="J927" s="2">
        <f t="shared" si="200"/>
        <v>0.34166957127919134</v>
      </c>
      <c r="K927" s="2">
        <f t="shared" si="200"/>
        <v>0.64403973509933776</v>
      </c>
      <c r="L927" s="2">
        <f t="shared" si="200"/>
        <v>9.2366678285116764E-3</v>
      </c>
      <c r="M927" s="2">
        <f t="shared" si="201"/>
        <v>5.0540257929592748E-3</v>
      </c>
      <c r="N927" s="1">
        <v>3921</v>
      </c>
      <c r="O927" s="1">
        <v>7391</v>
      </c>
      <c r="P927" s="1">
        <v>106</v>
      </c>
      <c r="Q927" s="1">
        <v>31</v>
      </c>
      <c r="R927" s="1">
        <v>27</v>
      </c>
      <c r="S927" s="1">
        <v>0</v>
      </c>
      <c r="U927" s="1">
        <v>0</v>
      </c>
      <c r="V927" s="1">
        <v>0</v>
      </c>
      <c r="W927" s="1">
        <v>0</v>
      </c>
      <c r="AG927" s="7">
        <f>IF(Q927&gt;0,RANK(Q927,(N927:P927,Q927:AE927)),0)</f>
        <v>4</v>
      </c>
      <c r="AH927" s="7">
        <f>IF(R927&gt;0,RANK(R927,(N927:P927,Q927:AE927)),0)</f>
        <v>5</v>
      </c>
      <c r="AI927" s="7">
        <f>IF(T927&gt;0,RANK(T927,(N927:P927,Q927:AE927)),0)</f>
        <v>0</v>
      </c>
      <c r="AJ927" s="7">
        <f>IF(S927&gt;0,RANK(S927,(N927:P927,Q927:AE927)),0)</f>
        <v>0</v>
      </c>
      <c r="AK927" s="2">
        <f t="shared" si="202"/>
        <v>2.7012896479609622E-3</v>
      </c>
      <c r="AL927" s="2">
        <f t="shared" si="202"/>
        <v>2.3527361449982571E-3</v>
      </c>
      <c r="AM927" s="2">
        <f t="shared" si="203"/>
        <v>0</v>
      </c>
      <c r="AN927" s="2">
        <f t="shared" si="204"/>
        <v>0</v>
      </c>
      <c r="AP927" t="s">
        <v>3082</v>
      </c>
      <c r="AQ927" t="s">
        <v>4139</v>
      </c>
      <c r="AR927">
        <v>2</v>
      </c>
      <c r="AT927" s="85" t="s">
        <v>5007</v>
      </c>
      <c r="AU927" s="84" t="s">
        <v>3439</v>
      </c>
      <c r="AV927" s="77" t="str">
        <f t="shared" si="205"/>
        <v>20059</v>
      </c>
      <c r="AX927" s="7" t="s">
        <v>186</v>
      </c>
      <c r="BG927" s="1"/>
    </row>
    <row r="928" spans="1:59" hidden="1" outlineLevel="1">
      <c r="A928" t="s">
        <v>3706</v>
      </c>
      <c r="B928" t="s">
        <v>4139</v>
      </c>
      <c r="C928" s="1">
        <f t="shared" si="199"/>
        <v>7328</v>
      </c>
      <c r="D928" s="7">
        <f>IF(N928&gt;0, RANK(N928,(N928:P928,Q928:AE928)),0)</f>
        <v>2</v>
      </c>
      <c r="E928" s="7">
        <f>IF(O928&gt;0,RANK(O928,(N928:P928,Q928:AE928)),0)</f>
        <v>1</v>
      </c>
      <c r="F928" s="7">
        <f>IF(P928&gt;0,RANK(P928,(N928:P928,Q928:AE928)),0)</f>
        <v>3</v>
      </c>
      <c r="G928" s="1">
        <f t="shared" si="196"/>
        <v>2172</v>
      </c>
      <c r="H928" s="2">
        <f t="shared" si="197"/>
        <v>0.29639737991266374</v>
      </c>
      <c r="I928" s="2"/>
      <c r="J928" s="2">
        <f t="shared" si="200"/>
        <v>0.34538755458515286</v>
      </c>
      <c r="K928" s="2">
        <f t="shared" si="200"/>
        <v>0.64178493449781659</v>
      </c>
      <c r="L928" s="2">
        <f t="shared" si="200"/>
        <v>7.9148471615720518E-3</v>
      </c>
      <c r="M928" s="2">
        <f t="shared" si="201"/>
        <v>4.9126637554585528E-3</v>
      </c>
      <c r="N928" s="1">
        <v>2531</v>
      </c>
      <c r="O928" s="1">
        <v>4703</v>
      </c>
      <c r="P928" s="1">
        <v>58</v>
      </c>
      <c r="Q928" s="1">
        <v>21</v>
      </c>
      <c r="R928" s="1">
        <v>15</v>
      </c>
      <c r="S928" s="1">
        <v>0</v>
      </c>
      <c r="U928" s="1">
        <v>0</v>
      </c>
      <c r="V928" s="1">
        <v>0</v>
      </c>
      <c r="W928" s="1">
        <v>0</v>
      </c>
      <c r="AG928" s="7">
        <f>IF(Q928&gt;0,RANK(Q928,(N928:P928,Q928:AE928)),0)</f>
        <v>4</v>
      </c>
      <c r="AH928" s="7">
        <f>IF(R928&gt;0,RANK(R928,(N928:P928,Q928:AE928)),0)</f>
        <v>5</v>
      </c>
      <c r="AI928" s="7">
        <f>IF(T928&gt;0,RANK(T928,(N928:P928,Q928:AE928)),0)</f>
        <v>0</v>
      </c>
      <c r="AJ928" s="7">
        <f>IF(S928&gt;0,RANK(S928,(N928:P928,Q928:AE928)),0)</f>
        <v>0</v>
      </c>
      <c r="AK928" s="2">
        <f t="shared" si="202"/>
        <v>2.8657205240174674E-3</v>
      </c>
      <c r="AL928" s="2">
        <f t="shared" si="202"/>
        <v>2.046943231441048E-3</v>
      </c>
      <c r="AM928" s="2">
        <f t="shared" si="203"/>
        <v>0</v>
      </c>
      <c r="AN928" s="2">
        <f t="shared" si="204"/>
        <v>0</v>
      </c>
      <c r="AP928" t="s">
        <v>3706</v>
      </c>
      <c r="AQ928" t="s">
        <v>4139</v>
      </c>
      <c r="AR928">
        <v>0</v>
      </c>
      <c r="AT928" s="85" t="s">
        <v>5007</v>
      </c>
      <c r="AU928" s="84" t="s">
        <v>3440</v>
      </c>
      <c r="AV928" s="77" t="str">
        <f t="shared" si="205"/>
        <v>20061</v>
      </c>
      <c r="AX928" s="7" t="s">
        <v>186</v>
      </c>
      <c r="BG928" s="1"/>
    </row>
    <row r="929" spans="1:59" hidden="1" outlineLevel="1">
      <c r="A929" t="s">
        <v>3707</v>
      </c>
      <c r="B929" t="s">
        <v>4139</v>
      </c>
      <c r="C929" s="1">
        <f t="shared" si="199"/>
        <v>1467</v>
      </c>
      <c r="D929" s="7">
        <f>IF(N929&gt;0, RANK(N929,(N929:P929,Q929:AE929)),0)</f>
        <v>2</v>
      </c>
      <c r="E929" s="7">
        <f>IF(O929&gt;0,RANK(O929,(N929:P929,Q929:AE929)),0)</f>
        <v>1</v>
      </c>
      <c r="F929" s="7">
        <f>IF(P929&gt;0,RANK(P929,(N929:P929,Q929:AE929)),0)</f>
        <v>3</v>
      </c>
      <c r="G929" s="1">
        <f t="shared" si="196"/>
        <v>949</v>
      </c>
      <c r="H929" s="2">
        <f t="shared" si="197"/>
        <v>0.64689843217450582</v>
      </c>
      <c r="I929" s="2"/>
      <c r="J929" s="2">
        <f t="shared" si="200"/>
        <v>0.16837082481254259</v>
      </c>
      <c r="K929" s="2">
        <f t="shared" si="200"/>
        <v>0.81526925698704844</v>
      </c>
      <c r="L929" s="2">
        <f t="shared" si="200"/>
        <v>8.1799591002044997E-3</v>
      </c>
      <c r="M929" s="2">
        <f t="shared" si="201"/>
        <v>8.1799591002044408E-3</v>
      </c>
      <c r="N929" s="1">
        <v>247</v>
      </c>
      <c r="O929" s="1">
        <v>1196</v>
      </c>
      <c r="P929" s="1">
        <v>12</v>
      </c>
      <c r="Q929" s="1">
        <v>5</v>
      </c>
      <c r="R929" s="1">
        <v>7</v>
      </c>
      <c r="S929" s="1">
        <v>0</v>
      </c>
      <c r="U929" s="1">
        <v>0</v>
      </c>
      <c r="V929" s="1">
        <v>0</v>
      </c>
      <c r="W929" s="1">
        <v>0</v>
      </c>
      <c r="AG929" s="7">
        <f>IF(Q929&gt;0,RANK(Q929,(N929:P929,Q929:AE929)),0)</f>
        <v>5</v>
      </c>
      <c r="AH929" s="7">
        <f>IF(R929&gt;0,RANK(R929,(N929:P929,Q929:AE929)),0)</f>
        <v>4</v>
      </c>
      <c r="AI929" s="7">
        <f>IF(T929&gt;0,RANK(T929,(N929:P929,Q929:AE929)),0)</f>
        <v>0</v>
      </c>
      <c r="AJ929" s="7">
        <f>IF(S929&gt;0,RANK(S929,(N929:P929,Q929:AE929)),0)</f>
        <v>0</v>
      </c>
      <c r="AK929" s="2">
        <f t="shared" si="202"/>
        <v>3.4083162917518746E-3</v>
      </c>
      <c r="AL929" s="2">
        <f t="shared" si="202"/>
        <v>4.7716428084526247E-3</v>
      </c>
      <c r="AM929" s="2">
        <f t="shared" si="203"/>
        <v>0</v>
      </c>
      <c r="AN929" s="2">
        <f t="shared" si="204"/>
        <v>0</v>
      </c>
      <c r="AP929" t="s">
        <v>3707</v>
      </c>
      <c r="AQ929" t="s">
        <v>4139</v>
      </c>
      <c r="AR929">
        <v>1</v>
      </c>
      <c r="AT929" s="85" t="s">
        <v>5007</v>
      </c>
      <c r="AU929" s="84" t="s">
        <v>4160</v>
      </c>
      <c r="AV929" s="77" t="str">
        <f t="shared" si="205"/>
        <v>20063</v>
      </c>
      <c r="AX929" s="7" t="s">
        <v>186</v>
      </c>
      <c r="BG929" s="1"/>
    </row>
    <row r="930" spans="1:59" hidden="1" outlineLevel="1">
      <c r="A930" t="s">
        <v>2640</v>
      </c>
      <c r="B930" t="s">
        <v>4139</v>
      </c>
      <c r="C930" s="1">
        <f t="shared" si="199"/>
        <v>1440</v>
      </c>
      <c r="D930" s="7">
        <f>IF(N930&gt;0, RANK(N930,(N930:P930,Q930:AE930)),0)</f>
        <v>2</v>
      </c>
      <c r="E930" s="7">
        <f>IF(O930&gt;0,RANK(O930,(N930:P930,Q930:AE930)),0)</f>
        <v>1</v>
      </c>
      <c r="F930" s="7">
        <f>IF(P930&gt;0,RANK(P930,(N930:P930,Q930:AE930)),0)</f>
        <v>3</v>
      </c>
      <c r="G930" s="1">
        <f t="shared" si="196"/>
        <v>748</v>
      </c>
      <c r="H930" s="2">
        <f t="shared" si="197"/>
        <v>0.51944444444444449</v>
      </c>
      <c r="I930" s="2"/>
      <c r="J930" s="2">
        <f t="shared" ref="J930:L961" si="206">IF($C930=0,"-",N930/$C930)</f>
        <v>0.23194444444444445</v>
      </c>
      <c r="K930" s="2">
        <f t="shared" si="206"/>
        <v>0.75138888888888888</v>
      </c>
      <c r="L930" s="2">
        <f t="shared" si="206"/>
        <v>6.9444444444444441E-3</v>
      </c>
      <c r="M930" s="2">
        <f t="shared" si="201"/>
        <v>9.7222222222221634E-3</v>
      </c>
      <c r="N930" s="1">
        <v>334</v>
      </c>
      <c r="O930" s="1">
        <v>1082</v>
      </c>
      <c r="P930" s="1">
        <v>10</v>
      </c>
      <c r="Q930" s="1">
        <v>6</v>
      </c>
      <c r="R930" s="1">
        <v>8</v>
      </c>
      <c r="S930" s="1">
        <v>0</v>
      </c>
      <c r="U930" s="1">
        <v>0</v>
      </c>
      <c r="V930" s="1">
        <v>0</v>
      </c>
      <c r="W930" s="1">
        <v>0</v>
      </c>
      <c r="AG930" s="7">
        <f>IF(Q930&gt;0,RANK(Q930,(N930:P930,Q930:AE930)),0)</f>
        <v>5</v>
      </c>
      <c r="AH930" s="7">
        <f>IF(R930&gt;0,RANK(R930,(N930:P930,Q930:AE930)),0)</f>
        <v>4</v>
      </c>
      <c r="AI930" s="7">
        <f>IF(T930&gt;0,RANK(T930,(N930:P930,Q930:AE930)),0)</f>
        <v>0</v>
      </c>
      <c r="AJ930" s="7">
        <f>IF(S930&gt;0,RANK(S930,(N930:P930,Q930:AE930)),0)</f>
        <v>0</v>
      </c>
      <c r="AK930" s="2">
        <f t="shared" ref="AK930:AL961" si="207">IF($C930=0,"-",Q930/$C930)</f>
        <v>4.1666666666666666E-3</v>
      </c>
      <c r="AL930" s="2">
        <f t="shared" si="207"/>
        <v>5.5555555555555558E-3</v>
      </c>
      <c r="AM930" s="2">
        <f t="shared" si="203"/>
        <v>0</v>
      </c>
      <c r="AN930" s="2">
        <f t="shared" si="204"/>
        <v>0</v>
      </c>
      <c r="AP930" t="s">
        <v>2640</v>
      </c>
      <c r="AQ930" t="s">
        <v>4139</v>
      </c>
      <c r="AR930">
        <v>1</v>
      </c>
      <c r="AT930" s="85" t="s">
        <v>5007</v>
      </c>
      <c r="AU930" s="84" t="s">
        <v>4002</v>
      </c>
      <c r="AV930" s="77" t="str">
        <f t="shared" si="205"/>
        <v>20065</v>
      </c>
      <c r="AX930" s="7" t="s">
        <v>186</v>
      </c>
      <c r="BG930" s="1"/>
    </row>
    <row r="931" spans="1:59" hidden="1" outlineLevel="1">
      <c r="A931" t="s">
        <v>3212</v>
      </c>
      <c r="B931" t="s">
        <v>4139</v>
      </c>
      <c r="C931" s="1">
        <f t="shared" si="199"/>
        <v>2758</v>
      </c>
      <c r="D931" s="7">
        <f>IF(N931&gt;0, RANK(N931,(N931:P931,Q931:AE931)),0)</f>
        <v>2</v>
      </c>
      <c r="E931" s="7">
        <f>IF(O931&gt;0,RANK(O931,(N931:P931,Q931:AE931)),0)</f>
        <v>1</v>
      </c>
      <c r="F931" s="7">
        <f>IF(P931&gt;0,RANK(P931,(N931:P931,Q931:AE931)),0)</f>
        <v>3</v>
      </c>
      <c r="G931" s="1">
        <f t="shared" si="196"/>
        <v>1608</v>
      </c>
      <c r="H931" s="2">
        <f t="shared" si="197"/>
        <v>0.58303118201595361</v>
      </c>
      <c r="I931" s="2"/>
      <c r="J931" s="2">
        <f t="shared" si="206"/>
        <v>0.20340826686004351</v>
      </c>
      <c r="K931" s="2">
        <f t="shared" si="206"/>
        <v>0.78643944887599715</v>
      </c>
      <c r="L931" s="2">
        <f t="shared" si="206"/>
        <v>3.9883973894126179E-3</v>
      </c>
      <c r="M931" s="2">
        <f t="shared" si="201"/>
        <v>6.1638868745466924E-3</v>
      </c>
      <c r="N931" s="1">
        <v>561</v>
      </c>
      <c r="O931" s="1">
        <v>2169</v>
      </c>
      <c r="P931" s="1">
        <v>11</v>
      </c>
      <c r="Q931" s="1">
        <v>11</v>
      </c>
      <c r="R931" s="1">
        <v>4</v>
      </c>
      <c r="S931" s="1">
        <v>0</v>
      </c>
      <c r="U931" s="1">
        <v>0</v>
      </c>
      <c r="V931" s="1">
        <v>0</v>
      </c>
      <c r="W931" s="1">
        <v>2</v>
      </c>
      <c r="AG931" s="7">
        <f>IF(Q931&gt;0,RANK(Q931,(N931:P931,Q931:AE931)),0)</f>
        <v>3</v>
      </c>
      <c r="AH931" s="7">
        <f>IF(R931&gt;0,RANK(R931,(N931:P931,Q931:AE931)),0)</f>
        <v>5</v>
      </c>
      <c r="AI931" s="7">
        <f>IF(T931&gt;0,RANK(T931,(N931:P931,Q931:AE931)),0)</f>
        <v>0</v>
      </c>
      <c r="AJ931" s="7">
        <f>IF(S931&gt;0,RANK(S931,(N931:P931,Q931:AE931)),0)</f>
        <v>0</v>
      </c>
      <c r="AK931" s="2">
        <f t="shared" si="207"/>
        <v>3.9883973894126179E-3</v>
      </c>
      <c r="AL931" s="2">
        <f t="shared" si="207"/>
        <v>1.4503263234227702E-3</v>
      </c>
      <c r="AM931" s="2">
        <f t="shared" si="203"/>
        <v>0</v>
      </c>
      <c r="AN931" s="2">
        <f t="shared" si="204"/>
        <v>0</v>
      </c>
      <c r="AP931" t="s">
        <v>3212</v>
      </c>
      <c r="AQ931" t="s">
        <v>4139</v>
      </c>
      <c r="AR931">
        <v>1</v>
      </c>
      <c r="AT931" s="85" t="s">
        <v>5007</v>
      </c>
      <c r="AU931" s="84" t="s">
        <v>4003</v>
      </c>
      <c r="AV931" s="77" t="str">
        <f t="shared" si="205"/>
        <v>20067</v>
      </c>
      <c r="AX931" s="7" t="s">
        <v>186</v>
      </c>
      <c r="BG931" s="1"/>
    </row>
    <row r="932" spans="1:59" hidden="1" outlineLevel="1">
      <c r="A932" t="s">
        <v>2244</v>
      </c>
      <c r="B932" t="s">
        <v>4139</v>
      </c>
      <c r="C932" s="1">
        <f t="shared" si="199"/>
        <v>2245</v>
      </c>
      <c r="D932" s="7">
        <f>IF(N932&gt;0, RANK(N932,(N932:P932,Q932:AE932)),0)</f>
        <v>2</v>
      </c>
      <c r="E932" s="7">
        <f>IF(O932&gt;0,RANK(O932,(N932:P932,Q932:AE932)),0)</f>
        <v>1</v>
      </c>
      <c r="F932" s="7">
        <f>IF(P932&gt;0,RANK(P932,(N932:P932,Q932:AE932)),0)</f>
        <v>3</v>
      </c>
      <c r="G932" s="1">
        <f t="shared" ref="G932:G995" si="208">IF(C932&gt;0,MAX(N932:P932)-LARGE(N932:P932,2),0)</f>
        <v>1408</v>
      </c>
      <c r="H932" s="2">
        <f t="shared" ref="H932:H995" si="209">IF(C932&gt;0,G932/C932,0)</f>
        <v>0.62717149220489976</v>
      </c>
      <c r="I932" s="2"/>
      <c r="J932" s="2">
        <f t="shared" si="206"/>
        <v>0.18173719376391984</v>
      </c>
      <c r="K932" s="2">
        <f t="shared" si="206"/>
        <v>0.8089086859688196</v>
      </c>
      <c r="L932" s="2">
        <f t="shared" si="206"/>
        <v>7.5723830734966595E-3</v>
      </c>
      <c r="M932" s="2">
        <f t="shared" si="201"/>
        <v>1.7817371937639088E-3</v>
      </c>
      <c r="N932" s="1">
        <v>408</v>
      </c>
      <c r="O932" s="1">
        <v>1816</v>
      </c>
      <c r="P932" s="1">
        <v>17</v>
      </c>
      <c r="Q932" s="1">
        <v>4</v>
      </c>
      <c r="R932" s="1">
        <v>0</v>
      </c>
      <c r="S932" s="1">
        <v>0</v>
      </c>
      <c r="U932" s="1">
        <v>0</v>
      </c>
      <c r="V932" s="1">
        <v>0</v>
      </c>
      <c r="W932" s="1">
        <v>0</v>
      </c>
      <c r="AG932" s="7">
        <f>IF(Q932&gt;0,RANK(Q932,(N932:P932,Q932:AE932)),0)</f>
        <v>4</v>
      </c>
      <c r="AH932" s="7">
        <f>IF(R932&gt;0,RANK(R932,(N932:P932,Q932:AE932)),0)</f>
        <v>0</v>
      </c>
      <c r="AI932" s="7">
        <f>IF(T932&gt;0,RANK(T932,(N932:P932,Q932:AE932)),0)</f>
        <v>0</v>
      </c>
      <c r="AJ932" s="7">
        <f>IF(S932&gt;0,RANK(S932,(N932:P932,Q932:AE932)),0)</f>
        <v>0</v>
      </c>
      <c r="AK932" s="2">
        <f t="shared" si="207"/>
        <v>1.7817371937639199E-3</v>
      </c>
      <c r="AL932" s="2">
        <f t="shared" si="207"/>
        <v>0</v>
      </c>
      <c r="AM932" s="2">
        <f t="shared" si="203"/>
        <v>0</v>
      </c>
      <c r="AN932" s="2">
        <f t="shared" si="204"/>
        <v>0</v>
      </c>
      <c r="AP932" t="s">
        <v>2244</v>
      </c>
      <c r="AQ932" t="s">
        <v>4139</v>
      </c>
      <c r="AR932">
        <v>1</v>
      </c>
      <c r="AT932" s="85" t="s">
        <v>5007</v>
      </c>
      <c r="AU932" s="84" t="s">
        <v>4004</v>
      </c>
      <c r="AV932" s="77" t="str">
        <f t="shared" si="205"/>
        <v>20069</v>
      </c>
      <c r="AX932" s="7" t="s">
        <v>186</v>
      </c>
      <c r="BG932" s="1"/>
    </row>
    <row r="933" spans="1:59" hidden="1" outlineLevel="1">
      <c r="A933" t="s">
        <v>2473</v>
      </c>
      <c r="B933" t="s">
        <v>4139</v>
      </c>
      <c r="C933" s="1">
        <f t="shared" si="199"/>
        <v>735</v>
      </c>
      <c r="D933" s="7">
        <f>IF(N933&gt;0, RANK(N933,(N933:P933,Q933:AE933)),0)</f>
        <v>2</v>
      </c>
      <c r="E933" s="7">
        <f>IF(O933&gt;0,RANK(O933,(N933:P933,Q933:AE933)),0)</f>
        <v>1</v>
      </c>
      <c r="F933" s="7">
        <f>IF(P933&gt;0,RANK(P933,(N933:P933,Q933:AE933)),0)</f>
        <v>3</v>
      </c>
      <c r="G933" s="1">
        <f t="shared" si="208"/>
        <v>446</v>
      </c>
      <c r="H933" s="2">
        <f t="shared" si="209"/>
        <v>0.60680272108843536</v>
      </c>
      <c r="I933" s="2"/>
      <c r="J933" s="2">
        <f t="shared" si="206"/>
        <v>0.18775510204081633</v>
      </c>
      <c r="K933" s="2">
        <f t="shared" si="206"/>
        <v>0.79455782312925172</v>
      </c>
      <c r="L933" s="2">
        <f t="shared" si="206"/>
        <v>1.2244897959183673E-2</v>
      </c>
      <c r="M933" s="2">
        <f t="shared" si="201"/>
        <v>5.442176870748253E-3</v>
      </c>
      <c r="N933" s="1">
        <v>138</v>
      </c>
      <c r="O933" s="1">
        <v>584</v>
      </c>
      <c r="P933" s="1">
        <v>9</v>
      </c>
      <c r="Q933" s="1">
        <v>3</v>
      </c>
      <c r="R933" s="1">
        <v>1</v>
      </c>
      <c r="S933" s="1">
        <v>0</v>
      </c>
      <c r="U933" s="1">
        <v>0</v>
      </c>
      <c r="V933" s="1">
        <v>0</v>
      </c>
      <c r="W933" s="1">
        <v>0</v>
      </c>
      <c r="AG933" s="7">
        <f>IF(Q933&gt;0,RANK(Q933,(N933:P933,Q933:AE933)),0)</f>
        <v>4</v>
      </c>
      <c r="AH933" s="7">
        <f>IF(R933&gt;0,RANK(R933,(N933:P933,Q933:AE933)),0)</f>
        <v>5</v>
      </c>
      <c r="AI933" s="7">
        <f>IF(T933&gt;0,RANK(T933,(N933:P933,Q933:AE933)),0)</f>
        <v>0</v>
      </c>
      <c r="AJ933" s="7">
        <f>IF(S933&gt;0,RANK(S933,(N933:P933,Q933:AE933)),0)</f>
        <v>0</v>
      </c>
      <c r="AK933" s="2">
        <f t="shared" si="207"/>
        <v>4.0816326530612249E-3</v>
      </c>
      <c r="AL933" s="2">
        <f t="shared" si="207"/>
        <v>1.3605442176870747E-3</v>
      </c>
      <c r="AM933" s="2">
        <f t="shared" si="203"/>
        <v>0</v>
      </c>
      <c r="AN933" s="2">
        <f t="shared" si="204"/>
        <v>0</v>
      </c>
      <c r="AP933" t="s">
        <v>2473</v>
      </c>
      <c r="AQ933" t="s">
        <v>4139</v>
      </c>
      <c r="AR933">
        <v>1</v>
      </c>
      <c r="AT933" s="85" t="s">
        <v>5007</v>
      </c>
      <c r="AU933" s="84" t="s">
        <v>5049</v>
      </c>
      <c r="AV933" s="77" t="str">
        <f t="shared" si="205"/>
        <v>20071</v>
      </c>
      <c r="AX933" s="7" t="s">
        <v>186</v>
      </c>
      <c r="BG933" s="1"/>
    </row>
    <row r="934" spans="1:59" hidden="1" outlineLevel="1">
      <c r="A934" t="s">
        <v>2786</v>
      </c>
      <c r="B934" t="s">
        <v>4139</v>
      </c>
      <c r="C934" s="1">
        <f t="shared" si="199"/>
        <v>3244</v>
      </c>
      <c r="D934" s="7">
        <f>IF(N934&gt;0, RANK(N934,(N934:P934,Q934:AE934)),0)</f>
        <v>2</v>
      </c>
      <c r="E934" s="7">
        <f>IF(O934&gt;0,RANK(O934,(N934:P934,Q934:AE934)),0)</f>
        <v>1</v>
      </c>
      <c r="F934" s="7">
        <f>IF(P934&gt;0,RANK(P934,(N934:P934,Q934:AE934)),0)</f>
        <v>3</v>
      </c>
      <c r="G934" s="1">
        <f t="shared" si="208"/>
        <v>1371</v>
      </c>
      <c r="H934" s="2">
        <f t="shared" si="209"/>
        <v>0.4226263871763255</v>
      </c>
      <c r="I934" s="2"/>
      <c r="J934" s="2">
        <f t="shared" si="206"/>
        <v>0.28082614056720101</v>
      </c>
      <c r="K934" s="2">
        <f t="shared" si="206"/>
        <v>0.70345252774352651</v>
      </c>
      <c r="L934" s="2">
        <f t="shared" si="206"/>
        <v>9.2478421701602965E-3</v>
      </c>
      <c r="M934" s="2">
        <f t="shared" si="201"/>
        <v>6.473489519112181E-3</v>
      </c>
      <c r="N934" s="1">
        <v>911</v>
      </c>
      <c r="O934" s="1">
        <v>2282</v>
      </c>
      <c r="P934" s="1">
        <v>30</v>
      </c>
      <c r="Q934" s="1">
        <v>8</v>
      </c>
      <c r="R934" s="1">
        <v>13</v>
      </c>
      <c r="S934" s="1">
        <v>0</v>
      </c>
      <c r="U934" s="1">
        <v>0</v>
      </c>
      <c r="V934" s="1">
        <v>0</v>
      </c>
      <c r="W934" s="1">
        <v>0</v>
      </c>
      <c r="AG934" s="7">
        <f>IF(Q934&gt;0,RANK(Q934,(N934:P934,Q934:AE934)),0)</f>
        <v>5</v>
      </c>
      <c r="AH934" s="7">
        <f>IF(R934&gt;0,RANK(R934,(N934:P934,Q934:AE934)),0)</f>
        <v>4</v>
      </c>
      <c r="AI934" s="7">
        <f>IF(T934&gt;0,RANK(T934,(N934:P934,Q934:AE934)),0)</f>
        <v>0</v>
      </c>
      <c r="AJ934" s="7">
        <f>IF(S934&gt;0,RANK(S934,(N934:P934,Q934:AE934)),0)</f>
        <v>0</v>
      </c>
      <c r="AK934" s="2">
        <f t="shared" si="207"/>
        <v>2.4660912453760789E-3</v>
      </c>
      <c r="AL934" s="2">
        <f t="shared" si="207"/>
        <v>4.0073982737361281E-3</v>
      </c>
      <c r="AM934" s="2">
        <f t="shared" si="203"/>
        <v>0</v>
      </c>
      <c r="AN934" s="2">
        <f t="shared" si="204"/>
        <v>0</v>
      </c>
      <c r="AP934" t="s">
        <v>2786</v>
      </c>
      <c r="AQ934" t="s">
        <v>4139</v>
      </c>
      <c r="AR934">
        <v>0</v>
      </c>
      <c r="AT934" s="85" t="s">
        <v>5007</v>
      </c>
      <c r="AU934" s="84" t="s">
        <v>4879</v>
      </c>
      <c r="AV934" s="77" t="str">
        <f t="shared" si="205"/>
        <v>20073</v>
      </c>
      <c r="AX934" s="7" t="s">
        <v>186</v>
      </c>
      <c r="BG934" s="1"/>
    </row>
    <row r="935" spans="1:59" hidden="1" outlineLevel="1">
      <c r="A935" t="s">
        <v>3151</v>
      </c>
      <c r="B935" t="s">
        <v>4139</v>
      </c>
      <c r="C935" s="1">
        <f t="shared" si="199"/>
        <v>1130</v>
      </c>
      <c r="D935" s="7">
        <f>IF(N935&gt;0, RANK(N935,(N935:P935,Q935:AE935)),0)</f>
        <v>2</v>
      </c>
      <c r="E935" s="7">
        <f>IF(O935&gt;0,RANK(O935,(N935:P935,Q935:AE935)),0)</f>
        <v>1</v>
      </c>
      <c r="F935" s="7">
        <f>IF(P935&gt;0,RANK(P935,(N935:P935,Q935:AE935)),0)</f>
        <v>4</v>
      </c>
      <c r="G935" s="1">
        <f t="shared" si="208"/>
        <v>659</v>
      </c>
      <c r="H935" s="2">
        <f t="shared" si="209"/>
        <v>0.58318584070796464</v>
      </c>
      <c r="I935" s="2"/>
      <c r="J935" s="2">
        <f t="shared" si="206"/>
        <v>0.20265486725663717</v>
      </c>
      <c r="K935" s="2">
        <f t="shared" si="206"/>
        <v>0.78584070796460181</v>
      </c>
      <c r="L935" s="2">
        <f t="shared" si="206"/>
        <v>4.4247787610619468E-3</v>
      </c>
      <c r="M935" s="2">
        <f t="shared" si="201"/>
        <v>7.0796460176990664E-3</v>
      </c>
      <c r="N935" s="1">
        <v>229</v>
      </c>
      <c r="O935" s="1">
        <v>888</v>
      </c>
      <c r="P935" s="1">
        <v>5</v>
      </c>
      <c r="Q935" s="1">
        <v>7</v>
      </c>
      <c r="R935" s="1">
        <v>1</v>
      </c>
      <c r="S935" s="1">
        <v>0</v>
      </c>
      <c r="U935" s="1">
        <v>0</v>
      </c>
      <c r="V935" s="1">
        <v>0</v>
      </c>
      <c r="W935" s="1">
        <v>0</v>
      </c>
      <c r="AG935" s="7">
        <f>IF(Q935&gt;0,RANK(Q935,(N935:P935,Q935:AE935)),0)</f>
        <v>3</v>
      </c>
      <c r="AH935" s="7">
        <f>IF(R935&gt;0,RANK(R935,(N935:P935,Q935:AE935)),0)</f>
        <v>5</v>
      </c>
      <c r="AI935" s="7">
        <f>IF(T935&gt;0,RANK(T935,(N935:P935,Q935:AE935)),0)</f>
        <v>0</v>
      </c>
      <c r="AJ935" s="7">
        <f>IF(S935&gt;0,RANK(S935,(N935:P935,Q935:AE935)),0)</f>
        <v>0</v>
      </c>
      <c r="AK935" s="2">
        <f t="shared" si="207"/>
        <v>6.1946902654867256E-3</v>
      </c>
      <c r="AL935" s="2">
        <f t="shared" si="207"/>
        <v>8.8495575221238937E-4</v>
      </c>
      <c r="AM935" s="2">
        <f t="shared" si="203"/>
        <v>0</v>
      </c>
      <c r="AN935" s="2">
        <f t="shared" si="204"/>
        <v>0</v>
      </c>
      <c r="AP935" t="s">
        <v>3151</v>
      </c>
      <c r="AQ935" t="s">
        <v>4139</v>
      </c>
      <c r="AR935">
        <v>1</v>
      </c>
      <c r="AT935" s="85" t="s">
        <v>5007</v>
      </c>
      <c r="AU935" s="84" t="s">
        <v>5171</v>
      </c>
      <c r="AV935" s="77" t="str">
        <f t="shared" si="205"/>
        <v>20075</v>
      </c>
      <c r="AX935" s="7" t="s">
        <v>186</v>
      </c>
      <c r="BG935" s="1"/>
    </row>
    <row r="936" spans="1:59" hidden="1" outlineLevel="1">
      <c r="A936" t="s">
        <v>2555</v>
      </c>
      <c r="B936" t="s">
        <v>4139</v>
      </c>
      <c r="C936" s="1">
        <f t="shared" si="199"/>
        <v>2930</v>
      </c>
      <c r="D936" s="7">
        <f>IF(N936&gt;0, RANK(N936,(N936:P936,Q936:AE936)),0)</f>
        <v>2</v>
      </c>
      <c r="E936" s="7">
        <f>IF(O936&gt;0,RANK(O936,(N936:P936,Q936:AE936)),0)</f>
        <v>1</v>
      </c>
      <c r="F936" s="7">
        <f>IF(P936&gt;0,RANK(P936,(N936:P936,Q936:AE936)),0)</f>
        <v>3</v>
      </c>
      <c r="G936" s="1">
        <f t="shared" si="208"/>
        <v>1427</v>
      </c>
      <c r="H936" s="2">
        <f t="shared" si="209"/>
        <v>0.48703071672354947</v>
      </c>
      <c r="I936" s="2"/>
      <c r="J936" s="2">
        <f t="shared" si="206"/>
        <v>0.24812286689419796</v>
      </c>
      <c r="K936" s="2">
        <f t="shared" si="206"/>
        <v>0.73515358361774741</v>
      </c>
      <c r="L936" s="2">
        <f t="shared" si="206"/>
        <v>1.0238907849829351E-2</v>
      </c>
      <c r="M936" s="2">
        <f t="shared" si="201"/>
        <v>6.4846416382253053E-3</v>
      </c>
      <c r="N936" s="1">
        <v>727</v>
      </c>
      <c r="O936" s="1">
        <v>2154</v>
      </c>
      <c r="P936" s="1">
        <v>30</v>
      </c>
      <c r="Q936" s="1">
        <v>9</v>
      </c>
      <c r="R936" s="1">
        <v>10</v>
      </c>
      <c r="S936" s="1">
        <v>0</v>
      </c>
      <c r="U936" s="1">
        <v>0</v>
      </c>
      <c r="V936" s="1">
        <v>0</v>
      </c>
      <c r="W936" s="1">
        <v>0</v>
      </c>
      <c r="AG936" s="7">
        <f>IF(Q936&gt;0,RANK(Q936,(N936:P936,Q936:AE936)),0)</f>
        <v>5</v>
      </c>
      <c r="AH936" s="7">
        <f>IF(R936&gt;0,RANK(R936,(N936:P936,Q936:AE936)),0)</f>
        <v>4</v>
      </c>
      <c r="AI936" s="7">
        <f>IF(T936&gt;0,RANK(T936,(N936:P936,Q936:AE936)),0)</f>
        <v>0</v>
      </c>
      <c r="AJ936" s="7">
        <f>IF(S936&gt;0,RANK(S936,(N936:P936,Q936:AE936)),0)</f>
        <v>0</v>
      </c>
      <c r="AK936" s="2">
        <f t="shared" si="207"/>
        <v>3.0716723549488053E-3</v>
      </c>
      <c r="AL936" s="2">
        <f t="shared" si="207"/>
        <v>3.4129692832764505E-3</v>
      </c>
      <c r="AM936" s="2">
        <f t="shared" si="203"/>
        <v>0</v>
      </c>
      <c r="AN936" s="2">
        <f t="shared" si="204"/>
        <v>0</v>
      </c>
      <c r="AP936" t="s">
        <v>2555</v>
      </c>
      <c r="AQ936" t="s">
        <v>4139</v>
      </c>
      <c r="AR936">
        <v>4</v>
      </c>
      <c r="AT936" s="85" t="s">
        <v>5007</v>
      </c>
      <c r="AU936" s="84" t="s">
        <v>5172</v>
      </c>
      <c r="AV936" s="77" t="str">
        <f t="shared" si="205"/>
        <v>20077</v>
      </c>
      <c r="AX936" s="7" t="s">
        <v>186</v>
      </c>
      <c r="BG936" s="1"/>
    </row>
    <row r="937" spans="1:59" hidden="1" outlineLevel="1">
      <c r="A937" t="s">
        <v>3000</v>
      </c>
      <c r="B937" t="s">
        <v>4139</v>
      </c>
      <c r="C937" s="1">
        <f t="shared" si="199"/>
        <v>15110</v>
      </c>
      <c r="D937" s="7">
        <f>IF(N937&gt;0, RANK(N937,(N937:P937,Q937:AE937)),0)</f>
        <v>2</v>
      </c>
      <c r="E937" s="7">
        <f>IF(O937&gt;0,RANK(O937,(N937:P937,Q937:AE937)),0)</f>
        <v>1</v>
      </c>
      <c r="F937" s="7">
        <f>IF(P937&gt;0,RANK(P937,(N937:P937,Q937:AE937)),0)</f>
        <v>3</v>
      </c>
      <c r="G937" s="1">
        <f t="shared" si="208"/>
        <v>4203</v>
      </c>
      <c r="H937" s="2">
        <f t="shared" si="209"/>
        <v>0.27816015883520845</v>
      </c>
      <c r="I937" s="2"/>
      <c r="J937" s="2">
        <f t="shared" si="206"/>
        <v>0.3528127068166777</v>
      </c>
      <c r="K937" s="2">
        <f t="shared" si="206"/>
        <v>0.63097286565188615</v>
      </c>
      <c r="L937" s="2">
        <f t="shared" si="206"/>
        <v>1.1317008603573792E-2</v>
      </c>
      <c r="M937" s="2">
        <f t="shared" si="201"/>
        <v>4.8974189278623015E-3</v>
      </c>
      <c r="N937" s="1">
        <v>5331</v>
      </c>
      <c r="O937" s="1">
        <v>9534</v>
      </c>
      <c r="P937" s="1">
        <v>171</v>
      </c>
      <c r="Q937" s="1">
        <v>46</v>
      </c>
      <c r="R937" s="1">
        <v>28</v>
      </c>
      <c r="S937" s="1">
        <v>0</v>
      </c>
      <c r="U937" s="1">
        <v>0</v>
      </c>
      <c r="V937" s="1">
        <v>0</v>
      </c>
      <c r="W937" s="1">
        <v>0</v>
      </c>
      <c r="AG937" s="7">
        <f>IF(Q937&gt;0,RANK(Q937,(N937:P937,Q937:AE937)),0)</f>
        <v>4</v>
      </c>
      <c r="AH937" s="7">
        <f>IF(R937&gt;0,RANK(R937,(N937:P937,Q937:AE937)),0)</f>
        <v>5</v>
      </c>
      <c r="AI937" s="7">
        <f>IF(T937&gt;0,RANK(T937,(N937:P937,Q937:AE937)),0)</f>
        <v>0</v>
      </c>
      <c r="AJ937" s="7">
        <f>IF(S937&gt;0,RANK(S937,(N937:P937,Q937:AE937)),0)</f>
        <v>0</v>
      </c>
      <c r="AK937" s="2">
        <f t="shared" si="207"/>
        <v>3.0443414956982133E-3</v>
      </c>
      <c r="AL937" s="2">
        <f t="shared" si="207"/>
        <v>1.8530774321641296E-3</v>
      </c>
      <c r="AM937" s="2">
        <f t="shared" si="203"/>
        <v>0</v>
      </c>
      <c r="AN937" s="2">
        <f t="shared" si="204"/>
        <v>0</v>
      </c>
      <c r="AP937" t="s">
        <v>3000</v>
      </c>
      <c r="AQ937" t="s">
        <v>4139</v>
      </c>
      <c r="AR937">
        <v>4</v>
      </c>
      <c r="AT937" s="85" t="s">
        <v>5007</v>
      </c>
      <c r="AU937" s="84" t="s">
        <v>4922</v>
      </c>
      <c r="AV937" s="77" t="str">
        <f t="shared" si="205"/>
        <v>20079</v>
      </c>
      <c r="AX937" s="7" t="s">
        <v>186</v>
      </c>
      <c r="BG937" s="1"/>
    </row>
    <row r="938" spans="1:59" hidden="1" outlineLevel="1">
      <c r="A938" t="s">
        <v>3567</v>
      </c>
      <c r="B938" t="s">
        <v>4139</v>
      </c>
      <c r="C938" s="1">
        <f t="shared" si="199"/>
        <v>1599</v>
      </c>
      <c r="D938" s="7">
        <f>IF(N938&gt;0, RANK(N938,(N938:P938,Q938:AE938)),0)</f>
        <v>2</v>
      </c>
      <c r="E938" s="7">
        <f>IF(O938&gt;0,RANK(O938,(N938:P938,Q938:AE938)),0)</f>
        <v>1</v>
      </c>
      <c r="F938" s="7">
        <f>IF(P938&gt;0,RANK(P938,(N938:P938,Q938:AE938)),0)</f>
        <v>3</v>
      </c>
      <c r="G938" s="1">
        <f t="shared" si="208"/>
        <v>1129</v>
      </c>
      <c r="H938" s="2">
        <f t="shared" si="209"/>
        <v>0.70606629143214505</v>
      </c>
      <c r="I938" s="2"/>
      <c r="J938" s="2">
        <f t="shared" si="206"/>
        <v>0.14196372732958099</v>
      </c>
      <c r="K938" s="2">
        <f t="shared" si="206"/>
        <v>0.84803001876172612</v>
      </c>
      <c r="L938" s="2">
        <f t="shared" si="206"/>
        <v>6.2539086929330832E-3</v>
      </c>
      <c r="M938" s="2">
        <f t="shared" si="201"/>
        <v>3.752345215759836E-3</v>
      </c>
      <c r="N938" s="1">
        <v>227</v>
      </c>
      <c r="O938" s="1">
        <v>1356</v>
      </c>
      <c r="P938" s="1">
        <v>10</v>
      </c>
      <c r="Q938" s="1">
        <v>5</v>
      </c>
      <c r="R938" s="1">
        <v>1</v>
      </c>
      <c r="S938" s="1">
        <v>0</v>
      </c>
      <c r="U938" s="1">
        <v>0</v>
      </c>
      <c r="V938" s="1">
        <v>0</v>
      </c>
      <c r="W938" s="1">
        <v>0</v>
      </c>
      <c r="AG938" s="7">
        <f>IF(Q938&gt;0,RANK(Q938,(N938:P938,Q938:AE938)),0)</f>
        <v>4</v>
      </c>
      <c r="AH938" s="7">
        <f>IF(R938&gt;0,RANK(R938,(N938:P938,Q938:AE938)),0)</f>
        <v>5</v>
      </c>
      <c r="AI938" s="7">
        <f>IF(T938&gt;0,RANK(T938,(N938:P938,Q938:AE938)),0)</f>
        <v>0</v>
      </c>
      <c r="AJ938" s="7">
        <f>IF(S938&gt;0,RANK(S938,(N938:P938,Q938:AE938)),0)</f>
        <v>0</v>
      </c>
      <c r="AK938" s="2">
        <f t="shared" si="207"/>
        <v>3.1269543464665416E-3</v>
      </c>
      <c r="AL938" s="2">
        <f t="shared" si="207"/>
        <v>6.2539086929330832E-4</v>
      </c>
      <c r="AM938" s="2">
        <f t="shared" si="203"/>
        <v>0</v>
      </c>
      <c r="AN938" s="2">
        <f t="shared" si="204"/>
        <v>0</v>
      </c>
      <c r="AP938" t="s">
        <v>3567</v>
      </c>
      <c r="AQ938" t="s">
        <v>4139</v>
      </c>
      <c r="AR938">
        <v>1</v>
      </c>
      <c r="AT938" s="85" t="s">
        <v>5007</v>
      </c>
      <c r="AU938" s="84" t="s">
        <v>4173</v>
      </c>
      <c r="AV938" s="77" t="str">
        <f t="shared" si="205"/>
        <v>20081</v>
      </c>
      <c r="AX938" s="7" t="s">
        <v>186</v>
      </c>
      <c r="BG938" s="1"/>
    </row>
    <row r="939" spans="1:59" hidden="1" outlineLevel="1">
      <c r="A939" t="s">
        <v>2158</v>
      </c>
      <c r="B939" t="s">
        <v>4139</v>
      </c>
      <c r="C939" s="1">
        <f t="shared" si="199"/>
        <v>1183</v>
      </c>
      <c r="D939" s="7">
        <f>IF(N939&gt;0, RANK(N939,(N939:P939,Q939:AE939)),0)</f>
        <v>2</v>
      </c>
      <c r="E939" s="7">
        <f>IF(O939&gt;0,RANK(O939,(N939:P939,Q939:AE939)),0)</f>
        <v>1</v>
      </c>
      <c r="F939" s="7">
        <f>IF(P939&gt;0,RANK(P939,(N939:P939,Q939:AE939)),0)</f>
        <v>3</v>
      </c>
      <c r="G939" s="1">
        <f t="shared" si="208"/>
        <v>730</v>
      </c>
      <c r="H939" s="2">
        <f t="shared" si="209"/>
        <v>0.61707523245984786</v>
      </c>
      <c r="I939" s="2"/>
      <c r="J939" s="2">
        <f t="shared" si="206"/>
        <v>0.18850380388841928</v>
      </c>
      <c r="K939" s="2">
        <f t="shared" si="206"/>
        <v>0.80557903634826711</v>
      </c>
      <c r="L939" s="2">
        <f t="shared" si="206"/>
        <v>5.0718512256973797E-3</v>
      </c>
      <c r="M939" s="2">
        <f t="shared" si="201"/>
        <v>8.4530853761626001E-4</v>
      </c>
      <c r="N939" s="1">
        <v>223</v>
      </c>
      <c r="O939" s="1">
        <v>953</v>
      </c>
      <c r="P939" s="1">
        <v>6</v>
      </c>
      <c r="Q939" s="1">
        <v>0</v>
      </c>
      <c r="R939" s="1">
        <v>1</v>
      </c>
      <c r="S939" s="1">
        <v>0</v>
      </c>
      <c r="U939" s="1">
        <v>0</v>
      </c>
      <c r="V939" s="1">
        <v>0</v>
      </c>
      <c r="W939" s="1">
        <v>0</v>
      </c>
      <c r="AG939" s="7">
        <f>IF(Q939&gt;0,RANK(Q939,(N939:P939,Q939:AE939)),0)</f>
        <v>0</v>
      </c>
      <c r="AH939" s="7">
        <f>IF(R939&gt;0,RANK(R939,(N939:P939,Q939:AE939)),0)</f>
        <v>4</v>
      </c>
      <c r="AI939" s="7">
        <f>IF(T939&gt;0,RANK(T939,(N939:P939,Q939:AE939)),0)</f>
        <v>0</v>
      </c>
      <c r="AJ939" s="7">
        <f>IF(S939&gt;0,RANK(S939,(N939:P939,Q939:AE939)),0)</f>
        <v>0</v>
      </c>
      <c r="AK939" s="2">
        <f t="shared" si="207"/>
        <v>0</v>
      </c>
      <c r="AL939" s="2">
        <f t="shared" si="207"/>
        <v>8.4530853761622987E-4</v>
      </c>
      <c r="AM939" s="2">
        <f t="shared" si="203"/>
        <v>0</v>
      </c>
      <c r="AN939" s="2">
        <f t="shared" si="204"/>
        <v>0</v>
      </c>
      <c r="AP939" t="s">
        <v>2158</v>
      </c>
      <c r="AQ939" t="s">
        <v>4139</v>
      </c>
      <c r="AR939">
        <v>1</v>
      </c>
      <c r="AT939" s="85" t="s">
        <v>5007</v>
      </c>
      <c r="AU939" s="84" t="s">
        <v>4372</v>
      </c>
      <c r="AV939" s="77" t="str">
        <f t="shared" si="205"/>
        <v>20083</v>
      </c>
      <c r="AX939" s="7" t="s">
        <v>186</v>
      </c>
      <c r="BG939" s="1"/>
    </row>
    <row r="940" spans="1:59" hidden="1" outlineLevel="1">
      <c r="A940" t="s">
        <v>1843</v>
      </c>
      <c r="B940" t="s">
        <v>4139</v>
      </c>
      <c r="C940" s="1">
        <f t="shared" si="199"/>
        <v>5888</v>
      </c>
      <c r="D940" s="7">
        <f>IF(N940&gt;0, RANK(N940,(N940:P940,Q940:AE940)),0)</f>
        <v>2</v>
      </c>
      <c r="E940" s="7">
        <f>IF(O940&gt;0,RANK(O940,(N940:P940,Q940:AE940)),0)</f>
        <v>1</v>
      </c>
      <c r="F940" s="7">
        <f>IF(P940&gt;0,RANK(P940,(N940:P940,Q940:AE940)),0)</f>
        <v>3</v>
      </c>
      <c r="G940" s="1">
        <f t="shared" si="208"/>
        <v>1666</v>
      </c>
      <c r="H940" s="2">
        <f t="shared" si="209"/>
        <v>0.28294836956521741</v>
      </c>
      <c r="I940" s="2"/>
      <c r="J940" s="2">
        <f t="shared" si="206"/>
        <v>0.35054347826086957</v>
      </c>
      <c r="K940" s="2">
        <f t="shared" si="206"/>
        <v>0.63349184782608692</v>
      </c>
      <c r="L940" s="2">
        <f t="shared" si="206"/>
        <v>7.472826086956522E-3</v>
      </c>
      <c r="M940" s="2">
        <f t="shared" si="201"/>
        <v>8.491847826086937E-3</v>
      </c>
      <c r="N940" s="1">
        <v>2064</v>
      </c>
      <c r="O940" s="1">
        <v>3730</v>
      </c>
      <c r="P940" s="1">
        <v>44</v>
      </c>
      <c r="Q940" s="1">
        <v>21</v>
      </c>
      <c r="R940" s="1">
        <v>29</v>
      </c>
      <c r="S940" s="1">
        <v>0</v>
      </c>
      <c r="U940" s="1">
        <v>0</v>
      </c>
      <c r="V940" s="1">
        <v>0</v>
      </c>
      <c r="W940" s="1">
        <v>0</v>
      </c>
      <c r="AG940" s="7">
        <f>IF(Q940&gt;0,RANK(Q940,(N940:P940,Q940:AE940)),0)</f>
        <v>5</v>
      </c>
      <c r="AH940" s="7">
        <f>IF(R940&gt;0,RANK(R940,(N940:P940,Q940:AE940)),0)</f>
        <v>4</v>
      </c>
      <c r="AI940" s="7">
        <f>IF(T940&gt;0,RANK(T940,(N940:P940,Q940:AE940)),0)</f>
        <v>0</v>
      </c>
      <c r="AJ940" s="7">
        <f>IF(S940&gt;0,RANK(S940,(N940:P940,Q940:AE940)),0)</f>
        <v>0</v>
      </c>
      <c r="AK940" s="2">
        <f t="shared" si="207"/>
        <v>3.5665760869565215E-3</v>
      </c>
      <c r="AL940" s="2">
        <f t="shared" si="207"/>
        <v>4.925271739130435E-3</v>
      </c>
      <c r="AM940" s="2">
        <f t="shared" si="203"/>
        <v>0</v>
      </c>
      <c r="AN940" s="2">
        <f t="shared" si="204"/>
        <v>0</v>
      </c>
      <c r="AP940" t="s">
        <v>1843</v>
      </c>
      <c r="AQ940" t="s">
        <v>4139</v>
      </c>
      <c r="AR940">
        <v>2</v>
      </c>
      <c r="AT940" s="85" t="s">
        <v>5007</v>
      </c>
      <c r="AU940" s="84" t="s">
        <v>5224</v>
      </c>
      <c r="AV940" s="77" t="str">
        <f t="shared" si="205"/>
        <v>20085</v>
      </c>
      <c r="AX940" s="7" t="s">
        <v>186</v>
      </c>
      <c r="BG940" s="1"/>
    </row>
    <row r="941" spans="1:59" hidden="1" outlineLevel="1">
      <c r="A941" t="s">
        <v>2143</v>
      </c>
      <c r="B941" t="s">
        <v>4139</v>
      </c>
      <c r="C941" s="1">
        <f t="shared" si="199"/>
        <v>8793</v>
      </c>
      <c r="D941" s="7">
        <f>IF(N941&gt;0, RANK(N941,(N941:P941,Q941:AE941)),0)</f>
        <v>2</v>
      </c>
      <c r="E941" s="7">
        <f>IF(O941&gt;0,RANK(O941,(N941:P941,Q941:AE941)),0)</f>
        <v>1</v>
      </c>
      <c r="F941" s="7">
        <f>IF(P941&gt;0,RANK(P941,(N941:P941,Q941:AE941)),0)</f>
        <v>3</v>
      </c>
      <c r="G941" s="1">
        <f t="shared" si="208"/>
        <v>2155</v>
      </c>
      <c r="H941" s="2">
        <f t="shared" si="209"/>
        <v>0.24508131468213351</v>
      </c>
      <c r="I941" s="2"/>
      <c r="J941" s="2">
        <f t="shared" si="206"/>
        <v>0.36995337200045492</v>
      </c>
      <c r="K941" s="2">
        <f t="shared" si="206"/>
        <v>0.61503468668258843</v>
      </c>
      <c r="L941" s="2">
        <f t="shared" si="206"/>
        <v>8.984419424542249E-3</v>
      </c>
      <c r="M941" s="2">
        <f t="shared" si="201"/>
        <v>6.0275218924144627E-3</v>
      </c>
      <c r="N941" s="1">
        <v>3253</v>
      </c>
      <c r="O941" s="1">
        <v>5408</v>
      </c>
      <c r="P941" s="1">
        <v>79</v>
      </c>
      <c r="Q941" s="1">
        <v>32</v>
      </c>
      <c r="R941" s="1">
        <v>20</v>
      </c>
      <c r="S941" s="1">
        <v>1</v>
      </c>
      <c r="U941" s="1">
        <v>0</v>
      </c>
      <c r="V941" s="1">
        <v>0</v>
      </c>
      <c r="W941" s="1">
        <v>0</v>
      </c>
      <c r="AG941" s="7">
        <f>IF(Q941&gt;0,RANK(Q941,(N941:P941,Q941:AE941)),0)</f>
        <v>4</v>
      </c>
      <c r="AH941" s="7">
        <f>IF(R941&gt;0,RANK(R941,(N941:P941,Q941:AE941)),0)</f>
        <v>5</v>
      </c>
      <c r="AI941" s="7">
        <f>IF(T941&gt;0,RANK(T941,(N941:P941,Q941:AE941)),0)</f>
        <v>0</v>
      </c>
      <c r="AJ941" s="7">
        <f>IF(S941&gt;0,RANK(S941,(N941:P941,Q941:AE941)),0)</f>
        <v>6</v>
      </c>
      <c r="AK941" s="2">
        <f t="shared" si="207"/>
        <v>3.6392585010804048E-3</v>
      </c>
      <c r="AL941" s="2">
        <f t="shared" si="207"/>
        <v>2.2745365631752531E-3</v>
      </c>
      <c r="AM941" s="2">
        <f t="shared" si="203"/>
        <v>0</v>
      </c>
      <c r="AN941" s="2">
        <f t="shared" si="204"/>
        <v>1.1372682815876265E-4</v>
      </c>
      <c r="AP941" t="s">
        <v>2143</v>
      </c>
      <c r="AQ941" t="s">
        <v>4139</v>
      </c>
      <c r="AR941">
        <v>2</v>
      </c>
      <c r="AT941" s="85" t="s">
        <v>5007</v>
      </c>
      <c r="AU941" s="84" t="s">
        <v>4374</v>
      </c>
      <c r="AV941" s="77" t="str">
        <f t="shared" si="205"/>
        <v>20087</v>
      </c>
      <c r="AX941" s="7" t="s">
        <v>186</v>
      </c>
      <c r="BG941" s="1"/>
    </row>
    <row r="942" spans="1:59" hidden="1" outlineLevel="1">
      <c r="A942" t="s">
        <v>2159</v>
      </c>
      <c r="B942" t="s">
        <v>4139</v>
      </c>
      <c r="C942" s="1">
        <f t="shared" si="199"/>
        <v>1915</v>
      </c>
      <c r="D942" s="7">
        <f>IF(N942&gt;0, RANK(N942,(N942:P942,Q942:AE942)),0)</f>
        <v>2</v>
      </c>
      <c r="E942" s="7">
        <f>IF(O942&gt;0,RANK(O942,(N942:P942,Q942:AE942)),0)</f>
        <v>1</v>
      </c>
      <c r="F942" s="7">
        <f>IF(P942&gt;0,RANK(P942,(N942:P942,Q942:AE942)),0)</f>
        <v>3</v>
      </c>
      <c r="G942" s="1">
        <f t="shared" si="208"/>
        <v>1110</v>
      </c>
      <c r="H942" s="2">
        <f t="shared" si="209"/>
        <v>0.57963446475195823</v>
      </c>
      <c r="I942" s="2"/>
      <c r="J942" s="2">
        <f t="shared" si="206"/>
        <v>0.20104438642297651</v>
      </c>
      <c r="K942" s="2">
        <f t="shared" si="206"/>
        <v>0.78067885117493474</v>
      </c>
      <c r="L942" s="2">
        <f t="shared" si="206"/>
        <v>6.7885117493472584E-3</v>
      </c>
      <c r="M942" s="2">
        <f t="shared" si="201"/>
        <v>1.1488250652741495E-2</v>
      </c>
      <c r="N942" s="1">
        <v>385</v>
      </c>
      <c r="O942" s="1">
        <v>1495</v>
      </c>
      <c r="P942" s="1">
        <v>13</v>
      </c>
      <c r="Q942" s="1">
        <v>10</v>
      </c>
      <c r="R942" s="1">
        <v>12</v>
      </c>
      <c r="S942" s="1">
        <v>0</v>
      </c>
      <c r="U942" s="1">
        <v>0</v>
      </c>
      <c r="V942" s="1">
        <v>0</v>
      </c>
      <c r="W942" s="1">
        <v>0</v>
      </c>
      <c r="AG942" s="7">
        <f>IF(Q942&gt;0,RANK(Q942,(N942:P942,Q942:AE942)),0)</f>
        <v>5</v>
      </c>
      <c r="AH942" s="7">
        <f>IF(R942&gt;0,RANK(R942,(N942:P942,Q942:AE942)),0)</f>
        <v>4</v>
      </c>
      <c r="AI942" s="7">
        <f>IF(T942&gt;0,RANK(T942,(N942:P942,Q942:AE942)),0)</f>
        <v>0</v>
      </c>
      <c r="AJ942" s="7">
        <f>IF(S942&gt;0,RANK(S942,(N942:P942,Q942:AE942)),0)</f>
        <v>0</v>
      </c>
      <c r="AK942" s="2">
        <f t="shared" si="207"/>
        <v>5.2219321148825066E-3</v>
      </c>
      <c r="AL942" s="2">
        <f t="shared" si="207"/>
        <v>6.2663185378590081E-3</v>
      </c>
      <c r="AM942" s="2">
        <f t="shared" si="203"/>
        <v>0</v>
      </c>
      <c r="AN942" s="2">
        <f t="shared" si="204"/>
        <v>0</v>
      </c>
      <c r="AP942" t="s">
        <v>2159</v>
      </c>
      <c r="AQ942" t="s">
        <v>4139</v>
      </c>
      <c r="AR942">
        <v>1</v>
      </c>
      <c r="AT942" s="85" t="s">
        <v>5007</v>
      </c>
      <c r="AU942" s="84" t="s">
        <v>4375</v>
      </c>
      <c r="AV942" s="77" t="str">
        <f t="shared" si="205"/>
        <v>20089</v>
      </c>
      <c r="AX942" s="7" t="s">
        <v>186</v>
      </c>
      <c r="BG942" s="1"/>
    </row>
    <row r="943" spans="1:59" hidden="1" outlineLevel="1">
      <c r="A943" t="s">
        <v>2182</v>
      </c>
      <c r="B943" t="s">
        <v>4139</v>
      </c>
      <c r="C943" s="1">
        <f t="shared" si="199"/>
        <v>258687</v>
      </c>
      <c r="D943" s="7">
        <f>IF(N943&gt;0, RANK(N943,(N943:P943,Q943:AE943)),0)</f>
        <v>2</v>
      </c>
      <c r="E943" s="7">
        <f>IF(O943&gt;0,RANK(O943,(N943:P943,Q943:AE943)),0)</f>
        <v>1</v>
      </c>
      <c r="F943" s="7">
        <f>IF(P943&gt;0,RANK(P943,(N943:P943,Q943:AE943)),0)</f>
        <v>3</v>
      </c>
      <c r="G943" s="1">
        <f t="shared" si="208"/>
        <v>60237</v>
      </c>
      <c r="H943" s="2">
        <f t="shared" si="209"/>
        <v>0.23285669554326272</v>
      </c>
      <c r="I943" s="2"/>
      <c r="J943" s="2">
        <f t="shared" si="206"/>
        <v>0.37831819921372162</v>
      </c>
      <c r="K943" s="2">
        <f t="shared" si="206"/>
        <v>0.61117489475698428</v>
      </c>
      <c r="L943" s="2">
        <f t="shared" si="206"/>
        <v>5.489259220602504E-3</v>
      </c>
      <c r="M943" s="2">
        <f t="shared" si="201"/>
        <v>5.0176468086915458E-3</v>
      </c>
      <c r="N943" s="1">
        <v>97866</v>
      </c>
      <c r="O943" s="1">
        <v>158103</v>
      </c>
      <c r="P943" s="1">
        <v>1420</v>
      </c>
      <c r="Q943" s="1">
        <v>992</v>
      </c>
      <c r="R943" s="1">
        <v>292</v>
      </c>
      <c r="S943" s="1">
        <v>10</v>
      </c>
      <c r="U943" s="1">
        <v>1</v>
      </c>
      <c r="V943" s="1">
        <v>3</v>
      </c>
      <c r="W943" s="1">
        <v>0</v>
      </c>
      <c r="AG943" s="7">
        <f>IF(Q943&gt;0,RANK(Q943,(N943:P943,Q943:AE943)),0)</f>
        <v>4</v>
      </c>
      <c r="AH943" s="7">
        <f>IF(R943&gt;0,RANK(R943,(N943:P943,Q943:AE943)),0)</f>
        <v>5</v>
      </c>
      <c r="AI943" s="7">
        <f>IF(T943&gt;0,RANK(T943,(N943:P943,Q943:AE943)),0)</f>
        <v>0</v>
      </c>
      <c r="AJ943" s="7">
        <f>IF(S943&gt;0,RANK(S943,(N943:P943,Q943:AE943)),0)</f>
        <v>6</v>
      </c>
      <c r="AK943" s="2">
        <f t="shared" si="207"/>
        <v>3.8347501034068196E-3</v>
      </c>
      <c r="AL943" s="2">
        <f t="shared" si="207"/>
        <v>1.1287772481802332E-3</v>
      </c>
      <c r="AM943" s="2">
        <f t="shared" si="203"/>
        <v>0</v>
      </c>
      <c r="AN943" s="2">
        <f t="shared" si="204"/>
        <v>3.8656755074665523E-5</v>
      </c>
      <c r="AP943" t="s">
        <v>2182</v>
      </c>
      <c r="AQ943" t="s">
        <v>4139</v>
      </c>
      <c r="AR943">
        <v>3</v>
      </c>
      <c r="AT943" s="85" t="s">
        <v>5007</v>
      </c>
      <c r="AU943" s="84" t="s">
        <v>4376</v>
      </c>
      <c r="AV943" s="77" t="str">
        <f t="shared" si="205"/>
        <v>20091</v>
      </c>
      <c r="AX943" s="7" t="s">
        <v>186</v>
      </c>
      <c r="BG943" s="1"/>
    </row>
    <row r="944" spans="1:59" hidden="1" outlineLevel="1">
      <c r="A944" t="s">
        <v>4680</v>
      </c>
      <c r="B944" t="s">
        <v>4139</v>
      </c>
      <c r="C944" s="1">
        <f t="shared" si="199"/>
        <v>1455</v>
      </c>
      <c r="D944" s="7">
        <f>IF(N944&gt;0, RANK(N944,(N944:P944,Q944:AE944)),0)</f>
        <v>2</v>
      </c>
      <c r="E944" s="7">
        <f>IF(O944&gt;0,RANK(O944,(N944:P944,Q944:AE944)),0)</f>
        <v>1</v>
      </c>
      <c r="F944" s="7">
        <f>IF(P944&gt;0,RANK(P944,(N944:P944,Q944:AE944)),0)</f>
        <v>3</v>
      </c>
      <c r="G944" s="1">
        <f t="shared" si="208"/>
        <v>905</v>
      </c>
      <c r="H944" s="2">
        <f t="shared" si="209"/>
        <v>0.62199312714776633</v>
      </c>
      <c r="I944" s="2"/>
      <c r="J944" s="2">
        <f t="shared" si="206"/>
        <v>0.18694158075601375</v>
      </c>
      <c r="K944" s="2">
        <f t="shared" si="206"/>
        <v>0.80893470790378008</v>
      </c>
      <c r="L944" s="2">
        <f t="shared" si="206"/>
        <v>2.7491408934707906E-3</v>
      </c>
      <c r="M944" s="2">
        <f t="shared" si="201"/>
        <v>1.3745704467353803E-3</v>
      </c>
      <c r="N944" s="1">
        <v>272</v>
      </c>
      <c r="O944" s="1">
        <v>1177</v>
      </c>
      <c r="P944" s="1">
        <v>4</v>
      </c>
      <c r="Q944" s="1">
        <v>1</v>
      </c>
      <c r="R944" s="1">
        <v>1</v>
      </c>
      <c r="S944" s="1">
        <v>0</v>
      </c>
      <c r="U944" s="1">
        <v>0</v>
      </c>
      <c r="V944" s="1">
        <v>0</v>
      </c>
      <c r="W944" s="1">
        <v>0</v>
      </c>
      <c r="AG944" s="7">
        <f>IF(Q944&gt;0,RANK(Q944,(N944:P944,Q944:AE944)),0)</f>
        <v>4</v>
      </c>
      <c r="AH944" s="7">
        <f>IF(R944&gt;0,RANK(R944,(N944:P944,Q944:AE944)),0)</f>
        <v>4</v>
      </c>
      <c r="AI944" s="7">
        <f>IF(T944&gt;0,RANK(T944,(N944:P944,Q944:AE944)),0)</f>
        <v>0</v>
      </c>
      <c r="AJ944" s="7">
        <f>IF(S944&gt;0,RANK(S944,(N944:P944,Q944:AE944)),0)</f>
        <v>0</v>
      </c>
      <c r="AK944" s="2">
        <f t="shared" si="207"/>
        <v>6.8728522336769765E-4</v>
      </c>
      <c r="AL944" s="2">
        <f t="shared" si="207"/>
        <v>6.8728522336769765E-4</v>
      </c>
      <c r="AM944" s="2">
        <f t="shared" si="203"/>
        <v>0</v>
      </c>
      <c r="AN944" s="2">
        <f t="shared" si="204"/>
        <v>0</v>
      </c>
      <c r="AP944" t="s">
        <v>4680</v>
      </c>
      <c r="AQ944" t="s">
        <v>4139</v>
      </c>
      <c r="AR944">
        <v>1</v>
      </c>
      <c r="AT944" s="85" t="s">
        <v>5007</v>
      </c>
      <c r="AU944" s="84" t="s">
        <v>4600</v>
      </c>
      <c r="AV944" s="77" t="str">
        <f t="shared" si="205"/>
        <v>20093</v>
      </c>
      <c r="AX944" s="7" t="s">
        <v>186</v>
      </c>
      <c r="BG944" s="1"/>
    </row>
    <row r="945" spans="1:59" hidden="1" outlineLevel="1">
      <c r="A945" t="s">
        <v>3094</v>
      </c>
      <c r="B945" t="s">
        <v>4139</v>
      </c>
      <c r="C945" s="1">
        <f t="shared" si="199"/>
        <v>3764</v>
      </c>
      <c r="D945" s="7">
        <f>IF(N945&gt;0, RANK(N945,(N945:P945,Q945:AE945)),0)</f>
        <v>2</v>
      </c>
      <c r="E945" s="7">
        <f>IF(O945&gt;0,RANK(O945,(N945:P945,Q945:AE945)),0)</f>
        <v>1</v>
      </c>
      <c r="F945" s="7">
        <f>IF(P945&gt;0,RANK(P945,(N945:P945,Q945:AE945)),0)</f>
        <v>3</v>
      </c>
      <c r="G945" s="1">
        <f t="shared" si="208"/>
        <v>1897</v>
      </c>
      <c r="H945" s="2">
        <f t="shared" si="209"/>
        <v>0.50398512221041447</v>
      </c>
      <c r="I945" s="2"/>
      <c r="J945" s="2">
        <f t="shared" si="206"/>
        <v>0.24017003188097769</v>
      </c>
      <c r="K945" s="2">
        <f t="shared" si="206"/>
        <v>0.7441551540913921</v>
      </c>
      <c r="L945" s="2">
        <f t="shared" si="206"/>
        <v>7.1732199787460146E-3</v>
      </c>
      <c r="M945" s="2">
        <f t="shared" si="201"/>
        <v>8.5015940488842538E-3</v>
      </c>
      <c r="N945" s="1">
        <v>904</v>
      </c>
      <c r="O945" s="1">
        <v>2801</v>
      </c>
      <c r="P945" s="1">
        <v>27</v>
      </c>
      <c r="Q945" s="1">
        <v>14</v>
      </c>
      <c r="R945" s="1">
        <v>18</v>
      </c>
      <c r="S945" s="1">
        <v>0</v>
      </c>
      <c r="U945" s="1">
        <v>0</v>
      </c>
      <c r="V945" s="1">
        <v>0</v>
      </c>
      <c r="W945" s="1">
        <v>0</v>
      </c>
      <c r="AG945" s="7">
        <f>IF(Q945&gt;0,RANK(Q945,(N945:P945,Q945:AE945)),0)</f>
        <v>5</v>
      </c>
      <c r="AH945" s="7">
        <f>IF(R945&gt;0,RANK(R945,(N945:P945,Q945:AE945)),0)</f>
        <v>4</v>
      </c>
      <c r="AI945" s="7">
        <f>IF(T945&gt;0,RANK(T945,(N945:P945,Q945:AE945)),0)</f>
        <v>0</v>
      </c>
      <c r="AJ945" s="7">
        <f>IF(S945&gt;0,RANK(S945,(N945:P945,Q945:AE945)),0)</f>
        <v>0</v>
      </c>
      <c r="AK945" s="2">
        <f t="shared" si="207"/>
        <v>3.7194473963868225E-3</v>
      </c>
      <c r="AL945" s="2">
        <f t="shared" si="207"/>
        <v>4.7821466524973436E-3</v>
      </c>
      <c r="AM945" s="2">
        <f t="shared" si="203"/>
        <v>0</v>
      </c>
      <c r="AN945" s="2">
        <f t="shared" si="204"/>
        <v>0</v>
      </c>
      <c r="AP945" t="s">
        <v>3094</v>
      </c>
      <c r="AQ945" t="s">
        <v>4139</v>
      </c>
      <c r="AR945">
        <v>4</v>
      </c>
      <c r="AT945" s="85" t="s">
        <v>5007</v>
      </c>
      <c r="AU945" s="84" t="s">
        <v>4202</v>
      </c>
      <c r="AV945" s="77" t="str">
        <f t="shared" si="205"/>
        <v>20095</v>
      </c>
      <c r="AX945" s="7" t="s">
        <v>186</v>
      </c>
      <c r="BG945" s="1"/>
    </row>
    <row r="946" spans="1:59" hidden="1" outlineLevel="1">
      <c r="A946" t="s">
        <v>4225</v>
      </c>
      <c r="B946" t="s">
        <v>4139</v>
      </c>
      <c r="C946" s="1">
        <f t="shared" si="199"/>
        <v>1565</v>
      </c>
      <c r="D946" s="7">
        <f>IF(N946&gt;0, RANK(N946,(N946:P946,Q946:AE946)),0)</f>
        <v>2</v>
      </c>
      <c r="E946" s="7">
        <f>IF(O946&gt;0,RANK(O946,(N946:P946,Q946:AE946)),0)</f>
        <v>1</v>
      </c>
      <c r="F946" s="7">
        <f>IF(P946&gt;0,RANK(P946,(N946:P946,Q946:AE946)),0)</f>
        <v>3</v>
      </c>
      <c r="G946" s="1">
        <f t="shared" si="208"/>
        <v>1019</v>
      </c>
      <c r="H946" s="2">
        <f t="shared" si="209"/>
        <v>0.65111821086261978</v>
      </c>
      <c r="I946" s="2"/>
      <c r="J946" s="2">
        <f t="shared" si="206"/>
        <v>0.16357827476038339</v>
      </c>
      <c r="K946" s="2">
        <f t="shared" si="206"/>
        <v>0.81469648562300323</v>
      </c>
      <c r="L946" s="2">
        <f t="shared" si="206"/>
        <v>1.2140575079872205E-2</v>
      </c>
      <c r="M946" s="2">
        <f t="shared" si="201"/>
        <v>9.5846645367412293E-3</v>
      </c>
      <c r="N946" s="1">
        <v>256</v>
      </c>
      <c r="O946" s="1">
        <v>1275</v>
      </c>
      <c r="P946" s="1">
        <v>19</v>
      </c>
      <c r="Q946" s="1">
        <v>5</v>
      </c>
      <c r="R946" s="1">
        <v>10</v>
      </c>
      <c r="S946" s="1">
        <v>0</v>
      </c>
      <c r="U946" s="1">
        <v>0</v>
      </c>
      <c r="V946" s="1">
        <v>0</v>
      </c>
      <c r="W946" s="1">
        <v>0</v>
      </c>
      <c r="AG946" s="7">
        <f>IF(Q946&gt;0,RANK(Q946,(N946:P946,Q946:AE946)),0)</f>
        <v>5</v>
      </c>
      <c r="AH946" s="7">
        <f>IF(R946&gt;0,RANK(R946,(N946:P946,Q946:AE946)),0)</f>
        <v>4</v>
      </c>
      <c r="AI946" s="7">
        <f>IF(T946&gt;0,RANK(T946,(N946:P946,Q946:AE946)),0)</f>
        <v>0</v>
      </c>
      <c r="AJ946" s="7">
        <f>IF(S946&gt;0,RANK(S946,(N946:P946,Q946:AE946)),0)</f>
        <v>0</v>
      </c>
      <c r="AK946" s="2">
        <f t="shared" si="207"/>
        <v>3.1948881789137379E-3</v>
      </c>
      <c r="AL946" s="2">
        <f t="shared" si="207"/>
        <v>6.3897763578274758E-3</v>
      </c>
      <c r="AM946" s="2">
        <f t="shared" si="203"/>
        <v>0</v>
      </c>
      <c r="AN946" s="2">
        <f t="shared" si="204"/>
        <v>0</v>
      </c>
      <c r="AP946" t="s">
        <v>4225</v>
      </c>
      <c r="AQ946" t="s">
        <v>4139</v>
      </c>
      <c r="AR946">
        <v>1</v>
      </c>
      <c r="AT946" s="85" t="s">
        <v>5007</v>
      </c>
      <c r="AU946" s="84" t="s">
        <v>4529</v>
      </c>
      <c r="AV946" s="77" t="str">
        <f t="shared" si="205"/>
        <v>20097</v>
      </c>
      <c r="AX946" s="7" t="s">
        <v>186</v>
      </c>
      <c r="BG946" s="1"/>
    </row>
    <row r="947" spans="1:59" hidden="1" outlineLevel="1">
      <c r="A947" t="s">
        <v>1613</v>
      </c>
      <c r="B947" t="s">
        <v>4139</v>
      </c>
      <c r="C947" s="1">
        <f t="shared" si="199"/>
        <v>9139</v>
      </c>
      <c r="D947" s="7">
        <f>IF(N947&gt;0, RANK(N947,(N947:P947,Q947:AE947)),0)</f>
        <v>2</v>
      </c>
      <c r="E947" s="7">
        <f>IF(O947&gt;0,RANK(O947,(N947:P947,Q947:AE947)),0)</f>
        <v>1</v>
      </c>
      <c r="F947" s="7">
        <f>IF(P947&gt;0,RANK(P947,(N947:P947,Q947:AE947)),0)</f>
        <v>3</v>
      </c>
      <c r="G947" s="1">
        <f t="shared" si="208"/>
        <v>1785</v>
      </c>
      <c r="H947" s="2">
        <f t="shared" si="209"/>
        <v>0.19531677426414268</v>
      </c>
      <c r="I947" s="2"/>
      <c r="J947" s="2">
        <f t="shared" si="206"/>
        <v>0.39555750082065871</v>
      </c>
      <c r="K947" s="2">
        <f t="shared" si="206"/>
        <v>0.59087427508480139</v>
      </c>
      <c r="L947" s="2">
        <f t="shared" si="206"/>
        <v>8.3160083160083165E-3</v>
      </c>
      <c r="M947" s="2">
        <f t="shared" si="201"/>
        <v>5.2522157785316326E-3</v>
      </c>
      <c r="N947" s="1">
        <v>3615</v>
      </c>
      <c r="O947" s="1">
        <v>5400</v>
      </c>
      <c r="P947" s="1">
        <v>76</v>
      </c>
      <c r="Q947" s="1">
        <v>28</v>
      </c>
      <c r="R947" s="1">
        <v>20</v>
      </c>
      <c r="S947" s="1">
        <v>0</v>
      </c>
      <c r="U947" s="1">
        <v>0</v>
      </c>
      <c r="V947" s="1">
        <v>0</v>
      </c>
      <c r="W947" s="1">
        <v>0</v>
      </c>
      <c r="AG947" s="7">
        <f>IF(Q947&gt;0,RANK(Q947,(N947:P947,Q947:AE947)),0)</f>
        <v>4</v>
      </c>
      <c r="AH947" s="7">
        <f>IF(R947&gt;0,RANK(R947,(N947:P947,Q947:AE947)),0)</f>
        <v>5</v>
      </c>
      <c r="AI947" s="7">
        <f>IF(T947&gt;0,RANK(T947,(N947:P947,Q947:AE947)),0)</f>
        <v>0</v>
      </c>
      <c r="AJ947" s="7">
        <f>IF(S947&gt;0,RANK(S947,(N947:P947,Q947:AE947)),0)</f>
        <v>0</v>
      </c>
      <c r="AK947" s="2">
        <f t="shared" si="207"/>
        <v>3.0637925374767481E-3</v>
      </c>
      <c r="AL947" s="2">
        <f t="shared" si="207"/>
        <v>2.1884232410548199E-3</v>
      </c>
      <c r="AM947" s="2">
        <f t="shared" si="203"/>
        <v>0</v>
      </c>
      <c r="AN947" s="2">
        <f t="shared" si="204"/>
        <v>0</v>
      </c>
      <c r="AP947" t="s">
        <v>1613</v>
      </c>
      <c r="AQ947" t="s">
        <v>4139</v>
      </c>
      <c r="AR947">
        <v>2</v>
      </c>
      <c r="AT947" s="85" t="s">
        <v>5007</v>
      </c>
      <c r="AU947" s="84" t="s">
        <v>4530</v>
      </c>
      <c r="AV947" s="77" t="str">
        <f t="shared" si="205"/>
        <v>20099</v>
      </c>
      <c r="AX947" s="7" t="s">
        <v>186</v>
      </c>
      <c r="BG947" s="1"/>
    </row>
    <row r="948" spans="1:59" hidden="1" outlineLevel="1">
      <c r="A948" t="s">
        <v>1592</v>
      </c>
      <c r="B948" t="s">
        <v>4139</v>
      </c>
      <c r="C948" s="1">
        <f t="shared" si="199"/>
        <v>1014</v>
      </c>
      <c r="D948" s="7">
        <f>IF(N948&gt;0, RANK(N948,(N948:P948,Q948:AE948)),0)</f>
        <v>2</v>
      </c>
      <c r="E948" s="7">
        <f>IF(O948&gt;0,RANK(O948,(N948:P948,Q948:AE948)),0)</f>
        <v>1</v>
      </c>
      <c r="F948" s="7">
        <f>IF(P948&gt;0,RANK(P948,(N948:P948,Q948:AE948)),0)</f>
        <v>3</v>
      </c>
      <c r="G948" s="1">
        <f t="shared" si="208"/>
        <v>642</v>
      </c>
      <c r="H948" s="2">
        <f t="shared" si="209"/>
        <v>0.63313609467455623</v>
      </c>
      <c r="I948" s="2"/>
      <c r="J948" s="2">
        <f t="shared" si="206"/>
        <v>0.17850098619329388</v>
      </c>
      <c r="K948" s="2">
        <f t="shared" si="206"/>
        <v>0.81163708086785014</v>
      </c>
      <c r="L948" s="2">
        <f t="shared" si="206"/>
        <v>3.9447731755424065E-3</v>
      </c>
      <c r="M948" s="2">
        <f t="shared" si="201"/>
        <v>5.9171597633135486E-3</v>
      </c>
      <c r="N948" s="1">
        <v>181</v>
      </c>
      <c r="O948" s="1">
        <v>823</v>
      </c>
      <c r="P948" s="1">
        <v>4</v>
      </c>
      <c r="Q948" s="1">
        <v>3</v>
      </c>
      <c r="R948" s="1">
        <v>3</v>
      </c>
      <c r="S948" s="1">
        <v>0</v>
      </c>
      <c r="U948" s="1">
        <v>0</v>
      </c>
      <c r="V948" s="1">
        <v>0</v>
      </c>
      <c r="W948" s="1">
        <v>0</v>
      </c>
      <c r="AG948" s="7">
        <f>IF(Q948&gt;0,RANK(Q948,(N948:P948,Q948:AE948)),0)</f>
        <v>4</v>
      </c>
      <c r="AH948" s="7">
        <f>IF(R948&gt;0,RANK(R948,(N948:P948,Q948:AE948)),0)</f>
        <v>4</v>
      </c>
      <c r="AI948" s="7">
        <f>IF(T948&gt;0,RANK(T948,(N948:P948,Q948:AE948)),0)</f>
        <v>0</v>
      </c>
      <c r="AJ948" s="7">
        <f>IF(S948&gt;0,RANK(S948,(N948:P948,Q948:AE948)),0)</f>
        <v>0</v>
      </c>
      <c r="AK948" s="2">
        <f t="shared" si="207"/>
        <v>2.9585798816568047E-3</v>
      </c>
      <c r="AL948" s="2">
        <f t="shared" si="207"/>
        <v>2.9585798816568047E-3</v>
      </c>
      <c r="AM948" s="2">
        <f t="shared" si="203"/>
        <v>0</v>
      </c>
      <c r="AN948" s="2">
        <f t="shared" si="204"/>
        <v>0</v>
      </c>
      <c r="AP948" t="s">
        <v>1592</v>
      </c>
      <c r="AQ948" t="s">
        <v>4139</v>
      </c>
      <c r="AR948">
        <v>1</v>
      </c>
      <c r="AT948" s="85" t="s">
        <v>5007</v>
      </c>
      <c r="AU948" s="84" t="s">
        <v>4531</v>
      </c>
      <c r="AV948" s="77" t="str">
        <f t="shared" si="205"/>
        <v>20101</v>
      </c>
      <c r="AX948" s="7" t="s">
        <v>186</v>
      </c>
      <c r="BG948" s="1"/>
    </row>
    <row r="949" spans="1:59" hidden="1" outlineLevel="1">
      <c r="A949" t="s">
        <v>4218</v>
      </c>
      <c r="B949" t="s">
        <v>4139</v>
      </c>
      <c r="C949" s="1">
        <f t="shared" si="199"/>
        <v>27331</v>
      </c>
      <c r="D949" s="7">
        <f>IF(N949&gt;0, RANK(N949,(N949:P949,Q949:AE949)),0)</f>
        <v>2</v>
      </c>
      <c r="E949" s="7">
        <f>IF(O949&gt;0,RANK(O949,(N949:P949,Q949:AE949)),0)</f>
        <v>1</v>
      </c>
      <c r="F949" s="7">
        <f>IF(P949&gt;0,RANK(P949,(N949:P949,Q949:AE949)),0)</f>
        <v>3</v>
      </c>
      <c r="G949" s="1">
        <f t="shared" si="208"/>
        <v>4910</v>
      </c>
      <c r="H949" s="2">
        <f t="shared" si="209"/>
        <v>0.17964948227287694</v>
      </c>
      <c r="I949" s="2"/>
      <c r="J949" s="2">
        <f t="shared" si="206"/>
        <v>0.40390033295525229</v>
      </c>
      <c r="K949" s="2">
        <f t="shared" si="206"/>
        <v>0.58354981522812921</v>
      </c>
      <c r="L949" s="2">
        <f t="shared" si="206"/>
        <v>6.9884014489041751E-3</v>
      </c>
      <c r="M949" s="2">
        <f t="shared" si="201"/>
        <v>5.5614503677143207E-3</v>
      </c>
      <c r="N949" s="1">
        <v>11039</v>
      </c>
      <c r="O949" s="1">
        <v>15949</v>
      </c>
      <c r="P949" s="1">
        <v>191</v>
      </c>
      <c r="Q949" s="1">
        <v>86</v>
      </c>
      <c r="R949" s="1">
        <v>66</v>
      </c>
      <c r="S949" s="1">
        <v>0</v>
      </c>
      <c r="U949" s="1">
        <v>0</v>
      </c>
      <c r="V949" s="1">
        <v>0</v>
      </c>
      <c r="W949" s="1">
        <v>0</v>
      </c>
      <c r="AG949" s="7">
        <f>IF(Q949&gt;0,RANK(Q949,(N949:P949,Q949:AE949)),0)</f>
        <v>4</v>
      </c>
      <c r="AH949" s="7">
        <f>IF(R949&gt;0,RANK(R949,(N949:P949,Q949:AE949)),0)</f>
        <v>5</v>
      </c>
      <c r="AI949" s="7">
        <f>IF(T949&gt;0,RANK(T949,(N949:P949,Q949:AE949)),0)</f>
        <v>0</v>
      </c>
      <c r="AJ949" s="7">
        <f>IF(S949&gt;0,RANK(S949,(N949:P949,Q949:AE949)),0)</f>
        <v>0</v>
      </c>
      <c r="AK949" s="2">
        <f t="shared" si="207"/>
        <v>3.1466100764699426E-3</v>
      </c>
      <c r="AL949" s="2">
        <f t="shared" si="207"/>
        <v>2.4148402912443747E-3</v>
      </c>
      <c r="AM949" s="2">
        <f t="shared" si="203"/>
        <v>0</v>
      </c>
      <c r="AN949" s="2">
        <f t="shared" si="204"/>
        <v>0</v>
      </c>
      <c r="AP949" t="s">
        <v>4218</v>
      </c>
      <c r="AQ949" t="s">
        <v>4139</v>
      </c>
      <c r="AR949">
        <v>2</v>
      </c>
      <c r="AT949" s="85" t="s">
        <v>5007</v>
      </c>
      <c r="AU949" s="84" t="s">
        <v>4532</v>
      </c>
      <c r="AV949" s="77" t="str">
        <f t="shared" si="205"/>
        <v>20103</v>
      </c>
      <c r="AX949" s="7" t="s">
        <v>186</v>
      </c>
      <c r="BG949" s="1"/>
    </row>
    <row r="950" spans="1:59" hidden="1" outlineLevel="1">
      <c r="A950" t="s">
        <v>3867</v>
      </c>
      <c r="B950" t="s">
        <v>4139</v>
      </c>
      <c r="C950" s="1">
        <f t="shared" si="199"/>
        <v>1800</v>
      </c>
      <c r="D950" s="7">
        <f>IF(N950&gt;0, RANK(N950,(N950:P950,Q950:AE950)),0)</f>
        <v>2</v>
      </c>
      <c r="E950" s="7">
        <f>IF(O950&gt;0,RANK(O950,(N950:P950,Q950:AE950)),0)</f>
        <v>1</v>
      </c>
      <c r="F950" s="7">
        <f>IF(P950&gt;0,RANK(P950,(N950:P950,Q950:AE950)),0)</f>
        <v>3</v>
      </c>
      <c r="G950" s="1">
        <f t="shared" si="208"/>
        <v>977</v>
      </c>
      <c r="H950" s="2">
        <f t="shared" si="209"/>
        <v>0.5427777777777778</v>
      </c>
      <c r="I950" s="2"/>
      <c r="J950" s="2">
        <f t="shared" si="206"/>
        <v>0.21722222222222223</v>
      </c>
      <c r="K950" s="2">
        <f t="shared" si="206"/>
        <v>0.76</v>
      </c>
      <c r="L950" s="2">
        <f t="shared" si="206"/>
        <v>1.2777777777777779E-2</v>
      </c>
      <c r="M950" s="2">
        <f t="shared" si="201"/>
        <v>1.0000000000000007E-2</v>
      </c>
      <c r="N950" s="1">
        <v>391</v>
      </c>
      <c r="O950" s="1">
        <v>1368</v>
      </c>
      <c r="P950" s="1">
        <v>23</v>
      </c>
      <c r="Q950" s="1">
        <v>11</v>
      </c>
      <c r="R950" s="1">
        <v>7</v>
      </c>
      <c r="S950" s="1">
        <v>0</v>
      </c>
      <c r="U950" s="1">
        <v>0</v>
      </c>
      <c r="V950" s="1">
        <v>0</v>
      </c>
      <c r="W950" s="1">
        <v>0</v>
      </c>
      <c r="AG950" s="7">
        <f>IF(Q950&gt;0,RANK(Q950,(N950:P950,Q950:AE950)),0)</f>
        <v>4</v>
      </c>
      <c r="AH950" s="7">
        <f>IF(R950&gt;0,RANK(R950,(N950:P950,Q950:AE950)),0)</f>
        <v>5</v>
      </c>
      <c r="AI950" s="7">
        <f>IF(T950&gt;0,RANK(T950,(N950:P950,Q950:AE950)),0)</f>
        <v>0</v>
      </c>
      <c r="AJ950" s="7">
        <f>IF(S950&gt;0,RANK(S950,(N950:P950,Q950:AE950)),0)</f>
        <v>0</v>
      </c>
      <c r="AK950" s="2">
        <f t="shared" si="207"/>
        <v>6.1111111111111114E-3</v>
      </c>
      <c r="AL950" s="2">
        <f t="shared" si="207"/>
        <v>3.8888888888888888E-3</v>
      </c>
      <c r="AM950" s="2">
        <f t="shared" si="203"/>
        <v>0</v>
      </c>
      <c r="AN950" s="2">
        <f t="shared" si="204"/>
        <v>0</v>
      </c>
      <c r="AP950" t="s">
        <v>3867</v>
      </c>
      <c r="AQ950" t="s">
        <v>4139</v>
      </c>
      <c r="AR950">
        <v>1</v>
      </c>
      <c r="AT950" s="85" t="s">
        <v>5007</v>
      </c>
      <c r="AU950" s="84" t="s">
        <v>4533</v>
      </c>
      <c r="AV950" s="77" t="str">
        <f t="shared" si="205"/>
        <v>20105</v>
      </c>
      <c r="AX950" s="7" t="s">
        <v>186</v>
      </c>
      <c r="BG950" s="1"/>
    </row>
    <row r="951" spans="1:59" hidden="1" outlineLevel="1">
      <c r="A951" t="s">
        <v>2843</v>
      </c>
      <c r="B951" t="s">
        <v>4139</v>
      </c>
      <c r="C951" s="1">
        <f t="shared" si="199"/>
        <v>4741</v>
      </c>
      <c r="D951" s="7">
        <f>IF(N951&gt;0, RANK(N951,(N951:P951,Q951:AE951)),0)</f>
        <v>2</v>
      </c>
      <c r="E951" s="7">
        <f>IF(O951&gt;0,RANK(O951,(N951:P951,Q951:AE951)),0)</f>
        <v>1</v>
      </c>
      <c r="F951" s="7">
        <f>IF(P951&gt;0,RANK(P951,(N951:P951,Q951:AE951)),0)</f>
        <v>3</v>
      </c>
      <c r="G951" s="1">
        <f t="shared" si="208"/>
        <v>1417</v>
      </c>
      <c r="H951" s="2">
        <f t="shared" si="209"/>
        <v>0.29888209238557267</v>
      </c>
      <c r="I951" s="2"/>
      <c r="J951" s="2">
        <f t="shared" si="206"/>
        <v>0.34402024889263866</v>
      </c>
      <c r="K951" s="2">
        <f t="shared" si="206"/>
        <v>0.64290234127821133</v>
      </c>
      <c r="L951" s="2">
        <f t="shared" si="206"/>
        <v>7.8042607044927232E-3</v>
      </c>
      <c r="M951" s="2">
        <f t="shared" si="201"/>
        <v>5.273149124657232E-3</v>
      </c>
      <c r="N951" s="1">
        <v>1631</v>
      </c>
      <c r="O951" s="1">
        <v>3048</v>
      </c>
      <c r="P951" s="1">
        <v>37</v>
      </c>
      <c r="Q951" s="1">
        <v>14</v>
      </c>
      <c r="R951" s="1">
        <v>11</v>
      </c>
      <c r="S951" s="1">
        <v>0</v>
      </c>
      <c r="U951" s="1">
        <v>0</v>
      </c>
      <c r="V951" s="1">
        <v>0</v>
      </c>
      <c r="W951" s="1">
        <v>0</v>
      </c>
      <c r="AG951" s="7">
        <f>IF(Q951&gt;0,RANK(Q951,(N951:P951,Q951:AE951)),0)</f>
        <v>4</v>
      </c>
      <c r="AH951" s="7">
        <f>IF(R951&gt;0,RANK(R951,(N951:P951,Q951:AE951)),0)</f>
        <v>5</v>
      </c>
      <c r="AI951" s="7">
        <f>IF(T951&gt;0,RANK(T951,(N951:P951,Q951:AE951)),0)</f>
        <v>0</v>
      </c>
      <c r="AJ951" s="7">
        <f>IF(S951&gt;0,RANK(S951,(N951:P951,Q951:AE951)),0)</f>
        <v>0</v>
      </c>
      <c r="AK951" s="2">
        <f t="shared" si="207"/>
        <v>2.9529635098080572E-3</v>
      </c>
      <c r="AL951" s="2">
        <f t="shared" si="207"/>
        <v>2.3201856148491878E-3</v>
      </c>
      <c r="AM951" s="2">
        <f t="shared" si="203"/>
        <v>0</v>
      </c>
      <c r="AN951" s="2">
        <f t="shared" si="204"/>
        <v>0</v>
      </c>
      <c r="AP951" t="s">
        <v>2843</v>
      </c>
      <c r="AQ951" t="s">
        <v>4139</v>
      </c>
      <c r="AR951">
        <v>2</v>
      </c>
      <c r="AT951" s="85" t="s">
        <v>5007</v>
      </c>
      <c r="AU951" s="84" t="s">
        <v>5310</v>
      </c>
      <c r="AV951" s="77" t="str">
        <f t="shared" si="205"/>
        <v>20107</v>
      </c>
      <c r="AX951" s="7" t="s">
        <v>186</v>
      </c>
      <c r="BG951" s="1"/>
    </row>
    <row r="952" spans="1:59" hidden="1" outlineLevel="1">
      <c r="A952" t="s">
        <v>4194</v>
      </c>
      <c r="B952" t="s">
        <v>4139</v>
      </c>
      <c r="C952" s="1">
        <f t="shared" si="199"/>
        <v>1523</v>
      </c>
      <c r="D952" s="7">
        <f>IF(N952&gt;0, RANK(N952,(N952:P952,Q952:AE952)),0)</f>
        <v>2</v>
      </c>
      <c r="E952" s="7">
        <f>IF(O952&gt;0,RANK(O952,(N952:P952,Q952:AE952)),0)</f>
        <v>1</v>
      </c>
      <c r="F952" s="7">
        <f>IF(P952&gt;0,RANK(P952,(N952:P952,Q952:AE952)),0)</f>
        <v>3</v>
      </c>
      <c r="G952" s="1">
        <f t="shared" si="208"/>
        <v>1007</v>
      </c>
      <c r="H952" s="2">
        <f t="shared" si="209"/>
        <v>0.66119500984898227</v>
      </c>
      <c r="I952" s="2"/>
      <c r="J952" s="2">
        <f t="shared" si="206"/>
        <v>0.16283650689428758</v>
      </c>
      <c r="K952" s="2">
        <f t="shared" si="206"/>
        <v>0.82403151674326991</v>
      </c>
      <c r="L952" s="2">
        <f t="shared" si="206"/>
        <v>8.5357846355876565E-3</v>
      </c>
      <c r="M952" s="2">
        <f t="shared" si="201"/>
        <v>4.596191726854798E-3</v>
      </c>
      <c r="N952" s="1">
        <v>248</v>
      </c>
      <c r="O952" s="1">
        <v>1255</v>
      </c>
      <c r="P952" s="1">
        <v>13</v>
      </c>
      <c r="Q952" s="1">
        <v>3</v>
      </c>
      <c r="R952" s="1">
        <v>4</v>
      </c>
      <c r="S952" s="1">
        <v>0</v>
      </c>
      <c r="U952" s="1">
        <v>0</v>
      </c>
      <c r="V952" s="1">
        <v>0</v>
      </c>
      <c r="W952" s="1">
        <v>0</v>
      </c>
      <c r="AG952" s="7">
        <f>IF(Q952&gt;0,RANK(Q952,(N952:P952,Q952:AE952)),0)</f>
        <v>5</v>
      </c>
      <c r="AH952" s="7">
        <f>IF(R952&gt;0,RANK(R952,(N952:P952,Q952:AE952)),0)</f>
        <v>4</v>
      </c>
      <c r="AI952" s="7">
        <f>IF(T952&gt;0,RANK(T952,(N952:P952,Q952:AE952)),0)</f>
        <v>0</v>
      </c>
      <c r="AJ952" s="7">
        <f>IF(S952&gt;0,RANK(S952,(N952:P952,Q952:AE952)),0)</f>
        <v>0</v>
      </c>
      <c r="AK952" s="2">
        <f t="shared" si="207"/>
        <v>1.969796454366382E-3</v>
      </c>
      <c r="AL952" s="2">
        <f t="shared" si="207"/>
        <v>2.6263952724885093E-3</v>
      </c>
      <c r="AM952" s="2">
        <f t="shared" si="203"/>
        <v>0</v>
      </c>
      <c r="AN952" s="2">
        <f t="shared" si="204"/>
        <v>0</v>
      </c>
      <c r="AP952" t="s">
        <v>4194</v>
      </c>
      <c r="AQ952" t="s">
        <v>4139</v>
      </c>
      <c r="AR952">
        <v>1</v>
      </c>
      <c r="AT952" s="85" t="s">
        <v>5007</v>
      </c>
      <c r="AU952" s="84" t="s">
        <v>4645</v>
      </c>
      <c r="AV952" s="77" t="str">
        <f t="shared" si="205"/>
        <v>20109</v>
      </c>
      <c r="AX952" s="7" t="s">
        <v>186</v>
      </c>
      <c r="BG952" s="1"/>
    </row>
    <row r="953" spans="1:59" hidden="1" outlineLevel="1">
      <c r="A953" t="s">
        <v>4214</v>
      </c>
      <c r="B953" t="s">
        <v>4139</v>
      </c>
      <c r="C953" s="1">
        <f t="shared" si="199"/>
        <v>13440</v>
      </c>
      <c r="D953" s="7">
        <f>IF(N953&gt;0, RANK(N953,(N953:P953,Q953:AE953)),0)</f>
        <v>2</v>
      </c>
      <c r="E953" s="7">
        <f>IF(O953&gt;0,RANK(O953,(N953:P953,Q953:AE953)),0)</f>
        <v>1</v>
      </c>
      <c r="F953" s="7">
        <f>IF(P953&gt;0,RANK(P953,(N953:P953,Q953:AE953)),0)</f>
        <v>3</v>
      </c>
      <c r="G953" s="1">
        <f t="shared" si="208"/>
        <v>2717</v>
      </c>
      <c r="H953" s="2">
        <f t="shared" si="209"/>
        <v>0.2021577380952381</v>
      </c>
      <c r="I953" s="2"/>
      <c r="J953" s="2">
        <f t="shared" si="206"/>
        <v>0.38943452380952381</v>
      </c>
      <c r="K953" s="2">
        <f t="shared" si="206"/>
        <v>0.59159226190476188</v>
      </c>
      <c r="L953" s="2">
        <f t="shared" si="206"/>
        <v>1.1458333333333333E-2</v>
      </c>
      <c r="M953" s="2">
        <f t="shared" si="201"/>
        <v>7.5148809523809691E-3</v>
      </c>
      <c r="N953" s="1">
        <v>5234</v>
      </c>
      <c r="O953" s="1">
        <v>7951</v>
      </c>
      <c r="P953" s="1">
        <v>154</v>
      </c>
      <c r="Q953" s="1">
        <v>48</v>
      </c>
      <c r="R953" s="1">
        <v>53</v>
      </c>
      <c r="S953" s="1">
        <v>0</v>
      </c>
      <c r="U953" s="1">
        <v>0</v>
      </c>
      <c r="V953" s="1">
        <v>0</v>
      </c>
      <c r="W953" s="1">
        <v>0</v>
      </c>
      <c r="AG953" s="7">
        <f>IF(Q953&gt;0,RANK(Q953,(N953:P953,Q953:AE953)),0)</f>
        <v>5</v>
      </c>
      <c r="AH953" s="7">
        <f>IF(R953&gt;0,RANK(R953,(N953:P953,Q953:AE953)),0)</f>
        <v>4</v>
      </c>
      <c r="AI953" s="7">
        <f>IF(T953&gt;0,RANK(T953,(N953:P953,Q953:AE953)),0)</f>
        <v>0</v>
      </c>
      <c r="AJ953" s="7">
        <f>IF(S953&gt;0,RANK(S953,(N953:P953,Q953:AE953)),0)</f>
        <v>0</v>
      </c>
      <c r="AK953" s="2">
        <f t="shared" si="207"/>
        <v>3.5714285714285713E-3</v>
      </c>
      <c r="AL953" s="2">
        <f t="shared" si="207"/>
        <v>3.9434523809523808E-3</v>
      </c>
      <c r="AM953" s="2">
        <f t="shared" si="203"/>
        <v>0</v>
      </c>
      <c r="AN953" s="2">
        <f t="shared" si="204"/>
        <v>0</v>
      </c>
      <c r="AP953" t="s">
        <v>4214</v>
      </c>
      <c r="AQ953" t="s">
        <v>4139</v>
      </c>
      <c r="AR953">
        <v>1</v>
      </c>
      <c r="AT953" s="85" t="s">
        <v>5007</v>
      </c>
      <c r="AU953" s="84" t="s">
        <v>4646</v>
      </c>
      <c r="AV953" s="77" t="str">
        <f t="shared" si="205"/>
        <v>20111</v>
      </c>
      <c r="AX953" s="7" t="s">
        <v>186</v>
      </c>
      <c r="BG953" s="1"/>
    </row>
    <row r="954" spans="1:59" hidden="1" outlineLevel="1">
      <c r="A954" t="s">
        <v>3692</v>
      </c>
      <c r="B954" t="s">
        <v>4139</v>
      </c>
      <c r="C954" s="1">
        <f t="shared" si="199"/>
        <v>13367</v>
      </c>
      <c r="D954" s="7">
        <f>IF(N954&gt;0, RANK(N954,(N954:P954,Q954:AE954)),0)</f>
        <v>2</v>
      </c>
      <c r="E954" s="7">
        <f>IF(O954&gt;0,RANK(O954,(N954:P954,Q954:AE954)),0)</f>
        <v>1</v>
      </c>
      <c r="F954" s="7">
        <f>IF(P954&gt;0,RANK(P954,(N954:P954,Q954:AE954)),0)</f>
        <v>3</v>
      </c>
      <c r="G954" s="1">
        <f t="shared" si="208"/>
        <v>6006</v>
      </c>
      <c r="H954" s="2">
        <f t="shared" si="209"/>
        <v>0.44931547841699709</v>
      </c>
      <c r="I954" s="2"/>
      <c r="J954" s="2">
        <f t="shared" si="206"/>
        <v>0.26849704496147231</v>
      </c>
      <c r="K954" s="2">
        <f t="shared" si="206"/>
        <v>0.71781252337846935</v>
      </c>
      <c r="L954" s="2">
        <f t="shared" si="206"/>
        <v>8.5284656242986465E-3</v>
      </c>
      <c r="M954" s="2">
        <f t="shared" si="201"/>
        <v>5.1619660357596978E-3</v>
      </c>
      <c r="N954" s="1">
        <v>3589</v>
      </c>
      <c r="O954" s="1">
        <v>9595</v>
      </c>
      <c r="P954" s="1">
        <v>114</v>
      </c>
      <c r="Q954" s="1">
        <v>44</v>
      </c>
      <c r="R954" s="1">
        <v>24</v>
      </c>
      <c r="S954" s="1">
        <v>1</v>
      </c>
      <c r="U954" s="1">
        <v>0</v>
      </c>
      <c r="V954" s="1">
        <v>0</v>
      </c>
      <c r="W954" s="1">
        <v>0</v>
      </c>
      <c r="AG954" s="7">
        <f>IF(Q954&gt;0,RANK(Q954,(N954:P954,Q954:AE954)),0)</f>
        <v>4</v>
      </c>
      <c r="AH954" s="7">
        <f>IF(R954&gt;0,RANK(R954,(N954:P954,Q954:AE954)),0)</f>
        <v>5</v>
      </c>
      <c r="AI954" s="7">
        <f>IF(T954&gt;0,RANK(T954,(N954:P954,Q954:AE954)),0)</f>
        <v>0</v>
      </c>
      <c r="AJ954" s="7">
        <f>IF(S954&gt;0,RANK(S954,(N954:P954,Q954:AE954)),0)</f>
        <v>6</v>
      </c>
      <c r="AK954" s="2">
        <f t="shared" si="207"/>
        <v>3.2916884865714074E-3</v>
      </c>
      <c r="AL954" s="2">
        <f t="shared" si="207"/>
        <v>1.7954664472207675E-3</v>
      </c>
      <c r="AM954" s="2">
        <f t="shared" si="203"/>
        <v>0</v>
      </c>
      <c r="AN954" s="2">
        <f t="shared" si="204"/>
        <v>7.4811101967531978E-5</v>
      </c>
      <c r="AP954" t="s">
        <v>3692</v>
      </c>
      <c r="AQ954" t="s">
        <v>4139</v>
      </c>
      <c r="AR954">
        <v>1</v>
      </c>
      <c r="AT954" s="85" t="s">
        <v>5007</v>
      </c>
      <c r="AU954" s="84" t="s">
        <v>4647</v>
      </c>
      <c r="AV954" s="77" t="str">
        <f t="shared" si="205"/>
        <v>20113</v>
      </c>
      <c r="AX954" s="7" t="s">
        <v>186</v>
      </c>
      <c r="BG954" s="1"/>
    </row>
    <row r="955" spans="1:59" hidden="1" outlineLevel="1">
      <c r="A955" t="s">
        <v>4450</v>
      </c>
      <c r="B955" t="s">
        <v>4139</v>
      </c>
      <c r="C955" s="1">
        <f t="shared" si="199"/>
        <v>6159</v>
      </c>
      <c r="D955" s="7">
        <f>IF(N955&gt;0, RANK(N955,(N955:P955,Q955:AE955)),0)</f>
        <v>2</v>
      </c>
      <c r="E955" s="7">
        <f>IF(O955&gt;0,RANK(O955,(N955:P955,Q955:AE955)),0)</f>
        <v>1</v>
      </c>
      <c r="F955" s="7">
        <f>IF(P955&gt;0,RANK(P955,(N955:P955,Q955:AE955)),0)</f>
        <v>3</v>
      </c>
      <c r="G955" s="1">
        <f t="shared" si="208"/>
        <v>2980</v>
      </c>
      <c r="H955" s="2">
        <f t="shared" si="209"/>
        <v>0.48384477999675274</v>
      </c>
      <c r="I955" s="2"/>
      <c r="J955" s="2">
        <f t="shared" si="206"/>
        <v>0.24939113492450074</v>
      </c>
      <c r="K955" s="2">
        <f t="shared" si="206"/>
        <v>0.7332359149212534</v>
      </c>
      <c r="L955" s="2">
        <f t="shared" si="206"/>
        <v>1.1203117389186557E-2</v>
      </c>
      <c r="M955" s="2">
        <f t="shared" si="201"/>
        <v>6.1698327650593354E-3</v>
      </c>
      <c r="N955" s="1">
        <v>1536</v>
      </c>
      <c r="O955" s="1">
        <v>4516</v>
      </c>
      <c r="P955" s="1">
        <v>69</v>
      </c>
      <c r="Q955" s="1">
        <v>14</v>
      </c>
      <c r="R955" s="1">
        <v>24</v>
      </c>
      <c r="S955" s="1">
        <v>0</v>
      </c>
      <c r="U955" s="1">
        <v>0</v>
      </c>
      <c r="V955" s="1">
        <v>0</v>
      </c>
      <c r="W955" s="1">
        <v>0</v>
      </c>
      <c r="AG955" s="7">
        <f>IF(Q955&gt;0,RANK(Q955,(N955:P955,Q955:AE955)),0)</f>
        <v>5</v>
      </c>
      <c r="AH955" s="7">
        <f>IF(R955&gt;0,RANK(R955,(N955:P955,Q955:AE955)),0)</f>
        <v>4</v>
      </c>
      <c r="AI955" s="7">
        <f>IF(T955&gt;0,RANK(T955,(N955:P955,Q955:AE955)),0)</f>
        <v>0</v>
      </c>
      <c r="AJ955" s="7">
        <f>IF(S955&gt;0,RANK(S955,(N955:P955,Q955:AE955)),0)</f>
        <v>0</v>
      </c>
      <c r="AK955" s="2">
        <f t="shared" si="207"/>
        <v>2.2730962818639389E-3</v>
      </c>
      <c r="AL955" s="2">
        <f t="shared" si="207"/>
        <v>3.8967364831953241E-3</v>
      </c>
      <c r="AM955" s="2">
        <f t="shared" si="203"/>
        <v>0</v>
      </c>
      <c r="AN955" s="2">
        <f t="shared" si="204"/>
        <v>0</v>
      </c>
      <c r="AP955" t="s">
        <v>4450</v>
      </c>
      <c r="AQ955" t="s">
        <v>4139</v>
      </c>
      <c r="AR955">
        <v>1</v>
      </c>
      <c r="AT955" s="85" t="s">
        <v>5007</v>
      </c>
      <c r="AU955" s="84" t="s">
        <v>5225</v>
      </c>
      <c r="AV955" s="77" t="str">
        <f t="shared" si="205"/>
        <v>20115</v>
      </c>
      <c r="AX955" s="7" t="s">
        <v>186</v>
      </c>
      <c r="BG955" s="1"/>
    </row>
    <row r="956" spans="1:59" hidden="1" outlineLevel="1">
      <c r="A956" t="s">
        <v>4742</v>
      </c>
      <c r="B956" t="s">
        <v>4139</v>
      </c>
      <c r="C956" s="1">
        <f t="shared" si="199"/>
        <v>5108</v>
      </c>
      <c r="D956" s="7">
        <f>IF(N956&gt;0, RANK(N956,(N956:P956,Q956:AE956)),0)</f>
        <v>2</v>
      </c>
      <c r="E956" s="7">
        <f>IF(O956&gt;0,RANK(O956,(N956:P956,Q956:AE956)),0)</f>
        <v>1</v>
      </c>
      <c r="F956" s="7">
        <f>IF(P956&gt;0,RANK(P956,(N956:P956,Q956:AE956)),0)</f>
        <v>3</v>
      </c>
      <c r="G956" s="1">
        <f t="shared" si="208"/>
        <v>1472</v>
      </c>
      <c r="H956" s="2">
        <f t="shared" si="209"/>
        <v>0.28817541111981204</v>
      </c>
      <c r="I956" s="2"/>
      <c r="J956" s="2">
        <f t="shared" si="206"/>
        <v>0.35023492560689118</v>
      </c>
      <c r="K956" s="2">
        <f t="shared" si="206"/>
        <v>0.63841033672670322</v>
      </c>
      <c r="L956" s="2">
        <f t="shared" si="206"/>
        <v>7.6350822239624116E-3</v>
      </c>
      <c r="M956" s="2">
        <f t="shared" si="201"/>
        <v>3.7196554424431894E-3</v>
      </c>
      <c r="N956" s="1">
        <v>1789</v>
      </c>
      <c r="O956" s="1">
        <v>3261</v>
      </c>
      <c r="P956" s="1">
        <v>39</v>
      </c>
      <c r="Q956" s="1">
        <v>6</v>
      </c>
      <c r="R956" s="1">
        <v>13</v>
      </c>
      <c r="S956" s="1">
        <v>0</v>
      </c>
      <c r="U956" s="1">
        <v>0</v>
      </c>
      <c r="V956" s="1">
        <v>0</v>
      </c>
      <c r="W956" s="1">
        <v>0</v>
      </c>
      <c r="AG956" s="7">
        <f>IF(Q956&gt;0,RANK(Q956,(N956:P956,Q956:AE956)),0)</f>
        <v>5</v>
      </c>
      <c r="AH956" s="7">
        <f>IF(R956&gt;0,RANK(R956,(N956:P956,Q956:AE956)),0)</f>
        <v>4</v>
      </c>
      <c r="AI956" s="7">
        <f>IF(T956&gt;0,RANK(T956,(N956:P956,Q956:AE956)),0)</f>
        <v>0</v>
      </c>
      <c r="AJ956" s="7">
        <f>IF(S956&gt;0,RANK(S956,(N956:P956,Q956:AE956)),0)</f>
        <v>0</v>
      </c>
      <c r="AK956" s="2">
        <f t="shared" si="207"/>
        <v>1.1746280344557558E-3</v>
      </c>
      <c r="AL956" s="2">
        <f t="shared" si="207"/>
        <v>2.5450274079874707E-3</v>
      </c>
      <c r="AM956" s="2">
        <f t="shared" si="203"/>
        <v>0</v>
      </c>
      <c r="AN956" s="2">
        <f t="shared" si="204"/>
        <v>0</v>
      </c>
      <c r="AP956" t="s">
        <v>4742</v>
      </c>
      <c r="AQ956" t="s">
        <v>4139</v>
      </c>
      <c r="AR956">
        <v>1</v>
      </c>
      <c r="AT956" s="85" t="s">
        <v>5007</v>
      </c>
      <c r="AU956" s="84" t="s">
        <v>5226</v>
      </c>
      <c r="AV956" s="77" t="str">
        <f t="shared" si="205"/>
        <v>20117</v>
      </c>
      <c r="AX956" s="7" t="s">
        <v>186</v>
      </c>
      <c r="BG956" s="1"/>
    </row>
    <row r="957" spans="1:59" hidden="1" outlineLevel="1">
      <c r="A957" t="s">
        <v>3278</v>
      </c>
      <c r="B957" t="s">
        <v>4139</v>
      </c>
      <c r="C957" s="1">
        <f t="shared" si="199"/>
        <v>2121</v>
      </c>
      <c r="D957" s="7">
        <f>IF(N957&gt;0, RANK(N957,(N957:P957,Q957:AE957)),0)</f>
        <v>2</v>
      </c>
      <c r="E957" s="7">
        <f>IF(O957&gt;0,RANK(O957,(N957:P957,Q957:AE957)),0)</f>
        <v>1</v>
      </c>
      <c r="F957" s="7">
        <f>IF(P957&gt;0,RANK(P957,(N957:P957,Q957:AE957)),0)</f>
        <v>3</v>
      </c>
      <c r="G957" s="1">
        <f t="shared" si="208"/>
        <v>1392</v>
      </c>
      <c r="H957" s="2">
        <f t="shared" si="209"/>
        <v>0.65629420084865631</v>
      </c>
      <c r="I957" s="2"/>
      <c r="J957" s="2">
        <f t="shared" si="206"/>
        <v>0.16784535596416786</v>
      </c>
      <c r="K957" s="2">
        <f t="shared" si="206"/>
        <v>0.82413955681282414</v>
      </c>
      <c r="L957" s="2">
        <f t="shared" si="206"/>
        <v>5.6577086280056579E-3</v>
      </c>
      <c r="M957" s="2">
        <f t="shared" si="201"/>
        <v>2.3573785950023749E-3</v>
      </c>
      <c r="N957" s="1">
        <v>356</v>
      </c>
      <c r="O957" s="1">
        <v>1748</v>
      </c>
      <c r="P957" s="1">
        <v>12</v>
      </c>
      <c r="Q957" s="1">
        <v>3</v>
      </c>
      <c r="R957" s="1">
        <v>2</v>
      </c>
      <c r="S957" s="1">
        <v>0</v>
      </c>
      <c r="U957" s="1">
        <v>0</v>
      </c>
      <c r="V957" s="1">
        <v>0</v>
      </c>
      <c r="W957" s="1">
        <v>0</v>
      </c>
      <c r="AG957" s="7">
        <f>IF(Q957&gt;0,RANK(Q957,(N957:P957,Q957:AE957)),0)</f>
        <v>4</v>
      </c>
      <c r="AH957" s="7">
        <f>IF(R957&gt;0,RANK(R957,(N957:P957,Q957:AE957)),0)</f>
        <v>5</v>
      </c>
      <c r="AI957" s="7">
        <f>IF(T957&gt;0,RANK(T957,(N957:P957,Q957:AE957)),0)</f>
        <v>0</v>
      </c>
      <c r="AJ957" s="7">
        <f>IF(S957&gt;0,RANK(S957,(N957:P957,Q957:AE957)),0)</f>
        <v>0</v>
      </c>
      <c r="AK957" s="2">
        <f t="shared" si="207"/>
        <v>1.4144271570014145E-3</v>
      </c>
      <c r="AL957" s="2">
        <f t="shared" si="207"/>
        <v>9.4295143800094295E-4</v>
      </c>
      <c r="AM957" s="2">
        <f t="shared" si="203"/>
        <v>0</v>
      </c>
      <c r="AN957" s="2">
        <f t="shared" si="204"/>
        <v>0</v>
      </c>
      <c r="AP957" t="s">
        <v>3278</v>
      </c>
      <c r="AQ957" t="s">
        <v>4139</v>
      </c>
      <c r="AR957">
        <v>1</v>
      </c>
      <c r="AT957" s="85" t="s">
        <v>5007</v>
      </c>
      <c r="AU957" s="84" t="s">
        <v>4545</v>
      </c>
      <c r="AV957" s="77" t="str">
        <f t="shared" si="205"/>
        <v>20119</v>
      </c>
      <c r="AX957" s="7" t="s">
        <v>186</v>
      </c>
      <c r="BG957" s="1"/>
    </row>
    <row r="958" spans="1:59" hidden="1" outlineLevel="1">
      <c r="A958" t="s">
        <v>3864</v>
      </c>
      <c r="B958" t="s">
        <v>4139</v>
      </c>
      <c r="C958" s="1">
        <f t="shared" si="199"/>
        <v>14016</v>
      </c>
      <c r="D958" s="7">
        <f>IF(N958&gt;0, RANK(N958,(N958:P958,Q958:AE958)),0)</f>
        <v>2</v>
      </c>
      <c r="E958" s="7">
        <f>IF(O958&gt;0,RANK(O958,(N958:P958,Q958:AE958)),0)</f>
        <v>1</v>
      </c>
      <c r="F958" s="7">
        <f>IF(P958&gt;0,RANK(P958,(N958:P958,Q958:AE958)),0)</f>
        <v>3</v>
      </c>
      <c r="G958" s="1">
        <f t="shared" si="208"/>
        <v>4175</v>
      </c>
      <c r="H958" s="2">
        <f t="shared" si="209"/>
        <v>0.29787385844748859</v>
      </c>
      <c r="I958" s="2"/>
      <c r="J958" s="2">
        <f t="shared" si="206"/>
        <v>0.3451769406392694</v>
      </c>
      <c r="K958" s="2">
        <f t="shared" si="206"/>
        <v>0.643050799086758</v>
      </c>
      <c r="L958" s="2">
        <f t="shared" si="206"/>
        <v>6.4212328767123284E-3</v>
      </c>
      <c r="M958" s="2">
        <f t="shared" si="201"/>
        <v>5.3510273972602728E-3</v>
      </c>
      <c r="N958" s="1">
        <v>4838</v>
      </c>
      <c r="O958" s="1">
        <v>9013</v>
      </c>
      <c r="P958" s="1">
        <v>90</v>
      </c>
      <c r="Q958" s="1">
        <v>30</v>
      </c>
      <c r="R958" s="1">
        <v>45</v>
      </c>
      <c r="S958" s="1">
        <v>0</v>
      </c>
      <c r="U958" s="1">
        <v>0</v>
      </c>
      <c r="V958" s="1">
        <v>0</v>
      </c>
      <c r="W958" s="1">
        <v>0</v>
      </c>
      <c r="AG958" s="7">
        <f>IF(Q958&gt;0,RANK(Q958,(N958:P958,Q958:AE958)),0)</f>
        <v>5</v>
      </c>
      <c r="AH958" s="7">
        <f>IF(R958&gt;0,RANK(R958,(N958:P958,Q958:AE958)),0)</f>
        <v>4</v>
      </c>
      <c r="AI958" s="7">
        <f>IF(T958&gt;0,RANK(T958,(N958:P958,Q958:AE958)),0)</f>
        <v>0</v>
      </c>
      <c r="AJ958" s="7">
        <f>IF(S958&gt;0,RANK(S958,(N958:P958,Q958:AE958)),0)</f>
        <v>0</v>
      </c>
      <c r="AK958" s="2">
        <f t="shared" si="207"/>
        <v>2.1404109589041095E-3</v>
      </c>
      <c r="AL958" s="2">
        <f t="shared" si="207"/>
        <v>3.2106164383561642E-3</v>
      </c>
      <c r="AM958" s="2">
        <f t="shared" si="203"/>
        <v>0</v>
      </c>
      <c r="AN958" s="2">
        <f t="shared" si="204"/>
        <v>0</v>
      </c>
      <c r="AP958" t="s">
        <v>3864</v>
      </c>
      <c r="AQ958" t="s">
        <v>4139</v>
      </c>
      <c r="AR958">
        <v>2</v>
      </c>
      <c r="AT958" s="85" t="s">
        <v>5007</v>
      </c>
      <c r="AU958" s="84" t="s">
        <v>4534</v>
      </c>
      <c r="AV958" s="77" t="str">
        <f t="shared" si="205"/>
        <v>20121</v>
      </c>
      <c r="AX958" s="7" t="s">
        <v>186</v>
      </c>
      <c r="BG958" s="1"/>
    </row>
    <row r="959" spans="1:59" hidden="1" outlineLevel="1">
      <c r="A959" t="s">
        <v>3091</v>
      </c>
      <c r="B959" t="s">
        <v>4139</v>
      </c>
      <c r="C959" s="1">
        <f t="shared" si="199"/>
        <v>3349</v>
      </c>
      <c r="D959" s="7">
        <f>IF(N959&gt;0, RANK(N959,(N959:P959,Q959:AE959)),0)</f>
        <v>2</v>
      </c>
      <c r="E959" s="7">
        <f>IF(O959&gt;0,RANK(O959,(N959:P959,Q959:AE959)),0)</f>
        <v>1</v>
      </c>
      <c r="F959" s="7">
        <f>IF(P959&gt;0,RANK(P959,(N959:P959,Q959:AE959)),0)</f>
        <v>3</v>
      </c>
      <c r="G959" s="1">
        <f t="shared" si="208"/>
        <v>1916</v>
      </c>
      <c r="H959" s="2">
        <f t="shared" si="209"/>
        <v>0.57211107793371152</v>
      </c>
      <c r="I959" s="2"/>
      <c r="J959" s="2">
        <f t="shared" si="206"/>
        <v>0.20692744102717228</v>
      </c>
      <c r="K959" s="2">
        <f t="shared" si="206"/>
        <v>0.77903851896088383</v>
      </c>
      <c r="L959" s="2">
        <f t="shared" si="206"/>
        <v>7.7635114959689463E-3</v>
      </c>
      <c r="M959" s="2">
        <f t="shared" si="201"/>
        <v>6.2705285159749139E-3</v>
      </c>
      <c r="N959" s="1">
        <v>693</v>
      </c>
      <c r="O959" s="1">
        <v>2609</v>
      </c>
      <c r="P959" s="1">
        <v>26</v>
      </c>
      <c r="Q959" s="1">
        <v>10</v>
      </c>
      <c r="R959" s="1">
        <v>11</v>
      </c>
      <c r="S959" s="1">
        <v>0</v>
      </c>
      <c r="U959" s="1">
        <v>0</v>
      </c>
      <c r="V959" s="1">
        <v>0</v>
      </c>
      <c r="W959" s="1">
        <v>0</v>
      </c>
      <c r="AG959" s="7">
        <f>IF(Q959&gt;0,RANK(Q959,(N959:P959,Q959:AE959)),0)</f>
        <v>5</v>
      </c>
      <c r="AH959" s="7">
        <f>IF(R959&gt;0,RANK(R959,(N959:P959,Q959:AE959)),0)</f>
        <v>4</v>
      </c>
      <c r="AI959" s="7">
        <f>IF(T959&gt;0,RANK(T959,(N959:P959,Q959:AE959)),0)</f>
        <v>0</v>
      </c>
      <c r="AJ959" s="7">
        <f>IF(S959&gt;0,RANK(S959,(N959:P959,Q959:AE959)),0)</f>
        <v>0</v>
      </c>
      <c r="AK959" s="2">
        <f t="shared" si="207"/>
        <v>2.9859659599880562E-3</v>
      </c>
      <c r="AL959" s="2">
        <f t="shared" si="207"/>
        <v>3.2845625559868616E-3</v>
      </c>
      <c r="AM959" s="2">
        <f t="shared" si="203"/>
        <v>0</v>
      </c>
      <c r="AN959" s="2">
        <f t="shared" si="204"/>
        <v>0</v>
      </c>
      <c r="AP959" t="s">
        <v>3091</v>
      </c>
      <c r="AQ959" t="s">
        <v>4139</v>
      </c>
      <c r="AR959">
        <v>1</v>
      </c>
      <c r="AT959" s="85" t="s">
        <v>5007</v>
      </c>
      <c r="AU959" s="84" t="s">
        <v>2759</v>
      </c>
      <c r="AV959" s="77" t="str">
        <f t="shared" si="205"/>
        <v>20123</v>
      </c>
      <c r="AX959" s="7" t="s">
        <v>186</v>
      </c>
      <c r="BG959" s="1"/>
    </row>
    <row r="960" spans="1:59" hidden="1" outlineLevel="1">
      <c r="A960" t="s">
        <v>2519</v>
      </c>
      <c r="B960" t="s">
        <v>4139</v>
      </c>
      <c r="C960" s="1">
        <f t="shared" si="199"/>
        <v>14116</v>
      </c>
      <c r="D960" s="7">
        <f>IF(N960&gt;0, RANK(N960,(N960:P960,Q960:AE960)),0)</f>
        <v>2</v>
      </c>
      <c r="E960" s="7">
        <f>IF(O960&gt;0,RANK(O960,(N960:P960,Q960:AE960)),0)</f>
        <v>1</v>
      </c>
      <c r="F960" s="7">
        <f>IF(P960&gt;0,RANK(P960,(N960:P960,Q960:AE960)),0)</f>
        <v>3</v>
      </c>
      <c r="G960" s="1">
        <f t="shared" si="208"/>
        <v>5260</v>
      </c>
      <c r="H960" s="2">
        <f t="shared" si="209"/>
        <v>0.37262680646075375</v>
      </c>
      <c r="I960" s="2"/>
      <c r="J960" s="2">
        <f t="shared" si="206"/>
        <v>0.30731085293284216</v>
      </c>
      <c r="K960" s="2">
        <f t="shared" si="206"/>
        <v>0.67993765939359596</v>
      </c>
      <c r="L960" s="2">
        <f t="shared" si="206"/>
        <v>6.9424766222725984E-3</v>
      </c>
      <c r="M960" s="2">
        <f t="shared" si="201"/>
        <v>5.8090110512893358E-3</v>
      </c>
      <c r="N960" s="1">
        <v>4338</v>
      </c>
      <c r="O960" s="1">
        <v>9598</v>
      </c>
      <c r="P960" s="1">
        <v>98</v>
      </c>
      <c r="Q960" s="1">
        <v>44</v>
      </c>
      <c r="R960" s="1">
        <v>38</v>
      </c>
      <c r="S960" s="1">
        <v>0</v>
      </c>
      <c r="U960" s="1">
        <v>0</v>
      </c>
      <c r="V960" s="1">
        <v>0</v>
      </c>
      <c r="W960" s="1">
        <v>0</v>
      </c>
      <c r="AG960" s="7">
        <f>IF(Q960&gt;0,RANK(Q960,(N960:P960,Q960:AE960)),0)</f>
        <v>4</v>
      </c>
      <c r="AH960" s="7">
        <f>IF(R960&gt;0,RANK(R960,(N960:P960,Q960:AE960)),0)</f>
        <v>5</v>
      </c>
      <c r="AI960" s="7">
        <f>IF(T960&gt;0,RANK(T960,(N960:P960,Q960:AE960)),0)</f>
        <v>0</v>
      </c>
      <c r="AJ960" s="7">
        <f>IF(S960&gt;0,RANK(S960,(N960:P960,Q960:AE960)),0)</f>
        <v>0</v>
      </c>
      <c r="AK960" s="2">
        <f t="shared" si="207"/>
        <v>3.1170303202040237E-3</v>
      </c>
      <c r="AL960" s="2">
        <f t="shared" si="207"/>
        <v>2.6919807310852935E-3</v>
      </c>
      <c r="AM960" s="2">
        <f t="shared" si="203"/>
        <v>0</v>
      </c>
      <c r="AN960" s="2">
        <f t="shared" si="204"/>
        <v>0</v>
      </c>
      <c r="AP960" t="s">
        <v>2519</v>
      </c>
      <c r="AQ960" t="s">
        <v>4139</v>
      </c>
      <c r="AR960">
        <v>4</v>
      </c>
      <c r="AT960" s="85" t="s">
        <v>5007</v>
      </c>
      <c r="AU960" s="84" t="s">
        <v>2760</v>
      </c>
      <c r="AV960" s="77" t="str">
        <f t="shared" si="205"/>
        <v>20125</v>
      </c>
      <c r="AX960" s="7" t="s">
        <v>186</v>
      </c>
      <c r="BG960" s="1"/>
    </row>
    <row r="961" spans="1:59" hidden="1" outlineLevel="1">
      <c r="A961" t="s">
        <v>3279</v>
      </c>
      <c r="B961" t="s">
        <v>4139</v>
      </c>
      <c r="C961" s="1">
        <f t="shared" si="199"/>
        <v>2936</v>
      </c>
      <c r="D961" s="7">
        <f>IF(N961&gt;0, RANK(N961,(N961:P961,Q961:AE961)),0)</f>
        <v>2</v>
      </c>
      <c r="E961" s="7">
        <f>IF(O961&gt;0,RANK(O961,(N961:P961,Q961:AE961)),0)</f>
        <v>1</v>
      </c>
      <c r="F961" s="7">
        <f>IF(P961&gt;0,RANK(P961,(N961:P961,Q961:AE961)),0)</f>
        <v>3</v>
      </c>
      <c r="G961" s="1">
        <f t="shared" si="208"/>
        <v>1030</v>
      </c>
      <c r="H961" s="2">
        <f t="shared" si="209"/>
        <v>0.35081743869209808</v>
      </c>
      <c r="I961" s="2"/>
      <c r="J961" s="2">
        <f t="shared" si="206"/>
        <v>0.31709809264305178</v>
      </c>
      <c r="K961" s="2">
        <f t="shared" si="206"/>
        <v>0.66791553133514991</v>
      </c>
      <c r="L961" s="2">
        <f t="shared" si="206"/>
        <v>9.5367847411444145E-3</v>
      </c>
      <c r="M961" s="2">
        <f t="shared" si="201"/>
        <v>5.4495912806538944E-3</v>
      </c>
      <c r="N961" s="1">
        <v>931</v>
      </c>
      <c r="O961" s="1">
        <v>1961</v>
      </c>
      <c r="P961" s="1">
        <v>28</v>
      </c>
      <c r="Q961" s="1">
        <v>6</v>
      </c>
      <c r="R961" s="1">
        <v>10</v>
      </c>
      <c r="S961" s="1">
        <v>0</v>
      </c>
      <c r="U961" s="1">
        <v>0</v>
      </c>
      <c r="V961" s="1">
        <v>0</v>
      </c>
      <c r="W961" s="1">
        <v>0</v>
      </c>
      <c r="AG961" s="7">
        <f>IF(Q961&gt;0,RANK(Q961,(N961:P961,Q961:AE961)),0)</f>
        <v>5</v>
      </c>
      <c r="AH961" s="7">
        <f>IF(R961&gt;0,RANK(R961,(N961:P961,Q961:AE961)),0)</f>
        <v>4</v>
      </c>
      <c r="AI961" s="7">
        <f>IF(T961&gt;0,RANK(T961,(N961:P961,Q961:AE961)),0)</f>
        <v>0</v>
      </c>
      <c r="AJ961" s="7">
        <f>IF(S961&gt;0,RANK(S961,(N961:P961,Q961:AE961)),0)</f>
        <v>0</v>
      </c>
      <c r="AK961" s="2">
        <f t="shared" si="207"/>
        <v>2.0435967302452314E-3</v>
      </c>
      <c r="AL961" s="2">
        <f t="shared" si="207"/>
        <v>3.4059945504087193E-3</v>
      </c>
      <c r="AM961" s="2">
        <f t="shared" si="203"/>
        <v>0</v>
      </c>
      <c r="AN961" s="2">
        <f t="shared" si="204"/>
        <v>0</v>
      </c>
      <c r="AP961" t="s">
        <v>3279</v>
      </c>
      <c r="AQ961" t="s">
        <v>4139</v>
      </c>
      <c r="AR961">
        <v>1</v>
      </c>
      <c r="AT961" s="85" t="s">
        <v>5007</v>
      </c>
      <c r="AU961" s="84" t="s">
        <v>4740</v>
      </c>
      <c r="AV961" s="77" t="str">
        <f t="shared" si="205"/>
        <v>20127</v>
      </c>
      <c r="AX961" s="7" t="s">
        <v>186</v>
      </c>
      <c r="BG961" s="1"/>
    </row>
    <row r="962" spans="1:59" hidden="1" outlineLevel="1">
      <c r="A962" t="s">
        <v>3511</v>
      </c>
      <c r="B962" t="s">
        <v>4139</v>
      </c>
      <c r="C962" s="1">
        <f t="shared" ref="C962:C1003" si="210">SUM(N962:AE962)</f>
        <v>1576</v>
      </c>
      <c r="D962" s="7">
        <f>IF(N962&gt;0, RANK(N962,(N962:P962,Q962:AE962)),0)</f>
        <v>2</v>
      </c>
      <c r="E962" s="7">
        <f>IF(O962&gt;0,RANK(O962,(N962:P962,Q962:AE962)),0)</f>
        <v>1</v>
      </c>
      <c r="F962" s="7">
        <f>IF(P962&gt;0,RANK(P962,(N962:P962,Q962:AE962)),0)</f>
        <v>3</v>
      </c>
      <c r="G962" s="1">
        <f t="shared" si="208"/>
        <v>1011</v>
      </c>
      <c r="H962" s="2">
        <f t="shared" si="209"/>
        <v>0.64149746192893398</v>
      </c>
      <c r="I962" s="2"/>
      <c r="J962" s="2">
        <f t="shared" ref="J962:L993" si="211">IF($C962=0,"-",N962/$C962)</f>
        <v>0.17512690355329949</v>
      </c>
      <c r="K962" s="2">
        <f t="shared" si="211"/>
        <v>0.81662436548223349</v>
      </c>
      <c r="L962" s="2">
        <f t="shared" si="211"/>
        <v>3.1725888324873096E-3</v>
      </c>
      <c r="M962" s="2">
        <f t="shared" ref="M962:M1003" si="212">IF(C962=0,"-",(1-J962-K962-L962))</f>
        <v>5.0761421319796786E-3</v>
      </c>
      <c r="N962" s="1">
        <v>276</v>
      </c>
      <c r="O962" s="1">
        <v>1287</v>
      </c>
      <c r="P962" s="1">
        <v>5</v>
      </c>
      <c r="Q962" s="1">
        <v>4</v>
      </c>
      <c r="R962" s="1">
        <v>4</v>
      </c>
      <c r="S962" s="1">
        <v>0</v>
      </c>
      <c r="U962" s="1">
        <v>0</v>
      </c>
      <c r="V962" s="1">
        <v>0</v>
      </c>
      <c r="W962" s="1">
        <v>0</v>
      </c>
      <c r="AG962" s="7">
        <f>IF(Q962&gt;0,RANK(Q962,(N962:P962,Q962:AE962)),0)</f>
        <v>4</v>
      </c>
      <c r="AH962" s="7">
        <f>IF(R962&gt;0,RANK(R962,(N962:P962,Q962:AE962)),0)</f>
        <v>4</v>
      </c>
      <c r="AI962" s="7">
        <f>IF(T962&gt;0,RANK(T962,(N962:P962,Q962:AE962)),0)</f>
        <v>0</v>
      </c>
      <c r="AJ962" s="7">
        <f>IF(S962&gt;0,RANK(S962,(N962:P962,Q962:AE962)),0)</f>
        <v>0</v>
      </c>
      <c r="AK962" s="2">
        <f t="shared" ref="AK962:AL993" si="213">IF($C962=0,"-",Q962/$C962)</f>
        <v>2.5380710659898475E-3</v>
      </c>
      <c r="AL962" s="2">
        <f t="shared" si="213"/>
        <v>2.5380710659898475E-3</v>
      </c>
      <c r="AM962" s="2">
        <f t="shared" ref="AM962:AM1003" si="214">IF($C962=0,"-",T962/$C962)</f>
        <v>0</v>
      </c>
      <c r="AN962" s="2">
        <f t="shared" ref="AN962:AN1003" si="215">IF($C962=0,"-",S962/$C962)</f>
        <v>0</v>
      </c>
      <c r="AP962" t="s">
        <v>3511</v>
      </c>
      <c r="AQ962" t="s">
        <v>4139</v>
      </c>
      <c r="AR962">
        <v>1</v>
      </c>
      <c r="AT962" s="85" t="s">
        <v>5007</v>
      </c>
      <c r="AU962" s="84" t="s">
        <v>4425</v>
      </c>
      <c r="AV962" s="77" t="str">
        <f t="shared" ref="AV962:AV1003" si="216">AT962&amp;AU962</f>
        <v>20129</v>
      </c>
      <c r="AX962" s="7" t="s">
        <v>186</v>
      </c>
      <c r="BG962" s="1"/>
    </row>
    <row r="963" spans="1:59" hidden="1" outlineLevel="1">
      <c r="A963" t="s">
        <v>4708</v>
      </c>
      <c r="B963" t="s">
        <v>4139</v>
      </c>
      <c r="C963" s="1">
        <f t="shared" si="210"/>
        <v>5463</v>
      </c>
      <c r="D963" s="7">
        <f>IF(N963&gt;0, RANK(N963,(N963:P963,Q963:AE963)),0)</f>
        <v>2</v>
      </c>
      <c r="E963" s="7">
        <f>IF(O963&gt;0,RANK(O963,(N963:P963,Q963:AE963)),0)</f>
        <v>1</v>
      </c>
      <c r="F963" s="7">
        <f>IF(P963&gt;0,RANK(P963,(N963:P963,Q963:AE963)),0)</f>
        <v>3</v>
      </c>
      <c r="G963" s="1">
        <f t="shared" si="208"/>
        <v>2672</v>
      </c>
      <c r="H963" s="2">
        <f t="shared" si="209"/>
        <v>0.48910854841662088</v>
      </c>
      <c r="I963" s="2"/>
      <c r="J963" s="2">
        <f t="shared" si="211"/>
        <v>0.24803221673073403</v>
      </c>
      <c r="K963" s="2">
        <f t="shared" si="211"/>
        <v>0.73714076514735494</v>
      </c>
      <c r="L963" s="2">
        <f t="shared" si="211"/>
        <v>7.1389346512904994E-3</v>
      </c>
      <c r="M963" s="2">
        <f t="shared" si="212"/>
        <v>7.688083470620507E-3</v>
      </c>
      <c r="N963" s="1">
        <v>1355</v>
      </c>
      <c r="O963" s="1">
        <v>4027</v>
      </c>
      <c r="P963" s="1">
        <v>39</v>
      </c>
      <c r="Q963" s="1">
        <v>19</v>
      </c>
      <c r="R963" s="1">
        <v>23</v>
      </c>
      <c r="S963" s="1">
        <v>0</v>
      </c>
      <c r="U963" s="1">
        <v>0</v>
      </c>
      <c r="V963" s="1">
        <v>0</v>
      </c>
      <c r="W963" s="1">
        <v>0</v>
      </c>
      <c r="AG963" s="7">
        <f>IF(Q963&gt;0,RANK(Q963,(N963:P963,Q963:AE963)),0)</f>
        <v>5</v>
      </c>
      <c r="AH963" s="7">
        <f>IF(R963&gt;0,RANK(R963,(N963:P963,Q963:AE963)),0)</f>
        <v>4</v>
      </c>
      <c r="AI963" s="7">
        <f>IF(T963&gt;0,RANK(T963,(N963:P963,Q963:AE963)),0)</f>
        <v>0</v>
      </c>
      <c r="AJ963" s="7">
        <f>IF(S963&gt;0,RANK(S963,(N963:P963,Q963:AE963)),0)</f>
        <v>0</v>
      </c>
      <c r="AK963" s="2">
        <f t="shared" si="213"/>
        <v>3.477942522423577E-3</v>
      </c>
      <c r="AL963" s="2">
        <f t="shared" si="213"/>
        <v>4.2101409481969613E-3</v>
      </c>
      <c r="AM963" s="2">
        <f t="shared" si="214"/>
        <v>0</v>
      </c>
      <c r="AN963" s="2">
        <f t="shared" si="215"/>
        <v>0</v>
      </c>
      <c r="AP963" t="s">
        <v>4708</v>
      </c>
      <c r="AQ963" t="s">
        <v>4139</v>
      </c>
      <c r="AR963">
        <v>0</v>
      </c>
      <c r="AT963" s="85" t="s">
        <v>5007</v>
      </c>
      <c r="AU963" s="84" t="s">
        <v>4426</v>
      </c>
      <c r="AV963" s="77" t="str">
        <f t="shared" si="216"/>
        <v>20131</v>
      </c>
      <c r="AX963" s="7" t="s">
        <v>186</v>
      </c>
      <c r="BG963" s="1"/>
    </row>
    <row r="964" spans="1:59" hidden="1" outlineLevel="1">
      <c r="A964" t="s">
        <v>4709</v>
      </c>
      <c r="B964" t="s">
        <v>4139</v>
      </c>
      <c r="C964" s="1">
        <f t="shared" si="210"/>
        <v>7231</v>
      </c>
      <c r="D964" s="7">
        <f>IF(N964&gt;0, RANK(N964,(N964:P964,Q964:AE964)),0)</f>
        <v>2</v>
      </c>
      <c r="E964" s="7">
        <f>IF(O964&gt;0,RANK(O964,(N964:P964,Q964:AE964)),0)</f>
        <v>1</v>
      </c>
      <c r="F964" s="7">
        <f>IF(P964&gt;0,RANK(P964,(N964:P964,Q964:AE964)),0)</f>
        <v>3</v>
      </c>
      <c r="G964" s="1">
        <f t="shared" si="208"/>
        <v>2281</v>
      </c>
      <c r="H964" s="2">
        <f t="shared" si="209"/>
        <v>0.31544737933895728</v>
      </c>
      <c r="I964" s="2"/>
      <c r="J964" s="2">
        <f t="shared" si="211"/>
        <v>0.33522334393583181</v>
      </c>
      <c r="K964" s="2">
        <f t="shared" si="211"/>
        <v>0.65067072327478914</v>
      </c>
      <c r="L964" s="2">
        <f t="shared" si="211"/>
        <v>9.5422486516387774E-3</v>
      </c>
      <c r="M964" s="2">
        <f t="shared" si="212"/>
        <v>4.5636841377402169E-3</v>
      </c>
      <c r="N964" s="1">
        <v>2424</v>
      </c>
      <c r="O964" s="1">
        <v>4705</v>
      </c>
      <c r="P964" s="1">
        <v>69</v>
      </c>
      <c r="Q964" s="1">
        <v>19</v>
      </c>
      <c r="R964" s="1">
        <v>14</v>
      </c>
      <c r="S964" s="1">
        <v>0</v>
      </c>
      <c r="U964" s="1">
        <v>0</v>
      </c>
      <c r="V964" s="1">
        <v>0</v>
      </c>
      <c r="W964" s="1">
        <v>0</v>
      </c>
      <c r="AG964" s="7">
        <f>IF(Q964&gt;0,RANK(Q964,(N964:P964,Q964:AE964)),0)</f>
        <v>4</v>
      </c>
      <c r="AH964" s="7">
        <f>IF(R964&gt;0,RANK(R964,(N964:P964,Q964:AE964)),0)</f>
        <v>5</v>
      </c>
      <c r="AI964" s="7">
        <f>IF(T964&gt;0,RANK(T964,(N964:P964,Q964:AE964)),0)</f>
        <v>0</v>
      </c>
      <c r="AJ964" s="7">
        <f>IF(S964&gt;0,RANK(S964,(N964:P964,Q964:AE964)),0)</f>
        <v>0</v>
      </c>
      <c r="AK964" s="2">
        <f t="shared" si="213"/>
        <v>2.627575715668649E-3</v>
      </c>
      <c r="AL964" s="2">
        <f t="shared" si="213"/>
        <v>1.9361084220716361E-3</v>
      </c>
      <c r="AM964" s="2">
        <f t="shared" si="214"/>
        <v>0</v>
      </c>
      <c r="AN964" s="2">
        <f t="shared" si="215"/>
        <v>0</v>
      </c>
      <c r="AP964" t="s">
        <v>4709</v>
      </c>
      <c r="AQ964" t="s">
        <v>4139</v>
      </c>
      <c r="AR964">
        <v>2</v>
      </c>
      <c r="AT964" s="85" t="s">
        <v>5007</v>
      </c>
      <c r="AU964" s="84" t="s">
        <v>4427</v>
      </c>
      <c r="AV964" s="77" t="str">
        <f t="shared" si="216"/>
        <v>20133</v>
      </c>
      <c r="AX964" s="7" t="s">
        <v>186</v>
      </c>
      <c r="BG964" s="1"/>
    </row>
    <row r="965" spans="1:59" hidden="1" outlineLevel="1">
      <c r="A965" t="s">
        <v>5027</v>
      </c>
      <c r="B965" t="s">
        <v>4139</v>
      </c>
      <c r="C965" s="1">
        <f t="shared" si="210"/>
        <v>1818</v>
      </c>
      <c r="D965" s="7">
        <f>IF(N965&gt;0, RANK(N965,(N965:P965,Q965:AE965)),0)</f>
        <v>2</v>
      </c>
      <c r="E965" s="7">
        <f>IF(O965&gt;0,RANK(O965,(N965:P965,Q965:AE965)),0)</f>
        <v>1</v>
      </c>
      <c r="F965" s="7">
        <f>IF(P965&gt;0,RANK(P965,(N965:P965,Q965:AE965)),0)</f>
        <v>3</v>
      </c>
      <c r="G965" s="1">
        <f t="shared" si="208"/>
        <v>1025</v>
      </c>
      <c r="H965" s="2">
        <f t="shared" si="209"/>
        <v>0.56380638063806376</v>
      </c>
      <c r="I965" s="2"/>
      <c r="J965" s="2">
        <f t="shared" si="211"/>
        <v>0.21012101210121012</v>
      </c>
      <c r="K965" s="2">
        <f t="shared" si="211"/>
        <v>0.77392739273927391</v>
      </c>
      <c r="L965" s="2">
        <f t="shared" si="211"/>
        <v>9.3509350935093508E-3</v>
      </c>
      <c r="M965" s="2">
        <f t="shared" si="212"/>
        <v>6.6006600660065903E-3</v>
      </c>
      <c r="N965" s="1">
        <v>382</v>
      </c>
      <c r="O965" s="1">
        <v>1407</v>
      </c>
      <c r="P965" s="1">
        <v>17</v>
      </c>
      <c r="Q965" s="1">
        <v>4</v>
      </c>
      <c r="R965" s="1">
        <v>8</v>
      </c>
      <c r="S965" s="1">
        <v>0</v>
      </c>
      <c r="U965" s="1">
        <v>0</v>
      </c>
      <c r="V965" s="1">
        <v>0</v>
      </c>
      <c r="W965" s="1">
        <v>0</v>
      </c>
      <c r="AG965" s="7">
        <f>IF(Q965&gt;0,RANK(Q965,(N965:P965,Q965:AE965)),0)</f>
        <v>5</v>
      </c>
      <c r="AH965" s="7">
        <f>IF(R965&gt;0,RANK(R965,(N965:P965,Q965:AE965)),0)</f>
        <v>4</v>
      </c>
      <c r="AI965" s="7">
        <f>IF(T965&gt;0,RANK(T965,(N965:P965,Q965:AE965)),0)</f>
        <v>0</v>
      </c>
      <c r="AJ965" s="7">
        <f>IF(S965&gt;0,RANK(S965,(N965:P965,Q965:AE965)),0)</f>
        <v>0</v>
      </c>
      <c r="AK965" s="2">
        <f t="shared" si="213"/>
        <v>2.2002200220022001E-3</v>
      </c>
      <c r="AL965" s="2">
        <f t="shared" si="213"/>
        <v>4.4004400440044002E-3</v>
      </c>
      <c r="AM965" s="2">
        <f t="shared" si="214"/>
        <v>0</v>
      </c>
      <c r="AN965" s="2">
        <f t="shared" si="215"/>
        <v>0</v>
      </c>
      <c r="AP965" t="s">
        <v>5027</v>
      </c>
      <c r="AQ965" t="s">
        <v>4139</v>
      </c>
      <c r="AR965">
        <v>1</v>
      </c>
      <c r="AT965" s="85" t="s">
        <v>5007</v>
      </c>
      <c r="AU965" s="84" t="s">
        <v>4416</v>
      </c>
      <c r="AV965" s="77" t="str">
        <f t="shared" si="216"/>
        <v>20135</v>
      </c>
      <c r="AX965" s="7" t="s">
        <v>186</v>
      </c>
      <c r="BG965" s="1"/>
    </row>
    <row r="966" spans="1:59" hidden="1" outlineLevel="1">
      <c r="A966" t="s">
        <v>2336</v>
      </c>
      <c r="B966" t="s">
        <v>4139</v>
      </c>
      <c r="C966" s="1">
        <f t="shared" si="210"/>
        <v>2599</v>
      </c>
      <c r="D966" s="7">
        <f>IF(N966&gt;0, RANK(N966,(N966:P966,Q966:AE966)),0)</f>
        <v>2</v>
      </c>
      <c r="E966" s="7">
        <f>IF(O966&gt;0,RANK(O966,(N966:P966,Q966:AE966)),0)</f>
        <v>1</v>
      </c>
      <c r="F966" s="7">
        <f>IF(P966&gt;0,RANK(P966,(N966:P966,Q966:AE966)),0)</f>
        <v>3</v>
      </c>
      <c r="G966" s="1">
        <f t="shared" si="208"/>
        <v>1619</v>
      </c>
      <c r="H966" s="2">
        <f t="shared" si="209"/>
        <v>0.62293189688341666</v>
      </c>
      <c r="I966" s="2"/>
      <c r="J966" s="2">
        <f t="shared" si="211"/>
        <v>0.18199307425933051</v>
      </c>
      <c r="K966" s="2">
        <f t="shared" si="211"/>
        <v>0.80492497114274719</v>
      </c>
      <c r="L966" s="2">
        <f t="shared" si="211"/>
        <v>8.0800307810696415E-3</v>
      </c>
      <c r="M966" s="2">
        <f t="shared" si="212"/>
        <v>5.0019238168526325E-3</v>
      </c>
      <c r="N966" s="1">
        <v>473</v>
      </c>
      <c r="O966" s="1">
        <v>2092</v>
      </c>
      <c r="P966" s="1">
        <v>21</v>
      </c>
      <c r="Q966" s="1">
        <v>8</v>
      </c>
      <c r="R966" s="1">
        <v>5</v>
      </c>
      <c r="S966" s="1">
        <v>0</v>
      </c>
      <c r="U966" s="1">
        <v>0</v>
      </c>
      <c r="V966" s="1">
        <v>0</v>
      </c>
      <c r="W966" s="1">
        <v>0</v>
      </c>
      <c r="AG966" s="7">
        <f>IF(Q966&gt;0,RANK(Q966,(N966:P966,Q966:AE966)),0)</f>
        <v>4</v>
      </c>
      <c r="AH966" s="7">
        <f>IF(R966&gt;0,RANK(R966,(N966:P966,Q966:AE966)),0)</f>
        <v>5</v>
      </c>
      <c r="AI966" s="7">
        <f>IF(T966&gt;0,RANK(T966,(N966:P966,Q966:AE966)),0)</f>
        <v>0</v>
      </c>
      <c r="AJ966" s="7">
        <f>IF(S966&gt;0,RANK(S966,(N966:P966,Q966:AE966)),0)</f>
        <v>0</v>
      </c>
      <c r="AK966" s="2">
        <f t="shared" si="213"/>
        <v>3.0781069642170067E-3</v>
      </c>
      <c r="AL966" s="2">
        <f t="shared" si="213"/>
        <v>1.9238168526356291E-3</v>
      </c>
      <c r="AM966" s="2">
        <f t="shared" si="214"/>
        <v>0</v>
      </c>
      <c r="AN966" s="2">
        <f t="shared" si="215"/>
        <v>0</v>
      </c>
      <c r="AP966" t="s">
        <v>2336</v>
      </c>
      <c r="AQ966" t="s">
        <v>4139</v>
      </c>
      <c r="AR966">
        <v>1</v>
      </c>
      <c r="AT966" s="85" t="s">
        <v>5007</v>
      </c>
      <c r="AU966" s="84" t="s">
        <v>5200</v>
      </c>
      <c r="AV966" s="77" t="str">
        <f t="shared" si="216"/>
        <v>20137</v>
      </c>
      <c r="AX966" s="7" t="s">
        <v>186</v>
      </c>
      <c r="BG966" s="1"/>
    </row>
    <row r="967" spans="1:59" hidden="1" outlineLevel="1">
      <c r="A967" t="s">
        <v>3305</v>
      </c>
      <c r="B967" t="s">
        <v>4139</v>
      </c>
      <c r="C967" s="1">
        <f t="shared" si="210"/>
        <v>7463</v>
      </c>
      <c r="D967" s="7">
        <f>IF(N967&gt;0, RANK(N967,(N967:P967,Q967:AE967)),0)</f>
        <v>2</v>
      </c>
      <c r="E967" s="7">
        <f>IF(O967&gt;0,RANK(O967,(N967:P967,Q967:AE967)),0)</f>
        <v>1</v>
      </c>
      <c r="F967" s="7">
        <f>IF(P967&gt;0,RANK(P967,(N967:P967,Q967:AE967)),0)</f>
        <v>3</v>
      </c>
      <c r="G967" s="1">
        <f t="shared" si="208"/>
        <v>2263</v>
      </c>
      <c r="H967" s="2">
        <f t="shared" si="209"/>
        <v>0.30322926437089642</v>
      </c>
      <c r="I967" s="2"/>
      <c r="J967" s="2">
        <f t="shared" si="211"/>
        <v>0.33994372236366072</v>
      </c>
      <c r="K967" s="2">
        <f t="shared" si="211"/>
        <v>0.64317298673455714</v>
      </c>
      <c r="L967" s="2">
        <f t="shared" si="211"/>
        <v>1.0317566662200187E-2</v>
      </c>
      <c r="M967" s="2">
        <f t="shared" si="212"/>
        <v>6.5657242395819014E-3</v>
      </c>
      <c r="N967" s="1">
        <v>2537</v>
      </c>
      <c r="O967" s="1">
        <v>4800</v>
      </c>
      <c r="P967" s="1">
        <v>77</v>
      </c>
      <c r="Q967" s="1">
        <v>27</v>
      </c>
      <c r="R967" s="1">
        <v>22</v>
      </c>
      <c r="S967" s="1">
        <v>0</v>
      </c>
      <c r="U967" s="1">
        <v>0</v>
      </c>
      <c r="V967" s="1">
        <v>0</v>
      </c>
      <c r="W967" s="1">
        <v>0</v>
      </c>
      <c r="AG967" s="7">
        <f>IF(Q967&gt;0,RANK(Q967,(N967:P967,Q967:AE967)),0)</f>
        <v>4</v>
      </c>
      <c r="AH967" s="7">
        <f>IF(R967&gt;0,RANK(R967,(N967:P967,Q967:AE967)),0)</f>
        <v>5</v>
      </c>
      <c r="AI967" s="7">
        <f>IF(T967&gt;0,RANK(T967,(N967:P967,Q967:AE967)),0)</f>
        <v>0</v>
      </c>
      <c r="AJ967" s="7">
        <f>IF(S967&gt;0,RANK(S967,(N967:P967,Q967:AE967)),0)</f>
        <v>0</v>
      </c>
      <c r="AK967" s="2">
        <f t="shared" si="213"/>
        <v>3.6178480503818839E-3</v>
      </c>
      <c r="AL967" s="2">
        <f t="shared" si="213"/>
        <v>2.9478761892000535E-3</v>
      </c>
      <c r="AM967" s="2">
        <f t="shared" si="214"/>
        <v>0</v>
      </c>
      <c r="AN967" s="2">
        <f t="shared" si="215"/>
        <v>0</v>
      </c>
      <c r="AP967" t="s">
        <v>3305</v>
      </c>
      <c r="AQ967" t="s">
        <v>4139</v>
      </c>
      <c r="AR967">
        <v>2</v>
      </c>
      <c r="AT967" s="85" t="s">
        <v>5007</v>
      </c>
      <c r="AU967" s="84" t="s">
        <v>5201</v>
      </c>
      <c r="AV967" s="77" t="str">
        <f t="shared" si="216"/>
        <v>20139</v>
      </c>
      <c r="AX967" s="7" t="s">
        <v>186</v>
      </c>
      <c r="BG967" s="1"/>
    </row>
    <row r="968" spans="1:59" hidden="1" outlineLevel="1">
      <c r="A968" t="s">
        <v>3277</v>
      </c>
      <c r="B968" t="s">
        <v>4139</v>
      </c>
      <c r="C968" s="1">
        <f t="shared" si="210"/>
        <v>2075</v>
      </c>
      <c r="D968" s="7">
        <f>IF(N968&gt;0, RANK(N968,(N968:P968,Q968:AE968)),0)</f>
        <v>2</v>
      </c>
      <c r="E968" s="7">
        <f>IF(O968&gt;0,RANK(O968,(N968:P968,Q968:AE968)),0)</f>
        <v>1</v>
      </c>
      <c r="F968" s="7">
        <f>IF(P968&gt;0,RANK(P968,(N968:P968,Q968:AE968)),0)</f>
        <v>3</v>
      </c>
      <c r="G968" s="1">
        <f t="shared" si="208"/>
        <v>1133</v>
      </c>
      <c r="H968" s="2">
        <f t="shared" si="209"/>
        <v>0.54602409638554217</v>
      </c>
      <c r="I968" s="2"/>
      <c r="J968" s="2">
        <f t="shared" si="211"/>
        <v>0.21879518072289156</v>
      </c>
      <c r="K968" s="2">
        <f t="shared" si="211"/>
        <v>0.76481927710843378</v>
      </c>
      <c r="L968" s="2">
        <f t="shared" si="211"/>
        <v>1.2048192771084338E-2</v>
      </c>
      <c r="M968" s="2">
        <f t="shared" si="212"/>
        <v>4.337349397590267E-3</v>
      </c>
      <c r="N968" s="1">
        <v>454</v>
      </c>
      <c r="O968" s="1">
        <v>1587</v>
      </c>
      <c r="P968" s="1">
        <v>25</v>
      </c>
      <c r="Q968" s="1">
        <v>5</v>
      </c>
      <c r="R968" s="1">
        <v>4</v>
      </c>
      <c r="S968" s="1">
        <v>0</v>
      </c>
      <c r="U968" s="1">
        <v>0</v>
      </c>
      <c r="V968" s="1">
        <v>0</v>
      </c>
      <c r="W968" s="1">
        <v>0</v>
      </c>
      <c r="AG968" s="7">
        <f>IF(Q968&gt;0,RANK(Q968,(N968:P968,Q968:AE968)),0)</f>
        <v>4</v>
      </c>
      <c r="AH968" s="7">
        <f>IF(R968&gt;0,RANK(R968,(N968:P968,Q968:AE968)),0)</f>
        <v>5</v>
      </c>
      <c r="AI968" s="7">
        <f>IF(T968&gt;0,RANK(T968,(N968:P968,Q968:AE968)),0)</f>
        <v>0</v>
      </c>
      <c r="AJ968" s="7">
        <f>IF(S968&gt;0,RANK(S968,(N968:P968,Q968:AE968)),0)</f>
        <v>0</v>
      </c>
      <c r="AK968" s="2">
        <f t="shared" si="213"/>
        <v>2.4096385542168677E-3</v>
      </c>
      <c r="AL968" s="2">
        <f t="shared" si="213"/>
        <v>1.9277108433734939E-3</v>
      </c>
      <c r="AM968" s="2">
        <f t="shared" si="214"/>
        <v>0</v>
      </c>
      <c r="AN968" s="2">
        <f t="shared" si="215"/>
        <v>0</v>
      </c>
      <c r="AP968" t="s">
        <v>3277</v>
      </c>
      <c r="AQ968" t="s">
        <v>4139</v>
      </c>
      <c r="AR968">
        <v>1</v>
      </c>
      <c r="AT968" s="85" t="s">
        <v>5007</v>
      </c>
      <c r="AU968" s="84" t="s">
        <v>5202</v>
      </c>
      <c r="AV968" s="77" t="str">
        <f t="shared" si="216"/>
        <v>20141</v>
      </c>
      <c r="AX968" s="7" t="s">
        <v>186</v>
      </c>
      <c r="BG968" s="1"/>
    </row>
    <row r="969" spans="1:59" hidden="1" outlineLevel="1">
      <c r="A969" t="s">
        <v>4215</v>
      </c>
      <c r="B969" t="s">
        <v>4139</v>
      </c>
      <c r="C969" s="1">
        <f t="shared" si="210"/>
        <v>2971</v>
      </c>
      <c r="D969" s="7">
        <f>IF(N969&gt;0, RANK(N969,(N969:P969,Q969:AE969)),0)</f>
        <v>2</v>
      </c>
      <c r="E969" s="7">
        <f>IF(O969&gt;0,RANK(O969,(N969:P969,Q969:AE969)),0)</f>
        <v>1</v>
      </c>
      <c r="F969" s="7">
        <f>IF(P969&gt;0,RANK(P969,(N969:P969,Q969:AE969)),0)</f>
        <v>3</v>
      </c>
      <c r="G969" s="1">
        <f t="shared" si="208"/>
        <v>1738</v>
      </c>
      <c r="H969" s="2">
        <f t="shared" si="209"/>
        <v>0.58498821945472901</v>
      </c>
      <c r="I969" s="2"/>
      <c r="J969" s="2">
        <f t="shared" si="211"/>
        <v>0.20026926960619321</v>
      </c>
      <c r="K969" s="2">
        <f t="shared" si="211"/>
        <v>0.7852574890609223</v>
      </c>
      <c r="L969" s="2">
        <f t="shared" si="211"/>
        <v>8.7512622012790309E-3</v>
      </c>
      <c r="M969" s="2">
        <f t="shared" si="212"/>
        <v>5.7219791316054924E-3</v>
      </c>
      <c r="N969" s="1">
        <v>595</v>
      </c>
      <c r="O969" s="1">
        <v>2333</v>
      </c>
      <c r="P969" s="1">
        <v>26</v>
      </c>
      <c r="Q969" s="1">
        <v>8</v>
      </c>
      <c r="R969" s="1">
        <v>7</v>
      </c>
      <c r="S969" s="1">
        <v>1</v>
      </c>
      <c r="U969" s="1">
        <v>0</v>
      </c>
      <c r="V969" s="1">
        <v>0</v>
      </c>
      <c r="W969" s="1">
        <v>1</v>
      </c>
      <c r="AG969" s="7">
        <f>IF(Q969&gt;0,RANK(Q969,(N969:P969,Q969:AE969)),0)</f>
        <v>4</v>
      </c>
      <c r="AH969" s="7">
        <f>IF(R969&gt;0,RANK(R969,(N969:P969,Q969:AE969)),0)</f>
        <v>5</v>
      </c>
      <c r="AI969" s="7">
        <f>IF(T969&gt;0,RANK(T969,(N969:P969,Q969:AE969)),0)</f>
        <v>0</v>
      </c>
      <c r="AJ969" s="7">
        <f>IF(S969&gt;0,RANK(S969,(N969:P969,Q969:AE969)),0)</f>
        <v>6</v>
      </c>
      <c r="AK969" s="2">
        <f t="shared" si="213"/>
        <v>2.6926960619320095E-3</v>
      </c>
      <c r="AL969" s="2">
        <f t="shared" si="213"/>
        <v>2.3561090541905083E-3</v>
      </c>
      <c r="AM969" s="2">
        <f t="shared" si="214"/>
        <v>0</v>
      </c>
      <c r="AN969" s="2">
        <f t="shared" si="215"/>
        <v>3.3658700774150119E-4</v>
      </c>
      <c r="AP969" t="s">
        <v>4215</v>
      </c>
      <c r="AQ969" t="s">
        <v>4139</v>
      </c>
      <c r="AR969">
        <v>1</v>
      </c>
      <c r="AT969" s="85" t="s">
        <v>5007</v>
      </c>
      <c r="AU969" s="84" t="s">
        <v>5203</v>
      </c>
      <c r="AV969" s="77" t="str">
        <f t="shared" si="216"/>
        <v>20143</v>
      </c>
      <c r="AX969" s="7" t="s">
        <v>186</v>
      </c>
      <c r="BG969" s="1"/>
    </row>
    <row r="970" spans="1:59" hidden="1" outlineLevel="1">
      <c r="A970" t="s">
        <v>3175</v>
      </c>
      <c r="B970" t="s">
        <v>4139</v>
      </c>
      <c r="C970" s="1">
        <f t="shared" si="210"/>
        <v>2988</v>
      </c>
      <c r="D970" s="7">
        <f>IF(N970&gt;0, RANK(N970,(N970:P970,Q970:AE970)),0)</f>
        <v>2</v>
      </c>
      <c r="E970" s="7">
        <f>IF(O970&gt;0,RANK(O970,(N970:P970,Q970:AE970)),0)</f>
        <v>1</v>
      </c>
      <c r="F970" s="7">
        <f>IF(P970&gt;0,RANK(P970,(N970:P970,Q970:AE970)),0)</f>
        <v>3</v>
      </c>
      <c r="G970" s="1">
        <f t="shared" si="208"/>
        <v>1399</v>
      </c>
      <c r="H970" s="2">
        <f t="shared" si="209"/>
        <v>0.4682061579651941</v>
      </c>
      <c r="I970" s="2"/>
      <c r="J970" s="2">
        <f t="shared" si="211"/>
        <v>0.25870147255689424</v>
      </c>
      <c r="K970" s="2">
        <f t="shared" si="211"/>
        <v>0.7269076305220884</v>
      </c>
      <c r="L970" s="2">
        <f t="shared" si="211"/>
        <v>8.7014725568942443E-3</v>
      </c>
      <c r="M970" s="2">
        <f t="shared" si="212"/>
        <v>5.6894243641231156E-3</v>
      </c>
      <c r="N970" s="1">
        <v>773</v>
      </c>
      <c r="O970" s="1">
        <v>2172</v>
      </c>
      <c r="P970" s="1">
        <v>26</v>
      </c>
      <c r="Q970" s="1">
        <v>8</v>
      </c>
      <c r="R970" s="1">
        <v>9</v>
      </c>
      <c r="S970" s="1">
        <v>0</v>
      </c>
      <c r="U970" s="1">
        <v>0</v>
      </c>
      <c r="V970" s="1">
        <v>0</v>
      </c>
      <c r="W970" s="1">
        <v>0</v>
      </c>
      <c r="AG970" s="7">
        <f>IF(Q970&gt;0,RANK(Q970,(N970:P970,Q970:AE970)),0)</f>
        <v>5</v>
      </c>
      <c r="AH970" s="7">
        <f>IF(R970&gt;0,RANK(R970,(N970:P970,Q970:AE970)),0)</f>
        <v>4</v>
      </c>
      <c r="AI970" s="7">
        <f>IF(T970&gt;0,RANK(T970,(N970:P970,Q970:AE970)),0)</f>
        <v>0</v>
      </c>
      <c r="AJ970" s="7">
        <f>IF(S970&gt;0,RANK(S970,(N970:P970,Q970:AE970)),0)</f>
        <v>0</v>
      </c>
      <c r="AK970" s="2">
        <f t="shared" si="213"/>
        <v>2.6773761713520749E-3</v>
      </c>
      <c r="AL970" s="2">
        <f t="shared" si="213"/>
        <v>3.0120481927710845E-3</v>
      </c>
      <c r="AM970" s="2">
        <f t="shared" si="214"/>
        <v>0</v>
      </c>
      <c r="AN970" s="2">
        <f t="shared" si="215"/>
        <v>0</v>
      </c>
      <c r="AP970" t="s">
        <v>3175</v>
      </c>
      <c r="AQ970" t="s">
        <v>4139</v>
      </c>
      <c r="AR970">
        <v>1</v>
      </c>
      <c r="AT970" s="85" t="s">
        <v>5007</v>
      </c>
      <c r="AU970" s="84" t="s">
        <v>5204</v>
      </c>
      <c r="AV970" s="77" t="str">
        <f t="shared" si="216"/>
        <v>20145</v>
      </c>
      <c r="AX970" s="7" t="s">
        <v>186</v>
      </c>
      <c r="BG970" s="1"/>
    </row>
    <row r="971" spans="1:59" hidden="1" outlineLevel="1">
      <c r="A971" t="s">
        <v>2327</v>
      </c>
      <c r="B971" t="s">
        <v>4139</v>
      </c>
      <c r="C971" s="1">
        <f t="shared" si="210"/>
        <v>2847</v>
      </c>
      <c r="D971" s="7">
        <f>IF(N971&gt;0, RANK(N971,(N971:P971,Q971:AE971)),0)</f>
        <v>2</v>
      </c>
      <c r="E971" s="7">
        <f>IF(O971&gt;0,RANK(O971,(N971:P971,Q971:AE971)),0)</f>
        <v>1</v>
      </c>
      <c r="F971" s="7">
        <f>IF(P971&gt;0,RANK(P971,(N971:P971,Q971:AE971)),0)</f>
        <v>3</v>
      </c>
      <c r="G971" s="1">
        <f t="shared" si="208"/>
        <v>1699</v>
      </c>
      <c r="H971" s="2">
        <f t="shared" si="209"/>
        <v>0.59676852827537763</v>
      </c>
      <c r="I971" s="2"/>
      <c r="J971" s="2">
        <f t="shared" si="211"/>
        <v>0.19564453811029153</v>
      </c>
      <c r="K971" s="2">
        <f t="shared" si="211"/>
        <v>0.79241306638566911</v>
      </c>
      <c r="L971" s="2">
        <f t="shared" si="211"/>
        <v>7.0249385317878469E-3</v>
      </c>
      <c r="M971" s="2">
        <f t="shared" si="212"/>
        <v>4.9174569722514579E-3</v>
      </c>
      <c r="N971" s="1">
        <v>557</v>
      </c>
      <c r="O971" s="1">
        <v>2256</v>
      </c>
      <c r="P971" s="1">
        <v>20</v>
      </c>
      <c r="Q971" s="1">
        <v>6</v>
      </c>
      <c r="R971" s="1">
        <v>8</v>
      </c>
      <c r="S971" s="1">
        <v>0</v>
      </c>
      <c r="U971" s="1">
        <v>0</v>
      </c>
      <c r="V971" s="1">
        <v>0</v>
      </c>
      <c r="W971" s="1">
        <v>0</v>
      </c>
      <c r="AG971" s="7">
        <f>IF(Q971&gt;0,RANK(Q971,(N971:P971,Q971:AE971)),0)</f>
        <v>5</v>
      </c>
      <c r="AH971" s="7">
        <f>IF(R971&gt;0,RANK(R971,(N971:P971,Q971:AE971)),0)</f>
        <v>4</v>
      </c>
      <c r="AI971" s="7">
        <f>IF(T971&gt;0,RANK(T971,(N971:P971,Q971:AE971)),0)</f>
        <v>0</v>
      </c>
      <c r="AJ971" s="7">
        <f>IF(S971&gt;0,RANK(S971,(N971:P971,Q971:AE971)),0)</f>
        <v>0</v>
      </c>
      <c r="AK971" s="2">
        <f t="shared" si="213"/>
        <v>2.1074815595363539E-3</v>
      </c>
      <c r="AL971" s="2">
        <f t="shared" si="213"/>
        <v>2.8099754127151387E-3</v>
      </c>
      <c r="AM971" s="2">
        <f t="shared" si="214"/>
        <v>0</v>
      </c>
      <c r="AN971" s="2">
        <f t="shared" si="215"/>
        <v>0</v>
      </c>
      <c r="AP971" t="s">
        <v>2327</v>
      </c>
      <c r="AQ971" t="s">
        <v>4139</v>
      </c>
      <c r="AR971">
        <v>1</v>
      </c>
      <c r="AT971" s="85" t="s">
        <v>5007</v>
      </c>
      <c r="AU971" s="84" t="s">
        <v>5205</v>
      </c>
      <c r="AV971" s="77" t="str">
        <f t="shared" si="216"/>
        <v>20147</v>
      </c>
      <c r="AX971" s="7" t="s">
        <v>186</v>
      </c>
      <c r="BG971" s="1"/>
    </row>
    <row r="972" spans="1:59" hidden="1" outlineLevel="1">
      <c r="A972" t="s">
        <v>3111</v>
      </c>
      <c r="B972" t="s">
        <v>4139</v>
      </c>
      <c r="C972" s="1">
        <f t="shared" si="210"/>
        <v>8823</v>
      </c>
      <c r="D972" s="7">
        <f>IF(N972&gt;0, RANK(N972,(N972:P972,Q972:AE972)),0)</f>
        <v>2</v>
      </c>
      <c r="E972" s="7">
        <f>IF(O972&gt;0,RANK(O972,(N972:P972,Q972:AE972)),0)</f>
        <v>1</v>
      </c>
      <c r="F972" s="7">
        <f>IF(P972&gt;0,RANK(P972,(N972:P972,Q972:AE972)),0)</f>
        <v>4</v>
      </c>
      <c r="G972" s="1">
        <f t="shared" si="208"/>
        <v>4150</v>
      </c>
      <c r="H972" s="2">
        <f t="shared" si="209"/>
        <v>0.47036155502663496</v>
      </c>
      <c r="I972" s="2"/>
      <c r="J972" s="2">
        <f t="shared" si="211"/>
        <v>0.2466281310211946</v>
      </c>
      <c r="K972" s="2">
        <f t="shared" si="211"/>
        <v>0.71698968604782953</v>
      </c>
      <c r="L972" s="2">
        <f t="shared" si="211"/>
        <v>1.0313952170463561E-2</v>
      </c>
      <c r="M972" s="2">
        <f t="shared" si="212"/>
        <v>2.6068230760512276E-2</v>
      </c>
      <c r="N972" s="1">
        <v>2176</v>
      </c>
      <c r="O972" s="1">
        <v>6326</v>
      </c>
      <c r="P972" s="1">
        <v>91</v>
      </c>
      <c r="Q972" s="1">
        <v>30</v>
      </c>
      <c r="R972" s="1">
        <v>200</v>
      </c>
      <c r="S972" s="1">
        <v>0</v>
      </c>
      <c r="U972" s="1">
        <v>0</v>
      </c>
      <c r="V972" s="1">
        <v>0</v>
      </c>
      <c r="W972" s="1">
        <v>0</v>
      </c>
      <c r="AG972" s="7">
        <f>IF(Q972&gt;0,RANK(Q972,(N972:P972,Q972:AE972)),0)</f>
        <v>5</v>
      </c>
      <c r="AH972" s="7">
        <f>IF(R972&gt;0,RANK(R972,(N972:P972,Q972:AE972)),0)</f>
        <v>3</v>
      </c>
      <c r="AI972" s="7">
        <f>IF(T972&gt;0,RANK(T972,(N972:P972,Q972:AE972)),0)</f>
        <v>0</v>
      </c>
      <c r="AJ972" s="7">
        <f>IF(S972&gt;0,RANK(S972,(N972:P972,Q972:AE972)),0)</f>
        <v>0</v>
      </c>
      <c r="AK972" s="2">
        <f t="shared" si="213"/>
        <v>3.4002040122407345E-3</v>
      </c>
      <c r="AL972" s="2">
        <f t="shared" si="213"/>
        <v>2.2668026748271564E-2</v>
      </c>
      <c r="AM972" s="2">
        <f t="shared" si="214"/>
        <v>0</v>
      </c>
      <c r="AN972" s="2">
        <f t="shared" si="215"/>
        <v>0</v>
      </c>
      <c r="AP972" t="s">
        <v>3111</v>
      </c>
      <c r="AQ972" t="s">
        <v>4139</v>
      </c>
      <c r="AR972">
        <v>2</v>
      </c>
      <c r="AT972" s="85" t="s">
        <v>5007</v>
      </c>
      <c r="AU972" s="84" t="s">
        <v>5206</v>
      </c>
      <c r="AV972" s="77" t="str">
        <f t="shared" si="216"/>
        <v>20149</v>
      </c>
      <c r="AX972" s="7" t="s">
        <v>186</v>
      </c>
      <c r="BG972" s="1"/>
    </row>
    <row r="973" spans="1:59" hidden="1" outlineLevel="1">
      <c r="A973" t="s">
        <v>2840</v>
      </c>
      <c r="B973" t="s">
        <v>4139</v>
      </c>
      <c r="C973" s="1">
        <f t="shared" si="210"/>
        <v>4384</v>
      </c>
      <c r="D973" s="7">
        <f>IF(N973&gt;0, RANK(N973,(N973:P973,Q973:AE973)),0)</f>
        <v>2</v>
      </c>
      <c r="E973" s="7">
        <f>IF(O973&gt;0,RANK(O973,(N973:P973,Q973:AE973)),0)</f>
        <v>1</v>
      </c>
      <c r="F973" s="7">
        <f>IF(P973&gt;0,RANK(P973,(N973:P973,Q973:AE973)),0)</f>
        <v>3</v>
      </c>
      <c r="G973" s="1">
        <f t="shared" si="208"/>
        <v>1921</v>
      </c>
      <c r="H973" s="2">
        <f t="shared" si="209"/>
        <v>0.43818430656934304</v>
      </c>
      <c r="I973" s="2"/>
      <c r="J973" s="2">
        <f t="shared" si="211"/>
        <v>0.27372262773722628</v>
      </c>
      <c r="K973" s="2">
        <f t="shared" si="211"/>
        <v>0.71190693430656937</v>
      </c>
      <c r="L973" s="2">
        <f t="shared" si="211"/>
        <v>8.6678832116788319E-3</v>
      </c>
      <c r="M973" s="2">
        <f t="shared" si="212"/>
        <v>5.7025547445255752E-3</v>
      </c>
      <c r="N973" s="1">
        <v>1200</v>
      </c>
      <c r="O973" s="1">
        <v>3121</v>
      </c>
      <c r="P973" s="1">
        <v>38</v>
      </c>
      <c r="Q973" s="1">
        <v>18</v>
      </c>
      <c r="R973" s="1">
        <v>7</v>
      </c>
      <c r="S973" s="1">
        <v>0</v>
      </c>
      <c r="U973" s="1">
        <v>0</v>
      </c>
      <c r="V973" s="1">
        <v>0</v>
      </c>
      <c r="W973" s="1">
        <v>0</v>
      </c>
      <c r="AG973" s="7">
        <f>IF(Q973&gt;0,RANK(Q973,(N973:P973,Q973:AE973)),0)</f>
        <v>4</v>
      </c>
      <c r="AH973" s="7">
        <f>IF(R973&gt;0,RANK(R973,(N973:P973,Q973:AE973)),0)</f>
        <v>5</v>
      </c>
      <c r="AI973" s="7">
        <f>IF(T973&gt;0,RANK(T973,(N973:P973,Q973:AE973)),0)</f>
        <v>0</v>
      </c>
      <c r="AJ973" s="7">
        <f>IF(S973&gt;0,RANK(S973,(N973:P973,Q973:AE973)),0)</f>
        <v>0</v>
      </c>
      <c r="AK973" s="2">
        <f t="shared" si="213"/>
        <v>4.1058394160583944E-3</v>
      </c>
      <c r="AL973" s="2">
        <f t="shared" si="213"/>
        <v>1.5967153284671533E-3</v>
      </c>
      <c r="AM973" s="2">
        <f t="shared" si="214"/>
        <v>0</v>
      </c>
      <c r="AN973" s="2">
        <f t="shared" si="215"/>
        <v>0</v>
      </c>
      <c r="AP973" t="s">
        <v>2840</v>
      </c>
      <c r="AQ973" t="s">
        <v>4139</v>
      </c>
      <c r="AR973">
        <v>1</v>
      </c>
      <c r="AT973" s="85" t="s">
        <v>5007</v>
      </c>
      <c r="AU973" s="84" t="s">
        <v>4713</v>
      </c>
      <c r="AV973" s="77" t="str">
        <f t="shared" si="216"/>
        <v>20151</v>
      </c>
      <c r="AX973" s="7" t="s">
        <v>186</v>
      </c>
      <c r="BG973" s="1"/>
    </row>
    <row r="974" spans="1:59" hidden="1" outlineLevel="1">
      <c r="A974" t="s">
        <v>5028</v>
      </c>
      <c r="B974" t="s">
        <v>4139</v>
      </c>
      <c r="C974" s="1">
        <f t="shared" si="210"/>
        <v>1720</v>
      </c>
      <c r="D974" s="7">
        <f>IF(N974&gt;0, RANK(N974,(N974:P974,Q974:AE974)),0)</f>
        <v>2</v>
      </c>
      <c r="E974" s="7">
        <f>IF(O974&gt;0,RANK(O974,(N974:P974,Q974:AE974)),0)</f>
        <v>1</v>
      </c>
      <c r="F974" s="7">
        <f>IF(P974&gt;0,RANK(P974,(N974:P974,Q974:AE974)),0)</f>
        <v>3</v>
      </c>
      <c r="G974" s="1">
        <f t="shared" si="208"/>
        <v>1125</v>
      </c>
      <c r="H974" s="2">
        <f t="shared" si="209"/>
        <v>0.65406976744186052</v>
      </c>
      <c r="I974" s="2"/>
      <c r="J974" s="2">
        <f t="shared" si="211"/>
        <v>0.1680232558139535</v>
      </c>
      <c r="K974" s="2">
        <f t="shared" si="211"/>
        <v>0.8220930232558139</v>
      </c>
      <c r="L974" s="2">
        <f t="shared" si="211"/>
        <v>5.2325581395348836E-3</v>
      </c>
      <c r="M974" s="2">
        <f t="shared" si="212"/>
        <v>4.6511627906977143E-3</v>
      </c>
      <c r="N974" s="1">
        <v>289</v>
      </c>
      <c r="O974" s="1">
        <v>1414</v>
      </c>
      <c r="P974" s="1">
        <v>9</v>
      </c>
      <c r="Q974" s="1">
        <v>6</v>
      </c>
      <c r="R974" s="1">
        <v>2</v>
      </c>
      <c r="S974" s="1">
        <v>0</v>
      </c>
      <c r="U974" s="1">
        <v>0</v>
      </c>
      <c r="V974" s="1">
        <v>0</v>
      </c>
      <c r="W974" s="1">
        <v>0</v>
      </c>
      <c r="AG974" s="7">
        <f>IF(Q974&gt;0,RANK(Q974,(N974:P974,Q974:AE974)),0)</f>
        <v>4</v>
      </c>
      <c r="AH974" s="7">
        <f>IF(R974&gt;0,RANK(R974,(N974:P974,Q974:AE974)),0)</f>
        <v>5</v>
      </c>
      <c r="AI974" s="7">
        <f>IF(T974&gt;0,RANK(T974,(N974:P974,Q974:AE974)),0)</f>
        <v>0</v>
      </c>
      <c r="AJ974" s="7">
        <f>IF(S974&gt;0,RANK(S974,(N974:P974,Q974:AE974)),0)</f>
        <v>0</v>
      </c>
      <c r="AK974" s="2">
        <f t="shared" si="213"/>
        <v>3.4883720930232558E-3</v>
      </c>
      <c r="AL974" s="2">
        <f t="shared" si="213"/>
        <v>1.1627906976744186E-3</v>
      </c>
      <c r="AM974" s="2">
        <f t="shared" si="214"/>
        <v>0</v>
      </c>
      <c r="AN974" s="2">
        <f t="shared" si="215"/>
        <v>0</v>
      </c>
      <c r="AP974" t="s">
        <v>5028</v>
      </c>
      <c r="AQ974" t="s">
        <v>4139</v>
      </c>
      <c r="AR974">
        <v>1</v>
      </c>
      <c r="AT974" s="85" t="s">
        <v>5007</v>
      </c>
      <c r="AU974" s="84" t="s">
        <v>4068</v>
      </c>
      <c r="AV974" s="77" t="str">
        <f t="shared" si="216"/>
        <v>20153</v>
      </c>
      <c r="AX974" s="7" t="s">
        <v>186</v>
      </c>
      <c r="BG974" s="1"/>
    </row>
    <row r="975" spans="1:59" hidden="1" outlineLevel="1">
      <c r="A975" t="s">
        <v>5029</v>
      </c>
      <c r="B975" t="s">
        <v>4139</v>
      </c>
      <c r="C975" s="1">
        <f t="shared" si="210"/>
        <v>27324</v>
      </c>
      <c r="D975" s="7">
        <f>IF(N975&gt;0, RANK(N975,(N975:P975,Q975:AE975)),0)</f>
        <v>2</v>
      </c>
      <c r="E975" s="7">
        <f>IF(O975&gt;0,RANK(O975,(N975:P975,Q975:AE975)),0)</f>
        <v>1</v>
      </c>
      <c r="F975" s="7">
        <f>IF(P975&gt;0,RANK(P975,(N975:P975,Q975:AE975)),0)</f>
        <v>3</v>
      </c>
      <c r="G975" s="1">
        <f t="shared" si="208"/>
        <v>8634</v>
      </c>
      <c r="H975" s="2">
        <f t="shared" si="209"/>
        <v>0.31598594642072902</v>
      </c>
      <c r="I975" s="2"/>
      <c r="J975" s="2">
        <f t="shared" si="211"/>
        <v>0.33355292050944224</v>
      </c>
      <c r="K975" s="2">
        <f t="shared" si="211"/>
        <v>0.64953886693017127</v>
      </c>
      <c r="L975" s="2">
        <f t="shared" si="211"/>
        <v>1.0064412238325281E-2</v>
      </c>
      <c r="M975" s="2">
        <f t="shared" si="212"/>
        <v>6.8438003220611561E-3</v>
      </c>
      <c r="N975" s="1">
        <v>9114</v>
      </c>
      <c r="O975" s="1">
        <v>17748</v>
      </c>
      <c r="P975" s="1">
        <v>275</v>
      </c>
      <c r="Q975" s="1">
        <v>91</v>
      </c>
      <c r="R975" s="1">
        <v>96</v>
      </c>
      <c r="S975" s="1">
        <v>0</v>
      </c>
      <c r="U975" s="1">
        <v>0</v>
      </c>
      <c r="V975" s="1">
        <v>0</v>
      </c>
      <c r="W975" s="1">
        <v>0</v>
      </c>
      <c r="AG975" s="7">
        <f>IF(Q975&gt;0,RANK(Q975,(N975:P975,Q975:AE975)),0)</f>
        <v>5</v>
      </c>
      <c r="AH975" s="7">
        <f>IF(R975&gt;0,RANK(R975,(N975:P975,Q975:AE975)),0)</f>
        <v>4</v>
      </c>
      <c r="AI975" s="7">
        <f>IF(T975&gt;0,RANK(T975,(N975:P975,Q975:AE975)),0)</f>
        <v>0</v>
      </c>
      <c r="AJ975" s="7">
        <f>IF(S975&gt;0,RANK(S975,(N975:P975,Q975:AE975)),0)</f>
        <v>0</v>
      </c>
      <c r="AK975" s="2">
        <f t="shared" si="213"/>
        <v>3.3304055043185477E-3</v>
      </c>
      <c r="AL975" s="2">
        <f t="shared" si="213"/>
        <v>3.513394817742644E-3</v>
      </c>
      <c r="AM975" s="2">
        <f t="shared" si="214"/>
        <v>0</v>
      </c>
      <c r="AN975" s="2">
        <f t="shared" si="215"/>
        <v>0</v>
      </c>
      <c r="AP975" t="s">
        <v>5029</v>
      </c>
      <c r="AQ975" t="s">
        <v>4139</v>
      </c>
      <c r="AR975">
        <v>1</v>
      </c>
      <c r="AT975" s="85" t="s">
        <v>5007</v>
      </c>
      <c r="AU975" s="84" t="s">
        <v>4402</v>
      </c>
      <c r="AV975" s="77" t="str">
        <f t="shared" si="216"/>
        <v>20155</v>
      </c>
      <c r="AX975" s="7" t="s">
        <v>186</v>
      </c>
      <c r="BG975" s="1"/>
    </row>
    <row r="976" spans="1:59" hidden="1" outlineLevel="1">
      <c r="A976" t="s">
        <v>2911</v>
      </c>
      <c r="B976" t="s">
        <v>4139</v>
      </c>
      <c r="C976" s="1">
        <f t="shared" si="210"/>
        <v>2889</v>
      </c>
      <c r="D976" s="7">
        <f>IF(N976&gt;0, RANK(N976,(N976:P976,Q976:AE976)),0)</f>
        <v>2</v>
      </c>
      <c r="E976" s="7">
        <f>IF(O976&gt;0,RANK(O976,(N976:P976,Q976:AE976)),0)</f>
        <v>1</v>
      </c>
      <c r="F976" s="7">
        <f>IF(P976&gt;0,RANK(P976,(N976:P976,Q976:AE976)),0)</f>
        <v>3</v>
      </c>
      <c r="G976" s="1">
        <f t="shared" si="208"/>
        <v>1631</v>
      </c>
      <c r="H976" s="2">
        <f t="shared" si="209"/>
        <v>0.56455520941502246</v>
      </c>
      <c r="I976" s="2"/>
      <c r="J976" s="2">
        <f t="shared" si="211"/>
        <v>0.21010730356524748</v>
      </c>
      <c r="K976" s="2">
        <f t="shared" si="211"/>
        <v>0.77466251298027</v>
      </c>
      <c r="L976" s="2">
        <f t="shared" si="211"/>
        <v>6.9228106611284182E-3</v>
      </c>
      <c r="M976" s="2">
        <f t="shared" si="212"/>
        <v>8.3073727933541536E-3</v>
      </c>
      <c r="N976" s="1">
        <v>607</v>
      </c>
      <c r="O976" s="1">
        <v>2238</v>
      </c>
      <c r="P976" s="1">
        <v>20</v>
      </c>
      <c r="Q976" s="1">
        <v>11</v>
      </c>
      <c r="R976" s="1">
        <v>13</v>
      </c>
      <c r="S976" s="1">
        <v>0</v>
      </c>
      <c r="U976" s="1">
        <v>0</v>
      </c>
      <c r="V976" s="1">
        <v>0</v>
      </c>
      <c r="W976" s="1">
        <v>0</v>
      </c>
      <c r="AG976" s="7">
        <f>IF(Q976&gt;0,RANK(Q976,(N976:P976,Q976:AE976)),0)</f>
        <v>5</v>
      </c>
      <c r="AH976" s="7">
        <f>IF(R976&gt;0,RANK(R976,(N976:P976,Q976:AE976)),0)</f>
        <v>4</v>
      </c>
      <c r="AI976" s="7">
        <f>IF(T976&gt;0,RANK(T976,(N976:P976,Q976:AE976)),0)</f>
        <v>0</v>
      </c>
      <c r="AJ976" s="7">
        <f>IF(S976&gt;0,RANK(S976,(N976:P976,Q976:AE976)),0)</f>
        <v>0</v>
      </c>
      <c r="AK976" s="2">
        <f t="shared" si="213"/>
        <v>3.8075458636206302E-3</v>
      </c>
      <c r="AL976" s="2">
        <f t="shared" si="213"/>
        <v>4.4998269297334718E-3</v>
      </c>
      <c r="AM976" s="2">
        <f t="shared" si="214"/>
        <v>0</v>
      </c>
      <c r="AN976" s="2">
        <f t="shared" si="215"/>
        <v>0</v>
      </c>
      <c r="AP976" t="s">
        <v>2911</v>
      </c>
      <c r="AQ976" t="s">
        <v>4139</v>
      </c>
      <c r="AR976">
        <v>1</v>
      </c>
      <c r="AT976" s="85" t="s">
        <v>5007</v>
      </c>
      <c r="AU976" s="84" t="s">
        <v>4152</v>
      </c>
      <c r="AV976" s="77" t="str">
        <f t="shared" si="216"/>
        <v>20157</v>
      </c>
      <c r="AX976" s="7" t="s">
        <v>186</v>
      </c>
      <c r="BG976" s="1"/>
    </row>
    <row r="977" spans="1:59" hidden="1" outlineLevel="1">
      <c r="A977" t="s">
        <v>4037</v>
      </c>
      <c r="B977" t="s">
        <v>4139</v>
      </c>
      <c r="C977" s="1">
        <f t="shared" si="210"/>
        <v>4376</v>
      </c>
      <c r="D977" s="7">
        <f>IF(N977&gt;0, RANK(N977,(N977:P977,Q977:AE977)),0)</f>
        <v>2</v>
      </c>
      <c r="E977" s="7">
        <f>IF(O977&gt;0,RANK(O977,(N977:P977,Q977:AE977)),0)</f>
        <v>1</v>
      </c>
      <c r="F977" s="7">
        <f>IF(P977&gt;0,RANK(P977,(N977:P977,Q977:AE977)),0)</f>
        <v>3</v>
      </c>
      <c r="G977" s="1">
        <f t="shared" si="208"/>
        <v>2052</v>
      </c>
      <c r="H977" s="2">
        <f t="shared" si="209"/>
        <v>0.4689213893967093</v>
      </c>
      <c r="I977" s="2"/>
      <c r="J977" s="2">
        <f t="shared" si="211"/>
        <v>0.25822669104204754</v>
      </c>
      <c r="K977" s="2">
        <f t="shared" si="211"/>
        <v>0.72714808043875689</v>
      </c>
      <c r="L977" s="2">
        <f t="shared" si="211"/>
        <v>9.3692870201096887E-3</v>
      </c>
      <c r="M977" s="2">
        <f t="shared" si="212"/>
        <v>5.2559414990858769E-3</v>
      </c>
      <c r="N977" s="1">
        <v>1130</v>
      </c>
      <c r="O977" s="1">
        <v>3182</v>
      </c>
      <c r="P977" s="1">
        <v>41</v>
      </c>
      <c r="Q977" s="1">
        <v>3</v>
      </c>
      <c r="R977" s="1">
        <v>20</v>
      </c>
      <c r="S977" s="1">
        <v>0</v>
      </c>
      <c r="U977" s="1">
        <v>0</v>
      </c>
      <c r="V977" s="1">
        <v>0</v>
      </c>
      <c r="W977" s="1">
        <v>0</v>
      </c>
      <c r="AG977" s="7">
        <f>IF(Q977&gt;0,RANK(Q977,(N977:P977,Q977:AE977)),0)</f>
        <v>5</v>
      </c>
      <c r="AH977" s="7">
        <f>IF(R977&gt;0,RANK(R977,(N977:P977,Q977:AE977)),0)</f>
        <v>4</v>
      </c>
      <c r="AI977" s="7">
        <f>IF(T977&gt;0,RANK(T977,(N977:P977,Q977:AE977)),0)</f>
        <v>0</v>
      </c>
      <c r="AJ977" s="7">
        <f>IF(S977&gt;0,RANK(S977,(N977:P977,Q977:AE977)),0)</f>
        <v>0</v>
      </c>
      <c r="AK977" s="2">
        <f t="shared" si="213"/>
        <v>6.855575868372943E-4</v>
      </c>
      <c r="AL977" s="2">
        <f t="shared" si="213"/>
        <v>4.570383912248629E-3</v>
      </c>
      <c r="AM977" s="2">
        <f t="shared" si="214"/>
        <v>0</v>
      </c>
      <c r="AN977" s="2">
        <f t="shared" si="215"/>
        <v>0</v>
      </c>
      <c r="AP977" t="s">
        <v>4037</v>
      </c>
      <c r="AQ977" t="s">
        <v>4139</v>
      </c>
      <c r="AR977">
        <v>1</v>
      </c>
      <c r="AT977" s="85" t="s">
        <v>5007</v>
      </c>
      <c r="AU977" s="84" t="s">
        <v>4506</v>
      </c>
      <c r="AV977" s="77" t="str">
        <f t="shared" si="216"/>
        <v>20159</v>
      </c>
      <c r="AX977" s="7" t="s">
        <v>186</v>
      </c>
      <c r="BG977" s="1"/>
    </row>
    <row r="978" spans="1:59" hidden="1" outlineLevel="1">
      <c r="A978" t="s">
        <v>3703</v>
      </c>
      <c r="B978" t="s">
        <v>4139</v>
      </c>
      <c r="C978" s="1">
        <f t="shared" si="210"/>
        <v>20911</v>
      </c>
      <c r="D978" s="7">
        <f>IF(N978&gt;0, RANK(N978,(N978:P978,Q978:AE978)),0)</f>
        <v>2</v>
      </c>
      <c r="E978" s="7">
        <f>IF(O978&gt;0,RANK(O978,(N978:P978,Q978:AE978)),0)</f>
        <v>1</v>
      </c>
      <c r="F978" s="7">
        <f>IF(P978&gt;0,RANK(P978,(N978:P978,Q978:AE978)),0)</f>
        <v>3</v>
      </c>
      <c r="G978" s="1">
        <f t="shared" si="208"/>
        <v>4764</v>
      </c>
      <c r="H978" s="2">
        <f t="shared" si="209"/>
        <v>0.22782267705992063</v>
      </c>
      <c r="I978" s="2"/>
      <c r="J978" s="2">
        <f t="shared" si="211"/>
        <v>0.3781741667065181</v>
      </c>
      <c r="K978" s="2">
        <f t="shared" si="211"/>
        <v>0.6059968437664387</v>
      </c>
      <c r="L978" s="2">
        <f t="shared" si="211"/>
        <v>1.0712065420113815E-2</v>
      </c>
      <c r="M978" s="2">
        <f t="shared" si="212"/>
        <v>5.1169241069293318E-3</v>
      </c>
      <c r="N978" s="1">
        <v>7908</v>
      </c>
      <c r="O978" s="1">
        <v>12672</v>
      </c>
      <c r="P978" s="1">
        <v>224</v>
      </c>
      <c r="Q978" s="1">
        <v>63</v>
      </c>
      <c r="R978" s="1">
        <v>41</v>
      </c>
      <c r="S978" s="1">
        <v>2</v>
      </c>
      <c r="U978" s="1">
        <v>1</v>
      </c>
      <c r="V978" s="1">
        <v>0</v>
      </c>
      <c r="W978" s="1">
        <v>0</v>
      </c>
      <c r="AG978" s="7">
        <f>IF(Q978&gt;0,RANK(Q978,(N978:P978,Q978:AE978)),0)</f>
        <v>4</v>
      </c>
      <c r="AH978" s="7">
        <f>IF(R978&gt;0,RANK(R978,(N978:P978,Q978:AE978)),0)</f>
        <v>5</v>
      </c>
      <c r="AI978" s="7">
        <f>IF(T978&gt;0,RANK(T978,(N978:P978,Q978:AE978)),0)</f>
        <v>0</v>
      </c>
      <c r="AJ978" s="7">
        <f>IF(S978&gt;0,RANK(S978,(N978:P978,Q978:AE978)),0)</f>
        <v>6</v>
      </c>
      <c r="AK978" s="2">
        <f t="shared" si="213"/>
        <v>3.0127683994070108E-3</v>
      </c>
      <c r="AL978" s="2">
        <f t="shared" si="213"/>
        <v>1.9606905456458325E-3</v>
      </c>
      <c r="AM978" s="2">
        <f t="shared" si="214"/>
        <v>0</v>
      </c>
      <c r="AN978" s="2">
        <f t="shared" si="215"/>
        <v>9.5643441251016214E-5</v>
      </c>
      <c r="AP978" t="s">
        <v>3703</v>
      </c>
      <c r="AQ978" t="s">
        <v>4139</v>
      </c>
      <c r="AR978">
        <v>2</v>
      </c>
      <c r="AT978" s="85" t="s">
        <v>5007</v>
      </c>
      <c r="AU978" s="84" t="s">
        <v>4507</v>
      </c>
      <c r="AV978" s="77" t="str">
        <f t="shared" si="216"/>
        <v>20161</v>
      </c>
      <c r="AX978" s="7" t="s">
        <v>186</v>
      </c>
      <c r="BG978" s="1"/>
    </row>
    <row r="979" spans="1:59" hidden="1" outlineLevel="1">
      <c r="A979" t="s">
        <v>4077</v>
      </c>
      <c r="B979" t="s">
        <v>4139</v>
      </c>
      <c r="C979" s="1">
        <f t="shared" si="210"/>
        <v>2710</v>
      </c>
      <c r="D979" s="7">
        <f>IF(N979&gt;0, RANK(N979,(N979:P979,Q979:AE979)),0)</f>
        <v>2</v>
      </c>
      <c r="E979" s="7">
        <f>IF(O979&gt;0,RANK(O979,(N979:P979,Q979:AE979)),0)</f>
        <v>1</v>
      </c>
      <c r="F979" s="7">
        <f>IF(P979&gt;0,RANK(P979,(N979:P979,Q979:AE979)),0)</f>
        <v>3</v>
      </c>
      <c r="G979" s="1">
        <f t="shared" si="208"/>
        <v>1587</v>
      </c>
      <c r="H979" s="2">
        <f t="shared" si="209"/>
        <v>0.58560885608856084</v>
      </c>
      <c r="I979" s="2"/>
      <c r="J979" s="2">
        <f t="shared" si="211"/>
        <v>0.19704797047970479</v>
      </c>
      <c r="K979" s="2">
        <f t="shared" si="211"/>
        <v>0.78265682656826563</v>
      </c>
      <c r="L979" s="2">
        <f t="shared" si="211"/>
        <v>1.3653136531365314E-2</v>
      </c>
      <c r="M979" s="2">
        <f t="shared" si="212"/>
        <v>6.6420664206642641E-3</v>
      </c>
      <c r="N979" s="1">
        <v>534</v>
      </c>
      <c r="O979" s="1">
        <v>2121</v>
      </c>
      <c r="P979" s="1">
        <v>37</v>
      </c>
      <c r="Q979" s="1">
        <v>6</v>
      </c>
      <c r="R979" s="1">
        <v>12</v>
      </c>
      <c r="S979" s="1">
        <v>0</v>
      </c>
      <c r="U979" s="1">
        <v>0</v>
      </c>
      <c r="V979" s="1">
        <v>0</v>
      </c>
      <c r="W979" s="1">
        <v>0</v>
      </c>
      <c r="AG979" s="7">
        <f>IF(Q979&gt;0,RANK(Q979,(N979:P979,Q979:AE979)),0)</f>
        <v>5</v>
      </c>
      <c r="AH979" s="7">
        <f>IF(R979&gt;0,RANK(R979,(N979:P979,Q979:AE979)),0)</f>
        <v>4</v>
      </c>
      <c r="AI979" s="7">
        <f>IF(T979&gt;0,RANK(T979,(N979:P979,Q979:AE979)),0)</f>
        <v>0</v>
      </c>
      <c r="AJ979" s="7">
        <f>IF(S979&gt;0,RANK(S979,(N979:P979,Q979:AE979)),0)</f>
        <v>0</v>
      </c>
      <c r="AK979" s="2">
        <f t="shared" si="213"/>
        <v>2.2140221402214021E-3</v>
      </c>
      <c r="AL979" s="2">
        <f t="shared" si="213"/>
        <v>4.4280442804428043E-3</v>
      </c>
      <c r="AM979" s="2">
        <f t="shared" si="214"/>
        <v>0</v>
      </c>
      <c r="AN979" s="2">
        <f t="shared" si="215"/>
        <v>0</v>
      </c>
      <c r="AP979" t="s">
        <v>4077</v>
      </c>
      <c r="AQ979" t="s">
        <v>4139</v>
      </c>
      <c r="AR979">
        <v>1</v>
      </c>
      <c r="AT979" s="85" t="s">
        <v>5007</v>
      </c>
      <c r="AU979" s="84" t="s">
        <v>4508</v>
      </c>
      <c r="AV979" s="77" t="str">
        <f t="shared" si="216"/>
        <v>20163</v>
      </c>
      <c r="AX979" s="7" t="s">
        <v>186</v>
      </c>
      <c r="BG979" s="1"/>
    </row>
    <row r="980" spans="1:59" hidden="1" outlineLevel="1">
      <c r="A980" t="s">
        <v>1605</v>
      </c>
      <c r="B980" t="s">
        <v>4139</v>
      </c>
      <c r="C980" s="1">
        <f t="shared" si="210"/>
        <v>1789</v>
      </c>
      <c r="D980" s="7">
        <f>IF(N980&gt;0, RANK(N980,(N980:P980,Q980:AE980)),0)</f>
        <v>2</v>
      </c>
      <c r="E980" s="7">
        <f>IF(O980&gt;0,RANK(O980,(N980:P980,Q980:AE980)),0)</f>
        <v>1</v>
      </c>
      <c r="F980" s="7">
        <f>IF(P980&gt;0,RANK(P980,(N980:P980,Q980:AE980)),0)</f>
        <v>3</v>
      </c>
      <c r="G980" s="1">
        <f t="shared" si="208"/>
        <v>709</v>
      </c>
      <c r="H980" s="2">
        <f t="shared" si="209"/>
        <v>0.39631078814980436</v>
      </c>
      <c r="I980" s="2"/>
      <c r="J980" s="2">
        <f t="shared" si="211"/>
        <v>0.28898826159865848</v>
      </c>
      <c r="K980" s="2">
        <f t="shared" si="211"/>
        <v>0.68529904974846279</v>
      </c>
      <c r="L980" s="2">
        <f t="shared" si="211"/>
        <v>1.509223029625489E-2</v>
      </c>
      <c r="M980" s="2">
        <f t="shared" si="212"/>
        <v>1.0620458356623789E-2</v>
      </c>
      <c r="N980" s="1">
        <v>517</v>
      </c>
      <c r="O980" s="1">
        <v>1226</v>
      </c>
      <c r="P980" s="1">
        <v>27</v>
      </c>
      <c r="Q980" s="1">
        <v>9</v>
      </c>
      <c r="R980" s="1">
        <v>10</v>
      </c>
      <c r="S980" s="1">
        <v>0</v>
      </c>
      <c r="U980" s="1">
        <v>0</v>
      </c>
      <c r="V980" s="1">
        <v>0</v>
      </c>
      <c r="W980" s="1">
        <v>0</v>
      </c>
      <c r="AG980" s="7">
        <f>IF(Q980&gt;0,RANK(Q980,(N980:P980,Q980:AE980)),0)</f>
        <v>5</v>
      </c>
      <c r="AH980" s="7">
        <f>IF(R980&gt;0,RANK(R980,(N980:P980,Q980:AE980)),0)</f>
        <v>4</v>
      </c>
      <c r="AI980" s="7">
        <f>IF(T980&gt;0,RANK(T980,(N980:P980,Q980:AE980)),0)</f>
        <v>0</v>
      </c>
      <c r="AJ980" s="7">
        <f>IF(S980&gt;0,RANK(S980,(N980:P980,Q980:AE980)),0)</f>
        <v>0</v>
      </c>
      <c r="AK980" s="2">
        <f t="shared" si="213"/>
        <v>5.030743432084964E-3</v>
      </c>
      <c r="AL980" s="2">
        <f t="shared" si="213"/>
        <v>5.5897149245388482E-3</v>
      </c>
      <c r="AM980" s="2">
        <f t="shared" si="214"/>
        <v>0</v>
      </c>
      <c r="AN980" s="2">
        <f t="shared" si="215"/>
        <v>0</v>
      </c>
      <c r="AP980" t="s">
        <v>1605</v>
      </c>
      <c r="AQ980" t="s">
        <v>4139</v>
      </c>
      <c r="AR980">
        <v>1</v>
      </c>
      <c r="AT980" s="85" t="s">
        <v>5007</v>
      </c>
      <c r="AU980" s="84" t="s">
        <v>4499</v>
      </c>
      <c r="AV980" s="77" t="str">
        <f t="shared" si="216"/>
        <v>20165</v>
      </c>
      <c r="AX980" s="7" t="s">
        <v>186</v>
      </c>
      <c r="BG980" s="1"/>
    </row>
    <row r="981" spans="1:59" hidden="1" outlineLevel="1">
      <c r="A981" t="s">
        <v>2735</v>
      </c>
      <c r="B981" t="s">
        <v>4139</v>
      </c>
      <c r="C981" s="1">
        <f t="shared" si="210"/>
        <v>3525</v>
      </c>
      <c r="D981" s="7">
        <f>IF(N981&gt;0, RANK(N981,(N981:P981,Q981:AE981)),0)</f>
        <v>2</v>
      </c>
      <c r="E981" s="7">
        <f>IF(O981&gt;0,RANK(O981,(N981:P981,Q981:AE981)),0)</f>
        <v>1</v>
      </c>
      <c r="F981" s="7">
        <f>IF(P981&gt;0,RANK(P981,(N981:P981,Q981:AE981)),0)</f>
        <v>3</v>
      </c>
      <c r="G981" s="1">
        <f t="shared" si="208"/>
        <v>1861</v>
      </c>
      <c r="H981" s="2">
        <f t="shared" si="209"/>
        <v>0.52794326241134748</v>
      </c>
      <c r="I981" s="2"/>
      <c r="J981" s="2">
        <f t="shared" si="211"/>
        <v>0.22978723404255319</v>
      </c>
      <c r="K981" s="2">
        <f t="shared" si="211"/>
        <v>0.75773049645390067</v>
      </c>
      <c r="L981" s="2">
        <f t="shared" si="211"/>
        <v>6.8085106382978723E-3</v>
      </c>
      <c r="M981" s="2">
        <f t="shared" si="212"/>
        <v>5.6737588652482672E-3</v>
      </c>
      <c r="N981" s="1">
        <v>810</v>
      </c>
      <c r="O981" s="1">
        <v>2671</v>
      </c>
      <c r="P981" s="1">
        <v>24</v>
      </c>
      <c r="Q981" s="1">
        <v>8</v>
      </c>
      <c r="R981" s="1">
        <v>12</v>
      </c>
      <c r="S981" s="1">
        <v>0</v>
      </c>
      <c r="U981" s="1">
        <v>0</v>
      </c>
      <c r="V981" s="1">
        <v>0</v>
      </c>
      <c r="W981" s="1">
        <v>0</v>
      </c>
      <c r="AG981" s="7">
        <f>IF(Q981&gt;0,RANK(Q981,(N981:P981,Q981:AE981)),0)</f>
        <v>5</v>
      </c>
      <c r="AH981" s="7">
        <f>IF(R981&gt;0,RANK(R981,(N981:P981,Q981:AE981)),0)</f>
        <v>4</v>
      </c>
      <c r="AI981" s="7">
        <f>IF(T981&gt;0,RANK(T981,(N981:P981,Q981:AE981)),0)</f>
        <v>0</v>
      </c>
      <c r="AJ981" s="7">
        <f>IF(S981&gt;0,RANK(S981,(N981:P981,Q981:AE981)),0)</f>
        <v>0</v>
      </c>
      <c r="AK981" s="2">
        <f t="shared" si="213"/>
        <v>2.2695035460992908E-3</v>
      </c>
      <c r="AL981" s="2">
        <f t="shared" si="213"/>
        <v>3.4042553191489361E-3</v>
      </c>
      <c r="AM981" s="2">
        <f t="shared" si="214"/>
        <v>0</v>
      </c>
      <c r="AN981" s="2">
        <f t="shared" si="215"/>
        <v>0</v>
      </c>
      <c r="AP981" t="s">
        <v>2735</v>
      </c>
      <c r="AQ981" t="s">
        <v>4139</v>
      </c>
      <c r="AR981">
        <v>1</v>
      </c>
      <c r="AT981" s="85" t="s">
        <v>5007</v>
      </c>
      <c r="AU981" s="84" t="s">
        <v>4500</v>
      </c>
      <c r="AV981" s="77" t="str">
        <f t="shared" si="216"/>
        <v>20167</v>
      </c>
      <c r="AX981" s="7" t="s">
        <v>186</v>
      </c>
      <c r="BG981" s="1"/>
    </row>
    <row r="982" spans="1:59" hidden="1" outlineLevel="1">
      <c r="A982" t="s">
        <v>4078</v>
      </c>
      <c r="B982" t="s">
        <v>4139</v>
      </c>
      <c r="C982" s="1">
        <f t="shared" si="210"/>
        <v>23041</v>
      </c>
      <c r="D982" s="7">
        <f>IF(N982&gt;0, RANK(N982,(N982:P982,Q982:AE982)),0)</f>
        <v>2</v>
      </c>
      <c r="E982" s="7">
        <f>IF(O982&gt;0,RANK(O982,(N982:P982,Q982:AE982)),0)</f>
        <v>1</v>
      </c>
      <c r="F982" s="7">
        <f>IF(P982&gt;0,RANK(P982,(N982:P982,Q982:AE982)),0)</f>
        <v>3</v>
      </c>
      <c r="G982" s="1">
        <f t="shared" si="208"/>
        <v>7587</v>
      </c>
      <c r="H982" s="2">
        <f t="shared" si="209"/>
        <v>0.32928258322121434</v>
      </c>
      <c r="I982" s="2"/>
      <c r="J982" s="2">
        <f t="shared" si="211"/>
        <v>0.32654832689553404</v>
      </c>
      <c r="K982" s="2">
        <f t="shared" si="211"/>
        <v>0.65583091011674843</v>
      </c>
      <c r="L982" s="2">
        <f t="shared" si="211"/>
        <v>1.0893624408662818E-2</v>
      </c>
      <c r="M982" s="2">
        <f t="shared" si="212"/>
        <v>6.7271385790547127E-3</v>
      </c>
      <c r="N982" s="1">
        <v>7524</v>
      </c>
      <c r="O982" s="1">
        <v>15111</v>
      </c>
      <c r="P982" s="1">
        <v>251</v>
      </c>
      <c r="Q982" s="1">
        <v>78</v>
      </c>
      <c r="R982" s="1">
        <v>77</v>
      </c>
      <c r="S982" s="1">
        <v>0</v>
      </c>
      <c r="U982" s="1">
        <v>0</v>
      </c>
      <c r="V982" s="1">
        <v>0</v>
      </c>
      <c r="W982" s="1">
        <v>0</v>
      </c>
      <c r="AG982" s="7">
        <f>IF(Q982&gt;0,RANK(Q982,(N982:P982,Q982:AE982)),0)</f>
        <v>4</v>
      </c>
      <c r="AH982" s="7">
        <f>IF(R982&gt;0,RANK(R982,(N982:P982,Q982:AE982)),0)</f>
        <v>5</v>
      </c>
      <c r="AI982" s="7">
        <f>IF(T982&gt;0,RANK(T982,(N982:P982,Q982:AE982)),0)</f>
        <v>0</v>
      </c>
      <c r="AJ982" s="7">
        <f>IF(S982&gt;0,RANK(S982,(N982:P982,Q982:AE982)),0)</f>
        <v>0</v>
      </c>
      <c r="AK982" s="2">
        <f t="shared" si="213"/>
        <v>3.3852697365565729E-3</v>
      </c>
      <c r="AL982" s="2">
        <f t="shared" si="213"/>
        <v>3.3418688424981555E-3</v>
      </c>
      <c r="AM982" s="2">
        <f t="shared" si="214"/>
        <v>0</v>
      </c>
      <c r="AN982" s="2">
        <f t="shared" si="215"/>
        <v>0</v>
      </c>
      <c r="AP982" t="s">
        <v>4078</v>
      </c>
      <c r="AQ982" t="s">
        <v>4139</v>
      </c>
      <c r="AR982">
        <v>1</v>
      </c>
      <c r="AT982" s="85" t="s">
        <v>5007</v>
      </c>
      <c r="AU982" s="84" t="s">
        <v>4913</v>
      </c>
      <c r="AV982" s="77" t="str">
        <f t="shared" si="216"/>
        <v>20169</v>
      </c>
      <c r="AX982" s="7" t="s">
        <v>186</v>
      </c>
      <c r="BG982" s="1"/>
    </row>
    <row r="983" spans="1:59" hidden="1" outlineLevel="1">
      <c r="A983" t="s">
        <v>4195</v>
      </c>
      <c r="B983" t="s">
        <v>4139</v>
      </c>
      <c r="C983" s="1">
        <f t="shared" si="210"/>
        <v>2299</v>
      </c>
      <c r="D983" s="7">
        <f>IF(N983&gt;0, RANK(N983,(N983:P983,Q983:AE983)),0)</f>
        <v>2</v>
      </c>
      <c r="E983" s="7">
        <f>IF(O983&gt;0,RANK(O983,(N983:P983,Q983:AE983)),0)</f>
        <v>1</v>
      </c>
      <c r="F983" s="7">
        <f>IF(P983&gt;0,RANK(P983,(N983:P983,Q983:AE983)),0)</f>
        <v>3</v>
      </c>
      <c r="G983" s="1">
        <f t="shared" si="208"/>
        <v>1577</v>
      </c>
      <c r="H983" s="2">
        <f t="shared" si="209"/>
        <v>0.68595041322314054</v>
      </c>
      <c r="I983" s="2"/>
      <c r="J983" s="2">
        <f t="shared" si="211"/>
        <v>0.15093518921270119</v>
      </c>
      <c r="K983" s="2">
        <f t="shared" si="211"/>
        <v>0.83688560243584165</v>
      </c>
      <c r="L983" s="2">
        <f t="shared" si="211"/>
        <v>7.3945193562418446E-3</v>
      </c>
      <c r="M983" s="2">
        <f t="shared" si="212"/>
        <v>4.7846889952152935E-3</v>
      </c>
      <c r="N983" s="1">
        <v>347</v>
      </c>
      <c r="O983" s="1">
        <v>1924</v>
      </c>
      <c r="P983" s="1">
        <v>17</v>
      </c>
      <c r="Q983" s="1">
        <v>5</v>
      </c>
      <c r="R983" s="1">
        <v>6</v>
      </c>
      <c r="S983" s="1">
        <v>0</v>
      </c>
      <c r="U983" s="1">
        <v>0</v>
      </c>
      <c r="V983" s="1">
        <v>0</v>
      </c>
      <c r="W983" s="1">
        <v>0</v>
      </c>
      <c r="AG983" s="7">
        <f>IF(Q983&gt;0,RANK(Q983,(N983:P983,Q983:AE983)),0)</f>
        <v>5</v>
      </c>
      <c r="AH983" s="7">
        <f>IF(R983&gt;0,RANK(R983,(N983:P983,Q983:AE983)),0)</f>
        <v>4</v>
      </c>
      <c r="AI983" s="7">
        <f>IF(T983&gt;0,RANK(T983,(N983:P983,Q983:AE983)),0)</f>
        <v>0</v>
      </c>
      <c r="AJ983" s="7">
        <f>IF(S983&gt;0,RANK(S983,(N983:P983,Q983:AE983)),0)</f>
        <v>0</v>
      </c>
      <c r="AK983" s="2">
        <f t="shared" si="213"/>
        <v>2.1748586341887779E-3</v>
      </c>
      <c r="AL983" s="2">
        <f t="shared" si="213"/>
        <v>2.6098303610265334E-3</v>
      </c>
      <c r="AM983" s="2">
        <f t="shared" si="214"/>
        <v>0</v>
      </c>
      <c r="AN983" s="2">
        <f t="shared" si="215"/>
        <v>0</v>
      </c>
      <c r="AP983" t="s">
        <v>4195</v>
      </c>
      <c r="AQ983" t="s">
        <v>4139</v>
      </c>
      <c r="AR983">
        <v>1</v>
      </c>
      <c r="AT983" s="85" t="s">
        <v>5007</v>
      </c>
      <c r="AU983" s="84" t="s">
        <v>3946</v>
      </c>
      <c r="AV983" s="77" t="str">
        <f t="shared" si="216"/>
        <v>20171</v>
      </c>
      <c r="AX983" s="7" t="s">
        <v>186</v>
      </c>
      <c r="BG983" s="1"/>
    </row>
    <row r="984" spans="1:59" hidden="1" outlineLevel="1">
      <c r="A984" t="s">
        <v>531</v>
      </c>
      <c r="B984" t="s">
        <v>4139</v>
      </c>
      <c r="C984" s="1">
        <f t="shared" si="210"/>
        <v>177679</v>
      </c>
      <c r="D984" s="7">
        <f>IF(N984&gt;0, RANK(N984,(N984:P984,Q984:AE984)),0)</f>
        <v>2</v>
      </c>
      <c r="E984" s="7">
        <f>IF(O984&gt;0,RANK(O984,(N984:P984,Q984:AE984)),0)</f>
        <v>1</v>
      </c>
      <c r="F984" s="7">
        <f>IF(P984&gt;0,RANK(P984,(N984:P984,Q984:AE984)),0)</f>
        <v>3</v>
      </c>
      <c r="G984" s="1">
        <f t="shared" si="208"/>
        <v>45542</v>
      </c>
      <c r="H984" s="2">
        <f t="shared" si="209"/>
        <v>0.25631616566955012</v>
      </c>
      <c r="I984" s="2"/>
      <c r="J984" s="2">
        <f t="shared" si="211"/>
        <v>0.36492213486118225</v>
      </c>
      <c r="K984" s="2">
        <f t="shared" si="211"/>
        <v>0.62123830053073237</v>
      </c>
      <c r="L984" s="2">
        <f t="shared" si="211"/>
        <v>7.569830987342342E-3</v>
      </c>
      <c r="M984" s="2">
        <f t="shared" si="212"/>
        <v>6.2697336207430997E-3</v>
      </c>
      <c r="N984" s="1">
        <v>64839</v>
      </c>
      <c r="O984" s="1">
        <v>110381</v>
      </c>
      <c r="P984" s="1">
        <v>1345</v>
      </c>
      <c r="Q984" s="1">
        <v>695</v>
      </c>
      <c r="R984" s="1">
        <v>411</v>
      </c>
      <c r="S984" s="1">
        <v>6</v>
      </c>
      <c r="U984" s="1">
        <v>0</v>
      </c>
      <c r="V984" s="1">
        <v>2</v>
      </c>
      <c r="W984" s="1">
        <v>0</v>
      </c>
      <c r="AG984" s="7">
        <f>IF(Q984&gt;0,RANK(Q984,(N984:P984,Q984:AE984)),0)</f>
        <v>4</v>
      </c>
      <c r="AH984" s="7">
        <f>IF(R984&gt;0,RANK(R984,(N984:P984,Q984:AE984)),0)</f>
        <v>5</v>
      </c>
      <c r="AI984" s="7">
        <f>IF(T984&gt;0,RANK(T984,(N984:P984,Q984:AE984)),0)</f>
        <v>0</v>
      </c>
      <c r="AJ984" s="7">
        <f>IF(S984&gt;0,RANK(S984,(N984:P984,Q984:AE984)),0)</f>
        <v>6</v>
      </c>
      <c r="AK984" s="2">
        <f t="shared" si="213"/>
        <v>3.9115483540542216E-3</v>
      </c>
      <c r="AL984" s="2">
        <f t="shared" si="213"/>
        <v>2.3131602496637193E-3</v>
      </c>
      <c r="AM984" s="2">
        <f t="shared" si="214"/>
        <v>0</v>
      </c>
      <c r="AN984" s="2">
        <f t="shared" si="215"/>
        <v>3.3768762768813422E-5</v>
      </c>
      <c r="AP984" t="s">
        <v>531</v>
      </c>
      <c r="AQ984" t="s">
        <v>4139</v>
      </c>
      <c r="AR984">
        <v>4</v>
      </c>
      <c r="AT984" s="85" t="s">
        <v>5007</v>
      </c>
      <c r="AU984" s="84" t="s">
        <v>3947</v>
      </c>
      <c r="AV984" s="77" t="str">
        <f t="shared" si="216"/>
        <v>20173</v>
      </c>
      <c r="AX984" s="7" t="s">
        <v>186</v>
      </c>
      <c r="BG984" s="1"/>
    </row>
    <row r="985" spans="1:59" hidden="1" outlineLevel="1">
      <c r="A985" t="s">
        <v>4079</v>
      </c>
      <c r="B985" t="s">
        <v>4139</v>
      </c>
      <c r="C985" s="1">
        <f t="shared" si="210"/>
        <v>5439</v>
      </c>
      <c r="D985" s="7">
        <f>IF(N985&gt;0, RANK(N985,(N985:P985,Q985:AE985)),0)</f>
        <v>2</v>
      </c>
      <c r="E985" s="7">
        <f>IF(O985&gt;0,RANK(O985,(N985:P985,Q985:AE985)),0)</f>
        <v>1</v>
      </c>
      <c r="F985" s="7">
        <f>IF(P985&gt;0,RANK(P985,(N985:P985,Q985:AE985)),0)</f>
        <v>3</v>
      </c>
      <c r="G985" s="1">
        <f t="shared" si="208"/>
        <v>3150</v>
      </c>
      <c r="H985" s="2">
        <f t="shared" si="209"/>
        <v>0.5791505791505791</v>
      </c>
      <c r="I985" s="2"/>
      <c r="J985" s="2">
        <f t="shared" si="211"/>
        <v>0.20628792057363485</v>
      </c>
      <c r="K985" s="2">
        <f t="shared" si="211"/>
        <v>0.78543849972421398</v>
      </c>
      <c r="L985" s="2">
        <f t="shared" si="211"/>
        <v>4.4125758411472701E-3</v>
      </c>
      <c r="M985" s="2">
        <f t="shared" si="212"/>
        <v>3.8610038610038758E-3</v>
      </c>
      <c r="N985" s="1">
        <v>1122</v>
      </c>
      <c r="O985" s="1">
        <v>4272</v>
      </c>
      <c r="P985" s="1">
        <v>24</v>
      </c>
      <c r="Q985" s="1">
        <v>8</v>
      </c>
      <c r="R985" s="1">
        <v>13</v>
      </c>
      <c r="S985" s="1">
        <v>0</v>
      </c>
      <c r="U985" s="1">
        <v>0</v>
      </c>
      <c r="V985" s="1">
        <v>0</v>
      </c>
      <c r="W985" s="1">
        <v>0</v>
      </c>
      <c r="AG985" s="7">
        <f>IF(Q985&gt;0,RANK(Q985,(N985:P985,Q985:AE985)),0)</f>
        <v>5</v>
      </c>
      <c r="AH985" s="7">
        <f>IF(R985&gt;0,RANK(R985,(N985:P985,Q985:AE985)),0)</f>
        <v>4</v>
      </c>
      <c r="AI985" s="7">
        <f>IF(T985&gt;0,RANK(T985,(N985:P985,Q985:AE985)),0)</f>
        <v>0</v>
      </c>
      <c r="AJ985" s="7">
        <f>IF(S985&gt;0,RANK(S985,(N985:P985,Q985:AE985)),0)</f>
        <v>0</v>
      </c>
      <c r="AK985" s="2">
        <f t="shared" si="213"/>
        <v>1.4708586137157566E-3</v>
      </c>
      <c r="AL985" s="2">
        <f t="shared" si="213"/>
        <v>2.3901452472881043E-3</v>
      </c>
      <c r="AM985" s="2">
        <f t="shared" si="214"/>
        <v>0</v>
      </c>
      <c r="AN985" s="2">
        <f t="shared" si="215"/>
        <v>0</v>
      </c>
      <c r="AP985" t="s">
        <v>4079</v>
      </c>
      <c r="AQ985" t="s">
        <v>4139</v>
      </c>
      <c r="AR985">
        <v>1</v>
      </c>
      <c r="AT985" s="85" t="s">
        <v>5007</v>
      </c>
      <c r="AU985" s="84" t="s">
        <v>4677</v>
      </c>
      <c r="AV985" s="77" t="str">
        <f t="shared" si="216"/>
        <v>20175</v>
      </c>
      <c r="AX985" s="7" t="s">
        <v>186</v>
      </c>
      <c r="BG985" s="1"/>
    </row>
    <row r="986" spans="1:59" hidden="1" outlineLevel="1">
      <c r="A986" t="s">
        <v>4076</v>
      </c>
      <c r="B986" t="s">
        <v>4139</v>
      </c>
      <c r="C986" s="1">
        <f t="shared" si="210"/>
        <v>81577</v>
      </c>
      <c r="D986" s="7">
        <f>IF(N986&gt;0, RANK(N986,(N986:P986,Q986:AE986)),0)</f>
        <v>2</v>
      </c>
      <c r="E986" s="7">
        <f>IF(O986&gt;0,RANK(O986,(N986:P986,Q986:AE986)),0)</f>
        <v>1</v>
      </c>
      <c r="F986" s="7">
        <f>IF(P986&gt;0,RANK(P986,(N986:P986,Q986:AE986)),0)</f>
        <v>3</v>
      </c>
      <c r="G986" s="1">
        <f t="shared" si="208"/>
        <v>7924</v>
      </c>
      <c r="H986" s="2">
        <f t="shared" si="209"/>
        <v>9.7135221937555929E-2</v>
      </c>
      <c r="I986" s="2"/>
      <c r="J986" s="2">
        <f t="shared" si="211"/>
        <v>0.44453706314279762</v>
      </c>
      <c r="K986" s="2">
        <f t="shared" si="211"/>
        <v>0.54167228508035348</v>
      </c>
      <c r="L986" s="2">
        <f t="shared" si="211"/>
        <v>8.4214913517290414E-3</v>
      </c>
      <c r="M986" s="2">
        <f t="shared" si="212"/>
        <v>5.3691604251198642E-3</v>
      </c>
      <c r="N986" s="1">
        <v>36264</v>
      </c>
      <c r="O986" s="1">
        <v>44188</v>
      </c>
      <c r="P986" s="1">
        <v>687</v>
      </c>
      <c r="Q986" s="1">
        <v>236</v>
      </c>
      <c r="R986" s="1">
        <v>200</v>
      </c>
      <c r="S986" s="1">
        <v>1</v>
      </c>
      <c r="U986" s="1">
        <v>0</v>
      </c>
      <c r="V986" s="1">
        <v>0</v>
      </c>
      <c r="W986" s="1">
        <v>1</v>
      </c>
      <c r="AG986" s="7">
        <f>IF(Q986&gt;0,RANK(Q986,(N986:P986,Q986:AE986)),0)</f>
        <v>4</v>
      </c>
      <c r="AH986" s="7">
        <f>IF(R986&gt;0,RANK(R986,(N986:P986,Q986:AE986)),0)</f>
        <v>5</v>
      </c>
      <c r="AI986" s="7">
        <f>IF(T986&gt;0,RANK(T986,(N986:P986,Q986:AE986)),0)</f>
        <v>0</v>
      </c>
      <c r="AJ986" s="7">
        <f>IF(S986&gt;0,RANK(S986,(N986:P986,Q986:AE986)),0)</f>
        <v>6</v>
      </c>
      <c r="AK986" s="2">
        <f t="shared" si="213"/>
        <v>2.8929722838545177E-3</v>
      </c>
      <c r="AL986" s="2">
        <f t="shared" si="213"/>
        <v>2.4516714269953539E-3</v>
      </c>
      <c r="AM986" s="2">
        <f t="shared" si="214"/>
        <v>0</v>
      </c>
      <c r="AN986" s="2">
        <f t="shared" si="215"/>
        <v>1.225835713497677E-5</v>
      </c>
      <c r="AP986" t="s">
        <v>4076</v>
      </c>
      <c r="AQ986" t="s">
        <v>4139</v>
      </c>
      <c r="AR986">
        <v>2</v>
      </c>
      <c r="AT986" s="85" t="s">
        <v>5007</v>
      </c>
      <c r="AU986" s="84" t="s">
        <v>3101</v>
      </c>
      <c r="AV986" s="77" t="str">
        <f t="shared" si="216"/>
        <v>20177</v>
      </c>
      <c r="AX986" s="7" t="s">
        <v>186</v>
      </c>
      <c r="BG986" s="1"/>
    </row>
    <row r="987" spans="1:59" hidden="1" outlineLevel="1">
      <c r="A987" t="s">
        <v>2713</v>
      </c>
      <c r="B987" t="s">
        <v>4139</v>
      </c>
      <c r="C987" s="1">
        <f t="shared" si="210"/>
        <v>1406</v>
      </c>
      <c r="D987" s="7">
        <f>IF(N987&gt;0, RANK(N987,(N987:P987,Q987:AE987)),0)</f>
        <v>2</v>
      </c>
      <c r="E987" s="7">
        <f>IF(O987&gt;0,RANK(O987,(N987:P987,Q987:AE987)),0)</f>
        <v>1</v>
      </c>
      <c r="F987" s="7">
        <f>IF(P987&gt;0,RANK(P987,(N987:P987,Q987:AE987)),0)</f>
        <v>3</v>
      </c>
      <c r="G987" s="1">
        <f t="shared" si="208"/>
        <v>905</v>
      </c>
      <c r="H987" s="2">
        <f t="shared" si="209"/>
        <v>0.64366998577524892</v>
      </c>
      <c r="I987" s="2"/>
      <c r="J987" s="2">
        <f t="shared" si="211"/>
        <v>0.16998577524893316</v>
      </c>
      <c r="K987" s="2">
        <f t="shared" si="211"/>
        <v>0.81365576102418202</v>
      </c>
      <c r="L987" s="2">
        <f t="shared" si="211"/>
        <v>9.2460881934566148E-3</v>
      </c>
      <c r="M987" s="2">
        <f t="shared" si="212"/>
        <v>7.1123755334282605E-3</v>
      </c>
      <c r="N987" s="1">
        <v>239</v>
      </c>
      <c r="O987" s="1">
        <v>1144</v>
      </c>
      <c r="P987" s="1">
        <v>13</v>
      </c>
      <c r="Q987" s="1">
        <v>2</v>
      </c>
      <c r="R987" s="1">
        <v>8</v>
      </c>
      <c r="S987" s="1">
        <v>0</v>
      </c>
      <c r="U987" s="1">
        <v>0</v>
      </c>
      <c r="V987" s="1">
        <v>0</v>
      </c>
      <c r="W987" s="1">
        <v>0</v>
      </c>
      <c r="AG987" s="7">
        <f>IF(Q987&gt;0,RANK(Q987,(N987:P987,Q987:AE987)),0)</f>
        <v>5</v>
      </c>
      <c r="AH987" s="7">
        <f>IF(R987&gt;0,RANK(R987,(N987:P987,Q987:AE987)),0)</f>
        <v>4</v>
      </c>
      <c r="AI987" s="7">
        <f>IF(T987&gt;0,RANK(T987,(N987:P987,Q987:AE987)),0)</f>
        <v>0</v>
      </c>
      <c r="AJ987" s="7">
        <f>IF(S987&gt;0,RANK(S987,(N987:P987,Q987:AE987)),0)</f>
        <v>0</v>
      </c>
      <c r="AK987" s="2">
        <f t="shared" si="213"/>
        <v>1.4224751066856331E-3</v>
      </c>
      <c r="AL987" s="2">
        <f t="shared" si="213"/>
        <v>5.6899004267425323E-3</v>
      </c>
      <c r="AM987" s="2">
        <f t="shared" si="214"/>
        <v>0</v>
      </c>
      <c r="AN987" s="2">
        <f t="shared" si="215"/>
        <v>0</v>
      </c>
      <c r="AP987" t="s">
        <v>2713</v>
      </c>
      <c r="AQ987" t="s">
        <v>4139</v>
      </c>
      <c r="AR987">
        <v>1</v>
      </c>
      <c r="AT987" s="85" t="s">
        <v>5007</v>
      </c>
      <c r="AU987" s="84" t="s">
        <v>3823</v>
      </c>
      <c r="AV987" s="77" t="str">
        <f t="shared" si="216"/>
        <v>20179</v>
      </c>
      <c r="AX987" s="7" t="s">
        <v>186</v>
      </c>
      <c r="BG987" s="1"/>
    </row>
    <row r="988" spans="1:59" hidden="1" outlineLevel="1">
      <c r="A988" t="s">
        <v>1193</v>
      </c>
      <c r="B988" t="s">
        <v>4139</v>
      </c>
      <c r="C988" s="1">
        <f t="shared" si="210"/>
        <v>2762</v>
      </c>
      <c r="D988" s="7">
        <f>IF(N988&gt;0, RANK(N988,(N988:P988,Q988:AE988)),0)</f>
        <v>2</v>
      </c>
      <c r="E988" s="7">
        <f>IF(O988&gt;0,RANK(O988,(N988:P988,Q988:AE988)),0)</f>
        <v>1</v>
      </c>
      <c r="F988" s="7">
        <f>IF(P988&gt;0,RANK(P988,(N988:P988,Q988:AE988)),0)</f>
        <v>3</v>
      </c>
      <c r="G988" s="1">
        <f t="shared" si="208"/>
        <v>1456</v>
      </c>
      <c r="H988" s="2">
        <f t="shared" si="209"/>
        <v>0.52715423606082545</v>
      </c>
      <c r="I988" s="2"/>
      <c r="J988" s="2">
        <f t="shared" si="211"/>
        <v>0.22881969587255613</v>
      </c>
      <c r="K988" s="2">
        <f t="shared" si="211"/>
        <v>0.75597393193338158</v>
      </c>
      <c r="L988" s="2">
        <f t="shared" si="211"/>
        <v>9.0514120202751635E-3</v>
      </c>
      <c r="M988" s="2">
        <f t="shared" si="212"/>
        <v>6.1549601737871263E-3</v>
      </c>
      <c r="N988" s="1">
        <v>632</v>
      </c>
      <c r="O988" s="1">
        <v>2088</v>
      </c>
      <c r="P988" s="1">
        <v>25</v>
      </c>
      <c r="Q988" s="1">
        <v>13</v>
      </c>
      <c r="R988" s="1">
        <v>4</v>
      </c>
      <c r="S988" s="1">
        <v>0</v>
      </c>
      <c r="U988" s="1">
        <v>0</v>
      </c>
      <c r="V988" s="1">
        <v>0</v>
      </c>
      <c r="W988" s="1">
        <v>0</v>
      </c>
      <c r="AG988" s="7">
        <f>IF(Q988&gt;0,RANK(Q988,(N988:P988,Q988:AE988)),0)</f>
        <v>4</v>
      </c>
      <c r="AH988" s="7">
        <f>IF(R988&gt;0,RANK(R988,(N988:P988,Q988:AE988)),0)</f>
        <v>5</v>
      </c>
      <c r="AI988" s="7">
        <f>IF(T988&gt;0,RANK(T988,(N988:P988,Q988:AE988)),0)</f>
        <v>0</v>
      </c>
      <c r="AJ988" s="7">
        <f>IF(S988&gt;0,RANK(S988,(N988:P988,Q988:AE988)),0)</f>
        <v>0</v>
      </c>
      <c r="AK988" s="2">
        <f t="shared" si="213"/>
        <v>4.7067342505430852E-3</v>
      </c>
      <c r="AL988" s="2">
        <f t="shared" si="213"/>
        <v>1.448225923244026E-3</v>
      </c>
      <c r="AM988" s="2">
        <f t="shared" si="214"/>
        <v>0</v>
      </c>
      <c r="AN988" s="2">
        <f t="shared" si="215"/>
        <v>0</v>
      </c>
      <c r="AP988" t="s">
        <v>1193</v>
      </c>
      <c r="AQ988" t="s">
        <v>4139</v>
      </c>
      <c r="AR988">
        <v>1</v>
      </c>
      <c r="AT988" s="85" t="s">
        <v>5007</v>
      </c>
      <c r="AU988" s="84" t="s">
        <v>4132</v>
      </c>
      <c r="AV988" s="77" t="str">
        <f t="shared" si="216"/>
        <v>20181</v>
      </c>
      <c r="AX988" s="7" t="s">
        <v>186</v>
      </c>
      <c r="BG988" s="1"/>
    </row>
    <row r="989" spans="1:59" hidden="1" outlineLevel="1">
      <c r="A989" t="s">
        <v>1183</v>
      </c>
      <c r="B989" t="s">
        <v>4139</v>
      </c>
      <c r="C989" s="1">
        <f t="shared" si="210"/>
        <v>2370</v>
      </c>
      <c r="D989" s="7">
        <f>IF(N989&gt;0, RANK(N989,(N989:P989,Q989:AE989)),0)</f>
        <v>2</v>
      </c>
      <c r="E989" s="7">
        <f>IF(O989&gt;0,RANK(O989,(N989:P989,Q989:AE989)),0)</f>
        <v>1</v>
      </c>
      <c r="F989" s="7">
        <f>IF(P989&gt;0,RANK(P989,(N989:P989,Q989:AE989)),0)</f>
        <v>3</v>
      </c>
      <c r="G989" s="1">
        <f t="shared" si="208"/>
        <v>1263</v>
      </c>
      <c r="H989" s="2">
        <f t="shared" si="209"/>
        <v>0.53291139240506324</v>
      </c>
      <c r="I989" s="2"/>
      <c r="J989" s="2">
        <f t="shared" si="211"/>
        <v>0.22784810126582278</v>
      </c>
      <c r="K989" s="2">
        <f t="shared" si="211"/>
        <v>0.76075949367088602</v>
      </c>
      <c r="L989" s="2">
        <f t="shared" si="211"/>
        <v>7.1729957805907177E-3</v>
      </c>
      <c r="M989" s="2">
        <f t="shared" si="212"/>
        <v>4.2194092827004823E-3</v>
      </c>
      <c r="N989" s="1">
        <v>540</v>
      </c>
      <c r="O989" s="1">
        <v>1803</v>
      </c>
      <c r="P989" s="1">
        <v>17</v>
      </c>
      <c r="Q989" s="1">
        <v>4</v>
      </c>
      <c r="R989" s="1">
        <v>6</v>
      </c>
      <c r="S989" s="1">
        <v>0</v>
      </c>
      <c r="U989" s="1">
        <v>0</v>
      </c>
      <c r="V989" s="1">
        <v>0</v>
      </c>
      <c r="W989" s="1">
        <v>0</v>
      </c>
      <c r="AG989" s="7">
        <f>IF(Q989&gt;0,RANK(Q989,(N989:P989,Q989:AE989)),0)</f>
        <v>5</v>
      </c>
      <c r="AH989" s="7">
        <f>IF(R989&gt;0,RANK(R989,(N989:P989,Q989:AE989)),0)</f>
        <v>4</v>
      </c>
      <c r="AI989" s="7">
        <f>IF(T989&gt;0,RANK(T989,(N989:P989,Q989:AE989)),0)</f>
        <v>0</v>
      </c>
      <c r="AJ989" s="7">
        <f>IF(S989&gt;0,RANK(S989,(N989:P989,Q989:AE989)),0)</f>
        <v>0</v>
      </c>
      <c r="AK989" s="2">
        <f t="shared" si="213"/>
        <v>1.6877637130801688E-3</v>
      </c>
      <c r="AL989" s="2">
        <f t="shared" si="213"/>
        <v>2.5316455696202532E-3</v>
      </c>
      <c r="AM989" s="2">
        <f t="shared" si="214"/>
        <v>0</v>
      </c>
      <c r="AN989" s="2">
        <f t="shared" si="215"/>
        <v>0</v>
      </c>
      <c r="AP989" t="s">
        <v>1183</v>
      </c>
      <c r="AQ989" t="s">
        <v>4139</v>
      </c>
      <c r="AR989">
        <v>1</v>
      </c>
      <c r="AT989" s="85" t="s">
        <v>5007</v>
      </c>
      <c r="AU989" s="84" t="s">
        <v>4133</v>
      </c>
      <c r="AV989" s="77" t="str">
        <f t="shared" si="216"/>
        <v>20183</v>
      </c>
      <c r="AX989" s="7" t="s">
        <v>186</v>
      </c>
      <c r="BG989" s="1"/>
    </row>
    <row r="990" spans="1:59" hidden="1" outlineLevel="1">
      <c r="A990" t="s">
        <v>2726</v>
      </c>
      <c r="B990" t="s">
        <v>4139</v>
      </c>
      <c r="C990" s="1">
        <f t="shared" si="210"/>
        <v>2186</v>
      </c>
      <c r="D990" s="7">
        <f>IF(N990&gt;0, RANK(N990,(N990:P990,Q990:AE990)),0)</f>
        <v>2</v>
      </c>
      <c r="E990" s="7">
        <f>IF(O990&gt;0,RANK(O990,(N990:P990,Q990:AE990)),0)</f>
        <v>1</v>
      </c>
      <c r="F990" s="7">
        <f>IF(P990&gt;0,RANK(P990,(N990:P990,Q990:AE990)),0)</f>
        <v>3</v>
      </c>
      <c r="G990" s="1">
        <f t="shared" si="208"/>
        <v>1143</v>
      </c>
      <c r="H990" s="2">
        <f t="shared" si="209"/>
        <v>0.52287282708142724</v>
      </c>
      <c r="I990" s="2"/>
      <c r="J990" s="2">
        <f t="shared" si="211"/>
        <v>0.23147301006404392</v>
      </c>
      <c r="K990" s="2">
        <f t="shared" si="211"/>
        <v>0.75434583714547121</v>
      </c>
      <c r="L990" s="2">
        <f t="shared" si="211"/>
        <v>9.1491308325709064E-3</v>
      </c>
      <c r="M990" s="2">
        <f t="shared" si="212"/>
        <v>5.0320219579140235E-3</v>
      </c>
      <c r="N990" s="1">
        <v>506</v>
      </c>
      <c r="O990" s="1">
        <v>1649</v>
      </c>
      <c r="P990" s="1">
        <v>20</v>
      </c>
      <c r="Q990" s="1">
        <v>4</v>
      </c>
      <c r="R990" s="1">
        <v>7</v>
      </c>
      <c r="S990" s="1">
        <v>0</v>
      </c>
      <c r="U990" s="1">
        <v>0</v>
      </c>
      <c r="V990" s="1">
        <v>0</v>
      </c>
      <c r="W990" s="1">
        <v>0</v>
      </c>
      <c r="AG990" s="7">
        <f>IF(Q990&gt;0,RANK(Q990,(N990:P990,Q990:AE990)),0)</f>
        <v>5</v>
      </c>
      <c r="AH990" s="7">
        <f>IF(R990&gt;0,RANK(R990,(N990:P990,Q990:AE990)),0)</f>
        <v>4</v>
      </c>
      <c r="AI990" s="7">
        <f>IF(T990&gt;0,RANK(T990,(N990:P990,Q990:AE990)),0)</f>
        <v>0</v>
      </c>
      <c r="AJ990" s="7">
        <f>IF(S990&gt;0,RANK(S990,(N990:P990,Q990:AE990)),0)</f>
        <v>0</v>
      </c>
      <c r="AK990" s="2">
        <f t="shared" si="213"/>
        <v>1.8298261665141812E-3</v>
      </c>
      <c r="AL990" s="2">
        <f t="shared" si="213"/>
        <v>3.2021957913998169E-3</v>
      </c>
      <c r="AM990" s="2">
        <f t="shared" si="214"/>
        <v>0</v>
      </c>
      <c r="AN990" s="2">
        <f t="shared" si="215"/>
        <v>0</v>
      </c>
      <c r="AP990" t="s">
        <v>2726</v>
      </c>
      <c r="AQ990" t="s">
        <v>4139</v>
      </c>
      <c r="AR990">
        <v>1</v>
      </c>
      <c r="AT990" s="85" t="s">
        <v>5007</v>
      </c>
      <c r="AU990" s="84" t="s">
        <v>3795</v>
      </c>
      <c r="AV990" s="77" t="str">
        <f t="shared" si="216"/>
        <v>20185</v>
      </c>
      <c r="AX990" s="7" t="s">
        <v>186</v>
      </c>
      <c r="BG990" s="1"/>
    </row>
    <row r="991" spans="1:59" hidden="1" outlineLevel="1">
      <c r="A991" t="s">
        <v>2576</v>
      </c>
      <c r="B991" t="s">
        <v>4139</v>
      </c>
      <c r="C991" s="1">
        <f t="shared" si="210"/>
        <v>966</v>
      </c>
      <c r="D991" s="7">
        <f>IF(N991&gt;0, RANK(N991,(N991:P991,Q991:AE991)),0)</f>
        <v>2</v>
      </c>
      <c r="E991" s="7">
        <f>IF(O991&gt;0,RANK(O991,(N991:P991,Q991:AE991)),0)</f>
        <v>1</v>
      </c>
      <c r="F991" s="7">
        <f>IF(P991&gt;0,RANK(P991,(N991:P991,Q991:AE991)),0)</f>
        <v>3</v>
      </c>
      <c r="G991" s="1">
        <f t="shared" si="208"/>
        <v>631</v>
      </c>
      <c r="H991" s="2">
        <f t="shared" si="209"/>
        <v>0.65320910973084889</v>
      </c>
      <c r="I991" s="2"/>
      <c r="J991" s="2">
        <f t="shared" si="211"/>
        <v>0.17080745341614906</v>
      </c>
      <c r="K991" s="2">
        <f t="shared" si="211"/>
        <v>0.82401656314699789</v>
      </c>
      <c r="L991" s="2">
        <f t="shared" si="211"/>
        <v>4.140786749482402E-3</v>
      </c>
      <c r="M991" s="2">
        <f t="shared" si="212"/>
        <v>1.0351966873707024E-3</v>
      </c>
      <c r="N991" s="1">
        <v>165</v>
      </c>
      <c r="O991" s="1">
        <v>796</v>
      </c>
      <c r="P991" s="1">
        <v>4</v>
      </c>
      <c r="Q991" s="1">
        <v>0</v>
      </c>
      <c r="R991" s="1">
        <v>1</v>
      </c>
      <c r="S991" s="1">
        <v>0</v>
      </c>
      <c r="U991" s="1">
        <v>0</v>
      </c>
      <c r="V991" s="1">
        <v>0</v>
      </c>
      <c r="W991" s="1">
        <v>0</v>
      </c>
      <c r="AG991" s="7">
        <f>IF(Q991&gt;0,RANK(Q991,(N991:P991,Q991:AE991)),0)</f>
        <v>0</v>
      </c>
      <c r="AH991" s="7">
        <f>IF(R991&gt;0,RANK(R991,(N991:P991,Q991:AE991)),0)</f>
        <v>4</v>
      </c>
      <c r="AI991" s="7">
        <f>IF(T991&gt;0,RANK(T991,(N991:P991,Q991:AE991)),0)</f>
        <v>0</v>
      </c>
      <c r="AJ991" s="7">
        <f>IF(S991&gt;0,RANK(S991,(N991:P991,Q991:AE991)),0)</f>
        <v>0</v>
      </c>
      <c r="AK991" s="2">
        <f t="shared" si="213"/>
        <v>0</v>
      </c>
      <c r="AL991" s="2">
        <f t="shared" si="213"/>
        <v>1.0351966873706005E-3</v>
      </c>
      <c r="AM991" s="2">
        <f t="shared" si="214"/>
        <v>0</v>
      </c>
      <c r="AN991" s="2">
        <f t="shared" si="215"/>
        <v>0</v>
      </c>
      <c r="AP991" t="s">
        <v>2576</v>
      </c>
      <c r="AQ991" t="s">
        <v>4139</v>
      </c>
      <c r="AR991">
        <v>1</v>
      </c>
      <c r="AT991" s="85" t="s">
        <v>5007</v>
      </c>
      <c r="AU991" s="84" t="s">
        <v>3796</v>
      </c>
      <c r="AV991" s="77" t="str">
        <f t="shared" si="216"/>
        <v>20187</v>
      </c>
      <c r="AX991" s="7" t="s">
        <v>186</v>
      </c>
      <c r="BG991" s="1"/>
    </row>
    <row r="992" spans="1:59" hidden="1" outlineLevel="1">
      <c r="A992" t="s">
        <v>2577</v>
      </c>
      <c r="B992" t="s">
        <v>4139</v>
      </c>
      <c r="C992" s="1">
        <f t="shared" si="210"/>
        <v>2265</v>
      </c>
      <c r="D992" s="7">
        <f>IF(N992&gt;0, RANK(N992,(N992:P992,Q992:AE992)),0)</f>
        <v>2</v>
      </c>
      <c r="E992" s="7">
        <f>IF(O992&gt;0,RANK(O992,(N992:P992,Q992:AE992)),0)</f>
        <v>1</v>
      </c>
      <c r="F992" s="7">
        <f>IF(P992&gt;0,RANK(P992,(N992:P992,Q992:AE992)),0)</f>
        <v>3</v>
      </c>
      <c r="G992" s="1">
        <f t="shared" si="208"/>
        <v>1626</v>
      </c>
      <c r="H992" s="2">
        <f t="shared" si="209"/>
        <v>0.71788079470198674</v>
      </c>
      <c r="I992" s="2"/>
      <c r="J992" s="2">
        <f t="shared" si="211"/>
        <v>0.13686534216335541</v>
      </c>
      <c r="K992" s="2">
        <f t="shared" si="211"/>
        <v>0.85474613686534218</v>
      </c>
      <c r="L992" s="2">
        <f t="shared" si="211"/>
        <v>5.2980132450331126E-3</v>
      </c>
      <c r="M992" s="2">
        <f t="shared" si="212"/>
        <v>3.0905077262692697E-3</v>
      </c>
      <c r="N992" s="1">
        <v>310</v>
      </c>
      <c r="O992" s="1">
        <v>1936</v>
      </c>
      <c r="P992" s="1">
        <v>12</v>
      </c>
      <c r="Q992" s="1">
        <v>4</v>
      </c>
      <c r="R992" s="1">
        <v>3</v>
      </c>
      <c r="S992" s="1">
        <v>0</v>
      </c>
      <c r="U992" s="1">
        <v>0</v>
      </c>
      <c r="V992" s="1">
        <v>0</v>
      </c>
      <c r="W992" s="1">
        <v>0</v>
      </c>
      <c r="AG992" s="7">
        <f>IF(Q992&gt;0,RANK(Q992,(N992:P992,Q992:AE992)),0)</f>
        <v>4</v>
      </c>
      <c r="AH992" s="7">
        <f>IF(R992&gt;0,RANK(R992,(N992:P992,Q992:AE992)),0)</f>
        <v>5</v>
      </c>
      <c r="AI992" s="7">
        <f>IF(T992&gt;0,RANK(T992,(N992:P992,Q992:AE992)),0)</f>
        <v>0</v>
      </c>
      <c r="AJ992" s="7">
        <f>IF(S992&gt;0,RANK(S992,(N992:P992,Q992:AE992)),0)</f>
        <v>0</v>
      </c>
      <c r="AK992" s="2">
        <f t="shared" si="213"/>
        <v>1.7660044150110375E-3</v>
      </c>
      <c r="AL992" s="2">
        <f t="shared" si="213"/>
        <v>1.3245033112582781E-3</v>
      </c>
      <c r="AM992" s="2">
        <f t="shared" si="214"/>
        <v>0</v>
      </c>
      <c r="AN992" s="2">
        <f t="shared" si="215"/>
        <v>0</v>
      </c>
      <c r="AP992" t="s">
        <v>2577</v>
      </c>
      <c r="AQ992" t="s">
        <v>4139</v>
      </c>
      <c r="AR992">
        <v>1</v>
      </c>
      <c r="AT992" s="85" t="s">
        <v>5007</v>
      </c>
      <c r="AU992" s="84" t="s">
        <v>3821</v>
      </c>
      <c r="AV992" s="77" t="str">
        <f t="shared" si="216"/>
        <v>20189</v>
      </c>
      <c r="AX992" s="7" t="s">
        <v>186</v>
      </c>
      <c r="BG992" s="1"/>
    </row>
    <row r="993" spans="1:59" hidden="1" outlineLevel="1">
      <c r="A993" t="s">
        <v>1823</v>
      </c>
      <c r="B993" t="s">
        <v>4139</v>
      </c>
      <c r="C993" s="1">
        <f t="shared" si="210"/>
        <v>10488</v>
      </c>
      <c r="D993" s="7">
        <f>IF(N993&gt;0, RANK(N993,(N993:P993,Q993:AE993)),0)</f>
        <v>2</v>
      </c>
      <c r="E993" s="7">
        <f>IF(O993&gt;0,RANK(O993,(N993:P993,Q993:AE993)),0)</f>
        <v>1</v>
      </c>
      <c r="F993" s="7">
        <f>IF(P993&gt;0,RANK(P993,(N993:P993,Q993:AE993)),0)</f>
        <v>3</v>
      </c>
      <c r="G993" s="1">
        <f t="shared" si="208"/>
        <v>3875</v>
      </c>
      <c r="H993" s="2">
        <f t="shared" si="209"/>
        <v>0.36946987032799389</v>
      </c>
      <c r="I993" s="2"/>
      <c r="J993" s="2">
        <f t="shared" si="211"/>
        <v>0.30673150266971777</v>
      </c>
      <c r="K993" s="2">
        <f t="shared" si="211"/>
        <v>0.67620137299771166</v>
      </c>
      <c r="L993" s="2">
        <f t="shared" si="211"/>
        <v>8.771929824561403E-3</v>
      </c>
      <c r="M993" s="2">
        <f t="shared" si="212"/>
        <v>8.2951945080092238E-3</v>
      </c>
      <c r="N993" s="1">
        <v>3217</v>
      </c>
      <c r="O993" s="1">
        <v>7092</v>
      </c>
      <c r="P993" s="1">
        <v>92</v>
      </c>
      <c r="Q993" s="1">
        <v>38</v>
      </c>
      <c r="R993" s="1">
        <v>49</v>
      </c>
      <c r="S993" s="1">
        <v>0</v>
      </c>
      <c r="U993" s="1">
        <v>0</v>
      </c>
      <c r="V993" s="1">
        <v>0</v>
      </c>
      <c r="W993" s="1">
        <v>0</v>
      </c>
      <c r="AG993" s="7">
        <f>IF(Q993&gt;0,RANK(Q993,(N993:P993,Q993:AE993)),0)</f>
        <v>5</v>
      </c>
      <c r="AH993" s="7">
        <f>IF(R993&gt;0,RANK(R993,(N993:P993,Q993:AE993)),0)</f>
        <v>4</v>
      </c>
      <c r="AI993" s="7">
        <f>IF(T993&gt;0,RANK(T993,(N993:P993,Q993:AE993)),0)</f>
        <v>0</v>
      </c>
      <c r="AJ993" s="7">
        <f>IF(S993&gt;0,RANK(S993,(N993:P993,Q993:AE993)),0)</f>
        <v>0</v>
      </c>
      <c r="AK993" s="2">
        <f t="shared" si="213"/>
        <v>3.6231884057971015E-3</v>
      </c>
      <c r="AL993" s="2">
        <f t="shared" si="213"/>
        <v>4.6720061022120516E-3</v>
      </c>
      <c r="AM993" s="2">
        <f t="shared" si="214"/>
        <v>0</v>
      </c>
      <c r="AN993" s="2">
        <f t="shared" si="215"/>
        <v>0</v>
      </c>
      <c r="AP993" t="s">
        <v>1823</v>
      </c>
      <c r="AQ993" t="s">
        <v>4139</v>
      </c>
      <c r="AR993">
        <v>4</v>
      </c>
      <c r="AT993" s="85" t="s">
        <v>5007</v>
      </c>
      <c r="AU993" s="84" t="s">
        <v>4141</v>
      </c>
      <c r="AV993" s="77" t="str">
        <f t="shared" si="216"/>
        <v>20191</v>
      </c>
      <c r="AX993" s="7" t="s">
        <v>186</v>
      </c>
      <c r="BG993" s="1"/>
    </row>
    <row r="994" spans="1:59" hidden="1" outlineLevel="1">
      <c r="A994" t="s">
        <v>3992</v>
      </c>
      <c r="B994" t="s">
        <v>4139</v>
      </c>
      <c r="C994" s="1">
        <f t="shared" si="210"/>
        <v>3870</v>
      </c>
      <c r="D994" s="7">
        <f>IF(N994&gt;0, RANK(N994,(N994:P994,Q994:AE994)),0)</f>
        <v>2</v>
      </c>
      <c r="E994" s="7">
        <f>IF(O994&gt;0,RANK(O994,(N994:P994,Q994:AE994)),0)</f>
        <v>1</v>
      </c>
      <c r="F994" s="7">
        <f>IF(P994&gt;0,RANK(P994,(N994:P994,Q994:AE994)),0)</f>
        <v>3</v>
      </c>
      <c r="G994" s="1">
        <f t="shared" si="208"/>
        <v>2191</v>
      </c>
      <c r="H994" s="2">
        <f t="shared" si="209"/>
        <v>0.56614987080103363</v>
      </c>
      <c r="I994" s="2"/>
      <c r="J994" s="2">
        <f t="shared" ref="J994:L1003" si="217">IF($C994=0,"-",N994/$C994)</f>
        <v>0.21085271317829457</v>
      </c>
      <c r="K994" s="2">
        <f t="shared" si="217"/>
        <v>0.7770025839793282</v>
      </c>
      <c r="L994" s="2">
        <f t="shared" si="217"/>
        <v>7.2351421188630487E-3</v>
      </c>
      <c r="M994" s="2">
        <f t="shared" si="212"/>
        <v>4.909560723514182E-3</v>
      </c>
      <c r="N994" s="1">
        <v>816</v>
      </c>
      <c r="O994" s="1">
        <v>3007</v>
      </c>
      <c r="P994" s="1">
        <v>28</v>
      </c>
      <c r="Q994" s="1">
        <v>6</v>
      </c>
      <c r="R994" s="1">
        <v>13</v>
      </c>
      <c r="S994" s="1">
        <v>0</v>
      </c>
      <c r="U994" s="1">
        <v>0</v>
      </c>
      <c r="V994" s="1">
        <v>0</v>
      </c>
      <c r="W994" s="1">
        <v>0</v>
      </c>
      <c r="AG994" s="7">
        <f>IF(Q994&gt;0,RANK(Q994,(N994:P994,Q994:AE994)),0)</f>
        <v>5</v>
      </c>
      <c r="AH994" s="7">
        <f>IF(R994&gt;0,RANK(R994,(N994:P994,Q994:AE994)),0)</f>
        <v>4</v>
      </c>
      <c r="AI994" s="7">
        <f>IF(T994&gt;0,RANK(T994,(N994:P994,Q994:AE994)),0)</f>
        <v>0</v>
      </c>
      <c r="AJ994" s="7">
        <f>IF(S994&gt;0,RANK(S994,(N994:P994,Q994:AE994)),0)</f>
        <v>0</v>
      </c>
      <c r="AK994" s="2">
        <f t="shared" ref="AK994:AL1003" si="218">IF($C994=0,"-",Q994/$C994)</f>
        <v>1.5503875968992248E-3</v>
      </c>
      <c r="AL994" s="2">
        <f t="shared" si="218"/>
        <v>3.3591731266149872E-3</v>
      </c>
      <c r="AM994" s="2">
        <f t="shared" si="214"/>
        <v>0</v>
      </c>
      <c r="AN994" s="2">
        <f t="shared" si="215"/>
        <v>0</v>
      </c>
      <c r="AP994" t="s">
        <v>3992</v>
      </c>
      <c r="AQ994" t="s">
        <v>4139</v>
      </c>
      <c r="AR994">
        <v>1</v>
      </c>
      <c r="AT994" s="85" t="s">
        <v>5007</v>
      </c>
      <c r="AU994" s="84" t="s">
        <v>4142</v>
      </c>
      <c r="AV994" s="77" t="str">
        <f t="shared" si="216"/>
        <v>20193</v>
      </c>
      <c r="AX994" s="7" t="s">
        <v>186</v>
      </c>
      <c r="BG994" s="1"/>
    </row>
    <row r="995" spans="1:59" hidden="1" outlineLevel="1">
      <c r="A995" t="s">
        <v>1836</v>
      </c>
      <c r="B995" t="s">
        <v>4139</v>
      </c>
      <c r="C995" s="1">
        <f t="shared" si="210"/>
        <v>1686</v>
      </c>
      <c r="D995" s="7">
        <f>IF(N995&gt;0, RANK(N995,(N995:P995,Q995:AE995)),0)</f>
        <v>2</v>
      </c>
      <c r="E995" s="7">
        <f>IF(O995&gt;0,RANK(O995,(N995:P995,Q995:AE995)),0)</f>
        <v>1</v>
      </c>
      <c r="F995" s="7">
        <f>IF(P995&gt;0,RANK(P995,(N995:P995,Q995:AE995)),0)</f>
        <v>3</v>
      </c>
      <c r="G995" s="1">
        <f t="shared" si="208"/>
        <v>791</v>
      </c>
      <c r="H995" s="2">
        <f t="shared" si="209"/>
        <v>0.46915776986951363</v>
      </c>
      <c r="I995" s="2"/>
      <c r="J995" s="2">
        <f t="shared" si="217"/>
        <v>0.25741399762752076</v>
      </c>
      <c r="K995" s="2">
        <f t="shared" si="217"/>
        <v>0.72657176749703445</v>
      </c>
      <c r="L995" s="2">
        <f t="shared" si="217"/>
        <v>1.2455516014234875E-2</v>
      </c>
      <c r="M995" s="2">
        <f t="shared" si="212"/>
        <v>3.5587188612099686E-3</v>
      </c>
      <c r="N995" s="1">
        <v>434</v>
      </c>
      <c r="O995" s="1">
        <v>1225</v>
      </c>
      <c r="P995" s="1">
        <v>21</v>
      </c>
      <c r="Q995" s="1">
        <v>4</v>
      </c>
      <c r="R995" s="1">
        <v>2</v>
      </c>
      <c r="S995" s="1">
        <v>0</v>
      </c>
      <c r="U995" s="1">
        <v>0</v>
      </c>
      <c r="V995" s="1">
        <v>0</v>
      </c>
      <c r="W995" s="1">
        <v>0</v>
      </c>
      <c r="AG995" s="7">
        <f>IF(Q995&gt;0,RANK(Q995,(N995:P995,Q995:AE995)),0)</f>
        <v>4</v>
      </c>
      <c r="AH995" s="7">
        <f>IF(R995&gt;0,RANK(R995,(N995:P995,Q995:AE995)),0)</f>
        <v>5</v>
      </c>
      <c r="AI995" s="7">
        <f>IF(T995&gt;0,RANK(T995,(N995:P995,Q995:AE995)),0)</f>
        <v>0</v>
      </c>
      <c r="AJ995" s="7">
        <f>IF(S995&gt;0,RANK(S995,(N995:P995,Q995:AE995)),0)</f>
        <v>0</v>
      </c>
      <c r="AK995" s="2">
        <f t="shared" si="218"/>
        <v>2.3724792408066431E-3</v>
      </c>
      <c r="AL995" s="2">
        <f t="shared" si="218"/>
        <v>1.1862396204033216E-3</v>
      </c>
      <c r="AM995" s="2">
        <f t="shared" si="214"/>
        <v>0</v>
      </c>
      <c r="AN995" s="2">
        <f t="shared" si="215"/>
        <v>0</v>
      </c>
      <c r="AP995" t="s">
        <v>1836</v>
      </c>
      <c r="AQ995" t="s">
        <v>4139</v>
      </c>
      <c r="AR995">
        <v>1</v>
      </c>
      <c r="AT995" s="85" t="s">
        <v>5007</v>
      </c>
      <c r="AU995" s="84" t="s">
        <v>4962</v>
      </c>
      <c r="AV995" s="77" t="str">
        <f t="shared" si="216"/>
        <v>20195</v>
      </c>
      <c r="AX995" s="7" t="s">
        <v>186</v>
      </c>
      <c r="BG995" s="1"/>
    </row>
    <row r="996" spans="1:59" hidden="1" outlineLevel="1">
      <c r="A996" t="s">
        <v>2952</v>
      </c>
      <c r="B996" t="s">
        <v>4139</v>
      </c>
      <c r="C996" s="1">
        <f t="shared" si="210"/>
        <v>3604</v>
      </c>
      <c r="D996" s="7">
        <f>IF(N996&gt;0, RANK(N996,(N996:P996,Q996:AE996)),0)</f>
        <v>2</v>
      </c>
      <c r="E996" s="7">
        <f>IF(O996&gt;0,RANK(O996,(N996:P996,Q996:AE996)),0)</f>
        <v>1</v>
      </c>
      <c r="F996" s="7">
        <f>IF(P996&gt;0,RANK(P996,(N996:P996,Q996:AE996)),0)</f>
        <v>3</v>
      </c>
      <c r="G996" s="1">
        <f t="shared" ref="G996:G1059" si="219">IF(C996&gt;0,MAX(N996:P996)-LARGE(N996:P996,2),0)</f>
        <v>1530</v>
      </c>
      <c r="H996" s="2">
        <f t="shared" ref="H996:H1059" si="220">IF(C996&gt;0,G996/C996,0)</f>
        <v>0.42452830188679247</v>
      </c>
      <c r="I996" s="2"/>
      <c r="J996" s="2">
        <f t="shared" si="217"/>
        <v>0.27774694783573806</v>
      </c>
      <c r="K996" s="2">
        <f t="shared" si="217"/>
        <v>0.70227524972253053</v>
      </c>
      <c r="L996" s="2">
        <f t="shared" si="217"/>
        <v>9.9889012208657056E-3</v>
      </c>
      <c r="M996" s="2">
        <f t="shared" si="212"/>
        <v>9.9889012208657126E-3</v>
      </c>
      <c r="N996" s="1">
        <v>1001</v>
      </c>
      <c r="O996" s="1">
        <v>2531</v>
      </c>
      <c r="P996" s="1">
        <v>36</v>
      </c>
      <c r="Q996" s="1">
        <v>10</v>
      </c>
      <c r="R996" s="1">
        <v>26</v>
      </c>
      <c r="S996" s="1">
        <v>0</v>
      </c>
      <c r="U996" s="1">
        <v>0</v>
      </c>
      <c r="V996" s="1">
        <v>0</v>
      </c>
      <c r="W996" s="1">
        <v>0</v>
      </c>
      <c r="AG996" s="7">
        <f>IF(Q996&gt;0,RANK(Q996,(N996:P996,Q996:AE996)),0)</f>
        <v>5</v>
      </c>
      <c r="AH996" s="7">
        <f>IF(R996&gt;0,RANK(R996,(N996:P996,Q996:AE996)),0)</f>
        <v>4</v>
      </c>
      <c r="AI996" s="7">
        <f>IF(T996&gt;0,RANK(T996,(N996:P996,Q996:AE996)),0)</f>
        <v>0</v>
      </c>
      <c r="AJ996" s="7">
        <f>IF(S996&gt;0,RANK(S996,(N996:P996,Q996:AE996)),0)</f>
        <v>0</v>
      </c>
      <c r="AK996" s="2">
        <f t="shared" si="218"/>
        <v>2.7746947835738068E-3</v>
      </c>
      <c r="AL996" s="2">
        <f t="shared" si="218"/>
        <v>7.2142064372918979E-3</v>
      </c>
      <c r="AM996" s="2">
        <f t="shared" si="214"/>
        <v>0</v>
      </c>
      <c r="AN996" s="2">
        <f t="shared" si="215"/>
        <v>0</v>
      </c>
      <c r="AP996" t="s">
        <v>2952</v>
      </c>
      <c r="AQ996" t="s">
        <v>4139</v>
      </c>
      <c r="AR996">
        <v>1</v>
      </c>
      <c r="AT996" s="85" t="s">
        <v>5007</v>
      </c>
      <c r="AU996" s="84" t="s">
        <v>3602</v>
      </c>
      <c r="AV996" s="77" t="str">
        <f t="shared" si="216"/>
        <v>20197</v>
      </c>
      <c r="AX996" s="7" t="s">
        <v>186</v>
      </c>
      <c r="BG996" s="1"/>
    </row>
    <row r="997" spans="1:59" hidden="1" outlineLevel="1">
      <c r="A997" t="s">
        <v>5329</v>
      </c>
      <c r="B997" t="s">
        <v>4139</v>
      </c>
      <c r="C997" s="1">
        <f t="shared" si="210"/>
        <v>876</v>
      </c>
      <c r="D997" s="7">
        <f>IF(N997&gt;0, RANK(N997,(N997:P997,Q997:AE997)),0)</f>
        <v>2</v>
      </c>
      <c r="E997" s="7">
        <f>IF(O997&gt;0,RANK(O997,(N997:P997,Q997:AE997)),0)</f>
        <v>1</v>
      </c>
      <c r="F997" s="7">
        <f>IF(P997&gt;0,RANK(P997,(N997:P997,Q997:AE997)),0)</f>
        <v>3</v>
      </c>
      <c r="G997" s="1">
        <f t="shared" si="219"/>
        <v>630</v>
      </c>
      <c r="H997" s="2">
        <f t="shared" si="220"/>
        <v>0.71917808219178081</v>
      </c>
      <c r="I997" s="2"/>
      <c r="J997" s="2">
        <f t="shared" si="217"/>
        <v>0.12785388127853881</v>
      </c>
      <c r="K997" s="2">
        <f t="shared" si="217"/>
        <v>0.84703196347031962</v>
      </c>
      <c r="L997" s="2">
        <f t="shared" si="217"/>
        <v>1.4840182648401826E-2</v>
      </c>
      <c r="M997" s="2">
        <f t="shared" si="212"/>
        <v>1.0273972602739753E-2</v>
      </c>
      <c r="N997" s="1">
        <v>112</v>
      </c>
      <c r="O997" s="1">
        <v>742</v>
      </c>
      <c r="P997" s="1">
        <v>13</v>
      </c>
      <c r="Q997" s="1">
        <v>6</v>
      </c>
      <c r="R997" s="1">
        <v>3</v>
      </c>
      <c r="S997" s="1">
        <v>0</v>
      </c>
      <c r="U997" s="1">
        <v>0</v>
      </c>
      <c r="V997" s="1">
        <v>0</v>
      </c>
      <c r="W997" s="1">
        <v>0</v>
      </c>
      <c r="AG997" s="7">
        <f>IF(Q997&gt;0,RANK(Q997,(N997:P997,Q997:AE997)),0)</f>
        <v>4</v>
      </c>
      <c r="AH997" s="7">
        <f>IF(R997&gt;0,RANK(R997,(N997:P997,Q997:AE997)),0)</f>
        <v>5</v>
      </c>
      <c r="AI997" s="7">
        <f>IF(T997&gt;0,RANK(T997,(N997:P997,Q997:AE997)),0)</f>
        <v>0</v>
      </c>
      <c r="AJ997" s="7">
        <f>IF(S997&gt;0,RANK(S997,(N997:P997,Q997:AE997)),0)</f>
        <v>0</v>
      </c>
      <c r="AK997" s="2">
        <f t="shared" si="218"/>
        <v>6.8493150684931503E-3</v>
      </c>
      <c r="AL997" s="2">
        <f t="shared" si="218"/>
        <v>3.4246575342465752E-3</v>
      </c>
      <c r="AM997" s="2">
        <f t="shared" si="214"/>
        <v>0</v>
      </c>
      <c r="AN997" s="2">
        <f t="shared" si="215"/>
        <v>0</v>
      </c>
      <c r="AP997" t="s">
        <v>5329</v>
      </c>
      <c r="AQ997" t="s">
        <v>4139</v>
      </c>
      <c r="AR997">
        <v>1</v>
      </c>
      <c r="AT997" s="85" t="s">
        <v>5007</v>
      </c>
      <c r="AU997" s="84" t="s">
        <v>3973</v>
      </c>
      <c r="AV997" s="77" t="str">
        <f t="shared" si="216"/>
        <v>20199</v>
      </c>
      <c r="AX997" s="7" t="s">
        <v>186</v>
      </c>
      <c r="BG997" s="1"/>
    </row>
    <row r="998" spans="1:59" hidden="1" outlineLevel="1">
      <c r="A998" t="s">
        <v>3830</v>
      </c>
      <c r="B998" t="s">
        <v>4139</v>
      </c>
      <c r="C998" s="1">
        <f t="shared" si="210"/>
        <v>3190</v>
      </c>
      <c r="D998" s="7">
        <f>IF(N998&gt;0, RANK(N998,(N998:P998,Q998:AE998)),0)</f>
        <v>2</v>
      </c>
      <c r="E998" s="7">
        <f>IF(O998&gt;0,RANK(O998,(N998:P998,Q998:AE998)),0)</f>
        <v>1</v>
      </c>
      <c r="F998" s="7">
        <f>IF(P998&gt;0,RANK(P998,(N998:P998,Q998:AE998)),0)</f>
        <v>3</v>
      </c>
      <c r="G998" s="1">
        <f t="shared" si="219"/>
        <v>1855</v>
      </c>
      <c r="H998" s="2">
        <f t="shared" si="220"/>
        <v>0.58150470219435735</v>
      </c>
      <c r="I998" s="2"/>
      <c r="J998" s="2">
        <f t="shared" si="217"/>
        <v>0.20156739811912225</v>
      </c>
      <c r="K998" s="2">
        <f t="shared" si="217"/>
        <v>0.78307210031347962</v>
      </c>
      <c r="L998" s="2">
        <f t="shared" si="217"/>
        <v>9.7178683385579934E-3</v>
      </c>
      <c r="M998" s="2">
        <f t="shared" si="212"/>
        <v>5.6426332288401059E-3</v>
      </c>
      <c r="N998" s="1">
        <v>643</v>
      </c>
      <c r="O998" s="1">
        <v>2498</v>
      </c>
      <c r="P998" s="1">
        <v>31</v>
      </c>
      <c r="Q998" s="1">
        <v>6</v>
      </c>
      <c r="R998" s="1">
        <v>12</v>
      </c>
      <c r="S998" s="1">
        <v>0</v>
      </c>
      <c r="U998" s="1">
        <v>0</v>
      </c>
      <c r="V998" s="1">
        <v>0</v>
      </c>
      <c r="W998" s="1">
        <v>0</v>
      </c>
      <c r="AG998" s="7">
        <f>IF(Q998&gt;0,RANK(Q998,(N998:P998,Q998:AE998)),0)</f>
        <v>5</v>
      </c>
      <c r="AH998" s="7">
        <f>IF(R998&gt;0,RANK(R998,(N998:P998,Q998:AE998)),0)</f>
        <v>4</v>
      </c>
      <c r="AI998" s="7">
        <f>IF(T998&gt;0,RANK(T998,(N998:P998,Q998:AE998)),0)</f>
        <v>0</v>
      </c>
      <c r="AJ998" s="7">
        <f>IF(S998&gt;0,RANK(S998,(N998:P998,Q998:AE998)),0)</f>
        <v>0</v>
      </c>
      <c r="AK998" s="2">
        <f t="shared" si="218"/>
        <v>1.8808777429467085E-3</v>
      </c>
      <c r="AL998" s="2">
        <f t="shared" si="218"/>
        <v>3.761755485893417E-3</v>
      </c>
      <c r="AM998" s="2">
        <f t="shared" si="214"/>
        <v>0</v>
      </c>
      <c r="AN998" s="2">
        <f t="shared" si="215"/>
        <v>0</v>
      </c>
      <c r="AP998" t="s">
        <v>3830</v>
      </c>
      <c r="AQ998" t="s">
        <v>4139</v>
      </c>
      <c r="AR998">
        <v>1</v>
      </c>
      <c r="AT998" s="85" t="s">
        <v>5007</v>
      </c>
      <c r="AU998" s="84" t="s">
        <v>4328</v>
      </c>
      <c r="AV998" s="77" t="str">
        <f t="shared" si="216"/>
        <v>20201</v>
      </c>
      <c r="AX998" s="7" t="s">
        <v>186</v>
      </c>
      <c r="BG998" s="1"/>
    </row>
    <row r="999" spans="1:59" hidden="1" outlineLevel="1">
      <c r="A999" t="s">
        <v>3375</v>
      </c>
      <c r="B999" t="s">
        <v>4139</v>
      </c>
      <c r="C999" s="1">
        <f t="shared" si="210"/>
        <v>1062</v>
      </c>
      <c r="D999" s="7">
        <f>IF(N999&gt;0, RANK(N999,(N999:P999,Q999:AE999)),0)</f>
        <v>2</v>
      </c>
      <c r="E999" s="7">
        <f>IF(O999&gt;0,RANK(O999,(N999:P999,Q999:AE999)),0)</f>
        <v>1</v>
      </c>
      <c r="F999" s="7">
        <f>IF(P999&gt;0,RANK(P999,(N999:P999,Q999:AE999)),0)</f>
        <v>3</v>
      </c>
      <c r="G999" s="1">
        <f t="shared" si="219"/>
        <v>686</v>
      </c>
      <c r="H999" s="2">
        <f t="shared" si="220"/>
        <v>0.64595103578154422</v>
      </c>
      <c r="I999" s="2"/>
      <c r="J999" s="2">
        <f t="shared" si="217"/>
        <v>0.17231638418079095</v>
      </c>
      <c r="K999" s="2">
        <f t="shared" si="217"/>
        <v>0.81826741996233521</v>
      </c>
      <c r="L999" s="2">
        <f t="shared" si="217"/>
        <v>5.6497175141242938E-3</v>
      </c>
      <c r="M999" s="2">
        <f t="shared" si="212"/>
        <v>3.7664783427495165E-3</v>
      </c>
      <c r="N999" s="1">
        <v>183</v>
      </c>
      <c r="O999" s="1">
        <v>869</v>
      </c>
      <c r="P999" s="1">
        <v>6</v>
      </c>
      <c r="Q999" s="1">
        <v>0</v>
      </c>
      <c r="R999" s="1">
        <v>4</v>
      </c>
      <c r="S999" s="1">
        <v>0</v>
      </c>
      <c r="U999" s="1">
        <v>0</v>
      </c>
      <c r="V999" s="1">
        <v>0</v>
      </c>
      <c r="W999" s="1">
        <v>0</v>
      </c>
      <c r="AG999" s="7">
        <f>IF(Q999&gt;0,RANK(Q999,(N999:P999,Q999:AE999)),0)</f>
        <v>0</v>
      </c>
      <c r="AH999" s="7">
        <f>IF(R999&gt;0,RANK(R999,(N999:P999,Q999:AE999)),0)</f>
        <v>4</v>
      </c>
      <c r="AI999" s="7">
        <f>IF(T999&gt;0,RANK(T999,(N999:P999,Q999:AE999)),0)</f>
        <v>0</v>
      </c>
      <c r="AJ999" s="7">
        <f>IF(S999&gt;0,RANK(S999,(N999:P999,Q999:AE999)),0)</f>
        <v>0</v>
      </c>
      <c r="AK999" s="2">
        <f t="shared" si="218"/>
        <v>0</v>
      </c>
      <c r="AL999" s="2">
        <f t="shared" si="218"/>
        <v>3.766478342749529E-3</v>
      </c>
      <c r="AM999" s="2">
        <f t="shared" si="214"/>
        <v>0</v>
      </c>
      <c r="AN999" s="2">
        <f t="shared" si="215"/>
        <v>0</v>
      </c>
      <c r="AP999" t="s">
        <v>3375</v>
      </c>
      <c r="AQ999" t="s">
        <v>4139</v>
      </c>
      <c r="AR999">
        <v>1</v>
      </c>
      <c r="AT999" s="85" t="s">
        <v>5007</v>
      </c>
      <c r="AU999" s="84" t="s">
        <v>3860</v>
      </c>
      <c r="AV999" s="77" t="str">
        <f t="shared" si="216"/>
        <v>20203</v>
      </c>
      <c r="AX999" s="7" t="s">
        <v>186</v>
      </c>
      <c r="BG999" s="1"/>
    </row>
    <row r="1000" spans="1:59" hidden="1" outlineLevel="1">
      <c r="A1000" t="s">
        <v>3701</v>
      </c>
      <c r="B1000" t="s">
        <v>4139</v>
      </c>
      <c r="C1000" s="1">
        <f t="shared" si="210"/>
        <v>4398</v>
      </c>
      <c r="D1000" s="7">
        <f>IF(N1000&gt;0, RANK(N1000,(N1000:P1000,Q1000:AE1000)),0)</f>
        <v>2</v>
      </c>
      <c r="E1000" s="7">
        <f>IF(O1000&gt;0,RANK(O1000,(N1000:P1000,Q1000:AE1000)),0)</f>
        <v>1</v>
      </c>
      <c r="F1000" s="7">
        <f>IF(P1000&gt;0,RANK(P1000,(N1000:P1000,Q1000:AE1000)),0)</f>
        <v>3</v>
      </c>
      <c r="G1000" s="1">
        <f t="shared" si="219"/>
        <v>2203</v>
      </c>
      <c r="H1000" s="2">
        <f t="shared" si="220"/>
        <v>0.50090950432014547</v>
      </c>
      <c r="I1000" s="2"/>
      <c r="J1000" s="2">
        <f t="shared" si="217"/>
        <v>0.24101864483856297</v>
      </c>
      <c r="K1000" s="2">
        <f t="shared" si="217"/>
        <v>0.74192814915870853</v>
      </c>
      <c r="L1000" s="2">
        <f t="shared" si="217"/>
        <v>9.3224192814915872E-3</v>
      </c>
      <c r="M1000" s="2">
        <f t="shared" si="212"/>
        <v>7.7307867212369399E-3</v>
      </c>
      <c r="N1000" s="1">
        <v>1060</v>
      </c>
      <c r="O1000" s="1">
        <v>3263</v>
      </c>
      <c r="P1000" s="1">
        <v>41</v>
      </c>
      <c r="Q1000" s="1">
        <v>13</v>
      </c>
      <c r="R1000" s="1">
        <v>21</v>
      </c>
      <c r="S1000" s="1">
        <v>0</v>
      </c>
      <c r="U1000" s="1">
        <v>0</v>
      </c>
      <c r="V1000" s="1">
        <v>0</v>
      </c>
      <c r="W1000" s="1">
        <v>0</v>
      </c>
      <c r="AG1000" s="7">
        <f>IF(Q1000&gt;0,RANK(Q1000,(N1000:P1000,Q1000:AE1000)),0)</f>
        <v>5</v>
      </c>
      <c r="AH1000" s="7">
        <f>IF(R1000&gt;0,RANK(R1000,(N1000:P1000,Q1000:AE1000)),0)</f>
        <v>4</v>
      </c>
      <c r="AI1000" s="7">
        <f>IF(T1000&gt;0,RANK(T1000,(N1000:P1000,Q1000:AE1000)),0)</f>
        <v>0</v>
      </c>
      <c r="AJ1000" s="7">
        <f>IF(S1000&gt;0,RANK(S1000,(N1000:P1000,Q1000:AE1000)),0)</f>
        <v>0</v>
      </c>
      <c r="AK1000" s="2">
        <f t="shared" si="218"/>
        <v>2.9558890404729424E-3</v>
      </c>
      <c r="AL1000" s="2">
        <f t="shared" si="218"/>
        <v>4.7748976807639835E-3</v>
      </c>
      <c r="AM1000" s="2">
        <f t="shared" si="214"/>
        <v>0</v>
      </c>
      <c r="AN1000" s="2">
        <f t="shared" si="215"/>
        <v>0</v>
      </c>
      <c r="AP1000" t="s">
        <v>3701</v>
      </c>
      <c r="AQ1000" t="s">
        <v>4139</v>
      </c>
      <c r="AR1000">
        <v>2</v>
      </c>
      <c r="AT1000" s="85" t="s">
        <v>5007</v>
      </c>
      <c r="AU1000" s="84" t="s">
        <v>4349</v>
      </c>
      <c r="AV1000" s="77" t="str">
        <f t="shared" si="216"/>
        <v>20205</v>
      </c>
      <c r="AX1000" s="7" t="s">
        <v>186</v>
      </c>
      <c r="BG1000" s="1"/>
    </row>
    <row r="1001" spans="1:59" hidden="1" outlineLevel="1">
      <c r="A1001" t="s">
        <v>1448</v>
      </c>
      <c r="B1001" t="s">
        <v>4139</v>
      </c>
      <c r="C1001" s="1">
        <f t="shared" si="210"/>
        <v>1763</v>
      </c>
      <c r="D1001" s="7">
        <f>IF(N1001&gt;0, RANK(N1001,(N1001:P1001,Q1001:AE1001)),0)</f>
        <v>2</v>
      </c>
      <c r="E1001" s="7">
        <f>IF(O1001&gt;0,RANK(O1001,(N1001:P1001,Q1001:AE1001)),0)</f>
        <v>1</v>
      </c>
      <c r="F1001" s="7">
        <f>IF(P1001&gt;0,RANK(P1001,(N1001:P1001,Q1001:AE1001)),0)</f>
        <v>3</v>
      </c>
      <c r="G1001" s="1">
        <f t="shared" si="219"/>
        <v>674</v>
      </c>
      <c r="H1001" s="2">
        <f t="shared" si="220"/>
        <v>0.38230289279636981</v>
      </c>
      <c r="I1001" s="2"/>
      <c r="J1001" s="2">
        <f t="shared" si="217"/>
        <v>0.30062393647192287</v>
      </c>
      <c r="K1001" s="2">
        <f t="shared" si="217"/>
        <v>0.68292682926829273</v>
      </c>
      <c r="L1001" s="2">
        <f t="shared" si="217"/>
        <v>1.0777084515031198E-2</v>
      </c>
      <c r="M1001" s="2">
        <f t="shared" si="212"/>
        <v>5.6721497447531979E-3</v>
      </c>
      <c r="N1001" s="1">
        <v>530</v>
      </c>
      <c r="O1001" s="1">
        <v>1204</v>
      </c>
      <c r="P1001" s="1">
        <v>19</v>
      </c>
      <c r="Q1001" s="1">
        <v>3</v>
      </c>
      <c r="R1001" s="1">
        <v>7</v>
      </c>
      <c r="S1001" s="1">
        <v>0</v>
      </c>
      <c r="U1001" s="1">
        <v>0</v>
      </c>
      <c r="V1001" s="1">
        <v>0</v>
      </c>
      <c r="W1001" s="1">
        <v>0</v>
      </c>
      <c r="AG1001" s="7">
        <f>IF(Q1001&gt;0,RANK(Q1001,(N1001:P1001,Q1001:AE1001)),0)</f>
        <v>5</v>
      </c>
      <c r="AH1001" s="7">
        <f>IF(R1001&gt;0,RANK(R1001,(N1001:P1001,Q1001:AE1001)),0)</f>
        <v>4</v>
      </c>
      <c r="AI1001" s="7">
        <f>IF(T1001&gt;0,RANK(T1001,(N1001:P1001,Q1001:AE1001)),0)</f>
        <v>0</v>
      </c>
      <c r="AJ1001" s="7">
        <f>IF(S1001&gt;0,RANK(S1001,(N1001:P1001,Q1001:AE1001)),0)</f>
        <v>0</v>
      </c>
      <c r="AK1001" s="2">
        <f t="shared" si="218"/>
        <v>1.7016449234259785E-3</v>
      </c>
      <c r="AL1001" s="2">
        <f t="shared" si="218"/>
        <v>3.9705048213272828E-3</v>
      </c>
      <c r="AM1001" s="2">
        <f t="shared" si="214"/>
        <v>0</v>
      </c>
      <c r="AN1001" s="2">
        <f t="shared" si="215"/>
        <v>0</v>
      </c>
      <c r="AP1001" t="s">
        <v>1448</v>
      </c>
      <c r="AQ1001" t="s">
        <v>4139</v>
      </c>
      <c r="AR1001">
        <v>2</v>
      </c>
      <c r="AT1001" s="85" t="s">
        <v>5007</v>
      </c>
      <c r="AU1001" s="84" t="s">
        <v>4661</v>
      </c>
      <c r="AV1001" s="77" t="str">
        <f t="shared" si="216"/>
        <v>20207</v>
      </c>
      <c r="AX1001" s="7" t="s">
        <v>186</v>
      </c>
      <c r="BG1001" s="1"/>
    </row>
    <row r="1002" spans="1:59" hidden="1" outlineLevel="1">
      <c r="A1002" t="s">
        <v>1519</v>
      </c>
      <c r="B1002" t="s">
        <v>4139</v>
      </c>
      <c r="C1002" s="1">
        <f t="shared" si="210"/>
        <v>53401</v>
      </c>
      <c r="D1002" s="7">
        <f>IF(N1002&gt;0, RANK(N1002,(N1002:P1002,Q1002:AE1002)),0)</f>
        <v>1</v>
      </c>
      <c r="E1002" s="7">
        <f>IF(O1002&gt;0,RANK(O1002,(N1002:P1002,Q1002:AE1002)),0)</f>
        <v>2</v>
      </c>
      <c r="F1002" s="7">
        <f>IF(P1002&gt;0,RANK(P1002,(N1002:P1002,Q1002:AE1002)),0)</f>
        <v>3</v>
      </c>
      <c r="G1002" s="1">
        <f t="shared" si="219"/>
        <v>17004</v>
      </c>
      <c r="H1002" s="2">
        <f t="shared" si="220"/>
        <v>0.31842100335199713</v>
      </c>
      <c r="I1002" s="2"/>
      <c r="J1002" s="2">
        <f t="shared" si="217"/>
        <v>0.65397651729368367</v>
      </c>
      <c r="K1002" s="2">
        <f t="shared" si="217"/>
        <v>0.33555551394168648</v>
      </c>
      <c r="L1002" s="2">
        <f t="shared" si="217"/>
        <v>6.1983857980187637E-3</v>
      </c>
      <c r="M1002" s="2">
        <f t="shared" si="212"/>
        <v>4.2695829666110898E-3</v>
      </c>
      <c r="N1002" s="1">
        <v>34923</v>
      </c>
      <c r="O1002" s="1">
        <v>17919</v>
      </c>
      <c r="P1002" s="1">
        <v>331</v>
      </c>
      <c r="Q1002" s="1">
        <v>123</v>
      </c>
      <c r="R1002" s="1">
        <v>104</v>
      </c>
      <c r="S1002" s="1">
        <v>1</v>
      </c>
      <c r="U1002" s="1">
        <v>0</v>
      </c>
      <c r="V1002" s="1">
        <v>0</v>
      </c>
      <c r="W1002" s="1">
        <v>0</v>
      </c>
      <c r="AG1002" s="7">
        <f>IF(Q1002&gt;0,RANK(Q1002,(N1002:P1002,Q1002:AE1002)),0)</f>
        <v>4</v>
      </c>
      <c r="AH1002" s="7">
        <f>IF(R1002&gt;0,RANK(R1002,(N1002:P1002,Q1002:AE1002)),0)</f>
        <v>5</v>
      </c>
      <c r="AI1002" s="7">
        <f>IF(T1002&gt;0,RANK(T1002,(N1002:P1002,Q1002:AE1002)),0)</f>
        <v>0</v>
      </c>
      <c r="AJ1002" s="7">
        <f>IF(S1002&gt;0,RANK(S1002,(N1002:P1002,Q1002:AE1002)),0)</f>
        <v>6</v>
      </c>
      <c r="AK1002" s="2">
        <f t="shared" si="218"/>
        <v>2.3033276530402052E-3</v>
      </c>
      <c r="AL1002" s="2">
        <f t="shared" si="218"/>
        <v>1.9475290724892793E-3</v>
      </c>
      <c r="AM1002" s="2">
        <f t="shared" si="214"/>
        <v>0</v>
      </c>
      <c r="AN1002" s="2">
        <f t="shared" si="215"/>
        <v>1.8726241081627683E-5</v>
      </c>
      <c r="AP1002" t="s">
        <v>1519</v>
      </c>
      <c r="AQ1002" t="s">
        <v>4139</v>
      </c>
      <c r="AR1002">
        <v>3</v>
      </c>
      <c r="AT1002" s="85" t="s">
        <v>5007</v>
      </c>
      <c r="AU1002" s="84" t="s">
        <v>4662</v>
      </c>
      <c r="AV1002" s="77" t="str">
        <f t="shared" si="216"/>
        <v>20209</v>
      </c>
      <c r="AX1002" s="7" t="s">
        <v>186</v>
      </c>
      <c r="BG1002" s="1"/>
    </row>
    <row r="1003" spans="1:59" collapsed="1">
      <c r="A1003" t="s">
        <v>4787</v>
      </c>
      <c r="B1003" t="s">
        <v>3839</v>
      </c>
      <c r="C1003" s="1">
        <f t="shared" si="210"/>
        <v>1187756</v>
      </c>
      <c r="D1003" s="7">
        <f>IF(N1003&gt;0, RANK(N1003,(N1003:P1003,Q1003:AE1003)),0)</f>
        <v>2</v>
      </c>
      <c r="E1003" s="7">
        <f>IF(O1003&gt;0,RANK(O1003,(N1003:P1003,Q1003:AE1003)),0)</f>
        <v>1</v>
      </c>
      <c r="F1003" s="7">
        <f>IF(P1003&gt;0,RANK(P1003,(N1003:P1003,Q1003:AE1003)),0)</f>
        <v>3</v>
      </c>
      <c r="G1003" s="1">
        <f t="shared" si="219"/>
        <v>301463</v>
      </c>
      <c r="H1003" s="2">
        <f t="shared" si="220"/>
        <v>0.25380886309982859</v>
      </c>
      <c r="I1003" s="2"/>
      <c r="J1003" s="2">
        <f t="shared" si="217"/>
        <v>0.36623094305564441</v>
      </c>
      <c r="K1003" s="2">
        <f t="shared" si="217"/>
        <v>0.62003980615547305</v>
      </c>
      <c r="L1003" s="2">
        <f t="shared" si="217"/>
        <v>7.8703033282930164E-3</v>
      </c>
      <c r="M1003" s="2">
        <f t="shared" si="212"/>
        <v>5.8589474605895246E-3</v>
      </c>
      <c r="N1003" s="1">
        <f t="shared" ref="N1003:S1003" si="221">SUM(N898:N1002)</f>
        <v>434993</v>
      </c>
      <c r="O1003" s="1">
        <f t="shared" si="221"/>
        <v>736456</v>
      </c>
      <c r="P1003" s="1">
        <f t="shared" si="221"/>
        <v>9348</v>
      </c>
      <c r="Q1003" s="1">
        <f t="shared" si="221"/>
        <v>4013</v>
      </c>
      <c r="R1003" s="1">
        <f t="shared" si="221"/>
        <v>2899</v>
      </c>
      <c r="S1003" s="1">
        <f t="shared" si="221"/>
        <v>33</v>
      </c>
      <c r="T1003" s="3"/>
      <c r="U1003" s="69">
        <f>SUM(U898:U1002)</f>
        <v>4</v>
      </c>
      <c r="V1003" s="69">
        <f>SUM(V898:V1002)</f>
        <v>5</v>
      </c>
      <c r="W1003" s="69">
        <f>SUM(W898:W1002)</f>
        <v>5</v>
      </c>
      <c r="AG1003" s="7">
        <f>IF(Q1003&gt;0,RANK(Q1003,(N1003:P1003,Q1003:AE1003)),0)</f>
        <v>4</v>
      </c>
      <c r="AH1003" s="7">
        <f>IF(R1003&gt;0,RANK(R1003,(N1003:P1003,Q1003:AE1003)),0)</f>
        <v>5</v>
      </c>
      <c r="AI1003" s="7">
        <f>IF(T1003&gt;0,RANK(T1003,(N1003:P1003,Q1003:AE1003)),0)</f>
        <v>0</v>
      </c>
      <c r="AJ1003" s="7">
        <f>IF(S1003&gt;0,RANK(S1003,(N1003:P1003,Q1003:AE1003)),0)</f>
        <v>6</v>
      </c>
      <c r="AK1003" s="2">
        <f t="shared" si="218"/>
        <v>3.3786400573855234E-3</v>
      </c>
      <c r="AL1003" s="2">
        <f t="shared" si="218"/>
        <v>2.4407369863844088E-3</v>
      </c>
      <c r="AM1003" s="2">
        <f t="shared" si="214"/>
        <v>0</v>
      </c>
      <c r="AN1003" s="2">
        <f t="shared" si="215"/>
        <v>2.7783484149943255E-5</v>
      </c>
      <c r="AP1003" t="s">
        <v>4787</v>
      </c>
      <c r="AQ1003" t="s">
        <v>3839</v>
      </c>
      <c r="AT1003" s="85" t="s">
        <v>5007</v>
      </c>
      <c r="AU1003" s="116"/>
      <c r="AV1003" s="77" t="str">
        <f t="shared" si="216"/>
        <v>20</v>
      </c>
      <c r="AX1003" s="7" t="s">
        <v>2301</v>
      </c>
      <c r="BG1003" s="1"/>
    </row>
    <row r="1004" spans="1:59">
      <c r="C1004" s="1"/>
      <c r="E1004" s="7"/>
      <c r="F1004" s="7"/>
      <c r="I1004" s="2"/>
      <c r="AG1004" s="7"/>
      <c r="AH1004" s="7"/>
      <c r="AI1004" s="7"/>
      <c r="AJ1004" s="7"/>
      <c r="BG1004" s="1"/>
    </row>
    <row r="1005" spans="1:59" ht="13" hidden="1" customHeight="1" outlineLevel="1">
      <c r="A1005" t="s">
        <v>4089</v>
      </c>
      <c r="B1005" t="s">
        <v>3030</v>
      </c>
      <c r="C1005" s="1">
        <f t="shared" ref="C1005:C1068" si="222">SUM(N1005:AE1005)</f>
        <v>7447</v>
      </c>
      <c r="D1005" s="7">
        <f>IF(N1005&gt;0, RANK(N1005,(N1005:P1005,Q1005:AE1005)),0)</f>
        <v>2</v>
      </c>
      <c r="E1005" s="7">
        <f>IF(O1005&gt;0,RANK(O1005,(N1005:P1005,Q1005:AE1005)),0)</f>
        <v>1</v>
      </c>
      <c r="F1005" s="7">
        <f>IF(P1005&gt;0,RANK(P1005,(N1005:P1005,Q1005:AE1005)),0)</f>
        <v>3</v>
      </c>
      <c r="G1005" s="1">
        <f t="shared" si="219"/>
        <v>3864</v>
      </c>
      <c r="H1005" s="2">
        <f t="shared" si="220"/>
        <v>0.5188666577145159</v>
      </c>
      <c r="I1005" s="2"/>
      <c r="J1005" s="2">
        <f t="shared" ref="J1005:L1036" si="223">IF($C1005=0,"-",N1005/$C1005)</f>
        <v>0.23687390895662683</v>
      </c>
      <c r="K1005" s="2">
        <f t="shared" si="223"/>
        <v>0.75574056667114275</v>
      </c>
      <c r="L1005" s="2">
        <f t="shared" si="223"/>
        <v>4.699879145964818E-3</v>
      </c>
      <c r="M1005" s="2">
        <f t="shared" ref="M1005:M1068" si="224">IF(C1005=0,"-",(1-J1005-K1005-L1005))</f>
        <v>2.6856452262655718E-3</v>
      </c>
      <c r="N1005" s="1">
        <v>1764</v>
      </c>
      <c r="O1005" s="1">
        <v>5628</v>
      </c>
      <c r="P1005" s="1">
        <v>35</v>
      </c>
      <c r="Q1005" s="1">
        <v>14</v>
      </c>
      <c r="R1005" s="1">
        <v>6</v>
      </c>
      <c r="AG1005" s="7">
        <f>IF(Q1005&gt;0,RANK(Q1005,(N1005:P1005,Q1005:AE1005)),0)</f>
        <v>4</v>
      </c>
      <c r="AH1005" s="7">
        <f>IF(R1005&gt;0,RANK(R1005,(N1005:P1005,Q1005:AE1005)),0)</f>
        <v>5</v>
      </c>
      <c r="AI1005" s="7">
        <f>IF(T1005&gt;0,RANK(T1005,(N1005:P1005,Q1005:AE1005)),0)</f>
        <v>0</v>
      </c>
      <c r="AJ1005" s="7">
        <f>IF(S1005&gt;0,RANK(S1005,(N1005:P1005,Q1005:AE1005)),0)</f>
        <v>0</v>
      </c>
      <c r="AK1005" s="2">
        <f t="shared" ref="AK1005:AL1036" si="225">IF($C1005=0,"-",Q1005/$C1005)</f>
        <v>1.8799516583859273E-3</v>
      </c>
      <c r="AL1005" s="2">
        <f t="shared" si="225"/>
        <v>8.0569356787968307E-4</v>
      </c>
      <c r="AM1005" s="2">
        <f t="shared" ref="AM1005:AM1068" si="226">IF($C1005=0,"-",T1005/$C1005)</f>
        <v>0</v>
      </c>
      <c r="AN1005" s="2">
        <f t="shared" ref="AN1005:AN1068" si="227">IF($C1005=0,"-",S1005/$C1005)</f>
        <v>0</v>
      </c>
      <c r="AP1005" t="s">
        <v>4089</v>
      </c>
      <c r="AQ1005" t="s">
        <v>3030</v>
      </c>
      <c r="AR1005">
        <v>1</v>
      </c>
      <c r="AT1005" s="85" t="s">
        <v>5008</v>
      </c>
      <c r="AU1005" s="84" t="s">
        <v>3988</v>
      </c>
      <c r="AV1005" s="77" t="str">
        <f t="shared" ref="AV1005:AV1068" si="228">AT1005&amp;AU1005</f>
        <v>21001</v>
      </c>
      <c r="AX1005" s="7" t="s">
        <v>186</v>
      </c>
      <c r="BG1005" s="1"/>
    </row>
    <row r="1006" spans="1:59" ht="13" hidden="1" customHeight="1" outlineLevel="1">
      <c r="A1006" t="s">
        <v>3662</v>
      </c>
      <c r="B1006" t="s">
        <v>3030</v>
      </c>
      <c r="C1006" s="1">
        <f t="shared" si="222"/>
        <v>7163</v>
      </c>
      <c r="D1006" s="7">
        <f>IF(N1006&gt;0, RANK(N1006,(N1006:P1006,Q1006:AE1006)),0)</f>
        <v>2</v>
      </c>
      <c r="E1006" s="7">
        <f>IF(O1006&gt;0,RANK(O1006,(N1006:P1006,Q1006:AE1006)),0)</f>
        <v>1</v>
      </c>
      <c r="F1006" s="7">
        <f>IF(P1006&gt;0,RANK(P1006,(N1006:P1006,Q1006:AE1006)),0)</f>
        <v>3</v>
      </c>
      <c r="G1006" s="1">
        <f t="shared" si="219"/>
        <v>3279</v>
      </c>
      <c r="H1006" s="2">
        <f t="shared" si="220"/>
        <v>0.45776909116292058</v>
      </c>
      <c r="I1006" s="2"/>
      <c r="J1006" s="2">
        <f t="shared" si="223"/>
        <v>0.26846293452464054</v>
      </c>
      <c r="K1006" s="2">
        <f t="shared" si="223"/>
        <v>0.72623202568756107</v>
      </c>
      <c r="L1006" s="2">
        <f t="shared" si="223"/>
        <v>3.9089766857461957E-3</v>
      </c>
      <c r="M1006" s="2">
        <f t="shared" si="224"/>
        <v>1.3960631020521978E-3</v>
      </c>
      <c r="N1006" s="1">
        <v>1923</v>
      </c>
      <c r="O1006" s="1">
        <v>5202</v>
      </c>
      <c r="P1006" s="1">
        <v>28</v>
      </c>
      <c r="Q1006" s="1">
        <v>4</v>
      </c>
      <c r="R1006" s="1">
        <v>6</v>
      </c>
      <c r="AG1006" s="7">
        <f>IF(Q1006&gt;0,RANK(Q1006,(N1006:P1006,Q1006:AE1006)),0)</f>
        <v>5</v>
      </c>
      <c r="AH1006" s="7">
        <f>IF(R1006&gt;0,RANK(R1006,(N1006:P1006,Q1006:AE1006)),0)</f>
        <v>4</v>
      </c>
      <c r="AI1006" s="7">
        <f>IF(T1006&gt;0,RANK(T1006,(N1006:P1006,Q1006:AE1006)),0)</f>
        <v>0</v>
      </c>
      <c r="AJ1006" s="7">
        <f>IF(S1006&gt;0,RANK(S1006,(N1006:P1006,Q1006:AE1006)),0)</f>
        <v>0</v>
      </c>
      <c r="AK1006" s="2">
        <f t="shared" si="225"/>
        <v>5.5842524082088513E-4</v>
      </c>
      <c r="AL1006" s="2">
        <f t="shared" si="225"/>
        <v>8.376378612313277E-4</v>
      </c>
      <c r="AM1006" s="2">
        <f t="shared" si="226"/>
        <v>0</v>
      </c>
      <c r="AN1006" s="2">
        <f t="shared" si="227"/>
        <v>0</v>
      </c>
      <c r="AP1006" t="s">
        <v>3662</v>
      </c>
      <c r="AQ1006" t="s">
        <v>3030</v>
      </c>
      <c r="AR1006">
        <v>1</v>
      </c>
      <c r="AT1006" s="85" t="s">
        <v>5008</v>
      </c>
      <c r="AU1006" s="84" t="s">
        <v>3989</v>
      </c>
      <c r="AV1006" s="77" t="str">
        <f t="shared" si="228"/>
        <v>21003</v>
      </c>
      <c r="AX1006" s="7" t="s">
        <v>186</v>
      </c>
      <c r="BG1006" s="1"/>
    </row>
    <row r="1007" spans="1:59" ht="13" hidden="1" customHeight="1" outlineLevel="1">
      <c r="A1007" t="s">
        <v>1595</v>
      </c>
      <c r="B1007" t="s">
        <v>3030</v>
      </c>
      <c r="C1007" s="1">
        <f t="shared" si="222"/>
        <v>9591</v>
      </c>
      <c r="D1007" s="7">
        <f>IF(N1007&gt;0, RANK(N1007,(N1007:P1007,Q1007:AE1007)),0)</f>
        <v>2</v>
      </c>
      <c r="E1007" s="7">
        <f>IF(O1007&gt;0,RANK(O1007,(N1007:P1007,Q1007:AE1007)),0)</f>
        <v>1</v>
      </c>
      <c r="F1007" s="7">
        <f>IF(P1007&gt;0,RANK(P1007,(N1007:P1007,Q1007:AE1007)),0)</f>
        <v>3</v>
      </c>
      <c r="G1007" s="1">
        <f t="shared" si="219"/>
        <v>3222</v>
      </c>
      <c r="H1007" s="2">
        <f t="shared" si="220"/>
        <v>0.33593994369721614</v>
      </c>
      <c r="I1007" s="2"/>
      <c r="J1007" s="2">
        <f t="shared" si="223"/>
        <v>0.32749452611823587</v>
      </c>
      <c r="K1007" s="2">
        <f t="shared" si="223"/>
        <v>0.66343446981545195</v>
      </c>
      <c r="L1007" s="2">
        <f t="shared" si="223"/>
        <v>6.4643937024293609E-3</v>
      </c>
      <c r="M1007" s="2">
        <f t="shared" si="224"/>
        <v>2.6066103638828662E-3</v>
      </c>
      <c r="N1007" s="1">
        <v>3141</v>
      </c>
      <c r="O1007" s="1">
        <v>6363</v>
      </c>
      <c r="P1007" s="1">
        <v>62</v>
      </c>
      <c r="Q1007" s="1">
        <v>16</v>
      </c>
      <c r="R1007" s="1">
        <v>9</v>
      </c>
      <c r="AG1007" s="7">
        <f>IF(Q1007&gt;0,RANK(Q1007,(N1007:P1007,Q1007:AE1007)),0)</f>
        <v>4</v>
      </c>
      <c r="AH1007" s="7">
        <f>IF(R1007&gt;0,RANK(R1007,(N1007:P1007,Q1007:AE1007)),0)</f>
        <v>5</v>
      </c>
      <c r="AI1007" s="7">
        <f>IF(T1007&gt;0,RANK(T1007,(N1007:P1007,Q1007:AE1007)),0)</f>
        <v>0</v>
      </c>
      <c r="AJ1007" s="7">
        <f>IF(S1007&gt;0,RANK(S1007,(N1007:P1007,Q1007:AE1007)),0)</f>
        <v>0</v>
      </c>
      <c r="AK1007" s="2">
        <f t="shared" si="225"/>
        <v>1.6682306328849963E-3</v>
      </c>
      <c r="AL1007" s="2">
        <f t="shared" si="225"/>
        <v>9.383797309978105E-4</v>
      </c>
      <c r="AM1007" s="2">
        <f t="shared" si="226"/>
        <v>0</v>
      </c>
      <c r="AN1007" s="2">
        <f t="shared" si="227"/>
        <v>0</v>
      </c>
      <c r="AP1007" t="s">
        <v>1595</v>
      </c>
      <c r="AQ1007" t="s">
        <v>3030</v>
      </c>
      <c r="AR1007">
        <v>6</v>
      </c>
      <c r="AT1007" s="85" t="s">
        <v>5008</v>
      </c>
      <c r="AU1007" s="84" t="s">
        <v>3632</v>
      </c>
      <c r="AV1007" s="77" t="str">
        <f t="shared" si="228"/>
        <v>21005</v>
      </c>
      <c r="AX1007" s="7" t="s">
        <v>186</v>
      </c>
      <c r="BG1007" s="1"/>
    </row>
    <row r="1008" spans="1:59" ht="13" hidden="1" customHeight="1" outlineLevel="1">
      <c r="A1008" t="s">
        <v>3626</v>
      </c>
      <c r="B1008" t="s">
        <v>3030</v>
      </c>
      <c r="C1008" s="1">
        <f t="shared" si="222"/>
        <v>4177</v>
      </c>
      <c r="D1008" s="7">
        <f>IF(N1008&gt;0, RANK(N1008,(N1008:P1008,Q1008:AE1008)),0)</f>
        <v>2</v>
      </c>
      <c r="E1008" s="7">
        <f>IF(O1008&gt;0,RANK(O1008,(N1008:P1008,Q1008:AE1008)),0)</f>
        <v>1</v>
      </c>
      <c r="F1008" s="7">
        <f>IF(P1008&gt;0,RANK(P1008,(N1008:P1008,Q1008:AE1008)),0)</f>
        <v>3</v>
      </c>
      <c r="G1008" s="1">
        <f t="shared" si="219"/>
        <v>630</v>
      </c>
      <c r="H1008" s="2">
        <f t="shared" si="220"/>
        <v>0.15082595163993295</v>
      </c>
      <c r="I1008" s="2"/>
      <c r="J1008" s="2">
        <f t="shared" si="223"/>
        <v>0.42111563322959061</v>
      </c>
      <c r="K1008" s="2">
        <f t="shared" si="223"/>
        <v>0.57194158486952362</v>
      </c>
      <c r="L1008" s="2">
        <f t="shared" si="223"/>
        <v>3.5910940866650705E-3</v>
      </c>
      <c r="M1008" s="2">
        <f t="shared" si="224"/>
        <v>3.3516878142206379E-3</v>
      </c>
      <c r="N1008" s="1">
        <v>1759</v>
      </c>
      <c r="O1008" s="1">
        <v>2389</v>
      </c>
      <c r="P1008" s="1">
        <v>15</v>
      </c>
      <c r="Q1008" s="1">
        <v>5</v>
      </c>
      <c r="R1008" s="1">
        <v>9</v>
      </c>
      <c r="AG1008" s="7">
        <f>IF(Q1008&gt;0,RANK(Q1008,(N1008:P1008,Q1008:AE1008)),0)</f>
        <v>5</v>
      </c>
      <c r="AH1008" s="7">
        <f>IF(R1008&gt;0,RANK(R1008,(N1008:P1008,Q1008:AE1008)),0)</f>
        <v>4</v>
      </c>
      <c r="AI1008" s="7">
        <f>IF(T1008&gt;0,RANK(T1008,(N1008:P1008,Q1008:AE1008)),0)</f>
        <v>0</v>
      </c>
      <c r="AJ1008" s="7">
        <f>IF(S1008&gt;0,RANK(S1008,(N1008:P1008,Q1008:AE1008)),0)</f>
        <v>0</v>
      </c>
      <c r="AK1008" s="2">
        <f t="shared" si="225"/>
        <v>1.1970313622216902E-3</v>
      </c>
      <c r="AL1008" s="2">
        <f t="shared" si="225"/>
        <v>2.1546564519990424E-3</v>
      </c>
      <c r="AM1008" s="2">
        <f t="shared" si="226"/>
        <v>0</v>
      </c>
      <c r="AN1008" s="2">
        <f t="shared" si="227"/>
        <v>0</v>
      </c>
      <c r="AP1008" t="s">
        <v>3626</v>
      </c>
      <c r="AQ1008" t="s">
        <v>3030</v>
      </c>
      <c r="AR1008">
        <v>1</v>
      </c>
      <c r="AT1008" s="85" t="s">
        <v>5008</v>
      </c>
      <c r="AU1008" s="84" t="s">
        <v>2597</v>
      </c>
      <c r="AV1008" s="77" t="str">
        <f t="shared" si="228"/>
        <v>21007</v>
      </c>
      <c r="AX1008" s="7" t="s">
        <v>186</v>
      </c>
      <c r="BG1008" s="1"/>
    </row>
    <row r="1009" spans="1:59" ht="13" hidden="1" customHeight="1" outlineLevel="1">
      <c r="A1009" t="s">
        <v>2986</v>
      </c>
      <c r="B1009" t="s">
        <v>3030</v>
      </c>
      <c r="C1009" s="1">
        <f t="shared" si="222"/>
        <v>16140</v>
      </c>
      <c r="D1009" s="7">
        <f>IF(N1009&gt;0, RANK(N1009,(N1009:P1009,Q1009:AE1009)),0)</f>
        <v>2</v>
      </c>
      <c r="E1009" s="7">
        <f>IF(O1009&gt;0,RANK(O1009,(N1009:P1009,Q1009:AE1009)),0)</f>
        <v>1</v>
      </c>
      <c r="F1009" s="7">
        <f>IF(P1009&gt;0,RANK(P1009,(N1009:P1009,Q1009:AE1009)),0)</f>
        <v>3</v>
      </c>
      <c r="G1009" s="1">
        <f t="shared" si="219"/>
        <v>5606</v>
      </c>
      <c r="H1009" s="2">
        <f t="shared" si="220"/>
        <v>0.34733581164807931</v>
      </c>
      <c r="I1009" s="2"/>
      <c r="J1009" s="2">
        <f t="shared" si="223"/>
        <v>0.32317224287484508</v>
      </c>
      <c r="K1009" s="2">
        <f t="shared" si="223"/>
        <v>0.67050805452292439</v>
      </c>
      <c r="L1009" s="2">
        <f t="shared" si="223"/>
        <v>3.9033457249070631E-3</v>
      </c>
      <c r="M1009" s="2">
        <f t="shared" si="224"/>
        <v>2.4163568773234072E-3</v>
      </c>
      <c r="N1009" s="1">
        <v>5216</v>
      </c>
      <c r="O1009" s="1">
        <v>10822</v>
      </c>
      <c r="P1009" s="1">
        <v>63</v>
      </c>
      <c r="Q1009" s="1">
        <v>20</v>
      </c>
      <c r="R1009" s="1">
        <v>19</v>
      </c>
      <c r="AG1009" s="7">
        <f>IF(Q1009&gt;0,RANK(Q1009,(N1009:P1009,Q1009:AE1009)),0)</f>
        <v>4</v>
      </c>
      <c r="AH1009" s="7">
        <f>IF(R1009&gt;0,RANK(R1009,(N1009:P1009,Q1009:AE1009)),0)</f>
        <v>5</v>
      </c>
      <c r="AI1009" s="7">
        <f>IF(T1009&gt;0,RANK(T1009,(N1009:P1009,Q1009:AE1009)),0)</f>
        <v>0</v>
      </c>
      <c r="AJ1009" s="7">
        <f>IF(S1009&gt;0,RANK(S1009,(N1009:P1009,Q1009:AE1009)),0)</f>
        <v>0</v>
      </c>
      <c r="AK1009" s="2">
        <f t="shared" si="225"/>
        <v>1.2391573729863693E-3</v>
      </c>
      <c r="AL1009" s="2">
        <f t="shared" si="225"/>
        <v>1.1771995043370507E-3</v>
      </c>
      <c r="AM1009" s="2">
        <f t="shared" si="226"/>
        <v>0</v>
      </c>
      <c r="AN1009" s="2">
        <f t="shared" si="227"/>
        <v>0</v>
      </c>
      <c r="AP1009" t="s">
        <v>2986</v>
      </c>
      <c r="AQ1009" t="s">
        <v>3030</v>
      </c>
      <c r="AR1009">
        <v>2</v>
      </c>
      <c r="AT1009" s="85" t="s">
        <v>5008</v>
      </c>
      <c r="AU1009" s="84" t="s">
        <v>3218</v>
      </c>
      <c r="AV1009" s="77" t="str">
        <f t="shared" si="228"/>
        <v>21009</v>
      </c>
      <c r="AX1009" s="7" t="s">
        <v>186</v>
      </c>
      <c r="BG1009" s="1"/>
    </row>
    <row r="1010" spans="1:59" ht="13" hidden="1" customHeight="1" outlineLevel="1">
      <c r="A1010" t="s">
        <v>2978</v>
      </c>
      <c r="B1010" t="s">
        <v>3030</v>
      </c>
      <c r="C1010" s="1">
        <f t="shared" si="222"/>
        <v>4919</v>
      </c>
      <c r="D1010" s="7">
        <f>IF(N1010&gt;0, RANK(N1010,(N1010:P1010,Q1010:AE1010)),0)</f>
        <v>1</v>
      </c>
      <c r="E1010" s="7">
        <f>IF(O1010&gt;0,RANK(O1010,(N1010:P1010,Q1010:AE1010)),0)</f>
        <v>2</v>
      </c>
      <c r="F1010" s="7">
        <f>IF(P1010&gt;0,RANK(P1010,(N1010:P1010,Q1010:AE1010)),0)</f>
        <v>3</v>
      </c>
      <c r="G1010" s="1">
        <f t="shared" si="219"/>
        <v>339</v>
      </c>
      <c r="H1010" s="2">
        <f t="shared" si="220"/>
        <v>6.891644643220167E-2</v>
      </c>
      <c r="I1010" s="2"/>
      <c r="J1010" s="2">
        <f t="shared" si="223"/>
        <v>0.53018906281764588</v>
      </c>
      <c r="K1010" s="2">
        <f t="shared" si="223"/>
        <v>0.4612726163854442</v>
      </c>
      <c r="L1010" s="2">
        <f t="shared" si="223"/>
        <v>5.8955072169140071E-3</v>
      </c>
      <c r="M1010" s="2">
        <f t="shared" si="224"/>
        <v>2.642813579995908E-3</v>
      </c>
      <c r="N1010" s="1">
        <v>2608</v>
      </c>
      <c r="O1010" s="1">
        <v>2269</v>
      </c>
      <c r="P1010" s="1">
        <v>29</v>
      </c>
      <c r="Q1010" s="1">
        <v>3</v>
      </c>
      <c r="R1010" s="1">
        <v>10</v>
      </c>
      <c r="AG1010" s="7">
        <f>IF(Q1010&gt;0,RANK(Q1010,(N1010:P1010,Q1010:AE1010)),0)</f>
        <v>5</v>
      </c>
      <c r="AH1010" s="7">
        <f>IF(R1010&gt;0,RANK(R1010,(N1010:P1010,Q1010:AE1010)),0)</f>
        <v>4</v>
      </c>
      <c r="AI1010" s="7">
        <f>IF(T1010&gt;0,RANK(T1010,(N1010:P1010,Q1010:AE1010)),0)</f>
        <v>0</v>
      </c>
      <c r="AJ1010" s="7">
        <f>IF(S1010&gt;0,RANK(S1010,(N1010:P1010,Q1010:AE1010)),0)</f>
        <v>0</v>
      </c>
      <c r="AK1010" s="2">
        <f t="shared" si="225"/>
        <v>6.098800569221387E-4</v>
      </c>
      <c r="AL1010" s="2">
        <f t="shared" si="225"/>
        <v>2.0329335230737954E-3</v>
      </c>
      <c r="AM1010" s="2">
        <f t="shared" si="226"/>
        <v>0</v>
      </c>
      <c r="AN1010" s="2">
        <f t="shared" si="227"/>
        <v>0</v>
      </c>
      <c r="AP1010" t="s">
        <v>2978</v>
      </c>
      <c r="AQ1010" t="s">
        <v>3030</v>
      </c>
      <c r="AR1010">
        <v>6</v>
      </c>
      <c r="AT1010" s="85" t="s">
        <v>5008</v>
      </c>
      <c r="AU1010" s="84" t="s">
        <v>3234</v>
      </c>
      <c r="AV1010" s="77" t="str">
        <f t="shared" si="228"/>
        <v>21011</v>
      </c>
      <c r="AX1010" s="7" t="s">
        <v>186</v>
      </c>
      <c r="BG1010" s="1"/>
    </row>
    <row r="1011" spans="1:59" ht="13" hidden="1" customHeight="1" outlineLevel="1">
      <c r="A1011" t="s">
        <v>2041</v>
      </c>
      <c r="B1011" t="s">
        <v>3030</v>
      </c>
      <c r="C1011" s="1">
        <f t="shared" si="222"/>
        <v>11002</v>
      </c>
      <c r="D1011" s="7">
        <f>IF(N1011&gt;0, RANK(N1011,(N1011:P1011,Q1011:AE1011)),0)</f>
        <v>2</v>
      </c>
      <c r="E1011" s="7">
        <f>IF(O1011&gt;0,RANK(O1011,(N1011:P1011,Q1011:AE1011)),0)</f>
        <v>1</v>
      </c>
      <c r="F1011" s="7">
        <f>IF(P1011&gt;0,RANK(P1011,(N1011:P1011,Q1011:AE1011)),0)</f>
        <v>3</v>
      </c>
      <c r="G1011" s="1">
        <f t="shared" si="219"/>
        <v>2512</v>
      </c>
      <c r="H1011" s="2">
        <f t="shared" si="220"/>
        <v>0.22832212325031812</v>
      </c>
      <c r="I1011" s="2"/>
      <c r="J1011" s="2">
        <f t="shared" si="223"/>
        <v>0.3826576986002545</v>
      </c>
      <c r="K1011" s="2">
        <f t="shared" si="223"/>
        <v>0.61097982185057265</v>
      </c>
      <c r="L1011" s="2">
        <f t="shared" si="223"/>
        <v>4.3628431194328307E-3</v>
      </c>
      <c r="M1011" s="2">
        <f t="shared" si="224"/>
        <v>1.999636429739964E-3</v>
      </c>
      <c r="N1011" s="1">
        <v>4210</v>
      </c>
      <c r="O1011" s="1">
        <v>6722</v>
      </c>
      <c r="P1011" s="1">
        <v>48</v>
      </c>
      <c r="Q1011" s="1">
        <v>12</v>
      </c>
      <c r="R1011" s="1">
        <v>10</v>
      </c>
      <c r="AG1011" s="7">
        <f>IF(Q1011&gt;0,RANK(Q1011,(N1011:P1011,Q1011:AE1011)),0)</f>
        <v>4</v>
      </c>
      <c r="AH1011" s="7">
        <f>IF(R1011&gt;0,RANK(R1011,(N1011:P1011,Q1011:AE1011)),0)</f>
        <v>5</v>
      </c>
      <c r="AI1011" s="7">
        <f>IF(T1011&gt;0,RANK(T1011,(N1011:P1011,Q1011:AE1011)),0)</f>
        <v>0</v>
      </c>
      <c r="AJ1011" s="7">
        <f>IF(S1011&gt;0,RANK(S1011,(N1011:P1011,Q1011:AE1011)),0)</f>
        <v>0</v>
      </c>
      <c r="AK1011" s="2">
        <f t="shared" si="225"/>
        <v>1.0907107798582077E-3</v>
      </c>
      <c r="AL1011" s="2">
        <f t="shared" si="225"/>
        <v>9.0892564988183963E-4</v>
      </c>
      <c r="AM1011" s="2">
        <f t="shared" si="226"/>
        <v>0</v>
      </c>
      <c r="AN1011" s="2">
        <f t="shared" si="227"/>
        <v>0</v>
      </c>
      <c r="AP1011" t="s">
        <v>2041</v>
      </c>
      <c r="AQ1011" t="s">
        <v>3030</v>
      </c>
      <c r="AR1011">
        <v>5</v>
      </c>
      <c r="AT1011" s="85" t="s">
        <v>5008</v>
      </c>
      <c r="AU1011" s="84" t="s">
        <v>3235</v>
      </c>
      <c r="AV1011" s="77" t="str">
        <f t="shared" si="228"/>
        <v>21013</v>
      </c>
      <c r="AX1011" s="7" t="s">
        <v>186</v>
      </c>
      <c r="BG1011" s="1"/>
    </row>
    <row r="1012" spans="1:59" ht="13" hidden="1" customHeight="1" outlineLevel="1">
      <c r="A1012" t="s">
        <v>3575</v>
      </c>
      <c r="B1012" t="s">
        <v>3030</v>
      </c>
      <c r="C1012" s="1">
        <f t="shared" si="222"/>
        <v>45082</v>
      </c>
      <c r="D1012" s="7">
        <f>IF(N1012&gt;0, RANK(N1012,(N1012:P1012,Q1012:AE1012)),0)</f>
        <v>2</v>
      </c>
      <c r="E1012" s="7">
        <f>IF(O1012&gt;0,RANK(O1012,(N1012:P1012,Q1012:AE1012)),0)</f>
        <v>1</v>
      </c>
      <c r="F1012" s="7">
        <f>IF(P1012&gt;0,RANK(P1012,(N1012:P1012,Q1012:AE1012)),0)</f>
        <v>3</v>
      </c>
      <c r="G1012" s="1">
        <f t="shared" si="219"/>
        <v>19938</v>
      </c>
      <c r="H1012" s="2">
        <f t="shared" si="220"/>
        <v>0.4422607692648951</v>
      </c>
      <c r="I1012" s="2"/>
      <c r="J1012" s="2">
        <f t="shared" si="223"/>
        <v>0.27485470919657512</v>
      </c>
      <c r="K1012" s="2">
        <f t="shared" si="223"/>
        <v>0.71711547846147017</v>
      </c>
      <c r="L1012" s="2">
        <f t="shared" si="223"/>
        <v>4.1923605873741181E-3</v>
      </c>
      <c r="M1012" s="2">
        <f t="shared" si="224"/>
        <v>3.8374517545805382E-3</v>
      </c>
      <c r="N1012" s="1">
        <v>12391</v>
      </c>
      <c r="O1012" s="1">
        <v>32329</v>
      </c>
      <c r="P1012" s="1">
        <v>189</v>
      </c>
      <c r="Q1012" s="1">
        <v>74</v>
      </c>
      <c r="R1012" s="1">
        <v>99</v>
      </c>
      <c r="AG1012" s="7">
        <f>IF(Q1012&gt;0,RANK(Q1012,(N1012:P1012,Q1012:AE1012)),0)</f>
        <v>5</v>
      </c>
      <c r="AH1012" s="7">
        <f>IF(R1012&gt;0,RANK(R1012,(N1012:P1012,Q1012:AE1012)),0)</f>
        <v>4</v>
      </c>
      <c r="AI1012" s="7">
        <f>IF(T1012&gt;0,RANK(T1012,(N1012:P1012,Q1012:AE1012)),0)</f>
        <v>0</v>
      </c>
      <c r="AJ1012" s="7">
        <f>IF(S1012&gt;0,RANK(S1012,(N1012:P1012,Q1012:AE1012)),0)</f>
        <v>0</v>
      </c>
      <c r="AK1012" s="2">
        <f t="shared" si="225"/>
        <v>1.6414533516702896E-3</v>
      </c>
      <c r="AL1012" s="2">
        <f t="shared" si="225"/>
        <v>2.1959984029102523E-3</v>
      </c>
      <c r="AM1012" s="2">
        <f t="shared" si="226"/>
        <v>0</v>
      </c>
      <c r="AN1012" s="2">
        <f t="shared" si="227"/>
        <v>0</v>
      </c>
      <c r="AP1012" t="s">
        <v>3575</v>
      </c>
      <c r="AQ1012" t="s">
        <v>3030</v>
      </c>
      <c r="AR1012">
        <v>4</v>
      </c>
      <c r="AT1012" s="85" t="s">
        <v>5008</v>
      </c>
      <c r="AU1012" s="84" t="s">
        <v>4670</v>
      </c>
      <c r="AV1012" s="77" t="str">
        <f t="shared" si="228"/>
        <v>21015</v>
      </c>
      <c r="AX1012" s="7" t="s">
        <v>186</v>
      </c>
      <c r="BG1012" s="1"/>
    </row>
    <row r="1013" spans="1:59" ht="13" hidden="1" customHeight="1" outlineLevel="1">
      <c r="A1013" t="s">
        <v>2850</v>
      </c>
      <c r="B1013" t="s">
        <v>3030</v>
      </c>
      <c r="C1013" s="1">
        <f t="shared" si="222"/>
        <v>8217</v>
      </c>
      <c r="D1013" s="7">
        <f>IF(N1013&gt;0, RANK(N1013,(N1013:P1013,Q1013:AE1013)),0)</f>
        <v>2</v>
      </c>
      <c r="E1013" s="7">
        <f>IF(O1013&gt;0,RANK(O1013,(N1013:P1013,Q1013:AE1013)),0)</f>
        <v>1</v>
      </c>
      <c r="F1013" s="7">
        <f>IF(P1013&gt;0,RANK(P1013,(N1013:P1013,Q1013:AE1013)),0)</f>
        <v>3</v>
      </c>
      <c r="G1013" s="1">
        <f t="shared" si="219"/>
        <v>1755</v>
      </c>
      <c r="H1013" s="2">
        <f t="shared" si="220"/>
        <v>0.21358159912376778</v>
      </c>
      <c r="I1013" s="2"/>
      <c r="J1013" s="2">
        <f t="shared" si="223"/>
        <v>0.38919313618108797</v>
      </c>
      <c r="K1013" s="2">
        <f t="shared" si="223"/>
        <v>0.60277473530485581</v>
      </c>
      <c r="L1013" s="2">
        <f t="shared" si="223"/>
        <v>5.5981501764634295E-3</v>
      </c>
      <c r="M1013" s="2">
        <f t="shared" si="224"/>
        <v>2.4339783375927843E-3</v>
      </c>
      <c r="N1013" s="1">
        <v>3198</v>
      </c>
      <c r="O1013" s="1">
        <v>4953</v>
      </c>
      <c r="P1013" s="1">
        <v>46</v>
      </c>
      <c r="Q1013" s="1">
        <v>10</v>
      </c>
      <c r="R1013" s="1">
        <v>10</v>
      </c>
      <c r="AG1013" s="7">
        <f>IF(Q1013&gt;0,RANK(Q1013,(N1013:P1013,Q1013:AE1013)),0)</f>
        <v>4</v>
      </c>
      <c r="AH1013" s="7">
        <f>IF(R1013&gt;0,RANK(R1013,(N1013:P1013,Q1013:AE1013)),0)</f>
        <v>4</v>
      </c>
      <c r="AI1013" s="7">
        <f>IF(T1013&gt;0,RANK(T1013,(N1013:P1013,Q1013:AE1013)),0)</f>
        <v>0</v>
      </c>
      <c r="AJ1013" s="7">
        <f>IF(S1013&gt;0,RANK(S1013,(N1013:P1013,Q1013:AE1013)),0)</f>
        <v>0</v>
      </c>
      <c r="AK1013" s="2">
        <f t="shared" si="225"/>
        <v>1.2169891687963978E-3</v>
      </c>
      <c r="AL1013" s="2">
        <f t="shared" si="225"/>
        <v>1.2169891687963978E-3</v>
      </c>
      <c r="AM1013" s="2">
        <f t="shared" si="226"/>
        <v>0</v>
      </c>
      <c r="AN1013" s="2">
        <f t="shared" si="227"/>
        <v>0</v>
      </c>
      <c r="AP1013" t="s">
        <v>2850</v>
      </c>
      <c r="AQ1013" t="s">
        <v>3030</v>
      </c>
      <c r="AR1013">
        <v>6</v>
      </c>
      <c r="AT1013" s="85" t="s">
        <v>5008</v>
      </c>
      <c r="AU1013" s="84" t="s">
        <v>4671</v>
      </c>
      <c r="AV1013" s="77" t="str">
        <f t="shared" si="228"/>
        <v>21017</v>
      </c>
      <c r="AX1013" s="7" t="s">
        <v>186</v>
      </c>
      <c r="BG1013" s="1"/>
    </row>
    <row r="1014" spans="1:59" ht="13" hidden="1" customHeight="1" outlineLevel="1">
      <c r="A1014" t="s">
        <v>2042</v>
      </c>
      <c r="B1014" t="s">
        <v>3030</v>
      </c>
      <c r="C1014" s="1">
        <f t="shared" si="222"/>
        <v>21777</v>
      </c>
      <c r="D1014" s="7">
        <f>IF(N1014&gt;0, RANK(N1014,(N1014:P1014,Q1014:AE1014)),0)</f>
        <v>2</v>
      </c>
      <c r="E1014" s="7">
        <f>IF(O1014&gt;0,RANK(O1014,(N1014:P1014,Q1014:AE1014)),0)</f>
        <v>1</v>
      </c>
      <c r="F1014" s="7">
        <f>IF(P1014&gt;0,RANK(P1014,(N1014:P1014,Q1014:AE1014)),0)</f>
        <v>3</v>
      </c>
      <c r="G1014" s="1">
        <f t="shared" si="219"/>
        <v>1369</v>
      </c>
      <c r="H1014" s="2">
        <f t="shared" si="220"/>
        <v>6.2864490058318415E-2</v>
      </c>
      <c r="I1014" s="2"/>
      <c r="J1014" s="2">
        <f t="shared" si="223"/>
        <v>0.46526151444184233</v>
      </c>
      <c r="K1014" s="2">
        <f t="shared" si="223"/>
        <v>0.52812600450016067</v>
      </c>
      <c r="L1014" s="2">
        <f t="shared" si="223"/>
        <v>4.5460807273729163E-3</v>
      </c>
      <c r="M1014" s="2">
        <f t="shared" si="224"/>
        <v>2.0664003306240276E-3</v>
      </c>
      <c r="N1014" s="1">
        <v>10132</v>
      </c>
      <c r="O1014" s="1">
        <v>11501</v>
      </c>
      <c r="P1014" s="1">
        <v>99</v>
      </c>
      <c r="Q1014" s="1">
        <v>19</v>
      </c>
      <c r="R1014" s="1">
        <v>26</v>
      </c>
      <c r="AG1014" s="7">
        <f>IF(Q1014&gt;0,RANK(Q1014,(N1014:P1014,Q1014:AE1014)),0)</f>
        <v>5</v>
      </c>
      <c r="AH1014" s="7">
        <f>IF(R1014&gt;0,RANK(R1014,(N1014:P1014,Q1014:AE1014)),0)</f>
        <v>4</v>
      </c>
      <c r="AI1014" s="7">
        <f>IF(T1014&gt;0,RANK(T1014,(N1014:P1014,Q1014:AE1014)),0)</f>
        <v>0</v>
      </c>
      <c r="AJ1014" s="7">
        <f>IF(S1014&gt;0,RANK(S1014,(N1014:P1014,Q1014:AE1014)),0)</f>
        <v>0</v>
      </c>
      <c r="AK1014" s="2">
        <f t="shared" si="225"/>
        <v>8.724801395968223E-4</v>
      </c>
      <c r="AL1014" s="2">
        <f t="shared" si="225"/>
        <v>1.1939201910272305E-3</v>
      </c>
      <c r="AM1014" s="2">
        <f t="shared" si="226"/>
        <v>0</v>
      </c>
      <c r="AN1014" s="2">
        <f t="shared" si="227"/>
        <v>0</v>
      </c>
      <c r="AP1014" t="s">
        <v>2042</v>
      </c>
      <c r="AQ1014" t="s">
        <v>3030</v>
      </c>
      <c r="AR1014">
        <v>4</v>
      </c>
      <c r="AT1014" s="85" t="s">
        <v>5008</v>
      </c>
      <c r="AU1014" s="84" t="s">
        <v>4672</v>
      </c>
      <c r="AV1014" s="77" t="str">
        <f t="shared" si="228"/>
        <v>21019</v>
      </c>
      <c r="AX1014" s="7" t="s">
        <v>186</v>
      </c>
      <c r="BG1014" s="1"/>
    </row>
    <row r="1015" spans="1:59" ht="13" hidden="1" customHeight="1" outlineLevel="1">
      <c r="A1015" t="s">
        <v>1093</v>
      </c>
      <c r="B1015" t="s">
        <v>3030</v>
      </c>
      <c r="C1015" s="1">
        <f t="shared" si="222"/>
        <v>12490</v>
      </c>
      <c r="D1015" s="7">
        <f>IF(N1015&gt;0, RANK(N1015,(N1015:P1015,Q1015:AE1015)),0)</f>
        <v>2</v>
      </c>
      <c r="E1015" s="7">
        <f>IF(O1015&gt;0,RANK(O1015,(N1015:P1015,Q1015:AE1015)),0)</f>
        <v>1</v>
      </c>
      <c r="F1015" s="7">
        <f>IF(P1015&gt;0,RANK(P1015,(N1015:P1015,Q1015:AE1015)),0)</f>
        <v>3</v>
      </c>
      <c r="G1015" s="1">
        <f t="shared" si="219"/>
        <v>3118</v>
      </c>
      <c r="H1015" s="2">
        <f t="shared" si="220"/>
        <v>0.24963971176941555</v>
      </c>
      <c r="I1015" s="2"/>
      <c r="J1015" s="2">
        <f t="shared" si="223"/>
        <v>0.37197758206565251</v>
      </c>
      <c r="K1015" s="2">
        <f t="shared" si="223"/>
        <v>0.62161729383506803</v>
      </c>
      <c r="L1015" s="2">
        <f t="shared" si="223"/>
        <v>4.1633306645316257E-3</v>
      </c>
      <c r="M1015" s="2">
        <f t="shared" si="224"/>
        <v>2.2417934347477766E-3</v>
      </c>
      <c r="N1015" s="1">
        <v>4646</v>
      </c>
      <c r="O1015" s="1">
        <v>7764</v>
      </c>
      <c r="P1015" s="1">
        <v>52</v>
      </c>
      <c r="Q1015" s="1">
        <v>12</v>
      </c>
      <c r="R1015" s="1">
        <v>16</v>
      </c>
      <c r="AG1015" s="7">
        <f>IF(Q1015&gt;0,RANK(Q1015,(N1015:P1015,Q1015:AE1015)),0)</f>
        <v>5</v>
      </c>
      <c r="AH1015" s="7">
        <f>IF(R1015&gt;0,RANK(R1015,(N1015:P1015,Q1015:AE1015)),0)</f>
        <v>4</v>
      </c>
      <c r="AI1015" s="7">
        <f>IF(T1015&gt;0,RANK(T1015,(N1015:P1015,Q1015:AE1015)),0)</f>
        <v>0</v>
      </c>
      <c r="AJ1015" s="7">
        <f>IF(S1015&gt;0,RANK(S1015,(N1015:P1015,Q1015:AE1015)),0)</f>
        <v>0</v>
      </c>
      <c r="AK1015" s="2">
        <f t="shared" si="225"/>
        <v>9.6076861489191351E-4</v>
      </c>
      <c r="AL1015" s="2">
        <f t="shared" si="225"/>
        <v>1.2810248198558848E-3</v>
      </c>
      <c r="AM1015" s="2">
        <f t="shared" si="226"/>
        <v>0</v>
      </c>
      <c r="AN1015" s="2">
        <f t="shared" si="227"/>
        <v>0</v>
      </c>
      <c r="AP1015" t="s">
        <v>1093</v>
      </c>
      <c r="AQ1015" t="s">
        <v>3030</v>
      </c>
      <c r="AR1015">
        <v>6</v>
      </c>
      <c r="AT1015" s="85" t="s">
        <v>5008</v>
      </c>
      <c r="AU1015" s="84" t="s">
        <v>4350</v>
      </c>
      <c r="AV1015" s="77" t="str">
        <f t="shared" si="228"/>
        <v>21021</v>
      </c>
      <c r="AX1015" s="7" t="s">
        <v>186</v>
      </c>
      <c r="BG1015" s="1"/>
    </row>
    <row r="1016" spans="1:59" ht="13" hidden="1" customHeight="1" outlineLevel="1">
      <c r="A1016" t="s">
        <v>2769</v>
      </c>
      <c r="B1016" t="s">
        <v>3030</v>
      </c>
      <c r="C1016" s="1">
        <f t="shared" si="222"/>
        <v>3610</v>
      </c>
      <c r="D1016" s="7">
        <f>IF(N1016&gt;0, RANK(N1016,(N1016:P1016,Q1016:AE1016)),0)</f>
        <v>2</v>
      </c>
      <c r="E1016" s="7">
        <f>IF(O1016&gt;0,RANK(O1016,(N1016:P1016,Q1016:AE1016)),0)</f>
        <v>1</v>
      </c>
      <c r="F1016" s="7">
        <f>IF(P1016&gt;0,RANK(P1016,(N1016:P1016,Q1016:AE1016)),0)</f>
        <v>3</v>
      </c>
      <c r="G1016" s="1">
        <f t="shared" si="219"/>
        <v>1150</v>
      </c>
      <c r="H1016" s="2">
        <f t="shared" si="220"/>
        <v>0.31855955678670361</v>
      </c>
      <c r="I1016" s="2"/>
      <c r="J1016" s="2">
        <f t="shared" si="223"/>
        <v>0.33601108033240995</v>
      </c>
      <c r="K1016" s="2">
        <f t="shared" si="223"/>
        <v>0.65457063711911356</v>
      </c>
      <c r="L1016" s="2">
        <f t="shared" si="223"/>
        <v>5.263157894736842E-3</v>
      </c>
      <c r="M1016" s="2">
        <f t="shared" si="224"/>
        <v>4.1551246537397E-3</v>
      </c>
      <c r="N1016" s="1">
        <v>1213</v>
      </c>
      <c r="O1016" s="1">
        <v>2363</v>
      </c>
      <c r="P1016" s="1">
        <v>19</v>
      </c>
      <c r="Q1016" s="1">
        <v>6</v>
      </c>
      <c r="R1016" s="1">
        <v>9</v>
      </c>
      <c r="AG1016" s="7">
        <f>IF(Q1016&gt;0,RANK(Q1016,(N1016:P1016,Q1016:AE1016)),0)</f>
        <v>5</v>
      </c>
      <c r="AH1016" s="7">
        <f>IF(R1016&gt;0,RANK(R1016,(N1016:P1016,Q1016:AE1016)),0)</f>
        <v>4</v>
      </c>
      <c r="AI1016" s="7">
        <f>IF(T1016&gt;0,RANK(T1016,(N1016:P1016,Q1016:AE1016)),0)</f>
        <v>0</v>
      </c>
      <c r="AJ1016" s="7">
        <f>IF(S1016&gt;0,RANK(S1016,(N1016:P1016,Q1016:AE1016)),0)</f>
        <v>0</v>
      </c>
      <c r="AK1016" s="2">
        <f t="shared" si="225"/>
        <v>1.6620498614958448E-3</v>
      </c>
      <c r="AL1016" s="2">
        <f t="shared" si="225"/>
        <v>2.4930747922437672E-3</v>
      </c>
      <c r="AM1016" s="2">
        <f t="shared" si="226"/>
        <v>0</v>
      </c>
      <c r="AN1016" s="2">
        <f t="shared" si="227"/>
        <v>0</v>
      </c>
      <c r="AP1016" t="s">
        <v>2769</v>
      </c>
      <c r="AQ1016" t="s">
        <v>3030</v>
      </c>
      <c r="AR1016">
        <v>4</v>
      </c>
      <c r="AT1016" s="85" t="s">
        <v>5008</v>
      </c>
      <c r="AU1016" s="84" t="s">
        <v>4351</v>
      </c>
      <c r="AV1016" s="77" t="str">
        <f t="shared" si="228"/>
        <v>21023</v>
      </c>
      <c r="AX1016" s="7" t="s">
        <v>186</v>
      </c>
      <c r="BG1016" s="1"/>
    </row>
    <row r="1017" spans="1:59" ht="13" hidden="1" customHeight="1" outlineLevel="1">
      <c r="A1017" t="s">
        <v>4148</v>
      </c>
      <c r="B1017" t="s">
        <v>3030</v>
      </c>
      <c r="C1017" s="1">
        <f t="shared" si="222"/>
        <v>5944</v>
      </c>
      <c r="D1017" s="7">
        <f>IF(N1017&gt;0, RANK(N1017,(N1017:P1017,Q1017:AE1017)),0)</f>
        <v>1</v>
      </c>
      <c r="E1017" s="7">
        <f>IF(O1017&gt;0,RANK(O1017,(N1017:P1017,Q1017:AE1017)),0)</f>
        <v>2</v>
      </c>
      <c r="F1017" s="7">
        <f>IF(P1017&gt;0,RANK(P1017,(N1017:P1017,Q1017:AE1017)),0)</f>
        <v>3</v>
      </c>
      <c r="G1017" s="1">
        <f t="shared" si="219"/>
        <v>785</v>
      </c>
      <c r="H1017" s="2">
        <f t="shared" si="220"/>
        <v>0.13206594885598924</v>
      </c>
      <c r="I1017" s="2"/>
      <c r="J1017" s="2">
        <f t="shared" si="223"/>
        <v>0.55972409152086133</v>
      </c>
      <c r="K1017" s="2">
        <f t="shared" si="223"/>
        <v>0.42765814266487212</v>
      </c>
      <c r="L1017" s="2">
        <f t="shared" si="223"/>
        <v>5.8882907133243605E-3</v>
      </c>
      <c r="M1017" s="2">
        <f t="shared" si="224"/>
        <v>6.7294751009421856E-3</v>
      </c>
      <c r="N1017" s="1">
        <v>3327</v>
      </c>
      <c r="O1017" s="1">
        <v>2542</v>
      </c>
      <c r="P1017" s="1">
        <v>35</v>
      </c>
      <c r="Q1017" s="1">
        <v>13</v>
      </c>
      <c r="R1017" s="1">
        <v>27</v>
      </c>
      <c r="AG1017" s="7">
        <f>IF(Q1017&gt;0,RANK(Q1017,(N1017:P1017,Q1017:AE1017)),0)</f>
        <v>5</v>
      </c>
      <c r="AH1017" s="7">
        <f>IF(R1017&gt;0,RANK(R1017,(N1017:P1017,Q1017:AE1017)),0)</f>
        <v>4</v>
      </c>
      <c r="AI1017" s="7">
        <f>IF(T1017&gt;0,RANK(T1017,(N1017:P1017,Q1017:AE1017)),0)</f>
        <v>0</v>
      </c>
      <c r="AJ1017" s="7">
        <f>IF(S1017&gt;0,RANK(S1017,(N1017:P1017,Q1017:AE1017)),0)</f>
        <v>0</v>
      </c>
      <c r="AK1017" s="2">
        <f t="shared" si="225"/>
        <v>2.1870794078061909E-3</v>
      </c>
      <c r="AL1017" s="2">
        <f t="shared" si="225"/>
        <v>4.5423956931359352E-3</v>
      </c>
      <c r="AM1017" s="2">
        <f t="shared" si="226"/>
        <v>0</v>
      </c>
      <c r="AN1017" s="2">
        <f t="shared" si="227"/>
        <v>0</v>
      </c>
      <c r="AP1017" t="s">
        <v>4148</v>
      </c>
      <c r="AQ1017" t="s">
        <v>3030</v>
      </c>
      <c r="AR1017">
        <v>5</v>
      </c>
      <c r="AT1017" s="85" t="s">
        <v>5008</v>
      </c>
      <c r="AU1017" s="84" t="s">
        <v>3949</v>
      </c>
      <c r="AV1017" s="77" t="str">
        <f t="shared" si="228"/>
        <v>21025</v>
      </c>
      <c r="AX1017" s="7" t="s">
        <v>186</v>
      </c>
      <c r="BG1017" s="1"/>
    </row>
    <row r="1018" spans="1:59" ht="13" hidden="1" customHeight="1" outlineLevel="1">
      <c r="A1018" t="s">
        <v>5291</v>
      </c>
      <c r="B1018" t="s">
        <v>3030</v>
      </c>
      <c r="C1018" s="1">
        <f t="shared" si="222"/>
        <v>8520</v>
      </c>
      <c r="D1018" s="7">
        <f>IF(N1018&gt;0, RANK(N1018,(N1018:P1018,Q1018:AE1018)),0)</f>
        <v>2</v>
      </c>
      <c r="E1018" s="7">
        <f>IF(O1018&gt;0,RANK(O1018,(N1018:P1018,Q1018:AE1018)),0)</f>
        <v>1</v>
      </c>
      <c r="F1018" s="7">
        <f>IF(P1018&gt;0,RANK(P1018,(N1018:P1018,Q1018:AE1018)),0)</f>
        <v>3</v>
      </c>
      <c r="G1018" s="1">
        <f t="shared" si="219"/>
        <v>2696</v>
      </c>
      <c r="H1018" s="2">
        <f t="shared" si="220"/>
        <v>0.31643192488262911</v>
      </c>
      <c r="I1018" s="2"/>
      <c r="J1018" s="2">
        <f t="shared" si="223"/>
        <v>0.33849765258215964</v>
      </c>
      <c r="K1018" s="2">
        <f t="shared" si="223"/>
        <v>0.65492957746478875</v>
      </c>
      <c r="L1018" s="2">
        <f t="shared" si="223"/>
        <v>4.4600938967136149E-3</v>
      </c>
      <c r="M1018" s="2">
        <f t="shared" si="224"/>
        <v>2.1126760563379456E-3</v>
      </c>
      <c r="N1018" s="1">
        <v>2884</v>
      </c>
      <c r="O1018" s="1">
        <v>5580</v>
      </c>
      <c r="P1018" s="1">
        <v>38</v>
      </c>
      <c r="Q1018" s="1">
        <v>5</v>
      </c>
      <c r="R1018" s="1">
        <v>13</v>
      </c>
      <c r="AG1018" s="7">
        <f>IF(Q1018&gt;0,RANK(Q1018,(N1018:P1018,Q1018:AE1018)),0)</f>
        <v>5</v>
      </c>
      <c r="AH1018" s="7">
        <f>IF(R1018&gt;0,RANK(R1018,(N1018:P1018,Q1018:AE1018)),0)</f>
        <v>4</v>
      </c>
      <c r="AI1018" s="7">
        <f>IF(T1018&gt;0,RANK(T1018,(N1018:P1018,Q1018:AE1018)),0)</f>
        <v>0</v>
      </c>
      <c r="AJ1018" s="7">
        <f>IF(S1018&gt;0,RANK(S1018,(N1018:P1018,Q1018:AE1018)),0)</f>
        <v>0</v>
      </c>
      <c r="AK1018" s="2">
        <f t="shared" si="225"/>
        <v>5.8685446009389673E-4</v>
      </c>
      <c r="AL1018" s="2">
        <f t="shared" si="225"/>
        <v>1.5258215962441314E-3</v>
      </c>
      <c r="AM1018" s="2">
        <f t="shared" si="226"/>
        <v>0</v>
      </c>
      <c r="AN1018" s="2">
        <f t="shared" si="227"/>
        <v>0</v>
      </c>
      <c r="AP1018" t="s">
        <v>5291</v>
      </c>
      <c r="AQ1018" t="s">
        <v>3030</v>
      </c>
      <c r="AR1018">
        <v>2</v>
      </c>
      <c r="AT1018" s="85" t="s">
        <v>5008</v>
      </c>
      <c r="AU1018" s="84" t="s">
        <v>3950</v>
      </c>
      <c r="AV1018" s="77" t="str">
        <f t="shared" si="228"/>
        <v>21027</v>
      </c>
      <c r="AX1018" s="7" t="s">
        <v>186</v>
      </c>
      <c r="BG1018" s="1"/>
    </row>
    <row r="1019" spans="1:59" ht="13" hidden="1" customHeight="1" outlineLevel="1">
      <c r="A1019" t="s">
        <v>3038</v>
      </c>
      <c r="B1019" t="s">
        <v>3030</v>
      </c>
      <c r="C1019" s="1">
        <f t="shared" si="222"/>
        <v>28627</v>
      </c>
      <c r="D1019" s="7">
        <f>IF(N1019&gt;0, RANK(N1019,(N1019:P1019,Q1019:AE1019)),0)</f>
        <v>2</v>
      </c>
      <c r="E1019" s="7">
        <f>IF(O1019&gt;0,RANK(O1019,(N1019:P1019,Q1019:AE1019)),0)</f>
        <v>1</v>
      </c>
      <c r="F1019" s="7">
        <f>IF(P1019&gt;0,RANK(P1019,(N1019:P1019,Q1019:AE1019)),0)</f>
        <v>3</v>
      </c>
      <c r="G1019" s="1">
        <f t="shared" si="219"/>
        <v>10390</v>
      </c>
      <c r="H1019" s="2">
        <f t="shared" si="220"/>
        <v>0.36294407377650467</v>
      </c>
      <c r="I1019" s="2"/>
      <c r="J1019" s="2">
        <f t="shared" si="223"/>
        <v>0.31589059279700982</v>
      </c>
      <c r="K1019" s="2">
        <f t="shared" si="223"/>
        <v>0.67883466657351454</v>
      </c>
      <c r="L1019" s="2">
        <f t="shared" si="223"/>
        <v>3.7027980577776227E-3</v>
      </c>
      <c r="M1019" s="2">
        <f t="shared" si="224"/>
        <v>1.5719425716980155E-3</v>
      </c>
      <c r="N1019" s="1">
        <v>9043</v>
      </c>
      <c r="O1019" s="1">
        <v>19433</v>
      </c>
      <c r="P1019" s="1">
        <v>106</v>
      </c>
      <c r="Q1019" s="1">
        <v>28</v>
      </c>
      <c r="R1019" s="1">
        <v>17</v>
      </c>
      <c r="AG1019" s="7">
        <f>IF(Q1019&gt;0,RANK(Q1019,(N1019:P1019,Q1019:AE1019)),0)</f>
        <v>4</v>
      </c>
      <c r="AH1019" s="7">
        <f>IF(R1019&gt;0,RANK(R1019,(N1019:P1019,Q1019:AE1019)),0)</f>
        <v>5</v>
      </c>
      <c r="AI1019" s="7">
        <f>IF(T1019&gt;0,RANK(T1019,(N1019:P1019,Q1019:AE1019)),0)</f>
        <v>0</v>
      </c>
      <c r="AJ1019" s="7">
        <f>IF(S1019&gt;0,RANK(S1019,(N1019:P1019,Q1019:AE1019)),0)</f>
        <v>0</v>
      </c>
      <c r="AK1019" s="2">
        <f t="shared" si="225"/>
        <v>9.7809760016767384E-4</v>
      </c>
      <c r="AL1019" s="2">
        <f t="shared" si="225"/>
        <v>5.9384497153037346E-4</v>
      </c>
      <c r="AM1019" s="2">
        <f t="shared" si="226"/>
        <v>0</v>
      </c>
      <c r="AN1019" s="2">
        <f t="shared" si="227"/>
        <v>0</v>
      </c>
      <c r="AP1019" t="s">
        <v>3038</v>
      </c>
      <c r="AQ1019" t="s">
        <v>3030</v>
      </c>
      <c r="AR1019">
        <v>2</v>
      </c>
      <c r="AT1019" s="85" t="s">
        <v>5008</v>
      </c>
      <c r="AU1019" s="84" t="s">
        <v>3951</v>
      </c>
      <c r="AV1019" s="77" t="str">
        <f t="shared" si="228"/>
        <v>21029</v>
      </c>
      <c r="AX1019" s="7" t="s">
        <v>186</v>
      </c>
      <c r="BG1019" s="1"/>
    </row>
    <row r="1020" spans="1:59" ht="13" hidden="1" customHeight="1" outlineLevel="1">
      <c r="A1020" t="s">
        <v>2308</v>
      </c>
      <c r="B1020" t="s">
        <v>3030</v>
      </c>
      <c r="C1020" s="1">
        <f t="shared" si="222"/>
        <v>5578</v>
      </c>
      <c r="D1020" s="7">
        <f>IF(N1020&gt;0, RANK(N1020,(N1020:P1020,Q1020:AE1020)),0)</f>
        <v>2</v>
      </c>
      <c r="E1020" s="7">
        <f>IF(O1020&gt;0,RANK(O1020,(N1020:P1020,Q1020:AE1020)),0)</f>
        <v>1</v>
      </c>
      <c r="F1020" s="7">
        <f>IF(P1020&gt;0,RANK(P1020,(N1020:P1020,Q1020:AE1020)),0)</f>
        <v>3</v>
      </c>
      <c r="G1020" s="1">
        <f t="shared" si="219"/>
        <v>2673</v>
      </c>
      <c r="H1020" s="2">
        <f t="shared" si="220"/>
        <v>0.47920401577626387</v>
      </c>
      <c r="I1020" s="2"/>
      <c r="J1020" s="2">
        <f t="shared" si="223"/>
        <v>0.25743994263176767</v>
      </c>
      <c r="K1020" s="2">
        <f t="shared" si="223"/>
        <v>0.73664395840803154</v>
      </c>
      <c r="L1020" s="2">
        <f t="shared" si="223"/>
        <v>3.5855145213338113E-3</v>
      </c>
      <c r="M1020" s="2">
        <f t="shared" si="224"/>
        <v>2.3305844388669217E-3</v>
      </c>
      <c r="N1020" s="1">
        <v>1436</v>
      </c>
      <c r="O1020" s="1">
        <v>4109</v>
      </c>
      <c r="P1020" s="1">
        <v>20</v>
      </c>
      <c r="Q1020" s="1">
        <v>7</v>
      </c>
      <c r="R1020" s="1">
        <v>6</v>
      </c>
      <c r="AG1020" s="7">
        <f>IF(Q1020&gt;0,RANK(Q1020,(N1020:P1020,Q1020:AE1020)),0)</f>
        <v>4</v>
      </c>
      <c r="AH1020" s="7">
        <f>IF(R1020&gt;0,RANK(R1020,(N1020:P1020,Q1020:AE1020)),0)</f>
        <v>5</v>
      </c>
      <c r="AI1020" s="7">
        <f>IF(T1020&gt;0,RANK(T1020,(N1020:P1020,Q1020:AE1020)),0)</f>
        <v>0</v>
      </c>
      <c r="AJ1020" s="7">
        <f>IF(S1020&gt;0,RANK(S1020,(N1020:P1020,Q1020:AE1020)),0)</f>
        <v>0</v>
      </c>
      <c r="AK1020" s="2">
        <f t="shared" si="225"/>
        <v>1.2549300824668339E-3</v>
      </c>
      <c r="AL1020" s="2">
        <f t="shared" si="225"/>
        <v>1.0756543564001434E-3</v>
      </c>
      <c r="AM1020" s="2">
        <f t="shared" si="226"/>
        <v>0</v>
      </c>
      <c r="AN1020" s="2">
        <f t="shared" si="227"/>
        <v>0</v>
      </c>
      <c r="AP1020" t="s">
        <v>2308</v>
      </c>
      <c r="AQ1020" t="s">
        <v>3030</v>
      </c>
      <c r="AR1020">
        <v>1</v>
      </c>
      <c r="AT1020" s="85" t="s">
        <v>5008</v>
      </c>
      <c r="AU1020" s="84" t="s">
        <v>3971</v>
      </c>
      <c r="AV1020" s="77" t="str">
        <f t="shared" si="228"/>
        <v>21031</v>
      </c>
      <c r="AX1020" s="7" t="s">
        <v>186</v>
      </c>
      <c r="BG1020" s="1"/>
    </row>
    <row r="1021" spans="1:59" ht="13" hidden="1" customHeight="1" outlineLevel="1">
      <c r="A1021" t="s">
        <v>4053</v>
      </c>
      <c r="B1021" t="s">
        <v>3030</v>
      </c>
      <c r="C1021" s="1">
        <f t="shared" si="222"/>
        <v>6349</v>
      </c>
      <c r="D1021" s="7">
        <f>IF(N1021&gt;0, RANK(N1021,(N1021:P1021,Q1021:AE1021)),0)</f>
        <v>2</v>
      </c>
      <c r="E1021" s="7">
        <f>IF(O1021&gt;0,RANK(O1021,(N1021:P1021,Q1021:AE1021)),0)</f>
        <v>1</v>
      </c>
      <c r="F1021" s="7">
        <f>IF(P1021&gt;0,RANK(P1021,(N1021:P1021,Q1021:AE1021)),0)</f>
        <v>3</v>
      </c>
      <c r="G1021" s="1">
        <f t="shared" si="219"/>
        <v>1821</v>
      </c>
      <c r="H1021" s="2">
        <f t="shared" si="220"/>
        <v>0.28681682154670024</v>
      </c>
      <c r="I1021" s="2"/>
      <c r="J1021" s="2">
        <f t="shared" si="223"/>
        <v>0.35359899196723893</v>
      </c>
      <c r="K1021" s="2">
        <f t="shared" si="223"/>
        <v>0.64041581351393917</v>
      </c>
      <c r="L1021" s="2">
        <f t="shared" si="223"/>
        <v>3.6226177350763898E-3</v>
      </c>
      <c r="M1021" s="2">
        <f t="shared" si="224"/>
        <v>2.3625767837455671E-3</v>
      </c>
      <c r="N1021" s="1">
        <v>2245</v>
      </c>
      <c r="O1021" s="1">
        <v>4066</v>
      </c>
      <c r="P1021" s="1">
        <v>23</v>
      </c>
      <c r="Q1021" s="1">
        <v>7</v>
      </c>
      <c r="R1021" s="1">
        <v>8</v>
      </c>
      <c r="AG1021" s="7">
        <f>IF(Q1021&gt;0,RANK(Q1021,(N1021:P1021,Q1021:AE1021)),0)</f>
        <v>5</v>
      </c>
      <c r="AH1021" s="7">
        <f>IF(R1021&gt;0,RANK(R1021,(N1021:P1021,Q1021:AE1021)),0)</f>
        <v>4</v>
      </c>
      <c r="AI1021" s="7">
        <f>IF(T1021&gt;0,RANK(T1021,(N1021:P1021,Q1021:AE1021)),0)</f>
        <v>0</v>
      </c>
      <c r="AJ1021" s="7">
        <f>IF(S1021&gt;0,RANK(S1021,(N1021:P1021,Q1021:AE1021)),0)</f>
        <v>0</v>
      </c>
      <c r="AK1021" s="2">
        <f t="shared" si="225"/>
        <v>1.1025358324145535E-3</v>
      </c>
      <c r="AL1021" s="2">
        <f t="shared" si="225"/>
        <v>1.2600409513309182E-3</v>
      </c>
      <c r="AM1021" s="2">
        <f t="shared" si="226"/>
        <v>0</v>
      </c>
      <c r="AN1021" s="2">
        <f t="shared" si="227"/>
        <v>0</v>
      </c>
      <c r="AP1021" t="s">
        <v>4053</v>
      </c>
      <c r="AQ1021" t="s">
        <v>3030</v>
      </c>
      <c r="AR1021">
        <v>1</v>
      </c>
      <c r="AT1021" s="85" t="s">
        <v>5008</v>
      </c>
      <c r="AU1021" s="84" t="s">
        <v>3972</v>
      </c>
      <c r="AV1021" s="77" t="str">
        <f t="shared" si="228"/>
        <v>21033</v>
      </c>
      <c r="AX1021" s="7" t="s">
        <v>186</v>
      </c>
      <c r="BG1021" s="1"/>
    </row>
    <row r="1022" spans="1:59" ht="13" hidden="1" customHeight="1" outlineLevel="1">
      <c r="A1022" t="s">
        <v>4054</v>
      </c>
      <c r="B1022" t="s">
        <v>3030</v>
      </c>
      <c r="C1022" s="1">
        <f t="shared" si="222"/>
        <v>15145</v>
      </c>
      <c r="D1022" s="7">
        <f>IF(N1022&gt;0, RANK(N1022,(N1022:P1022,Q1022:AE1022)),0)</f>
        <v>2</v>
      </c>
      <c r="E1022" s="7">
        <f>IF(O1022&gt;0,RANK(O1022,(N1022:P1022,Q1022:AE1022)),0)</f>
        <v>1</v>
      </c>
      <c r="F1022" s="7">
        <f>IF(P1022&gt;0,RANK(P1022,(N1022:P1022,Q1022:AE1022)),0)</f>
        <v>3</v>
      </c>
      <c r="G1022" s="1">
        <f t="shared" si="219"/>
        <v>3565</v>
      </c>
      <c r="H1022" s="2">
        <f t="shared" si="220"/>
        <v>0.23539121822383624</v>
      </c>
      <c r="I1022" s="2"/>
      <c r="J1022" s="2">
        <f t="shared" si="223"/>
        <v>0.37821063057114557</v>
      </c>
      <c r="K1022" s="2">
        <f t="shared" si="223"/>
        <v>0.61360184879498181</v>
      </c>
      <c r="L1022" s="2">
        <f t="shared" si="223"/>
        <v>6.3387256520303732E-3</v>
      </c>
      <c r="M1022" s="2">
        <f t="shared" si="224"/>
        <v>1.8487949818422516E-3</v>
      </c>
      <c r="N1022" s="1">
        <v>5728</v>
      </c>
      <c r="O1022" s="1">
        <v>9293</v>
      </c>
      <c r="P1022" s="1">
        <v>96</v>
      </c>
      <c r="Q1022" s="1">
        <v>16</v>
      </c>
      <c r="R1022" s="1">
        <v>12</v>
      </c>
      <c r="AG1022" s="7">
        <f>IF(Q1022&gt;0,RANK(Q1022,(N1022:P1022,Q1022:AE1022)),0)</f>
        <v>4</v>
      </c>
      <c r="AH1022" s="7">
        <f>IF(R1022&gt;0,RANK(R1022,(N1022:P1022,Q1022:AE1022)),0)</f>
        <v>5</v>
      </c>
      <c r="AI1022" s="7">
        <f>IF(T1022&gt;0,RANK(T1022,(N1022:P1022,Q1022:AE1022)),0)</f>
        <v>0</v>
      </c>
      <c r="AJ1022" s="7">
        <f>IF(S1022&gt;0,RANK(S1022,(N1022:P1022,Q1022:AE1022)),0)</f>
        <v>0</v>
      </c>
      <c r="AK1022" s="2">
        <f t="shared" si="225"/>
        <v>1.0564542753383956E-3</v>
      </c>
      <c r="AL1022" s="2">
        <f t="shared" si="225"/>
        <v>7.9234070650379665E-4</v>
      </c>
      <c r="AM1022" s="2">
        <f t="shared" si="226"/>
        <v>0</v>
      </c>
      <c r="AN1022" s="2">
        <f t="shared" si="227"/>
        <v>0</v>
      </c>
      <c r="AP1022" t="s">
        <v>4054</v>
      </c>
      <c r="AQ1022" t="s">
        <v>3030</v>
      </c>
      <c r="AR1022">
        <v>1</v>
      </c>
      <c r="AT1022" s="85" t="s">
        <v>5008</v>
      </c>
      <c r="AU1022" s="84" t="s">
        <v>3970</v>
      </c>
      <c r="AV1022" s="77" t="str">
        <f t="shared" si="228"/>
        <v>21035</v>
      </c>
      <c r="AX1022" s="7" t="s">
        <v>186</v>
      </c>
      <c r="BG1022" s="1"/>
    </row>
    <row r="1023" spans="1:59" ht="13" hidden="1" customHeight="1" outlineLevel="1">
      <c r="A1023" t="s">
        <v>4055</v>
      </c>
      <c r="B1023" t="s">
        <v>3030</v>
      </c>
      <c r="C1023" s="1">
        <f t="shared" si="222"/>
        <v>40175</v>
      </c>
      <c r="D1023" s="7">
        <f>IF(N1023&gt;0, RANK(N1023,(N1023:P1023,Q1023:AE1023)),0)</f>
        <v>2</v>
      </c>
      <c r="E1023" s="7">
        <f>IF(O1023&gt;0,RANK(O1023,(N1023:P1023,Q1023:AE1023)),0)</f>
        <v>1</v>
      </c>
      <c r="F1023" s="7">
        <f>IF(P1023&gt;0,RANK(P1023,(N1023:P1023,Q1023:AE1023)),0)</f>
        <v>3</v>
      </c>
      <c r="G1023" s="1">
        <f t="shared" si="219"/>
        <v>11287</v>
      </c>
      <c r="H1023" s="2">
        <f t="shared" si="220"/>
        <v>0.28094586185438708</v>
      </c>
      <c r="I1023" s="2"/>
      <c r="J1023" s="2">
        <f t="shared" si="223"/>
        <v>0.35477286869943997</v>
      </c>
      <c r="K1023" s="2">
        <f t="shared" si="223"/>
        <v>0.63571873055382699</v>
      </c>
      <c r="L1023" s="2">
        <f t="shared" si="223"/>
        <v>5.2520224019912878E-3</v>
      </c>
      <c r="M1023" s="2">
        <f t="shared" si="224"/>
        <v>4.2563783447416934E-3</v>
      </c>
      <c r="N1023" s="1">
        <v>14253</v>
      </c>
      <c r="O1023" s="1">
        <v>25540</v>
      </c>
      <c r="P1023" s="1">
        <v>211</v>
      </c>
      <c r="Q1023" s="1">
        <v>108</v>
      </c>
      <c r="R1023" s="1">
        <v>63</v>
      </c>
      <c r="AG1023" s="7">
        <f>IF(Q1023&gt;0,RANK(Q1023,(N1023:P1023,Q1023:AE1023)),0)</f>
        <v>4</v>
      </c>
      <c r="AH1023" s="7">
        <f>IF(R1023&gt;0,RANK(R1023,(N1023:P1023,Q1023:AE1023)),0)</f>
        <v>5</v>
      </c>
      <c r="AI1023" s="7">
        <f>IF(T1023&gt;0,RANK(T1023,(N1023:P1023,Q1023:AE1023)),0)</f>
        <v>0</v>
      </c>
      <c r="AJ1023" s="7">
        <f>IF(S1023&gt;0,RANK(S1023,(N1023:P1023,Q1023:AE1023)),0)</f>
        <v>0</v>
      </c>
      <c r="AK1023" s="2">
        <f t="shared" si="225"/>
        <v>2.6882389545737398E-3</v>
      </c>
      <c r="AL1023" s="2">
        <f t="shared" si="225"/>
        <v>1.5681393901680149E-3</v>
      </c>
      <c r="AM1023" s="2">
        <f t="shared" si="226"/>
        <v>0</v>
      </c>
      <c r="AN1023" s="2">
        <f t="shared" si="227"/>
        <v>0</v>
      </c>
      <c r="AP1023" t="s">
        <v>4055</v>
      </c>
      <c r="AQ1023" t="s">
        <v>3030</v>
      </c>
      <c r="AR1023">
        <v>4</v>
      </c>
      <c r="AT1023" s="85" t="s">
        <v>5008</v>
      </c>
      <c r="AU1023" s="84" t="s">
        <v>3656</v>
      </c>
      <c r="AV1023" s="77" t="str">
        <f t="shared" si="228"/>
        <v>21037</v>
      </c>
      <c r="AX1023" s="7" t="s">
        <v>186</v>
      </c>
      <c r="BG1023" s="1"/>
    </row>
    <row r="1024" spans="1:59" ht="13" hidden="1" customHeight="1" outlineLevel="1">
      <c r="A1024" t="s">
        <v>4408</v>
      </c>
      <c r="B1024" t="s">
        <v>3030</v>
      </c>
      <c r="C1024" s="1">
        <f t="shared" si="222"/>
        <v>2845</v>
      </c>
      <c r="D1024" s="7">
        <f>IF(N1024&gt;0, RANK(N1024,(N1024:P1024,Q1024:AE1024)),0)</f>
        <v>2</v>
      </c>
      <c r="E1024" s="7">
        <f>IF(O1024&gt;0,RANK(O1024,(N1024:P1024,Q1024:AE1024)),0)</f>
        <v>1</v>
      </c>
      <c r="F1024" s="7">
        <f>IF(P1024&gt;0,RANK(P1024,(N1024:P1024,Q1024:AE1024)),0)</f>
        <v>3</v>
      </c>
      <c r="G1024" s="1">
        <f t="shared" si="219"/>
        <v>632</v>
      </c>
      <c r="H1024" s="2">
        <f t="shared" si="220"/>
        <v>0.22214411247803165</v>
      </c>
      <c r="I1024" s="2"/>
      <c r="J1024" s="2">
        <f t="shared" si="223"/>
        <v>0.38734622144112479</v>
      </c>
      <c r="K1024" s="2">
        <f t="shared" si="223"/>
        <v>0.60949033391915641</v>
      </c>
      <c r="L1024" s="2">
        <f t="shared" si="223"/>
        <v>2.4604569420035149E-3</v>
      </c>
      <c r="M1024" s="2">
        <f t="shared" si="224"/>
        <v>7.0298769771533383E-4</v>
      </c>
      <c r="N1024" s="1">
        <v>1102</v>
      </c>
      <c r="O1024" s="1">
        <v>1734</v>
      </c>
      <c r="P1024" s="1">
        <v>7</v>
      </c>
      <c r="Q1024" s="1">
        <v>1</v>
      </c>
      <c r="R1024" s="1">
        <v>1</v>
      </c>
      <c r="AG1024" s="7">
        <f>IF(Q1024&gt;0,RANK(Q1024,(N1024:P1024,Q1024:AE1024)),0)</f>
        <v>4</v>
      </c>
      <c r="AH1024" s="7">
        <f>IF(R1024&gt;0,RANK(R1024,(N1024:P1024,Q1024:AE1024)),0)</f>
        <v>4</v>
      </c>
      <c r="AI1024" s="7">
        <f>IF(T1024&gt;0,RANK(T1024,(N1024:P1024,Q1024:AE1024)),0)</f>
        <v>0</v>
      </c>
      <c r="AJ1024" s="7">
        <f>IF(S1024&gt;0,RANK(S1024,(N1024:P1024,Q1024:AE1024)),0)</f>
        <v>0</v>
      </c>
      <c r="AK1024" s="2">
        <f t="shared" si="225"/>
        <v>3.5149384885764501E-4</v>
      </c>
      <c r="AL1024" s="2">
        <f t="shared" si="225"/>
        <v>3.5149384885764501E-4</v>
      </c>
      <c r="AM1024" s="2">
        <f t="shared" si="226"/>
        <v>0</v>
      </c>
      <c r="AN1024" s="2">
        <f t="shared" si="227"/>
        <v>0</v>
      </c>
      <c r="AP1024" t="s">
        <v>4408</v>
      </c>
      <c r="AQ1024" t="s">
        <v>3030</v>
      </c>
      <c r="AR1024">
        <v>1</v>
      </c>
      <c r="AT1024" s="85" t="s">
        <v>5008</v>
      </c>
      <c r="AU1024" s="84" t="s">
        <v>5210</v>
      </c>
      <c r="AV1024" s="77" t="str">
        <f t="shared" si="228"/>
        <v>21039</v>
      </c>
      <c r="AX1024" s="7" t="s">
        <v>186</v>
      </c>
      <c r="BG1024" s="1"/>
    </row>
    <row r="1025" spans="1:59" ht="13" hidden="1" customHeight="1" outlineLevel="1">
      <c r="A1025" t="s">
        <v>4711</v>
      </c>
      <c r="B1025" t="s">
        <v>3030</v>
      </c>
      <c r="C1025" s="1">
        <f t="shared" si="222"/>
        <v>3897</v>
      </c>
      <c r="D1025" s="7">
        <f>IF(N1025&gt;0, RANK(N1025,(N1025:P1025,Q1025:AE1025)),0)</f>
        <v>2</v>
      </c>
      <c r="E1025" s="7">
        <f>IF(O1025&gt;0,RANK(O1025,(N1025:P1025,Q1025:AE1025)),0)</f>
        <v>1</v>
      </c>
      <c r="F1025" s="7">
        <f>IF(P1025&gt;0,RANK(P1025,(N1025:P1025,Q1025:AE1025)),0)</f>
        <v>3</v>
      </c>
      <c r="G1025" s="1">
        <f t="shared" si="219"/>
        <v>487</v>
      </c>
      <c r="H1025" s="2">
        <f t="shared" si="220"/>
        <v>0.12496792404413652</v>
      </c>
      <c r="I1025" s="2"/>
      <c r="J1025" s="2">
        <f t="shared" si="223"/>
        <v>0.43315370798049779</v>
      </c>
      <c r="K1025" s="2">
        <f t="shared" si="223"/>
        <v>0.55812163202463438</v>
      </c>
      <c r="L1025" s="2">
        <f t="shared" si="223"/>
        <v>6.4151911726969468E-3</v>
      </c>
      <c r="M1025" s="2">
        <f t="shared" si="224"/>
        <v>2.3094688221708759E-3</v>
      </c>
      <c r="N1025" s="1">
        <v>1688</v>
      </c>
      <c r="O1025" s="1">
        <v>2175</v>
      </c>
      <c r="P1025" s="1">
        <v>25</v>
      </c>
      <c r="Q1025" s="1">
        <v>4</v>
      </c>
      <c r="R1025" s="1">
        <v>5</v>
      </c>
      <c r="AG1025" s="7">
        <f>IF(Q1025&gt;0,RANK(Q1025,(N1025:P1025,Q1025:AE1025)),0)</f>
        <v>5</v>
      </c>
      <c r="AH1025" s="7">
        <f>IF(R1025&gt;0,RANK(R1025,(N1025:P1025,Q1025:AE1025)),0)</f>
        <v>4</v>
      </c>
      <c r="AI1025" s="7">
        <f>IF(T1025&gt;0,RANK(T1025,(N1025:P1025,Q1025:AE1025)),0)</f>
        <v>0</v>
      </c>
      <c r="AJ1025" s="7">
        <f>IF(S1025&gt;0,RANK(S1025,(N1025:P1025,Q1025:AE1025)),0)</f>
        <v>0</v>
      </c>
      <c r="AK1025" s="2">
        <f t="shared" si="225"/>
        <v>1.0264305876315114E-3</v>
      </c>
      <c r="AL1025" s="2">
        <f t="shared" si="225"/>
        <v>1.2830382345393892E-3</v>
      </c>
      <c r="AM1025" s="2">
        <f t="shared" si="226"/>
        <v>0</v>
      </c>
      <c r="AN1025" s="2">
        <f t="shared" si="227"/>
        <v>0</v>
      </c>
      <c r="AP1025" t="s">
        <v>4711</v>
      </c>
      <c r="AQ1025" t="s">
        <v>3030</v>
      </c>
      <c r="AR1025">
        <v>4</v>
      </c>
      <c r="AT1025" s="85" t="s">
        <v>5008</v>
      </c>
      <c r="AU1025" s="84" t="s">
        <v>5211</v>
      </c>
      <c r="AV1025" s="77" t="str">
        <f t="shared" si="228"/>
        <v>21041</v>
      </c>
      <c r="AX1025" s="7" t="s">
        <v>186</v>
      </c>
      <c r="BG1025" s="1"/>
    </row>
    <row r="1026" spans="1:59" ht="13" hidden="1" customHeight="1" outlineLevel="1">
      <c r="A1026" t="s">
        <v>4231</v>
      </c>
      <c r="B1026" t="s">
        <v>3030</v>
      </c>
      <c r="C1026" s="1">
        <f t="shared" si="222"/>
        <v>11117</v>
      </c>
      <c r="D1026" s="7">
        <f>IF(N1026&gt;0, RANK(N1026,(N1026:P1026,Q1026:AE1026)),0)</f>
        <v>1</v>
      </c>
      <c r="E1026" s="7">
        <f>IF(O1026&gt;0,RANK(O1026,(N1026:P1026,Q1026:AE1026)),0)</f>
        <v>2</v>
      </c>
      <c r="F1026" s="7">
        <f>IF(P1026&gt;0,RANK(P1026,(N1026:P1026,Q1026:AE1026)),0)</f>
        <v>3</v>
      </c>
      <c r="G1026" s="1">
        <f t="shared" si="219"/>
        <v>155</v>
      </c>
      <c r="H1026" s="2">
        <f t="shared" si="220"/>
        <v>1.3942610416479265E-2</v>
      </c>
      <c r="I1026" s="2"/>
      <c r="J1026" s="2">
        <f t="shared" si="223"/>
        <v>0.5016641180174507</v>
      </c>
      <c r="K1026" s="2">
        <f t="shared" si="223"/>
        <v>0.48772150760097149</v>
      </c>
      <c r="L1026" s="2">
        <f t="shared" si="223"/>
        <v>6.4765674192677879E-3</v>
      </c>
      <c r="M1026" s="2">
        <f t="shared" si="224"/>
        <v>4.1378069623100189E-3</v>
      </c>
      <c r="N1026" s="1">
        <v>5577</v>
      </c>
      <c r="O1026" s="1">
        <v>5422</v>
      </c>
      <c r="P1026" s="1">
        <v>72</v>
      </c>
      <c r="Q1026" s="1">
        <v>19</v>
      </c>
      <c r="R1026" s="1">
        <v>27</v>
      </c>
      <c r="AG1026" s="7">
        <f>IF(Q1026&gt;0,RANK(Q1026,(N1026:P1026,Q1026:AE1026)),0)</f>
        <v>5</v>
      </c>
      <c r="AH1026" s="7">
        <f>IF(R1026&gt;0,RANK(R1026,(N1026:P1026,Q1026:AE1026)),0)</f>
        <v>4</v>
      </c>
      <c r="AI1026" s="7">
        <f>IF(T1026&gt;0,RANK(T1026,(N1026:P1026,Q1026:AE1026)),0)</f>
        <v>0</v>
      </c>
      <c r="AJ1026" s="7">
        <f>IF(S1026&gt;0,RANK(S1026,(N1026:P1026,Q1026:AE1026)),0)</f>
        <v>0</v>
      </c>
      <c r="AK1026" s="2">
        <f t="shared" si="225"/>
        <v>1.7090941800845551E-3</v>
      </c>
      <c r="AL1026" s="2">
        <f t="shared" si="225"/>
        <v>2.4287127822254207E-3</v>
      </c>
      <c r="AM1026" s="2">
        <f t="shared" si="226"/>
        <v>0</v>
      </c>
      <c r="AN1026" s="2">
        <f t="shared" si="227"/>
        <v>0</v>
      </c>
      <c r="AP1026" t="s">
        <v>4231</v>
      </c>
      <c r="AQ1026" t="s">
        <v>3030</v>
      </c>
      <c r="AR1026">
        <v>4</v>
      </c>
      <c r="AT1026" s="85" t="s">
        <v>5008</v>
      </c>
      <c r="AU1026" s="84" t="s">
        <v>5216</v>
      </c>
      <c r="AV1026" s="77" t="str">
        <f t="shared" si="228"/>
        <v>21043</v>
      </c>
      <c r="AX1026" s="7" t="s">
        <v>186</v>
      </c>
      <c r="BG1026" s="1"/>
    </row>
    <row r="1027" spans="1:59" ht="13" hidden="1" customHeight="1" outlineLevel="1">
      <c r="A1027" t="s">
        <v>4232</v>
      </c>
      <c r="B1027" t="s">
        <v>3030</v>
      </c>
      <c r="C1027" s="1">
        <f t="shared" si="222"/>
        <v>6321</v>
      </c>
      <c r="D1027" s="7">
        <f>IF(N1027&gt;0, RANK(N1027,(N1027:P1027,Q1027:AE1027)),0)</f>
        <v>2</v>
      </c>
      <c r="E1027" s="7">
        <f>IF(O1027&gt;0,RANK(O1027,(N1027:P1027,Q1027:AE1027)),0)</f>
        <v>1</v>
      </c>
      <c r="F1027" s="7">
        <f>IF(P1027&gt;0,RANK(P1027,(N1027:P1027,Q1027:AE1027)),0)</f>
        <v>3</v>
      </c>
      <c r="G1027" s="1">
        <f t="shared" si="219"/>
        <v>3935</v>
      </c>
      <c r="H1027" s="2">
        <f t="shared" si="220"/>
        <v>0.6225280809998418</v>
      </c>
      <c r="I1027" s="2"/>
      <c r="J1027" s="2">
        <f t="shared" si="223"/>
        <v>0.18573010599588674</v>
      </c>
      <c r="K1027" s="2">
        <f t="shared" si="223"/>
        <v>0.80825818699572849</v>
      </c>
      <c r="L1027" s="2">
        <f t="shared" si="223"/>
        <v>3.4804619522227497E-3</v>
      </c>
      <c r="M1027" s="2">
        <f t="shared" si="224"/>
        <v>2.531245056162076E-3</v>
      </c>
      <c r="N1027" s="1">
        <v>1174</v>
      </c>
      <c r="O1027" s="1">
        <v>5109</v>
      </c>
      <c r="P1027" s="1">
        <v>22</v>
      </c>
      <c r="Q1027" s="1">
        <v>10</v>
      </c>
      <c r="R1027" s="1">
        <v>6</v>
      </c>
      <c r="AG1027" s="7">
        <f>IF(Q1027&gt;0,RANK(Q1027,(N1027:P1027,Q1027:AE1027)),0)</f>
        <v>4</v>
      </c>
      <c r="AH1027" s="7">
        <f>IF(R1027&gt;0,RANK(R1027,(N1027:P1027,Q1027:AE1027)),0)</f>
        <v>5</v>
      </c>
      <c r="AI1027" s="7">
        <f>IF(T1027&gt;0,RANK(T1027,(N1027:P1027,Q1027:AE1027)),0)</f>
        <v>0</v>
      </c>
      <c r="AJ1027" s="7">
        <f>IF(S1027&gt;0,RANK(S1027,(N1027:P1027,Q1027:AE1027)),0)</f>
        <v>0</v>
      </c>
      <c r="AK1027" s="2">
        <f t="shared" si="225"/>
        <v>1.5820281601012498E-3</v>
      </c>
      <c r="AL1027" s="2">
        <f t="shared" si="225"/>
        <v>9.4921689606074992E-4</v>
      </c>
      <c r="AM1027" s="2">
        <f t="shared" si="226"/>
        <v>0</v>
      </c>
      <c r="AN1027" s="2">
        <f t="shared" si="227"/>
        <v>0</v>
      </c>
      <c r="AP1027" t="s">
        <v>4232</v>
      </c>
      <c r="AQ1027" t="s">
        <v>3030</v>
      </c>
      <c r="AR1027">
        <v>2</v>
      </c>
      <c r="AT1027" s="85" t="s">
        <v>5008</v>
      </c>
      <c r="AU1027" s="84" t="s">
        <v>3961</v>
      </c>
      <c r="AV1027" s="77" t="str">
        <f t="shared" si="228"/>
        <v>21045</v>
      </c>
      <c r="AX1027" s="7" t="s">
        <v>186</v>
      </c>
      <c r="BG1027" s="1"/>
    </row>
    <row r="1028" spans="1:59" ht="13" hidden="1" customHeight="1" outlineLevel="1">
      <c r="A1028" t="s">
        <v>846</v>
      </c>
      <c r="B1028" t="s">
        <v>3030</v>
      </c>
      <c r="C1028" s="1">
        <f t="shared" si="222"/>
        <v>21015</v>
      </c>
      <c r="D1028" s="7">
        <f>IF(N1028&gt;0, RANK(N1028,(N1028:P1028,Q1028:AE1028)),0)</f>
        <v>2</v>
      </c>
      <c r="E1028" s="7">
        <f>IF(O1028&gt;0,RANK(O1028,(N1028:P1028,Q1028:AE1028)),0)</f>
        <v>1</v>
      </c>
      <c r="F1028" s="7">
        <f>IF(P1028&gt;0,RANK(P1028,(N1028:P1028,Q1028:AE1028)),0)</f>
        <v>3</v>
      </c>
      <c r="G1028" s="1">
        <f t="shared" si="219"/>
        <v>6965</v>
      </c>
      <c r="H1028" s="2">
        <f t="shared" si="220"/>
        <v>0.33142993100166546</v>
      </c>
      <c r="I1028" s="2"/>
      <c r="J1028" s="2">
        <f t="shared" si="223"/>
        <v>0.33166785629312395</v>
      </c>
      <c r="K1028" s="2">
        <f t="shared" si="223"/>
        <v>0.66309778729478941</v>
      </c>
      <c r="L1028" s="2">
        <f t="shared" si="223"/>
        <v>3.5212943135855342E-3</v>
      </c>
      <c r="M1028" s="2">
        <f t="shared" si="224"/>
        <v>1.7130620985011595E-3</v>
      </c>
      <c r="N1028" s="1">
        <v>6970</v>
      </c>
      <c r="O1028" s="1">
        <v>13935</v>
      </c>
      <c r="P1028" s="1">
        <v>74</v>
      </c>
      <c r="Q1028" s="1">
        <v>14</v>
      </c>
      <c r="R1028" s="1">
        <v>22</v>
      </c>
      <c r="AG1028" s="7">
        <f>IF(Q1028&gt;0,RANK(Q1028,(N1028:P1028,Q1028:AE1028)),0)</f>
        <v>5</v>
      </c>
      <c r="AH1028" s="7">
        <f>IF(R1028&gt;0,RANK(R1028,(N1028:P1028,Q1028:AE1028)),0)</f>
        <v>4</v>
      </c>
      <c r="AI1028" s="7">
        <f>IF(T1028&gt;0,RANK(T1028,(N1028:P1028,Q1028:AE1028)),0)</f>
        <v>0</v>
      </c>
      <c r="AJ1028" s="7">
        <f>IF(S1028&gt;0,RANK(S1028,(N1028:P1028,Q1028:AE1028)),0)</f>
        <v>0</v>
      </c>
      <c r="AK1028" s="2">
        <f t="shared" si="225"/>
        <v>6.6619081608374972E-4</v>
      </c>
      <c r="AL1028" s="2">
        <f t="shared" si="225"/>
        <v>1.0468712824173209E-3</v>
      </c>
      <c r="AM1028" s="2">
        <f t="shared" si="226"/>
        <v>0</v>
      </c>
      <c r="AN1028" s="2">
        <f t="shared" si="227"/>
        <v>0</v>
      </c>
      <c r="AP1028" t="s">
        <v>846</v>
      </c>
      <c r="AQ1028" t="s">
        <v>3030</v>
      </c>
      <c r="AR1028">
        <v>1</v>
      </c>
      <c r="AT1028" s="85" t="s">
        <v>5008</v>
      </c>
      <c r="AU1028" s="84" t="s">
        <v>3267</v>
      </c>
      <c r="AV1028" s="77" t="str">
        <f t="shared" si="228"/>
        <v>21047</v>
      </c>
      <c r="AX1028" s="7" t="s">
        <v>186</v>
      </c>
      <c r="BG1028" s="1"/>
    </row>
    <row r="1029" spans="1:59" ht="13" hidden="1" customHeight="1" outlineLevel="1">
      <c r="A1029" t="s">
        <v>2858</v>
      </c>
      <c r="B1029" t="s">
        <v>3030</v>
      </c>
      <c r="C1029" s="1">
        <f t="shared" si="222"/>
        <v>15317</v>
      </c>
      <c r="D1029" s="7">
        <f>IF(N1029&gt;0, RANK(N1029,(N1029:P1029,Q1029:AE1029)),0)</f>
        <v>2</v>
      </c>
      <c r="E1029" s="7">
        <f>IF(O1029&gt;0,RANK(O1029,(N1029:P1029,Q1029:AE1029)),0)</f>
        <v>1</v>
      </c>
      <c r="F1029" s="7">
        <f>IF(P1029&gt;0,RANK(P1029,(N1029:P1029,Q1029:AE1029)),0)</f>
        <v>3</v>
      </c>
      <c r="G1029" s="1">
        <f t="shared" si="219"/>
        <v>3879</v>
      </c>
      <c r="H1029" s="2">
        <f t="shared" si="220"/>
        <v>0.25324802507018346</v>
      </c>
      <c r="I1029" s="2"/>
      <c r="J1029" s="2">
        <f t="shared" si="223"/>
        <v>0.36958934517203107</v>
      </c>
      <c r="K1029" s="2">
        <f t="shared" si="223"/>
        <v>0.62283737024221453</v>
      </c>
      <c r="L1029" s="2">
        <f t="shared" si="223"/>
        <v>4.504798589802181E-3</v>
      </c>
      <c r="M1029" s="2">
        <f t="shared" si="224"/>
        <v>3.0684859959521664E-3</v>
      </c>
      <c r="N1029" s="1">
        <v>5661</v>
      </c>
      <c r="O1029" s="1">
        <v>9540</v>
      </c>
      <c r="P1029" s="1">
        <v>69</v>
      </c>
      <c r="Q1029" s="1">
        <v>24</v>
      </c>
      <c r="R1029" s="1">
        <v>23</v>
      </c>
      <c r="AG1029" s="7">
        <f>IF(Q1029&gt;0,RANK(Q1029,(N1029:P1029,Q1029:AE1029)),0)</f>
        <v>4</v>
      </c>
      <c r="AH1029" s="7">
        <f>IF(R1029&gt;0,RANK(R1029,(N1029:P1029,Q1029:AE1029)),0)</f>
        <v>5</v>
      </c>
      <c r="AI1029" s="7">
        <f>IF(T1029&gt;0,RANK(T1029,(N1029:P1029,Q1029:AE1029)),0)</f>
        <v>0</v>
      </c>
      <c r="AJ1029" s="7">
        <f>IF(S1029&gt;0,RANK(S1029,(N1029:P1029,Q1029:AE1029)),0)</f>
        <v>0</v>
      </c>
      <c r="AK1029" s="2">
        <f t="shared" si="225"/>
        <v>1.5668864660181498E-3</v>
      </c>
      <c r="AL1029" s="2">
        <f t="shared" si="225"/>
        <v>1.5015995299340601E-3</v>
      </c>
      <c r="AM1029" s="2">
        <f t="shared" si="226"/>
        <v>0</v>
      </c>
      <c r="AN1029" s="2">
        <f t="shared" si="227"/>
        <v>0</v>
      </c>
      <c r="AP1029" t="s">
        <v>2858</v>
      </c>
      <c r="AQ1029" t="s">
        <v>3030</v>
      </c>
      <c r="AR1029">
        <v>6</v>
      </c>
      <c r="AT1029" s="85" t="s">
        <v>5008</v>
      </c>
      <c r="AU1029" s="84" t="s">
        <v>4660</v>
      </c>
      <c r="AV1029" s="77" t="str">
        <f t="shared" si="228"/>
        <v>21049</v>
      </c>
      <c r="AX1029" s="7" t="s">
        <v>186</v>
      </c>
      <c r="BG1029" s="1"/>
    </row>
    <row r="1030" spans="1:59" ht="13" hidden="1" customHeight="1" outlineLevel="1">
      <c r="A1030" t="s">
        <v>1408</v>
      </c>
      <c r="B1030" t="s">
        <v>3030</v>
      </c>
      <c r="C1030" s="1">
        <f t="shared" si="222"/>
        <v>7687</v>
      </c>
      <c r="D1030" s="7">
        <f>IF(N1030&gt;0, RANK(N1030,(N1030:P1030,Q1030:AE1030)),0)</f>
        <v>2</v>
      </c>
      <c r="E1030" s="7">
        <f>IF(O1030&gt;0,RANK(O1030,(N1030:P1030,Q1030:AE1030)),0)</f>
        <v>1</v>
      </c>
      <c r="F1030" s="7">
        <f>IF(P1030&gt;0,RANK(P1030,(N1030:P1030,Q1030:AE1030)),0)</f>
        <v>3</v>
      </c>
      <c r="G1030" s="1">
        <f t="shared" si="219"/>
        <v>3825</v>
      </c>
      <c r="H1030" s="2">
        <f t="shared" si="220"/>
        <v>0.49759333940418887</v>
      </c>
      <c r="I1030" s="2"/>
      <c r="J1030" s="2">
        <f t="shared" si="223"/>
        <v>0.24730063743983349</v>
      </c>
      <c r="K1030" s="2">
        <f t="shared" si="223"/>
        <v>0.74489397684402237</v>
      </c>
      <c r="L1030" s="2">
        <f t="shared" si="223"/>
        <v>4.032782620007805E-3</v>
      </c>
      <c r="M1030" s="2">
        <f t="shared" si="224"/>
        <v>3.7726030961363925E-3</v>
      </c>
      <c r="N1030" s="1">
        <v>1901</v>
      </c>
      <c r="O1030" s="1">
        <v>5726</v>
      </c>
      <c r="P1030" s="1">
        <v>31</v>
      </c>
      <c r="Q1030" s="1">
        <v>8</v>
      </c>
      <c r="R1030" s="1">
        <v>21</v>
      </c>
      <c r="AG1030" s="7">
        <f>IF(Q1030&gt;0,RANK(Q1030,(N1030:P1030,Q1030:AE1030)),0)</f>
        <v>5</v>
      </c>
      <c r="AH1030" s="7">
        <f>IF(R1030&gt;0,RANK(R1030,(N1030:P1030,Q1030:AE1030)),0)</f>
        <v>4</v>
      </c>
      <c r="AI1030" s="7">
        <f>IF(T1030&gt;0,RANK(T1030,(N1030:P1030,Q1030:AE1030)),0)</f>
        <v>0</v>
      </c>
      <c r="AJ1030" s="7">
        <f>IF(S1030&gt;0,RANK(S1030,(N1030:P1030,Q1030:AE1030)),0)</f>
        <v>0</v>
      </c>
      <c r="AK1030" s="2">
        <f t="shared" si="225"/>
        <v>1.0407180954858852E-3</v>
      </c>
      <c r="AL1030" s="2">
        <f t="shared" si="225"/>
        <v>2.7318850006504487E-3</v>
      </c>
      <c r="AM1030" s="2">
        <f t="shared" si="226"/>
        <v>0</v>
      </c>
      <c r="AN1030" s="2">
        <f t="shared" si="227"/>
        <v>0</v>
      </c>
      <c r="AP1030" t="s">
        <v>1408</v>
      </c>
      <c r="AQ1030" t="s">
        <v>3030</v>
      </c>
      <c r="AR1030">
        <v>5</v>
      </c>
      <c r="AT1030" s="85" t="s">
        <v>5008</v>
      </c>
      <c r="AU1030" s="84" t="s">
        <v>4017</v>
      </c>
      <c r="AV1030" s="77" t="str">
        <f t="shared" si="228"/>
        <v>21051</v>
      </c>
      <c r="AX1030" s="7" t="s">
        <v>186</v>
      </c>
      <c r="BG1030" s="1"/>
    </row>
    <row r="1031" spans="1:59" ht="13" hidden="1" customHeight="1" outlineLevel="1">
      <c r="A1031" t="s">
        <v>2337</v>
      </c>
      <c r="B1031" t="s">
        <v>3030</v>
      </c>
      <c r="C1031" s="1">
        <f t="shared" si="222"/>
        <v>4352</v>
      </c>
      <c r="D1031" s="7">
        <f>IF(N1031&gt;0, RANK(N1031,(N1031:P1031,Q1031:AE1031)),0)</f>
        <v>2</v>
      </c>
      <c r="E1031" s="7">
        <f>IF(O1031&gt;0,RANK(O1031,(N1031:P1031,Q1031:AE1031)),0)</f>
        <v>1</v>
      </c>
      <c r="F1031" s="7">
        <f>IF(P1031&gt;0,RANK(P1031,(N1031:P1031,Q1031:AE1031)),0)</f>
        <v>3</v>
      </c>
      <c r="G1031" s="1">
        <f t="shared" si="219"/>
        <v>2417</v>
      </c>
      <c r="H1031" s="2">
        <f t="shared" si="220"/>
        <v>0.55537683823529416</v>
      </c>
      <c r="I1031" s="2"/>
      <c r="J1031" s="2">
        <f t="shared" si="223"/>
        <v>0.21875</v>
      </c>
      <c r="K1031" s="2">
        <f t="shared" si="223"/>
        <v>0.77412683823529416</v>
      </c>
      <c r="L1031" s="2">
        <f t="shared" si="223"/>
        <v>4.3658088235294119E-3</v>
      </c>
      <c r="M1031" s="2">
        <f t="shared" si="224"/>
        <v>2.7573529411764313E-3</v>
      </c>
      <c r="N1031" s="1">
        <v>952</v>
      </c>
      <c r="O1031" s="1">
        <v>3369</v>
      </c>
      <c r="P1031" s="1">
        <v>19</v>
      </c>
      <c r="Q1031" s="1">
        <v>5</v>
      </c>
      <c r="R1031" s="1">
        <v>7</v>
      </c>
      <c r="AG1031" s="7">
        <f>IF(Q1031&gt;0,RANK(Q1031,(N1031:P1031,Q1031:AE1031)),0)</f>
        <v>5</v>
      </c>
      <c r="AH1031" s="7">
        <f>IF(R1031&gt;0,RANK(R1031,(N1031:P1031,Q1031:AE1031)),0)</f>
        <v>4</v>
      </c>
      <c r="AI1031" s="7">
        <f>IF(T1031&gt;0,RANK(T1031,(N1031:P1031,Q1031:AE1031)),0)</f>
        <v>0</v>
      </c>
      <c r="AJ1031" s="7">
        <f>IF(S1031&gt;0,RANK(S1031,(N1031:P1031,Q1031:AE1031)),0)</f>
        <v>0</v>
      </c>
      <c r="AK1031" s="2">
        <f t="shared" si="225"/>
        <v>1.1488970588235295E-3</v>
      </c>
      <c r="AL1031" s="2">
        <f t="shared" si="225"/>
        <v>1.6084558823529411E-3</v>
      </c>
      <c r="AM1031" s="2">
        <f t="shared" si="226"/>
        <v>0</v>
      </c>
      <c r="AN1031" s="2">
        <f t="shared" si="227"/>
        <v>0</v>
      </c>
      <c r="AP1031" t="s">
        <v>2337</v>
      </c>
      <c r="AQ1031" t="s">
        <v>3030</v>
      </c>
      <c r="AR1031">
        <v>1</v>
      </c>
      <c r="AT1031" s="85" t="s">
        <v>5008</v>
      </c>
      <c r="AU1031" s="84" t="s">
        <v>4018</v>
      </c>
      <c r="AV1031" s="77" t="str">
        <f t="shared" si="228"/>
        <v>21053</v>
      </c>
      <c r="AX1031" s="7" t="s">
        <v>186</v>
      </c>
      <c r="BG1031" s="1"/>
    </row>
    <row r="1032" spans="1:59" ht="13" hidden="1" customHeight="1" outlineLevel="1">
      <c r="A1032" t="s">
        <v>3568</v>
      </c>
      <c r="B1032" t="s">
        <v>3030</v>
      </c>
      <c r="C1032" s="1">
        <f t="shared" si="222"/>
        <v>4190</v>
      </c>
      <c r="D1032" s="7">
        <f>IF(N1032&gt;0, RANK(N1032,(N1032:P1032,Q1032:AE1032)),0)</f>
        <v>2</v>
      </c>
      <c r="E1032" s="7">
        <f>IF(O1032&gt;0,RANK(O1032,(N1032:P1032,Q1032:AE1032)),0)</f>
        <v>1</v>
      </c>
      <c r="F1032" s="7">
        <f>IF(P1032&gt;0,RANK(P1032,(N1032:P1032,Q1032:AE1032)),0)</f>
        <v>3</v>
      </c>
      <c r="G1032" s="1">
        <f t="shared" si="219"/>
        <v>1288</v>
      </c>
      <c r="H1032" s="2">
        <f t="shared" si="220"/>
        <v>0.3073985680190931</v>
      </c>
      <c r="I1032" s="2"/>
      <c r="J1032" s="2">
        <f t="shared" si="223"/>
        <v>0.34319809069212409</v>
      </c>
      <c r="K1032" s="2">
        <f t="shared" si="223"/>
        <v>0.65059665871121719</v>
      </c>
      <c r="L1032" s="2">
        <f t="shared" si="223"/>
        <v>5.0119331742243438E-3</v>
      </c>
      <c r="M1032" s="2">
        <f t="shared" si="224"/>
        <v>1.1933174224343186E-3</v>
      </c>
      <c r="N1032" s="1">
        <v>1438</v>
      </c>
      <c r="O1032" s="1">
        <v>2726</v>
      </c>
      <c r="P1032" s="1">
        <v>21</v>
      </c>
      <c r="Q1032" s="1">
        <v>2</v>
      </c>
      <c r="R1032" s="1">
        <v>3</v>
      </c>
      <c r="AG1032" s="7">
        <f>IF(Q1032&gt;0,RANK(Q1032,(N1032:P1032,Q1032:AE1032)),0)</f>
        <v>5</v>
      </c>
      <c r="AH1032" s="7">
        <f>IF(R1032&gt;0,RANK(R1032,(N1032:P1032,Q1032:AE1032)),0)</f>
        <v>4</v>
      </c>
      <c r="AI1032" s="7">
        <f>IF(T1032&gt;0,RANK(T1032,(N1032:P1032,Q1032:AE1032)),0)</f>
        <v>0</v>
      </c>
      <c r="AJ1032" s="7">
        <f>IF(S1032&gt;0,RANK(S1032,(N1032:P1032,Q1032:AE1032)),0)</f>
        <v>0</v>
      </c>
      <c r="AK1032" s="2">
        <f t="shared" si="225"/>
        <v>4.7732696897374703E-4</v>
      </c>
      <c r="AL1032" s="2">
        <f t="shared" si="225"/>
        <v>7.1599045346062051E-4</v>
      </c>
      <c r="AM1032" s="2">
        <f t="shared" si="226"/>
        <v>0</v>
      </c>
      <c r="AN1032" s="2">
        <f t="shared" si="227"/>
        <v>0</v>
      </c>
      <c r="AP1032" t="s">
        <v>3568</v>
      </c>
      <c r="AQ1032" t="s">
        <v>3030</v>
      </c>
      <c r="AR1032">
        <v>1</v>
      </c>
      <c r="AT1032" s="85" t="s">
        <v>5008</v>
      </c>
      <c r="AU1032" s="84" t="s">
        <v>4019</v>
      </c>
      <c r="AV1032" s="77" t="str">
        <f t="shared" si="228"/>
        <v>21055</v>
      </c>
      <c r="AX1032" s="7" t="s">
        <v>186</v>
      </c>
      <c r="BG1032" s="1"/>
    </row>
    <row r="1033" spans="1:59" ht="13" hidden="1" customHeight="1" outlineLevel="1">
      <c r="A1033" t="s">
        <v>2450</v>
      </c>
      <c r="B1033" t="s">
        <v>3030</v>
      </c>
      <c r="C1033" s="1">
        <f t="shared" si="222"/>
        <v>3239</v>
      </c>
      <c r="D1033" s="7">
        <f>IF(N1033&gt;0, RANK(N1033,(N1033:P1033,Q1033:AE1033)),0)</f>
        <v>2</v>
      </c>
      <c r="E1033" s="7">
        <f>IF(O1033&gt;0,RANK(O1033,(N1033:P1033,Q1033:AE1033)),0)</f>
        <v>1</v>
      </c>
      <c r="F1033" s="7">
        <f>IF(P1033&gt;0,RANK(P1033,(N1033:P1033,Q1033:AE1033)),0)</f>
        <v>3</v>
      </c>
      <c r="G1033" s="1">
        <f t="shared" si="219"/>
        <v>1508</v>
      </c>
      <c r="H1033" s="2">
        <f t="shared" si="220"/>
        <v>0.4655757949984563</v>
      </c>
      <c r="I1033" s="2"/>
      <c r="J1033" s="2">
        <f t="shared" si="223"/>
        <v>0.26180920037048472</v>
      </c>
      <c r="K1033" s="2">
        <f t="shared" si="223"/>
        <v>0.72738499536894108</v>
      </c>
      <c r="L1033" s="2">
        <f t="shared" si="223"/>
        <v>5.5572707625810439E-3</v>
      </c>
      <c r="M1033" s="2">
        <f t="shared" si="224"/>
        <v>5.2485334979931594E-3</v>
      </c>
      <c r="N1033" s="1">
        <v>848</v>
      </c>
      <c r="O1033" s="1">
        <v>2356</v>
      </c>
      <c r="P1033" s="1">
        <v>18</v>
      </c>
      <c r="Q1033" s="1">
        <v>10</v>
      </c>
      <c r="R1033" s="1">
        <v>7</v>
      </c>
      <c r="AG1033" s="7">
        <f>IF(Q1033&gt;0,RANK(Q1033,(N1033:P1033,Q1033:AE1033)),0)</f>
        <v>4</v>
      </c>
      <c r="AH1033" s="7">
        <f>IF(R1033&gt;0,RANK(R1033,(N1033:P1033,Q1033:AE1033)),0)</f>
        <v>5</v>
      </c>
      <c r="AI1033" s="7">
        <f>IF(T1033&gt;0,RANK(T1033,(N1033:P1033,Q1033:AE1033)),0)</f>
        <v>0</v>
      </c>
      <c r="AJ1033" s="7">
        <f>IF(S1033&gt;0,RANK(S1033,(N1033:P1033,Q1033:AE1033)),0)</f>
        <v>0</v>
      </c>
      <c r="AK1033" s="2">
        <f t="shared" si="225"/>
        <v>3.0873726458783574E-3</v>
      </c>
      <c r="AL1033" s="2">
        <f t="shared" si="225"/>
        <v>2.1611608521148501E-3</v>
      </c>
      <c r="AM1033" s="2">
        <f t="shared" si="226"/>
        <v>0</v>
      </c>
      <c r="AN1033" s="2">
        <f t="shared" si="227"/>
        <v>0</v>
      </c>
      <c r="AP1033" t="s">
        <v>2450</v>
      </c>
      <c r="AQ1033" t="s">
        <v>3030</v>
      </c>
      <c r="AR1033">
        <v>1</v>
      </c>
      <c r="AT1033" s="85" t="s">
        <v>5008</v>
      </c>
      <c r="AU1033" s="84" t="s">
        <v>3104</v>
      </c>
      <c r="AV1033" s="77" t="str">
        <f t="shared" si="228"/>
        <v>21057</v>
      </c>
      <c r="AX1033" s="7" t="s">
        <v>186</v>
      </c>
      <c r="BG1033" s="1"/>
    </row>
    <row r="1034" spans="1:59" ht="13" hidden="1" customHeight="1" outlineLevel="1">
      <c r="A1034" t="s">
        <v>1703</v>
      </c>
      <c r="B1034" t="s">
        <v>3030</v>
      </c>
      <c r="C1034" s="1">
        <f t="shared" si="222"/>
        <v>41483</v>
      </c>
      <c r="D1034" s="7">
        <f>IF(N1034&gt;0, RANK(N1034,(N1034:P1034,Q1034:AE1034)),0)</f>
        <v>2</v>
      </c>
      <c r="E1034" s="7">
        <f>IF(O1034&gt;0,RANK(O1034,(N1034:P1034,Q1034:AE1034)),0)</f>
        <v>1</v>
      </c>
      <c r="F1034" s="7">
        <f>IF(P1034&gt;0,RANK(P1034,(N1034:P1034,Q1034:AE1034)),0)</f>
        <v>3</v>
      </c>
      <c r="G1034" s="1">
        <f t="shared" si="219"/>
        <v>9584</v>
      </c>
      <c r="H1034" s="2">
        <f t="shared" si="220"/>
        <v>0.23103439963358485</v>
      </c>
      <c r="I1034" s="2"/>
      <c r="J1034" s="2">
        <f t="shared" si="223"/>
        <v>0.3805896391292819</v>
      </c>
      <c r="K1034" s="2">
        <f t="shared" si="223"/>
        <v>0.61162403876286675</v>
      </c>
      <c r="L1034" s="2">
        <f t="shared" si="223"/>
        <v>5.0864209435190315E-3</v>
      </c>
      <c r="M1034" s="2">
        <f t="shared" si="224"/>
        <v>2.6999011643323197E-3</v>
      </c>
      <c r="N1034" s="1">
        <v>15788</v>
      </c>
      <c r="O1034" s="1">
        <v>25372</v>
      </c>
      <c r="P1034" s="1">
        <v>211</v>
      </c>
      <c r="Q1034" s="1">
        <v>50</v>
      </c>
      <c r="R1034" s="1">
        <v>62</v>
      </c>
      <c r="AG1034" s="7">
        <f>IF(Q1034&gt;0,RANK(Q1034,(N1034:P1034,Q1034:AE1034)),0)</f>
        <v>5</v>
      </c>
      <c r="AH1034" s="7">
        <f>IF(R1034&gt;0,RANK(R1034,(N1034:P1034,Q1034:AE1034)),0)</f>
        <v>4</v>
      </c>
      <c r="AI1034" s="7">
        <f>IF(T1034&gt;0,RANK(T1034,(N1034:P1034,Q1034:AE1034)),0)</f>
        <v>0</v>
      </c>
      <c r="AJ1034" s="7">
        <f>IF(S1034&gt;0,RANK(S1034,(N1034:P1034,Q1034:AE1034)),0)</f>
        <v>0</v>
      </c>
      <c r="AK1034" s="2">
        <f t="shared" si="225"/>
        <v>1.2053130197912398E-3</v>
      </c>
      <c r="AL1034" s="2">
        <f t="shared" si="225"/>
        <v>1.4945881445411373E-3</v>
      </c>
      <c r="AM1034" s="2">
        <f t="shared" si="226"/>
        <v>0</v>
      </c>
      <c r="AN1034" s="2">
        <f t="shared" si="227"/>
        <v>0</v>
      </c>
      <c r="AP1034" t="s">
        <v>1703</v>
      </c>
      <c r="AQ1034" t="s">
        <v>3030</v>
      </c>
      <c r="AR1034">
        <v>2</v>
      </c>
      <c r="AT1034" s="85" t="s">
        <v>5008</v>
      </c>
      <c r="AU1034" s="84" t="s">
        <v>3439</v>
      </c>
      <c r="AV1034" s="77" t="str">
        <f t="shared" si="228"/>
        <v>21059</v>
      </c>
      <c r="AX1034" s="7" t="s">
        <v>186</v>
      </c>
      <c r="BG1034" s="1"/>
    </row>
    <row r="1035" spans="1:59" ht="13" hidden="1" customHeight="1" outlineLevel="1">
      <c r="A1035" t="s">
        <v>2451</v>
      </c>
      <c r="B1035" t="s">
        <v>3030</v>
      </c>
      <c r="C1035" s="1">
        <f t="shared" si="222"/>
        <v>5481</v>
      </c>
      <c r="D1035" s="7">
        <f>IF(N1035&gt;0, RANK(N1035,(N1035:P1035,Q1035:AE1035)),0)</f>
        <v>2</v>
      </c>
      <c r="E1035" s="7">
        <f>IF(O1035&gt;0,RANK(O1035,(N1035:P1035,Q1035:AE1035)),0)</f>
        <v>1</v>
      </c>
      <c r="F1035" s="7">
        <f>IF(P1035&gt;0,RANK(P1035,(N1035:P1035,Q1035:AE1035)),0)</f>
        <v>3</v>
      </c>
      <c r="G1035" s="1">
        <f t="shared" si="219"/>
        <v>1739</v>
      </c>
      <c r="H1035" s="2">
        <f t="shared" si="220"/>
        <v>0.31727786900200694</v>
      </c>
      <c r="I1035" s="2"/>
      <c r="J1035" s="2">
        <f t="shared" si="223"/>
        <v>0.33862433862433861</v>
      </c>
      <c r="K1035" s="2">
        <f t="shared" si="223"/>
        <v>0.65590220762634555</v>
      </c>
      <c r="L1035" s="2">
        <f t="shared" si="223"/>
        <v>3.1016237912789638E-3</v>
      </c>
      <c r="M1035" s="2">
        <f t="shared" si="224"/>
        <v>2.3718299580368848E-3</v>
      </c>
      <c r="N1035" s="1">
        <v>1856</v>
      </c>
      <c r="O1035" s="1">
        <v>3595</v>
      </c>
      <c r="P1035" s="1">
        <v>17</v>
      </c>
      <c r="Q1035" s="1">
        <v>6</v>
      </c>
      <c r="R1035" s="1">
        <v>7</v>
      </c>
      <c r="AG1035" s="7">
        <f>IF(Q1035&gt;0,RANK(Q1035,(N1035:P1035,Q1035:AE1035)),0)</f>
        <v>5</v>
      </c>
      <c r="AH1035" s="7">
        <f>IF(R1035&gt;0,RANK(R1035,(N1035:P1035,Q1035:AE1035)),0)</f>
        <v>4</v>
      </c>
      <c r="AI1035" s="7">
        <f>IF(T1035&gt;0,RANK(T1035,(N1035:P1035,Q1035:AE1035)),0)</f>
        <v>0</v>
      </c>
      <c r="AJ1035" s="7">
        <f>IF(S1035&gt;0,RANK(S1035,(N1035:P1035,Q1035:AE1035)),0)</f>
        <v>0</v>
      </c>
      <c r="AK1035" s="2">
        <f t="shared" si="225"/>
        <v>1.0946907498631637E-3</v>
      </c>
      <c r="AL1035" s="2">
        <f t="shared" si="225"/>
        <v>1.277139208173691E-3</v>
      </c>
      <c r="AM1035" s="2">
        <f t="shared" si="226"/>
        <v>0</v>
      </c>
      <c r="AN1035" s="2">
        <f t="shared" si="227"/>
        <v>0</v>
      </c>
      <c r="AP1035" t="s">
        <v>2451</v>
      </c>
      <c r="AQ1035" t="s">
        <v>3030</v>
      </c>
      <c r="AR1035">
        <v>2</v>
      </c>
      <c r="AT1035" s="85" t="s">
        <v>5008</v>
      </c>
      <c r="AU1035" s="84" t="s">
        <v>3440</v>
      </c>
      <c r="AV1035" s="77" t="str">
        <f t="shared" si="228"/>
        <v>21061</v>
      </c>
      <c r="AX1035" s="7" t="s">
        <v>186</v>
      </c>
      <c r="BG1035" s="1"/>
    </row>
    <row r="1036" spans="1:59" ht="13" hidden="1" customHeight="1" outlineLevel="1">
      <c r="A1036" t="s">
        <v>4191</v>
      </c>
      <c r="B1036" t="s">
        <v>3030</v>
      </c>
      <c r="C1036" s="1">
        <f t="shared" si="222"/>
        <v>2957</v>
      </c>
      <c r="D1036" s="7">
        <f>IF(N1036&gt;0, RANK(N1036,(N1036:P1036,Q1036:AE1036)),0)</f>
        <v>1</v>
      </c>
      <c r="E1036" s="7">
        <f>IF(O1036&gt;0,RANK(O1036,(N1036:P1036,Q1036:AE1036)),0)</f>
        <v>2</v>
      </c>
      <c r="F1036" s="7">
        <f>IF(P1036&gt;0,RANK(P1036,(N1036:P1036,Q1036:AE1036)),0)</f>
        <v>3</v>
      </c>
      <c r="G1036" s="1">
        <f t="shared" si="219"/>
        <v>1193</v>
      </c>
      <c r="H1036" s="2">
        <f t="shared" si="220"/>
        <v>0.40344944200202909</v>
      </c>
      <c r="I1036" s="2"/>
      <c r="J1036" s="2">
        <f t="shared" si="223"/>
        <v>0.69800473452823808</v>
      </c>
      <c r="K1036" s="2">
        <f t="shared" si="223"/>
        <v>0.29455529252620899</v>
      </c>
      <c r="L1036" s="2">
        <f t="shared" si="223"/>
        <v>5.0727088265133582E-3</v>
      </c>
      <c r="M1036" s="2">
        <f t="shared" si="224"/>
        <v>2.3672641190395725E-3</v>
      </c>
      <c r="N1036" s="1">
        <v>2064</v>
      </c>
      <c r="O1036" s="1">
        <v>871</v>
      </c>
      <c r="P1036" s="1">
        <v>15</v>
      </c>
      <c r="Q1036" s="1">
        <v>2</v>
      </c>
      <c r="R1036" s="1">
        <v>5</v>
      </c>
      <c r="AG1036" s="7">
        <f>IF(Q1036&gt;0,RANK(Q1036,(N1036:P1036,Q1036:AE1036)),0)</f>
        <v>5</v>
      </c>
      <c r="AH1036" s="7">
        <f>IF(R1036&gt;0,RANK(R1036,(N1036:P1036,Q1036:AE1036)),0)</f>
        <v>4</v>
      </c>
      <c r="AI1036" s="7">
        <f>IF(T1036&gt;0,RANK(T1036,(N1036:P1036,Q1036:AE1036)),0)</f>
        <v>0</v>
      </c>
      <c r="AJ1036" s="7">
        <f>IF(S1036&gt;0,RANK(S1036,(N1036:P1036,Q1036:AE1036)),0)</f>
        <v>0</v>
      </c>
      <c r="AK1036" s="2">
        <f t="shared" si="225"/>
        <v>6.7636117686844773E-4</v>
      </c>
      <c r="AL1036" s="2">
        <f t="shared" si="225"/>
        <v>1.6909029421711193E-3</v>
      </c>
      <c r="AM1036" s="2">
        <f t="shared" si="226"/>
        <v>0</v>
      </c>
      <c r="AN1036" s="2">
        <f t="shared" si="227"/>
        <v>0</v>
      </c>
      <c r="AP1036" t="s">
        <v>4191</v>
      </c>
      <c r="AQ1036" t="s">
        <v>3030</v>
      </c>
      <c r="AR1036">
        <v>4</v>
      </c>
      <c r="AT1036" s="85" t="s">
        <v>5008</v>
      </c>
      <c r="AU1036" s="84" t="s">
        <v>4160</v>
      </c>
      <c r="AV1036" s="77" t="str">
        <f t="shared" si="228"/>
        <v>21063</v>
      </c>
      <c r="AX1036" s="7" t="s">
        <v>186</v>
      </c>
      <c r="BG1036" s="1"/>
    </row>
    <row r="1037" spans="1:59" ht="13" hidden="1" customHeight="1" outlineLevel="1">
      <c r="A1037" t="s">
        <v>5016</v>
      </c>
      <c r="B1037" t="s">
        <v>3030</v>
      </c>
      <c r="C1037" s="1">
        <f t="shared" si="222"/>
        <v>5575</v>
      </c>
      <c r="D1037" s="7">
        <f>IF(N1037&gt;0, RANK(N1037,(N1037:P1037,Q1037:AE1037)),0)</f>
        <v>2</v>
      </c>
      <c r="E1037" s="7">
        <f>IF(O1037&gt;0,RANK(O1037,(N1037:P1037,Q1037:AE1037)),0)</f>
        <v>1</v>
      </c>
      <c r="F1037" s="7">
        <f>IF(P1037&gt;0,RANK(P1037,(N1037:P1037,Q1037:AE1037)),0)</f>
        <v>3</v>
      </c>
      <c r="G1037" s="1">
        <f t="shared" si="219"/>
        <v>1726</v>
      </c>
      <c r="H1037" s="2">
        <f t="shared" si="220"/>
        <v>0.3095964125560538</v>
      </c>
      <c r="I1037" s="2"/>
      <c r="J1037" s="2">
        <f t="shared" ref="J1037:L1068" si="229">IF($C1037=0,"-",N1037/$C1037)</f>
        <v>0.34206278026905829</v>
      </c>
      <c r="K1037" s="2">
        <f t="shared" si="229"/>
        <v>0.65165919282511209</v>
      </c>
      <c r="L1037" s="2">
        <f t="shared" si="229"/>
        <v>4.3049327354260092E-3</v>
      </c>
      <c r="M1037" s="2">
        <f t="shared" si="224"/>
        <v>1.9730941704035609E-3</v>
      </c>
      <c r="N1037" s="1">
        <v>1907</v>
      </c>
      <c r="O1037" s="1">
        <v>3633</v>
      </c>
      <c r="P1037" s="1">
        <v>24</v>
      </c>
      <c r="Q1037" s="1">
        <v>8</v>
      </c>
      <c r="R1037" s="1">
        <v>3</v>
      </c>
      <c r="AG1037" s="7">
        <f>IF(Q1037&gt;0,RANK(Q1037,(N1037:P1037,Q1037:AE1037)),0)</f>
        <v>4</v>
      </c>
      <c r="AH1037" s="7">
        <f>IF(R1037&gt;0,RANK(R1037,(N1037:P1037,Q1037:AE1037)),0)</f>
        <v>5</v>
      </c>
      <c r="AI1037" s="7">
        <f>IF(T1037&gt;0,RANK(T1037,(N1037:P1037,Q1037:AE1037)),0)</f>
        <v>0</v>
      </c>
      <c r="AJ1037" s="7">
        <f>IF(S1037&gt;0,RANK(S1037,(N1037:P1037,Q1037:AE1037)),0)</f>
        <v>0</v>
      </c>
      <c r="AK1037" s="2">
        <f t="shared" ref="AK1037:AL1068" si="230">IF($C1037=0,"-",Q1037/$C1037)</f>
        <v>1.4349775784753362E-3</v>
      </c>
      <c r="AL1037" s="2">
        <f t="shared" si="230"/>
        <v>5.3811659192825115E-4</v>
      </c>
      <c r="AM1037" s="2">
        <f t="shared" si="226"/>
        <v>0</v>
      </c>
      <c r="AN1037" s="2">
        <f t="shared" si="227"/>
        <v>0</v>
      </c>
      <c r="AP1037" t="s">
        <v>5016</v>
      </c>
      <c r="AQ1037" t="s">
        <v>3030</v>
      </c>
      <c r="AR1037">
        <v>6</v>
      </c>
      <c r="AT1037" s="85" t="s">
        <v>5008</v>
      </c>
      <c r="AU1037" s="84" t="s">
        <v>4002</v>
      </c>
      <c r="AV1037" s="77" t="str">
        <f t="shared" si="228"/>
        <v>21065</v>
      </c>
      <c r="AX1037" s="7" t="s">
        <v>186</v>
      </c>
      <c r="BG1037" s="1"/>
    </row>
    <row r="1038" spans="1:59" ht="13" hidden="1" customHeight="1" outlineLevel="1">
      <c r="A1038" t="s">
        <v>4468</v>
      </c>
      <c r="B1038" t="s">
        <v>3030</v>
      </c>
      <c r="C1038" s="1">
        <f t="shared" si="222"/>
        <v>125576</v>
      </c>
      <c r="D1038" s="7">
        <f>IF(N1038&gt;0, RANK(N1038,(N1038:P1038,Q1038:AE1038)),0)</f>
        <v>2</v>
      </c>
      <c r="E1038" s="7">
        <f>IF(O1038&gt;0,RANK(O1038,(N1038:P1038,Q1038:AE1038)),0)</f>
        <v>1</v>
      </c>
      <c r="F1038" s="7">
        <f>IF(P1038&gt;0,RANK(P1038,(N1038:P1038,Q1038:AE1038)),0)</f>
        <v>3</v>
      </c>
      <c r="G1038" s="1">
        <f t="shared" si="219"/>
        <v>8412</v>
      </c>
      <c r="H1038" s="2">
        <f t="shared" si="220"/>
        <v>6.6987322418296497E-2</v>
      </c>
      <c r="I1038" s="2"/>
      <c r="J1038" s="2">
        <f t="shared" si="229"/>
        <v>0.46182391539784673</v>
      </c>
      <c r="K1038" s="2">
        <f t="shared" si="229"/>
        <v>0.52881123781614325</v>
      </c>
      <c r="L1038" s="2">
        <f t="shared" si="229"/>
        <v>5.9724788176084599E-3</v>
      </c>
      <c r="M1038" s="2">
        <f t="shared" si="224"/>
        <v>3.3923679684015572E-3</v>
      </c>
      <c r="N1038" s="1">
        <v>57994</v>
      </c>
      <c r="O1038" s="1">
        <v>66406</v>
      </c>
      <c r="P1038" s="1">
        <v>750</v>
      </c>
      <c r="Q1038" s="1">
        <v>300</v>
      </c>
      <c r="R1038" s="1">
        <v>126</v>
      </c>
      <c r="AG1038" s="7">
        <f>IF(Q1038&gt;0,RANK(Q1038,(N1038:P1038,Q1038:AE1038)),0)</f>
        <v>4</v>
      </c>
      <c r="AH1038" s="7">
        <f>IF(R1038&gt;0,RANK(R1038,(N1038:P1038,Q1038:AE1038)),0)</f>
        <v>5</v>
      </c>
      <c r="AI1038" s="7">
        <f>IF(T1038&gt;0,RANK(T1038,(N1038:P1038,Q1038:AE1038)),0)</f>
        <v>0</v>
      </c>
      <c r="AJ1038" s="7">
        <f>IF(S1038&gt;0,RANK(S1038,(N1038:P1038,Q1038:AE1038)),0)</f>
        <v>0</v>
      </c>
      <c r="AK1038" s="2">
        <f t="shared" si="230"/>
        <v>2.3889915270433842E-3</v>
      </c>
      <c r="AL1038" s="2">
        <f t="shared" si="230"/>
        <v>1.0033764413582213E-3</v>
      </c>
      <c r="AM1038" s="2">
        <f t="shared" si="226"/>
        <v>0</v>
      </c>
      <c r="AN1038" s="2">
        <f t="shared" si="227"/>
        <v>0</v>
      </c>
      <c r="AP1038" t="s">
        <v>4468</v>
      </c>
      <c r="AQ1038" t="s">
        <v>3030</v>
      </c>
      <c r="AR1038">
        <v>6</v>
      </c>
      <c r="AT1038" s="85" t="s">
        <v>5008</v>
      </c>
      <c r="AU1038" s="84" t="s">
        <v>4003</v>
      </c>
      <c r="AV1038" s="77" t="str">
        <f t="shared" si="228"/>
        <v>21067</v>
      </c>
      <c r="AX1038" s="7" t="s">
        <v>186</v>
      </c>
      <c r="BG1038" s="1"/>
    </row>
    <row r="1039" spans="1:59" ht="13" hidden="1" customHeight="1" outlineLevel="1">
      <c r="A1039" t="s">
        <v>4501</v>
      </c>
      <c r="B1039" t="s">
        <v>3030</v>
      </c>
      <c r="C1039" s="1">
        <f t="shared" si="222"/>
        <v>6203</v>
      </c>
      <c r="D1039" s="7">
        <f>IF(N1039&gt;0, RANK(N1039,(N1039:P1039,Q1039:AE1039)),0)</f>
        <v>2</v>
      </c>
      <c r="E1039" s="7">
        <f>IF(O1039&gt;0,RANK(O1039,(N1039:P1039,Q1039:AE1039)),0)</f>
        <v>1</v>
      </c>
      <c r="F1039" s="7">
        <f>IF(P1039&gt;0,RANK(P1039,(N1039:P1039,Q1039:AE1039)),0)</f>
        <v>3</v>
      </c>
      <c r="G1039" s="1">
        <f t="shared" si="219"/>
        <v>1343</v>
      </c>
      <c r="H1039" s="2">
        <f t="shared" si="220"/>
        <v>0.21650814122198936</v>
      </c>
      <c r="I1039" s="2"/>
      <c r="J1039" s="2">
        <f t="shared" si="229"/>
        <v>0.38787683379010157</v>
      </c>
      <c r="K1039" s="2">
        <f t="shared" si="229"/>
        <v>0.60438497501209087</v>
      </c>
      <c r="L1039" s="2">
        <f t="shared" si="229"/>
        <v>4.6751571820087051E-3</v>
      </c>
      <c r="M1039" s="2">
        <f t="shared" si="224"/>
        <v>3.0630340157989039E-3</v>
      </c>
      <c r="N1039" s="1">
        <v>2406</v>
      </c>
      <c r="O1039" s="1">
        <v>3749</v>
      </c>
      <c r="P1039" s="1">
        <v>29</v>
      </c>
      <c r="Q1039" s="1">
        <v>5</v>
      </c>
      <c r="R1039" s="1">
        <v>14</v>
      </c>
      <c r="AG1039" s="7">
        <f>IF(Q1039&gt;0,RANK(Q1039,(N1039:P1039,Q1039:AE1039)),0)</f>
        <v>5</v>
      </c>
      <c r="AH1039" s="7">
        <f>IF(R1039&gt;0,RANK(R1039,(N1039:P1039,Q1039:AE1039)),0)</f>
        <v>4</v>
      </c>
      <c r="AI1039" s="7">
        <f>IF(T1039&gt;0,RANK(T1039,(N1039:P1039,Q1039:AE1039)),0)</f>
        <v>0</v>
      </c>
      <c r="AJ1039" s="7">
        <f>IF(S1039&gt;0,RANK(S1039,(N1039:P1039,Q1039:AE1039)),0)</f>
        <v>0</v>
      </c>
      <c r="AK1039" s="2">
        <f t="shared" si="230"/>
        <v>8.0606158310494926E-4</v>
      </c>
      <c r="AL1039" s="2">
        <f t="shared" si="230"/>
        <v>2.2569724326938576E-3</v>
      </c>
      <c r="AM1039" s="2">
        <f t="shared" si="226"/>
        <v>0</v>
      </c>
      <c r="AN1039" s="2">
        <f t="shared" si="227"/>
        <v>0</v>
      </c>
      <c r="AP1039" t="s">
        <v>4501</v>
      </c>
      <c r="AQ1039" t="s">
        <v>3030</v>
      </c>
      <c r="AR1039">
        <v>4</v>
      </c>
      <c r="AT1039" s="85" t="s">
        <v>5008</v>
      </c>
      <c r="AU1039" s="84" t="s">
        <v>4004</v>
      </c>
      <c r="AV1039" s="77" t="str">
        <f t="shared" si="228"/>
        <v>21069</v>
      </c>
      <c r="AX1039" s="7" t="s">
        <v>186</v>
      </c>
      <c r="BG1039" s="1"/>
    </row>
    <row r="1040" spans="1:59" ht="13" hidden="1" customHeight="1" outlineLevel="1">
      <c r="A1040" t="s">
        <v>2414</v>
      </c>
      <c r="B1040" t="s">
        <v>3030</v>
      </c>
      <c r="C1040" s="1">
        <f t="shared" si="222"/>
        <v>17885</v>
      </c>
      <c r="D1040" s="7">
        <f>IF(N1040&gt;0, RANK(N1040,(N1040:P1040,Q1040:AE1040)),0)</f>
        <v>1</v>
      </c>
      <c r="E1040" s="7">
        <f>IF(O1040&gt;0,RANK(O1040,(N1040:P1040,Q1040:AE1040)),0)</f>
        <v>2</v>
      </c>
      <c r="F1040" s="7">
        <f>IF(P1040&gt;0,RANK(P1040,(N1040:P1040,Q1040:AE1040)),0)</f>
        <v>3</v>
      </c>
      <c r="G1040" s="1">
        <f t="shared" si="219"/>
        <v>4520</v>
      </c>
      <c r="H1040" s="2">
        <f t="shared" si="220"/>
        <v>0.25272574783337992</v>
      </c>
      <c r="I1040" s="2"/>
      <c r="J1040" s="2">
        <f t="shared" si="229"/>
        <v>0.6224210232038021</v>
      </c>
      <c r="K1040" s="2">
        <f t="shared" si="229"/>
        <v>0.36969527537042213</v>
      </c>
      <c r="L1040" s="2">
        <f t="shared" si="229"/>
        <v>4.920324294101202E-3</v>
      </c>
      <c r="M1040" s="2">
        <f t="shared" si="224"/>
        <v>2.9633771316745668E-3</v>
      </c>
      <c r="N1040" s="1">
        <v>11132</v>
      </c>
      <c r="O1040" s="1">
        <v>6612</v>
      </c>
      <c r="P1040" s="1">
        <v>88</v>
      </c>
      <c r="Q1040" s="1">
        <v>19</v>
      </c>
      <c r="R1040" s="1">
        <v>34</v>
      </c>
      <c r="AG1040" s="7">
        <f>IF(Q1040&gt;0,RANK(Q1040,(N1040:P1040,Q1040:AE1040)),0)</f>
        <v>5</v>
      </c>
      <c r="AH1040" s="7">
        <f>IF(R1040&gt;0,RANK(R1040,(N1040:P1040,Q1040:AE1040)),0)</f>
        <v>4</v>
      </c>
      <c r="AI1040" s="7">
        <f>IF(T1040&gt;0,RANK(T1040,(N1040:P1040,Q1040:AE1040)),0)</f>
        <v>0</v>
      </c>
      <c r="AJ1040" s="7">
        <f>IF(S1040&gt;0,RANK(S1040,(N1040:P1040,Q1040:AE1040)),0)</f>
        <v>0</v>
      </c>
      <c r="AK1040" s="2">
        <f t="shared" si="230"/>
        <v>1.062342745317305E-3</v>
      </c>
      <c r="AL1040" s="2">
        <f t="shared" si="230"/>
        <v>1.9010343863572826E-3</v>
      </c>
      <c r="AM1040" s="2">
        <f t="shared" si="226"/>
        <v>0</v>
      </c>
      <c r="AN1040" s="2">
        <f t="shared" si="227"/>
        <v>0</v>
      </c>
      <c r="AP1040" t="s">
        <v>2414</v>
      </c>
      <c r="AQ1040" t="s">
        <v>3030</v>
      </c>
      <c r="AR1040">
        <v>5</v>
      </c>
      <c r="AT1040" s="85" t="s">
        <v>5008</v>
      </c>
      <c r="AU1040" s="84" t="s">
        <v>5049</v>
      </c>
      <c r="AV1040" s="77" t="str">
        <f t="shared" si="228"/>
        <v>21071</v>
      </c>
      <c r="AX1040" s="7" t="s">
        <v>186</v>
      </c>
      <c r="BG1040" s="1"/>
    </row>
    <row r="1041" spans="1:59" ht="13" hidden="1" customHeight="1" outlineLevel="1">
      <c r="A1041" t="s">
        <v>3082</v>
      </c>
      <c r="B1041" t="s">
        <v>3030</v>
      </c>
      <c r="C1041" s="1">
        <f t="shared" si="222"/>
        <v>24133</v>
      </c>
      <c r="D1041" s="7">
        <f>IF(N1041&gt;0, RANK(N1041,(N1041:P1041,Q1041:AE1041)),0)</f>
        <v>2</v>
      </c>
      <c r="E1041" s="7">
        <f>IF(O1041&gt;0,RANK(O1041,(N1041:P1041,Q1041:AE1041)),0)</f>
        <v>1</v>
      </c>
      <c r="F1041" s="7">
        <f>IF(P1041&gt;0,RANK(P1041,(N1041:P1041,Q1041:AE1041)),0)</f>
        <v>3</v>
      </c>
      <c r="G1041" s="1">
        <f t="shared" si="219"/>
        <v>661</v>
      </c>
      <c r="H1041" s="2">
        <f t="shared" si="220"/>
        <v>2.7389881075705464E-2</v>
      </c>
      <c r="I1041" s="2"/>
      <c r="J1041" s="2">
        <f t="shared" si="229"/>
        <v>0.4814983632370613</v>
      </c>
      <c r="K1041" s="2">
        <f t="shared" si="229"/>
        <v>0.5088882443127668</v>
      </c>
      <c r="L1041" s="2">
        <f t="shared" si="229"/>
        <v>6.6299258277048023E-3</v>
      </c>
      <c r="M1041" s="2">
        <f t="shared" si="224"/>
        <v>2.9834666224670958E-3</v>
      </c>
      <c r="N1041" s="1">
        <v>11620</v>
      </c>
      <c r="O1041" s="1">
        <v>12281</v>
      </c>
      <c r="P1041" s="1">
        <v>160</v>
      </c>
      <c r="Q1041" s="1">
        <v>34</v>
      </c>
      <c r="R1041" s="1">
        <v>38</v>
      </c>
      <c r="AG1041" s="7">
        <f>IF(Q1041&gt;0,RANK(Q1041,(N1041:P1041,Q1041:AE1041)),0)</f>
        <v>5</v>
      </c>
      <c r="AH1041" s="7">
        <f>IF(R1041&gt;0,RANK(R1041,(N1041:P1041,Q1041:AE1041)),0)</f>
        <v>4</v>
      </c>
      <c r="AI1041" s="7">
        <f>IF(T1041&gt;0,RANK(T1041,(N1041:P1041,Q1041:AE1041)),0)</f>
        <v>0</v>
      </c>
      <c r="AJ1041" s="7">
        <f>IF(S1041&gt;0,RANK(S1041,(N1041:P1041,Q1041:AE1041)),0)</f>
        <v>0</v>
      </c>
      <c r="AK1041" s="2">
        <f t="shared" si="230"/>
        <v>1.4088592383872706E-3</v>
      </c>
      <c r="AL1041" s="2">
        <f t="shared" si="230"/>
        <v>1.5746073840798905E-3</v>
      </c>
      <c r="AM1041" s="2">
        <f t="shared" si="226"/>
        <v>0</v>
      </c>
      <c r="AN1041" s="2">
        <f t="shared" si="227"/>
        <v>0</v>
      </c>
      <c r="AP1041" t="s">
        <v>3082</v>
      </c>
      <c r="AQ1041" t="s">
        <v>3030</v>
      </c>
      <c r="AR1041">
        <v>6</v>
      </c>
      <c r="AT1041" s="85" t="s">
        <v>5008</v>
      </c>
      <c r="AU1041" s="84" t="s">
        <v>4879</v>
      </c>
      <c r="AV1041" s="77" t="str">
        <f t="shared" si="228"/>
        <v>21073</v>
      </c>
      <c r="AX1041" s="7" t="s">
        <v>186</v>
      </c>
      <c r="BG1041" s="1"/>
    </row>
    <row r="1042" spans="1:59" ht="13" hidden="1" customHeight="1" outlineLevel="1">
      <c r="A1042" t="s">
        <v>1028</v>
      </c>
      <c r="B1042" t="s">
        <v>3030</v>
      </c>
      <c r="C1042" s="1">
        <f t="shared" si="222"/>
        <v>2890</v>
      </c>
      <c r="D1042" s="7">
        <f>IF(N1042&gt;0, RANK(N1042,(N1042:P1042,Q1042:AE1042)),0)</f>
        <v>2</v>
      </c>
      <c r="E1042" s="7">
        <f>IF(O1042&gt;0,RANK(O1042,(N1042:P1042,Q1042:AE1042)),0)</f>
        <v>1</v>
      </c>
      <c r="F1042" s="7">
        <f>IF(P1042&gt;0,RANK(P1042,(N1042:P1042,Q1042:AE1042)),0)</f>
        <v>3</v>
      </c>
      <c r="G1042" s="1">
        <f t="shared" si="219"/>
        <v>187</v>
      </c>
      <c r="H1042" s="2">
        <f t="shared" si="220"/>
        <v>6.4705882352941183E-2</v>
      </c>
      <c r="I1042" s="2"/>
      <c r="J1042" s="2">
        <f t="shared" si="229"/>
        <v>0.46366782006920415</v>
      </c>
      <c r="K1042" s="2">
        <f t="shared" si="229"/>
        <v>0.52837370242214532</v>
      </c>
      <c r="L1042" s="2">
        <f t="shared" si="229"/>
        <v>5.1903114186851208E-3</v>
      </c>
      <c r="M1042" s="2">
        <f t="shared" si="224"/>
        <v>2.7681660899654091E-3</v>
      </c>
      <c r="N1042" s="1">
        <v>1340</v>
      </c>
      <c r="O1042" s="1">
        <v>1527</v>
      </c>
      <c r="P1042" s="1">
        <v>15</v>
      </c>
      <c r="Q1042" s="1">
        <v>2</v>
      </c>
      <c r="R1042" s="1">
        <v>6</v>
      </c>
      <c r="AG1042" s="7">
        <f>IF(Q1042&gt;0,RANK(Q1042,(N1042:P1042,Q1042:AE1042)),0)</f>
        <v>5</v>
      </c>
      <c r="AH1042" s="7">
        <f>IF(R1042&gt;0,RANK(R1042,(N1042:P1042,Q1042:AE1042)),0)</f>
        <v>4</v>
      </c>
      <c r="AI1042" s="7">
        <f>IF(T1042&gt;0,RANK(T1042,(N1042:P1042,Q1042:AE1042)),0)</f>
        <v>0</v>
      </c>
      <c r="AJ1042" s="7">
        <f>IF(S1042&gt;0,RANK(S1042,(N1042:P1042,Q1042:AE1042)),0)</f>
        <v>0</v>
      </c>
      <c r="AK1042" s="2">
        <f t="shared" si="230"/>
        <v>6.9204152249134946E-4</v>
      </c>
      <c r="AL1042" s="2">
        <f t="shared" si="230"/>
        <v>2.0761245674740486E-3</v>
      </c>
      <c r="AM1042" s="2">
        <f t="shared" si="226"/>
        <v>0</v>
      </c>
      <c r="AN1042" s="2">
        <f t="shared" si="227"/>
        <v>0</v>
      </c>
      <c r="AP1042" t="s">
        <v>1028</v>
      </c>
      <c r="AQ1042" t="s">
        <v>3030</v>
      </c>
      <c r="AR1042">
        <v>1</v>
      </c>
      <c r="AT1042" s="85" t="s">
        <v>5008</v>
      </c>
      <c r="AU1042" s="84" t="s">
        <v>5171</v>
      </c>
      <c r="AV1042" s="77" t="str">
        <f t="shared" si="228"/>
        <v>21075</v>
      </c>
      <c r="AX1042" s="7" t="s">
        <v>186</v>
      </c>
      <c r="BG1042" s="1"/>
    </row>
    <row r="1043" spans="1:59" ht="13" hidden="1" customHeight="1" outlineLevel="1">
      <c r="A1043" t="s">
        <v>4040</v>
      </c>
      <c r="B1043" t="s">
        <v>3030</v>
      </c>
      <c r="C1043" s="1">
        <f t="shared" si="222"/>
        <v>3073</v>
      </c>
      <c r="D1043" s="7">
        <f>IF(N1043&gt;0, RANK(N1043,(N1043:P1043,Q1043:AE1043)),0)</f>
        <v>2</v>
      </c>
      <c r="E1043" s="7">
        <f>IF(O1043&gt;0,RANK(O1043,(N1043:P1043,Q1043:AE1043)),0)</f>
        <v>1</v>
      </c>
      <c r="F1043" s="7">
        <f>IF(P1043&gt;0,RANK(P1043,(N1043:P1043,Q1043:AE1043)),0)</f>
        <v>3</v>
      </c>
      <c r="G1043" s="1">
        <f t="shared" si="219"/>
        <v>681</v>
      </c>
      <c r="H1043" s="2">
        <f t="shared" si="220"/>
        <v>0.22160754962577286</v>
      </c>
      <c r="I1043" s="2"/>
      <c r="J1043" s="2">
        <f t="shared" si="229"/>
        <v>0.38659290595509277</v>
      </c>
      <c r="K1043" s="2">
        <f t="shared" si="229"/>
        <v>0.60820045558086555</v>
      </c>
      <c r="L1043" s="2">
        <f t="shared" si="229"/>
        <v>2.2779043280182231E-3</v>
      </c>
      <c r="M1043" s="2">
        <f t="shared" si="224"/>
        <v>2.9287341360234565E-3</v>
      </c>
      <c r="N1043" s="1">
        <v>1188</v>
      </c>
      <c r="O1043" s="1">
        <v>1869</v>
      </c>
      <c r="P1043" s="1">
        <v>7</v>
      </c>
      <c r="Q1043" s="1">
        <v>5</v>
      </c>
      <c r="R1043" s="1">
        <v>4</v>
      </c>
      <c r="AG1043" s="7">
        <f>IF(Q1043&gt;0,RANK(Q1043,(N1043:P1043,Q1043:AE1043)),0)</f>
        <v>4</v>
      </c>
      <c r="AH1043" s="7">
        <f>IF(R1043&gt;0,RANK(R1043,(N1043:P1043,Q1043:AE1043)),0)</f>
        <v>5</v>
      </c>
      <c r="AI1043" s="7">
        <f>IF(T1043&gt;0,RANK(T1043,(N1043:P1043,Q1043:AE1043)),0)</f>
        <v>0</v>
      </c>
      <c r="AJ1043" s="7">
        <f>IF(S1043&gt;0,RANK(S1043,(N1043:P1043,Q1043:AE1043)),0)</f>
        <v>0</v>
      </c>
      <c r="AK1043" s="2">
        <f t="shared" si="230"/>
        <v>1.6270745200130166E-3</v>
      </c>
      <c r="AL1043" s="2">
        <f t="shared" si="230"/>
        <v>1.3016596160104132E-3</v>
      </c>
      <c r="AM1043" s="2">
        <f t="shared" si="226"/>
        <v>0</v>
      </c>
      <c r="AN1043" s="2">
        <f t="shared" si="227"/>
        <v>0</v>
      </c>
      <c r="AP1043" t="s">
        <v>4040</v>
      </c>
      <c r="AQ1043" t="s">
        <v>3030</v>
      </c>
      <c r="AR1043">
        <v>4</v>
      </c>
      <c r="AT1043" s="85" t="s">
        <v>5008</v>
      </c>
      <c r="AU1043" s="84" t="s">
        <v>5172</v>
      </c>
      <c r="AV1043" s="77" t="str">
        <f t="shared" si="228"/>
        <v>21077</v>
      </c>
      <c r="AX1043" s="7" t="s">
        <v>186</v>
      </c>
      <c r="BG1043" s="1"/>
    </row>
    <row r="1044" spans="1:59" ht="13" hidden="1" customHeight="1" outlineLevel="1">
      <c r="A1044" t="s">
        <v>4650</v>
      </c>
      <c r="B1044" t="s">
        <v>3030</v>
      </c>
      <c r="C1044" s="1">
        <f t="shared" si="222"/>
        <v>6658</v>
      </c>
      <c r="D1044" s="7">
        <f>IF(N1044&gt;0, RANK(N1044,(N1044:P1044,Q1044:AE1044)),0)</f>
        <v>2</v>
      </c>
      <c r="E1044" s="7">
        <f>IF(O1044&gt;0,RANK(O1044,(N1044:P1044,Q1044:AE1044)),0)</f>
        <v>1</v>
      </c>
      <c r="F1044" s="7">
        <f>IF(P1044&gt;0,RANK(P1044,(N1044:P1044,Q1044:AE1044)),0)</f>
        <v>3</v>
      </c>
      <c r="G1044" s="1">
        <f t="shared" si="219"/>
        <v>2943</v>
      </c>
      <c r="H1044" s="2">
        <f t="shared" si="220"/>
        <v>0.44202463202162812</v>
      </c>
      <c r="I1044" s="2"/>
      <c r="J1044" s="2">
        <f t="shared" si="229"/>
        <v>0.27650946230099127</v>
      </c>
      <c r="K1044" s="2">
        <f t="shared" si="229"/>
        <v>0.71853409432261939</v>
      </c>
      <c r="L1044" s="2">
        <f t="shared" si="229"/>
        <v>2.7035145689396217E-3</v>
      </c>
      <c r="M1044" s="2">
        <f t="shared" si="224"/>
        <v>2.2529288074497195E-3</v>
      </c>
      <c r="N1044" s="1">
        <v>1841</v>
      </c>
      <c r="O1044" s="1">
        <v>4784</v>
      </c>
      <c r="P1044" s="1">
        <v>18</v>
      </c>
      <c r="Q1044" s="1">
        <v>8</v>
      </c>
      <c r="R1044" s="1">
        <v>7</v>
      </c>
      <c r="AG1044" s="7">
        <f>IF(Q1044&gt;0,RANK(Q1044,(N1044:P1044,Q1044:AE1044)),0)</f>
        <v>4</v>
      </c>
      <c r="AH1044" s="7">
        <f>IF(R1044&gt;0,RANK(R1044,(N1044:P1044,Q1044:AE1044)),0)</f>
        <v>5</v>
      </c>
      <c r="AI1044" s="7">
        <f>IF(T1044&gt;0,RANK(T1044,(N1044:P1044,Q1044:AE1044)),0)</f>
        <v>0</v>
      </c>
      <c r="AJ1044" s="7">
        <f>IF(S1044&gt;0,RANK(S1044,(N1044:P1044,Q1044:AE1044)),0)</f>
        <v>0</v>
      </c>
      <c r="AK1044" s="2">
        <f t="shared" si="230"/>
        <v>1.2015620306398318E-3</v>
      </c>
      <c r="AL1044" s="2">
        <f t="shared" si="230"/>
        <v>1.0513667768098527E-3</v>
      </c>
      <c r="AM1044" s="2">
        <f t="shared" si="226"/>
        <v>0</v>
      </c>
      <c r="AN1044" s="2">
        <f t="shared" si="227"/>
        <v>0</v>
      </c>
      <c r="AP1044" t="s">
        <v>4650</v>
      </c>
      <c r="AQ1044" t="s">
        <v>3030</v>
      </c>
      <c r="AR1044">
        <v>6</v>
      </c>
      <c r="AT1044" s="85" t="s">
        <v>5008</v>
      </c>
      <c r="AU1044" s="84" t="s">
        <v>4922</v>
      </c>
      <c r="AV1044" s="77" t="str">
        <f t="shared" si="228"/>
        <v>21079</v>
      </c>
      <c r="AX1044" s="7" t="s">
        <v>186</v>
      </c>
      <c r="BG1044" s="1"/>
    </row>
    <row r="1045" spans="1:59" ht="13" hidden="1" customHeight="1" outlineLevel="1">
      <c r="A1045" t="s">
        <v>3212</v>
      </c>
      <c r="B1045" t="s">
        <v>3030</v>
      </c>
      <c r="C1045" s="1">
        <f t="shared" si="222"/>
        <v>8824</v>
      </c>
      <c r="D1045" s="7">
        <f>IF(N1045&gt;0, RANK(N1045,(N1045:P1045,Q1045:AE1045)),0)</f>
        <v>2</v>
      </c>
      <c r="E1045" s="7">
        <f>IF(O1045&gt;0,RANK(O1045,(N1045:P1045,Q1045:AE1045)),0)</f>
        <v>1</v>
      </c>
      <c r="F1045" s="7">
        <f>IF(P1045&gt;0,RANK(P1045,(N1045:P1045,Q1045:AE1045)),0)</f>
        <v>3</v>
      </c>
      <c r="G1045" s="1">
        <f t="shared" si="219"/>
        <v>3133</v>
      </c>
      <c r="H1045" s="2">
        <f t="shared" si="220"/>
        <v>0.35505439709882142</v>
      </c>
      <c r="I1045" s="2"/>
      <c r="J1045" s="2">
        <f t="shared" si="229"/>
        <v>0.31935630099728013</v>
      </c>
      <c r="K1045" s="2">
        <f t="shared" si="229"/>
        <v>0.67441069809610155</v>
      </c>
      <c r="L1045" s="2">
        <f t="shared" si="229"/>
        <v>4.9864007252946509E-3</v>
      </c>
      <c r="M1045" s="2">
        <f t="shared" si="224"/>
        <v>1.2466001813236181E-3</v>
      </c>
      <c r="N1045" s="1">
        <v>2818</v>
      </c>
      <c r="O1045" s="1">
        <v>5951</v>
      </c>
      <c r="P1045" s="1">
        <v>44</v>
      </c>
      <c r="Q1045" s="1">
        <v>6</v>
      </c>
      <c r="R1045" s="1">
        <v>5</v>
      </c>
      <c r="AG1045" s="7">
        <f>IF(Q1045&gt;0,RANK(Q1045,(N1045:P1045,Q1045:AE1045)),0)</f>
        <v>4</v>
      </c>
      <c r="AH1045" s="7">
        <f>IF(R1045&gt;0,RANK(R1045,(N1045:P1045,Q1045:AE1045)),0)</f>
        <v>5</v>
      </c>
      <c r="AI1045" s="7">
        <f>IF(T1045&gt;0,RANK(T1045,(N1045:P1045,Q1045:AE1045)),0)</f>
        <v>0</v>
      </c>
      <c r="AJ1045" s="7">
        <f>IF(S1045&gt;0,RANK(S1045,(N1045:P1045,Q1045:AE1045)),0)</f>
        <v>0</v>
      </c>
      <c r="AK1045" s="2">
        <f t="shared" si="230"/>
        <v>6.799637352674524E-4</v>
      </c>
      <c r="AL1045" s="2">
        <f t="shared" si="230"/>
        <v>5.6663644605621033E-4</v>
      </c>
      <c r="AM1045" s="2">
        <f t="shared" si="226"/>
        <v>0</v>
      </c>
      <c r="AN1045" s="2">
        <f t="shared" si="227"/>
        <v>0</v>
      </c>
      <c r="AP1045" t="s">
        <v>3212</v>
      </c>
      <c r="AQ1045" t="s">
        <v>3030</v>
      </c>
      <c r="AR1045">
        <v>4</v>
      </c>
      <c r="AT1045" s="85" t="s">
        <v>5008</v>
      </c>
      <c r="AU1045" s="84" t="s">
        <v>4173</v>
      </c>
      <c r="AV1045" s="77" t="str">
        <f t="shared" si="228"/>
        <v>21081</v>
      </c>
      <c r="AX1045" s="7" t="s">
        <v>186</v>
      </c>
      <c r="BG1045" s="1"/>
    </row>
    <row r="1046" spans="1:59" ht="13" hidden="1" customHeight="1" outlineLevel="1">
      <c r="A1046" t="s">
        <v>4412</v>
      </c>
      <c r="B1046" t="s">
        <v>3030</v>
      </c>
      <c r="C1046" s="1">
        <f t="shared" si="222"/>
        <v>16229</v>
      </c>
      <c r="D1046" s="7">
        <f>IF(N1046&gt;0, RANK(N1046,(N1046:P1046,Q1046:AE1046)),0)</f>
        <v>2</v>
      </c>
      <c r="E1046" s="7">
        <f>IF(O1046&gt;0,RANK(O1046,(N1046:P1046,Q1046:AE1046)),0)</f>
        <v>1</v>
      </c>
      <c r="F1046" s="7">
        <f>IF(P1046&gt;0,RANK(P1046,(N1046:P1046,Q1046:AE1046)),0)</f>
        <v>3</v>
      </c>
      <c r="G1046" s="1">
        <f t="shared" si="219"/>
        <v>3697</v>
      </c>
      <c r="H1046" s="2">
        <f t="shared" si="220"/>
        <v>0.22780208269147822</v>
      </c>
      <c r="I1046" s="2"/>
      <c r="J1046" s="2">
        <f t="shared" si="229"/>
        <v>0.3824018731899686</v>
      </c>
      <c r="K1046" s="2">
        <f t="shared" si="229"/>
        <v>0.61020395588144682</v>
      </c>
      <c r="L1046" s="2">
        <f t="shared" si="229"/>
        <v>5.0526834678661656E-3</v>
      </c>
      <c r="M1046" s="2">
        <f t="shared" si="224"/>
        <v>2.3414874607184657E-3</v>
      </c>
      <c r="N1046" s="1">
        <v>6206</v>
      </c>
      <c r="O1046" s="1">
        <v>9903</v>
      </c>
      <c r="P1046" s="1">
        <v>82</v>
      </c>
      <c r="Q1046" s="1">
        <v>8</v>
      </c>
      <c r="R1046" s="1">
        <v>30</v>
      </c>
      <c r="AG1046" s="7">
        <f>IF(Q1046&gt;0,RANK(Q1046,(N1046:P1046,Q1046:AE1046)),0)</f>
        <v>5</v>
      </c>
      <c r="AH1046" s="7">
        <f>IF(R1046&gt;0,RANK(R1046,(N1046:P1046,Q1046:AE1046)),0)</f>
        <v>4</v>
      </c>
      <c r="AI1046" s="7">
        <f>IF(T1046&gt;0,RANK(T1046,(N1046:P1046,Q1046:AE1046)),0)</f>
        <v>0</v>
      </c>
      <c r="AJ1046" s="7">
        <f>IF(S1046&gt;0,RANK(S1046,(N1046:P1046,Q1046:AE1046)),0)</f>
        <v>0</v>
      </c>
      <c r="AK1046" s="2">
        <f t="shared" si="230"/>
        <v>4.9294472857230886E-4</v>
      </c>
      <c r="AL1046" s="2">
        <f t="shared" si="230"/>
        <v>1.848542732146158E-3</v>
      </c>
      <c r="AM1046" s="2">
        <f t="shared" si="226"/>
        <v>0</v>
      </c>
      <c r="AN1046" s="2">
        <f t="shared" si="227"/>
        <v>0</v>
      </c>
      <c r="AP1046" t="s">
        <v>4412</v>
      </c>
      <c r="AQ1046" t="s">
        <v>3030</v>
      </c>
      <c r="AR1046">
        <v>1</v>
      </c>
      <c r="AT1046" s="85" t="s">
        <v>5008</v>
      </c>
      <c r="AU1046" s="84" t="s">
        <v>4372</v>
      </c>
      <c r="AV1046" s="77" t="str">
        <f t="shared" si="228"/>
        <v>21083</v>
      </c>
      <c r="AX1046" s="7" t="s">
        <v>186</v>
      </c>
      <c r="BG1046" s="1"/>
    </row>
    <row r="1047" spans="1:59" ht="13" hidden="1" customHeight="1" outlineLevel="1">
      <c r="A1047" t="s">
        <v>4906</v>
      </c>
      <c r="B1047" t="s">
        <v>3030</v>
      </c>
      <c r="C1047" s="1">
        <f t="shared" si="222"/>
        <v>10143</v>
      </c>
      <c r="D1047" s="7">
        <f>IF(N1047&gt;0, RANK(N1047,(N1047:P1047,Q1047:AE1047)),0)</f>
        <v>2</v>
      </c>
      <c r="E1047" s="7">
        <f>IF(O1047&gt;0,RANK(O1047,(N1047:P1047,Q1047:AE1047)),0)</f>
        <v>1</v>
      </c>
      <c r="F1047" s="7">
        <f>IF(P1047&gt;0,RANK(P1047,(N1047:P1047,Q1047:AE1047)),0)</f>
        <v>3</v>
      </c>
      <c r="G1047" s="1">
        <f t="shared" si="219"/>
        <v>4265</v>
      </c>
      <c r="H1047" s="2">
        <f t="shared" si="220"/>
        <v>0.42048703539386767</v>
      </c>
      <c r="I1047" s="2"/>
      <c r="J1047" s="2">
        <f t="shared" si="229"/>
        <v>0.28640441683919943</v>
      </c>
      <c r="K1047" s="2">
        <f t="shared" si="229"/>
        <v>0.70689145223306715</v>
      </c>
      <c r="L1047" s="2">
        <f t="shared" si="229"/>
        <v>3.845016267376516E-3</v>
      </c>
      <c r="M1047" s="2">
        <f t="shared" si="224"/>
        <v>2.8591146603568489E-3</v>
      </c>
      <c r="N1047" s="1">
        <v>2905</v>
      </c>
      <c r="O1047" s="1">
        <v>7170</v>
      </c>
      <c r="P1047" s="1">
        <v>39</v>
      </c>
      <c r="Q1047" s="1">
        <v>14</v>
      </c>
      <c r="R1047" s="1">
        <v>15</v>
      </c>
      <c r="AG1047" s="7">
        <f>IF(Q1047&gt;0,RANK(Q1047,(N1047:P1047,Q1047:AE1047)),0)</f>
        <v>5</v>
      </c>
      <c r="AH1047" s="7">
        <f>IF(R1047&gt;0,RANK(R1047,(N1047:P1047,Q1047:AE1047)),0)</f>
        <v>4</v>
      </c>
      <c r="AI1047" s="7">
        <f>IF(T1047&gt;0,RANK(T1047,(N1047:P1047,Q1047:AE1047)),0)</f>
        <v>0</v>
      </c>
      <c r="AJ1047" s="7">
        <f>IF(S1047&gt;0,RANK(S1047,(N1047:P1047,Q1047:AE1047)),0)</f>
        <v>0</v>
      </c>
      <c r="AK1047" s="2">
        <f t="shared" si="230"/>
        <v>1.3802622498274672E-3</v>
      </c>
      <c r="AL1047" s="2">
        <f t="shared" si="230"/>
        <v>1.4788524105294291E-3</v>
      </c>
      <c r="AM1047" s="2">
        <f t="shared" si="226"/>
        <v>0</v>
      </c>
      <c r="AN1047" s="2">
        <f t="shared" si="227"/>
        <v>0</v>
      </c>
      <c r="AP1047" t="s">
        <v>4906</v>
      </c>
      <c r="AQ1047" t="s">
        <v>3030</v>
      </c>
      <c r="AR1047">
        <v>2</v>
      </c>
      <c r="AT1047" s="85" t="s">
        <v>5008</v>
      </c>
      <c r="AU1047" s="84" t="s">
        <v>5224</v>
      </c>
      <c r="AV1047" s="77" t="str">
        <f t="shared" si="228"/>
        <v>21085</v>
      </c>
      <c r="AX1047" s="7" t="s">
        <v>186</v>
      </c>
      <c r="BG1047" s="1"/>
    </row>
    <row r="1048" spans="1:59" ht="13" hidden="1" customHeight="1" outlineLevel="1">
      <c r="A1048" t="s">
        <v>2976</v>
      </c>
      <c r="B1048" t="s">
        <v>3030</v>
      </c>
      <c r="C1048" s="1">
        <f t="shared" si="222"/>
        <v>5206</v>
      </c>
      <c r="D1048" s="7">
        <f>IF(N1048&gt;0, RANK(N1048,(N1048:P1048,Q1048:AE1048)),0)</f>
        <v>2</v>
      </c>
      <c r="E1048" s="7">
        <f>IF(O1048&gt;0,RANK(O1048,(N1048:P1048,Q1048:AE1048)),0)</f>
        <v>1</v>
      </c>
      <c r="F1048" s="7">
        <f>IF(P1048&gt;0,RANK(P1048,(N1048:P1048,Q1048:AE1048)),0)</f>
        <v>3</v>
      </c>
      <c r="G1048" s="1">
        <f t="shared" si="219"/>
        <v>2554</v>
      </c>
      <c r="H1048" s="2">
        <f t="shared" si="220"/>
        <v>0.49058778332693048</v>
      </c>
      <c r="I1048" s="2"/>
      <c r="J1048" s="2">
        <f t="shared" si="229"/>
        <v>0.2520169035728006</v>
      </c>
      <c r="K1048" s="2">
        <f t="shared" si="229"/>
        <v>0.74260468689973103</v>
      </c>
      <c r="L1048" s="2">
        <f t="shared" si="229"/>
        <v>2.6892047637341529E-3</v>
      </c>
      <c r="M1048" s="2">
        <f t="shared" si="224"/>
        <v>2.6892047637342223E-3</v>
      </c>
      <c r="N1048" s="1">
        <v>1312</v>
      </c>
      <c r="O1048" s="1">
        <v>3866</v>
      </c>
      <c r="P1048" s="1">
        <v>14</v>
      </c>
      <c r="Q1048" s="1">
        <v>10</v>
      </c>
      <c r="R1048" s="1">
        <v>4</v>
      </c>
      <c r="AG1048" s="7">
        <f>IF(Q1048&gt;0,RANK(Q1048,(N1048:P1048,Q1048:AE1048)),0)</f>
        <v>4</v>
      </c>
      <c r="AH1048" s="7">
        <f>IF(R1048&gt;0,RANK(R1048,(N1048:P1048,Q1048:AE1048)),0)</f>
        <v>5</v>
      </c>
      <c r="AI1048" s="7">
        <f>IF(T1048&gt;0,RANK(T1048,(N1048:P1048,Q1048:AE1048)),0)</f>
        <v>0</v>
      </c>
      <c r="AJ1048" s="7">
        <f>IF(S1048&gt;0,RANK(S1048,(N1048:P1048,Q1048:AE1048)),0)</f>
        <v>0</v>
      </c>
      <c r="AK1048" s="2">
        <f t="shared" si="230"/>
        <v>1.9208605455243949E-3</v>
      </c>
      <c r="AL1048" s="2">
        <f t="shared" si="230"/>
        <v>7.68344218209758E-4</v>
      </c>
      <c r="AM1048" s="2">
        <f t="shared" si="226"/>
        <v>0</v>
      </c>
      <c r="AN1048" s="2">
        <f t="shared" si="227"/>
        <v>0</v>
      </c>
      <c r="AP1048" t="s">
        <v>2976</v>
      </c>
      <c r="AQ1048" t="s">
        <v>3030</v>
      </c>
      <c r="AR1048">
        <v>2</v>
      </c>
      <c r="AT1048" s="85" t="s">
        <v>5008</v>
      </c>
      <c r="AU1048" s="84" t="s">
        <v>4374</v>
      </c>
      <c r="AV1048" s="77" t="str">
        <f t="shared" si="228"/>
        <v>21087</v>
      </c>
      <c r="AX1048" s="7" t="s">
        <v>186</v>
      </c>
      <c r="BG1048" s="1"/>
    </row>
    <row r="1049" spans="1:59" ht="13" hidden="1" customHeight="1" outlineLevel="1">
      <c r="A1049" t="s">
        <v>3016</v>
      </c>
      <c r="B1049" t="s">
        <v>3030</v>
      </c>
      <c r="C1049" s="1">
        <f t="shared" si="222"/>
        <v>16435</v>
      </c>
      <c r="D1049" s="7">
        <f>IF(N1049&gt;0, RANK(N1049,(N1049:P1049,Q1049:AE1049)),0)</f>
        <v>2</v>
      </c>
      <c r="E1049" s="7">
        <f>IF(O1049&gt;0,RANK(O1049,(N1049:P1049,Q1049:AE1049)),0)</f>
        <v>1</v>
      </c>
      <c r="F1049" s="7">
        <f>IF(P1049&gt;0,RANK(P1049,(N1049:P1049,Q1049:AE1049)),0)</f>
        <v>3</v>
      </c>
      <c r="G1049" s="1">
        <f t="shared" si="219"/>
        <v>1066</v>
      </c>
      <c r="H1049" s="2">
        <f t="shared" si="220"/>
        <v>6.4861575905080626E-2</v>
      </c>
      <c r="I1049" s="2"/>
      <c r="J1049" s="2">
        <f t="shared" si="229"/>
        <v>0.46425311834499544</v>
      </c>
      <c r="K1049" s="2">
        <f t="shared" si="229"/>
        <v>0.52911469425007607</v>
      </c>
      <c r="L1049" s="2">
        <f t="shared" si="229"/>
        <v>3.772436872528141E-3</v>
      </c>
      <c r="M1049" s="2">
        <f t="shared" si="224"/>
        <v>2.8597505324004058E-3</v>
      </c>
      <c r="N1049" s="1">
        <v>7630</v>
      </c>
      <c r="O1049" s="1">
        <v>8696</v>
      </c>
      <c r="P1049" s="1">
        <v>62</v>
      </c>
      <c r="Q1049" s="1">
        <v>19</v>
      </c>
      <c r="R1049" s="1">
        <v>28</v>
      </c>
      <c r="AG1049" s="7">
        <f>IF(Q1049&gt;0,RANK(Q1049,(N1049:P1049,Q1049:AE1049)),0)</f>
        <v>5</v>
      </c>
      <c r="AH1049" s="7">
        <f>IF(R1049&gt;0,RANK(R1049,(N1049:P1049,Q1049:AE1049)),0)</f>
        <v>4</v>
      </c>
      <c r="AI1049" s="7">
        <f>IF(T1049&gt;0,RANK(T1049,(N1049:P1049,Q1049:AE1049)),0)</f>
        <v>0</v>
      </c>
      <c r="AJ1049" s="7">
        <f>IF(S1049&gt;0,RANK(S1049,(N1049:P1049,Q1049:AE1049)),0)</f>
        <v>0</v>
      </c>
      <c r="AK1049" s="2">
        <f t="shared" si="230"/>
        <v>1.1560693641618498E-3</v>
      </c>
      <c r="AL1049" s="2">
        <f t="shared" si="230"/>
        <v>1.7036811682385154E-3</v>
      </c>
      <c r="AM1049" s="2">
        <f t="shared" si="226"/>
        <v>0</v>
      </c>
      <c r="AN1049" s="2">
        <f t="shared" si="227"/>
        <v>0</v>
      </c>
      <c r="AP1049" t="s">
        <v>3016</v>
      </c>
      <c r="AQ1049" t="s">
        <v>3030</v>
      </c>
      <c r="AR1049">
        <v>4</v>
      </c>
      <c r="AT1049" s="85" t="s">
        <v>5008</v>
      </c>
      <c r="AU1049" s="84" t="s">
        <v>4375</v>
      </c>
      <c r="AV1049" s="77" t="str">
        <f t="shared" si="228"/>
        <v>21089</v>
      </c>
      <c r="AX1049" s="7" t="s">
        <v>186</v>
      </c>
      <c r="BG1049" s="1"/>
    </row>
    <row r="1050" spans="1:59" ht="13" hidden="1" customHeight="1" outlineLevel="1">
      <c r="A1050" t="s">
        <v>5079</v>
      </c>
      <c r="B1050" t="s">
        <v>3030</v>
      </c>
      <c r="C1050" s="1">
        <f t="shared" si="222"/>
        <v>4029</v>
      </c>
      <c r="D1050" s="7">
        <f>IF(N1050&gt;0, RANK(N1050,(N1050:P1050,Q1050:AE1050)),0)</f>
        <v>2</v>
      </c>
      <c r="E1050" s="7">
        <f>IF(O1050&gt;0,RANK(O1050,(N1050:P1050,Q1050:AE1050)),0)</f>
        <v>1</v>
      </c>
      <c r="F1050" s="7">
        <f>IF(P1050&gt;0,RANK(P1050,(N1050:P1050,Q1050:AE1050)),0)</f>
        <v>3</v>
      </c>
      <c r="G1050" s="1">
        <f t="shared" si="219"/>
        <v>577</v>
      </c>
      <c r="H1050" s="2">
        <f t="shared" si="220"/>
        <v>0.14321171506577315</v>
      </c>
      <c r="I1050" s="2"/>
      <c r="J1050" s="2">
        <f t="shared" si="229"/>
        <v>0.42417473318441301</v>
      </c>
      <c r="K1050" s="2">
        <f t="shared" si="229"/>
        <v>0.56738644825018614</v>
      </c>
      <c r="L1050" s="2">
        <f t="shared" si="229"/>
        <v>4.7158103747828245E-3</v>
      </c>
      <c r="M1050" s="2">
        <f t="shared" si="224"/>
        <v>3.7230081906180273E-3</v>
      </c>
      <c r="N1050" s="1">
        <v>1709</v>
      </c>
      <c r="O1050" s="1">
        <v>2286</v>
      </c>
      <c r="P1050" s="1">
        <v>19</v>
      </c>
      <c r="Q1050" s="1">
        <v>4</v>
      </c>
      <c r="R1050" s="1">
        <v>11</v>
      </c>
      <c r="AG1050" s="7">
        <f>IF(Q1050&gt;0,RANK(Q1050,(N1050:P1050,Q1050:AE1050)),0)</f>
        <v>5</v>
      </c>
      <c r="AH1050" s="7">
        <f>IF(R1050&gt;0,RANK(R1050,(N1050:P1050,Q1050:AE1050)),0)</f>
        <v>4</v>
      </c>
      <c r="AI1050" s="7">
        <f>IF(T1050&gt;0,RANK(T1050,(N1050:P1050,Q1050:AE1050)),0)</f>
        <v>0</v>
      </c>
      <c r="AJ1050" s="7">
        <f>IF(S1050&gt;0,RANK(S1050,(N1050:P1050,Q1050:AE1050)),0)</f>
        <v>0</v>
      </c>
      <c r="AK1050" s="2">
        <f t="shared" si="230"/>
        <v>9.9280218416480524E-4</v>
      </c>
      <c r="AL1050" s="2">
        <f t="shared" si="230"/>
        <v>2.730206006453214E-3</v>
      </c>
      <c r="AM1050" s="2">
        <f t="shared" si="226"/>
        <v>0</v>
      </c>
      <c r="AN1050" s="2">
        <f t="shared" si="227"/>
        <v>0</v>
      </c>
      <c r="AP1050" t="s">
        <v>5079</v>
      </c>
      <c r="AQ1050" t="s">
        <v>3030</v>
      </c>
      <c r="AR1050">
        <v>2</v>
      </c>
      <c r="AT1050" s="85" t="s">
        <v>5008</v>
      </c>
      <c r="AU1050" s="84" t="s">
        <v>4376</v>
      </c>
      <c r="AV1050" s="77" t="str">
        <f t="shared" si="228"/>
        <v>21091</v>
      </c>
      <c r="AX1050" s="7" t="s">
        <v>186</v>
      </c>
      <c r="BG1050" s="1"/>
    </row>
    <row r="1051" spans="1:59" ht="13" hidden="1" customHeight="1" outlineLevel="1">
      <c r="A1051" t="s">
        <v>3695</v>
      </c>
      <c r="B1051" t="s">
        <v>3030</v>
      </c>
      <c r="C1051" s="1">
        <f t="shared" si="222"/>
        <v>36441</v>
      </c>
      <c r="D1051" s="7">
        <f>IF(N1051&gt;0, RANK(N1051,(N1051:P1051,Q1051:AE1051)),0)</f>
        <v>2</v>
      </c>
      <c r="E1051" s="7">
        <f>IF(O1051&gt;0,RANK(O1051,(N1051:P1051,Q1051:AE1051)),0)</f>
        <v>1</v>
      </c>
      <c r="F1051" s="7">
        <f>IF(P1051&gt;0,RANK(P1051,(N1051:P1051,Q1051:AE1051)),0)</f>
        <v>3</v>
      </c>
      <c r="G1051" s="1">
        <f t="shared" si="219"/>
        <v>13120</v>
      </c>
      <c r="H1051" s="2">
        <f t="shared" si="220"/>
        <v>0.36003402760626768</v>
      </c>
      <c r="I1051" s="2"/>
      <c r="J1051" s="2">
        <f t="shared" si="229"/>
        <v>0.31577069784034467</v>
      </c>
      <c r="K1051" s="2">
        <f t="shared" si="229"/>
        <v>0.6758047254466123</v>
      </c>
      <c r="L1051" s="2">
        <f t="shared" si="229"/>
        <v>5.680414917263522E-3</v>
      </c>
      <c r="M1051" s="2">
        <f t="shared" si="224"/>
        <v>2.7441617957794529E-3</v>
      </c>
      <c r="N1051" s="1">
        <v>11507</v>
      </c>
      <c r="O1051" s="1">
        <v>24627</v>
      </c>
      <c r="P1051" s="1">
        <v>207</v>
      </c>
      <c r="Q1051" s="1">
        <v>55</v>
      </c>
      <c r="R1051" s="1">
        <v>45</v>
      </c>
      <c r="AG1051" s="7">
        <f>IF(Q1051&gt;0,RANK(Q1051,(N1051:P1051,Q1051:AE1051)),0)</f>
        <v>4</v>
      </c>
      <c r="AH1051" s="7">
        <f>IF(R1051&gt;0,RANK(R1051,(N1051:P1051,Q1051:AE1051)),0)</f>
        <v>5</v>
      </c>
      <c r="AI1051" s="7">
        <f>IF(T1051&gt;0,RANK(T1051,(N1051:P1051,Q1051:AE1051)),0)</f>
        <v>0</v>
      </c>
      <c r="AJ1051" s="7">
        <f>IF(S1051&gt;0,RANK(S1051,(N1051:P1051,Q1051:AE1051)),0)</f>
        <v>0</v>
      </c>
      <c r="AK1051" s="2">
        <f t="shared" si="230"/>
        <v>1.5092889876787135E-3</v>
      </c>
      <c r="AL1051" s="2">
        <f t="shared" si="230"/>
        <v>1.2348728081007657E-3</v>
      </c>
      <c r="AM1051" s="2">
        <f t="shared" si="226"/>
        <v>0</v>
      </c>
      <c r="AN1051" s="2">
        <f t="shared" si="227"/>
        <v>0</v>
      </c>
      <c r="AP1051" t="s">
        <v>3695</v>
      </c>
      <c r="AQ1051" t="s">
        <v>3030</v>
      </c>
      <c r="AR1051">
        <v>2</v>
      </c>
      <c r="AT1051" s="85" t="s">
        <v>5008</v>
      </c>
      <c r="AU1051" s="84" t="s">
        <v>4600</v>
      </c>
      <c r="AV1051" s="77" t="str">
        <f t="shared" si="228"/>
        <v>21093</v>
      </c>
      <c r="AX1051" s="7" t="s">
        <v>186</v>
      </c>
      <c r="BG1051" s="1"/>
    </row>
    <row r="1052" spans="1:59" ht="13" hidden="1" customHeight="1" outlineLevel="1">
      <c r="A1052" t="s">
        <v>4800</v>
      </c>
      <c r="B1052" t="s">
        <v>3030</v>
      </c>
      <c r="C1052" s="1">
        <f t="shared" si="222"/>
        <v>11070</v>
      </c>
      <c r="D1052" s="7">
        <f>IF(N1052&gt;0, RANK(N1052,(N1052:P1052,Q1052:AE1052)),0)</f>
        <v>2</v>
      </c>
      <c r="E1052" s="7">
        <f>IF(O1052&gt;0,RANK(O1052,(N1052:P1052,Q1052:AE1052)),0)</f>
        <v>1</v>
      </c>
      <c r="F1052" s="7">
        <f>IF(P1052&gt;0,RANK(P1052,(N1052:P1052,Q1052:AE1052)),0)</f>
        <v>3</v>
      </c>
      <c r="G1052" s="1">
        <f t="shared" si="219"/>
        <v>2327</v>
      </c>
      <c r="H1052" s="2">
        <f t="shared" si="220"/>
        <v>0.21020776874435412</v>
      </c>
      <c r="I1052" s="2"/>
      <c r="J1052" s="2">
        <f t="shared" si="229"/>
        <v>0.3913279132791328</v>
      </c>
      <c r="K1052" s="2">
        <f t="shared" si="229"/>
        <v>0.60153568202348695</v>
      </c>
      <c r="L1052" s="2">
        <f t="shared" si="229"/>
        <v>5.3297199638663055E-3</v>
      </c>
      <c r="M1052" s="2">
        <f t="shared" si="224"/>
        <v>1.8066847335139998E-3</v>
      </c>
      <c r="N1052" s="1">
        <v>4332</v>
      </c>
      <c r="O1052" s="1">
        <v>6659</v>
      </c>
      <c r="P1052" s="1">
        <v>59</v>
      </c>
      <c r="Q1052" s="1">
        <v>6</v>
      </c>
      <c r="R1052" s="1">
        <v>14</v>
      </c>
      <c r="AG1052" s="7">
        <f>IF(Q1052&gt;0,RANK(Q1052,(N1052:P1052,Q1052:AE1052)),0)</f>
        <v>5</v>
      </c>
      <c r="AH1052" s="7">
        <f>IF(R1052&gt;0,RANK(R1052,(N1052:P1052,Q1052:AE1052)),0)</f>
        <v>4</v>
      </c>
      <c r="AI1052" s="7">
        <f>IF(T1052&gt;0,RANK(T1052,(N1052:P1052,Q1052:AE1052)),0)</f>
        <v>0</v>
      </c>
      <c r="AJ1052" s="7">
        <f>IF(S1052&gt;0,RANK(S1052,(N1052:P1052,Q1052:AE1052)),0)</f>
        <v>0</v>
      </c>
      <c r="AK1052" s="2">
        <f t="shared" si="230"/>
        <v>5.4200542005420054E-4</v>
      </c>
      <c r="AL1052" s="2">
        <f t="shared" si="230"/>
        <v>1.2646793134598012E-3</v>
      </c>
      <c r="AM1052" s="2">
        <f t="shared" si="226"/>
        <v>0</v>
      </c>
      <c r="AN1052" s="2">
        <f t="shared" si="227"/>
        <v>0</v>
      </c>
      <c r="AP1052" t="s">
        <v>4800</v>
      </c>
      <c r="AQ1052" t="s">
        <v>3030</v>
      </c>
      <c r="AR1052">
        <v>5</v>
      </c>
      <c r="AT1052" s="85" t="s">
        <v>5008</v>
      </c>
      <c r="AU1052" s="84" t="s">
        <v>4202</v>
      </c>
      <c r="AV1052" s="77" t="str">
        <f t="shared" si="228"/>
        <v>21095</v>
      </c>
      <c r="AX1052" s="7" t="s">
        <v>186</v>
      </c>
      <c r="BG1052" s="1"/>
    </row>
    <row r="1053" spans="1:59" ht="13" hidden="1" customHeight="1" outlineLevel="1">
      <c r="A1053" t="s">
        <v>3213</v>
      </c>
      <c r="B1053" t="s">
        <v>3030</v>
      </c>
      <c r="C1053" s="1">
        <f t="shared" si="222"/>
        <v>7731</v>
      </c>
      <c r="D1053" s="7">
        <f>IF(N1053&gt;0, RANK(N1053,(N1053:P1053,Q1053:AE1053)),0)</f>
        <v>2</v>
      </c>
      <c r="E1053" s="7">
        <f>IF(O1053&gt;0,RANK(O1053,(N1053:P1053,Q1053:AE1053)),0)</f>
        <v>1</v>
      </c>
      <c r="F1053" s="7">
        <f>IF(P1053&gt;0,RANK(P1053,(N1053:P1053,Q1053:AE1053)),0)</f>
        <v>3</v>
      </c>
      <c r="G1053" s="1">
        <f t="shared" si="219"/>
        <v>2048</v>
      </c>
      <c r="H1053" s="2">
        <f t="shared" si="220"/>
        <v>0.26490751519855127</v>
      </c>
      <c r="I1053" s="2"/>
      <c r="J1053" s="2">
        <f t="shared" si="229"/>
        <v>0.36308368904410815</v>
      </c>
      <c r="K1053" s="2">
        <f t="shared" si="229"/>
        <v>0.62799120424265942</v>
      </c>
      <c r="L1053" s="2">
        <f t="shared" si="229"/>
        <v>6.2087698874660454E-3</v>
      </c>
      <c r="M1053" s="2">
        <f t="shared" si="224"/>
        <v>2.7163368257663882E-3</v>
      </c>
      <c r="N1053" s="1">
        <v>2807</v>
      </c>
      <c r="O1053" s="1">
        <v>4855</v>
      </c>
      <c r="P1053" s="1">
        <v>48</v>
      </c>
      <c r="Q1053" s="1">
        <v>12</v>
      </c>
      <c r="R1053" s="1">
        <v>9</v>
      </c>
      <c r="AG1053" s="7">
        <f>IF(Q1053&gt;0,RANK(Q1053,(N1053:P1053,Q1053:AE1053)),0)</f>
        <v>4</v>
      </c>
      <c r="AH1053" s="7">
        <f>IF(R1053&gt;0,RANK(R1053,(N1053:P1053,Q1053:AE1053)),0)</f>
        <v>5</v>
      </c>
      <c r="AI1053" s="7">
        <f>IF(T1053&gt;0,RANK(T1053,(N1053:P1053,Q1053:AE1053)),0)</f>
        <v>0</v>
      </c>
      <c r="AJ1053" s="7">
        <f>IF(S1053&gt;0,RANK(S1053,(N1053:P1053,Q1053:AE1053)),0)</f>
        <v>0</v>
      </c>
      <c r="AK1053" s="2">
        <f t="shared" si="230"/>
        <v>1.5521924718665113E-3</v>
      </c>
      <c r="AL1053" s="2">
        <f t="shared" si="230"/>
        <v>1.1641443538998836E-3</v>
      </c>
      <c r="AM1053" s="2">
        <f t="shared" si="226"/>
        <v>0</v>
      </c>
      <c r="AN1053" s="2">
        <f t="shared" si="227"/>
        <v>0</v>
      </c>
      <c r="AP1053" t="s">
        <v>3213</v>
      </c>
      <c r="AQ1053" t="s">
        <v>3030</v>
      </c>
      <c r="AR1053">
        <v>6</v>
      </c>
      <c r="AT1053" s="85" t="s">
        <v>5008</v>
      </c>
      <c r="AU1053" s="84" t="s">
        <v>4529</v>
      </c>
      <c r="AV1053" s="77" t="str">
        <f t="shared" si="228"/>
        <v>21097</v>
      </c>
      <c r="AX1053" s="7" t="s">
        <v>186</v>
      </c>
      <c r="BG1053" s="1"/>
    </row>
    <row r="1054" spans="1:59" ht="13" hidden="1" customHeight="1" outlineLevel="1">
      <c r="A1054" t="s">
        <v>2416</v>
      </c>
      <c r="B1054" t="s">
        <v>3030</v>
      </c>
      <c r="C1054" s="1">
        <f t="shared" si="222"/>
        <v>6784</v>
      </c>
      <c r="D1054" s="7">
        <f>IF(N1054&gt;0, RANK(N1054,(N1054:P1054,Q1054:AE1054)),0)</f>
        <v>2</v>
      </c>
      <c r="E1054" s="7">
        <f>IF(O1054&gt;0,RANK(O1054,(N1054:P1054,Q1054:AE1054)),0)</f>
        <v>1</v>
      </c>
      <c r="F1054" s="7">
        <f>IF(P1054&gt;0,RANK(P1054,(N1054:P1054,Q1054:AE1054)),0)</f>
        <v>3</v>
      </c>
      <c r="G1054" s="1">
        <f t="shared" si="219"/>
        <v>1799</v>
      </c>
      <c r="H1054" s="2">
        <f t="shared" si="220"/>
        <v>0.26518278301886794</v>
      </c>
      <c r="I1054" s="2"/>
      <c r="J1054" s="2">
        <f t="shared" si="229"/>
        <v>0.36409198113207547</v>
      </c>
      <c r="K1054" s="2">
        <f t="shared" si="229"/>
        <v>0.62927476415094341</v>
      </c>
      <c r="L1054" s="2">
        <f t="shared" si="229"/>
        <v>4.5695754716981131E-3</v>
      </c>
      <c r="M1054" s="2">
        <f t="shared" si="224"/>
        <v>2.0636792452829499E-3</v>
      </c>
      <c r="N1054" s="1">
        <v>2470</v>
      </c>
      <c r="O1054" s="1">
        <v>4269</v>
      </c>
      <c r="P1054" s="1">
        <v>31</v>
      </c>
      <c r="Q1054" s="1">
        <v>6</v>
      </c>
      <c r="R1054" s="1">
        <v>8</v>
      </c>
      <c r="AG1054" s="7">
        <f>IF(Q1054&gt;0,RANK(Q1054,(N1054:P1054,Q1054:AE1054)),0)</f>
        <v>5</v>
      </c>
      <c r="AH1054" s="7">
        <f>IF(R1054&gt;0,RANK(R1054,(N1054:P1054,Q1054:AE1054)),0)</f>
        <v>4</v>
      </c>
      <c r="AI1054" s="7">
        <f>IF(T1054&gt;0,RANK(T1054,(N1054:P1054,Q1054:AE1054)),0)</f>
        <v>0</v>
      </c>
      <c r="AJ1054" s="7">
        <f>IF(S1054&gt;0,RANK(S1054,(N1054:P1054,Q1054:AE1054)),0)</f>
        <v>0</v>
      </c>
      <c r="AK1054" s="2">
        <f t="shared" si="230"/>
        <v>8.8443396226415096E-4</v>
      </c>
      <c r="AL1054" s="2">
        <f t="shared" si="230"/>
        <v>1.1792452830188679E-3</v>
      </c>
      <c r="AM1054" s="2">
        <f t="shared" si="226"/>
        <v>0</v>
      </c>
      <c r="AN1054" s="2">
        <f t="shared" si="227"/>
        <v>0</v>
      </c>
      <c r="AP1054" t="s">
        <v>2416</v>
      </c>
      <c r="AQ1054" t="s">
        <v>3030</v>
      </c>
      <c r="AR1054">
        <v>2</v>
      </c>
      <c r="AT1054" s="85" t="s">
        <v>5008</v>
      </c>
      <c r="AU1054" s="84" t="s">
        <v>4530</v>
      </c>
      <c r="AV1054" s="77" t="str">
        <f t="shared" si="228"/>
        <v>21099</v>
      </c>
      <c r="AX1054" s="7" t="s">
        <v>186</v>
      </c>
      <c r="BG1054" s="1"/>
    </row>
    <row r="1055" spans="1:59" ht="13" hidden="1" customHeight="1" outlineLevel="1">
      <c r="A1055" t="s">
        <v>4383</v>
      </c>
      <c r="B1055" t="s">
        <v>3030</v>
      </c>
      <c r="C1055" s="1">
        <f t="shared" si="222"/>
        <v>18701</v>
      </c>
      <c r="D1055" s="7">
        <f>IF(N1055&gt;0, RANK(N1055,(N1055:P1055,Q1055:AE1055)),0)</f>
        <v>2</v>
      </c>
      <c r="E1055" s="7">
        <f>IF(O1055&gt;0,RANK(O1055,(N1055:P1055,Q1055:AE1055)),0)</f>
        <v>1</v>
      </c>
      <c r="F1055" s="7">
        <f>IF(P1055&gt;0,RANK(P1055,(N1055:P1055,Q1055:AE1055)),0)</f>
        <v>3</v>
      </c>
      <c r="G1055" s="1">
        <f t="shared" si="219"/>
        <v>2366</v>
      </c>
      <c r="H1055" s="2">
        <f t="shared" si="220"/>
        <v>0.12651729854018501</v>
      </c>
      <c r="I1055" s="2"/>
      <c r="J1055" s="2">
        <f t="shared" si="229"/>
        <v>0.43318539115555316</v>
      </c>
      <c r="K1055" s="2">
        <f t="shared" si="229"/>
        <v>0.55970268969573822</v>
      </c>
      <c r="L1055" s="2">
        <f t="shared" si="229"/>
        <v>4.6521576386289506E-3</v>
      </c>
      <c r="M1055" s="2">
        <f t="shared" si="224"/>
        <v>2.459761510079617E-3</v>
      </c>
      <c r="N1055" s="1">
        <v>8101</v>
      </c>
      <c r="O1055" s="1">
        <v>10467</v>
      </c>
      <c r="P1055" s="1">
        <v>87</v>
      </c>
      <c r="Q1055" s="1">
        <v>20</v>
      </c>
      <c r="R1055" s="1">
        <v>26</v>
      </c>
      <c r="AG1055" s="7">
        <f>IF(Q1055&gt;0,RANK(Q1055,(N1055:P1055,Q1055:AE1055)),0)</f>
        <v>5</v>
      </c>
      <c r="AH1055" s="7">
        <f>IF(R1055&gt;0,RANK(R1055,(N1055:P1055,Q1055:AE1055)),0)</f>
        <v>4</v>
      </c>
      <c r="AI1055" s="7">
        <f>IF(T1055&gt;0,RANK(T1055,(N1055:P1055,Q1055:AE1055)),0)</f>
        <v>0</v>
      </c>
      <c r="AJ1055" s="7">
        <f>IF(S1055&gt;0,RANK(S1055,(N1055:P1055,Q1055:AE1055)),0)</f>
        <v>0</v>
      </c>
      <c r="AK1055" s="2">
        <f t="shared" si="230"/>
        <v>1.0694615261215977E-3</v>
      </c>
      <c r="AL1055" s="2">
        <f t="shared" si="230"/>
        <v>1.3902999839580771E-3</v>
      </c>
      <c r="AM1055" s="2">
        <f t="shared" si="226"/>
        <v>0</v>
      </c>
      <c r="AN1055" s="2">
        <f t="shared" si="227"/>
        <v>0</v>
      </c>
      <c r="AP1055" t="s">
        <v>4383</v>
      </c>
      <c r="AQ1055" t="s">
        <v>3030</v>
      </c>
      <c r="AR1055">
        <v>1</v>
      </c>
      <c r="AT1055" s="85" t="s">
        <v>5008</v>
      </c>
      <c r="AU1055" s="84" t="s">
        <v>4531</v>
      </c>
      <c r="AV1055" s="77" t="str">
        <f t="shared" si="228"/>
        <v>21101</v>
      </c>
      <c r="AX1055" s="7" t="s">
        <v>186</v>
      </c>
      <c r="BG1055" s="1"/>
    </row>
    <row r="1056" spans="1:59" ht="13" hidden="1" customHeight="1" outlineLevel="1">
      <c r="A1056" t="s">
        <v>2559</v>
      </c>
      <c r="B1056" t="s">
        <v>3030</v>
      </c>
      <c r="C1056" s="1">
        <f t="shared" si="222"/>
        <v>6499</v>
      </c>
      <c r="D1056" s="7">
        <f>IF(N1056&gt;0, RANK(N1056,(N1056:P1056,Q1056:AE1056)),0)</f>
        <v>2</v>
      </c>
      <c r="E1056" s="7">
        <f>IF(O1056&gt;0,RANK(O1056,(N1056:P1056,Q1056:AE1056)),0)</f>
        <v>1</v>
      </c>
      <c r="F1056" s="7">
        <f>IF(P1056&gt;0,RANK(P1056,(N1056:P1056,Q1056:AE1056)),0)</f>
        <v>3</v>
      </c>
      <c r="G1056" s="1">
        <f t="shared" si="219"/>
        <v>1728</v>
      </c>
      <c r="H1056" s="2">
        <f t="shared" si="220"/>
        <v>0.26588705954762271</v>
      </c>
      <c r="I1056" s="2"/>
      <c r="J1056" s="2">
        <f t="shared" si="229"/>
        <v>0.36405600861671028</v>
      </c>
      <c r="K1056" s="2">
        <f t="shared" si="229"/>
        <v>0.62994306816433299</v>
      </c>
      <c r="L1056" s="2">
        <f t="shared" si="229"/>
        <v>3.6928758270503154E-3</v>
      </c>
      <c r="M1056" s="2">
        <f t="shared" si="224"/>
        <v>2.3080473919064176E-3</v>
      </c>
      <c r="N1056" s="1">
        <v>2366</v>
      </c>
      <c r="O1056" s="1">
        <v>4094</v>
      </c>
      <c r="P1056" s="1">
        <v>24</v>
      </c>
      <c r="Q1056" s="1">
        <v>7</v>
      </c>
      <c r="R1056" s="1">
        <v>8</v>
      </c>
      <c r="AG1056" s="7">
        <f>IF(Q1056&gt;0,RANK(Q1056,(N1056:P1056,Q1056:AE1056)),0)</f>
        <v>5</v>
      </c>
      <c r="AH1056" s="7">
        <f>IF(R1056&gt;0,RANK(R1056,(N1056:P1056,Q1056:AE1056)),0)</f>
        <v>4</v>
      </c>
      <c r="AI1056" s="7">
        <f>IF(T1056&gt;0,RANK(T1056,(N1056:P1056,Q1056:AE1056)),0)</f>
        <v>0</v>
      </c>
      <c r="AJ1056" s="7">
        <f>IF(S1056&gt;0,RANK(S1056,(N1056:P1056,Q1056:AE1056)),0)</f>
        <v>0</v>
      </c>
      <c r="AK1056" s="2">
        <f t="shared" si="230"/>
        <v>1.0770887828896753E-3</v>
      </c>
      <c r="AL1056" s="2">
        <f t="shared" si="230"/>
        <v>1.2309586090167718E-3</v>
      </c>
      <c r="AM1056" s="2">
        <f t="shared" si="226"/>
        <v>0</v>
      </c>
      <c r="AN1056" s="2">
        <f t="shared" si="227"/>
        <v>0</v>
      </c>
      <c r="AP1056" t="s">
        <v>2559</v>
      </c>
      <c r="AQ1056" t="s">
        <v>3030</v>
      </c>
      <c r="AR1056">
        <v>4</v>
      </c>
      <c r="AT1056" s="85" t="s">
        <v>5008</v>
      </c>
      <c r="AU1056" s="84" t="s">
        <v>4532</v>
      </c>
      <c r="AV1056" s="77" t="str">
        <f t="shared" si="228"/>
        <v>21103</v>
      </c>
      <c r="AX1056" s="7" t="s">
        <v>186</v>
      </c>
      <c r="BG1056" s="1"/>
    </row>
    <row r="1057" spans="1:59" ht="13" hidden="1" customHeight="1" outlineLevel="1">
      <c r="A1057" t="s">
        <v>3917</v>
      </c>
      <c r="B1057" t="s">
        <v>3030</v>
      </c>
      <c r="C1057" s="1">
        <f t="shared" si="222"/>
        <v>2342</v>
      </c>
      <c r="D1057" s="7">
        <f>IF(N1057&gt;0, RANK(N1057,(N1057:P1057,Q1057:AE1057)),0)</f>
        <v>2</v>
      </c>
      <c r="E1057" s="7">
        <f>IF(O1057&gt;0,RANK(O1057,(N1057:P1057,Q1057:AE1057)),0)</f>
        <v>1</v>
      </c>
      <c r="F1057" s="7">
        <f>IF(P1057&gt;0,RANK(P1057,(N1057:P1057,Q1057:AE1057)),0)</f>
        <v>3</v>
      </c>
      <c r="G1057" s="1">
        <f t="shared" si="219"/>
        <v>469</v>
      </c>
      <c r="H1057" s="2">
        <f t="shared" si="220"/>
        <v>0.20025619128949615</v>
      </c>
      <c r="I1057" s="2"/>
      <c r="J1057" s="2">
        <f t="shared" si="229"/>
        <v>0.39538855678906915</v>
      </c>
      <c r="K1057" s="2">
        <f t="shared" si="229"/>
        <v>0.59564474807856538</v>
      </c>
      <c r="L1057" s="2">
        <f t="shared" si="229"/>
        <v>6.4047822374039285E-3</v>
      </c>
      <c r="M1057" s="2">
        <f t="shared" si="224"/>
        <v>2.561912894961548E-3</v>
      </c>
      <c r="N1057" s="1">
        <v>926</v>
      </c>
      <c r="O1057" s="1">
        <v>1395</v>
      </c>
      <c r="P1057" s="1">
        <v>15</v>
      </c>
      <c r="Q1057" s="1">
        <v>1</v>
      </c>
      <c r="R1057" s="1">
        <v>5</v>
      </c>
      <c r="AG1057" s="7">
        <f>IF(Q1057&gt;0,RANK(Q1057,(N1057:P1057,Q1057:AE1057)),0)</f>
        <v>5</v>
      </c>
      <c r="AH1057" s="7">
        <f>IF(R1057&gt;0,RANK(R1057,(N1057:P1057,Q1057:AE1057)),0)</f>
        <v>4</v>
      </c>
      <c r="AI1057" s="7">
        <f>IF(T1057&gt;0,RANK(T1057,(N1057:P1057,Q1057:AE1057)),0)</f>
        <v>0</v>
      </c>
      <c r="AJ1057" s="7">
        <f>IF(S1057&gt;0,RANK(S1057,(N1057:P1057,Q1057:AE1057)),0)</f>
        <v>0</v>
      </c>
      <c r="AK1057" s="2">
        <f t="shared" si="230"/>
        <v>4.2698548249359521E-4</v>
      </c>
      <c r="AL1057" s="2">
        <f t="shared" si="230"/>
        <v>2.134927412467976E-3</v>
      </c>
      <c r="AM1057" s="2">
        <f t="shared" si="226"/>
        <v>0</v>
      </c>
      <c r="AN1057" s="2">
        <f t="shared" si="227"/>
        <v>0</v>
      </c>
      <c r="AP1057" t="s">
        <v>3917</v>
      </c>
      <c r="AQ1057" t="s">
        <v>3030</v>
      </c>
      <c r="AR1057">
        <v>1</v>
      </c>
      <c r="AT1057" s="85" t="s">
        <v>5008</v>
      </c>
      <c r="AU1057" s="84" t="s">
        <v>4533</v>
      </c>
      <c r="AV1057" s="77" t="str">
        <f t="shared" si="228"/>
        <v>21105</v>
      </c>
      <c r="AX1057" s="7" t="s">
        <v>186</v>
      </c>
      <c r="BG1057" s="1"/>
    </row>
    <row r="1058" spans="1:59" ht="13" hidden="1" customHeight="1" outlineLevel="1">
      <c r="A1058" t="s">
        <v>4271</v>
      </c>
      <c r="B1058" t="s">
        <v>3030</v>
      </c>
      <c r="C1058" s="1">
        <f t="shared" si="222"/>
        <v>18843</v>
      </c>
      <c r="D1058" s="7">
        <f>IF(N1058&gt;0, RANK(N1058,(N1058:P1058,Q1058:AE1058)),0)</f>
        <v>2</v>
      </c>
      <c r="E1058" s="7">
        <f>IF(O1058&gt;0,RANK(O1058,(N1058:P1058,Q1058:AE1058)),0)</f>
        <v>1</v>
      </c>
      <c r="F1058" s="7">
        <f>IF(P1058&gt;0,RANK(P1058,(N1058:P1058,Q1058:AE1058)),0)</f>
        <v>3</v>
      </c>
      <c r="G1058" s="1">
        <f t="shared" si="219"/>
        <v>5894</v>
      </c>
      <c r="H1058" s="2">
        <f t="shared" si="220"/>
        <v>0.3127952024624529</v>
      </c>
      <c r="I1058" s="2"/>
      <c r="J1058" s="2">
        <f t="shared" si="229"/>
        <v>0.34071007801305525</v>
      </c>
      <c r="K1058" s="2">
        <f t="shared" si="229"/>
        <v>0.65350528047550815</v>
      </c>
      <c r="L1058" s="2">
        <f t="shared" si="229"/>
        <v>3.9802579207132626E-3</v>
      </c>
      <c r="M1058" s="2">
        <f t="shared" si="224"/>
        <v>1.8043835907233874E-3</v>
      </c>
      <c r="N1058" s="1">
        <v>6420</v>
      </c>
      <c r="O1058" s="1">
        <v>12314</v>
      </c>
      <c r="P1058" s="1">
        <v>75</v>
      </c>
      <c r="Q1058" s="1">
        <v>18</v>
      </c>
      <c r="R1058" s="1">
        <v>16</v>
      </c>
      <c r="AG1058" s="7">
        <f>IF(Q1058&gt;0,RANK(Q1058,(N1058:P1058,Q1058:AE1058)),0)</f>
        <v>4</v>
      </c>
      <c r="AH1058" s="7">
        <f>IF(R1058&gt;0,RANK(R1058,(N1058:P1058,Q1058:AE1058)),0)</f>
        <v>5</v>
      </c>
      <c r="AI1058" s="7">
        <f>IF(T1058&gt;0,RANK(T1058,(N1058:P1058,Q1058:AE1058)),0)</f>
        <v>0</v>
      </c>
      <c r="AJ1058" s="7">
        <f>IF(S1058&gt;0,RANK(S1058,(N1058:P1058,Q1058:AE1058)),0)</f>
        <v>0</v>
      </c>
      <c r="AK1058" s="2">
        <f t="shared" si="230"/>
        <v>9.5526190097118297E-4</v>
      </c>
      <c r="AL1058" s="2">
        <f t="shared" si="230"/>
        <v>8.491216897521626E-4</v>
      </c>
      <c r="AM1058" s="2">
        <f t="shared" si="226"/>
        <v>0</v>
      </c>
      <c r="AN1058" s="2">
        <f t="shared" si="227"/>
        <v>0</v>
      </c>
      <c r="AP1058" t="s">
        <v>4271</v>
      </c>
      <c r="AQ1058" t="s">
        <v>3030</v>
      </c>
      <c r="AR1058">
        <v>1</v>
      </c>
      <c r="AT1058" s="85" t="s">
        <v>5008</v>
      </c>
      <c r="AU1058" s="84" t="s">
        <v>5310</v>
      </c>
      <c r="AV1058" s="77" t="str">
        <f t="shared" si="228"/>
        <v>21107</v>
      </c>
      <c r="AX1058" s="7" t="s">
        <v>186</v>
      </c>
      <c r="BG1058" s="1"/>
    </row>
    <row r="1059" spans="1:59" ht="13" hidden="1" customHeight="1" outlineLevel="1">
      <c r="A1059" t="s">
        <v>1843</v>
      </c>
      <c r="B1059" t="s">
        <v>3030</v>
      </c>
      <c r="C1059" s="1">
        <f t="shared" si="222"/>
        <v>5178</v>
      </c>
      <c r="D1059" s="7">
        <f>IF(N1059&gt;0, RANK(N1059,(N1059:P1059,Q1059:AE1059)),0)</f>
        <v>2</v>
      </c>
      <c r="E1059" s="7">
        <f>IF(O1059&gt;0,RANK(O1059,(N1059:P1059,Q1059:AE1059)),0)</f>
        <v>1</v>
      </c>
      <c r="F1059" s="7">
        <f>IF(P1059&gt;0,RANK(P1059,(N1059:P1059,Q1059:AE1059)),0)</f>
        <v>3</v>
      </c>
      <c r="G1059" s="1">
        <f t="shared" si="219"/>
        <v>3600</v>
      </c>
      <c r="H1059" s="2">
        <f t="shared" si="220"/>
        <v>0.69524913093858631</v>
      </c>
      <c r="I1059" s="2"/>
      <c r="J1059" s="2">
        <f t="shared" si="229"/>
        <v>0.14851293935882581</v>
      </c>
      <c r="K1059" s="2">
        <f t="shared" si="229"/>
        <v>0.84376207029741213</v>
      </c>
      <c r="L1059" s="2">
        <f t="shared" si="229"/>
        <v>4.0556199304750866E-3</v>
      </c>
      <c r="M1059" s="2">
        <f t="shared" si="224"/>
        <v>3.6693704132869749E-3</v>
      </c>
      <c r="N1059" s="1">
        <v>769</v>
      </c>
      <c r="O1059" s="1">
        <v>4369</v>
      </c>
      <c r="P1059" s="1">
        <v>21</v>
      </c>
      <c r="Q1059" s="1">
        <v>11</v>
      </c>
      <c r="R1059" s="1">
        <v>8</v>
      </c>
      <c r="AG1059" s="7">
        <f>IF(Q1059&gt;0,RANK(Q1059,(N1059:P1059,Q1059:AE1059)),0)</f>
        <v>4</v>
      </c>
      <c r="AH1059" s="7">
        <f>IF(R1059&gt;0,RANK(R1059,(N1059:P1059,Q1059:AE1059)),0)</f>
        <v>5</v>
      </c>
      <c r="AI1059" s="7">
        <f>IF(T1059&gt;0,RANK(T1059,(N1059:P1059,Q1059:AE1059)),0)</f>
        <v>0</v>
      </c>
      <c r="AJ1059" s="7">
        <f>IF(S1059&gt;0,RANK(S1059,(N1059:P1059,Q1059:AE1059)),0)</f>
        <v>0</v>
      </c>
      <c r="AK1059" s="2">
        <f t="shared" si="230"/>
        <v>2.1243723445345695E-3</v>
      </c>
      <c r="AL1059" s="2">
        <f t="shared" si="230"/>
        <v>1.544998068752414E-3</v>
      </c>
      <c r="AM1059" s="2">
        <f t="shared" si="226"/>
        <v>0</v>
      </c>
      <c r="AN1059" s="2">
        <f t="shared" si="227"/>
        <v>0</v>
      </c>
      <c r="AP1059" t="s">
        <v>1843</v>
      </c>
      <c r="AQ1059" t="s">
        <v>3030</v>
      </c>
      <c r="AR1059">
        <v>5</v>
      </c>
      <c r="AT1059" s="85" t="s">
        <v>5008</v>
      </c>
      <c r="AU1059" s="84" t="s">
        <v>4645</v>
      </c>
      <c r="AV1059" s="77" t="str">
        <f t="shared" si="228"/>
        <v>21109</v>
      </c>
      <c r="AX1059" s="7" t="s">
        <v>186</v>
      </c>
      <c r="BG1059" s="1"/>
    </row>
    <row r="1060" spans="1:59" ht="13" hidden="1" customHeight="1" outlineLevel="1">
      <c r="A1060" t="s">
        <v>2143</v>
      </c>
      <c r="B1060" t="s">
        <v>3030</v>
      </c>
      <c r="C1060" s="1">
        <f t="shared" si="222"/>
        <v>337350</v>
      </c>
      <c r="D1060" s="7">
        <f>IF(N1060&gt;0, RANK(N1060,(N1060:P1060,Q1060:AE1060)),0)</f>
        <v>1</v>
      </c>
      <c r="E1060" s="7">
        <f>IF(O1060&gt;0,RANK(O1060,(N1060:P1060,Q1060:AE1060)),0)</f>
        <v>2</v>
      </c>
      <c r="F1060" s="7">
        <f>IF(P1060&gt;0,RANK(P1060,(N1060:P1060,Q1060:AE1060)),0)</f>
        <v>3</v>
      </c>
      <c r="G1060" s="1">
        <f t="shared" ref="G1060:G1123" si="231">IF(C1060&gt;0,MAX(N1060:P1060)-LARGE(N1060:P1060,2),0)</f>
        <v>5592</v>
      </c>
      <c r="H1060" s="2">
        <f t="shared" ref="H1060:H1123" si="232">IF(C1060&gt;0,G1060/C1060,0)</f>
        <v>1.6576256113828368E-2</v>
      </c>
      <c r="I1060" s="2"/>
      <c r="J1060" s="2">
        <f t="shared" si="229"/>
        <v>0.50439602786423599</v>
      </c>
      <c r="K1060" s="2">
        <f t="shared" si="229"/>
        <v>0.48781977175040758</v>
      </c>
      <c r="L1060" s="2">
        <f t="shared" si="229"/>
        <v>5.2882762709352306E-3</v>
      </c>
      <c r="M1060" s="2">
        <f t="shared" si="224"/>
        <v>2.4959241144212017E-3</v>
      </c>
      <c r="N1060" s="1">
        <v>170158</v>
      </c>
      <c r="O1060" s="1">
        <v>164566</v>
      </c>
      <c r="P1060" s="1">
        <v>1784</v>
      </c>
      <c r="Q1060" s="1">
        <v>585</v>
      </c>
      <c r="R1060" s="1">
        <v>257</v>
      </c>
      <c r="AG1060" s="7">
        <f>IF(Q1060&gt;0,RANK(Q1060,(N1060:P1060,Q1060:AE1060)),0)</f>
        <v>4</v>
      </c>
      <c r="AH1060" s="7">
        <f>IF(R1060&gt;0,RANK(R1060,(N1060:P1060,Q1060:AE1060)),0)</f>
        <v>5</v>
      </c>
      <c r="AI1060" s="7">
        <f>IF(T1060&gt;0,RANK(T1060,(N1060:P1060,Q1060:AE1060)),0)</f>
        <v>0</v>
      </c>
      <c r="AJ1060" s="7">
        <f>IF(S1060&gt;0,RANK(S1060,(N1060:P1060,Q1060:AE1060)),0)</f>
        <v>0</v>
      </c>
      <c r="AK1060" s="2">
        <f t="shared" si="230"/>
        <v>1.7341040462427746E-3</v>
      </c>
      <c r="AL1060" s="2">
        <f t="shared" si="230"/>
        <v>7.6182006817844972E-4</v>
      </c>
      <c r="AM1060" s="2">
        <f t="shared" si="226"/>
        <v>0</v>
      </c>
      <c r="AN1060" s="2">
        <f t="shared" si="227"/>
        <v>0</v>
      </c>
      <c r="AP1060" t="s">
        <v>2143</v>
      </c>
      <c r="AQ1060" t="s">
        <v>3030</v>
      </c>
      <c r="AT1060" s="85" t="s">
        <v>5008</v>
      </c>
      <c r="AU1060" s="84" t="s">
        <v>4646</v>
      </c>
      <c r="AV1060" s="77" t="str">
        <f t="shared" si="228"/>
        <v>21111</v>
      </c>
      <c r="AX1060" s="7" t="s">
        <v>186</v>
      </c>
      <c r="BG1060" s="1"/>
    </row>
    <row r="1061" spans="1:59" ht="13" hidden="1" customHeight="1" outlineLevel="1">
      <c r="A1061" t="s">
        <v>4272</v>
      </c>
      <c r="B1061" t="s">
        <v>3030</v>
      </c>
      <c r="C1061" s="1">
        <f t="shared" si="222"/>
        <v>18580</v>
      </c>
      <c r="D1061" s="7">
        <f>IF(N1061&gt;0, RANK(N1061,(N1061:P1061,Q1061:AE1061)),0)</f>
        <v>2</v>
      </c>
      <c r="E1061" s="7">
        <f>IF(O1061&gt;0,RANK(O1061,(N1061:P1061,Q1061:AE1061)),0)</f>
        <v>1</v>
      </c>
      <c r="F1061" s="7">
        <f>IF(P1061&gt;0,RANK(P1061,(N1061:P1061,Q1061:AE1061)),0)</f>
        <v>3</v>
      </c>
      <c r="G1061" s="1">
        <f t="shared" si="231"/>
        <v>7496</v>
      </c>
      <c r="H1061" s="2">
        <f t="shared" si="232"/>
        <v>0.40344456404736273</v>
      </c>
      <c r="I1061" s="2"/>
      <c r="J1061" s="2">
        <f t="shared" si="229"/>
        <v>0.29472551130247576</v>
      </c>
      <c r="K1061" s="2">
        <f t="shared" si="229"/>
        <v>0.69817007534983855</v>
      </c>
      <c r="L1061" s="2">
        <f t="shared" si="229"/>
        <v>4.1442411194833155E-3</v>
      </c>
      <c r="M1061" s="2">
        <f t="shared" si="224"/>
        <v>2.9601722282023187E-3</v>
      </c>
      <c r="N1061" s="1">
        <v>5476</v>
      </c>
      <c r="O1061" s="1">
        <v>12972</v>
      </c>
      <c r="P1061" s="1">
        <v>77</v>
      </c>
      <c r="Q1061" s="1">
        <v>30</v>
      </c>
      <c r="R1061" s="1">
        <v>25</v>
      </c>
      <c r="AG1061" s="7">
        <f>IF(Q1061&gt;0,RANK(Q1061,(N1061:P1061,Q1061:AE1061)),0)</f>
        <v>4</v>
      </c>
      <c r="AH1061" s="7">
        <f>IF(R1061&gt;0,RANK(R1061,(N1061:P1061,Q1061:AE1061)),0)</f>
        <v>5</v>
      </c>
      <c r="AI1061" s="7">
        <f>IF(T1061&gt;0,RANK(T1061,(N1061:P1061,Q1061:AE1061)),0)</f>
        <v>0</v>
      </c>
      <c r="AJ1061" s="7">
        <f>IF(S1061&gt;0,RANK(S1061,(N1061:P1061,Q1061:AE1061)),0)</f>
        <v>0</v>
      </c>
      <c r="AK1061" s="2">
        <f t="shared" si="230"/>
        <v>1.6146393972012918E-3</v>
      </c>
      <c r="AL1061" s="2">
        <f t="shared" si="230"/>
        <v>1.3455328310010765E-3</v>
      </c>
      <c r="AM1061" s="2">
        <f t="shared" si="226"/>
        <v>0</v>
      </c>
      <c r="AN1061" s="2">
        <f t="shared" si="227"/>
        <v>0</v>
      </c>
      <c r="AP1061" t="s">
        <v>4272</v>
      </c>
      <c r="AQ1061" t="s">
        <v>3030</v>
      </c>
      <c r="AR1061">
        <v>6</v>
      </c>
      <c r="AT1061" s="85" t="s">
        <v>5008</v>
      </c>
      <c r="AU1061" s="84" t="s">
        <v>4647</v>
      </c>
      <c r="AV1061" s="77" t="str">
        <f t="shared" si="228"/>
        <v>21113</v>
      </c>
      <c r="AX1061" s="7" t="s">
        <v>186</v>
      </c>
      <c r="BG1061" s="1"/>
    </row>
    <row r="1062" spans="1:59" ht="13" hidden="1" customHeight="1" outlineLevel="1">
      <c r="A1062" t="s">
        <v>2182</v>
      </c>
      <c r="B1062" t="s">
        <v>3030</v>
      </c>
      <c r="C1062" s="1">
        <f t="shared" si="222"/>
        <v>9304</v>
      </c>
      <c r="D1062" s="7">
        <f>IF(N1062&gt;0, RANK(N1062,(N1062:P1062,Q1062:AE1062)),0)</f>
        <v>2</v>
      </c>
      <c r="E1062" s="7">
        <f>IF(O1062&gt;0,RANK(O1062,(N1062:P1062,Q1062:AE1062)),0)</f>
        <v>1</v>
      </c>
      <c r="F1062" s="7">
        <f>IF(P1062&gt;0,RANK(P1062,(N1062:P1062,Q1062:AE1062)),0)</f>
        <v>3</v>
      </c>
      <c r="G1062" s="1">
        <f t="shared" si="231"/>
        <v>2652</v>
      </c>
      <c r="H1062" s="2">
        <f t="shared" si="232"/>
        <v>0.28503869303525364</v>
      </c>
      <c r="I1062" s="2"/>
      <c r="J1062" s="2">
        <f t="shared" si="229"/>
        <v>0.35339638865004297</v>
      </c>
      <c r="K1062" s="2">
        <f t="shared" si="229"/>
        <v>0.63843508168529661</v>
      </c>
      <c r="L1062" s="2">
        <f t="shared" si="229"/>
        <v>4.8366294067067927E-3</v>
      </c>
      <c r="M1062" s="2">
        <f t="shared" si="224"/>
        <v>3.3319002579536251E-3</v>
      </c>
      <c r="N1062" s="1">
        <v>3288</v>
      </c>
      <c r="O1062" s="1">
        <v>5940</v>
      </c>
      <c r="P1062" s="1">
        <v>45</v>
      </c>
      <c r="Q1062" s="1">
        <v>8</v>
      </c>
      <c r="R1062" s="1">
        <v>23</v>
      </c>
      <c r="AG1062" s="7">
        <f>IF(Q1062&gt;0,RANK(Q1062,(N1062:P1062,Q1062:AE1062)),0)</f>
        <v>5</v>
      </c>
      <c r="AH1062" s="7">
        <f>IF(R1062&gt;0,RANK(R1062,(N1062:P1062,Q1062:AE1062)),0)</f>
        <v>4</v>
      </c>
      <c r="AI1062" s="7">
        <f>IF(T1062&gt;0,RANK(T1062,(N1062:P1062,Q1062:AE1062)),0)</f>
        <v>0</v>
      </c>
      <c r="AJ1062" s="7">
        <f>IF(S1062&gt;0,RANK(S1062,(N1062:P1062,Q1062:AE1062)),0)</f>
        <v>0</v>
      </c>
      <c r="AK1062" s="2">
        <f t="shared" si="230"/>
        <v>8.598452278589854E-4</v>
      </c>
      <c r="AL1062" s="2">
        <f t="shared" si="230"/>
        <v>2.472055030094583E-3</v>
      </c>
      <c r="AM1062" s="2">
        <f t="shared" si="226"/>
        <v>0</v>
      </c>
      <c r="AN1062" s="2">
        <f t="shared" si="227"/>
        <v>0</v>
      </c>
      <c r="AP1062" t="s">
        <v>2182</v>
      </c>
      <c r="AQ1062" t="s">
        <v>3030</v>
      </c>
      <c r="AR1062">
        <v>5</v>
      </c>
      <c r="AT1062" s="85" t="s">
        <v>5008</v>
      </c>
      <c r="AU1062" s="84" t="s">
        <v>5225</v>
      </c>
      <c r="AV1062" s="77" t="str">
        <f t="shared" si="228"/>
        <v>21115</v>
      </c>
      <c r="AX1062" s="7" t="s">
        <v>186</v>
      </c>
      <c r="BG1062" s="1"/>
    </row>
    <row r="1063" spans="1:59" ht="13" hidden="1" customHeight="1" outlineLevel="1">
      <c r="A1063" t="s">
        <v>4273</v>
      </c>
      <c r="B1063" t="s">
        <v>3030</v>
      </c>
      <c r="C1063" s="1">
        <f t="shared" si="222"/>
        <v>67123</v>
      </c>
      <c r="D1063" s="7">
        <f>IF(N1063&gt;0, RANK(N1063,(N1063:P1063,Q1063:AE1063)),0)</f>
        <v>2</v>
      </c>
      <c r="E1063" s="7">
        <f>IF(O1063&gt;0,RANK(O1063,(N1063:P1063,Q1063:AE1063)),0)</f>
        <v>1</v>
      </c>
      <c r="F1063" s="7">
        <f>IF(P1063&gt;0,RANK(P1063,(N1063:P1063,Q1063:AE1063)),0)</f>
        <v>3</v>
      </c>
      <c r="G1063" s="1">
        <f t="shared" si="231"/>
        <v>20830</v>
      </c>
      <c r="H1063" s="2">
        <f t="shared" si="232"/>
        <v>0.31032581976371737</v>
      </c>
      <c r="I1063" s="2"/>
      <c r="J1063" s="2">
        <f t="shared" si="229"/>
        <v>0.34018145792053395</v>
      </c>
      <c r="K1063" s="2">
        <f t="shared" si="229"/>
        <v>0.65050727768425132</v>
      </c>
      <c r="L1063" s="2">
        <f t="shared" si="229"/>
        <v>5.8251270056463508E-3</v>
      </c>
      <c r="M1063" s="2">
        <f t="shared" si="224"/>
        <v>3.4861373895683292E-3</v>
      </c>
      <c r="N1063" s="1">
        <v>22834</v>
      </c>
      <c r="O1063" s="1">
        <v>43664</v>
      </c>
      <c r="P1063" s="1">
        <v>391</v>
      </c>
      <c r="Q1063" s="1">
        <v>149</v>
      </c>
      <c r="R1063" s="1">
        <v>85</v>
      </c>
      <c r="AG1063" s="7">
        <f>IF(Q1063&gt;0,RANK(Q1063,(N1063:P1063,Q1063:AE1063)),0)</f>
        <v>4</v>
      </c>
      <c r="AH1063" s="7">
        <f>IF(R1063&gt;0,RANK(R1063,(N1063:P1063,Q1063:AE1063)),0)</f>
        <v>5</v>
      </c>
      <c r="AI1063" s="7">
        <f>IF(T1063&gt;0,RANK(T1063,(N1063:P1063,Q1063:AE1063)),0)</f>
        <v>0</v>
      </c>
      <c r="AJ1063" s="7">
        <f>IF(S1063&gt;0,RANK(S1063,(N1063:P1063,Q1063:AE1063)),0)</f>
        <v>0</v>
      </c>
      <c r="AK1063" s="2">
        <f t="shared" si="230"/>
        <v>2.2198054318191976E-3</v>
      </c>
      <c r="AL1063" s="2">
        <f t="shared" si="230"/>
        <v>1.2663319577492066E-3</v>
      </c>
      <c r="AM1063" s="2">
        <f t="shared" si="226"/>
        <v>0</v>
      </c>
      <c r="AN1063" s="2">
        <f t="shared" si="227"/>
        <v>0</v>
      </c>
      <c r="AP1063" t="s">
        <v>4273</v>
      </c>
      <c r="AQ1063" t="s">
        <v>3030</v>
      </c>
      <c r="AR1063">
        <v>4</v>
      </c>
      <c r="AT1063" s="85" t="s">
        <v>5008</v>
      </c>
      <c r="AU1063" s="84" t="s">
        <v>5226</v>
      </c>
      <c r="AV1063" s="77" t="str">
        <f t="shared" si="228"/>
        <v>21117</v>
      </c>
      <c r="AX1063" s="7" t="s">
        <v>186</v>
      </c>
      <c r="BG1063" s="1"/>
    </row>
    <row r="1064" spans="1:59" ht="13" hidden="1" customHeight="1" outlineLevel="1">
      <c r="A1064" t="s">
        <v>4274</v>
      </c>
      <c r="B1064" t="s">
        <v>3030</v>
      </c>
      <c r="C1064" s="1">
        <f t="shared" si="222"/>
        <v>7394</v>
      </c>
      <c r="D1064" s="7">
        <f>IF(N1064&gt;0, RANK(N1064,(N1064:P1064,Q1064:AE1064)),0)</f>
        <v>1</v>
      </c>
      <c r="E1064" s="7">
        <f>IF(O1064&gt;0,RANK(O1064,(N1064:P1064,Q1064:AE1064)),0)</f>
        <v>2</v>
      </c>
      <c r="F1064" s="7">
        <f>IF(P1064&gt;0,RANK(P1064,(N1064:P1064,Q1064:AE1064)),0)</f>
        <v>4</v>
      </c>
      <c r="G1064" s="1">
        <f t="shared" si="231"/>
        <v>2037</v>
      </c>
      <c r="H1064" s="2">
        <f t="shared" si="232"/>
        <v>0.27549364349472544</v>
      </c>
      <c r="I1064" s="2"/>
      <c r="J1064" s="2">
        <f t="shared" si="229"/>
        <v>0.63362185555856099</v>
      </c>
      <c r="K1064" s="2">
        <f t="shared" si="229"/>
        <v>0.35812821206383555</v>
      </c>
      <c r="L1064" s="2">
        <f t="shared" si="229"/>
        <v>3.1106302407357318E-3</v>
      </c>
      <c r="M1064" s="2">
        <f t="shared" si="224"/>
        <v>5.1393021368677325E-3</v>
      </c>
      <c r="N1064" s="1">
        <v>4685</v>
      </c>
      <c r="O1064" s="1">
        <v>2648</v>
      </c>
      <c r="P1064" s="1">
        <v>23</v>
      </c>
      <c r="Q1064" s="1">
        <v>2</v>
      </c>
      <c r="R1064" s="1">
        <v>36</v>
      </c>
      <c r="AG1064" s="7">
        <f>IF(Q1064&gt;0,RANK(Q1064,(N1064:P1064,Q1064:AE1064)),0)</f>
        <v>5</v>
      </c>
      <c r="AH1064" s="7">
        <f>IF(R1064&gt;0,RANK(R1064,(N1064:P1064,Q1064:AE1064)),0)</f>
        <v>3</v>
      </c>
      <c r="AI1064" s="7">
        <f>IF(T1064&gt;0,RANK(T1064,(N1064:P1064,Q1064:AE1064)),0)</f>
        <v>0</v>
      </c>
      <c r="AJ1064" s="7">
        <f>IF(S1064&gt;0,RANK(S1064,(N1064:P1064,Q1064:AE1064)),0)</f>
        <v>0</v>
      </c>
      <c r="AK1064" s="2">
        <f t="shared" si="230"/>
        <v>2.7048958615093319E-4</v>
      </c>
      <c r="AL1064" s="2">
        <f t="shared" si="230"/>
        <v>4.8688125507167978E-3</v>
      </c>
      <c r="AM1064" s="2">
        <f t="shared" si="226"/>
        <v>0</v>
      </c>
      <c r="AN1064" s="2">
        <f t="shared" si="227"/>
        <v>0</v>
      </c>
      <c r="AP1064" t="s">
        <v>4274</v>
      </c>
      <c r="AQ1064" t="s">
        <v>3030</v>
      </c>
      <c r="AR1064">
        <v>5</v>
      </c>
      <c r="AT1064" s="85" t="s">
        <v>5008</v>
      </c>
      <c r="AU1064" s="84" t="s">
        <v>4545</v>
      </c>
      <c r="AV1064" s="77" t="str">
        <f t="shared" si="228"/>
        <v>21119</v>
      </c>
      <c r="AX1064" s="7" t="s">
        <v>186</v>
      </c>
      <c r="BG1064" s="1"/>
    </row>
    <row r="1065" spans="1:59" ht="13" hidden="1" customHeight="1" outlineLevel="1">
      <c r="A1065" t="s">
        <v>4308</v>
      </c>
      <c r="B1065" t="s">
        <v>3030</v>
      </c>
      <c r="C1065" s="1">
        <f t="shared" si="222"/>
        <v>12028</v>
      </c>
      <c r="D1065" s="7">
        <f>IF(N1065&gt;0, RANK(N1065,(N1065:P1065,Q1065:AE1065)),0)</f>
        <v>2</v>
      </c>
      <c r="E1065" s="7">
        <f>IF(O1065&gt;0,RANK(O1065,(N1065:P1065,Q1065:AE1065)),0)</f>
        <v>1</v>
      </c>
      <c r="F1065" s="7">
        <f>IF(P1065&gt;0,RANK(P1065,(N1065:P1065,Q1065:AE1065)),0)</f>
        <v>3</v>
      </c>
      <c r="G1065" s="1">
        <f t="shared" si="231"/>
        <v>4286</v>
      </c>
      <c r="H1065" s="2">
        <f t="shared" si="232"/>
        <v>0.35633521782507482</v>
      </c>
      <c r="I1065" s="2"/>
      <c r="J1065" s="2">
        <f t="shared" si="229"/>
        <v>0.31775856335217822</v>
      </c>
      <c r="K1065" s="2">
        <f t="shared" si="229"/>
        <v>0.67409378117725305</v>
      </c>
      <c r="L1065" s="2">
        <f t="shared" si="229"/>
        <v>5.6534752244762222E-3</v>
      </c>
      <c r="M1065" s="2">
        <f t="shared" si="224"/>
        <v>2.4941802460925044E-3</v>
      </c>
      <c r="N1065" s="1">
        <v>3822</v>
      </c>
      <c r="O1065" s="1">
        <v>8108</v>
      </c>
      <c r="P1065" s="1">
        <v>68</v>
      </c>
      <c r="Q1065" s="1">
        <v>11</v>
      </c>
      <c r="R1065" s="1">
        <v>19</v>
      </c>
      <c r="AG1065" s="7">
        <f>IF(Q1065&gt;0,RANK(Q1065,(N1065:P1065,Q1065:AE1065)),0)</f>
        <v>5</v>
      </c>
      <c r="AH1065" s="7">
        <f>IF(R1065&gt;0,RANK(R1065,(N1065:P1065,Q1065:AE1065)),0)</f>
        <v>4</v>
      </c>
      <c r="AI1065" s="7">
        <f>IF(T1065&gt;0,RANK(T1065,(N1065:P1065,Q1065:AE1065)),0)</f>
        <v>0</v>
      </c>
      <c r="AJ1065" s="7">
        <f>IF(S1065&gt;0,RANK(S1065,(N1065:P1065,Q1065:AE1065)),0)</f>
        <v>0</v>
      </c>
      <c r="AK1065" s="2">
        <f t="shared" si="230"/>
        <v>9.1453275690056535E-4</v>
      </c>
      <c r="AL1065" s="2">
        <f t="shared" si="230"/>
        <v>1.5796474891918856E-3</v>
      </c>
      <c r="AM1065" s="2">
        <f t="shared" si="226"/>
        <v>0</v>
      </c>
      <c r="AN1065" s="2">
        <f t="shared" si="227"/>
        <v>0</v>
      </c>
      <c r="AP1065" t="s">
        <v>4308</v>
      </c>
      <c r="AQ1065" t="s">
        <v>3030</v>
      </c>
      <c r="AR1065">
        <v>5</v>
      </c>
      <c r="AT1065" s="85" t="s">
        <v>5008</v>
      </c>
      <c r="AU1065" s="84" t="s">
        <v>4534</v>
      </c>
      <c r="AV1065" s="77" t="str">
        <f t="shared" si="228"/>
        <v>21121</v>
      </c>
      <c r="AX1065" s="7" t="s">
        <v>186</v>
      </c>
      <c r="BG1065" s="1"/>
    </row>
    <row r="1066" spans="1:59" ht="13" hidden="1" customHeight="1" outlineLevel="1">
      <c r="A1066" t="s">
        <v>4411</v>
      </c>
      <c r="B1066" t="s">
        <v>3030</v>
      </c>
      <c r="C1066" s="1">
        <f t="shared" si="222"/>
        <v>5968</v>
      </c>
      <c r="D1066" s="7">
        <f>IF(N1066&gt;0, RANK(N1066,(N1066:P1066,Q1066:AE1066)),0)</f>
        <v>2</v>
      </c>
      <c r="E1066" s="7">
        <f>IF(O1066&gt;0,RANK(O1066,(N1066:P1066,Q1066:AE1066)),0)</f>
        <v>1</v>
      </c>
      <c r="F1066" s="7">
        <f>IF(P1066&gt;0,RANK(P1066,(N1066:P1066,Q1066:AE1066)),0)</f>
        <v>3</v>
      </c>
      <c r="G1066" s="1">
        <f t="shared" si="231"/>
        <v>2288</v>
      </c>
      <c r="H1066" s="2">
        <f t="shared" si="232"/>
        <v>0.38337801608579086</v>
      </c>
      <c r="I1066" s="2"/>
      <c r="J1066" s="2">
        <f t="shared" si="229"/>
        <v>0.30546246648793568</v>
      </c>
      <c r="K1066" s="2">
        <f t="shared" si="229"/>
        <v>0.68884048257372654</v>
      </c>
      <c r="L1066" s="2">
        <f t="shared" si="229"/>
        <v>4.5241286863270782E-3</v>
      </c>
      <c r="M1066" s="2">
        <f t="shared" si="224"/>
        <v>1.172922252010644E-3</v>
      </c>
      <c r="N1066" s="1">
        <v>1823</v>
      </c>
      <c r="O1066" s="1">
        <v>4111</v>
      </c>
      <c r="P1066" s="1">
        <v>27</v>
      </c>
      <c r="Q1066" s="1">
        <v>2</v>
      </c>
      <c r="R1066" s="1">
        <v>5</v>
      </c>
      <c r="AG1066" s="7">
        <f>IF(Q1066&gt;0,RANK(Q1066,(N1066:P1066,Q1066:AE1066)),0)</f>
        <v>5</v>
      </c>
      <c r="AH1066" s="7">
        <f>IF(R1066&gt;0,RANK(R1066,(N1066:P1066,Q1066:AE1066)),0)</f>
        <v>4</v>
      </c>
      <c r="AI1066" s="7">
        <f>IF(T1066&gt;0,RANK(T1066,(N1066:P1066,Q1066:AE1066)),0)</f>
        <v>0</v>
      </c>
      <c r="AJ1066" s="7">
        <f>IF(S1066&gt;0,RANK(S1066,(N1066:P1066,Q1066:AE1066)),0)</f>
        <v>0</v>
      </c>
      <c r="AK1066" s="2">
        <f t="shared" si="230"/>
        <v>3.351206434316354E-4</v>
      </c>
      <c r="AL1066" s="2">
        <f t="shared" si="230"/>
        <v>8.3780160857908849E-4</v>
      </c>
      <c r="AM1066" s="2">
        <f t="shared" si="226"/>
        <v>0</v>
      </c>
      <c r="AN1066" s="2">
        <f t="shared" si="227"/>
        <v>0</v>
      </c>
      <c r="AP1066" t="s">
        <v>4411</v>
      </c>
      <c r="AQ1066" t="s">
        <v>3030</v>
      </c>
      <c r="AR1066">
        <v>2</v>
      </c>
      <c r="AT1066" s="85" t="s">
        <v>5008</v>
      </c>
      <c r="AU1066" s="84" t="s">
        <v>2759</v>
      </c>
      <c r="AV1066" s="77" t="str">
        <f t="shared" si="228"/>
        <v>21123</v>
      </c>
      <c r="AX1066" s="7" t="s">
        <v>186</v>
      </c>
      <c r="BG1066" s="1"/>
    </row>
    <row r="1067" spans="1:59" ht="13" hidden="1" customHeight="1" outlineLevel="1">
      <c r="A1067" t="s">
        <v>5212</v>
      </c>
      <c r="B1067" t="s">
        <v>3030</v>
      </c>
      <c r="C1067" s="1">
        <f t="shared" si="222"/>
        <v>22264</v>
      </c>
      <c r="D1067" s="7">
        <f>IF(N1067&gt;0, RANK(N1067,(N1067:P1067,Q1067:AE1067)),0)</f>
        <v>2</v>
      </c>
      <c r="E1067" s="7">
        <f>IF(O1067&gt;0,RANK(O1067,(N1067:P1067,Q1067:AE1067)),0)</f>
        <v>1</v>
      </c>
      <c r="F1067" s="7">
        <f>IF(P1067&gt;0,RANK(P1067,(N1067:P1067,Q1067:AE1067)),0)</f>
        <v>3</v>
      </c>
      <c r="G1067" s="1">
        <f t="shared" si="231"/>
        <v>11522</v>
      </c>
      <c r="H1067" s="2">
        <f t="shared" si="232"/>
        <v>0.51751706791232488</v>
      </c>
      <c r="I1067" s="2"/>
      <c r="J1067" s="2">
        <f t="shared" si="229"/>
        <v>0.23791771469637082</v>
      </c>
      <c r="K1067" s="2">
        <f t="shared" si="229"/>
        <v>0.75543478260869568</v>
      </c>
      <c r="L1067" s="2">
        <f t="shared" si="229"/>
        <v>3.8178224937118217E-3</v>
      </c>
      <c r="M1067" s="2">
        <f t="shared" si="224"/>
        <v>2.8296802012217053E-3</v>
      </c>
      <c r="N1067" s="1">
        <v>5297</v>
      </c>
      <c r="O1067" s="1">
        <v>16819</v>
      </c>
      <c r="P1067" s="1">
        <v>85</v>
      </c>
      <c r="Q1067" s="1">
        <v>28</v>
      </c>
      <c r="R1067" s="1">
        <v>35</v>
      </c>
      <c r="AG1067" s="7">
        <f>IF(Q1067&gt;0,RANK(Q1067,(N1067:P1067,Q1067:AE1067)),0)</f>
        <v>5</v>
      </c>
      <c r="AH1067" s="7">
        <f>IF(R1067&gt;0,RANK(R1067,(N1067:P1067,Q1067:AE1067)),0)</f>
        <v>4</v>
      </c>
      <c r="AI1067" s="7">
        <f>IF(T1067&gt;0,RANK(T1067,(N1067:P1067,Q1067:AE1067)),0)</f>
        <v>0</v>
      </c>
      <c r="AJ1067" s="7">
        <f>IF(S1067&gt;0,RANK(S1067,(N1067:P1067,Q1067:AE1067)),0)</f>
        <v>0</v>
      </c>
      <c r="AK1067" s="2">
        <f t="shared" si="230"/>
        <v>1.2576356449874237E-3</v>
      </c>
      <c r="AL1067" s="2">
        <f t="shared" si="230"/>
        <v>1.5720445562342796E-3</v>
      </c>
      <c r="AM1067" s="2">
        <f t="shared" si="226"/>
        <v>0</v>
      </c>
      <c r="AN1067" s="2">
        <f t="shared" si="227"/>
        <v>0</v>
      </c>
      <c r="AP1067" t="s">
        <v>5212</v>
      </c>
      <c r="AQ1067" t="s">
        <v>3030</v>
      </c>
      <c r="AR1067">
        <v>5</v>
      </c>
      <c r="AT1067" s="85" t="s">
        <v>5008</v>
      </c>
      <c r="AU1067" s="84" t="s">
        <v>2760</v>
      </c>
      <c r="AV1067" s="77" t="str">
        <f t="shared" si="228"/>
        <v>21125</v>
      </c>
      <c r="AX1067" s="7" t="s">
        <v>186</v>
      </c>
      <c r="BG1067" s="1"/>
    </row>
    <row r="1068" spans="1:59" ht="13" hidden="1" customHeight="1" outlineLevel="1">
      <c r="A1068" t="s">
        <v>2838</v>
      </c>
      <c r="B1068" t="s">
        <v>3030</v>
      </c>
      <c r="C1068" s="1">
        <f t="shared" si="222"/>
        <v>6513</v>
      </c>
      <c r="D1068" s="7">
        <f>IF(N1068&gt;0, RANK(N1068,(N1068:P1068,Q1068:AE1068)),0)</f>
        <v>2</v>
      </c>
      <c r="E1068" s="7">
        <f>IF(O1068&gt;0,RANK(O1068,(N1068:P1068,Q1068:AE1068)),0)</f>
        <v>1</v>
      </c>
      <c r="F1068" s="7">
        <f>IF(P1068&gt;0,RANK(P1068,(N1068:P1068,Q1068:AE1068)),0)</f>
        <v>3</v>
      </c>
      <c r="G1068" s="1">
        <f t="shared" si="231"/>
        <v>1050</v>
      </c>
      <c r="H1068" s="2">
        <f t="shared" si="232"/>
        <v>0.16121602947950253</v>
      </c>
      <c r="I1068" s="2"/>
      <c r="J1068" s="2">
        <f t="shared" si="229"/>
        <v>0.41532319975433746</v>
      </c>
      <c r="K1068" s="2">
        <f t="shared" si="229"/>
        <v>0.57653922923384004</v>
      </c>
      <c r="L1068" s="2">
        <f t="shared" si="229"/>
        <v>6.295102103485337E-3</v>
      </c>
      <c r="M1068" s="2">
        <f t="shared" si="224"/>
        <v>1.8424689083372161E-3</v>
      </c>
      <c r="N1068" s="1">
        <v>2705</v>
      </c>
      <c r="O1068" s="1">
        <v>3755</v>
      </c>
      <c r="P1068" s="1">
        <v>41</v>
      </c>
      <c r="Q1068" s="1">
        <v>7</v>
      </c>
      <c r="R1068" s="1">
        <v>5</v>
      </c>
      <c r="AG1068" s="7">
        <f>IF(Q1068&gt;0,RANK(Q1068,(N1068:P1068,Q1068:AE1068)),0)</f>
        <v>4</v>
      </c>
      <c r="AH1068" s="7">
        <f>IF(R1068&gt;0,RANK(R1068,(N1068:P1068,Q1068:AE1068)),0)</f>
        <v>5</v>
      </c>
      <c r="AI1068" s="7">
        <f>IF(T1068&gt;0,RANK(T1068,(N1068:P1068,Q1068:AE1068)),0)</f>
        <v>0</v>
      </c>
      <c r="AJ1068" s="7">
        <f>IF(S1068&gt;0,RANK(S1068,(N1068:P1068,Q1068:AE1068)),0)</f>
        <v>0</v>
      </c>
      <c r="AK1068" s="2">
        <f t="shared" si="230"/>
        <v>1.0747735298633502E-3</v>
      </c>
      <c r="AL1068" s="2">
        <f t="shared" si="230"/>
        <v>7.6769537847382161E-4</v>
      </c>
      <c r="AM1068" s="2">
        <f t="shared" si="226"/>
        <v>0</v>
      </c>
      <c r="AN1068" s="2">
        <f t="shared" si="227"/>
        <v>0</v>
      </c>
      <c r="AP1068" t="s">
        <v>2838</v>
      </c>
      <c r="AQ1068" t="s">
        <v>3030</v>
      </c>
      <c r="AR1068">
        <v>5</v>
      </c>
      <c r="AT1068" s="85" t="s">
        <v>5008</v>
      </c>
      <c r="AU1068" s="84" t="s">
        <v>4740</v>
      </c>
      <c r="AV1068" s="77" t="str">
        <f t="shared" si="228"/>
        <v>21127</v>
      </c>
      <c r="AX1068" s="7" t="s">
        <v>186</v>
      </c>
      <c r="BG1068" s="1"/>
    </row>
    <row r="1069" spans="1:59" ht="13" hidden="1" customHeight="1" outlineLevel="1">
      <c r="A1069" t="s">
        <v>2839</v>
      </c>
      <c r="B1069" t="s">
        <v>3030</v>
      </c>
      <c r="C1069" s="1">
        <f t="shared" ref="C1069:C1125" si="233">SUM(N1069:AE1069)</f>
        <v>2920</v>
      </c>
      <c r="D1069" s="7">
        <f>IF(N1069&gt;0, RANK(N1069,(N1069:P1069,Q1069:AE1069)),0)</f>
        <v>2</v>
      </c>
      <c r="E1069" s="7">
        <f>IF(O1069&gt;0,RANK(O1069,(N1069:P1069,Q1069:AE1069)),0)</f>
        <v>1</v>
      </c>
      <c r="F1069" s="7">
        <f>IF(P1069&gt;0,RANK(P1069,(N1069:P1069,Q1069:AE1069)),0)</f>
        <v>3</v>
      </c>
      <c r="G1069" s="1">
        <f t="shared" si="231"/>
        <v>1140</v>
      </c>
      <c r="H1069" s="2">
        <f t="shared" si="232"/>
        <v>0.3904109589041096</v>
      </c>
      <c r="I1069" s="2"/>
      <c r="J1069" s="2">
        <f t="shared" ref="J1069:L1100" si="234">IF($C1069=0,"-",N1069/$C1069)</f>
        <v>0.30068493150684933</v>
      </c>
      <c r="K1069" s="2">
        <f t="shared" si="234"/>
        <v>0.69109589041095887</v>
      </c>
      <c r="L1069" s="2">
        <f t="shared" si="234"/>
        <v>4.7945205479452057E-3</v>
      </c>
      <c r="M1069" s="2">
        <f t="shared" ref="M1069:M1125" si="235">IF(C1069=0,"-",(1-J1069-K1069-L1069))</f>
        <v>3.4246575342465413E-3</v>
      </c>
      <c r="N1069" s="1">
        <v>878</v>
      </c>
      <c r="O1069" s="1">
        <v>2018</v>
      </c>
      <c r="P1069" s="1">
        <v>14</v>
      </c>
      <c r="Q1069" s="1">
        <v>5</v>
      </c>
      <c r="R1069" s="1">
        <v>5</v>
      </c>
      <c r="AG1069" s="7">
        <f>IF(Q1069&gt;0,RANK(Q1069,(N1069:P1069,Q1069:AE1069)),0)</f>
        <v>4</v>
      </c>
      <c r="AH1069" s="7">
        <f>IF(R1069&gt;0,RANK(R1069,(N1069:P1069,Q1069:AE1069)),0)</f>
        <v>4</v>
      </c>
      <c r="AI1069" s="7">
        <f>IF(T1069&gt;0,RANK(T1069,(N1069:P1069,Q1069:AE1069)),0)</f>
        <v>0</v>
      </c>
      <c r="AJ1069" s="7">
        <f>IF(S1069&gt;0,RANK(S1069,(N1069:P1069,Q1069:AE1069)),0)</f>
        <v>0</v>
      </c>
      <c r="AK1069" s="2">
        <f t="shared" ref="AK1069:AL1100" si="236">IF($C1069=0,"-",Q1069/$C1069)</f>
        <v>1.7123287671232876E-3</v>
      </c>
      <c r="AL1069" s="2">
        <f t="shared" si="236"/>
        <v>1.7123287671232876E-3</v>
      </c>
      <c r="AM1069" s="2">
        <f t="shared" ref="AM1069:AM1125" si="237">IF($C1069=0,"-",T1069/$C1069)</f>
        <v>0</v>
      </c>
      <c r="AN1069" s="2">
        <f t="shared" ref="AN1069:AN1125" si="238">IF($C1069=0,"-",S1069/$C1069)</f>
        <v>0</v>
      </c>
      <c r="AP1069" t="s">
        <v>2839</v>
      </c>
      <c r="AQ1069" t="s">
        <v>3030</v>
      </c>
      <c r="AR1069">
        <v>5</v>
      </c>
      <c r="AT1069" s="85" t="s">
        <v>5008</v>
      </c>
      <c r="AU1069" s="84" t="s">
        <v>4425</v>
      </c>
      <c r="AV1069" s="77" t="str">
        <f t="shared" ref="AV1069:AV1125" si="239">AT1069&amp;AU1069</f>
        <v>21129</v>
      </c>
      <c r="AX1069" s="7" t="s">
        <v>186</v>
      </c>
      <c r="BG1069" s="1"/>
    </row>
    <row r="1070" spans="1:59" ht="13" hidden="1" customHeight="1" outlineLevel="1">
      <c r="A1070" t="s">
        <v>5213</v>
      </c>
      <c r="B1070" t="s">
        <v>3030</v>
      </c>
      <c r="C1070" s="1">
        <f t="shared" si="233"/>
        <v>4964</v>
      </c>
      <c r="D1070" s="7">
        <f>IF(N1070&gt;0, RANK(N1070,(N1070:P1070,Q1070:AE1070)),0)</f>
        <v>2</v>
      </c>
      <c r="E1070" s="7">
        <f>IF(O1070&gt;0,RANK(O1070,(N1070:P1070,Q1070:AE1070)),0)</f>
        <v>1</v>
      </c>
      <c r="F1070" s="7">
        <f>IF(P1070&gt;0,RANK(P1070,(N1070:P1070,Q1070:AE1070)),0)</f>
        <v>3</v>
      </c>
      <c r="G1070" s="1">
        <f t="shared" si="231"/>
        <v>2395</v>
      </c>
      <c r="H1070" s="2">
        <f t="shared" si="232"/>
        <v>0.48247381144238516</v>
      </c>
      <c r="I1070" s="2"/>
      <c r="J1070" s="2">
        <f t="shared" si="234"/>
        <v>0.2550362610797744</v>
      </c>
      <c r="K1070" s="2">
        <f t="shared" si="234"/>
        <v>0.7375100725221595</v>
      </c>
      <c r="L1070" s="2">
        <f t="shared" si="234"/>
        <v>4.6333601933924258E-3</v>
      </c>
      <c r="M1070" s="2">
        <f t="shared" si="235"/>
        <v>2.8203062046736798E-3</v>
      </c>
      <c r="N1070" s="1">
        <v>1266</v>
      </c>
      <c r="O1070" s="1">
        <v>3661</v>
      </c>
      <c r="P1070" s="1">
        <v>23</v>
      </c>
      <c r="Q1070" s="1">
        <v>6</v>
      </c>
      <c r="R1070" s="1">
        <v>8</v>
      </c>
      <c r="AG1070" s="7">
        <f>IF(Q1070&gt;0,RANK(Q1070,(N1070:P1070,Q1070:AE1070)),0)</f>
        <v>5</v>
      </c>
      <c r="AH1070" s="7">
        <f>IF(R1070&gt;0,RANK(R1070,(N1070:P1070,Q1070:AE1070)),0)</f>
        <v>4</v>
      </c>
      <c r="AI1070" s="7">
        <f>IF(T1070&gt;0,RANK(T1070,(N1070:P1070,Q1070:AE1070)),0)</f>
        <v>0</v>
      </c>
      <c r="AJ1070" s="7">
        <f>IF(S1070&gt;0,RANK(S1070,(N1070:P1070,Q1070:AE1070)),0)</f>
        <v>0</v>
      </c>
      <c r="AK1070" s="2">
        <f t="shared" si="236"/>
        <v>1.2087026591458502E-3</v>
      </c>
      <c r="AL1070" s="2">
        <f t="shared" si="236"/>
        <v>1.6116035455278001E-3</v>
      </c>
      <c r="AM1070" s="2">
        <f t="shared" si="237"/>
        <v>0</v>
      </c>
      <c r="AN1070" s="2">
        <f t="shared" si="238"/>
        <v>0</v>
      </c>
      <c r="AP1070" t="s">
        <v>5213</v>
      </c>
      <c r="AQ1070" t="s">
        <v>3030</v>
      </c>
      <c r="AR1070">
        <v>5</v>
      </c>
      <c r="AT1070" s="85" t="s">
        <v>5008</v>
      </c>
      <c r="AU1070" s="84" t="s">
        <v>4426</v>
      </c>
      <c r="AV1070" s="77" t="str">
        <f t="shared" si="239"/>
        <v>21131</v>
      </c>
      <c r="AX1070" s="7" t="s">
        <v>186</v>
      </c>
      <c r="BG1070" s="1"/>
    </row>
    <row r="1071" spans="1:59" ht="13" hidden="1" customHeight="1" outlineLevel="1">
      <c r="A1071" t="s">
        <v>4110</v>
      </c>
      <c r="B1071" t="s">
        <v>3030</v>
      </c>
      <c r="C1071" s="1">
        <f t="shared" si="233"/>
        <v>9065</v>
      </c>
      <c r="D1071" s="7">
        <f>IF(N1071&gt;0, RANK(N1071,(N1071:P1071,Q1071:AE1071)),0)</f>
        <v>2</v>
      </c>
      <c r="E1071" s="7">
        <f>IF(O1071&gt;0,RANK(O1071,(N1071:P1071,Q1071:AE1071)),0)</f>
        <v>1</v>
      </c>
      <c r="F1071" s="7">
        <f>IF(P1071&gt;0,RANK(P1071,(N1071:P1071,Q1071:AE1071)),0)</f>
        <v>3</v>
      </c>
      <c r="G1071" s="1">
        <f t="shared" si="231"/>
        <v>609</v>
      </c>
      <c r="H1071" s="2">
        <f t="shared" si="232"/>
        <v>6.7181467181467183E-2</v>
      </c>
      <c r="I1071" s="2"/>
      <c r="J1071" s="2">
        <f t="shared" si="234"/>
        <v>0.46243794815223388</v>
      </c>
      <c r="K1071" s="2">
        <f t="shared" si="234"/>
        <v>0.52961941533370105</v>
      </c>
      <c r="L1071" s="2">
        <f t="shared" si="234"/>
        <v>4.5228902371759515E-3</v>
      </c>
      <c r="M1071" s="2">
        <f t="shared" si="235"/>
        <v>3.4197462768891752E-3</v>
      </c>
      <c r="N1071" s="1">
        <v>4192</v>
      </c>
      <c r="O1071" s="1">
        <v>4801</v>
      </c>
      <c r="P1071" s="1">
        <v>41</v>
      </c>
      <c r="Q1071" s="1">
        <v>14</v>
      </c>
      <c r="R1071" s="1">
        <v>17</v>
      </c>
      <c r="AG1071" s="7">
        <f>IF(Q1071&gt;0,RANK(Q1071,(N1071:P1071,Q1071:AE1071)),0)</f>
        <v>5</v>
      </c>
      <c r="AH1071" s="7">
        <f>IF(R1071&gt;0,RANK(R1071,(N1071:P1071,Q1071:AE1071)),0)</f>
        <v>4</v>
      </c>
      <c r="AI1071" s="7">
        <f>IF(T1071&gt;0,RANK(T1071,(N1071:P1071,Q1071:AE1071)),0)</f>
        <v>0</v>
      </c>
      <c r="AJ1071" s="7">
        <f>IF(S1071&gt;0,RANK(S1071,(N1071:P1071,Q1071:AE1071)),0)</f>
        <v>0</v>
      </c>
      <c r="AK1071" s="2">
        <f t="shared" si="236"/>
        <v>1.5444015444015444E-3</v>
      </c>
      <c r="AL1071" s="2">
        <f t="shared" si="236"/>
        <v>1.8753447324875896E-3</v>
      </c>
      <c r="AM1071" s="2">
        <f t="shared" si="237"/>
        <v>0</v>
      </c>
      <c r="AN1071" s="2">
        <f t="shared" si="238"/>
        <v>0</v>
      </c>
      <c r="AP1071" t="s">
        <v>4110</v>
      </c>
      <c r="AQ1071" t="s">
        <v>3030</v>
      </c>
      <c r="AR1071">
        <v>5</v>
      </c>
      <c r="AT1071" s="85" t="s">
        <v>5008</v>
      </c>
      <c r="AU1071" s="84" t="s">
        <v>4427</v>
      </c>
      <c r="AV1071" s="77" t="str">
        <f t="shared" si="239"/>
        <v>21133</v>
      </c>
      <c r="AX1071" s="7" t="s">
        <v>186</v>
      </c>
      <c r="BG1071" s="1"/>
    </row>
    <row r="1072" spans="1:59" ht="13" hidden="1" customHeight="1" outlineLevel="1">
      <c r="A1072" t="s">
        <v>1015</v>
      </c>
      <c r="B1072" t="s">
        <v>3030</v>
      </c>
      <c r="C1072" s="1">
        <f t="shared" si="233"/>
        <v>5484</v>
      </c>
      <c r="D1072" s="7">
        <f>IF(N1072&gt;0, RANK(N1072,(N1072:P1072,Q1072:AE1072)),0)</f>
        <v>2</v>
      </c>
      <c r="E1072" s="7">
        <f>IF(O1072&gt;0,RANK(O1072,(N1072:P1072,Q1072:AE1072)),0)</f>
        <v>1</v>
      </c>
      <c r="F1072" s="7">
        <f>IF(P1072&gt;0,RANK(P1072,(N1072:P1072,Q1072:AE1072)),0)</f>
        <v>3</v>
      </c>
      <c r="G1072" s="1">
        <f t="shared" si="231"/>
        <v>2111</v>
      </c>
      <c r="H1072" s="2">
        <f t="shared" si="232"/>
        <v>0.3849380014587892</v>
      </c>
      <c r="I1072" s="2"/>
      <c r="J1072" s="2">
        <f t="shared" si="234"/>
        <v>0.30397520058351568</v>
      </c>
      <c r="K1072" s="2">
        <f t="shared" si="234"/>
        <v>0.68891320204230488</v>
      </c>
      <c r="L1072" s="2">
        <f t="shared" si="234"/>
        <v>4.7410649161196208E-3</v>
      </c>
      <c r="M1072" s="2">
        <f t="shared" si="235"/>
        <v>2.3705324580598139E-3</v>
      </c>
      <c r="N1072" s="1">
        <v>1667</v>
      </c>
      <c r="O1072" s="1">
        <v>3778</v>
      </c>
      <c r="P1072" s="1">
        <v>26</v>
      </c>
      <c r="Q1072" s="1">
        <v>7</v>
      </c>
      <c r="R1072" s="1">
        <v>6</v>
      </c>
      <c r="AG1072" s="7">
        <f>IF(Q1072&gt;0,RANK(Q1072,(N1072:P1072,Q1072:AE1072)),0)</f>
        <v>4</v>
      </c>
      <c r="AH1072" s="7">
        <f>IF(R1072&gt;0,RANK(R1072,(N1072:P1072,Q1072:AE1072)),0)</f>
        <v>5</v>
      </c>
      <c r="AI1072" s="7">
        <f>IF(T1072&gt;0,RANK(T1072,(N1072:P1072,Q1072:AE1072)),0)</f>
        <v>0</v>
      </c>
      <c r="AJ1072" s="7">
        <f>IF(S1072&gt;0,RANK(S1072,(N1072:P1072,Q1072:AE1072)),0)</f>
        <v>0</v>
      </c>
      <c r="AK1072" s="2">
        <f t="shared" si="236"/>
        <v>1.276440554339898E-3</v>
      </c>
      <c r="AL1072" s="2">
        <f t="shared" si="236"/>
        <v>1.0940919037199124E-3</v>
      </c>
      <c r="AM1072" s="2">
        <f t="shared" si="237"/>
        <v>0</v>
      </c>
      <c r="AN1072" s="2">
        <f t="shared" si="238"/>
        <v>0</v>
      </c>
      <c r="AP1072" t="s">
        <v>1015</v>
      </c>
      <c r="AQ1072" t="s">
        <v>3030</v>
      </c>
      <c r="AR1072">
        <v>4</v>
      </c>
      <c r="AT1072" s="85" t="s">
        <v>5008</v>
      </c>
      <c r="AU1072" s="84" t="s">
        <v>4416</v>
      </c>
      <c r="AV1072" s="77" t="str">
        <f t="shared" si="239"/>
        <v>21135</v>
      </c>
      <c r="AX1072" s="7" t="s">
        <v>186</v>
      </c>
      <c r="BG1072" s="1"/>
    </row>
    <row r="1073" spans="1:59" ht="13" hidden="1" customHeight="1" outlineLevel="1">
      <c r="A1073" t="s">
        <v>3867</v>
      </c>
      <c r="B1073" t="s">
        <v>3030</v>
      </c>
      <c r="C1073" s="1">
        <f t="shared" si="233"/>
        <v>8863</v>
      </c>
      <c r="D1073" s="7">
        <f>IF(N1073&gt;0, RANK(N1073,(N1073:P1073,Q1073:AE1073)),0)</f>
        <v>2</v>
      </c>
      <c r="E1073" s="7">
        <f>IF(O1073&gt;0,RANK(O1073,(N1073:P1073,Q1073:AE1073)),0)</f>
        <v>1</v>
      </c>
      <c r="F1073" s="7">
        <f>IF(P1073&gt;0,RANK(P1073,(N1073:P1073,Q1073:AE1073)),0)</f>
        <v>3</v>
      </c>
      <c r="G1073" s="1">
        <f t="shared" si="231"/>
        <v>3200</v>
      </c>
      <c r="H1073" s="2">
        <f t="shared" si="232"/>
        <v>0.36105156267629473</v>
      </c>
      <c r="I1073" s="2"/>
      <c r="J1073" s="2">
        <f t="shared" si="234"/>
        <v>0.3154688028884125</v>
      </c>
      <c r="K1073" s="2">
        <f t="shared" si="234"/>
        <v>0.67652036556470718</v>
      </c>
      <c r="L1073" s="2">
        <f t="shared" si="234"/>
        <v>3.9490014667719732E-3</v>
      </c>
      <c r="M1073" s="2">
        <f t="shared" si="235"/>
        <v>4.0618300801083416E-3</v>
      </c>
      <c r="N1073" s="1">
        <v>2796</v>
      </c>
      <c r="O1073" s="1">
        <v>5996</v>
      </c>
      <c r="P1073" s="1">
        <v>35</v>
      </c>
      <c r="Q1073" s="1">
        <v>14</v>
      </c>
      <c r="R1073" s="1">
        <v>22</v>
      </c>
      <c r="AG1073" s="7">
        <f>IF(Q1073&gt;0,RANK(Q1073,(N1073:P1073,Q1073:AE1073)),0)</f>
        <v>5</v>
      </c>
      <c r="AH1073" s="7">
        <f>IF(R1073&gt;0,RANK(R1073,(N1073:P1073,Q1073:AE1073)),0)</f>
        <v>4</v>
      </c>
      <c r="AI1073" s="7">
        <f>IF(T1073&gt;0,RANK(T1073,(N1073:P1073,Q1073:AE1073)),0)</f>
        <v>0</v>
      </c>
      <c r="AJ1073" s="7">
        <f>IF(S1073&gt;0,RANK(S1073,(N1073:P1073,Q1073:AE1073)),0)</f>
        <v>0</v>
      </c>
      <c r="AK1073" s="2">
        <f t="shared" si="236"/>
        <v>1.5796005867087894E-3</v>
      </c>
      <c r="AL1073" s="2">
        <f t="shared" si="236"/>
        <v>2.482229493399526E-3</v>
      </c>
      <c r="AM1073" s="2">
        <f t="shared" si="237"/>
        <v>0</v>
      </c>
      <c r="AN1073" s="2">
        <f t="shared" si="238"/>
        <v>0</v>
      </c>
      <c r="AP1073" t="s">
        <v>3867</v>
      </c>
      <c r="AQ1073" t="s">
        <v>3030</v>
      </c>
      <c r="AT1073" s="85" t="s">
        <v>5008</v>
      </c>
      <c r="AU1073" s="84" t="s">
        <v>5200</v>
      </c>
      <c r="AV1073" s="77" t="str">
        <f t="shared" si="239"/>
        <v>21137</v>
      </c>
      <c r="AX1073" s="7" t="s">
        <v>186</v>
      </c>
      <c r="BG1073" s="1"/>
    </row>
    <row r="1074" spans="1:59" ht="13" hidden="1" customHeight="1" outlineLevel="1">
      <c r="A1074" t="s">
        <v>2058</v>
      </c>
      <c r="B1074" t="s">
        <v>3030</v>
      </c>
      <c r="C1074" s="1">
        <f t="shared" si="233"/>
        <v>4706</v>
      </c>
      <c r="D1074" s="7">
        <f>IF(N1074&gt;0, RANK(N1074,(N1074:P1074,Q1074:AE1074)),0)</f>
        <v>2</v>
      </c>
      <c r="E1074" s="7">
        <f>IF(O1074&gt;0,RANK(O1074,(N1074:P1074,Q1074:AE1074)),0)</f>
        <v>1</v>
      </c>
      <c r="F1074" s="7">
        <f>IF(P1074&gt;0,RANK(P1074,(N1074:P1074,Q1074:AE1074)),0)</f>
        <v>3</v>
      </c>
      <c r="G1074" s="1">
        <f t="shared" si="231"/>
        <v>668</v>
      </c>
      <c r="H1074" s="2">
        <f t="shared" si="232"/>
        <v>0.14194645133871653</v>
      </c>
      <c r="I1074" s="2"/>
      <c r="J1074" s="2">
        <f t="shared" si="234"/>
        <v>0.42647683807904802</v>
      </c>
      <c r="K1074" s="2">
        <f t="shared" si="234"/>
        <v>0.56842328941776454</v>
      </c>
      <c r="L1074" s="2">
        <f t="shared" si="234"/>
        <v>2.9749256268593286E-3</v>
      </c>
      <c r="M1074" s="2">
        <f t="shared" si="235"/>
        <v>2.1249468763281129E-3</v>
      </c>
      <c r="N1074" s="1">
        <v>2007</v>
      </c>
      <c r="O1074" s="1">
        <v>2675</v>
      </c>
      <c r="P1074" s="1">
        <v>14</v>
      </c>
      <c r="Q1074" s="1">
        <v>3</v>
      </c>
      <c r="R1074" s="1">
        <v>7</v>
      </c>
      <c r="AG1074" s="7">
        <f>IF(Q1074&gt;0,RANK(Q1074,(N1074:P1074,Q1074:AE1074)),0)</f>
        <v>5</v>
      </c>
      <c r="AH1074" s="7">
        <f>IF(R1074&gt;0,RANK(R1074,(N1074:P1074,Q1074:AE1074)),0)</f>
        <v>4</v>
      </c>
      <c r="AI1074" s="7">
        <f>IF(T1074&gt;0,RANK(T1074,(N1074:P1074,Q1074:AE1074)),0)</f>
        <v>0</v>
      </c>
      <c r="AJ1074" s="7">
        <f>IF(S1074&gt;0,RANK(S1074,(N1074:P1074,Q1074:AE1074)),0)</f>
        <v>0</v>
      </c>
      <c r="AK1074" s="2">
        <f t="shared" si="236"/>
        <v>6.3748406289842758E-4</v>
      </c>
      <c r="AL1074" s="2">
        <f t="shared" si="236"/>
        <v>1.4874628134296643E-3</v>
      </c>
      <c r="AM1074" s="2">
        <f t="shared" si="237"/>
        <v>0</v>
      </c>
      <c r="AN1074" s="2">
        <f t="shared" si="238"/>
        <v>0</v>
      </c>
      <c r="AP1074" t="s">
        <v>2058</v>
      </c>
      <c r="AQ1074" t="s">
        <v>3030</v>
      </c>
      <c r="AR1074">
        <v>1</v>
      </c>
      <c r="AT1074" s="85" t="s">
        <v>5008</v>
      </c>
      <c r="AU1074" s="84" t="s">
        <v>5201</v>
      </c>
      <c r="AV1074" s="77" t="str">
        <f t="shared" si="239"/>
        <v>21139</v>
      </c>
      <c r="AX1074" s="7" t="s">
        <v>186</v>
      </c>
      <c r="BG1074" s="1"/>
    </row>
    <row r="1075" spans="1:59" ht="13" hidden="1" customHeight="1" outlineLevel="1">
      <c r="A1075" t="s">
        <v>4194</v>
      </c>
      <c r="B1075" t="s">
        <v>3030</v>
      </c>
      <c r="C1075" s="1">
        <f t="shared" si="233"/>
        <v>10644</v>
      </c>
      <c r="D1075" s="7">
        <f>IF(N1075&gt;0, RANK(N1075,(N1075:P1075,Q1075:AE1075)),0)</f>
        <v>2</v>
      </c>
      <c r="E1075" s="7">
        <f>IF(O1075&gt;0,RANK(O1075,(N1075:P1075,Q1075:AE1075)),0)</f>
        <v>1</v>
      </c>
      <c r="F1075" s="7">
        <f>IF(P1075&gt;0,RANK(P1075,(N1075:P1075,Q1075:AE1075)),0)</f>
        <v>3</v>
      </c>
      <c r="G1075" s="1">
        <f t="shared" si="231"/>
        <v>3047</v>
      </c>
      <c r="H1075" s="2">
        <f t="shared" si="232"/>
        <v>0.28626456219466367</v>
      </c>
      <c r="I1075" s="2"/>
      <c r="J1075" s="2">
        <f t="shared" si="234"/>
        <v>0.35400225479143177</v>
      </c>
      <c r="K1075" s="2">
        <f t="shared" si="234"/>
        <v>0.64026681698609544</v>
      </c>
      <c r="L1075" s="2">
        <f t="shared" si="234"/>
        <v>3.0063885757234121E-3</v>
      </c>
      <c r="M1075" s="2">
        <f t="shared" si="235"/>
        <v>2.7245396467493743E-3</v>
      </c>
      <c r="N1075" s="1">
        <v>3768</v>
      </c>
      <c r="O1075" s="1">
        <v>6815</v>
      </c>
      <c r="P1075" s="1">
        <v>32</v>
      </c>
      <c r="Q1075" s="1">
        <v>15</v>
      </c>
      <c r="R1075" s="1">
        <v>14</v>
      </c>
      <c r="AG1075" s="7">
        <f>IF(Q1075&gt;0,RANK(Q1075,(N1075:P1075,Q1075:AE1075)),0)</f>
        <v>4</v>
      </c>
      <c r="AH1075" s="7">
        <f>IF(R1075&gt;0,RANK(R1075,(N1075:P1075,Q1075:AE1075)),0)</f>
        <v>5</v>
      </c>
      <c r="AI1075" s="7">
        <f>IF(T1075&gt;0,RANK(T1075,(N1075:P1075,Q1075:AE1075)),0)</f>
        <v>0</v>
      </c>
      <c r="AJ1075" s="7">
        <f>IF(S1075&gt;0,RANK(S1075,(N1075:P1075,Q1075:AE1075)),0)</f>
        <v>0</v>
      </c>
      <c r="AK1075" s="2">
        <f t="shared" si="236"/>
        <v>1.4092446448703494E-3</v>
      </c>
      <c r="AL1075" s="2">
        <f t="shared" si="236"/>
        <v>1.3152950018789928E-3</v>
      </c>
      <c r="AM1075" s="2">
        <f t="shared" si="237"/>
        <v>0</v>
      </c>
      <c r="AN1075" s="2">
        <f t="shared" si="238"/>
        <v>0</v>
      </c>
      <c r="AP1075" t="s">
        <v>4194</v>
      </c>
      <c r="AQ1075" t="s">
        <v>3030</v>
      </c>
      <c r="AR1075">
        <v>1</v>
      </c>
      <c r="AT1075" s="85" t="s">
        <v>5008</v>
      </c>
      <c r="AU1075" s="84" t="s">
        <v>5202</v>
      </c>
      <c r="AV1075" s="77" t="str">
        <f t="shared" si="239"/>
        <v>21141</v>
      </c>
      <c r="AX1075" s="7" t="s">
        <v>186</v>
      </c>
      <c r="BG1075" s="1"/>
    </row>
    <row r="1076" spans="1:59" ht="13" hidden="1" customHeight="1" outlineLevel="1">
      <c r="A1076" t="s">
        <v>4214</v>
      </c>
      <c r="B1076" t="s">
        <v>3030</v>
      </c>
      <c r="C1076" s="1">
        <f t="shared" si="233"/>
        <v>3925</v>
      </c>
      <c r="D1076" s="7">
        <f>IF(N1076&gt;0, RANK(N1076,(N1076:P1076,Q1076:AE1076)),0)</f>
        <v>2</v>
      </c>
      <c r="E1076" s="7">
        <f>IF(O1076&gt;0,RANK(O1076,(N1076:P1076,Q1076:AE1076)),0)</f>
        <v>1</v>
      </c>
      <c r="F1076" s="7">
        <f>IF(P1076&gt;0,RANK(P1076,(N1076:P1076,Q1076:AE1076)),0)</f>
        <v>3</v>
      </c>
      <c r="G1076" s="1">
        <f t="shared" si="231"/>
        <v>363</v>
      </c>
      <c r="H1076" s="2">
        <f t="shared" si="232"/>
        <v>9.2484076433121024E-2</v>
      </c>
      <c r="I1076" s="2"/>
      <c r="J1076" s="2">
        <f t="shared" si="234"/>
        <v>0.45070063694267515</v>
      </c>
      <c r="K1076" s="2">
        <f t="shared" si="234"/>
        <v>0.54318471337579621</v>
      </c>
      <c r="L1076" s="2">
        <f t="shared" si="234"/>
        <v>4.8407643312101912E-3</v>
      </c>
      <c r="M1076" s="2">
        <f t="shared" si="235"/>
        <v>1.2738853503184476E-3</v>
      </c>
      <c r="N1076" s="1">
        <v>1769</v>
      </c>
      <c r="O1076" s="1">
        <v>2132</v>
      </c>
      <c r="P1076" s="1">
        <v>19</v>
      </c>
      <c r="Q1076" s="1">
        <v>3</v>
      </c>
      <c r="R1076" s="1">
        <v>2</v>
      </c>
      <c r="AG1076" s="7">
        <f>IF(Q1076&gt;0,RANK(Q1076,(N1076:P1076,Q1076:AE1076)),0)</f>
        <v>4</v>
      </c>
      <c r="AH1076" s="7">
        <f>IF(R1076&gt;0,RANK(R1076,(N1076:P1076,Q1076:AE1076)),0)</f>
        <v>5</v>
      </c>
      <c r="AI1076" s="7">
        <f>IF(T1076&gt;0,RANK(T1076,(N1076:P1076,Q1076:AE1076)),0)</f>
        <v>0</v>
      </c>
      <c r="AJ1076" s="7">
        <f>IF(S1076&gt;0,RANK(S1076,(N1076:P1076,Q1076:AE1076)),0)</f>
        <v>0</v>
      </c>
      <c r="AK1076" s="2">
        <f t="shared" si="236"/>
        <v>7.6433121019108278E-4</v>
      </c>
      <c r="AL1076" s="2">
        <f t="shared" si="236"/>
        <v>5.0955414012738849E-4</v>
      </c>
      <c r="AM1076" s="2">
        <f t="shared" si="237"/>
        <v>0</v>
      </c>
      <c r="AN1076" s="2">
        <f t="shared" si="238"/>
        <v>0</v>
      </c>
      <c r="AP1076" t="s">
        <v>4214</v>
      </c>
      <c r="AQ1076" t="s">
        <v>3030</v>
      </c>
      <c r="AR1076">
        <v>1</v>
      </c>
      <c r="AT1076" s="85" t="s">
        <v>5008</v>
      </c>
      <c r="AU1076" s="84" t="s">
        <v>5203</v>
      </c>
      <c r="AV1076" s="77" t="str">
        <f t="shared" si="239"/>
        <v>21143</v>
      </c>
      <c r="AX1076" s="7" t="s">
        <v>186</v>
      </c>
      <c r="BG1076" s="1"/>
    </row>
    <row r="1077" spans="1:59" ht="13" hidden="1" customHeight="1" outlineLevel="1">
      <c r="A1077" t="s">
        <v>2531</v>
      </c>
      <c r="B1077" t="s">
        <v>3030</v>
      </c>
      <c r="C1077" s="1">
        <f t="shared" si="233"/>
        <v>29797</v>
      </c>
      <c r="D1077" s="7">
        <f>IF(N1077&gt;0, RANK(N1077,(N1077:P1077,Q1077:AE1077)),0)</f>
        <v>2</v>
      </c>
      <c r="E1077" s="7">
        <f>IF(O1077&gt;0,RANK(O1077,(N1077:P1077,Q1077:AE1077)),0)</f>
        <v>1</v>
      </c>
      <c r="F1077" s="7">
        <f>IF(P1077&gt;0,RANK(P1077,(N1077:P1077,Q1077:AE1077)),0)</f>
        <v>3</v>
      </c>
      <c r="G1077" s="1">
        <f t="shared" si="231"/>
        <v>6857</v>
      </c>
      <c r="H1077" s="2">
        <f t="shared" si="232"/>
        <v>0.23012383797026548</v>
      </c>
      <c r="I1077" s="2"/>
      <c r="J1077" s="2">
        <f t="shared" si="234"/>
        <v>0.38127999463033191</v>
      </c>
      <c r="K1077" s="2">
        <f t="shared" si="234"/>
        <v>0.61140383260059739</v>
      </c>
      <c r="L1077" s="2">
        <f t="shared" si="234"/>
        <v>3.993690639997315E-3</v>
      </c>
      <c r="M1077" s="2">
        <f t="shared" si="235"/>
        <v>3.3224821290733907E-3</v>
      </c>
      <c r="N1077" s="1">
        <v>11361</v>
      </c>
      <c r="O1077" s="1">
        <v>18218</v>
      </c>
      <c r="P1077" s="1">
        <v>119</v>
      </c>
      <c r="Q1077" s="1">
        <v>42</v>
      </c>
      <c r="R1077" s="1">
        <v>57</v>
      </c>
      <c r="AG1077" s="7">
        <f>IF(Q1077&gt;0,RANK(Q1077,(N1077:P1077,Q1077:AE1077)),0)</f>
        <v>5</v>
      </c>
      <c r="AH1077" s="7">
        <f>IF(R1077&gt;0,RANK(R1077,(N1077:P1077,Q1077:AE1077)),0)</f>
        <v>4</v>
      </c>
      <c r="AI1077" s="7">
        <f>IF(T1077&gt;0,RANK(T1077,(N1077:P1077,Q1077:AE1077)),0)</f>
        <v>0</v>
      </c>
      <c r="AJ1077" s="7">
        <f>IF(S1077&gt;0,RANK(S1077,(N1077:P1077,Q1077:AE1077)),0)</f>
        <v>0</v>
      </c>
      <c r="AK1077" s="2">
        <f t="shared" si="236"/>
        <v>1.409537872940229E-3</v>
      </c>
      <c r="AL1077" s="2">
        <f t="shared" si="236"/>
        <v>1.9129442561331678E-3</v>
      </c>
      <c r="AM1077" s="2">
        <f t="shared" si="237"/>
        <v>0</v>
      </c>
      <c r="AN1077" s="2">
        <f t="shared" si="238"/>
        <v>0</v>
      </c>
      <c r="AP1077" t="s">
        <v>2531</v>
      </c>
      <c r="AQ1077" t="s">
        <v>3030</v>
      </c>
      <c r="AR1077">
        <v>1</v>
      </c>
      <c r="AT1077" s="85" t="s">
        <v>5008</v>
      </c>
      <c r="AU1077" s="84" t="s">
        <v>5204</v>
      </c>
      <c r="AV1077" s="77" t="str">
        <f t="shared" si="239"/>
        <v>21145</v>
      </c>
      <c r="AX1077" s="7" t="s">
        <v>186</v>
      </c>
      <c r="BG1077" s="1"/>
    </row>
    <row r="1078" spans="1:59" ht="13" hidden="1" customHeight="1" outlineLevel="1">
      <c r="A1078" t="s">
        <v>4312</v>
      </c>
      <c r="B1078" t="s">
        <v>3030</v>
      </c>
      <c r="C1078" s="1">
        <f t="shared" si="233"/>
        <v>5693</v>
      </c>
      <c r="D1078" s="7">
        <f>IF(N1078&gt;0, RANK(N1078,(N1078:P1078,Q1078:AE1078)),0)</f>
        <v>2</v>
      </c>
      <c r="E1078" s="7">
        <f>IF(O1078&gt;0,RANK(O1078,(N1078:P1078,Q1078:AE1078)),0)</f>
        <v>1</v>
      </c>
      <c r="F1078" s="7">
        <f>IF(P1078&gt;0,RANK(P1078,(N1078:P1078,Q1078:AE1078)),0)</f>
        <v>3</v>
      </c>
      <c r="G1078" s="1">
        <f t="shared" si="231"/>
        <v>2591</v>
      </c>
      <c r="H1078" s="2">
        <f t="shared" si="232"/>
        <v>0.45512032320393464</v>
      </c>
      <c r="I1078" s="2"/>
      <c r="J1078" s="2">
        <f t="shared" si="234"/>
        <v>0.26875109783945195</v>
      </c>
      <c r="K1078" s="2">
        <f t="shared" si="234"/>
        <v>0.72387142104338664</v>
      </c>
      <c r="L1078" s="2">
        <f t="shared" si="234"/>
        <v>4.9183207447742842E-3</v>
      </c>
      <c r="M1078" s="2">
        <f t="shared" si="235"/>
        <v>2.4591603723871265E-3</v>
      </c>
      <c r="N1078" s="1">
        <v>1530</v>
      </c>
      <c r="O1078" s="1">
        <v>4121</v>
      </c>
      <c r="P1078" s="1">
        <v>28</v>
      </c>
      <c r="Q1078" s="1">
        <v>8</v>
      </c>
      <c r="R1078" s="1">
        <v>6</v>
      </c>
      <c r="AG1078" s="7">
        <f>IF(Q1078&gt;0,RANK(Q1078,(N1078:P1078,Q1078:AE1078)),0)</f>
        <v>4</v>
      </c>
      <c r="AH1078" s="7">
        <f>IF(R1078&gt;0,RANK(R1078,(N1078:P1078,Q1078:AE1078)),0)</f>
        <v>5</v>
      </c>
      <c r="AI1078" s="7">
        <f>IF(T1078&gt;0,RANK(T1078,(N1078:P1078,Q1078:AE1078)),0)</f>
        <v>0</v>
      </c>
      <c r="AJ1078" s="7">
        <f>IF(S1078&gt;0,RANK(S1078,(N1078:P1078,Q1078:AE1078)),0)</f>
        <v>0</v>
      </c>
      <c r="AK1078" s="2">
        <f t="shared" si="236"/>
        <v>1.4052344985069384E-3</v>
      </c>
      <c r="AL1078" s="2">
        <f t="shared" si="236"/>
        <v>1.0539258738802037E-3</v>
      </c>
      <c r="AM1078" s="2">
        <f t="shared" si="237"/>
        <v>0</v>
      </c>
      <c r="AN1078" s="2">
        <f t="shared" si="238"/>
        <v>0</v>
      </c>
      <c r="AP1078" t="s">
        <v>4312</v>
      </c>
      <c r="AQ1078" t="s">
        <v>3030</v>
      </c>
      <c r="AR1078">
        <v>5</v>
      </c>
      <c r="AT1078" s="85" t="s">
        <v>5008</v>
      </c>
      <c r="AU1078" s="84" t="s">
        <v>5205</v>
      </c>
      <c r="AV1078" s="77" t="str">
        <f t="shared" si="239"/>
        <v>21147</v>
      </c>
      <c r="AX1078" s="7" t="s">
        <v>186</v>
      </c>
      <c r="BG1078" s="1"/>
    </row>
    <row r="1079" spans="1:59" ht="13" hidden="1" customHeight="1" outlineLevel="1">
      <c r="A1079" t="s">
        <v>4724</v>
      </c>
      <c r="B1079" t="s">
        <v>3030</v>
      </c>
      <c r="C1079" s="1">
        <f t="shared" si="233"/>
        <v>4435</v>
      </c>
      <c r="D1079" s="7">
        <f>IF(N1079&gt;0, RANK(N1079,(N1079:P1079,Q1079:AE1079)),0)</f>
        <v>2</v>
      </c>
      <c r="E1079" s="7">
        <f>IF(O1079&gt;0,RANK(O1079,(N1079:P1079,Q1079:AE1079)),0)</f>
        <v>1</v>
      </c>
      <c r="F1079" s="7">
        <f>IF(P1079&gt;0,RANK(P1079,(N1079:P1079,Q1079:AE1079)),0)</f>
        <v>3</v>
      </c>
      <c r="G1079" s="1">
        <f t="shared" si="231"/>
        <v>761</v>
      </c>
      <c r="H1079" s="2">
        <f t="shared" si="232"/>
        <v>0.17158962795941377</v>
      </c>
      <c r="I1079" s="2"/>
      <c r="J1079" s="2">
        <f t="shared" si="234"/>
        <v>0.41104847801578354</v>
      </c>
      <c r="K1079" s="2">
        <f t="shared" si="234"/>
        <v>0.58263810597519727</v>
      </c>
      <c r="L1079" s="2">
        <f t="shared" si="234"/>
        <v>4.9605411499436302E-3</v>
      </c>
      <c r="M1079" s="2">
        <f t="shared" si="235"/>
        <v>1.3528748590756158E-3</v>
      </c>
      <c r="N1079" s="1">
        <v>1823</v>
      </c>
      <c r="O1079" s="1">
        <v>2584</v>
      </c>
      <c r="P1079" s="1">
        <v>22</v>
      </c>
      <c r="Q1079" s="1">
        <v>0</v>
      </c>
      <c r="R1079" s="1">
        <v>6</v>
      </c>
      <c r="AG1079" s="7">
        <f>IF(Q1079&gt;0,RANK(Q1079,(N1079:P1079,Q1079:AE1079)),0)</f>
        <v>0</v>
      </c>
      <c r="AH1079" s="7">
        <f>IF(R1079&gt;0,RANK(R1079,(N1079:P1079,Q1079:AE1079)),0)</f>
        <v>4</v>
      </c>
      <c r="AI1079" s="7">
        <f>IF(T1079&gt;0,RANK(T1079,(N1079:P1079,Q1079:AE1079)),0)</f>
        <v>0</v>
      </c>
      <c r="AJ1079" s="7">
        <f>IF(S1079&gt;0,RANK(S1079,(N1079:P1079,Q1079:AE1079)),0)</f>
        <v>0</v>
      </c>
      <c r="AK1079" s="2">
        <f t="shared" si="236"/>
        <v>0</v>
      </c>
      <c r="AL1079" s="2">
        <f t="shared" si="236"/>
        <v>1.3528748590755355E-3</v>
      </c>
      <c r="AM1079" s="2">
        <f t="shared" si="237"/>
        <v>0</v>
      </c>
      <c r="AN1079" s="2">
        <f t="shared" si="238"/>
        <v>0</v>
      </c>
      <c r="AP1079" t="s">
        <v>4724</v>
      </c>
      <c r="AQ1079" t="s">
        <v>3030</v>
      </c>
      <c r="AR1079">
        <v>1</v>
      </c>
      <c r="AT1079" s="85" t="s">
        <v>5008</v>
      </c>
      <c r="AU1079" s="84" t="s">
        <v>5206</v>
      </c>
      <c r="AV1079" s="77" t="str">
        <f t="shared" si="239"/>
        <v>21149</v>
      </c>
      <c r="AX1079" s="7" t="s">
        <v>186</v>
      </c>
      <c r="BG1079" s="1"/>
    </row>
    <row r="1080" spans="1:59" ht="13" hidden="1" customHeight="1" outlineLevel="1">
      <c r="A1080" t="s">
        <v>3697</v>
      </c>
      <c r="B1080" t="s">
        <v>3030</v>
      </c>
      <c r="C1080" s="1">
        <f t="shared" si="233"/>
        <v>30707</v>
      </c>
      <c r="D1080" s="7">
        <f>IF(N1080&gt;0, RANK(N1080,(N1080:P1080,Q1080:AE1080)),0)</f>
        <v>2</v>
      </c>
      <c r="E1080" s="7">
        <f>IF(O1080&gt;0,RANK(O1080,(N1080:P1080,Q1080:AE1080)),0)</f>
        <v>1</v>
      </c>
      <c r="F1080" s="7">
        <f>IF(P1080&gt;0,RANK(P1080,(N1080:P1080,Q1080:AE1080)),0)</f>
        <v>3</v>
      </c>
      <c r="G1080" s="1">
        <f t="shared" si="231"/>
        <v>7397</v>
      </c>
      <c r="H1080" s="2">
        <f t="shared" si="232"/>
        <v>0.24088969941707103</v>
      </c>
      <c r="I1080" s="2"/>
      <c r="J1080" s="2">
        <f t="shared" si="234"/>
        <v>0.37532158791155112</v>
      </c>
      <c r="K1080" s="2">
        <f t="shared" si="234"/>
        <v>0.61621128732862218</v>
      </c>
      <c r="L1080" s="2">
        <f t="shared" si="234"/>
        <v>5.7967238740352358E-3</v>
      </c>
      <c r="M1080" s="2">
        <f t="shared" si="235"/>
        <v>2.6704008857914583E-3</v>
      </c>
      <c r="N1080" s="1">
        <v>11525</v>
      </c>
      <c r="O1080" s="1">
        <v>18922</v>
      </c>
      <c r="P1080" s="1">
        <v>178</v>
      </c>
      <c r="Q1080" s="1">
        <v>48</v>
      </c>
      <c r="R1080" s="1">
        <v>34</v>
      </c>
      <c r="AG1080" s="7">
        <f>IF(Q1080&gt;0,RANK(Q1080,(N1080:P1080,Q1080:AE1080)),0)</f>
        <v>4</v>
      </c>
      <c r="AH1080" s="7">
        <f>IF(R1080&gt;0,RANK(R1080,(N1080:P1080,Q1080:AE1080)),0)</f>
        <v>5</v>
      </c>
      <c r="AI1080" s="7">
        <f>IF(T1080&gt;0,RANK(T1080,(N1080:P1080,Q1080:AE1080)),0)</f>
        <v>0</v>
      </c>
      <c r="AJ1080" s="7">
        <f>IF(S1080&gt;0,RANK(S1080,(N1080:P1080,Q1080:AE1080)),0)</f>
        <v>0</v>
      </c>
      <c r="AK1080" s="2">
        <f t="shared" si="236"/>
        <v>1.5631614941218615E-3</v>
      </c>
      <c r="AL1080" s="2">
        <f t="shared" si="236"/>
        <v>1.1072393916696519E-3</v>
      </c>
      <c r="AM1080" s="2">
        <f t="shared" si="237"/>
        <v>0</v>
      </c>
      <c r="AN1080" s="2">
        <f t="shared" si="238"/>
        <v>0</v>
      </c>
      <c r="AP1080" t="s">
        <v>3697</v>
      </c>
      <c r="AQ1080" t="s">
        <v>3030</v>
      </c>
      <c r="AR1080">
        <v>6</v>
      </c>
      <c r="AT1080" s="85" t="s">
        <v>5008</v>
      </c>
      <c r="AU1080" s="84" t="s">
        <v>4713</v>
      </c>
      <c r="AV1080" s="77" t="str">
        <f t="shared" si="239"/>
        <v>21151</v>
      </c>
      <c r="AX1080" s="7" t="s">
        <v>186</v>
      </c>
      <c r="BG1080" s="1"/>
    </row>
    <row r="1081" spans="1:59" ht="13" hidden="1" customHeight="1" outlineLevel="1">
      <c r="A1081" t="s">
        <v>3623</v>
      </c>
      <c r="B1081" t="s">
        <v>3030</v>
      </c>
      <c r="C1081" s="1">
        <f t="shared" si="233"/>
        <v>5718</v>
      </c>
      <c r="D1081" s="7">
        <f>IF(N1081&gt;0, RANK(N1081,(N1081:P1081,Q1081:AE1081)),0)</f>
        <v>1</v>
      </c>
      <c r="E1081" s="7">
        <f>IF(O1081&gt;0,RANK(O1081,(N1081:P1081,Q1081:AE1081)),0)</f>
        <v>2</v>
      </c>
      <c r="F1081" s="7">
        <f>IF(P1081&gt;0,RANK(P1081,(N1081:P1081,Q1081:AE1081)),0)</f>
        <v>3</v>
      </c>
      <c r="G1081" s="1">
        <f t="shared" si="231"/>
        <v>7</v>
      </c>
      <c r="H1081" s="2">
        <f t="shared" si="232"/>
        <v>1.2242042672263029E-3</v>
      </c>
      <c r="I1081" s="2"/>
      <c r="J1081" s="2">
        <f t="shared" si="234"/>
        <v>0.49720181881776843</v>
      </c>
      <c r="K1081" s="2">
        <f t="shared" si="234"/>
        <v>0.49597761455054212</v>
      </c>
      <c r="L1081" s="2">
        <f t="shared" si="234"/>
        <v>3.3228401538999649E-3</v>
      </c>
      <c r="M1081" s="2">
        <f t="shared" si="235"/>
        <v>3.4977264777894305E-3</v>
      </c>
      <c r="N1081" s="1">
        <v>2843</v>
      </c>
      <c r="O1081" s="1">
        <v>2836</v>
      </c>
      <c r="P1081" s="1">
        <v>19</v>
      </c>
      <c r="Q1081" s="1">
        <v>7</v>
      </c>
      <c r="R1081" s="1">
        <v>13</v>
      </c>
      <c r="AG1081" s="7">
        <f>IF(Q1081&gt;0,RANK(Q1081,(N1081:P1081,Q1081:AE1081)),0)</f>
        <v>5</v>
      </c>
      <c r="AH1081" s="7">
        <f>IF(R1081&gt;0,RANK(R1081,(N1081:P1081,Q1081:AE1081)),0)</f>
        <v>4</v>
      </c>
      <c r="AI1081" s="7">
        <f>IF(T1081&gt;0,RANK(T1081,(N1081:P1081,Q1081:AE1081)),0)</f>
        <v>0</v>
      </c>
      <c r="AJ1081" s="7">
        <f>IF(S1081&gt;0,RANK(S1081,(N1081:P1081,Q1081:AE1081)),0)</f>
        <v>0</v>
      </c>
      <c r="AK1081" s="2">
        <f t="shared" si="236"/>
        <v>1.2242042672263029E-3</v>
      </c>
      <c r="AL1081" s="2">
        <f t="shared" si="236"/>
        <v>2.2735222105631338E-3</v>
      </c>
      <c r="AM1081" s="2">
        <f t="shared" si="237"/>
        <v>0</v>
      </c>
      <c r="AN1081" s="2">
        <f t="shared" si="238"/>
        <v>0</v>
      </c>
      <c r="AP1081" t="s">
        <v>3623</v>
      </c>
      <c r="AQ1081" t="s">
        <v>3030</v>
      </c>
      <c r="AR1081">
        <v>5</v>
      </c>
      <c r="AT1081" s="85" t="s">
        <v>5008</v>
      </c>
      <c r="AU1081" s="84" t="s">
        <v>4068</v>
      </c>
      <c r="AV1081" s="77" t="str">
        <f t="shared" si="239"/>
        <v>21153</v>
      </c>
      <c r="AX1081" s="7" t="s">
        <v>186</v>
      </c>
      <c r="BG1081" s="1"/>
    </row>
    <row r="1082" spans="1:59" ht="13" hidden="1" customHeight="1" outlineLevel="1">
      <c r="A1082" t="s">
        <v>4450</v>
      </c>
      <c r="B1082" t="s">
        <v>3030</v>
      </c>
      <c r="C1082" s="1">
        <f t="shared" si="233"/>
        <v>7354</v>
      </c>
      <c r="D1082" s="7">
        <f>IF(N1082&gt;0, RANK(N1082,(N1082:P1082,Q1082:AE1082)),0)</f>
        <v>2</v>
      </c>
      <c r="E1082" s="7">
        <f>IF(O1082&gt;0,RANK(O1082,(N1082:P1082,Q1082:AE1082)),0)</f>
        <v>1</v>
      </c>
      <c r="F1082" s="7">
        <f>IF(P1082&gt;0,RANK(P1082,(N1082:P1082,Q1082:AE1082)),0)</f>
        <v>3</v>
      </c>
      <c r="G1082" s="1">
        <f t="shared" si="231"/>
        <v>506</v>
      </c>
      <c r="H1082" s="2">
        <f t="shared" si="232"/>
        <v>6.8806091922763116E-2</v>
      </c>
      <c r="I1082" s="2"/>
      <c r="J1082" s="2">
        <f t="shared" si="234"/>
        <v>0.4621974435681262</v>
      </c>
      <c r="K1082" s="2">
        <f t="shared" si="234"/>
        <v>0.5310035354908893</v>
      </c>
      <c r="L1082" s="2">
        <f t="shared" si="234"/>
        <v>4.759314658689149E-3</v>
      </c>
      <c r="M1082" s="2">
        <f t="shared" si="235"/>
        <v>2.0397062822953525E-3</v>
      </c>
      <c r="N1082" s="1">
        <v>3399</v>
      </c>
      <c r="O1082" s="1">
        <v>3905</v>
      </c>
      <c r="P1082" s="1">
        <v>35</v>
      </c>
      <c r="Q1082" s="1">
        <v>5</v>
      </c>
      <c r="R1082" s="1">
        <v>10</v>
      </c>
      <c r="AG1082" s="7">
        <f>IF(Q1082&gt;0,RANK(Q1082,(N1082:P1082,Q1082:AE1082)),0)</f>
        <v>5</v>
      </c>
      <c r="AH1082" s="7">
        <f>IF(R1082&gt;0,RANK(R1082,(N1082:P1082,Q1082:AE1082)),0)</f>
        <v>4</v>
      </c>
      <c r="AI1082" s="7">
        <f>IF(T1082&gt;0,RANK(T1082,(N1082:P1082,Q1082:AE1082)),0)</f>
        <v>0</v>
      </c>
      <c r="AJ1082" s="7">
        <f>IF(S1082&gt;0,RANK(S1082,(N1082:P1082,Q1082:AE1082)),0)</f>
        <v>0</v>
      </c>
      <c r="AK1082" s="2">
        <f t="shared" si="236"/>
        <v>6.7990209409844987E-4</v>
      </c>
      <c r="AL1082" s="2">
        <f t="shared" si="236"/>
        <v>1.3598041881968997E-3</v>
      </c>
      <c r="AM1082" s="2">
        <f t="shared" si="237"/>
        <v>0</v>
      </c>
      <c r="AN1082" s="2">
        <f t="shared" si="238"/>
        <v>0</v>
      </c>
      <c r="AP1082" t="s">
        <v>4450</v>
      </c>
      <c r="AQ1082" t="s">
        <v>3030</v>
      </c>
      <c r="AR1082">
        <v>2</v>
      </c>
      <c r="AT1082" s="85" t="s">
        <v>5008</v>
      </c>
      <c r="AU1082" s="84" t="s">
        <v>4402</v>
      </c>
      <c r="AV1082" s="77" t="str">
        <f t="shared" si="239"/>
        <v>21155</v>
      </c>
      <c r="AX1082" s="7" t="s">
        <v>186</v>
      </c>
      <c r="BG1082" s="1"/>
    </row>
    <row r="1083" spans="1:59" ht="13" hidden="1" customHeight="1" outlineLevel="1">
      <c r="A1083" t="s">
        <v>4742</v>
      </c>
      <c r="B1083" t="s">
        <v>3030</v>
      </c>
      <c r="C1083" s="1">
        <f t="shared" si="233"/>
        <v>15521</v>
      </c>
      <c r="D1083" s="7">
        <f>IF(N1083&gt;0, RANK(N1083,(N1083:P1083,Q1083:AE1083)),0)</f>
        <v>2</v>
      </c>
      <c r="E1083" s="7">
        <f>IF(O1083&gt;0,RANK(O1083,(N1083:P1083,Q1083:AE1083)),0)</f>
        <v>1</v>
      </c>
      <c r="F1083" s="7">
        <f>IF(P1083&gt;0,RANK(P1083,(N1083:P1083,Q1083:AE1083)),0)</f>
        <v>3</v>
      </c>
      <c r="G1083" s="1">
        <f t="shared" si="231"/>
        <v>2666</v>
      </c>
      <c r="H1083" s="2">
        <f t="shared" si="232"/>
        <v>0.17176728303588687</v>
      </c>
      <c r="I1083" s="2"/>
      <c r="J1083" s="2">
        <f t="shared" si="234"/>
        <v>0.41124927517556858</v>
      </c>
      <c r="K1083" s="2">
        <f t="shared" si="234"/>
        <v>0.58301655821145548</v>
      </c>
      <c r="L1083" s="2">
        <f t="shared" si="234"/>
        <v>3.4791572707944074E-3</v>
      </c>
      <c r="M1083" s="2">
        <f t="shared" si="235"/>
        <v>2.2550093421815809E-3</v>
      </c>
      <c r="N1083" s="1">
        <v>6383</v>
      </c>
      <c r="O1083" s="1">
        <v>9049</v>
      </c>
      <c r="P1083" s="1">
        <v>54</v>
      </c>
      <c r="Q1083" s="1">
        <v>16</v>
      </c>
      <c r="R1083" s="1">
        <v>19</v>
      </c>
      <c r="AG1083" s="7">
        <f>IF(Q1083&gt;0,RANK(Q1083,(N1083:P1083,Q1083:AE1083)),0)</f>
        <v>5</v>
      </c>
      <c r="AH1083" s="7">
        <f>IF(R1083&gt;0,RANK(R1083,(N1083:P1083,Q1083:AE1083)),0)</f>
        <v>4</v>
      </c>
      <c r="AI1083" s="7">
        <f>IF(T1083&gt;0,RANK(T1083,(N1083:P1083,Q1083:AE1083)),0)</f>
        <v>0</v>
      </c>
      <c r="AJ1083" s="7">
        <f>IF(S1083&gt;0,RANK(S1083,(N1083:P1083,Q1083:AE1083)),0)</f>
        <v>0</v>
      </c>
      <c r="AK1083" s="2">
        <f t="shared" si="236"/>
        <v>1.0308614135687135E-3</v>
      </c>
      <c r="AL1083" s="2">
        <f t="shared" si="236"/>
        <v>1.2241479286128471E-3</v>
      </c>
      <c r="AM1083" s="2">
        <f t="shared" si="237"/>
        <v>0</v>
      </c>
      <c r="AN1083" s="2">
        <f t="shared" si="238"/>
        <v>0</v>
      </c>
      <c r="AP1083" t="s">
        <v>4742</v>
      </c>
      <c r="AQ1083" t="s">
        <v>3030</v>
      </c>
      <c r="AR1083">
        <v>1</v>
      </c>
      <c r="AT1083" s="85" t="s">
        <v>5008</v>
      </c>
      <c r="AU1083" s="84" t="s">
        <v>4152</v>
      </c>
      <c r="AV1083" s="77" t="str">
        <f t="shared" si="239"/>
        <v>21157</v>
      </c>
      <c r="AX1083" s="7" t="s">
        <v>186</v>
      </c>
      <c r="BG1083" s="1"/>
    </row>
    <row r="1084" spans="1:59" ht="13" hidden="1" customHeight="1" outlineLevel="1">
      <c r="A1084" t="s">
        <v>2992</v>
      </c>
      <c r="B1084" t="s">
        <v>3030</v>
      </c>
      <c r="C1084" s="1">
        <f t="shared" si="233"/>
        <v>4539</v>
      </c>
      <c r="D1084" s="7">
        <f>IF(N1084&gt;0, RANK(N1084,(N1084:P1084,Q1084:AE1084)),0)</f>
        <v>2</v>
      </c>
      <c r="E1084" s="7">
        <f>IF(O1084&gt;0,RANK(O1084,(N1084:P1084,Q1084:AE1084)),0)</f>
        <v>1</v>
      </c>
      <c r="F1084" s="7">
        <f>IF(P1084&gt;0,RANK(P1084,(N1084:P1084,Q1084:AE1084)),0)</f>
        <v>3</v>
      </c>
      <c r="G1084" s="1">
        <f t="shared" si="231"/>
        <v>1492</v>
      </c>
      <c r="H1084" s="2">
        <f t="shared" si="232"/>
        <v>0.32870676360431811</v>
      </c>
      <c r="I1084" s="2"/>
      <c r="J1084" s="2">
        <f t="shared" si="234"/>
        <v>0.33135051773518398</v>
      </c>
      <c r="K1084" s="2">
        <f t="shared" si="234"/>
        <v>0.66005728133950214</v>
      </c>
      <c r="L1084" s="2">
        <f t="shared" si="234"/>
        <v>5.2875082617316587E-3</v>
      </c>
      <c r="M1084" s="2">
        <f t="shared" si="235"/>
        <v>3.3046926635822167E-3</v>
      </c>
      <c r="N1084" s="1">
        <v>1504</v>
      </c>
      <c r="O1084" s="1">
        <v>2996</v>
      </c>
      <c r="P1084" s="1">
        <v>24</v>
      </c>
      <c r="Q1084" s="1">
        <v>5</v>
      </c>
      <c r="R1084" s="1">
        <v>10</v>
      </c>
      <c r="AG1084" s="7">
        <f>IF(Q1084&gt;0,RANK(Q1084,(N1084:P1084,Q1084:AE1084)),0)</f>
        <v>5</v>
      </c>
      <c r="AH1084" s="7">
        <f>IF(R1084&gt;0,RANK(R1084,(N1084:P1084,Q1084:AE1084)),0)</f>
        <v>4</v>
      </c>
      <c r="AI1084" s="7">
        <f>IF(T1084&gt;0,RANK(T1084,(N1084:P1084,Q1084:AE1084)),0)</f>
        <v>0</v>
      </c>
      <c r="AJ1084" s="7">
        <f>IF(S1084&gt;0,RANK(S1084,(N1084:P1084,Q1084:AE1084)),0)</f>
        <v>0</v>
      </c>
      <c r="AK1084" s="2">
        <f t="shared" si="236"/>
        <v>1.1015642211940956E-3</v>
      </c>
      <c r="AL1084" s="2">
        <f t="shared" si="236"/>
        <v>2.2031284423881911E-3</v>
      </c>
      <c r="AM1084" s="2">
        <f t="shared" si="237"/>
        <v>0</v>
      </c>
      <c r="AN1084" s="2">
        <f t="shared" si="238"/>
        <v>0</v>
      </c>
      <c r="AP1084" t="s">
        <v>2992</v>
      </c>
      <c r="AQ1084" t="s">
        <v>3030</v>
      </c>
      <c r="AR1084">
        <v>5</v>
      </c>
      <c r="AT1084" s="85" t="s">
        <v>5008</v>
      </c>
      <c r="AU1084" s="84" t="s">
        <v>4506</v>
      </c>
      <c r="AV1084" s="77" t="str">
        <f t="shared" si="239"/>
        <v>21159</v>
      </c>
      <c r="AX1084" s="7" t="s">
        <v>186</v>
      </c>
      <c r="BG1084" s="1"/>
    </row>
    <row r="1085" spans="1:59" ht="13" hidden="1" customHeight="1" outlineLevel="1">
      <c r="A1085" t="s">
        <v>2922</v>
      </c>
      <c r="B1085" t="s">
        <v>3030</v>
      </c>
      <c r="C1085" s="1">
        <f t="shared" si="233"/>
        <v>7079</v>
      </c>
      <c r="D1085" s="7">
        <f>IF(N1085&gt;0, RANK(N1085,(N1085:P1085,Q1085:AE1085)),0)</f>
        <v>2</v>
      </c>
      <c r="E1085" s="7">
        <f>IF(O1085&gt;0,RANK(O1085,(N1085:P1085,Q1085:AE1085)),0)</f>
        <v>1</v>
      </c>
      <c r="F1085" s="7">
        <f>IF(P1085&gt;0,RANK(P1085,(N1085:P1085,Q1085:AE1085)),0)</f>
        <v>3</v>
      </c>
      <c r="G1085" s="1">
        <f t="shared" si="231"/>
        <v>1737</v>
      </c>
      <c r="H1085" s="2">
        <f t="shared" si="232"/>
        <v>0.24537364034468145</v>
      </c>
      <c r="I1085" s="2"/>
      <c r="J1085" s="2">
        <f t="shared" si="234"/>
        <v>0.37349908179121344</v>
      </c>
      <c r="K1085" s="2">
        <f t="shared" si="234"/>
        <v>0.61887272213589495</v>
      </c>
      <c r="L1085" s="2">
        <f t="shared" si="234"/>
        <v>5.0854640485944345E-3</v>
      </c>
      <c r="M1085" s="2">
        <f t="shared" si="235"/>
        <v>2.5427320242972342E-3</v>
      </c>
      <c r="N1085" s="1">
        <v>2644</v>
      </c>
      <c r="O1085" s="1">
        <v>4381</v>
      </c>
      <c r="P1085" s="1">
        <v>36</v>
      </c>
      <c r="Q1085" s="1">
        <v>11</v>
      </c>
      <c r="R1085" s="1">
        <v>7</v>
      </c>
      <c r="AG1085" s="7">
        <f>IF(Q1085&gt;0,RANK(Q1085,(N1085:P1085,Q1085:AE1085)),0)</f>
        <v>4</v>
      </c>
      <c r="AH1085" s="7">
        <f>IF(R1085&gt;0,RANK(R1085,(N1085:P1085,Q1085:AE1085)),0)</f>
        <v>5</v>
      </c>
      <c r="AI1085" s="7">
        <f>IF(T1085&gt;0,RANK(T1085,(N1085:P1085,Q1085:AE1085)),0)</f>
        <v>0</v>
      </c>
      <c r="AJ1085" s="7">
        <f>IF(S1085&gt;0,RANK(S1085,(N1085:P1085,Q1085:AE1085)),0)</f>
        <v>0</v>
      </c>
      <c r="AK1085" s="2">
        <f t="shared" si="236"/>
        <v>1.5538917926260771E-3</v>
      </c>
      <c r="AL1085" s="2">
        <f t="shared" si="236"/>
        <v>9.888402316711399E-4</v>
      </c>
      <c r="AM1085" s="2">
        <f t="shared" si="237"/>
        <v>0</v>
      </c>
      <c r="AN1085" s="2">
        <f t="shared" si="238"/>
        <v>0</v>
      </c>
      <c r="AP1085" t="s">
        <v>2922</v>
      </c>
      <c r="AQ1085" t="s">
        <v>3030</v>
      </c>
      <c r="AR1085">
        <v>4</v>
      </c>
      <c r="AT1085" s="85" t="s">
        <v>5008</v>
      </c>
      <c r="AU1085" s="84" t="s">
        <v>4507</v>
      </c>
      <c r="AV1085" s="77" t="str">
        <f t="shared" si="239"/>
        <v>21161</v>
      </c>
      <c r="AX1085" s="7" t="s">
        <v>186</v>
      </c>
      <c r="BG1085" s="1"/>
    </row>
    <row r="1086" spans="1:59" ht="13" hidden="1" customHeight="1" outlineLevel="1">
      <c r="A1086" t="s">
        <v>3278</v>
      </c>
      <c r="B1086" t="s">
        <v>3030</v>
      </c>
      <c r="C1086" s="1">
        <f t="shared" si="233"/>
        <v>10951</v>
      </c>
      <c r="D1086" s="7">
        <f>IF(N1086&gt;0, RANK(N1086,(N1086:P1086,Q1086:AE1086)),0)</f>
        <v>2</v>
      </c>
      <c r="E1086" s="7">
        <f>IF(O1086&gt;0,RANK(O1086,(N1086:P1086,Q1086:AE1086)),0)</f>
        <v>1</v>
      </c>
      <c r="F1086" s="7">
        <f>IF(P1086&gt;0,RANK(P1086,(N1086:P1086,Q1086:AE1086)),0)</f>
        <v>3</v>
      </c>
      <c r="G1086" s="1">
        <f t="shared" si="231"/>
        <v>3428</v>
      </c>
      <c r="H1086" s="2">
        <f t="shared" si="232"/>
        <v>0.31303077344534747</v>
      </c>
      <c r="I1086" s="2"/>
      <c r="J1086" s="2">
        <f t="shared" si="234"/>
        <v>0.34006026846863302</v>
      </c>
      <c r="K1086" s="2">
        <f t="shared" si="234"/>
        <v>0.65309104191398049</v>
      </c>
      <c r="L1086" s="2">
        <f t="shared" si="234"/>
        <v>4.4744772166925399E-3</v>
      </c>
      <c r="M1086" s="2">
        <f t="shared" si="235"/>
        <v>2.3742124006939543E-3</v>
      </c>
      <c r="N1086" s="1">
        <v>3724</v>
      </c>
      <c r="O1086" s="1">
        <v>7152</v>
      </c>
      <c r="P1086" s="1">
        <v>49</v>
      </c>
      <c r="Q1086" s="1">
        <v>15</v>
      </c>
      <c r="R1086" s="1">
        <v>11</v>
      </c>
      <c r="AG1086" s="7">
        <f>IF(Q1086&gt;0,RANK(Q1086,(N1086:P1086,Q1086:AE1086)),0)</f>
        <v>4</v>
      </c>
      <c r="AH1086" s="7">
        <f>IF(R1086&gt;0,RANK(R1086,(N1086:P1086,Q1086:AE1086)),0)</f>
        <v>5</v>
      </c>
      <c r="AI1086" s="7">
        <f>IF(T1086&gt;0,RANK(T1086,(N1086:P1086,Q1086:AE1086)),0)</f>
        <v>0</v>
      </c>
      <c r="AJ1086" s="7">
        <f>IF(S1086&gt;0,RANK(S1086,(N1086:P1086,Q1086:AE1086)),0)</f>
        <v>0</v>
      </c>
      <c r="AK1086" s="2">
        <f t="shared" si="236"/>
        <v>1.3697379234773081E-3</v>
      </c>
      <c r="AL1086" s="2">
        <f t="shared" si="236"/>
        <v>1.0044744772166926E-3</v>
      </c>
      <c r="AM1086" s="2">
        <f t="shared" si="237"/>
        <v>0</v>
      </c>
      <c r="AN1086" s="2">
        <f t="shared" si="238"/>
        <v>0</v>
      </c>
      <c r="AP1086" t="s">
        <v>3278</v>
      </c>
      <c r="AQ1086" t="s">
        <v>3030</v>
      </c>
      <c r="AR1086">
        <v>2</v>
      </c>
      <c r="AT1086" s="85" t="s">
        <v>5008</v>
      </c>
      <c r="AU1086" s="84" t="s">
        <v>4508</v>
      </c>
      <c r="AV1086" s="77" t="str">
        <f t="shared" si="239"/>
        <v>21163</v>
      </c>
      <c r="AX1086" s="7" t="s">
        <v>186</v>
      </c>
      <c r="BG1086" s="1"/>
    </row>
    <row r="1087" spans="1:59" ht="13" hidden="1" customHeight="1" outlineLevel="1">
      <c r="A1087" t="s">
        <v>4893</v>
      </c>
      <c r="B1087" t="s">
        <v>3030</v>
      </c>
      <c r="C1087" s="1">
        <f t="shared" si="233"/>
        <v>2528</v>
      </c>
      <c r="D1087" s="7">
        <f>IF(N1087&gt;0, RANK(N1087,(N1087:P1087,Q1087:AE1087)),0)</f>
        <v>1</v>
      </c>
      <c r="E1087" s="7">
        <f>IF(O1087&gt;0,RANK(O1087,(N1087:P1087,Q1087:AE1087)),0)</f>
        <v>2</v>
      </c>
      <c r="F1087" s="7">
        <f>IF(P1087&gt;0,RANK(P1087,(N1087:P1087,Q1087:AE1087)),0)</f>
        <v>3</v>
      </c>
      <c r="G1087" s="1">
        <f t="shared" si="231"/>
        <v>69</v>
      </c>
      <c r="H1087" s="2">
        <f t="shared" si="232"/>
        <v>2.7294303797468354E-2</v>
      </c>
      <c r="I1087" s="2"/>
      <c r="J1087" s="2">
        <f t="shared" si="234"/>
        <v>0.50791139240506333</v>
      </c>
      <c r="K1087" s="2">
        <f t="shared" si="234"/>
        <v>0.48061708860759494</v>
      </c>
      <c r="L1087" s="2">
        <f t="shared" si="234"/>
        <v>4.7468354430379748E-3</v>
      </c>
      <c r="M1087" s="2">
        <f t="shared" si="235"/>
        <v>6.7246835443037474E-3</v>
      </c>
      <c r="N1087" s="1">
        <v>1284</v>
      </c>
      <c r="O1087" s="1">
        <v>1215</v>
      </c>
      <c r="P1087" s="1">
        <v>12</v>
      </c>
      <c r="Q1087" s="1">
        <v>7</v>
      </c>
      <c r="R1087" s="1">
        <v>10</v>
      </c>
      <c r="AG1087" s="7">
        <f>IF(Q1087&gt;0,RANK(Q1087,(N1087:P1087,Q1087:AE1087)),0)</f>
        <v>5</v>
      </c>
      <c r="AH1087" s="7">
        <f>IF(R1087&gt;0,RANK(R1087,(N1087:P1087,Q1087:AE1087)),0)</f>
        <v>4</v>
      </c>
      <c r="AI1087" s="7">
        <f>IF(T1087&gt;0,RANK(T1087,(N1087:P1087,Q1087:AE1087)),0)</f>
        <v>0</v>
      </c>
      <c r="AJ1087" s="7">
        <f>IF(S1087&gt;0,RANK(S1087,(N1087:P1087,Q1087:AE1087)),0)</f>
        <v>0</v>
      </c>
      <c r="AK1087" s="2">
        <f t="shared" si="236"/>
        <v>2.7689873417721519E-3</v>
      </c>
      <c r="AL1087" s="2">
        <f t="shared" si="236"/>
        <v>3.9556962025316458E-3</v>
      </c>
      <c r="AM1087" s="2">
        <f t="shared" si="237"/>
        <v>0</v>
      </c>
      <c r="AN1087" s="2">
        <f t="shared" si="238"/>
        <v>0</v>
      </c>
      <c r="AP1087" t="s">
        <v>4893</v>
      </c>
      <c r="AQ1087" t="s">
        <v>3030</v>
      </c>
      <c r="AR1087">
        <v>5</v>
      </c>
      <c r="AT1087" s="85" t="s">
        <v>5008</v>
      </c>
      <c r="AU1087" s="84" t="s">
        <v>4499</v>
      </c>
      <c r="AV1087" s="77" t="str">
        <f t="shared" si="239"/>
        <v>21165</v>
      </c>
      <c r="AX1087" s="7" t="s">
        <v>186</v>
      </c>
      <c r="BG1087" s="1"/>
    </row>
    <row r="1088" spans="1:59" ht="13" hidden="1" customHeight="1" outlineLevel="1">
      <c r="A1088" t="s">
        <v>4137</v>
      </c>
      <c r="B1088" t="s">
        <v>3030</v>
      </c>
      <c r="C1088" s="1">
        <f t="shared" si="233"/>
        <v>10028</v>
      </c>
      <c r="D1088" s="7">
        <f>IF(N1088&gt;0, RANK(N1088,(N1088:P1088,Q1088:AE1088)),0)</f>
        <v>2</v>
      </c>
      <c r="E1088" s="7">
        <f>IF(O1088&gt;0,RANK(O1088,(N1088:P1088,Q1088:AE1088)),0)</f>
        <v>1</v>
      </c>
      <c r="F1088" s="7">
        <f>IF(P1088&gt;0,RANK(P1088,(N1088:P1088,Q1088:AE1088)),0)</f>
        <v>3</v>
      </c>
      <c r="G1088" s="1">
        <f t="shared" si="231"/>
        <v>3521</v>
      </c>
      <c r="H1088" s="2">
        <f t="shared" si="232"/>
        <v>0.35111687275628239</v>
      </c>
      <c r="I1088" s="2"/>
      <c r="J1088" s="2">
        <f t="shared" si="234"/>
        <v>0.32149980055843635</v>
      </c>
      <c r="K1088" s="2">
        <f t="shared" si="234"/>
        <v>0.67261667331471875</v>
      </c>
      <c r="L1088" s="2">
        <f t="shared" si="234"/>
        <v>4.6868767451136821E-3</v>
      </c>
      <c r="M1088" s="2">
        <f t="shared" si="235"/>
        <v>1.1966493817311581E-3</v>
      </c>
      <c r="N1088" s="1">
        <v>3224</v>
      </c>
      <c r="O1088" s="1">
        <v>6745</v>
      </c>
      <c r="P1088" s="1">
        <v>47</v>
      </c>
      <c r="Q1088" s="1">
        <v>3</v>
      </c>
      <c r="R1088" s="1">
        <v>9</v>
      </c>
      <c r="AG1088" s="7">
        <f>IF(Q1088&gt;0,RANK(Q1088,(N1088:P1088,Q1088:AE1088)),0)</f>
        <v>5</v>
      </c>
      <c r="AH1088" s="7">
        <f>IF(R1088&gt;0,RANK(R1088,(N1088:P1088,Q1088:AE1088)),0)</f>
        <v>4</v>
      </c>
      <c r="AI1088" s="7">
        <f>IF(T1088&gt;0,RANK(T1088,(N1088:P1088,Q1088:AE1088)),0)</f>
        <v>0</v>
      </c>
      <c r="AJ1088" s="7">
        <f>IF(S1088&gt;0,RANK(S1088,(N1088:P1088,Q1088:AE1088)),0)</f>
        <v>0</v>
      </c>
      <c r="AK1088" s="2">
        <f t="shared" si="236"/>
        <v>2.9916234543278817E-4</v>
      </c>
      <c r="AL1088" s="2">
        <f t="shared" si="236"/>
        <v>8.9748703629836458E-4</v>
      </c>
      <c r="AM1088" s="2">
        <f t="shared" si="237"/>
        <v>0</v>
      </c>
      <c r="AN1088" s="2">
        <f t="shared" si="238"/>
        <v>0</v>
      </c>
      <c r="AP1088" t="s">
        <v>4137</v>
      </c>
      <c r="AQ1088" t="s">
        <v>3030</v>
      </c>
      <c r="AR1088">
        <v>6</v>
      </c>
      <c r="AT1088" s="85" t="s">
        <v>5008</v>
      </c>
      <c r="AU1088" s="84" t="s">
        <v>4500</v>
      </c>
      <c r="AV1088" s="77" t="str">
        <f t="shared" si="239"/>
        <v>21167</v>
      </c>
      <c r="AX1088" s="7" t="s">
        <v>186</v>
      </c>
      <c r="BG1088" s="1"/>
    </row>
    <row r="1089" spans="1:59" ht="13" hidden="1" customHeight="1" outlineLevel="1">
      <c r="A1089" t="s">
        <v>3378</v>
      </c>
      <c r="B1089" t="s">
        <v>3030</v>
      </c>
      <c r="C1089" s="1">
        <f t="shared" si="233"/>
        <v>4157</v>
      </c>
      <c r="D1089" s="7">
        <f>IF(N1089&gt;0, RANK(N1089,(N1089:P1089,Q1089:AE1089)),0)</f>
        <v>2</v>
      </c>
      <c r="E1089" s="7">
        <f>IF(O1089&gt;0,RANK(O1089,(N1089:P1089,Q1089:AE1089)),0)</f>
        <v>1</v>
      </c>
      <c r="F1089" s="7">
        <f>IF(P1089&gt;0,RANK(P1089,(N1089:P1089,Q1089:AE1089)),0)</f>
        <v>3</v>
      </c>
      <c r="G1089" s="1">
        <f t="shared" si="231"/>
        <v>1173</v>
      </c>
      <c r="H1089" s="2">
        <f t="shared" si="232"/>
        <v>0.28217464517681018</v>
      </c>
      <c r="I1089" s="2"/>
      <c r="J1089" s="2">
        <f t="shared" si="234"/>
        <v>0.35410151551599711</v>
      </c>
      <c r="K1089" s="2">
        <f t="shared" si="234"/>
        <v>0.63627616069280735</v>
      </c>
      <c r="L1089" s="2">
        <f t="shared" si="234"/>
        <v>7.2167428433966806E-3</v>
      </c>
      <c r="M1089" s="2">
        <f t="shared" si="235"/>
        <v>2.4055809477988611E-3</v>
      </c>
      <c r="N1089" s="1">
        <v>1472</v>
      </c>
      <c r="O1089" s="1">
        <v>2645</v>
      </c>
      <c r="P1089" s="1">
        <v>30</v>
      </c>
      <c r="Q1089" s="1">
        <v>5</v>
      </c>
      <c r="R1089" s="1">
        <v>5</v>
      </c>
      <c r="AG1089" s="7">
        <f>IF(Q1089&gt;0,RANK(Q1089,(N1089:P1089,Q1089:AE1089)),0)</f>
        <v>4</v>
      </c>
      <c r="AH1089" s="7">
        <f>IF(R1089&gt;0,RANK(R1089,(N1089:P1089,Q1089:AE1089)),0)</f>
        <v>4</v>
      </c>
      <c r="AI1089" s="7">
        <f>IF(T1089&gt;0,RANK(T1089,(N1089:P1089,Q1089:AE1089)),0)</f>
        <v>0</v>
      </c>
      <c r="AJ1089" s="7">
        <f>IF(S1089&gt;0,RANK(S1089,(N1089:P1089,Q1089:AE1089)),0)</f>
        <v>0</v>
      </c>
      <c r="AK1089" s="2">
        <f t="shared" si="236"/>
        <v>1.2027904738994466E-3</v>
      </c>
      <c r="AL1089" s="2">
        <f t="shared" si="236"/>
        <v>1.2027904738994466E-3</v>
      </c>
      <c r="AM1089" s="2">
        <f t="shared" si="237"/>
        <v>0</v>
      </c>
      <c r="AN1089" s="2">
        <f t="shared" si="238"/>
        <v>0</v>
      </c>
      <c r="AP1089" t="s">
        <v>3378</v>
      </c>
      <c r="AQ1089" t="s">
        <v>3030</v>
      </c>
      <c r="AR1089">
        <v>2</v>
      </c>
      <c r="AT1089" s="85" t="s">
        <v>5008</v>
      </c>
      <c r="AU1089" s="84" t="s">
        <v>4913</v>
      </c>
      <c r="AV1089" s="77" t="str">
        <f t="shared" si="239"/>
        <v>21169</v>
      </c>
      <c r="AX1089" s="7" t="s">
        <v>186</v>
      </c>
      <c r="BG1089" s="1"/>
    </row>
    <row r="1090" spans="1:59" ht="13" hidden="1" customHeight="1" outlineLevel="1">
      <c r="A1090" t="s">
        <v>2996</v>
      </c>
      <c r="B1090" t="s">
        <v>3030</v>
      </c>
      <c r="C1090" s="1">
        <f t="shared" si="233"/>
        <v>5843</v>
      </c>
      <c r="D1090" s="7">
        <f>IF(N1090&gt;0, RANK(N1090,(N1090:P1090,Q1090:AE1090)),0)</f>
        <v>2</v>
      </c>
      <c r="E1090" s="7">
        <f>IF(O1090&gt;0,RANK(O1090,(N1090:P1090,Q1090:AE1090)),0)</f>
        <v>1</v>
      </c>
      <c r="F1090" s="7">
        <f>IF(P1090&gt;0,RANK(P1090,(N1090:P1090,Q1090:AE1090)),0)</f>
        <v>3</v>
      </c>
      <c r="G1090" s="1">
        <f t="shared" si="231"/>
        <v>3499</v>
      </c>
      <c r="H1090" s="2">
        <f t="shared" si="232"/>
        <v>0.59883621427348965</v>
      </c>
      <c r="I1090" s="2"/>
      <c r="J1090" s="2">
        <f t="shared" si="234"/>
        <v>0.19818586342632211</v>
      </c>
      <c r="K1090" s="2">
        <f t="shared" si="234"/>
        <v>0.7970220776998117</v>
      </c>
      <c r="L1090" s="2">
        <f t="shared" si="234"/>
        <v>2.7383193564949511E-3</v>
      </c>
      <c r="M1090" s="2">
        <f t="shared" si="235"/>
        <v>2.053739517371294E-3</v>
      </c>
      <c r="N1090" s="1">
        <v>1158</v>
      </c>
      <c r="O1090" s="1">
        <v>4657</v>
      </c>
      <c r="P1090" s="1">
        <v>16</v>
      </c>
      <c r="Q1090" s="1">
        <v>6</v>
      </c>
      <c r="R1090" s="1">
        <v>6</v>
      </c>
      <c r="AG1090" s="7">
        <f>IF(Q1090&gt;0,RANK(Q1090,(N1090:P1090,Q1090:AE1090)),0)</f>
        <v>4</v>
      </c>
      <c r="AH1090" s="7">
        <f>IF(R1090&gt;0,RANK(R1090,(N1090:P1090,Q1090:AE1090)),0)</f>
        <v>4</v>
      </c>
      <c r="AI1090" s="7">
        <f>IF(T1090&gt;0,RANK(T1090,(N1090:P1090,Q1090:AE1090)),0)</f>
        <v>0</v>
      </c>
      <c r="AJ1090" s="7">
        <f>IF(S1090&gt;0,RANK(S1090,(N1090:P1090,Q1090:AE1090)),0)</f>
        <v>0</v>
      </c>
      <c r="AK1090" s="2">
        <f t="shared" si="236"/>
        <v>1.0268697586856067E-3</v>
      </c>
      <c r="AL1090" s="2">
        <f t="shared" si="236"/>
        <v>1.0268697586856067E-3</v>
      </c>
      <c r="AM1090" s="2">
        <f t="shared" si="237"/>
        <v>0</v>
      </c>
      <c r="AN1090" s="2">
        <f t="shared" si="238"/>
        <v>0</v>
      </c>
      <c r="AP1090" t="s">
        <v>2996</v>
      </c>
      <c r="AQ1090" t="s">
        <v>3030</v>
      </c>
      <c r="AR1090">
        <v>1</v>
      </c>
      <c r="AT1090" s="85" t="s">
        <v>5008</v>
      </c>
      <c r="AU1090" s="84" t="s">
        <v>3946</v>
      </c>
      <c r="AV1090" s="77" t="str">
        <f t="shared" si="239"/>
        <v>21171</v>
      </c>
      <c r="AX1090" s="7" t="s">
        <v>186</v>
      </c>
      <c r="BG1090" s="1"/>
    </row>
    <row r="1091" spans="1:59" ht="13" hidden="1" customHeight="1" outlineLevel="1">
      <c r="A1091" t="s">
        <v>2519</v>
      </c>
      <c r="B1091" t="s">
        <v>3030</v>
      </c>
      <c r="C1091" s="1">
        <f t="shared" si="233"/>
        <v>10230</v>
      </c>
      <c r="D1091" s="7">
        <f>IF(N1091&gt;0, RANK(N1091,(N1091:P1091,Q1091:AE1091)),0)</f>
        <v>2</v>
      </c>
      <c r="E1091" s="7">
        <f>IF(O1091&gt;0,RANK(O1091,(N1091:P1091,Q1091:AE1091)),0)</f>
        <v>1</v>
      </c>
      <c r="F1091" s="7">
        <f>IF(P1091&gt;0,RANK(P1091,(N1091:P1091,Q1091:AE1091)),0)</f>
        <v>3</v>
      </c>
      <c r="G1091" s="1">
        <f t="shared" si="231"/>
        <v>1141</v>
      </c>
      <c r="H1091" s="2">
        <f t="shared" si="232"/>
        <v>0.11153470185728251</v>
      </c>
      <c r="I1091" s="2"/>
      <c r="J1091" s="2">
        <f t="shared" si="234"/>
        <v>0.44046920821114371</v>
      </c>
      <c r="K1091" s="2">
        <f t="shared" si="234"/>
        <v>0.5520039100684262</v>
      </c>
      <c r="L1091" s="2">
        <f t="shared" si="234"/>
        <v>6.0606060606060606E-3</v>
      </c>
      <c r="M1091" s="2">
        <f t="shared" si="235"/>
        <v>1.4662756598240846E-3</v>
      </c>
      <c r="N1091" s="1">
        <v>4506</v>
      </c>
      <c r="O1091" s="1">
        <v>5647</v>
      </c>
      <c r="P1091" s="1">
        <v>62</v>
      </c>
      <c r="Q1091" s="1">
        <v>9</v>
      </c>
      <c r="R1091" s="1">
        <v>6</v>
      </c>
      <c r="AG1091" s="7">
        <f>IF(Q1091&gt;0,RANK(Q1091,(N1091:P1091,Q1091:AE1091)),0)</f>
        <v>4</v>
      </c>
      <c r="AH1091" s="7">
        <f>IF(R1091&gt;0,RANK(R1091,(N1091:P1091,Q1091:AE1091)),0)</f>
        <v>5</v>
      </c>
      <c r="AI1091" s="7">
        <f>IF(T1091&gt;0,RANK(T1091,(N1091:P1091,Q1091:AE1091)),0)</f>
        <v>0</v>
      </c>
      <c r="AJ1091" s="7">
        <f>IF(S1091&gt;0,RANK(S1091,(N1091:P1091,Q1091:AE1091)),0)</f>
        <v>0</v>
      </c>
      <c r="AK1091" s="2">
        <f t="shared" si="236"/>
        <v>8.7976539589442815E-4</v>
      </c>
      <c r="AL1091" s="2">
        <f t="shared" si="236"/>
        <v>5.8651026392961877E-4</v>
      </c>
      <c r="AM1091" s="2">
        <f t="shared" si="237"/>
        <v>0</v>
      </c>
      <c r="AN1091" s="2">
        <f t="shared" si="238"/>
        <v>0</v>
      </c>
      <c r="AP1091" t="s">
        <v>2519</v>
      </c>
      <c r="AQ1091" t="s">
        <v>3030</v>
      </c>
      <c r="AR1091">
        <v>6</v>
      </c>
      <c r="AT1091" s="85" t="s">
        <v>5008</v>
      </c>
      <c r="AU1091" s="84" t="s">
        <v>3947</v>
      </c>
      <c r="AV1091" s="77" t="str">
        <f t="shared" si="239"/>
        <v>21173</v>
      </c>
      <c r="AX1091" s="7" t="s">
        <v>186</v>
      </c>
      <c r="BG1091" s="1"/>
    </row>
    <row r="1092" spans="1:59" ht="13" hidden="1" customHeight="1" outlineLevel="1">
      <c r="A1092" t="s">
        <v>3546</v>
      </c>
      <c r="B1092" t="s">
        <v>3030</v>
      </c>
      <c r="C1092" s="1">
        <f t="shared" si="233"/>
        <v>5272</v>
      </c>
      <c r="D1092" s="7">
        <f>IF(N1092&gt;0, RANK(N1092,(N1092:P1092,Q1092:AE1092)),0)</f>
        <v>2</v>
      </c>
      <c r="E1092" s="7">
        <f>IF(O1092&gt;0,RANK(O1092,(N1092:P1092,Q1092:AE1092)),0)</f>
        <v>1</v>
      </c>
      <c r="F1092" s="7">
        <f>IF(P1092&gt;0,RANK(P1092,(N1092:P1092,Q1092:AE1092)),0)</f>
        <v>3</v>
      </c>
      <c r="G1092" s="1">
        <f t="shared" si="231"/>
        <v>150</v>
      </c>
      <c r="H1092" s="2">
        <f t="shared" si="232"/>
        <v>2.8452200303490136E-2</v>
      </c>
      <c r="I1092" s="2"/>
      <c r="J1092" s="2">
        <f t="shared" si="234"/>
        <v>0.48027314112291353</v>
      </c>
      <c r="K1092" s="2">
        <f t="shared" si="234"/>
        <v>0.50872534142640369</v>
      </c>
      <c r="L1092" s="2">
        <f t="shared" si="234"/>
        <v>6.4491654021244307E-3</v>
      </c>
      <c r="M1092" s="2">
        <f t="shared" si="235"/>
        <v>4.5523520485583543E-3</v>
      </c>
      <c r="N1092" s="1">
        <v>2532</v>
      </c>
      <c r="O1092" s="1">
        <v>2682</v>
      </c>
      <c r="P1092" s="1">
        <v>34</v>
      </c>
      <c r="Q1092" s="1">
        <v>12</v>
      </c>
      <c r="R1092" s="1">
        <v>12</v>
      </c>
      <c r="AG1092" s="7">
        <f>IF(Q1092&gt;0,RANK(Q1092,(N1092:P1092,Q1092:AE1092)),0)</f>
        <v>4</v>
      </c>
      <c r="AH1092" s="7">
        <f>IF(R1092&gt;0,RANK(R1092,(N1092:P1092,Q1092:AE1092)),0)</f>
        <v>4</v>
      </c>
      <c r="AI1092" s="7">
        <f>IF(T1092&gt;0,RANK(T1092,(N1092:P1092,Q1092:AE1092)),0)</f>
        <v>0</v>
      </c>
      <c r="AJ1092" s="7">
        <f>IF(S1092&gt;0,RANK(S1092,(N1092:P1092,Q1092:AE1092)),0)</f>
        <v>0</v>
      </c>
      <c r="AK1092" s="2">
        <f t="shared" si="236"/>
        <v>2.276176024279211E-3</v>
      </c>
      <c r="AL1092" s="2">
        <f t="shared" si="236"/>
        <v>2.276176024279211E-3</v>
      </c>
      <c r="AM1092" s="2">
        <f t="shared" si="237"/>
        <v>0</v>
      </c>
      <c r="AN1092" s="2">
        <f t="shared" si="238"/>
        <v>0</v>
      </c>
      <c r="AP1092" t="s">
        <v>3546</v>
      </c>
      <c r="AQ1092" t="s">
        <v>3030</v>
      </c>
      <c r="AR1092">
        <v>5</v>
      </c>
      <c r="AT1092" s="85" t="s">
        <v>5008</v>
      </c>
      <c r="AU1092" s="84" t="s">
        <v>4677</v>
      </c>
      <c r="AV1092" s="77" t="str">
        <f t="shared" si="239"/>
        <v>21175</v>
      </c>
      <c r="AX1092" s="7" t="s">
        <v>186</v>
      </c>
      <c r="BG1092" s="1"/>
    </row>
    <row r="1093" spans="1:59" ht="13" hidden="1" customHeight="1" outlineLevel="1">
      <c r="A1093" t="s">
        <v>3379</v>
      </c>
      <c r="B1093" t="s">
        <v>3030</v>
      </c>
      <c r="C1093" s="1">
        <f t="shared" si="233"/>
        <v>13479</v>
      </c>
      <c r="D1093" s="7">
        <f>IF(N1093&gt;0, RANK(N1093,(N1093:P1093,Q1093:AE1093)),0)</f>
        <v>2</v>
      </c>
      <c r="E1093" s="7">
        <f>IF(O1093&gt;0,RANK(O1093,(N1093:P1093,Q1093:AE1093)),0)</f>
        <v>1</v>
      </c>
      <c r="F1093" s="7">
        <f>IF(P1093&gt;0,RANK(P1093,(N1093:P1093,Q1093:AE1093)),0)</f>
        <v>3</v>
      </c>
      <c r="G1093" s="1">
        <f t="shared" si="231"/>
        <v>113</v>
      </c>
      <c r="H1093" s="2">
        <f t="shared" si="232"/>
        <v>8.3834112322872609E-3</v>
      </c>
      <c r="I1093" s="2"/>
      <c r="J1093" s="2">
        <f t="shared" si="234"/>
        <v>0.49232138882706433</v>
      </c>
      <c r="K1093" s="2">
        <f t="shared" si="234"/>
        <v>0.50070480005935158</v>
      </c>
      <c r="L1093" s="2">
        <f t="shared" si="234"/>
        <v>4.5997477557682322E-3</v>
      </c>
      <c r="M1093" s="2">
        <f t="shared" si="235"/>
        <v>2.3740633578158508E-3</v>
      </c>
      <c r="N1093" s="1">
        <v>6636</v>
      </c>
      <c r="O1093" s="1">
        <v>6749</v>
      </c>
      <c r="P1093" s="1">
        <v>62</v>
      </c>
      <c r="Q1093" s="1">
        <v>16</v>
      </c>
      <c r="R1093" s="1">
        <v>16</v>
      </c>
      <c r="AG1093" s="7">
        <f>IF(Q1093&gt;0,RANK(Q1093,(N1093:P1093,Q1093:AE1093)),0)</f>
        <v>4</v>
      </c>
      <c r="AH1093" s="7">
        <f>IF(R1093&gt;0,RANK(R1093,(N1093:P1093,Q1093:AE1093)),0)</f>
        <v>4</v>
      </c>
      <c r="AI1093" s="7">
        <f>IF(T1093&gt;0,RANK(T1093,(N1093:P1093,Q1093:AE1093)),0)</f>
        <v>0</v>
      </c>
      <c r="AJ1093" s="7">
        <f>IF(S1093&gt;0,RANK(S1093,(N1093:P1093,Q1093:AE1093)),0)</f>
        <v>0</v>
      </c>
      <c r="AK1093" s="2">
        <f t="shared" si="236"/>
        <v>1.1870316789079308E-3</v>
      </c>
      <c r="AL1093" s="2">
        <f t="shared" si="236"/>
        <v>1.1870316789079308E-3</v>
      </c>
      <c r="AM1093" s="2">
        <f t="shared" si="237"/>
        <v>0</v>
      </c>
      <c r="AN1093" s="2">
        <f t="shared" si="238"/>
        <v>0</v>
      </c>
      <c r="AP1093" t="s">
        <v>3379</v>
      </c>
      <c r="AQ1093" t="s">
        <v>3030</v>
      </c>
      <c r="AR1093">
        <v>1</v>
      </c>
      <c r="AT1093" s="85" t="s">
        <v>5008</v>
      </c>
      <c r="AU1093" s="84" t="s">
        <v>3101</v>
      </c>
      <c r="AV1093" s="77" t="str">
        <f t="shared" si="239"/>
        <v>21177</v>
      </c>
      <c r="AX1093" s="7" t="s">
        <v>186</v>
      </c>
      <c r="BG1093" s="1"/>
    </row>
    <row r="1094" spans="1:59" ht="13" hidden="1" customHeight="1" outlineLevel="1">
      <c r="A1094" t="s">
        <v>4249</v>
      </c>
      <c r="B1094" t="s">
        <v>3030</v>
      </c>
      <c r="C1094" s="1">
        <f t="shared" si="233"/>
        <v>16844</v>
      </c>
      <c r="D1094" s="7">
        <f>IF(N1094&gt;0, RANK(N1094,(N1094:P1094,Q1094:AE1094)),0)</f>
        <v>2</v>
      </c>
      <c r="E1094" s="7">
        <f>IF(O1094&gt;0,RANK(O1094,(N1094:P1094,Q1094:AE1094)),0)</f>
        <v>1</v>
      </c>
      <c r="F1094" s="7">
        <f>IF(P1094&gt;0,RANK(P1094,(N1094:P1094,Q1094:AE1094)),0)</f>
        <v>3</v>
      </c>
      <c r="G1094" s="1">
        <f t="shared" si="231"/>
        <v>3637</v>
      </c>
      <c r="H1094" s="2">
        <f t="shared" si="232"/>
        <v>0.2159225837093327</v>
      </c>
      <c r="I1094" s="2"/>
      <c r="J1094" s="2">
        <f t="shared" si="234"/>
        <v>0.38731892662075518</v>
      </c>
      <c r="K1094" s="2">
        <f t="shared" si="234"/>
        <v>0.60324151033008788</v>
      </c>
      <c r="L1094" s="2">
        <f t="shared" si="234"/>
        <v>6.5898836380907152E-3</v>
      </c>
      <c r="M1094" s="2">
        <f t="shared" si="235"/>
        <v>2.8496794110662253E-3</v>
      </c>
      <c r="N1094" s="1">
        <v>6524</v>
      </c>
      <c r="O1094" s="1">
        <v>10161</v>
      </c>
      <c r="P1094" s="1">
        <v>111</v>
      </c>
      <c r="Q1094" s="1">
        <v>21</v>
      </c>
      <c r="R1094" s="1">
        <v>27</v>
      </c>
      <c r="AG1094" s="7">
        <f>IF(Q1094&gt;0,RANK(Q1094,(N1094:P1094,Q1094:AE1094)),0)</f>
        <v>5</v>
      </c>
      <c r="AH1094" s="7">
        <f>IF(R1094&gt;0,RANK(R1094,(N1094:P1094,Q1094:AE1094)),0)</f>
        <v>4</v>
      </c>
      <c r="AI1094" s="7">
        <f>IF(T1094&gt;0,RANK(T1094,(N1094:P1094,Q1094:AE1094)),0)</f>
        <v>0</v>
      </c>
      <c r="AJ1094" s="7">
        <f>IF(S1094&gt;0,RANK(S1094,(N1094:P1094,Q1094:AE1094)),0)</f>
        <v>0</v>
      </c>
      <c r="AK1094" s="2">
        <f t="shared" si="236"/>
        <v>1.2467347423414867E-3</v>
      </c>
      <c r="AL1094" s="2">
        <f t="shared" si="236"/>
        <v>1.6029446687247685E-3</v>
      </c>
      <c r="AM1094" s="2">
        <f t="shared" si="237"/>
        <v>0</v>
      </c>
      <c r="AN1094" s="2">
        <f t="shared" si="238"/>
        <v>0</v>
      </c>
      <c r="AP1094" t="s">
        <v>4249</v>
      </c>
      <c r="AQ1094" t="s">
        <v>3030</v>
      </c>
      <c r="AR1094">
        <v>2</v>
      </c>
      <c r="AT1094" s="85" t="s">
        <v>5008</v>
      </c>
      <c r="AU1094" s="84" t="s">
        <v>3823</v>
      </c>
      <c r="AV1094" s="77" t="str">
        <f t="shared" si="239"/>
        <v>21179</v>
      </c>
      <c r="AX1094" s="7" t="s">
        <v>186</v>
      </c>
      <c r="BG1094" s="1"/>
    </row>
    <row r="1095" spans="1:59" ht="13" hidden="1" customHeight="1" outlineLevel="1">
      <c r="A1095" t="s">
        <v>2594</v>
      </c>
      <c r="B1095" t="s">
        <v>3030</v>
      </c>
      <c r="C1095" s="1">
        <f t="shared" si="233"/>
        <v>3059</v>
      </c>
      <c r="D1095" s="7">
        <f>IF(N1095&gt;0, RANK(N1095,(N1095:P1095,Q1095:AE1095)),0)</f>
        <v>2</v>
      </c>
      <c r="E1095" s="7">
        <f>IF(O1095&gt;0,RANK(O1095,(N1095:P1095,Q1095:AE1095)),0)</f>
        <v>1</v>
      </c>
      <c r="F1095" s="7">
        <f>IF(P1095&gt;0,RANK(P1095,(N1095:P1095,Q1095:AE1095)),0)</f>
        <v>3</v>
      </c>
      <c r="G1095" s="1">
        <f t="shared" si="231"/>
        <v>368</v>
      </c>
      <c r="H1095" s="2">
        <f t="shared" si="232"/>
        <v>0.12030075187969924</v>
      </c>
      <c r="I1095" s="2"/>
      <c r="J1095" s="2">
        <f t="shared" si="234"/>
        <v>0.43543641712978098</v>
      </c>
      <c r="K1095" s="2">
        <f t="shared" si="234"/>
        <v>0.55573716900948023</v>
      </c>
      <c r="L1095" s="2">
        <f t="shared" si="234"/>
        <v>4.9035632559660015E-3</v>
      </c>
      <c r="M1095" s="2">
        <f t="shared" si="235"/>
        <v>3.9228506047727894E-3</v>
      </c>
      <c r="N1095" s="1">
        <v>1332</v>
      </c>
      <c r="O1095" s="1">
        <v>1700</v>
      </c>
      <c r="P1095" s="1">
        <v>15</v>
      </c>
      <c r="Q1095" s="1">
        <v>4</v>
      </c>
      <c r="R1095" s="1">
        <v>8</v>
      </c>
      <c r="AG1095" s="7">
        <f>IF(Q1095&gt;0,RANK(Q1095,(N1095:P1095,Q1095:AE1095)),0)</f>
        <v>5</v>
      </c>
      <c r="AH1095" s="7">
        <f>IF(R1095&gt;0,RANK(R1095,(N1095:P1095,Q1095:AE1095)),0)</f>
        <v>4</v>
      </c>
      <c r="AI1095" s="7">
        <f>IF(T1095&gt;0,RANK(T1095,(N1095:P1095,Q1095:AE1095)),0)</f>
        <v>0</v>
      </c>
      <c r="AJ1095" s="7">
        <f>IF(S1095&gt;0,RANK(S1095,(N1095:P1095,Q1095:AE1095)),0)</f>
        <v>0</v>
      </c>
      <c r="AK1095" s="2">
        <f t="shared" si="236"/>
        <v>1.3076168682576005E-3</v>
      </c>
      <c r="AL1095" s="2">
        <f t="shared" si="236"/>
        <v>2.6152337365152011E-3</v>
      </c>
      <c r="AM1095" s="2">
        <f t="shared" si="237"/>
        <v>0</v>
      </c>
      <c r="AN1095" s="2">
        <f t="shared" si="238"/>
        <v>0</v>
      </c>
      <c r="AP1095" t="s">
        <v>2594</v>
      </c>
      <c r="AQ1095" t="s">
        <v>3030</v>
      </c>
      <c r="AR1095">
        <v>6</v>
      </c>
      <c r="AT1095" s="85" t="s">
        <v>5008</v>
      </c>
      <c r="AU1095" s="84" t="s">
        <v>4132</v>
      </c>
      <c r="AV1095" s="77" t="str">
        <f t="shared" si="239"/>
        <v>21181</v>
      </c>
      <c r="AX1095" s="7" t="s">
        <v>186</v>
      </c>
      <c r="BG1095" s="1"/>
    </row>
    <row r="1096" spans="1:59" ht="13" hidden="1" customHeight="1" outlineLevel="1">
      <c r="A1096" t="s">
        <v>3635</v>
      </c>
      <c r="B1096" t="s">
        <v>3030</v>
      </c>
      <c r="C1096" s="1">
        <f t="shared" si="233"/>
        <v>10028</v>
      </c>
      <c r="D1096" s="7">
        <f>IF(N1096&gt;0, RANK(N1096,(N1096:P1096,Q1096:AE1096)),0)</f>
        <v>2</v>
      </c>
      <c r="E1096" s="7">
        <f>IF(O1096&gt;0,RANK(O1096,(N1096:P1096,Q1096:AE1096)),0)</f>
        <v>1</v>
      </c>
      <c r="F1096" s="7">
        <f>IF(P1096&gt;0,RANK(P1096,(N1096:P1096,Q1096:AE1096)),0)</f>
        <v>3</v>
      </c>
      <c r="G1096" s="1">
        <f t="shared" si="231"/>
        <v>2684</v>
      </c>
      <c r="H1096" s="2">
        <f t="shared" si="232"/>
        <v>0.26765057838053452</v>
      </c>
      <c r="I1096" s="2"/>
      <c r="J1096" s="2">
        <f t="shared" si="234"/>
        <v>0.36168727562824093</v>
      </c>
      <c r="K1096" s="2">
        <f t="shared" si="234"/>
        <v>0.6293378540087754</v>
      </c>
      <c r="L1096" s="2">
        <f t="shared" si="234"/>
        <v>6.8807339449541288E-3</v>
      </c>
      <c r="M1096" s="2">
        <f t="shared" si="235"/>
        <v>2.0941364180294825E-3</v>
      </c>
      <c r="N1096" s="1">
        <v>3627</v>
      </c>
      <c r="O1096" s="1">
        <v>6311</v>
      </c>
      <c r="P1096" s="1">
        <v>69</v>
      </c>
      <c r="Q1096" s="1">
        <v>8</v>
      </c>
      <c r="R1096" s="1">
        <v>13</v>
      </c>
      <c r="AG1096" s="7">
        <f>IF(Q1096&gt;0,RANK(Q1096,(N1096:P1096,Q1096:AE1096)),0)</f>
        <v>5</v>
      </c>
      <c r="AH1096" s="7">
        <f>IF(R1096&gt;0,RANK(R1096,(N1096:P1096,Q1096:AE1096)),0)</f>
        <v>4</v>
      </c>
      <c r="AI1096" s="7">
        <f>IF(T1096&gt;0,RANK(T1096,(N1096:P1096,Q1096:AE1096)),0)</f>
        <v>0</v>
      </c>
      <c r="AJ1096" s="7">
        <f>IF(S1096&gt;0,RANK(S1096,(N1096:P1096,Q1096:AE1096)),0)</f>
        <v>0</v>
      </c>
      <c r="AK1096" s="2">
        <f t="shared" si="236"/>
        <v>7.9776625448743513E-4</v>
      </c>
      <c r="AL1096" s="2">
        <f t="shared" si="236"/>
        <v>1.2963701635420823E-3</v>
      </c>
      <c r="AM1096" s="2">
        <f t="shared" si="237"/>
        <v>0</v>
      </c>
      <c r="AN1096" s="2">
        <f t="shared" si="238"/>
        <v>0</v>
      </c>
      <c r="AP1096" t="s">
        <v>3635</v>
      </c>
      <c r="AQ1096" t="s">
        <v>3030</v>
      </c>
      <c r="AR1096">
        <v>1</v>
      </c>
      <c r="AT1096" s="85" t="s">
        <v>5008</v>
      </c>
      <c r="AU1096" s="84" t="s">
        <v>4133</v>
      </c>
      <c r="AV1096" s="77" t="str">
        <f t="shared" si="239"/>
        <v>21183</v>
      </c>
      <c r="AX1096" s="7" t="s">
        <v>186</v>
      </c>
      <c r="BG1096" s="1"/>
    </row>
    <row r="1097" spans="1:59" ht="13" hidden="1" customHeight="1" outlineLevel="1">
      <c r="A1097" t="s">
        <v>2595</v>
      </c>
      <c r="B1097" t="s">
        <v>3030</v>
      </c>
      <c r="C1097" s="1">
        <f t="shared" si="233"/>
        <v>27132</v>
      </c>
      <c r="D1097" s="7">
        <f>IF(N1097&gt;0, RANK(N1097,(N1097:P1097,Q1097:AE1097)),0)</f>
        <v>2</v>
      </c>
      <c r="E1097" s="7">
        <f>IF(O1097&gt;0,RANK(O1097,(N1097:P1097,Q1097:AE1097)),0)</f>
        <v>1</v>
      </c>
      <c r="F1097" s="7">
        <f>IF(P1097&gt;0,RANK(P1097,(N1097:P1097,Q1097:AE1097)),0)</f>
        <v>3</v>
      </c>
      <c r="G1097" s="1">
        <f t="shared" si="231"/>
        <v>10721</v>
      </c>
      <c r="H1097" s="2">
        <f t="shared" si="232"/>
        <v>0.39514226743328912</v>
      </c>
      <c r="I1097" s="2"/>
      <c r="J1097" s="2">
        <f t="shared" si="234"/>
        <v>0.29780333185905944</v>
      </c>
      <c r="K1097" s="2">
        <f t="shared" si="234"/>
        <v>0.69294559929234856</v>
      </c>
      <c r="L1097" s="2">
        <f t="shared" si="234"/>
        <v>5.565384048356185E-3</v>
      </c>
      <c r="M1097" s="2">
        <f t="shared" si="235"/>
        <v>3.6856848002358739E-3</v>
      </c>
      <c r="N1097" s="1">
        <v>8080</v>
      </c>
      <c r="O1097" s="1">
        <v>18801</v>
      </c>
      <c r="P1097" s="1">
        <v>151</v>
      </c>
      <c r="Q1097" s="1">
        <v>64</v>
      </c>
      <c r="R1097" s="1">
        <v>36</v>
      </c>
      <c r="AG1097" s="7">
        <f>IF(Q1097&gt;0,RANK(Q1097,(N1097:P1097,Q1097:AE1097)),0)</f>
        <v>4</v>
      </c>
      <c r="AH1097" s="7">
        <f>IF(R1097&gt;0,RANK(R1097,(N1097:P1097,Q1097:AE1097)),0)</f>
        <v>5</v>
      </c>
      <c r="AI1097" s="7">
        <f>IF(T1097&gt;0,RANK(T1097,(N1097:P1097,Q1097:AE1097)),0)</f>
        <v>0</v>
      </c>
      <c r="AJ1097" s="7">
        <f>IF(S1097&gt;0,RANK(S1097,(N1097:P1097,Q1097:AE1097)),0)</f>
        <v>0</v>
      </c>
      <c r="AK1097" s="2">
        <f t="shared" si="236"/>
        <v>2.3588382721509656E-3</v>
      </c>
      <c r="AL1097" s="2">
        <f t="shared" si="236"/>
        <v>1.3268465280849183E-3</v>
      </c>
      <c r="AM1097" s="2">
        <f t="shared" si="237"/>
        <v>0</v>
      </c>
      <c r="AN1097" s="2">
        <f t="shared" si="238"/>
        <v>0</v>
      </c>
      <c r="AP1097" t="s">
        <v>2595</v>
      </c>
      <c r="AQ1097" t="s">
        <v>3030</v>
      </c>
      <c r="AR1097">
        <v>4</v>
      </c>
      <c r="AT1097" s="85" t="s">
        <v>5008</v>
      </c>
      <c r="AU1097" s="84" t="s">
        <v>3795</v>
      </c>
      <c r="AV1097" s="77" t="str">
        <f t="shared" si="239"/>
        <v>21185</v>
      </c>
      <c r="AX1097" s="7" t="s">
        <v>186</v>
      </c>
      <c r="BG1097" s="1"/>
    </row>
    <row r="1098" spans="1:59" ht="13" hidden="1" customHeight="1" outlineLevel="1">
      <c r="A1098" t="s">
        <v>2366</v>
      </c>
      <c r="B1098" t="s">
        <v>3030</v>
      </c>
      <c r="C1098" s="1">
        <f t="shared" si="233"/>
        <v>4741</v>
      </c>
      <c r="D1098" s="7">
        <f>IF(N1098&gt;0, RANK(N1098,(N1098:P1098,Q1098:AE1098)),0)</f>
        <v>2</v>
      </c>
      <c r="E1098" s="7">
        <f>IF(O1098&gt;0,RANK(O1098,(N1098:P1098,Q1098:AE1098)),0)</f>
        <v>1</v>
      </c>
      <c r="F1098" s="7">
        <f>IF(P1098&gt;0,RANK(P1098,(N1098:P1098,Q1098:AE1098)),0)</f>
        <v>3</v>
      </c>
      <c r="G1098" s="1">
        <f t="shared" si="231"/>
        <v>1469</v>
      </c>
      <c r="H1098" s="2">
        <f t="shared" si="232"/>
        <v>0.30985024256485971</v>
      </c>
      <c r="I1098" s="2"/>
      <c r="J1098" s="2">
        <f t="shared" si="234"/>
        <v>0.34064543345285803</v>
      </c>
      <c r="K1098" s="2">
        <f t="shared" si="234"/>
        <v>0.65049567601771774</v>
      </c>
      <c r="L1098" s="2">
        <f t="shared" si="234"/>
        <v>5.9059270196161143E-3</v>
      </c>
      <c r="M1098" s="2">
        <f t="shared" si="235"/>
        <v>2.9529635098081205E-3</v>
      </c>
      <c r="N1098" s="1">
        <v>1615</v>
      </c>
      <c r="O1098" s="1">
        <v>3084</v>
      </c>
      <c r="P1098" s="1">
        <v>28</v>
      </c>
      <c r="Q1098" s="1">
        <v>9</v>
      </c>
      <c r="R1098" s="1">
        <v>5</v>
      </c>
      <c r="AG1098" s="7">
        <f>IF(Q1098&gt;0,RANK(Q1098,(N1098:P1098,Q1098:AE1098)),0)</f>
        <v>4</v>
      </c>
      <c r="AH1098" s="7">
        <f>IF(R1098&gt;0,RANK(R1098,(N1098:P1098,Q1098:AE1098)),0)</f>
        <v>5</v>
      </c>
      <c r="AI1098" s="7">
        <f>IF(T1098&gt;0,RANK(T1098,(N1098:P1098,Q1098:AE1098)),0)</f>
        <v>0</v>
      </c>
      <c r="AJ1098" s="7">
        <f>IF(S1098&gt;0,RANK(S1098,(N1098:P1098,Q1098:AE1098)),0)</f>
        <v>0</v>
      </c>
      <c r="AK1098" s="2">
        <f t="shared" si="236"/>
        <v>1.8983336848766082E-3</v>
      </c>
      <c r="AL1098" s="2">
        <f t="shared" si="236"/>
        <v>1.054629824931449E-3</v>
      </c>
      <c r="AM1098" s="2">
        <f t="shared" si="237"/>
        <v>0</v>
      </c>
      <c r="AN1098" s="2">
        <f t="shared" si="238"/>
        <v>0</v>
      </c>
      <c r="AP1098" t="s">
        <v>2366</v>
      </c>
      <c r="AQ1098" t="s">
        <v>3030</v>
      </c>
      <c r="AR1098">
        <v>4</v>
      </c>
      <c r="AT1098" s="85" t="s">
        <v>5008</v>
      </c>
      <c r="AU1098" s="84" t="s">
        <v>3796</v>
      </c>
      <c r="AV1098" s="77" t="str">
        <f t="shared" si="239"/>
        <v>21187</v>
      </c>
      <c r="AX1098" s="7" t="s">
        <v>186</v>
      </c>
      <c r="BG1098" s="1"/>
    </row>
    <row r="1099" spans="1:59" ht="13" hidden="1" customHeight="1" outlineLevel="1">
      <c r="A1099" t="s">
        <v>4242</v>
      </c>
      <c r="B1099" t="s">
        <v>3030</v>
      </c>
      <c r="C1099" s="1">
        <f t="shared" si="233"/>
        <v>1999</v>
      </c>
      <c r="D1099" s="7">
        <f>IF(N1099&gt;0, RANK(N1099,(N1099:P1099,Q1099:AE1099)),0)</f>
        <v>2</v>
      </c>
      <c r="E1099" s="7">
        <f>IF(O1099&gt;0,RANK(O1099,(N1099:P1099,Q1099:AE1099)),0)</f>
        <v>1</v>
      </c>
      <c r="F1099" s="7">
        <f>IF(P1099&gt;0,RANK(P1099,(N1099:P1099,Q1099:AE1099)),0)</f>
        <v>3</v>
      </c>
      <c r="G1099" s="1">
        <f t="shared" si="231"/>
        <v>1128</v>
      </c>
      <c r="H1099" s="2">
        <f t="shared" si="232"/>
        <v>0.56428214107053531</v>
      </c>
      <c r="I1099" s="2"/>
      <c r="J1099" s="2">
        <f t="shared" si="234"/>
        <v>0.21510755377688845</v>
      </c>
      <c r="K1099" s="2">
        <f t="shared" si="234"/>
        <v>0.77938969484742371</v>
      </c>
      <c r="L1099" s="2">
        <f t="shared" si="234"/>
        <v>4.0020010005002498E-3</v>
      </c>
      <c r="M1099" s="2">
        <f t="shared" si="235"/>
        <v>1.5007503751875368E-3</v>
      </c>
      <c r="N1099" s="1">
        <v>430</v>
      </c>
      <c r="O1099" s="1">
        <v>1558</v>
      </c>
      <c r="P1099" s="1">
        <v>8</v>
      </c>
      <c r="Q1099" s="1">
        <v>1</v>
      </c>
      <c r="R1099" s="1">
        <v>2</v>
      </c>
      <c r="AG1099" s="7">
        <f>IF(Q1099&gt;0,RANK(Q1099,(N1099:P1099,Q1099:AE1099)),0)</f>
        <v>5</v>
      </c>
      <c r="AH1099" s="7">
        <f>IF(R1099&gt;0,RANK(R1099,(N1099:P1099,Q1099:AE1099)),0)</f>
        <v>4</v>
      </c>
      <c r="AI1099" s="7">
        <f>IF(T1099&gt;0,RANK(T1099,(N1099:P1099,Q1099:AE1099)),0)</f>
        <v>0</v>
      </c>
      <c r="AJ1099" s="7">
        <f>IF(S1099&gt;0,RANK(S1099,(N1099:P1099,Q1099:AE1099)),0)</f>
        <v>0</v>
      </c>
      <c r="AK1099" s="2">
        <f t="shared" si="236"/>
        <v>5.0025012506253123E-4</v>
      </c>
      <c r="AL1099" s="2">
        <f t="shared" si="236"/>
        <v>1.0005002501250625E-3</v>
      </c>
      <c r="AM1099" s="2">
        <f t="shared" si="237"/>
        <v>0</v>
      </c>
      <c r="AN1099" s="2">
        <f t="shared" si="238"/>
        <v>0</v>
      </c>
      <c r="AP1099" t="s">
        <v>4242</v>
      </c>
      <c r="AQ1099" t="s">
        <v>3030</v>
      </c>
      <c r="AR1099">
        <v>5</v>
      </c>
      <c r="AT1099" s="85" t="s">
        <v>5008</v>
      </c>
      <c r="AU1099" s="84" t="s">
        <v>3821</v>
      </c>
      <c r="AV1099" s="77" t="str">
        <f t="shared" si="239"/>
        <v>21189</v>
      </c>
      <c r="AX1099" s="7" t="s">
        <v>186</v>
      </c>
      <c r="BG1099" s="1"/>
    </row>
    <row r="1100" spans="1:59" ht="13" hidden="1" customHeight="1" outlineLevel="1">
      <c r="A1100" t="s">
        <v>4934</v>
      </c>
      <c r="B1100" t="s">
        <v>3030</v>
      </c>
      <c r="C1100" s="1">
        <f t="shared" si="233"/>
        <v>6025</v>
      </c>
      <c r="D1100" s="7">
        <f>IF(N1100&gt;0, RANK(N1100,(N1100:P1100,Q1100:AE1100)),0)</f>
        <v>2</v>
      </c>
      <c r="E1100" s="7">
        <f>IF(O1100&gt;0,RANK(O1100,(N1100:P1100,Q1100:AE1100)),0)</f>
        <v>1</v>
      </c>
      <c r="F1100" s="7">
        <f>IF(P1100&gt;0,RANK(P1100,(N1100:P1100,Q1100:AE1100)),0)</f>
        <v>3</v>
      </c>
      <c r="G1100" s="1">
        <f t="shared" si="231"/>
        <v>2105</v>
      </c>
      <c r="H1100" s="2">
        <f t="shared" si="232"/>
        <v>0.34937759336099583</v>
      </c>
      <c r="I1100" s="2"/>
      <c r="J1100" s="2">
        <f t="shared" si="234"/>
        <v>0.3219917012448133</v>
      </c>
      <c r="K1100" s="2">
        <f t="shared" si="234"/>
        <v>0.67136929460580907</v>
      </c>
      <c r="L1100" s="2">
        <f t="shared" si="234"/>
        <v>3.9834024896265559E-3</v>
      </c>
      <c r="M1100" s="2">
        <f t="shared" si="235"/>
        <v>2.6556016597511249E-3</v>
      </c>
      <c r="N1100" s="1">
        <v>1940</v>
      </c>
      <c r="O1100" s="1">
        <v>4045</v>
      </c>
      <c r="P1100" s="1">
        <v>24</v>
      </c>
      <c r="Q1100" s="1">
        <v>6</v>
      </c>
      <c r="R1100" s="1">
        <v>10</v>
      </c>
      <c r="AG1100" s="7">
        <f>IF(Q1100&gt;0,RANK(Q1100,(N1100:P1100,Q1100:AE1100)),0)</f>
        <v>5</v>
      </c>
      <c r="AH1100" s="7">
        <f>IF(R1100&gt;0,RANK(R1100,(N1100:P1100,Q1100:AE1100)),0)</f>
        <v>4</v>
      </c>
      <c r="AI1100" s="7">
        <f>IF(T1100&gt;0,RANK(T1100,(N1100:P1100,Q1100:AE1100)),0)</f>
        <v>0</v>
      </c>
      <c r="AJ1100" s="7">
        <f>IF(S1100&gt;0,RANK(S1100,(N1100:P1100,Q1100:AE1100)),0)</f>
        <v>0</v>
      </c>
      <c r="AK1100" s="2">
        <f t="shared" si="236"/>
        <v>9.9585062240663898E-4</v>
      </c>
      <c r="AL1100" s="2">
        <f t="shared" si="236"/>
        <v>1.6597510373443983E-3</v>
      </c>
      <c r="AM1100" s="2">
        <f t="shared" si="237"/>
        <v>0</v>
      </c>
      <c r="AN1100" s="2">
        <f t="shared" si="238"/>
        <v>0</v>
      </c>
      <c r="AP1100" t="s">
        <v>4934</v>
      </c>
      <c r="AQ1100" t="s">
        <v>3030</v>
      </c>
      <c r="AR1100">
        <v>4</v>
      </c>
      <c r="AT1100" s="85" t="s">
        <v>5008</v>
      </c>
      <c r="AU1100" s="84" t="s">
        <v>4141</v>
      </c>
      <c r="AV1100" s="77" t="str">
        <f t="shared" si="239"/>
        <v>21191</v>
      </c>
      <c r="AX1100" s="7" t="s">
        <v>186</v>
      </c>
      <c r="BG1100" s="1"/>
    </row>
    <row r="1101" spans="1:59" ht="13" hidden="1" customHeight="1" outlineLevel="1">
      <c r="A1101" t="s">
        <v>3237</v>
      </c>
      <c r="B1101" t="s">
        <v>3030</v>
      </c>
      <c r="C1101" s="1">
        <f t="shared" si="233"/>
        <v>11655</v>
      </c>
      <c r="D1101" s="7">
        <f>IF(N1101&gt;0, RANK(N1101,(N1101:P1101,Q1101:AE1101)),0)</f>
        <v>2</v>
      </c>
      <c r="E1101" s="7">
        <f>IF(O1101&gt;0,RANK(O1101,(N1101:P1101,Q1101:AE1101)),0)</f>
        <v>1</v>
      </c>
      <c r="F1101" s="7">
        <f>IF(P1101&gt;0,RANK(P1101,(N1101:P1101,Q1101:AE1101)),0)</f>
        <v>3</v>
      </c>
      <c r="G1101" s="1">
        <f t="shared" si="231"/>
        <v>787</v>
      </c>
      <c r="H1101" s="2">
        <f t="shared" si="232"/>
        <v>6.7524667524667528E-2</v>
      </c>
      <c r="I1101" s="2"/>
      <c r="J1101" s="2">
        <f t="shared" ref="J1101:L1125" si="240">IF($C1101=0,"-",N1101/$C1101)</f>
        <v>0.46332046332046334</v>
      </c>
      <c r="K1101" s="2">
        <f t="shared" si="240"/>
        <v>0.53084513084513085</v>
      </c>
      <c r="L1101" s="2">
        <f t="shared" si="240"/>
        <v>4.2900042900042897E-3</v>
      </c>
      <c r="M1101" s="2">
        <f t="shared" si="235"/>
        <v>1.544401544401575E-3</v>
      </c>
      <c r="N1101" s="1">
        <v>5400</v>
      </c>
      <c r="O1101" s="1">
        <v>6187</v>
      </c>
      <c r="P1101" s="1">
        <v>50</v>
      </c>
      <c r="Q1101" s="1">
        <v>7</v>
      </c>
      <c r="R1101" s="1">
        <v>11</v>
      </c>
      <c r="AG1101" s="7">
        <f>IF(Q1101&gt;0,RANK(Q1101,(N1101:P1101,Q1101:AE1101)),0)</f>
        <v>5</v>
      </c>
      <c r="AH1101" s="7">
        <f>IF(R1101&gt;0,RANK(R1101,(N1101:P1101,Q1101:AE1101)),0)</f>
        <v>4</v>
      </c>
      <c r="AI1101" s="7">
        <f>IF(T1101&gt;0,RANK(T1101,(N1101:P1101,Q1101:AE1101)),0)</f>
        <v>0</v>
      </c>
      <c r="AJ1101" s="7">
        <f>IF(S1101&gt;0,RANK(S1101,(N1101:P1101,Q1101:AE1101)),0)</f>
        <v>0</v>
      </c>
      <c r="AK1101" s="2">
        <f t="shared" ref="AK1101:AL1125" si="241">IF($C1101=0,"-",Q1101/$C1101)</f>
        <v>6.0060060060060057E-4</v>
      </c>
      <c r="AL1101" s="2">
        <f t="shared" si="241"/>
        <v>9.4380094380094382E-4</v>
      </c>
      <c r="AM1101" s="2">
        <f t="shared" si="237"/>
        <v>0</v>
      </c>
      <c r="AN1101" s="2">
        <f t="shared" si="238"/>
        <v>0</v>
      </c>
      <c r="AP1101" t="s">
        <v>3237</v>
      </c>
      <c r="AQ1101" t="s">
        <v>3030</v>
      </c>
      <c r="AR1101">
        <v>5</v>
      </c>
      <c r="AT1101" s="85" t="s">
        <v>5008</v>
      </c>
      <c r="AU1101" s="84" t="s">
        <v>4142</v>
      </c>
      <c r="AV1101" s="77" t="str">
        <f t="shared" si="239"/>
        <v>21193</v>
      </c>
      <c r="AX1101" s="7" t="s">
        <v>186</v>
      </c>
      <c r="BG1101" s="1"/>
    </row>
    <row r="1102" spans="1:59" ht="13" hidden="1" customHeight="1" outlineLevel="1">
      <c r="A1102" t="s">
        <v>3015</v>
      </c>
      <c r="B1102" t="s">
        <v>3030</v>
      </c>
      <c r="C1102" s="1">
        <f t="shared" si="233"/>
        <v>26770</v>
      </c>
      <c r="D1102" s="7">
        <f>IF(N1102&gt;0, RANK(N1102,(N1102:P1102,Q1102:AE1102)),0)</f>
        <v>1</v>
      </c>
      <c r="E1102" s="7">
        <f>IF(O1102&gt;0,RANK(O1102,(N1102:P1102,Q1102:AE1102)),0)</f>
        <v>2</v>
      </c>
      <c r="F1102" s="7">
        <f>IF(P1102&gt;0,RANK(P1102,(N1102:P1102,Q1102:AE1102)),0)</f>
        <v>3</v>
      </c>
      <c r="G1102" s="1">
        <f t="shared" si="231"/>
        <v>1391</v>
      </c>
      <c r="H1102" s="2">
        <f t="shared" si="232"/>
        <v>5.1961150541651104E-2</v>
      </c>
      <c r="I1102" s="2"/>
      <c r="J1102" s="2">
        <f t="shared" si="240"/>
        <v>0.52304818827045196</v>
      </c>
      <c r="K1102" s="2">
        <f t="shared" si="240"/>
        <v>0.47108703772880089</v>
      </c>
      <c r="L1102" s="2">
        <f t="shared" si="240"/>
        <v>3.9596563317146061E-3</v>
      </c>
      <c r="M1102" s="2">
        <f t="shared" si="235"/>
        <v>1.9051176690325355E-3</v>
      </c>
      <c r="N1102" s="1">
        <v>14002</v>
      </c>
      <c r="O1102" s="1">
        <v>12611</v>
      </c>
      <c r="P1102" s="1">
        <v>106</v>
      </c>
      <c r="Q1102" s="1">
        <v>25</v>
      </c>
      <c r="R1102" s="1">
        <v>26</v>
      </c>
      <c r="AG1102" s="7">
        <f>IF(Q1102&gt;0,RANK(Q1102,(N1102:P1102,Q1102:AE1102)),0)</f>
        <v>5</v>
      </c>
      <c r="AH1102" s="7">
        <f>IF(R1102&gt;0,RANK(R1102,(N1102:P1102,Q1102:AE1102)),0)</f>
        <v>4</v>
      </c>
      <c r="AI1102" s="7">
        <f>IF(T1102&gt;0,RANK(T1102,(N1102:P1102,Q1102:AE1102)),0)</f>
        <v>0</v>
      </c>
      <c r="AJ1102" s="7">
        <f>IF(S1102&gt;0,RANK(S1102,(N1102:P1102,Q1102:AE1102)),0)</f>
        <v>0</v>
      </c>
      <c r="AK1102" s="2">
        <f t="shared" si="241"/>
        <v>9.3388121031004858E-4</v>
      </c>
      <c r="AL1102" s="2">
        <f t="shared" si="241"/>
        <v>9.7123645872245054E-4</v>
      </c>
      <c r="AM1102" s="2">
        <f t="shared" si="237"/>
        <v>0</v>
      </c>
      <c r="AN1102" s="2">
        <f t="shared" si="238"/>
        <v>0</v>
      </c>
      <c r="AP1102" t="s">
        <v>3015</v>
      </c>
      <c r="AQ1102" t="s">
        <v>3030</v>
      </c>
      <c r="AR1102">
        <v>5</v>
      </c>
      <c r="AT1102" s="85" t="s">
        <v>5008</v>
      </c>
      <c r="AU1102" s="84" t="s">
        <v>4962</v>
      </c>
      <c r="AV1102" s="77" t="str">
        <f t="shared" si="239"/>
        <v>21195</v>
      </c>
      <c r="AX1102" s="7" t="s">
        <v>186</v>
      </c>
      <c r="BG1102" s="1"/>
    </row>
    <row r="1103" spans="1:59" ht="13" hidden="1" customHeight="1" outlineLevel="1">
      <c r="A1103" t="s">
        <v>3236</v>
      </c>
      <c r="B1103" t="s">
        <v>3030</v>
      </c>
      <c r="C1103" s="1">
        <f t="shared" si="233"/>
        <v>4960</v>
      </c>
      <c r="D1103" s="7">
        <f>IF(N1103&gt;0, RANK(N1103,(N1103:P1103,Q1103:AE1103)),0)</f>
        <v>2</v>
      </c>
      <c r="E1103" s="7">
        <f>IF(O1103&gt;0,RANK(O1103,(N1103:P1103,Q1103:AE1103)),0)</f>
        <v>1</v>
      </c>
      <c r="F1103" s="7">
        <f>IF(P1103&gt;0,RANK(P1103,(N1103:P1103,Q1103:AE1103)),0)</f>
        <v>3</v>
      </c>
      <c r="G1103" s="1">
        <f t="shared" si="231"/>
        <v>438</v>
      </c>
      <c r="H1103" s="2">
        <f t="shared" si="232"/>
        <v>8.8306451612903222E-2</v>
      </c>
      <c r="I1103" s="2"/>
      <c r="J1103" s="2">
        <f t="shared" si="240"/>
        <v>0.45342741935483871</v>
      </c>
      <c r="K1103" s="2">
        <f t="shared" si="240"/>
        <v>0.54173387096774195</v>
      </c>
      <c r="L1103" s="2">
        <f t="shared" si="240"/>
        <v>3.0241935483870967E-3</v>
      </c>
      <c r="M1103" s="2">
        <f t="shared" si="235"/>
        <v>1.8145161290322983E-3</v>
      </c>
      <c r="N1103" s="1">
        <v>2249</v>
      </c>
      <c r="O1103" s="1">
        <v>2687</v>
      </c>
      <c r="P1103" s="1">
        <v>15</v>
      </c>
      <c r="Q1103" s="1">
        <v>3</v>
      </c>
      <c r="R1103" s="1">
        <v>6</v>
      </c>
      <c r="AG1103" s="7">
        <f>IF(Q1103&gt;0,RANK(Q1103,(N1103:P1103,Q1103:AE1103)),0)</f>
        <v>5</v>
      </c>
      <c r="AH1103" s="7">
        <f>IF(R1103&gt;0,RANK(R1103,(N1103:P1103,Q1103:AE1103)),0)</f>
        <v>4</v>
      </c>
      <c r="AI1103" s="7">
        <f>IF(T1103&gt;0,RANK(T1103,(N1103:P1103,Q1103:AE1103)),0)</f>
        <v>0</v>
      </c>
      <c r="AJ1103" s="7">
        <f>IF(S1103&gt;0,RANK(S1103,(N1103:P1103,Q1103:AE1103)),0)</f>
        <v>0</v>
      </c>
      <c r="AK1103" s="2">
        <f t="shared" si="241"/>
        <v>6.0483870967741938E-4</v>
      </c>
      <c r="AL1103" s="2">
        <f t="shared" si="241"/>
        <v>1.2096774193548388E-3</v>
      </c>
      <c r="AM1103" s="2">
        <f t="shared" si="237"/>
        <v>0</v>
      </c>
      <c r="AN1103" s="2">
        <f t="shared" si="238"/>
        <v>0</v>
      </c>
      <c r="AP1103" t="s">
        <v>3236</v>
      </c>
      <c r="AQ1103" t="s">
        <v>3030</v>
      </c>
      <c r="AR1103">
        <v>6</v>
      </c>
      <c r="AT1103" s="85" t="s">
        <v>5008</v>
      </c>
      <c r="AU1103" s="84" t="s">
        <v>3602</v>
      </c>
      <c r="AV1103" s="77" t="str">
        <f t="shared" si="239"/>
        <v>21197</v>
      </c>
      <c r="AX1103" s="7" t="s">
        <v>186</v>
      </c>
      <c r="BG1103" s="1"/>
    </row>
    <row r="1104" spans="1:59" ht="13" hidden="1" customHeight="1" outlineLevel="1">
      <c r="A1104" t="s">
        <v>4620</v>
      </c>
      <c r="B1104" t="s">
        <v>3030</v>
      </c>
      <c r="C1104" s="1">
        <f t="shared" si="233"/>
        <v>25516</v>
      </c>
      <c r="D1104" s="7">
        <f>IF(N1104&gt;0, RANK(N1104,(N1104:P1104,Q1104:AE1104)),0)</f>
        <v>2</v>
      </c>
      <c r="E1104" s="7">
        <f>IF(O1104&gt;0,RANK(O1104,(N1104:P1104,Q1104:AE1104)),0)</f>
        <v>1</v>
      </c>
      <c r="F1104" s="7">
        <f>IF(P1104&gt;0,RANK(P1104,(N1104:P1104,Q1104:AE1104)),0)</f>
        <v>3</v>
      </c>
      <c r="G1104" s="1">
        <f t="shared" si="231"/>
        <v>13706</v>
      </c>
      <c r="H1104" s="2">
        <f t="shared" si="232"/>
        <v>0.53715315880232006</v>
      </c>
      <c r="I1104" s="2"/>
      <c r="J1104" s="2">
        <f t="shared" si="240"/>
        <v>0.22844489731932904</v>
      </c>
      <c r="K1104" s="2">
        <f t="shared" si="240"/>
        <v>0.76559805612164911</v>
      </c>
      <c r="L1104" s="2">
        <f t="shared" si="240"/>
        <v>4.1934472487850762E-3</v>
      </c>
      <c r="M1104" s="2">
        <f t="shared" si="235"/>
        <v>1.763599310236774E-3</v>
      </c>
      <c r="N1104" s="1">
        <v>5829</v>
      </c>
      <c r="O1104" s="1">
        <v>19535</v>
      </c>
      <c r="P1104" s="1">
        <v>107</v>
      </c>
      <c r="Q1104" s="1">
        <v>23</v>
      </c>
      <c r="R1104" s="1">
        <v>22</v>
      </c>
      <c r="AG1104" s="7">
        <f>IF(Q1104&gt;0,RANK(Q1104,(N1104:P1104,Q1104:AE1104)),0)</f>
        <v>4</v>
      </c>
      <c r="AH1104" s="7">
        <f>IF(R1104&gt;0,RANK(R1104,(N1104:P1104,Q1104:AE1104)),0)</f>
        <v>5</v>
      </c>
      <c r="AI1104" s="7">
        <f>IF(T1104&gt;0,RANK(T1104,(N1104:P1104,Q1104:AE1104)),0)</f>
        <v>0</v>
      </c>
      <c r="AJ1104" s="7">
        <f>IF(S1104&gt;0,RANK(S1104,(N1104:P1104,Q1104:AE1104)),0)</f>
        <v>0</v>
      </c>
      <c r="AK1104" s="2">
        <f t="shared" si="241"/>
        <v>9.013952030098762E-4</v>
      </c>
      <c r="AL1104" s="2">
        <f t="shared" si="241"/>
        <v>8.6220410722683807E-4</v>
      </c>
      <c r="AM1104" s="2">
        <f t="shared" si="237"/>
        <v>0</v>
      </c>
      <c r="AN1104" s="2">
        <f t="shared" si="238"/>
        <v>0</v>
      </c>
      <c r="AP1104" t="s">
        <v>4620</v>
      </c>
      <c r="AQ1104" t="s">
        <v>3030</v>
      </c>
      <c r="AR1104">
        <v>5</v>
      </c>
      <c r="AT1104" s="85" t="s">
        <v>5008</v>
      </c>
      <c r="AU1104" s="84" t="s">
        <v>3973</v>
      </c>
      <c r="AV1104" s="77" t="str">
        <f t="shared" si="239"/>
        <v>21199</v>
      </c>
      <c r="AX1104" s="7" t="s">
        <v>186</v>
      </c>
      <c r="BG1104" s="1"/>
    </row>
    <row r="1105" spans="1:59" ht="13" hidden="1" customHeight="1" outlineLevel="1">
      <c r="A1105" t="s">
        <v>2817</v>
      </c>
      <c r="B1105" t="s">
        <v>3030</v>
      </c>
      <c r="C1105" s="1">
        <f t="shared" si="233"/>
        <v>1090</v>
      </c>
      <c r="D1105" s="7">
        <f>IF(N1105&gt;0, RANK(N1105,(N1105:P1105,Q1105:AE1105)),0)</f>
        <v>2</v>
      </c>
      <c r="E1105" s="7">
        <f>IF(O1105&gt;0,RANK(O1105,(N1105:P1105,Q1105:AE1105)),0)</f>
        <v>1</v>
      </c>
      <c r="F1105" s="7">
        <f>IF(P1105&gt;0,RANK(P1105,(N1105:P1105,Q1105:AE1105)),0)</f>
        <v>3</v>
      </c>
      <c r="G1105" s="1">
        <f t="shared" si="231"/>
        <v>257</v>
      </c>
      <c r="H1105" s="2">
        <f t="shared" si="232"/>
        <v>0.23577981651376148</v>
      </c>
      <c r="I1105" s="2"/>
      <c r="J1105" s="2">
        <f t="shared" si="240"/>
        <v>0.37889908256880733</v>
      </c>
      <c r="K1105" s="2">
        <f t="shared" si="240"/>
        <v>0.61467889908256879</v>
      </c>
      <c r="L1105" s="2">
        <f t="shared" si="240"/>
        <v>4.5871559633027525E-3</v>
      </c>
      <c r="M1105" s="2">
        <f t="shared" si="235"/>
        <v>1.8348623853211288E-3</v>
      </c>
      <c r="N1105" s="1">
        <v>413</v>
      </c>
      <c r="O1105" s="1">
        <v>670</v>
      </c>
      <c r="P1105" s="1">
        <v>5</v>
      </c>
      <c r="Q1105" s="1">
        <v>1</v>
      </c>
      <c r="R1105" s="1">
        <v>1</v>
      </c>
      <c r="AG1105" s="7">
        <f>IF(Q1105&gt;0,RANK(Q1105,(N1105:P1105,Q1105:AE1105)),0)</f>
        <v>4</v>
      </c>
      <c r="AH1105" s="7">
        <f>IF(R1105&gt;0,RANK(R1105,(N1105:P1105,Q1105:AE1105)),0)</f>
        <v>4</v>
      </c>
      <c r="AI1105" s="7">
        <f>IF(T1105&gt;0,RANK(T1105,(N1105:P1105,Q1105:AE1105)),0)</f>
        <v>0</v>
      </c>
      <c r="AJ1105" s="7">
        <f>IF(S1105&gt;0,RANK(S1105,(N1105:P1105,Q1105:AE1105)),0)</f>
        <v>0</v>
      </c>
      <c r="AK1105" s="2">
        <f t="shared" si="241"/>
        <v>9.1743119266055051E-4</v>
      </c>
      <c r="AL1105" s="2">
        <f t="shared" si="241"/>
        <v>9.1743119266055051E-4</v>
      </c>
      <c r="AM1105" s="2">
        <f t="shared" si="237"/>
        <v>0</v>
      </c>
      <c r="AN1105" s="2">
        <f t="shared" si="238"/>
        <v>0</v>
      </c>
      <c r="AP1105" t="s">
        <v>2817</v>
      </c>
      <c r="AQ1105" t="s">
        <v>3030</v>
      </c>
      <c r="AR1105">
        <v>4</v>
      </c>
      <c r="AT1105" s="85" t="s">
        <v>5008</v>
      </c>
      <c r="AU1105" s="84" t="s">
        <v>4328</v>
      </c>
      <c r="AV1105" s="77" t="str">
        <f t="shared" si="239"/>
        <v>21201</v>
      </c>
      <c r="AX1105" s="7" t="s">
        <v>186</v>
      </c>
      <c r="BG1105" s="1"/>
    </row>
    <row r="1106" spans="1:59" ht="13" hidden="1" customHeight="1" outlineLevel="1">
      <c r="A1106" t="s">
        <v>3627</v>
      </c>
      <c r="B1106" t="s">
        <v>3030</v>
      </c>
      <c r="C1106" s="1">
        <f t="shared" si="233"/>
        <v>6166</v>
      </c>
      <c r="D1106" s="7">
        <f>IF(N1106&gt;0, RANK(N1106,(N1106:P1106,Q1106:AE1106)),0)</f>
        <v>2</v>
      </c>
      <c r="E1106" s="7">
        <f>IF(O1106&gt;0,RANK(O1106,(N1106:P1106,Q1106:AE1106)),0)</f>
        <v>1</v>
      </c>
      <c r="F1106" s="7">
        <f>IF(P1106&gt;0,RANK(P1106,(N1106:P1106,Q1106:AE1106)),0)</f>
        <v>3</v>
      </c>
      <c r="G1106" s="1">
        <f t="shared" si="231"/>
        <v>3484</v>
      </c>
      <c r="H1106" s="2">
        <f t="shared" si="232"/>
        <v>0.56503405773597148</v>
      </c>
      <c r="I1106" s="2"/>
      <c r="J1106" s="2">
        <f t="shared" si="240"/>
        <v>0.21407719753486865</v>
      </c>
      <c r="K1106" s="2">
        <f t="shared" si="240"/>
        <v>0.77911125527084013</v>
      </c>
      <c r="L1106" s="2">
        <f t="shared" si="240"/>
        <v>4.7032111579630234E-3</v>
      </c>
      <c r="M1106" s="2">
        <f t="shared" si="235"/>
        <v>2.1083360363281997E-3</v>
      </c>
      <c r="N1106" s="1">
        <v>1320</v>
      </c>
      <c r="O1106" s="1">
        <v>4804</v>
      </c>
      <c r="P1106" s="1">
        <v>29</v>
      </c>
      <c r="Q1106" s="1">
        <v>3</v>
      </c>
      <c r="R1106" s="1">
        <v>10</v>
      </c>
      <c r="AG1106" s="7">
        <f>IF(Q1106&gt;0,RANK(Q1106,(N1106:P1106,Q1106:AE1106)),0)</f>
        <v>5</v>
      </c>
      <c r="AH1106" s="7">
        <f>IF(R1106&gt;0,RANK(R1106,(N1106:P1106,Q1106:AE1106)),0)</f>
        <v>4</v>
      </c>
      <c r="AI1106" s="7">
        <f>IF(T1106&gt;0,RANK(T1106,(N1106:P1106,Q1106:AE1106)),0)</f>
        <v>0</v>
      </c>
      <c r="AJ1106" s="7">
        <f>IF(S1106&gt;0,RANK(S1106,(N1106:P1106,Q1106:AE1106)),0)</f>
        <v>0</v>
      </c>
      <c r="AK1106" s="2">
        <f t="shared" si="241"/>
        <v>4.8653908530651963E-4</v>
      </c>
      <c r="AL1106" s="2">
        <f t="shared" si="241"/>
        <v>1.6217969510217321E-3</v>
      </c>
      <c r="AM1106" s="2">
        <f t="shared" si="237"/>
        <v>0</v>
      </c>
      <c r="AN1106" s="2">
        <f t="shared" si="238"/>
        <v>0</v>
      </c>
      <c r="AP1106" t="s">
        <v>3627</v>
      </c>
      <c r="AQ1106" t="s">
        <v>3030</v>
      </c>
      <c r="AR1106">
        <v>5</v>
      </c>
      <c r="AT1106" s="85" t="s">
        <v>5008</v>
      </c>
      <c r="AU1106" s="84" t="s">
        <v>3860</v>
      </c>
      <c r="AV1106" s="77" t="str">
        <f t="shared" si="239"/>
        <v>21203</v>
      </c>
      <c r="AX1106" s="7" t="s">
        <v>186</v>
      </c>
      <c r="BG1106" s="1"/>
    </row>
    <row r="1107" spans="1:59" ht="13" hidden="1" customHeight="1" outlineLevel="1">
      <c r="A1107" t="s">
        <v>4454</v>
      </c>
      <c r="B1107" t="s">
        <v>3030</v>
      </c>
      <c r="C1107" s="1">
        <f t="shared" si="233"/>
        <v>8706</v>
      </c>
      <c r="D1107" s="7">
        <f>IF(N1107&gt;0, RANK(N1107,(N1107:P1107,Q1107:AE1107)),0)</f>
        <v>1</v>
      </c>
      <c r="E1107" s="7">
        <f>IF(O1107&gt;0,RANK(O1107,(N1107:P1107,Q1107:AE1107)),0)</f>
        <v>2</v>
      </c>
      <c r="F1107" s="7">
        <f>IF(P1107&gt;0,RANK(P1107,(N1107:P1107,Q1107:AE1107)),0)</f>
        <v>3</v>
      </c>
      <c r="G1107" s="1">
        <f t="shared" si="231"/>
        <v>493</v>
      </c>
      <c r="H1107" s="2">
        <f t="shared" si="232"/>
        <v>5.6627613140362971E-2</v>
      </c>
      <c r="I1107" s="2"/>
      <c r="J1107" s="2">
        <f t="shared" si="240"/>
        <v>0.52331725246956118</v>
      </c>
      <c r="K1107" s="2">
        <f t="shared" si="240"/>
        <v>0.46668963932919827</v>
      </c>
      <c r="L1107" s="2">
        <f t="shared" si="240"/>
        <v>6.4323455088444751E-3</v>
      </c>
      <c r="M1107" s="2">
        <f t="shared" si="235"/>
        <v>3.5607626923960774E-3</v>
      </c>
      <c r="N1107" s="1">
        <v>4556</v>
      </c>
      <c r="O1107" s="1">
        <v>4063</v>
      </c>
      <c r="P1107" s="1">
        <v>56</v>
      </c>
      <c r="Q1107" s="1">
        <v>18</v>
      </c>
      <c r="R1107" s="1">
        <v>13</v>
      </c>
      <c r="AG1107" s="7">
        <f>IF(Q1107&gt;0,RANK(Q1107,(N1107:P1107,Q1107:AE1107)),0)</f>
        <v>4</v>
      </c>
      <c r="AH1107" s="7">
        <f>IF(R1107&gt;0,RANK(R1107,(N1107:P1107,Q1107:AE1107)),0)</f>
        <v>5</v>
      </c>
      <c r="AI1107" s="7">
        <f>IF(T1107&gt;0,RANK(T1107,(N1107:P1107,Q1107:AE1107)),0)</f>
        <v>0</v>
      </c>
      <c r="AJ1107" s="7">
        <f>IF(S1107&gt;0,RANK(S1107,(N1107:P1107,Q1107:AE1107)),0)</f>
        <v>0</v>
      </c>
      <c r="AK1107" s="2">
        <f t="shared" si="241"/>
        <v>2.0675396278428669E-3</v>
      </c>
      <c r="AL1107" s="2">
        <f t="shared" si="241"/>
        <v>1.4932230645531817E-3</v>
      </c>
      <c r="AM1107" s="2">
        <f t="shared" si="237"/>
        <v>0</v>
      </c>
      <c r="AN1107" s="2">
        <f t="shared" si="238"/>
        <v>0</v>
      </c>
      <c r="AP1107" t="s">
        <v>4454</v>
      </c>
      <c r="AQ1107" t="s">
        <v>3030</v>
      </c>
      <c r="AR1107">
        <v>4</v>
      </c>
      <c r="AT1107" s="85" t="s">
        <v>5008</v>
      </c>
      <c r="AU1107" s="84" t="s">
        <v>4349</v>
      </c>
      <c r="AV1107" s="77" t="str">
        <f t="shared" si="239"/>
        <v>21205</v>
      </c>
      <c r="AX1107" s="7" t="s">
        <v>186</v>
      </c>
      <c r="BG1107" s="1"/>
    </row>
    <row r="1108" spans="1:59" ht="13" hidden="1" customHeight="1" outlineLevel="1">
      <c r="A1108" t="s">
        <v>2735</v>
      </c>
      <c r="B1108" t="s">
        <v>3030</v>
      </c>
      <c r="C1108" s="1">
        <f t="shared" si="233"/>
        <v>7821</v>
      </c>
      <c r="D1108" s="7">
        <f>IF(N1108&gt;0, RANK(N1108,(N1108:P1108,Q1108:AE1108)),0)</f>
        <v>2</v>
      </c>
      <c r="E1108" s="7">
        <f>IF(O1108&gt;0,RANK(O1108,(N1108:P1108,Q1108:AE1108)),0)</f>
        <v>1</v>
      </c>
      <c r="F1108" s="7">
        <f>IF(P1108&gt;0,RANK(P1108,(N1108:P1108,Q1108:AE1108)),0)</f>
        <v>3</v>
      </c>
      <c r="G1108" s="1">
        <f t="shared" si="231"/>
        <v>4237</v>
      </c>
      <c r="H1108" s="2">
        <f t="shared" si="232"/>
        <v>0.54174657972126328</v>
      </c>
      <c r="I1108" s="2"/>
      <c r="J1108" s="2">
        <f t="shared" si="240"/>
        <v>0.22656949239227719</v>
      </c>
      <c r="K1108" s="2">
        <f t="shared" si="240"/>
        <v>0.76831607211354047</v>
      </c>
      <c r="L1108" s="2">
        <f t="shared" si="240"/>
        <v>3.196522183863956E-3</v>
      </c>
      <c r="M1108" s="2">
        <f t="shared" si="235"/>
        <v>1.9179133103183785E-3</v>
      </c>
      <c r="N1108" s="1">
        <v>1772</v>
      </c>
      <c r="O1108" s="1">
        <v>6009</v>
      </c>
      <c r="P1108" s="1">
        <v>25</v>
      </c>
      <c r="Q1108" s="1">
        <v>10</v>
      </c>
      <c r="R1108" s="1">
        <v>5</v>
      </c>
      <c r="AG1108" s="7">
        <f>IF(Q1108&gt;0,RANK(Q1108,(N1108:P1108,Q1108:AE1108)),0)</f>
        <v>4</v>
      </c>
      <c r="AH1108" s="7">
        <f>IF(R1108&gt;0,RANK(R1108,(N1108:P1108,Q1108:AE1108)),0)</f>
        <v>5</v>
      </c>
      <c r="AI1108" s="7">
        <f>IF(T1108&gt;0,RANK(T1108,(N1108:P1108,Q1108:AE1108)),0)</f>
        <v>0</v>
      </c>
      <c r="AJ1108" s="7">
        <f>IF(S1108&gt;0,RANK(S1108,(N1108:P1108,Q1108:AE1108)),0)</f>
        <v>0</v>
      </c>
      <c r="AK1108" s="2">
        <f t="shared" si="241"/>
        <v>1.2786088735455823E-3</v>
      </c>
      <c r="AL1108" s="2">
        <f t="shared" si="241"/>
        <v>6.3930443677279116E-4</v>
      </c>
      <c r="AM1108" s="2">
        <f t="shared" si="237"/>
        <v>0</v>
      </c>
      <c r="AN1108" s="2">
        <f t="shared" si="238"/>
        <v>0</v>
      </c>
      <c r="AP1108" t="s">
        <v>2735</v>
      </c>
      <c r="AQ1108" t="s">
        <v>3030</v>
      </c>
      <c r="AR1108">
        <v>1</v>
      </c>
      <c r="AT1108" s="85" t="s">
        <v>5008</v>
      </c>
      <c r="AU1108" s="84" t="s">
        <v>4661</v>
      </c>
      <c r="AV1108" s="77" t="str">
        <f t="shared" si="239"/>
        <v>21207</v>
      </c>
      <c r="AX1108" s="7" t="s">
        <v>186</v>
      </c>
      <c r="BG1108" s="1"/>
    </row>
    <row r="1109" spans="1:59" ht="13" hidden="1" customHeight="1" outlineLevel="1">
      <c r="A1109" t="s">
        <v>4195</v>
      </c>
      <c r="B1109" t="s">
        <v>3030</v>
      </c>
      <c r="C1109" s="1">
        <f t="shared" si="233"/>
        <v>17050</v>
      </c>
      <c r="D1109" s="7">
        <f>IF(N1109&gt;0, RANK(N1109,(N1109:P1109,Q1109:AE1109)),0)</f>
        <v>2</v>
      </c>
      <c r="E1109" s="7">
        <f>IF(O1109&gt;0,RANK(O1109,(N1109:P1109,Q1109:AE1109)),0)</f>
        <v>1</v>
      </c>
      <c r="F1109" s="7">
        <f>IF(P1109&gt;0,RANK(P1109,(N1109:P1109,Q1109:AE1109)),0)</f>
        <v>3</v>
      </c>
      <c r="G1109" s="1">
        <f t="shared" si="231"/>
        <v>4275</v>
      </c>
      <c r="H1109" s="2">
        <f t="shared" si="232"/>
        <v>0.25073313782991202</v>
      </c>
      <c r="I1109" s="2"/>
      <c r="J1109" s="2">
        <f t="shared" si="240"/>
        <v>0.37096774193548387</v>
      </c>
      <c r="K1109" s="2">
        <f t="shared" si="240"/>
        <v>0.6217008797653959</v>
      </c>
      <c r="L1109" s="2">
        <f t="shared" si="240"/>
        <v>5.0439882697947214E-3</v>
      </c>
      <c r="M1109" s="2">
        <f t="shared" si="235"/>
        <v>2.2873900293255067E-3</v>
      </c>
      <c r="N1109" s="1">
        <v>6325</v>
      </c>
      <c r="O1109" s="1">
        <v>10600</v>
      </c>
      <c r="P1109" s="1">
        <v>86</v>
      </c>
      <c r="Q1109" s="1">
        <v>18</v>
      </c>
      <c r="R1109" s="1">
        <v>21</v>
      </c>
      <c r="AG1109" s="7">
        <f>IF(Q1109&gt;0,RANK(Q1109,(N1109:P1109,Q1109:AE1109)),0)</f>
        <v>5</v>
      </c>
      <c r="AH1109" s="7">
        <f>IF(R1109&gt;0,RANK(R1109,(N1109:P1109,Q1109:AE1109)),0)</f>
        <v>4</v>
      </c>
      <c r="AI1109" s="7">
        <f>IF(T1109&gt;0,RANK(T1109,(N1109:P1109,Q1109:AE1109)),0)</f>
        <v>0</v>
      </c>
      <c r="AJ1109" s="7">
        <f>IF(S1109&gt;0,RANK(S1109,(N1109:P1109,Q1109:AE1109)),0)</f>
        <v>0</v>
      </c>
      <c r="AK1109" s="2">
        <f t="shared" si="241"/>
        <v>1.0557184750733138E-3</v>
      </c>
      <c r="AL1109" s="2">
        <f t="shared" si="241"/>
        <v>1.2316715542521994E-3</v>
      </c>
      <c r="AM1109" s="2">
        <f t="shared" si="237"/>
        <v>0</v>
      </c>
      <c r="AN1109" s="2">
        <f t="shared" si="238"/>
        <v>0</v>
      </c>
      <c r="AP1109" t="s">
        <v>4195</v>
      </c>
      <c r="AQ1109" t="s">
        <v>3030</v>
      </c>
      <c r="AR1109">
        <v>6</v>
      </c>
      <c r="AT1109" s="85" t="s">
        <v>5008</v>
      </c>
      <c r="AU1109" s="84" t="s">
        <v>4662</v>
      </c>
      <c r="AV1109" s="77" t="str">
        <f t="shared" si="239"/>
        <v>21209</v>
      </c>
      <c r="AX1109" s="7" t="s">
        <v>186</v>
      </c>
      <c r="BG1109" s="1"/>
    </row>
    <row r="1110" spans="1:59" ht="13" hidden="1" customHeight="1" outlineLevel="1">
      <c r="A1110" t="s">
        <v>2842</v>
      </c>
      <c r="B1110" t="s">
        <v>3030</v>
      </c>
      <c r="C1110" s="1">
        <f t="shared" si="233"/>
        <v>16313</v>
      </c>
      <c r="D1110" s="7">
        <f>IF(N1110&gt;0, RANK(N1110,(N1110:P1110,Q1110:AE1110)),0)</f>
        <v>2</v>
      </c>
      <c r="E1110" s="7">
        <f>IF(O1110&gt;0,RANK(O1110,(N1110:P1110,Q1110:AE1110)),0)</f>
        <v>1</v>
      </c>
      <c r="F1110" s="7">
        <f>IF(P1110&gt;0,RANK(P1110,(N1110:P1110,Q1110:AE1110)),0)</f>
        <v>3</v>
      </c>
      <c r="G1110" s="1">
        <f t="shared" si="231"/>
        <v>5632</v>
      </c>
      <c r="H1110" s="2">
        <f t="shared" si="232"/>
        <v>0.34524612272420768</v>
      </c>
      <c r="I1110" s="2"/>
      <c r="J1110" s="2">
        <f t="shared" si="240"/>
        <v>0.32348433764482315</v>
      </c>
      <c r="K1110" s="2">
        <f t="shared" si="240"/>
        <v>0.66873046036903083</v>
      </c>
      <c r="L1110" s="2">
        <f t="shared" si="240"/>
        <v>5.0879666523631463E-3</v>
      </c>
      <c r="M1110" s="2">
        <f t="shared" si="235"/>
        <v>2.6972353337829267E-3</v>
      </c>
      <c r="N1110" s="1">
        <v>5277</v>
      </c>
      <c r="O1110" s="1">
        <v>10909</v>
      </c>
      <c r="P1110" s="1">
        <v>83</v>
      </c>
      <c r="Q1110" s="1">
        <v>28</v>
      </c>
      <c r="R1110" s="1">
        <v>16</v>
      </c>
      <c r="AG1110" s="7">
        <f>IF(Q1110&gt;0,RANK(Q1110,(N1110:P1110,Q1110:AE1110)),0)</f>
        <v>4</v>
      </c>
      <c r="AH1110" s="7">
        <f>IF(R1110&gt;0,RANK(R1110,(N1110:P1110,Q1110:AE1110)),0)</f>
        <v>5</v>
      </c>
      <c r="AI1110" s="7">
        <f>IF(T1110&gt;0,RANK(T1110,(N1110:P1110,Q1110:AE1110)),0)</f>
        <v>0</v>
      </c>
      <c r="AJ1110" s="7">
        <f>IF(S1110&gt;0,RANK(S1110,(N1110:P1110,Q1110:AE1110)),0)</f>
        <v>0</v>
      </c>
      <c r="AK1110" s="2">
        <f t="shared" si="241"/>
        <v>1.7164224851345554E-3</v>
      </c>
      <c r="AL1110" s="2">
        <f t="shared" si="241"/>
        <v>9.8081284864831738E-4</v>
      </c>
      <c r="AM1110" s="2">
        <f t="shared" si="237"/>
        <v>0</v>
      </c>
      <c r="AN1110" s="2">
        <f t="shared" si="238"/>
        <v>0</v>
      </c>
      <c r="AP1110" t="s">
        <v>2842</v>
      </c>
      <c r="AQ1110" t="s">
        <v>3030</v>
      </c>
      <c r="AR1110">
        <v>4</v>
      </c>
      <c r="AT1110" s="85" t="s">
        <v>5008</v>
      </c>
      <c r="AU1110" s="84" t="s">
        <v>4663</v>
      </c>
      <c r="AV1110" s="77" t="str">
        <f t="shared" si="239"/>
        <v>21211</v>
      </c>
      <c r="AX1110" s="7" t="s">
        <v>186</v>
      </c>
      <c r="BG1110" s="1"/>
    </row>
    <row r="1111" spans="1:59" ht="13" hidden="1" customHeight="1" outlineLevel="1">
      <c r="A1111" t="s">
        <v>4455</v>
      </c>
      <c r="B1111" t="s">
        <v>3030</v>
      </c>
      <c r="C1111" s="1">
        <f t="shared" si="233"/>
        <v>7043</v>
      </c>
      <c r="D1111" s="7">
        <f>IF(N1111&gt;0, RANK(N1111,(N1111:P1111,Q1111:AE1111)),0)</f>
        <v>2</v>
      </c>
      <c r="E1111" s="7">
        <f>IF(O1111&gt;0,RANK(O1111,(N1111:P1111,Q1111:AE1111)),0)</f>
        <v>1</v>
      </c>
      <c r="F1111" s="7">
        <f>IF(P1111&gt;0,RANK(P1111,(N1111:P1111,Q1111:AE1111)),0)</f>
        <v>3</v>
      </c>
      <c r="G1111" s="1">
        <f t="shared" si="231"/>
        <v>1543</v>
      </c>
      <c r="H1111" s="2">
        <f t="shared" si="232"/>
        <v>0.21908277722561409</v>
      </c>
      <c r="I1111" s="2"/>
      <c r="J1111" s="2">
        <f t="shared" si="240"/>
        <v>0.38761891239528612</v>
      </c>
      <c r="K1111" s="2">
        <f t="shared" si="240"/>
        <v>0.60670168962090021</v>
      </c>
      <c r="L1111" s="2">
        <f t="shared" si="240"/>
        <v>3.6916086894789152E-3</v>
      </c>
      <c r="M1111" s="2">
        <f t="shared" si="235"/>
        <v>1.9877892943347569E-3</v>
      </c>
      <c r="N1111" s="1">
        <v>2730</v>
      </c>
      <c r="O1111" s="1">
        <v>4273</v>
      </c>
      <c r="P1111" s="1">
        <v>26</v>
      </c>
      <c r="Q1111" s="1">
        <v>7</v>
      </c>
      <c r="R1111" s="1">
        <v>7</v>
      </c>
      <c r="AG1111" s="7">
        <f>IF(Q1111&gt;0,RANK(Q1111,(N1111:P1111,Q1111:AE1111)),0)</f>
        <v>4</v>
      </c>
      <c r="AH1111" s="7">
        <f>IF(R1111&gt;0,RANK(R1111,(N1111:P1111,Q1111:AE1111)),0)</f>
        <v>4</v>
      </c>
      <c r="AI1111" s="7">
        <f>IF(T1111&gt;0,RANK(T1111,(N1111:P1111,Q1111:AE1111)),0)</f>
        <v>0</v>
      </c>
      <c r="AJ1111" s="7">
        <f>IF(S1111&gt;0,RANK(S1111,(N1111:P1111,Q1111:AE1111)),0)</f>
        <v>0</v>
      </c>
      <c r="AK1111" s="2">
        <f t="shared" si="241"/>
        <v>9.9389464716740034E-4</v>
      </c>
      <c r="AL1111" s="2">
        <f t="shared" si="241"/>
        <v>9.9389464716740034E-4</v>
      </c>
      <c r="AM1111" s="2">
        <f t="shared" si="237"/>
        <v>0</v>
      </c>
      <c r="AN1111" s="2">
        <f t="shared" si="238"/>
        <v>0</v>
      </c>
      <c r="AP1111" t="s">
        <v>4455</v>
      </c>
      <c r="AQ1111" t="s">
        <v>3030</v>
      </c>
      <c r="AR1111">
        <v>1</v>
      </c>
      <c r="AT1111" s="85" t="s">
        <v>5008</v>
      </c>
      <c r="AU1111" s="84" t="s">
        <v>4664</v>
      </c>
      <c r="AV1111" s="77" t="str">
        <f t="shared" si="239"/>
        <v>21213</v>
      </c>
      <c r="AX1111" s="7" t="s">
        <v>186</v>
      </c>
      <c r="BG1111" s="1"/>
    </row>
    <row r="1112" spans="1:59" ht="13" hidden="1" customHeight="1" outlineLevel="1">
      <c r="A1112" t="s">
        <v>5192</v>
      </c>
      <c r="B1112" t="s">
        <v>3030</v>
      </c>
      <c r="C1112" s="1">
        <f t="shared" si="233"/>
        <v>6822</v>
      </c>
      <c r="D1112" s="7">
        <f>IF(N1112&gt;0, RANK(N1112,(N1112:P1112,Q1112:AE1112)),0)</f>
        <v>2</v>
      </c>
      <c r="E1112" s="7">
        <f>IF(O1112&gt;0,RANK(O1112,(N1112:P1112,Q1112:AE1112)),0)</f>
        <v>1</v>
      </c>
      <c r="F1112" s="7">
        <f>IF(P1112&gt;0,RANK(P1112,(N1112:P1112,Q1112:AE1112)),0)</f>
        <v>3</v>
      </c>
      <c r="G1112" s="1">
        <f t="shared" si="231"/>
        <v>2846</v>
      </c>
      <c r="H1112" s="2">
        <f t="shared" si="232"/>
        <v>0.41717971269422455</v>
      </c>
      <c r="I1112" s="2"/>
      <c r="J1112" s="2">
        <f t="shared" si="240"/>
        <v>0.28877162122544708</v>
      </c>
      <c r="K1112" s="2">
        <f t="shared" si="240"/>
        <v>0.70595133391967169</v>
      </c>
      <c r="L1112" s="2">
        <f t="shared" si="240"/>
        <v>3.8111990618586926E-3</v>
      </c>
      <c r="M1112" s="2">
        <f t="shared" si="235"/>
        <v>1.4658457930225373E-3</v>
      </c>
      <c r="N1112" s="1">
        <v>1970</v>
      </c>
      <c r="O1112" s="1">
        <v>4816</v>
      </c>
      <c r="P1112" s="1">
        <v>26</v>
      </c>
      <c r="Q1112" s="1">
        <v>5</v>
      </c>
      <c r="R1112" s="1">
        <v>5</v>
      </c>
      <c r="AG1112" s="7">
        <f>IF(Q1112&gt;0,RANK(Q1112,(N1112:P1112,Q1112:AE1112)),0)</f>
        <v>4</v>
      </c>
      <c r="AH1112" s="7">
        <f>IF(R1112&gt;0,RANK(R1112,(N1112:P1112,Q1112:AE1112)),0)</f>
        <v>4</v>
      </c>
      <c r="AI1112" s="7">
        <f>IF(T1112&gt;0,RANK(T1112,(N1112:P1112,Q1112:AE1112)),0)</f>
        <v>0</v>
      </c>
      <c r="AJ1112" s="7">
        <f>IF(S1112&gt;0,RANK(S1112,(N1112:P1112,Q1112:AE1112)),0)</f>
        <v>0</v>
      </c>
      <c r="AK1112" s="2">
        <f t="shared" si="241"/>
        <v>7.3292289651128697E-4</v>
      </c>
      <c r="AL1112" s="2">
        <f t="shared" si="241"/>
        <v>7.3292289651128697E-4</v>
      </c>
      <c r="AM1112" s="2">
        <f t="shared" si="237"/>
        <v>0</v>
      </c>
      <c r="AN1112" s="2">
        <f t="shared" si="238"/>
        <v>0</v>
      </c>
      <c r="AP1112" t="s">
        <v>5192</v>
      </c>
      <c r="AQ1112" t="s">
        <v>3030</v>
      </c>
      <c r="AR1112">
        <v>2</v>
      </c>
      <c r="AT1112" s="85" t="s">
        <v>5008</v>
      </c>
      <c r="AU1112" s="84" t="s">
        <v>4665</v>
      </c>
      <c r="AV1112" s="77" t="str">
        <f t="shared" si="239"/>
        <v>21215</v>
      </c>
      <c r="AX1112" s="7" t="s">
        <v>186</v>
      </c>
      <c r="BG1112" s="1"/>
    </row>
    <row r="1113" spans="1:59" ht="13" hidden="1" customHeight="1" outlineLevel="1">
      <c r="A1113" t="s">
        <v>5087</v>
      </c>
      <c r="B1113" t="s">
        <v>3030</v>
      </c>
      <c r="C1113" s="1">
        <f t="shared" si="233"/>
        <v>10295</v>
      </c>
      <c r="D1113" s="7">
        <f>IF(N1113&gt;0, RANK(N1113,(N1113:P1113,Q1113:AE1113)),0)</f>
        <v>2</v>
      </c>
      <c r="E1113" s="7">
        <f>IF(O1113&gt;0,RANK(O1113,(N1113:P1113,Q1113:AE1113)),0)</f>
        <v>1</v>
      </c>
      <c r="F1113" s="7">
        <f>IF(P1113&gt;0,RANK(P1113,(N1113:P1113,Q1113:AE1113)),0)</f>
        <v>3</v>
      </c>
      <c r="G1113" s="1">
        <f t="shared" si="231"/>
        <v>4268</v>
      </c>
      <c r="H1113" s="2">
        <f t="shared" si="232"/>
        <v>0.41457017969888293</v>
      </c>
      <c r="I1113" s="2"/>
      <c r="J1113" s="2">
        <f t="shared" si="240"/>
        <v>0.28936376881981546</v>
      </c>
      <c r="K1113" s="2">
        <f t="shared" si="240"/>
        <v>0.70393394851869839</v>
      </c>
      <c r="L1113" s="2">
        <f t="shared" si="240"/>
        <v>4.3710539096648857E-3</v>
      </c>
      <c r="M1113" s="2">
        <f t="shared" si="235"/>
        <v>2.3312287518213173E-3</v>
      </c>
      <c r="N1113" s="1">
        <v>2979</v>
      </c>
      <c r="O1113" s="1">
        <v>7247</v>
      </c>
      <c r="P1113" s="1">
        <v>45</v>
      </c>
      <c r="Q1113" s="1">
        <v>13</v>
      </c>
      <c r="R1113" s="1">
        <v>11</v>
      </c>
      <c r="AG1113" s="7">
        <f>IF(Q1113&gt;0,RANK(Q1113,(N1113:P1113,Q1113:AE1113)),0)</f>
        <v>4</v>
      </c>
      <c r="AH1113" s="7">
        <f>IF(R1113&gt;0,RANK(R1113,(N1113:P1113,Q1113:AE1113)),0)</f>
        <v>5</v>
      </c>
      <c r="AI1113" s="7">
        <f>IF(T1113&gt;0,RANK(T1113,(N1113:P1113,Q1113:AE1113)),0)</f>
        <v>0</v>
      </c>
      <c r="AJ1113" s="7">
        <f>IF(S1113&gt;0,RANK(S1113,(N1113:P1113,Q1113:AE1113)),0)</f>
        <v>0</v>
      </c>
      <c r="AK1113" s="2">
        <f t="shared" si="241"/>
        <v>1.2627489072365226E-3</v>
      </c>
      <c r="AL1113" s="2">
        <f t="shared" si="241"/>
        <v>1.0684798445847498E-3</v>
      </c>
      <c r="AM1113" s="2">
        <f t="shared" si="237"/>
        <v>0</v>
      </c>
      <c r="AN1113" s="2">
        <f t="shared" si="238"/>
        <v>0</v>
      </c>
      <c r="AP1113" t="s">
        <v>5087</v>
      </c>
      <c r="AQ1113" t="s">
        <v>3030</v>
      </c>
      <c r="AR1113">
        <v>2</v>
      </c>
      <c r="AT1113" s="85" t="s">
        <v>5008</v>
      </c>
      <c r="AU1113" s="84" t="s">
        <v>4666</v>
      </c>
      <c r="AV1113" s="77" t="str">
        <f t="shared" si="239"/>
        <v>21217</v>
      </c>
      <c r="AX1113" s="7" t="s">
        <v>186</v>
      </c>
      <c r="BG1113" s="1"/>
    </row>
    <row r="1114" spans="1:59" ht="13" hidden="1" customHeight="1" outlineLevel="1">
      <c r="A1114" t="s">
        <v>5273</v>
      </c>
      <c r="B1114" t="s">
        <v>3030</v>
      </c>
      <c r="C1114" s="1">
        <f t="shared" si="233"/>
        <v>4754</v>
      </c>
      <c r="D1114" s="7">
        <f>IF(N1114&gt;0, RANK(N1114,(N1114:P1114,Q1114:AE1114)),0)</f>
        <v>2</v>
      </c>
      <c r="E1114" s="7">
        <f>IF(O1114&gt;0,RANK(O1114,(N1114:P1114,Q1114:AE1114)),0)</f>
        <v>1</v>
      </c>
      <c r="F1114" s="7">
        <f>IF(P1114&gt;0,RANK(P1114,(N1114:P1114,Q1114:AE1114)),0)</f>
        <v>3</v>
      </c>
      <c r="G1114" s="1">
        <f t="shared" si="231"/>
        <v>1751</v>
      </c>
      <c r="H1114" s="2">
        <f t="shared" si="232"/>
        <v>0.36832141354648718</v>
      </c>
      <c r="I1114" s="2"/>
      <c r="J1114" s="2">
        <f t="shared" si="240"/>
        <v>0.31363062684055532</v>
      </c>
      <c r="K1114" s="2">
        <f t="shared" si="240"/>
        <v>0.68195204038704249</v>
      </c>
      <c r="L1114" s="2">
        <f t="shared" si="240"/>
        <v>2.944888514934792E-3</v>
      </c>
      <c r="M1114" s="2">
        <f t="shared" si="235"/>
        <v>1.4724442574674018E-3</v>
      </c>
      <c r="N1114" s="1">
        <v>1491</v>
      </c>
      <c r="O1114" s="1">
        <v>3242</v>
      </c>
      <c r="P1114" s="1">
        <v>14</v>
      </c>
      <c r="Q1114" s="1">
        <v>2</v>
      </c>
      <c r="R1114" s="1">
        <v>5</v>
      </c>
      <c r="AG1114" s="7">
        <f>IF(Q1114&gt;0,RANK(Q1114,(N1114:P1114,Q1114:AE1114)),0)</f>
        <v>5</v>
      </c>
      <c r="AH1114" s="7">
        <f>IF(R1114&gt;0,RANK(R1114,(N1114:P1114,Q1114:AE1114)),0)</f>
        <v>4</v>
      </c>
      <c r="AI1114" s="7">
        <f>IF(T1114&gt;0,RANK(T1114,(N1114:P1114,Q1114:AE1114)),0)</f>
        <v>0</v>
      </c>
      <c r="AJ1114" s="7">
        <f>IF(S1114&gt;0,RANK(S1114,(N1114:P1114,Q1114:AE1114)),0)</f>
        <v>0</v>
      </c>
      <c r="AK1114" s="2">
        <f t="shared" si="241"/>
        <v>4.2069835927639884E-4</v>
      </c>
      <c r="AL1114" s="2">
        <f t="shared" si="241"/>
        <v>1.051745898190997E-3</v>
      </c>
      <c r="AM1114" s="2">
        <f t="shared" si="237"/>
        <v>0</v>
      </c>
      <c r="AN1114" s="2">
        <f t="shared" si="238"/>
        <v>0</v>
      </c>
      <c r="AP1114" t="s">
        <v>5273</v>
      </c>
      <c r="AQ1114" t="s">
        <v>3030</v>
      </c>
      <c r="AR1114">
        <v>1</v>
      </c>
      <c r="AT1114" s="85" t="s">
        <v>5008</v>
      </c>
      <c r="AU1114" s="84" t="s">
        <v>4995</v>
      </c>
      <c r="AV1114" s="77" t="str">
        <f t="shared" si="239"/>
        <v>21219</v>
      </c>
      <c r="AX1114" s="7" t="s">
        <v>186</v>
      </c>
      <c r="BG1114" s="1"/>
    </row>
    <row r="1115" spans="1:59" ht="13" hidden="1" customHeight="1" outlineLevel="1">
      <c r="A1115" t="s">
        <v>5193</v>
      </c>
      <c r="B1115" t="s">
        <v>3030</v>
      </c>
      <c r="C1115" s="1">
        <f t="shared" si="233"/>
        <v>6111</v>
      </c>
      <c r="D1115" s="7">
        <f>IF(N1115&gt;0, RANK(N1115,(N1115:P1115,Q1115:AE1115)),0)</f>
        <v>2</v>
      </c>
      <c r="E1115" s="7">
        <f>IF(O1115&gt;0,RANK(O1115,(N1115:P1115,Q1115:AE1115)),0)</f>
        <v>1</v>
      </c>
      <c r="F1115" s="7">
        <f>IF(P1115&gt;0,RANK(P1115,(N1115:P1115,Q1115:AE1115)),0)</f>
        <v>3</v>
      </c>
      <c r="G1115" s="1">
        <f t="shared" si="231"/>
        <v>1977</v>
      </c>
      <c r="H1115" s="2">
        <f t="shared" si="232"/>
        <v>0.3235149729995091</v>
      </c>
      <c r="I1115" s="2"/>
      <c r="J1115" s="2">
        <f t="shared" si="240"/>
        <v>0.33480608738340695</v>
      </c>
      <c r="K1115" s="2">
        <f t="shared" si="240"/>
        <v>0.65832106038291605</v>
      </c>
      <c r="L1115" s="2">
        <f t="shared" si="240"/>
        <v>4.5819014891179842E-3</v>
      </c>
      <c r="M1115" s="2">
        <f t="shared" si="235"/>
        <v>2.2909507445590784E-3</v>
      </c>
      <c r="N1115" s="1">
        <v>2046</v>
      </c>
      <c r="O1115" s="1">
        <v>4023</v>
      </c>
      <c r="P1115" s="1">
        <v>28</v>
      </c>
      <c r="Q1115" s="1">
        <v>7</v>
      </c>
      <c r="R1115" s="1">
        <v>7</v>
      </c>
      <c r="AG1115" s="7">
        <f>IF(Q1115&gt;0,RANK(Q1115,(N1115:P1115,Q1115:AE1115)),0)</f>
        <v>4</v>
      </c>
      <c r="AH1115" s="7">
        <f>IF(R1115&gt;0,RANK(R1115,(N1115:P1115,Q1115:AE1115)),0)</f>
        <v>4</v>
      </c>
      <c r="AI1115" s="7">
        <f>IF(T1115&gt;0,RANK(T1115,(N1115:P1115,Q1115:AE1115)),0)</f>
        <v>0</v>
      </c>
      <c r="AJ1115" s="7">
        <f>IF(S1115&gt;0,RANK(S1115,(N1115:P1115,Q1115:AE1115)),0)</f>
        <v>0</v>
      </c>
      <c r="AK1115" s="2">
        <f t="shared" si="241"/>
        <v>1.145475372279496E-3</v>
      </c>
      <c r="AL1115" s="2">
        <f t="shared" si="241"/>
        <v>1.145475372279496E-3</v>
      </c>
      <c r="AM1115" s="2">
        <f t="shared" si="237"/>
        <v>0</v>
      </c>
      <c r="AN1115" s="2">
        <f t="shared" si="238"/>
        <v>0</v>
      </c>
      <c r="AP1115" t="s">
        <v>5193</v>
      </c>
      <c r="AQ1115" t="s">
        <v>3030</v>
      </c>
      <c r="AR1115">
        <v>1</v>
      </c>
      <c r="AT1115" s="85" t="s">
        <v>5008</v>
      </c>
      <c r="AU1115" s="84" t="s">
        <v>3342</v>
      </c>
      <c r="AV1115" s="77" t="str">
        <f t="shared" si="239"/>
        <v>21221</v>
      </c>
      <c r="AX1115" s="7" t="s">
        <v>186</v>
      </c>
      <c r="BG1115" s="1"/>
    </row>
    <row r="1116" spans="1:59" ht="13" hidden="1" customHeight="1" outlineLevel="1">
      <c r="A1116" t="s">
        <v>3260</v>
      </c>
      <c r="B1116" t="s">
        <v>3030</v>
      </c>
      <c r="C1116" s="1">
        <f t="shared" si="233"/>
        <v>3790</v>
      </c>
      <c r="D1116" s="7">
        <f>IF(N1116&gt;0, RANK(N1116,(N1116:P1116,Q1116:AE1116)),0)</f>
        <v>2</v>
      </c>
      <c r="E1116" s="7">
        <f>IF(O1116&gt;0,RANK(O1116,(N1116:P1116,Q1116:AE1116)),0)</f>
        <v>1</v>
      </c>
      <c r="F1116" s="7">
        <f>IF(P1116&gt;0,RANK(P1116,(N1116:P1116,Q1116:AE1116)),0)</f>
        <v>3</v>
      </c>
      <c r="G1116" s="1">
        <f t="shared" si="231"/>
        <v>904</v>
      </c>
      <c r="H1116" s="2">
        <f t="shared" si="232"/>
        <v>0.23852242744063323</v>
      </c>
      <c r="I1116" s="2"/>
      <c r="J1116" s="2">
        <f t="shared" si="240"/>
        <v>0.37678100263852243</v>
      </c>
      <c r="K1116" s="2">
        <f t="shared" si="240"/>
        <v>0.61530343007915567</v>
      </c>
      <c r="L1116" s="2">
        <f t="shared" si="240"/>
        <v>5.0131926121372034E-3</v>
      </c>
      <c r="M1116" s="2">
        <f t="shared" si="235"/>
        <v>2.9023746701846969E-3</v>
      </c>
      <c r="N1116" s="1">
        <v>1428</v>
      </c>
      <c r="O1116" s="1">
        <v>2332</v>
      </c>
      <c r="P1116" s="1">
        <v>19</v>
      </c>
      <c r="Q1116" s="1">
        <v>5</v>
      </c>
      <c r="R1116" s="1">
        <v>6</v>
      </c>
      <c r="AG1116" s="7">
        <f>IF(Q1116&gt;0,RANK(Q1116,(N1116:P1116,Q1116:AE1116)),0)</f>
        <v>5</v>
      </c>
      <c r="AH1116" s="7">
        <f>IF(R1116&gt;0,RANK(R1116,(N1116:P1116,Q1116:AE1116)),0)</f>
        <v>4</v>
      </c>
      <c r="AI1116" s="7">
        <f>IF(T1116&gt;0,RANK(T1116,(N1116:P1116,Q1116:AE1116)),0)</f>
        <v>0</v>
      </c>
      <c r="AJ1116" s="7">
        <f>IF(S1116&gt;0,RANK(S1116,(N1116:P1116,Q1116:AE1116)),0)</f>
        <v>0</v>
      </c>
      <c r="AK1116" s="2">
        <f t="shared" si="241"/>
        <v>1.3192612137203166E-3</v>
      </c>
      <c r="AL1116" s="2">
        <f t="shared" si="241"/>
        <v>1.5831134564643799E-3</v>
      </c>
      <c r="AM1116" s="2">
        <f t="shared" si="237"/>
        <v>0</v>
      </c>
      <c r="AN1116" s="2">
        <f t="shared" si="238"/>
        <v>0</v>
      </c>
      <c r="AP1116" t="s">
        <v>3260</v>
      </c>
      <c r="AQ1116" t="s">
        <v>3030</v>
      </c>
      <c r="AR1116">
        <v>4</v>
      </c>
      <c r="AT1116" s="85" t="s">
        <v>5008</v>
      </c>
      <c r="AU1116" s="84" t="s">
        <v>2929</v>
      </c>
      <c r="AV1116" s="77" t="str">
        <f t="shared" si="239"/>
        <v>21223</v>
      </c>
      <c r="AX1116" s="7" t="s">
        <v>186</v>
      </c>
      <c r="BG1116" s="1"/>
    </row>
    <row r="1117" spans="1:59" ht="13" hidden="1" customHeight="1" outlineLevel="1">
      <c r="A1117" t="s">
        <v>5088</v>
      </c>
      <c r="B1117" t="s">
        <v>3030</v>
      </c>
      <c r="C1117" s="1">
        <f t="shared" si="233"/>
        <v>5977</v>
      </c>
      <c r="D1117" s="7">
        <f>IF(N1117&gt;0, RANK(N1117,(N1117:P1117,Q1117:AE1117)),0)</f>
        <v>2</v>
      </c>
      <c r="E1117" s="7">
        <f>IF(O1117&gt;0,RANK(O1117,(N1117:P1117,Q1117:AE1117)),0)</f>
        <v>1</v>
      </c>
      <c r="F1117" s="7">
        <f>IF(P1117&gt;0,RANK(P1117,(N1117:P1117,Q1117:AE1117)),0)</f>
        <v>3</v>
      </c>
      <c r="G1117" s="1">
        <f t="shared" si="231"/>
        <v>1136</v>
      </c>
      <c r="H1117" s="2">
        <f t="shared" si="232"/>
        <v>0.19006190396519992</v>
      </c>
      <c r="I1117" s="2"/>
      <c r="J1117" s="2">
        <f t="shared" si="240"/>
        <v>0.40120461770118787</v>
      </c>
      <c r="K1117" s="2">
        <f t="shared" si="240"/>
        <v>0.59126652166638782</v>
      </c>
      <c r="L1117" s="2">
        <f t="shared" si="240"/>
        <v>5.1865484356700686E-3</v>
      </c>
      <c r="M1117" s="2">
        <f t="shared" si="235"/>
        <v>2.3423121967542371E-3</v>
      </c>
      <c r="N1117" s="1">
        <v>2398</v>
      </c>
      <c r="O1117" s="1">
        <v>3534</v>
      </c>
      <c r="P1117" s="1">
        <v>31</v>
      </c>
      <c r="Q1117" s="1">
        <v>5</v>
      </c>
      <c r="R1117" s="1">
        <v>9</v>
      </c>
      <c r="AG1117" s="7">
        <f>IF(Q1117&gt;0,RANK(Q1117,(N1117:P1117,Q1117:AE1117)),0)</f>
        <v>5</v>
      </c>
      <c r="AH1117" s="7">
        <f>IF(R1117&gt;0,RANK(R1117,(N1117:P1117,Q1117:AE1117)),0)</f>
        <v>4</v>
      </c>
      <c r="AI1117" s="7">
        <f>IF(T1117&gt;0,RANK(T1117,(N1117:P1117,Q1117:AE1117)),0)</f>
        <v>0</v>
      </c>
      <c r="AJ1117" s="7">
        <f>IF(S1117&gt;0,RANK(S1117,(N1117:P1117,Q1117:AE1117)),0)</f>
        <v>0</v>
      </c>
      <c r="AK1117" s="2">
        <f t="shared" si="241"/>
        <v>8.3654007026936594E-4</v>
      </c>
      <c r="AL1117" s="2">
        <f t="shared" si="241"/>
        <v>1.5057721264848587E-3</v>
      </c>
      <c r="AM1117" s="2">
        <f t="shared" si="237"/>
        <v>0</v>
      </c>
      <c r="AN1117" s="2">
        <f t="shared" si="238"/>
        <v>0</v>
      </c>
      <c r="AP1117" t="s">
        <v>5088</v>
      </c>
      <c r="AQ1117" t="s">
        <v>3030</v>
      </c>
      <c r="AR1117">
        <v>1</v>
      </c>
      <c r="AT1117" s="85" t="s">
        <v>5008</v>
      </c>
      <c r="AU1117" s="84" t="s">
        <v>3613</v>
      </c>
      <c r="AV1117" s="77" t="str">
        <f t="shared" si="239"/>
        <v>21225</v>
      </c>
      <c r="AX1117" s="7" t="s">
        <v>186</v>
      </c>
      <c r="BG1117" s="1"/>
    </row>
    <row r="1118" spans="1:59" ht="13" hidden="1" customHeight="1" outlineLevel="1">
      <c r="A1118" t="s">
        <v>4237</v>
      </c>
      <c r="B1118" t="s">
        <v>3030</v>
      </c>
      <c r="C1118" s="1">
        <f t="shared" si="233"/>
        <v>39711</v>
      </c>
      <c r="D1118" s="7">
        <f>IF(N1118&gt;0, RANK(N1118,(N1118:P1118,Q1118:AE1118)),0)</f>
        <v>2</v>
      </c>
      <c r="E1118" s="7">
        <f>IF(O1118&gt;0,RANK(O1118,(N1118:P1118,Q1118:AE1118)),0)</f>
        <v>1</v>
      </c>
      <c r="F1118" s="7">
        <f>IF(P1118&gt;0,RANK(P1118,(N1118:P1118,Q1118:AE1118)),0)</f>
        <v>3</v>
      </c>
      <c r="G1118" s="1">
        <f t="shared" si="231"/>
        <v>10774</v>
      </c>
      <c r="H1118" s="2">
        <f t="shared" si="232"/>
        <v>0.2713102163128604</v>
      </c>
      <c r="I1118" s="2"/>
      <c r="J1118" s="2">
        <f t="shared" si="240"/>
        <v>0.36075646546296997</v>
      </c>
      <c r="K1118" s="2">
        <f t="shared" si="240"/>
        <v>0.63206668177583036</v>
      </c>
      <c r="L1118" s="2">
        <f t="shared" si="240"/>
        <v>4.4572032937976883E-3</v>
      </c>
      <c r="M1118" s="2">
        <f t="shared" si="235"/>
        <v>2.7196494674019264E-3</v>
      </c>
      <c r="N1118" s="1">
        <v>14326</v>
      </c>
      <c r="O1118" s="1">
        <v>25100</v>
      </c>
      <c r="P1118" s="1">
        <v>177</v>
      </c>
      <c r="Q1118" s="1">
        <v>70</v>
      </c>
      <c r="R1118" s="1">
        <v>38</v>
      </c>
      <c r="AG1118" s="7">
        <f>IF(Q1118&gt;0,RANK(Q1118,(N1118:P1118,Q1118:AE1118)),0)</f>
        <v>4</v>
      </c>
      <c r="AH1118" s="7">
        <f>IF(R1118&gt;0,RANK(R1118,(N1118:P1118,Q1118:AE1118)),0)</f>
        <v>5</v>
      </c>
      <c r="AI1118" s="7">
        <f>IF(T1118&gt;0,RANK(T1118,(N1118:P1118,Q1118:AE1118)),0)</f>
        <v>0</v>
      </c>
      <c r="AJ1118" s="7">
        <f>IF(S1118&gt;0,RANK(S1118,(N1118:P1118,Q1118:AE1118)),0)</f>
        <v>0</v>
      </c>
      <c r="AK1118" s="2">
        <f t="shared" si="241"/>
        <v>1.7627357659086903E-3</v>
      </c>
      <c r="AL1118" s="2">
        <f t="shared" si="241"/>
        <v>9.5691370149328901E-4</v>
      </c>
      <c r="AM1118" s="2">
        <f t="shared" si="237"/>
        <v>0</v>
      </c>
      <c r="AN1118" s="2">
        <f t="shared" si="238"/>
        <v>0</v>
      </c>
      <c r="AP1118" t="s">
        <v>4237</v>
      </c>
      <c r="AQ1118" t="s">
        <v>3030</v>
      </c>
      <c r="AR1118">
        <v>2</v>
      </c>
      <c r="AT1118" s="85" t="s">
        <v>5008</v>
      </c>
      <c r="AU1118" s="84" t="s">
        <v>3614</v>
      </c>
      <c r="AV1118" s="77" t="str">
        <f t="shared" si="239"/>
        <v>21227</v>
      </c>
      <c r="AX1118" s="7" t="s">
        <v>186</v>
      </c>
      <c r="BG1118" s="1"/>
    </row>
    <row r="1119" spans="1:59" ht="13" hidden="1" customHeight="1" outlineLevel="1">
      <c r="A1119" t="s">
        <v>3830</v>
      </c>
      <c r="B1119" t="s">
        <v>3030</v>
      </c>
      <c r="C1119" s="1">
        <f t="shared" si="233"/>
        <v>5236</v>
      </c>
      <c r="D1119" s="7">
        <f>IF(N1119&gt;0, RANK(N1119,(N1119:P1119,Q1119:AE1119)),0)</f>
        <v>2</v>
      </c>
      <c r="E1119" s="7">
        <f>IF(O1119&gt;0,RANK(O1119,(N1119:P1119,Q1119:AE1119)),0)</f>
        <v>1</v>
      </c>
      <c r="F1119" s="7">
        <f>IF(P1119&gt;0,RANK(P1119,(N1119:P1119,Q1119:AE1119)),0)</f>
        <v>3</v>
      </c>
      <c r="G1119" s="1">
        <f t="shared" si="231"/>
        <v>1755</v>
      </c>
      <c r="H1119" s="2">
        <f t="shared" si="232"/>
        <v>0.33517952635599696</v>
      </c>
      <c r="I1119" s="2"/>
      <c r="J1119" s="2">
        <f t="shared" si="240"/>
        <v>0.32925897631779982</v>
      </c>
      <c r="K1119" s="2">
        <f t="shared" si="240"/>
        <v>0.66443850267379678</v>
      </c>
      <c r="L1119" s="2">
        <f t="shared" si="240"/>
        <v>4.5836516424751722E-3</v>
      </c>
      <c r="M1119" s="2">
        <f t="shared" si="235"/>
        <v>1.7188693659282777E-3</v>
      </c>
      <c r="N1119" s="1">
        <v>1724</v>
      </c>
      <c r="O1119" s="1">
        <v>3479</v>
      </c>
      <c r="P1119" s="1">
        <v>24</v>
      </c>
      <c r="Q1119" s="1">
        <v>3</v>
      </c>
      <c r="R1119" s="1">
        <v>6</v>
      </c>
      <c r="AG1119" s="7">
        <f>IF(Q1119&gt;0,RANK(Q1119,(N1119:P1119,Q1119:AE1119)),0)</f>
        <v>5</v>
      </c>
      <c r="AH1119" s="7">
        <f>IF(R1119&gt;0,RANK(R1119,(N1119:P1119,Q1119:AE1119)),0)</f>
        <v>4</v>
      </c>
      <c r="AI1119" s="7">
        <f>IF(T1119&gt;0,RANK(T1119,(N1119:P1119,Q1119:AE1119)),0)</f>
        <v>0</v>
      </c>
      <c r="AJ1119" s="7">
        <f>IF(S1119&gt;0,RANK(S1119,(N1119:P1119,Q1119:AE1119)),0)</f>
        <v>0</v>
      </c>
      <c r="AK1119" s="2">
        <f t="shared" si="241"/>
        <v>5.7295645530939653E-4</v>
      </c>
      <c r="AL1119" s="2">
        <f t="shared" si="241"/>
        <v>1.1459129106187931E-3</v>
      </c>
      <c r="AM1119" s="2">
        <f t="shared" si="237"/>
        <v>0</v>
      </c>
      <c r="AN1119" s="2">
        <f t="shared" si="238"/>
        <v>0</v>
      </c>
      <c r="AP1119" t="s">
        <v>3830</v>
      </c>
      <c r="AQ1119" t="s">
        <v>3030</v>
      </c>
      <c r="AR1119">
        <v>2</v>
      </c>
      <c r="AT1119" s="85" t="s">
        <v>5008</v>
      </c>
      <c r="AU1119" s="84" t="s">
        <v>4624</v>
      </c>
      <c r="AV1119" s="77" t="str">
        <f t="shared" si="239"/>
        <v>21229</v>
      </c>
      <c r="AX1119" s="7" t="s">
        <v>186</v>
      </c>
      <c r="BG1119" s="1"/>
    </row>
    <row r="1120" spans="1:59" ht="13" hidden="1" customHeight="1" outlineLevel="1">
      <c r="A1120" t="s">
        <v>4238</v>
      </c>
      <c r="B1120" t="s">
        <v>3030</v>
      </c>
      <c r="C1120" s="1">
        <f t="shared" si="233"/>
        <v>7685</v>
      </c>
      <c r="D1120" s="7">
        <f>IF(N1120&gt;0, RANK(N1120,(N1120:P1120,Q1120:AE1120)),0)</f>
        <v>2</v>
      </c>
      <c r="E1120" s="7">
        <f>IF(O1120&gt;0,RANK(O1120,(N1120:P1120,Q1120:AE1120)),0)</f>
        <v>1</v>
      </c>
      <c r="F1120" s="7">
        <f>IF(P1120&gt;0,RANK(P1120,(N1120:P1120,Q1120:AE1120)),0)</f>
        <v>3</v>
      </c>
      <c r="G1120" s="1">
        <f t="shared" si="231"/>
        <v>2411</v>
      </c>
      <c r="H1120" s="2">
        <f t="shared" si="232"/>
        <v>0.31372804163955759</v>
      </c>
      <c r="I1120" s="2"/>
      <c r="J1120" s="2">
        <f t="shared" si="240"/>
        <v>0.34040338321405333</v>
      </c>
      <c r="K1120" s="2">
        <f t="shared" si="240"/>
        <v>0.65413142485361098</v>
      </c>
      <c r="L1120" s="2">
        <f t="shared" si="240"/>
        <v>4.0338321405335069E-3</v>
      </c>
      <c r="M1120" s="2">
        <f t="shared" si="235"/>
        <v>1.4313597918021266E-3</v>
      </c>
      <c r="N1120" s="1">
        <v>2616</v>
      </c>
      <c r="O1120" s="1">
        <v>5027</v>
      </c>
      <c r="P1120" s="1">
        <v>31</v>
      </c>
      <c r="Q1120" s="1">
        <v>5</v>
      </c>
      <c r="R1120" s="1">
        <v>6</v>
      </c>
      <c r="AG1120" s="7">
        <f>IF(Q1120&gt;0,RANK(Q1120,(N1120:P1120,Q1120:AE1120)),0)</f>
        <v>5</v>
      </c>
      <c r="AH1120" s="7">
        <f>IF(R1120&gt;0,RANK(R1120,(N1120:P1120,Q1120:AE1120)),0)</f>
        <v>4</v>
      </c>
      <c r="AI1120" s="7">
        <f>IF(T1120&gt;0,RANK(T1120,(N1120:P1120,Q1120:AE1120)),0)</f>
        <v>0</v>
      </c>
      <c r="AJ1120" s="7">
        <f>IF(S1120&gt;0,RANK(S1120,(N1120:P1120,Q1120:AE1120)),0)</f>
        <v>0</v>
      </c>
      <c r="AK1120" s="2">
        <f t="shared" si="241"/>
        <v>6.5061808718282373E-4</v>
      </c>
      <c r="AL1120" s="2">
        <f t="shared" si="241"/>
        <v>7.8074170461938839E-4</v>
      </c>
      <c r="AM1120" s="2">
        <f t="shared" si="237"/>
        <v>0</v>
      </c>
      <c r="AN1120" s="2">
        <f t="shared" si="238"/>
        <v>0</v>
      </c>
      <c r="AP1120" t="s">
        <v>4238</v>
      </c>
      <c r="AQ1120" t="s">
        <v>3030</v>
      </c>
      <c r="AR1120">
        <v>5</v>
      </c>
      <c r="AT1120" s="85" t="s">
        <v>5008</v>
      </c>
      <c r="AU1120" s="84" t="s">
        <v>4776</v>
      </c>
      <c r="AV1120" s="77" t="str">
        <f t="shared" si="239"/>
        <v>21231</v>
      </c>
      <c r="AX1120" s="7" t="s">
        <v>186</v>
      </c>
      <c r="BG1120" s="1"/>
    </row>
    <row r="1121" spans="1:59" ht="13" hidden="1" customHeight="1" outlineLevel="1">
      <c r="A1121" t="s">
        <v>3749</v>
      </c>
      <c r="B1121" t="s">
        <v>3030</v>
      </c>
      <c r="C1121" s="1">
        <f t="shared" si="233"/>
        <v>5547</v>
      </c>
      <c r="D1121" s="7">
        <f>IF(N1121&gt;0, RANK(N1121,(N1121:P1121,Q1121:AE1121)),0)</f>
        <v>2</v>
      </c>
      <c r="E1121" s="7">
        <f>IF(O1121&gt;0,RANK(O1121,(N1121:P1121,Q1121:AE1121)),0)</f>
        <v>1</v>
      </c>
      <c r="F1121" s="7">
        <f>IF(P1121&gt;0,RANK(P1121,(N1121:P1121,Q1121:AE1121)),0)</f>
        <v>3</v>
      </c>
      <c r="G1121" s="1">
        <f t="shared" si="231"/>
        <v>903</v>
      </c>
      <c r="H1121" s="2">
        <f t="shared" si="232"/>
        <v>0.16279069767441862</v>
      </c>
      <c r="I1121" s="2"/>
      <c r="J1121" s="2">
        <f t="shared" si="240"/>
        <v>0.41535965386695511</v>
      </c>
      <c r="K1121" s="2">
        <f t="shared" si="240"/>
        <v>0.57815035154137373</v>
      </c>
      <c r="L1121" s="2">
        <f t="shared" si="240"/>
        <v>5.2280511988462234E-3</v>
      </c>
      <c r="M1121" s="2">
        <f t="shared" si="235"/>
        <v>1.2619433928249876E-3</v>
      </c>
      <c r="N1121" s="1">
        <v>2304</v>
      </c>
      <c r="O1121" s="1">
        <v>3207</v>
      </c>
      <c r="P1121" s="1">
        <v>29</v>
      </c>
      <c r="Q1121" s="1">
        <v>3</v>
      </c>
      <c r="R1121" s="1">
        <v>4</v>
      </c>
      <c r="AG1121" s="7">
        <f>IF(Q1121&gt;0,RANK(Q1121,(N1121:P1121,Q1121:AE1121)),0)</f>
        <v>5</v>
      </c>
      <c r="AH1121" s="7">
        <f>IF(R1121&gt;0,RANK(R1121,(N1121:P1121,Q1121:AE1121)),0)</f>
        <v>4</v>
      </c>
      <c r="AI1121" s="7">
        <f>IF(T1121&gt;0,RANK(T1121,(N1121:P1121,Q1121:AE1121)),0)</f>
        <v>0</v>
      </c>
      <c r="AJ1121" s="7">
        <f>IF(S1121&gt;0,RANK(S1121,(N1121:P1121,Q1121:AE1121)),0)</f>
        <v>0</v>
      </c>
      <c r="AK1121" s="2">
        <f t="shared" si="241"/>
        <v>5.4083288263926451E-4</v>
      </c>
      <c r="AL1121" s="2">
        <f t="shared" si="241"/>
        <v>7.2111051018568597E-4</v>
      </c>
      <c r="AM1121" s="2">
        <f t="shared" si="237"/>
        <v>0</v>
      </c>
      <c r="AN1121" s="2">
        <f t="shared" si="238"/>
        <v>0</v>
      </c>
      <c r="AP1121" t="s">
        <v>3749</v>
      </c>
      <c r="AQ1121" t="s">
        <v>3030</v>
      </c>
      <c r="AR1121">
        <v>1</v>
      </c>
      <c r="AT1121" s="85" t="s">
        <v>5008</v>
      </c>
      <c r="AU1121" s="84" t="s">
        <v>4090</v>
      </c>
      <c r="AV1121" s="77" t="str">
        <f t="shared" si="239"/>
        <v>21233</v>
      </c>
      <c r="AX1121" s="7" t="s">
        <v>186</v>
      </c>
      <c r="BG1121" s="1"/>
    </row>
    <row r="1122" spans="1:59" ht="13" hidden="1" customHeight="1" outlineLevel="1">
      <c r="A1122" t="s">
        <v>1127</v>
      </c>
      <c r="B1122" t="s">
        <v>3030</v>
      </c>
      <c r="C1122" s="1">
        <f t="shared" si="233"/>
        <v>13629</v>
      </c>
      <c r="D1122" s="7">
        <f>IF(N1122&gt;0, RANK(N1122,(N1122:P1122,Q1122:AE1122)),0)</f>
        <v>2</v>
      </c>
      <c r="E1122" s="7">
        <f>IF(O1122&gt;0,RANK(O1122,(N1122:P1122,Q1122:AE1122)),0)</f>
        <v>1</v>
      </c>
      <c r="F1122" s="7">
        <f>IF(P1122&gt;0,RANK(P1122,(N1122:P1122,Q1122:AE1122)),0)</f>
        <v>3</v>
      </c>
      <c r="G1122" s="1">
        <f t="shared" si="231"/>
        <v>5574</v>
      </c>
      <c r="H1122" s="2">
        <f t="shared" si="232"/>
        <v>0.40898084965881576</v>
      </c>
      <c r="I1122" s="2"/>
      <c r="J1122" s="2">
        <f t="shared" si="240"/>
        <v>0.29239122459461442</v>
      </c>
      <c r="K1122" s="2">
        <f t="shared" si="240"/>
        <v>0.70137207425343018</v>
      </c>
      <c r="L1122" s="2">
        <f t="shared" si="240"/>
        <v>4.0355125100887809E-3</v>
      </c>
      <c r="M1122" s="2">
        <f t="shared" si="235"/>
        <v>2.201188641866623E-3</v>
      </c>
      <c r="N1122" s="1">
        <v>3985</v>
      </c>
      <c r="O1122" s="1">
        <v>9559</v>
      </c>
      <c r="P1122" s="1">
        <v>55</v>
      </c>
      <c r="Q1122" s="1">
        <v>7</v>
      </c>
      <c r="R1122" s="1">
        <v>23</v>
      </c>
      <c r="AG1122" s="7">
        <f>IF(Q1122&gt;0,RANK(Q1122,(N1122:P1122,Q1122:AE1122)),0)</f>
        <v>5</v>
      </c>
      <c r="AH1122" s="7">
        <f>IF(R1122&gt;0,RANK(R1122,(N1122:P1122,Q1122:AE1122)),0)</f>
        <v>4</v>
      </c>
      <c r="AI1122" s="7">
        <f>IF(T1122&gt;0,RANK(T1122,(N1122:P1122,Q1122:AE1122)),0)</f>
        <v>0</v>
      </c>
      <c r="AJ1122" s="7">
        <f>IF(S1122&gt;0,RANK(S1122,(N1122:P1122,Q1122:AE1122)),0)</f>
        <v>0</v>
      </c>
      <c r="AK1122" s="2">
        <f t="shared" si="241"/>
        <v>5.1361068310220854E-4</v>
      </c>
      <c r="AL1122" s="2">
        <f t="shared" si="241"/>
        <v>1.6875779587643995E-3</v>
      </c>
      <c r="AM1122" s="2">
        <f t="shared" si="237"/>
        <v>0</v>
      </c>
      <c r="AN1122" s="2">
        <f t="shared" si="238"/>
        <v>0</v>
      </c>
      <c r="AP1122" t="s">
        <v>1127</v>
      </c>
      <c r="AQ1122" t="s">
        <v>3030</v>
      </c>
      <c r="AR1122">
        <v>5</v>
      </c>
      <c r="AT1122" s="85" t="s">
        <v>5008</v>
      </c>
      <c r="AU1122" s="84" t="s">
        <v>4091</v>
      </c>
      <c r="AV1122" s="77" t="str">
        <f t="shared" si="239"/>
        <v>21235</v>
      </c>
      <c r="AX1122" s="7" t="s">
        <v>186</v>
      </c>
      <c r="BG1122" s="1"/>
    </row>
    <row r="1123" spans="1:59" ht="13" hidden="1" customHeight="1" outlineLevel="1">
      <c r="A1123" t="s">
        <v>3261</v>
      </c>
      <c r="B1123" t="s">
        <v>3030</v>
      </c>
      <c r="C1123" s="1">
        <f t="shared" si="233"/>
        <v>3155</v>
      </c>
      <c r="D1123" s="7">
        <f>IF(N1123&gt;0, RANK(N1123,(N1123:P1123,Q1123:AE1123)),0)</f>
        <v>1</v>
      </c>
      <c r="E1123" s="7">
        <f>IF(O1123&gt;0,RANK(O1123,(N1123:P1123,Q1123:AE1123)),0)</f>
        <v>2</v>
      </c>
      <c r="F1123" s="7">
        <f>IF(P1123&gt;0,RANK(P1123,(N1123:P1123,Q1123:AE1123)),0)</f>
        <v>3</v>
      </c>
      <c r="G1123" s="1">
        <f t="shared" si="231"/>
        <v>359</v>
      </c>
      <c r="H1123" s="2">
        <f t="shared" si="232"/>
        <v>0.11378763866877971</v>
      </c>
      <c r="I1123" s="2"/>
      <c r="J1123" s="2">
        <f t="shared" si="240"/>
        <v>0.55277337559429474</v>
      </c>
      <c r="K1123" s="2">
        <f t="shared" si="240"/>
        <v>0.43898573692551507</v>
      </c>
      <c r="L1123" s="2">
        <f t="shared" si="240"/>
        <v>5.7052297939778132E-3</v>
      </c>
      <c r="M1123" s="2">
        <f t="shared" si="235"/>
        <v>2.5356576862123822E-3</v>
      </c>
      <c r="N1123" s="1">
        <v>1744</v>
      </c>
      <c r="O1123" s="1">
        <v>1385</v>
      </c>
      <c r="P1123" s="1">
        <v>18</v>
      </c>
      <c r="Q1123" s="1">
        <v>2</v>
      </c>
      <c r="R1123" s="1">
        <v>6</v>
      </c>
      <c r="AG1123" s="7">
        <f>IF(Q1123&gt;0,RANK(Q1123,(N1123:P1123,Q1123:AE1123)),0)</f>
        <v>5</v>
      </c>
      <c r="AH1123" s="7">
        <f>IF(R1123&gt;0,RANK(R1123,(N1123:P1123,Q1123:AE1123)),0)</f>
        <v>4</v>
      </c>
      <c r="AI1123" s="7">
        <f>IF(T1123&gt;0,RANK(T1123,(N1123:P1123,Q1123:AE1123)),0)</f>
        <v>0</v>
      </c>
      <c r="AJ1123" s="7">
        <f>IF(S1123&gt;0,RANK(S1123,(N1123:P1123,Q1123:AE1123)),0)</f>
        <v>0</v>
      </c>
      <c r="AK1123" s="2">
        <f t="shared" si="241"/>
        <v>6.3391442155309036E-4</v>
      </c>
      <c r="AL1123" s="2">
        <f t="shared" si="241"/>
        <v>1.9017432646592711E-3</v>
      </c>
      <c r="AM1123" s="2">
        <f t="shared" si="237"/>
        <v>0</v>
      </c>
      <c r="AN1123" s="2">
        <f t="shared" si="238"/>
        <v>0</v>
      </c>
      <c r="AP1123" t="s">
        <v>3261</v>
      </c>
      <c r="AQ1123" t="s">
        <v>3030</v>
      </c>
      <c r="AR1123">
        <v>5</v>
      </c>
      <c r="AT1123" s="85" t="s">
        <v>5008</v>
      </c>
      <c r="AU1123" s="84" t="s">
        <v>4092</v>
      </c>
      <c r="AV1123" s="77" t="str">
        <f t="shared" si="239"/>
        <v>21237</v>
      </c>
      <c r="AX1123" s="7" t="s">
        <v>186</v>
      </c>
      <c r="BG1123" s="1"/>
    </row>
    <row r="1124" spans="1:59" ht="12" hidden="1" customHeight="1" outlineLevel="1">
      <c r="A1124" t="s">
        <v>3566</v>
      </c>
      <c r="B1124" t="s">
        <v>3030</v>
      </c>
      <c r="C1124" s="1">
        <f t="shared" si="233"/>
        <v>11502</v>
      </c>
      <c r="D1124" s="7">
        <f>IF(N1124&gt;0, RANK(N1124,(N1124:P1124,Q1124:AE1124)),0)</f>
        <v>2</v>
      </c>
      <c r="E1124" s="7">
        <f>IF(O1124&gt;0,RANK(O1124,(N1124:P1124,Q1124:AE1124)),0)</f>
        <v>1</v>
      </c>
      <c r="F1124" s="7">
        <f>IF(P1124&gt;0,RANK(P1124,(N1124:P1124,Q1124:AE1124)),0)</f>
        <v>3</v>
      </c>
      <c r="G1124" s="1">
        <f t="shared" ref="G1124:G1187" si="242">IF(C1124&gt;0,MAX(N1124:P1124)-LARGE(N1124:P1124,2),0)</f>
        <v>2457</v>
      </c>
      <c r="H1124" s="2">
        <f t="shared" ref="H1124:H1187" si="243">IF(C1124&gt;0,G1124/C1124,0)</f>
        <v>0.21361502347417841</v>
      </c>
      <c r="I1124" s="2"/>
      <c r="J1124" s="2">
        <f t="shared" si="240"/>
        <v>0.38949747869935664</v>
      </c>
      <c r="K1124" s="2">
        <f t="shared" si="240"/>
        <v>0.60311250217353507</v>
      </c>
      <c r="L1124" s="2">
        <f t="shared" si="240"/>
        <v>5.2164840897235268E-3</v>
      </c>
      <c r="M1124" s="2">
        <f t="shared" si="235"/>
        <v>2.1735350373848225E-3</v>
      </c>
      <c r="N1124" s="1">
        <v>4480</v>
      </c>
      <c r="O1124" s="1">
        <v>6937</v>
      </c>
      <c r="P1124" s="1">
        <v>60</v>
      </c>
      <c r="Q1124" s="1">
        <v>20</v>
      </c>
      <c r="R1124" s="1">
        <v>5</v>
      </c>
      <c r="AG1124" s="7">
        <f>IF(Q1124&gt;0,RANK(Q1124,(N1124:P1124,Q1124:AE1124)),0)</f>
        <v>4</v>
      </c>
      <c r="AH1124" s="7">
        <f>IF(R1124&gt;0,RANK(R1124,(N1124:P1124,Q1124:AE1124)),0)</f>
        <v>5</v>
      </c>
      <c r="AI1124" s="7">
        <f>IF(T1124&gt;0,RANK(T1124,(N1124:P1124,Q1124:AE1124)),0)</f>
        <v>0</v>
      </c>
      <c r="AJ1124" s="7">
        <f>IF(S1124&gt;0,RANK(S1124,(N1124:P1124,Q1124:AE1124)),0)</f>
        <v>0</v>
      </c>
      <c r="AK1124" s="2">
        <f t="shared" si="241"/>
        <v>1.738828029907842E-3</v>
      </c>
      <c r="AL1124" s="2">
        <f t="shared" si="241"/>
        <v>4.3470700747696051E-4</v>
      </c>
      <c r="AM1124" s="2">
        <f t="shared" si="237"/>
        <v>0</v>
      </c>
      <c r="AN1124" s="2">
        <f t="shared" si="238"/>
        <v>0</v>
      </c>
      <c r="AP1124" t="s">
        <v>3566</v>
      </c>
      <c r="AQ1124" t="s">
        <v>3030</v>
      </c>
      <c r="AR1124">
        <v>6</v>
      </c>
      <c r="AT1124" s="85" t="s">
        <v>5008</v>
      </c>
      <c r="AU1124" s="84" t="s">
        <v>4972</v>
      </c>
      <c r="AV1124" s="77" t="str">
        <f t="shared" si="239"/>
        <v>21239</v>
      </c>
      <c r="AX1124" s="7" t="s">
        <v>186</v>
      </c>
      <c r="BG1124" s="1"/>
    </row>
    <row r="1125" spans="1:59" collapsed="1">
      <c r="A1125" t="s">
        <v>1347</v>
      </c>
      <c r="B1125" t="s">
        <v>3839</v>
      </c>
      <c r="C1125" s="1">
        <f t="shared" si="233"/>
        <v>1795860</v>
      </c>
      <c r="D1125" s="7">
        <f>IF(N1125&gt;0, RANK(N1125,(N1125:P1125,Q1125:AE1125)),0)</f>
        <v>2</v>
      </c>
      <c r="E1125" s="7">
        <f>IF(O1125&gt;0,RANK(O1125,(N1125:P1125,Q1125:AE1125)),0)</f>
        <v>1</v>
      </c>
      <c r="F1125" s="7">
        <f>IF(P1125&gt;0,RANK(P1125,(N1125:P1125,Q1125:AE1125)),0)</f>
        <v>3</v>
      </c>
      <c r="G1125" s="1">
        <f t="shared" si="242"/>
        <v>356706</v>
      </c>
      <c r="H1125" s="2">
        <f t="shared" si="243"/>
        <v>0.19862684173599279</v>
      </c>
      <c r="I1125" s="2"/>
      <c r="J1125" s="2">
        <f t="shared" si="240"/>
        <v>0.39687559163854641</v>
      </c>
      <c r="K1125" s="2">
        <f t="shared" si="240"/>
        <v>0.59550243337453923</v>
      </c>
      <c r="L1125" s="2">
        <f t="shared" si="240"/>
        <v>4.9313420867996395E-3</v>
      </c>
      <c r="M1125" s="2">
        <f t="shared" si="235"/>
        <v>2.6906329001146643E-3</v>
      </c>
      <c r="N1125" s="1">
        <f>SUM(N1005:N1124)</f>
        <v>712733</v>
      </c>
      <c r="O1125" s="1">
        <f>SUM(O1005:O1124)</f>
        <v>1069439</v>
      </c>
      <c r="P1125" s="1">
        <f>SUM(P1005:P1124)</f>
        <v>8856</v>
      </c>
      <c r="Q1125" s="1">
        <f>SUM(Q1005:Q1124)</f>
        <v>2619</v>
      </c>
      <c r="R1125" s="1">
        <f>SUM(R1005:R1124)</f>
        <v>2213</v>
      </c>
      <c r="AG1125" s="7">
        <f>IF(Q1125&gt;0,RANK(Q1125,(N1125:P1125,Q1125:AE1125)),0)</f>
        <v>4</v>
      </c>
      <c r="AH1125" s="7">
        <f>IF(R1125&gt;0,RANK(R1125,(N1125:P1125,Q1125:AE1125)),0)</f>
        <v>5</v>
      </c>
      <c r="AI1125" s="7">
        <f>IF(T1125&gt;0,RANK(T1125,(N1125:P1125,Q1125:AE1125)),0)</f>
        <v>0</v>
      </c>
      <c r="AJ1125" s="7">
        <f>IF(S1125&gt;0,RANK(S1125,(N1125:P1125,Q1125:AE1125)),0)</f>
        <v>0</v>
      </c>
      <c r="AK1125" s="2">
        <f t="shared" si="241"/>
        <v>1.4583542146937958E-3</v>
      </c>
      <c r="AL1125" s="2">
        <f t="shared" si="241"/>
        <v>1.2322786854209126E-3</v>
      </c>
      <c r="AM1125" s="2">
        <f t="shared" si="237"/>
        <v>0</v>
      </c>
      <c r="AN1125" s="2">
        <f t="shared" si="238"/>
        <v>0</v>
      </c>
      <c r="AP1125" t="s">
        <v>1347</v>
      </c>
      <c r="AQ1125" t="s">
        <v>3839</v>
      </c>
      <c r="AT1125" s="85" t="s">
        <v>5008</v>
      </c>
      <c r="AU1125" s="116"/>
      <c r="AV1125" s="77" t="str">
        <f t="shared" si="239"/>
        <v>21</v>
      </c>
      <c r="AX1125" s="7" t="s">
        <v>2301</v>
      </c>
      <c r="BG1125" s="1"/>
    </row>
    <row r="1126" spans="1:59">
      <c r="C1126" s="1"/>
      <c r="E1126" s="7"/>
      <c r="F1126" s="7"/>
      <c r="I1126" s="2"/>
      <c r="AG1126" s="7"/>
      <c r="AH1126" s="7"/>
      <c r="AI1126" s="7"/>
      <c r="AJ1126" s="7"/>
    </row>
    <row r="1127" spans="1:59" hidden="1" outlineLevel="1">
      <c r="A1127" t="s">
        <v>3579</v>
      </c>
      <c r="B1127" t="s">
        <v>3543</v>
      </c>
      <c r="C1127" s="1">
        <f t="shared" ref="C1127:C1190" si="244">SUM(N1127:AE1127)</f>
        <v>25230</v>
      </c>
      <c r="D1127" s="7">
        <f>IF(N1127&gt;0, RANK(N1127,(N1127:P1127,Q1127:AE1127)),0)</f>
        <v>2</v>
      </c>
      <c r="E1127" s="7">
        <f>IF(O1127&gt;0,RANK(O1127,(N1127:P1127,Q1127:AE1127)),0)</f>
        <v>1</v>
      </c>
      <c r="F1127" s="7">
        <f>IF(P1127&gt;0,RANK(P1127,(N1127:P1127,Q1127:AE1127)),0)</f>
        <v>3</v>
      </c>
      <c r="G1127" s="1">
        <f t="shared" si="242"/>
        <v>7146</v>
      </c>
      <c r="H1127" s="2">
        <f t="shared" si="243"/>
        <v>0.2832342449464923</v>
      </c>
      <c r="I1127" s="2"/>
      <c r="J1127" s="2">
        <f t="shared" ref="J1127:L1158" si="245">IF($C1127=0,"-",N1127/$C1127)</f>
        <v>0.35422116527942926</v>
      </c>
      <c r="K1127" s="2">
        <f t="shared" si="245"/>
        <v>0.63745541022592156</v>
      </c>
      <c r="L1127" s="2">
        <f t="shared" si="245"/>
        <v>4.0428061831153392E-3</v>
      </c>
      <c r="M1127" s="2">
        <f t="shared" ref="M1127:M1190" si="246">IF(C1127=0,"-",(1-J1127-K1127-L1127))</f>
        <v>4.2806183115338394E-3</v>
      </c>
      <c r="N1127" s="1">
        <v>8937</v>
      </c>
      <c r="O1127" s="1">
        <v>16083</v>
      </c>
      <c r="P1127" s="1">
        <v>102</v>
      </c>
      <c r="Q1127" s="1">
        <v>28</v>
      </c>
      <c r="R1127" s="1">
        <v>27</v>
      </c>
      <c r="S1127" s="1">
        <v>18</v>
      </c>
      <c r="T1127" s="1">
        <v>9</v>
      </c>
      <c r="U1127" s="1">
        <v>18</v>
      </c>
      <c r="AD1127" s="1">
        <v>8</v>
      </c>
      <c r="AG1127" s="7">
        <f>IF(Q1127&gt;0,RANK(Q1127,(N1127:P1127,Q1127:AE1127)),0)</f>
        <v>4</v>
      </c>
      <c r="AH1127" s="7">
        <f>IF(R1127&gt;0,RANK(R1127,(N1127:P1127,Q1127:AE1127)),0)</f>
        <v>5</v>
      </c>
      <c r="AI1127" s="7">
        <f>IF(T1127&gt;0,RANK(T1127,(N1127:P1127,Q1127:AE1127)),0)</f>
        <v>8</v>
      </c>
      <c r="AJ1127" s="7">
        <f>IF(S1127&gt;0,RANK(S1127,(N1127:P1127,Q1127:AE1127)),0)</f>
        <v>6</v>
      </c>
      <c r="AK1127" s="2">
        <f t="shared" ref="AK1127:AL1158" si="247">IF($C1127=0,"-",Q1127/$C1127)</f>
        <v>1.109789932619897E-3</v>
      </c>
      <c r="AL1127" s="2">
        <f t="shared" si="247"/>
        <v>1.070154577883472E-3</v>
      </c>
      <c r="AM1127" s="2">
        <f t="shared" ref="AM1127:AM1190" si="248">IF($C1127=0,"-",T1127/$C1127)</f>
        <v>3.5671819262782402E-4</v>
      </c>
      <c r="AN1127" s="2">
        <f t="shared" ref="AN1127:AN1190" si="249">IF($C1127=0,"-",S1127/$C1127)</f>
        <v>7.1343638525564804E-4</v>
      </c>
      <c r="AP1127" t="s">
        <v>3579</v>
      </c>
      <c r="AQ1127" t="s">
        <v>3543</v>
      </c>
      <c r="AR1127">
        <v>7</v>
      </c>
      <c r="AT1127" s="85" t="s">
        <v>3910</v>
      </c>
      <c r="AU1127" s="84" t="s">
        <v>3988</v>
      </c>
      <c r="AV1127" s="77" t="str">
        <f t="shared" ref="AV1127:AV1190" si="250">AT1127&amp;AU1127</f>
        <v>22001</v>
      </c>
      <c r="AX1127" s="7" t="s">
        <v>3911</v>
      </c>
      <c r="AY1127">
        <v>63</v>
      </c>
    </row>
    <row r="1128" spans="1:59" hidden="1" outlineLevel="1">
      <c r="A1128" t="s">
        <v>3662</v>
      </c>
      <c r="B1128" t="s">
        <v>3543</v>
      </c>
      <c r="C1128" s="1">
        <f t="shared" si="244"/>
        <v>9124</v>
      </c>
      <c r="D1128" s="7">
        <f>IF(N1128&gt;0, RANK(N1128,(N1128:P1128,Q1128:AE1128)),0)</f>
        <v>2</v>
      </c>
      <c r="E1128" s="7">
        <f>IF(O1128&gt;0,RANK(O1128,(N1128:P1128,Q1128:AE1128)),0)</f>
        <v>1</v>
      </c>
      <c r="F1128" s="7">
        <f>IF(P1128&gt;0,RANK(P1128,(N1128:P1128,Q1128:AE1128)),0)</f>
        <v>4</v>
      </c>
      <c r="G1128" s="1">
        <f t="shared" si="242"/>
        <v>1349</v>
      </c>
      <c r="H1128" s="2">
        <f t="shared" si="243"/>
        <v>0.14785181937746603</v>
      </c>
      <c r="I1128" s="2"/>
      <c r="J1128" s="2">
        <f t="shared" si="245"/>
        <v>0.41549758877685228</v>
      </c>
      <c r="K1128" s="2">
        <f t="shared" si="245"/>
        <v>0.56334940815431833</v>
      </c>
      <c r="L1128" s="2">
        <f t="shared" si="245"/>
        <v>4.7128452433143359E-3</v>
      </c>
      <c r="M1128" s="2">
        <f t="shared" si="246"/>
        <v>1.6440157825515056E-2</v>
      </c>
      <c r="N1128" s="1">
        <v>3791</v>
      </c>
      <c r="O1128" s="1">
        <v>5140</v>
      </c>
      <c r="P1128" s="1">
        <v>43</v>
      </c>
      <c r="Q1128" s="1">
        <v>16</v>
      </c>
      <c r="R1128" s="1">
        <v>64</v>
      </c>
      <c r="S1128" s="1">
        <v>7</v>
      </c>
      <c r="T1128" s="1">
        <v>10</v>
      </c>
      <c r="U1128" s="1">
        <v>23</v>
      </c>
      <c r="AD1128" s="1">
        <v>30</v>
      </c>
      <c r="AG1128" s="7">
        <f>IF(Q1128&gt;0,RANK(Q1128,(N1128:P1128,Q1128:AE1128)),0)</f>
        <v>7</v>
      </c>
      <c r="AH1128" s="7">
        <f>IF(R1128&gt;0,RANK(R1128,(N1128:P1128,Q1128:AE1128)),0)</f>
        <v>3</v>
      </c>
      <c r="AI1128" s="7">
        <f>IF(T1128&gt;0,RANK(T1128,(N1128:P1128,Q1128:AE1128)),0)</f>
        <v>8</v>
      </c>
      <c r="AJ1128" s="7">
        <f>IF(S1128&gt;0,RANK(S1128,(N1128:P1128,Q1128:AE1128)),0)</f>
        <v>9</v>
      </c>
      <c r="AK1128" s="2">
        <f t="shared" si="247"/>
        <v>1.7536168347216134E-3</v>
      </c>
      <c r="AL1128" s="2">
        <f t="shared" si="247"/>
        <v>7.0144673388864535E-3</v>
      </c>
      <c r="AM1128" s="2">
        <f t="shared" si="248"/>
        <v>1.0960105217010083E-3</v>
      </c>
      <c r="AN1128" s="2">
        <f t="shared" si="249"/>
        <v>7.672073651907058E-4</v>
      </c>
      <c r="AP1128" t="s">
        <v>3662</v>
      </c>
      <c r="AQ1128" t="s">
        <v>3543</v>
      </c>
      <c r="AR1128">
        <v>0</v>
      </c>
      <c r="AT1128" s="85" t="s">
        <v>3910</v>
      </c>
      <c r="AU1128" s="84" t="s">
        <v>3989</v>
      </c>
      <c r="AV1128" s="77" t="str">
        <f t="shared" si="250"/>
        <v>22003</v>
      </c>
      <c r="AX1128" s="7" t="s">
        <v>3911</v>
      </c>
      <c r="AY1128">
        <v>34</v>
      </c>
    </row>
    <row r="1129" spans="1:59" hidden="1" outlineLevel="1">
      <c r="A1129" t="s">
        <v>2999</v>
      </c>
      <c r="B1129" t="s">
        <v>3543</v>
      </c>
      <c r="C1129" s="1">
        <f t="shared" si="244"/>
        <v>39100</v>
      </c>
      <c r="D1129" s="7">
        <f>IF(N1129&gt;0, RANK(N1129,(N1129:P1129,Q1129:AE1129)),0)</f>
        <v>2</v>
      </c>
      <c r="E1129" s="7">
        <f>IF(O1129&gt;0,RANK(O1129,(N1129:P1129,Q1129:AE1129)),0)</f>
        <v>1</v>
      </c>
      <c r="F1129" s="7">
        <f>IF(P1129&gt;0,RANK(P1129,(N1129:P1129,Q1129:AE1129)),0)</f>
        <v>3</v>
      </c>
      <c r="G1129" s="1">
        <f t="shared" si="242"/>
        <v>10706</v>
      </c>
      <c r="H1129" s="2">
        <f t="shared" si="243"/>
        <v>0.27381074168797953</v>
      </c>
      <c r="I1129" s="2"/>
      <c r="J1129" s="2">
        <f t="shared" si="245"/>
        <v>0.35690537084398977</v>
      </c>
      <c r="K1129" s="2">
        <f t="shared" si="245"/>
        <v>0.63071611253196935</v>
      </c>
      <c r="L1129" s="2">
        <f t="shared" si="245"/>
        <v>4.2966751918158564E-3</v>
      </c>
      <c r="M1129" s="2">
        <f t="shared" si="246"/>
        <v>8.0818414322250242E-3</v>
      </c>
      <c r="N1129" s="1">
        <v>13955</v>
      </c>
      <c r="O1129" s="1">
        <v>24661</v>
      </c>
      <c r="P1129" s="1">
        <v>168</v>
      </c>
      <c r="Q1129" s="1">
        <v>77</v>
      </c>
      <c r="R1129" s="1">
        <v>62</v>
      </c>
      <c r="S1129" s="1">
        <v>34</v>
      </c>
      <c r="T1129" s="1">
        <v>34</v>
      </c>
      <c r="U1129" s="1">
        <v>77</v>
      </c>
      <c r="AD1129" s="1">
        <v>32</v>
      </c>
      <c r="AG1129" s="7">
        <f>IF(Q1129&gt;0,RANK(Q1129,(N1129:P1129,Q1129:AE1129)),0)</f>
        <v>4</v>
      </c>
      <c r="AH1129" s="7">
        <f>IF(R1129&gt;0,RANK(R1129,(N1129:P1129,Q1129:AE1129)),0)</f>
        <v>6</v>
      </c>
      <c r="AI1129" s="7">
        <f>IF(T1129&gt;0,RANK(T1129,(N1129:P1129,Q1129:AE1129)),0)</f>
        <v>7</v>
      </c>
      <c r="AJ1129" s="7">
        <f>IF(S1129&gt;0,RANK(S1129,(N1129:P1129,Q1129:AE1129)),0)</f>
        <v>7</v>
      </c>
      <c r="AK1129" s="2">
        <f t="shared" si="247"/>
        <v>1.9693094629156011E-3</v>
      </c>
      <c r="AL1129" s="2">
        <f t="shared" si="247"/>
        <v>1.5856777493606139E-3</v>
      </c>
      <c r="AM1129" s="2">
        <f t="shared" si="248"/>
        <v>8.6956521739130438E-4</v>
      </c>
      <c r="AN1129" s="2">
        <f t="shared" si="249"/>
        <v>8.6956521739130438E-4</v>
      </c>
      <c r="AP1129" t="s">
        <v>2999</v>
      </c>
      <c r="AQ1129" t="s">
        <v>3543</v>
      </c>
      <c r="AR1129">
        <v>0</v>
      </c>
      <c r="AT1129" s="85" t="s">
        <v>3910</v>
      </c>
      <c r="AU1129" s="84" t="s">
        <v>3632</v>
      </c>
      <c r="AV1129" s="77" t="str">
        <f t="shared" si="250"/>
        <v>22005</v>
      </c>
      <c r="AX1129" s="7" t="s">
        <v>3911</v>
      </c>
      <c r="AY1129">
        <v>60</v>
      </c>
    </row>
    <row r="1130" spans="1:59" hidden="1" outlineLevel="1">
      <c r="A1130" t="s">
        <v>3438</v>
      </c>
      <c r="B1130" t="s">
        <v>3543</v>
      </c>
      <c r="C1130" s="1">
        <f t="shared" si="244"/>
        <v>10735</v>
      </c>
      <c r="D1130" s="7">
        <f>IF(N1130&gt;0, RANK(N1130,(N1130:P1130,Q1130:AE1130)),0)</f>
        <v>1</v>
      </c>
      <c r="E1130" s="7">
        <f>IF(O1130&gt;0,RANK(O1130,(N1130:P1130,Q1130:AE1130)),0)</f>
        <v>2</v>
      </c>
      <c r="F1130" s="7">
        <f>IF(P1130&gt;0,RANK(P1130,(N1130:P1130,Q1130:AE1130)),0)</f>
        <v>4</v>
      </c>
      <c r="G1130" s="1">
        <f t="shared" si="242"/>
        <v>619</v>
      </c>
      <c r="H1130" s="2">
        <f t="shared" si="243"/>
        <v>5.7661853749417791E-2</v>
      </c>
      <c r="I1130" s="2"/>
      <c r="J1130" s="2">
        <f t="shared" si="245"/>
        <v>0.52026082906380999</v>
      </c>
      <c r="K1130" s="2">
        <f t="shared" si="245"/>
        <v>0.4625989753143922</v>
      </c>
      <c r="L1130" s="2">
        <f t="shared" si="245"/>
        <v>4.4713553795994411E-3</v>
      </c>
      <c r="M1130" s="2">
        <f t="shared" si="246"/>
        <v>1.2668840242198363E-2</v>
      </c>
      <c r="N1130" s="1">
        <v>5585</v>
      </c>
      <c r="O1130" s="1">
        <v>4966</v>
      </c>
      <c r="P1130" s="1">
        <v>48</v>
      </c>
      <c r="Q1130" s="1">
        <v>5</v>
      </c>
      <c r="R1130" s="1">
        <v>66</v>
      </c>
      <c r="S1130" s="1">
        <v>13</v>
      </c>
      <c r="T1130" s="1">
        <v>12</v>
      </c>
      <c r="U1130" s="1">
        <v>22</v>
      </c>
      <c r="AD1130" s="1">
        <v>18</v>
      </c>
      <c r="AG1130" s="7">
        <f>IF(Q1130&gt;0,RANK(Q1130,(N1130:P1130,Q1130:AE1130)),0)</f>
        <v>9</v>
      </c>
      <c r="AH1130" s="7">
        <f>IF(R1130&gt;0,RANK(R1130,(N1130:P1130,Q1130:AE1130)),0)</f>
        <v>3</v>
      </c>
      <c r="AI1130" s="7">
        <f>IF(T1130&gt;0,RANK(T1130,(N1130:P1130,Q1130:AE1130)),0)</f>
        <v>8</v>
      </c>
      <c r="AJ1130" s="7">
        <f>IF(S1130&gt;0,RANK(S1130,(N1130:P1130,Q1130:AE1130)),0)</f>
        <v>7</v>
      </c>
      <c r="AK1130" s="2">
        <f t="shared" si="247"/>
        <v>4.657661853749418E-4</v>
      </c>
      <c r="AL1130" s="2">
        <f t="shared" si="247"/>
        <v>6.1481136469492314E-3</v>
      </c>
      <c r="AM1130" s="2">
        <f t="shared" si="248"/>
        <v>1.1178388448998603E-3</v>
      </c>
      <c r="AN1130" s="2">
        <f t="shared" si="249"/>
        <v>1.2109920819748487E-3</v>
      </c>
      <c r="AP1130" t="s">
        <v>3438</v>
      </c>
      <c r="AQ1130" t="s">
        <v>3543</v>
      </c>
      <c r="AR1130">
        <v>3</v>
      </c>
      <c r="AT1130" s="85" t="s">
        <v>3910</v>
      </c>
      <c r="AU1130" s="84" t="s">
        <v>2597</v>
      </c>
      <c r="AV1130" s="77" t="str">
        <f t="shared" si="250"/>
        <v>22007</v>
      </c>
      <c r="AX1130" s="7" t="s">
        <v>3911</v>
      </c>
      <c r="AY1130">
        <v>24</v>
      </c>
    </row>
    <row r="1131" spans="1:59" hidden="1" outlineLevel="1">
      <c r="A1131" t="s">
        <v>4440</v>
      </c>
      <c r="B1131" t="s">
        <v>3543</v>
      </c>
      <c r="C1131" s="1">
        <f t="shared" si="244"/>
        <v>15525</v>
      </c>
      <c r="D1131" s="7">
        <f>IF(N1131&gt;0, RANK(N1131,(N1131:P1131,Q1131:AE1131)),0)</f>
        <v>2</v>
      </c>
      <c r="E1131" s="7">
        <f>IF(O1131&gt;0,RANK(O1131,(N1131:P1131,Q1131:AE1131)),0)</f>
        <v>1</v>
      </c>
      <c r="F1131" s="7">
        <f>IF(P1131&gt;0,RANK(P1131,(N1131:P1131,Q1131:AE1131)),0)</f>
        <v>4</v>
      </c>
      <c r="G1131" s="1">
        <f t="shared" si="242"/>
        <v>1326</v>
      </c>
      <c r="H1131" s="2">
        <f t="shared" si="243"/>
        <v>8.541062801932367E-2</v>
      </c>
      <c r="I1131" s="2"/>
      <c r="J1131" s="2">
        <f t="shared" si="245"/>
        <v>0.44933977455716584</v>
      </c>
      <c r="K1131" s="2">
        <f t="shared" si="245"/>
        <v>0.53475040257648954</v>
      </c>
      <c r="L1131" s="2">
        <f t="shared" si="245"/>
        <v>3.0917874396135265E-3</v>
      </c>
      <c r="M1131" s="2">
        <f t="shared" si="246"/>
        <v>1.2818035426731043E-2</v>
      </c>
      <c r="N1131" s="1">
        <v>6976</v>
      </c>
      <c r="O1131" s="1">
        <v>8302</v>
      </c>
      <c r="P1131" s="1">
        <v>48</v>
      </c>
      <c r="Q1131" s="1">
        <v>21</v>
      </c>
      <c r="R1131" s="1">
        <v>81</v>
      </c>
      <c r="S1131" s="1">
        <v>11</v>
      </c>
      <c r="T1131" s="1">
        <v>17</v>
      </c>
      <c r="U1131" s="1">
        <v>32</v>
      </c>
      <c r="AD1131" s="1">
        <v>37</v>
      </c>
      <c r="AG1131" s="7">
        <f>IF(Q1131&gt;0,RANK(Q1131,(N1131:P1131,Q1131:AE1131)),0)</f>
        <v>7</v>
      </c>
      <c r="AH1131" s="7">
        <f>IF(R1131&gt;0,RANK(R1131,(N1131:P1131,Q1131:AE1131)),0)</f>
        <v>3</v>
      </c>
      <c r="AI1131" s="7">
        <f>IF(T1131&gt;0,RANK(T1131,(N1131:P1131,Q1131:AE1131)),0)</f>
        <v>8</v>
      </c>
      <c r="AJ1131" s="7">
        <f>IF(S1131&gt;0,RANK(S1131,(N1131:P1131,Q1131:AE1131)),0)</f>
        <v>9</v>
      </c>
      <c r="AK1131" s="2">
        <f t="shared" si="247"/>
        <v>1.3526570048309179E-3</v>
      </c>
      <c r="AL1131" s="2">
        <f t="shared" si="247"/>
        <v>5.2173913043478265E-3</v>
      </c>
      <c r="AM1131" s="2">
        <f t="shared" si="248"/>
        <v>1.0950080515297906E-3</v>
      </c>
      <c r="AN1131" s="2">
        <f t="shared" si="249"/>
        <v>7.0853462157809978E-4</v>
      </c>
      <c r="AP1131" t="s">
        <v>4440</v>
      </c>
      <c r="AQ1131" t="s">
        <v>3543</v>
      </c>
      <c r="AR1131">
        <v>5</v>
      </c>
      <c r="AT1131" s="85" t="s">
        <v>3910</v>
      </c>
      <c r="AU1131" s="84" t="s">
        <v>3218</v>
      </c>
      <c r="AV1131" s="77" t="str">
        <f t="shared" si="250"/>
        <v>22009</v>
      </c>
      <c r="AX1131" s="7" t="s">
        <v>3911</v>
      </c>
      <c r="AY1131">
        <v>50</v>
      </c>
    </row>
    <row r="1132" spans="1:59" hidden="1" outlineLevel="1">
      <c r="A1132" t="s">
        <v>5309</v>
      </c>
      <c r="B1132" t="s">
        <v>3543</v>
      </c>
      <c r="C1132" s="1">
        <f t="shared" si="244"/>
        <v>13281</v>
      </c>
      <c r="D1132" s="7">
        <f>IF(N1132&gt;0, RANK(N1132,(N1132:P1132,Q1132:AE1132)),0)</f>
        <v>2</v>
      </c>
      <c r="E1132" s="7">
        <f>IF(O1132&gt;0,RANK(O1132,(N1132:P1132,Q1132:AE1132)),0)</f>
        <v>1</v>
      </c>
      <c r="F1132" s="7">
        <f>IF(P1132&gt;0,RANK(P1132,(N1132:P1132,Q1132:AE1132)),0)</f>
        <v>4</v>
      </c>
      <c r="G1132" s="1">
        <f t="shared" si="242"/>
        <v>5804</v>
      </c>
      <c r="H1132" s="2">
        <f t="shared" si="243"/>
        <v>0.43701528499359987</v>
      </c>
      <c r="I1132" s="2"/>
      <c r="J1132" s="2">
        <f t="shared" si="245"/>
        <v>0.27603343121752882</v>
      </c>
      <c r="K1132" s="2">
        <f t="shared" si="245"/>
        <v>0.71304871621112864</v>
      </c>
      <c r="L1132" s="2">
        <f t="shared" si="245"/>
        <v>2.7106392590919358E-3</v>
      </c>
      <c r="M1132" s="2">
        <f t="shared" si="246"/>
        <v>8.2072133122506538E-3</v>
      </c>
      <c r="N1132" s="1">
        <v>3666</v>
      </c>
      <c r="O1132" s="1">
        <v>9470</v>
      </c>
      <c r="P1132" s="1">
        <v>36</v>
      </c>
      <c r="Q1132" s="1">
        <v>23</v>
      </c>
      <c r="R1132" s="1">
        <v>49</v>
      </c>
      <c r="S1132" s="1">
        <v>15</v>
      </c>
      <c r="T1132" s="1">
        <v>6</v>
      </c>
      <c r="U1132" s="1">
        <v>6</v>
      </c>
      <c r="AD1132" s="1">
        <v>10</v>
      </c>
      <c r="AG1132" s="7">
        <f>IF(Q1132&gt;0,RANK(Q1132,(N1132:P1132,Q1132:AE1132)),0)</f>
        <v>5</v>
      </c>
      <c r="AH1132" s="7">
        <f>IF(R1132&gt;0,RANK(R1132,(N1132:P1132,Q1132:AE1132)),0)</f>
        <v>3</v>
      </c>
      <c r="AI1132" s="7">
        <f>IF(T1132&gt;0,RANK(T1132,(N1132:P1132,Q1132:AE1132)),0)</f>
        <v>8</v>
      </c>
      <c r="AJ1132" s="7">
        <f>IF(S1132&gt;0,RANK(S1132,(N1132:P1132,Q1132:AE1132)),0)</f>
        <v>6</v>
      </c>
      <c r="AK1132" s="2">
        <f t="shared" si="247"/>
        <v>1.7317973044198478E-3</v>
      </c>
      <c r="AL1132" s="2">
        <f t="shared" si="247"/>
        <v>3.6894812137640239E-3</v>
      </c>
      <c r="AM1132" s="2">
        <f t="shared" si="248"/>
        <v>4.5177320984865596E-4</v>
      </c>
      <c r="AN1132" s="2">
        <f t="shared" si="249"/>
        <v>1.12943302462164E-3</v>
      </c>
      <c r="AP1132" t="s">
        <v>5309</v>
      </c>
      <c r="AQ1132" t="s">
        <v>3543</v>
      </c>
      <c r="AR1132">
        <v>4</v>
      </c>
      <c r="AT1132" s="85" t="s">
        <v>3910</v>
      </c>
      <c r="AU1132" s="84" t="s">
        <v>3234</v>
      </c>
      <c r="AV1132" s="77" t="str">
        <f t="shared" si="250"/>
        <v>22011</v>
      </c>
      <c r="AX1132" s="7" t="s">
        <v>3911</v>
      </c>
      <c r="AY1132">
        <v>48</v>
      </c>
    </row>
    <row r="1133" spans="1:59" hidden="1" outlineLevel="1">
      <c r="A1133" t="s">
        <v>4682</v>
      </c>
      <c r="B1133" t="s">
        <v>3543</v>
      </c>
      <c r="C1133" s="1">
        <f t="shared" si="244"/>
        <v>7157</v>
      </c>
      <c r="D1133" s="7">
        <f>IF(N1133&gt;0, RANK(N1133,(N1133:P1133,Q1133:AE1133)),0)</f>
        <v>2</v>
      </c>
      <c r="E1133" s="7">
        <f>IF(O1133&gt;0,RANK(O1133,(N1133:P1133,Q1133:AE1133)),0)</f>
        <v>1</v>
      </c>
      <c r="F1133" s="7">
        <f>IF(P1133&gt;0,RANK(P1133,(N1133:P1133,Q1133:AE1133)),0)</f>
        <v>4</v>
      </c>
      <c r="G1133" s="1">
        <f t="shared" si="242"/>
        <v>213</v>
      </c>
      <c r="H1133" s="2">
        <f t="shared" si="243"/>
        <v>2.9761073075310885E-2</v>
      </c>
      <c r="I1133" s="2"/>
      <c r="J1133" s="2">
        <f t="shared" si="245"/>
        <v>0.47491965907503142</v>
      </c>
      <c r="K1133" s="2">
        <f t="shared" si="245"/>
        <v>0.50468073215034237</v>
      </c>
      <c r="L1133" s="2">
        <f t="shared" si="245"/>
        <v>2.9341903031996647E-3</v>
      </c>
      <c r="M1133" s="2">
        <f t="shared" si="246"/>
        <v>1.7465418471426547E-2</v>
      </c>
      <c r="N1133" s="1">
        <v>3399</v>
      </c>
      <c r="O1133" s="1">
        <v>3612</v>
      </c>
      <c r="P1133" s="1">
        <v>21</v>
      </c>
      <c r="Q1133" s="1">
        <v>12</v>
      </c>
      <c r="R1133" s="1">
        <v>72</v>
      </c>
      <c r="S1133" s="1">
        <v>8</v>
      </c>
      <c r="T1133" s="1">
        <v>9</v>
      </c>
      <c r="U1133" s="1">
        <v>11</v>
      </c>
      <c r="AD1133" s="1">
        <v>13</v>
      </c>
      <c r="AG1133" s="7">
        <f>IF(Q1133&gt;0,RANK(Q1133,(N1133:P1133,Q1133:AE1133)),0)</f>
        <v>6</v>
      </c>
      <c r="AH1133" s="7">
        <f>IF(R1133&gt;0,RANK(R1133,(N1133:P1133,Q1133:AE1133)),0)</f>
        <v>3</v>
      </c>
      <c r="AI1133" s="7">
        <f>IF(T1133&gt;0,RANK(T1133,(N1133:P1133,Q1133:AE1133)),0)</f>
        <v>8</v>
      </c>
      <c r="AJ1133" s="7">
        <f>IF(S1133&gt;0,RANK(S1133,(N1133:P1133,Q1133:AE1133)),0)</f>
        <v>9</v>
      </c>
      <c r="AK1133" s="2">
        <f t="shared" si="247"/>
        <v>1.6766801732569512E-3</v>
      </c>
      <c r="AL1133" s="2">
        <f t="shared" si="247"/>
        <v>1.0060081039541707E-2</v>
      </c>
      <c r="AM1133" s="2">
        <f t="shared" si="248"/>
        <v>1.2575101299427134E-3</v>
      </c>
      <c r="AN1133" s="2">
        <f t="shared" si="249"/>
        <v>1.1177867821713008E-3</v>
      </c>
      <c r="AP1133" t="s">
        <v>4682</v>
      </c>
      <c r="AQ1133" t="s">
        <v>3543</v>
      </c>
      <c r="AR1133">
        <v>4</v>
      </c>
      <c r="AT1133" s="85" t="s">
        <v>3910</v>
      </c>
      <c r="AU1133" s="84" t="s">
        <v>3235</v>
      </c>
      <c r="AV1133" s="77" t="str">
        <f t="shared" si="250"/>
        <v>22013</v>
      </c>
      <c r="AX1133" s="7" t="s">
        <v>3911</v>
      </c>
      <c r="AY1133">
        <v>26</v>
      </c>
    </row>
    <row r="1134" spans="1:59" hidden="1" outlineLevel="1">
      <c r="A1134" t="s">
        <v>4916</v>
      </c>
      <c r="B1134" t="s">
        <v>3543</v>
      </c>
      <c r="C1134" s="1">
        <f t="shared" si="244"/>
        <v>42705</v>
      </c>
      <c r="D1134" s="7">
        <f>IF(N1134&gt;0, RANK(N1134,(N1134:P1134,Q1134:AE1134)),0)</f>
        <v>2</v>
      </c>
      <c r="E1134" s="7">
        <f>IF(O1134&gt;0,RANK(O1134,(N1134:P1134,Q1134:AE1134)),0)</f>
        <v>1</v>
      </c>
      <c r="F1134" s="7">
        <f>IF(P1134&gt;0,RANK(P1134,(N1134:P1134,Q1134:AE1134)),0)</f>
        <v>4</v>
      </c>
      <c r="G1134" s="1">
        <f t="shared" si="242"/>
        <v>17723</v>
      </c>
      <c r="H1134" s="2">
        <f t="shared" si="243"/>
        <v>0.41500995199625335</v>
      </c>
      <c r="I1134" s="2"/>
      <c r="J1134" s="2">
        <f t="shared" si="245"/>
        <v>0.28842055965343638</v>
      </c>
      <c r="K1134" s="2">
        <f t="shared" si="245"/>
        <v>0.70343051164968973</v>
      </c>
      <c r="L1134" s="2">
        <f t="shared" si="245"/>
        <v>2.5289778714436247E-3</v>
      </c>
      <c r="M1134" s="2">
        <f t="shared" si="246"/>
        <v>5.619950825430267E-3</v>
      </c>
      <c r="N1134" s="1">
        <v>12317</v>
      </c>
      <c r="O1134" s="1">
        <v>30040</v>
      </c>
      <c r="P1134" s="1">
        <v>108</v>
      </c>
      <c r="Q1134" s="1">
        <v>42</v>
      </c>
      <c r="R1134" s="1">
        <v>119</v>
      </c>
      <c r="S1134" s="1">
        <v>14</v>
      </c>
      <c r="T1134" s="1">
        <v>13</v>
      </c>
      <c r="U1134" s="1">
        <v>30</v>
      </c>
      <c r="AD1134" s="1">
        <v>22</v>
      </c>
      <c r="AG1134" s="7">
        <f>IF(Q1134&gt;0,RANK(Q1134,(N1134:P1134,Q1134:AE1134)),0)</f>
        <v>5</v>
      </c>
      <c r="AH1134" s="7">
        <f>IF(R1134&gt;0,RANK(R1134,(N1134:P1134,Q1134:AE1134)),0)</f>
        <v>3</v>
      </c>
      <c r="AI1134" s="7">
        <f>IF(T1134&gt;0,RANK(T1134,(N1134:P1134,Q1134:AE1134)),0)</f>
        <v>9</v>
      </c>
      <c r="AJ1134" s="7">
        <f>IF(S1134&gt;0,RANK(S1134,(N1134:P1134,Q1134:AE1134)),0)</f>
        <v>8</v>
      </c>
      <c r="AK1134" s="2">
        <f t="shared" si="247"/>
        <v>9.8349139445029856E-4</v>
      </c>
      <c r="AL1134" s="2">
        <f t="shared" si="247"/>
        <v>2.7865589509425124E-3</v>
      </c>
      <c r="AM1134" s="2">
        <f t="shared" si="248"/>
        <v>3.0441400304414006E-4</v>
      </c>
      <c r="AN1134" s="2">
        <f t="shared" si="249"/>
        <v>3.2783046481676617E-4</v>
      </c>
      <c r="AP1134" t="s">
        <v>4916</v>
      </c>
      <c r="AQ1134" t="s">
        <v>3543</v>
      </c>
      <c r="AR1134">
        <v>4</v>
      </c>
      <c r="AT1134" s="85" t="s">
        <v>3910</v>
      </c>
      <c r="AU1134" s="84" t="s">
        <v>4670</v>
      </c>
      <c r="AV1134" s="77" t="str">
        <f t="shared" si="250"/>
        <v>22015</v>
      </c>
      <c r="AX1134" s="7" t="s">
        <v>3911</v>
      </c>
      <c r="AY1134">
        <v>68</v>
      </c>
    </row>
    <row r="1135" spans="1:59" hidden="1" outlineLevel="1">
      <c r="A1135" t="s">
        <v>3217</v>
      </c>
      <c r="B1135" t="s">
        <v>3543</v>
      </c>
      <c r="C1135" s="1">
        <f t="shared" si="244"/>
        <v>106595</v>
      </c>
      <c r="D1135" s="7">
        <f>IF(N1135&gt;0, RANK(N1135,(N1135:P1135,Q1135:AE1135)),0)</f>
        <v>2</v>
      </c>
      <c r="E1135" s="7">
        <f>IF(O1135&gt;0,RANK(O1135,(N1135:P1135,Q1135:AE1135)),0)</f>
        <v>1</v>
      </c>
      <c r="F1135" s="7">
        <f>IF(P1135&gt;0,RANK(P1135,(N1135:P1135,Q1135:AE1135)),0)</f>
        <v>3</v>
      </c>
      <c r="G1135" s="1">
        <f t="shared" si="242"/>
        <v>2553</v>
      </c>
      <c r="H1135" s="2">
        <f t="shared" si="243"/>
        <v>2.3950466719827385E-2</v>
      </c>
      <c r="I1135" s="2"/>
      <c r="J1135" s="2">
        <f t="shared" si="245"/>
        <v>0.48537923917632159</v>
      </c>
      <c r="K1135" s="2">
        <f t="shared" si="245"/>
        <v>0.50932970589614901</v>
      </c>
      <c r="L1135" s="2">
        <f t="shared" si="245"/>
        <v>2.0451240677330082E-3</v>
      </c>
      <c r="M1135" s="2">
        <f t="shared" si="246"/>
        <v>3.2459308597963402E-3</v>
      </c>
      <c r="N1135" s="1">
        <v>51739</v>
      </c>
      <c r="O1135" s="1">
        <v>54292</v>
      </c>
      <c r="P1135" s="1">
        <v>218</v>
      </c>
      <c r="Q1135" s="1">
        <v>113</v>
      </c>
      <c r="R1135" s="1">
        <v>79</v>
      </c>
      <c r="S1135" s="1">
        <v>54</v>
      </c>
      <c r="T1135" s="1">
        <v>27</v>
      </c>
      <c r="U1135" s="1">
        <v>51</v>
      </c>
      <c r="AD1135" s="1">
        <v>22</v>
      </c>
      <c r="AG1135" s="7">
        <f>IF(Q1135&gt;0,RANK(Q1135,(N1135:P1135,Q1135:AE1135)),0)</f>
        <v>4</v>
      </c>
      <c r="AH1135" s="7">
        <f>IF(R1135&gt;0,RANK(R1135,(N1135:P1135,Q1135:AE1135)),0)</f>
        <v>5</v>
      </c>
      <c r="AI1135" s="7">
        <f>IF(T1135&gt;0,RANK(T1135,(N1135:P1135,Q1135:AE1135)),0)</f>
        <v>8</v>
      </c>
      <c r="AJ1135" s="7">
        <f>IF(S1135&gt;0,RANK(S1135,(N1135:P1135,Q1135:AE1135)),0)</f>
        <v>6</v>
      </c>
      <c r="AK1135" s="2">
        <f t="shared" si="247"/>
        <v>1.0600872461184858E-3</v>
      </c>
      <c r="AL1135" s="2">
        <f t="shared" si="247"/>
        <v>7.4112294197664055E-4</v>
      </c>
      <c r="AM1135" s="2">
        <f t="shared" si="248"/>
        <v>2.5329518270087717E-4</v>
      </c>
      <c r="AN1135" s="2">
        <f t="shared" si="249"/>
        <v>5.0659036540175433E-4</v>
      </c>
      <c r="AP1135" t="s">
        <v>3217</v>
      </c>
      <c r="AQ1135" t="s">
        <v>3543</v>
      </c>
      <c r="AR1135">
        <v>4</v>
      </c>
      <c r="AT1135" s="85" t="s">
        <v>3910</v>
      </c>
      <c r="AU1135" s="84" t="s">
        <v>4671</v>
      </c>
      <c r="AV1135" s="77" t="str">
        <f t="shared" si="250"/>
        <v>22017</v>
      </c>
      <c r="AX1135" s="7" t="s">
        <v>3911</v>
      </c>
      <c r="AY1135">
        <v>154</v>
      </c>
    </row>
    <row r="1136" spans="1:59" hidden="1" outlineLevel="1">
      <c r="A1136" t="s">
        <v>2556</v>
      </c>
      <c r="B1136" t="s">
        <v>3543</v>
      </c>
      <c r="C1136" s="1">
        <f t="shared" si="244"/>
        <v>79698</v>
      </c>
      <c r="D1136" s="7">
        <f>IF(N1136&gt;0, RANK(N1136,(N1136:P1136,Q1136:AE1136)),0)</f>
        <v>2</v>
      </c>
      <c r="E1136" s="7">
        <f>IF(O1136&gt;0,RANK(O1136,(N1136:P1136,Q1136:AE1136)),0)</f>
        <v>1</v>
      </c>
      <c r="F1136" s="7">
        <f>IF(P1136&gt;0,RANK(P1136,(N1136:P1136,Q1136:AE1136)),0)</f>
        <v>3</v>
      </c>
      <c r="G1136" s="1">
        <f t="shared" si="242"/>
        <v>13211</v>
      </c>
      <c r="H1136" s="2">
        <f t="shared" si="243"/>
        <v>0.16576325629250421</v>
      </c>
      <c r="I1136" s="2"/>
      <c r="J1136" s="2">
        <f t="shared" si="245"/>
        <v>0.41235664633993324</v>
      </c>
      <c r="K1136" s="2">
        <f t="shared" si="245"/>
        <v>0.5781199026324374</v>
      </c>
      <c r="L1136" s="2">
        <f t="shared" si="245"/>
        <v>4.6048834349670005E-3</v>
      </c>
      <c r="M1136" s="2">
        <f t="shared" si="246"/>
        <v>4.9185675926623033E-3</v>
      </c>
      <c r="N1136" s="1">
        <v>32864</v>
      </c>
      <c r="O1136" s="1">
        <v>46075</v>
      </c>
      <c r="P1136" s="1">
        <v>367</v>
      </c>
      <c r="Q1136" s="1">
        <v>138</v>
      </c>
      <c r="R1136" s="1">
        <v>90</v>
      </c>
      <c r="S1136" s="1">
        <v>57</v>
      </c>
      <c r="T1136" s="1">
        <v>19</v>
      </c>
      <c r="U1136" s="1">
        <v>74</v>
      </c>
      <c r="AD1136" s="1">
        <v>14</v>
      </c>
      <c r="AG1136" s="7">
        <f>IF(Q1136&gt;0,RANK(Q1136,(N1136:P1136,Q1136:AE1136)),0)</f>
        <v>4</v>
      </c>
      <c r="AH1136" s="7">
        <f>IF(R1136&gt;0,RANK(R1136,(N1136:P1136,Q1136:AE1136)),0)</f>
        <v>5</v>
      </c>
      <c r="AI1136" s="7">
        <f>IF(T1136&gt;0,RANK(T1136,(N1136:P1136,Q1136:AE1136)),0)</f>
        <v>8</v>
      </c>
      <c r="AJ1136" s="7">
        <f>IF(S1136&gt;0,RANK(S1136,(N1136:P1136,Q1136:AE1136)),0)</f>
        <v>7</v>
      </c>
      <c r="AK1136" s="2">
        <f t="shared" si="247"/>
        <v>1.7315365504780547E-3</v>
      </c>
      <c r="AL1136" s="2">
        <f t="shared" si="247"/>
        <v>1.1292629677030791E-3</v>
      </c>
      <c r="AM1136" s="2">
        <f t="shared" si="248"/>
        <v>2.3839995984842782E-4</v>
      </c>
      <c r="AN1136" s="2">
        <f t="shared" si="249"/>
        <v>7.1519987954528341E-4</v>
      </c>
      <c r="AP1136" t="s">
        <v>2556</v>
      </c>
      <c r="AQ1136" t="s">
        <v>3543</v>
      </c>
      <c r="AR1136">
        <v>7</v>
      </c>
      <c r="AT1136" s="85" t="s">
        <v>3910</v>
      </c>
      <c r="AU1136" s="84" t="s">
        <v>4672</v>
      </c>
      <c r="AV1136" s="77" t="str">
        <f t="shared" si="250"/>
        <v>22019</v>
      </c>
      <c r="AX1136" s="7" t="s">
        <v>3911</v>
      </c>
      <c r="AY1136">
        <v>118</v>
      </c>
    </row>
    <row r="1137" spans="1:51" hidden="1" outlineLevel="1">
      <c r="A1137" t="s">
        <v>4053</v>
      </c>
      <c r="B1137" t="s">
        <v>3543</v>
      </c>
      <c r="C1137" s="1">
        <f t="shared" si="244"/>
        <v>4752</v>
      </c>
      <c r="D1137" s="7">
        <f>IF(N1137&gt;0, RANK(N1137,(N1137:P1137,Q1137:AE1137)),0)</f>
        <v>2</v>
      </c>
      <c r="E1137" s="7">
        <f>IF(O1137&gt;0,RANK(O1137,(N1137:P1137,Q1137:AE1137)),0)</f>
        <v>1</v>
      </c>
      <c r="F1137" s="7">
        <f>IF(P1137&gt;0,RANK(P1137,(N1137:P1137,Q1137:AE1137)),0)</f>
        <v>4</v>
      </c>
      <c r="G1137" s="1">
        <f t="shared" si="242"/>
        <v>1924</v>
      </c>
      <c r="H1137" s="2">
        <f t="shared" si="243"/>
        <v>0.4048821548821549</v>
      </c>
      <c r="I1137" s="2"/>
      <c r="J1137" s="2">
        <f t="shared" si="245"/>
        <v>0.29124579124579125</v>
      </c>
      <c r="K1137" s="2">
        <f t="shared" si="245"/>
        <v>0.69612794612794615</v>
      </c>
      <c r="L1137" s="2">
        <f t="shared" si="245"/>
        <v>2.1043771043771043E-3</v>
      </c>
      <c r="M1137" s="2">
        <f t="shared" si="246"/>
        <v>1.0521885521885436E-2</v>
      </c>
      <c r="N1137" s="1">
        <v>1384</v>
      </c>
      <c r="O1137" s="1">
        <v>3308</v>
      </c>
      <c r="P1137" s="1">
        <v>10</v>
      </c>
      <c r="Q1137" s="1">
        <v>3</v>
      </c>
      <c r="R1137" s="1">
        <v>28</v>
      </c>
      <c r="S1137" s="1">
        <v>0</v>
      </c>
      <c r="T1137" s="1">
        <v>5</v>
      </c>
      <c r="U1137" s="1">
        <v>8</v>
      </c>
      <c r="AD1137" s="1">
        <v>6</v>
      </c>
      <c r="AG1137" s="7">
        <f>IF(Q1137&gt;0,RANK(Q1137,(N1137:P1137,Q1137:AE1137)),0)</f>
        <v>8</v>
      </c>
      <c r="AH1137" s="7">
        <f>IF(R1137&gt;0,RANK(R1137,(N1137:P1137,Q1137:AE1137)),0)</f>
        <v>3</v>
      </c>
      <c r="AI1137" s="7">
        <f>IF(T1137&gt;0,RANK(T1137,(N1137:P1137,Q1137:AE1137)),0)</f>
        <v>7</v>
      </c>
      <c r="AJ1137" s="7">
        <f>IF(S1137&gt;0,RANK(S1137,(N1137:P1137,Q1137:AE1137)),0)</f>
        <v>0</v>
      </c>
      <c r="AK1137" s="2">
        <f t="shared" si="247"/>
        <v>6.3131313131313137E-4</v>
      </c>
      <c r="AL1137" s="2">
        <f t="shared" si="247"/>
        <v>5.8922558922558923E-3</v>
      </c>
      <c r="AM1137" s="2">
        <f t="shared" si="248"/>
        <v>1.0521885521885522E-3</v>
      </c>
      <c r="AN1137" s="2">
        <f t="shared" si="249"/>
        <v>0</v>
      </c>
      <c r="AP1137" t="s">
        <v>4053</v>
      </c>
      <c r="AQ1137" t="s">
        <v>3543</v>
      </c>
      <c r="AR1137">
        <v>5</v>
      </c>
      <c r="AT1137" s="85" t="s">
        <v>3910</v>
      </c>
      <c r="AU1137" s="84" t="s">
        <v>4350</v>
      </c>
      <c r="AV1137" s="77" t="str">
        <f t="shared" si="250"/>
        <v>22021</v>
      </c>
      <c r="AX1137" s="7" t="s">
        <v>3911</v>
      </c>
      <c r="AY1137">
        <v>29</v>
      </c>
    </row>
    <row r="1138" spans="1:51" hidden="1" outlineLevel="1">
      <c r="A1138" t="s">
        <v>2561</v>
      </c>
      <c r="B1138" t="s">
        <v>3543</v>
      </c>
      <c r="C1138" s="1">
        <f t="shared" si="244"/>
        <v>4640</v>
      </c>
      <c r="D1138" s="7">
        <f>IF(N1138&gt;0, RANK(N1138,(N1138:P1138,Q1138:AE1138)),0)</f>
        <v>2</v>
      </c>
      <c r="E1138" s="7">
        <f>IF(O1138&gt;0,RANK(O1138,(N1138:P1138,Q1138:AE1138)),0)</f>
        <v>1</v>
      </c>
      <c r="F1138" s="7">
        <f>IF(P1138&gt;0,RANK(P1138,(N1138:P1138,Q1138:AE1138)),0)</f>
        <v>4</v>
      </c>
      <c r="G1138" s="1">
        <f t="shared" si="242"/>
        <v>1823</v>
      </c>
      <c r="H1138" s="2">
        <f t="shared" si="243"/>
        <v>0.39288793103448277</v>
      </c>
      <c r="I1138" s="2"/>
      <c r="J1138" s="2">
        <f t="shared" si="245"/>
        <v>0.29461206896551723</v>
      </c>
      <c r="K1138" s="2">
        <f t="shared" si="245"/>
        <v>0.6875</v>
      </c>
      <c r="L1138" s="2">
        <f t="shared" si="245"/>
        <v>4.9568965517241383E-3</v>
      </c>
      <c r="M1138" s="2">
        <f t="shared" si="246"/>
        <v>1.2931034482758692E-2</v>
      </c>
      <c r="N1138" s="1">
        <v>1367</v>
      </c>
      <c r="O1138" s="1">
        <v>3190</v>
      </c>
      <c r="P1138" s="1">
        <v>23</v>
      </c>
      <c r="Q1138" s="1">
        <v>6</v>
      </c>
      <c r="R1138" s="1">
        <v>39</v>
      </c>
      <c r="S1138" s="1">
        <v>4</v>
      </c>
      <c r="T1138" s="1">
        <v>1</v>
      </c>
      <c r="U1138" s="1">
        <v>7</v>
      </c>
      <c r="AD1138" s="1">
        <v>3</v>
      </c>
      <c r="AG1138" s="7">
        <f>IF(Q1138&gt;0,RANK(Q1138,(N1138:P1138,Q1138:AE1138)),0)</f>
        <v>6</v>
      </c>
      <c r="AH1138" s="7">
        <f>IF(R1138&gt;0,RANK(R1138,(N1138:P1138,Q1138:AE1138)),0)</f>
        <v>3</v>
      </c>
      <c r="AI1138" s="7">
        <f>IF(T1138&gt;0,RANK(T1138,(N1138:P1138,Q1138:AE1138)),0)</f>
        <v>9</v>
      </c>
      <c r="AJ1138" s="7">
        <f>IF(S1138&gt;0,RANK(S1138,(N1138:P1138,Q1138:AE1138)),0)</f>
        <v>7</v>
      </c>
      <c r="AK1138" s="2">
        <f t="shared" si="247"/>
        <v>1.2931034482758621E-3</v>
      </c>
      <c r="AL1138" s="2">
        <f t="shared" si="247"/>
        <v>8.4051724137931029E-3</v>
      </c>
      <c r="AM1138" s="2">
        <f t="shared" si="248"/>
        <v>2.1551724137931034E-4</v>
      </c>
      <c r="AN1138" s="2">
        <f t="shared" si="249"/>
        <v>8.6206896551724137E-4</v>
      </c>
      <c r="AP1138" t="s">
        <v>2561</v>
      </c>
      <c r="AQ1138" t="s">
        <v>3543</v>
      </c>
      <c r="AR1138">
        <v>7</v>
      </c>
      <c r="AT1138" s="85" t="s">
        <v>3910</v>
      </c>
      <c r="AU1138" s="84" t="s">
        <v>4351</v>
      </c>
      <c r="AV1138" s="77" t="str">
        <f t="shared" si="250"/>
        <v>22023</v>
      </c>
      <c r="AX1138" s="7" t="s">
        <v>3911</v>
      </c>
      <c r="AY1138">
        <v>13</v>
      </c>
    </row>
    <row r="1139" spans="1:51" hidden="1" outlineLevel="1">
      <c r="A1139" t="s">
        <v>3544</v>
      </c>
      <c r="B1139" t="s">
        <v>3543</v>
      </c>
      <c r="C1139" s="1">
        <f t="shared" si="244"/>
        <v>4954</v>
      </c>
      <c r="D1139" s="7">
        <f>IF(N1139&gt;0, RANK(N1139,(N1139:P1139,Q1139:AE1139)),0)</f>
        <v>2</v>
      </c>
      <c r="E1139" s="7">
        <f>IF(O1139&gt;0,RANK(O1139,(N1139:P1139,Q1139:AE1139)),0)</f>
        <v>1</v>
      </c>
      <c r="F1139" s="7">
        <f>IF(P1139&gt;0,RANK(P1139,(N1139:P1139,Q1139:AE1139)),0)</f>
        <v>4</v>
      </c>
      <c r="G1139" s="1">
        <f t="shared" si="242"/>
        <v>1546</v>
      </c>
      <c r="H1139" s="2">
        <f t="shared" si="243"/>
        <v>0.31207105369398463</v>
      </c>
      <c r="I1139" s="2"/>
      <c r="J1139" s="2">
        <f t="shared" si="245"/>
        <v>0.33770690351231331</v>
      </c>
      <c r="K1139" s="2">
        <f t="shared" si="245"/>
        <v>0.64977795720629794</v>
      </c>
      <c r="L1139" s="2">
        <f t="shared" si="245"/>
        <v>2.4222850222042794E-3</v>
      </c>
      <c r="M1139" s="2">
        <f t="shared" si="246"/>
        <v>1.009285425918453E-2</v>
      </c>
      <c r="N1139" s="1">
        <v>1673</v>
      </c>
      <c r="O1139" s="1">
        <v>3219</v>
      </c>
      <c r="P1139" s="1">
        <v>12</v>
      </c>
      <c r="Q1139" s="1">
        <v>4</v>
      </c>
      <c r="R1139" s="1">
        <v>17</v>
      </c>
      <c r="S1139" s="1">
        <v>2</v>
      </c>
      <c r="T1139" s="1">
        <v>7</v>
      </c>
      <c r="U1139" s="1">
        <v>12</v>
      </c>
      <c r="AD1139" s="1">
        <v>8</v>
      </c>
      <c r="AG1139" s="7">
        <f>IF(Q1139&gt;0,RANK(Q1139,(N1139:P1139,Q1139:AE1139)),0)</f>
        <v>8</v>
      </c>
      <c r="AH1139" s="7">
        <f>IF(R1139&gt;0,RANK(R1139,(N1139:P1139,Q1139:AE1139)),0)</f>
        <v>3</v>
      </c>
      <c r="AI1139" s="7">
        <f>IF(T1139&gt;0,RANK(T1139,(N1139:P1139,Q1139:AE1139)),0)</f>
        <v>7</v>
      </c>
      <c r="AJ1139" s="7">
        <f>IF(S1139&gt;0,RANK(S1139,(N1139:P1139,Q1139:AE1139)),0)</f>
        <v>9</v>
      </c>
      <c r="AK1139" s="2">
        <f t="shared" si="247"/>
        <v>8.0742834073475975E-4</v>
      </c>
      <c r="AL1139" s="2">
        <f t="shared" si="247"/>
        <v>3.4315704481227291E-3</v>
      </c>
      <c r="AM1139" s="2">
        <f t="shared" si="248"/>
        <v>1.4129995962858296E-3</v>
      </c>
      <c r="AN1139" s="2">
        <f t="shared" si="249"/>
        <v>4.0371417036737988E-4</v>
      </c>
      <c r="AP1139" t="s">
        <v>3544</v>
      </c>
      <c r="AQ1139" t="s">
        <v>3543</v>
      </c>
      <c r="AR1139">
        <v>5</v>
      </c>
      <c r="AT1139" s="85" t="s">
        <v>3910</v>
      </c>
      <c r="AU1139" s="84" t="s">
        <v>3949</v>
      </c>
      <c r="AV1139" s="77" t="str">
        <f t="shared" si="250"/>
        <v>22025</v>
      </c>
      <c r="AX1139" s="7" t="s">
        <v>3911</v>
      </c>
      <c r="AY1139">
        <v>31</v>
      </c>
    </row>
    <row r="1140" spans="1:51" hidden="1" outlineLevel="1">
      <c r="A1140" t="s">
        <v>2487</v>
      </c>
      <c r="B1140" t="s">
        <v>3543</v>
      </c>
      <c r="C1140" s="1">
        <f t="shared" si="244"/>
        <v>6630</v>
      </c>
      <c r="D1140" s="7">
        <f>IF(N1140&gt;0, RANK(N1140,(N1140:P1140,Q1140:AE1140)),0)</f>
        <v>2</v>
      </c>
      <c r="E1140" s="7">
        <f>IF(O1140&gt;0,RANK(O1140,(N1140:P1140,Q1140:AE1140)),0)</f>
        <v>1</v>
      </c>
      <c r="F1140" s="7">
        <f>IF(P1140&gt;0,RANK(P1140,(N1140:P1140,Q1140:AE1140)),0)</f>
        <v>4</v>
      </c>
      <c r="G1140" s="1">
        <f t="shared" si="242"/>
        <v>850</v>
      </c>
      <c r="H1140" s="2">
        <f t="shared" si="243"/>
        <v>0.12820512820512819</v>
      </c>
      <c r="I1140" s="2"/>
      <c r="J1140" s="2">
        <f t="shared" si="245"/>
        <v>0.43046757164404226</v>
      </c>
      <c r="K1140" s="2">
        <f t="shared" si="245"/>
        <v>0.55867269984917045</v>
      </c>
      <c r="L1140" s="2">
        <f t="shared" si="245"/>
        <v>1.5082956259426848E-3</v>
      </c>
      <c r="M1140" s="2">
        <f t="shared" si="246"/>
        <v>9.3514328808446071E-3</v>
      </c>
      <c r="N1140" s="1">
        <v>2854</v>
      </c>
      <c r="O1140" s="1">
        <v>3704</v>
      </c>
      <c r="P1140" s="1">
        <v>10</v>
      </c>
      <c r="Q1140" s="1">
        <v>6</v>
      </c>
      <c r="R1140" s="1">
        <v>39</v>
      </c>
      <c r="S1140" s="1">
        <v>3</v>
      </c>
      <c r="T1140" s="1">
        <v>6</v>
      </c>
      <c r="U1140" s="1">
        <v>5</v>
      </c>
      <c r="AD1140" s="1">
        <v>3</v>
      </c>
      <c r="AG1140" s="7">
        <f>IF(Q1140&gt;0,RANK(Q1140,(N1140:P1140,Q1140:AE1140)),0)</f>
        <v>5</v>
      </c>
      <c r="AH1140" s="7">
        <f>IF(R1140&gt;0,RANK(R1140,(N1140:P1140,Q1140:AE1140)),0)</f>
        <v>3</v>
      </c>
      <c r="AI1140" s="7">
        <f>IF(T1140&gt;0,RANK(T1140,(N1140:P1140,Q1140:AE1140)),0)</f>
        <v>5</v>
      </c>
      <c r="AJ1140" s="7">
        <f>IF(S1140&gt;0,RANK(S1140,(N1140:P1140,Q1140:AE1140)),0)</f>
        <v>8</v>
      </c>
      <c r="AK1140" s="2">
        <f t="shared" si="247"/>
        <v>9.049773755656109E-4</v>
      </c>
      <c r="AL1140" s="2">
        <f t="shared" si="247"/>
        <v>5.8823529411764705E-3</v>
      </c>
      <c r="AM1140" s="2">
        <f t="shared" si="248"/>
        <v>9.049773755656109E-4</v>
      </c>
      <c r="AN1140" s="2">
        <f t="shared" si="249"/>
        <v>4.5248868778280545E-4</v>
      </c>
      <c r="AP1140" t="s">
        <v>2487</v>
      </c>
      <c r="AQ1140" t="s">
        <v>3543</v>
      </c>
      <c r="AR1140">
        <v>4</v>
      </c>
      <c r="AT1140" s="85" t="s">
        <v>3910</v>
      </c>
      <c r="AU1140" s="84" t="s">
        <v>3950</v>
      </c>
      <c r="AV1140" s="77" t="str">
        <f t="shared" si="250"/>
        <v>22027</v>
      </c>
      <c r="AX1140" s="7" t="s">
        <v>3911</v>
      </c>
      <c r="AY1140">
        <v>31</v>
      </c>
    </row>
    <row r="1141" spans="1:51" hidden="1" outlineLevel="1">
      <c r="A1141" t="s">
        <v>3936</v>
      </c>
      <c r="B1141" t="s">
        <v>3543</v>
      </c>
      <c r="C1141" s="1">
        <f t="shared" si="244"/>
        <v>8980</v>
      </c>
      <c r="D1141" s="7">
        <f>IF(N1141&gt;0, RANK(N1141,(N1141:P1141,Q1141:AE1141)),0)</f>
        <v>2</v>
      </c>
      <c r="E1141" s="7">
        <f>IF(O1141&gt;0,RANK(O1141,(N1141:P1141,Q1141:AE1141)),0)</f>
        <v>1</v>
      </c>
      <c r="F1141" s="7">
        <f>IF(P1141&gt;0,RANK(P1141,(N1141:P1141,Q1141:AE1141)),0)</f>
        <v>4</v>
      </c>
      <c r="G1141" s="1">
        <f t="shared" si="242"/>
        <v>1981</v>
      </c>
      <c r="H1141" s="2">
        <f t="shared" si="243"/>
        <v>0.22060133630289533</v>
      </c>
      <c r="I1141" s="2"/>
      <c r="J1141" s="2">
        <f t="shared" si="245"/>
        <v>0.38374164810690425</v>
      </c>
      <c r="K1141" s="2">
        <f t="shared" si="245"/>
        <v>0.6043429844097995</v>
      </c>
      <c r="L1141" s="2">
        <f t="shared" si="245"/>
        <v>2.1158129175946547E-3</v>
      </c>
      <c r="M1141" s="2">
        <f t="shared" si="246"/>
        <v>9.7995545657015917E-3</v>
      </c>
      <c r="N1141" s="1">
        <v>3446</v>
      </c>
      <c r="O1141" s="1">
        <v>5427</v>
      </c>
      <c r="P1141" s="1">
        <v>19</v>
      </c>
      <c r="Q1141" s="1">
        <v>15</v>
      </c>
      <c r="R1141" s="1">
        <v>47</v>
      </c>
      <c r="S1141" s="1">
        <v>5</v>
      </c>
      <c r="T1141" s="1">
        <v>6</v>
      </c>
      <c r="U1141" s="1">
        <v>6</v>
      </c>
      <c r="AD1141" s="1">
        <v>9</v>
      </c>
      <c r="AG1141" s="7">
        <f>IF(Q1141&gt;0,RANK(Q1141,(N1141:P1141,Q1141:AE1141)),0)</f>
        <v>5</v>
      </c>
      <c r="AH1141" s="7">
        <f>IF(R1141&gt;0,RANK(R1141,(N1141:P1141,Q1141:AE1141)),0)</f>
        <v>3</v>
      </c>
      <c r="AI1141" s="7">
        <f>IF(T1141&gt;0,RANK(T1141,(N1141:P1141,Q1141:AE1141)),0)</f>
        <v>7</v>
      </c>
      <c r="AJ1141" s="7">
        <f>IF(S1141&gt;0,RANK(S1141,(N1141:P1141,Q1141:AE1141)),0)</f>
        <v>9</v>
      </c>
      <c r="AK1141" s="2">
        <f t="shared" si="247"/>
        <v>1.6703786191536749E-3</v>
      </c>
      <c r="AL1141" s="2">
        <f t="shared" si="247"/>
        <v>5.2338530066815148E-3</v>
      </c>
      <c r="AM1141" s="2">
        <f t="shared" si="248"/>
        <v>6.6815144766146993E-4</v>
      </c>
      <c r="AN1141" s="2">
        <f t="shared" si="249"/>
        <v>5.5679287305122492E-4</v>
      </c>
      <c r="AP1141" t="s">
        <v>3936</v>
      </c>
      <c r="AQ1141" t="s">
        <v>3543</v>
      </c>
      <c r="AR1141">
        <v>5</v>
      </c>
      <c r="AT1141" s="85" t="s">
        <v>3910</v>
      </c>
      <c r="AU1141" s="84" t="s">
        <v>3951</v>
      </c>
      <c r="AV1141" s="77" t="str">
        <f t="shared" si="250"/>
        <v>22029</v>
      </c>
      <c r="AX1141" s="7" t="s">
        <v>3911</v>
      </c>
      <c r="AY1141">
        <v>28</v>
      </c>
    </row>
    <row r="1142" spans="1:51" hidden="1" outlineLevel="1">
      <c r="A1142" t="s">
        <v>3912</v>
      </c>
      <c r="B1142" t="s">
        <v>3543</v>
      </c>
      <c r="C1142" s="1">
        <f t="shared" si="244"/>
        <v>11336</v>
      </c>
      <c r="D1142" s="7">
        <f>IF(N1142&gt;0, RANK(N1142,(N1142:P1142,Q1142:AE1142)),0)</f>
        <v>2</v>
      </c>
      <c r="E1142" s="7">
        <f>IF(O1142&gt;0,RANK(O1142,(N1142:P1142,Q1142:AE1142)),0)</f>
        <v>1</v>
      </c>
      <c r="F1142" s="7">
        <f>IF(P1142&gt;0,RANK(P1142,(N1142:P1142,Q1142:AE1142)),0)</f>
        <v>4</v>
      </c>
      <c r="G1142" s="1">
        <f t="shared" si="242"/>
        <v>1185</v>
      </c>
      <c r="H1142" s="2">
        <f t="shared" si="243"/>
        <v>0.10453422724064926</v>
      </c>
      <c r="I1142" s="2"/>
      <c r="J1142" s="2">
        <f t="shared" si="245"/>
        <v>0.44336626676076218</v>
      </c>
      <c r="K1142" s="2">
        <f t="shared" si="245"/>
        <v>0.54790049400141139</v>
      </c>
      <c r="L1142" s="2">
        <f t="shared" si="245"/>
        <v>1.4996471418489768E-3</v>
      </c>
      <c r="M1142" s="2">
        <f t="shared" si="246"/>
        <v>7.2335920959774522E-3</v>
      </c>
      <c r="N1142" s="1">
        <v>5026</v>
      </c>
      <c r="O1142" s="1">
        <v>6211</v>
      </c>
      <c r="P1142" s="1">
        <v>17</v>
      </c>
      <c r="Q1142" s="1">
        <v>11</v>
      </c>
      <c r="R1142" s="1">
        <v>34</v>
      </c>
      <c r="S1142" s="1">
        <v>12</v>
      </c>
      <c r="T1142" s="1">
        <v>3</v>
      </c>
      <c r="U1142" s="1">
        <v>8</v>
      </c>
      <c r="AD1142" s="1">
        <v>14</v>
      </c>
      <c r="AG1142" s="7">
        <f>IF(Q1142&gt;0,RANK(Q1142,(N1142:P1142,Q1142:AE1142)),0)</f>
        <v>7</v>
      </c>
      <c r="AH1142" s="7">
        <f>IF(R1142&gt;0,RANK(R1142,(N1142:P1142,Q1142:AE1142)),0)</f>
        <v>3</v>
      </c>
      <c r="AI1142" s="7">
        <f>IF(T1142&gt;0,RANK(T1142,(N1142:P1142,Q1142:AE1142)),0)</f>
        <v>9</v>
      </c>
      <c r="AJ1142" s="7">
        <f>IF(S1142&gt;0,RANK(S1142,(N1142:P1142,Q1142:AE1142)),0)</f>
        <v>6</v>
      </c>
      <c r="AK1142" s="2">
        <f t="shared" si="247"/>
        <v>9.7035991531404381E-4</v>
      </c>
      <c r="AL1142" s="2">
        <f t="shared" si="247"/>
        <v>2.9992942836979536E-3</v>
      </c>
      <c r="AM1142" s="2">
        <f t="shared" si="248"/>
        <v>2.6464361326746649E-4</v>
      </c>
      <c r="AN1142" s="2">
        <f t="shared" si="249"/>
        <v>1.058574453069866E-3</v>
      </c>
      <c r="AP1142" t="s">
        <v>3912</v>
      </c>
      <c r="AQ1142" t="s">
        <v>3543</v>
      </c>
      <c r="AR1142">
        <v>4</v>
      </c>
      <c r="AT1142" s="85" t="s">
        <v>3910</v>
      </c>
      <c r="AU1142" s="84" t="s">
        <v>3971</v>
      </c>
      <c r="AV1142" s="77" t="str">
        <f t="shared" si="250"/>
        <v>22031</v>
      </c>
      <c r="AX1142" s="7" t="s">
        <v>3911</v>
      </c>
      <c r="AY1142">
        <v>54</v>
      </c>
    </row>
    <row r="1143" spans="1:51" hidden="1" outlineLevel="1">
      <c r="A1143" t="s">
        <v>1897</v>
      </c>
      <c r="B1143" t="s">
        <v>3543</v>
      </c>
      <c r="C1143" s="1">
        <f t="shared" si="244"/>
        <v>183642</v>
      </c>
      <c r="D1143" s="7">
        <f>IF(N1143&gt;0, RANK(N1143,(N1143:P1143,Q1143:AE1143)),0)</f>
        <v>2</v>
      </c>
      <c r="E1143" s="7">
        <f>IF(O1143&gt;0,RANK(O1143,(N1143:P1143,Q1143:AE1143)),0)</f>
        <v>1</v>
      </c>
      <c r="F1143" s="7">
        <f>IF(P1143&gt;0,RANK(P1143,(N1143:P1143,Q1143:AE1143)),0)</f>
        <v>3</v>
      </c>
      <c r="G1143" s="1">
        <f t="shared" si="242"/>
        <v>17645</v>
      </c>
      <c r="H1143" s="2">
        <f t="shared" si="243"/>
        <v>9.6083684560176866E-2</v>
      </c>
      <c r="I1143" s="2"/>
      <c r="J1143" s="2">
        <f t="shared" si="245"/>
        <v>0.44814367083782575</v>
      </c>
      <c r="K1143" s="2">
        <f t="shared" si="245"/>
        <v>0.5442273553980026</v>
      </c>
      <c r="L1143" s="2">
        <f t="shared" si="245"/>
        <v>3.4305877740386185E-3</v>
      </c>
      <c r="M1143" s="2">
        <f t="shared" si="246"/>
        <v>4.1983859901330908E-3</v>
      </c>
      <c r="N1143" s="1">
        <v>82298</v>
      </c>
      <c r="O1143" s="1">
        <v>99943</v>
      </c>
      <c r="P1143" s="1">
        <v>630</v>
      </c>
      <c r="Q1143" s="1">
        <v>311</v>
      </c>
      <c r="R1143" s="1">
        <v>159</v>
      </c>
      <c r="S1143" s="1">
        <v>114</v>
      </c>
      <c r="T1143" s="1">
        <v>56</v>
      </c>
      <c r="U1143" s="1">
        <v>90</v>
      </c>
      <c r="AD1143" s="1">
        <v>41</v>
      </c>
      <c r="AG1143" s="7">
        <f>IF(Q1143&gt;0,RANK(Q1143,(N1143:P1143,Q1143:AE1143)),0)</f>
        <v>4</v>
      </c>
      <c r="AH1143" s="7">
        <f>IF(R1143&gt;0,RANK(R1143,(N1143:P1143,Q1143:AE1143)),0)</f>
        <v>5</v>
      </c>
      <c r="AI1143" s="7">
        <f>IF(T1143&gt;0,RANK(T1143,(N1143:P1143,Q1143:AE1143)),0)</f>
        <v>8</v>
      </c>
      <c r="AJ1143" s="7">
        <f>IF(S1143&gt;0,RANK(S1143,(N1143:P1143,Q1143:AE1143)),0)</f>
        <v>6</v>
      </c>
      <c r="AK1143" s="2">
        <f t="shared" si="247"/>
        <v>1.6935123773428736E-3</v>
      </c>
      <c r="AL1143" s="2">
        <f t="shared" si="247"/>
        <v>8.6581500963831806E-4</v>
      </c>
      <c r="AM1143" s="2">
        <f t="shared" si="248"/>
        <v>3.0494113547009942E-4</v>
      </c>
      <c r="AN1143" s="2">
        <f t="shared" si="249"/>
        <v>6.2077302577841676E-4</v>
      </c>
      <c r="AP1143" t="s">
        <v>1897</v>
      </c>
      <c r="AQ1143" t="s">
        <v>3543</v>
      </c>
      <c r="AR1143">
        <v>6</v>
      </c>
      <c r="AT1143" s="85" t="s">
        <v>3910</v>
      </c>
      <c r="AU1143" s="84" t="s">
        <v>3972</v>
      </c>
      <c r="AV1143" s="77" t="str">
        <f t="shared" si="250"/>
        <v>22033</v>
      </c>
      <c r="AX1143" s="7" t="s">
        <v>3911</v>
      </c>
      <c r="AY1143">
        <v>300</v>
      </c>
    </row>
    <row r="1144" spans="1:51" hidden="1" outlineLevel="1">
      <c r="A1144" t="s">
        <v>3899</v>
      </c>
      <c r="B1144" t="s">
        <v>3543</v>
      </c>
      <c r="C1144" s="1">
        <f t="shared" si="244"/>
        <v>3395</v>
      </c>
      <c r="D1144" s="7">
        <f>IF(N1144&gt;0, RANK(N1144,(N1144:P1144,Q1144:AE1144)),0)</f>
        <v>1</v>
      </c>
      <c r="E1144" s="7">
        <f>IF(O1144&gt;0,RANK(O1144,(N1144:P1144,Q1144:AE1144)),0)</f>
        <v>2</v>
      </c>
      <c r="F1144" s="7">
        <f>IF(P1144&gt;0,RANK(P1144,(N1144:P1144,Q1144:AE1144)),0)</f>
        <v>6</v>
      </c>
      <c r="G1144" s="1">
        <f t="shared" si="242"/>
        <v>623</v>
      </c>
      <c r="H1144" s="2">
        <f t="shared" si="243"/>
        <v>0.18350515463917524</v>
      </c>
      <c r="I1144" s="2"/>
      <c r="J1144" s="2">
        <f t="shared" si="245"/>
        <v>0.58321060382916057</v>
      </c>
      <c r="K1144" s="2">
        <f t="shared" si="245"/>
        <v>0.3997054491899853</v>
      </c>
      <c r="L1144" s="2">
        <f t="shared" si="245"/>
        <v>2.3564064801178202E-3</v>
      </c>
      <c r="M1144" s="2">
        <f t="shared" si="246"/>
        <v>1.4727540500736316E-2</v>
      </c>
      <c r="N1144" s="1">
        <v>1980</v>
      </c>
      <c r="O1144" s="1">
        <v>1357</v>
      </c>
      <c r="P1144" s="1">
        <v>8</v>
      </c>
      <c r="Q1144" s="1">
        <v>3</v>
      </c>
      <c r="R1144" s="1">
        <v>12</v>
      </c>
      <c r="S1144" s="1">
        <v>2</v>
      </c>
      <c r="T1144" s="1">
        <v>7</v>
      </c>
      <c r="U1144" s="1">
        <v>11</v>
      </c>
      <c r="AD1144" s="1">
        <v>15</v>
      </c>
      <c r="AG1144" s="7">
        <f>IF(Q1144&gt;0,RANK(Q1144,(N1144:P1144,Q1144:AE1144)),0)</f>
        <v>8</v>
      </c>
      <c r="AH1144" s="7">
        <f>IF(R1144&gt;0,RANK(R1144,(N1144:P1144,Q1144:AE1144)),0)</f>
        <v>4</v>
      </c>
      <c r="AI1144" s="7">
        <f>IF(T1144&gt;0,RANK(T1144,(N1144:P1144,Q1144:AE1144)),0)</f>
        <v>7</v>
      </c>
      <c r="AJ1144" s="7">
        <f>IF(S1144&gt;0,RANK(S1144,(N1144:P1144,Q1144:AE1144)),0)</f>
        <v>9</v>
      </c>
      <c r="AK1144" s="2">
        <f t="shared" si="247"/>
        <v>8.8365243004418263E-4</v>
      </c>
      <c r="AL1144" s="2">
        <f t="shared" si="247"/>
        <v>3.5346097201767305E-3</v>
      </c>
      <c r="AM1144" s="2">
        <f t="shared" si="248"/>
        <v>2.0618556701030928E-3</v>
      </c>
      <c r="AN1144" s="2">
        <f t="shared" si="249"/>
        <v>5.8910162002945505E-4</v>
      </c>
      <c r="AP1144" t="s">
        <v>3899</v>
      </c>
      <c r="AQ1144" t="s">
        <v>3543</v>
      </c>
      <c r="AR1144">
        <v>5</v>
      </c>
      <c r="AT1144" s="85" t="s">
        <v>3910</v>
      </c>
      <c r="AU1144" s="84" t="s">
        <v>3970</v>
      </c>
      <c r="AV1144" s="77" t="str">
        <f t="shared" si="250"/>
        <v>22035</v>
      </c>
      <c r="AX1144" s="7" t="s">
        <v>3911</v>
      </c>
      <c r="AY1144">
        <v>24</v>
      </c>
    </row>
    <row r="1145" spans="1:51" hidden="1" outlineLevel="1">
      <c r="A1145" t="s">
        <v>4850</v>
      </c>
      <c r="B1145" t="s">
        <v>3543</v>
      </c>
      <c r="C1145" s="1">
        <f t="shared" si="244"/>
        <v>9201</v>
      </c>
      <c r="D1145" s="7">
        <f>IF(N1145&gt;0, RANK(N1145,(N1145:P1145,Q1145:AE1145)),0)</f>
        <v>2</v>
      </c>
      <c r="E1145" s="7">
        <f>IF(O1145&gt;0,RANK(O1145,(N1145:P1145,Q1145:AE1145)),0)</f>
        <v>1</v>
      </c>
      <c r="F1145" s="7">
        <f>IF(P1145&gt;0,RANK(P1145,(N1145:P1145,Q1145:AE1145)),0)</f>
        <v>3</v>
      </c>
      <c r="G1145" s="1">
        <f t="shared" si="242"/>
        <v>930</v>
      </c>
      <c r="H1145" s="2">
        <f t="shared" si="243"/>
        <v>0.10107597000326052</v>
      </c>
      <c r="I1145" s="2"/>
      <c r="J1145" s="2">
        <f t="shared" si="245"/>
        <v>0.44462558417563308</v>
      </c>
      <c r="K1145" s="2">
        <f t="shared" si="245"/>
        <v>0.54570155417889354</v>
      </c>
      <c r="L1145" s="2">
        <f t="shared" si="245"/>
        <v>2.8257798065427671E-3</v>
      </c>
      <c r="M1145" s="2">
        <f t="shared" si="246"/>
        <v>6.8470818389306624E-3</v>
      </c>
      <c r="N1145" s="1">
        <v>4091</v>
      </c>
      <c r="O1145" s="1">
        <v>5021</v>
      </c>
      <c r="P1145" s="1">
        <v>26</v>
      </c>
      <c r="Q1145" s="1">
        <v>13</v>
      </c>
      <c r="R1145" s="1">
        <v>21</v>
      </c>
      <c r="S1145" s="1">
        <v>7</v>
      </c>
      <c r="T1145" s="1">
        <v>4</v>
      </c>
      <c r="U1145" s="1">
        <v>13</v>
      </c>
      <c r="AD1145" s="1">
        <v>5</v>
      </c>
      <c r="AG1145" s="7">
        <f>IF(Q1145&gt;0,RANK(Q1145,(N1145:P1145,Q1145:AE1145)),0)</f>
        <v>5</v>
      </c>
      <c r="AH1145" s="7">
        <f>IF(R1145&gt;0,RANK(R1145,(N1145:P1145,Q1145:AE1145)),0)</f>
        <v>4</v>
      </c>
      <c r="AI1145" s="7">
        <f>IF(T1145&gt;0,RANK(T1145,(N1145:P1145,Q1145:AE1145)),0)</f>
        <v>9</v>
      </c>
      <c r="AJ1145" s="7">
        <f>IF(S1145&gt;0,RANK(S1145,(N1145:P1145,Q1145:AE1145)),0)</f>
        <v>7</v>
      </c>
      <c r="AK1145" s="2">
        <f t="shared" si="247"/>
        <v>1.4128899032713835E-3</v>
      </c>
      <c r="AL1145" s="2">
        <f t="shared" si="247"/>
        <v>2.2823606129768505E-3</v>
      </c>
      <c r="AM1145" s="2">
        <f t="shared" si="248"/>
        <v>4.3473535485273341E-4</v>
      </c>
      <c r="AN1145" s="2">
        <f t="shared" si="249"/>
        <v>7.6078687099228345E-4</v>
      </c>
      <c r="AP1145" t="s">
        <v>4850</v>
      </c>
      <c r="AQ1145" t="s">
        <v>3543</v>
      </c>
      <c r="AR1145">
        <v>6</v>
      </c>
      <c r="AT1145" s="85" t="s">
        <v>3910</v>
      </c>
      <c r="AU1145" s="84" t="s">
        <v>3656</v>
      </c>
      <c r="AV1145" s="77" t="str">
        <f t="shared" si="250"/>
        <v>22037</v>
      </c>
      <c r="AX1145" s="7" t="s">
        <v>3911</v>
      </c>
      <c r="AY1145">
        <v>24</v>
      </c>
    </row>
    <row r="1146" spans="1:51" hidden="1" outlineLevel="1">
      <c r="A1146" t="s">
        <v>2812</v>
      </c>
      <c r="B1146" t="s">
        <v>3543</v>
      </c>
      <c r="C1146" s="1">
        <f t="shared" si="244"/>
        <v>13979</v>
      </c>
      <c r="D1146" s="7">
        <f>IF(N1146&gt;0, RANK(N1146,(N1146:P1146,Q1146:AE1146)),0)</f>
        <v>2</v>
      </c>
      <c r="E1146" s="7">
        <f>IF(O1146&gt;0,RANK(O1146,(N1146:P1146,Q1146:AE1146)),0)</f>
        <v>1</v>
      </c>
      <c r="F1146" s="7">
        <f>IF(P1146&gt;0,RANK(P1146,(N1146:P1146,Q1146:AE1146)),0)</f>
        <v>4</v>
      </c>
      <c r="G1146" s="1">
        <f t="shared" si="242"/>
        <v>2192</v>
      </c>
      <c r="H1146" s="2">
        <f t="shared" si="243"/>
        <v>0.15680663852922241</v>
      </c>
      <c r="I1146" s="2"/>
      <c r="J1146" s="2">
        <f t="shared" si="245"/>
        <v>0.4118320337649331</v>
      </c>
      <c r="K1146" s="2">
        <f t="shared" si="245"/>
        <v>0.56863867229415554</v>
      </c>
      <c r="L1146" s="2">
        <f t="shared" si="245"/>
        <v>3.5767937620716788E-3</v>
      </c>
      <c r="M1146" s="2">
        <f t="shared" si="246"/>
        <v>1.5952500178839729E-2</v>
      </c>
      <c r="N1146" s="1">
        <v>5757</v>
      </c>
      <c r="O1146" s="1">
        <v>7949</v>
      </c>
      <c r="P1146" s="1">
        <v>50</v>
      </c>
      <c r="Q1146" s="1">
        <v>20</v>
      </c>
      <c r="R1146" s="1">
        <v>89</v>
      </c>
      <c r="S1146" s="1">
        <v>14</v>
      </c>
      <c r="T1146" s="1">
        <v>26</v>
      </c>
      <c r="U1146" s="1">
        <v>39</v>
      </c>
      <c r="AD1146" s="1">
        <v>35</v>
      </c>
      <c r="AG1146" s="7">
        <f>IF(Q1146&gt;0,RANK(Q1146,(N1146:P1146,Q1146:AE1146)),0)</f>
        <v>8</v>
      </c>
      <c r="AH1146" s="7">
        <f>IF(R1146&gt;0,RANK(R1146,(N1146:P1146,Q1146:AE1146)),0)</f>
        <v>3</v>
      </c>
      <c r="AI1146" s="7">
        <f>IF(T1146&gt;0,RANK(T1146,(N1146:P1146,Q1146:AE1146)),0)</f>
        <v>7</v>
      </c>
      <c r="AJ1146" s="7">
        <f>IF(S1146&gt;0,RANK(S1146,(N1146:P1146,Q1146:AE1146)),0)</f>
        <v>9</v>
      </c>
      <c r="AK1146" s="2">
        <f t="shared" si="247"/>
        <v>1.4307175048286717E-3</v>
      </c>
      <c r="AL1146" s="2">
        <f t="shared" si="247"/>
        <v>6.3666928964875883E-3</v>
      </c>
      <c r="AM1146" s="2">
        <f t="shared" si="248"/>
        <v>1.8599327562772731E-3</v>
      </c>
      <c r="AN1146" s="2">
        <f t="shared" si="249"/>
        <v>1.00150225338007E-3</v>
      </c>
      <c r="AP1146" t="s">
        <v>2812</v>
      </c>
      <c r="AQ1146" t="s">
        <v>3543</v>
      </c>
      <c r="AR1146">
        <v>0</v>
      </c>
      <c r="AT1146" s="85" t="s">
        <v>3910</v>
      </c>
      <c r="AU1146" s="84" t="s">
        <v>5210</v>
      </c>
      <c r="AV1146" s="77" t="str">
        <f t="shared" si="250"/>
        <v>22039</v>
      </c>
      <c r="AX1146" s="7" t="s">
        <v>3911</v>
      </c>
      <c r="AY1146">
        <v>73</v>
      </c>
    </row>
    <row r="1147" spans="1:51" hidden="1" outlineLevel="1">
      <c r="A1147" t="s">
        <v>3082</v>
      </c>
      <c r="B1147" t="s">
        <v>3543</v>
      </c>
      <c r="C1147" s="1">
        <f t="shared" si="244"/>
        <v>9103</v>
      </c>
      <c r="D1147" s="7">
        <f>IF(N1147&gt;0, RANK(N1147,(N1147:P1147,Q1147:AE1147)),0)</f>
        <v>2</v>
      </c>
      <c r="E1147" s="7">
        <f>IF(O1147&gt;0,RANK(O1147,(N1147:P1147,Q1147:AE1147)),0)</f>
        <v>1</v>
      </c>
      <c r="F1147" s="7">
        <f>IF(P1147&gt;0,RANK(P1147,(N1147:P1147,Q1147:AE1147)),0)</f>
        <v>5</v>
      </c>
      <c r="G1147" s="1">
        <f t="shared" si="242"/>
        <v>3313</v>
      </c>
      <c r="H1147" s="2">
        <f t="shared" si="243"/>
        <v>0.36394595188399431</v>
      </c>
      <c r="I1147" s="2"/>
      <c r="J1147" s="2">
        <f t="shared" si="245"/>
        <v>0.31066681313852579</v>
      </c>
      <c r="K1147" s="2">
        <f t="shared" si="245"/>
        <v>0.6746127650225201</v>
      </c>
      <c r="L1147" s="2">
        <f t="shared" si="245"/>
        <v>2.1970778864110734E-3</v>
      </c>
      <c r="M1147" s="2">
        <f t="shared" si="246"/>
        <v>1.2523343952543094E-2</v>
      </c>
      <c r="N1147" s="1">
        <v>2828</v>
      </c>
      <c r="O1147" s="1">
        <v>6141</v>
      </c>
      <c r="P1147" s="1">
        <v>20</v>
      </c>
      <c r="Q1147" s="1">
        <v>8</v>
      </c>
      <c r="R1147" s="1">
        <v>46</v>
      </c>
      <c r="S1147" s="1">
        <v>7</v>
      </c>
      <c r="T1147" s="1">
        <v>11</v>
      </c>
      <c r="U1147" s="1">
        <v>18</v>
      </c>
      <c r="AD1147" s="1">
        <v>24</v>
      </c>
      <c r="AG1147" s="7">
        <f>IF(Q1147&gt;0,RANK(Q1147,(N1147:P1147,Q1147:AE1147)),0)</f>
        <v>8</v>
      </c>
      <c r="AH1147" s="7">
        <f>IF(R1147&gt;0,RANK(R1147,(N1147:P1147,Q1147:AE1147)),0)</f>
        <v>3</v>
      </c>
      <c r="AI1147" s="7">
        <f>IF(T1147&gt;0,RANK(T1147,(N1147:P1147,Q1147:AE1147)),0)</f>
        <v>7</v>
      </c>
      <c r="AJ1147" s="7">
        <f>IF(S1147&gt;0,RANK(S1147,(N1147:P1147,Q1147:AE1147)),0)</f>
        <v>9</v>
      </c>
      <c r="AK1147" s="2">
        <f t="shared" si="247"/>
        <v>8.7883115456442935E-4</v>
      </c>
      <c r="AL1147" s="2">
        <f t="shared" si="247"/>
        <v>5.0532791387454682E-3</v>
      </c>
      <c r="AM1147" s="2">
        <f t="shared" si="248"/>
        <v>1.2083928375260903E-3</v>
      </c>
      <c r="AN1147" s="2">
        <f t="shared" si="249"/>
        <v>7.6897726024387561E-4</v>
      </c>
      <c r="AP1147" t="s">
        <v>3082</v>
      </c>
      <c r="AQ1147" t="s">
        <v>3543</v>
      </c>
      <c r="AR1147">
        <v>5</v>
      </c>
      <c r="AT1147" s="85" t="s">
        <v>3910</v>
      </c>
      <c r="AU1147" s="84" t="s">
        <v>5211</v>
      </c>
      <c r="AV1147" s="77" t="str">
        <f t="shared" si="250"/>
        <v>22041</v>
      </c>
      <c r="AX1147" s="7" t="s">
        <v>3911</v>
      </c>
      <c r="AY1147">
        <v>32</v>
      </c>
    </row>
    <row r="1148" spans="1:51" hidden="1" outlineLevel="1">
      <c r="A1148" t="s">
        <v>3212</v>
      </c>
      <c r="B1148" t="s">
        <v>3543</v>
      </c>
      <c r="C1148" s="1">
        <f t="shared" si="244"/>
        <v>7991</v>
      </c>
      <c r="D1148" s="7">
        <f>IF(N1148&gt;0, RANK(N1148,(N1148:P1148,Q1148:AE1148)),0)</f>
        <v>2</v>
      </c>
      <c r="E1148" s="7">
        <f>IF(O1148&gt;0,RANK(O1148,(N1148:P1148,Q1148:AE1148)),0)</f>
        <v>1</v>
      </c>
      <c r="F1148" s="7">
        <f>IF(P1148&gt;0,RANK(P1148,(N1148:P1148,Q1148:AE1148)),0)</f>
        <v>3</v>
      </c>
      <c r="G1148" s="1">
        <f t="shared" si="242"/>
        <v>3934</v>
      </c>
      <c r="H1148" s="2">
        <f t="shared" si="243"/>
        <v>0.49230384182204978</v>
      </c>
      <c r="I1148" s="2"/>
      <c r="J1148" s="2">
        <f t="shared" si="245"/>
        <v>0.24740332874483795</v>
      </c>
      <c r="K1148" s="2">
        <f t="shared" si="245"/>
        <v>0.73970717056688773</v>
      </c>
      <c r="L1148" s="2">
        <f t="shared" si="245"/>
        <v>4.2547866349643346E-3</v>
      </c>
      <c r="M1148" s="2">
        <f t="shared" si="246"/>
        <v>8.63471405330999E-3</v>
      </c>
      <c r="N1148" s="1">
        <v>1977</v>
      </c>
      <c r="O1148" s="1">
        <v>5911</v>
      </c>
      <c r="P1148" s="1">
        <v>34</v>
      </c>
      <c r="Q1148" s="1">
        <v>20</v>
      </c>
      <c r="R1148" s="1">
        <v>23</v>
      </c>
      <c r="S1148" s="1">
        <v>9</v>
      </c>
      <c r="T1148" s="1">
        <v>3</v>
      </c>
      <c r="U1148" s="1">
        <v>8</v>
      </c>
      <c r="AD1148" s="1">
        <v>6</v>
      </c>
      <c r="AG1148" s="7">
        <f>IF(Q1148&gt;0,RANK(Q1148,(N1148:P1148,Q1148:AE1148)),0)</f>
        <v>5</v>
      </c>
      <c r="AH1148" s="7">
        <f>IF(R1148&gt;0,RANK(R1148,(N1148:P1148,Q1148:AE1148)),0)</f>
        <v>4</v>
      </c>
      <c r="AI1148" s="7">
        <f>IF(T1148&gt;0,RANK(T1148,(N1148:P1148,Q1148:AE1148)),0)</f>
        <v>9</v>
      </c>
      <c r="AJ1148" s="7">
        <f>IF(S1148&gt;0,RANK(S1148,(N1148:P1148,Q1148:AE1148)),0)</f>
        <v>6</v>
      </c>
      <c r="AK1148" s="2">
        <f t="shared" si="247"/>
        <v>2.5028156676260792E-3</v>
      </c>
      <c r="AL1148" s="2">
        <f t="shared" si="247"/>
        <v>2.8782380177699912E-3</v>
      </c>
      <c r="AM1148" s="2">
        <f t="shared" si="248"/>
        <v>3.754223501439119E-4</v>
      </c>
      <c r="AN1148" s="2">
        <f t="shared" si="249"/>
        <v>1.1262670504317356E-3</v>
      </c>
      <c r="AP1148" t="s">
        <v>3212</v>
      </c>
      <c r="AQ1148" t="s">
        <v>3543</v>
      </c>
      <c r="AR1148">
        <v>4</v>
      </c>
      <c r="AT1148" s="85" t="s">
        <v>3910</v>
      </c>
      <c r="AU1148" s="84" t="s">
        <v>5216</v>
      </c>
      <c r="AV1148" s="77" t="str">
        <f t="shared" si="250"/>
        <v>22043</v>
      </c>
      <c r="AX1148" s="7" t="s">
        <v>3911</v>
      </c>
      <c r="AY1148">
        <v>23</v>
      </c>
    </row>
    <row r="1149" spans="1:51" hidden="1" outlineLevel="1">
      <c r="A1149" t="s">
        <v>1246</v>
      </c>
      <c r="B1149" t="s">
        <v>3543</v>
      </c>
      <c r="C1149" s="1">
        <f t="shared" si="244"/>
        <v>32273</v>
      </c>
      <c r="D1149" s="7">
        <f>IF(N1149&gt;0, RANK(N1149,(N1149:P1149,Q1149:AE1149)),0)</f>
        <v>2</v>
      </c>
      <c r="E1149" s="7">
        <f>IF(O1149&gt;0,RANK(O1149,(N1149:P1149,Q1149:AE1149)),0)</f>
        <v>1</v>
      </c>
      <c r="F1149" s="7">
        <f>IF(P1149&gt;0,RANK(P1149,(N1149:P1149,Q1149:AE1149)),0)</f>
        <v>4</v>
      </c>
      <c r="G1149" s="1">
        <f t="shared" si="242"/>
        <v>6994</v>
      </c>
      <c r="H1149" s="2">
        <f t="shared" si="243"/>
        <v>0.21671366157469091</v>
      </c>
      <c r="I1149" s="2"/>
      <c r="J1149" s="2">
        <f t="shared" si="245"/>
        <v>0.38502773216000991</v>
      </c>
      <c r="K1149" s="2">
        <f t="shared" si="245"/>
        <v>0.60174139373470081</v>
      </c>
      <c r="L1149" s="2">
        <f t="shared" si="245"/>
        <v>3.5323645152294486E-3</v>
      </c>
      <c r="M1149" s="2">
        <f t="shared" si="246"/>
        <v>9.6985095900597763E-3</v>
      </c>
      <c r="N1149" s="1">
        <v>12426</v>
      </c>
      <c r="O1149" s="1">
        <v>19420</v>
      </c>
      <c r="P1149" s="1">
        <v>114</v>
      </c>
      <c r="Q1149" s="1">
        <v>25</v>
      </c>
      <c r="R1149" s="1">
        <v>138</v>
      </c>
      <c r="S1149" s="1">
        <v>31</v>
      </c>
      <c r="T1149" s="1">
        <v>20</v>
      </c>
      <c r="U1149" s="1">
        <v>59</v>
      </c>
      <c r="AD1149" s="1">
        <v>40</v>
      </c>
      <c r="AG1149" s="7">
        <f>IF(Q1149&gt;0,RANK(Q1149,(N1149:P1149,Q1149:AE1149)),0)</f>
        <v>8</v>
      </c>
      <c r="AH1149" s="7">
        <f>IF(R1149&gt;0,RANK(R1149,(N1149:P1149,Q1149:AE1149)),0)</f>
        <v>3</v>
      </c>
      <c r="AI1149" s="7">
        <f>IF(T1149&gt;0,RANK(T1149,(N1149:P1149,Q1149:AE1149)),0)</f>
        <v>9</v>
      </c>
      <c r="AJ1149" s="7">
        <f>IF(S1149&gt;0,RANK(S1149,(N1149:P1149,Q1149:AE1149)),0)</f>
        <v>7</v>
      </c>
      <c r="AK1149" s="2">
        <f t="shared" si="247"/>
        <v>7.7464134105908967E-4</v>
      </c>
      <c r="AL1149" s="2">
        <f t="shared" si="247"/>
        <v>4.2760202026461752E-3</v>
      </c>
      <c r="AM1149" s="2">
        <f t="shared" si="248"/>
        <v>6.1971307284727176E-4</v>
      </c>
      <c r="AN1149" s="2">
        <f t="shared" si="249"/>
        <v>9.605552629132711E-4</v>
      </c>
      <c r="AP1149" t="s">
        <v>1246</v>
      </c>
      <c r="AQ1149" t="s">
        <v>3543</v>
      </c>
      <c r="AR1149">
        <v>3</v>
      </c>
      <c r="AT1149" s="85" t="s">
        <v>3910</v>
      </c>
      <c r="AU1149" s="84" t="s">
        <v>3961</v>
      </c>
      <c r="AV1149" s="77" t="str">
        <f t="shared" si="250"/>
        <v>22045</v>
      </c>
      <c r="AX1149" s="7" t="s">
        <v>3911</v>
      </c>
      <c r="AY1149">
        <v>59</v>
      </c>
    </row>
    <row r="1150" spans="1:51" hidden="1" outlineLevel="1">
      <c r="A1150" t="s">
        <v>1565</v>
      </c>
      <c r="B1150" t="s">
        <v>3543</v>
      </c>
      <c r="C1150" s="1">
        <f t="shared" si="244"/>
        <v>14827</v>
      </c>
      <c r="D1150" s="7">
        <f>IF(N1150&gt;0, RANK(N1150,(N1150:P1150,Q1150:AE1150)),0)</f>
        <v>1</v>
      </c>
      <c r="E1150" s="7">
        <f>IF(O1150&gt;0,RANK(O1150,(N1150:P1150,Q1150:AE1150)),0)</f>
        <v>2</v>
      </c>
      <c r="F1150" s="7">
        <f>IF(P1150&gt;0,RANK(P1150,(N1150:P1150,Q1150:AE1150)),0)</f>
        <v>6</v>
      </c>
      <c r="G1150" s="1">
        <f t="shared" si="242"/>
        <v>1926</v>
      </c>
      <c r="H1150" s="2">
        <f t="shared" si="243"/>
        <v>0.12989815876441627</v>
      </c>
      <c r="I1150" s="2"/>
      <c r="J1150" s="2">
        <f t="shared" si="245"/>
        <v>0.55702434747420249</v>
      </c>
      <c r="K1150" s="2">
        <f t="shared" si="245"/>
        <v>0.42712618870978619</v>
      </c>
      <c r="L1150" s="2">
        <f t="shared" si="245"/>
        <v>2.1582248600526066E-3</v>
      </c>
      <c r="M1150" s="2">
        <f t="shared" si="246"/>
        <v>1.3691238955958716E-2</v>
      </c>
      <c r="N1150" s="1">
        <v>8259</v>
      </c>
      <c r="O1150" s="1">
        <v>6333</v>
      </c>
      <c r="P1150" s="1">
        <v>32</v>
      </c>
      <c r="Q1150" s="1">
        <v>14</v>
      </c>
      <c r="R1150" s="1">
        <v>58</v>
      </c>
      <c r="S1150" s="1">
        <v>12</v>
      </c>
      <c r="T1150" s="1">
        <v>25</v>
      </c>
      <c r="U1150" s="1">
        <v>40</v>
      </c>
      <c r="AD1150" s="1">
        <v>54</v>
      </c>
      <c r="AG1150" s="7">
        <f>IF(Q1150&gt;0,RANK(Q1150,(N1150:P1150,Q1150:AE1150)),0)</f>
        <v>8</v>
      </c>
      <c r="AH1150" s="7">
        <f>IF(R1150&gt;0,RANK(R1150,(N1150:P1150,Q1150:AE1150)),0)</f>
        <v>3</v>
      </c>
      <c r="AI1150" s="7">
        <f>IF(T1150&gt;0,RANK(T1150,(N1150:P1150,Q1150:AE1150)),0)</f>
        <v>7</v>
      </c>
      <c r="AJ1150" s="7">
        <f>IF(S1150&gt;0,RANK(S1150,(N1150:P1150,Q1150:AE1150)),0)</f>
        <v>9</v>
      </c>
      <c r="AK1150" s="2">
        <f t="shared" si="247"/>
        <v>9.4422337627301546E-4</v>
      </c>
      <c r="AL1150" s="2">
        <f t="shared" si="247"/>
        <v>3.9117825588453493E-3</v>
      </c>
      <c r="AM1150" s="2">
        <f t="shared" si="248"/>
        <v>1.6861131719160989E-3</v>
      </c>
      <c r="AN1150" s="2">
        <f t="shared" si="249"/>
        <v>8.0933432251972749E-4</v>
      </c>
      <c r="AP1150" t="s">
        <v>1565</v>
      </c>
      <c r="AQ1150" t="s">
        <v>3543</v>
      </c>
      <c r="AR1150">
        <v>0</v>
      </c>
      <c r="AT1150" s="85" t="s">
        <v>3910</v>
      </c>
      <c r="AU1150" s="84" t="s">
        <v>3267</v>
      </c>
      <c r="AV1150" s="77" t="str">
        <f t="shared" si="250"/>
        <v>22047</v>
      </c>
      <c r="AX1150" s="7" t="s">
        <v>3911</v>
      </c>
      <c r="AY1150">
        <v>45</v>
      </c>
    </row>
    <row r="1151" spans="1:51" hidden="1" outlineLevel="1">
      <c r="A1151" t="s">
        <v>1843</v>
      </c>
      <c r="B1151" t="s">
        <v>3543</v>
      </c>
      <c r="C1151" s="1">
        <f t="shared" si="244"/>
        <v>7647</v>
      </c>
      <c r="D1151" s="7">
        <f>IF(N1151&gt;0, RANK(N1151,(N1151:P1151,Q1151:AE1151)),0)</f>
        <v>2</v>
      </c>
      <c r="E1151" s="7">
        <f>IF(O1151&gt;0,RANK(O1151,(N1151:P1151,Q1151:AE1151)),0)</f>
        <v>1</v>
      </c>
      <c r="F1151" s="7">
        <f>IF(P1151&gt;0,RANK(P1151,(N1151:P1151,Q1151:AE1151)),0)</f>
        <v>4</v>
      </c>
      <c r="G1151" s="1">
        <f t="shared" si="242"/>
        <v>2513</v>
      </c>
      <c r="H1151" s="2">
        <f t="shared" si="243"/>
        <v>0.32862560481234471</v>
      </c>
      <c r="I1151" s="2"/>
      <c r="J1151" s="2">
        <f t="shared" si="245"/>
        <v>0.33019484765267426</v>
      </c>
      <c r="K1151" s="2">
        <f t="shared" si="245"/>
        <v>0.65882045246501897</v>
      </c>
      <c r="L1151" s="2">
        <f t="shared" si="245"/>
        <v>1.7000130770236693E-3</v>
      </c>
      <c r="M1151" s="2">
        <f t="shared" si="246"/>
        <v>9.2846868052831009E-3</v>
      </c>
      <c r="N1151" s="1">
        <v>2525</v>
      </c>
      <c r="O1151" s="1">
        <v>5038</v>
      </c>
      <c r="P1151" s="1">
        <v>13</v>
      </c>
      <c r="Q1151" s="1">
        <v>4</v>
      </c>
      <c r="R1151" s="1">
        <v>30</v>
      </c>
      <c r="S1151" s="1">
        <v>11</v>
      </c>
      <c r="T1151" s="1">
        <v>9</v>
      </c>
      <c r="U1151" s="1">
        <v>9</v>
      </c>
      <c r="AD1151" s="1">
        <v>8</v>
      </c>
      <c r="AG1151" s="7">
        <f>IF(Q1151&gt;0,RANK(Q1151,(N1151:P1151,Q1151:AE1151)),0)</f>
        <v>9</v>
      </c>
      <c r="AH1151" s="7">
        <f>IF(R1151&gt;0,RANK(R1151,(N1151:P1151,Q1151:AE1151)),0)</f>
        <v>3</v>
      </c>
      <c r="AI1151" s="7">
        <f>IF(T1151&gt;0,RANK(T1151,(N1151:P1151,Q1151:AE1151)),0)</f>
        <v>6</v>
      </c>
      <c r="AJ1151" s="7">
        <f>IF(S1151&gt;0,RANK(S1151,(N1151:P1151,Q1151:AE1151)),0)</f>
        <v>5</v>
      </c>
      <c r="AK1151" s="2">
        <f t="shared" si="247"/>
        <v>5.2308094677651362E-4</v>
      </c>
      <c r="AL1151" s="2">
        <f t="shared" si="247"/>
        <v>3.9231071008238522E-3</v>
      </c>
      <c r="AM1151" s="2">
        <f t="shared" si="248"/>
        <v>1.1769321302471558E-3</v>
      </c>
      <c r="AN1151" s="2">
        <f t="shared" si="249"/>
        <v>1.4384726036354126E-3</v>
      </c>
      <c r="AP1151" t="s">
        <v>1843</v>
      </c>
      <c r="AQ1151" t="s">
        <v>3543</v>
      </c>
      <c r="AR1151">
        <v>5</v>
      </c>
      <c r="AT1151" s="85" t="s">
        <v>3910</v>
      </c>
      <c r="AU1151" s="84" t="s">
        <v>4660</v>
      </c>
      <c r="AV1151" s="77" t="str">
        <f t="shared" si="250"/>
        <v>22049</v>
      </c>
      <c r="AX1151" s="7" t="s">
        <v>3911</v>
      </c>
      <c r="AY1151">
        <v>36</v>
      </c>
    </row>
    <row r="1152" spans="1:51" hidden="1" outlineLevel="1">
      <c r="A1152" t="s">
        <v>2143</v>
      </c>
      <c r="B1152" t="s">
        <v>3543</v>
      </c>
      <c r="C1152" s="1">
        <f t="shared" si="244"/>
        <v>191663</v>
      </c>
      <c r="D1152" s="7">
        <f>IF(N1152&gt;0, RANK(N1152,(N1152:P1152,Q1152:AE1152)),0)</f>
        <v>2</v>
      </c>
      <c r="E1152" s="7">
        <f>IF(O1152&gt;0,RANK(O1152,(N1152:P1152,Q1152:AE1152)),0)</f>
        <v>1</v>
      </c>
      <c r="F1152" s="7">
        <f>IF(P1152&gt;0,RANK(P1152,(N1152:P1152,Q1152:AE1152)),0)</f>
        <v>3</v>
      </c>
      <c r="G1152" s="1">
        <f t="shared" si="242"/>
        <v>45746</v>
      </c>
      <c r="H1152" s="2">
        <f t="shared" si="243"/>
        <v>0.23867934864840892</v>
      </c>
      <c r="I1152" s="2"/>
      <c r="J1152" s="2">
        <f t="shared" si="245"/>
        <v>0.37636893923188097</v>
      </c>
      <c r="K1152" s="2">
        <f t="shared" si="245"/>
        <v>0.61504828788028987</v>
      </c>
      <c r="L1152" s="2">
        <f t="shared" si="245"/>
        <v>4.9409640880086403E-3</v>
      </c>
      <c r="M1152" s="2">
        <f t="shared" si="246"/>
        <v>3.6418087998205196E-3</v>
      </c>
      <c r="N1152" s="1">
        <v>72136</v>
      </c>
      <c r="O1152" s="1">
        <v>117882</v>
      </c>
      <c r="P1152" s="1">
        <v>947</v>
      </c>
      <c r="Q1152" s="1">
        <v>315</v>
      </c>
      <c r="R1152" s="1">
        <v>144</v>
      </c>
      <c r="S1152" s="1">
        <v>97</v>
      </c>
      <c r="T1152" s="1">
        <v>42</v>
      </c>
      <c r="U1152" s="1">
        <v>75</v>
      </c>
      <c r="AD1152" s="1">
        <v>25</v>
      </c>
      <c r="AG1152" s="7">
        <f>IF(Q1152&gt;0,RANK(Q1152,(N1152:P1152,Q1152:AE1152)),0)</f>
        <v>4</v>
      </c>
      <c r="AH1152" s="7">
        <f>IF(R1152&gt;0,RANK(R1152,(N1152:P1152,Q1152:AE1152)),0)</f>
        <v>5</v>
      </c>
      <c r="AI1152" s="7">
        <f>IF(T1152&gt;0,RANK(T1152,(N1152:P1152,Q1152:AE1152)),0)</f>
        <v>8</v>
      </c>
      <c r="AJ1152" s="7">
        <f>IF(S1152&gt;0,RANK(S1152,(N1152:P1152,Q1152:AE1152)),0)</f>
        <v>6</v>
      </c>
      <c r="AK1152" s="2">
        <f t="shared" si="247"/>
        <v>1.6435097019247326E-3</v>
      </c>
      <c r="AL1152" s="2">
        <f t="shared" si="247"/>
        <v>7.5131872087987766E-4</v>
      </c>
      <c r="AM1152" s="2">
        <f t="shared" si="248"/>
        <v>2.1913462692329765E-4</v>
      </c>
      <c r="AN1152" s="2">
        <f t="shared" si="249"/>
        <v>5.0609663837047317E-4</v>
      </c>
      <c r="AP1152" t="s">
        <v>2143</v>
      </c>
      <c r="AQ1152" t="s">
        <v>3543</v>
      </c>
      <c r="AR1152">
        <v>0</v>
      </c>
      <c r="AT1152" s="85" t="s">
        <v>3910</v>
      </c>
      <c r="AU1152" s="84" t="s">
        <v>4017</v>
      </c>
      <c r="AV1152" s="77" t="str">
        <f t="shared" si="250"/>
        <v>22051</v>
      </c>
      <c r="AX1152" s="7" t="s">
        <v>3911</v>
      </c>
      <c r="AY1152">
        <v>267</v>
      </c>
    </row>
    <row r="1153" spans="1:51" hidden="1" outlineLevel="1">
      <c r="A1153" t="s">
        <v>1608</v>
      </c>
      <c r="B1153" t="s">
        <v>3543</v>
      </c>
      <c r="C1153" s="1">
        <f t="shared" si="244"/>
        <v>13007</v>
      </c>
      <c r="D1153" s="7">
        <f>IF(N1153&gt;0, RANK(N1153,(N1153:P1153,Q1153:AE1153)),0)</f>
        <v>2</v>
      </c>
      <c r="E1153" s="7">
        <f>IF(O1153&gt;0,RANK(O1153,(N1153:P1153,Q1153:AE1153)),0)</f>
        <v>1</v>
      </c>
      <c r="F1153" s="7">
        <f>IF(P1153&gt;0,RANK(P1153,(N1153:P1153,Q1153:AE1153)),0)</f>
        <v>4</v>
      </c>
      <c r="G1153" s="1">
        <f t="shared" si="242"/>
        <v>3310</v>
      </c>
      <c r="H1153" s="2">
        <f t="shared" si="243"/>
        <v>0.25447835780733452</v>
      </c>
      <c r="I1153" s="2"/>
      <c r="J1153" s="2">
        <f t="shared" si="245"/>
        <v>0.36480356730991004</v>
      </c>
      <c r="K1153" s="2">
        <f t="shared" si="245"/>
        <v>0.61928192511724456</v>
      </c>
      <c r="L1153" s="2">
        <f t="shared" si="245"/>
        <v>3.9209656338894438E-3</v>
      </c>
      <c r="M1153" s="2">
        <f t="shared" si="246"/>
        <v>1.1993541938955962E-2</v>
      </c>
      <c r="N1153" s="1">
        <v>4745</v>
      </c>
      <c r="O1153" s="1">
        <v>8055</v>
      </c>
      <c r="P1153" s="1">
        <v>51</v>
      </c>
      <c r="Q1153" s="1">
        <v>13</v>
      </c>
      <c r="R1153" s="1">
        <v>70</v>
      </c>
      <c r="S1153" s="1">
        <v>16</v>
      </c>
      <c r="T1153" s="1">
        <v>11</v>
      </c>
      <c r="U1153" s="1">
        <v>21</v>
      </c>
      <c r="AD1153" s="1">
        <v>25</v>
      </c>
      <c r="AG1153" s="7">
        <f>IF(Q1153&gt;0,RANK(Q1153,(N1153:P1153,Q1153:AE1153)),0)</f>
        <v>8</v>
      </c>
      <c r="AH1153" s="7">
        <f>IF(R1153&gt;0,RANK(R1153,(N1153:P1153,Q1153:AE1153)),0)</f>
        <v>3</v>
      </c>
      <c r="AI1153" s="7">
        <f>IF(T1153&gt;0,RANK(T1153,(N1153:P1153,Q1153:AE1153)),0)</f>
        <v>9</v>
      </c>
      <c r="AJ1153" s="7">
        <f>IF(S1153&gt;0,RANK(S1153,(N1153:P1153,Q1153:AE1153)),0)</f>
        <v>7</v>
      </c>
      <c r="AK1153" s="2">
        <f t="shared" si="247"/>
        <v>9.9946182824632883E-4</v>
      </c>
      <c r="AL1153" s="2">
        <f t="shared" si="247"/>
        <v>5.3817175367110014E-3</v>
      </c>
      <c r="AM1153" s="2">
        <f t="shared" si="248"/>
        <v>8.4569847005458595E-4</v>
      </c>
      <c r="AN1153" s="2">
        <f t="shared" si="249"/>
        <v>1.2301068655339433E-3</v>
      </c>
      <c r="AP1153" t="s">
        <v>1608</v>
      </c>
      <c r="AQ1153" t="s">
        <v>3543</v>
      </c>
      <c r="AR1153">
        <v>7</v>
      </c>
      <c r="AT1153" s="85" t="s">
        <v>3910</v>
      </c>
      <c r="AU1153" s="84" t="s">
        <v>4018</v>
      </c>
      <c r="AV1153" s="77" t="str">
        <f t="shared" si="250"/>
        <v>22053</v>
      </c>
      <c r="AX1153" s="7" t="s">
        <v>3911</v>
      </c>
      <c r="AY1153">
        <v>45</v>
      </c>
    </row>
    <row r="1154" spans="1:51" hidden="1" outlineLevel="1">
      <c r="A1154" t="s">
        <v>4289</v>
      </c>
      <c r="B1154" t="s">
        <v>3543</v>
      </c>
      <c r="C1154" s="1">
        <f t="shared" si="244"/>
        <v>89923</v>
      </c>
      <c r="D1154" s="7">
        <f>IF(N1154&gt;0, RANK(N1154,(N1154:P1154,Q1154:AE1154)),0)</f>
        <v>2</v>
      </c>
      <c r="E1154" s="7">
        <f>IF(O1154&gt;0,RANK(O1154,(N1154:P1154,Q1154:AE1154)),0)</f>
        <v>1</v>
      </c>
      <c r="F1154" s="7">
        <f>IF(P1154&gt;0,RANK(P1154,(N1154:P1154,Q1154:AE1154)),0)</f>
        <v>3</v>
      </c>
      <c r="G1154" s="1">
        <f t="shared" si="242"/>
        <v>26522</v>
      </c>
      <c r="H1154" s="2">
        <f t="shared" si="243"/>
        <v>0.29494122749463431</v>
      </c>
      <c r="I1154" s="2"/>
      <c r="J1154" s="2">
        <f t="shared" si="245"/>
        <v>0.34707471948222368</v>
      </c>
      <c r="K1154" s="2">
        <f t="shared" si="245"/>
        <v>0.64201594697685793</v>
      </c>
      <c r="L1154" s="2">
        <f t="shared" si="245"/>
        <v>3.9811839017826365E-3</v>
      </c>
      <c r="M1154" s="2">
        <f t="shared" si="246"/>
        <v>6.9281496391357502E-3</v>
      </c>
      <c r="N1154" s="1">
        <v>31210</v>
      </c>
      <c r="O1154" s="1">
        <v>57732</v>
      </c>
      <c r="P1154" s="1">
        <v>358</v>
      </c>
      <c r="Q1154" s="1">
        <v>156</v>
      </c>
      <c r="R1154" s="1">
        <v>218</v>
      </c>
      <c r="S1154" s="1">
        <v>58</v>
      </c>
      <c r="T1154" s="1">
        <v>40</v>
      </c>
      <c r="U1154" s="1">
        <v>75</v>
      </c>
      <c r="AD1154" s="1">
        <v>76</v>
      </c>
      <c r="AG1154" s="7">
        <f>IF(Q1154&gt;0,RANK(Q1154,(N1154:P1154,Q1154:AE1154)),0)</f>
        <v>5</v>
      </c>
      <c r="AH1154" s="7">
        <f>IF(R1154&gt;0,RANK(R1154,(N1154:P1154,Q1154:AE1154)),0)</f>
        <v>4</v>
      </c>
      <c r="AI1154" s="7">
        <f>IF(T1154&gt;0,RANK(T1154,(N1154:P1154,Q1154:AE1154)),0)</f>
        <v>9</v>
      </c>
      <c r="AJ1154" s="7">
        <f>IF(S1154&gt;0,RANK(S1154,(N1154:P1154,Q1154:AE1154)),0)</f>
        <v>8</v>
      </c>
      <c r="AK1154" s="2">
        <f t="shared" si="247"/>
        <v>1.7348175661399197E-3</v>
      </c>
      <c r="AL1154" s="2">
        <f t="shared" si="247"/>
        <v>2.4242963424262981E-3</v>
      </c>
      <c r="AM1154" s="2">
        <f t="shared" si="248"/>
        <v>4.4482501695895376E-4</v>
      </c>
      <c r="AN1154" s="2">
        <f t="shared" si="249"/>
        <v>6.4499627459048295E-4</v>
      </c>
      <c r="AP1154" t="s">
        <v>4289</v>
      </c>
      <c r="AQ1154" t="s">
        <v>3543</v>
      </c>
      <c r="AR1154">
        <v>7</v>
      </c>
      <c r="AT1154" s="85" t="s">
        <v>3910</v>
      </c>
      <c r="AU1154" s="84" t="s">
        <v>4019</v>
      </c>
      <c r="AV1154" s="77" t="str">
        <f t="shared" si="250"/>
        <v>22055</v>
      </c>
      <c r="AX1154" s="7" t="s">
        <v>3911</v>
      </c>
      <c r="AY1154">
        <v>121</v>
      </c>
    </row>
    <row r="1155" spans="1:51" hidden="1" outlineLevel="1">
      <c r="A1155" t="s">
        <v>1718</v>
      </c>
      <c r="B1155" t="s">
        <v>3543</v>
      </c>
      <c r="C1155" s="1">
        <f t="shared" si="244"/>
        <v>37864</v>
      </c>
      <c r="D1155" s="7">
        <f>IF(N1155&gt;0, RANK(N1155,(N1155:P1155,Q1155:AE1155)),0)</f>
        <v>2</v>
      </c>
      <c r="E1155" s="7">
        <f>IF(O1155&gt;0,RANK(O1155,(N1155:P1155,Q1155:AE1155)),0)</f>
        <v>1</v>
      </c>
      <c r="F1155" s="7">
        <f>IF(P1155&gt;0,RANK(P1155,(N1155:P1155,Q1155:AE1155)),0)</f>
        <v>4</v>
      </c>
      <c r="G1155" s="1">
        <f t="shared" si="242"/>
        <v>8317</v>
      </c>
      <c r="H1155" s="2">
        <f t="shared" si="243"/>
        <v>0.21965455313754489</v>
      </c>
      <c r="I1155" s="2"/>
      <c r="J1155" s="2">
        <f t="shared" si="245"/>
        <v>0.38075744770758502</v>
      </c>
      <c r="K1155" s="2">
        <f t="shared" si="245"/>
        <v>0.60041200084512991</v>
      </c>
      <c r="L1155" s="2">
        <f t="shared" si="245"/>
        <v>5.0443693217832241E-3</v>
      </c>
      <c r="M1155" s="2">
        <f t="shared" si="246"/>
        <v>1.3786182125501846E-2</v>
      </c>
      <c r="N1155" s="1">
        <v>14417</v>
      </c>
      <c r="O1155" s="1">
        <v>22734</v>
      </c>
      <c r="P1155" s="1">
        <v>191</v>
      </c>
      <c r="Q1155" s="1">
        <v>39</v>
      </c>
      <c r="R1155" s="1">
        <v>320</v>
      </c>
      <c r="S1155" s="1">
        <v>39</v>
      </c>
      <c r="T1155" s="1">
        <v>26</v>
      </c>
      <c r="U1155" s="1">
        <v>49</v>
      </c>
      <c r="AD1155" s="1">
        <v>49</v>
      </c>
      <c r="AG1155" s="7">
        <f>IF(Q1155&gt;0,RANK(Q1155,(N1155:P1155,Q1155:AE1155)),0)</f>
        <v>7</v>
      </c>
      <c r="AH1155" s="7">
        <f>IF(R1155&gt;0,RANK(R1155,(N1155:P1155,Q1155:AE1155)),0)</f>
        <v>3</v>
      </c>
      <c r="AI1155" s="7">
        <f>IF(T1155&gt;0,RANK(T1155,(N1155:P1155,Q1155:AE1155)),0)</f>
        <v>9</v>
      </c>
      <c r="AJ1155" s="7">
        <f>IF(S1155&gt;0,RANK(S1155,(N1155:P1155,Q1155:AE1155)),0)</f>
        <v>7</v>
      </c>
      <c r="AK1155" s="2">
        <f t="shared" si="247"/>
        <v>1.0300021128248468E-3</v>
      </c>
      <c r="AL1155" s="2">
        <f t="shared" si="247"/>
        <v>8.4512993872807949E-3</v>
      </c>
      <c r="AM1155" s="2">
        <f t="shared" si="248"/>
        <v>6.8666807521656451E-4</v>
      </c>
      <c r="AN1155" s="2">
        <f t="shared" si="249"/>
        <v>1.0300021128248468E-3</v>
      </c>
      <c r="AP1155" t="s">
        <v>1718</v>
      </c>
      <c r="AQ1155" t="s">
        <v>3543</v>
      </c>
      <c r="AR1155">
        <v>3</v>
      </c>
      <c r="AT1155" s="85" t="s">
        <v>3910</v>
      </c>
      <c r="AU1155" s="84" t="s">
        <v>3104</v>
      </c>
      <c r="AV1155" s="77" t="str">
        <f t="shared" si="250"/>
        <v>22057</v>
      </c>
      <c r="AX1155" s="7" t="s">
        <v>3911</v>
      </c>
      <c r="AY1155">
        <v>72</v>
      </c>
    </row>
    <row r="1156" spans="1:51" hidden="1" outlineLevel="1">
      <c r="A1156" t="s">
        <v>2530</v>
      </c>
      <c r="B1156" t="s">
        <v>3543</v>
      </c>
      <c r="C1156" s="1">
        <f t="shared" si="244"/>
        <v>6238</v>
      </c>
      <c r="D1156" s="7">
        <f>IF(N1156&gt;0, RANK(N1156,(N1156:P1156,Q1156:AE1156)),0)</f>
        <v>2</v>
      </c>
      <c r="E1156" s="7">
        <f>IF(O1156&gt;0,RANK(O1156,(N1156:P1156,Q1156:AE1156)),0)</f>
        <v>1</v>
      </c>
      <c r="F1156" s="7">
        <f>IF(P1156&gt;0,RANK(P1156,(N1156:P1156,Q1156:AE1156)),0)</f>
        <v>4</v>
      </c>
      <c r="G1156" s="1">
        <f t="shared" si="242"/>
        <v>3860</v>
      </c>
      <c r="H1156" s="2">
        <f t="shared" si="243"/>
        <v>0.61878807310035266</v>
      </c>
      <c r="I1156" s="2"/>
      <c r="J1156" s="2">
        <f t="shared" si="245"/>
        <v>0.18515549855722988</v>
      </c>
      <c r="K1156" s="2">
        <f t="shared" si="245"/>
        <v>0.80394357165758257</v>
      </c>
      <c r="L1156" s="2">
        <f t="shared" si="245"/>
        <v>2.2443090734209684E-3</v>
      </c>
      <c r="M1156" s="2">
        <f t="shared" si="246"/>
        <v>8.6566207117665609E-3</v>
      </c>
      <c r="N1156" s="1">
        <v>1155</v>
      </c>
      <c r="O1156" s="1">
        <v>5015</v>
      </c>
      <c r="P1156" s="1">
        <v>14</v>
      </c>
      <c r="Q1156" s="1">
        <v>5</v>
      </c>
      <c r="R1156" s="1">
        <v>31</v>
      </c>
      <c r="S1156" s="1">
        <v>4</v>
      </c>
      <c r="T1156" s="1">
        <v>1</v>
      </c>
      <c r="U1156" s="1">
        <v>5</v>
      </c>
      <c r="AD1156" s="1">
        <v>8</v>
      </c>
      <c r="AG1156" s="7">
        <f>IF(Q1156&gt;0,RANK(Q1156,(N1156:P1156,Q1156:AE1156)),0)</f>
        <v>6</v>
      </c>
      <c r="AH1156" s="7">
        <f>IF(R1156&gt;0,RANK(R1156,(N1156:P1156,Q1156:AE1156)),0)</f>
        <v>3</v>
      </c>
      <c r="AI1156" s="7">
        <f>IF(T1156&gt;0,RANK(T1156,(N1156:P1156,Q1156:AE1156)),0)</f>
        <v>9</v>
      </c>
      <c r="AJ1156" s="7">
        <f>IF(S1156&gt;0,RANK(S1156,(N1156:P1156,Q1156:AE1156)),0)</f>
        <v>8</v>
      </c>
      <c r="AK1156" s="2">
        <f t="shared" si="247"/>
        <v>8.0153895479320291E-4</v>
      </c>
      <c r="AL1156" s="2">
        <f t="shared" si="247"/>
        <v>4.9695415197178582E-3</v>
      </c>
      <c r="AM1156" s="2">
        <f t="shared" si="248"/>
        <v>1.6030779095864059E-4</v>
      </c>
      <c r="AN1156" s="2">
        <f t="shared" si="249"/>
        <v>6.4123116383456237E-4</v>
      </c>
      <c r="AP1156" t="s">
        <v>2530</v>
      </c>
      <c r="AQ1156" t="s">
        <v>3543</v>
      </c>
      <c r="AR1156">
        <v>5</v>
      </c>
      <c r="AT1156" s="85" t="s">
        <v>3910</v>
      </c>
      <c r="AU1156" s="84" t="s">
        <v>3439</v>
      </c>
      <c r="AV1156" s="77" t="str">
        <f t="shared" si="250"/>
        <v>22059</v>
      </c>
      <c r="AX1156" s="7" t="s">
        <v>3911</v>
      </c>
      <c r="AY1156">
        <v>29</v>
      </c>
    </row>
    <row r="1157" spans="1:51" hidden="1" outlineLevel="1">
      <c r="A1157" t="s">
        <v>3867</v>
      </c>
      <c r="B1157" t="s">
        <v>3543</v>
      </c>
      <c r="C1157" s="1">
        <f t="shared" si="244"/>
        <v>18218</v>
      </c>
      <c r="D1157" s="7">
        <f>IF(N1157&gt;0, RANK(N1157,(N1157:P1157,Q1157:AE1157)),0)</f>
        <v>2</v>
      </c>
      <c r="E1157" s="7">
        <f>IF(O1157&gt;0,RANK(O1157,(N1157:P1157,Q1157:AE1157)),0)</f>
        <v>1</v>
      </c>
      <c r="F1157" s="7">
        <f>IF(P1157&gt;0,RANK(P1157,(N1157:P1157,Q1157:AE1157)),0)</f>
        <v>4</v>
      </c>
      <c r="G1157" s="1">
        <f t="shared" si="242"/>
        <v>3549</v>
      </c>
      <c r="H1157" s="2">
        <f t="shared" si="243"/>
        <v>0.19480733340652101</v>
      </c>
      <c r="I1157" s="2"/>
      <c r="J1157" s="2">
        <f t="shared" si="245"/>
        <v>0.39751893731474364</v>
      </c>
      <c r="K1157" s="2">
        <f t="shared" si="245"/>
        <v>0.59232627072126465</v>
      </c>
      <c r="L1157" s="2">
        <f t="shared" si="245"/>
        <v>2.2505214622900427E-3</v>
      </c>
      <c r="M1157" s="2">
        <f t="shared" si="246"/>
        <v>7.904270501701673E-3</v>
      </c>
      <c r="N1157" s="1">
        <v>7242</v>
      </c>
      <c r="O1157" s="1">
        <v>10791</v>
      </c>
      <c r="P1157" s="1">
        <v>41</v>
      </c>
      <c r="Q1157" s="1">
        <v>21</v>
      </c>
      <c r="R1157" s="1">
        <v>67</v>
      </c>
      <c r="S1157" s="1">
        <v>6</v>
      </c>
      <c r="T1157" s="1">
        <v>12</v>
      </c>
      <c r="U1157" s="1">
        <v>14</v>
      </c>
      <c r="AD1157" s="1">
        <v>24</v>
      </c>
      <c r="AG1157" s="7">
        <f>IF(Q1157&gt;0,RANK(Q1157,(N1157:P1157,Q1157:AE1157)),0)</f>
        <v>6</v>
      </c>
      <c r="AH1157" s="7">
        <f>IF(R1157&gt;0,RANK(R1157,(N1157:P1157,Q1157:AE1157)),0)</f>
        <v>3</v>
      </c>
      <c r="AI1157" s="7">
        <f>IF(T1157&gt;0,RANK(T1157,(N1157:P1157,Q1157:AE1157)),0)</f>
        <v>8</v>
      </c>
      <c r="AJ1157" s="7">
        <f>IF(S1157&gt;0,RANK(S1157,(N1157:P1157,Q1157:AE1157)),0)</f>
        <v>9</v>
      </c>
      <c r="AK1157" s="2">
        <f t="shared" si="247"/>
        <v>1.1527061148314853E-3</v>
      </c>
      <c r="AL1157" s="2">
        <f t="shared" si="247"/>
        <v>3.6776814139861673E-3</v>
      </c>
      <c r="AM1157" s="2">
        <f t="shared" si="248"/>
        <v>6.5868920847513446E-4</v>
      </c>
      <c r="AN1157" s="2">
        <f t="shared" si="249"/>
        <v>3.2934460423756723E-4</v>
      </c>
      <c r="AP1157" t="s">
        <v>3867</v>
      </c>
      <c r="AQ1157" t="s">
        <v>3543</v>
      </c>
      <c r="AR1157">
        <v>5</v>
      </c>
      <c r="AT1157" s="85" t="s">
        <v>3910</v>
      </c>
      <c r="AU1157" s="84" t="s">
        <v>3440</v>
      </c>
      <c r="AV1157" s="77" t="str">
        <f t="shared" si="250"/>
        <v>22061</v>
      </c>
      <c r="AX1157" s="7" t="s">
        <v>3911</v>
      </c>
      <c r="AY1157">
        <v>42</v>
      </c>
    </row>
    <row r="1158" spans="1:51" hidden="1" outlineLevel="1">
      <c r="A1158" t="s">
        <v>2058</v>
      </c>
      <c r="B1158" t="s">
        <v>3543</v>
      </c>
      <c r="C1158" s="1">
        <f t="shared" si="244"/>
        <v>44253</v>
      </c>
      <c r="D1158" s="7">
        <f>IF(N1158&gt;0, RANK(N1158,(N1158:P1158,Q1158:AE1158)),0)</f>
        <v>2</v>
      </c>
      <c r="E1158" s="7">
        <f>IF(O1158&gt;0,RANK(O1158,(N1158:P1158,Q1158:AE1158)),0)</f>
        <v>1</v>
      </c>
      <c r="F1158" s="7">
        <f>IF(P1158&gt;0,RANK(P1158,(N1158:P1158,Q1158:AE1158)),0)</f>
        <v>3</v>
      </c>
      <c r="G1158" s="1">
        <f t="shared" si="242"/>
        <v>24081</v>
      </c>
      <c r="H1158" s="2">
        <f t="shared" si="243"/>
        <v>0.54416649718663146</v>
      </c>
      <c r="I1158" s="2"/>
      <c r="J1158" s="2">
        <f t="shared" si="245"/>
        <v>0.22360065984227059</v>
      </c>
      <c r="K1158" s="2">
        <f t="shared" si="245"/>
        <v>0.76776715702890197</v>
      </c>
      <c r="L1158" s="2">
        <f t="shared" si="245"/>
        <v>2.6212912118952388E-3</v>
      </c>
      <c r="M1158" s="2">
        <f t="shared" si="246"/>
        <v>6.0108919169321699E-3</v>
      </c>
      <c r="N1158" s="1">
        <v>9895</v>
      </c>
      <c r="O1158" s="1">
        <v>33976</v>
      </c>
      <c r="P1158" s="1">
        <v>116</v>
      </c>
      <c r="Q1158" s="1">
        <v>58</v>
      </c>
      <c r="R1158" s="1">
        <v>101</v>
      </c>
      <c r="S1158" s="1">
        <v>13</v>
      </c>
      <c r="T1158" s="1">
        <v>17</v>
      </c>
      <c r="U1158" s="1">
        <v>31</v>
      </c>
      <c r="AD1158" s="1">
        <v>46</v>
      </c>
      <c r="AG1158" s="7">
        <f>IF(Q1158&gt;0,RANK(Q1158,(N1158:P1158,Q1158:AE1158)),0)</f>
        <v>5</v>
      </c>
      <c r="AH1158" s="7">
        <f>IF(R1158&gt;0,RANK(R1158,(N1158:P1158,Q1158:AE1158)),0)</f>
        <v>4</v>
      </c>
      <c r="AI1158" s="7">
        <f>IF(T1158&gt;0,RANK(T1158,(N1158:P1158,Q1158:AE1158)),0)</f>
        <v>8</v>
      </c>
      <c r="AJ1158" s="7">
        <f>IF(S1158&gt;0,RANK(S1158,(N1158:P1158,Q1158:AE1158)),0)</f>
        <v>9</v>
      </c>
      <c r="AK1158" s="2">
        <f t="shared" si="247"/>
        <v>1.3106456059476194E-3</v>
      </c>
      <c r="AL1158" s="2">
        <f t="shared" si="247"/>
        <v>2.2823311413915442E-3</v>
      </c>
      <c r="AM1158" s="2">
        <f t="shared" si="248"/>
        <v>3.8415474657085396E-4</v>
      </c>
      <c r="AN1158" s="2">
        <f t="shared" si="249"/>
        <v>2.9376539443653539E-4</v>
      </c>
      <c r="AP1158" t="s">
        <v>2058</v>
      </c>
      <c r="AQ1158" t="s">
        <v>3543</v>
      </c>
      <c r="AR1158">
        <v>6</v>
      </c>
      <c r="AT1158" s="85" t="s">
        <v>3910</v>
      </c>
      <c r="AU1158" s="84" t="s">
        <v>4160</v>
      </c>
      <c r="AV1158" s="77" t="str">
        <f t="shared" si="250"/>
        <v>22063</v>
      </c>
      <c r="AX1158" s="7" t="s">
        <v>3911</v>
      </c>
      <c r="AY1158">
        <v>56</v>
      </c>
    </row>
    <row r="1159" spans="1:51" hidden="1" outlineLevel="1">
      <c r="A1159" t="s">
        <v>3697</v>
      </c>
      <c r="B1159" t="s">
        <v>3543</v>
      </c>
      <c r="C1159" s="1">
        <f t="shared" si="244"/>
        <v>4673</v>
      </c>
      <c r="D1159" s="7">
        <f>IF(N1159&gt;0, RANK(N1159,(N1159:P1159,Q1159:AE1159)),0)</f>
        <v>1</v>
      </c>
      <c r="E1159" s="7">
        <f>IF(O1159&gt;0,RANK(O1159,(N1159:P1159,Q1159:AE1159)),0)</f>
        <v>2</v>
      </c>
      <c r="F1159" s="7">
        <f>IF(P1159&gt;0,RANK(P1159,(N1159:P1159,Q1159:AE1159)),0)</f>
        <v>4</v>
      </c>
      <c r="G1159" s="1">
        <f t="shared" si="242"/>
        <v>43</v>
      </c>
      <c r="H1159" s="2">
        <f t="shared" si="243"/>
        <v>9.2017975604536707E-3</v>
      </c>
      <c r="I1159" s="2"/>
      <c r="J1159" s="2">
        <f t="shared" ref="J1159:L1191" si="251">IF($C1159=0,"-",N1159/$C1159)</f>
        <v>0.49946501176974106</v>
      </c>
      <c r="K1159" s="2">
        <f t="shared" si="251"/>
        <v>0.49026321420928737</v>
      </c>
      <c r="L1159" s="2">
        <f t="shared" si="251"/>
        <v>1.7119623368285898E-3</v>
      </c>
      <c r="M1159" s="2">
        <f t="shared" si="246"/>
        <v>8.5598116841430344E-3</v>
      </c>
      <c r="N1159" s="1">
        <v>2334</v>
      </c>
      <c r="O1159" s="1">
        <v>2291</v>
      </c>
      <c r="P1159" s="1">
        <v>8</v>
      </c>
      <c r="Q1159" s="1">
        <v>2</v>
      </c>
      <c r="R1159" s="1">
        <v>15</v>
      </c>
      <c r="S1159" s="1">
        <v>4</v>
      </c>
      <c r="T1159" s="1">
        <v>5</v>
      </c>
      <c r="U1159" s="1">
        <v>8</v>
      </c>
      <c r="AD1159" s="1">
        <v>6</v>
      </c>
      <c r="AG1159" s="7">
        <f>IF(Q1159&gt;0,RANK(Q1159,(N1159:P1159,Q1159:AE1159)),0)</f>
        <v>9</v>
      </c>
      <c r="AH1159" s="7">
        <f>IF(R1159&gt;0,RANK(R1159,(N1159:P1159,Q1159:AE1159)),0)</f>
        <v>3</v>
      </c>
      <c r="AI1159" s="7">
        <f>IF(T1159&gt;0,RANK(T1159,(N1159:P1159,Q1159:AE1159)),0)</f>
        <v>7</v>
      </c>
      <c r="AJ1159" s="7">
        <f>IF(S1159&gt;0,RANK(S1159,(N1159:P1159,Q1159:AE1159)),0)</f>
        <v>8</v>
      </c>
      <c r="AK1159" s="2">
        <f t="shared" ref="AK1159:AL1191" si="252">IF($C1159=0,"-",Q1159/$C1159)</f>
        <v>4.2799058420714745E-4</v>
      </c>
      <c r="AL1159" s="2">
        <f t="shared" si="252"/>
        <v>3.2099293815536058E-3</v>
      </c>
      <c r="AM1159" s="2">
        <f t="shared" si="248"/>
        <v>1.0699764605178687E-3</v>
      </c>
      <c r="AN1159" s="2">
        <f t="shared" si="249"/>
        <v>8.559811684142949E-4</v>
      </c>
      <c r="AP1159" t="s">
        <v>3697</v>
      </c>
      <c r="AQ1159" t="s">
        <v>3543</v>
      </c>
      <c r="AR1159">
        <v>5</v>
      </c>
      <c r="AT1159" s="85" t="s">
        <v>3910</v>
      </c>
      <c r="AU1159" s="84" t="s">
        <v>4002</v>
      </c>
      <c r="AV1159" s="77" t="str">
        <f t="shared" si="250"/>
        <v>22065</v>
      </c>
      <c r="AX1159" s="7" t="s">
        <v>3911</v>
      </c>
      <c r="AY1159">
        <v>38</v>
      </c>
    </row>
    <row r="1160" spans="1:51" hidden="1" outlineLevel="1">
      <c r="A1160" t="s">
        <v>2748</v>
      </c>
      <c r="B1160" t="s">
        <v>3543</v>
      </c>
      <c r="C1160" s="1">
        <f t="shared" si="244"/>
        <v>12971</v>
      </c>
      <c r="D1160" s="7">
        <f>IF(N1160&gt;0, RANK(N1160,(N1160:P1160,Q1160:AE1160)),0)</f>
        <v>2</v>
      </c>
      <c r="E1160" s="7">
        <f>IF(O1160&gt;0,RANK(O1160,(N1160:P1160,Q1160:AE1160)),0)</f>
        <v>1</v>
      </c>
      <c r="F1160" s="7">
        <f>IF(P1160&gt;0,RANK(P1160,(N1160:P1160,Q1160:AE1160)),0)</f>
        <v>4</v>
      </c>
      <c r="G1160" s="1">
        <f t="shared" si="242"/>
        <v>2135</v>
      </c>
      <c r="H1160" s="2">
        <f t="shared" si="243"/>
        <v>0.16459794927145169</v>
      </c>
      <c r="I1160" s="2"/>
      <c r="J1160" s="2">
        <f t="shared" si="251"/>
        <v>0.41137923059131909</v>
      </c>
      <c r="K1160" s="2">
        <f t="shared" si="251"/>
        <v>0.57597717986277075</v>
      </c>
      <c r="L1160" s="2">
        <f t="shared" si="251"/>
        <v>2.4670418626166063E-3</v>
      </c>
      <c r="M1160" s="2">
        <f t="shared" si="246"/>
        <v>1.0176547683293555E-2</v>
      </c>
      <c r="N1160" s="1">
        <v>5336</v>
      </c>
      <c r="O1160" s="1">
        <v>7471</v>
      </c>
      <c r="P1160" s="1">
        <v>32</v>
      </c>
      <c r="Q1160" s="1">
        <v>9</v>
      </c>
      <c r="R1160" s="1">
        <v>54</v>
      </c>
      <c r="S1160" s="1">
        <v>9</v>
      </c>
      <c r="T1160" s="1">
        <v>10</v>
      </c>
      <c r="U1160" s="1">
        <v>19</v>
      </c>
      <c r="AD1160" s="1">
        <v>31</v>
      </c>
      <c r="AG1160" s="7">
        <f>IF(Q1160&gt;0,RANK(Q1160,(N1160:P1160,Q1160:AE1160)),0)</f>
        <v>8</v>
      </c>
      <c r="AH1160" s="7">
        <f>IF(R1160&gt;0,RANK(R1160,(N1160:P1160,Q1160:AE1160)),0)</f>
        <v>3</v>
      </c>
      <c r="AI1160" s="7">
        <f>IF(T1160&gt;0,RANK(T1160,(N1160:P1160,Q1160:AE1160)),0)</f>
        <v>7</v>
      </c>
      <c r="AJ1160" s="7">
        <f>IF(S1160&gt;0,RANK(S1160,(N1160:P1160,Q1160:AE1160)),0)</f>
        <v>8</v>
      </c>
      <c r="AK1160" s="2">
        <f t="shared" si="252"/>
        <v>6.9385552386092052E-4</v>
      </c>
      <c r="AL1160" s="2">
        <f t="shared" si="252"/>
        <v>4.1631331431655231E-3</v>
      </c>
      <c r="AM1160" s="2">
        <f t="shared" si="248"/>
        <v>7.7095058206768947E-4</v>
      </c>
      <c r="AN1160" s="2">
        <f t="shared" si="249"/>
        <v>6.9385552386092052E-4</v>
      </c>
      <c r="AP1160" t="s">
        <v>2748</v>
      </c>
      <c r="AQ1160" t="s">
        <v>3543</v>
      </c>
      <c r="AR1160">
        <v>5</v>
      </c>
      <c r="AT1160" s="85" t="s">
        <v>3910</v>
      </c>
      <c r="AU1160" s="84" t="s">
        <v>4003</v>
      </c>
      <c r="AV1160" s="77" t="str">
        <f t="shared" si="250"/>
        <v>22067</v>
      </c>
      <c r="AX1160" s="7" t="s">
        <v>3911</v>
      </c>
      <c r="AY1160">
        <v>71</v>
      </c>
    </row>
    <row r="1161" spans="1:51" hidden="1" outlineLevel="1">
      <c r="A1161" t="s">
        <v>4230</v>
      </c>
      <c r="B1161" t="s">
        <v>3543</v>
      </c>
      <c r="C1161" s="1">
        <f t="shared" si="244"/>
        <v>16966</v>
      </c>
      <c r="D1161" s="7">
        <f>IF(N1161&gt;0, RANK(N1161,(N1161:P1161,Q1161:AE1161)),0)</f>
        <v>2</v>
      </c>
      <c r="E1161" s="7">
        <f>IF(O1161&gt;0,RANK(O1161,(N1161:P1161,Q1161:AE1161)),0)</f>
        <v>1</v>
      </c>
      <c r="F1161" s="7">
        <f>IF(P1161&gt;0,RANK(P1161,(N1161:P1161,Q1161:AE1161)),0)</f>
        <v>4</v>
      </c>
      <c r="G1161" s="1">
        <f t="shared" si="242"/>
        <v>1863</v>
      </c>
      <c r="H1161" s="2">
        <f t="shared" si="243"/>
        <v>0.10980785099610987</v>
      </c>
      <c r="I1161" s="2"/>
      <c r="J1161" s="2">
        <f t="shared" si="251"/>
        <v>0.43604856772368267</v>
      </c>
      <c r="K1161" s="2">
        <f t="shared" si="251"/>
        <v>0.54585641871979251</v>
      </c>
      <c r="L1161" s="2">
        <f t="shared" si="251"/>
        <v>4.2437816810090767E-3</v>
      </c>
      <c r="M1161" s="2">
        <f t="shared" si="246"/>
        <v>1.3851231875515686E-2</v>
      </c>
      <c r="N1161" s="1">
        <v>7398</v>
      </c>
      <c r="O1161" s="1">
        <v>9261</v>
      </c>
      <c r="P1161" s="1">
        <v>72</v>
      </c>
      <c r="Q1161" s="1">
        <v>31</v>
      </c>
      <c r="R1161" s="1">
        <v>87</v>
      </c>
      <c r="S1161" s="1">
        <v>14</v>
      </c>
      <c r="T1161" s="1">
        <v>21</v>
      </c>
      <c r="U1161" s="1">
        <v>30</v>
      </c>
      <c r="AD1161" s="1">
        <v>52</v>
      </c>
      <c r="AG1161" s="7">
        <f>IF(Q1161&gt;0,RANK(Q1161,(N1161:P1161,Q1161:AE1161)),0)</f>
        <v>6</v>
      </c>
      <c r="AH1161" s="7">
        <f>IF(R1161&gt;0,RANK(R1161,(N1161:P1161,Q1161:AE1161)),0)</f>
        <v>3</v>
      </c>
      <c r="AI1161" s="7">
        <f>IF(T1161&gt;0,RANK(T1161,(N1161:P1161,Q1161:AE1161)),0)</f>
        <v>8</v>
      </c>
      <c r="AJ1161" s="7">
        <f>IF(S1161&gt;0,RANK(S1161,(N1161:P1161,Q1161:AE1161)),0)</f>
        <v>9</v>
      </c>
      <c r="AK1161" s="2">
        <f t="shared" si="252"/>
        <v>1.8271837793233526E-3</v>
      </c>
      <c r="AL1161" s="2">
        <f t="shared" si="252"/>
        <v>5.1279028645526345E-3</v>
      </c>
      <c r="AM1161" s="2">
        <f t="shared" si="248"/>
        <v>1.2377696569609807E-3</v>
      </c>
      <c r="AN1161" s="2">
        <f t="shared" si="249"/>
        <v>8.2517977130732053E-4</v>
      </c>
      <c r="AP1161" t="s">
        <v>4230</v>
      </c>
      <c r="AQ1161" t="s">
        <v>3543</v>
      </c>
      <c r="AR1161">
        <v>4</v>
      </c>
      <c r="AT1161" s="85" t="s">
        <v>3910</v>
      </c>
      <c r="AU1161" s="84" t="s">
        <v>4004</v>
      </c>
      <c r="AV1161" s="77" t="str">
        <f t="shared" si="250"/>
        <v>22069</v>
      </c>
      <c r="AX1161" s="7" t="s">
        <v>3911</v>
      </c>
      <c r="AY1161">
        <v>51</v>
      </c>
    </row>
    <row r="1162" spans="1:51" hidden="1" outlineLevel="1">
      <c r="A1162" t="s">
        <v>4603</v>
      </c>
      <c r="B1162" t="s">
        <v>3543</v>
      </c>
      <c r="C1162" s="1">
        <f t="shared" si="244"/>
        <v>197103</v>
      </c>
      <c r="D1162" s="7">
        <f>IF(N1162&gt;0, RANK(N1162,(N1162:P1162,Q1162:AE1162)),0)</f>
        <v>1</v>
      </c>
      <c r="E1162" s="7">
        <f>IF(O1162&gt;0,RANK(O1162,(N1162:P1162,Q1162:AE1162)),0)</f>
        <v>2</v>
      </c>
      <c r="F1162" s="7">
        <f>IF(P1162&gt;0,RANK(P1162,(N1162:P1162,Q1162:AE1162)),0)</f>
        <v>3</v>
      </c>
      <c r="G1162" s="1">
        <f t="shared" si="242"/>
        <v>109763</v>
      </c>
      <c r="H1162" s="2">
        <f t="shared" si="243"/>
        <v>0.55688142747700442</v>
      </c>
      <c r="I1162" s="2"/>
      <c r="J1162" s="2">
        <f t="shared" si="251"/>
        <v>0.77426523188383733</v>
      </c>
      <c r="K1162" s="2">
        <f t="shared" si="251"/>
        <v>0.21738380440683297</v>
      </c>
      <c r="L1162" s="2">
        <f t="shared" si="251"/>
        <v>4.1957758126461801E-3</v>
      </c>
      <c r="M1162" s="2">
        <f t="shared" si="246"/>
        <v>4.1551878966835151E-3</v>
      </c>
      <c r="N1162" s="1">
        <v>152610</v>
      </c>
      <c r="O1162" s="1">
        <v>42847</v>
      </c>
      <c r="P1162" s="1">
        <v>827</v>
      </c>
      <c r="Q1162" s="1">
        <v>380</v>
      </c>
      <c r="R1162" s="1">
        <v>136</v>
      </c>
      <c r="S1162" s="1">
        <v>135</v>
      </c>
      <c r="T1162" s="1">
        <v>54</v>
      </c>
      <c r="U1162" s="1">
        <v>89</v>
      </c>
      <c r="AD1162" s="1">
        <v>25</v>
      </c>
      <c r="AG1162" s="7">
        <f>IF(Q1162&gt;0,RANK(Q1162,(N1162:P1162,Q1162:AE1162)),0)</f>
        <v>4</v>
      </c>
      <c r="AH1162" s="7">
        <f>IF(R1162&gt;0,RANK(R1162,(N1162:P1162,Q1162:AE1162)),0)</f>
        <v>5</v>
      </c>
      <c r="AI1162" s="7">
        <f>IF(T1162&gt;0,RANK(T1162,(N1162:P1162,Q1162:AE1162)),0)</f>
        <v>8</v>
      </c>
      <c r="AJ1162" s="7">
        <f>IF(S1162&gt;0,RANK(S1162,(N1162:P1162,Q1162:AE1162)),0)</f>
        <v>6</v>
      </c>
      <c r="AK1162" s="2">
        <f t="shared" si="252"/>
        <v>1.9279260082292E-3</v>
      </c>
      <c r="AL1162" s="2">
        <f t="shared" si="252"/>
        <v>6.8999457136624E-4</v>
      </c>
      <c r="AM1162" s="2">
        <f t="shared" si="248"/>
        <v>2.7396843274836002E-4</v>
      </c>
      <c r="AN1162" s="2">
        <f t="shared" si="249"/>
        <v>6.8492108187089994E-4</v>
      </c>
      <c r="AP1162" t="s">
        <v>4603</v>
      </c>
      <c r="AQ1162" t="s">
        <v>3543</v>
      </c>
      <c r="AR1162">
        <v>0</v>
      </c>
      <c r="AT1162" s="85" t="s">
        <v>3910</v>
      </c>
      <c r="AU1162" s="84" t="s">
        <v>5049</v>
      </c>
      <c r="AV1162" s="77" t="str">
        <f t="shared" si="250"/>
        <v>22071</v>
      </c>
      <c r="AX1162" s="7" t="s">
        <v>3911</v>
      </c>
      <c r="AY1162">
        <v>442</v>
      </c>
    </row>
    <row r="1163" spans="1:51" hidden="1" outlineLevel="1">
      <c r="A1163" t="s">
        <v>4168</v>
      </c>
      <c r="B1163" t="s">
        <v>3543</v>
      </c>
      <c r="C1163" s="1">
        <f t="shared" si="244"/>
        <v>64444</v>
      </c>
      <c r="D1163" s="7">
        <f>IF(N1163&gt;0, RANK(N1163,(N1163:P1163,Q1163:AE1163)),0)</f>
        <v>2</v>
      </c>
      <c r="E1163" s="7">
        <f>IF(O1163&gt;0,RANK(O1163,(N1163:P1163,Q1163:AE1163)),0)</f>
        <v>1</v>
      </c>
      <c r="F1163" s="7">
        <f>IF(P1163&gt;0,RANK(P1163,(N1163:P1163,Q1163:AE1163)),0)</f>
        <v>4</v>
      </c>
      <c r="G1163" s="1">
        <f t="shared" si="242"/>
        <v>19734</v>
      </c>
      <c r="H1163" s="2">
        <f t="shared" si="243"/>
        <v>0.3062193532369189</v>
      </c>
      <c r="I1163" s="2"/>
      <c r="J1163" s="2">
        <f t="shared" si="251"/>
        <v>0.34162994227546395</v>
      </c>
      <c r="K1163" s="2">
        <f t="shared" si="251"/>
        <v>0.64784929551238279</v>
      </c>
      <c r="L1163" s="2">
        <f t="shared" si="251"/>
        <v>2.2965675625349138E-3</v>
      </c>
      <c r="M1163" s="2">
        <f t="shared" si="246"/>
        <v>8.2241946496183424E-3</v>
      </c>
      <c r="N1163" s="1">
        <v>22016</v>
      </c>
      <c r="O1163" s="1">
        <v>41750</v>
      </c>
      <c r="P1163" s="1">
        <v>148</v>
      </c>
      <c r="Q1163" s="1">
        <v>65</v>
      </c>
      <c r="R1163" s="1">
        <v>301</v>
      </c>
      <c r="S1163" s="1">
        <v>26</v>
      </c>
      <c r="T1163" s="1">
        <v>28</v>
      </c>
      <c r="U1163" s="1">
        <v>53</v>
      </c>
      <c r="AD1163" s="1">
        <v>57</v>
      </c>
      <c r="AG1163" s="7">
        <f>IF(Q1163&gt;0,RANK(Q1163,(N1163:P1163,Q1163:AE1163)),0)</f>
        <v>5</v>
      </c>
      <c r="AH1163" s="7">
        <f>IF(R1163&gt;0,RANK(R1163,(N1163:P1163,Q1163:AE1163)),0)</f>
        <v>3</v>
      </c>
      <c r="AI1163" s="7">
        <f>IF(T1163&gt;0,RANK(T1163,(N1163:P1163,Q1163:AE1163)),0)</f>
        <v>8</v>
      </c>
      <c r="AJ1163" s="7">
        <f>IF(S1163&gt;0,RANK(S1163,(N1163:P1163,Q1163:AE1163)),0)</f>
        <v>9</v>
      </c>
      <c r="AK1163" s="2">
        <f t="shared" si="252"/>
        <v>1.0086276457079014E-3</v>
      </c>
      <c r="AL1163" s="2">
        <f t="shared" si="252"/>
        <v>4.6707218670473593E-3</v>
      </c>
      <c r="AM1163" s="2">
        <f t="shared" si="248"/>
        <v>4.3448575507417292E-4</v>
      </c>
      <c r="AN1163" s="2">
        <f t="shared" si="249"/>
        <v>4.0345105828316056E-4</v>
      </c>
      <c r="AP1163" t="s">
        <v>4168</v>
      </c>
      <c r="AQ1163" t="s">
        <v>3543</v>
      </c>
      <c r="AR1163">
        <v>5</v>
      </c>
      <c r="AT1163" s="85" t="s">
        <v>3910</v>
      </c>
      <c r="AU1163" s="84" t="s">
        <v>4879</v>
      </c>
      <c r="AV1163" s="77" t="str">
        <f t="shared" si="250"/>
        <v>22073</v>
      </c>
      <c r="AX1163" s="7" t="s">
        <v>3911</v>
      </c>
      <c r="AY1163">
        <v>79</v>
      </c>
    </row>
    <row r="1164" spans="1:51" hidden="1" outlineLevel="1">
      <c r="A1164" t="s">
        <v>3842</v>
      </c>
      <c r="B1164" t="s">
        <v>3543</v>
      </c>
      <c r="C1164" s="1">
        <f t="shared" si="244"/>
        <v>12153</v>
      </c>
      <c r="D1164" s="7">
        <f>IF(N1164&gt;0, RANK(N1164,(N1164:P1164,Q1164:AE1164)),0)</f>
        <v>2</v>
      </c>
      <c r="E1164" s="7">
        <f>IF(O1164&gt;0,RANK(O1164,(N1164:P1164,Q1164:AE1164)),0)</f>
        <v>1</v>
      </c>
      <c r="F1164" s="7">
        <f>IF(P1164&gt;0,RANK(P1164,(N1164:P1164,Q1164:AE1164)),0)</f>
        <v>3</v>
      </c>
      <c r="G1164" s="1">
        <f t="shared" si="242"/>
        <v>3685</v>
      </c>
      <c r="H1164" s="2">
        <f t="shared" si="243"/>
        <v>0.30321731259771251</v>
      </c>
      <c r="I1164" s="2"/>
      <c r="J1164" s="2">
        <f t="shared" si="251"/>
        <v>0.34403028058915497</v>
      </c>
      <c r="K1164" s="2">
        <f t="shared" si="251"/>
        <v>0.64724759318686742</v>
      </c>
      <c r="L1164" s="2">
        <f t="shared" si="251"/>
        <v>3.785073644367646E-3</v>
      </c>
      <c r="M1164" s="2">
        <f t="shared" si="246"/>
        <v>4.937052579609965E-3</v>
      </c>
      <c r="N1164" s="1">
        <v>4181</v>
      </c>
      <c r="O1164" s="1">
        <v>7866</v>
      </c>
      <c r="P1164" s="1">
        <v>46</v>
      </c>
      <c r="Q1164" s="1">
        <v>18</v>
      </c>
      <c r="R1164" s="1">
        <v>14</v>
      </c>
      <c r="S1164" s="1">
        <v>11</v>
      </c>
      <c r="T1164" s="1">
        <v>6</v>
      </c>
      <c r="U1164" s="1">
        <v>6</v>
      </c>
      <c r="AD1164" s="1">
        <v>5</v>
      </c>
      <c r="AG1164" s="7">
        <f>IF(Q1164&gt;0,RANK(Q1164,(N1164:P1164,Q1164:AE1164)),0)</f>
        <v>4</v>
      </c>
      <c r="AH1164" s="7">
        <f>IF(R1164&gt;0,RANK(R1164,(N1164:P1164,Q1164:AE1164)),0)</f>
        <v>5</v>
      </c>
      <c r="AI1164" s="7">
        <f>IF(T1164&gt;0,RANK(T1164,(N1164:P1164,Q1164:AE1164)),0)</f>
        <v>7</v>
      </c>
      <c r="AJ1164" s="7">
        <f>IF(S1164&gt;0,RANK(S1164,(N1164:P1164,Q1164:AE1164)),0)</f>
        <v>6</v>
      </c>
      <c r="AK1164" s="2">
        <f t="shared" si="252"/>
        <v>1.4811157738829918E-3</v>
      </c>
      <c r="AL1164" s="2">
        <f t="shared" si="252"/>
        <v>1.1519789352423271E-3</v>
      </c>
      <c r="AM1164" s="2">
        <f t="shared" si="248"/>
        <v>4.9370525796099728E-4</v>
      </c>
      <c r="AN1164" s="2">
        <f t="shared" si="249"/>
        <v>9.0512630626182831E-4</v>
      </c>
      <c r="AP1164" t="s">
        <v>3842</v>
      </c>
      <c r="AQ1164" t="s">
        <v>3543</v>
      </c>
      <c r="AR1164">
        <v>3</v>
      </c>
      <c r="AT1164" s="85" t="s">
        <v>3910</v>
      </c>
      <c r="AU1164" s="84" t="s">
        <v>5171</v>
      </c>
      <c r="AV1164" s="77" t="str">
        <f t="shared" si="250"/>
        <v>22075</v>
      </c>
      <c r="AX1164" s="7" t="s">
        <v>3911</v>
      </c>
      <c r="AY1164">
        <v>20</v>
      </c>
    </row>
    <row r="1165" spans="1:51" hidden="1" outlineLevel="1">
      <c r="A1165" t="s">
        <v>5041</v>
      </c>
      <c r="B1165" t="s">
        <v>3543</v>
      </c>
      <c r="C1165" s="1">
        <f t="shared" si="244"/>
        <v>11271</v>
      </c>
      <c r="D1165" s="7">
        <f>IF(N1165&gt;0, RANK(N1165,(N1165:P1165,Q1165:AE1165)),0)</f>
        <v>1</v>
      </c>
      <c r="E1165" s="7">
        <f>IF(O1165&gt;0,RANK(O1165,(N1165:P1165,Q1165:AE1165)),0)</f>
        <v>2</v>
      </c>
      <c r="F1165" s="7">
        <f>IF(P1165&gt;0,RANK(P1165,(N1165:P1165,Q1165:AE1165)),0)</f>
        <v>4</v>
      </c>
      <c r="G1165" s="1">
        <f t="shared" si="242"/>
        <v>283</v>
      </c>
      <c r="H1165" s="2">
        <f t="shared" si="243"/>
        <v>2.5108686008339987E-2</v>
      </c>
      <c r="I1165" s="2"/>
      <c r="J1165" s="2">
        <f t="shared" si="251"/>
        <v>0.50678733031674206</v>
      </c>
      <c r="K1165" s="2">
        <f t="shared" si="251"/>
        <v>0.48167864430840207</v>
      </c>
      <c r="L1165" s="2">
        <f t="shared" si="251"/>
        <v>2.306805074971165E-3</v>
      </c>
      <c r="M1165" s="2">
        <f t="shared" si="246"/>
        <v>9.2272202998847069E-3</v>
      </c>
      <c r="N1165" s="1">
        <v>5712</v>
      </c>
      <c r="O1165" s="1">
        <v>5429</v>
      </c>
      <c r="P1165" s="1">
        <v>26</v>
      </c>
      <c r="Q1165" s="1">
        <v>13</v>
      </c>
      <c r="R1165" s="1">
        <v>31</v>
      </c>
      <c r="S1165" s="1">
        <v>6</v>
      </c>
      <c r="T1165" s="1">
        <v>11</v>
      </c>
      <c r="U1165" s="1">
        <v>25</v>
      </c>
      <c r="AD1165" s="1">
        <v>18</v>
      </c>
      <c r="AG1165" s="7">
        <f>IF(Q1165&gt;0,RANK(Q1165,(N1165:P1165,Q1165:AE1165)),0)</f>
        <v>7</v>
      </c>
      <c r="AH1165" s="7">
        <f>IF(R1165&gt;0,RANK(R1165,(N1165:P1165,Q1165:AE1165)),0)</f>
        <v>3</v>
      </c>
      <c r="AI1165" s="7">
        <f>IF(T1165&gt;0,RANK(T1165,(N1165:P1165,Q1165:AE1165)),0)</f>
        <v>8</v>
      </c>
      <c r="AJ1165" s="7">
        <f>IF(S1165&gt;0,RANK(S1165,(N1165:P1165,Q1165:AE1165)),0)</f>
        <v>9</v>
      </c>
      <c r="AK1165" s="2">
        <f t="shared" si="252"/>
        <v>1.1534025374855825E-3</v>
      </c>
      <c r="AL1165" s="2">
        <f t="shared" si="252"/>
        <v>2.7504214355425429E-3</v>
      </c>
      <c r="AM1165" s="2">
        <f t="shared" si="248"/>
        <v>9.7595599325703134E-4</v>
      </c>
      <c r="AN1165" s="2">
        <f t="shared" si="249"/>
        <v>5.3233963268565349E-4</v>
      </c>
      <c r="AP1165" t="s">
        <v>5041</v>
      </c>
      <c r="AQ1165" t="s">
        <v>3543</v>
      </c>
      <c r="AR1165">
        <v>0</v>
      </c>
      <c r="AT1165" s="85" t="s">
        <v>3910</v>
      </c>
      <c r="AU1165" s="84" t="s">
        <v>5172</v>
      </c>
      <c r="AV1165" s="77" t="str">
        <f t="shared" si="250"/>
        <v>22077</v>
      </c>
      <c r="AX1165" s="7" t="s">
        <v>3911</v>
      </c>
      <c r="AY1165">
        <v>31</v>
      </c>
    </row>
    <row r="1166" spans="1:51" hidden="1" outlineLevel="1">
      <c r="A1166" t="s">
        <v>3902</v>
      </c>
      <c r="B1166" t="s">
        <v>3543</v>
      </c>
      <c r="C1166" s="1">
        <f t="shared" si="244"/>
        <v>54069</v>
      </c>
      <c r="D1166" s="7">
        <f>IF(N1166&gt;0, RANK(N1166,(N1166:P1166,Q1166:AE1166)),0)</f>
        <v>2</v>
      </c>
      <c r="E1166" s="7">
        <f>IF(O1166&gt;0,RANK(O1166,(N1166:P1166,Q1166:AE1166)),0)</f>
        <v>1</v>
      </c>
      <c r="F1166" s="7">
        <f>IF(P1166&gt;0,RANK(P1166,(N1166:P1166,Q1166:AE1166)),0)</f>
        <v>4</v>
      </c>
      <c r="G1166" s="1">
        <f t="shared" si="242"/>
        <v>15588</v>
      </c>
      <c r="H1166" s="2">
        <f t="shared" si="243"/>
        <v>0.28829828552405262</v>
      </c>
      <c r="I1166" s="2"/>
      <c r="J1166" s="2">
        <f t="shared" si="251"/>
        <v>0.34962732804379587</v>
      </c>
      <c r="K1166" s="2">
        <f t="shared" si="251"/>
        <v>0.63792561356784849</v>
      </c>
      <c r="L1166" s="2">
        <f t="shared" si="251"/>
        <v>3.273594851023692E-3</v>
      </c>
      <c r="M1166" s="2">
        <f t="shared" si="246"/>
        <v>9.1734635373319998E-3</v>
      </c>
      <c r="N1166" s="1">
        <v>18904</v>
      </c>
      <c r="O1166" s="1">
        <v>34492</v>
      </c>
      <c r="P1166" s="1">
        <v>177</v>
      </c>
      <c r="Q1166" s="1">
        <v>89</v>
      </c>
      <c r="R1166" s="1">
        <v>206</v>
      </c>
      <c r="S1166" s="1">
        <v>26</v>
      </c>
      <c r="T1166" s="1">
        <v>30</v>
      </c>
      <c r="U1166" s="1">
        <v>58</v>
      </c>
      <c r="AD1166" s="1">
        <v>87</v>
      </c>
      <c r="AG1166" s="7">
        <f>IF(Q1166&gt;0,RANK(Q1166,(N1166:P1166,Q1166:AE1166)),0)</f>
        <v>5</v>
      </c>
      <c r="AH1166" s="7">
        <f>IF(R1166&gt;0,RANK(R1166,(N1166:P1166,Q1166:AE1166)),0)</f>
        <v>3</v>
      </c>
      <c r="AI1166" s="7">
        <f>IF(T1166&gt;0,RANK(T1166,(N1166:P1166,Q1166:AE1166)),0)</f>
        <v>8</v>
      </c>
      <c r="AJ1166" s="7">
        <f>IF(S1166&gt;0,RANK(S1166,(N1166:P1166,Q1166:AE1166)),0)</f>
        <v>9</v>
      </c>
      <c r="AK1166" s="2">
        <f t="shared" si="252"/>
        <v>1.6460448685938337E-3</v>
      </c>
      <c r="AL1166" s="2">
        <f t="shared" si="252"/>
        <v>3.809946549778986E-3</v>
      </c>
      <c r="AM1166" s="2">
        <f t="shared" si="248"/>
        <v>5.5484658491926982E-4</v>
      </c>
      <c r="AN1166" s="2">
        <f t="shared" si="249"/>
        <v>4.8086704026336719E-4</v>
      </c>
      <c r="AP1166" t="s">
        <v>3902</v>
      </c>
      <c r="AQ1166" t="s">
        <v>3543</v>
      </c>
      <c r="AR1166">
        <v>5</v>
      </c>
      <c r="AT1166" s="85" t="s">
        <v>3910</v>
      </c>
      <c r="AU1166" s="84" t="s">
        <v>4922</v>
      </c>
      <c r="AV1166" s="77" t="str">
        <f t="shared" si="250"/>
        <v>22079</v>
      </c>
      <c r="AX1166" s="7" t="s">
        <v>3911</v>
      </c>
      <c r="AY1166">
        <v>105</v>
      </c>
    </row>
    <row r="1167" spans="1:51" hidden="1" outlineLevel="1">
      <c r="A1167" t="s">
        <v>2867</v>
      </c>
      <c r="B1167" t="s">
        <v>3543</v>
      </c>
      <c r="C1167" s="1">
        <f t="shared" si="244"/>
        <v>4717</v>
      </c>
      <c r="D1167" s="7">
        <f>IF(N1167&gt;0, RANK(N1167,(N1167:P1167,Q1167:AE1167)),0)</f>
        <v>2</v>
      </c>
      <c r="E1167" s="7">
        <f>IF(O1167&gt;0,RANK(O1167,(N1167:P1167,Q1167:AE1167)),0)</f>
        <v>1</v>
      </c>
      <c r="F1167" s="7">
        <f>IF(P1167&gt;0,RANK(P1167,(N1167:P1167,Q1167:AE1167)),0)</f>
        <v>4</v>
      </c>
      <c r="G1167" s="1">
        <f t="shared" si="242"/>
        <v>367</v>
      </c>
      <c r="H1167" s="2">
        <f t="shared" si="243"/>
        <v>7.7803688785244865E-2</v>
      </c>
      <c r="I1167" s="2"/>
      <c r="J1167" s="2">
        <f t="shared" si="251"/>
        <v>0.45367818528725884</v>
      </c>
      <c r="K1167" s="2">
        <f t="shared" si="251"/>
        <v>0.53148187407250369</v>
      </c>
      <c r="L1167" s="2">
        <f t="shared" si="251"/>
        <v>2.9679881280474879E-3</v>
      </c>
      <c r="M1167" s="2">
        <f t="shared" si="246"/>
        <v>1.1871952512189927E-2</v>
      </c>
      <c r="N1167" s="1">
        <v>2140</v>
      </c>
      <c r="O1167" s="1">
        <v>2507</v>
      </c>
      <c r="P1167" s="1">
        <v>14</v>
      </c>
      <c r="Q1167" s="1">
        <v>4</v>
      </c>
      <c r="R1167" s="1">
        <v>14</v>
      </c>
      <c r="S1167" s="1">
        <v>4</v>
      </c>
      <c r="T1167" s="1">
        <v>9</v>
      </c>
      <c r="U1167" s="1">
        <v>8</v>
      </c>
      <c r="AD1167" s="1">
        <v>17</v>
      </c>
      <c r="AG1167" s="7">
        <f>IF(Q1167&gt;0,RANK(Q1167,(N1167:P1167,Q1167:AE1167)),0)</f>
        <v>8</v>
      </c>
      <c r="AH1167" s="7">
        <f>IF(R1167&gt;0,RANK(R1167,(N1167:P1167,Q1167:AE1167)),0)</f>
        <v>4</v>
      </c>
      <c r="AI1167" s="7">
        <f>IF(T1167&gt;0,RANK(T1167,(N1167:P1167,Q1167:AE1167)),0)</f>
        <v>6</v>
      </c>
      <c r="AJ1167" s="7">
        <f>IF(S1167&gt;0,RANK(S1167,(N1167:P1167,Q1167:AE1167)),0)</f>
        <v>8</v>
      </c>
      <c r="AK1167" s="2">
        <f t="shared" si="252"/>
        <v>8.4799660801356794E-4</v>
      </c>
      <c r="AL1167" s="2">
        <f t="shared" si="252"/>
        <v>2.9679881280474879E-3</v>
      </c>
      <c r="AM1167" s="2">
        <f t="shared" si="248"/>
        <v>1.9079923680305278E-3</v>
      </c>
      <c r="AN1167" s="2">
        <f t="shared" si="249"/>
        <v>8.4799660801356794E-4</v>
      </c>
      <c r="AP1167" t="s">
        <v>2867</v>
      </c>
      <c r="AQ1167" t="s">
        <v>3543</v>
      </c>
      <c r="AR1167">
        <v>4</v>
      </c>
      <c r="AT1167" s="85" t="s">
        <v>3910</v>
      </c>
      <c r="AU1167" s="84" t="s">
        <v>4173</v>
      </c>
      <c r="AV1167" s="77" t="str">
        <f t="shared" si="250"/>
        <v>22081</v>
      </c>
      <c r="AX1167" s="7" t="s">
        <v>3911</v>
      </c>
      <c r="AY1167">
        <v>20</v>
      </c>
    </row>
    <row r="1168" spans="1:51" hidden="1" outlineLevel="1">
      <c r="A1168" t="s">
        <v>4602</v>
      </c>
      <c r="B1168" t="s">
        <v>3543</v>
      </c>
      <c r="C1168" s="1">
        <f t="shared" si="244"/>
        <v>8665</v>
      </c>
      <c r="D1168" s="7">
        <f>IF(N1168&gt;0, RANK(N1168,(N1168:P1168,Q1168:AE1168)),0)</f>
        <v>2</v>
      </c>
      <c r="E1168" s="7">
        <f>IF(O1168&gt;0,RANK(O1168,(N1168:P1168,Q1168:AE1168)),0)</f>
        <v>1</v>
      </c>
      <c r="F1168" s="7">
        <f>IF(P1168&gt;0,RANK(P1168,(N1168:P1168,Q1168:AE1168)),0)</f>
        <v>4</v>
      </c>
      <c r="G1168" s="1">
        <f t="shared" si="242"/>
        <v>2389</v>
      </c>
      <c r="H1168" s="2">
        <f t="shared" si="243"/>
        <v>0.27570686670513561</v>
      </c>
      <c r="I1168" s="2"/>
      <c r="J1168" s="2">
        <f t="shared" si="251"/>
        <v>0.35568378534333528</v>
      </c>
      <c r="K1168" s="2">
        <f t="shared" si="251"/>
        <v>0.63139065204847089</v>
      </c>
      <c r="L1168" s="2">
        <f t="shared" si="251"/>
        <v>2.0773225620311598E-3</v>
      </c>
      <c r="M1168" s="2">
        <f t="shared" si="246"/>
        <v>1.0848240046162725E-2</v>
      </c>
      <c r="N1168" s="1">
        <v>3082</v>
      </c>
      <c r="O1168" s="1">
        <v>5471</v>
      </c>
      <c r="P1168" s="1">
        <v>18</v>
      </c>
      <c r="Q1168" s="1">
        <v>3</v>
      </c>
      <c r="R1168" s="1">
        <v>49</v>
      </c>
      <c r="S1168" s="1">
        <v>4</v>
      </c>
      <c r="T1168" s="1">
        <v>9</v>
      </c>
      <c r="U1168" s="1">
        <v>14</v>
      </c>
      <c r="AD1168" s="1">
        <v>15</v>
      </c>
      <c r="AG1168" s="7">
        <f>IF(Q1168&gt;0,RANK(Q1168,(N1168:P1168,Q1168:AE1168)),0)</f>
        <v>9</v>
      </c>
      <c r="AH1168" s="7">
        <f>IF(R1168&gt;0,RANK(R1168,(N1168:P1168,Q1168:AE1168)),0)</f>
        <v>3</v>
      </c>
      <c r="AI1168" s="7">
        <f>IF(T1168&gt;0,RANK(T1168,(N1168:P1168,Q1168:AE1168)),0)</f>
        <v>7</v>
      </c>
      <c r="AJ1168" s="7">
        <f>IF(S1168&gt;0,RANK(S1168,(N1168:P1168,Q1168:AE1168)),0)</f>
        <v>8</v>
      </c>
      <c r="AK1168" s="2">
        <f t="shared" si="252"/>
        <v>3.462204270051933E-4</v>
      </c>
      <c r="AL1168" s="2">
        <f t="shared" si="252"/>
        <v>5.6549336410848241E-3</v>
      </c>
      <c r="AM1168" s="2">
        <f t="shared" si="248"/>
        <v>1.0386612810155799E-3</v>
      </c>
      <c r="AN1168" s="2">
        <f t="shared" si="249"/>
        <v>4.6162723600692439E-4</v>
      </c>
      <c r="AP1168" t="s">
        <v>4602</v>
      </c>
      <c r="AQ1168" t="s">
        <v>3543</v>
      </c>
      <c r="AR1168">
        <v>5</v>
      </c>
      <c r="AT1168" s="85" t="s">
        <v>3910</v>
      </c>
      <c r="AU1168" s="84" t="s">
        <v>4372</v>
      </c>
      <c r="AV1168" s="77" t="str">
        <f t="shared" si="250"/>
        <v>22083</v>
      </c>
      <c r="AX1168" s="7" t="s">
        <v>3911</v>
      </c>
      <c r="AY1168">
        <v>40</v>
      </c>
    </row>
    <row r="1169" spans="1:51" hidden="1" outlineLevel="1">
      <c r="A1169" t="s">
        <v>3919</v>
      </c>
      <c r="B1169" t="s">
        <v>3543</v>
      </c>
      <c r="C1169" s="1">
        <f t="shared" si="244"/>
        <v>9576</v>
      </c>
      <c r="D1169" s="7">
        <f>IF(N1169&gt;0, RANK(N1169,(N1169:P1169,Q1169:AE1169)),0)</f>
        <v>2</v>
      </c>
      <c r="E1169" s="7">
        <f>IF(O1169&gt;0,RANK(O1169,(N1169:P1169,Q1169:AE1169)),0)</f>
        <v>1</v>
      </c>
      <c r="F1169" s="7">
        <f>IF(P1169&gt;0,RANK(P1169,(N1169:P1169,Q1169:AE1169)),0)</f>
        <v>4</v>
      </c>
      <c r="G1169" s="1">
        <f t="shared" si="242"/>
        <v>3968</v>
      </c>
      <c r="H1169" s="2">
        <f t="shared" si="243"/>
        <v>0.41436925647451961</v>
      </c>
      <c r="I1169" s="2"/>
      <c r="J1169" s="2">
        <f t="shared" si="251"/>
        <v>0.2864452798663325</v>
      </c>
      <c r="K1169" s="2">
        <f t="shared" si="251"/>
        <v>0.70081453634085211</v>
      </c>
      <c r="L1169" s="2">
        <f t="shared" si="251"/>
        <v>3.968253968253968E-3</v>
      </c>
      <c r="M1169" s="2">
        <f t="shared" si="246"/>
        <v>8.7719298245614169E-3</v>
      </c>
      <c r="N1169" s="1">
        <v>2743</v>
      </c>
      <c r="O1169" s="1">
        <v>6711</v>
      </c>
      <c r="P1169" s="1">
        <v>38</v>
      </c>
      <c r="Q1169" s="1">
        <v>9</v>
      </c>
      <c r="R1169" s="1">
        <v>41</v>
      </c>
      <c r="S1169" s="1">
        <v>7</v>
      </c>
      <c r="T1169" s="1">
        <v>7</v>
      </c>
      <c r="U1169" s="1">
        <v>9</v>
      </c>
      <c r="AD1169" s="1">
        <v>11</v>
      </c>
      <c r="AG1169" s="7">
        <f>IF(Q1169&gt;0,RANK(Q1169,(N1169:P1169,Q1169:AE1169)),0)</f>
        <v>6</v>
      </c>
      <c r="AH1169" s="7">
        <f>IF(R1169&gt;0,RANK(R1169,(N1169:P1169,Q1169:AE1169)),0)</f>
        <v>3</v>
      </c>
      <c r="AI1169" s="7">
        <f>IF(T1169&gt;0,RANK(T1169,(N1169:P1169,Q1169:AE1169)),0)</f>
        <v>8</v>
      </c>
      <c r="AJ1169" s="7">
        <f>IF(S1169&gt;0,RANK(S1169,(N1169:P1169,Q1169:AE1169)),0)</f>
        <v>8</v>
      </c>
      <c r="AK1169" s="2">
        <f t="shared" si="252"/>
        <v>9.3984962406015032E-4</v>
      </c>
      <c r="AL1169" s="2">
        <f t="shared" si="252"/>
        <v>4.2815371762740181E-3</v>
      </c>
      <c r="AM1169" s="2">
        <f t="shared" si="248"/>
        <v>7.3099415204678359E-4</v>
      </c>
      <c r="AN1169" s="2">
        <f t="shared" si="249"/>
        <v>7.3099415204678359E-4</v>
      </c>
      <c r="AP1169" t="s">
        <v>3919</v>
      </c>
      <c r="AQ1169" t="s">
        <v>3543</v>
      </c>
      <c r="AR1169">
        <v>4</v>
      </c>
      <c r="AT1169" s="85" t="s">
        <v>3910</v>
      </c>
      <c r="AU1169" s="84" t="s">
        <v>5224</v>
      </c>
      <c r="AV1169" s="77" t="str">
        <f t="shared" si="250"/>
        <v>22085</v>
      </c>
      <c r="AX1169" s="7" t="s">
        <v>3911</v>
      </c>
      <c r="AY1169">
        <v>44</v>
      </c>
    </row>
    <row r="1170" spans="1:51" hidden="1" outlineLevel="1">
      <c r="A1170" t="s">
        <v>3766</v>
      </c>
      <c r="B1170" t="s">
        <v>3543</v>
      </c>
      <c r="C1170" s="1">
        <f t="shared" si="244"/>
        <v>29838</v>
      </c>
      <c r="D1170" s="7">
        <f>IF(N1170&gt;0, RANK(N1170,(N1170:P1170,Q1170:AE1170)),0)</f>
        <v>2</v>
      </c>
      <c r="E1170" s="7">
        <f>IF(O1170&gt;0,RANK(O1170,(N1170:P1170,Q1170:AE1170)),0)</f>
        <v>1</v>
      </c>
      <c r="F1170" s="7">
        <f>IF(P1170&gt;0,RANK(P1170,(N1170:P1170,Q1170:AE1170)),0)</f>
        <v>3</v>
      </c>
      <c r="G1170" s="1">
        <f t="shared" si="242"/>
        <v>9641</v>
      </c>
      <c r="H1170" s="2">
        <f t="shared" si="243"/>
        <v>0.32311146859709095</v>
      </c>
      <c r="I1170" s="2"/>
      <c r="J1170" s="2">
        <f t="shared" si="251"/>
        <v>0.33366847643943964</v>
      </c>
      <c r="K1170" s="2">
        <f t="shared" si="251"/>
        <v>0.65677994503653059</v>
      </c>
      <c r="L1170" s="2">
        <f t="shared" si="251"/>
        <v>5.5968898719753338E-3</v>
      </c>
      <c r="M1170" s="2">
        <f t="shared" si="246"/>
        <v>3.9546886520544352E-3</v>
      </c>
      <c r="N1170" s="1">
        <v>9956</v>
      </c>
      <c r="O1170" s="1">
        <v>19597</v>
      </c>
      <c r="P1170" s="1">
        <v>167</v>
      </c>
      <c r="Q1170" s="1">
        <v>37</v>
      </c>
      <c r="R1170" s="1">
        <v>29</v>
      </c>
      <c r="S1170" s="1">
        <v>18</v>
      </c>
      <c r="T1170" s="1">
        <v>5</v>
      </c>
      <c r="U1170" s="1">
        <v>24</v>
      </c>
      <c r="AD1170" s="1">
        <v>5</v>
      </c>
      <c r="AG1170" s="7">
        <f>IF(Q1170&gt;0,RANK(Q1170,(N1170:P1170,Q1170:AE1170)),0)</f>
        <v>4</v>
      </c>
      <c r="AH1170" s="7">
        <f>IF(R1170&gt;0,RANK(R1170,(N1170:P1170,Q1170:AE1170)),0)</f>
        <v>5</v>
      </c>
      <c r="AI1170" s="7">
        <f>IF(T1170&gt;0,RANK(T1170,(N1170:P1170,Q1170:AE1170)),0)</f>
        <v>8</v>
      </c>
      <c r="AJ1170" s="7">
        <f>IF(S1170&gt;0,RANK(S1170,(N1170:P1170,Q1170:AE1170)),0)</f>
        <v>7</v>
      </c>
      <c r="AK1170" s="2">
        <f t="shared" si="252"/>
        <v>1.2400294925933373E-3</v>
      </c>
      <c r="AL1170" s="2">
        <f t="shared" si="252"/>
        <v>9.7191500770829142E-4</v>
      </c>
      <c r="AM1170" s="2">
        <f t="shared" si="248"/>
        <v>1.6757155305315369E-4</v>
      </c>
      <c r="AN1170" s="2">
        <f t="shared" si="249"/>
        <v>6.0325759099135335E-4</v>
      </c>
      <c r="AP1170" t="s">
        <v>3766</v>
      </c>
      <c r="AQ1170" t="s">
        <v>3543</v>
      </c>
      <c r="AR1170">
        <v>3</v>
      </c>
      <c r="AT1170" s="85" t="s">
        <v>3910</v>
      </c>
      <c r="AU1170" s="84" t="s">
        <v>4374</v>
      </c>
      <c r="AV1170" s="77" t="str">
        <f t="shared" si="250"/>
        <v>22087</v>
      </c>
      <c r="AX1170" s="7" t="s">
        <v>3911</v>
      </c>
      <c r="AY1170">
        <v>36</v>
      </c>
    </row>
    <row r="1171" spans="1:51" hidden="1" outlineLevel="1">
      <c r="A1171" t="s">
        <v>2472</v>
      </c>
      <c r="B1171" t="s">
        <v>3543</v>
      </c>
      <c r="C1171" s="1">
        <f t="shared" si="244"/>
        <v>23837</v>
      </c>
      <c r="D1171" s="7">
        <f>IF(N1171&gt;0, RANK(N1171,(N1171:P1171,Q1171:AE1171)),0)</f>
        <v>2</v>
      </c>
      <c r="E1171" s="7">
        <f>IF(O1171&gt;0,RANK(O1171,(N1171:P1171,Q1171:AE1171)),0)</f>
        <v>1</v>
      </c>
      <c r="F1171" s="7">
        <f>IF(P1171&gt;0,RANK(P1171,(N1171:P1171,Q1171:AE1171)),0)</f>
        <v>3</v>
      </c>
      <c r="G1171" s="1">
        <f t="shared" si="242"/>
        <v>5891</v>
      </c>
      <c r="H1171" s="2">
        <f t="shared" si="243"/>
        <v>0.24713680412803624</v>
      </c>
      <c r="I1171" s="2"/>
      <c r="J1171" s="2">
        <f t="shared" si="251"/>
        <v>0.3715232621554726</v>
      </c>
      <c r="K1171" s="2">
        <f t="shared" si="251"/>
        <v>0.61866006628350878</v>
      </c>
      <c r="L1171" s="2">
        <f t="shared" si="251"/>
        <v>3.1044175022024584E-3</v>
      </c>
      <c r="M1171" s="2">
        <f t="shared" si="246"/>
        <v>6.7122540588161611E-3</v>
      </c>
      <c r="N1171" s="1">
        <v>8856</v>
      </c>
      <c r="O1171" s="1">
        <v>14747</v>
      </c>
      <c r="P1171" s="1">
        <v>74</v>
      </c>
      <c r="Q1171" s="1">
        <v>30</v>
      </c>
      <c r="R1171" s="1">
        <v>57</v>
      </c>
      <c r="S1171" s="1">
        <v>11</v>
      </c>
      <c r="T1171" s="1">
        <v>10</v>
      </c>
      <c r="U1171" s="1">
        <v>18</v>
      </c>
      <c r="AD1171" s="1">
        <v>34</v>
      </c>
      <c r="AG1171" s="7">
        <f>IF(Q1171&gt;0,RANK(Q1171,(N1171:P1171,Q1171:AE1171)),0)</f>
        <v>6</v>
      </c>
      <c r="AH1171" s="7">
        <f>IF(R1171&gt;0,RANK(R1171,(N1171:P1171,Q1171:AE1171)),0)</f>
        <v>4</v>
      </c>
      <c r="AI1171" s="7">
        <f>IF(T1171&gt;0,RANK(T1171,(N1171:P1171,Q1171:AE1171)),0)</f>
        <v>9</v>
      </c>
      <c r="AJ1171" s="7">
        <f>IF(S1171&gt;0,RANK(S1171,(N1171:P1171,Q1171:AE1171)),0)</f>
        <v>8</v>
      </c>
      <c r="AK1171" s="2">
        <f t="shared" si="252"/>
        <v>1.2585476360280237E-3</v>
      </c>
      <c r="AL1171" s="2">
        <f t="shared" si="252"/>
        <v>2.391240508453245E-3</v>
      </c>
      <c r="AM1171" s="2">
        <f t="shared" si="248"/>
        <v>4.195158786760079E-4</v>
      </c>
      <c r="AN1171" s="2">
        <f t="shared" si="249"/>
        <v>4.6146746654360867E-4</v>
      </c>
      <c r="AP1171" t="s">
        <v>2472</v>
      </c>
      <c r="AQ1171" t="s">
        <v>3543</v>
      </c>
      <c r="AR1171">
        <v>0</v>
      </c>
      <c r="AT1171" s="85" t="s">
        <v>3910</v>
      </c>
      <c r="AU1171" s="84" t="s">
        <v>4375</v>
      </c>
      <c r="AV1171" s="77" t="str">
        <f t="shared" si="250"/>
        <v>22089</v>
      </c>
      <c r="AX1171" s="7" t="s">
        <v>3911</v>
      </c>
      <c r="AY1171">
        <v>45</v>
      </c>
    </row>
    <row r="1172" spans="1:51" hidden="1" outlineLevel="1">
      <c r="A1172" t="s">
        <v>3752</v>
      </c>
      <c r="B1172" t="s">
        <v>3543</v>
      </c>
      <c r="C1172" s="1">
        <f t="shared" si="244"/>
        <v>5508</v>
      </c>
      <c r="D1172" s="7">
        <f>IF(N1172&gt;0, RANK(N1172,(N1172:P1172,Q1172:AE1172)),0)</f>
        <v>1</v>
      </c>
      <c r="E1172" s="7">
        <f>IF(O1172&gt;0,RANK(O1172,(N1172:P1172,Q1172:AE1172)),0)</f>
        <v>2</v>
      </c>
      <c r="F1172" s="7">
        <f>IF(P1172&gt;0,RANK(P1172,(N1172:P1172,Q1172:AE1172)),0)</f>
        <v>4</v>
      </c>
      <c r="G1172" s="1">
        <f t="shared" si="242"/>
        <v>938</v>
      </c>
      <c r="H1172" s="2">
        <f t="shared" si="243"/>
        <v>0.17029774872912129</v>
      </c>
      <c r="I1172" s="2"/>
      <c r="J1172" s="2">
        <f t="shared" si="251"/>
        <v>0.57607116920842416</v>
      </c>
      <c r="K1172" s="2">
        <f t="shared" si="251"/>
        <v>0.40577342047930282</v>
      </c>
      <c r="L1172" s="2">
        <f t="shared" si="251"/>
        <v>3.6310820624546117E-3</v>
      </c>
      <c r="M1172" s="2">
        <f t="shared" si="246"/>
        <v>1.4524328249818412E-2</v>
      </c>
      <c r="N1172" s="1">
        <v>3173</v>
      </c>
      <c r="O1172" s="1">
        <v>2235</v>
      </c>
      <c r="P1172" s="1">
        <v>20</v>
      </c>
      <c r="Q1172" s="1">
        <v>11</v>
      </c>
      <c r="R1172" s="1">
        <v>23</v>
      </c>
      <c r="S1172" s="1">
        <v>6</v>
      </c>
      <c r="T1172" s="1">
        <v>12</v>
      </c>
      <c r="U1172" s="1">
        <v>14</v>
      </c>
      <c r="AD1172" s="1">
        <v>14</v>
      </c>
      <c r="AG1172" s="7">
        <f>IF(Q1172&gt;0,RANK(Q1172,(N1172:P1172,Q1172:AE1172)),0)</f>
        <v>8</v>
      </c>
      <c r="AH1172" s="7">
        <f>IF(R1172&gt;0,RANK(R1172,(N1172:P1172,Q1172:AE1172)),0)</f>
        <v>3</v>
      </c>
      <c r="AI1172" s="7">
        <f>IF(T1172&gt;0,RANK(T1172,(N1172:P1172,Q1172:AE1172)),0)</f>
        <v>7</v>
      </c>
      <c r="AJ1172" s="7">
        <f>IF(S1172&gt;0,RANK(S1172,(N1172:P1172,Q1172:AE1172)),0)</f>
        <v>9</v>
      </c>
      <c r="AK1172" s="2">
        <f t="shared" si="252"/>
        <v>1.9970951343500363E-3</v>
      </c>
      <c r="AL1172" s="2">
        <f t="shared" si="252"/>
        <v>4.1757443718228029E-3</v>
      </c>
      <c r="AM1172" s="2">
        <f t="shared" si="248"/>
        <v>2.1786492374727671E-3</v>
      </c>
      <c r="AN1172" s="2">
        <f t="shared" si="249"/>
        <v>1.0893246187363835E-3</v>
      </c>
      <c r="AP1172" t="s">
        <v>3752</v>
      </c>
      <c r="AQ1172" t="s">
        <v>3543</v>
      </c>
      <c r="AR1172">
        <v>6</v>
      </c>
      <c r="AT1172" s="85" t="s">
        <v>3910</v>
      </c>
      <c r="AU1172" s="84" t="s">
        <v>4376</v>
      </c>
      <c r="AV1172" s="77" t="str">
        <f t="shared" si="250"/>
        <v>22091</v>
      </c>
      <c r="AX1172" s="7" t="s">
        <v>3911</v>
      </c>
      <c r="AY1172">
        <v>15</v>
      </c>
    </row>
    <row r="1173" spans="1:51" hidden="1" outlineLevel="1">
      <c r="A1173" t="s">
        <v>3753</v>
      </c>
      <c r="B1173" t="s">
        <v>3543</v>
      </c>
      <c r="C1173" s="1">
        <f t="shared" si="244"/>
        <v>11108</v>
      </c>
      <c r="D1173" s="7">
        <f>IF(N1173&gt;0, RANK(N1173,(N1173:P1173,Q1173:AE1173)),0)</f>
        <v>1</v>
      </c>
      <c r="E1173" s="7">
        <f>IF(O1173&gt;0,RANK(O1173,(N1173:P1173,Q1173:AE1173)),0)</f>
        <v>2</v>
      </c>
      <c r="F1173" s="7">
        <f>IF(P1173&gt;0,RANK(P1173,(N1173:P1173,Q1173:AE1173)),0)</f>
        <v>5</v>
      </c>
      <c r="G1173" s="1">
        <f t="shared" si="242"/>
        <v>1862</v>
      </c>
      <c r="H1173" s="2">
        <f t="shared" si="243"/>
        <v>0.16762693554195174</v>
      </c>
      <c r="I1173" s="2"/>
      <c r="J1173" s="2">
        <f t="shared" si="251"/>
        <v>0.57679150162045367</v>
      </c>
      <c r="K1173" s="2">
        <f t="shared" si="251"/>
        <v>0.40916456607850199</v>
      </c>
      <c r="L1173" s="2">
        <f t="shared" si="251"/>
        <v>2.6107310046813107E-3</v>
      </c>
      <c r="M1173" s="2">
        <f t="shared" si="246"/>
        <v>1.1433201296363027E-2</v>
      </c>
      <c r="N1173" s="1">
        <v>6407</v>
      </c>
      <c r="O1173" s="1">
        <v>4545</v>
      </c>
      <c r="P1173" s="1">
        <v>29</v>
      </c>
      <c r="Q1173" s="1">
        <v>9</v>
      </c>
      <c r="R1173" s="1">
        <v>34</v>
      </c>
      <c r="S1173" s="1">
        <v>10</v>
      </c>
      <c r="T1173" s="1">
        <v>13</v>
      </c>
      <c r="U1173" s="1">
        <v>26</v>
      </c>
      <c r="AD1173" s="1">
        <v>35</v>
      </c>
      <c r="AG1173" s="7">
        <f>IF(Q1173&gt;0,RANK(Q1173,(N1173:P1173,Q1173:AE1173)),0)</f>
        <v>9</v>
      </c>
      <c r="AH1173" s="7">
        <f>IF(R1173&gt;0,RANK(R1173,(N1173:P1173,Q1173:AE1173)),0)</f>
        <v>4</v>
      </c>
      <c r="AI1173" s="7">
        <f>IF(T1173&gt;0,RANK(T1173,(N1173:P1173,Q1173:AE1173)),0)</f>
        <v>7</v>
      </c>
      <c r="AJ1173" s="7">
        <f>IF(S1173&gt;0,RANK(S1173,(N1173:P1173,Q1173:AE1173)),0)</f>
        <v>8</v>
      </c>
      <c r="AK1173" s="2">
        <f t="shared" si="252"/>
        <v>8.1022686352178613E-4</v>
      </c>
      <c r="AL1173" s="2">
        <f t="shared" si="252"/>
        <v>3.0608570399711919E-3</v>
      </c>
      <c r="AM1173" s="2">
        <f t="shared" si="248"/>
        <v>1.1703276917536911E-3</v>
      </c>
      <c r="AN1173" s="2">
        <f t="shared" si="249"/>
        <v>9.0025207057976234E-4</v>
      </c>
      <c r="AP1173" t="s">
        <v>3753</v>
      </c>
      <c r="AQ1173" t="s">
        <v>3543</v>
      </c>
      <c r="AR1173">
        <v>3</v>
      </c>
      <c r="AT1173" s="85" t="s">
        <v>3910</v>
      </c>
      <c r="AU1173" s="84" t="s">
        <v>4600</v>
      </c>
      <c r="AV1173" s="77" t="str">
        <f t="shared" si="250"/>
        <v>22093</v>
      </c>
      <c r="AX1173" s="7" t="s">
        <v>3911</v>
      </c>
      <c r="AY1173">
        <v>28</v>
      </c>
    </row>
    <row r="1174" spans="1:51" hidden="1" outlineLevel="1">
      <c r="A1174" t="s">
        <v>4580</v>
      </c>
      <c r="B1174" t="s">
        <v>3543</v>
      </c>
      <c r="C1174" s="1">
        <f t="shared" si="244"/>
        <v>19617</v>
      </c>
      <c r="D1174" s="7">
        <f>IF(N1174&gt;0, RANK(N1174,(N1174:P1174,Q1174:AE1174)),0)</f>
        <v>1</v>
      </c>
      <c r="E1174" s="7">
        <f>IF(O1174&gt;0,RANK(O1174,(N1174:P1174,Q1174:AE1174)),0)</f>
        <v>2</v>
      </c>
      <c r="F1174" s="7">
        <f>IF(P1174&gt;0,RANK(P1174,(N1174:P1174,Q1174:AE1174)),0)</f>
        <v>4</v>
      </c>
      <c r="G1174" s="1">
        <f t="shared" si="242"/>
        <v>1266</v>
      </c>
      <c r="H1174" s="2">
        <f t="shared" si="243"/>
        <v>6.4535861752561555E-2</v>
      </c>
      <c r="I1174" s="2"/>
      <c r="J1174" s="2">
        <f t="shared" si="251"/>
        <v>0.52530968037926284</v>
      </c>
      <c r="K1174" s="2">
        <f t="shared" si="251"/>
        <v>0.4607738186267013</v>
      </c>
      <c r="L1174" s="2">
        <f t="shared" si="251"/>
        <v>3.7722383646836928E-3</v>
      </c>
      <c r="M1174" s="2">
        <f t="shared" si="246"/>
        <v>1.0144262629352158E-2</v>
      </c>
      <c r="N1174" s="1">
        <v>10305</v>
      </c>
      <c r="O1174" s="1">
        <v>9039</v>
      </c>
      <c r="P1174" s="1">
        <v>74</v>
      </c>
      <c r="Q1174" s="1">
        <v>20</v>
      </c>
      <c r="R1174" s="1">
        <v>75</v>
      </c>
      <c r="S1174" s="1">
        <v>22</v>
      </c>
      <c r="T1174" s="1">
        <v>13</v>
      </c>
      <c r="U1174" s="1">
        <v>34</v>
      </c>
      <c r="AD1174" s="1">
        <v>35</v>
      </c>
      <c r="AG1174" s="7">
        <f>IF(Q1174&gt;0,RANK(Q1174,(N1174:P1174,Q1174:AE1174)),0)</f>
        <v>8</v>
      </c>
      <c r="AH1174" s="7">
        <f>IF(R1174&gt;0,RANK(R1174,(N1174:P1174,Q1174:AE1174)),0)</f>
        <v>3</v>
      </c>
      <c r="AI1174" s="7">
        <f>IF(T1174&gt;0,RANK(T1174,(N1174:P1174,Q1174:AE1174)),0)</f>
        <v>9</v>
      </c>
      <c r="AJ1174" s="7">
        <f>IF(S1174&gt;0,RANK(S1174,(N1174:P1174,Q1174:AE1174)),0)</f>
        <v>7</v>
      </c>
      <c r="AK1174" s="2">
        <f t="shared" si="252"/>
        <v>1.019523882346944E-3</v>
      </c>
      <c r="AL1174" s="2">
        <f t="shared" si="252"/>
        <v>3.8232145588010399E-3</v>
      </c>
      <c r="AM1174" s="2">
        <f t="shared" si="248"/>
        <v>6.6269052352551359E-4</v>
      </c>
      <c r="AN1174" s="2">
        <f t="shared" si="249"/>
        <v>1.1214762705816384E-3</v>
      </c>
      <c r="AP1174" t="s">
        <v>4580</v>
      </c>
      <c r="AQ1174" t="s">
        <v>3543</v>
      </c>
      <c r="AR1174">
        <v>3</v>
      </c>
      <c r="AT1174" s="85" t="s">
        <v>3910</v>
      </c>
      <c r="AU1174" s="84" t="s">
        <v>4202</v>
      </c>
      <c r="AV1174" s="77" t="str">
        <f t="shared" si="250"/>
        <v>22095</v>
      </c>
      <c r="AX1174" s="7" t="s">
        <v>3911</v>
      </c>
      <c r="AY1174">
        <v>35</v>
      </c>
    </row>
    <row r="1175" spans="1:51" hidden="1" outlineLevel="1">
      <c r="A1175" t="s">
        <v>1250</v>
      </c>
      <c r="B1175" t="s">
        <v>3543</v>
      </c>
      <c r="C1175" s="1">
        <f t="shared" si="244"/>
        <v>36760</v>
      </c>
      <c r="D1175" s="7">
        <f>IF(N1175&gt;0, RANK(N1175,(N1175:P1175,Q1175:AE1175)),0)</f>
        <v>2</v>
      </c>
      <c r="E1175" s="7">
        <f>IF(O1175&gt;0,RANK(O1175,(N1175:P1175,Q1175:AE1175)),0)</f>
        <v>1</v>
      </c>
      <c r="F1175" s="7">
        <f>IF(P1175&gt;0,RANK(P1175,(N1175:P1175,Q1175:AE1175)),0)</f>
        <v>3</v>
      </c>
      <c r="G1175" s="1">
        <f t="shared" si="242"/>
        <v>149</v>
      </c>
      <c r="H1175" s="2">
        <f t="shared" si="243"/>
        <v>4.0533188248095759E-3</v>
      </c>
      <c r="I1175" s="2"/>
      <c r="J1175" s="2">
        <f t="shared" si="251"/>
        <v>0.49417845484221978</v>
      </c>
      <c r="K1175" s="2">
        <f t="shared" si="251"/>
        <v>0.49823177366702937</v>
      </c>
      <c r="L1175" s="2">
        <f t="shared" si="251"/>
        <v>2.6115342763873774E-3</v>
      </c>
      <c r="M1175" s="2">
        <f t="shared" si="246"/>
        <v>4.9782372143634748E-3</v>
      </c>
      <c r="N1175" s="1">
        <v>18166</v>
      </c>
      <c r="O1175" s="1">
        <v>18315</v>
      </c>
      <c r="P1175" s="1">
        <v>96</v>
      </c>
      <c r="Q1175" s="1">
        <v>40</v>
      </c>
      <c r="R1175" s="1">
        <v>43</v>
      </c>
      <c r="S1175" s="1">
        <v>38</v>
      </c>
      <c r="T1175" s="1">
        <v>24</v>
      </c>
      <c r="U1175" s="1">
        <v>30</v>
      </c>
      <c r="AD1175" s="1">
        <v>8</v>
      </c>
      <c r="AG1175" s="7">
        <f>IF(Q1175&gt;0,RANK(Q1175,(N1175:P1175,Q1175:AE1175)),0)</f>
        <v>5</v>
      </c>
      <c r="AH1175" s="7">
        <f>IF(R1175&gt;0,RANK(R1175,(N1175:P1175,Q1175:AE1175)),0)</f>
        <v>4</v>
      </c>
      <c r="AI1175" s="7">
        <f>IF(T1175&gt;0,RANK(T1175,(N1175:P1175,Q1175:AE1175)),0)</f>
        <v>8</v>
      </c>
      <c r="AJ1175" s="7">
        <f>IF(S1175&gt;0,RANK(S1175,(N1175:P1175,Q1175:AE1175)),0)</f>
        <v>6</v>
      </c>
      <c r="AK1175" s="2">
        <f t="shared" si="252"/>
        <v>1.088139281828074E-3</v>
      </c>
      <c r="AL1175" s="2">
        <f t="shared" si="252"/>
        <v>1.1697497279651795E-3</v>
      </c>
      <c r="AM1175" s="2">
        <f t="shared" si="248"/>
        <v>6.5288356909684435E-4</v>
      </c>
      <c r="AN1175" s="2">
        <f t="shared" si="249"/>
        <v>1.0337323177366702E-3</v>
      </c>
      <c r="AP1175" t="s">
        <v>1250</v>
      </c>
      <c r="AQ1175" t="s">
        <v>3543</v>
      </c>
      <c r="AR1175">
        <v>7</v>
      </c>
      <c r="AT1175" s="85" t="s">
        <v>3910</v>
      </c>
      <c r="AU1175" s="84" t="s">
        <v>4529</v>
      </c>
      <c r="AV1175" s="77" t="str">
        <f t="shared" si="250"/>
        <v>22097</v>
      </c>
      <c r="AX1175" s="7" t="s">
        <v>3911</v>
      </c>
      <c r="AY1175">
        <v>95</v>
      </c>
    </row>
    <row r="1176" spans="1:51" hidden="1" outlineLevel="1">
      <c r="A1176" t="s">
        <v>3583</v>
      </c>
      <c r="B1176" t="s">
        <v>3543</v>
      </c>
      <c r="C1176" s="1">
        <f t="shared" si="244"/>
        <v>22824</v>
      </c>
      <c r="D1176" s="7">
        <f>IF(N1176&gt;0, RANK(N1176,(N1176:P1176,Q1176:AE1176)),0)</f>
        <v>2</v>
      </c>
      <c r="E1176" s="7">
        <f>IF(O1176&gt;0,RANK(O1176,(N1176:P1176,Q1176:AE1176)),0)</f>
        <v>1</v>
      </c>
      <c r="F1176" s="7">
        <f>IF(P1176&gt;0,RANK(P1176,(N1176:P1176,Q1176:AE1176)),0)</f>
        <v>4</v>
      </c>
      <c r="G1176" s="1">
        <f t="shared" si="242"/>
        <v>1774</v>
      </c>
      <c r="H1176" s="2">
        <f t="shared" si="243"/>
        <v>7.7725201542236236E-2</v>
      </c>
      <c r="I1176" s="2"/>
      <c r="J1176" s="2">
        <f t="shared" si="251"/>
        <v>0.45219943918682087</v>
      </c>
      <c r="K1176" s="2">
        <f t="shared" si="251"/>
        <v>0.52992464072905709</v>
      </c>
      <c r="L1176" s="2">
        <f t="shared" si="251"/>
        <v>3.3736417805818437E-3</v>
      </c>
      <c r="M1176" s="2">
        <f t="shared" si="246"/>
        <v>1.4502278303540133E-2</v>
      </c>
      <c r="N1176" s="1">
        <v>10321</v>
      </c>
      <c r="O1176" s="1">
        <v>12095</v>
      </c>
      <c r="P1176" s="1">
        <v>77</v>
      </c>
      <c r="Q1176" s="1">
        <v>37</v>
      </c>
      <c r="R1176" s="1">
        <v>112</v>
      </c>
      <c r="S1176" s="1">
        <v>16</v>
      </c>
      <c r="T1176" s="1">
        <v>43</v>
      </c>
      <c r="U1176" s="1">
        <v>50</v>
      </c>
      <c r="AD1176" s="1">
        <v>73</v>
      </c>
      <c r="AG1176" s="7">
        <f>IF(Q1176&gt;0,RANK(Q1176,(N1176:P1176,Q1176:AE1176)),0)</f>
        <v>8</v>
      </c>
      <c r="AH1176" s="7">
        <f>IF(R1176&gt;0,RANK(R1176,(N1176:P1176,Q1176:AE1176)),0)</f>
        <v>3</v>
      </c>
      <c r="AI1176" s="7">
        <f>IF(T1176&gt;0,RANK(T1176,(N1176:P1176,Q1176:AE1176)),0)</f>
        <v>7</v>
      </c>
      <c r="AJ1176" s="7">
        <f>IF(S1176&gt;0,RANK(S1176,(N1176:P1176,Q1176:AE1176)),0)</f>
        <v>9</v>
      </c>
      <c r="AK1176" s="2">
        <f t="shared" si="252"/>
        <v>1.6211005958640028E-3</v>
      </c>
      <c r="AL1176" s="2">
        <f t="shared" si="252"/>
        <v>4.9071153172099546E-3</v>
      </c>
      <c r="AM1176" s="2">
        <f t="shared" si="248"/>
        <v>1.883981773571679E-3</v>
      </c>
      <c r="AN1176" s="2">
        <f t="shared" si="249"/>
        <v>7.010164738871364E-4</v>
      </c>
      <c r="AP1176" t="s">
        <v>3583</v>
      </c>
      <c r="AQ1176" t="s">
        <v>3543</v>
      </c>
      <c r="AR1176">
        <v>3</v>
      </c>
      <c r="AT1176" s="85" t="s">
        <v>3910</v>
      </c>
      <c r="AU1176" s="84" t="s">
        <v>4530</v>
      </c>
      <c r="AV1176" s="77" t="str">
        <f t="shared" si="250"/>
        <v>22099</v>
      </c>
      <c r="AX1176" s="7" t="s">
        <v>3911</v>
      </c>
      <c r="AY1176">
        <v>60</v>
      </c>
    </row>
    <row r="1177" spans="1:51" hidden="1" outlineLevel="1">
      <c r="A1177" t="s">
        <v>3584</v>
      </c>
      <c r="B1177" t="s">
        <v>3543</v>
      </c>
      <c r="C1177" s="1">
        <f t="shared" si="244"/>
        <v>22694</v>
      </c>
      <c r="D1177" s="7">
        <f>IF(N1177&gt;0, RANK(N1177,(N1177:P1177,Q1177:AE1177)),0)</f>
        <v>2</v>
      </c>
      <c r="E1177" s="7">
        <f>IF(O1177&gt;0,RANK(O1177,(N1177:P1177,Q1177:AE1177)),0)</f>
        <v>1</v>
      </c>
      <c r="F1177" s="7">
        <f>IF(P1177&gt;0,RANK(P1177,(N1177:P1177,Q1177:AE1177)),0)</f>
        <v>4</v>
      </c>
      <c r="G1177" s="1">
        <f t="shared" si="242"/>
        <v>3330</v>
      </c>
      <c r="H1177" s="2">
        <f t="shared" si="243"/>
        <v>0.1467348197761523</v>
      </c>
      <c r="I1177" s="2"/>
      <c r="J1177" s="2">
        <f t="shared" si="251"/>
        <v>0.42068388120207983</v>
      </c>
      <c r="K1177" s="2">
        <f t="shared" si="251"/>
        <v>0.5674187009782321</v>
      </c>
      <c r="L1177" s="2">
        <f t="shared" si="251"/>
        <v>2.9963867101436502E-3</v>
      </c>
      <c r="M1177" s="2">
        <f t="shared" si="246"/>
        <v>8.9010311095443547E-3</v>
      </c>
      <c r="N1177" s="1">
        <v>9547</v>
      </c>
      <c r="O1177" s="1">
        <v>12877</v>
      </c>
      <c r="P1177" s="1">
        <v>68</v>
      </c>
      <c r="Q1177" s="1">
        <v>24</v>
      </c>
      <c r="R1177" s="1">
        <v>96</v>
      </c>
      <c r="S1177" s="1">
        <v>8</v>
      </c>
      <c r="T1177" s="1">
        <v>31</v>
      </c>
      <c r="U1177" s="1">
        <v>18</v>
      </c>
      <c r="AD1177" s="1">
        <v>25</v>
      </c>
      <c r="AG1177" s="7">
        <f>IF(Q1177&gt;0,RANK(Q1177,(N1177:P1177,Q1177:AE1177)),0)</f>
        <v>7</v>
      </c>
      <c r="AH1177" s="7">
        <f>IF(R1177&gt;0,RANK(R1177,(N1177:P1177,Q1177:AE1177)),0)</f>
        <v>3</v>
      </c>
      <c r="AI1177" s="7">
        <f>IF(T1177&gt;0,RANK(T1177,(N1177:P1177,Q1177:AE1177)),0)</f>
        <v>5</v>
      </c>
      <c r="AJ1177" s="7">
        <f>IF(S1177&gt;0,RANK(S1177,(N1177:P1177,Q1177:AE1177)),0)</f>
        <v>9</v>
      </c>
      <c r="AK1177" s="2">
        <f t="shared" si="252"/>
        <v>1.0575482506389353E-3</v>
      </c>
      <c r="AL1177" s="2">
        <f t="shared" si="252"/>
        <v>4.2301930025557414E-3</v>
      </c>
      <c r="AM1177" s="2">
        <f t="shared" si="248"/>
        <v>1.3659998237419582E-3</v>
      </c>
      <c r="AN1177" s="2">
        <f t="shared" si="249"/>
        <v>3.5251608354631178E-4</v>
      </c>
      <c r="AP1177" t="s">
        <v>3584</v>
      </c>
      <c r="AQ1177" t="s">
        <v>3543</v>
      </c>
      <c r="AR1177">
        <v>3</v>
      </c>
      <c r="AT1177" s="85" t="s">
        <v>3910</v>
      </c>
      <c r="AU1177" s="84" t="s">
        <v>4531</v>
      </c>
      <c r="AV1177" s="77" t="str">
        <f t="shared" si="250"/>
        <v>22101</v>
      </c>
      <c r="AX1177" s="7" t="s">
        <v>3911</v>
      </c>
      <c r="AY1177">
        <v>56</v>
      </c>
    </row>
    <row r="1178" spans="1:51" hidden="1" outlineLevel="1">
      <c r="A1178" t="s">
        <v>3594</v>
      </c>
      <c r="B1178" t="s">
        <v>3543</v>
      </c>
      <c r="C1178" s="1">
        <f t="shared" si="244"/>
        <v>100592</v>
      </c>
      <c r="D1178" s="7">
        <f>IF(N1178&gt;0, RANK(N1178,(N1178:P1178,Q1178:AE1178)),0)</f>
        <v>2</v>
      </c>
      <c r="E1178" s="7">
        <f>IF(O1178&gt;0,RANK(O1178,(N1178:P1178,Q1178:AE1178)),0)</f>
        <v>1</v>
      </c>
      <c r="F1178" s="7">
        <f>IF(P1178&gt;0,RANK(P1178,(N1178:P1178,Q1178:AE1178)),0)</f>
        <v>3</v>
      </c>
      <c r="G1178" s="1">
        <f t="shared" si="242"/>
        <v>50474</v>
      </c>
      <c r="H1178" s="2">
        <f t="shared" si="243"/>
        <v>0.50176952441546052</v>
      </c>
      <c r="I1178" s="2"/>
      <c r="J1178" s="2">
        <f t="shared" si="251"/>
        <v>0.24519842532209321</v>
      </c>
      <c r="K1178" s="2">
        <f t="shared" si="251"/>
        <v>0.74696794973755365</v>
      </c>
      <c r="L1178" s="2">
        <f t="shared" si="251"/>
        <v>4.3442818514394781E-3</v>
      </c>
      <c r="M1178" s="2">
        <f t="shared" si="246"/>
        <v>3.4893430889136341E-3</v>
      </c>
      <c r="N1178" s="1">
        <v>24665</v>
      </c>
      <c r="O1178" s="1">
        <v>75139</v>
      </c>
      <c r="P1178" s="1">
        <v>437</v>
      </c>
      <c r="Q1178" s="1">
        <v>136</v>
      </c>
      <c r="R1178" s="1">
        <v>102</v>
      </c>
      <c r="S1178" s="1">
        <v>52</v>
      </c>
      <c r="T1178" s="1">
        <v>14</v>
      </c>
      <c r="U1178" s="1">
        <v>34</v>
      </c>
      <c r="AD1178" s="1">
        <v>13</v>
      </c>
      <c r="AG1178" s="7">
        <f>IF(Q1178&gt;0,RANK(Q1178,(N1178:P1178,Q1178:AE1178)),0)</f>
        <v>4</v>
      </c>
      <c r="AH1178" s="7">
        <f>IF(R1178&gt;0,RANK(R1178,(N1178:P1178,Q1178:AE1178)),0)</f>
        <v>5</v>
      </c>
      <c r="AI1178" s="7">
        <f>IF(T1178&gt;0,RANK(T1178,(N1178:P1178,Q1178:AE1178)),0)</f>
        <v>8</v>
      </c>
      <c r="AJ1178" s="7">
        <f>IF(S1178&gt;0,RANK(S1178,(N1178:P1178,Q1178:AE1178)),0)</f>
        <v>6</v>
      </c>
      <c r="AK1178" s="2">
        <f t="shared" si="252"/>
        <v>1.3519961825990139E-3</v>
      </c>
      <c r="AL1178" s="2">
        <f t="shared" si="252"/>
        <v>1.0139971369492603E-3</v>
      </c>
      <c r="AM1178" s="2">
        <f t="shared" si="248"/>
        <v>1.3917607762048672E-4</v>
      </c>
      <c r="AN1178" s="2">
        <f t="shared" si="249"/>
        <v>5.1693971687609354E-4</v>
      </c>
      <c r="AP1178" t="s">
        <v>3594</v>
      </c>
      <c r="AQ1178" t="s">
        <v>3543</v>
      </c>
      <c r="AR1178">
        <v>1</v>
      </c>
      <c r="AT1178" s="85" t="s">
        <v>3910</v>
      </c>
      <c r="AU1178" s="84" t="s">
        <v>4532</v>
      </c>
      <c r="AV1178" s="77" t="str">
        <f t="shared" si="250"/>
        <v>22103</v>
      </c>
      <c r="AX1178" s="7" t="s">
        <v>3911</v>
      </c>
      <c r="AY1178">
        <v>149</v>
      </c>
    </row>
    <row r="1179" spans="1:51" hidden="1" outlineLevel="1">
      <c r="A1179" t="s">
        <v>2324</v>
      </c>
      <c r="B1179" t="s">
        <v>3543</v>
      </c>
      <c r="C1179" s="1">
        <f t="shared" si="244"/>
        <v>42135</v>
      </c>
      <c r="D1179" s="7">
        <f>IF(N1179&gt;0, RANK(N1179,(N1179:P1179,Q1179:AE1179)),0)</f>
        <v>2</v>
      </c>
      <c r="E1179" s="7">
        <f>IF(O1179&gt;0,RANK(O1179,(N1179:P1179,Q1179:AE1179)),0)</f>
        <v>1</v>
      </c>
      <c r="F1179" s="7">
        <f>IF(P1179&gt;0,RANK(P1179,(N1179:P1179,Q1179:AE1179)),0)</f>
        <v>3</v>
      </c>
      <c r="G1179" s="1">
        <f t="shared" si="242"/>
        <v>10836</v>
      </c>
      <c r="H1179" s="2">
        <f t="shared" si="243"/>
        <v>0.2571733713065148</v>
      </c>
      <c r="I1179" s="2"/>
      <c r="J1179" s="2">
        <f t="shared" si="251"/>
        <v>0.36418654325382699</v>
      </c>
      <c r="K1179" s="2">
        <f t="shared" si="251"/>
        <v>0.62135991456034179</v>
      </c>
      <c r="L1179" s="2">
        <f t="shared" si="251"/>
        <v>4.604248249673668E-3</v>
      </c>
      <c r="M1179" s="2">
        <f t="shared" si="246"/>
        <v>9.8492939361576118E-3</v>
      </c>
      <c r="N1179" s="1">
        <v>15345</v>
      </c>
      <c r="O1179" s="1">
        <v>26181</v>
      </c>
      <c r="P1179" s="1">
        <v>194</v>
      </c>
      <c r="Q1179" s="1">
        <v>83</v>
      </c>
      <c r="R1179" s="1">
        <v>118</v>
      </c>
      <c r="S1179" s="1">
        <v>37</v>
      </c>
      <c r="T1179" s="1">
        <v>42</v>
      </c>
      <c r="U1179" s="1">
        <v>99</v>
      </c>
      <c r="AD1179" s="1">
        <v>36</v>
      </c>
      <c r="AG1179" s="7">
        <f>IF(Q1179&gt;0,RANK(Q1179,(N1179:P1179,Q1179:AE1179)),0)</f>
        <v>6</v>
      </c>
      <c r="AH1179" s="7">
        <f>IF(R1179&gt;0,RANK(R1179,(N1179:P1179,Q1179:AE1179)),0)</f>
        <v>4</v>
      </c>
      <c r="AI1179" s="7">
        <f>IF(T1179&gt;0,RANK(T1179,(N1179:P1179,Q1179:AE1179)),0)</f>
        <v>7</v>
      </c>
      <c r="AJ1179" s="7">
        <f>IF(S1179&gt;0,RANK(S1179,(N1179:P1179,Q1179:AE1179)),0)</f>
        <v>8</v>
      </c>
      <c r="AK1179" s="2">
        <f t="shared" si="252"/>
        <v>1.9698587872315179E-3</v>
      </c>
      <c r="AL1179" s="2">
        <f t="shared" si="252"/>
        <v>2.8005221312448082E-3</v>
      </c>
      <c r="AM1179" s="2">
        <f t="shared" si="248"/>
        <v>9.967960128159487E-4</v>
      </c>
      <c r="AN1179" s="2">
        <f t="shared" si="249"/>
        <v>8.7812982081405004E-4</v>
      </c>
      <c r="AP1179" t="s">
        <v>2324</v>
      </c>
      <c r="AQ1179" t="s">
        <v>3543</v>
      </c>
      <c r="AR1179">
        <v>1</v>
      </c>
      <c r="AT1179" s="85" t="s">
        <v>3910</v>
      </c>
      <c r="AU1179" s="84" t="s">
        <v>4533</v>
      </c>
      <c r="AV1179" s="77" t="str">
        <f t="shared" si="250"/>
        <v>22105</v>
      </c>
      <c r="AX1179" s="7" t="s">
        <v>3911</v>
      </c>
      <c r="AY1179">
        <v>89</v>
      </c>
    </row>
    <row r="1180" spans="1:51" hidden="1" outlineLevel="1">
      <c r="A1180" t="s">
        <v>3310</v>
      </c>
      <c r="B1180" t="s">
        <v>3543</v>
      </c>
      <c r="C1180" s="1">
        <f t="shared" si="244"/>
        <v>2963</v>
      </c>
      <c r="D1180" s="7">
        <f>IF(N1180&gt;0, RANK(N1180,(N1180:P1180,Q1180:AE1180)),0)</f>
        <v>1</v>
      </c>
      <c r="E1180" s="7">
        <f>IF(O1180&gt;0,RANK(O1180,(N1180:P1180,Q1180:AE1180)),0)</f>
        <v>2</v>
      </c>
      <c r="F1180" s="7">
        <f>IF(P1180&gt;0,RANK(P1180,(N1180:P1180,Q1180:AE1180)),0)</f>
        <v>7</v>
      </c>
      <c r="G1180" s="1">
        <f t="shared" si="242"/>
        <v>16</v>
      </c>
      <c r="H1180" s="2">
        <f t="shared" si="243"/>
        <v>5.3999325008437394E-3</v>
      </c>
      <c r="I1180" s="2"/>
      <c r="J1180" s="2">
        <f t="shared" si="251"/>
        <v>0.49578130273371585</v>
      </c>
      <c r="K1180" s="2">
        <f t="shared" si="251"/>
        <v>0.49038137023287209</v>
      </c>
      <c r="L1180" s="2">
        <f t="shared" si="251"/>
        <v>3.3749578130273371E-4</v>
      </c>
      <c r="M1180" s="2">
        <f t="shared" si="246"/>
        <v>1.3499831252109271E-2</v>
      </c>
      <c r="N1180" s="1">
        <v>1469</v>
      </c>
      <c r="O1180" s="1">
        <v>1453</v>
      </c>
      <c r="P1180" s="1">
        <v>1</v>
      </c>
      <c r="Q1180" s="1">
        <v>1</v>
      </c>
      <c r="R1180" s="1">
        <v>16</v>
      </c>
      <c r="S1180" s="1">
        <v>1</v>
      </c>
      <c r="T1180" s="1">
        <v>2</v>
      </c>
      <c r="U1180" s="1">
        <v>11</v>
      </c>
      <c r="AD1180" s="1">
        <v>9</v>
      </c>
      <c r="AG1180" s="7">
        <f>IF(Q1180&gt;0,RANK(Q1180,(N1180:P1180,Q1180:AE1180)),0)</f>
        <v>7</v>
      </c>
      <c r="AH1180" s="7">
        <f>IF(R1180&gt;0,RANK(R1180,(N1180:P1180,Q1180:AE1180)),0)</f>
        <v>3</v>
      </c>
      <c r="AI1180" s="7">
        <f>IF(T1180&gt;0,RANK(T1180,(N1180:P1180,Q1180:AE1180)),0)</f>
        <v>6</v>
      </c>
      <c r="AJ1180" s="7">
        <f>IF(S1180&gt;0,RANK(S1180,(N1180:P1180,Q1180:AE1180)),0)</f>
        <v>7</v>
      </c>
      <c r="AK1180" s="2">
        <f t="shared" si="252"/>
        <v>3.3749578130273371E-4</v>
      </c>
      <c r="AL1180" s="2">
        <f t="shared" si="252"/>
        <v>5.3999325008437394E-3</v>
      </c>
      <c r="AM1180" s="2">
        <f t="shared" si="248"/>
        <v>6.7499156260546742E-4</v>
      </c>
      <c r="AN1180" s="2">
        <f t="shared" si="249"/>
        <v>3.3749578130273371E-4</v>
      </c>
      <c r="AP1180" t="s">
        <v>3310</v>
      </c>
      <c r="AQ1180" t="s">
        <v>3543</v>
      </c>
      <c r="AR1180">
        <v>5</v>
      </c>
      <c r="AT1180" s="85" t="s">
        <v>3910</v>
      </c>
      <c r="AU1180" s="84" t="s">
        <v>5310</v>
      </c>
      <c r="AV1180" s="77" t="str">
        <f t="shared" si="250"/>
        <v>22107</v>
      </c>
      <c r="AX1180" s="7" t="s">
        <v>3911</v>
      </c>
      <c r="AY1180">
        <v>22</v>
      </c>
    </row>
    <row r="1181" spans="1:51" hidden="1" outlineLevel="1">
      <c r="A1181" t="s">
        <v>2492</v>
      </c>
      <c r="B1181" t="s">
        <v>3543</v>
      </c>
      <c r="C1181" s="1">
        <f t="shared" si="244"/>
        <v>40574</v>
      </c>
      <c r="D1181" s="7">
        <f>IF(N1181&gt;0, RANK(N1181,(N1181:P1181,Q1181:AE1181)),0)</f>
        <v>2</v>
      </c>
      <c r="E1181" s="7">
        <f>IF(O1181&gt;0,RANK(O1181,(N1181:P1181,Q1181:AE1181)),0)</f>
        <v>1</v>
      </c>
      <c r="F1181" s="7">
        <f>IF(P1181&gt;0,RANK(P1181,(N1181:P1181,Q1181:AE1181)),0)</f>
        <v>4</v>
      </c>
      <c r="G1181" s="1">
        <f t="shared" si="242"/>
        <v>12674</v>
      </c>
      <c r="H1181" s="2">
        <f t="shared" si="243"/>
        <v>0.31236752600187312</v>
      </c>
      <c r="I1181" s="2"/>
      <c r="J1181" s="2">
        <f t="shared" si="251"/>
        <v>0.33726031448710997</v>
      </c>
      <c r="K1181" s="2">
        <f t="shared" si="251"/>
        <v>0.64962784048898314</v>
      </c>
      <c r="L1181" s="2">
        <f t="shared" si="251"/>
        <v>3.9187657120323361E-3</v>
      </c>
      <c r="M1181" s="2">
        <f t="shared" si="246"/>
        <v>9.1930793118744948E-3</v>
      </c>
      <c r="N1181" s="1">
        <v>13684</v>
      </c>
      <c r="O1181" s="1">
        <v>26358</v>
      </c>
      <c r="P1181" s="1">
        <v>159</v>
      </c>
      <c r="Q1181" s="1">
        <v>37</v>
      </c>
      <c r="R1181" s="1">
        <v>225</v>
      </c>
      <c r="S1181" s="1">
        <v>19</v>
      </c>
      <c r="T1181" s="1">
        <v>26</v>
      </c>
      <c r="U1181" s="1">
        <v>30</v>
      </c>
      <c r="AD1181" s="1">
        <v>36</v>
      </c>
      <c r="AG1181" s="7">
        <f>IF(Q1181&gt;0,RANK(Q1181,(N1181:P1181,Q1181:AE1181)),0)</f>
        <v>5</v>
      </c>
      <c r="AH1181" s="7">
        <f>IF(R1181&gt;0,RANK(R1181,(N1181:P1181,Q1181:AE1181)),0)</f>
        <v>3</v>
      </c>
      <c r="AI1181" s="7">
        <f>IF(T1181&gt;0,RANK(T1181,(N1181:P1181,Q1181:AE1181)),0)</f>
        <v>8</v>
      </c>
      <c r="AJ1181" s="7">
        <f>IF(S1181&gt;0,RANK(S1181,(N1181:P1181,Q1181:AE1181)),0)</f>
        <v>9</v>
      </c>
      <c r="AK1181" s="2">
        <f t="shared" si="252"/>
        <v>9.1191403361758766E-4</v>
      </c>
      <c r="AL1181" s="2">
        <f t="shared" si="252"/>
        <v>5.5454231774042491E-3</v>
      </c>
      <c r="AM1181" s="2">
        <f t="shared" si="248"/>
        <v>6.4080445605560216E-4</v>
      </c>
      <c r="AN1181" s="2">
        <f t="shared" si="249"/>
        <v>4.6828017942524767E-4</v>
      </c>
      <c r="AP1181" t="s">
        <v>2492</v>
      </c>
      <c r="AQ1181" t="s">
        <v>3543</v>
      </c>
      <c r="AR1181">
        <v>3</v>
      </c>
      <c r="AT1181" s="85" t="s">
        <v>3910</v>
      </c>
      <c r="AU1181" s="84" t="s">
        <v>4645</v>
      </c>
      <c r="AV1181" s="77" t="str">
        <f t="shared" si="250"/>
        <v>22109</v>
      </c>
      <c r="AX1181" s="7" t="s">
        <v>3911</v>
      </c>
      <c r="AY1181">
        <v>103</v>
      </c>
    </row>
    <row r="1182" spans="1:51" hidden="1" outlineLevel="1">
      <c r="A1182" t="s">
        <v>5088</v>
      </c>
      <c r="B1182" t="s">
        <v>3543</v>
      </c>
      <c r="C1182" s="1">
        <f t="shared" si="244"/>
        <v>10718</v>
      </c>
      <c r="D1182" s="7">
        <f>IF(N1182&gt;0, RANK(N1182,(N1182:P1182,Q1182:AE1182)),0)</f>
        <v>2</v>
      </c>
      <c r="E1182" s="7">
        <f>IF(O1182&gt;0,RANK(O1182,(N1182:P1182,Q1182:AE1182)),0)</f>
        <v>1</v>
      </c>
      <c r="F1182" s="7">
        <f>IF(P1182&gt;0,RANK(P1182,(N1182:P1182,Q1182:AE1182)),0)</f>
        <v>7</v>
      </c>
      <c r="G1182" s="1">
        <f t="shared" si="242"/>
        <v>4368</v>
      </c>
      <c r="H1182" s="2">
        <f t="shared" si="243"/>
        <v>0.40753871991043106</v>
      </c>
      <c r="I1182" s="2"/>
      <c r="J1182" s="2">
        <f t="shared" si="251"/>
        <v>0.28820675499160292</v>
      </c>
      <c r="K1182" s="2">
        <f t="shared" si="251"/>
        <v>0.69574547490203398</v>
      </c>
      <c r="L1182" s="2">
        <f t="shared" si="251"/>
        <v>1.3062138458667662E-3</v>
      </c>
      <c r="M1182" s="2">
        <f t="shared" si="246"/>
        <v>1.474155626049628E-2</v>
      </c>
      <c r="N1182" s="1">
        <v>3089</v>
      </c>
      <c r="O1182" s="1">
        <v>7457</v>
      </c>
      <c r="P1182" s="1">
        <v>14</v>
      </c>
      <c r="Q1182" s="1">
        <v>14</v>
      </c>
      <c r="R1182" s="1">
        <v>82</v>
      </c>
      <c r="S1182" s="1">
        <v>15</v>
      </c>
      <c r="T1182" s="1">
        <v>10</v>
      </c>
      <c r="U1182" s="1">
        <v>15</v>
      </c>
      <c r="AD1182" s="1">
        <v>22</v>
      </c>
      <c r="AG1182" s="7">
        <f>IF(Q1182&gt;0,RANK(Q1182,(N1182:P1182,Q1182:AE1182)),0)</f>
        <v>7</v>
      </c>
      <c r="AH1182" s="7">
        <f>IF(R1182&gt;0,RANK(R1182,(N1182:P1182,Q1182:AE1182)),0)</f>
        <v>3</v>
      </c>
      <c r="AI1182" s="7">
        <f>IF(T1182&gt;0,RANK(T1182,(N1182:P1182,Q1182:AE1182)),0)</f>
        <v>9</v>
      </c>
      <c r="AJ1182" s="7">
        <f>IF(S1182&gt;0,RANK(S1182,(N1182:P1182,Q1182:AE1182)),0)</f>
        <v>5</v>
      </c>
      <c r="AK1182" s="2">
        <f t="shared" si="252"/>
        <v>1.3062138458667662E-3</v>
      </c>
      <c r="AL1182" s="2">
        <f t="shared" si="252"/>
        <v>7.6506810972196302E-3</v>
      </c>
      <c r="AM1182" s="2">
        <f t="shared" si="248"/>
        <v>9.3300988990483304E-4</v>
      </c>
      <c r="AN1182" s="2">
        <f t="shared" si="249"/>
        <v>1.3995148348572494E-3</v>
      </c>
      <c r="AP1182" t="s">
        <v>5088</v>
      </c>
      <c r="AQ1182" t="s">
        <v>3543</v>
      </c>
      <c r="AR1182">
        <v>5</v>
      </c>
      <c r="AT1182" s="85" t="s">
        <v>3910</v>
      </c>
      <c r="AU1182" s="84" t="s">
        <v>4646</v>
      </c>
      <c r="AV1182" s="77" t="str">
        <f t="shared" si="250"/>
        <v>22111</v>
      </c>
      <c r="AX1182" s="7" t="s">
        <v>3911</v>
      </c>
      <c r="AY1182">
        <v>46</v>
      </c>
    </row>
    <row r="1183" spans="1:51" hidden="1" outlineLevel="1">
      <c r="A1183" t="s">
        <v>4692</v>
      </c>
      <c r="B1183" t="s">
        <v>3543</v>
      </c>
      <c r="C1183" s="1">
        <f t="shared" si="244"/>
        <v>24552</v>
      </c>
      <c r="D1183" s="7">
        <f>IF(N1183&gt;0, RANK(N1183,(N1183:P1183,Q1183:AE1183)),0)</f>
        <v>2</v>
      </c>
      <c r="E1183" s="7">
        <f>IF(O1183&gt;0,RANK(O1183,(N1183:P1183,Q1183:AE1183)),0)</f>
        <v>1</v>
      </c>
      <c r="F1183" s="7">
        <f>IF(P1183&gt;0,RANK(P1183,(N1183:P1183,Q1183:AE1183)),0)</f>
        <v>4</v>
      </c>
      <c r="G1183" s="1">
        <f t="shared" si="242"/>
        <v>5984</v>
      </c>
      <c r="H1183" s="2">
        <f t="shared" si="243"/>
        <v>0.24372759856630824</v>
      </c>
      <c r="I1183" s="2"/>
      <c r="J1183" s="2">
        <f t="shared" si="251"/>
        <v>0.37003095470837405</v>
      </c>
      <c r="K1183" s="2">
        <f t="shared" si="251"/>
        <v>0.61375855327468232</v>
      </c>
      <c r="L1183" s="2">
        <f t="shared" si="251"/>
        <v>4.0322580645161289E-3</v>
      </c>
      <c r="M1183" s="2">
        <f t="shared" si="246"/>
        <v>1.2178233952427561E-2</v>
      </c>
      <c r="N1183" s="1">
        <v>9085</v>
      </c>
      <c r="O1183" s="1">
        <v>15069</v>
      </c>
      <c r="P1183" s="1">
        <v>99</v>
      </c>
      <c r="Q1183" s="1">
        <v>37</v>
      </c>
      <c r="R1183" s="1">
        <v>167</v>
      </c>
      <c r="S1183" s="1">
        <v>26</v>
      </c>
      <c r="T1183" s="1">
        <v>12</v>
      </c>
      <c r="U1183" s="1">
        <v>19</v>
      </c>
      <c r="AD1183" s="1">
        <v>38</v>
      </c>
      <c r="AG1183" s="7">
        <f>IF(Q1183&gt;0,RANK(Q1183,(N1183:P1183,Q1183:AE1183)),0)</f>
        <v>6</v>
      </c>
      <c r="AH1183" s="7">
        <f>IF(R1183&gt;0,RANK(R1183,(N1183:P1183,Q1183:AE1183)),0)</f>
        <v>3</v>
      </c>
      <c r="AI1183" s="7">
        <f>IF(T1183&gt;0,RANK(T1183,(N1183:P1183,Q1183:AE1183)),0)</f>
        <v>9</v>
      </c>
      <c r="AJ1183" s="7">
        <f>IF(S1183&gt;0,RANK(S1183,(N1183:P1183,Q1183:AE1183)),0)</f>
        <v>7</v>
      </c>
      <c r="AK1183" s="2">
        <f t="shared" si="252"/>
        <v>1.5070055392636039E-3</v>
      </c>
      <c r="AL1183" s="2">
        <f t="shared" si="252"/>
        <v>6.8018898664059958E-3</v>
      </c>
      <c r="AM1183" s="2">
        <f t="shared" si="248"/>
        <v>4.8875855327468231E-4</v>
      </c>
      <c r="AN1183" s="2">
        <f t="shared" si="249"/>
        <v>1.0589768654284783E-3</v>
      </c>
      <c r="AP1183" t="s">
        <v>4692</v>
      </c>
      <c r="AQ1183" t="s">
        <v>3543</v>
      </c>
      <c r="AR1183">
        <v>7</v>
      </c>
      <c r="AT1183" s="85" t="s">
        <v>3910</v>
      </c>
      <c r="AU1183" s="84" t="s">
        <v>4647</v>
      </c>
      <c r="AV1183" s="77" t="str">
        <f t="shared" si="250"/>
        <v>22113</v>
      </c>
      <c r="AX1183" s="7" t="s">
        <v>3911</v>
      </c>
      <c r="AY1183">
        <v>62</v>
      </c>
    </row>
    <row r="1184" spans="1:51" hidden="1" outlineLevel="1">
      <c r="A1184" t="s">
        <v>3141</v>
      </c>
      <c r="B1184" t="s">
        <v>3543</v>
      </c>
      <c r="C1184" s="1">
        <f t="shared" si="244"/>
        <v>15229</v>
      </c>
      <c r="D1184" s="7">
        <f>IF(N1184&gt;0, RANK(N1184,(N1184:P1184,Q1184:AE1184)),0)</f>
        <v>2</v>
      </c>
      <c r="E1184" s="7">
        <f>IF(O1184&gt;0,RANK(O1184,(N1184:P1184,Q1184:AE1184)),0)</f>
        <v>1</v>
      </c>
      <c r="F1184" s="7">
        <f>IF(P1184&gt;0,RANK(P1184,(N1184:P1184,Q1184:AE1184)),0)</f>
        <v>3</v>
      </c>
      <c r="G1184" s="1">
        <f t="shared" si="242"/>
        <v>6997</v>
      </c>
      <c r="H1184" s="2">
        <f t="shared" si="243"/>
        <v>0.45945236062774969</v>
      </c>
      <c r="I1184" s="2"/>
      <c r="J1184" s="2">
        <f t="shared" si="251"/>
        <v>0.26495502002757898</v>
      </c>
      <c r="K1184" s="2">
        <f t="shared" si="251"/>
        <v>0.72440738065532861</v>
      </c>
      <c r="L1184" s="2">
        <f t="shared" si="251"/>
        <v>3.2175454724538708E-3</v>
      </c>
      <c r="M1184" s="2">
        <f t="shared" si="246"/>
        <v>7.4200538446385347E-3</v>
      </c>
      <c r="N1184" s="1">
        <v>4035</v>
      </c>
      <c r="O1184" s="1">
        <v>11032</v>
      </c>
      <c r="P1184" s="1">
        <v>49</v>
      </c>
      <c r="Q1184" s="1">
        <v>19</v>
      </c>
      <c r="R1184" s="1">
        <v>46</v>
      </c>
      <c r="S1184" s="1">
        <v>10</v>
      </c>
      <c r="T1184" s="1">
        <v>7</v>
      </c>
      <c r="U1184" s="1">
        <v>15</v>
      </c>
      <c r="AD1184" s="1">
        <v>16</v>
      </c>
      <c r="AG1184" s="7">
        <f>IF(Q1184&gt;0,RANK(Q1184,(N1184:P1184,Q1184:AE1184)),0)</f>
        <v>5</v>
      </c>
      <c r="AH1184" s="7">
        <f>IF(R1184&gt;0,RANK(R1184,(N1184:P1184,Q1184:AE1184)),0)</f>
        <v>4</v>
      </c>
      <c r="AI1184" s="7">
        <f>IF(T1184&gt;0,RANK(T1184,(N1184:P1184,Q1184:AE1184)),0)</f>
        <v>9</v>
      </c>
      <c r="AJ1184" s="7">
        <f>IF(S1184&gt;0,RANK(S1184,(N1184:P1184,Q1184:AE1184)),0)</f>
        <v>8</v>
      </c>
      <c r="AK1184" s="2">
        <f t="shared" si="252"/>
        <v>1.2476196729923172E-3</v>
      </c>
      <c r="AL1184" s="2">
        <f t="shared" si="252"/>
        <v>3.0205528925077154E-3</v>
      </c>
      <c r="AM1184" s="2">
        <f t="shared" si="248"/>
        <v>4.5964935320769586E-4</v>
      </c>
      <c r="AN1184" s="2">
        <f t="shared" si="249"/>
        <v>6.5664193315385119E-4</v>
      </c>
      <c r="AP1184" t="s">
        <v>3141</v>
      </c>
      <c r="AQ1184" t="s">
        <v>3543</v>
      </c>
      <c r="AR1184">
        <v>4</v>
      </c>
      <c r="AT1184" s="85" t="s">
        <v>3910</v>
      </c>
      <c r="AU1184" s="84" t="s">
        <v>5225</v>
      </c>
      <c r="AV1184" s="77" t="str">
        <f t="shared" si="250"/>
        <v>22115</v>
      </c>
      <c r="AX1184" s="7" t="s">
        <v>3911</v>
      </c>
      <c r="AY1184">
        <v>76</v>
      </c>
    </row>
    <row r="1185" spans="1:51" hidden="1" outlineLevel="1">
      <c r="A1185" t="s">
        <v>3830</v>
      </c>
      <c r="B1185" t="s">
        <v>3543</v>
      </c>
      <c r="C1185" s="1">
        <f t="shared" si="244"/>
        <v>17841</v>
      </c>
      <c r="D1185" s="7">
        <f>IF(N1185&gt;0, RANK(N1185,(N1185:P1185,Q1185:AE1185)),0)</f>
        <v>2</v>
      </c>
      <c r="E1185" s="7">
        <f>IF(O1185&gt;0,RANK(O1185,(N1185:P1185,Q1185:AE1185)),0)</f>
        <v>1</v>
      </c>
      <c r="F1185" s="7">
        <f>IF(P1185&gt;0,RANK(P1185,(N1185:P1185,Q1185:AE1185)),0)</f>
        <v>4</v>
      </c>
      <c r="G1185" s="1">
        <f t="shared" si="242"/>
        <v>4452</v>
      </c>
      <c r="H1185" s="2">
        <f t="shared" si="243"/>
        <v>0.24953758197410458</v>
      </c>
      <c r="I1185" s="2"/>
      <c r="J1185" s="2">
        <f t="shared" si="251"/>
        <v>0.36735608990527435</v>
      </c>
      <c r="K1185" s="2">
        <f t="shared" si="251"/>
        <v>0.61689367187937894</v>
      </c>
      <c r="L1185" s="2">
        <f t="shared" si="251"/>
        <v>3.2509388487192421E-3</v>
      </c>
      <c r="M1185" s="2">
        <f t="shared" si="246"/>
        <v>1.249929936662747E-2</v>
      </c>
      <c r="N1185" s="1">
        <v>6554</v>
      </c>
      <c r="O1185" s="1">
        <v>11006</v>
      </c>
      <c r="P1185" s="1">
        <v>58</v>
      </c>
      <c r="Q1185" s="1">
        <v>17</v>
      </c>
      <c r="R1185" s="1">
        <v>111</v>
      </c>
      <c r="S1185" s="1">
        <v>14</v>
      </c>
      <c r="T1185" s="1">
        <v>11</v>
      </c>
      <c r="U1185" s="1">
        <v>37</v>
      </c>
      <c r="AD1185" s="1">
        <v>33</v>
      </c>
      <c r="AG1185" s="7">
        <f>IF(Q1185&gt;0,RANK(Q1185,(N1185:P1185,Q1185:AE1185)),0)</f>
        <v>7</v>
      </c>
      <c r="AH1185" s="7">
        <f>IF(R1185&gt;0,RANK(R1185,(N1185:P1185,Q1185:AE1185)),0)</f>
        <v>3</v>
      </c>
      <c r="AI1185" s="7">
        <f>IF(T1185&gt;0,RANK(T1185,(N1185:P1185,Q1185:AE1185)),0)</f>
        <v>9</v>
      </c>
      <c r="AJ1185" s="7">
        <f>IF(S1185&gt;0,RANK(S1185,(N1185:P1185,Q1185:AE1185)),0)</f>
        <v>8</v>
      </c>
      <c r="AK1185" s="2">
        <f t="shared" si="252"/>
        <v>9.5286138669357099E-4</v>
      </c>
      <c r="AL1185" s="2">
        <f t="shared" si="252"/>
        <v>6.2216243484109635E-3</v>
      </c>
      <c r="AM1185" s="2">
        <f t="shared" si="248"/>
        <v>6.1655736786054595E-4</v>
      </c>
      <c r="AN1185" s="2">
        <f t="shared" si="249"/>
        <v>7.8470937727705841E-4</v>
      </c>
      <c r="AP1185" t="s">
        <v>3830</v>
      </c>
      <c r="AQ1185" t="s">
        <v>3543</v>
      </c>
      <c r="AR1185">
        <v>1</v>
      </c>
      <c r="AT1185" s="85" t="s">
        <v>3910</v>
      </c>
      <c r="AU1185" s="84" t="s">
        <v>5226</v>
      </c>
      <c r="AV1185" s="77" t="str">
        <f t="shared" si="250"/>
        <v>22117</v>
      </c>
      <c r="AX1185" s="7" t="s">
        <v>3911</v>
      </c>
      <c r="AY1185">
        <v>41</v>
      </c>
    </row>
    <row r="1186" spans="1:51" hidden="1" outlineLevel="1">
      <c r="A1186" t="s">
        <v>3749</v>
      </c>
      <c r="B1186" t="s">
        <v>3543</v>
      </c>
      <c r="C1186" s="1">
        <f t="shared" si="244"/>
        <v>18449</v>
      </c>
      <c r="D1186" s="7">
        <f>IF(N1186&gt;0, RANK(N1186,(N1186:P1186,Q1186:AE1186)),0)</f>
        <v>2</v>
      </c>
      <c r="E1186" s="7">
        <f>IF(O1186&gt;0,RANK(O1186,(N1186:P1186,Q1186:AE1186)),0)</f>
        <v>1</v>
      </c>
      <c r="F1186" s="7">
        <f>IF(P1186&gt;0,RANK(P1186,(N1186:P1186,Q1186:AE1186)),0)</f>
        <v>4</v>
      </c>
      <c r="G1186" s="1">
        <f t="shared" si="242"/>
        <v>4237</v>
      </c>
      <c r="H1186" s="2">
        <f t="shared" si="243"/>
        <v>0.22966014418125644</v>
      </c>
      <c r="I1186" s="2"/>
      <c r="J1186" s="2">
        <f t="shared" si="251"/>
        <v>0.37037237790666161</v>
      </c>
      <c r="K1186" s="2">
        <f t="shared" si="251"/>
        <v>0.60003252208791802</v>
      </c>
      <c r="L1186" s="2">
        <f t="shared" si="251"/>
        <v>2.601767033443547E-3</v>
      </c>
      <c r="M1186" s="2">
        <f t="shared" si="246"/>
        <v>2.6993332971976768E-2</v>
      </c>
      <c r="N1186" s="1">
        <v>6833</v>
      </c>
      <c r="O1186" s="1">
        <v>11070</v>
      </c>
      <c r="P1186" s="1">
        <v>48</v>
      </c>
      <c r="Q1186" s="1">
        <v>23</v>
      </c>
      <c r="R1186" s="1">
        <v>398</v>
      </c>
      <c r="S1186" s="1">
        <v>7</v>
      </c>
      <c r="T1186" s="1">
        <v>10</v>
      </c>
      <c r="U1186" s="1">
        <v>20</v>
      </c>
      <c r="AD1186" s="1">
        <v>40</v>
      </c>
      <c r="AG1186" s="7">
        <f>IF(Q1186&gt;0,RANK(Q1186,(N1186:P1186,Q1186:AE1186)),0)</f>
        <v>6</v>
      </c>
      <c r="AH1186" s="7">
        <f>IF(R1186&gt;0,RANK(R1186,(N1186:P1186,Q1186:AE1186)),0)</f>
        <v>3</v>
      </c>
      <c r="AI1186" s="7">
        <f>IF(T1186&gt;0,RANK(T1186,(N1186:P1186,Q1186:AE1186)),0)</f>
        <v>8</v>
      </c>
      <c r="AJ1186" s="7">
        <f>IF(S1186&gt;0,RANK(S1186,(N1186:P1186,Q1186:AE1186)),0)</f>
        <v>9</v>
      </c>
      <c r="AK1186" s="2">
        <f t="shared" si="252"/>
        <v>1.2466800368583664E-3</v>
      </c>
      <c r="AL1186" s="2">
        <f t="shared" si="252"/>
        <v>2.1572984985636076E-2</v>
      </c>
      <c r="AM1186" s="2">
        <f t="shared" si="248"/>
        <v>5.4203479863407233E-4</v>
      </c>
      <c r="AN1186" s="2">
        <f t="shared" si="249"/>
        <v>3.7942435904385059E-4</v>
      </c>
      <c r="AP1186" t="s">
        <v>3749</v>
      </c>
      <c r="AQ1186" t="s">
        <v>3543</v>
      </c>
      <c r="AR1186">
        <v>4</v>
      </c>
      <c r="AT1186" s="85" t="s">
        <v>3910</v>
      </c>
      <c r="AU1186" s="84" t="s">
        <v>4545</v>
      </c>
      <c r="AV1186" s="77" t="str">
        <f t="shared" si="250"/>
        <v>22119</v>
      </c>
      <c r="AX1186" s="7" t="s">
        <v>3911</v>
      </c>
      <c r="AY1186">
        <v>49</v>
      </c>
    </row>
    <row r="1187" spans="1:51" hidden="1" outlineLevel="1">
      <c r="A1187" t="s">
        <v>2520</v>
      </c>
      <c r="B1187" t="s">
        <v>3543</v>
      </c>
      <c r="C1187" s="1">
        <f t="shared" si="244"/>
        <v>10835</v>
      </c>
      <c r="D1187" s="7">
        <f>IF(N1187&gt;0, RANK(N1187,(N1187:P1187,Q1187:AE1187)),0)</f>
        <v>2</v>
      </c>
      <c r="E1187" s="7">
        <f>IF(O1187&gt;0,RANK(O1187,(N1187:P1187,Q1187:AE1187)),0)</f>
        <v>1</v>
      </c>
      <c r="F1187" s="7">
        <f>IF(P1187&gt;0,RANK(P1187,(N1187:P1187,Q1187:AE1187)),0)</f>
        <v>3</v>
      </c>
      <c r="G1187" s="1">
        <f t="shared" si="242"/>
        <v>890</v>
      </c>
      <c r="H1187" s="2">
        <f t="shared" si="243"/>
        <v>8.2141209044762339E-2</v>
      </c>
      <c r="I1187" s="2"/>
      <c r="J1187" s="2">
        <f t="shared" si="251"/>
        <v>0.4551915089986156</v>
      </c>
      <c r="K1187" s="2">
        <f t="shared" si="251"/>
        <v>0.5373327180433779</v>
      </c>
      <c r="L1187" s="2">
        <f t="shared" si="251"/>
        <v>3.3225657591139826E-3</v>
      </c>
      <c r="M1187" s="2">
        <f t="shared" si="246"/>
        <v>4.1532071988925161E-3</v>
      </c>
      <c r="N1187" s="1">
        <v>4932</v>
      </c>
      <c r="O1187" s="1">
        <v>5822</v>
      </c>
      <c r="P1187" s="1">
        <v>36</v>
      </c>
      <c r="Q1187" s="1">
        <v>15</v>
      </c>
      <c r="R1187" s="1">
        <v>9</v>
      </c>
      <c r="S1187" s="1">
        <v>8</v>
      </c>
      <c r="T1187" s="1">
        <v>5</v>
      </c>
      <c r="U1187" s="1">
        <v>5</v>
      </c>
      <c r="AD1187" s="1">
        <v>3</v>
      </c>
      <c r="AG1187" s="7">
        <f>IF(Q1187&gt;0,RANK(Q1187,(N1187:P1187,Q1187:AE1187)),0)</f>
        <v>4</v>
      </c>
      <c r="AH1187" s="7">
        <f>IF(R1187&gt;0,RANK(R1187,(N1187:P1187,Q1187:AE1187)),0)</f>
        <v>5</v>
      </c>
      <c r="AI1187" s="7">
        <f>IF(T1187&gt;0,RANK(T1187,(N1187:P1187,Q1187:AE1187)),0)</f>
        <v>7</v>
      </c>
      <c r="AJ1187" s="7">
        <f>IF(S1187&gt;0,RANK(S1187,(N1187:P1187,Q1187:AE1187)),0)</f>
        <v>6</v>
      </c>
      <c r="AK1187" s="2">
        <f t="shared" si="252"/>
        <v>1.3844023996308261E-3</v>
      </c>
      <c r="AL1187" s="2">
        <f t="shared" si="252"/>
        <v>8.3064143977849565E-4</v>
      </c>
      <c r="AM1187" s="2">
        <f t="shared" si="248"/>
        <v>4.6146746654360867E-4</v>
      </c>
      <c r="AN1187" s="2">
        <f t="shared" si="249"/>
        <v>7.3834794646977385E-4</v>
      </c>
      <c r="AP1187" t="s">
        <v>2520</v>
      </c>
      <c r="AQ1187" t="s">
        <v>3543</v>
      </c>
      <c r="AR1187">
        <v>6</v>
      </c>
      <c r="AT1187" s="85" t="s">
        <v>3910</v>
      </c>
      <c r="AU1187" s="84" t="s">
        <v>4534</v>
      </c>
      <c r="AV1187" s="77" t="str">
        <f t="shared" si="250"/>
        <v>22121</v>
      </c>
      <c r="AX1187" s="7" t="s">
        <v>3911</v>
      </c>
      <c r="AY1187">
        <v>21</v>
      </c>
    </row>
    <row r="1188" spans="1:51" hidden="1" outlineLevel="1">
      <c r="A1188" t="s">
        <v>2149</v>
      </c>
      <c r="B1188" t="s">
        <v>3543</v>
      </c>
      <c r="C1188" s="1">
        <f t="shared" si="244"/>
        <v>5033</v>
      </c>
      <c r="D1188" s="7">
        <f>IF(N1188&gt;0, RANK(N1188,(N1188:P1188,Q1188:AE1188)),0)</f>
        <v>2</v>
      </c>
      <c r="E1188" s="7">
        <f>IF(O1188&gt;0,RANK(O1188,(N1188:P1188,Q1188:AE1188)),0)</f>
        <v>1</v>
      </c>
      <c r="F1188" s="7">
        <f>IF(P1188&gt;0,RANK(P1188,(N1188:P1188,Q1188:AE1188)),0)</f>
        <v>4</v>
      </c>
      <c r="G1188" s="1">
        <f t="shared" ref="G1188:G1251" si="253">IF(C1188&gt;0,MAX(N1188:P1188)-LARGE(N1188:P1188,2),0)</f>
        <v>2509</v>
      </c>
      <c r="H1188" s="2">
        <f t="shared" ref="H1188:H1251" si="254">IF(C1188&gt;0,G1188/C1188,0)</f>
        <v>0.49850983508841645</v>
      </c>
      <c r="I1188" s="2"/>
      <c r="J1188" s="2">
        <f t="shared" si="251"/>
        <v>0.24458573415457976</v>
      </c>
      <c r="K1188" s="2">
        <f t="shared" si="251"/>
        <v>0.74309556924299625</v>
      </c>
      <c r="L1188" s="2">
        <f t="shared" si="251"/>
        <v>1.3908205841446453E-3</v>
      </c>
      <c r="M1188" s="2">
        <f t="shared" si="246"/>
        <v>1.0927876018279372E-2</v>
      </c>
      <c r="N1188" s="1">
        <v>1231</v>
      </c>
      <c r="O1188" s="1">
        <v>3740</v>
      </c>
      <c r="P1188" s="1">
        <v>7</v>
      </c>
      <c r="Q1188" s="1">
        <v>6</v>
      </c>
      <c r="R1188" s="1">
        <v>36</v>
      </c>
      <c r="S1188" s="1">
        <v>2</v>
      </c>
      <c r="T1188" s="1">
        <v>3</v>
      </c>
      <c r="U1188" s="1">
        <v>5</v>
      </c>
      <c r="AD1188" s="1">
        <v>3</v>
      </c>
      <c r="AG1188" s="7">
        <f>IF(Q1188&gt;0,RANK(Q1188,(N1188:P1188,Q1188:AE1188)),0)</f>
        <v>5</v>
      </c>
      <c r="AH1188" s="7">
        <f>IF(R1188&gt;0,RANK(R1188,(N1188:P1188,Q1188:AE1188)),0)</f>
        <v>3</v>
      </c>
      <c r="AI1188" s="7">
        <f>IF(T1188&gt;0,RANK(T1188,(N1188:P1188,Q1188:AE1188)),0)</f>
        <v>7</v>
      </c>
      <c r="AJ1188" s="7">
        <f>IF(S1188&gt;0,RANK(S1188,(N1188:P1188,Q1188:AE1188)),0)</f>
        <v>9</v>
      </c>
      <c r="AK1188" s="2">
        <f t="shared" si="252"/>
        <v>1.192131929266839E-3</v>
      </c>
      <c r="AL1188" s="2">
        <f t="shared" si="252"/>
        <v>7.1527915756010333E-3</v>
      </c>
      <c r="AM1188" s="2">
        <f t="shared" si="248"/>
        <v>5.9606596463341948E-4</v>
      </c>
      <c r="AN1188" s="2">
        <f t="shared" si="249"/>
        <v>3.9737730975561295E-4</v>
      </c>
      <c r="AP1188" t="s">
        <v>2149</v>
      </c>
      <c r="AQ1188" t="s">
        <v>3543</v>
      </c>
      <c r="AR1188">
        <v>5</v>
      </c>
      <c r="AT1188" s="85" t="s">
        <v>3910</v>
      </c>
      <c r="AU1188" s="84" t="s">
        <v>2759</v>
      </c>
      <c r="AV1188" s="77" t="str">
        <f t="shared" si="250"/>
        <v>22123</v>
      </c>
      <c r="AX1188" s="7" t="s">
        <v>3911</v>
      </c>
      <c r="AY1188">
        <v>17</v>
      </c>
    </row>
    <row r="1189" spans="1:51" hidden="1" outlineLevel="1">
      <c r="A1189" t="s">
        <v>2936</v>
      </c>
      <c r="B1189" t="s">
        <v>3543</v>
      </c>
      <c r="C1189" s="1">
        <f t="shared" si="244"/>
        <v>5218</v>
      </c>
      <c r="D1189" s="7">
        <f>IF(N1189&gt;0, RANK(N1189,(N1189:P1189,Q1189:AE1189)),0)</f>
        <v>2</v>
      </c>
      <c r="E1189" s="7">
        <f>IF(O1189&gt;0,RANK(O1189,(N1189:P1189,Q1189:AE1189)),0)</f>
        <v>1</v>
      </c>
      <c r="F1189" s="7">
        <f>IF(P1189&gt;0,RANK(P1189,(N1189:P1189,Q1189:AE1189)),0)</f>
        <v>4</v>
      </c>
      <c r="G1189" s="1">
        <f t="shared" si="253"/>
        <v>718</v>
      </c>
      <c r="H1189" s="2">
        <f t="shared" si="254"/>
        <v>0.13760061326178613</v>
      </c>
      <c r="I1189" s="2"/>
      <c r="J1189" s="2">
        <f t="shared" si="251"/>
        <v>0.42430049827520122</v>
      </c>
      <c r="K1189" s="2">
        <f t="shared" si="251"/>
        <v>0.5619011115369873</v>
      </c>
      <c r="L1189" s="2">
        <f t="shared" si="251"/>
        <v>2.6830203142966655E-3</v>
      </c>
      <c r="M1189" s="2">
        <f t="shared" si="246"/>
        <v>1.1115369873514816E-2</v>
      </c>
      <c r="N1189" s="1">
        <v>2214</v>
      </c>
      <c r="O1189" s="1">
        <v>2932</v>
      </c>
      <c r="P1189" s="1">
        <v>14</v>
      </c>
      <c r="Q1189" s="1">
        <v>5</v>
      </c>
      <c r="R1189" s="1">
        <v>11</v>
      </c>
      <c r="S1189" s="1">
        <v>6</v>
      </c>
      <c r="T1189" s="1">
        <v>5</v>
      </c>
      <c r="U1189" s="1">
        <v>14</v>
      </c>
      <c r="AD1189" s="1">
        <v>17</v>
      </c>
      <c r="AG1189" s="7">
        <f>IF(Q1189&gt;0,RANK(Q1189,(N1189:P1189,Q1189:AE1189)),0)</f>
        <v>8</v>
      </c>
      <c r="AH1189" s="7">
        <f>IF(R1189&gt;0,RANK(R1189,(N1189:P1189,Q1189:AE1189)),0)</f>
        <v>6</v>
      </c>
      <c r="AI1189" s="7">
        <f>IF(T1189&gt;0,RANK(T1189,(N1189:P1189,Q1189:AE1189)),0)</f>
        <v>8</v>
      </c>
      <c r="AJ1189" s="7">
        <f>IF(S1189&gt;0,RANK(S1189,(N1189:P1189,Q1189:AE1189)),0)</f>
        <v>7</v>
      </c>
      <c r="AK1189" s="2">
        <f t="shared" si="252"/>
        <v>9.5822154082023765E-4</v>
      </c>
      <c r="AL1189" s="2">
        <f t="shared" si="252"/>
        <v>2.1080873898045227E-3</v>
      </c>
      <c r="AM1189" s="2">
        <f t="shared" si="248"/>
        <v>9.5822154082023765E-4</v>
      </c>
      <c r="AN1189" s="2">
        <f t="shared" si="249"/>
        <v>1.1498658489842851E-3</v>
      </c>
      <c r="AP1189" t="s">
        <v>2936</v>
      </c>
      <c r="AQ1189" t="s">
        <v>3543</v>
      </c>
      <c r="AR1189">
        <v>6</v>
      </c>
      <c r="AT1189" s="85" t="s">
        <v>3910</v>
      </c>
      <c r="AU1189" s="84" t="s">
        <v>2760</v>
      </c>
      <c r="AV1189" s="77" t="str">
        <f t="shared" si="250"/>
        <v>22125</v>
      </c>
      <c r="AX1189" s="7" t="s">
        <v>3911</v>
      </c>
      <c r="AY1189">
        <v>18</v>
      </c>
    </row>
    <row r="1190" spans="1:51" hidden="1" outlineLevel="1">
      <c r="A1190" t="s">
        <v>2919</v>
      </c>
      <c r="B1190" t="s">
        <v>3543</v>
      </c>
      <c r="C1190" s="1">
        <f t="shared" si="244"/>
        <v>6507</v>
      </c>
      <c r="D1190" s="7">
        <f>IF(N1190&gt;0, RANK(N1190,(N1190:P1190,Q1190:AE1190)),0)</f>
        <v>2</v>
      </c>
      <c r="E1190" s="7">
        <f>IF(O1190&gt;0,RANK(O1190,(N1190:P1190,Q1190:AE1190)),0)</f>
        <v>1</v>
      </c>
      <c r="F1190" s="7">
        <f>IF(P1190&gt;0,RANK(P1190,(N1190:P1190,Q1190:AE1190)),0)</f>
        <v>7</v>
      </c>
      <c r="G1190" s="1">
        <f t="shared" si="253"/>
        <v>2310</v>
      </c>
      <c r="H1190" s="2">
        <f t="shared" si="254"/>
        <v>0.3550023052097741</v>
      </c>
      <c r="I1190" s="2"/>
      <c r="J1190" s="2">
        <f t="shared" si="251"/>
        <v>0.31596741970185954</v>
      </c>
      <c r="K1190" s="2">
        <f t="shared" si="251"/>
        <v>0.67096972491163365</v>
      </c>
      <c r="L1190" s="2">
        <f t="shared" si="251"/>
        <v>1.5368065160596281E-3</v>
      </c>
      <c r="M1190" s="2">
        <f t="shared" si="246"/>
        <v>1.1526048870447128E-2</v>
      </c>
      <c r="N1190" s="1">
        <v>2056</v>
      </c>
      <c r="O1190" s="1">
        <v>4366</v>
      </c>
      <c r="P1190" s="1">
        <v>10</v>
      </c>
      <c r="Q1190" s="1">
        <v>12</v>
      </c>
      <c r="R1190" s="1">
        <v>25</v>
      </c>
      <c r="S1190" s="1">
        <v>7</v>
      </c>
      <c r="T1190" s="1">
        <v>3</v>
      </c>
      <c r="U1190" s="1">
        <v>11</v>
      </c>
      <c r="AD1190" s="1">
        <v>17</v>
      </c>
      <c r="AG1190" s="7">
        <f>IF(Q1190&gt;0,RANK(Q1190,(N1190:P1190,Q1190:AE1190)),0)</f>
        <v>5</v>
      </c>
      <c r="AH1190" s="7">
        <f>IF(R1190&gt;0,RANK(R1190,(N1190:P1190,Q1190:AE1190)),0)</f>
        <v>3</v>
      </c>
      <c r="AI1190" s="7">
        <f>IF(T1190&gt;0,RANK(T1190,(N1190:P1190,Q1190:AE1190)),0)</f>
        <v>9</v>
      </c>
      <c r="AJ1190" s="7">
        <f>IF(S1190&gt;0,RANK(S1190,(N1190:P1190,Q1190:AE1190)),0)</f>
        <v>8</v>
      </c>
      <c r="AK1190" s="2">
        <f t="shared" si="252"/>
        <v>1.8441678192715537E-3</v>
      </c>
      <c r="AL1190" s="2">
        <f t="shared" si="252"/>
        <v>3.8420162901490703E-3</v>
      </c>
      <c r="AM1190" s="2">
        <f t="shared" si="248"/>
        <v>4.6104195481788842E-4</v>
      </c>
      <c r="AN1190" s="2">
        <f t="shared" si="249"/>
        <v>1.0757645612417396E-3</v>
      </c>
      <c r="AP1190" t="s">
        <v>2919</v>
      </c>
      <c r="AQ1190" t="s">
        <v>3543</v>
      </c>
      <c r="AR1190">
        <v>5</v>
      </c>
      <c r="AT1190" s="85" t="s">
        <v>3910</v>
      </c>
      <c r="AU1190" s="84" t="s">
        <v>4740</v>
      </c>
      <c r="AV1190" s="77" t="str">
        <f t="shared" si="250"/>
        <v>22127</v>
      </c>
      <c r="AX1190" s="7" t="s">
        <v>3911</v>
      </c>
      <c r="AY1190">
        <v>41</v>
      </c>
    </row>
    <row r="1191" spans="1:51" collapsed="1">
      <c r="A1191" t="s">
        <v>3542</v>
      </c>
      <c r="B1191" t="s">
        <v>3839</v>
      </c>
      <c r="C1191" s="1">
        <f>SUM(N1191:AE1191)</f>
        <v>1943106</v>
      </c>
      <c r="D1191" s="7">
        <f>IF(N1191&gt;0, RANK(N1191,(N1191:P1191,Q1191:AE1191)),0)</f>
        <v>2</v>
      </c>
      <c r="E1191" s="7">
        <f>IF(O1191&gt;0,RANK(O1191,(N1191:P1191,Q1191:AE1191)),0)</f>
        <v>1</v>
      </c>
      <c r="F1191" s="7">
        <f>IF(P1191&gt;0,RANK(P1191,(N1191:P1191,Q1191:AE1191)),0)</f>
        <v>3</v>
      </c>
      <c r="G1191" s="1">
        <f t="shared" si="253"/>
        <v>281870</v>
      </c>
      <c r="H1191" s="2">
        <f t="shared" si="254"/>
        <v>0.14506156637877707</v>
      </c>
      <c r="I1191" s="2"/>
      <c r="J1191" s="2">
        <f t="shared" si="251"/>
        <v>0.4221586470321228</v>
      </c>
      <c r="K1191" s="2">
        <f t="shared" si="251"/>
        <v>0.5672202134108999</v>
      </c>
      <c r="L1191" s="2">
        <f t="shared" si="251"/>
        <v>3.6189482200147598E-3</v>
      </c>
      <c r="M1191" s="2">
        <f>IF(C1191=0,"-",(1-J1191-K1191-L1191))</f>
        <v>7.0021913369625391E-3</v>
      </c>
      <c r="N1191" s="1">
        <f t="shared" ref="N1191:U1191" si="255">SUM(N1127:N1190)</f>
        <v>820299</v>
      </c>
      <c r="O1191" s="1">
        <f t="shared" si="255"/>
        <v>1102169</v>
      </c>
      <c r="P1191" s="1">
        <f t="shared" si="255"/>
        <v>7032</v>
      </c>
      <c r="Q1191" s="1">
        <f t="shared" si="255"/>
        <v>2781</v>
      </c>
      <c r="R1191" s="1">
        <f t="shared" si="255"/>
        <v>5203</v>
      </c>
      <c r="S1191" s="1">
        <f>SUM(S1127:S1190)</f>
        <v>1276</v>
      </c>
      <c r="T1191" s="1">
        <f t="shared" si="255"/>
        <v>985</v>
      </c>
      <c r="U1191" s="1">
        <f t="shared" si="255"/>
        <v>1795</v>
      </c>
      <c r="AD1191" s="1">
        <f>SUM(AD1127:AD1190)</f>
        <v>1566</v>
      </c>
      <c r="AG1191" s="7">
        <f>IF(Q1191&gt;0,RANK(Q1191,(N1191:P1191,Q1191:AE1191)),0)</f>
        <v>5</v>
      </c>
      <c r="AH1191" s="7">
        <f>IF(R1191&gt;0,RANK(R1191,(N1191:P1191,Q1191:AE1191)),0)</f>
        <v>4</v>
      </c>
      <c r="AI1191" s="7">
        <f>IF(T1191&gt;0,RANK(T1191,(N1191:P1191,Q1191:AE1191)),0)</f>
        <v>9</v>
      </c>
      <c r="AJ1191" s="7">
        <f>IF(S1191&gt;0,RANK(S1191,(N1191:P1191,Q1191:AE1191)),0)</f>
        <v>8</v>
      </c>
      <c r="AK1191" s="2">
        <f t="shared" si="252"/>
        <v>1.4312137371816052E-3</v>
      </c>
      <c r="AL1191" s="2">
        <f t="shared" si="252"/>
        <v>2.6776717276360629E-3</v>
      </c>
      <c r="AM1191" s="2">
        <f>IF($C1191=0,"-",T1191/$C1191)</f>
        <v>5.0692036358284103E-4</v>
      </c>
      <c r="AN1191" s="2">
        <f>IF($C1191=0,"-",S1191/$C1191)</f>
        <v>6.5668059282406618E-4</v>
      </c>
      <c r="AP1191" t="s">
        <v>3542</v>
      </c>
      <c r="AQ1191" t="s">
        <v>3839</v>
      </c>
      <c r="AT1191" s="85" t="s">
        <v>3910</v>
      </c>
      <c r="AU1191" s="116"/>
      <c r="AV1191" s="77" t="str">
        <f>AT1191&amp;AU1191</f>
        <v>22</v>
      </c>
      <c r="AX1191" s="7" t="s">
        <v>2301</v>
      </c>
    </row>
    <row r="1192" spans="1:51">
      <c r="C1192" s="1"/>
      <c r="E1192" s="7"/>
      <c r="F1192" s="7"/>
      <c r="I1192" s="2"/>
      <c r="AG1192" s="7"/>
      <c r="AH1192" s="7"/>
      <c r="AI1192" s="7"/>
      <c r="AJ1192" s="7"/>
    </row>
    <row r="1193" spans="1:51" hidden="1" outlineLevel="1">
      <c r="A1193" t="s">
        <v>1039</v>
      </c>
      <c r="B1193" t="s">
        <v>3145</v>
      </c>
      <c r="C1193" s="1">
        <f t="shared" ref="C1193:C1209" si="256">SUM(N1193:AE1193)</f>
        <v>56067</v>
      </c>
      <c r="D1193" s="7">
        <f>IF(N1193&gt;0, RANK(N1193,(N1193:P1193,Q1193:AE1193)),0)</f>
        <v>1</v>
      </c>
      <c r="E1193" s="7">
        <f>IF(O1193&gt;0,RANK(O1193,(N1193:P1193,Q1193:AE1193)),0)</f>
        <v>2</v>
      </c>
      <c r="F1193" s="7">
        <f>IF(P1193&gt;0,RANK(P1193,(N1193:P1193,Q1193:AE1193)),0)</f>
        <v>3</v>
      </c>
      <c r="G1193" s="1">
        <f t="shared" si="253"/>
        <v>5984</v>
      </c>
      <c r="H1193" s="2">
        <f t="shared" si="254"/>
        <v>0.10672944869531097</v>
      </c>
      <c r="I1193" s="2"/>
      <c r="J1193" s="2">
        <f t="shared" ref="J1193:L1209" si="257">IF($C1193=0,"-",N1193/$C1193)</f>
        <v>0.54404551697076708</v>
      </c>
      <c r="K1193" s="2">
        <f t="shared" si="257"/>
        <v>0.43731606827545616</v>
      </c>
      <c r="L1193" s="2">
        <f t="shared" si="257"/>
        <v>1.1414914298963739E-2</v>
      </c>
      <c r="M1193" s="2">
        <f t="shared" ref="M1193:M1209" si="258">IF(C1193=0,"-",(1-J1193-K1193-L1193))</f>
        <v>7.2235004548130161E-3</v>
      </c>
      <c r="N1193" s="1">
        <f>SUMIF(Town!$AH$174:$AH$690,$A1193,Town!N$174:N$690)</f>
        <v>30503</v>
      </c>
      <c r="O1193" s="1">
        <f>SUMIF(Town!$AH$174:$AH$690,$A1193,Town!O$174:O$690)</f>
        <v>24519</v>
      </c>
      <c r="P1193" s="1">
        <f>SUMIF(Town!$AH$174:$AH$690,$A1193,Town!P$174:P$690)</f>
        <v>640</v>
      </c>
      <c r="Q1193" s="1">
        <f>SUMIF(Town!$AH$174:$AH$690,$A1193,Town!Q$174:Q$690)</f>
        <v>136</v>
      </c>
      <c r="R1193" s="1">
        <f>SUMIF(Town!$AH$174:$AH$690,$A1193,Town!R$174:R$690)</f>
        <v>41</v>
      </c>
      <c r="S1193" s="1">
        <f>SUMIF(Town!$AH$174:$AH$690,$A1193,Town!S$174:S$690)</f>
        <v>228</v>
      </c>
      <c r="W1193" s="1">
        <f>SUMIF(Town!$AH$174:$AH$690,$A1193,Town!W$174:W$690)</f>
        <v>0</v>
      </c>
      <c r="AG1193" s="7">
        <f>IF(Q1193&gt;0,RANK(Q1193,(N1193:P1193,Q1193:AE1193)),0)</f>
        <v>5</v>
      </c>
      <c r="AH1193" s="7">
        <f>IF(R1193&gt;0,RANK(R1193,(N1193:P1193,Q1193:AE1193)),0)</f>
        <v>6</v>
      </c>
      <c r="AI1193" s="7">
        <f>IF(T1193&gt;0,RANK(T1193,(N1193:P1193,Q1193:AE1193)),0)</f>
        <v>0</v>
      </c>
      <c r="AJ1193" s="7">
        <f>IF(S1193&gt;0,RANK(S1193,(N1193:P1193,Q1193:AE1193)),0)</f>
        <v>4</v>
      </c>
      <c r="AK1193" s="2">
        <f t="shared" ref="AK1193:AL1209" si="259">IF($C1193=0,"-",Q1193/$C1193)</f>
        <v>2.4256692885297948E-3</v>
      </c>
      <c r="AL1193" s="2">
        <f t="shared" si="259"/>
        <v>7.3126794727736459E-4</v>
      </c>
      <c r="AM1193" s="2">
        <f t="shared" ref="AM1193:AM1209" si="260">IF($C1193=0,"-",T1193/$C1193)</f>
        <v>0</v>
      </c>
      <c r="AN1193" s="2">
        <f t="shared" ref="AN1193:AN1209" si="261">IF($C1193=0,"-",S1193/$C1193)</f>
        <v>4.0665632190058322E-3</v>
      </c>
      <c r="AP1193" t="s">
        <v>1039</v>
      </c>
      <c r="AQ1193" t="s">
        <v>3145</v>
      </c>
      <c r="AR1193">
        <v>2</v>
      </c>
      <c r="AT1193" s="85" t="s">
        <v>3913</v>
      </c>
      <c r="AU1193" s="84" t="s">
        <v>3988</v>
      </c>
      <c r="AV1193" s="77" t="str">
        <f t="shared" ref="AV1193:AV1209" si="262">AT1193&amp;AU1193</f>
        <v>23001</v>
      </c>
      <c r="AX1193" s="7" t="s">
        <v>186</v>
      </c>
    </row>
    <row r="1194" spans="1:51" hidden="1" outlineLevel="1">
      <c r="A1194" t="s">
        <v>762</v>
      </c>
      <c r="B1194" t="s">
        <v>3145</v>
      </c>
      <c r="C1194" s="1">
        <f t="shared" si="256"/>
        <v>37733</v>
      </c>
      <c r="D1194" s="7">
        <f>IF(N1194&gt;0, RANK(N1194,(N1194:P1194,Q1194:AE1194)),0)</f>
        <v>1</v>
      </c>
      <c r="E1194" s="7">
        <f>IF(O1194&gt;0,RANK(O1194,(N1194:P1194,Q1194:AE1194)),0)</f>
        <v>2</v>
      </c>
      <c r="F1194" s="7">
        <f>IF(P1194&gt;0,RANK(P1194,(N1194:P1194,Q1194:AE1194)),0)</f>
        <v>3</v>
      </c>
      <c r="G1194" s="1">
        <f t="shared" si="253"/>
        <v>2005</v>
      </c>
      <c r="H1194" s="2">
        <f t="shared" si="254"/>
        <v>5.3136511806641404E-2</v>
      </c>
      <c r="I1194" s="2"/>
      <c r="J1194" s="2">
        <f t="shared" si="257"/>
        <v>0.51861765563300033</v>
      </c>
      <c r="K1194" s="2">
        <f t="shared" si="257"/>
        <v>0.46548114382635891</v>
      </c>
      <c r="L1194" s="2">
        <f t="shared" si="257"/>
        <v>9.9382503379005123E-3</v>
      </c>
      <c r="M1194" s="2">
        <f t="shared" si="258"/>
        <v>5.9629502027402463E-3</v>
      </c>
      <c r="N1194" s="1">
        <f>SUMIF(Town!$AH$174:$AH$690,$A1194,Town!N$174:N$690)</f>
        <v>19569</v>
      </c>
      <c r="O1194" s="1">
        <f>SUMIF(Town!$AH$174:$AH$690,$A1194,Town!O$174:O$690)</f>
        <v>17564</v>
      </c>
      <c r="P1194" s="1">
        <f>SUMIF(Town!$AH$174:$AH$690,$A1194,Town!P$174:P$690)</f>
        <v>375</v>
      </c>
      <c r="Q1194" s="1">
        <f>SUMIF(Town!$AH$174:$AH$690,$A1194,Town!Q$174:Q$690)</f>
        <v>84</v>
      </c>
      <c r="R1194" s="1">
        <f>SUMIF(Town!$AH$174:$AH$690,$A1194,Town!R$174:R$690)</f>
        <v>50</v>
      </c>
      <c r="S1194" s="1">
        <f>SUMIF(Town!$AH$174:$AH$690,$A1194,Town!S$174:S$690)</f>
        <v>91</v>
      </c>
      <c r="W1194" s="1">
        <f>SUMIF(Town!$AH$174:$AH$690,$A1194,Town!W$174:W$690)</f>
        <v>0</v>
      </c>
      <c r="AG1194" s="7">
        <f>IF(Q1194&gt;0,RANK(Q1194,(N1194:P1194,Q1194:AE1194)),0)</f>
        <v>5</v>
      </c>
      <c r="AH1194" s="7">
        <f>IF(R1194&gt;0,RANK(R1194,(N1194:P1194,Q1194:AE1194)),0)</f>
        <v>6</v>
      </c>
      <c r="AI1194" s="7">
        <f>IF(T1194&gt;0,RANK(T1194,(N1194:P1194,Q1194:AE1194)),0)</f>
        <v>0</v>
      </c>
      <c r="AJ1194" s="7">
        <f>IF(S1194&gt;0,RANK(S1194,(N1194:P1194,Q1194:AE1194)),0)</f>
        <v>4</v>
      </c>
      <c r="AK1194" s="2">
        <f t="shared" si="259"/>
        <v>2.2261680756897146E-3</v>
      </c>
      <c r="AL1194" s="2">
        <f t="shared" si="259"/>
        <v>1.3251000450534016E-3</v>
      </c>
      <c r="AM1194" s="2">
        <f t="shared" si="260"/>
        <v>0</v>
      </c>
      <c r="AN1194" s="2">
        <f t="shared" si="261"/>
        <v>2.4116820819971908E-3</v>
      </c>
      <c r="AP1194" t="s">
        <v>762</v>
      </c>
      <c r="AQ1194" t="s">
        <v>3145</v>
      </c>
      <c r="AR1194">
        <v>2</v>
      </c>
      <c r="AT1194" s="85" t="s">
        <v>3913</v>
      </c>
      <c r="AU1194" s="84" t="s">
        <v>3989</v>
      </c>
      <c r="AV1194" s="77" t="str">
        <f t="shared" si="262"/>
        <v>23003</v>
      </c>
      <c r="AX1194" s="7" t="s">
        <v>186</v>
      </c>
    </row>
    <row r="1195" spans="1:51" hidden="1" outlineLevel="1">
      <c r="A1195" t="s">
        <v>2450</v>
      </c>
      <c r="B1195" t="s">
        <v>3145</v>
      </c>
      <c r="C1195" s="1">
        <f t="shared" si="256"/>
        <v>162962</v>
      </c>
      <c r="D1195" s="7">
        <f>IF(N1195&gt;0, RANK(N1195,(N1195:P1195,Q1195:AE1195)),0)</f>
        <v>1</v>
      </c>
      <c r="E1195" s="7">
        <f>IF(O1195&gt;0,RANK(O1195,(N1195:P1195,Q1195:AE1195)),0)</f>
        <v>2</v>
      </c>
      <c r="F1195" s="7">
        <f>IF(P1195&gt;0,RANK(P1195,(N1195:P1195,Q1195:AE1195)),0)</f>
        <v>3</v>
      </c>
      <c r="G1195" s="1">
        <f t="shared" si="253"/>
        <v>29462</v>
      </c>
      <c r="H1195" s="2">
        <f t="shared" si="254"/>
        <v>0.18079061376271768</v>
      </c>
      <c r="I1195" s="2"/>
      <c r="J1195" s="2">
        <f t="shared" si="257"/>
        <v>0.58201298462218187</v>
      </c>
      <c r="K1195" s="2">
        <f t="shared" si="257"/>
        <v>0.40122237085946416</v>
      </c>
      <c r="L1195" s="2">
        <f t="shared" si="257"/>
        <v>1.0272333427424798E-2</v>
      </c>
      <c r="M1195" s="2">
        <f t="shared" si="258"/>
        <v>6.4923110909291676E-3</v>
      </c>
      <c r="N1195" s="1">
        <f>SUMIF(Town!$AH$174:$AH$690,$A1195,Town!N$174:N$690)</f>
        <v>94846</v>
      </c>
      <c r="O1195" s="1">
        <f>SUMIF(Town!$AH$174:$AH$690,$A1195,Town!O$174:O$690)</f>
        <v>65384</v>
      </c>
      <c r="P1195" s="1">
        <f>SUMIF(Town!$AH$174:$AH$690,$A1195,Town!P$174:P$690)</f>
        <v>1674</v>
      </c>
      <c r="Q1195" s="1">
        <f>SUMIF(Town!$AH$174:$AH$690,$A1195,Town!Q$174:Q$690)</f>
        <v>411</v>
      </c>
      <c r="R1195" s="1">
        <f>SUMIF(Town!$AH$174:$AH$690,$A1195,Town!R$174:R$690)</f>
        <v>102</v>
      </c>
      <c r="S1195" s="1">
        <f>SUMIF(Town!$AH$174:$AH$690,$A1195,Town!S$174:S$690)</f>
        <v>545</v>
      </c>
      <c r="W1195" s="1">
        <f>SUMIF(Town!$AH$174:$AH$690,$A1195,Town!W$174:W$690)</f>
        <v>0</v>
      </c>
      <c r="AG1195" s="7">
        <f>IF(Q1195&gt;0,RANK(Q1195,(N1195:P1195,Q1195:AE1195)),0)</f>
        <v>5</v>
      </c>
      <c r="AH1195" s="7">
        <f>IF(R1195&gt;0,RANK(R1195,(N1195:P1195,Q1195:AE1195)),0)</f>
        <v>6</v>
      </c>
      <c r="AI1195" s="7">
        <f>IF(T1195&gt;0,RANK(T1195,(N1195:P1195,Q1195:AE1195)),0)</f>
        <v>0</v>
      </c>
      <c r="AJ1195" s="7">
        <f>IF(S1195&gt;0,RANK(S1195,(N1195:P1195,Q1195:AE1195)),0)</f>
        <v>4</v>
      </c>
      <c r="AK1195" s="2">
        <f t="shared" si="259"/>
        <v>2.5220603576293862E-3</v>
      </c>
      <c r="AL1195" s="2">
        <f t="shared" si="259"/>
        <v>6.259127894846651E-4</v>
      </c>
      <c r="AM1195" s="2">
        <f t="shared" si="260"/>
        <v>0</v>
      </c>
      <c r="AN1195" s="2">
        <f t="shared" si="261"/>
        <v>3.3443379438151226E-3</v>
      </c>
      <c r="AP1195" t="s">
        <v>2450</v>
      </c>
      <c r="AQ1195" t="s">
        <v>3145</v>
      </c>
      <c r="AR1195">
        <v>1</v>
      </c>
      <c r="AT1195" s="85" t="s">
        <v>3913</v>
      </c>
      <c r="AU1195" s="84" t="s">
        <v>3632</v>
      </c>
      <c r="AV1195" s="77" t="str">
        <f t="shared" si="262"/>
        <v>23005</v>
      </c>
      <c r="AX1195" s="7" t="s">
        <v>186</v>
      </c>
    </row>
    <row r="1196" spans="1:51" hidden="1" outlineLevel="1">
      <c r="A1196" t="s">
        <v>3082</v>
      </c>
      <c r="B1196" t="s">
        <v>3145</v>
      </c>
      <c r="C1196" s="1">
        <f t="shared" si="256"/>
        <v>17261</v>
      </c>
      <c r="D1196" s="7">
        <f>IF(N1196&gt;0, RANK(N1196,(N1196:P1196,Q1196:AE1196)),0)</f>
        <v>1</v>
      </c>
      <c r="E1196" s="7">
        <f>IF(O1196&gt;0,RANK(O1196,(N1196:P1196,Q1196:AE1196)),0)</f>
        <v>2</v>
      </c>
      <c r="F1196" s="7">
        <f>IF(P1196&gt;0,RANK(P1196,(N1196:P1196,Q1196:AE1196)),0)</f>
        <v>3</v>
      </c>
      <c r="G1196" s="1">
        <f t="shared" si="253"/>
        <v>2087</v>
      </c>
      <c r="H1196" s="2">
        <f t="shared" si="254"/>
        <v>0.12090840623370604</v>
      </c>
      <c r="I1196" s="2"/>
      <c r="J1196" s="2">
        <f t="shared" si="257"/>
        <v>0.54834598227217424</v>
      </c>
      <c r="K1196" s="2">
        <f t="shared" si="257"/>
        <v>0.42743757603846821</v>
      </c>
      <c r="L1196" s="2">
        <f t="shared" si="257"/>
        <v>1.4193847401656915E-2</v>
      </c>
      <c r="M1196" s="2">
        <f t="shared" si="258"/>
        <v>1.0022594287700633E-2</v>
      </c>
      <c r="N1196" s="1">
        <f>SUMIF(Town!$AH$174:$AH$690,$A1196,Town!N$174:N$690)</f>
        <v>9465</v>
      </c>
      <c r="O1196" s="1">
        <f>SUMIF(Town!$AH$174:$AH$690,$A1196,Town!O$174:O$690)</f>
        <v>7378</v>
      </c>
      <c r="P1196" s="1">
        <f>SUMIF(Town!$AH$174:$AH$690,$A1196,Town!P$174:P$690)</f>
        <v>245</v>
      </c>
      <c r="Q1196" s="1">
        <f>SUMIF(Town!$AH$174:$AH$690,$A1196,Town!Q$174:Q$690)</f>
        <v>62</v>
      </c>
      <c r="R1196" s="1">
        <f>SUMIF(Town!$AH$174:$AH$690,$A1196,Town!R$174:R$690)</f>
        <v>20</v>
      </c>
      <c r="S1196" s="1">
        <f>SUMIF(Town!$AH$174:$AH$690,$A1196,Town!S$174:S$690)</f>
        <v>87</v>
      </c>
      <c r="W1196" s="1">
        <f>SUMIF(Town!$AH$174:$AH$690,$A1196,Town!W$174:W$690)</f>
        <v>4</v>
      </c>
      <c r="AG1196" s="7">
        <f>IF(Q1196&gt;0,RANK(Q1196,(N1196:P1196,Q1196:AE1196)),0)</f>
        <v>5</v>
      </c>
      <c r="AH1196" s="7">
        <f>IF(R1196&gt;0,RANK(R1196,(N1196:P1196,Q1196:AE1196)),0)</f>
        <v>6</v>
      </c>
      <c r="AI1196" s="7">
        <f>IF(T1196&gt;0,RANK(T1196,(N1196:P1196,Q1196:AE1196)),0)</f>
        <v>0</v>
      </c>
      <c r="AJ1196" s="7">
        <f>IF(S1196&gt;0,RANK(S1196,(N1196:P1196,Q1196:AE1196)),0)</f>
        <v>4</v>
      </c>
      <c r="AK1196" s="2">
        <f t="shared" si="259"/>
        <v>3.5919124036846071E-3</v>
      </c>
      <c r="AL1196" s="2">
        <f t="shared" si="259"/>
        <v>1.1586814205434216E-3</v>
      </c>
      <c r="AM1196" s="2">
        <f t="shared" si="260"/>
        <v>0</v>
      </c>
      <c r="AN1196" s="2">
        <f t="shared" si="261"/>
        <v>5.040264179363884E-3</v>
      </c>
      <c r="AP1196" t="s">
        <v>3082</v>
      </c>
      <c r="AQ1196" t="s">
        <v>3145</v>
      </c>
      <c r="AR1196">
        <v>2</v>
      </c>
      <c r="AT1196" s="85" t="s">
        <v>3913</v>
      </c>
      <c r="AU1196" s="84" t="s">
        <v>2597</v>
      </c>
      <c r="AV1196" s="77" t="str">
        <f t="shared" si="262"/>
        <v>23007</v>
      </c>
      <c r="AX1196" s="7" t="s">
        <v>186</v>
      </c>
    </row>
    <row r="1197" spans="1:51" hidden="1" outlineLevel="1">
      <c r="A1197" t="s">
        <v>5079</v>
      </c>
      <c r="B1197" t="s">
        <v>3145</v>
      </c>
      <c r="C1197" s="1">
        <f t="shared" si="256"/>
        <v>33122</v>
      </c>
      <c r="D1197" s="7">
        <f>IF(N1197&gt;0, RANK(N1197,(N1197:P1197,Q1197:AE1197)),0)</f>
        <v>1</v>
      </c>
      <c r="E1197" s="7">
        <f>IF(O1197&gt;0,RANK(O1197,(N1197:P1197,Q1197:AE1197)),0)</f>
        <v>2</v>
      </c>
      <c r="F1197" s="7">
        <f>IF(P1197&gt;0,RANK(P1197,(N1197:P1197,Q1197:AE1197)),0)</f>
        <v>3</v>
      </c>
      <c r="G1197" s="1">
        <f t="shared" si="253"/>
        <v>3643</v>
      </c>
      <c r="H1197" s="2">
        <f t="shared" si="254"/>
        <v>0.10998731960630397</v>
      </c>
      <c r="I1197" s="2"/>
      <c r="J1197" s="2">
        <f t="shared" si="257"/>
        <v>0.54489463196666865</v>
      </c>
      <c r="K1197" s="2">
        <f t="shared" si="257"/>
        <v>0.43490731236036473</v>
      </c>
      <c r="L1197" s="2">
        <f t="shared" si="257"/>
        <v>1.2287905319727069E-2</v>
      </c>
      <c r="M1197" s="2">
        <f t="shared" si="258"/>
        <v>7.9101503532395499E-3</v>
      </c>
      <c r="N1197" s="1">
        <f>SUMIF(Town!$AH$174:$AH$690,$A1197,Town!N$174:N$690)</f>
        <v>18048</v>
      </c>
      <c r="O1197" s="1">
        <f>SUMIF(Town!$AH$174:$AH$690,$A1197,Town!O$174:O$690)</f>
        <v>14405</v>
      </c>
      <c r="P1197" s="1">
        <f>SUMIF(Town!$AH$174:$AH$690,$A1197,Town!P$174:P$690)</f>
        <v>407</v>
      </c>
      <c r="Q1197" s="1">
        <f>SUMIF(Town!$AH$174:$AH$690,$A1197,Town!Q$174:Q$690)</f>
        <v>92</v>
      </c>
      <c r="R1197" s="1">
        <f>SUMIF(Town!$AH$174:$AH$690,$A1197,Town!R$174:R$690)</f>
        <v>29</v>
      </c>
      <c r="S1197" s="1">
        <f>SUMIF(Town!$AH$174:$AH$690,$A1197,Town!S$174:S$690)</f>
        <v>141</v>
      </c>
      <c r="W1197" s="1">
        <f>SUMIF(Town!$AH$174:$AH$690,$A1197,Town!W$174:W$690)</f>
        <v>0</v>
      </c>
      <c r="AG1197" s="7">
        <f>IF(Q1197&gt;0,RANK(Q1197,(N1197:P1197,Q1197:AE1197)),0)</f>
        <v>5</v>
      </c>
      <c r="AH1197" s="7">
        <f>IF(R1197&gt;0,RANK(R1197,(N1197:P1197,Q1197:AE1197)),0)</f>
        <v>6</v>
      </c>
      <c r="AI1197" s="7">
        <f>IF(T1197&gt;0,RANK(T1197,(N1197:P1197,Q1197:AE1197)),0)</f>
        <v>0</v>
      </c>
      <c r="AJ1197" s="7">
        <f>IF(S1197&gt;0,RANK(S1197,(N1197:P1197,Q1197:AE1197)),0)</f>
        <v>4</v>
      </c>
      <c r="AK1197" s="2">
        <f t="shared" si="259"/>
        <v>2.7776100477024334E-3</v>
      </c>
      <c r="AL1197" s="2">
        <f t="shared" si="259"/>
        <v>8.7555099329750621E-4</v>
      </c>
      <c r="AM1197" s="2">
        <f t="shared" si="260"/>
        <v>0</v>
      </c>
      <c r="AN1197" s="2">
        <f t="shared" si="261"/>
        <v>4.2569893122395988E-3</v>
      </c>
      <c r="AP1197" t="s">
        <v>5079</v>
      </c>
      <c r="AQ1197" t="s">
        <v>3145</v>
      </c>
      <c r="AR1197">
        <v>2</v>
      </c>
      <c r="AT1197" s="85" t="s">
        <v>3913</v>
      </c>
      <c r="AU1197" s="84" t="s">
        <v>3218</v>
      </c>
      <c r="AV1197" s="77" t="str">
        <f t="shared" si="262"/>
        <v>23009</v>
      </c>
      <c r="AX1197" s="7" t="s">
        <v>186</v>
      </c>
    </row>
    <row r="1198" spans="1:51" hidden="1" outlineLevel="1">
      <c r="A1198" t="s">
        <v>2725</v>
      </c>
      <c r="B1198" t="s">
        <v>3145</v>
      </c>
      <c r="C1198" s="1">
        <f t="shared" si="256"/>
        <v>66772</v>
      </c>
      <c r="D1198" s="7">
        <f>IF(N1198&gt;0, RANK(N1198,(N1198:P1198,Q1198:AE1198)),0)</f>
        <v>1</v>
      </c>
      <c r="E1198" s="7">
        <f>IF(O1198&gt;0,RANK(O1198,(N1198:P1198,Q1198:AE1198)),0)</f>
        <v>2</v>
      </c>
      <c r="F1198" s="7">
        <f>IF(P1198&gt;0,RANK(P1198,(N1198:P1198,Q1198:AE1198)),0)</f>
        <v>3</v>
      </c>
      <c r="G1198" s="1">
        <f t="shared" si="253"/>
        <v>5855</v>
      </c>
      <c r="H1198" s="2">
        <f t="shared" si="254"/>
        <v>8.7686455400467267E-2</v>
      </c>
      <c r="I1198" s="2"/>
      <c r="J1198" s="2">
        <f t="shared" si="257"/>
        <v>0.53339723237285086</v>
      </c>
      <c r="K1198" s="2">
        <f t="shared" si="257"/>
        <v>0.44571077697238365</v>
      </c>
      <c r="L1198" s="2">
        <f t="shared" si="257"/>
        <v>1.156173246270892E-2</v>
      </c>
      <c r="M1198" s="2">
        <f t="shared" si="258"/>
        <v>9.3302581920565713E-3</v>
      </c>
      <c r="N1198" s="1">
        <f>SUMIF(Town!$AH$174:$AH$690,$A1198,Town!N$174:N$690)</f>
        <v>35616</v>
      </c>
      <c r="O1198" s="1">
        <f>SUMIF(Town!$AH$174:$AH$690,$A1198,Town!O$174:O$690)</f>
        <v>29761</v>
      </c>
      <c r="P1198" s="1">
        <f>SUMIF(Town!$AH$174:$AH$690,$A1198,Town!P$174:P$690)</f>
        <v>772</v>
      </c>
      <c r="Q1198" s="1">
        <f>SUMIF(Town!$AH$174:$AH$690,$A1198,Town!Q$174:Q$690)</f>
        <v>184</v>
      </c>
      <c r="R1198" s="1">
        <f>SUMIF(Town!$AH$174:$AH$690,$A1198,Town!R$174:R$690)</f>
        <v>87</v>
      </c>
      <c r="S1198" s="1">
        <f>SUMIF(Town!$AH$174:$AH$690,$A1198,Town!S$174:S$690)</f>
        <v>352</v>
      </c>
      <c r="W1198" s="1">
        <f>SUMIF(Town!$AH$174:$AH$690,$A1198,Town!W$174:W$690)</f>
        <v>0</v>
      </c>
      <c r="AG1198" s="7">
        <f>IF(Q1198&gt;0,RANK(Q1198,(N1198:P1198,Q1198:AE1198)),0)</f>
        <v>5</v>
      </c>
      <c r="AH1198" s="7">
        <f>IF(R1198&gt;0,RANK(R1198,(N1198:P1198,Q1198:AE1198)),0)</f>
        <v>6</v>
      </c>
      <c r="AI1198" s="7">
        <f>IF(T1198&gt;0,RANK(T1198,(N1198:P1198,Q1198:AE1198)),0)</f>
        <v>0</v>
      </c>
      <c r="AJ1198" s="7">
        <f>IF(S1198&gt;0,RANK(S1198,(N1198:P1198,Q1198:AE1198)),0)</f>
        <v>4</v>
      </c>
      <c r="AK1198" s="2">
        <f t="shared" si="259"/>
        <v>2.7556460791948721E-3</v>
      </c>
      <c r="AL1198" s="2">
        <f t="shared" si="259"/>
        <v>1.3029413526627928E-3</v>
      </c>
      <c r="AM1198" s="2">
        <f t="shared" si="260"/>
        <v>0</v>
      </c>
      <c r="AN1198" s="2">
        <f t="shared" si="261"/>
        <v>5.2716707601988856E-3</v>
      </c>
      <c r="AP1198" t="s">
        <v>2725</v>
      </c>
      <c r="AQ1198" t="s">
        <v>3145</v>
      </c>
      <c r="AT1198" s="85" t="s">
        <v>3913</v>
      </c>
      <c r="AU1198" s="84" t="s">
        <v>3234</v>
      </c>
      <c r="AV1198" s="77" t="str">
        <f t="shared" si="262"/>
        <v>23011</v>
      </c>
      <c r="AX1198" s="7" t="s">
        <v>186</v>
      </c>
    </row>
    <row r="1199" spans="1:51" hidden="1" outlineLevel="1">
      <c r="A1199" t="s">
        <v>4308</v>
      </c>
      <c r="B1199" t="s">
        <v>3145</v>
      </c>
      <c r="C1199" s="1">
        <f t="shared" si="256"/>
        <v>23247</v>
      </c>
      <c r="D1199" s="7">
        <f>IF(N1199&gt;0, RANK(N1199,(N1199:P1199,Q1199:AE1199)),0)</f>
        <v>1</v>
      </c>
      <c r="E1199" s="7">
        <f>IF(O1199&gt;0,RANK(O1199,(N1199:P1199,Q1199:AE1199)),0)</f>
        <v>2</v>
      </c>
      <c r="F1199" s="7">
        <f>IF(P1199&gt;0,RANK(P1199,(N1199:P1199,Q1199:AE1199)),0)</f>
        <v>3</v>
      </c>
      <c r="G1199" s="1">
        <f t="shared" si="253"/>
        <v>2587</v>
      </c>
      <c r="H1199" s="2">
        <f t="shared" si="254"/>
        <v>0.11128317632382673</v>
      </c>
      <c r="I1199" s="2"/>
      <c r="J1199" s="2">
        <f t="shared" si="257"/>
        <v>0.54587688734030193</v>
      </c>
      <c r="K1199" s="2">
        <f t="shared" si="257"/>
        <v>0.43459371101647526</v>
      </c>
      <c r="L1199" s="2">
        <f t="shared" si="257"/>
        <v>1.1571385555125392E-2</v>
      </c>
      <c r="M1199" s="2">
        <f t="shared" si="258"/>
        <v>7.9580160880974183E-3</v>
      </c>
      <c r="N1199" s="1">
        <f>SUMIF(Town!$AH$174:$AH$690,$A1199,Town!N$174:N$690)</f>
        <v>12690</v>
      </c>
      <c r="O1199" s="1">
        <f>SUMIF(Town!$AH$174:$AH$690,$A1199,Town!O$174:O$690)</f>
        <v>10103</v>
      </c>
      <c r="P1199" s="1">
        <f>SUMIF(Town!$AH$174:$AH$690,$A1199,Town!P$174:P$690)</f>
        <v>269</v>
      </c>
      <c r="Q1199" s="1">
        <f>SUMIF(Town!$AH$174:$AH$690,$A1199,Town!Q$174:Q$690)</f>
        <v>60</v>
      </c>
      <c r="R1199" s="1">
        <f>SUMIF(Town!$AH$174:$AH$690,$A1199,Town!R$174:R$690)</f>
        <v>28</v>
      </c>
      <c r="S1199" s="1">
        <f>SUMIF(Town!$AH$174:$AH$690,$A1199,Town!S$174:S$690)</f>
        <v>97</v>
      </c>
      <c r="W1199" s="1">
        <f>SUMIF(Town!$AH$174:$AH$690,$A1199,Town!W$174:W$690)</f>
        <v>0</v>
      </c>
      <c r="AG1199" s="7">
        <f>IF(Q1199&gt;0,RANK(Q1199,(N1199:P1199,Q1199:AE1199)),0)</f>
        <v>5</v>
      </c>
      <c r="AH1199" s="7">
        <f>IF(R1199&gt;0,RANK(R1199,(N1199:P1199,Q1199:AE1199)),0)</f>
        <v>6</v>
      </c>
      <c r="AI1199" s="7">
        <f>IF(T1199&gt;0,RANK(T1199,(N1199:P1199,Q1199:AE1199)),0)</f>
        <v>0</v>
      </c>
      <c r="AJ1199" s="7">
        <f>IF(S1199&gt;0,RANK(S1199,(N1199:P1199,Q1199:AE1199)),0)</f>
        <v>4</v>
      </c>
      <c r="AK1199" s="2">
        <f t="shared" si="259"/>
        <v>2.5809781907342884E-3</v>
      </c>
      <c r="AL1199" s="2">
        <f t="shared" si="259"/>
        <v>1.2044564890093346E-3</v>
      </c>
      <c r="AM1199" s="2">
        <f t="shared" si="260"/>
        <v>0</v>
      </c>
      <c r="AN1199" s="2">
        <f t="shared" si="261"/>
        <v>4.1725814083537665E-3</v>
      </c>
      <c r="AP1199" t="s">
        <v>4308</v>
      </c>
      <c r="AQ1199" t="s">
        <v>3145</v>
      </c>
      <c r="AR1199">
        <v>1</v>
      </c>
      <c r="AT1199" s="85" t="s">
        <v>3913</v>
      </c>
      <c r="AU1199" s="84" t="s">
        <v>3235</v>
      </c>
      <c r="AV1199" s="77" t="str">
        <f t="shared" si="262"/>
        <v>23013</v>
      </c>
      <c r="AX1199" s="7" t="s">
        <v>186</v>
      </c>
    </row>
    <row r="1200" spans="1:51" hidden="1" outlineLevel="1">
      <c r="A1200" t="s">
        <v>3867</v>
      </c>
      <c r="B1200" t="s">
        <v>3145</v>
      </c>
      <c r="C1200" s="1">
        <f t="shared" si="256"/>
        <v>22142</v>
      </c>
      <c r="D1200" s="7">
        <f>IF(N1200&gt;0, RANK(N1200,(N1200:P1200,Q1200:AE1200)),0)</f>
        <v>1</v>
      </c>
      <c r="E1200" s="7">
        <f>IF(O1200&gt;0,RANK(O1200,(N1200:P1200,Q1200:AE1200)),0)</f>
        <v>2</v>
      </c>
      <c r="F1200" s="7">
        <f>IF(P1200&gt;0,RANK(P1200,(N1200:P1200,Q1200:AE1200)),0)</f>
        <v>3</v>
      </c>
      <c r="G1200" s="1">
        <f t="shared" si="253"/>
        <v>981</v>
      </c>
      <c r="H1200" s="2">
        <f t="shared" si="254"/>
        <v>4.4304940836419476E-2</v>
      </c>
      <c r="I1200" s="2"/>
      <c r="J1200" s="2">
        <f t="shared" si="257"/>
        <v>0.51264565079938573</v>
      </c>
      <c r="K1200" s="2">
        <f t="shared" si="257"/>
        <v>0.46834070996296628</v>
      </c>
      <c r="L1200" s="2">
        <f t="shared" si="257"/>
        <v>9.7552163309547468E-3</v>
      </c>
      <c r="M1200" s="2">
        <f t="shared" si="258"/>
        <v>9.2584229066932366E-3</v>
      </c>
      <c r="N1200" s="1">
        <f>SUMIF(Town!$AH$174:$AH$690,$A1200,Town!N$174:N$690)</f>
        <v>11351</v>
      </c>
      <c r="O1200" s="1">
        <f>SUMIF(Town!$AH$174:$AH$690,$A1200,Town!O$174:O$690)</f>
        <v>10370</v>
      </c>
      <c r="P1200" s="1">
        <f>SUMIF(Town!$AH$174:$AH$690,$A1200,Town!P$174:P$690)</f>
        <v>216</v>
      </c>
      <c r="Q1200" s="1">
        <f>SUMIF(Town!$AH$174:$AH$690,$A1200,Town!Q$174:Q$690)</f>
        <v>92</v>
      </c>
      <c r="R1200" s="1">
        <f>SUMIF(Town!$AH$174:$AH$690,$A1200,Town!R$174:R$690)</f>
        <v>33</v>
      </c>
      <c r="S1200" s="1">
        <f>SUMIF(Town!$AH$174:$AH$690,$A1200,Town!S$174:S$690)</f>
        <v>80</v>
      </c>
      <c r="W1200" s="1">
        <f>SUMIF(Town!$AH$174:$AH$690,$A1200,Town!W$174:W$690)</f>
        <v>0</v>
      </c>
      <c r="AG1200" s="7">
        <f>IF(Q1200&gt;0,RANK(Q1200,(N1200:P1200,Q1200:AE1200)),0)</f>
        <v>4</v>
      </c>
      <c r="AH1200" s="7">
        <f>IF(R1200&gt;0,RANK(R1200,(N1200:P1200,Q1200:AE1200)),0)</f>
        <v>6</v>
      </c>
      <c r="AI1200" s="7">
        <f>IF(T1200&gt;0,RANK(T1200,(N1200:P1200,Q1200:AE1200)),0)</f>
        <v>0</v>
      </c>
      <c r="AJ1200" s="7">
        <f>IF(S1200&gt;0,RANK(S1200,(N1200:P1200,Q1200:AE1200)),0)</f>
        <v>5</v>
      </c>
      <c r="AK1200" s="2">
        <f t="shared" si="259"/>
        <v>4.154999548369614E-3</v>
      </c>
      <c r="AL1200" s="2">
        <f t="shared" si="259"/>
        <v>1.490380272784753E-3</v>
      </c>
      <c r="AM1200" s="2">
        <f t="shared" si="260"/>
        <v>0</v>
      </c>
      <c r="AN1200" s="2">
        <f t="shared" si="261"/>
        <v>3.613043085538795E-3</v>
      </c>
      <c r="AP1200" t="s">
        <v>3867</v>
      </c>
      <c r="AQ1200" t="s">
        <v>3145</v>
      </c>
      <c r="AR1200">
        <v>1</v>
      </c>
      <c r="AT1200" s="85" t="s">
        <v>3913</v>
      </c>
      <c r="AU1200" s="84" t="s">
        <v>4670</v>
      </c>
      <c r="AV1200" s="77" t="str">
        <f t="shared" si="262"/>
        <v>23015</v>
      </c>
      <c r="AX1200" s="7" t="s">
        <v>186</v>
      </c>
    </row>
    <row r="1201" spans="1:55" hidden="1" outlineLevel="1">
      <c r="A1201" t="s">
        <v>2904</v>
      </c>
      <c r="B1201" t="s">
        <v>3145</v>
      </c>
      <c r="C1201" s="1">
        <f t="shared" si="256"/>
        <v>31546</v>
      </c>
      <c r="D1201" s="7">
        <f>IF(N1201&gt;0, RANK(N1201,(N1201:P1201,Q1201:AE1201)),0)</f>
        <v>1</v>
      </c>
      <c r="E1201" s="7">
        <f>IF(O1201&gt;0,RANK(O1201,(N1201:P1201,Q1201:AE1201)),0)</f>
        <v>2</v>
      </c>
      <c r="F1201" s="7">
        <f>IF(P1201&gt;0,RANK(P1201,(N1201:P1201,Q1201:AE1201)),0)</f>
        <v>3</v>
      </c>
      <c r="G1201" s="1">
        <f t="shared" si="253"/>
        <v>2422</v>
      </c>
      <c r="H1201" s="2">
        <f t="shared" si="254"/>
        <v>7.6776770430482463E-2</v>
      </c>
      <c r="I1201" s="2"/>
      <c r="J1201" s="2">
        <f t="shared" si="257"/>
        <v>0.52678628035250108</v>
      </c>
      <c r="K1201" s="2">
        <f t="shared" si="257"/>
        <v>0.45000950992201866</v>
      </c>
      <c r="L1201" s="2">
        <f t="shared" si="257"/>
        <v>1.404298484752425E-2</v>
      </c>
      <c r="M1201" s="2">
        <f t="shared" si="258"/>
        <v>9.1612248779560125E-3</v>
      </c>
      <c r="N1201" s="1">
        <f>SUMIF(Town!$AH$174:$AH$690,$A1201,Town!N$174:N$690)</f>
        <v>16618</v>
      </c>
      <c r="O1201" s="1">
        <f>SUMIF(Town!$AH$174:$AH$690,$A1201,Town!O$174:O$690)</f>
        <v>14196</v>
      </c>
      <c r="P1201" s="1">
        <f>SUMIF(Town!$AH$174:$AH$690,$A1201,Town!P$174:P$690)</f>
        <v>443</v>
      </c>
      <c r="Q1201" s="1">
        <f>SUMIF(Town!$AH$174:$AH$690,$A1201,Town!Q$174:Q$690)</f>
        <v>101</v>
      </c>
      <c r="R1201" s="1">
        <f>SUMIF(Town!$AH$174:$AH$690,$A1201,Town!R$174:R$690)</f>
        <v>38</v>
      </c>
      <c r="S1201" s="1">
        <f>SUMIF(Town!$AH$174:$AH$690,$A1201,Town!S$174:S$690)</f>
        <v>150</v>
      </c>
      <c r="W1201" s="1">
        <f>SUMIF(Town!$AH$174:$AH$690,$A1201,Town!W$174:W$690)</f>
        <v>0</v>
      </c>
      <c r="AG1201" s="7">
        <f>IF(Q1201&gt;0,RANK(Q1201,(N1201:P1201,Q1201:AE1201)),0)</f>
        <v>5</v>
      </c>
      <c r="AH1201" s="7">
        <f>IF(R1201&gt;0,RANK(R1201,(N1201:P1201,Q1201:AE1201)),0)</f>
        <v>6</v>
      </c>
      <c r="AI1201" s="7">
        <f>IF(T1201&gt;0,RANK(T1201,(N1201:P1201,Q1201:AE1201)),0)</f>
        <v>0</v>
      </c>
      <c r="AJ1201" s="7">
        <f>IF(S1201&gt;0,RANK(S1201,(N1201:P1201,Q1201:AE1201)),0)</f>
        <v>4</v>
      </c>
      <c r="AK1201" s="2">
        <f t="shared" si="259"/>
        <v>3.2016737462752807E-3</v>
      </c>
      <c r="AL1201" s="2">
        <f t="shared" si="259"/>
        <v>1.2045901223609967E-3</v>
      </c>
      <c r="AM1201" s="2">
        <f t="shared" si="260"/>
        <v>0</v>
      </c>
      <c r="AN1201" s="2">
        <f t="shared" si="261"/>
        <v>4.7549610093197232E-3</v>
      </c>
      <c r="AP1201" t="s">
        <v>2904</v>
      </c>
      <c r="AQ1201" t="s">
        <v>3145</v>
      </c>
      <c r="AR1201">
        <v>2</v>
      </c>
      <c r="AT1201" s="85" t="s">
        <v>3913</v>
      </c>
      <c r="AU1201" s="84" t="s">
        <v>4671</v>
      </c>
      <c r="AV1201" s="77" t="str">
        <f t="shared" si="262"/>
        <v>23017</v>
      </c>
      <c r="AX1201" s="7" t="s">
        <v>186</v>
      </c>
    </row>
    <row r="1202" spans="1:55" hidden="1" outlineLevel="1">
      <c r="A1202" t="s">
        <v>1038</v>
      </c>
      <c r="B1202" t="s">
        <v>3145</v>
      </c>
      <c r="C1202" s="1">
        <f t="shared" si="256"/>
        <v>82112</v>
      </c>
      <c r="D1202" s="7">
        <f>IF(N1202&gt;0, RANK(N1202,(N1202:P1202,Q1202:AE1202)),0)</f>
        <v>1</v>
      </c>
      <c r="E1202" s="7">
        <f>IF(O1202&gt;0,RANK(O1202,(N1202:P1202,Q1202:AE1202)),0)</f>
        <v>2</v>
      </c>
      <c r="F1202" s="7">
        <f>IF(P1202&gt;0,RANK(P1202,(N1202:P1202,Q1202:AE1202)),0)</f>
        <v>3</v>
      </c>
      <c r="G1202" s="1">
        <f t="shared" si="253"/>
        <v>99</v>
      </c>
      <c r="H1202" s="2">
        <f t="shared" si="254"/>
        <v>1.2056703039750585E-3</v>
      </c>
      <c r="I1202" s="2"/>
      <c r="J1202" s="2">
        <f t="shared" si="257"/>
        <v>0.49221794621979736</v>
      </c>
      <c r="K1202" s="2">
        <f t="shared" si="257"/>
        <v>0.4910122759158223</v>
      </c>
      <c r="L1202" s="2">
        <f t="shared" si="257"/>
        <v>9.6088269680436478E-3</v>
      </c>
      <c r="M1202" s="2">
        <f t="shared" si="258"/>
        <v>7.1609508963367385E-3</v>
      </c>
      <c r="N1202" s="1">
        <f>SUMIF(Town!$AH$174:$AH$690,$A1202,Town!N$174:N$690)</f>
        <v>40417</v>
      </c>
      <c r="O1202" s="1">
        <f>SUMIF(Town!$AH$174:$AH$690,$A1202,Town!O$174:O$690)</f>
        <v>40318</v>
      </c>
      <c r="P1202" s="1">
        <f>SUMIF(Town!$AH$174:$AH$690,$A1202,Town!P$174:P$690)</f>
        <v>789</v>
      </c>
      <c r="Q1202" s="1">
        <f>SUMIF(Town!$AH$174:$AH$690,$A1202,Town!Q$174:Q$690)</f>
        <v>187</v>
      </c>
      <c r="R1202" s="1">
        <f>SUMIF(Town!$AH$174:$AH$690,$A1202,Town!R$174:R$690)</f>
        <v>91</v>
      </c>
      <c r="S1202" s="1">
        <f>SUMIF(Town!$AH$174:$AH$690,$A1202,Town!S$174:S$690)</f>
        <v>310</v>
      </c>
      <c r="W1202" s="1">
        <f>SUMIF(Town!$AH$174:$AH$690,$A1202,Town!W$174:W$690)</f>
        <v>0</v>
      </c>
      <c r="AG1202" s="7">
        <f>IF(Q1202&gt;0,RANK(Q1202,(N1202:P1202,Q1202:AE1202)),0)</f>
        <v>5</v>
      </c>
      <c r="AH1202" s="7">
        <f>IF(R1202&gt;0,RANK(R1202,(N1202:P1202,Q1202:AE1202)),0)</f>
        <v>6</v>
      </c>
      <c r="AI1202" s="7">
        <f>IF(T1202&gt;0,RANK(T1202,(N1202:P1202,Q1202:AE1202)),0)</f>
        <v>0</v>
      </c>
      <c r="AJ1202" s="7">
        <f>IF(S1202&gt;0,RANK(S1202,(N1202:P1202,Q1202:AE1202)),0)</f>
        <v>4</v>
      </c>
      <c r="AK1202" s="2">
        <f t="shared" si="259"/>
        <v>2.2773772408417772E-3</v>
      </c>
      <c r="AL1202" s="2">
        <f t="shared" si="259"/>
        <v>1.1082424006235386E-3</v>
      </c>
      <c r="AM1202" s="2">
        <f t="shared" si="260"/>
        <v>0</v>
      </c>
      <c r="AN1202" s="2">
        <f t="shared" si="261"/>
        <v>3.7753312548713951E-3</v>
      </c>
      <c r="AP1202" t="s">
        <v>1038</v>
      </c>
      <c r="AQ1202" t="s">
        <v>3145</v>
      </c>
      <c r="AR1202">
        <v>2</v>
      </c>
      <c r="AT1202" s="85" t="s">
        <v>3913</v>
      </c>
      <c r="AU1202" s="84" t="s">
        <v>4672</v>
      </c>
      <c r="AV1202" s="77" t="str">
        <f t="shared" si="262"/>
        <v>23019</v>
      </c>
      <c r="AX1202" s="7" t="s">
        <v>186</v>
      </c>
    </row>
    <row r="1203" spans="1:55" hidden="1" outlineLevel="1">
      <c r="A1203" t="s">
        <v>2975</v>
      </c>
      <c r="B1203" t="s">
        <v>3145</v>
      </c>
      <c r="C1203" s="1">
        <f t="shared" si="256"/>
        <v>9940</v>
      </c>
      <c r="D1203" s="7">
        <f>IF(N1203&gt;0, RANK(N1203,(N1203:P1203,Q1203:AE1203)),0)</f>
        <v>2</v>
      </c>
      <c r="E1203" s="7">
        <f>IF(O1203&gt;0,RANK(O1203,(N1203:P1203,Q1203:AE1203)),0)</f>
        <v>1</v>
      </c>
      <c r="F1203" s="7">
        <f>IF(P1203&gt;0,RANK(P1203,(N1203:P1203,Q1203:AE1203)),0)</f>
        <v>3</v>
      </c>
      <c r="G1203" s="1">
        <f t="shared" si="253"/>
        <v>890</v>
      </c>
      <c r="H1203" s="2">
        <f t="shared" si="254"/>
        <v>8.9537223340040245E-2</v>
      </c>
      <c r="I1203" s="2"/>
      <c r="J1203" s="2">
        <f t="shared" si="257"/>
        <v>0.44356136820925551</v>
      </c>
      <c r="K1203" s="2">
        <f t="shared" si="257"/>
        <v>0.53309859154929573</v>
      </c>
      <c r="L1203" s="2">
        <f t="shared" si="257"/>
        <v>1.5191146881287726E-2</v>
      </c>
      <c r="M1203" s="2">
        <f t="shared" si="258"/>
        <v>8.1488933601610303E-3</v>
      </c>
      <c r="N1203" s="1">
        <f>SUMIF(Town!$AH$174:$AH$690,$A1203,Town!N$174:N$690)</f>
        <v>4409</v>
      </c>
      <c r="O1203" s="1">
        <f>SUMIF(Town!$AH$174:$AH$690,$A1203,Town!O$174:O$690)</f>
        <v>5299</v>
      </c>
      <c r="P1203" s="1">
        <f>SUMIF(Town!$AH$174:$AH$690,$A1203,Town!P$174:P$690)</f>
        <v>151</v>
      </c>
      <c r="Q1203" s="1">
        <f>SUMIF(Town!$AH$174:$AH$690,$A1203,Town!Q$174:Q$690)</f>
        <v>27</v>
      </c>
      <c r="R1203" s="1">
        <f>SUMIF(Town!$AH$174:$AH$690,$A1203,Town!R$174:R$690)</f>
        <v>15</v>
      </c>
      <c r="S1203" s="1">
        <f>SUMIF(Town!$AH$174:$AH$690,$A1203,Town!S$174:S$690)</f>
        <v>39</v>
      </c>
      <c r="W1203" s="1">
        <f>SUMIF(Town!$AH$174:$AH$690,$A1203,Town!W$174:W$690)</f>
        <v>0</v>
      </c>
      <c r="AG1203" s="7">
        <f>IF(Q1203&gt;0,RANK(Q1203,(N1203:P1203,Q1203:AE1203)),0)</f>
        <v>5</v>
      </c>
      <c r="AH1203" s="7">
        <f>IF(R1203&gt;0,RANK(R1203,(N1203:P1203,Q1203:AE1203)),0)</f>
        <v>6</v>
      </c>
      <c r="AI1203" s="7">
        <f>IF(T1203&gt;0,RANK(T1203,(N1203:P1203,Q1203:AE1203)),0)</f>
        <v>0</v>
      </c>
      <c r="AJ1203" s="7">
        <f>IF(S1203&gt;0,RANK(S1203,(N1203:P1203,Q1203:AE1203)),0)</f>
        <v>4</v>
      </c>
      <c r="AK1203" s="2">
        <f t="shared" si="259"/>
        <v>2.716297786720322E-3</v>
      </c>
      <c r="AL1203" s="2">
        <f t="shared" si="259"/>
        <v>1.5090543259557343E-3</v>
      </c>
      <c r="AM1203" s="2">
        <f t="shared" si="260"/>
        <v>0</v>
      </c>
      <c r="AN1203" s="2">
        <f t="shared" si="261"/>
        <v>3.9235412474849093E-3</v>
      </c>
      <c r="AP1203" t="s">
        <v>2975</v>
      </c>
      <c r="AQ1203" t="s">
        <v>3145</v>
      </c>
      <c r="AR1203">
        <v>2</v>
      </c>
      <c r="AT1203" s="85" t="s">
        <v>3913</v>
      </c>
      <c r="AU1203" s="84" t="s">
        <v>4350</v>
      </c>
      <c r="AV1203" s="77" t="str">
        <f t="shared" si="262"/>
        <v>23021</v>
      </c>
      <c r="AX1203" s="7" t="s">
        <v>186</v>
      </c>
    </row>
    <row r="1204" spans="1:55" hidden="1" outlineLevel="1">
      <c r="A1204" t="s">
        <v>1728</v>
      </c>
      <c r="B1204" t="s">
        <v>3145</v>
      </c>
      <c r="C1204" s="1">
        <f t="shared" si="256"/>
        <v>21079</v>
      </c>
      <c r="D1204" s="7">
        <f>IF(N1204&gt;0, RANK(N1204,(N1204:P1204,Q1204:AE1204)),0)</f>
        <v>1</v>
      </c>
      <c r="E1204" s="7">
        <f>IF(O1204&gt;0,RANK(O1204,(N1204:P1204,Q1204:AE1204)),0)</f>
        <v>2</v>
      </c>
      <c r="F1204" s="7">
        <f>IF(P1204&gt;0,RANK(P1204,(N1204:P1204,Q1204:AE1204)),0)</f>
        <v>3</v>
      </c>
      <c r="G1204" s="1">
        <f t="shared" si="253"/>
        <v>1610</v>
      </c>
      <c r="H1204" s="2">
        <f t="shared" si="254"/>
        <v>7.6379334883058966E-2</v>
      </c>
      <c r="I1204" s="2"/>
      <c r="J1204" s="2">
        <f t="shared" si="257"/>
        <v>0.52692252953176144</v>
      </c>
      <c r="K1204" s="2">
        <f t="shared" si="257"/>
        <v>0.45054319464870252</v>
      </c>
      <c r="L1204" s="2">
        <f t="shared" si="257"/>
        <v>1.3283362588358081E-2</v>
      </c>
      <c r="M1204" s="2">
        <f t="shared" si="258"/>
        <v>9.2509132311779617E-3</v>
      </c>
      <c r="N1204" s="1">
        <f>SUMIF(Town!$AH$174:$AH$690,$A1204,Town!N$174:N$690)</f>
        <v>11107</v>
      </c>
      <c r="O1204" s="1">
        <f>SUMIF(Town!$AH$174:$AH$690,$A1204,Town!O$174:O$690)</f>
        <v>9497</v>
      </c>
      <c r="P1204" s="1">
        <f>SUMIF(Town!$AH$174:$AH$690,$A1204,Town!P$174:P$690)</f>
        <v>280</v>
      </c>
      <c r="Q1204" s="1">
        <f>SUMIF(Town!$AH$174:$AH$690,$A1204,Town!Q$174:Q$690)</f>
        <v>73</v>
      </c>
      <c r="R1204" s="1">
        <f>SUMIF(Town!$AH$174:$AH$690,$A1204,Town!R$174:R$690)</f>
        <v>23</v>
      </c>
      <c r="S1204" s="1">
        <f>SUMIF(Town!$AH$174:$AH$690,$A1204,Town!S$174:S$690)</f>
        <v>99</v>
      </c>
      <c r="W1204" s="1">
        <f>SUMIF(Town!$AH$174:$AH$690,$A1204,Town!W$174:W$690)</f>
        <v>0</v>
      </c>
      <c r="AG1204" s="7">
        <f>IF(Q1204&gt;0,RANK(Q1204,(N1204:P1204,Q1204:AE1204)),0)</f>
        <v>5</v>
      </c>
      <c r="AH1204" s="7">
        <f>IF(R1204&gt;0,RANK(R1204,(N1204:P1204,Q1204:AE1204)),0)</f>
        <v>6</v>
      </c>
      <c r="AI1204" s="7">
        <f>IF(T1204&gt;0,RANK(T1204,(N1204:P1204,Q1204:AE1204)),0)</f>
        <v>0</v>
      </c>
      <c r="AJ1204" s="7">
        <f>IF(S1204&gt;0,RANK(S1204,(N1204:P1204,Q1204:AE1204)),0)</f>
        <v>4</v>
      </c>
      <c r="AK1204" s="2">
        <f t="shared" si="259"/>
        <v>3.4631623891076425E-3</v>
      </c>
      <c r="AL1204" s="2">
        <f t="shared" si="259"/>
        <v>1.091133355472271E-3</v>
      </c>
      <c r="AM1204" s="2">
        <f t="shared" si="260"/>
        <v>0</v>
      </c>
      <c r="AN1204" s="2">
        <f t="shared" si="261"/>
        <v>4.6966174865980363E-3</v>
      </c>
      <c r="AP1204" t="s">
        <v>1728</v>
      </c>
      <c r="AQ1204" t="s">
        <v>3145</v>
      </c>
      <c r="AR1204">
        <v>1</v>
      </c>
      <c r="AT1204" s="85" t="s">
        <v>3913</v>
      </c>
      <c r="AU1204" s="84" t="s">
        <v>4351</v>
      </c>
      <c r="AV1204" s="77" t="str">
        <f t="shared" si="262"/>
        <v>23023</v>
      </c>
      <c r="AX1204" s="7" t="s">
        <v>186</v>
      </c>
    </row>
    <row r="1205" spans="1:55" hidden="1" outlineLevel="1">
      <c r="A1205" t="s">
        <v>2304</v>
      </c>
      <c r="B1205" t="s">
        <v>3145</v>
      </c>
      <c r="C1205" s="1">
        <f t="shared" si="256"/>
        <v>27108</v>
      </c>
      <c r="D1205" s="7">
        <f>IF(N1205&gt;0, RANK(N1205,(N1205:P1205,Q1205:AE1205)),0)</f>
        <v>1</v>
      </c>
      <c r="E1205" s="7">
        <f>IF(O1205&gt;0,RANK(O1205,(N1205:P1205,Q1205:AE1205)),0)</f>
        <v>2</v>
      </c>
      <c r="F1205" s="7">
        <f>IF(P1205&gt;0,RANK(P1205,(N1205:P1205,Q1205:AE1205)),0)</f>
        <v>3</v>
      </c>
      <c r="G1205" s="1">
        <f t="shared" si="253"/>
        <v>602</v>
      </c>
      <c r="H1205" s="2">
        <f t="shared" si="254"/>
        <v>2.2207466430573999E-2</v>
      </c>
      <c r="I1205" s="2"/>
      <c r="J1205" s="2">
        <f t="shared" si="257"/>
        <v>0.50003688947912051</v>
      </c>
      <c r="K1205" s="2">
        <f t="shared" si="257"/>
        <v>0.47782942304854653</v>
      </c>
      <c r="L1205" s="2">
        <f t="shared" si="257"/>
        <v>1.2284196547144754E-2</v>
      </c>
      <c r="M1205" s="2">
        <f t="shared" si="258"/>
        <v>9.8494909251882097E-3</v>
      </c>
      <c r="N1205" s="1">
        <f>SUMIF(Town!$AH$174:$AH$690,$A1205,Town!N$174:N$690)</f>
        <v>13555</v>
      </c>
      <c r="O1205" s="1">
        <f>SUMIF(Town!$AH$174:$AH$690,$A1205,Town!O$174:O$690)</f>
        <v>12953</v>
      </c>
      <c r="P1205" s="1">
        <f>SUMIF(Town!$AH$174:$AH$690,$A1205,Town!P$174:P$690)</f>
        <v>333</v>
      </c>
      <c r="Q1205" s="1">
        <f>SUMIF(Town!$AH$174:$AH$690,$A1205,Town!Q$174:Q$690)</f>
        <v>75</v>
      </c>
      <c r="R1205" s="1">
        <f>SUMIF(Town!$AH$174:$AH$690,$A1205,Town!R$174:R$690)</f>
        <v>51</v>
      </c>
      <c r="S1205" s="1">
        <f>SUMIF(Town!$AH$174:$AH$690,$A1205,Town!S$174:S$690)</f>
        <v>141</v>
      </c>
      <c r="W1205" s="1">
        <f>SUMIF(Town!$AH$174:$AH$690,$A1205,Town!W$174:W$690)</f>
        <v>0</v>
      </c>
      <c r="AG1205" s="7">
        <f>IF(Q1205&gt;0,RANK(Q1205,(N1205:P1205,Q1205:AE1205)),0)</f>
        <v>5</v>
      </c>
      <c r="AH1205" s="7">
        <f>IF(R1205&gt;0,RANK(R1205,(N1205:P1205,Q1205:AE1205)),0)</f>
        <v>6</v>
      </c>
      <c r="AI1205" s="7">
        <f>IF(T1205&gt;0,RANK(T1205,(N1205:P1205,Q1205:AE1205)),0)</f>
        <v>0</v>
      </c>
      <c r="AJ1205" s="7">
        <f>IF(S1205&gt;0,RANK(S1205,(N1205:P1205,Q1205:AE1205)),0)</f>
        <v>4</v>
      </c>
      <c r="AK1205" s="2">
        <f t="shared" si="259"/>
        <v>2.7667109340416113E-3</v>
      </c>
      <c r="AL1205" s="2">
        <f t="shared" si="259"/>
        <v>1.8813634351482957E-3</v>
      </c>
      <c r="AM1205" s="2">
        <f t="shared" si="260"/>
        <v>0</v>
      </c>
      <c r="AN1205" s="2">
        <f t="shared" si="261"/>
        <v>5.2014165559982296E-3</v>
      </c>
      <c r="AP1205" t="s">
        <v>2304</v>
      </c>
      <c r="AQ1205" t="s">
        <v>3145</v>
      </c>
      <c r="AR1205">
        <v>2</v>
      </c>
      <c r="AT1205" s="85" t="s">
        <v>3913</v>
      </c>
      <c r="AU1205" s="84" t="s">
        <v>3949</v>
      </c>
      <c r="AV1205" s="77" t="str">
        <f t="shared" si="262"/>
        <v>23025</v>
      </c>
      <c r="AX1205" s="7" t="s">
        <v>186</v>
      </c>
    </row>
    <row r="1206" spans="1:55" hidden="1" outlineLevel="1">
      <c r="A1206" t="s">
        <v>4413</v>
      </c>
      <c r="B1206" t="s">
        <v>3145</v>
      </c>
      <c r="C1206" s="1">
        <f t="shared" si="256"/>
        <v>22318</v>
      </c>
      <c r="D1206" s="7">
        <f>IF(N1206&gt;0, RANK(N1206,(N1206:P1206,Q1206:AE1206)),0)</f>
        <v>1</v>
      </c>
      <c r="E1206" s="7">
        <f>IF(O1206&gt;0,RANK(O1206,(N1206:P1206,Q1206:AE1206)),0)</f>
        <v>2</v>
      </c>
      <c r="F1206" s="7">
        <f>IF(P1206&gt;0,RANK(P1206,(N1206:P1206,Q1206:AE1206)),0)</f>
        <v>3</v>
      </c>
      <c r="G1206" s="1">
        <f t="shared" si="253"/>
        <v>1246</v>
      </c>
      <c r="H1206" s="2">
        <f t="shared" si="254"/>
        <v>5.5829375392060218E-2</v>
      </c>
      <c r="I1206" s="2"/>
      <c r="J1206" s="2">
        <f t="shared" si="257"/>
        <v>0.51774352540550228</v>
      </c>
      <c r="K1206" s="2">
        <f t="shared" si="257"/>
        <v>0.46191415001344205</v>
      </c>
      <c r="L1206" s="2">
        <f t="shared" si="257"/>
        <v>1.1470561878304508E-2</v>
      </c>
      <c r="M1206" s="2">
        <f t="shared" si="258"/>
        <v>8.8717627027511629E-3</v>
      </c>
      <c r="N1206" s="1">
        <f>SUMIF(Town!$AH$174:$AH$690,$A1206,Town!N$174:N$690)</f>
        <v>11555</v>
      </c>
      <c r="O1206" s="1">
        <f>SUMIF(Town!$AH$174:$AH$690,$A1206,Town!O$174:O$690)</f>
        <v>10309</v>
      </c>
      <c r="P1206" s="1">
        <f>SUMIF(Town!$AH$174:$AH$690,$A1206,Town!P$174:P$690)</f>
        <v>256</v>
      </c>
      <c r="Q1206" s="1">
        <f>SUMIF(Town!$AH$174:$AH$690,$A1206,Town!Q$174:Q$690)</f>
        <v>60</v>
      </c>
      <c r="R1206" s="1">
        <f>SUMIF(Town!$AH$174:$AH$690,$A1206,Town!R$174:R$690)</f>
        <v>33</v>
      </c>
      <c r="S1206" s="1">
        <f>SUMIF(Town!$AH$174:$AH$690,$A1206,Town!S$174:S$690)</f>
        <v>105</v>
      </c>
      <c r="W1206" s="1">
        <f>SUMIF(Town!$AH$174:$AH$690,$A1206,Town!W$174:W$690)</f>
        <v>0</v>
      </c>
      <c r="AG1206" s="7">
        <f>IF(Q1206&gt;0,RANK(Q1206,(N1206:P1206,Q1206:AE1206)),0)</f>
        <v>5</v>
      </c>
      <c r="AH1206" s="7">
        <f>IF(R1206&gt;0,RANK(R1206,(N1206:P1206,Q1206:AE1206)),0)</f>
        <v>6</v>
      </c>
      <c r="AI1206" s="7">
        <f>IF(T1206&gt;0,RANK(T1206,(N1206:P1206,Q1206:AE1206)),0)</f>
        <v>0</v>
      </c>
      <c r="AJ1206" s="7">
        <f>IF(S1206&gt;0,RANK(S1206,(N1206:P1206,Q1206:AE1206)),0)</f>
        <v>4</v>
      </c>
      <c r="AK1206" s="2">
        <f t="shared" si="259"/>
        <v>2.6884129402276191E-3</v>
      </c>
      <c r="AL1206" s="2">
        <f t="shared" si="259"/>
        <v>1.4786271171251903E-3</v>
      </c>
      <c r="AM1206" s="2">
        <f t="shared" si="260"/>
        <v>0</v>
      </c>
      <c r="AN1206" s="2">
        <f t="shared" si="261"/>
        <v>4.7047226453983335E-3</v>
      </c>
      <c r="AP1206" t="s">
        <v>4413</v>
      </c>
      <c r="AQ1206" t="s">
        <v>3145</v>
      </c>
      <c r="AR1206">
        <v>2</v>
      </c>
      <c r="AT1206" s="85" t="s">
        <v>3913</v>
      </c>
      <c r="AU1206" s="84" t="s">
        <v>3950</v>
      </c>
      <c r="AV1206" s="77" t="str">
        <f t="shared" si="262"/>
        <v>23027</v>
      </c>
      <c r="AX1206" s="7" t="s">
        <v>186</v>
      </c>
    </row>
    <row r="1207" spans="1:55" hidden="1" outlineLevel="1">
      <c r="A1207" t="s">
        <v>3830</v>
      </c>
      <c r="B1207" t="s">
        <v>3145</v>
      </c>
      <c r="C1207" s="1">
        <f t="shared" si="256"/>
        <v>17310</v>
      </c>
      <c r="D1207" s="7">
        <f>IF(N1207&gt;0, RANK(N1207,(N1207:P1207,Q1207:AE1207)),0)</f>
        <v>2</v>
      </c>
      <c r="E1207" s="7">
        <f>IF(O1207&gt;0,RANK(O1207,(N1207:P1207,Q1207:AE1207)),0)</f>
        <v>1</v>
      </c>
      <c r="F1207" s="7">
        <f>IF(P1207&gt;0,RANK(P1207,(N1207:P1207,Q1207:AE1207)),0)</f>
        <v>3</v>
      </c>
      <c r="G1207" s="1">
        <f t="shared" si="253"/>
        <v>228</v>
      </c>
      <c r="H1207" s="2">
        <f t="shared" si="254"/>
        <v>1.317157712305026E-2</v>
      </c>
      <c r="I1207" s="2"/>
      <c r="J1207" s="2">
        <f t="shared" si="257"/>
        <v>0.48474870017331023</v>
      </c>
      <c r="K1207" s="2">
        <f t="shared" si="257"/>
        <v>0.49792027729636046</v>
      </c>
      <c r="L1207" s="2">
        <f t="shared" si="257"/>
        <v>9.9364529173887918E-3</v>
      </c>
      <c r="M1207" s="2">
        <f t="shared" si="258"/>
        <v>7.3945696129405734E-3</v>
      </c>
      <c r="N1207" s="1">
        <f>SUMIF(Town!$AH$174:$AH$690,$A1207,Town!N$174:N$690)</f>
        <v>8391</v>
      </c>
      <c r="O1207" s="1">
        <f>SUMIF(Town!$AH$174:$AH$690,$A1207,Town!O$174:O$690)</f>
        <v>8619</v>
      </c>
      <c r="P1207" s="1">
        <f>SUMIF(Town!$AH$174:$AH$690,$A1207,Town!P$174:P$690)</f>
        <v>172</v>
      </c>
      <c r="Q1207" s="1">
        <f>SUMIF(Town!$AH$174:$AH$690,$A1207,Town!Q$174:Q$690)</f>
        <v>40</v>
      </c>
      <c r="R1207" s="1">
        <f>SUMIF(Town!$AH$174:$AH$690,$A1207,Town!R$174:R$690)</f>
        <v>9</v>
      </c>
      <c r="S1207" s="1">
        <f>SUMIF(Town!$AH$174:$AH$690,$A1207,Town!S$174:S$690)</f>
        <v>79</v>
      </c>
      <c r="W1207" s="1">
        <f>SUMIF(Town!$AH$174:$AH$690,$A1207,Town!W$174:W$690)</f>
        <v>0</v>
      </c>
      <c r="AG1207" s="7">
        <f>IF(Q1207&gt;0,RANK(Q1207,(N1207:P1207,Q1207:AE1207)),0)</f>
        <v>5</v>
      </c>
      <c r="AH1207" s="7">
        <f>IF(R1207&gt;0,RANK(R1207,(N1207:P1207,Q1207:AE1207)),0)</f>
        <v>6</v>
      </c>
      <c r="AI1207" s="7">
        <f>IF(T1207&gt;0,RANK(T1207,(N1207:P1207,Q1207:AE1207)),0)</f>
        <v>0</v>
      </c>
      <c r="AJ1207" s="7">
        <f>IF(S1207&gt;0,RANK(S1207,(N1207:P1207,Q1207:AE1207)),0)</f>
        <v>4</v>
      </c>
      <c r="AK1207" s="2">
        <f t="shared" si="259"/>
        <v>2.3108030040439051E-3</v>
      </c>
      <c r="AL1207" s="2">
        <f t="shared" si="259"/>
        <v>5.1993067590987868E-4</v>
      </c>
      <c r="AM1207" s="2">
        <f t="shared" si="260"/>
        <v>0</v>
      </c>
      <c r="AN1207" s="2">
        <f t="shared" si="261"/>
        <v>4.5638359329867127E-3</v>
      </c>
      <c r="AP1207" t="s">
        <v>3830</v>
      </c>
      <c r="AQ1207" t="s">
        <v>3145</v>
      </c>
      <c r="AR1207">
        <v>2</v>
      </c>
      <c r="AT1207" s="85" t="s">
        <v>3913</v>
      </c>
      <c r="AU1207" s="84" t="s">
        <v>3951</v>
      </c>
      <c r="AV1207" s="77" t="str">
        <f t="shared" si="262"/>
        <v>23029</v>
      </c>
      <c r="AX1207" s="7" t="s">
        <v>186</v>
      </c>
    </row>
    <row r="1208" spans="1:55" hidden="1" outlineLevel="1">
      <c r="A1208" t="s">
        <v>4359</v>
      </c>
      <c r="B1208" t="s">
        <v>3145</v>
      </c>
      <c r="C1208" s="1">
        <f t="shared" si="256"/>
        <v>110033</v>
      </c>
      <c r="D1208" s="7">
        <f>IF(N1208&gt;0, RANK(N1208,(N1208:P1208,Q1208:AE1208)),0)</f>
        <v>1</v>
      </c>
      <c r="E1208" s="7">
        <f>IF(O1208&gt;0,RANK(O1208,(N1208:P1208,Q1208:AE1208)),0)</f>
        <v>2</v>
      </c>
      <c r="F1208" s="7">
        <f>IF(P1208&gt;0,RANK(P1208,(N1208:P1208,Q1208:AE1208)),0)</f>
        <v>3</v>
      </c>
      <c r="G1208" s="1">
        <f t="shared" si="253"/>
        <v>9176</v>
      </c>
      <c r="H1208" s="2">
        <f t="shared" si="254"/>
        <v>8.3393163869021111E-2</v>
      </c>
      <c r="I1208" s="2"/>
      <c r="J1208" s="2">
        <f t="shared" si="257"/>
        <v>0.53349449710541386</v>
      </c>
      <c r="K1208" s="2">
        <f t="shared" si="257"/>
        <v>0.45010133323639273</v>
      </c>
      <c r="L1208" s="2">
        <f t="shared" si="257"/>
        <v>9.5153272200158134E-3</v>
      </c>
      <c r="M1208" s="2">
        <f t="shared" si="258"/>
        <v>6.8888424381775993E-3</v>
      </c>
      <c r="N1208" s="1">
        <f>SUMIF(Town!$AH$174:$AH$690,$A1208,Town!N$174:N$690)</f>
        <v>58702</v>
      </c>
      <c r="O1208" s="1">
        <f>SUMIF(Town!$AH$174:$AH$690,$A1208,Town!O$174:O$690)</f>
        <v>49526</v>
      </c>
      <c r="P1208" s="1">
        <f>SUMIF(Town!$AH$174:$AH$690,$A1208,Town!P$174:P$690)</f>
        <v>1047</v>
      </c>
      <c r="Q1208" s="1">
        <f>SUMIF(Town!$AH$174:$AH$690,$A1208,Town!Q$174:Q$690)</f>
        <v>281</v>
      </c>
      <c r="R1208" s="1">
        <f>SUMIF(Town!$AH$174:$AH$690,$A1208,Town!R$174:R$690)</f>
        <v>85</v>
      </c>
      <c r="S1208" s="1">
        <f>SUMIF(Town!$AH$174:$AH$690,$A1208,Town!S$174:S$690)</f>
        <v>392</v>
      </c>
      <c r="W1208" s="1">
        <f>SUMIF(Town!$AH$174:$AH$690,$A1208,Town!W$174:W$690)</f>
        <v>0</v>
      </c>
      <c r="AG1208" s="7">
        <f>IF(Q1208&gt;0,RANK(Q1208,(N1208:P1208,Q1208:AE1208)),0)</f>
        <v>5</v>
      </c>
      <c r="AH1208" s="7">
        <f>IF(R1208&gt;0,RANK(R1208,(N1208:P1208,Q1208:AE1208)),0)</f>
        <v>6</v>
      </c>
      <c r="AI1208" s="7">
        <f>IF(T1208&gt;0,RANK(T1208,(N1208:P1208,Q1208:AE1208)),0)</f>
        <v>0</v>
      </c>
      <c r="AJ1208" s="7">
        <f>IF(S1208&gt;0,RANK(S1208,(N1208:P1208,Q1208:AE1208)),0)</f>
        <v>4</v>
      </c>
      <c r="AK1208" s="2">
        <f t="shared" si="259"/>
        <v>2.5537793207492296E-3</v>
      </c>
      <c r="AL1208" s="2">
        <f t="shared" si="259"/>
        <v>7.7249552407005167E-4</v>
      </c>
      <c r="AM1208" s="2">
        <f t="shared" si="260"/>
        <v>0</v>
      </c>
      <c r="AN1208" s="2">
        <f t="shared" si="261"/>
        <v>3.5625675933583559E-3</v>
      </c>
      <c r="AP1208" t="s">
        <v>4359</v>
      </c>
      <c r="AQ1208" t="s">
        <v>3145</v>
      </c>
      <c r="AR1208">
        <v>1</v>
      </c>
      <c r="AT1208" s="85" t="s">
        <v>3913</v>
      </c>
      <c r="AU1208" s="84" t="s">
        <v>3971</v>
      </c>
      <c r="AV1208" s="77" t="str">
        <f t="shared" si="262"/>
        <v>23031</v>
      </c>
      <c r="AX1208" s="7" t="s">
        <v>186</v>
      </c>
    </row>
    <row r="1209" spans="1:55" collapsed="1">
      <c r="A1209" t="s">
        <v>1529</v>
      </c>
      <c r="B1209" t="s">
        <v>3839</v>
      </c>
      <c r="C1209" s="1">
        <f t="shared" si="256"/>
        <v>740752</v>
      </c>
      <c r="D1209" s="7">
        <f>IF(N1209&gt;0, RANK(N1209,(N1209:P1209,Q1209:AE1209)),0)</f>
        <v>1</v>
      </c>
      <c r="E1209" s="7">
        <f>IF(O1209&gt;0,RANK(O1209,(N1209:P1209,Q1209:AE1209)),0)</f>
        <v>2</v>
      </c>
      <c r="F1209" s="7">
        <f>IF(P1209&gt;0,RANK(P1209,(N1209:P1209,Q1209:AE1209)),0)</f>
        <v>3</v>
      </c>
      <c r="G1209" s="1">
        <f t="shared" si="253"/>
        <v>66641</v>
      </c>
      <c r="H1209" s="2">
        <f t="shared" si="254"/>
        <v>8.9963982547465279E-2</v>
      </c>
      <c r="I1209" s="2"/>
      <c r="J1209" s="2">
        <f t="shared" si="257"/>
        <v>0.53572855692593468</v>
      </c>
      <c r="K1209" s="2">
        <f t="shared" si="257"/>
        <v>0.44576457437846945</v>
      </c>
      <c r="L1209" s="2">
        <f t="shared" si="257"/>
        <v>1.0892984426636715E-2</v>
      </c>
      <c r="M1209" s="2">
        <f t="shared" si="258"/>
        <v>7.6138842689591531E-3</v>
      </c>
      <c r="N1209" s="1">
        <f t="shared" ref="N1209:S1209" si="263">SUM(N1193:N1208)</f>
        <v>396842</v>
      </c>
      <c r="O1209" s="1">
        <f t="shared" si="263"/>
        <v>330201</v>
      </c>
      <c r="P1209" s="1">
        <f t="shared" si="263"/>
        <v>8069</v>
      </c>
      <c r="Q1209" s="1">
        <f t="shared" si="263"/>
        <v>1965</v>
      </c>
      <c r="R1209" s="1">
        <f t="shared" si="263"/>
        <v>735</v>
      </c>
      <c r="S1209" s="1">
        <f t="shared" si="263"/>
        <v>2936</v>
      </c>
      <c r="W1209" s="1">
        <f>SUM(W1193:W1208)</f>
        <v>4</v>
      </c>
      <c r="AG1209" s="7">
        <f>IF(Q1209&gt;0,RANK(Q1209,(N1209:P1209,Q1209:AE1209)),0)</f>
        <v>5</v>
      </c>
      <c r="AH1209" s="7">
        <f>IF(R1209&gt;0,RANK(R1209,(N1209:P1209,Q1209:AE1209)),0)</f>
        <v>6</v>
      </c>
      <c r="AI1209" s="7">
        <f>IF(T1209&gt;0,RANK(T1209,(N1209:P1209,Q1209:AE1209)),0)</f>
        <v>0</v>
      </c>
      <c r="AJ1209" s="7">
        <f>IF(S1209&gt;0,RANK(S1209,(N1209:P1209,Q1209:AE1209)),0)</f>
        <v>4</v>
      </c>
      <c r="AK1209" s="2">
        <f t="shared" si="259"/>
        <v>2.6527096788128818E-3</v>
      </c>
      <c r="AL1209" s="2">
        <f t="shared" si="259"/>
        <v>9.9223491802924598E-4</v>
      </c>
      <c r="AM1209" s="2">
        <f t="shared" si="260"/>
        <v>0</v>
      </c>
      <c r="AN1209" s="2">
        <f t="shared" si="261"/>
        <v>3.9635397541957365E-3</v>
      </c>
      <c r="AP1209" t="s">
        <v>1529</v>
      </c>
      <c r="AQ1209" t="s">
        <v>3839</v>
      </c>
      <c r="AT1209" s="85" t="s">
        <v>3913</v>
      </c>
      <c r="AU1209" s="116"/>
      <c r="AV1209" s="77" t="str">
        <f t="shared" si="262"/>
        <v>23</v>
      </c>
      <c r="AX1209" s="7" t="s">
        <v>2301</v>
      </c>
    </row>
    <row r="1210" spans="1:55">
      <c r="C1210" s="1"/>
      <c r="E1210" s="7"/>
      <c r="F1210" s="7"/>
      <c r="I1210" s="2"/>
      <c r="AG1210" s="7"/>
      <c r="AH1210" s="7"/>
      <c r="AI1210" s="7"/>
      <c r="AJ1210" s="7"/>
    </row>
    <row r="1211" spans="1:55" hidden="1" outlineLevel="1">
      <c r="A1211" t="s">
        <v>2151</v>
      </c>
      <c r="B1211" t="s">
        <v>2574</v>
      </c>
      <c r="C1211" s="1">
        <f t="shared" ref="C1211:C1235" si="264">SUM(N1211:AE1211)</f>
        <v>29855</v>
      </c>
      <c r="D1211" s="7">
        <f>IF(N1211&gt;0, RANK(N1211,(N1211:P1211,Q1211:AE1211)),0)</f>
        <v>2</v>
      </c>
      <c r="E1211" s="7">
        <f>IF(O1211&gt;0,RANK(O1211,(N1211:P1211,Q1211:AE1211)),0)</f>
        <v>1</v>
      </c>
      <c r="F1211" s="7">
        <f>IF(P1211&gt;0,RANK(P1211,(N1211:P1211,Q1211:AE1211)),0)</f>
        <v>3</v>
      </c>
      <c r="G1211" s="1">
        <f t="shared" si="253"/>
        <v>8404</v>
      </c>
      <c r="H1211" s="2">
        <f t="shared" si="254"/>
        <v>0.28149388712108525</v>
      </c>
      <c r="I1211" s="2"/>
      <c r="J1211" s="2">
        <f t="shared" ref="J1211:L1235" si="265">IF($C1211=0,"-",N1211/$C1211)</f>
        <v>0.3542455200133981</v>
      </c>
      <c r="K1211" s="2">
        <f t="shared" si="265"/>
        <v>0.63573940713448329</v>
      </c>
      <c r="L1211" s="2">
        <f t="shared" si="265"/>
        <v>5.5937028973371298E-3</v>
      </c>
      <c r="M1211" s="2">
        <f t="shared" ref="M1211:M1235" si="266">IF(C1211=0,"-",(1-J1211-K1211-L1211))</f>
        <v>4.4213699547815373E-3</v>
      </c>
      <c r="N1211" s="1">
        <v>10576</v>
      </c>
      <c r="O1211" s="1">
        <v>18980</v>
      </c>
      <c r="P1211" s="1">
        <v>167</v>
      </c>
      <c r="Q1211" s="1">
        <v>43</v>
      </c>
      <c r="R1211" s="1">
        <v>55</v>
      </c>
      <c r="S1211" s="1">
        <v>25</v>
      </c>
      <c r="W1211" s="1">
        <v>9</v>
      </c>
      <c r="AG1211" s="7">
        <f>IF(Q1211&gt;0,RANK(Q1211,(N1211:P1211,Q1211:AE1211)),0)</f>
        <v>5</v>
      </c>
      <c r="AH1211" s="7">
        <f>IF(R1211&gt;0,RANK(R1211,(N1211:P1211,Q1211:AE1211)),0)</f>
        <v>4</v>
      </c>
      <c r="AI1211" s="7">
        <f>IF(T1211&gt;0,RANK(T1211,(N1211:P1211,Q1211:AE1211)),0)</f>
        <v>0</v>
      </c>
      <c r="AJ1211" s="7">
        <f>IF(S1211&gt;0,RANK(S1211,(N1211:P1211,Q1211:AE1211)),0)</f>
        <v>6</v>
      </c>
      <c r="AK1211" s="2">
        <f t="shared" ref="AK1211:AL1235" si="267">IF($C1211=0,"-",Q1211/$C1211)</f>
        <v>1.4402947579969854E-3</v>
      </c>
      <c r="AL1211" s="2">
        <f t="shared" si="267"/>
        <v>1.8422374811589348E-3</v>
      </c>
      <c r="AM1211" s="2">
        <f t="shared" ref="AM1211:AM1235" si="268">IF($C1211=0,"-",T1211/$C1211)</f>
        <v>0</v>
      </c>
      <c r="AN1211" s="2">
        <f t="shared" ref="AN1211:AN1235" si="269">IF($C1211=0,"-",S1211/$C1211)</f>
        <v>8.3738067325406132E-4</v>
      </c>
      <c r="AP1211" t="s">
        <v>2151</v>
      </c>
      <c r="AQ1211" t="s">
        <v>2574</v>
      </c>
      <c r="AR1211">
        <v>6</v>
      </c>
      <c r="AT1211" s="85" t="s">
        <v>4244</v>
      </c>
      <c r="AU1211" s="84" t="s">
        <v>3988</v>
      </c>
      <c r="AV1211" s="77" t="str">
        <f t="shared" ref="AV1211:AV1235" si="270">AT1211&amp;AU1211</f>
        <v>24001</v>
      </c>
      <c r="AX1211" s="7" t="s">
        <v>186</v>
      </c>
      <c r="AY1211">
        <v>41</v>
      </c>
      <c r="BB1211" t="s">
        <v>5425</v>
      </c>
      <c r="BC1211" t="s">
        <v>5314</v>
      </c>
    </row>
    <row r="1212" spans="1:55" hidden="1" outlineLevel="1">
      <c r="A1212" t="s">
        <v>3433</v>
      </c>
      <c r="B1212" t="s">
        <v>2574</v>
      </c>
      <c r="C1212" s="1">
        <f t="shared" si="264"/>
        <v>239667</v>
      </c>
      <c r="D1212" s="7">
        <f>IF(N1212&gt;0, RANK(N1212,(N1212:P1212,Q1212:AE1212)),0)</f>
        <v>2</v>
      </c>
      <c r="E1212" s="7">
        <f>IF(O1212&gt;0,RANK(O1212,(N1212:P1212,Q1212:AE1212)),0)</f>
        <v>1</v>
      </c>
      <c r="F1212" s="7">
        <f>IF(P1212&gt;0,RANK(P1212,(N1212:P1212,Q1212:AE1212)),0)</f>
        <v>3</v>
      </c>
      <c r="G1212" s="1">
        <f t="shared" si="253"/>
        <v>29907</v>
      </c>
      <c r="H1212" s="2">
        <f t="shared" si="254"/>
        <v>0.1247856400756049</v>
      </c>
      <c r="I1212" s="2"/>
      <c r="J1212" s="2">
        <f t="shared" si="265"/>
        <v>0.43111483850509247</v>
      </c>
      <c r="K1212" s="2">
        <f t="shared" si="265"/>
        <v>0.55590047858069735</v>
      </c>
      <c r="L1212" s="2">
        <f t="shared" si="265"/>
        <v>5.2614669520626538E-3</v>
      </c>
      <c r="M1212" s="2">
        <f t="shared" si="266"/>
        <v>7.7232159621475234E-3</v>
      </c>
      <c r="N1212" s="1">
        <v>103324</v>
      </c>
      <c r="O1212" s="1">
        <v>133231</v>
      </c>
      <c r="P1212" s="1">
        <v>1261</v>
      </c>
      <c r="Q1212" s="1">
        <v>718</v>
      </c>
      <c r="R1212" s="1">
        <v>510</v>
      </c>
      <c r="S1212" s="1">
        <v>343</v>
      </c>
      <c r="W1212" s="1">
        <v>280</v>
      </c>
      <c r="AG1212" s="7">
        <f>IF(Q1212&gt;0,RANK(Q1212,(N1212:P1212,Q1212:AE1212)),0)</f>
        <v>4</v>
      </c>
      <c r="AH1212" s="7">
        <f>IF(R1212&gt;0,RANK(R1212,(N1212:P1212,Q1212:AE1212)),0)</f>
        <v>5</v>
      </c>
      <c r="AI1212" s="7">
        <f>IF(T1212&gt;0,RANK(T1212,(N1212:P1212,Q1212:AE1212)),0)</f>
        <v>0</v>
      </c>
      <c r="AJ1212" s="7">
        <f>IF(S1212&gt;0,RANK(S1212,(N1212:P1212,Q1212:AE1212)),0)</f>
        <v>6</v>
      </c>
      <c r="AK1212" s="2">
        <f t="shared" si="267"/>
        <v>2.9958233715947544E-3</v>
      </c>
      <c r="AL1212" s="2">
        <f t="shared" si="267"/>
        <v>2.1279525341411209E-3</v>
      </c>
      <c r="AM1212" s="2">
        <f t="shared" si="268"/>
        <v>0</v>
      </c>
      <c r="AN1212" s="2">
        <f t="shared" si="269"/>
        <v>1.4311523906086361E-3</v>
      </c>
      <c r="AP1212" t="s">
        <v>3433</v>
      </c>
      <c r="AQ1212" t="s">
        <v>2574</v>
      </c>
      <c r="AR1212">
        <v>0</v>
      </c>
      <c r="AT1212" s="85" t="s">
        <v>4244</v>
      </c>
      <c r="AU1212" s="84" t="s">
        <v>3989</v>
      </c>
      <c r="AV1212" s="77" t="str">
        <f t="shared" si="270"/>
        <v>24003</v>
      </c>
      <c r="AX1212" s="7" t="s">
        <v>186</v>
      </c>
      <c r="AY1212">
        <v>185</v>
      </c>
      <c r="BB1212" t="s">
        <v>5425</v>
      </c>
      <c r="BC1212" t="s">
        <v>5315</v>
      </c>
    </row>
    <row r="1213" spans="1:55" hidden="1" outlineLevel="1">
      <c r="A1213" t="s">
        <v>2607</v>
      </c>
      <c r="B1213" t="s">
        <v>2574</v>
      </c>
      <c r="C1213" s="1">
        <f t="shared" si="264"/>
        <v>353479</v>
      </c>
      <c r="D1213" s="7">
        <f>IF(N1213&gt;0, RANK(N1213,(N1213:P1213,Q1213:AE1213)),0)</f>
        <v>1</v>
      </c>
      <c r="E1213" s="7">
        <f>IF(O1213&gt;0,RANK(O1213,(N1213:P1213,Q1213:AE1213)),0)</f>
        <v>2</v>
      </c>
      <c r="F1213" s="7">
        <f>IF(P1213&gt;0,RANK(P1213,(N1213:P1213,Q1213:AE1213)),0)</f>
        <v>3</v>
      </c>
      <c r="G1213" s="1">
        <f t="shared" si="253"/>
        <v>16423</v>
      </c>
      <c r="H1213" s="2">
        <f t="shared" si="254"/>
        <v>4.646103446032155E-2</v>
      </c>
      <c r="I1213" s="2"/>
      <c r="J1213" s="2">
        <f t="shared" si="265"/>
        <v>0.5162230288079348</v>
      </c>
      <c r="K1213" s="2">
        <f t="shared" si="265"/>
        <v>0.46976199434761329</v>
      </c>
      <c r="L1213" s="2">
        <f t="shared" si="265"/>
        <v>5.8560763157075807E-3</v>
      </c>
      <c r="M1213" s="2">
        <f t="shared" si="266"/>
        <v>8.1589005287443297E-3</v>
      </c>
      <c r="N1213" s="1">
        <v>182474</v>
      </c>
      <c r="O1213" s="1">
        <v>166051</v>
      </c>
      <c r="P1213" s="1">
        <v>2070</v>
      </c>
      <c r="Q1213" s="1">
        <v>1219</v>
      </c>
      <c r="R1213" s="1">
        <v>667</v>
      </c>
      <c r="S1213" s="1">
        <v>664</v>
      </c>
      <c r="W1213" s="1">
        <v>334</v>
      </c>
      <c r="AG1213" s="7">
        <f>IF(Q1213&gt;0,RANK(Q1213,(N1213:P1213,Q1213:AE1213)),0)</f>
        <v>4</v>
      </c>
      <c r="AH1213" s="7">
        <f>IF(R1213&gt;0,RANK(R1213,(N1213:P1213,Q1213:AE1213)),0)</f>
        <v>5</v>
      </c>
      <c r="AI1213" s="7">
        <f>IF(T1213&gt;0,RANK(T1213,(N1213:P1213,Q1213:AE1213)),0)</f>
        <v>0</v>
      </c>
      <c r="AJ1213" s="7">
        <f>IF(S1213&gt;0,RANK(S1213,(N1213:P1213,Q1213:AE1213)),0)</f>
        <v>6</v>
      </c>
      <c r="AK1213" s="2">
        <f t="shared" si="267"/>
        <v>3.4485782748055753E-3</v>
      </c>
      <c r="AL1213" s="2">
        <f t="shared" si="267"/>
        <v>1.8869579239502205E-3</v>
      </c>
      <c r="AM1213" s="2">
        <f t="shared" si="268"/>
        <v>0</v>
      </c>
      <c r="AN1213" s="2">
        <f t="shared" si="269"/>
        <v>1.8784708568260066E-3</v>
      </c>
      <c r="AP1213" t="s">
        <v>2607</v>
      </c>
      <c r="AQ1213" t="s">
        <v>2574</v>
      </c>
      <c r="AR1213">
        <v>0</v>
      </c>
      <c r="AT1213" s="85" t="s">
        <v>4244</v>
      </c>
      <c r="AU1213" s="84" t="s">
        <v>3632</v>
      </c>
      <c r="AV1213" s="77" t="str">
        <f t="shared" si="270"/>
        <v>24005</v>
      </c>
      <c r="AX1213" s="7" t="s">
        <v>186</v>
      </c>
      <c r="AY1213">
        <v>214</v>
      </c>
      <c r="BB1213" t="s">
        <v>5425</v>
      </c>
      <c r="BC1213" t="s">
        <v>5317</v>
      </c>
    </row>
    <row r="1214" spans="1:55" hidden="1" outlineLevel="1">
      <c r="A1214" t="s">
        <v>2005</v>
      </c>
      <c r="B1214" t="s">
        <v>2574</v>
      </c>
      <c r="C1214" s="1">
        <f t="shared" si="264"/>
        <v>39351</v>
      </c>
      <c r="D1214" s="7">
        <f>IF(N1214&gt;0, RANK(N1214,(N1214:P1214,Q1214:AE1214)),0)</f>
        <v>2</v>
      </c>
      <c r="E1214" s="7">
        <f>IF(O1214&gt;0,RANK(O1214,(N1214:P1214,Q1214:AE1214)),0)</f>
        <v>1</v>
      </c>
      <c r="F1214" s="7">
        <f>IF(P1214&gt;0,RANK(P1214,(N1214:P1214,Q1214:AE1214)),0)</f>
        <v>3</v>
      </c>
      <c r="G1214" s="1">
        <f t="shared" si="253"/>
        <v>7050</v>
      </c>
      <c r="H1214" s="2">
        <f t="shared" si="254"/>
        <v>0.17915681939467867</v>
      </c>
      <c r="I1214" s="2"/>
      <c r="J1214" s="2">
        <f t="shared" si="265"/>
        <v>0.40575843053543748</v>
      </c>
      <c r="K1214" s="2">
        <f t="shared" si="265"/>
        <v>0.58491524993011612</v>
      </c>
      <c r="L1214" s="2">
        <f t="shared" si="265"/>
        <v>4.3200935173184924E-3</v>
      </c>
      <c r="M1214" s="2">
        <f t="shared" si="266"/>
        <v>5.006226017127911E-3</v>
      </c>
      <c r="N1214" s="1">
        <v>15967</v>
      </c>
      <c r="O1214" s="1">
        <v>23017</v>
      </c>
      <c r="P1214" s="1">
        <v>170</v>
      </c>
      <c r="Q1214" s="1">
        <v>70</v>
      </c>
      <c r="R1214" s="1">
        <v>44</v>
      </c>
      <c r="S1214" s="1">
        <v>49</v>
      </c>
      <c r="W1214" s="1">
        <v>34</v>
      </c>
      <c r="AG1214" s="7">
        <f>IF(Q1214&gt;0,RANK(Q1214,(N1214:P1214,Q1214:AE1214)),0)</f>
        <v>4</v>
      </c>
      <c r="AH1214" s="7">
        <f>IF(R1214&gt;0,RANK(R1214,(N1214:P1214,Q1214:AE1214)),0)</f>
        <v>6</v>
      </c>
      <c r="AI1214" s="7">
        <f>IF(T1214&gt;0,RANK(T1214,(N1214:P1214,Q1214:AE1214)),0)</f>
        <v>0</v>
      </c>
      <c r="AJ1214" s="7">
        <f>IF(S1214&gt;0,RANK(S1214,(N1214:P1214,Q1214:AE1214)),0)</f>
        <v>5</v>
      </c>
      <c r="AK1214" s="2">
        <f t="shared" si="267"/>
        <v>1.7788620365429087E-3</v>
      </c>
      <c r="AL1214" s="2">
        <f t="shared" si="267"/>
        <v>1.1181418515412568E-3</v>
      </c>
      <c r="AM1214" s="2">
        <f t="shared" si="268"/>
        <v>0</v>
      </c>
      <c r="AN1214" s="2">
        <f t="shared" si="269"/>
        <v>1.2452034255800361E-3</v>
      </c>
      <c r="AP1214" t="s">
        <v>2005</v>
      </c>
      <c r="AQ1214" t="s">
        <v>2574</v>
      </c>
      <c r="AR1214">
        <v>5</v>
      </c>
      <c r="AT1214" s="85" t="s">
        <v>4244</v>
      </c>
      <c r="AU1214" s="84" t="s">
        <v>3218</v>
      </c>
      <c r="AV1214" s="77" t="str">
        <f t="shared" si="270"/>
        <v>24009</v>
      </c>
      <c r="AX1214" s="7" t="s">
        <v>186</v>
      </c>
      <c r="AY1214">
        <v>21</v>
      </c>
      <c r="BB1214" t="s">
        <v>5425</v>
      </c>
      <c r="BC1214" t="s">
        <v>5318</v>
      </c>
    </row>
    <row r="1215" spans="1:55" hidden="1" outlineLevel="1">
      <c r="A1215" t="s">
        <v>3178</v>
      </c>
      <c r="B1215" t="s">
        <v>2574</v>
      </c>
      <c r="C1215" s="1">
        <f t="shared" si="264"/>
        <v>11356</v>
      </c>
      <c r="D1215" s="7">
        <f>IF(N1215&gt;0, RANK(N1215,(N1215:P1215,Q1215:AE1215)),0)</f>
        <v>2</v>
      </c>
      <c r="E1215" s="7">
        <f>IF(O1215&gt;0,RANK(O1215,(N1215:P1215,Q1215:AE1215)),0)</f>
        <v>1</v>
      </c>
      <c r="F1215" s="7">
        <f>IF(P1215&gt;0,RANK(P1215,(N1215:P1215,Q1215:AE1215)),0)</f>
        <v>3</v>
      </c>
      <c r="G1215" s="1">
        <f t="shared" si="253"/>
        <v>3586</v>
      </c>
      <c r="H1215" s="2">
        <f t="shared" si="254"/>
        <v>0.31578020429728776</v>
      </c>
      <c r="I1215" s="2"/>
      <c r="J1215" s="2">
        <f t="shared" si="265"/>
        <v>0.3355054596688975</v>
      </c>
      <c r="K1215" s="2">
        <f t="shared" si="265"/>
        <v>0.65128566396618526</v>
      </c>
      <c r="L1215" s="2">
        <f t="shared" si="265"/>
        <v>5.8119056005635789E-3</v>
      </c>
      <c r="M1215" s="2">
        <f t="shared" si="266"/>
        <v>7.3969707643536092E-3</v>
      </c>
      <c r="N1215" s="1">
        <v>3810</v>
      </c>
      <c r="O1215" s="1">
        <v>7396</v>
      </c>
      <c r="P1215" s="1">
        <v>66</v>
      </c>
      <c r="Q1215" s="1">
        <v>33</v>
      </c>
      <c r="R1215" s="1">
        <v>24</v>
      </c>
      <c r="S1215" s="1">
        <v>19</v>
      </c>
      <c r="W1215" s="1">
        <v>8</v>
      </c>
      <c r="AG1215" s="7">
        <f>IF(Q1215&gt;0,RANK(Q1215,(N1215:P1215,Q1215:AE1215)),0)</f>
        <v>4</v>
      </c>
      <c r="AH1215" s="7">
        <f>IF(R1215&gt;0,RANK(R1215,(N1215:P1215,Q1215:AE1215)),0)</f>
        <v>5</v>
      </c>
      <c r="AI1215" s="7">
        <f>IF(T1215&gt;0,RANK(T1215,(N1215:P1215,Q1215:AE1215)),0)</f>
        <v>0</v>
      </c>
      <c r="AJ1215" s="7">
        <f>IF(S1215&gt;0,RANK(S1215,(N1215:P1215,Q1215:AE1215)),0)</f>
        <v>6</v>
      </c>
      <c r="AK1215" s="2">
        <f t="shared" si="267"/>
        <v>2.9059528002817895E-3</v>
      </c>
      <c r="AL1215" s="2">
        <f t="shared" si="267"/>
        <v>2.1134202183867557E-3</v>
      </c>
      <c r="AM1215" s="2">
        <f t="shared" si="268"/>
        <v>0</v>
      </c>
      <c r="AN1215" s="2">
        <f t="shared" si="269"/>
        <v>1.6731243395561818E-3</v>
      </c>
      <c r="AP1215" t="s">
        <v>3178</v>
      </c>
      <c r="AQ1215" t="s">
        <v>2574</v>
      </c>
      <c r="AR1215">
        <v>1</v>
      </c>
      <c r="AT1215" s="85" t="s">
        <v>4244</v>
      </c>
      <c r="AU1215" s="84" t="s">
        <v>3234</v>
      </c>
      <c r="AV1215" s="77" t="str">
        <f t="shared" si="270"/>
        <v>24011</v>
      </c>
      <c r="AX1215" s="7" t="s">
        <v>186</v>
      </c>
      <c r="AY1215">
        <v>8</v>
      </c>
      <c r="BB1215" t="s">
        <v>5425</v>
      </c>
      <c r="BC1215" t="s">
        <v>5319</v>
      </c>
    </row>
    <row r="1216" spans="1:55" hidden="1" outlineLevel="1">
      <c r="A1216" t="s">
        <v>4711</v>
      </c>
      <c r="B1216" t="s">
        <v>2574</v>
      </c>
      <c r="C1216" s="1">
        <f t="shared" si="264"/>
        <v>79349</v>
      </c>
      <c r="D1216" s="7">
        <f>IF(N1216&gt;0, RANK(N1216,(N1216:P1216,Q1216:AE1216)),0)</f>
        <v>2</v>
      </c>
      <c r="E1216" s="7">
        <f>IF(O1216&gt;0,RANK(O1216,(N1216:P1216,Q1216:AE1216)),0)</f>
        <v>1</v>
      </c>
      <c r="F1216" s="7">
        <f>IF(P1216&gt;0,RANK(P1216,(N1216:P1216,Q1216:AE1216)),0)</f>
        <v>3</v>
      </c>
      <c r="G1216" s="1">
        <f t="shared" si="253"/>
        <v>32301</v>
      </c>
      <c r="H1216" s="2">
        <f t="shared" si="254"/>
        <v>0.40707507340987287</v>
      </c>
      <c r="I1216" s="2"/>
      <c r="J1216" s="2">
        <f t="shared" si="265"/>
        <v>0.28953105899255188</v>
      </c>
      <c r="K1216" s="2">
        <f t="shared" si="265"/>
        <v>0.69660613240242475</v>
      </c>
      <c r="L1216" s="2">
        <f t="shared" si="265"/>
        <v>5.4821106756228815E-3</v>
      </c>
      <c r="M1216" s="2">
        <f t="shared" si="266"/>
        <v>8.3806979294004311E-3</v>
      </c>
      <c r="N1216" s="1">
        <v>22974</v>
      </c>
      <c r="O1216" s="1">
        <v>55275</v>
      </c>
      <c r="P1216" s="1">
        <v>435</v>
      </c>
      <c r="Q1216" s="1">
        <v>307</v>
      </c>
      <c r="R1216" s="1">
        <v>164</v>
      </c>
      <c r="S1216" s="1">
        <v>112</v>
      </c>
      <c r="W1216" s="1">
        <v>82</v>
      </c>
      <c r="AG1216" s="7">
        <f>IF(Q1216&gt;0,RANK(Q1216,(N1216:P1216,Q1216:AE1216)),0)</f>
        <v>4</v>
      </c>
      <c r="AH1216" s="7">
        <f>IF(R1216&gt;0,RANK(R1216,(N1216:P1216,Q1216:AE1216)),0)</f>
        <v>5</v>
      </c>
      <c r="AI1216" s="7">
        <f>IF(T1216&gt;0,RANK(T1216,(N1216:P1216,Q1216:AE1216)),0)</f>
        <v>0</v>
      </c>
      <c r="AJ1216" s="7">
        <f>IF(S1216&gt;0,RANK(S1216,(N1216:P1216,Q1216:AE1216)),0)</f>
        <v>6</v>
      </c>
      <c r="AK1216" s="2">
        <f t="shared" si="267"/>
        <v>3.8689838561292516E-3</v>
      </c>
      <c r="AL1216" s="2">
        <f t="shared" si="267"/>
        <v>2.0668187374762127E-3</v>
      </c>
      <c r="AM1216" s="2">
        <f t="shared" si="268"/>
        <v>0</v>
      </c>
      <c r="AN1216" s="2">
        <f t="shared" si="269"/>
        <v>1.4114859670569257E-3</v>
      </c>
      <c r="AP1216" t="s">
        <v>4711</v>
      </c>
      <c r="AQ1216" t="s">
        <v>2574</v>
      </c>
      <c r="AR1216">
        <v>6</v>
      </c>
      <c r="AT1216" s="85" t="s">
        <v>4244</v>
      </c>
      <c r="AU1216" s="84" t="s">
        <v>3235</v>
      </c>
      <c r="AV1216" s="77" t="str">
        <f t="shared" si="270"/>
        <v>24013</v>
      </c>
      <c r="AX1216" s="7" t="s">
        <v>186</v>
      </c>
      <c r="AY1216">
        <v>44</v>
      </c>
      <c r="BB1216" t="s">
        <v>5425</v>
      </c>
      <c r="BC1216" t="s">
        <v>5320</v>
      </c>
    </row>
    <row r="1217" spans="1:55" hidden="1" outlineLevel="1">
      <c r="A1217" t="s">
        <v>4220</v>
      </c>
      <c r="B1217" t="s">
        <v>2574</v>
      </c>
      <c r="C1217" s="1">
        <f t="shared" si="264"/>
        <v>37674</v>
      </c>
      <c r="D1217" s="7">
        <f>IF(N1217&gt;0, RANK(N1217,(N1217:P1217,Q1217:AE1217)),0)</f>
        <v>2</v>
      </c>
      <c r="E1217" s="7">
        <f>IF(O1217&gt;0,RANK(O1217,(N1217:P1217,Q1217:AE1217)),0)</f>
        <v>1</v>
      </c>
      <c r="F1217" s="7">
        <f>IF(P1217&gt;0,RANK(P1217,(N1217:P1217,Q1217:AE1217)),0)</f>
        <v>3</v>
      </c>
      <c r="G1217" s="1">
        <f t="shared" si="253"/>
        <v>7876</v>
      </c>
      <c r="H1217" s="2">
        <f t="shared" si="254"/>
        <v>0.20905664383925254</v>
      </c>
      <c r="I1217" s="2"/>
      <c r="J1217" s="2">
        <f t="shared" si="265"/>
        <v>0.38965865052821574</v>
      </c>
      <c r="K1217" s="2">
        <f t="shared" si="265"/>
        <v>0.59871529436746829</v>
      </c>
      <c r="L1217" s="2">
        <f t="shared" si="265"/>
        <v>4.751287359983012E-3</v>
      </c>
      <c r="M1217" s="2">
        <f t="shared" si="266"/>
        <v>6.8747677443329012E-3</v>
      </c>
      <c r="N1217" s="1">
        <v>14680</v>
      </c>
      <c r="O1217" s="1">
        <v>22556</v>
      </c>
      <c r="P1217" s="1">
        <v>179</v>
      </c>
      <c r="Q1217" s="1">
        <v>118</v>
      </c>
      <c r="R1217" s="1">
        <v>79</v>
      </c>
      <c r="S1217" s="1">
        <v>43</v>
      </c>
      <c r="W1217" s="1">
        <v>19</v>
      </c>
      <c r="AG1217" s="7">
        <f>IF(Q1217&gt;0,RANK(Q1217,(N1217:P1217,Q1217:AE1217)),0)</f>
        <v>4</v>
      </c>
      <c r="AH1217" s="7">
        <f>IF(R1217&gt;0,RANK(R1217,(N1217:P1217,Q1217:AE1217)),0)</f>
        <v>5</v>
      </c>
      <c r="AI1217" s="7">
        <f>IF(T1217&gt;0,RANK(T1217,(N1217:P1217,Q1217:AE1217)),0)</f>
        <v>0</v>
      </c>
      <c r="AJ1217" s="7">
        <f>IF(S1217&gt;0,RANK(S1217,(N1217:P1217,Q1217:AE1217)),0)</f>
        <v>6</v>
      </c>
      <c r="AK1217" s="2">
        <f t="shared" si="267"/>
        <v>3.1321335669161755E-3</v>
      </c>
      <c r="AL1217" s="2">
        <f t="shared" si="267"/>
        <v>2.096936879545575E-3</v>
      </c>
      <c r="AM1217" s="2">
        <f t="shared" si="268"/>
        <v>0</v>
      </c>
      <c r="AN1217" s="2">
        <f t="shared" si="269"/>
        <v>1.141370706588098E-3</v>
      </c>
      <c r="AP1217" t="s">
        <v>4220</v>
      </c>
      <c r="AQ1217" t="s">
        <v>2574</v>
      </c>
      <c r="AR1217">
        <v>1</v>
      </c>
      <c r="AT1217" s="85" t="s">
        <v>4244</v>
      </c>
      <c r="AU1217" s="84" t="s">
        <v>4670</v>
      </c>
      <c r="AV1217" s="77" t="str">
        <f t="shared" si="270"/>
        <v>24015</v>
      </c>
      <c r="AX1217" s="7" t="s">
        <v>186</v>
      </c>
      <c r="AY1217">
        <v>18</v>
      </c>
      <c r="BB1217" t="s">
        <v>5425</v>
      </c>
      <c r="BC1217" t="s">
        <v>5321</v>
      </c>
    </row>
    <row r="1218" spans="1:55" hidden="1" outlineLevel="1">
      <c r="A1218" t="s">
        <v>4749</v>
      </c>
      <c r="B1218" t="s">
        <v>2574</v>
      </c>
      <c r="C1218" s="1">
        <f t="shared" si="264"/>
        <v>58241</v>
      </c>
      <c r="D1218" s="7">
        <f>IF(N1218&gt;0, RANK(N1218,(N1218:P1218,Q1218:AE1218)),0)</f>
        <v>1</v>
      </c>
      <c r="E1218" s="7">
        <f>IF(O1218&gt;0,RANK(O1218,(N1218:P1218,Q1218:AE1218)),0)</f>
        <v>2</v>
      </c>
      <c r="F1218" s="7">
        <f>IF(P1218&gt;0,RANK(P1218,(N1218:P1218,Q1218:AE1218)),0)</f>
        <v>3</v>
      </c>
      <c r="G1218" s="1">
        <f t="shared" si="253"/>
        <v>912</v>
      </c>
      <c r="H1218" s="2">
        <f t="shared" si="254"/>
        <v>1.5659071787915729E-2</v>
      </c>
      <c r="I1218" s="2"/>
      <c r="J1218" s="2">
        <f t="shared" si="265"/>
        <v>0.50400920313868236</v>
      </c>
      <c r="K1218" s="2">
        <f t="shared" si="265"/>
        <v>0.48835013135076666</v>
      </c>
      <c r="L1218" s="2">
        <f t="shared" si="265"/>
        <v>3.6400473892962003E-3</v>
      </c>
      <c r="M1218" s="2">
        <f t="shared" si="266"/>
        <v>4.0006181212547814E-3</v>
      </c>
      <c r="N1218" s="1">
        <v>29354</v>
      </c>
      <c r="O1218" s="1">
        <v>28442</v>
      </c>
      <c r="P1218" s="1">
        <v>212</v>
      </c>
      <c r="Q1218" s="1">
        <v>78</v>
      </c>
      <c r="R1218" s="1">
        <v>63</v>
      </c>
      <c r="S1218" s="1">
        <v>55</v>
      </c>
      <c r="W1218" s="1">
        <v>37</v>
      </c>
      <c r="AG1218" s="7">
        <f>IF(Q1218&gt;0,RANK(Q1218,(N1218:P1218,Q1218:AE1218)),0)</f>
        <v>4</v>
      </c>
      <c r="AH1218" s="7">
        <f>IF(R1218&gt;0,RANK(R1218,(N1218:P1218,Q1218:AE1218)),0)</f>
        <v>5</v>
      </c>
      <c r="AI1218" s="7">
        <f>IF(T1218&gt;0,RANK(T1218,(N1218:P1218,Q1218:AE1218)),0)</f>
        <v>0</v>
      </c>
      <c r="AJ1218" s="7">
        <f>IF(S1218&gt;0,RANK(S1218,(N1218:P1218,Q1218:AE1218)),0)</f>
        <v>6</v>
      </c>
      <c r="AK1218" s="2">
        <f t="shared" si="267"/>
        <v>1.339262718703319E-3</v>
      </c>
      <c r="AL1218" s="2">
        <f t="shared" si="267"/>
        <v>1.0817121958757575E-3</v>
      </c>
      <c r="AM1218" s="2">
        <f t="shared" si="268"/>
        <v>0</v>
      </c>
      <c r="AN1218" s="2">
        <f t="shared" si="269"/>
        <v>9.4435191703439163E-4</v>
      </c>
      <c r="AP1218" t="s">
        <v>4749</v>
      </c>
      <c r="AQ1218" t="s">
        <v>2574</v>
      </c>
      <c r="AR1218">
        <v>5</v>
      </c>
      <c r="AT1218" s="85" t="s">
        <v>4244</v>
      </c>
      <c r="AU1218" s="84" t="s">
        <v>4671</v>
      </c>
      <c r="AV1218" s="77" t="str">
        <f t="shared" si="270"/>
        <v>24017</v>
      </c>
      <c r="AX1218" s="7" t="s">
        <v>186</v>
      </c>
      <c r="AY1218">
        <v>33</v>
      </c>
      <c r="BB1218" t="s">
        <v>5425</v>
      </c>
      <c r="BC1218" t="s">
        <v>5322</v>
      </c>
    </row>
    <row r="1219" spans="1:55" hidden="1" outlineLevel="1">
      <c r="A1219" t="s">
        <v>4750</v>
      </c>
      <c r="B1219" t="s">
        <v>2574</v>
      </c>
      <c r="C1219" s="1">
        <f t="shared" si="264"/>
        <v>13339</v>
      </c>
      <c r="D1219" s="7">
        <f>IF(N1219&gt;0, RANK(N1219,(N1219:P1219,Q1219:AE1219)),0)</f>
        <v>2</v>
      </c>
      <c r="E1219" s="7">
        <f>IF(O1219&gt;0,RANK(O1219,(N1219:P1219,Q1219:AE1219)),0)</f>
        <v>1</v>
      </c>
      <c r="F1219" s="7">
        <f>IF(P1219&gt;0,RANK(P1219,(N1219:P1219,Q1219:AE1219)),0)</f>
        <v>3</v>
      </c>
      <c r="G1219" s="1">
        <f t="shared" si="253"/>
        <v>2390</v>
      </c>
      <c r="H1219" s="2">
        <f t="shared" si="254"/>
        <v>0.17917385111327686</v>
      </c>
      <c r="I1219" s="2"/>
      <c r="J1219" s="2">
        <f t="shared" si="265"/>
        <v>0.40565259764600042</v>
      </c>
      <c r="K1219" s="2">
        <f t="shared" si="265"/>
        <v>0.58482644875927736</v>
      </c>
      <c r="L1219" s="2">
        <f t="shared" si="265"/>
        <v>3.8983432041382413E-3</v>
      </c>
      <c r="M1219" s="2">
        <f t="shared" si="266"/>
        <v>5.6226103905840288E-3</v>
      </c>
      <c r="N1219" s="1">
        <v>5411</v>
      </c>
      <c r="O1219" s="1">
        <v>7801</v>
      </c>
      <c r="P1219" s="1">
        <v>52</v>
      </c>
      <c r="Q1219" s="1">
        <v>24</v>
      </c>
      <c r="R1219" s="1">
        <v>21</v>
      </c>
      <c r="S1219" s="1">
        <v>22</v>
      </c>
      <c r="W1219" s="1">
        <v>8</v>
      </c>
      <c r="AG1219" s="7">
        <f>IF(Q1219&gt;0,RANK(Q1219,(N1219:P1219,Q1219:AE1219)),0)</f>
        <v>4</v>
      </c>
      <c r="AH1219" s="7">
        <f>IF(R1219&gt;0,RANK(R1219,(N1219:P1219,Q1219:AE1219)),0)</f>
        <v>6</v>
      </c>
      <c r="AI1219" s="7">
        <f>IF(T1219&gt;0,RANK(T1219,(N1219:P1219,Q1219:AE1219)),0)</f>
        <v>0</v>
      </c>
      <c r="AJ1219" s="7">
        <f>IF(S1219&gt;0,RANK(S1219,(N1219:P1219,Q1219:AE1219)),0)</f>
        <v>5</v>
      </c>
      <c r="AK1219" s="2">
        <f t="shared" si="267"/>
        <v>1.7992353249868807E-3</v>
      </c>
      <c r="AL1219" s="2">
        <f t="shared" si="267"/>
        <v>1.5743309093635206E-3</v>
      </c>
      <c r="AM1219" s="2">
        <f t="shared" si="268"/>
        <v>0</v>
      </c>
      <c r="AN1219" s="2">
        <f t="shared" si="269"/>
        <v>1.6492990479046404E-3</v>
      </c>
      <c r="AP1219" t="s">
        <v>4750</v>
      </c>
      <c r="AQ1219" t="s">
        <v>2574</v>
      </c>
      <c r="AR1219">
        <v>1</v>
      </c>
      <c r="AT1219" s="85" t="s">
        <v>4244</v>
      </c>
      <c r="AU1219" s="84" t="s">
        <v>4672</v>
      </c>
      <c r="AV1219" s="77" t="str">
        <f t="shared" si="270"/>
        <v>24019</v>
      </c>
      <c r="AX1219" s="7" t="s">
        <v>186</v>
      </c>
      <c r="AY1219">
        <v>36</v>
      </c>
      <c r="BB1219" t="s">
        <v>5425</v>
      </c>
      <c r="BC1219" t="s">
        <v>5323</v>
      </c>
    </row>
    <row r="1220" spans="1:55" hidden="1" outlineLevel="1">
      <c r="A1220" t="s">
        <v>1625</v>
      </c>
      <c r="B1220" t="s">
        <v>2574</v>
      </c>
      <c r="C1220" s="1">
        <f t="shared" si="264"/>
        <v>100594</v>
      </c>
      <c r="D1220" s="7">
        <f>IF(N1220&gt;0, RANK(N1220,(N1220:P1220,Q1220:AE1220)),0)</f>
        <v>2</v>
      </c>
      <c r="E1220" s="7">
        <f>IF(O1220&gt;0,RANK(O1220,(N1220:P1220,Q1220:AE1220)),0)</f>
        <v>1</v>
      </c>
      <c r="F1220" s="7">
        <f>IF(P1220&gt;0,RANK(P1220,(N1220:P1220,Q1220:AE1220)),0)</f>
        <v>3</v>
      </c>
      <c r="G1220" s="1">
        <f t="shared" si="253"/>
        <v>20431</v>
      </c>
      <c r="H1220" s="2">
        <f t="shared" si="254"/>
        <v>0.20310356482493985</v>
      </c>
      <c r="I1220" s="2"/>
      <c r="J1220" s="2">
        <f t="shared" si="265"/>
        <v>0.39269737757719148</v>
      </c>
      <c r="K1220" s="2">
        <f t="shared" si="265"/>
        <v>0.59580094240213133</v>
      </c>
      <c r="L1220" s="2">
        <f t="shared" si="265"/>
        <v>4.9605344255124559E-3</v>
      </c>
      <c r="M1220" s="2">
        <f t="shared" si="266"/>
        <v>6.5411455951647404E-3</v>
      </c>
      <c r="N1220" s="1">
        <v>39503</v>
      </c>
      <c r="O1220" s="1">
        <v>59934</v>
      </c>
      <c r="P1220" s="1">
        <v>499</v>
      </c>
      <c r="Q1220" s="1">
        <v>272</v>
      </c>
      <c r="R1220" s="1">
        <v>124</v>
      </c>
      <c r="S1220" s="1">
        <v>137</v>
      </c>
      <c r="W1220" s="1">
        <v>125</v>
      </c>
      <c r="AG1220" s="7">
        <f>IF(Q1220&gt;0,RANK(Q1220,(N1220:P1220,Q1220:AE1220)),0)</f>
        <v>4</v>
      </c>
      <c r="AH1220" s="7">
        <f>IF(R1220&gt;0,RANK(R1220,(N1220:P1220,Q1220:AE1220)),0)</f>
        <v>7</v>
      </c>
      <c r="AI1220" s="7">
        <f>IF(T1220&gt;0,RANK(T1220,(N1220:P1220,Q1220:AE1220)),0)</f>
        <v>0</v>
      </c>
      <c r="AJ1220" s="7">
        <f>IF(S1220&gt;0,RANK(S1220,(N1220:P1220,Q1220:AE1220)),0)</f>
        <v>5</v>
      </c>
      <c r="AK1220" s="2">
        <f t="shared" si="267"/>
        <v>2.7039386046881523E-3</v>
      </c>
      <c r="AL1220" s="2">
        <f t="shared" si="267"/>
        <v>1.2326778933137166E-3</v>
      </c>
      <c r="AM1220" s="2">
        <f t="shared" si="268"/>
        <v>0</v>
      </c>
      <c r="AN1220" s="2">
        <f t="shared" si="269"/>
        <v>1.3619102530966062E-3</v>
      </c>
      <c r="AP1220" t="s">
        <v>1625</v>
      </c>
      <c r="AQ1220" t="s">
        <v>2574</v>
      </c>
      <c r="AR1220">
        <v>6</v>
      </c>
      <c r="AT1220" s="85" t="s">
        <v>4244</v>
      </c>
      <c r="AU1220" s="84" t="s">
        <v>4350</v>
      </c>
      <c r="AV1220" s="77" t="str">
        <f t="shared" si="270"/>
        <v>24021</v>
      </c>
      <c r="AX1220" s="7" t="s">
        <v>186</v>
      </c>
      <c r="AY1220">
        <v>60</v>
      </c>
      <c r="BB1220" t="s">
        <v>5425</v>
      </c>
      <c r="BC1220" t="s">
        <v>5324</v>
      </c>
    </row>
    <row r="1221" spans="1:55" hidden="1" outlineLevel="1">
      <c r="A1221" t="s">
        <v>2465</v>
      </c>
      <c r="B1221" t="s">
        <v>2574</v>
      </c>
      <c r="C1221" s="1">
        <f t="shared" si="264"/>
        <v>12484</v>
      </c>
      <c r="D1221" s="7">
        <f>IF(N1221&gt;0, RANK(N1221,(N1221:P1221,Q1221:AE1221)),0)</f>
        <v>2</v>
      </c>
      <c r="E1221" s="7">
        <f>IF(O1221&gt;0,RANK(O1221,(N1221:P1221,Q1221:AE1221)),0)</f>
        <v>1</v>
      </c>
      <c r="F1221" s="7">
        <f>IF(P1221&gt;0,RANK(P1221,(N1221:P1221,Q1221:AE1221)),0)</f>
        <v>3</v>
      </c>
      <c r="G1221" s="1">
        <f t="shared" si="253"/>
        <v>5794</v>
      </c>
      <c r="H1221" s="2">
        <f t="shared" si="254"/>
        <v>0.46411406600448574</v>
      </c>
      <c r="I1221" s="2"/>
      <c r="J1221" s="2">
        <f t="shared" si="265"/>
        <v>0.26361743031079782</v>
      </c>
      <c r="K1221" s="2">
        <f t="shared" si="265"/>
        <v>0.72773149631528355</v>
      </c>
      <c r="L1221" s="2">
        <f t="shared" si="265"/>
        <v>3.5245113745594361E-3</v>
      </c>
      <c r="M1221" s="2">
        <f t="shared" si="266"/>
        <v>5.1265619993591353E-3</v>
      </c>
      <c r="N1221" s="1">
        <v>3291</v>
      </c>
      <c r="O1221" s="1">
        <v>9085</v>
      </c>
      <c r="P1221" s="1">
        <v>44</v>
      </c>
      <c r="Q1221" s="1">
        <v>23</v>
      </c>
      <c r="R1221" s="1">
        <v>19</v>
      </c>
      <c r="S1221" s="1">
        <v>15</v>
      </c>
      <c r="W1221" s="1">
        <v>7</v>
      </c>
      <c r="AG1221" s="7">
        <f>IF(Q1221&gt;0,RANK(Q1221,(N1221:P1221,Q1221:AE1221)),0)</f>
        <v>4</v>
      </c>
      <c r="AH1221" s="7">
        <f>IF(R1221&gt;0,RANK(R1221,(N1221:P1221,Q1221:AE1221)),0)</f>
        <v>5</v>
      </c>
      <c r="AI1221" s="7">
        <f>IF(T1221&gt;0,RANK(T1221,(N1221:P1221,Q1221:AE1221)),0)</f>
        <v>0</v>
      </c>
      <c r="AJ1221" s="7">
        <f>IF(S1221&gt;0,RANK(S1221,(N1221:P1221,Q1221:AE1221)),0)</f>
        <v>6</v>
      </c>
      <c r="AK1221" s="2">
        <f t="shared" si="267"/>
        <v>1.8423582185197053E-3</v>
      </c>
      <c r="AL1221" s="2">
        <f t="shared" si="267"/>
        <v>1.5219480935597565E-3</v>
      </c>
      <c r="AM1221" s="2">
        <f t="shared" si="268"/>
        <v>0</v>
      </c>
      <c r="AN1221" s="2">
        <f t="shared" si="269"/>
        <v>1.2015379685998077E-3</v>
      </c>
      <c r="AP1221" t="s">
        <v>2465</v>
      </c>
      <c r="AQ1221" t="s">
        <v>2574</v>
      </c>
      <c r="AR1221">
        <v>6</v>
      </c>
      <c r="AT1221" s="85" t="s">
        <v>4244</v>
      </c>
      <c r="AU1221" s="84" t="s">
        <v>4351</v>
      </c>
      <c r="AV1221" s="77" t="str">
        <f t="shared" si="270"/>
        <v>24023</v>
      </c>
      <c r="AX1221" s="7" t="s">
        <v>186</v>
      </c>
      <c r="AY1221">
        <v>19</v>
      </c>
      <c r="BB1221" t="s">
        <v>5425</v>
      </c>
      <c r="BC1221" t="s">
        <v>5433</v>
      </c>
    </row>
    <row r="1222" spans="1:55" hidden="1" outlineLevel="1">
      <c r="A1222" t="s">
        <v>1596</v>
      </c>
      <c r="B1222" t="s">
        <v>2574</v>
      </c>
      <c r="C1222" s="1">
        <f t="shared" si="264"/>
        <v>112728</v>
      </c>
      <c r="D1222" s="7">
        <f>IF(N1222&gt;0, RANK(N1222,(N1222:P1222,Q1222:AE1222)),0)</f>
        <v>2</v>
      </c>
      <c r="E1222" s="7">
        <f>IF(O1222&gt;0,RANK(O1222,(N1222:P1222,Q1222:AE1222)),0)</f>
        <v>1</v>
      </c>
      <c r="F1222" s="7">
        <f>IF(P1222&gt;0,RANK(P1222,(N1222:P1222,Q1222:AE1222)),0)</f>
        <v>3</v>
      </c>
      <c r="G1222" s="1">
        <f t="shared" si="253"/>
        <v>31880</v>
      </c>
      <c r="H1222" s="2">
        <f t="shared" si="254"/>
        <v>0.28280462706692217</v>
      </c>
      <c r="I1222" s="2"/>
      <c r="J1222" s="2">
        <f t="shared" si="265"/>
        <v>0.35204208359946065</v>
      </c>
      <c r="K1222" s="2">
        <f t="shared" si="265"/>
        <v>0.63484671066638276</v>
      </c>
      <c r="L1222" s="2">
        <f t="shared" si="265"/>
        <v>5.3048044851323542E-3</v>
      </c>
      <c r="M1222" s="2">
        <f t="shared" si="266"/>
        <v>7.8064012490242293E-3</v>
      </c>
      <c r="N1222" s="1">
        <v>39685</v>
      </c>
      <c r="O1222" s="1">
        <v>71565</v>
      </c>
      <c r="P1222" s="1">
        <v>598</v>
      </c>
      <c r="Q1222" s="1">
        <v>403</v>
      </c>
      <c r="R1222" s="1">
        <v>213</v>
      </c>
      <c r="S1222" s="1">
        <v>171</v>
      </c>
      <c r="W1222" s="1">
        <v>93</v>
      </c>
      <c r="AG1222" s="7">
        <f>IF(Q1222&gt;0,RANK(Q1222,(N1222:P1222,Q1222:AE1222)),0)</f>
        <v>4</v>
      </c>
      <c r="AH1222" s="7">
        <f>IF(R1222&gt;0,RANK(R1222,(N1222:P1222,Q1222:AE1222)),0)</f>
        <v>5</v>
      </c>
      <c r="AI1222" s="7">
        <f>IF(T1222&gt;0,RANK(T1222,(N1222:P1222,Q1222:AE1222)),0)</f>
        <v>0</v>
      </c>
      <c r="AJ1222" s="7">
        <f>IF(S1222&gt;0,RANK(S1222,(N1222:P1222,Q1222:AE1222)),0)</f>
        <v>6</v>
      </c>
      <c r="AK1222" s="2">
        <f t="shared" si="267"/>
        <v>3.5749769356326734E-3</v>
      </c>
      <c r="AL1222" s="2">
        <f t="shared" si="267"/>
        <v>1.8895039386842667E-3</v>
      </c>
      <c r="AM1222" s="2">
        <f t="shared" si="268"/>
        <v>0</v>
      </c>
      <c r="AN1222" s="2">
        <f t="shared" si="269"/>
        <v>1.5169256972535662E-3</v>
      </c>
      <c r="AP1222" t="s">
        <v>1596</v>
      </c>
      <c r="AQ1222" t="s">
        <v>2574</v>
      </c>
      <c r="AR1222">
        <v>0</v>
      </c>
      <c r="AT1222" s="85" t="s">
        <v>4244</v>
      </c>
      <c r="AU1222" s="84" t="s">
        <v>3949</v>
      </c>
      <c r="AV1222" s="77" t="str">
        <f t="shared" si="270"/>
        <v>24025</v>
      </c>
      <c r="AX1222" s="7" t="s">
        <v>186</v>
      </c>
      <c r="AY1222">
        <v>65</v>
      </c>
      <c r="BB1222" t="s">
        <v>5425</v>
      </c>
      <c r="BC1222" t="s">
        <v>5434</v>
      </c>
    </row>
    <row r="1223" spans="1:55" hidden="1" outlineLevel="1">
      <c r="A1223" t="s">
        <v>5031</v>
      </c>
      <c r="B1223" t="s">
        <v>2574</v>
      </c>
      <c r="C1223" s="1">
        <f t="shared" si="264"/>
        <v>133810</v>
      </c>
      <c r="D1223" s="7">
        <f>IF(N1223&gt;0, RANK(N1223,(N1223:P1223,Q1223:AE1223)),0)</f>
        <v>1</v>
      </c>
      <c r="E1223" s="7">
        <f>IF(O1223&gt;0,RANK(O1223,(N1223:P1223,Q1223:AE1223)),0)</f>
        <v>2</v>
      </c>
      <c r="F1223" s="7">
        <f>IF(P1223&gt;0,RANK(P1223,(N1223:P1223,Q1223:AE1223)),0)</f>
        <v>3</v>
      </c>
      <c r="G1223" s="1">
        <f t="shared" si="253"/>
        <v>12533</v>
      </c>
      <c r="H1223" s="2">
        <f t="shared" si="254"/>
        <v>9.3662656004782907E-2</v>
      </c>
      <c r="I1223" s="2"/>
      <c r="J1223" s="2">
        <f t="shared" si="265"/>
        <v>0.53999701068679473</v>
      </c>
      <c r="K1223" s="2">
        <f t="shared" si="265"/>
        <v>0.44633435468201182</v>
      </c>
      <c r="L1223" s="2">
        <f t="shared" si="265"/>
        <v>5.9412599955160298E-3</v>
      </c>
      <c r="M1223" s="2">
        <f t="shared" si="266"/>
        <v>7.7273746356774139E-3</v>
      </c>
      <c r="N1223" s="1">
        <v>72257</v>
      </c>
      <c r="O1223" s="1">
        <v>59724</v>
      </c>
      <c r="P1223" s="1">
        <v>795</v>
      </c>
      <c r="Q1223" s="1">
        <v>456</v>
      </c>
      <c r="R1223" s="1">
        <v>175</v>
      </c>
      <c r="S1223" s="1">
        <v>240</v>
      </c>
      <c r="W1223" s="1">
        <v>163</v>
      </c>
      <c r="AG1223" s="7">
        <f>IF(Q1223&gt;0,RANK(Q1223,(N1223:P1223,Q1223:AE1223)),0)</f>
        <v>4</v>
      </c>
      <c r="AH1223" s="7">
        <f>IF(R1223&gt;0,RANK(R1223,(N1223:P1223,Q1223:AE1223)),0)</f>
        <v>6</v>
      </c>
      <c r="AI1223" s="7">
        <f>IF(T1223&gt;0,RANK(T1223,(N1223:P1223,Q1223:AE1223)),0)</f>
        <v>0</v>
      </c>
      <c r="AJ1223" s="7">
        <f>IF(S1223&gt;0,RANK(S1223,(N1223:P1223,Q1223:AE1223)),0)</f>
        <v>5</v>
      </c>
      <c r="AK1223" s="2">
        <f t="shared" si="267"/>
        <v>3.4078170540318363E-3</v>
      </c>
      <c r="AL1223" s="2">
        <f t="shared" si="267"/>
        <v>1.3078245273148495E-3</v>
      </c>
      <c r="AM1223" s="2">
        <f t="shared" si="268"/>
        <v>0</v>
      </c>
      <c r="AN1223" s="2">
        <f t="shared" si="269"/>
        <v>1.7935879231746506E-3</v>
      </c>
      <c r="AP1223" t="s">
        <v>5031</v>
      </c>
      <c r="AQ1223" t="s">
        <v>2574</v>
      </c>
      <c r="AR1223">
        <v>0</v>
      </c>
      <c r="AT1223" s="85" t="s">
        <v>4244</v>
      </c>
      <c r="AU1223" s="84" t="s">
        <v>3950</v>
      </c>
      <c r="AV1223" s="77" t="str">
        <f t="shared" si="270"/>
        <v>24027</v>
      </c>
      <c r="AX1223" s="7" t="s">
        <v>186</v>
      </c>
      <c r="AY1223">
        <v>98</v>
      </c>
      <c r="BB1223" t="s">
        <v>5425</v>
      </c>
      <c r="BC1223" t="s">
        <v>5435</v>
      </c>
    </row>
    <row r="1224" spans="1:55" hidden="1" outlineLevel="1">
      <c r="A1224" t="s">
        <v>2954</v>
      </c>
      <c r="B1224" t="s">
        <v>2574</v>
      </c>
      <c r="C1224" s="1">
        <f t="shared" si="264"/>
        <v>9285</v>
      </c>
      <c r="D1224" s="7">
        <f>IF(N1224&gt;0, RANK(N1224,(N1224:P1224,Q1224:AE1224)),0)</f>
        <v>2</v>
      </c>
      <c r="E1224" s="7">
        <f>IF(O1224&gt;0,RANK(O1224,(N1224:P1224,Q1224:AE1224)),0)</f>
        <v>1</v>
      </c>
      <c r="F1224" s="7">
        <f>IF(P1224&gt;0,RANK(P1224,(N1224:P1224,Q1224:AE1224)),0)</f>
        <v>3</v>
      </c>
      <c r="G1224" s="1">
        <f t="shared" si="253"/>
        <v>622</v>
      </c>
      <c r="H1224" s="2">
        <f t="shared" si="254"/>
        <v>6.6989768443726436E-2</v>
      </c>
      <c r="I1224" s="2"/>
      <c r="J1224" s="2">
        <f t="shared" si="265"/>
        <v>0.46074313408723749</v>
      </c>
      <c r="K1224" s="2">
        <f t="shared" si="265"/>
        <v>0.52773290253096394</v>
      </c>
      <c r="L1224" s="2">
        <f t="shared" si="265"/>
        <v>5.3850296176628969E-3</v>
      </c>
      <c r="M1224" s="2">
        <f t="shared" si="266"/>
        <v>6.1389337641357218E-3</v>
      </c>
      <c r="N1224" s="1">
        <v>4278</v>
      </c>
      <c r="O1224" s="1">
        <v>4900</v>
      </c>
      <c r="P1224" s="1">
        <v>50</v>
      </c>
      <c r="Q1224" s="1">
        <v>19</v>
      </c>
      <c r="R1224" s="1">
        <v>12</v>
      </c>
      <c r="S1224" s="1">
        <v>16</v>
      </c>
      <c r="W1224" s="1">
        <v>10</v>
      </c>
      <c r="AG1224" s="7">
        <f>IF(Q1224&gt;0,RANK(Q1224,(N1224:P1224,Q1224:AE1224)),0)</f>
        <v>4</v>
      </c>
      <c r="AH1224" s="7">
        <f>IF(R1224&gt;0,RANK(R1224,(N1224:P1224,Q1224:AE1224)),0)</f>
        <v>6</v>
      </c>
      <c r="AI1224" s="7">
        <f>IF(T1224&gt;0,RANK(T1224,(N1224:P1224,Q1224:AE1224)),0)</f>
        <v>0</v>
      </c>
      <c r="AJ1224" s="7">
        <f>IF(S1224&gt;0,RANK(S1224,(N1224:P1224,Q1224:AE1224)),0)</f>
        <v>5</v>
      </c>
      <c r="AK1224" s="2">
        <f t="shared" si="267"/>
        <v>2.0463112547119008E-3</v>
      </c>
      <c r="AL1224" s="2">
        <f t="shared" si="267"/>
        <v>1.2924071082390954E-3</v>
      </c>
      <c r="AM1224" s="2">
        <f t="shared" si="268"/>
        <v>0</v>
      </c>
      <c r="AN1224" s="2">
        <f t="shared" si="269"/>
        <v>1.7232094776521271E-3</v>
      </c>
      <c r="AP1224" t="s">
        <v>2954</v>
      </c>
      <c r="AQ1224" t="s">
        <v>2574</v>
      </c>
      <c r="AR1224">
        <v>1</v>
      </c>
      <c r="AT1224" s="85" t="s">
        <v>4244</v>
      </c>
      <c r="AU1224" s="84" t="s">
        <v>3951</v>
      </c>
      <c r="AV1224" s="77" t="str">
        <f t="shared" si="270"/>
        <v>24029</v>
      </c>
      <c r="AX1224" s="7" t="s">
        <v>186</v>
      </c>
      <c r="AY1224">
        <v>10</v>
      </c>
      <c r="BB1224" t="s">
        <v>5425</v>
      </c>
      <c r="BC1224" t="s">
        <v>5436</v>
      </c>
    </row>
    <row r="1225" spans="1:55" hidden="1" outlineLevel="1">
      <c r="A1225" t="s">
        <v>2519</v>
      </c>
      <c r="B1225" t="s">
        <v>2574</v>
      </c>
      <c r="C1225" s="1">
        <f t="shared" si="264"/>
        <v>415225</v>
      </c>
      <c r="D1225" s="7">
        <f>IF(N1225&gt;0, RANK(N1225,(N1225:P1225,Q1225:AE1225)),0)</f>
        <v>1</v>
      </c>
      <c r="E1225" s="7">
        <f>IF(O1225&gt;0,RANK(O1225,(N1225:P1225,Q1225:AE1225)),0)</f>
        <v>2</v>
      </c>
      <c r="F1225" s="7">
        <f>IF(P1225&gt;0,RANK(P1225,(N1225:P1225,Q1225:AE1225)),0)</f>
        <v>3</v>
      </c>
      <c r="G1225" s="1">
        <f t="shared" si="253"/>
        <v>137602</v>
      </c>
      <c r="H1225" s="2">
        <f t="shared" si="254"/>
        <v>0.33139141429345537</v>
      </c>
      <c r="I1225" s="2"/>
      <c r="J1225" s="2">
        <f t="shared" si="265"/>
        <v>0.65972906255644526</v>
      </c>
      <c r="K1225" s="2">
        <f t="shared" si="265"/>
        <v>0.32833764826298995</v>
      </c>
      <c r="L1225" s="2">
        <f t="shared" si="265"/>
        <v>5.4693238605575288E-3</v>
      </c>
      <c r="M1225" s="2">
        <f t="shared" si="266"/>
        <v>6.4639653200072702E-3</v>
      </c>
      <c r="N1225" s="1">
        <v>273936</v>
      </c>
      <c r="O1225" s="1">
        <v>136334</v>
      </c>
      <c r="P1225" s="1">
        <v>2271</v>
      </c>
      <c r="Q1225" s="1">
        <v>1041</v>
      </c>
      <c r="R1225" s="1">
        <v>374</v>
      </c>
      <c r="S1225" s="1">
        <v>608</v>
      </c>
      <c r="W1225" s="1">
        <v>661</v>
      </c>
      <c r="AG1225" s="7">
        <f>IF(Q1225&gt;0,RANK(Q1225,(N1225:P1225,Q1225:AE1225)),0)</f>
        <v>4</v>
      </c>
      <c r="AH1225" s="7">
        <f>IF(R1225&gt;0,RANK(R1225,(N1225:P1225,Q1225:AE1225)),0)</f>
        <v>7</v>
      </c>
      <c r="AI1225" s="7">
        <f>IF(T1225&gt;0,RANK(T1225,(N1225:P1225,Q1225:AE1225)),0)</f>
        <v>0</v>
      </c>
      <c r="AJ1225" s="7">
        <f>IF(S1225&gt;0,RANK(S1225,(N1225:P1225,Q1225:AE1225)),0)</f>
        <v>6</v>
      </c>
      <c r="AK1225" s="2">
        <f t="shared" si="267"/>
        <v>2.5070744776928174E-3</v>
      </c>
      <c r="AL1225" s="2">
        <f t="shared" si="267"/>
        <v>9.0071647901740015E-4</v>
      </c>
      <c r="AM1225" s="2">
        <f t="shared" si="268"/>
        <v>0</v>
      </c>
      <c r="AN1225" s="2">
        <f t="shared" si="269"/>
        <v>1.4642663616111747E-3</v>
      </c>
      <c r="AP1225" t="s">
        <v>2519</v>
      </c>
      <c r="AQ1225" t="s">
        <v>2574</v>
      </c>
      <c r="AR1225">
        <v>0</v>
      </c>
      <c r="AT1225" s="85" t="s">
        <v>4244</v>
      </c>
      <c r="AU1225" s="84" t="s">
        <v>3971</v>
      </c>
      <c r="AV1225" s="77" t="str">
        <f t="shared" si="270"/>
        <v>24031</v>
      </c>
      <c r="AX1225" s="7" t="s">
        <v>186</v>
      </c>
      <c r="AY1225">
        <v>233</v>
      </c>
      <c r="BB1225" t="s">
        <v>5425</v>
      </c>
      <c r="BC1225" t="s">
        <v>5437</v>
      </c>
    </row>
    <row r="1226" spans="1:55" hidden="1" outlineLevel="1">
      <c r="A1226" t="s">
        <v>3892</v>
      </c>
      <c r="B1226" t="s">
        <v>2574</v>
      </c>
      <c r="C1226" s="1">
        <f t="shared" si="264"/>
        <v>318474</v>
      </c>
      <c r="D1226" s="7">
        <f>IF(N1226&gt;0, RANK(N1226,(N1226:P1226,Q1226:AE1226)),0)</f>
        <v>1</v>
      </c>
      <c r="E1226" s="7">
        <f>IF(O1226&gt;0,RANK(O1226,(N1226:P1226,Q1226:AE1226)),0)</f>
        <v>2</v>
      </c>
      <c r="F1226" s="7">
        <f>IF(P1226&gt;0,RANK(P1226,(N1226:P1226,Q1226:AE1226)),0)</f>
        <v>3</v>
      </c>
      <c r="G1226" s="1">
        <f t="shared" si="253"/>
        <v>205000</v>
      </c>
      <c r="H1226" s="2">
        <f t="shared" si="254"/>
        <v>0.64369461871298761</v>
      </c>
      <c r="I1226" s="2"/>
      <c r="J1226" s="2">
        <f t="shared" si="265"/>
        <v>0.81806364098796136</v>
      </c>
      <c r="K1226" s="2">
        <f t="shared" si="265"/>
        <v>0.17436902227497378</v>
      </c>
      <c r="L1226" s="2">
        <f t="shared" si="265"/>
        <v>3.3032523848100632E-3</v>
      </c>
      <c r="M1226" s="2">
        <f t="shared" si="266"/>
        <v>4.2640843522547978E-3</v>
      </c>
      <c r="N1226" s="1">
        <v>260532</v>
      </c>
      <c r="O1226" s="1">
        <v>55532</v>
      </c>
      <c r="P1226" s="1">
        <v>1052</v>
      </c>
      <c r="Q1226" s="1">
        <v>390</v>
      </c>
      <c r="R1226" s="1">
        <v>322</v>
      </c>
      <c r="S1226" s="1">
        <v>373</v>
      </c>
      <c r="W1226" s="1">
        <v>273</v>
      </c>
      <c r="AG1226" s="7">
        <f>IF(Q1226&gt;0,RANK(Q1226,(N1226:P1226,Q1226:AE1226)),0)</f>
        <v>4</v>
      </c>
      <c r="AH1226" s="7">
        <f>IF(R1226&gt;0,RANK(R1226,(N1226:P1226,Q1226:AE1226)),0)</f>
        <v>6</v>
      </c>
      <c r="AI1226" s="7">
        <f>IF(T1226&gt;0,RANK(T1226,(N1226:P1226,Q1226:AE1226)),0)</f>
        <v>0</v>
      </c>
      <c r="AJ1226" s="7">
        <f>IF(S1226&gt;0,RANK(S1226,(N1226:P1226,Q1226:AE1226)),0)</f>
        <v>5</v>
      </c>
      <c r="AK1226" s="2">
        <f t="shared" si="267"/>
        <v>1.2245897624295861E-3</v>
      </c>
      <c r="AL1226" s="2">
        <f t="shared" si="267"/>
        <v>1.0110715474418634E-3</v>
      </c>
      <c r="AM1226" s="2">
        <f t="shared" si="268"/>
        <v>0</v>
      </c>
      <c r="AN1226" s="2">
        <f t="shared" si="269"/>
        <v>1.1712102086826554E-3</v>
      </c>
      <c r="AP1226" t="s">
        <v>3892</v>
      </c>
      <c r="AQ1226" t="s">
        <v>2574</v>
      </c>
      <c r="AR1226">
        <v>0</v>
      </c>
      <c r="AT1226" s="85" t="s">
        <v>4244</v>
      </c>
      <c r="AU1226" s="84" t="s">
        <v>3972</v>
      </c>
      <c r="AV1226" s="77" t="str">
        <f t="shared" si="270"/>
        <v>24033</v>
      </c>
      <c r="AX1226" s="7" t="s">
        <v>186</v>
      </c>
      <c r="AY1226">
        <v>204</v>
      </c>
      <c r="BB1226" t="s">
        <v>5425</v>
      </c>
      <c r="BC1226" t="s">
        <v>5117</v>
      </c>
    </row>
    <row r="1227" spans="1:55" hidden="1" outlineLevel="1">
      <c r="A1227" t="s">
        <v>4059</v>
      </c>
      <c r="B1227" t="s">
        <v>2574</v>
      </c>
      <c r="C1227" s="1">
        <f t="shared" si="264"/>
        <v>21794</v>
      </c>
      <c r="D1227" s="7">
        <f>IF(N1227&gt;0, RANK(N1227,(N1227:P1227,Q1227:AE1227)),0)</f>
        <v>2</v>
      </c>
      <c r="E1227" s="7">
        <f>IF(O1227&gt;0,RANK(O1227,(N1227:P1227,Q1227:AE1227)),0)</f>
        <v>1</v>
      </c>
      <c r="F1227" s="7">
        <f>IF(P1227&gt;0,RANK(P1227,(N1227:P1227,Q1227:AE1227)),0)</f>
        <v>3</v>
      </c>
      <c r="G1227" s="1">
        <f t="shared" si="253"/>
        <v>7419</v>
      </c>
      <c r="H1227" s="2">
        <f t="shared" si="254"/>
        <v>0.34041479306231071</v>
      </c>
      <c r="I1227" s="2"/>
      <c r="J1227" s="2">
        <f t="shared" si="265"/>
        <v>0.32440121134257133</v>
      </c>
      <c r="K1227" s="2">
        <f t="shared" si="265"/>
        <v>0.66481600440488209</v>
      </c>
      <c r="L1227" s="2">
        <f t="shared" si="265"/>
        <v>4.9096081490318435E-3</v>
      </c>
      <c r="M1227" s="2">
        <f t="shared" si="266"/>
        <v>5.8731761035146855E-3</v>
      </c>
      <c r="N1227" s="1">
        <v>7070</v>
      </c>
      <c r="O1227" s="1">
        <v>14489</v>
      </c>
      <c r="P1227" s="1">
        <v>107</v>
      </c>
      <c r="Q1227" s="1">
        <v>47</v>
      </c>
      <c r="R1227" s="1">
        <v>45</v>
      </c>
      <c r="S1227" s="1">
        <v>23</v>
      </c>
      <c r="W1227" s="1">
        <v>13</v>
      </c>
      <c r="AG1227" s="7">
        <f>IF(Q1227&gt;0,RANK(Q1227,(N1227:P1227,Q1227:AE1227)),0)</f>
        <v>4</v>
      </c>
      <c r="AH1227" s="7">
        <f>IF(R1227&gt;0,RANK(R1227,(N1227:P1227,Q1227:AE1227)),0)</f>
        <v>5</v>
      </c>
      <c r="AI1227" s="7">
        <f>IF(T1227&gt;0,RANK(T1227,(N1227:P1227,Q1227:AE1227)),0)</f>
        <v>0</v>
      </c>
      <c r="AJ1227" s="7">
        <f>IF(S1227&gt;0,RANK(S1227,(N1227:P1227,Q1227:AE1227)),0)</f>
        <v>6</v>
      </c>
      <c r="AK1227" s="2">
        <f t="shared" si="267"/>
        <v>2.1565568505093145E-3</v>
      </c>
      <c r="AL1227" s="2">
        <f t="shared" si="267"/>
        <v>2.0647884738918968E-3</v>
      </c>
      <c r="AM1227" s="2">
        <f t="shared" si="268"/>
        <v>0</v>
      </c>
      <c r="AN1227" s="2">
        <f t="shared" si="269"/>
        <v>1.0553363311003028E-3</v>
      </c>
      <c r="AP1227" t="s">
        <v>4059</v>
      </c>
      <c r="AQ1227" t="s">
        <v>2574</v>
      </c>
      <c r="AR1227">
        <v>1</v>
      </c>
      <c r="AT1227" s="85" t="s">
        <v>4244</v>
      </c>
      <c r="AU1227" s="84" t="s">
        <v>3970</v>
      </c>
      <c r="AV1227" s="77" t="str">
        <f t="shared" si="270"/>
        <v>24035</v>
      </c>
      <c r="AX1227" s="7" t="s">
        <v>186</v>
      </c>
      <c r="AY1227">
        <v>11</v>
      </c>
      <c r="BB1227" t="s">
        <v>5425</v>
      </c>
      <c r="BC1227" t="s">
        <v>5118</v>
      </c>
    </row>
    <row r="1228" spans="1:55" hidden="1" outlineLevel="1">
      <c r="A1228" t="s">
        <v>4107</v>
      </c>
      <c r="B1228" t="s">
        <v>2574</v>
      </c>
      <c r="C1228" s="1">
        <f t="shared" si="264"/>
        <v>37916</v>
      </c>
      <c r="D1228" s="7">
        <f>IF(N1228&gt;0, RANK(N1228,(N1228:P1228,Q1228:AE1228)),0)</f>
        <v>2</v>
      </c>
      <c r="E1228" s="7">
        <f>IF(O1228&gt;0,RANK(O1228,(N1228:P1228,Q1228:AE1228)),0)</f>
        <v>1</v>
      </c>
      <c r="F1228" s="7">
        <f>IF(P1228&gt;0,RANK(P1228,(N1228:P1228,Q1228:AE1228)),0)</f>
        <v>3</v>
      </c>
      <c r="G1228" s="1">
        <f t="shared" si="253"/>
        <v>9949</v>
      </c>
      <c r="H1228" s="2">
        <f t="shared" si="254"/>
        <v>0.26239582234412911</v>
      </c>
      <c r="I1228" s="2"/>
      <c r="J1228" s="2">
        <f t="shared" si="265"/>
        <v>0.36332946513345288</v>
      </c>
      <c r="K1228" s="2">
        <f t="shared" si="265"/>
        <v>0.62572528747758205</v>
      </c>
      <c r="L1228" s="2">
        <f t="shared" si="265"/>
        <v>4.3780989555860326E-3</v>
      </c>
      <c r="M1228" s="2">
        <f t="shared" si="266"/>
        <v>6.5671484333790411E-3</v>
      </c>
      <c r="N1228" s="1">
        <v>13776</v>
      </c>
      <c r="O1228" s="1">
        <v>23725</v>
      </c>
      <c r="P1228" s="1">
        <v>166</v>
      </c>
      <c r="Q1228" s="1">
        <v>94</v>
      </c>
      <c r="R1228" s="1">
        <v>57</v>
      </c>
      <c r="S1228" s="1">
        <v>65</v>
      </c>
      <c r="W1228" s="1">
        <v>33</v>
      </c>
      <c r="AG1228" s="7">
        <f>IF(Q1228&gt;0,RANK(Q1228,(N1228:P1228,Q1228:AE1228)),0)</f>
        <v>4</v>
      </c>
      <c r="AH1228" s="7">
        <f>IF(R1228&gt;0,RANK(R1228,(N1228:P1228,Q1228:AE1228)),0)</f>
        <v>6</v>
      </c>
      <c r="AI1228" s="7">
        <f>IF(T1228&gt;0,RANK(T1228,(N1228:P1228,Q1228:AE1228)),0)</f>
        <v>0</v>
      </c>
      <c r="AJ1228" s="7">
        <f>IF(S1228&gt;0,RANK(S1228,(N1228:P1228,Q1228:AE1228)),0)</f>
        <v>5</v>
      </c>
      <c r="AK1228" s="2">
        <f t="shared" si="267"/>
        <v>2.4791644688258257E-3</v>
      </c>
      <c r="AL1228" s="2">
        <f t="shared" si="267"/>
        <v>1.5033231353518304E-3</v>
      </c>
      <c r="AM1228" s="2">
        <f t="shared" si="268"/>
        <v>0</v>
      </c>
      <c r="AN1228" s="2">
        <f t="shared" si="269"/>
        <v>1.7143158561029645E-3</v>
      </c>
      <c r="AP1228" t="s">
        <v>4107</v>
      </c>
      <c r="AQ1228" t="s">
        <v>2574</v>
      </c>
      <c r="AR1228">
        <v>5</v>
      </c>
      <c r="AT1228" s="85" t="s">
        <v>4244</v>
      </c>
      <c r="AU1228" s="84" t="s">
        <v>3656</v>
      </c>
      <c r="AV1228" s="77" t="str">
        <f t="shared" si="270"/>
        <v>24037</v>
      </c>
      <c r="AX1228" s="7" t="s">
        <v>186</v>
      </c>
      <c r="AY1228">
        <v>28</v>
      </c>
      <c r="BB1228" t="s">
        <v>5425</v>
      </c>
      <c r="BC1228" t="s">
        <v>5119</v>
      </c>
    </row>
    <row r="1229" spans="1:55" hidden="1" outlineLevel="1">
      <c r="A1229" t="s">
        <v>2304</v>
      </c>
      <c r="B1229" t="s">
        <v>2574</v>
      </c>
      <c r="C1229" s="1">
        <f t="shared" si="264"/>
        <v>8994</v>
      </c>
      <c r="D1229" s="7">
        <f>IF(N1229&gt;0, RANK(N1229,(N1229:P1229,Q1229:AE1229)),0)</f>
        <v>2</v>
      </c>
      <c r="E1229" s="7">
        <f>IF(O1229&gt;0,RANK(O1229,(N1229:P1229,Q1229:AE1229)),0)</f>
        <v>1</v>
      </c>
      <c r="F1229" s="7">
        <f>IF(P1229&gt;0,RANK(P1229,(N1229:P1229,Q1229:AE1229)),0)</f>
        <v>3</v>
      </c>
      <c r="G1229" s="1">
        <f t="shared" si="253"/>
        <v>850</v>
      </c>
      <c r="H1229" s="2">
        <f t="shared" si="254"/>
        <v>9.4507449410718258E-2</v>
      </c>
      <c r="I1229" s="2"/>
      <c r="J1229" s="2">
        <f t="shared" si="265"/>
        <v>0.44852123637980879</v>
      </c>
      <c r="K1229" s="2">
        <f t="shared" si="265"/>
        <v>0.54302868579052699</v>
      </c>
      <c r="L1229" s="2">
        <f t="shared" si="265"/>
        <v>3.4467422726261951E-3</v>
      </c>
      <c r="M1229" s="2">
        <f t="shared" si="266"/>
        <v>5.0033355570380314E-3</v>
      </c>
      <c r="N1229" s="1">
        <v>4034</v>
      </c>
      <c r="O1229" s="1">
        <v>4884</v>
      </c>
      <c r="P1229" s="1">
        <v>31</v>
      </c>
      <c r="Q1229" s="1">
        <v>13</v>
      </c>
      <c r="R1229" s="1">
        <v>15</v>
      </c>
      <c r="S1229" s="1">
        <v>14</v>
      </c>
      <c r="W1229" s="1">
        <v>3</v>
      </c>
      <c r="AG1229" s="7">
        <f>IF(Q1229&gt;0,RANK(Q1229,(N1229:P1229,Q1229:AE1229)),0)</f>
        <v>6</v>
      </c>
      <c r="AH1229" s="7">
        <f>IF(R1229&gt;0,RANK(R1229,(N1229:P1229,Q1229:AE1229)),0)</f>
        <v>4</v>
      </c>
      <c r="AI1229" s="7">
        <f>IF(T1229&gt;0,RANK(T1229,(N1229:P1229,Q1229:AE1229)),0)</f>
        <v>0</v>
      </c>
      <c r="AJ1229" s="7">
        <f>IF(S1229&gt;0,RANK(S1229,(N1229:P1229,Q1229:AE1229)),0)</f>
        <v>5</v>
      </c>
      <c r="AK1229" s="2">
        <f t="shared" si="267"/>
        <v>1.445408049810985E-3</v>
      </c>
      <c r="AL1229" s="2">
        <f t="shared" si="267"/>
        <v>1.667778519012675E-3</v>
      </c>
      <c r="AM1229" s="2">
        <f t="shared" si="268"/>
        <v>0</v>
      </c>
      <c r="AN1229" s="2">
        <f t="shared" si="269"/>
        <v>1.55659328441183E-3</v>
      </c>
      <c r="AP1229" t="s">
        <v>2304</v>
      </c>
      <c r="AQ1229" t="s">
        <v>2574</v>
      </c>
      <c r="AR1229">
        <v>1</v>
      </c>
      <c r="AT1229" s="85" t="s">
        <v>4244</v>
      </c>
      <c r="AU1229" s="84" t="s">
        <v>5210</v>
      </c>
      <c r="AV1229" s="77" t="str">
        <f t="shared" si="270"/>
        <v>24039</v>
      </c>
      <c r="AX1229" s="7" t="s">
        <v>186</v>
      </c>
      <c r="AY1229">
        <v>22</v>
      </c>
      <c r="BB1229" t="s">
        <v>5425</v>
      </c>
      <c r="BC1229" t="s">
        <v>5120</v>
      </c>
    </row>
    <row r="1230" spans="1:55" hidden="1" outlineLevel="1">
      <c r="A1230" t="s">
        <v>2175</v>
      </c>
      <c r="B1230" t="s">
        <v>2574</v>
      </c>
      <c r="C1230" s="1">
        <f t="shared" si="264"/>
        <v>18864</v>
      </c>
      <c r="D1230" s="7">
        <f>IF(N1230&gt;0, RANK(N1230,(N1230:P1230,Q1230:AE1230)),0)</f>
        <v>2</v>
      </c>
      <c r="E1230" s="7">
        <f>IF(O1230&gt;0,RANK(O1230,(N1230:P1230,Q1230:AE1230)),0)</f>
        <v>1</v>
      </c>
      <c r="F1230" s="7">
        <f>IF(P1230&gt;0,RANK(P1230,(N1230:P1230,Q1230:AE1230)),0)</f>
        <v>3</v>
      </c>
      <c r="G1230" s="1">
        <f t="shared" si="253"/>
        <v>3921</v>
      </c>
      <c r="H1230" s="2">
        <f t="shared" si="254"/>
        <v>0.2078562340966921</v>
      </c>
      <c r="I1230" s="2"/>
      <c r="J1230" s="2">
        <f t="shared" si="265"/>
        <v>0.3905322307039864</v>
      </c>
      <c r="K1230" s="2">
        <f t="shared" si="265"/>
        <v>0.59838846480067853</v>
      </c>
      <c r="L1230" s="2">
        <f t="shared" si="265"/>
        <v>5.3011026293469038E-3</v>
      </c>
      <c r="M1230" s="2">
        <f t="shared" si="266"/>
        <v>5.7782018659881034E-3</v>
      </c>
      <c r="N1230" s="1">
        <v>7367</v>
      </c>
      <c r="O1230" s="1">
        <v>11288</v>
      </c>
      <c r="P1230" s="1">
        <v>100</v>
      </c>
      <c r="Q1230" s="1">
        <v>46</v>
      </c>
      <c r="R1230" s="1">
        <v>21</v>
      </c>
      <c r="S1230" s="1">
        <v>30</v>
      </c>
      <c r="W1230" s="1">
        <v>12</v>
      </c>
      <c r="AG1230" s="7">
        <f>IF(Q1230&gt;0,RANK(Q1230,(N1230:P1230,Q1230:AE1230)),0)</f>
        <v>4</v>
      </c>
      <c r="AH1230" s="7">
        <f>IF(R1230&gt;0,RANK(R1230,(N1230:P1230,Q1230:AE1230)),0)</f>
        <v>6</v>
      </c>
      <c r="AI1230" s="7">
        <f>IF(T1230&gt;0,RANK(T1230,(N1230:P1230,Q1230:AE1230)),0)</f>
        <v>0</v>
      </c>
      <c r="AJ1230" s="7">
        <f>IF(S1230&gt;0,RANK(S1230,(N1230:P1230,Q1230:AE1230)),0)</f>
        <v>5</v>
      </c>
      <c r="AK1230" s="2">
        <f t="shared" si="267"/>
        <v>2.438507209499576E-3</v>
      </c>
      <c r="AL1230" s="2">
        <f t="shared" si="267"/>
        <v>1.1132315521628498E-3</v>
      </c>
      <c r="AM1230" s="2">
        <f t="shared" si="268"/>
        <v>0</v>
      </c>
      <c r="AN1230" s="2">
        <f t="shared" si="269"/>
        <v>1.5903307888040711E-3</v>
      </c>
      <c r="AP1230" t="s">
        <v>2175</v>
      </c>
      <c r="AQ1230" t="s">
        <v>2574</v>
      </c>
      <c r="AR1230">
        <v>1</v>
      </c>
      <c r="AT1230" s="85" t="s">
        <v>4244</v>
      </c>
      <c r="AU1230" s="84" t="s">
        <v>5211</v>
      </c>
      <c r="AV1230" s="77" t="str">
        <f t="shared" si="270"/>
        <v>24041</v>
      </c>
      <c r="AX1230" s="7" t="s">
        <v>186</v>
      </c>
      <c r="AY1230">
        <v>16</v>
      </c>
      <c r="BB1230" t="s">
        <v>5425</v>
      </c>
      <c r="BC1230" t="s">
        <v>5121</v>
      </c>
    </row>
    <row r="1231" spans="1:55" hidden="1" outlineLevel="1">
      <c r="A1231" t="s">
        <v>3830</v>
      </c>
      <c r="B1231" t="s">
        <v>2574</v>
      </c>
      <c r="C1231" s="1">
        <f t="shared" si="264"/>
        <v>57904</v>
      </c>
      <c r="D1231" s="7">
        <f>IF(N1231&gt;0, RANK(N1231,(N1231:P1231,Q1231:AE1231)),0)</f>
        <v>2</v>
      </c>
      <c r="E1231" s="7">
        <f>IF(O1231&gt;0,RANK(O1231,(N1231:P1231,Q1231:AE1231)),0)</f>
        <v>1</v>
      </c>
      <c r="F1231" s="7">
        <f>IF(P1231&gt;0,RANK(P1231,(N1231:P1231,Q1231:AE1231)),0)</f>
        <v>3</v>
      </c>
      <c r="G1231" s="1">
        <f t="shared" si="253"/>
        <v>16530</v>
      </c>
      <c r="H1231" s="2">
        <f t="shared" si="254"/>
        <v>0.28547250621718706</v>
      </c>
      <c r="I1231" s="2"/>
      <c r="J1231" s="2">
        <f t="shared" si="265"/>
        <v>0.35208275766786407</v>
      </c>
      <c r="K1231" s="2">
        <f t="shared" si="265"/>
        <v>0.63755526388505113</v>
      </c>
      <c r="L1231" s="2">
        <f t="shared" si="265"/>
        <v>4.6110804089527493E-3</v>
      </c>
      <c r="M1231" s="2">
        <f t="shared" si="266"/>
        <v>5.7508980381321137E-3</v>
      </c>
      <c r="N1231" s="1">
        <v>20387</v>
      </c>
      <c r="O1231" s="1">
        <v>36917</v>
      </c>
      <c r="P1231" s="1">
        <v>267</v>
      </c>
      <c r="Q1231" s="1">
        <v>126</v>
      </c>
      <c r="R1231" s="1">
        <v>88</v>
      </c>
      <c r="S1231" s="1">
        <v>75</v>
      </c>
      <c r="W1231" s="1">
        <v>44</v>
      </c>
      <c r="AG1231" s="7">
        <f>IF(Q1231&gt;0,RANK(Q1231,(N1231:P1231,Q1231:AE1231)),0)</f>
        <v>4</v>
      </c>
      <c r="AH1231" s="7">
        <f>IF(R1231&gt;0,RANK(R1231,(N1231:P1231,Q1231:AE1231)),0)</f>
        <v>5</v>
      </c>
      <c r="AI1231" s="7">
        <f>IF(T1231&gt;0,RANK(T1231,(N1231:P1231,Q1231:AE1231)),0)</f>
        <v>0</v>
      </c>
      <c r="AJ1231" s="7">
        <f>IF(S1231&gt;0,RANK(S1231,(N1231:P1231,Q1231:AE1231)),0)</f>
        <v>6</v>
      </c>
      <c r="AK1231" s="2">
        <f t="shared" si="267"/>
        <v>2.1760154738878143E-3</v>
      </c>
      <c r="AL1231" s="2">
        <f t="shared" si="267"/>
        <v>1.5197568389057751E-3</v>
      </c>
      <c r="AM1231" s="2">
        <f t="shared" si="268"/>
        <v>0</v>
      </c>
      <c r="AN1231" s="2">
        <f t="shared" si="269"/>
        <v>1.2952473058856038E-3</v>
      </c>
      <c r="AP1231" t="s">
        <v>3830</v>
      </c>
      <c r="AQ1231" t="s">
        <v>2574</v>
      </c>
      <c r="AR1231">
        <v>6</v>
      </c>
      <c r="AT1231" s="85" t="s">
        <v>4244</v>
      </c>
      <c r="AU1231" s="84" t="s">
        <v>5216</v>
      </c>
      <c r="AV1231" s="77" t="str">
        <f t="shared" si="270"/>
        <v>24043</v>
      </c>
      <c r="AX1231" s="7" t="s">
        <v>186</v>
      </c>
      <c r="AY1231">
        <v>46</v>
      </c>
      <c r="BB1231" t="s">
        <v>5425</v>
      </c>
      <c r="BC1231" t="s">
        <v>5122</v>
      </c>
    </row>
    <row r="1232" spans="1:55" hidden="1" outlineLevel="1">
      <c r="A1232" t="s">
        <v>1711</v>
      </c>
      <c r="B1232" t="s">
        <v>2574</v>
      </c>
      <c r="C1232" s="1">
        <f t="shared" si="264"/>
        <v>37503</v>
      </c>
      <c r="D1232" s="7">
        <f>IF(N1232&gt;0, RANK(N1232,(N1232:P1232,Q1232:AE1232)),0)</f>
        <v>2</v>
      </c>
      <c r="E1232" s="7">
        <f>IF(O1232&gt;0,RANK(O1232,(N1232:P1232,Q1232:AE1232)),0)</f>
        <v>1</v>
      </c>
      <c r="F1232" s="7">
        <f>IF(P1232&gt;0,RANK(P1232,(N1232:P1232,Q1232:AE1232)),0)</f>
        <v>3</v>
      </c>
      <c r="G1232" s="1">
        <f t="shared" si="253"/>
        <v>6861</v>
      </c>
      <c r="H1232" s="2">
        <f t="shared" si="254"/>
        <v>0.18294536437085032</v>
      </c>
      <c r="I1232" s="2"/>
      <c r="J1232" s="2">
        <f t="shared" si="265"/>
        <v>0.40362104364984136</v>
      </c>
      <c r="K1232" s="2">
        <f t="shared" si="265"/>
        <v>0.58656640802069171</v>
      </c>
      <c r="L1232" s="2">
        <f t="shared" si="265"/>
        <v>4.6929578967015969E-3</v>
      </c>
      <c r="M1232" s="2">
        <f t="shared" si="266"/>
        <v>5.1195904327653889E-3</v>
      </c>
      <c r="N1232" s="1">
        <v>15137</v>
      </c>
      <c r="O1232" s="1">
        <v>21998</v>
      </c>
      <c r="P1232" s="1">
        <v>176</v>
      </c>
      <c r="Q1232" s="1">
        <v>71</v>
      </c>
      <c r="R1232" s="1">
        <v>35</v>
      </c>
      <c r="S1232" s="1">
        <v>49</v>
      </c>
      <c r="W1232" s="1">
        <v>37</v>
      </c>
      <c r="AG1232" s="7">
        <f>IF(Q1232&gt;0,RANK(Q1232,(N1232:P1232,Q1232:AE1232)),0)</f>
        <v>4</v>
      </c>
      <c r="AH1232" s="7">
        <f>IF(R1232&gt;0,RANK(R1232,(N1232:P1232,Q1232:AE1232)),0)</f>
        <v>7</v>
      </c>
      <c r="AI1232" s="7">
        <f>IF(T1232&gt;0,RANK(T1232,(N1232:P1232,Q1232:AE1232)),0)</f>
        <v>0</v>
      </c>
      <c r="AJ1232" s="7">
        <f>IF(S1232&gt;0,RANK(S1232,(N1232:P1232,Q1232:AE1232)),0)</f>
        <v>5</v>
      </c>
      <c r="AK1232" s="2">
        <f t="shared" si="267"/>
        <v>1.8931818787830308E-3</v>
      </c>
      <c r="AL1232" s="2">
        <f t="shared" si="267"/>
        <v>9.3325867263952217E-4</v>
      </c>
      <c r="AM1232" s="2">
        <f t="shared" si="268"/>
        <v>0</v>
      </c>
      <c r="AN1232" s="2">
        <f t="shared" si="269"/>
        <v>1.3065621416953311E-3</v>
      </c>
      <c r="AP1232" t="s">
        <v>1711</v>
      </c>
      <c r="AQ1232" t="s">
        <v>2574</v>
      </c>
      <c r="AR1232">
        <v>1</v>
      </c>
      <c r="AT1232" s="85" t="s">
        <v>4244</v>
      </c>
      <c r="AU1232" s="84" t="s">
        <v>3961</v>
      </c>
      <c r="AV1232" s="77" t="str">
        <f t="shared" si="270"/>
        <v>24045</v>
      </c>
      <c r="AX1232" s="7" t="s">
        <v>186</v>
      </c>
      <c r="AY1232">
        <v>33</v>
      </c>
      <c r="BB1232" t="s">
        <v>5425</v>
      </c>
      <c r="BC1232" t="s">
        <v>4816</v>
      </c>
    </row>
    <row r="1233" spans="1:55" hidden="1" outlineLevel="1">
      <c r="A1233" t="s">
        <v>3600</v>
      </c>
      <c r="B1233" t="s">
        <v>2574</v>
      </c>
      <c r="C1233" s="1">
        <f>SUM(N1233:AE1233)</f>
        <v>25229</v>
      </c>
      <c r="D1233" s="7">
        <f>IF(N1233&gt;0, RANK(N1233,(N1233:P1233,Q1233:AE1233)),0)</f>
        <v>2</v>
      </c>
      <c r="E1233" s="7">
        <f>IF(O1233&gt;0,RANK(O1233,(N1233:P1233,Q1233:AE1233)),0)</f>
        <v>1</v>
      </c>
      <c r="F1233" s="7">
        <f>IF(P1233&gt;0,RANK(P1233,(N1233:P1233,Q1233:AE1233)),0)</f>
        <v>3</v>
      </c>
      <c r="G1233" s="1">
        <f>IF(C1233&gt;0,MAX(N1233:P1233)-LARGE(N1233:P1233,2),0)</f>
        <v>5701</v>
      </c>
      <c r="H1233" s="2">
        <f>IF(C1233&gt;0,G1233/C1233,0)</f>
        <v>0.22597011375797693</v>
      </c>
      <c r="I1233" s="2"/>
      <c r="J1233" s="2">
        <f t="shared" ref="J1233:L1234" si="271">IF($C1233=0,"-",N1233/$C1233)</f>
        <v>0.38241705973284712</v>
      </c>
      <c r="K1233" s="2">
        <f t="shared" si="271"/>
        <v>0.60838717349082405</v>
      </c>
      <c r="L1233" s="2">
        <f t="shared" si="271"/>
        <v>4.4789726108843001E-3</v>
      </c>
      <c r="M1233" s="2">
        <f>IF(C1233=0,"-",(1-J1233-K1233-L1233))</f>
        <v>4.7167941654445286E-3</v>
      </c>
      <c r="N1233" s="1">
        <v>9648</v>
      </c>
      <c r="O1233" s="1">
        <v>15349</v>
      </c>
      <c r="P1233" s="1">
        <v>113</v>
      </c>
      <c r="Q1233" s="1">
        <v>51</v>
      </c>
      <c r="R1233" s="1">
        <v>32</v>
      </c>
      <c r="S1233" s="1">
        <v>22</v>
      </c>
      <c r="W1233" s="1">
        <v>14</v>
      </c>
      <c r="AG1233" s="7">
        <f>IF(Q1233&gt;0,RANK(Q1233,(N1233:P1233,Q1233:AE1233)),0)</f>
        <v>4</v>
      </c>
      <c r="AH1233" s="7">
        <f>IF(R1233&gt;0,RANK(R1233,(N1233:P1233,Q1233:AE1233)),0)</f>
        <v>5</v>
      </c>
      <c r="AI1233" s="7">
        <f>IF(T1233&gt;0,RANK(T1233,(N1233:P1233,Q1233:AE1233)),0)</f>
        <v>0</v>
      </c>
      <c r="AJ1233" s="7">
        <f>IF(S1233&gt;0,RANK(S1233,(N1233:P1233,Q1233:AE1233)),0)</f>
        <v>6</v>
      </c>
      <c r="AK1233" s="2">
        <f>IF($C1233=0,"-",Q1233/$C1233)</f>
        <v>2.0214832137619406E-3</v>
      </c>
      <c r="AL1233" s="2">
        <f>IF($C1233=0,"-",R1233/$C1233)</f>
        <v>1.2683816243212176E-3</v>
      </c>
      <c r="AM1233" s="2">
        <f>IF($C1233=0,"-",T1233/$C1233)</f>
        <v>0</v>
      </c>
      <c r="AN1233" s="2">
        <f>IF($C1233=0,"-",S1233/$C1233)</f>
        <v>8.720123667208371E-4</v>
      </c>
      <c r="AP1233" t="s">
        <v>3600</v>
      </c>
      <c r="AQ1233" t="s">
        <v>2574</v>
      </c>
      <c r="AR1233">
        <v>1</v>
      </c>
      <c r="AT1233" s="85" t="s">
        <v>4244</v>
      </c>
      <c r="AU1233" s="84" t="s">
        <v>3267</v>
      </c>
      <c r="AV1233" s="77" t="str">
        <f>AT1233&amp;AU1233</f>
        <v>24047</v>
      </c>
      <c r="AX1233" s="7" t="s">
        <v>186</v>
      </c>
      <c r="AY1233">
        <v>18</v>
      </c>
      <c r="BB1233" t="s">
        <v>5425</v>
      </c>
      <c r="BC1233" t="s">
        <v>4817</v>
      </c>
    </row>
    <row r="1234" spans="1:55" hidden="1" outlineLevel="1">
      <c r="A1234" t="s">
        <v>2607</v>
      </c>
      <c r="B1234" t="s">
        <v>2574</v>
      </c>
      <c r="C1234" s="1">
        <f>SUM(N1234:AE1234)</f>
        <v>213563</v>
      </c>
      <c r="D1234" s="7">
        <f>IF(N1234&gt;0, RANK(N1234,(N1234:P1234,Q1234:AE1234)),0)</f>
        <v>1</v>
      </c>
      <c r="E1234" s="7">
        <f>IF(O1234&gt;0,RANK(O1234,(N1234:P1234,Q1234:AE1234)),0)</f>
        <v>2</v>
      </c>
      <c r="F1234" s="7">
        <f>IF(P1234&gt;0,RANK(P1234,(N1234:P1234,Q1234:AE1234)),0)</f>
        <v>3</v>
      </c>
      <c r="G1234" s="1">
        <f>IF(C1234&gt;0,MAX(N1234:P1234)-LARGE(N1234:P1234,2),0)</f>
        <v>138792</v>
      </c>
      <c r="H1234" s="2">
        <f>IF(C1234&gt;0,G1234/C1234,0)</f>
        <v>0.64988785510598746</v>
      </c>
      <c r="I1234" s="2"/>
      <c r="J1234" s="2">
        <f t="shared" si="271"/>
        <v>0.81953334613205475</v>
      </c>
      <c r="K1234" s="2">
        <f t="shared" si="271"/>
        <v>0.16964549102606724</v>
      </c>
      <c r="L1234" s="2">
        <f t="shared" si="271"/>
        <v>4.5560326461044284E-3</v>
      </c>
      <c r="M1234" s="2">
        <f>IF(C1234=0,"-",(1-J1234-K1234-L1234))</f>
        <v>6.2651301957735786E-3</v>
      </c>
      <c r="N1234" s="1">
        <v>175022</v>
      </c>
      <c r="O1234" s="1">
        <v>36230</v>
      </c>
      <c r="P1234" s="1">
        <v>973</v>
      </c>
      <c r="Q1234" s="1">
        <v>432</v>
      </c>
      <c r="R1234" s="1">
        <v>262</v>
      </c>
      <c r="S1234" s="1">
        <v>462</v>
      </c>
      <c r="W1234" s="1">
        <v>182</v>
      </c>
      <c r="AG1234" s="7">
        <f>IF(Q1234&gt;0,RANK(Q1234,(N1234:P1234,Q1234:AE1234)),0)</f>
        <v>5</v>
      </c>
      <c r="AH1234" s="7">
        <f>IF(R1234&gt;0,RANK(R1234,(N1234:P1234,Q1234:AE1234)),0)</f>
        <v>6</v>
      </c>
      <c r="AI1234" s="7">
        <f>IF(T1234&gt;0,RANK(T1234,(N1234:P1234,Q1234:AE1234)),0)</f>
        <v>0</v>
      </c>
      <c r="AJ1234" s="7">
        <f>IF(S1234&gt;0,RANK(S1234,(N1234:P1234,Q1234:AE1234)),0)</f>
        <v>4</v>
      </c>
      <c r="AK1234" s="2">
        <f>IF($C1234=0,"-",Q1234/$C1234)</f>
        <v>2.0228223053618839E-3</v>
      </c>
      <c r="AL1234" s="2">
        <f>IF($C1234=0,"-",R1234/$C1234)</f>
        <v>1.2268042685296611E-3</v>
      </c>
      <c r="AM1234" s="2">
        <f>IF($C1234=0,"-",T1234/$C1234)</f>
        <v>0</v>
      </c>
      <c r="AN1234" s="2">
        <f>IF($C1234=0,"-",S1234/$C1234)</f>
        <v>2.1632960765675703E-3</v>
      </c>
      <c r="AP1234" t="s">
        <v>3106</v>
      </c>
      <c r="AQ1234" t="s">
        <v>2574</v>
      </c>
      <c r="AR1234">
        <v>0</v>
      </c>
      <c r="AT1234" s="85" t="s">
        <v>4244</v>
      </c>
      <c r="AU1234" s="84" t="s">
        <v>3809</v>
      </c>
      <c r="AV1234" s="77" t="str">
        <f>AT1234&amp;AU1234</f>
        <v>24510</v>
      </c>
      <c r="AX1234" s="7" t="s">
        <v>4593</v>
      </c>
      <c r="AY1234">
        <v>316</v>
      </c>
      <c r="BB1234" t="s">
        <v>5425</v>
      </c>
      <c r="BC1234" t="s">
        <v>5316</v>
      </c>
    </row>
    <row r="1235" spans="1:55" collapsed="1">
      <c r="A1235" t="s">
        <v>2573</v>
      </c>
      <c r="B1235" t="s">
        <v>3839</v>
      </c>
      <c r="C1235" s="1">
        <f t="shared" si="264"/>
        <v>2386678</v>
      </c>
      <c r="D1235" s="7">
        <f>IF(N1235&gt;0, RANK(N1235,(N1235:P1235,Q1235:AE1235)),0)</f>
        <v>1</v>
      </c>
      <c r="E1235" s="7">
        <f>IF(O1235&gt;0,RANK(O1235,(N1235:P1235,Q1235:AE1235)),0)</f>
        <v>2</v>
      </c>
      <c r="F1235" s="7">
        <f>IF(P1235&gt;0,RANK(P1235,(N1235:P1235,Q1235:AE1235)),0)</f>
        <v>3</v>
      </c>
      <c r="G1235" s="1">
        <f t="shared" si="253"/>
        <v>309790</v>
      </c>
      <c r="H1235" s="2">
        <f t="shared" si="254"/>
        <v>0.12979966296249432</v>
      </c>
      <c r="I1235" s="2"/>
      <c r="J1235" s="2">
        <f t="shared" si="265"/>
        <v>0.55914245658609996</v>
      </c>
      <c r="K1235" s="2">
        <f t="shared" si="265"/>
        <v>0.42934279362360572</v>
      </c>
      <c r="L1235" s="2">
        <f t="shared" si="265"/>
        <v>4.9667361914761858E-3</v>
      </c>
      <c r="M1235" s="2">
        <f t="shared" si="266"/>
        <v>6.5480135988181349E-3</v>
      </c>
      <c r="N1235" s="1">
        <f t="shared" ref="N1235:S1235" si="272">SUM(N1211:N1234)</f>
        <v>1334493</v>
      </c>
      <c r="O1235" s="1">
        <f t="shared" si="272"/>
        <v>1024703</v>
      </c>
      <c r="P1235" s="1">
        <f t="shared" si="272"/>
        <v>11854</v>
      </c>
      <c r="Q1235" s="1">
        <f t="shared" si="272"/>
        <v>6094</v>
      </c>
      <c r="R1235" s="1">
        <f t="shared" si="272"/>
        <v>3421</v>
      </c>
      <c r="S1235" s="1">
        <f t="shared" si="272"/>
        <v>3632</v>
      </c>
      <c r="W1235" s="1">
        <f>SUM(W1211:W1234)</f>
        <v>2481</v>
      </c>
      <c r="AG1235" s="7">
        <f>IF(Q1235&gt;0,RANK(Q1235,(N1235:P1235,Q1235:AE1235)),0)</f>
        <v>4</v>
      </c>
      <c r="AH1235" s="7">
        <f>IF(R1235&gt;0,RANK(R1235,(N1235:P1235,Q1235:AE1235)),0)</f>
        <v>6</v>
      </c>
      <c r="AI1235" s="7">
        <f>IF(T1235&gt;0,RANK(T1235,(N1235:P1235,Q1235:AE1235)),0)</f>
        <v>0</v>
      </c>
      <c r="AJ1235" s="7">
        <f>IF(S1235&gt;0,RANK(S1235,(N1235:P1235,Q1235:AE1235)),0)</f>
        <v>5</v>
      </c>
      <c r="AK1235" s="2">
        <f t="shared" si="267"/>
        <v>2.5533398305091848E-3</v>
      </c>
      <c r="AL1235" s="2">
        <f t="shared" si="267"/>
        <v>1.4333730817479358E-3</v>
      </c>
      <c r="AM1235" s="2">
        <f t="shared" si="268"/>
        <v>0</v>
      </c>
      <c r="AN1235" s="2">
        <f t="shared" si="269"/>
        <v>1.5217804831653035E-3</v>
      </c>
      <c r="AP1235" t="s">
        <v>2573</v>
      </c>
      <c r="AQ1235" t="s">
        <v>3839</v>
      </c>
      <c r="AT1235" s="85" t="s">
        <v>4244</v>
      </c>
      <c r="AU1235" s="116"/>
      <c r="AV1235" s="77" t="str">
        <f t="shared" si="270"/>
        <v>24</v>
      </c>
      <c r="AX1235" s="7" t="s">
        <v>2301</v>
      </c>
    </row>
    <row r="1236" spans="1:55">
      <c r="C1236" s="1"/>
      <c r="E1236" s="7"/>
      <c r="F1236" s="7"/>
      <c r="I1236" s="2"/>
      <c r="AG1236" s="7"/>
      <c r="AH1236" s="7"/>
      <c r="AI1236" s="7"/>
      <c r="AJ1236" s="7"/>
    </row>
    <row r="1237" spans="1:55" hidden="1" outlineLevel="1">
      <c r="A1237" t="s">
        <v>2918</v>
      </c>
      <c r="B1237" t="s">
        <v>1442</v>
      </c>
      <c r="C1237" s="1">
        <f t="shared" ref="C1237:C1251" si="273">SUM(N1237:AE1237)</f>
        <v>132148</v>
      </c>
      <c r="D1237" s="7">
        <f>IF(N1237&gt;0, RANK(N1237,(N1237:P1237,Q1237:AE1237)),0)</f>
        <v>1</v>
      </c>
      <c r="E1237" s="7">
        <f>IF(O1237&gt;0,RANK(O1237,(N1237:P1237,Q1237:AE1237)),0)</f>
        <v>2</v>
      </c>
      <c r="F1237" s="7">
        <f>IF(P1237&gt;0,RANK(P1237,(N1237:P1237,Q1237:AE1237)),0)</f>
        <v>6</v>
      </c>
      <c r="G1237" s="1">
        <f t="shared" si="253"/>
        <v>13629</v>
      </c>
      <c r="H1237" s="2">
        <f t="shared" si="254"/>
        <v>0.10313436450040864</v>
      </c>
      <c r="I1237" s="2"/>
      <c r="J1237" s="2">
        <f t="shared" ref="J1237:L1251" si="274">IF($C1237=0,"-",N1237/$C1237)</f>
        <v>0.54602415473559951</v>
      </c>
      <c r="K1237" s="2">
        <f t="shared" si="274"/>
        <v>0.44288979023519087</v>
      </c>
      <c r="L1237" s="2">
        <f t="shared" si="274"/>
        <v>1.5966946151284923E-3</v>
      </c>
      <c r="M1237" s="2">
        <f t="shared" ref="M1237:M1251" si="275">IF(C1237=0,"-",(1-J1237-K1237-L1237))</f>
        <v>9.4893604140811258E-3</v>
      </c>
      <c r="N1237" s="1">
        <f>SUMIF(Town!$AH$693:$AH$1043,$A1237,Town!N$693:N$1043)</f>
        <v>72156</v>
      </c>
      <c r="O1237" s="1">
        <f>SUMIF(Town!$AH$693:$AH$1043,$A1237,Town!O$693:O$1043)</f>
        <v>58527</v>
      </c>
      <c r="P1237" s="1">
        <f>SUMIF(Town!$AH$693:$AH$1043,$A1237,Town!P$693:P$1043)</f>
        <v>211</v>
      </c>
      <c r="Q1237" s="1">
        <f>SUMIF(Town!$AH$693:$AH$1043,$A1237,Town!Q$693:Q$1043)</f>
        <v>536</v>
      </c>
      <c r="S1237" s="1">
        <f>SUMIF(Town!$AH$693:$AH$1043,$A1237,Town!S$693:S$1043)</f>
        <v>448</v>
      </c>
      <c r="W1237" s="1">
        <f>SUMIF(Town!$AH$693:$AH$1043,$A1237,Town!W$693:W$1043)</f>
        <v>270</v>
      </c>
      <c r="AG1237" s="7">
        <f>IF(Q1237&gt;0,RANK(Q1237,(N1237:P1237,Q1237:AE1237)),0)</f>
        <v>3</v>
      </c>
      <c r="AH1237" s="7">
        <f>IF(R1237&gt;0,RANK(R1237,(N1237:P1237,Q1237:AE1237)),0)</f>
        <v>0</v>
      </c>
      <c r="AI1237" s="7">
        <f>IF(T1237&gt;0,RANK(T1237,(N1237:P1237,Q1237:AE1237)),0)</f>
        <v>0</v>
      </c>
      <c r="AJ1237" s="7">
        <f>IF(S1237&gt;0,RANK(S1237,(N1237:P1237,Q1237:AE1237)),0)</f>
        <v>4</v>
      </c>
      <c r="AK1237" s="2">
        <f t="shared" ref="AK1237:AL1251" si="276">IF($C1237=0,"-",Q1237/$C1237)</f>
        <v>4.0560583588098191E-3</v>
      </c>
      <c r="AL1237" s="2">
        <f t="shared" si="276"/>
        <v>0</v>
      </c>
      <c r="AM1237" s="2">
        <f t="shared" ref="AM1237:AM1251" si="277">IF($C1237=0,"-",T1237/$C1237)</f>
        <v>0</v>
      </c>
      <c r="AN1237" s="2">
        <f t="shared" ref="AN1237:AN1251" si="278">IF($C1237=0,"-",S1237/$C1237)</f>
        <v>3.3901383297514909E-3</v>
      </c>
      <c r="AP1237" t="s">
        <v>2918</v>
      </c>
      <c r="AQ1237" t="s">
        <v>1442</v>
      </c>
      <c r="AR1237">
        <v>10</v>
      </c>
      <c r="AT1237" s="85" t="s">
        <v>5014</v>
      </c>
      <c r="AU1237" s="84" t="s">
        <v>3988</v>
      </c>
      <c r="AV1237" s="77" t="str">
        <f t="shared" ref="AV1237:AV1251" si="279">AT1237&amp;AU1237</f>
        <v>25001</v>
      </c>
      <c r="AX1237" s="7" t="s">
        <v>186</v>
      </c>
      <c r="AZ1237" s="1"/>
    </row>
    <row r="1238" spans="1:55" hidden="1" outlineLevel="1">
      <c r="A1238" t="s">
        <v>3888</v>
      </c>
      <c r="B1238" t="s">
        <v>1442</v>
      </c>
      <c r="C1238" s="1">
        <f t="shared" si="273"/>
        <v>65291</v>
      </c>
      <c r="D1238" s="7">
        <f>IF(N1238&gt;0, RANK(N1238,(N1238:P1238,Q1238:AE1238)),0)</f>
        <v>1</v>
      </c>
      <c r="E1238" s="7">
        <f>IF(O1238&gt;0,RANK(O1238,(N1238:P1238,Q1238:AE1238)),0)</f>
        <v>2</v>
      </c>
      <c r="F1238" s="7">
        <f>IF(P1238&gt;0,RANK(P1238,(N1238:P1238,Q1238:AE1238)),0)</f>
        <v>5</v>
      </c>
      <c r="G1238" s="1">
        <f t="shared" si="253"/>
        <v>30937</v>
      </c>
      <c r="H1238" s="2">
        <f t="shared" si="254"/>
        <v>0.47383253434623457</v>
      </c>
      <c r="I1238" s="2"/>
      <c r="J1238" s="2">
        <f t="shared" si="274"/>
        <v>0.73123401387633824</v>
      </c>
      <c r="K1238" s="2">
        <f t="shared" si="274"/>
        <v>0.25740147953010367</v>
      </c>
      <c r="L1238" s="2">
        <f t="shared" si="274"/>
        <v>1.9298218743777856E-3</v>
      </c>
      <c r="M1238" s="2">
        <f t="shared" si="275"/>
        <v>9.4346847191803026E-3</v>
      </c>
      <c r="N1238" s="1">
        <f>SUMIF(Town!$AH$693:$AH$1043,$A1238,Town!N$693:N$1043)</f>
        <v>47743</v>
      </c>
      <c r="O1238" s="1">
        <f>SUMIF(Town!$AH$693:$AH$1043,$A1238,Town!O$693:O$1043)</f>
        <v>16806</v>
      </c>
      <c r="P1238" s="1">
        <f>SUMIF(Town!$AH$693:$AH$1043,$A1238,Town!P$693:P$1043)</f>
        <v>126</v>
      </c>
      <c r="Q1238" s="1">
        <f>SUMIF(Town!$AH$693:$AH$1043,$A1238,Town!Q$693:Q$1043)</f>
        <v>264</v>
      </c>
      <c r="S1238" s="1">
        <f>SUMIF(Town!$AH$693:$AH$1043,$A1238,Town!S$693:S$1043)</f>
        <v>269</v>
      </c>
      <c r="W1238" s="1">
        <f>SUMIF(Town!$AH$693:$AH$1043,$A1238,Town!W$693:W$1043)</f>
        <v>83</v>
      </c>
      <c r="AG1238" s="7">
        <f>IF(Q1238&gt;0,RANK(Q1238,(N1238:P1238,Q1238:AE1238)),0)</f>
        <v>4</v>
      </c>
      <c r="AH1238" s="7">
        <f>IF(R1238&gt;0,RANK(R1238,(N1238:P1238,Q1238:AE1238)),0)</f>
        <v>0</v>
      </c>
      <c r="AI1238" s="7">
        <f>IF(T1238&gt;0,RANK(T1238,(N1238:P1238,Q1238:AE1238)),0)</f>
        <v>0</v>
      </c>
      <c r="AJ1238" s="7">
        <f>IF(S1238&gt;0,RANK(S1238,(N1238:P1238,Q1238:AE1238)),0)</f>
        <v>3</v>
      </c>
      <c r="AK1238" s="2">
        <f t="shared" si="276"/>
        <v>4.0434363082201222E-3</v>
      </c>
      <c r="AL1238" s="2">
        <f t="shared" si="276"/>
        <v>0</v>
      </c>
      <c r="AM1238" s="2">
        <f t="shared" si="277"/>
        <v>0</v>
      </c>
      <c r="AN1238" s="2">
        <f t="shared" si="278"/>
        <v>4.1200165413303519E-3</v>
      </c>
      <c r="AP1238" t="s">
        <v>3888</v>
      </c>
      <c r="AQ1238" t="s">
        <v>1442</v>
      </c>
      <c r="AR1238">
        <v>1</v>
      </c>
      <c r="AT1238" s="85" t="s">
        <v>5014</v>
      </c>
      <c r="AU1238" s="84" t="s">
        <v>3989</v>
      </c>
      <c r="AV1238" s="77" t="str">
        <f t="shared" si="279"/>
        <v>25003</v>
      </c>
      <c r="AX1238" s="7" t="s">
        <v>186</v>
      </c>
      <c r="AZ1238" s="1"/>
    </row>
    <row r="1239" spans="1:55" hidden="1" outlineLevel="1">
      <c r="A1239" t="s">
        <v>2218</v>
      </c>
      <c r="B1239" t="s">
        <v>1442</v>
      </c>
      <c r="C1239" s="1">
        <f t="shared" si="273"/>
        <v>232878</v>
      </c>
      <c r="D1239" s="7">
        <f>IF(N1239&gt;0, RANK(N1239,(N1239:P1239,Q1239:AE1239)),0)</f>
        <v>1</v>
      </c>
      <c r="E1239" s="7">
        <f>IF(O1239&gt;0,RANK(O1239,(N1239:P1239,Q1239:AE1239)),0)</f>
        <v>2</v>
      </c>
      <c r="F1239" s="7">
        <f>IF(P1239&gt;0,RANK(P1239,(N1239:P1239,Q1239:AE1239)),0)</f>
        <v>6</v>
      </c>
      <c r="G1239" s="1">
        <f t="shared" si="253"/>
        <v>65330</v>
      </c>
      <c r="H1239" s="2">
        <f t="shared" si="254"/>
        <v>0.28053315469902695</v>
      </c>
      <c r="I1239" s="2"/>
      <c r="J1239" s="2">
        <f t="shared" si="274"/>
        <v>0.63489895997045664</v>
      </c>
      <c r="K1239" s="2">
        <f t="shared" si="274"/>
        <v>0.35436580527142969</v>
      </c>
      <c r="L1239" s="2">
        <f t="shared" si="274"/>
        <v>1.3741100490385523E-3</v>
      </c>
      <c r="M1239" s="2">
        <f t="shared" si="275"/>
        <v>9.361124709075113E-3</v>
      </c>
      <c r="N1239" s="1">
        <f>SUMIF(Town!$AH$693:$AH$1043,$A1239,Town!N$693:N$1043)</f>
        <v>147854</v>
      </c>
      <c r="O1239" s="1">
        <f>SUMIF(Town!$AH$693:$AH$1043,$A1239,Town!O$693:O$1043)</f>
        <v>82524</v>
      </c>
      <c r="P1239" s="1">
        <f>SUMIF(Town!$AH$693:$AH$1043,$A1239,Town!P$693:P$1043)</f>
        <v>320</v>
      </c>
      <c r="Q1239" s="1">
        <f>SUMIF(Town!$AH$693:$AH$1043,$A1239,Town!Q$693:Q$1043)</f>
        <v>1022</v>
      </c>
      <c r="S1239" s="1">
        <f>SUMIF(Town!$AH$693:$AH$1043,$A1239,Town!S$693:S$1043)</f>
        <v>633</v>
      </c>
      <c r="W1239" s="1">
        <f>SUMIF(Town!$AH$693:$AH$1043,$A1239,Town!W$693:W$1043)</f>
        <v>525</v>
      </c>
      <c r="AG1239" s="7">
        <f>IF(Q1239&gt;0,RANK(Q1239,(N1239:P1239,Q1239:AE1239)),0)</f>
        <v>3</v>
      </c>
      <c r="AH1239" s="7">
        <f>IF(R1239&gt;0,RANK(R1239,(N1239:P1239,Q1239:AE1239)),0)</f>
        <v>0</v>
      </c>
      <c r="AI1239" s="7">
        <f>IF(T1239&gt;0,RANK(T1239,(N1239:P1239,Q1239:AE1239)),0)</f>
        <v>0</v>
      </c>
      <c r="AJ1239" s="7">
        <f>IF(S1239&gt;0,RANK(S1239,(N1239:P1239,Q1239:AE1239)),0)</f>
        <v>4</v>
      </c>
      <c r="AK1239" s="2">
        <f t="shared" si="276"/>
        <v>4.3885639691168769E-3</v>
      </c>
      <c r="AL1239" s="2">
        <f t="shared" si="276"/>
        <v>0</v>
      </c>
      <c r="AM1239" s="2">
        <f t="shared" si="277"/>
        <v>0</v>
      </c>
      <c r="AN1239" s="2">
        <f t="shared" si="278"/>
        <v>2.7181614407543863E-3</v>
      </c>
      <c r="AP1239" t="s">
        <v>2218</v>
      </c>
      <c r="AQ1239" t="s">
        <v>1442</v>
      </c>
      <c r="AT1239" s="85" t="s">
        <v>5014</v>
      </c>
      <c r="AU1239" s="84" t="s">
        <v>3632</v>
      </c>
      <c r="AV1239" s="77" t="str">
        <f t="shared" si="279"/>
        <v>25005</v>
      </c>
      <c r="AX1239" s="7" t="s">
        <v>186</v>
      </c>
      <c r="AZ1239" s="1"/>
    </row>
    <row r="1240" spans="1:55" hidden="1" outlineLevel="1">
      <c r="A1240" t="s">
        <v>1610</v>
      </c>
      <c r="B1240" t="s">
        <v>1442</v>
      </c>
      <c r="C1240" s="1">
        <f t="shared" si="273"/>
        <v>9997</v>
      </c>
      <c r="D1240" s="7">
        <f>IF(N1240&gt;0, RANK(N1240,(N1240:P1240,Q1240:AE1240)),0)</f>
        <v>1</v>
      </c>
      <c r="E1240" s="7">
        <f>IF(O1240&gt;0,RANK(O1240,(N1240:P1240,Q1240:AE1240)),0)</f>
        <v>2</v>
      </c>
      <c r="F1240" s="7">
        <f>IF(P1240&gt;0,RANK(P1240,(N1240:P1240,Q1240:AE1240)),0)</f>
        <v>6</v>
      </c>
      <c r="G1240" s="1">
        <f t="shared" si="253"/>
        <v>4663</v>
      </c>
      <c r="H1240" s="2">
        <f t="shared" si="254"/>
        <v>0.46643993197959388</v>
      </c>
      <c r="I1240" s="2"/>
      <c r="J1240" s="2">
        <f t="shared" si="274"/>
        <v>0.72671801540462133</v>
      </c>
      <c r="K1240" s="2">
        <f t="shared" si="274"/>
        <v>0.26027808342502751</v>
      </c>
      <c r="L1240" s="2">
        <f t="shared" si="274"/>
        <v>2.0006001800540163E-3</v>
      </c>
      <c r="M1240" s="2">
        <f t="shared" si="275"/>
        <v>1.1003300990297145E-2</v>
      </c>
      <c r="N1240" s="1">
        <f>SUMIF(Town!$AH$693:$AH$1043,$A1240,Town!N$693:N$1043)</f>
        <v>7265</v>
      </c>
      <c r="O1240" s="1">
        <f>SUMIF(Town!$AH$693:$AH$1043,$A1240,Town!O$693:O$1043)</f>
        <v>2602</v>
      </c>
      <c r="P1240" s="1">
        <f>SUMIF(Town!$AH$693:$AH$1043,$A1240,Town!P$693:P$1043)</f>
        <v>20</v>
      </c>
      <c r="Q1240" s="1">
        <f>SUMIF(Town!$AH$693:$AH$1043,$A1240,Town!Q$693:Q$1043)</f>
        <v>33</v>
      </c>
      <c r="S1240" s="1">
        <f>SUMIF(Town!$AH$693:$AH$1043,$A1240,Town!S$693:S$1043)</f>
        <v>53</v>
      </c>
      <c r="W1240" s="1">
        <f>SUMIF(Town!$AH$693:$AH$1043,$A1240,Town!W$693:W$1043)</f>
        <v>24</v>
      </c>
      <c r="AG1240" s="7">
        <f>IF(Q1240&gt;0,RANK(Q1240,(N1240:P1240,Q1240:AE1240)),0)</f>
        <v>4</v>
      </c>
      <c r="AH1240" s="7">
        <f>IF(R1240&gt;0,RANK(R1240,(N1240:P1240,Q1240:AE1240)),0)</f>
        <v>0</v>
      </c>
      <c r="AI1240" s="7">
        <f>IF(T1240&gt;0,RANK(T1240,(N1240:P1240,Q1240:AE1240)),0)</f>
        <v>0</v>
      </c>
      <c r="AJ1240" s="7">
        <f>IF(S1240&gt;0,RANK(S1240,(N1240:P1240,Q1240:AE1240)),0)</f>
        <v>3</v>
      </c>
      <c r="AK1240" s="2">
        <f t="shared" si="276"/>
        <v>3.3009902970891269E-3</v>
      </c>
      <c r="AL1240" s="2">
        <f t="shared" si="276"/>
        <v>0</v>
      </c>
      <c r="AM1240" s="2">
        <f t="shared" si="277"/>
        <v>0</v>
      </c>
      <c r="AN1240" s="2">
        <f t="shared" si="278"/>
        <v>5.3015904771431428E-3</v>
      </c>
      <c r="AP1240" t="s">
        <v>1610</v>
      </c>
      <c r="AQ1240" t="s">
        <v>1442</v>
      </c>
      <c r="AR1240">
        <v>10</v>
      </c>
      <c r="AT1240" s="85" t="s">
        <v>5014</v>
      </c>
      <c r="AU1240" s="84" t="s">
        <v>2597</v>
      </c>
      <c r="AV1240" s="77" t="str">
        <f t="shared" si="279"/>
        <v>25007</v>
      </c>
      <c r="AX1240" s="7" t="s">
        <v>186</v>
      </c>
      <c r="AZ1240" s="1"/>
    </row>
    <row r="1241" spans="1:55" hidden="1" outlineLevel="1">
      <c r="A1241" t="s">
        <v>3273</v>
      </c>
      <c r="B1241" t="s">
        <v>1442</v>
      </c>
      <c r="C1241" s="1">
        <f t="shared" si="273"/>
        <v>333233</v>
      </c>
      <c r="D1241" s="7">
        <f>IF(N1241&gt;0, RANK(N1241,(N1241:P1241,Q1241:AE1241)),0)</f>
        <v>1</v>
      </c>
      <c r="E1241" s="7">
        <f>IF(O1241&gt;0,RANK(O1241,(N1241:P1241,Q1241:AE1241)),0)</f>
        <v>2</v>
      </c>
      <c r="F1241" s="7">
        <f>IF(P1241&gt;0,RANK(P1241,(N1241:P1241,Q1241:AE1241)),0)</f>
        <v>6</v>
      </c>
      <c r="G1241" s="1">
        <f t="shared" si="253"/>
        <v>58954</v>
      </c>
      <c r="H1241" s="2">
        <f t="shared" si="254"/>
        <v>0.1769152514906987</v>
      </c>
      <c r="I1241" s="2"/>
      <c r="J1241" s="2">
        <f t="shared" si="274"/>
        <v>0.58237929616814665</v>
      </c>
      <c r="K1241" s="2">
        <f t="shared" si="274"/>
        <v>0.4054640446774479</v>
      </c>
      <c r="L1241" s="2">
        <f t="shared" si="274"/>
        <v>1.5394633784769215E-3</v>
      </c>
      <c r="M1241" s="2">
        <f t="shared" si="275"/>
        <v>1.0617195775928526E-2</v>
      </c>
      <c r="N1241" s="1">
        <f>SUMIF(Town!$AH$693:$AH$1043,$A1241,Town!N$693:N$1043)</f>
        <v>194068</v>
      </c>
      <c r="O1241" s="1">
        <f>SUMIF(Town!$AH$693:$AH$1043,$A1241,Town!O$693:O$1043)</f>
        <v>135114</v>
      </c>
      <c r="P1241" s="1">
        <f>SUMIF(Town!$AH$693:$AH$1043,$A1241,Town!P$693:P$1043)</f>
        <v>513</v>
      </c>
      <c r="Q1241" s="1">
        <f>SUMIF(Town!$AH$693:$AH$1043,$A1241,Town!Q$693:Q$1043)</f>
        <v>1776</v>
      </c>
      <c r="S1241" s="1">
        <f>SUMIF(Town!$AH$693:$AH$1043,$A1241,Town!S$693:S$1043)</f>
        <v>946</v>
      </c>
      <c r="W1241" s="1">
        <f>SUMIF(Town!$AH$693:$AH$1043,$A1241,Town!W$693:W$1043)</f>
        <v>816</v>
      </c>
      <c r="AG1241" s="7">
        <f>IF(Q1241&gt;0,RANK(Q1241,(N1241:P1241,Q1241:AE1241)),0)</f>
        <v>3</v>
      </c>
      <c r="AH1241" s="7">
        <f>IF(R1241&gt;0,RANK(R1241,(N1241:P1241,Q1241:AE1241)),0)</f>
        <v>0</v>
      </c>
      <c r="AI1241" s="7">
        <f>IF(T1241&gt;0,RANK(T1241,(N1241:P1241,Q1241:AE1241)),0)</f>
        <v>0</v>
      </c>
      <c r="AJ1241" s="7">
        <f>IF(S1241&gt;0,RANK(S1241,(N1241:P1241,Q1241:AE1241)),0)</f>
        <v>4</v>
      </c>
      <c r="AK1241" s="2">
        <f t="shared" si="276"/>
        <v>5.329604210867471E-3</v>
      </c>
      <c r="AL1241" s="2">
        <f t="shared" si="276"/>
        <v>0</v>
      </c>
      <c r="AM1241" s="2">
        <f t="shared" si="277"/>
        <v>0</v>
      </c>
      <c r="AN1241" s="2">
        <f t="shared" si="278"/>
        <v>2.8388544952030561E-3</v>
      </c>
      <c r="AP1241" t="s">
        <v>3273</v>
      </c>
      <c r="AQ1241" t="s">
        <v>1442</v>
      </c>
      <c r="AT1241" s="85" t="s">
        <v>5014</v>
      </c>
      <c r="AU1241" s="84" t="s">
        <v>3218</v>
      </c>
      <c r="AV1241" s="77" t="str">
        <f t="shared" si="279"/>
        <v>25009</v>
      </c>
      <c r="AX1241" s="7" t="s">
        <v>186</v>
      </c>
      <c r="AZ1241" s="1"/>
    </row>
    <row r="1242" spans="1:55" hidden="1" outlineLevel="1">
      <c r="A1242" t="s">
        <v>3082</v>
      </c>
      <c r="B1242" t="s">
        <v>1442</v>
      </c>
      <c r="C1242" s="1">
        <f t="shared" si="273"/>
        <v>37381</v>
      </c>
      <c r="D1242" s="7">
        <f>IF(N1242&gt;0, RANK(N1242,(N1242:P1242,Q1242:AE1242)),0)</f>
        <v>1</v>
      </c>
      <c r="E1242" s="7">
        <f>IF(O1242&gt;0,RANK(O1242,(N1242:P1242,Q1242:AE1242)),0)</f>
        <v>2</v>
      </c>
      <c r="F1242" s="7">
        <f>IF(P1242&gt;0,RANK(P1242,(N1242:P1242,Q1242:AE1242)),0)</f>
        <v>5</v>
      </c>
      <c r="G1242" s="1">
        <f t="shared" si="253"/>
        <v>14492</v>
      </c>
      <c r="H1242" s="2">
        <f t="shared" si="254"/>
        <v>0.38768358256868463</v>
      </c>
      <c r="I1242" s="2"/>
      <c r="J1242" s="2">
        <f t="shared" si="274"/>
        <v>0.68350231400979111</v>
      </c>
      <c r="K1242" s="2">
        <f t="shared" si="274"/>
        <v>0.29581873144110643</v>
      </c>
      <c r="L1242" s="2">
        <f t="shared" si="274"/>
        <v>2.3808886867660041E-3</v>
      </c>
      <c r="M1242" s="2">
        <f t="shared" si="275"/>
        <v>1.8298065862336454E-2</v>
      </c>
      <c r="N1242" s="1">
        <f>SUMIF(Town!$AH$693:$AH$1043,$A1242,Town!N$693:N$1043)</f>
        <v>25550</v>
      </c>
      <c r="O1242" s="1">
        <f>SUMIF(Town!$AH$693:$AH$1043,$A1242,Town!O$693:O$1043)</f>
        <v>11058</v>
      </c>
      <c r="P1242" s="1">
        <f>SUMIF(Town!$AH$693:$AH$1043,$A1242,Town!P$693:P$1043)</f>
        <v>89</v>
      </c>
      <c r="Q1242" s="1">
        <f>SUMIF(Town!$AH$693:$AH$1043,$A1242,Town!Q$693:Q$1043)</f>
        <v>225</v>
      </c>
      <c r="S1242" s="1">
        <f>SUMIF(Town!$AH$693:$AH$1043,$A1242,Town!S$693:S$1043)</f>
        <v>387</v>
      </c>
      <c r="W1242" s="1">
        <f>SUMIF(Town!$AH$693:$AH$1043,$A1242,Town!W$693:W$1043)</f>
        <v>72</v>
      </c>
      <c r="AG1242" s="7">
        <f>IF(Q1242&gt;0,RANK(Q1242,(N1242:P1242,Q1242:AE1242)),0)</f>
        <v>4</v>
      </c>
      <c r="AH1242" s="7">
        <f>IF(R1242&gt;0,RANK(R1242,(N1242:P1242,Q1242:AE1242)),0)</f>
        <v>0</v>
      </c>
      <c r="AI1242" s="7">
        <f>IF(T1242&gt;0,RANK(T1242,(N1242:P1242,Q1242:AE1242)),0)</f>
        <v>0</v>
      </c>
      <c r="AJ1242" s="7">
        <f>IF(S1242&gt;0,RANK(S1242,(N1242:P1242,Q1242:AE1242)),0)</f>
        <v>3</v>
      </c>
      <c r="AK1242" s="2">
        <f t="shared" si="276"/>
        <v>6.0191006126106847E-3</v>
      </c>
      <c r="AL1242" s="2">
        <f t="shared" si="276"/>
        <v>0</v>
      </c>
      <c r="AM1242" s="2">
        <f t="shared" si="277"/>
        <v>0</v>
      </c>
      <c r="AN1242" s="2">
        <f t="shared" si="278"/>
        <v>1.0352853053690377E-2</v>
      </c>
      <c r="AP1242" t="s">
        <v>3082</v>
      </c>
      <c r="AQ1242" t="s">
        <v>1442</v>
      </c>
      <c r="AR1242">
        <v>1</v>
      </c>
      <c r="AT1242" s="85" t="s">
        <v>5014</v>
      </c>
      <c r="AU1242" s="84" t="s">
        <v>3234</v>
      </c>
      <c r="AV1242" s="77" t="str">
        <f t="shared" si="279"/>
        <v>25011</v>
      </c>
      <c r="AX1242" s="7" t="s">
        <v>186</v>
      </c>
      <c r="AZ1242" s="1"/>
    </row>
    <row r="1243" spans="1:55" hidden="1" outlineLevel="1">
      <c r="A1243" t="s">
        <v>2897</v>
      </c>
      <c r="B1243" t="s">
        <v>1442</v>
      </c>
      <c r="C1243" s="1">
        <f t="shared" si="273"/>
        <v>186639</v>
      </c>
      <c r="D1243" s="7">
        <f>IF(N1243&gt;0, RANK(N1243,(N1243:P1243,Q1243:AE1243)),0)</f>
        <v>1</v>
      </c>
      <c r="E1243" s="7">
        <f>IF(O1243&gt;0,RANK(O1243,(N1243:P1243,Q1243:AE1243)),0)</f>
        <v>2</v>
      </c>
      <c r="F1243" s="7">
        <f>IF(P1243&gt;0,RANK(P1243,(N1243:P1243,Q1243:AE1243)),0)</f>
        <v>6</v>
      </c>
      <c r="G1243" s="1">
        <f t="shared" si="253"/>
        <v>42785</v>
      </c>
      <c r="H1243" s="2">
        <f t="shared" si="254"/>
        <v>0.22923933368695718</v>
      </c>
      <c r="I1243" s="2"/>
      <c r="J1243" s="2">
        <f t="shared" si="274"/>
        <v>0.60925101398957349</v>
      </c>
      <c r="K1243" s="2">
        <f t="shared" si="274"/>
        <v>0.38001168030261628</v>
      </c>
      <c r="L1243" s="2">
        <f t="shared" si="274"/>
        <v>9.0013341263080063E-4</v>
      </c>
      <c r="M1243" s="2">
        <f t="shared" si="275"/>
        <v>9.8371722951794294E-3</v>
      </c>
      <c r="N1243" s="1">
        <f>SUMIF(Town!$AH$693:$AH$1043,$A1243,Town!N$693:N$1043)</f>
        <v>113710</v>
      </c>
      <c r="O1243" s="1">
        <f>SUMIF(Town!$AH$693:$AH$1043,$A1243,Town!O$693:O$1043)</f>
        <v>70925</v>
      </c>
      <c r="P1243" s="1">
        <f>SUMIF(Town!$AH$693:$AH$1043,$A1243,Town!P$693:P$1043)</f>
        <v>168</v>
      </c>
      <c r="Q1243" s="1">
        <f>SUMIF(Town!$AH$693:$AH$1043,$A1243,Town!Q$693:Q$1043)</f>
        <v>802</v>
      </c>
      <c r="S1243" s="1">
        <f>SUMIF(Town!$AH$693:$AH$1043,$A1243,Town!S$693:S$1043)</f>
        <v>604</v>
      </c>
      <c r="W1243" s="1">
        <f>SUMIF(Town!$AH$693:$AH$1043,$A1243,Town!W$693:W$1043)</f>
        <v>430</v>
      </c>
      <c r="AG1243" s="7">
        <f>IF(Q1243&gt;0,RANK(Q1243,(N1243:P1243,Q1243:AE1243)),0)</f>
        <v>3</v>
      </c>
      <c r="AH1243" s="7">
        <f>IF(R1243&gt;0,RANK(R1243,(N1243:P1243,Q1243:AE1243)),0)</f>
        <v>0</v>
      </c>
      <c r="AI1243" s="7">
        <f>IF(T1243&gt;0,RANK(T1243,(N1243:P1243,Q1243:AE1243)),0)</f>
        <v>0</v>
      </c>
      <c r="AJ1243" s="7">
        <f>IF(S1243&gt;0,RANK(S1243,(N1243:P1243,Q1243:AE1243)),0)</f>
        <v>4</v>
      </c>
      <c r="AK1243" s="2">
        <f t="shared" si="276"/>
        <v>4.2970654579160836E-3</v>
      </c>
      <c r="AL1243" s="2">
        <f t="shared" si="276"/>
        <v>0</v>
      </c>
      <c r="AM1243" s="2">
        <f t="shared" si="277"/>
        <v>0</v>
      </c>
      <c r="AN1243" s="2">
        <f t="shared" si="278"/>
        <v>3.2361939358869262E-3</v>
      </c>
      <c r="AP1243" t="s">
        <v>2897</v>
      </c>
      <c r="AQ1243" t="s">
        <v>1442</v>
      </c>
      <c r="AT1243" s="85" t="s">
        <v>5014</v>
      </c>
      <c r="AU1243" s="84" t="s">
        <v>3235</v>
      </c>
      <c r="AV1243" s="77" t="str">
        <f t="shared" si="279"/>
        <v>25013</v>
      </c>
      <c r="AX1243" s="7" t="s">
        <v>186</v>
      </c>
      <c r="AZ1243" s="1"/>
    </row>
    <row r="1244" spans="1:55" hidden="1" outlineLevel="1">
      <c r="A1244" t="s">
        <v>1569</v>
      </c>
      <c r="B1244" t="s">
        <v>1442</v>
      </c>
      <c r="C1244" s="1">
        <f t="shared" si="273"/>
        <v>74422</v>
      </c>
      <c r="D1244" s="7">
        <f>IF(N1244&gt;0, RANK(N1244,(N1244:P1244,Q1244:AE1244)),0)</f>
        <v>1</v>
      </c>
      <c r="E1244" s="7">
        <f>IF(O1244&gt;0,RANK(O1244,(N1244:P1244,Q1244:AE1244)),0)</f>
        <v>2</v>
      </c>
      <c r="F1244" s="7">
        <f>IF(P1244&gt;0,RANK(P1244,(N1244:P1244,Q1244:AE1244)),0)</f>
        <v>5</v>
      </c>
      <c r="G1244" s="1">
        <f t="shared" si="253"/>
        <v>30365</v>
      </c>
      <c r="H1244" s="2">
        <f t="shared" si="254"/>
        <v>0.40801107199484021</v>
      </c>
      <c r="I1244" s="2"/>
      <c r="J1244" s="2">
        <f t="shared" si="274"/>
        <v>0.69441831716427938</v>
      </c>
      <c r="K1244" s="2">
        <f t="shared" si="274"/>
        <v>0.28640724516943916</v>
      </c>
      <c r="L1244" s="2">
        <f t="shared" si="274"/>
        <v>3.4935906049286501E-3</v>
      </c>
      <c r="M1244" s="2">
        <f t="shared" si="275"/>
        <v>1.5680847061352813E-2</v>
      </c>
      <c r="N1244" s="1">
        <f>SUMIF(Town!$AH$693:$AH$1043,$A1244,Town!N$693:N$1043)</f>
        <v>51680</v>
      </c>
      <c r="O1244" s="1">
        <f>SUMIF(Town!$AH$693:$AH$1043,$A1244,Town!O$693:O$1043)</f>
        <v>21315</v>
      </c>
      <c r="P1244" s="1">
        <f>SUMIF(Town!$AH$693:$AH$1043,$A1244,Town!P$693:P$1043)</f>
        <v>260</v>
      </c>
      <c r="Q1244" s="1">
        <f>SUMIF(Town!$AH$693:$AH$1043,$A1244,Town!Q$693:Q$1043)</f>
        <v>367</v>
      </c>
      <c r="S1244" s="1">
        <f>SUMIF(Town!$AH$693:$AH$1043,$A1244,Town!S$693:S$1043)</f>
        <v>633</v>
      </c>
      <c r="W1244" s="1">
        <f>SUMIF(Town!$AH$693:$AH$1043,$A1244,Town!W$693:W$1043)</f>
        <v>167</v>
      </c>
      <c r="AG1244" s="7">
        <f>IF(Q1244&gt;0,RANK(Q1244,(N1244:P1244,Q1244:AE1244)),0)</f>
        <v>4</v>
      </c>
      <c r="AH1244" s="7">
        <f>IF(R1244&gt;0,RANK(R1244,(N1244:P1244,Q1244:AE1244)),0)</f>
        <v>0</v>
      </c>
      <c r="AI1244" s="7">
        <f>IF(T1244&gt;0,RANK(T1244,(N1244:P1244,Q1244:AE1244)),0)</f>
        <v>0</v>
      </c>
      <c r="AJ1244" s="7">
        <f>IF(S1244&gt;0,RANK(S1244,(N1244:P1244,Q1244:AE1244)),0)</f>
        <v>3</v>
      </c>
      <c r="AK1244" s="2">
        <f t="shared" si="276"/>
        <v>4.9313375077262101E-3</v>
      </c>
      <c r="AL1244" s="2">
        <f t="shared" si="276"/>
        <v>0</v>
      </c>
      <c r="AM1244" s="2">
        <f t="shared" si="277"/>
        <v>0</v>
      </c>
      <c r="AN1244" s="2">
        <f t="shared" si="278"/>
        <v>8.5055494343070602E-3</v>
      </c>
      <c r="AP1244" t="s">
        <v>1569</v>
      </c>
      <c r="AQ1244" t="s">
        <v>1442</v>
      </c>
      <c r="AT1244" s="85" t="s">
        <v>5014</v>
      </c>
      <c r="AU1244" s="84" t="s">
        <v>4670</v>
      </c>
      <c r="AV1244" s="77" t="str">
        <f t="shared" si="279"/>
        <v>25015</v>
      </c>
      <c r="AX1244" s="7" t="s">
        <v>186</v>
      </c>
      <c r="AZ1244" s="1"/>
    </row>
    <row r="1245" spans="1:55" hidden="1" outlineLevel="1">
      <c r="A1245" t="s">
        <v>4409</v>
      </c>
      <c r="B1245" t="s">
        <v>1442</v>
      </c>
      <c r="C1245" s="1">
        <f t="shared" si="273"/>
        <v>688960</v>
      </c>
      <c r="D1245" s="7">
        <f>IF(N1245&gt;0, RANK(N1245,(N1245:P1245,Q1245:AE1245)),0)</f>
        <v>1</v>
      </c>
      <c r="E1245" s="7">
        <f>IF(O1245&gt;0,RANK(O1245,(N1245:P1245,Q1245:AE1245)),0)</f>
        <v>2</v>
      </c>
      <c r="F1245" s="7">
        <f>IF(P1245&gt;0,RANK(P1245,(N1245:P1245,Q1245:AE1245)),0)</f>
        <v>6</v>
      </c>
      <c r="G1245" s="1">
        <f t="shared" si="253"/>
        <v>203047</v>
      </c>
      <c r="H1245" s="2">
        <f t="shared" si="254"/>
        <v>0.29471522294472829</v>
      </c>
      <c r="I1245" s="2"/>
      <c r="J1245" s="2">
        <f t="shared" si="274"/>
        <v>0.63989491407338595</v>
      </c>
      <c r="K1245" s="2">
        <f t="shared" si="274"/>
        <v>0.34517969112865771</v>
      </c>
      <c r="L1245" s="2">
        <f t="shared" si="274"/>
        <v>1.9043195541105435E-3</v>
      </c>
      <c r="M1245" s="2">
        <f t="shared" si="275"/>
        <v>1.3021075243845805E-2</v>
      </c>
      <c r="N1245" s="1">
        <f>SUMIF(Town!$AH$693:$AH$1043,$A1245,Town!N$693:N$1043)</f>
        <v>440862</v>
      </c>
      <c r="O1245" s="1">
        <f>SUMIF(Town!$AH$693:$AH$1043,$A1245,Town!O$693:O$1043)</f>
        <v>237815</v>
      </c>
      <c r="P1245" s="1">
        <f>SUMIF(Town!$AH$693:$AH$1043,$A1245,Town!P$693:P$1043)</f>
        <v>1312</v>
      </c>
      <c r="Q1245" s="1">
        <f>SUMIF(Town!$AH$693:$AH$1043,$A1245,Town!Q$693:Q$1043)</f>
        <v>4209</v>
      </c>
      <c r="S1245" s="1">
        <f>SUMIF(Town!$AH$693:$AH$1043,$A1245,Town!S$693:S$1043)</f>
        <v>2880</v>
      </c>
      <c r="W1245" s="1">
        <f>SUMIF(Town!$AH$693:$AH$1043,$A1245,Town!W$693:W$1043)</f>
        <v>1882</v>
      </c>
      <c r="AG1245" s="7">
        <f>IF(Q1245&gt;0,RANK(Q1245,(N1245:P1245,Q1245:AE1245)),0)</f>
        <v>3</v>
      </c>
      <c r="AH1245" s="7">
        <f>IF(R1245&gt;0,RANK(R1245,(N1245:P1245,Q1245:AE1245)),0)</f>
        <v>0</v>
      </c>
      <c r="AI1245" s="7">
        <f>IF(T1245&gt;0,RANK(T1245,(N1245:P1245,Q1245:AE1245)),0)</f>
        <v>0</v>
      </c>
      <c r="AJ1245" s="7">
        <f>IF(S1245&gt;0,RANK(S1245,(N1245:P1245,Q1245:AE1245)),0)</f>
        <v>4</v>
      </c>
      <c r="AK1245" s="2">
        <f t="shared" si="276"/>
        <v>6.1092080817464001E-3</v>
      </c>
      <c r="AL1245" s="2">
        <f t="shared" si="276"/>
        <v>0</v>
      </c>
      <c r="AM1245" s="2">
        <f t="shared" si="277"/>
        <v>0</v>
      </c>
      <c r="AN1245" s="2">
        <f t="shared" si="278"/>
        <v>4.1802136553646075E-3</v>
      </c>
      <c r="AP1245" t="s">
        <v>4409</v>
      </c>
      <c r="AQ1245" t="s">
        <v>1442</v>
      </c>
      <c r="AT1245" s="85" t="s">
        <v>5014</v>
      </c>
      <c r="AU1245" s="84" t="s">
        <v>4671</v>
      </c>
      <c r="AV1245" s="77" t="str">
        <f t="shared" si="279"/>
        <v>25017</v>
      </c>
      <c r="AX1245" s="7" t="s">
        <v>186</v>
      </c>
      <c r="AZ1245" s="1"/>
    </row>
    <row r="1246" spans="1:55" hidden="1" outlineLevel="1">
      <c r="A1246" t="s">
        <v>2471</v>
      </c>
      <c r="B1246" t="s">
        <v>1442</v>
      </c>
      <c r="C1246" s="1">
        <f t="shared" si="273"/>
        <v>5724</v>
      </c>
      <c r="D1246" s="7">
        <f>IF(N1246&gt;0, RANK(N1246,(N1246:P1246,Q1246:AE1246)),0)</f>
        <v>1</v>
      </c>
      <c r="E1246" s="7">
        <f>IF(O1246&gt;0,RANK(O1246,(N1246:P1246,Q1246:AE1246)),0)</f>
        <v>2</v>
      </c>
      <c r="F1246" s="7">
        <f>IF(P1246&gt;0,RANK(P1246,(N1246:P1246,Q1246:AE1246)),0)</f>
        <v>0</v>
      </c>
      <c r="G1246" s="1">
        <f t="shared" si="253"/>
        <v>1568</v>
      </c>
      <c r="H1246" s="2">
        <f t="shared" si="254"/>
        <v>0.27393431167016075</v>
      </c>
      <c r="I1246" s="2"/>
      <c r="J1246" s="2">
        <f t="shared" si="274"/>
        <v>0.63032844164919632</v>
      </c>
      <c r="K1246" s="2">
        <f t="shared" si="274"/>
        <v>0.35639412997903563</v>
      </c>
      <c r="L1246" s="2">
        <f t="shared" si="274"/>
        <v>0</v>
      </c>
      <c r="M1246" s="2">
        <f t="shared" si="275"/>
        <v>1.3277428371768041E-2</v>
      </c>
      <c r="N1246" s="1">
        <f>SUMIF(Town!$AH$693:$AH$1043,$A1246,Town!N$693:N$1043)</f>
        <v>3608</v>
      </c>
      <c r="O1246" s="1">
        <f>SUMIF(Town!$AH$693:$AH$1043,$A1246,Town!O$693:O$1043)</f>
        <v>2040</v>
      </c>
      <c r="P1246" s="1">
        <f>SUMIF(Town!$AH$693:$AH$1043,$A1246,Town!P$693:P$1043)</f>
        <v>0</v>
      </c>
      <c r="Q1246" s="1">
        <f>SUMIF(Town!$AH$693:$AH$1043,$A1246,Town!Q$693:Q$1043)</f>
        <v>22</v>
      </c>
      <c r="S1246" s="1">
        <f>SUMIF(Town!$AH$693:$AH$1043,$A1246,Town!S$693:S$1043)</f>
        <v>22</v>
      </c>
      <c r="W1246" s="1">
        <f>SUMIF(Town!$AH$693:$AH$1043,$A1246,Town!W$693:W$1043)</f>
        <v>32</v>
      </c>
      <c r="AG1246" s="7">
        <f>IF(Q1246&gt;0,RANK(Q1246,(N1246:P1246,Q1246:AE1246)),0)</f>
        <v>4</v>
      </c>
      <c r="AH1246" s="7">
        <f>IF(R1246&gt;0,RANK(R1246,(N1246:P1246,Q1246:AE1246)),0)</f>
        <v>0</v>
      </c>
      <c r="AI1246" s="7">
        <f>IF(T1246&gt;0,RANK(T1246,(N1246:P1246,Q1246:AE1246)),0)</f>
        <v>0</v>
      </c>
      <c r="AJ1246" s="7">
        <f>IF(S1246&gt;0,RANK(S1246,(N1246:P1246,Q1246:AE1246)),0)</f>
        <v>4</v>
      </c>
      <c r="AK1246" s="2">
        <f t="shared" si="276"/>
        <v>3.8434661076170509E-3</v>
      </c>
      <c r="AL1246" s="2">
        <f t="shared" si="276"/>
        <v>0</v>
      </c>
      <c r="AM1246" s="2">
        <f t="shared" si="277"/>
        <v>0</v>
      </c>
      <c r="AN1246" s="2">
        <f t="shared" si="278"/>
        <v>3.8434661076170509E-3</v>
      </c>
      <c r="AP1246" t="s">
        <v>2471</v>
      </c>
      <c r="AQ1246" t="s">
        <v>1442</v>
      </c>
      <c r="AR1246">
        <v>10</v>
      </c>
      <c r="AT1246" s="85" t="s">
        <v>5014</v>
      </c>
      <c r="AU1246" s="84" t="s">
        <v>4672</v>
      </c>
      <c r="AV1246" s="77" t="str">
        <f t="shared" si="279"/>
        <v>25019</v>
      </c>
      <c r="AX1246" s="7" t="s">
        <v>186</v>
      </c>
      <c r="AZ1246" s="1"/>
    </row>
    <row r="1247" spans="1:55" hidden="1" outlineLevel="1">
      <c r="A1247" t="s">
        <v>2481</v>
      </c>
      <c r="B1247" t="s">
        <v>1442</v>
      </c>
      <c r="C1247" s="1">
        <f t="shared" si="273"/>
        <v>331137</v>
      </c>
      <c r="D1247" s="7">
        <f>IF(N1247&gt;0, RANK(N1247,(N1247:P1247,Q1247:AE1247)),0)</f>
        <v>1</v>
      </c>
      <c r="E1247" s="7">
        <f>IF(O1247&gt;0,RANK(O1247,(N1247:P1247,Q1247:AE1247)),0)</f>
        <v>2</v>
      </c>
      <c r="F1247" s="7">
        <f>IF(P1247&gt;0,RANK(P1247,(N1247:P1247,Q1247:AE1247)),0)</f>
        <v>6</v>
      </c>
      <c r="G1247" s="1">
        <f t="shared" si="253"/>
        <v>71629</v>
      </c>
      <c r="H1247" s="2">
        <f t="shared" si="254"/>
        <v>0.21631228162361801</v>
      </c>
      <c r="I1247" s="2"/>
      <c r="J1247" s="2">
        <f t="shared" si="274"/>
        <v>0.60214352367751112</v>
      </c>
      <c r="K1247" s="2">
        <f t="shared" si="274"/>
        <v>0.38583124205389308</v>
      </c>
      <c r="L1247" s="2">
        <f t="shared" si="274"/>
        <v>1.9901128535923197E-3</v>
      </c>
      <c r="M1247" s="2">
        <f t="shared" si="275"/>
        <v>1.0035121415003487E-2</v>
      </c>
      <c r="N1247" s="1">
        <f>SUMIF(Town!$AH$693:$AH$1043,$A1247,Town!N$693:N$1043)</f>
        <v>199392</v>
      </c>
      <c r="O1247" s="1">
        <f>SUMIF(Town!$AH$693:$AH$1043,$A1247,Town!O$693:O$1043)</f>
        <v>127763</v>
      </c>
      <c r="P1247" s="1">
        <f>SUMIF(Town!$AH$693:$AH$1043,$A1247,Town!P$693:P$1043)</f>
        <v>659</v>
      </c>
      <c r="Q1247" s="1">
        <f>SUMIF(Town!$AH$693:$AH$1043,$A1247,Town!Q$693:Q$1043)</f>
        <v>1627</v>
      </c>
      <c r="S1247" s="1">
        <f>SUMIF(Town!$AH$693:$AH$1043,$A1247,Town!S$693:S$1043)</f>
        <v>945</v>
      </c>
      <c r="W1247" s="1">
        <f>SUMIF(Town!$AH$693:$AH$1043,$A1247,Town!W$693:W$1043)</f>
        <v>751</v>
      </c>
      <c r="AG1247" s="7">
        <f>IF(Q1247&gt;0,RANK(Q1247,(N1247:P1247,Q1247:AE1247)),0)</f>
        <v>3</v>
      </c>
      <c r="AH1247" s="7">
        <f>IF(R1247&gt;0,RANK(R1247,(N1247:P1247,Q1247:AE1247)),0)</f>
        <v>0</v>
      </c>
      <c r="AI1247" s="7">
        <f>IF(T1247&gt;0,RANK(T1247,(N1247:P1247,Q1247:AE1247)),0)</f>
        <v>0</v>
      </c>
      <c r="AJ1247" s="7">
        <f>IF(S1247&gt;0,RANK(S1247,(N1247:P1247,Q1247:AE1247)),0)</f>
        <v>4</v>
      </c>
      <c r="AK1247" s="2">
        <f t="shared" si="276"/>
        <v>4.9133742227537242E-3</v>
      </c>
      <c r="AL1247" s="2">
        <f t="shared" si="276"/>
        <v>0</v>
      </c>
      <c r="AM1247" s="2">
        <f t="shared" si="277"/>
        <v>0</v>
      </c>
      <c r="AN1247" s="2">
        <f t="shared" si="278"/>
        <v>2.8538037126627346E-3</v>
      </c>
      <c r="AP1247" t="s">
        <v>2481</v>
      </c>
      <c r="AQ1247" t="s">
        <v>1442</v>
      </c>
      <c r="AT1247" s="85" t="s">
        <v>5014</v>
      </c>
      <c r="AU1247" s="84" t="s">
        <v>4350</v>
      </c>
      <c r="AV1247" s="77" t="str">
        <f t="shared" si="279"/>
        <v>25021</v>
      </c>
      <c r="AX1247" s="7" t="s">
        <v>186</v>
      </c>
      <c r="AZ1247" s="1"/>
    </row>
    <row r="1248" spans="1:55" hidden="1" outlineLevel="1">
      <c r="A1248" t="s">
        <v>4072</v>
      </c>
      <c r="B1248" t="s">
        <v>1442</v>
      </c>
      <c r="C1248" s="1">
        <f t="shared" si="273"/>
        <v>233297</v>
      </c>
      <c r="D1248" s="7">
        <f>IF(N1248&gt;0, RANK(N1248,(N1248:P1248,Q1248:AE1248)),0)</f>
        <v>1</v>
      </c>
      <c r="E1248" s="7">
        <f>IF(O1248&gt;0,RANK(O1248,(N1248:P1248,Q1248:AE1248)),0)</f>
        <v>2</v>
      </c>
      <c r="F1248" s="7">
        <f>IF(P1248&gt;0,RANK(P1248,(N1248:P1248,Q1248:AE1248)),0)</f>
        <v>6</v>
      </c>
      <c r="G1248" s="1">
        <f t="shared" si="253"/>
        <v>19575</v>
      </c>
      <c r="H1248" s="2">
        <f t="shared" si="254"/>
        <v>8.3905922493645438E-2</v>
      </c>
      <c r="I1248" s="2"/>
      <c r="J1248" s="2">
        <f t="shared" si="274"/>
        <v>0.53656069302219922</v>
      </c>
      <c r="K1248" s="2">
        <f t="shared" si="274"/>
        <v>0.45265477052855374</v>
      </c>
      <c r="L1248" s="2">
        <f t="shared" si="274"/>
        <v>1.4530834087022122E-3</v>
      </c>
      <c r="M1248" s="2">
        <f t="shared" si="275"/>
        <v>9.3314530405448279E-3</v>
      </c>
      <c r="N1248" s="1">
        <f>SUMIF(Town!$AH$693:$AH$1043,$A1248,Town!N$693:N$1043)</f>
        <v>125178</v>
      </c>
      <c r="O1248" s="1">
        <f>SUMIF(Town!$AH$693:$AH$1043,$A1248,Town!O$693:O$1043)</f>
        <v>105603</v>
      </c>
      <c r="P1248" s="1">
        <f>SUMIF(Town!$AH$693:$AH$1043,$A1248,Town!P$693:P$1043)</f>
        <v>339</v>
      </c>
      <c r="Q1248" s="1">
        <f>SUMIF(Town!$AH$693:$AH$1043,$A1248,Town!Q$693:Q$1043)</f>
        <v>1120</v>
      </c>
      <c r="S1248" s="1">
        <f>SUMIF(Town!$AH$693:$AH$1043,$A1248,Town!S$693:S$1043)</f>
        <v>556</v>
      </c>
      <c r="W1248" s="1">
        <f>SUMIF(Town!$AH$693:$AH$1043,$A1248,Town!W$693:W$1043)</f>
        <v>501</v>
      </c>
      <c r="AG1248" s="7">
        <f>IF(Q1248&gt;0,RANK(Q1248,(N1248:P1248,Q1248:AE1248)),0)</f>
        <v>3</v>
      </c>
      <c r="AH1248" s="7">
        <f>IF(R1248&gt;0,RANK(R1248,(N1248:P1248,Q1248:AE1248)),0)</f>
        <v>0</v>
      </c>
      <c r="AI1248" s="7">
        <f>IF(T1248&gt;0,RANK(T1248,(N1248:P1248,Q1248:AE1248)),0)</f>
        <v>0</v>
      </c>
      <c r="AJ1248" s="7">
        <f>IF(S1248&gt;0,RANK(S1248,(N1248:P1248,Q1248:AE1248)),0)</f>
        <v>4</v>
      </c>
      <c r="AK1248" s="2">
        <f t="shared" si="276"/>
        <v>4.8007475449748606E-3</v>
      </c>
      <c r="AL1248" s="2">
        <f t="shared" si="276"/>
        <v>0</v>
      </c>
      <c r="AM1248" s="2">
        <f t="shared" si="277"/>
        <v>0</v>
      </c>
      <c r="AN1248" s="2">
        <f t="shared" si="278"/>
        <v>2.3832282455410912E-3</v>
      </c>
      <c r="AP1248" t="s">
        <v>4072</v>
      </c>
      <c r="AQ1248" t="s">
        <v>1442</v>
      </c>
      <c r="AT1248" s="85" t="s">
        <v>5014</v>
      </c>
      <c r="AU1248" s="84" t="s">
        <v>4351</v>
      </c>
      <c r="AV1248" s="77" t="str">
        <f t="shared" si="279"/>
        <v>25023</v>
      </c>
      <c r="AX1248" s="7" t="s">
        <v>186</v>
      </c>
      <c r="AZ1248" s="1"/>
    </row>
    <row r="1249" spans="1:52" hidden="1" outlineLevel="1">
      <c r="A1249" t="s">
        <v>3226</v>
      </c>
      <c r="B1249" t="s">
        <v>1442</v>
      </c>
      <c r="C1249" s="1">
        <f t="shared" si="273"/>
        <v>240645</v>
      </c>
      <c r="D1249" s="7">
        <f>IF(N1249&gt;0, RANK(N1249,(N1249:P1249,Q1249:AE1249)),0)</f>
        <v>1</v>
      </c>
      <c r="E1249" s="7">
        <f>IF(O1249&gt;0,RANK(O1249,(N1249:P1249,Q1249:AE1249)),0)</f>
        <v>2</v>
      </c>
      <c r="F1249" s="7">
        <f>IF(P1249&gt;0,RANK(P1249,(N1249:P1249,Q1249:AE1249)),0)</f>
        <v>6</v>
      </c>
      <c r="G1249" s="1">
        <f t="shared" si="253"/>
        <v>127669</v>
      </c>
      <c r="H1249" s="2">
        <f t="shared" si="254"/>
        <v>0.53052837166780942</v>
      </c>
      <c r="I1249" s="2"/>
      <c r="J1249" s="2">
        <f t="shared" si="274"/>
        <v>0.75876083026865304</v>
      </c>
      <c r="K1249" s="2">
        <f t="shared" si="274"/>
        <v>0.22823245860084357</v>
      </c>
      <c r="L1249" s="2">
        <f t="shared" si="274"/>
        <v>1.5084460512372997E-3</v>
      </c>
      <c r="M1249" s="2">
        <f t="shared" si="275"/>
        <v>1.1498265079266091E-2</v>
      </c>
      <c r="N1249" s="1">
        <f>SUMIF(Town!$AH$693:$AH$1043,$A1249,Town!N$693:N$1043)</f>
        <v>182592</v>
      </c>
      <c r="O1249" s="1">
        <f>SUMIF(Town!$AH$693:$AH$1043,$A1249,Town!O$693:O$1043)</f>
        <v>54923</v>
      </c>
      <c r="P1249" s="1">
        <f>SUMIF(Town!$AH$693:$AH$1043,$A1249,Town!P$693:P$1043)</f>
        <v>363</v>
      </c>
      <c r="Q1249" s="1">
        <f>SUMIF(Town!$AH$693:$AH$1043,$A1249,Town!Q$693:Q$1043)</f>
        <v>1075</v>
      </c>
      <c r="S1249" s="1">
        <f>SUMIF(Town!$AH$693:$AH$1043,$A1249,Town!S$693:S$1043)</f>
        <v>1068</v>
      </c>
      <c r="W1249" s="1">
        <f>SUMIF(Town!$AH$693:$AH$1043,$A1249,Town!W$693:W$1043)</f>
        <v>624</v>
      </c>
      <c r="AG1249" s="7">
        <f>IF(Q1249&gt;0,RANK(Q1249,(N1249:P1249,Q1249:AE1249)),0)</f>
        <v>3</v>
      </c>
      <c r="AH1249" s="7">
        <f>IF(R1249&gt;0,RANK(R1249,(N1249:P1249,Q1249:AE1249)),0)</f>
        <v>0</v>
      </c>
      <c r="AI1249" s="7">
        <f>IF(T1249&gt;0,RANK(T1249,(N1249:P1249,Q1249:AE1249)),0)</f>
        <v>0</v>
      </c>
      <c r="AJ1249" s="7">
        <f>IF(S1249&gt;0,RANK(S1249,(N1249:P1249,Q1249:AE1249)),0)</f>
        <v>4</v>
      </c>
      <c r="AK1249" s="2">
        <f t="shared" si="276"/>
        <v>4.4671611710195517E-3</v>
      </c>
      <c r="AL1249" s="2">
        <f t="shared" si="276"/>
        <v>0</v>
      </c>
      <c r="AM1249" s="2">
        <f t="shared" si="277"/>
        <v>0</v>
      </c>
      <c r="AN1249" s="2">
        <f t="shared" si="278"/>
        <v>4.4380726796733778E-3</v>
      </c>
      <c r="AP1249" t="s">
        <v>3226</v>
      </c>
      <c r="AQ1249" t="s">
        <v>1442</v>
      </c>
      <c r="AT1249" s="85" t="s">
        <v>5014</v>
      </c>
      <c r="AU1249" s="84" t="s">
        <v>3949</v>
      </c>
      <c r="AV1249" s="77" t="str">
        <f t="shared" si="279"/>
        <v>25025</v>
      </c>
      <c r="AX1249" s="7" t="s">
        <v>186</v>
      </c>
      <c r="AZ1249" s="1"/>
    </row>
    <row r="1250" spans="1:52" hidden="1" outlineLevel="1">
      <c r="A1250" t="s">
        <v>3600</v>
      </c>
      <c r="B1250" t="s">
        <v>1442</v>
      </c>
      <c r="C1250" s="1">
        <f t="shared" si="273"/>
        <v>340636</v>
      </c>
      <c r="D1250" s="7">
        <f>IF(N1250&gt;0, RANK(N1250,(N1250:P1250,Q1250:AE1250)),0)</f>
        <v>1</v>
      </c>
      <c r="E1250" s="7">
        <f>IF(O1250&gt;0,RANK(O1250,(N1250:P1250,Q1250:AE1250)),0)</f>
        <v>2</v>
      </c>
      <c r="F1250" s="7">
        <f>IF(P1250&gt;0,RANK(P1250,(N1250:P1250,Q1250:AE1250)),0)</f>
        <v>6</v>
      </c>
      <c r="G1250" s="1">
        <f t="shared" si="253"/>
        <v>48048</v>
      </c>
      <c r="H1250" s="2">
        <f t="shared" si="254"/>
        <v>0.14105379349217345</v>
      </c>
      <c r="I1250" s="2"/>
      <c r="J1250" s="2">
        <f t="shared" si="274"/>
        <v>0.56406838971805684</v>
      </c>
      <c r="K1250" s="2">
        <f t="shared" si="274"/>
        <v>0.42301459622588333</v>
      </c>
      <c r="L1250" s="2">
        <f t="shared" si="274"/>
        <v>1.2506018154276118E-3</v>
      </c>
      <c r="M1250" s="2">
        <f t="shared" si="275"/>
        <v>1.1666412240632217E-2</v>
      </c>
      <c r="N1250" s="1">
        <f>SUMIF(Town!$AH$693:$AH$1043,$A1250,Town!N$693:N$1043)</f>
        <v>192142</v>
      </c>
      <c r="O1250" s="1">
        <f>SUMIF(Town!$AH$693:$AH$1043,$A1250,Town!O$693:O$1043)</f>
        <v>144094</v>
      </c>
      <c r="P1250" s="1">
        <f>SUMIF(Town!$AH$693:$AH$1043,$A1250,Town!P$693:P$1043)</f>
        <v>426</v>
      </c>
      <c r="Q1250" s="1">
        <f>SUMIF(Town!$AH$693:$AH$1043,$A1250,Town!Q$693:Q$1043)</f>
        <v>1944</v>
      </c>
      <c r="S1250" s="1">
        <f>SUMIF(Town!$AH$693:$AH$1043,$A1250,Town!S$693:S$1043)</f>
        <v>1179</v>
      </c>
      <c r="W1250" s="1">
        <f>SUMIF(Town!$AH$693:$AH$1043,$A1250,Town!W$693:W$1043)</f>
        <v>851</v>
      </c>
      <c r="AG1250" s="7">
        <f>IF(Q1250&gt;0,RANK(Q1250,(N1250:P1250,Q1250:AE1250)),0)</f>
        <v>3</v>
      </c>
      <c r="AH1250" s="7">
        <f>IF(R1250&gt;0,RANK(R1250,(N1250:P1250,Q1250:AE1250)),0)</f>
        <v>0</v>
      </c>
      <c r="AI1250" s="7">
        <f>IF(T1250&gt;0,RANK(T1250,(N1250:P1250,Q1250:AE1250)),0)</f>
        <v>0</v>
      </c>
      <c r="AJ1250" s="7">
        <f>IF(S1250&gt;0,RANK(S1250,(N1250:P1250,Q1250:AE1250)),0)</f>
        <v>4</v>
      </c>
      <c r="AK1250" s="2">
        <f t="shared" si="276"/>
        <v>5.7069716647682569E-3</v>
      </c>
      <c r="AL1250" s="2">
        <f t="shared" si="276"/>
        <v>0</v>
      </c>
      <c r="AM1250" s="2">
        <f t="shared" si="277"/>
        <v>0</v>
      </c>
      <c r="AN1250" s="2">
        <f t="shared" si="278"/>
        <v>3.4611726300214892E-3</v>
      </c>
      <c r="AP1250" t="s">
        <v>3600</v>
      </c>
      <c r="AQ1250" t="s">
        <v>1442</v>
      </c>
      <c r="AT1250" s="85" t="s">
        <v>5014</v>
      </c>
      <c r="AU1250" s="84" t="s">
        <v>3950</v>
      </c>
      <c r="AV1250" s="77" t="str">
        <f t="shared" si="279"/>
        <v>25027</v>
      </c>
      <c r="AX1250" s="7" t="s">
        <v>186</v>
      </c>
      <c r="AZ1250" s="1"/>
    </row>
    <row r="1251" spans="1:52" collapsed="1">
      <c r="A1251" t="s">
        <v>1441</v>
      </c>
      <c r="B1251" t="s">
        <v>3839</v>
      </c>
      <c r="C1251" s="1">
        <f t="shared" si="273"/>
        <v>2912388</v>
      </c>
      <c r="D1251" s="7">
        <f>IF(N1251&gt;0, RANK(N1251,(N1251:P1251,Q1251:AE1251)),0)</f>
        <v>1</v>
      </c>
      <c r="E1251" s="7">
        <f>IF(O1251&gt;0,RANK(O1251,(N1251:P1251,Q1251:AE1251)),0)</f>
        <v>2</v>
      </c>
      <c r="F1251" s="7">
        <f>IF(P1251&gt;0,RANK(P1251,(N1251:P1251,Q1251:AE1251)),0)</f>
        <v>6</v>
      </c>
      <c r="G1251" s="1">
        <f t="shared" si="253"/>
        <v>732691</v>
      </c>
      <c r="H1251" s="2">
        <f t="shared" si="254"/>
        <v>0.25157739971459847</v>
      </c>
      <c r="I1251" s="2"/>
      <c r="J1251" s="2">
        <f t="shared" si="274"/>
        <v>0.61935428933232795</v>
      </c>
      <c r="K1251" s="2">
        <f t="shared" si="274"/>
        <v>0.36777688961772953</v>
      </c>
      <c r="L1251" s="2">
        <f t="shared" si="274"/>
        <v>1.6501922134001376E-3</v>
      </c>
      <c r="M1251" s="2">
        <f t="shared" si="275"/>
        <v>1.1218628836542387E-2</v>
      </c>
      <c r="N1251" s="1">
        <f>SUM(N1237:N1250)</f>
        <v>1803800</v>
      </c>
      <c r="O1251" s="1">
        <f>SUM(O1237:O1250)</f>
        <v>1071109</v>
      </c>
      <c r="P1251" s="1">
        <f>SUM(P1237:P1250)</f>
        <v>4806</v>
      </c>
      <c r="Q1251" s="1">
        <f>SUM(Q1237:Q1250)</f>
        <v>15022</v>
      </c>
      <c r="R1251" s="3"/>
      <c r="S1251" s="1">
        <f>SUM(S1237:S1250)</f>
        <v>10623</v>
      </c>
      <c r="T1251" s="3"/>
      <c r="U1251" s="3"/>
      <c r="V1251" s="3"/>
      <c r="W1251" s="1">
        <f>SUM(W1237:W1250)</f>
        <v>7028</v>
      </c>
      <c r="AG1251" s="7">
        <f>IF(Q1251&gt;0,RANK(Q1251,(N1251:P1251,Q1251:AE1251)),0)</f>
        <v>3</v>
      </c>
      <c r="AH1251" s="7">
        <f>IF(R1251&gt;0,RANK(R1251,(N1251:P1251,Q1251:AE1251)),0)</f>
        <v>0</v>
      </c>
      <c r="AI1251" s="7">
        <f>IF(T1251&gt;0,RANK(T1251,(N1251:P1251,Q1251:AE1251)),0)</f>
        <v>0</v>
      </c>
      <c r="AJ1251" s="7">
        <f>IF(S1251&gt;0,RANK(S1251,(N1251:P1251,Q1251:AE1251)),0)</f>
        <v>4</v>
      </c>
      <c r="AK1251" s="2">
        <f t="shared" si="276"/>
        <v>5.1579665896164936E-3</v>
      </c>
      <c r="AL1251" s="2">
        <f t="shared" si="276"/>
        <v>0</v>
      </c>
      <c r="AM1251" s="2">
        <f t="shared" si="277"/>
        <v>0</v>
      </c>
      <c r="AN1251" s="2">
        <f t="shared" si="278"/>
        <v>3.6475222394818274E-3</v>
      </c>
      <c r="AP1251" t="s">
        <v>1441</v>
      </c>
      <c r="AQ1251" t="s">
        <v>3839</v>
      </c>
      <c r="AT1251" s="85" t="s">
        <v>5014</v>
      </c>
      <c r="AU1251" s="116"/>
      <c r="AV1251" s="77" t="str">
        <f t="shared" si="279"/>
        <v>25</v>
      </c>
      <c r="AX1251" s="7" t="s">
        <v>2301</v>
      </c>
      <c r="AZ1251" s="1"/>
    </row>
    <row r="1252" spans="1:52">
      <c r="C1252" s="1"/>
      <c r="E1252" s="7"/>
      <c r="F1252" s="7"/>
      <c r="I1252" s="2"/>
      <c r="N1252" s="69"/>
      <c r="O1252" s="69"/>
      <c r="P1252" s="69"/>
      <c r="Q1252" s="69"/>
      <c r="R1252" s="69"/>
      <c r="S1252" s="69"/>
      <c r="T1252" s="69"/>
      <c r="U1252" s="69"/>
      <c r="X1252" s="69"/>
      <c r="AG1252" s="7"/>
      <c r="AH1252" s="7"/>
      <c r="AI1252" s="7"/>
      <c r="AJ1252" s="7"/>
    </row>
    <row r="1253" spans="1:52" hidden="1" outlineLevel="1">
      <c r="A1253" t="s">
        <v>3001</v>
      </c>
      <c r="B1253" t="s">
        <v>2764</v>
      </c>
      <c r="C1253" s="1">
        <f t="shared" ref="C1253:C1316" si="280">SUM(N1253:AE1253)</f>
        <v>6531</v>
      </c>
      <c r="D1253" s="7">
        <f>IF(N1253&gt;0, RANK(N1253,(N1253:P1253,Q1253:AE1253)),0)</f>
        <v>2</v>
      </c>
      <c r="E1253" s="7">
        <f>IF(O1253&gt;0,RANK(O1253,(N1253:P1253,Q1253:AE1253)),0)</f>
        <v>1</v>
      </c>
      <c r="F1253" s="7">
        <f>IF(P1253&gt;0,RANK(P1253,(N1253:P1253,Q1253:AE1253)),0)</f>
        <v>3</v>
      </c>
      <c r="G1253" s="1">
        <f t="shared" ref="G1253:G1316" si="281">IF(C1253&gt;0,MAX(N1253:P1253)-LARGE(N1253:P1253,2),0)</f>
        <v>721</v>
      </c>
      <c r="H1253" s="2">
        <f t="shared" ref="H1253:H1316" si="282">IF(C1253&gt;0,G1253/C1253,0)</f>
        <v>0.11039657020364416</v>
      </c>
      <c r="I1253" s="2"/>
      <c r="J1253" s="2">
        <f t="shared" ref="J1253:L1284" si="283">IF($C1253=0,"-",N1253/$C1253)</f>
        <v>0.4395957740009187</v>
      </c>
      <c r="K1253" s="2">
        <f t="shared" si="283"/>
        <v>0.54999234420456289</v>
      </c>
      <c r="L1253" s="2">
        <f t="shared" si="283"/>
        <v>4.4403613535446331E-3</v>
      </c>
      <c r="M1253" s="2">
        <f t="shared" ref="M1253:M1316" si="284">IF(C1253=0,"-",(1-J1253-K1253-L1253))</f>
        <v>5.9715204409738296E-3</v>
      </c>
      <c r="N1253" s="1">
        <v>2871</v>
      </c>
      <c r="O1253" s="1">
        <v>3592</v>
      </c>
      <c r="P1253" s="1">
        <v>29</v>
      </c>
      <c r="Q1253" s="1">
        <v>10</v>
      </c>
      <c r="R1253" s="1">
        <v>10</v>
      </c>
      <c r="S1253" s="1">
        <v>18</v>
      </c>
      <c r="U1253" s="1">
        <v>1</v>
      </c>
      <c r="AG1253" s="7">
        <f>IF(Q1253&gt;0,RANK(Q1253,(N1253:P1253,Q1253:AE1253)),0)</f>
        <v>5</v>
      </c>
      <c r="AH1253" s="7">
        <f>IF(R1253&gt;0,RANK(R1253,(N1253:P1253,Q1253:AE1253)),0)</f>
        <v>5</v>
      </c>
      <c r="AI1253" s="7">
        <f>IF(T1253&gt;0,RANK(T1253,(N1253:P1253,Q1253:AE1253)),0)</f>
        <v>0</v>
      </c>
      <c r="AJ1253" s="7">
        <f>IF(S1253&gt;0,RANK(S1253,(N1253:P1253,Q1253:AE1253)),0)</f>
        <v>4</v>
      </c>
      <c r="AK1253" s="2">
        <f t="shared" ref="AK1253:AL1284" si="285">IF($C1253=0,"-",Q1253/$C1253)</f>
        <v>1.5311590874291839E-3</v>
      </c>
      <c r="AL1253" s="2">
        <f t="shared" si="285"/>
        <v>1.5311590874291839E-3</v>
      </c>
      <c r="AM1253" s="2">
        <f t="shared" ref="AM1253:AM1316" si="286">IF($C1253=0,"-",T1253/$C1253)</f>
        <v>0</v>
      </c>
      <c r="AN1253" s="2">
        <f t="shared" ref="AN1253:AN1316" si="287">IF($C1253=0,"-",S1253/$C1253)</f>
        <v>2.7560863573725309E-3</v>
      </c>
      <c r="AP1253" t="s">
        <v>3001</v>
      </c>
      <c r="AQ1253" t="s">
        <v>2764</v>
      </c>
      <c r="AR1253" s="11">
        <v>1</v>
      </c>
      <c r="AT1253" s="85" t="s">
        <v>5015</v>
      </c>
      <c r="AU1253" s="84" t="s">
        <v>3988</v>
      </c>
      <c r="AV1253" s="77" t="str">
        <f t="shared" ref="AV1253:AV1316" si="288">AT1253&amp;AU1253</f>
        <v>26001</v>
      </c>
      <c r="AX1253" s="7" t="s">
        <v>186</v>
      </c>
    </row>
    <row r="1254" spans="1:52" hidden="1" outlineLevel="1">
      <c r="A1254" t="s">
        <v>3025</v>
      </c>
      <c r="B1254" t="s">
        <v>2764</v>
      </c>
      <c r="C1254" s="1">
        <f t="shared" si="280"/>
        <v>4765</v>
      </c>
      <c r="D1254" s="7">
        <f>IF(N1254&gt;0, RANK(N1254,(N1254:P1254,Q1254:AE1254)),0)</f>
        <v>1</v>
      </c>
      <c r="E1254" s="7">
        <f>IF(O1254&gt;0,RANK(O1254,(N1254:P1254,Q1254:AE1254)),0)</f>
        <v>2</v>
      </c>
      <c r="F1254" s="7">
        <f>IF(P1254&gt;0,RANK(P1254,(N1254:P1254,Q1254:AE1254)),0)</f>
        <v>3</v>
      </c>
      <c r="G1254" s="1">
        <f t="shared" si="281"/>
        <v>77</v>
      </c>
      <c r="H1254" s="2">
        <f t="shared" si="282"/>
        <v>1.61594963273872E-2</v>
      </c>
      <c r="I1254" s="2"/>
      <c r="J1254" s="2">
        <f t="shared" si="283"/>
        <v>0.50262329485834212</v>
      </c>
      <c r="K1254" s="2">
        <f t="shared" si="283"/>
        <v>0.48646379853095489</v>
      </c>
      <c r="L1254" s="2">
        <f t="shared" si="283"/>
        <v>5.6663168940188878E-3</v>
      </c>
      <c r="M1254" s="2">
        <f t="shared" si="284"/>
        <v>5.2465897166841004E-3</v>
      </c>
      <c r="N1254" s="1">
        <v>2395</v>
      </c>
      <c r="O1254" s="1">
        <v>2318</v>
      </c>
      <c r="P1254" s="1">
        <v>27</v>
      </c>
      <c r="Q1254" s="1">
        <v>9</v>
      </c>
      <c r="R1254" s="1">
        <v>10</v>
      </c>
      <c r="S1254" s="1">
        <v>4</v>
      </c>
      <c r="U1254" s="1">
        <v>2</v>
      </c>
      <c r="AG1254" s="7">
        <f>IF(Q1254&gt;0,RANK(Q1254,(N1254:P1254,Q1254:AE1254)),0)</f>
        <v>5</v>
      </c>
      <c r="AH1254" s="7">
        <f>IF(R1254&gt;0,RANK(R1254,(N1254:P1254,Q1254:AE1254)),0)</f>
        <v>4</v>
      </c>
      <c r="AI1254" s="7">
        <f>IF(T1254&gt;0,RANK(T1254,(N1254:P1254,Q1254:AE1254)),0)</f>
        <v>0</v>
      </c>
      <c r="AJ1254" s="7">
        <f>IF(S1254&gt;0,RANK(S1254,(N1254:P1254,Q1254:AE1254)),0)</f>
        <v>6</v>
      </c>
      <c r="AK1254" s="2">
        <f t="shared" si="285"/>
        <v>1.888772298006296E-3</v>
      </c>
      <c r="AL1254" s="2">
        <f t="shared" si="285"/>
        <v>2.0986358866736622E-3</v>
      </c>
      <c r="AM1254" s="2">
        <f t="shared" si="286"/>
        <v>0</v>
      </c>
      <c r="AN1254" s="2">
        <f t="shared" si="287"/>
        <v>8.3945435466946481E-4</v>
      </c>
      <c r="AP1254" t="s">
        <v>3025</v>
      </c>
      <c r="AQ1254" t="s">
        <v>2764</v>
      </c>
      <c r="AR1254" s="11">
        <v>1</v>
      </c>
      <c r="AT1254" s="85" t="s">
        <v>5015</v>
      </c>
      <c r="AU1254" s="84" t="s">
        <v>3989</v>
      </c>
      <c r="AV1254" s="77" t="str">
        <f t="shared" si="288"/>
        <v>26003</v>
      </c>
      <c r="AX1254" s="7" t="s">
        <v>186</v>
      </c>
    </row>
    <row r="1255" spans="1:52" hidden="1" outlineLevel="1">
      <c r="A1255" t="s">
        <v>3371</v>
      </c>
      <c r="B1255" t="s">
        <v>2764</v>
      </c>
      <c r="C1255" s="1">
        <f t="shared" si="280"/>
        <v>53907</v>
      </c>
      <c r="D1255" s="7">
        <f>IF(N1255&gt;0, RANK(N1255,(N1255:P1255,Q1255:AE1255)),0)</f>
        <v>2</v>
      </c>
      <c r="E1255" s="7">
        <f>IF(O1255&gt;0,RANK(O1255,(N1255:P1255,Q1255:AE1255)),0)</f>
        <v>1</v>
      </c>
      <c r="F1255" s="7">
        <f>IF(P1255&gt;0,RANK(P1255,(N1255:P1255,Q1255:AE1255)),0)</f>
        <v>3</v>
      </c>
      <c r="G1255" s="1">
        <f t="shared" si="281"/>
        <v>14667</v>
      </c>
      <c r="H1255" s="2">
        <f t="shared" si="282"/>
        <v>0.27207969280427402</v>
      </c>
      <c r="I1255" s="2"/>
      <c r="J1255" s="2">
        <f t="shared" si="283"/>
        <v>0.35904427996364108</v>
      </c>
      <c r="K1255" s="2">
        <f t="shared" si="283"/>
        <v>0.6311239727679151</v>
      </c>
      <c r="L1255" s="2">
        <f t="shared" si="283"/>
        <v>5.6022408963585435E-3</v>
      </c>
      <c r="M1255" s="2">
        <f t="shared" si="284"/>
        <v>4.2295063720852811E-3</v>
      </c>
      <c r="N1255" s="1">
        <v>19355</v>
      </c>
      <c r="O1255" s="1">
        <v>34022</v>
      </c>
      <c r="P1255" s="1">
        <v>302</v>
      </c>
      <c r="Q1255" s="1">
        <v>113</v>
      </c>
      <c r="R1255" s="1">
        <v>53</v>
      </c>
      <c r="S1255" s="1">
        <v>52</v>
      </c>
      <c r="U1255" s="1">
        <v>10</v>
      </c>
      <c r="AG1255" s="7">
        <f>IF(Q1255&gt;0,RANK(Q1255,(N1255:P1255,Q1255:AE1255)),0)</f>
        <v>4</v>
      </c>
      <c r="AH1255" s="7">
        <f>IF(R1255&gt;0,RANK(R1255,(N1255:P1255,Q1255:AE1255)),0)</f>
        <v>5</v>
      </c>
      <c r="AI1255" s="7">
        <f>IF(T1255&gt;0,RANK(T1255,(N1255:P1255,Q1255:AE1255)),0)</f>
        <v>0</v>
      </c>
      <c r="AJ1255" s="7">
        <f>IF(S1255&gt;0,RANK(S1255,(N1255:P1255,Q1255:AE1255)),0)</f>
        <v>6</v>
      </c>
      <c r="AK1255" s="2">
        <f t="shared" si="285"/>
        <v>2.0962027194983955E-3</v>
      </c>
      <c r="AL1255" s="2">
        <f t="shared" si="285"/>
        <v>9.8317472684438011E-4</v>
      </c>
      <c r="AM1255" s="2">
        <f t="shared" si="286"/>
        <v>0</v>
      </c>
      <c r="AN1255" s="2">
        <f t="shared" si="287"/>
        <v>9.6462426030014654E-4</v>
      </c>
      <c r="AP1255" t="s">
        <v>3371</v>
      </c>
      <c r="AQ1255" t="s">
        <v>2764</v>
      </c>
      <c r="AR1255" s="11">
        <v>0</v>
      </c>
      <c r="AT1255" s="85" t="s">
        <v>5015</v>
      </c>
      <c r="AU1255" s="84" t="s">
        <v>3632</v>
      </c>
      <c r="AV1255" s="77" t="str">
        <f t="shared" si="288"/>
        <v>26005</v>
      </c>
      <c r="AX1255" s="7" t="s">
        <v>186</v>
      </c>
    </row>
    <row r="1256" spans="1:52" hidden="1" outlineLevel="1">
      <c r="A1256" t="s">
        <v>3850</v>
      </c>
      <c r="B1256" t="s">
        <v>2764</v>
      </c>
      <c r="C1256" s="1">
        <f t="shared" si="280"/>
        <v>15211</v>
      </c>
      <c r="D1256" s="7">
        <f>IF(N1256&gt;0, RANK(N1256,(N1256:P1256,Q1256:AE1256)),0)</f>
        <v>2</v>
      </c>
      <c r="E1256" s="7">
        <f>IF(O1256&gt;0,RANK(O1256,(N1256:P1256,Q1256:AE1256)),0)</f>
        <v>1</v>
      </c>
      <c r="F1256" s="7">
        <f>IF(P1256&gt;0,RANK(P1256,(N1256:P1256,Q1256:AE1256)),0)</f>
        <v>3</v>
      </c>
      <c r="G1256" s="1">
        <f t="shared" si="281"/>
        <v>258</v>
      </c>
      <c r="H1256" s="2">
        <f t="shared" si="282"/>
        <v>1.6961409506278353E-2</v>
      </c>
      <c r="I1256" s="2"/>
      <c r="J1256" s="2">
        <f t="shared" si="283"/>
        <v>0.48695023338373544</v>
      </c>
      <c r="K1256" s="2">
        <f t="shared" si="283"/>
        <v>0.50391164289001378</v>
      </c>
      <c r="L1256" s="2">
        <f t="shared" si="283"/>
        <v>5.1278679902701995E-3</v>
      </c>
      <c r="M1256" s="2">
        <f t="shared" si="284"/>
        <v>4.0102557359805802E-3</v>
      </c>
      <c r="N1256" s="1">
        <v>7407</v>
      </c>
      <c r="O1256" s="1">
        <v>7665</v>
      </c>
      <c r="P1256" s="1">
        <v>78</v>
      </c>
      <c r="Q1256" s="1">
        <v>29</v>
      </c>
      <c r="R1256" s="1">
        <v>13</v>
      </c>
      <c r="S1256" s="1">
        <v>16</v>
      </c>
      <c r="U1256" s="1">
        <v>3</v>
      </c>
      <c r="AG1256" s="7">
        <f>IF(Q1256&gt;0,RANK(Q1256,(N1256:P1256,Q1256:AE1256)),0)</f>
        <v>4</v>
      </c>
      <c r="AH1256" s="7">
        <f>IF(R1256&gt;0,RANK(R1256,(N1256:P1256,Q1256:AE1256)),0)</f>
        <v>6</v>
      </c>
      <c r="AI1256" s="7">
        <f>IF(T1256&gt;0,RANK(T1256,(N1256:P1256,Q1256:AE1256)),0)</f>
        <v>0</v>
      </c>
      <c r="AJ1256" s="7">
        <f>IF(S1256&gt;0,RANK(S1256,(N1256:P1256,Q1256:AE1256)),0)</f>
        <v>5</v>
      </c>
      <c r="AK1256" s="2">
        <f t="shared" si="285"/>
        <v>1.9065150220235357E-3</v>
      </c>
      <c r="AL1256" s="2">
        <f t="shared" si="285"/>
        <v>8.5464466504503315E-4</v>
      </c>
      <c r="AM1256" s="2">
        <f t="shared" si="286"/>
        <v>0</v>
      </c>
      <c r="AN1256" s="2">
        <f t="shared" si="287"/>
        <v>1.0518703569785024E-3</v>
      </c>
      <c r="AP1256" t="s">
        <v>3850</v>
      </c>
      <c r="AQ1256" t="s">
        <v>2764</v>
      </c>
      <c r="AR1256" s="11">
        <v>1</v>
      </c>
      <c r="AT1256" s="85" t="s">
        <v>5015</v>
      </c>
      <c r="AU1256" s="84" t="s">
        <v>2597</v>
      </c>
      <c r="AV1256" s="77" t="str">
        <f t="shared" si="288"/>
        <v>26007</v>
      </c>
      <c r="AX1256" s="7" t="s">
        <v>186</v>
      </c>
    </row>
    <row r="1257" spans="1:52" hidden="1" outlineLevel="1">
      <c r="A1257" t="s">
        <v>3631</v>
      </c>
      <c r="B1257" t="s">
        <v>2764</v>
      </c>
      <c r="C1257" s="1">
        <f t="shared" si="280"/>
        <v>13619</v>
      </c>
      <c r="D1257" s="7">
        <f>IF(N1257&gt;0, RANK(N1257,(N1257:P1257,Q1257:AE1257)),0)</f>
        <v>2</v>
      </c>
      <c r="E1257" s="7">
        <f>IF(O1257&gt;0,RANK(O1257,(N1257:P1257,Q1257:AE1257)),0)</f>
        <v>1</v>
      </c>
      <c r="F1257" s="7">
        <f>IF(P1257&gt;0,RANK(P1257,(N1257:P1257,Q1257:AE1257)),0)</f>
        <v>3</v>
      </c>
      <c r="G1257" s="1">
        <f t="shared" si="281"/>
        <v>3307</v>
      </c>
      <c r="H1257" s="2">
        <f t="shared" si="282"/>
        <v>0.24282252735149423</v>
      </c>
      <c r="I1257" s="2"/>
      <c r="J1257" s="2">
        <f t="shared" si="283"/>
        <v>0.37242088259049855</v>
      </c>
      <c r="K1257" s="2">
        <f t="shared" si="283"/>
        <v>0.61524340994199278</v>
      </c>
      <c r="L1257" s="2">
        <f t="shared" si="283"/>
        <v>6.5349878845730233E-3</v>
      </c>
      <c r="M1257" s="2">
        <f t="shared" si="284"/>
        <v>5.8007195829356487E-3</v>
      </c>
      <c r="N1257" s="1">
        <v>5072</v>
      </c>
      <c r="O1257" s="1">
        <v>8379</v>
      </c>
      <c r="P1257" s="1">
        <v>89</v>
      </c>
      <c r="Q1257" s="1">
        <v>29</v>
      </c>
      <c r="R1257" s="1">
        <v>21</v>
      </c>
      <c r="S1257" s="1">
        <v>20</v>
      </c>
      <c r="U1257" s="1">
        <v>9</v>
      </c>
      <c r="AG1257" s="7">
        <f>IF(Q1257&gt;0,RANK(Q1257,(N1257:P1257,Q1257:AE1257)),0)</f>
        <v>4</v>
      </c>
      <c r="AH1257" s="7">
        <f>IF(R1257&gt;0,RANK(R1257,(N1257:P1257,Q1257:AE1257)),0)</f>
        <v>5</v>
      </c>
      <c r="AI1257" s="7">
        <f>IF(T1257&gt;0,RANK(T1257,(N1257:P1257,Q1257:AE1257)),0)</f>
        <v>0</v>
      </c>
      <c r="AJ1257" s="7">
        <f>IF(S1257&gt;0,RANK(S1257,(N1257:P1257,Q1257:AE1257)),0)</f>
        <v>6</v>
      </c>
      <c r="AK1257" s="2">
        <f t="shared" si="285"/>
        <v>2.1293780747485133E-3</v>
      </c>
      <c r="AL1257" s="2">
        <f t="shared" si="285"/>
        <v>1.5419634334385784E-3</v>
      </c>
      <c r="AM1257" s="2">
        <f t="shared" si="286"/>
        <v>0</v>
      </c>
      <c r="AN1257" s="2">
        <f t="shared" si="287"/>
        <v>1.4685366032748367E-3</v>
      </c>
      <c r="AP1257" t="s">
        <v>3631</v>
      </c>
      <c r="AQ1257" t="s">
        <v>2764</v>
      </c>
      <c r="AR1257" s="11">
        <v>1</v>
      </c>
      <c r="AT1257" s="85" t="s">
        <v>5015</v>
      </c>
      <c r="AU1257" s="84" t="s">
        <v>3218</v>
      </c>
      <c r="AV1257" s="77" t="str">
        <f t="shared" si="288"/>
        <v>26009</v>
      </c>
      <c r="AX1257" s="7" t="s">
        <v>186</v>
      </c>
    </row>
    <row r="1258" spans="1:52" hidden="1" outlineLevel="1">
      <c r="A1258" t="s">
        <v>3953</v>
      </c>
      <c r="B1258" t="s">
        <v>2764</v>
      </c>
      <c r="C1258" s="1">
        <f t="shared" si="280"/>
        <v>8216</v>
      </c>
      <c r="D1258" s="7">
        <f>IF(N1258&gt;0, RANK(N1258,(N1258:P1258,Q1258:AE1258)),0)</f>
        <v>1</v>
      </c>
      <c r="E1258" s="7">
        <f>IF(O1258&gt;0,RANK(O1258,(N1258:P1258,Q1258:AE1258)),0)</f>
        <v>2</v>
      </c>
      <c r="F1258" s="7">
        <f>IF(P1258&gt;0,RANK(P1258,(N1258:P1258,Q1258:AE1258)),0)</f>
        <v>3</v>
      </c>
      <c r="G1258" s="1">
        <f t="shared" si="281"/>
        <v>5</v>
      </c>
      <c r="H1258" s="2">
        <f t="shared" si="282"/>
        <v>6.0856864654333014E-4</v>
      </c>
      <c r="I1258" s="2"/>
      <c r="J1258" s="2">
        <f t="shared" si="283"/>
        <v>0.49610516066212268</v>
      </c>
      <c r="K1258" s="2">
        <f t="shared" si="283"/>
        <v>0.49549659201557938</v>
      </c>
      <c r="L1258" s="2">
        <f t="shared" si="283"/>
        <v>5.1119766309639728E-3</v>
      </c>
      <c r="M1258" s="2">
        <f t="shared" si="284"/>
        <v>3.2862706913339076E-3</v>
      </c>
      <c r="N1258" s="1">
        <v>4076</v>
      </c>
      <c r="O1258" s="1">
        <v>4071</v>
      </c>
      <c r="P1258" s="1">
        <v>42</v>
      </c>
      <c r="Q1258" s="1">
        <v>10</v>
      </c>
      <c r="R1258" s="1">
        <v>8</v>
      </c>
      <c r="S1258" s="1">
        <v>7</v>
      </c>
      <c r="U1258" s="1">
        <v>2</v>
      </c>
      <c r="AG1258" s="7">
        <f>IF(Q1258&gt;0,RANK(Q1258,(N1258:P1258,Q1258:AE1258)),0)</f>
        <v>4</v>
      </c>
      <c r="AH1258" s="7">
        <f>IF(R1258&gt;0,RANK(R1258,(N1258:P1258,Q1258:AE1258)),0)</f>
        <v>5</v>
      </c>
      <c r="AI1258" s="7">
        <f>IF(T1258&gt;0,RANK(T1258,(N1258:P1258,Q1258:AE1258)),0)</f>
        <v>0</v>
      </c>
      <c r="AJ1258" s="7">
        <f>IF(S1258&gt;0,RANK(S1258,(N1258:P1258,Q1258:AE1258)),0)</f>
        <v>6</v>
      </c>
      <c r="AK1258" s="2">
        <f t="shared" si="285"/>
        <v>1.2171372930866603E-3</v>
      </c>
      <c r="AL1258" s="2">
        <f t="shared" si="285"/>
        <v>9.7370983446932818E-4</v>
      </c>
      <c r="AM1258" s="2">
        <f t="shared" si="286"/>
        <v>0</v>
      </c>
      <c r="AN1258" s="2">
        <f t="shared" si="287"/>
        <v>8.5199610516066213E-4</v>
      </c>
      <c r="AP1258" t="s">
        <v>3953</v>
      </c>
      <c r="AQ1258" t="s">
        <v>2764</v>
      </c>
      <c r="AR1258" s="11">
        <v>1</v>
      </c>
      <c r="AT1258" s="85" t="s">
        <v>5015</v>
      </c>
      <c r="AU1258" s="84" t="s">
        <v>3234</v>
      </c>
      <c r="AV1258" s="77" t="str">
        <f t="shared" si="288"/>
        <v>26011</v>
      </c>
      <c r="AX1258" s="7" t="s">
        <v>186</v>
      </c>
    </row>
    <row r="1259" spans="1:52" hidden="1" outlineLevel="1">
      <c r="A1259" t="s">
        <v>2508</v>
      </c>
      <c r="B1259" t="s">
        <v>2764</v>
      </c>
      <c r="C1259" s="1">
        <f t="shared" si="280"/>
        <v>3684</v>
      </c>
      <c r="D1259" s="7">
        <f>IF(N1259&gt;0, RANK(N1259,(N1259:P1259,Q1259:AE1259)),0)</f>
        <v>2</v>
      </c>
      <c r="E1259" s="7">
        <f>IF(O1259&gt;0,RANK(O1259,(N1259:P1259,Q1259:AE1259)),0)</f>
        <v>1</v>
      </c>
      <c r="F1259" s="7">
        <f>IF(P1259&gt;0,RANK(P1259,(N1259:P1259,Q1259:AE1259)),0)</f>
        <v>3</v>
      </c>
      <c r="G1259" s="1">
        <f t="shared" si="281"/>
        <v>317</v>
      </c>
      <c r="H1259" s="2">
        <f t="shared" si="282"/>
        <v>8.6047774158523341E-2</v>
      </c>
      <c r="I1259" s="2"/>
      <c r="J1259" s="2">
        <f t="shared" si="283"/>
        <v>0.45059717698154178</v>
      </c>
      <c r="K1259" s="2">
        <f t="shared" si="283"/>
        <v>0.53664495114006516</v>
      </c>
      <c r="L1259" s="2">
        <f t="shared" si="283"/>
        <v>5.4288816503800215E-3</v>
      </c>
      <c r="M1259" s="2">
        <f t="shared" si="284"/>
        <v>7.3289902280130352E-3</v>
      </c>
      <c r="N1259" s="1">
        <v>1660</v>
      </c>
      <c r="O1259" s="1">
        <v>1977</v>
      </c>
      <c r="P1259" s="1">
        <v>20</v>
      </c>
      <c r="Q1259" s="1">
        <v>7</v>
      </c>
      <c r="R1259" s="1">
        <v>11</v>
      </c>
      <c r="S1259" s="1">
        <v>6</v>
      </c>
      <c r="U1259" s="1">
        <v>3</v>
      </c>
      <c r="AG1259" s="7">
        <f>IF(Q1259&gt;0,RANK(Q1259,(N1259:P1259,Q1259:AE1259)),0)</f>
        <v>5</v>
      </c>
      <c r="AH1259" s="7">
        <f>IF(R1259&gt;0,RANK(R1259,(N1259:P1259,Q1259:AE1259)),0)</f>
        <v>4</v>
      </c>
      <c r="AI1259" s="7">
        <f>IF(T1259&gt;0,RANK(T1259,(N1259:P1259,Q1259:AE1259)),0)</f>
        <v>0</v>
      </c>
      <c r="AJ1259" s="7">
        <f>IF(S1259&gt;0,RANK(S1259,(N1259:P1259,Q1259:AE1259)),0)</f>
        <v>6</v>
      </c>
      <c r="AK1259" s="2">
        <f t="shared" si="285"/>
        <v>1.9001085776330076E-3</v>
      </c>
      <c r="AL1259" s="2">
        <f t="shared" si="285"/>
        <v>2.985884907709012E-3</v>
      </c>
      <c r="AM1259" s="2">
        <f t="shared" si="286"/>
        <v>0</v>
      </c>
      <c r="AN1259" s="2">
        <f t="shared" si="287"/>
        <v>1.6286644951140066E-3</v>
      </c>
      <c r="AP1259" t="s">
        <v>2508</v>
      </c>
      <c r="AQ1259" t="s">
        <v>2764</v>
      </c>
      <c r="AR1259" s="11">
        <v>1</v>
      </c>
      <c r="AT1259" s="85" t="s">
        <v>5015</v>
      </c>
      <c r="AU1259" s="84" t="s">
        <v>3235</v>
      </c>
      <c r="AV1259" s="77" t="str">
        <f t="shared" si="288"/>
        <v>26013</v>
      </c>
      <c r="AX1259" s="7" t="s">
        <v>186</v>
      </c>
    </row>
    <row r="1260" spans="1:52" hidden="1" outlineLevel="1">
      <c r="A1260" t="s">
        <v>3356</v>
      </c>
      <c r="B1260" t="s">
        <v>2764</v>
      </c>
      <c r="C1260" s="1">
        <f t="shared" si="280"/>
        <v>30272</v>
      </c>
      <c r="D1260" s="7">
        <f>IF(N1260&gt;0, RANK(N1260,(N1260:P1260,Q1260:AE1260)),0)</f>
        <v>2</v>
      </c>
      <c r="E1260" s="7">
        <f>IF(O1260&gt;0,RANK(O1260,(N1260:P1260,Q1260:AE1260)),0)</f>
        <v>1</v>
      </c>
      <c r="F1260" s="7">
        <f>IF(P1260&gt;0,RANK(P1260,(N1260:P1260,Q1260:AE1260)),0)</f>
        <v>3</v>
      </c>
      <c r="G1260" s="1">
        <f t="shared" si="281"/>
        <v>7326</v>
      </c>
      <c r="H1260" s="2">
        <f t="shared" si="282"/>
        <v>0.24200581395348839</v>
      </c>
      <c r="I1260" s="2"/>
      <c r="J1260" s="2">
        <f t="shared" si="283"/>
        <v>0.3736786469344609</v>
      </c>
      <c r="K1260" s="2">
        <f t="shared" si="283"/>
        <v>0.61568446088794926</v>
      </c>
      <c r="L1260" s="2">
        <f t="shared" si="283"/>
        <v>5.9791226215644821E-3</v>
      </c>
      <c r="M1260" s="2">
        <f t="shared" si="284"/>
        <v>4.6577695560254141E-3</v>
      </c>
      <c r="N1260" s="1">
        <v>11312</v>
      </c>
      <c r="O1260" s="1">
        <v>18638</v>
      </c>
      <c r="P1260" s="1">
        <v>181</v>
      </c>
      <c r="Q1260" s="1">
        <v>68</v>
      </c>
      <c r="R1260" s="1">
        <v>37</v>
      </c>
      <c r="S1260" s="1">
        <v>27</v>
      </c>
      <c r="U1260" s="1">
        <v>9</v>
      </c>
      <c r="AG1260" s="7">
        <f>IF(Q1260&gt;0,RANK(Q1260,(N1260:P1260,Q1260:AE1260)),0)</f>
        <v>4</v>
      </c>
      <c r="AH1260" s="7">
        <f>IF(R1260&gt;0,RANK(R1260,(N1260:P1260,Q1260:AE1260)),0)</f>
        <v>5</v>
      </c>
      <c r="AI1260" s="7">
        <f>IF(T1260&gt;0,RANK(T1260,(N1260:P1260,Q1260:AE1260)),0)</f>
        <v>0</v>
      </c>
      <c r="AJ1260" s="7">
        <f>IF(S1260&gt;0,RANK(S1260,(N1260:P1260,Q1260:AE1260)),0)</f>
        <v>6</v>
      </c>
      <c r="AK1260" s="2">
        <f t="shared" si="285"/>
        <v>2.2463002114164903E-3</v>
      </c>
      <c r="AL1260" s="2">
        <f t="shared" si="285"/>
        <v>1.2222515856236786E-3</v>
      </c>
      <c r="AM1260" s="2">
        <f t="shared" si="286"/>
        <v>0</v>
      </c>
      <c r="AN1260" s="2">
        <f t="shared" si="287"/>
        <v>8.9191331923890065E-4</v>
      </c>
      <c r="AP1260" t="s">
        <v>3356</v>
      </c>
      <c r="AQ1260" t="s">
        <v>2764</v>
      </c>
      <c r="AR1260" s="11">
        <v>3</v>
      </c>
      <c r="AT1260" s="85" t="s">
        <v>5015</v>
      </c>
      <c r="AU1260" s="84" t="s">
        <v>4670</v>
      </c>
      <c r="AV1260" s="77" t="str">
        <f t="shared" si="288"/>
        <v>26015</v>
      </c>
      <c r="AX1260" s="7" t="s">
        <v>186</v>
      </c>
    </row>
    <row r="1261" spans="1:52" hidden="1" outlineLevel="1">
      <c r="A1261" t="s">
        <v>2125</v>
      </c>
      <c r="B1261" t="s">
        <v>2764</v>
      </c>
      <c r="C1261" s="1">
        <f t="shared" si="280"/>
        <v>57059</v>
      </c>
      <c r="D1261" s="7">
        <f>IF(N1261&gt;0, RANK(N1261,(N1261:P1261,Q1261:AE1261)),0)</f>
        <v>1</v>
      </c>
      <c r="E1261" s="7">
        <f>IF(O1261&gt;0,RANK(O1261,(N1261:P1261,Q1261:AE1261)),0)</f>
        <v>2</v>
      </c>
      <c r="F1261" s="7">
        <f>IF(P1261&gt;0,RANK(P1261,(N1261:P1261,Q1261:AE1261)),0)</f>
        <v>3</v>
      </c>
      <c r="G1261" s="1">
        <f t="shared" si="281"/>
        <v>5601</v>
      </c>
      <c r="H1261" s="2">
        <f t="shared" si="282"/>
        <v>9.8161552077673991E-2</v>
      </c>
      <c r="I1261" s="2"/>
      <c r="J1261" s="2">
        <f t="shared" si="283"/>
        <v>0.54415604900191028</v>
      </c>
      <c r="K1261" s="2">
        <f t="shared" si="283"/>
        <v>0.44599449692423632</v>
      </c>
      <c r="L1261" s="2">
        <f t="shared" si="283"/>
        <v>6.0463730524544772E-3</v>
      </c>
      <c r="M1261" s="2">
        <f t="shared" si="284"/>
        <v>3.8030810213989259E-3</v>
      </c>
      <c r="N1261" s="1">
        <v>31049</v>
      </c>
      <c r="O1261" s="1">
        <v>25448</v>
      </c>
      <c r="P1261" s="1">
        <v>345</v>
      </c>
      <c r="Q1261" s="1">
        <v>96</v>
      </c>
      <c r="R1261" s="1">
        <v>53</v>
      </c>
      <c r="S1261" s="1">
        <v>55</v>
      </c>
      <c r="U1261" s="1">
        <v>13</v>
      </c>
      <c r="AG1261" s="7">
        <f>IF(Q1261&gt;0,RANK(Q1261,(N1261:P1261,Q1261:AE1261)),0)</f>
        <v>4</v>
      </c>
      <c r="AH1261" s="7">
        <f>IF(R1261&gt;0,RANK(R1261,(N1261:P1261,Q1261:AE1261)),0)</f>
        <v>6</v>
      </c>
      <c r="AI1261" s="7">
        <f>IF(T1261&gt;0,RANK(T1261,(N1261:P1261,Q1261:AE1261)),0)</f>
        <v>0</v>
      </c>
      <c r="AJ1261" s="7">
        <f>IF(S1261&gt;0,RANK(S1261,(N1261:P1261,Q1261:AE1261)),0)</f>
        <v>5</v>
      </c>
      <c r="AK1261" s="2">
        <f t="shared" si="285"/>
        <v>1.6824690232916805E-3</v>
      </c>
      <c r="AL1261" s="2">
        <f t="shared" si="285"/>
        <v>9.288631066089486E-4</v>
      </c>
      <c r="AM1261" s="2">
        <f t="shared" si="286"/>
        <v>0</v>
      </c>
      <c r="AN1261" s="2">
        <f t="shared" si="287"/>
        <v>9.6391454459419197E-4</v>
      </c>
      <c r="AP1261" t="s">
        <v>2125</v>
      </c>
      <c r="AQ1261" t="s">
        <v>2764</v>
      </c>
      <c r="AR1261" s="11">
        <v>0</v>
      </c>
      <c r="AT1261" s="85" t="s">
        <v>5015</v>
      </c>
      <c r="AU1261" s="84" t="s">
        <v>4671</v>
      </c>
      <c r="AV1261" s="77" t="str">
        <f t="shared" si="288"/>
        <v>26017</v>
      </c>
      <c r="AX1261" s="7" t="s">
        <v>186</v>
      </c>
    </row>
    <row r="1262" spans="1:52" hidden="1" outlineLevel="1">
      <c r="A1262" t="s">
        <v>3372</v>
      </c>
      <c r="B1262" t="s">
        <v>2764</v>
      </c>
      <c r="C1262" s="1">
        <f t="shared" si="280"/>
        <v>9778</v>
      </c>
      <c r="D1262" s="7">
        <f>IF(N1262&gt;0, RANK(N1262,(N1262:P1262,Q1262:AE1262)),0)</f>
        <v>2</v>
      </c>
      <c r="E1262" s="7">
        <f>IF(O1262&gt;0,RANK(O1262,(N1262:P1262,Q1262:AE1262)),0)</f>
        <v>1</v>
      </c>
      <c r="F1262" s="7">
        <f>IF(P1262&gt;0,RANK(P1262,(N1262:P1262,Q1262:AE1262)),0)</f>
        <v>3</v>
      </c>
      <c r="G1262" s="1">
        <f t="shared" si="281"/>
        <v>901</v>
      </c>
      <c r="H1262" s="2">
        <f t="shared" si="282"/>
        <v>9.2145633053794238E-2</v>
      </c>
      <c r="I1262" s="2"/>
      <c r="J1262" s="2">
        <f t="shared" si="283"/>
        <v>0.44825117610963389</v>
      </c>
      <c r="K1262" s="2">
        <f t="shared" si="283"/>
        <v>0.54039680916342814</v>
      </c>
      <c r="L1262" s="2">
        <f t="shared" si="283"/>
        <v>5.4203313561055431E-3</v>
      </c>
      <c r="M1262" s="2">
        <f t="shared" si="284"/>
        <v>5.9316833708323771E-3</v>
      </c>
      <c r="N1262" s="1">
        <v>4383</v>
      </c>
      <c r="O1262" s="1">
        <v>5284</v>
      </c>
      <c r="P1262" s="1">
        <v>53</v>
      </c>
      <c r="Q1262" s="1">
        <v>22</v>
      </c>
      <c r="R1262" s="1">
        <v>10</v>
      </c>
      <c r="S1262" s="1">
        <v>22</v>
      </c>
      <c r="U1262" s="1">
        <v>4</v>
      </c>
      <c r="AG1262" s="7">
        <f>IF(Q1262&gt;0,RANK(Q1262,(N1262:P1262,Q1262:AE1262)),0)</f>
        <v>4</v>
      </c>
      <c r="AH1262" s="7">
        <f>IF(R1262&gt;0,RANK(R1262,(N1262:P1262,Q1262:AE1262)),0)</f>
        <v>6</v>
      </c>
      <c r="AI1262" s="7">
        <f>IF(T1262&gt;0,RANK(T1262,(N1262:P1262,Q1262:AE1262)),0)</f>
        <v>0</v>
      </c>
      <c r="AJ1262" s="7">
        <f>IF(S1262&gt;0,RANK(S1262,(N1262:P1262,Q1262:AE1262)),0)</f>
        <v>4</v>
      </c>
      <c r="AK1262" s="2">
        <f t="shared" si="285"/>
        <v>2.2499488647985274E-3</v>
      </c>
      <c r="AL1262" s="2">
        <f t="shared" si="285"/>
        <v>1.0227040294538761E-3</v>
      </c>
      <c r="AM1262" s="2">
        <f t="shared" si="286"/>
        <v>0</v>
      </c>
      <c r="AN1262" s="2">
        <f t="shared" si="287"/>
        <v>2.2499488647985274E-3</v>
      </c>
      <c r="AP1262" t="s">
        <v>3372</v>
      </c>
      <c r="AQ1262" t="s">
        <v>2764</v>
      </c>
      <c r="AR1262" s="11">
        <v>2</v>
      </c>
      <c r="AT1262" s="85" t="s">
        <v>5015</v>
      </c>
      <c r="AU1262" s="84" t="s">
        <v>4672</v>
      </c>
      <c r="AV1262" s="77" t="str">
        <f t="shared" si="288"/>
        <v>26019</v>
      </c>
      <c r="AX1262" s="7" t="s">
        <v>186</v>
      </c>
    </row>
    <row r="1263" spans="1:52" hidden="1" outlineLevel="1">
      <c r="A1263" t="s">
        <v>4310</v>
      </c>
      <c r="B1263" t="s">
        <v>2764</v>
      </c>
      <c r="C1263" s="1">
        <f t="shared" si="280"/>
        <v>74671</v>
      </c>
      <c r="D1263" s="7">
        <f>IF(N1263&gt;0, RANK(N1263,(N1263:P1263,Q1263:AE1263)),0)</f>
        <v>2</v>
      </c>
      <c r="E1263" s="7">
        <f>IF(O1263&gt;0,RANK(O1263,(N1263:P1263,Q1263:AE1263)),0)</f>
        <v>1</v>
      </c>
      <c r="F1263" s="7">
        <f>IF(P1263&gt;0,RANK(P1263,(N1263:P1263,Q1263:AE1263)),0)</f>
        <v>3</v>
      </c>
      <c r="G1263" s="1">
        <f t="shared" si="281"/>
        <v>8230</v>
      </c>
      <c r="H1263" s="2">
        <f t="shared" si="282"/>
        <v>0.11021681777396848</v>
      </c>
      <c r="I1263" s="2"/>
      <c r="J1263" s="2">
        <f t="shared" si="283"/>
        <v>0.43987625718150286</v>
      </c>
      <c r="K1263" s="2">
        <f t="shared" si="283"/>
        <v>0.55009307495547133</v>
      </c>
      <c r="L1263" s="2">
        <f t="shared" si="283"/>
        <v>5.1425586907902663E-3</v>
      </c>
      <c r="M1263" s="2">
        <f t="shared" si="284"/>
        <v>4.8881091722354887E-3</v>
      </c>
      <c r="N1263" s="1">
        <v>32846</v>
      </c>
      <c r="O1263" s="1">
        <v>41076</v>
      </c>
      <c r="P1263" s="1">
        <v>384</v>
      </c>
      <c r="Q1263" s="1">
        <v>172</v>
      </c>
      <c r="R1263" s="1">
        <v>120</v>
      </c>
      <c r="S1263" s="1">
        <v>52</v>
      </c>
      <c r="U1263" s="1">
        <v>21</v>
      </c>
      <c r="AG1263" s="7">
        <f>IF(Q1263&gt;0,RANK(Q1263,(N1263:P1263,Q1263:AE1263)),0)</f>
        <v>4</v>
      </c>
      <c r="AH1263" s="7">
        <f>IF(R1263&gt;0,RANK(R1263,(N1263:P1263,Q1263:AE1263)),0)</f>
        <v>5</v>
      </c>
      <c r="AI1263" s="7">
        <f>IF(T1263&gt;0,RANK(T1263,(N1263:P1263,Q1263:AE1263)),0)</f>
        <v>0</v>
      </c>
      <c r="AJ1263" s="7">
        <f>IF(S1263&gt;0,RANK(S1263,(N1263:P1263,Q1263:AE1263)),0)</f>
        <v>6</v>
      </c>
      <c r="AK1263" s="2">
        <f t="shared" si="285"/>
        <v>2.3034377469164737E-3</v>
      </c>
      <c r="AL1263" s="2">
        <f t="shared" si="285"/>
        <v>1.6070495908719583E-3</v>
      </c>
      <c r="AM1263" s="2">
        <f t="shared" si="286"/>
        <v>0</v>
      </c>
      <c r="AN1263" s="2">
        <f t="shared" si="287"/>
        <v>6.9638815604451524E-4</v>
      </c>
      <c r="AP1263" t="s">
        <v>4310</v>
      </c>
      <c r="AQ1263" t="s">
        <v>2764</v>
      </c>
      <c r="AR1263" s="11">
        <v>6</v>
      </c>
      <c r="AT1263" s="85" t="s">
        <v>5015</v>
      </c>
      <c r="AU1263" s="84" t="s">
        <v>4350</v>
      </c>
      <c r="AV1263" s="77" t="str">
        <f t="shared" si="288"/>
        <v>26021</v>
      </c>
      <c r="AX1263" s="7" t="s">
        <v>186</v>
      </c>
    </row>
    <row r="1264" spans="1:52" hidden="1" outlineLevel="1">
      <c r="A1264" t="s">
        <v>2549</v>
      </c>
      <c r="B1264" t="s">
        <v>2764</v>
      </c>
      <c r="C1264" s="1">
        <f t="shared" si="280"/>
        <v>17967</v>
      </c>
      <c r="D1264" s="7">
        <f>IF(N1264&gt;0, RANK(N1264,(N1264:P1264,Q1264:AE1264)),0)</f>
        <v>2</v>
      </c>
      <c r="E1264" s="7">
        <f>IF(O1264&gt;0,RANK(O1264,(N1264:P1264,Q1264:AE1264)),0)</f>
        <v>1</v>
      </c>
      <c r="F1264" s="7">
        <f>IF(P1264&gt;0,RANK(P1264,(N1264:P1264,Q1264:AE1264)),0)</f>
        <v>3</v>
      </c>
      <c r="G1264" s="1">
        <f t="shared" si="281"/>
        <v>3780</v>
      </c>
      <c r="H1264" s="2">
        <f t="shared" si="282"/>
        <v>0.21038570712973786</v>
      </c>
      <c r="I1264" s="2"/>
      <c r="J1264" s="2">
        <f t="shared" si="283"/>
        <v>0.38982579172928145</v>
      </c>
      <c r="K1264" s="2">
        <f t="shared" si="283"/>
        <v>0.60021149885901937</v>
      </c>
      <c r="L1264" s="2">
        <f t="shared" si="283"/>
        <v>5.176156286525296E-3</v>
      </c>
      <c r="M1264" s="2">
        <f t="shared" si="284"/>
        <v>4.7865531251738928E-3</v>
      </c>
      <c r="N1264" s="1">
        <v>7004</v>
      </c>
      <c r="O1264" s="1">
        <v>10784</v>
      </c>
      <c r="P1264" s="1">
        <v>93</v>
      </c>
      <c r="Q1264" s="1">
        <v>25</v>
      </c>
      <c r="R1264" s="1">
        <v>27</v>
      </c>
      <c r="S1264" s="1">
        <v>27</v>
      </c>
      <c r="U1264" s="1">
        <v>7</v>
      </c>
      <c r="AG1264" s="7">
        <f>IF(Q1264&gt;0,RANK(Q1264,(N1264:P1264,Q1264:AE1264)),0)</f>
        <v>6</v>
      </c>
      <c r="AH1264" s="7">
        <f>IF(R1264&gt;0,RANK(R1264,(N1264:P1264,Q1264:AE1264)),0)</f>
        <v>4</v>
      </c>
      <c r="AI1264" s="7">
        <f>IF(T1264&gt;0,RANK(T1264,(N1264:P1264,Q1264:AE1264)),0)</f>
        <v>0</v>
      </c>
      <c r="AJ1264" s="7">
        <f>IF(S1264&gt;0,RANK(S1264,(N1264:P1264,Q1264:AE1264)),0)</f>
        <v>4</v>
      </c>
      <c r="AK1264" s="2">
        <f t="shared" si="285"/>
        <v>1.3914398619691657E-3</v>
      </c>
      <c r="AL1264" s="2">
        <f t="shared" si="285"/>
        <v>1.502755050926699E-3</v>
      </c>
      <c r="AM1264" s="2">
        <f t="shared" si="286"/>
        <v>0</v>
      </c>
      <c r="AN1264" s="2">
        <f t="shared" si="287"/>
        <v>1.502755050926699E-3</v>
      </c>
      <c r="AP1264" t="s">
        <v>2549</v>
      </c>
      <c r="AQ1264" t="s">
        <v>2764</v>
      </c>
      <c r="AR1264" s="11">
        <v>7</v>
      </c>
      <c r="AT1264" s="85" t="s">
        <v>5015</v>
      </c>
      <c r="AU1264" s="84" t="s">
        <v>4351</v>
      </c>
      <c r="AV1264" s="77" t="str">
        <f t="shared" si="288"/>
        <v>26023</v>
      </c>
      <c r="AX1264" s="7" t="s">
        <v>186</v>
      </c>
    </row>
    <row r="1265" spans="1:50" hidden="1" outlineLevel="1">
      <c r="A1265" t="s">
        <v>2202</v>
      </c>
      <c r="B1265" t="s">
        <v>2764</v>
      </c>
      <c r="C1265" s="1">
        <f t="shared" si="280"/>
        <v>62667</v>
      </c>
      <c r="D1265" s="7">
        <f>IF(N1265&gt;0, RANK(N1265,(N1265:P1265,Q1265:AE1265)),0)</f>
        <v>2</v>
      </c>
      <c r="E1265" s="7">
        <f>IF(O1265&gt;0,RANK(O1265,(N1265:P1265,Q1265:AE1265)),0)</f>
        <v>1</v>
      </c>
      <c r="F1265" s="7">
        <f>IF(P1265&gt;0,RANK(P1265,(N1265:P1265,Q1265:AE1265)),0)</f>
        <v>3</v>
      </c>
      <c r="G1265" s="1">
        <f t="shared" si="281"/>
        <v>2202</v>
      </c>
      <c r="H1265" s="2">
        <f t="shared" si="282"/>
        <v>3.5138110967494855E-2</v>
      </c>
      <c r="I1265" s="2"/>
      <c r="J1265" s="2">
        <f t="shared" si="283"/>
        <v>0.47698150541752438</v>
      </c>
      <c r="K1265" s="2">
        <f t="shared" si="283"/>
        <v>0.51211961638501924</v>
      </c>
      <c r="L1265" s="2">
        <f t="shared" si="283"/>
        <v>5.8882665517736611E-3</v>
      </c>
      <c r="M1265" s="2">
        <f t="shared" si="284"/>
        <v>5.0106116456827242E-3</v>
      </c>
      <c r="N1265" s="1">
        <v>29891</v>
      </c>
      <c r="O1265" s="1">
        <v>32093</v>
      </c>
      <c r="P1265" s="1">
        <v>369</v>
      </c>
      <c r="Q1265" s="1">
        <v>111</v>
      </c>
      <c r="R1265" s="1">
        <v>73</v>
      </c>
      <c r="S1265" s="1">
        <v>106</v>
      </c>
      <c r="U1265" s="1">
        <v>24</v>
      </c>
      <c r="AG1265" s="7">
        <f>IF(Q1265&gt;0,RANK(Q1265,(N1265:P1265,Q1265:AE1265)),0)</f>
        <v>4</v>
      </c>
      <c r="AH1265" s="7">
        <f>IF(R1265&gt;0,RANK(R1265,(N1265:P1265,Q1265:AE1265)),0)</f>
        <v>6</v>
      </c>
      <c r="AI1265" s="7">
        <f>IF(T1265&gt;0,RANK(T1265,(N1265:P1265,Q1265:AE1265)),0)</f>
        <v>0</v>
      </c>
      <c r="AJ1265" s="7">
        <f>IF(S1265&gt;0,RANK(S1265,(N1265:P1265,Q1265:AE1265)),0)</f>
        <v>5</v>
      </c>
      <c r="AK1265" s="2">
        <f t="shared" si="285"/>
        <v>1.7712671741107759E-3</v>
      </c>
      <c r="AL1265" s="2">
        <f t="shared" si="285"/>
        <v>1.1648874208115914E-3</v>
      </c>
      <c r="AM1265" s="2">
        <f t="shared" si="286"/>
        <v>0</v>
      </c>
      <c r="AN1265" s="2">
        <f t="shared" si="287"/>
        <v>1.6914803644661465E-3</v>
      </c>
      <c r="AP1265" t="s">
        <v>2202</v>
      </c>
      <c r="AQ1265" t="s">
        <v>2764</v>
      </c>
      <c r="AR1265" s="11">
        <v>0</v>
      </c>
      <c r="AT1265" s="85" t="s">
        <v>5015</v>
      </c>
      <c r="AU1265" s="84" t="s">
        <v>3949</v>
      </c>
      <c r="AV1265" s="77" t="str">
        <f t="shared" si="288"/>
        <v>26025</v>
      </c>
      <c r="AX1265" s="7" t="s">
        <v>186</v>
      </c>
    </row>
    <row r="1266" spans="1:50" hidden="1" outlineLevel="1">
      <c r="A1266" t="s">
        <v>4226</v>
      </c>
      <c r="B1266" t="s">
        <v>2764</v>
      </c>
      <c r="C1266" s="1">
        <f t="shared" si="280"/>
        <v>22697</v>
      </c>
      <c r="D1266" s="7">
        <f>IF(N1266&gt;0, RANK(N1266,(N1266:P1266,Q1266:AE1266)),0)</f>
        <v>2</v>
      </c>
      <c r="E1266" s="7">
        <f>IF(O1266&gt;0,RANK(O1266,(N1266:P1266,Q1266:AE1266)),0)</f>
        <v>1</v>
      </c>
      <c r="F1266" s="7">
        <f>IF(P1266&gt;0,RANK(P1266,(N1266:P1266,Q1266:AE1266)),0)</f>
        <v>3</v>
      </c>
      <c r="G1266" s="1">
        <f t="shared" si="281"/>
        <v>3427</v>
      </c>
      <c r="H1266" s="2">
        <f t="shared" si="282"/>
        <v>0.15098911750451602</v>
      </c>
      <c r="I1266" s="2"/>
      <c r="J1266" s="2">
        <f t="shared" si="283"/>
        <v>0.42018769000308409</v>
      </c>
      <c r="K1266" s="2">
        <f t="shared" si="283"/>
        <v>0.57117680750760014</v>
      </c>
      <c r="L1266" s="2">
        <f t="shared" si="283"/>
        <v>3.6568709521082082E-3</v>
      </c>
      <c r="M1266" s="2">
        <f t="shared" si="284"/>
        <v>4.9786315372075639E-3</v>
      </c>
      <c r="N1266" s="1">
        <v>9537</v>
      </c>
      <c r="O1266" s="1">
        <v>12964</v>
      </c>
      <c r="P1266" s="1">
        <v>83</v>
      </c>
      <c r="Q1266" s="1">
        <v>44</v>
      </c>
      <c r="R1266" s="1">
        <v>36</v>
      </c>
      <c r="S1266" s="1">
        <v>28</v>
      </c>
      <c r="U1266" s="1">
        <v>5</v>
      </c>
      <c r="AG1266" s="7">
        <f>IF(Q1266&gt;0,RANK(Q1266,(N1266:P1266,Q1266:AE1266)),0)</f>
        <v>4</v>
      </c>
      <c r="AH1266" s="7">
        <f>IF(R1266&gt;0,RANK(R1266,(N1266:P1266,Q1266:AE1266)),0)</f>
        <v>5</v>
      </c>
      <c r="AI1266" s="7">
        <f>IF(T1266&gt;0,RANK(T1266,(N1266:P1266,Q1266:AE1266)),0)</f>
        <v>0</v>
      </c>
      <c r="AJ1266" s="7">
        <f>IF(S1266&gt;0,RANK(S1266,(N1266:P1266,Q1266:AE1266)),0)</f>
        <v>6</v>
      </c>
      <c r="AK1266" s="2">
        <f t="shared" si="285"/>
        <v>1.9385821914790502E-3</v>
      </c>
      <c r="AL1266" s="2">
        <f t="shared" si="285"/>
        <v>1.5861127021192228E-3</v>
      </c>
      <c r="AM1266" s="2">
        <f t="shared" si="286"/>
        <v>0</v>
      </c>
      <c r="AN1266" s="2">
        <f t="shared" si="287"/>
        <v>1.2336432127593956E-3</v>
      </c>
      <c r="AP1266" t="s">
        <v>4226</v>
      </c>
      <c r="AQ1266" t="s">
        <v>2764</v>
      </c>
      <c r="AR1266" s="11">
        <v>6</v>
      </c>
      <c r="AT1266" s="85" t="s">
        <v>5015</v>
      </c>
      <c r="AU1266" s="84" t="s">
        <v>3950</v>
      </c>
      <c r="AV1266" s="77" t="str">
        <f t="shared" si="288"/>
        <v>26027</v>
      </c>
      <c r="AX1266" s="7" t="s">
        <v>186</v>
      </c>
    </row>
    <row r="1267" spans="1:50" hidden="1" outlineLevel="1">
      <c r="A1267" t="s">
        <v>2550</v>
      </c>
      <c r="B1267" t="s">
        <v>2764</v>
      </c>
      <c r="C1267" s="1">
        <f t="shared" si="280"/>
        <v>14139</v>
      </c>
      <c r="D1267" s="7">
        <f>IF(N1267&gt;0, RANK(N1267,(N1267:P1267,Q1267:AE1267)),0)</f>
        <v>2</v>
      </c>
      <c r="E1267" s="7">
        <f>IF(O1267&gt;0,RANK(O1267,(N1267:P1267,Q1267:AE1267)),0)</f>
        <v>1</v>
      </c>
      <c r="F1267" s="7">
        <f>IF(P1267&gt;0,RANK(P1267,(N1267:P1267,Q1267:AE1267)),0)</f>
        <v>3</v>
      </c>
      <c r="G1267" s="1">
        <f t="shared" si="281"/>
        <v>2485</v>
      </c>
      <c r="H1267" s="2">
        <f t="shared" si="282"/>
        <v>0.17575500388994977</v>
      </c>
      <c r="I1267" s="2"/>
      <c r="J1267" s="2">
        <f t="shared" si="283"/>
        <v>0.40519131480302711</v>
      </c>
      <c r="K1267" s="2">
        <f t="shared" si="283"/>
        <v>0.58094631869297686</v>
      </c>
      <c r="L1267" s="2">
        <f t="shared" si="283"/>
        <v>6.719004172855223E-3</v>
      </c>
      <c r="M1267" s="2">
        <f t="shared" si="284"/>
        <v>7.143362331140859E-3</v>
      </c>
      <c r="N1267" s="1">
        <v>5729</v>
      </c>
      <c r="O1267" s="1">
        <v>8214</v>
      </c>
      <c r="P1267" s="1">
        <v>95</v>
      </c>
      <c r="Q1267" s="1">
        <v>43</v>
      </c>
      <c r="R1267" s="1">
        <v>26</v>
      </c>
      <c r="S1267" s="1">
        <v>30</v>
      </c>
      <c r="U1267" s="1">
        <v>2</v>
      </c>
      <c r="AG1267" s="7">
        <f>IF(Q1267&gt;0,RANK(Q1267,(N1267:P1267,Q1267:AE1267)),0)</f>
        <v>4</v>
      </c>
      <c r="AH1267" s="7">
        <f>IF(R1267&gt;0,RANK(R1267,(N1267:P1267,Q1267:AE1267)),0)</f>
        <v>6</v>
      </c>
      <c r="AI1267" s="7">
        <f>IF(T1267&gt;0,RANK(T1267,(N1267:P1267,Q1267:AE1267)),0)</f>
        <v>0</v>
      </c>
      <c r="AJ1267" s="7">
        <f>IF(S1267&gt;0,RANK(S1267,(N1267:P1267,Q1267:AE1267)),0)</f>
        <v>5</v>
      </c>
      <c r="AK1267" s="2">
        <f t="shared" si="285"/>
        <v>3.041233467713417E-3</v>
      </c>
      <c r="AL1267" s="2">
        <f t="shared" si="285"/>
        <v>1.8388853525709032E-3</v>
      </c>
      <c r="AM1267" s="2">
        <f t="shared" si="286"/>
        <v>0</v>
      </c>
      <c r="AN1267" s="2">
        <f t="shared" si="287"/>
        <v>2.1217907914279654E-3</v>
      </c>
      <c r="AP1267" t="s">
        <v>2550</v>
      </c>
      <c r="AQ1267" t="s">
        <v>2764</v>
      </c>
      <c r="AR1267" s="11">
        <v>1</v>
      </c>
      <c r="AT1267" s="85" t="s">
        <v>5015</v>
      </c>
      <c r="AU1267" s="84" t="s">
        <v>3951</v>
      </c>
      <c r="AV1267" s="77" t="str">
        <f t="shared" si="288"/>
        <v>26029</v>
      </c>
      <c r="AX1267" s="7" t="s">
        <v>186</v>
      </c>
    </row>
    <row r="1268" spans="1:50" hidden="1" outlineLevel="1">
      <c r="A1268" t="s">
        <v>2551</v>
      </c>
      <c r="B1268" t="s">
        <v>2764</v>
      </c>
      <c r="C1268" s="1">
        <f t="shared" si="280"/>
        <v>13887</v>
      </c>
      <c r="D1268" s="7">
        <f>IF(N1268&gt;0, RANK(N1268,(N1268:P1268,Q1268:AE1268)),0)</f>
        <v>2</v>
      </c>
      <c r="E1268" s="7">
        <f>IF(O1268&gt;0,RANK(O1268,(N1268:P1268,Q1268:AE1268)),0)</f>
        <v>1</v>
      </c>
      <c r="F1268" s="7">
        <f>IF(P1268&gt;0,RANK(P1268,(N1268:P1268,Q1268:AE1268)),0)</f>
        <v>3</v>
      </c>
      <c r="G1268" s="1">
        <f t="shared" si="281"/>
        <v>1857</v>
      </c>
      <c r="H1268" s="2">
        <f t="shared" si="282"/>
        <v>0.13372218621732557</v>
      </c>
      <c r="I1268" s="2"/>
      <c r="J1268" s="2">
        <f t="shared" si="283"/>
        <v>0.42781018218477712</v>
      </c>
      <c r="K1268" s="2">
        <f t="shared" si="283"/>
        <v>0.56153236840210263</v>
      </c>
      <c r="L1268" s="2">
        <f t="shared" si="283"/>
        <v>5.0406855332325194E-3</v>
      </c>
      <c r="M1268" s="2">
        <f t="shared" si="284"/>
        <v>5.6167638798877819E-3</v>
      </c>
      <c r="N1268" s="1">
        <v>5941</v>
      </c>
      <c r="O1268" s="1">
        <v>7798</v>
      </c>
      <c r="P1268" s="1">
        <v>70</v>
      </c>
      <c r="Q1268" s="1">
        <v>31</v>
      </c>
      <c r="R1268" s="1">
        <v>25</v>
      </c>
      <c r="S1268" s="1">
        <v>17</v>
      </c>
      <c r="U1268" s="1">
        <v>5</v>
      </c>
      <c r="AG1268" s="7">
        <f>IF(Q1268&gt;0,RANK(Q1268,(N1268:P1268,Q1268:AE1268)),0)</f>
        <v>4</v>
      </c>
      <c r="AH1268" s="7">
        <f>IF(R1268&gt;0,RANK(R1268,(N1268:P1268,Q1268:AE1268)),0)</f>
        <v>5</v>
      </c>
      <c r="AI1268" s="7">
        <f>IF(T1268&gt;0,RANK(T1268,(N1268:P1268,Q1268:AE1268)),0)</f>
        <v>0</v>
      </c>
      <c r="AJ1268" s="7">
        <f>IF(S1268&gt;0,RANK(S1268,(N1268:P1268,Q1268:AE1268)),0)</f>
        <v>6</v>
      </c>
      <c r="AK1268" s="2">
        <f t="shared" si="285"/>
        <v>2.2323035932886874E-3</v>
      </c>
      <c r="AL1268" s="2">
        <f t="shared" si="285"/>
        <v>1.8002448332973284E-3</v>
      </c>
      <c r="AM1268" s="2">
        <f t="shared" si="286"/>
        <v>0</v>
      </c>
      <c r="AN1268" s="2">
        <f t="shared" si="287"/>
        <v>1.2241664866421834E-3</v>
      </c>
      <c r="AP1268" t="s">
        <v>2551</v>
      </c>
      <c r="AQ1268" t="s">
        <v>2764</v>
      </c>
      <c r="AR1268" s="11">
        <v>1</v>
      </c>
      <c r="AT1268" s="85" t="s">
        <v>5015</v>
      </c>
      <c r="AU1268" s="84" t="s">
        <v>3971</v>
      </c>
      <c r="AV1268" s="77" t="str">
        <f t="shared" si="288"/>
        <v>26031</v>
      </c>
      <c r="AX1268" s="7" t="s">
        <v>186</v>
      </c>
    </row>
    <row r="1269" spans="1:50" hidden="1" outlineLevel="1">
      <c r="A1269" t="s">
        <v>4479</v>
      </c>
      <c r="B1269" t="s">
        <v>2764</v>
      </c>
      <c r="C1269" s="1">
        <f t="shared" si="280"/>
        <v>16488</v>
      </c>
      <c r="D1269" s="7">
        <f>IF(N1269&gt;0, RANK(N1269,(N1269:P1269,Q1269:AE1269)),0)</f>
        <v>2</v>
      </c>
      <c r="E1269" s="7">
        <f>IF(O1269&gt;0,RANK(O1269,(N1269:P1269,Q1269:AE1269)),0)</f>
        <v>1</v>
      </c>
      <c r="F1269" s="7">
        <f>IF(P1269&gt;0,RANK(P1269,(N1269:P1269,Q1269:AE1269)),0)</f>
        <v>3</v>
      </c>
      <c r="G1269" s="1">
        <f t="shared" si="281"/>
        <v>1919</v>
      </c>
      <c r="H1269" s="2">
        <f t="shared" si="282"/>
        <v>0.11638767588549248</v>
      </c>
      <c r="I1269" s="2"/>
      <c r="J1269" s="2">
        <f t="shared" si="283"/>
        <v>0.436863173216885</v>
      </c>
      <c r="K1269" s="2">
        <f t="shared" si="283"/>
        <v>0.55325084910237754</v>
      </c>
      <c r="L1269" s="2">
        <f t="shared" si="283"/>
        <v>6.0650169820475495E-3</v>
      </c>
      <c r="M1269" s="2">
        <f t="shared" si="284"/>
        <v>3.8209606986898516E-3</v>
      </c>
      <c r="N1269" s="1">
        <v>7203</v>
      </c>
      <c r="O1269" s="1">
        <v>9122</v>
      </c>
      <c r="P1269" s="1">
        <v>100</v>
      </c>
      <c r="Q1269" s="1">
        <v>33</v>
      </c>
      <c r="R1269" s="1">
        <v>11</v>
      </c>
      <c r="S1269" s="1">
        <v>14</v>
      </c>
      <c r="U1269" s="1">
        <v>5</v>
      </c>
      <c r="AG1269" s="7">
        <f>IF(Q1269&gt;0,RANK(Q1269,(N1269:P1269,Q1269:AE1269)),0)</f>
        <v>4</v>
      </c>
      <c r="AH1269" s="7">
        <f>IF(R1269&gt;0,RANK(R1269,(N1269:P1269,Q1269:AE1269)),0)</f>
        <v>6</v>
      </c>
      <c r="AI1269" s="7">
        <f>IF(T1269&gt;0,RANK(T1269,(N1269:P1269,Q1269:AE1269)),0)</f>
        <v>0</v>
      </c>
      <c r="AJ1269" s="7">
        <f>IF(S1269&gt;0,RANK(S1269,(N1269:P1269,Q1269:AE1269)),0)</f>
        <v>5</v>
      </c>
      <c r="AK1269" s="2">
        <f t="shared" si="285"/>
        <v>2.0014556040756915E-3</v>
      </c>
      <c r="AL1269" s="2">
        <f t="shared" si="285"/>
        <v>6.6715186802523052E-4</v>
      </c>
      <c r="AM1269" s="2">
        <f t="shared" si="286"/>
        <v>0</v>
      </c>
      <c r="AN1269" s="2">
        <f t="shared" si="287"/>
        <v>8.4910237748665697E-4</v>
      </c>
      <c r="AP1269" t="s">
        <v>4479</v>
      </c>
      <c r="AQ1269" t="s">
        <v>2764</v>
      </c>
      <c r="AR1269" s="11">
        <v>1</v>
      </c>
      <c r="AT1269" s="85" t="s">
        <v>5015</v>
      </c>
      <c r="AU1269" s="84" t="s">
        <v>3972</v>
      </c>
      <c r="AV1269" s="77" t="str">
        <f t="shared" si="288"/>
        <v>26033</v>
      </c>
      <c r="AX1269" s="7" t="s">
        <v>186</v>
      </c>
    </row>
    <row r="1270" spans="1:50" hidden="1" outlineLevel="1">
      <c r="A1270" t="s">
        <v>2625</v>
      </c>
      <c r="B1270" t="s">
        <v>2764</v>
      </c>
      <c r="C1270" s="1">
        <f t="shared" si="280"/>
        <v>14226</v>
      </c>
      <c r="D1270" s="7">
        <f>IF(N1270&gt;0, RANK(N1270,(N1270:P1270,Q1270:AE1270)),0)</f>
        <v>2</v>
      </c>
      <c r="E1270" s="7">
        <f>IF(O1270&gt;0,RANK(O1270,(N1270:P1270,Q1270:AE1270)),0)</f>
        <v>1</v>
      </c>
      <c r="F1270" s="7">
        <f>IF(P1270&gt;0,RANK(P1270,(N1270:P1270,Q1270:AE1270)),0)</f>
        <v>3</v>
      </c>
      <c r="G1270" s="1">
        <f t="shared" si="281"/>
        <v>104</v>
      </c>
      <c r="H1270" s="2">
        <f t="shared" si="282"/>
        <v>7.3105581329959233E-3</v>
      </c>
      <c r="I1270" s="2"/>
      <c r="J1270" s="2">
        <f t="shared" si="283"/>
        <v>0.49093209616195699</v>
      </c>
      <c r="K1270" s="2">
        <f t="shared" si="283"/>
        <v>0.4982426542949529</v>
      </c>
      <c r="L1270" s="2">
        <f t="shared" si="283"/>
        <v>5.482918599746942E-3</v>
      </c>
      <c r="M1270" s="2">
        <f t="shared" si="284"/>
        <v>5.3423309433431676E-3</v>
      </c>
      <c r="N1270" s="1">
        <v>6984</v>
      </c>
      <c r="O1270" s="1">
        <v>7088</v>
      </c>
      <c r="P1270" s="1">
        <v>78</v>
      </c>
      <c r="Q1270" s="1">
        <v>33</v>
      </c>
      <c r="R1270" s="1">
        <v>17</v>
      </c>
      <c r="S1270" s="1">
        <v>17</v>
      </c>
      <c r="U1270" s="1">
        <v>9</v>
      </c>
      <c r="AG1270" s="7">
        <f>IF(Q1270&gt;0,RANK(Q1270,(N1270:P1270,Q1270:AE1270)),0)</f>
        <v>4</v>
      </c>
      <c r="AH1270" s="7">
        <f>IF(R1270&gt;0,RANK(R1270,(N1270:P1270,Q1270:AE1270)),0)</f>
        <v>5</v>
      </c>
      <c r="AI1270" s="7">
        <f>IF(T1270&gt;0,RANK(T1270,(N1270:P1270,Q1270:AE1270)),0)</f>
        <v>0</v>
      </c>
      <c r="AJ1270" s="7">
        <f>IF(S1270&gt;0,RANK(S1270,(N1270:P1270,Q1270:AE1270)),0)</f>
        <v>5</v>
      </c>
      <c r="AK1270" s="2">
        <f t="shared" si="285"/>
        <v>2.3196963306621678E-3</v>
      </c>
      <c r="AL1270" s="2">
        <f t="shared" si="285"/>
        <v>1.194995079432026E-3</v>
      </c>
      <c r="AM1270" s="2">
        <f t="shared" si="286"/>
        <v>0</v>
      </c>
      <c r="AN1270" s="2">
        <f t="shared" si="287"/>
        <v>1.194995079432026E-3</v>
      </c>
      <c r="AP1270" t="s">
        <v>2625</v>
      </c>
      <c r="AQ1270" t="s">
        <v>2764</v>
      </c>
      <c r="AR1270" s="11">
        <v>4</v>
      </c>
      <c r="AT1270" s="85" t="s">
        <v>5015</v>
      </c>
      <c r="AU1270" s="84" t="s">
        <v>3970</v>
      </c>
      <c r="AV1270" s="77" t="str">
        <f t="shared" si="288"/>
        <v>26035</v>
      </c>
      <c r="AX1270" s="7" t="s">
        <v>186</v>
      </c>
    </row>
    <row r="1271" spans="1:50" hidden="1" outlineLevel="1">
      <c r="A1271" t="s">
        <v>2337</v>
      </c>
      <c r="B1271" t="s">
        <v>2764</v>
      </c>
      <c r="C1271" s="1">
        <f t="shared" si="280"/>
        <v>37807</v>
      </c>
      <c r="D1271" s="7">
        <f>IF(N1271&gt;0, RANK(N1271,(N1271:P1271,Q1271:AE1271)),0)</f>
        <v>2</v>
      </c>
      <c r="E1271" s="7">
        <f>IF(O1271&gt;0,RANK(O1271,(N1271:P1271,Q1271:AE1271)),0)</f>
        <v>1</v>
      </c>
      <c r="F1271" s="7">
        <f>IF(P1271&gt;0,RANK(P1271,(N1271:P1271,Q1271:AE1271)),0)</f>
        <v>3</v>
      </c>
      <c r="G1271" s="1">
        <f t="shared" si="281"/>
        <v>6506</v>
      </c>
      <c r="H1271" s="2">
        <f t="shared" si="282"/>
        <v>0.17208453460999285</v>
      </c>
      <c r="I1271" s="2"/>
      <c r="J1271" s="2">
        <f t="shared" si="283"/>
        <v>0.40952733620758058</v>
      </c>
      <c r="K1271" s="2">
        <f t="shared" si="283"/>
        <v>0.58161187081757348</v>
      </c>
      <c r="L1271" s="2">
        <f t="shared" si="283"/>
        <v>4.443621551564525E-3</v>
      </c>
      <c r="M1271" s="2">
        <f t="shared" si="284"/>
        <v>4.4171714232813519E-3</v>
      </c>
      <c r="N1271" s="1">
        <v>15483</v>
      </c>
      <c r="O1271" s="1">
        <v>21989</v>
      </c>
      <c r="P1271" s="1">
        <v>168</v>
      </c>
      <c r="Q1271" s="1">
        <v>68</v>
      </c>
      <c r="R1271" s="1">
        <v>46</v>
      </c>
      <c r="S1271" s="1">
        <v>41</v>
      </c>
      <c r="U1271" s="1">
        <v>12</v>
      </c>
      <c r="AG1271" s="7">
        <f>IF(Q1271&gt;0,RANK(Q1271,(N1271:P1271,Q1271:AE1271)),0)</f>
        <v>4</v>
      </c>
      <c r="AH1271" s="7">
        <f>IF(R1271&gt;0,RANK(R1271,(N1271:P1271,Q1271:AE1271)),0)</f>
        <v>5</v>
      </c>
      <c r="AI1271" s="7">
        <f>IF(T1271&gt;0,RANK(T1271,(N1271:P1271,Q1271:AE1271)),0)</f>
        <v>0</v>
      </c>
      <c r="AJ1271" s="7">
        <f>IF(S1271&gt;0,RANK(S1271,(N1271:P1271,Q1271:AE1271)),0)</f>
        <v>6</v>
      </c>
      <c r="AK1271" s="2">
        <f t="shared" si="285"/>
        <v>1.7986087232523078E-3</v>
      </c>
      <c r="AL1271" s="2">
        <f t="shared" si="285"/>
        <v>1.2167059010236199E-3</v>
      </c>
      <c r="AM1271" s="2">
        <f t="shared" si="286"/>
        <v>0</v>
      </c>
      <c r="AN1271" s="2">
        <f t="shared" si="287"/>
        <v>1.0844552596080091E-3</v>
      </c>
      <c r="AP1271" t="s">
        <v>2337</v>
      </c>
      <c r="AQ1271" t="s">
        <v>2764</v>
      </c>
      <c r="AR1271" s="11">
        <v>8</v>
      </c>
      <c r="AT1271" s="85" t="s">
        <v>5015</v>
      </c>
      <c r="AU1271" s="84" t="s">
        <v>3656</v>
      </c>
      <c r="AV1271" s="77" t="str">
        <f t="shared" si="288"/>
        <v>26037</v>
      </c>
      <c r="AX1271" s="7" t="s">
        <v>186</v>
      </c>
    </row>
    <row r="1272" spans="1:50" hidden="1" outlineLevel="1">
      <c r="A1272" t="s">
        <v>2780</v>
      </c>
      <c r="B1272" t="s">
        <v>2764</v>
      </c>
      <c r="C1272" s="1">
        <f t="shared" si="280"/>
        <v>7235</v>
      </c>
      <c r="D1272" s="7">
        <f>IF(N1272&gt;0, RANK(N1272,(N1272:P1272,Q1272:AE1272)),0)</f>
        <v>2</v>
      </c>
      <c r="E1272" s="7">
        <f>IF(O1272&gt;0,RANK(O1272,(N1272:P1272,Q1272:AE1272)),0)</f>
        <v>1</v>
      </c>
      <c r="F1272" s="7">
        <f>IF(P1272&gt;0,RANK(P1272,(N1272:P1272,Q1272:AE1272)),0)</f>
        <v>3</v>
      </c>
      <c r="G1272" s="1">
        <f t="shared" si="281"/>
        <v>891</v>
      </c>
      <c r="H1272" s="2">
        <f t="shared" si="282"/>
        <v>0.12315134761575673</v>
      </c>
      <c r="I1272" s="2"/>
      <c r="J1272" s="2">
        <f t="shared" si="283"/>
        <v>0.43206634416033174</v>
      </c>
      <c r="K1272" s="2">
        <f t="shared" si="283"/>
        <v>0.55521769177608848</v>
      </c>
      <c r="L1272" s="2">
        <f t="shared" si="283"/>
        <v>5.943331029716655E-3</v>
      </c>
      <c r="M1272" s="2">
        <f t="shared" si="284"/>
        <v>6.7726330338631216E-3</v>
      </c>
      <c r="N1272" s="1">
        <v>3126</v>
      </c>
      <c r="O1272" s="1">
        <v>4017</v>
      </c>
      <c r="P1272" s="1">
        <v>43</v>
      </c>
      <c r="Q1272" s="1">
        <v>24</v>
      </c>
      <c r="R1272" s="1">
        <v>10</v>
      </c>
      <c r="S1272" s="1">
        <v>14</v>
      </c>
      <c r="U1272" s="1">
        <v>1</v>
      </c>
      <c r="AG1272" s="7">
        <f>IF(Q1272&gt;0,RANK(Q1272,(N1272:P1272,Q1272:AE1272)),0)</f>
        <v>4</v>
      </c>
      <c r="AH1272" s="7">
        <f>IF(R1272&gt;0,RANK(R1272,(N1272:P1272,Q1272:AE1272)),0)</f>
        <v>6</v>
      </c>
      <c r="AI1272" s="7">
        <f>IF(T1272&gt;0,RANK(T1272,(N1272:P1272,Q1272:AE1272)),0)</f>
        <v>0</v>
      </c>
      <c r="AJ1272" s="7">
        <f>IF(S1272&gt;0,RANK(S1272,(N1272:P1272,Q1272:AE1272)),0)</f>
        <v>5</v>
      </c>
      <c r="AK1272" s="2">
        <f t="shared" si="285"/>
        <v>3.3172080165860401E-3</v>
      </c>
      <c r="AL1272" s="2">
        <f t="shared" si="285"/>
        <v>1.38217000691085E-3</v>
      </c>
      <c r="AM1272" s="2">
        <f t="shared" si="286"/>
        <v>0</v>
      </c>
      <c r="AN1272" s="2">
        <f t="shared" si="287"/>
        <v>1.9350380096751902E-3</v>
      </c>
      <c r="AP1272" t="s">
        <v>2780</v>
      </c>
      <c r="AQ1272" t="s">
        <v>2764</v>
      </c>
      <c r="AR1272" s="11">
        <v>1</v>
      </c>
      <c r="AT1272" s="85" t="s">
        <v>5015</v>
      </c>
      <c r="AU1272" s="84" t="s">
        <v>5210</v>
      </c>
      <c r="AV1272" s="77" t="str">
        <f t="shared" si="288"/>
        <v>26039</v>
      </c>
      <c r="AX1272" s="7" t="s">
        <v>186</v>
      </c>
    </row>
    <row r="1273" spans="1:50" hidden="1" outlineLevel="1">
      <c r="A1273" t="s">
        <v>4009</v>
      </c>
      <c r="B1273" t="s">
        <v>2764</v>
      </c>
      <c r="C1273" s="1">
        <f t="shared" si="280"/>
        <v>19238</v>
      </c>
      <c r="D1273" s="7">
        <f>IF(N1273&gt;0, RANK(N1273,(N1273:P1273,Q1273:AE1273)),0)</f>
        <v>2</v>
      </c>
      <c r="E1273" s="7">
        <f>IF(O1273&gt;0,RANK(O1273,(N1273:P1273,Q1273:AE1273)),0)</f>
        <v>1</v>
      </c>
      <c r="F1273" s="7">
        <f>IF(P1273&gt;0,RANK(P1273,(N1273:P1273,Q1273:AE1273)),0)</f>
        <v>3</v>
      </c>
      <c r="G1273" s="1">
        <f t="shared" si="281"/>
        <v>299</v>
      </c>
      <c r="H1273" s="2">
        <f t="shared" si="282"/>
        <v>1.5542156149287868E-2</v>
      </c>
      <c r="I1273" s="2"/>
      <c r="J1273" s="2">
        <f t="shared" si="283"/>
        <v>0.48762865162698826</v>
      </c>
      <c r="K1273" s="2">
        <f t="shared" si="283"/>
        <v>0.5031708077762761</v>
      </c>
      <c r="L1273" s="2">
        <f t="shared" si="283"/>
        <v>5.45794781162283E-3</v>
      </c>
      <c r="M1273" s="2">
        <f t="shared" si="284"/>
        <v>3.7425927851127546E-3</v>
      </c>
      <c r="N1273" s="1">
        <v>9381</v>
      </c>
      <c r="O1273" s="1">
        <v>9680</v>
      </c>
      <c r="P1273" s="1">
        <v>105</v>
      </c>
      <c r="Q1273" s="1">
        <v>26</v>
      </c>
      <c r="R1273" s="1">
        <v>30</v>
      </c>
      <c r="S1273" s="1">
        <v>15</v>
      </c>
      <c r="U1273" s="1">
        <v>1</v>
      </c>
      <c r="AG1273" s="7">
        <f>IF(Q1273&gt;0,RANK(Q1273,(N1273:P1273,Q1273:AE1273)),0)</f>
        <v>5</v>
      </c>
      <c r="AH1273" s="7">
        <f>IF(R1273&gt;0,RANK(R1273,(N1273:P1273,Q1273:AE1273)),0)</f>
        <v>4</v>
      </c>
      <c r="AI1273" s="7">
        <f>IF(T1273&gt;0,RANK(T1273,(N1273:P1273,Q1273:AE1273)),0)</f>
        <v>0</v>
      </c>
      <c r="AJ1273" s="7">
        <f>IF(S1273&gt;0,RANK(S1273,(N1273:P1273,Q1273:AE1273)),0)</f>
        <v>6</v>
      </c>
      <c r="AK1273" s="2">
        <f t="shared" si="285"/>
        <v>1.3514918390685102E-3</v>
      </c>
      <c r="AL1273" s="2">
        <f t="shared" si="285"/>
        <v>1.5594136604636657E-3</v>
      </c>
      <c r="AM1273" s="2">
        <f t="shared" si="286"/>
        <v>0</v>
      </c>
      <c r="AN1273" s="2">
        <f t="shared" si="287"/>
        <v>7.7970683023183285E-4</v>
      </c>
      <c r="AP1273" t="s">
        <v>4009</v>
      </c>
      <c r="AQ1273" t="s">
        <v>2764</v>
      </c>
      <c r="AR1273" s="11">
        <v>1</v>
      </c>
      <c r="AT1273" s="85" t="s">
        <v>5015</v>
      </c>
      <c r="AU1273" s="84" t="s">
        <v>5211</v>
      </c>
      <c r="AV1273" s="77" t="str">
        <f t="shared" si="288"/>
        <v>26041</v>
      </c>
      <c r="AX1273" s="7" t="s">
        <v>186</v>
      </c>
    </row>
    <row r="1274" spans="1:50" hidden="1" outlineLevel="1">
      <c r="A1274" t="s">
        <v>3595</v>
      </c>
      <c r="B1274" t="s">
        <v>2764</v>
      </c>
      <c r="C1274" s="1">
        <f t="shared" si="280"/>
        <v>13549</v>
      </c>
      <c r="D1274" s="7">
        <f>IF(N1274&gt;0, RANK(N1274,(N1274:P1274,Q1274:AE1274)),0)</f>
        <v>2</v>
      </c>
      <c r="E1274" s="7">
        <f>IF(O1274&gt;0,RANK(O1274,(N1274:P1274,Q1274:AE1274)),0)</f>
        <v>1</v>
      </c>
      <c r="F1274" s="7">
        <f>IF(P1274&gt;0,RANK(P1274,(N1274:P1274,Q1274:AE1274)),0)</f>
        <v>3</v>
      </c>
      <c r="G1274" s="1">
        <f t="shared" si="281"/>
        <v>2084</v>
      </c>
      <c r="H1274" s="2">
        <f t="shared" si="282"/>
        <v>0.15381208945309616</v>
      </c>
      <c r="I1274" s="2"/>
      <c r="J1274" s="2">
        <f t="shared" si="283"/>
        <v>0.41700494501439223</v>
      </c>
      <c r="K1274" s="2">
        <f t="shared" si="283"/>
        <v>0.57081703446748833</v>
      </c>
      <c r="L1274" s="2">
        <f t="shared" si="283"/>
        <v>7.8972617905380474E-3</v>
      </c>
      <c r="M1274" s="2">
        <f t="shared" si="284"/>
        <v>4.2807587275814005E-3</v>
      </c>
      <c r="N1274" s="1">
        <v>5650</v>
      </c>
      <c r="O1274" s="1">
        <v>7734</v>
      </c>
      <c r="P1274" s="1">
        <v>107</v>
      </c>
      <c r="Q1274" s="1">
        <v>33</v>
      </c>
      <c r="R1274" s="1">
        <v>14</v>
      </c>
      <c r="S1274" s="1">
        <v>8</v>
      </c>
      <c r="U1274" s="1">
        <v>3</v>
      </c>
      <c r="AG1274" s="7">
        <f>IF(Q1274&gt;0,RANK(Q1274,(N1274:P1274,Q1274:AE1274)),0)</f>
        <v>4</v>
      </c>
      <c r="AH1274" s="7">
        <f>IF(R1274&gt;0,RANK(R1274,(N1274:P1274,Q1274:AE1274)),0)</f>
        <v>5</v>
      </c>
      <c r="AI1274" s="7">
        <f>IF(T1274&gt;0,RANK(T1274,(N1274:P1274,Q1274:AE1274)),0)</f>
        <v>0</v>
      </c>
      <c r="AJ1274" s="7">
        <f>IF(S1274&gt;0,RANK(S1274,(N1274:P1274,Q1274:AE1274)),0)</f>
        <v>6</v>
      </c>
      <c r="AK1274" s="2">
        <f t="shared" si="285"/>
        <v>2.4356041036238838E-3</v>
      </c>
      <c r="AL1274" s="2">
        <f t="shared" si="285"/>
        <v>1.0332865894161932E-3</v>
      </c>
      <c r="AM1274" s="2">
        <f t="shared" si="286"/>
        <v>0</v>
      </c>
      <c r="AN1274" s="2">
        <f t="shared" si="287"/>
        <v>5.9044947966639606E-4</v>
      </c>
      <c r="AP1274" t="s">
        <v>3595</v>
      </c>
      <c r="AQ1274" t="s">
        <v>2764</v>
      </c>
      <c r="AR1274" s="11">
        <v>1</v>
      </c>
      <c r="AT1274" s="85" t="s">
        <v>5015</v>
      </c>
      <c r="AU1274" s="84" t="s">
        <v>5216</v>
      </c>
      <c r="AV1274" s="77" t="str">
        <f t="shared" si="288"/>
        <v>26043</v>
      </c>
      <c r="AX1274" s="7" t="s">
        <v>186</v>
      </c>
    </row>
    <row r="1275" spans="1:50" hidden="1" outlineLevel="1">
      <c r="A1275" t="s">
        <v>4969</v>
      </c>
      <c r="B1275" t="s">
        <v>2764</v>
      </c>
      <c r="C1275" s="1">
        <f t="shared" si="280"/>
        <v>55755</v>
      </c>
      <c r="D1275" s="7">
        <f>IF(N1275&gt;0, RANK(N1275,(N1275:P1275,Q1275:AE1275)),0)</f>
        <v>2</v>
      </c>
      <c r="E1275" s="7">
        <f>IF(O1275&gt;0,RANK(O1275,(N1275:P1275,Q1275:AE1275)),0)</f>
        <v>1</v>
      </c>
      <c r="F1275" s="7">
        <f>IF(P1275&gt;0,RANK(P1275,(N1275:P1275,Q1275:AE1275)),0)</f>
        <v>3</v>
      </c>
      <c r="G1275" s="1">
        <f t="shared" si="281"/>
        <v>4370</v>
      </c>
      <c r="H1275" s="2">
        <f t="shared" si="282"/>
        <v>7.8378620751502107E-2</v>
      </c>
      <c r="I1275" s="2"/>
      <c r="J1275" s="2">
        <f t="shared" si="283"/>
        <v>0.455761815083849</v>
      </c>
      <c r="K1275" s="2">
        <f t="shared" si="283"/>
        <v>0.53414043583535109</v>
      </c>
      <c r="L1275" s="2">
        <f t="shared" si="283"/>
        <v>5.0219711236660393E-3</v>
      </c>
      <c r="M1275" s="2">
        <f t="shared" si="284"/>
        <v>5.0757779571339277E-3</v>
      </c>
      <c r="N1275" s="1">
        <v>25411</v>
      </c>
      <c r="O1275" s="1">
        <v>29781</v>
      </c>
      <c r="P1275" s="1">
        <v>280</v>
      </c>
      <c r="Q1275" s="1">
        <v>113</v>
      </c>
      <c r="R1275" s="1">
        <v>85</v>
      </c>
      <c r="S1275" s="1">
        <v>73</v>
      </c>
      <c r="U1275" s="1">
        <v>12</v>
      </c>
      <c r="AG1275" s="7">
        <f>IF(Q1275&gt;0,RANK(Q1275,(N1275:P1275,Q1275:AE1275)),0)</f>
        <v>4</v>
      </c>
      <c r="AH1275" s="7">
        <f>IF(R1275&gt;0,RANK(R1275,(N1275:P1275,Q1275:AE1275)),0)</f>
        <v>5</v>
      </c>
      <c r="AI1275" s="7">
        <f>IF(T1275&gt;0,RANK(T1275,(N1275:P1275,Q1275:AE1275)),0)</f>
        <v>0</v>
      </c>
      <c r="AJ1275" s="7">
        <f>IF(S1275&gt;0,RANK(S1275,(N1275:P1275,Q1275:AE1275)),0)</f>
        <v>6</v>
      </c>
      <c r="AK1275" s="2">
        <f t="shared" si="285"/>
        <v>2.0267240606223658E-3</v>
      </c>
      <c r="AL1275" s="2">
        <f t="shared" si="285"/>
        <v>1.5245269482557619E-3</v>
      </c>
      <c r="AM1275" s="2">
        <f t="shared" si="286"/>
        <v>0</v>
      </c>
      <c r="AN1275" s="2">
        <f t="shared" si="287"/>
        <v>1.3092996143843601E-3</v>
      </c>
      <c r="AP1275" t="s">
        <v>4969</v>
      </c>
      <c r="AQ1275" t="s">
        <v>2764</v>
      </c>
      <c r="AR1275" s="11">
        <v>7</v>
      </c>
      <c r="AT1275" s="85" t="s">
        <v>5015</v>
      </c>
      <c r="AU1275" s="84" t="s">
        <v>3961</v>
      </c>
      <c r="AV1275" s="77" t="str">
        <f t="shared" si="288"/>
        <v>26045</v>
      </c>
      <c r="AX1275" s="7" t="s">
        <v>186</v>
      </c>
    </row>
    <row r="1276" spans="1:50" hidden="1" outlineLevel="1">
      <c r="A1276" t="s">
        <v>3754</v>
      </c>
      <c r="B1276" t="s">
        <v>2764</v>
      </c>
      <c r="C1276" s="1">
        <f t="shared" si="280"/>
        <v>17372</v>
      </c>
      <c r="D1276" s="7">
        <f>IF(N1276&gt;0, RANK(N1276,(N1276:P1276,Q1276:AE1276)),0)</f>
        <v>2</v>
      </c>
      <c r="E1276" s="7">
        <f>IF(O1276&gt;0,RANK(O1276,(N1276:P1276,Q1276:AE1276)),0)</f>
        <v>1</v>
      </c>
      <c r="F1276" s="7">
        <f>IF(P1276&gt;0,RANK(P1276,(N1276:P1276,Q1276:AE1276)),0)</f>
        <v>3</v>
      </c>
      <c r="G1276" s="1">
        <f t="shared" si="281"/>
        <v>3486</v>
      </c>
      <c r="H1276" s="2">
        <f t="shared" si="282"/>
        <v>0.20066774119272393</v>
      </c>
      <c r="I1276" s="2"/>
      <c r="J1276" s="2">
        <f t="shared" si="283"/>
        <v>0.39408243149896383</v>
      </c>
      <c r="K1276" s="2">
        <f t="shared" si="283"/>
        <v>0.59475017269168773</v>
      </c>
      <c r="L1276" s="2">
        <f t="shared" si="283"/>
        <v>6.8501036150126638E-3</v>
      </c>
      <c r="M1276" s="2">
        <f t="shared" si="284"/>
        <v>4.3172921943357822E-3</v>
      </c>
      <c r="N1276" s="1">
        <v>6846</v>
      </c>
      <c r="O1276" s="1">
        <v>10332</v>
      </c>
      <c r="P1276" s="1">
        <v>119</v>
      </c>
      <c r="Q1276" s="1">
        <v>29</v>
      </c>
      <c r="R1276" s="1">
        <v>18</v>
      </c>
      <c r="S1276" s="1">
        <v>25</v>
      </c>
      <c r="U1276" s="1">
        <v>3</v>
      </c>
      <c r="AG1276" s="7">
        <f>IF(Q1276&gt;0,RANK(Q1276,(N1276:P1276,Q1276:AE1276)),0)</f>
        <v>4</v>
      </c>
      <c r="AH1276" s="7">
        <f>IF(R1276&gt;0,RANK(R1276,(N1276:P1276,Q1276:AE1276)),0)</f>
        <v>6</v>
      </c>
      <c r="AI1276" s="7">
        <f>IF(T1276&gt;0,RANK(T1276,(N1276:P1276,Q1276:AE1276)),0)</f>
        <v>0</v>
      </c>
      <c r="AJ1276" s="7">
        <f>IF(S1276&gt;0,RANK(S1276,(N1276:P1276,Q1276:AE1276)),0)</f>
        <v>5</v>
      </c>
      <c r="AK1276" s="2">
        <f t="shared" si="285"/>
        <v>1.6693529818098088E-3</v>
      </c>
      <c r="AL1276" s="2">
        <f t="shared" si="285"/>
        <v>1.0361501266405711E-3</v>
      </c>
      <c r="AM1276" s="2">
        <f t="shared" si="286"/>
        <v>0</v>
      </c>
      <c r="AN1276" s="2">
        <f t="shared" si="287"/>
        <v>1.4390973981119042E-3</v>
      </c>
      <c r="AP1276" t="s">
        <v>3754</v>
      </c>
      <c r="AQ1276" t="s">
        <v>2764</v>
      </c>
      <c r="AR1276" s="11">
        <v>1</v>
      </c>
      <c r="AT1276" s="85" t="s">
        <v>5015</v>
      </c>
      <c r="AU1276" s="84" t="s">
        <v>3267</v>
      </c>
      <c r="AV1276" s="77" t="str">
        <f t="shared" si="288"/>
        <v>26047</v>
      </c>
      <c r="AX1276" s="7" t="s">
        <v>186</v>
      </c>
    </row>
    <row r="1277" spans="1:50" hidden="1" outlineLevel="1">
      <c r="A1277" t="s">
        <v>3755</v>
      </c>
      <c r="B1277" t="s">
        <v>2764</v>
      </c>
      <c r="C1277" s="1">
        <f t="shared" si="280"/>
        <v>213775</v>
      </c>
      <c r="D1277" s="7">
        <f>IF(N1277&gt;0, RANK(N1277,(N1277:P1277,Q1277:AE1277)),0)</f>
        <v>1</v>
      </c>
      <c r="E1277" s="7">
        <f>IF(O1277&gt;0,RANK(O1277,(N1277:P1277,Q1277:AE1277)),0)</f>
        <v>2</v>
      </c>
      <c r="F1277" s="7">
        <f>IF(P1277&gt;0,RANK(P1277,(N1277:P1277,Q1277:AE1277)),0)</f>
        <v>3</v>
      </c>
      <c r="G1277" s="1">
        <f t="shared" si="281"/>
        <v>44464</v>
      </c>
      <c r="H1277" s="2">
        <f t="shared" si="282"/>
        <v>0.20799438662144779</v>
      </c>
      <c r="I1277" s="2"/>
      <c r="J1277" s="2">
        <f t="shared" si="283"/>
        <v>0.60032276926675243</v>
      </c>
      <c r="K1277" s="2">
        <f t="shared" si="283"/>
        <v>0.39232838264530462</v>
      </c>
      <c r="L1277" s="2">
        <f t="shared" si="283"/>
        <v>4.2802011460647878E-3</v>
      </c>
      <c r="M1277" s="2">
        <f t="shared" si="284"/>
        <v>3.0686469418781618E-3</v>
      </c>
      <c r="N1277" s="1">
        <v>128334</v>
      </c>
      <c r="O1277" s="1">
        <v>83870</v>
      </c>
      <c r="P1277" s="1">
        <v>915</v>
      </c>
      <c r="Q1277" s="1">
        <v>272</v>
      </c>
      <c r="R1277" s="1">
        <v>152</v>
      </c>
      <c r="S1277" s="1">
        <v>170</v>
      </c>
      <c r="U1277" s="1">
        <v>62</v>
      </c>
      <c r="AG1277" s="7">
        <f>IF(Q1277&gt;0,RANK(Q1277,(N1277:P1277,Q1277:AE1277)),0)</f>
        <v>4</v>
      </c>
      <c r="AH1277" s="7">
        <f>IF(R1277&gt;0,RANK(R1277,(N1277:P1277,Q1277:AE1277)),0)</f>
        <v>6</v>
      </c>
      <c r="AI1277" s="7">
        <f>IF(T1277&gt;0,RANK(T1277,(N1277:P1277,Q1277:AE1277)),0)</f>
        <v>0</v>
      </c>
      <c r="AJ1277" s="7">
        <f>IF(S1277&gt;0,RANK(S1277,(N1277:P1277,Q1277:AE1277)),0)</f>
        <v>5</v>
      </c>
      <c r="AK1277" s="2">
        <f t="shared" si="285"/>
        <v>1.2723658051689861E-3</v>
      </c>
      <c r="AL1277" s="2">
        <f t="shared" si="285"/>
        <v>7.1102794994737459E-4</v>
      </c>
      <c r="AM1277" s="2">
        <f t="shared" si="286"/>
        <v>0</v>
      </c>
      <c r="AN1277" s="2">
        <f t="shared" si="287"/>
        <v>7.9522862823061633E-4</v>
      </c>
      <c r="AP1277" t="s">
        <v>3755</v>
      </c>
      <c r="AQ1277" t="s">
        <v>2764</v>
      </c>
      <c r="AR1277" s="11">
        <v>5</v>
      </c>
      <c r="AT1277" s="85" t="s">
        <v>5015</v>
      </c>
      <c r="AU1277" s="84" t="s">
        <v>4660</v>
      </c>
      <c r="AV1277" s="77" t="str">
        <f t="shared" si="288"/>
        <v>26049</v>
      </c>
      <c r="AX1277" s="7" t="s">
        <v>186</v>
      </c>
    </row>
    <row r="1278" spans="1:50" hidden="1" outlineLevel="1">
      <c r="A1278" t="s">
        <v>3712</v>
      </c>
      <c r="B1278" t="s">
        <v>2764</v>
      </c>
      <c r="C1278" s="1">
        <f t="shared" si="280"/>
        <v>13227</v>
      </c>
      <c r="D1278" s="7">
        <f>IF(N1278&gt;0, RANK(N1278,(N1278:P1278,Q1278:AE1278)),0)</f>
        <v>2</v>
      </c>
      <c r="E1278" s="7">
        <f>IF(O1278&gt;0,RANK(O1278,(N1278:P1278,Q1278:AE1278)),0)</f>
        <v>1</v>
      </c>
      <c r="F1278" s="7">
        <f>IF(P1278&gt;0,RANK(P1278,(N1278:P1278,Q1278:AE1278)),0)</f>
        <v>3</v>
      </c>
      <c r="G1278" s="1">
        <f t="shared" si="281"/>
        <v>427</v>
      </c>
      <c r="H1278" s="2">
        <f t="shared" si="282"/>
        <v>3.2282452559159298E-2</v>
      </c>
      <c r="I1278" s="2"/>
      <c r="J1278" s="2">
        <f t="shared" si="283"/>
        <v>0.47954940651697286</v>
      </c>
      <c r="K1278" s="2">
        <f t="shared" si="283"/>
        <v>0.51183185907613216</v>
      </c>
      <c r="L1278" s="2">
        <f t="shared" si="283"/>
        <v>4.989793603991835E-3</v>
      </c>
      <c r="M1278" s="2">
        <f t="shared" si="284"/>
        <v>3.6289408029031439E-3</v>
      </c>
      <c r="N1278" s="1">
        <v>6343</v>
      </c>
      <c r="O1278" s="1">
        <v>6770</v>
      </c>
      <c r="P1278" s="1">
        <v>66</v>
      </c>
      <c r="Q1278" s="1">
        <v>22</v>
      </c>
      <c r="R1278" s="1">
        <v>13</v>
      </c>
      <c r="S1278" s="1">
        <v>8</v>
      </c>
      <c r="U1278" s="1">
        <v>5</v>
      </c>
      <c r="AG1278" s="7">
        <f>IF(Q1278&gt;0,RANK(Q1278,(N1278:P1278,Q1278:AE1278)),0)</f>
        <v>4</v>
      </c>
      <c r="AH1278" s="7">
        <f>IF(R1278&gt;0,RANK(R1278,(N1278:P1278,Q1278:AE1278)),0)</f>
        <v>5</v>
      </c>
      <c r="AI1278" s="7">
        <f>IF(T1278&gt;0,RANK(T1278,(N1278:P1278,Q1278:AE1278)),0)</f>
        <v>0</v>
      </c>
      <c r="AJ1278" s="7">
        <f>IF(S1278&gt;0,RANK(S1278,(N1278:P1278,Q1278:AE1278)),0)</f>
        <v>6</v>
      </c>
      <c r="AK1278" s="2">
        <f t="shared" si="285"/>
        <v>1.6632645346639449E-3</v>
      </c>
      <c r="AL1278" s="2">
        <f t="shared" si="285"/>
        <v>9.8283813411960386E-4</v>
      </c>
      <c r="AM1278" s="2">
        <f t="shared" si="286"/>
        <v>0</v>
      </c>
      <c r="AN1278" s="2">
        <f t="shared" si="287"/>
        <v>6.048234671505254E-4</v>
      </c>
      <c r="AP1278" t="s">
        <v>3712</v>
      </c>
      <c r="AQ1278" t="s">
        <v>2764</v>
      </c>
      <c r="AR1278" s="11">
        <v>1</v>
      </c>
      <c r="AT1278" s="85" t="s">
        <v>5015</v>
      </c>
      <c r="AU1278" s="84" t="s">
        <v>4017</v>
      </c>
      <c r="AV1278" s="77" t="str">
        <f t="shared" si="288"/>
        <v>26051</v>
      </c>
      <c r="AX1278" s="7" t="s">
        <v>186</v>
      </c>
    </row>
    <row r="1279" spans="1:50" hidden="1" outlineLevel="1">
      <c r="A1279" t="s">
        <v>4503</v>
      </c>
      <c r="B1279" t="s">
        <v>2764</v>
      </c>
      <c r="C1279" s="1">
        <f t="shared" si="280"/>
        <v>8452</v>
      </c>
      <c r="D1279" s="7">
        <f>IF(N1279&gt;0, RANK(N1279,(N1279:P1279,Q1279:AE1279)),0)</f>
        <v>1</v>
      </c>
      <c r="E1279" s="7">
        <f>IF(O1279&gt;0,RANK(O1279,(N1279:P1279,Q1279:AE1279)),0)</f>
        <v>2</v>
      </c>
      <c r="F1279" s="7">
        <f>IF(P1279&gt;0,RANK(P1279,(N1279:P1279,Q1279:AE1279)),0)</f>
        <v>3</v>
      </c>
      <c r="G1279" s="1">
        <f t="shared" si="281"/>
        <v>486</v>
      </c>
      <c r="H1279" s="2">
        <f t="shared" si="282"/>
        <v>5.7501183151916706E-2</v>
      </c>
      <c r="I1279" s="2"/>
      <c r="J1279" s="2">
        <f t="shared" si="283"/>
        <v>0.52307146237576907</v>
      </c>
      <c r="K1279" s="2">
        <f t="shared" si="283"/>
        <v>0.46557027922385236</v>
      </c>
      <c r="L1279" s="2">
        <f t="shared" si="283"/>
        <v>6.9805963085660195E-3</v>
      </c>
      <c r="M1279" s="2">
        <f t="shared" si="284"/>
        <v>4.3776620918125541E-3</v>
      </c>
      <c r="N1279" s="1">
        <v>4421</v>
      </c>
      <c r="O1279" s="1">
        <v>3935</v>
      </c>
      <c r="P1279" s="1">
        <v>59</v>
      </c>
      <c r="Q1279" s="1">
        <v>12</v>
      </c>
      <c r="R1279" s="1">
        <v>13</v>
      </c>
      <c r="S1279" s="1">
        <v>9</v>
      </c>
      <c r="U1279" s="1">
        <v>3</v>
      </c>
      <c r="AG1279" s="7">
        <f>IF(Q1279&gt;0,RANK(Q1279,(N1279:P1279,Q1279:AE1279)),0)</f>
        <v>5</v>
      </c>
      <c r="AH1279" s="7">
        <f>IF(R1279&gt;0,RANK(R1279,(N1279:P1279,Q1279:AE1279)),0)</f>
        <v>4</v>
      </c>
      <c r="AI1279" s="7">
        <f>IF(T1279&gt;0,RANK(T1279,(N1279:P1279,Q1279:AE1279)),0)</f>
        <v>0</v>
      </c>
      <c r="AJ1279" s="7">
        <f>IF(S1279&gt;0,RANK(S1279,(N1279:P1279,Q1279:AE1279)),0)</f>
        <v>6</v>
      </c>
      <c r="AK1279" s="2">
        <f t="shared" si="285"/>
        <v>1.419782300047326E-3</v>
      </c>
      <c r="AL1279" s="2">
        <f t="shared" si="285"/>
        <v>1.5380974917179365E-3</v>
      </c>
      <c r="AM1279" s="2">
        <f t="shared" si="286"/>
        <v>0</v>
      </c>
      <c r="AN1279" s="2">
        <f t="shared" si="287"/>
        <v>1.0648367250354945E-3</v>
      </c>
      <c r="AP1279" t="s">
        <v>4503</v>
      </c>
      <c r="AQ1279" t="s">
        <v>2764</v>
      </c>
      <c r="AR1279" s="11">
        <v>1</v>
      </c>
      <c r="AT1279" s="85" t="s">
        <v>5015</v>
      </c>
      <c r="AU1279" s="84" t="s">
        <v>4018</v>
      </c>
      <c r="AV1279" s="77" t="str">
        <f t="shared" si="288"/>
        <v>26053</v>
      </c>
      <c r="AX1279" s="7" t="s">
        <v>186</v>
      </c>
    </row>
    <row r="1280" spans="1:50" hidden="1" outlineLevel="1">
      <c r="A1280" t="s">
        <v>4176</v>
      </c>
      <c r="B1280" t="s">
        <v>2764</v>
      </c>
      <c r="C1280" s="1">
        <f t="shared" si="280"/>
        <v>46191</v>
      </c>
      <c r="D1280" s="7">
        <f>IF(N1280&gt;0, RANK(N1280,(N1280:P1280,Q1280:AE1280)),0)</f>
        <v>2</v>
      </c>
      <c r="E1280" s="7">
        <f>IF(O1280&gt;0,RANK(O1280,(N1280:P1280,Q1280:AE1280)),0)</f>
        <v>1</v>
      </c>
      <c r="F1280" s="7">
        <f>IF(P1280&gt;0,RANK(P1280,(N1280:P1280,Q1280:AE1280)),0)</f>
        <v>3</v>
      </c>
      <c r="G1280" s="1">
        <f t="shared" si="281"/>
        <v>9190</v>
      </c>
      <c r="H1280" s="2">
        <f t="shared" si="282"/>
        <v>0.19895650667879025</v>
      </c>
      <c r="I1280" s="2"/>
      <c r="J1280" s="2">
        <f t="shared" si="283"/>
        <v>0.3952285077179537</v>
      </c>
      <c r="K1280" s="2">
        <f t="shared" si="283"/>
        <v>0.59418501439674398</v>
      </c>
      <c r="L1280" s="2">
        <f t="shared" si="283"/>
        <v>5.5855036695460153E-3</v>
      </c>
      <c r="M1280" s="2">
        <f t="shared" si="284"/>
        <v>5.0009742157562992E-3</v>
      </c>
      <c r="N1280" s="1">
        <v>18256</v>
      </c>
      <c r="O1280" s="1">
        <v>27446</v>
      </c>
      <c r="P1280" s="1">
        <v>258</v>
      </c>
      <c r="Q1280" s="1">
        <v>99</v>
      </c>
      <c r="R1280" s="1">
        <v>43</v>
      </c>
      <c r="S1280" s="1">
        <v>71</v>
      </c>
      <c r="U1280" s="1">
        <v>18</v>
      </c>
      <c r="AG1280" s="7">
        <f>IF(Q1280&gt;0,RANK(Q1280,(N1280:P1280,Q1280:AE1280)),0)</f>
        <v>4</v>
      </c>
      <c r="AH1280" s="7">
        <f>IF(R1280&gt;0,RANK(R1280,(N1280:P1280,Q1280:AE1280)),0)</f>
        <v>6</v>
      </c>
      <c r="AI1280" s="7">
        <f>IF(T1280&gt;0,RANK(T1280,(N1280:P1280,Q1280:AE1280)),0)</f>
        <v>0</v>
      </c>
      <c r="AJ1280" s="7">
        <f>IF(S1280&gt;0,RANK(S1280,(N1280:P1280,Q1280:AE1280)),0)</f>
        <v>5</v>
      </c>
      <c r="AK1280" s="2">
        <f t="shared" si="285"/>
        <v>2.1432746638955641E-3</v>
      </c>
      <c r="AL1280" s="2">
        <f t="shared" si="285"/>
        <v>9.3091727825766926E-4</v>
      </c>
      <c r="AM1280" s="2">
        <f t="shared" si="286"/>
        <v>0</v>
      </c>
      <c r="AN1280" s="2">
        <f t="shared" si="287"/>
        <v>1.5370959710766167E-3</v>
      </c>
      <c r="AP1280" t="s">
        <v>4176</v>
      </c>
      <c r="AQ1280" t="s">
        <v>2764</v>
      </c>
      <c r="AR1280" s="11">
        <v>4</v>
      </c>
      <c r="AT1280" s="85" t="s">
        <v>5015</v>
      </c>
      <c r="AU1280" s="84" t="s">
        <v>4019</v>
      </c>
      <c r="AV1280" s="77" t="str">
        <f t="shared" si="288"/>
        <v>26055</v>
      </c>
      <c r="AX1280" s="7" t="s">
        <v>186</v>
      </c>
    </row>
    <row r="1281" spans="1:50" hidden="1" outlineLevel="1">
      <c r="A1281" t="s">
        <v>5072</v>
      </c>
      <c r="B1281" t="s">
        <v>2764</v>
      </c>
      <c r="C1281" s="1">
        <f t="shared" si="280"/>
        <v>17379</v>
      </c>
      <c r="D1281" s="7">
        <f>IF(N1281&gt;0, RANK(N1281,(N1281:P1281,Q1281:AE1281)),0)</f>
        <v>2</v>
      </c>
      <c r="E1281" s="7">
        <f>IF(O1281&gt;0,RANK(O1281,(N1281:P1281,Q1281:AE1281)),0)</f>
        <v>1</v>
      </c>
      <c r="F1281" s="7">
        <f>IF(P1281&gt;0,RANK(P1281,(N1281:P1281,Q1281:AE1281)),0)</f>
        <v>3</v>
      </c>
      <c r="G1281" s="1">
        <f t="shared" si="281"/>
        <v>2457</v>
      </c>
      <c r="H1281" s="2">
        <f t="shared" si="282"/>
        <v>0.14137752459865355</v>
      </c>
      <c r="I1281" s="2"/>
      <c r="J1281" s="2">
        <f t="shared" si="283"/>
        <v>0.42447781805627482</v>
      </c>
      <c r="K1281" s="2">
        <f t="shared" si="283"/>
        <v>0.56585534265492832</v>
      </c>
      <c r="L1281" s="2">
        <f t="shared" si="283"/>
        <v>4.890960354450774E-3</v>
      </c>
      <c r="M1281" s="2">
        <f t="shared" si="284"/>
        <v>4.7758789343460839E-3</v>
      </c>
      <c r="N1281" s="1">
        <v>7377</v>
      </c>
      <c r="O1281" s="1">
        <v>9834</v>
      </c>
      <c r="P1281" s="1">
        <v>85</v>
      </c>
      <c r="Q1281" s="1">
        <v>40</v>
      </c>
      <c r="R1281" s="1">
        <v>19</v>
      </c>
      <c r="S1281" s="1">
        <v>21</v>
      </c>
      <c r="U1281" s="1">
        <v>3</v>
      </c>
      <c r="AG1281" s="7">
        <f>IF(Q1281&gt;0,RANK(Q1281,(N1281:P1281,Q1281:AE1281)),0)</f>
        <v>4</v>
      </c>
      <c r="AH1281" s="7">
        <f>IF(R1281&gt;0,RANK(R1281,(N1281:P1281,Q1281:AE1281)),0)</f>
        <v>6</v>
      </c>
      <c r="AI1281" s="7">
        <f>IF(T1281&gt;0,RANK(T1281,(N1281:P1281,Q1281:AE1281)),0)</f>
        <v>0</v>
      </c>
      <c r="AJ1281" s="7">
        <f>IF(S1281&gt;0,RANK(S1281,(N1281:P1281,Q1281:AE1281)),0)</f>
        <v>5</v>
      </c>
      <c r="AK1281" s="2">
        <f t="shared" si="285"/>
        <v>2.3016284020944818E-3</v>
      </c>
      <c r="AL1281" s="2">
        <f t="shared" si="285"/>
        <v>1.0932734909948789E-3</v>
      </c>
      <c r="AM1281" s="2">
        <f t="shared" si="286"/>
        <v>0</v>
      </c>
      <c r="AN1281" s="2">
        <f t="shared" si="287"/>
        <v>1.2083549110996029E-3</v>
      </c>
      <c r="AP1281" t="s">
        <v>5072</v>
      </c>
      <c r="AQ1281" t="s">
        <v>2764</v>
      </c>
      <c r="AR1281" s="11">
        <v>4</v>
      </c>
      <c r="AT1281" s="85" t="s">
        <v>5015</v>
      </c>
      <c r="AU1281" s="84" t="s">
        <v>3104</v>
      </c>
      <c r="AV1281" s="77" t="str">
        <f t="shared" si="288"/>
        <v>26057</v>
      </c>
      <c r="AX1281" s="7" t="s">
        <v>186</v>
      </c>
    </row>
    <row r="1282" spans="1:50" hidden="1" outlineLevel="1">
      <c r="A1282" t="s">
        <v>4528</v>
      </c>
      <c r="B1282" t="s">
        <v>2764</v>
      </c>
      <c r="C1282" s="1">
        <f t="shared" si="280"/>
        <v>20216</v>
      </c>
      <c r="D1282" s="7">
        <f>IF(N1282&gt;0, RANK(N1282,(N1282:P1282,Q1282:AE1282)),0)</f>
        <v>2</v>
      </c>
      <c r="E1282" s="7">
        <f>IF(O1282&gt;0,RANK(O1282,(N1282:P1282,Q1282:AE1282)),0)</f>
        <v>1</v>
      </c>
      <c r="F1282" s="7">
        <f>IF(P1282&gt;0,RANK(P1282,(N1282:P1282,Q1282:AE1282)),0)</f>
        <v>3</v>
      </c>
      <c r="G1282" s="1">
        <f t="shared" si="281"/>
        <v>5681</v>
      </c>
      <c r="H1282" s="2">
        <f t="shared" si="282"/>
        <v>0.28101503759398494</v>
      </c>
      <c r="I1282" s="2"/>
      <c r="J1282" s="2">
        <f t="shared" si="283"/>
        <v>0.35234467748318166</v>
      </c>
      <c r="K1282" s="2">
        <f t="shared" si="283"/>
        <v>0.6333597150771666</v>
      </c>
      <c r="L1282" s="2">
        <f t="shared" si="283"/>
        <v>5.2433715868618917E-3</v>
      </c>
      <c r="M1282" s="2">
        <f t="shared" si="284"/>
        <v>9.0522358527898548E-3</v>
      </c>
      <c r="N1282" s="1">
        <v>7123</v>
      </c>
      <c r="O1282" s="1">
        <v>12804</v>
      </c>
      <c r="P1282" s="1">
        <v>106</v>
      </c>
      <c r="Q1282" s="1">
        <v>55</v>
      </c>
      <c r="R1282" s="1">
        <v>67</v>
      </c>
      <c r="S1282" s="1">
        <v>45</v>
      </c>
      <c r="U1282" s="1">
        <v>16</v>
      </c>
      <c r="AG1282" s="7">
        <f>IF(Q1282&gt;0,RANK(Q1282,(N1282:P1282,Q1282:AE1282)),0)</f>
        <v>5</v>
      </c>
      <c r="AH1282" s="7">
        <f>IF(R1282&gt;0,RANK(R1282,(N1282:P1282,Q1282:AE1282)),0)</f>
        <v>4</v>
      </c>
      <c r="AI1282" s="7">
        <f>IF(T1282&gt;0,RANK(T1282,(N1282:P1282,Q1282:AE1282)),0)</f>
        <v>0</v>
      </c>
      <c r="AJ1282" s="7">
        <f>IF(S1282&gt;0,RANK(S1282,(N1282:P1282,Q1282:AE1282)),0)</f>
        <v>6</v>
      </c>
      <c r="AK1282" s="2">
        <f t="shared" si="285"/>
        <v>2.7206173328056986E-3</v>
      </c>
      <c r="AL1282" s="2">
        <f t="shared" si="285"/>
        <v>3.3142065690542144E-3</v>
      </c>
      <c r="AM1282" s="2">
        <f t="shared" si="286"/>
        <v>0</v>
      </c>
      <c r="AN1282" s="2">
        <f t="shared" si="287"/>
        <v>2.2259596359319352E-3</v>
      </c>
      <c r="AP1282" t="s">
        <v>4528</v>
      </c>
      <c r="AQ1282" t="s">
        <v>2764</v>
      </c>
      <c r="AR1282" s="11">
        <v>7</v>
      </c>
      <c r="AT1282" s="85" t="s">
        <v>5015</v>
      </c>
      <c r="AU1282" s="84" t="s">
        <v>3439</v>
      </c>
      <c r="AV1282" s="77" t="str">
        <f t="shared" si="288"/>
        <v>26059</v>
      </c>
      <c r="AX1282" s="7" t="s">
        <v>186</v>
      </c>
    </row>
    <row r="1283" spans="1:50" hidden="1" outlineLevel="1">
      <c r="A1283" t="s">
        <v>4094</v>
      </c>
      <c r="B1283" t="s">
        <v>2764</v>
      </c>
      <c r="C1283" s="1">
        <f t="shared" si="280"/>
        <v>15851</v>
      </c>
      <c r="D1283" s="7">
        <f>IF(N1283&gt;0, RANK(N1283,(N1283:P1283,Q1283:AE1283)),0)</f>
        <v>2</v>
      </c>
      <c r="E1283" s="7">
        <f>IF(O1283&gt;0,RANK(O1283,(N1283:P1283,Q1283:AE1283)),0)</f>
        <v>1</v>
      </c>
      <c r="F1283" s="7">
        <f>IF(P1283&gt;0,RANK(P1283,(N1283:P1283,Q1283:AE1283)),0)</f>
        <v>3</v>
      </c>
      <c r="G1283" s="1">
        <f t="shared" si="281"/>
        <v>2158</v>
      </c>
      <c r="H1283" s="2">
        <f t="shared" si="282"/>
        <v>0.13614283010535613</v>
      </c>
      <c r="I1283" s="2"/>
      <c r="J1283" s="2">
        <f t="shared" si="283"/>
        <v>0.4246419784240742</v>
      </c>
      <c r="K1283" s="2">
        <f t="shared" si="283"/>
        <v>0.56078480852943036</v>
      </c>
      <c r="L1283" s="2">
        <f t="shared" si="283"/>
        <v>7.8859377957226674E-3</v>
      </c>
      <c r="M1283" s="2">
        <f t="shared" si="284"/>
        <v>6.687275250772725E-3</v>
      </c>
      <c r="N1283" s="1">
        <v>6731</v>
      </c>
      <c r="O1283" s="1">
        <v>8889</v>
      </c>
      <c r="P1283" s="1">
        <v>125</v>
      </c>
      <c r="Q1283" s="1">
        <v>53</v>
      </c>
      <c r="R1283" s="1">
        <v>33</v>
      </c>
      <c r="S1283" s="1">
        <v>16</v>
      </c>
      <c r="U1283" s="1">
        <v>4</v>
      </c>
      <c r="AG1283" s="7">
        <f>IF(Q1283&gt;0,RANK(Q1283,(N1283:P1283,Q1283:AE1283)),0)</f>
        <v>4</v>
      </c>
      <c r="AH1283" s="7">
        <f>IF(R1283&gt;0,RANK(R1283,(N1283:P1283,Q1283:AE1283)),0)</f>
        <v>5</v>
      </c>
      <c r="AI1283" s="7">
        <f>IF(T1283&gt;0,RANK(T1283,(N1283:P1283,Q1283:AE1283)),0)</f>
        <v>0</v>
      </c>
      <c r="AJ1283" s="7">
        <f>IF(S1283&gt;0,RANK(S1283,(N1283:P1283,Q1283:AE1283)),0)</f>
        <v>6</v>
      </c>
      <c r="AK1283" s="2">
        <f t="shared" si="285"/>
        <v>3.3436376253864111E-3</v>
      </c>
      <c r="AL1283" s="2">
        <f t="shared" si="285"/>
        <v>2.0818875780707841E-3</v>
      </c>
      <c r="AM1283" s="2">
        <f t="shared" si="286"/>
        <v>0</v>
      </c>
      <c r="AN1283" s="2">
        <f t="shared" si="287"/>
        <v>1.0094000378525014E-3</v>
      </c>
      <c r="AP1283" t="s">
        <v>4094</v>
      </c>
      <c r="AQ1283" t="s">
        <v>2764</v>
      </c>
      <c r="AR1283" s="11">
        <v>1</v>
      </c>
      <c r="AT1283" s="85" t="s">
        <v>5015</v>
      </c>
      <c r="AU1283" s="84" t="s">
        <v>3440</v>
      </c>
      <c r="AV1283" s="77" t="str">
        <f t="shared" si="288"/>
        <v>26061</v>
      </c>
      <c r="AX1283" s="7" t="s">
        <v>186</v>
      </c>
    </row>
    <row r="1284" spans="1:50" hidden="1" outlineLevel="1">
      <c r="A1284" t="s">
        <v>4340</v>
      </c>
      <c r="B1284" t="s">
        <v>2764</v>
      </c>
      <c r="C1284" s="1">
        <f t="shared" si="280"/>
        <v>17466</v>
      </c>
      <c r="D1284" s="7">
        <f>IF(N1284&gt;0, RANK(N1284,(N1284:P1284,Q1284:AE1284)),0)</f>
        <v>2</v>
      </c>
      <c r="E1284" s="7">
        <f>IF(O1284&gt;0,RANK(O1284,(N1284:P1284,Q1284:AE1284)),0)</f>
        <v>1</v>
      </c>
      <c r="F1284" s="7">
        <f>IF(P1284&gt;0,RANK(P1284,(N1284:P1284,Q1284:AE1284)),0)</f>
        <v>3</v>
      </c>
      <c r="G1284" s="1">
        <f t="shared" si="281"/>
        <v>2042</v>
      </c>
      <c r="H1284" s="2">
        <f t="shared" si="282"/>
        <v>0.11691285926943777</v>
      </c>
      <c r="I1284" s="2"/>
      <c r="J1284" s="2">
        <f t="shared" si="283"/>
        <v>0.43679148059086226</v>
      </c>
      <c r="K1284" s="2">
        <f t="shared" si="283"/>
        <v>0.55370433986029999</v>
      </c>
      <c r="L1284" s="2">
        <f t="shared" si="283"/>
        <v>6.0116798351082098E-3</v>
      </c>
      <c r="M1284" s="2">
        <f t="shared" si="284"/>
        <v>3.4924997137295447E-3</v>
      </c>
      <c r="N1284" s="1">
        <v>7629</v>
      </c>
      <c r="O1284" s="1">
        <v>9671</v>
      </c>
      <c r="P1284" s="1">
        <v>105</v>
      </c>
      <c r="Q1284" s="1">
        <v>16</v>
      </c>
      <c r="R1284" s="1">
        <v>18</v>
      </c>
      <c r="S1284" s="1">
        <v>22</v>
      </c>
      <c r="U1284" s="1">
        <v>5</v>
      </c>
      <c r="AG1284" s="7">
        <f>IF(Q1284&gt;0,RANK(Q1284,(N1284:P1284,Q1284:AE1284)),0)</f>
        <v>6</v>
      </c>
      <c r="AH1284" s="7">
        <f>IF(R1284&gt;0,RANK(R1284,(N1284:P1284,Q1284:AE1284)),0)</f>
        <v>5</v>
      </c>
      <c r="AI1284" s="7">
        <f>IF(T1284&gt;0,RANK(T1284,(N1284:P1284,Q1284:AE1284)),0)</f>
        <v>0</v>
      </c>
      <c r="AJ1284" s="7">
        <f>IF(S1284&gt;0,RANK(S1284,(N1284:P1284,Q1284:AE1284)),0)</f>
        <v>4</v>
      </c>
      <c r="AK1284" s="2">
        <f t="shared" si="285"/>
        <v>9.1606549868315584E-4</v>
      </c>
      <c r="AL1284" s="2">
        <f t="shared" si="285"/>
        <v>1.0305736860185502E-3</v>
      </c>
      <c r="AM1284" s="2">
        <f t="shared" si="286"/>
        <v>0</v>
      </c>
      <c r="AN1284" s="2">
        <f t="shared" si="287"/>
        <v>1.2595900606893393E-3</v>
      </c>
      <c r="AP1284" t="s">
        <v>4340</v>
      </c>
      <c r="AQ1284" t="s">
        <v>2764</v>
      </c>
      <c r="AR1284" s="11">
        <v>10</v>
      </c>
      <c r="AT1284" s="85" t="s">
        <v>5015</v>
      </c>
      <c r="AU1284" s="84" t="s">
        <v>4160</v>
      </c>
      <c r="AV1284" s="77" t="str">
        <f t="shared" si="288"/>
        <v>26063</v>
      </c>
      <c r="AX1284" s="7" t="s">
        <v>186</v>
      </c>
    </row>
    <row r="1285" spans="1:50" hidden="1" outlineLevel="1">
      <c r="A1285" t="s">
        <v>4095</v>
      </c>
      <c r="B1285" t="s">
        <v>2764</v>
      </c>
      <c r="C1285" s="1">
        <f t="shared" si="280"/>
        <v>133053</v>
      </c>
      <c r="D1285" s="7">
        <f>IF(N1285&gt;0, RANK(N1285,(N1285:P1285,Q1285:AE1285)),0)</f>
        <v>1</v>
      </c>
      <c r="E1285" s="7">
        <f>IF(O1285&gt;0,RANK(O1285,(N1285:P1285,Q1285:AE1285)),0)</f>
        <v>2</v>
      </c>
      <c r="F1285" s="7">
        <f>IF(P1285&gt;0,RANK(P1285,(N1285:P1285,Q1285:AE1285)),0)</f>
        <v>3</v>
      </c>
      <c r="G1285" s="1">
        <f t="shared" si="281"/>
        <v>22143</v>
      </c>
      <c r="H1285" s="2">
        <f t="shared" si="282"/>
        <v>0.16642240310252304</v>
      </c>
      <c r="I1285" s="2"/>
      <c r="J1285" s="2">
        <f t="shared" ref="J1285:L1316" si="289">IF($C1285=0,"-",N1285/$C1285)</f>
        <v>0.57779230832826012</v>
      </c>
      <c r="K1285" s="2">
        <f t="shared" si="289"/>
        <v>0.41136990522573713</v>
      </c>
      <c r="L1285" s="2">
        <f t="shared" si="289"/>
        <v>5.8923887473412854E-3</v>
      </c>
      <c r="M1285" s="2">
        <f t="shared" si="284"/>
        <v>4.9453976986614653E-3</v>
      </c>
      <c r="N1285" s="1">
        <v>76877</v>
      </c>
      <c r="O1285" s="1">
        <v>54734</v>
      </c>
      <c r="P1285" s="1">
        <v>784</v>
      </c>
      <c r="Q1285" s="1">
        <v>318</v>
      </c>
      <c r="R1285" s="1">
        <v>127</v>
      </c>
      <c r="S1285" s="1">
        <v>180</v>
      </c>
      <c r="U1285" s="1">
        <v>33</v>
      </c>
      <c r="AG1285" s="7">
        <f>IF(Q1285&gt;0,RANK(Q1285,(N1285:P1285,Q1285:AE1285)),0)</f>
        <v>4</v>
      </c>
      <c r="AH1285" s="7">
        <f>IF(R1285&gt;0,RANK(R1285,(N1285:P1285,Q1285:AE1285)),0)</f>
        <v>6</v>
      </c>
      <c r="AI1285" s="7">
        <f>IF(T1285&gt;0,RANK(T1285,(N1285:P1285,Q1285:AE1285)),0)</f>
        <v>0</v>
      </c>
      <c r="AJ1285" s="7">
        <f>IF(S1285&gt;0,RANK(S1285,(N1285:P1285,Q1285:AE1285)),0)</f>
        <v>5</v>
      </c>
      <c r="AK1285" s="2">
        <f t="shared" ref="AK1285:AL1316" si="290">IF($C1285=0,"-",Q1285/$C1285)</f>
        <v>2.3900250276205721E-3</v>
      </c>
      <c r="AL1285" s="2">
        <f t="shared" si="290"/>
        <v>9.5450685065349896E-4</v>
      </c>
      <c r="AM1285" s="2">
        <f t="shared" si="286"/>
        <v>0</v>
      </c>
      <c r="AN1285" s="2">
        <f t="shared" si="287"/>
        <v>1.3528443552569278E-3</v>
      </c>
      <c r="AP1285" t="s">
        <v>4095</v>
      </c>
      <c r="AQ1285" t="s">
        <v>2764</v>
      </c>
      <c r="AR1285" s="11">
        <v>8</v>
      </c>
      <c r="AT1285" s="85" t="s">
        <v>5015</v>
      </c>
      <c r="AU1285" s="84" t="s">
        <v>4002</v>
      </c>
      <c r="AV1285" s="77" t="str">
        <f t="shared" si="288"/>
        <v>26065</v>
      </c>
      <c r="AX1285" s="7" t="s">
        <v>186</v>
      </c>
    </row>
    <row r="1286" spans="1:50" hidden="1" outlineLevel="1">
      <c r="A1286" t="s">
        <v>3930</v>
      </c>
      <c r="B1286" t="s">
        <v>2764</v>
      </c>
      <c r="C1286" s="1">
        <f t="shared" si="280"/>
        <v>27618</v>
      </c>
      <c r="D1286" s="7">
        <f>IF(N1286&gt;0, RANK(N1286,(N1286:P1286,Q1286:AE1286)),0)</f>
        <v>2</v>
      </c>
      <c r="E1286" s="7">
        <f>IF(O1286&gt;0,RANK(O1286,(N1286:P1286,Q1286:AE1286)),0)</f>
        <v>1</v>
      </c>
      <c r="F1286" s="7">
        <f>IF(P1286&gt;0,RANK(P1286,(N1286:P1286,Q1286:AE1286)),0)</f>
        <v>3</v>
      </c>
      <c r="G1286" s="1">
        <f t="shared" si="281"/>
        <v>5974</v>
      </c>
      <c r="H1286" s="2">
        <f t="shared" si="282"/>
        <v>0.21630820479397495</v>
      </c>
      <c r="I1286" s="2"/>
      <c r="J1286" s="2">
        <f t="shared" si="289"/>
        <v>0.38550945035846185</v>
      </c>
      <c r="K1286" s="2">
        <f t="shared" si="289"/>
        <v>0.60181765515243679</v>
      </c>
      <c r="L1286" s="2">
        <f t="shared" si="289"/>
        <v>6.5174885943949596E-3</v>
      </c>
      <c r="M1286" s="2">
        <f t="shared" si="284"/>
        <v>6.1554058947064011E-3</v>
      </c>
      <c r="N1286" s="1">
        <v>10647</v>
      </c>
      <c r="O1286" s="1">
        <v>16621</v>
      </c>
      <c r="P1286" s="1">
        <v>180</v>
      </c>
      <c r="Q1286" s="1">
        <v>64</v>
      </c>
      <c r="R1286" s="1">
        <v>36</v>
      </c>
      <c r="S1286" s="1">
        <v>58</v>
      </c>
      <c r="U1286" s="1">
        <v>12</v>
      </c>
      <c r="AG1286" s="7">
        <f>IF(Q1286&gt;0,RANK(Q1286,(N1286:P1286,Q1286:AE1286)),0)</f>
        <v>4</v>
      </c>
      <c r="AH1286" s="7">
        <f>IF(R1286&gt;0,RANK(R1286,(N1286:P1286,Q1286:AE1286)),0)</f>
        <v>6</v>
      </c>
      <c r="AI1286" s="7">
        <f>IF(T1286&gt;0,RANK(T1286,(N1286:P1286,Q1286:AE1286)),0)</f>
        <v>0</v>
      </c>
      <c r="AJ1286" s="7">
        <f>IF(S1286&gt;0,RANK(S1286,(N1286:P1286,Q1286:AE1286)),0)</f>
        <v>5</v>
      </c>
      <c r="AK1286" s="2">
        <f t="shared" si="290"/>
        <v>2.3173292780070969E-3</v>
      </c>
      <c r="AL1286" s="2">
        <f t="shared" si="290"/>
        <v>1.303497718878992E-3</v>
      </c>
      <c r="AM1286" s="2">
        <f t="shared" si="286"/>
        <v>0</v>
      </c>
      <c r="AN1286" s="2">
        <f t="shared" si="287"/>
        <v>2.1000796581939316E-3</v>
      </c>
      <c r="AP1286" t="s">
        <v>3930</v>
      </c>
      <c r="AQ1286" t="s">
        <v>2764</v>
      </c>
      <c r="AR1286" s="11">
        <v>3</v>
      </c>
      <c r="AT1286" s="85" t="s">
        <v>5015</v>
      </c>
      <c r="AU1286" s="84" t="s">
        <v>4003</v>
      </c>
      <c r="AV1286" s="77" t="str">
        <f t="shared" si="288"/>
        <v>26067</v>
      </c>
      <c r="AX1286" s="7" t="s">
        <v>186</v>
      </c>
    </row>
    <row r="1287" spans="1:50" hidden="1" outlineLevel="1">
      <c r="A1287" t="s">
        <v>2511</v>
      </c>
      <c r="B1287" t="s">
        <v>2764</v>
      </c>
      <c r="C1287" s="1">
        <f t="shared" si="280"/>
        <v>14006</v>
      </c>
      <c r="D1287" s="7">
        <f>IF(N1287&gt;0, RANK(N1287,(N1287:P1287,Q1287:AE1287)),0)</f>
        <v>2</v>
      </c>
      <c r="E1287" s="7">
        <f>IF(O1287&gt;0,RANK(O1287,(N1287:P1287,Q1287:AE1287)),0)</f>
        <v>1</v>
      </c>
      <c r="F1287" s="7">
        <f>IF(P1287&gt;0,RANK(P1287,(N1287:P1287,Q1287:AE1287)),0)</f>
        <v>3</v>
      </c>
      <c r="G1287" s="1">
        <f t="shared" si="281"/>
        <v>744</v>
      </c>
      <c r="H1287" s="2">
        <f t="shared" si="282"/>
        <v>5.3120091389404538E-2</v>
      </c>
      <c r="I1287" s="2"/>
      <c r="J1287" s="2">
        <f t="shared" si="289"/>
        <v>0.46815650435527634</v>
      </c>
      <c r="K1287" s="2">
        <f t="shared" si="289"/>
        <v>0.52127659574468088</v>
      </c>
      <c r="L1287" s="2">
        <f t="shared" si="289"/>
        <v>6.9256033128659144E-3</v>
      </c>
      <c r="M1287" s="2">
        <f t="shared" si="284"/>
        <v>3.6412965871768666E-3</v>
      </c>
      <c r="N1287" s="1">
        <v>6557</v>
      </c>
      <c r="O1287" s="1">
        <v>7301</v>
      </c>
      <c r="P1287" s="1">
        <v>97</v>
      </c>
      <c r="Q1287" s="1">
        <v>16</v>
      </c>
      <c r="R1287" s="1">
        <v>11</v>
      </c>
      <c r="S1287" s="1">
        <v>21</v>
      </c>
      <c r="U1287" s="1">
        <v>3</v>
      </c>
      <c r="AG1287" s="7">
        <f>IF(Q1287&gt;0,RANK(Q1287,(N1287:P1287,Q1287:AE1287)),0)</f>
        <v>5</v>
      </c>
      <c r="AH1287" s="7">
        <f>IF(R1287&gt;0,RANK(R1287,(N1287:P1287,Q1287:AE1287)),0)</f>
        <v>6</v>
      </c>
      <c r="AI1287" s="7">
        <f>IF(T1287&gt;0,RANK(T1287,(N1287:P1287,Q1287:AE1287)),0)</f>
        <v>0</v>
      </c>
      <c r="AJ1287" s="7">
        <f>IF(S1287&gt;0,RANK(S1287,(N1287:P1287,Q1287:AE1287)),0)</f>
        <v>4</v>
      </c>
      <c r="AK1287" s="2">
        <f t="shared" si="290"/>
        <v>1.1423675567613879E-3</v>
      </c>
      <c r="AL1287" s="2">
        <f t="shared" si="290"/>
        <v>7.8537769527345423E-4</v>
      </c>
      <c r="AM1287" s="2">
        <f t="shared" si="286"/>
        <v>0</v>
      </c>
      <c r="AN1287" s="2">
        <f t="shared" si="287"/>
        <v>1.4993574182493217E-3</v>
      </c>
      <c r="AP1287" t="s">
        <v>2511</v>
      </c>
      <c r="AQ1287" t="s">
        <v>2764</v>
      </c>
      <c r="AR1287" s="11">
        <v>1</v>
      </c>
      <c r="AT1287" s="85" t="s">
        <v>5015</v>
      </c>
      <c r="AU1287" s="84" t="s">
        <v>4004</v>
      </c>
      <c r="AV1287" s="77" t="str">
        <f t="shared" si="288"/>
        <v>26069</v>
      </c>
      <c r="AX1287" s="7" t="s">
        <v>186</v>
      </c>
    </row>
    <row r="1288" spans="1:50" hidden="1" outlineLevel="1">
      <c r="A1288" t="s">
        <v>1622</v>
      </c>
      <c r="B1288" t="s">
        <v>2764</v>
      </c>
      <c r="C1288" s="1">
        <f t="shared" si="280"/>
        <v>6511</v>
      </c>
      <c r="D1288" s="7">
        <f>IF(N1288&gt;0, RANK(N1288,(N1288:P1288,Q1288:AE1288)),0)</f>
        <v>2</v>
      </c>
      <c r="E1288" s="7">
        <f>IF(O1288&gt;0,RANK(O1288,(N1288:P1288,Q1288:AE1288)),0)</f>
        <v>1</v>
      </c>
      <c r="F1288" s="7">
        <f>IF(P1288&gt;0,RANK(P1288,(N1288:P1288,Q1288:AE1288)),0)</f>
        <v>3</v>
      </c>
      <c r="G1288" s="1">
        <f t="shared" si="281"/>
        <v>9</v>
      </c>
      <c r="H1288" s="2">
        <f t="shared" si="282"/>
        <v>1.382276148057134E-3</v>
      </c>
      <c r="I1288" s="2"/>
      <c r="J1288" s="2">
        <f t="shared" si="289"/>
        <v>0.49377975733374291</v>
      </c>
      <c r="K1288" s="2">
        <f t="shared" si="289"/>
        <v>0.49516203348180005</v>
      </c>
      <c r="L1288" s="2">
        <f t="shared" si="289"/>
        <v>6.4506220242666256E-3</v>
      </c>
      <c r="M1288" s="2">
        <f t="shared" si="284"/>
        <v>4.6075871601904206E-3</v>
      </c>
      <c r="N1288" s="1">
        <v>3215</v>
      </c>
      <c r="O1288" s="1">
        <v>3224</v>
      </c>
      <c r="P1288" s="1">
        <v>42</v>
      </c>
      <c r="Q1288" s="1">
        <v>5</v>
      </c>
      <c r="R1288" s="1">
        <v>17</v>
      </c>
      <c r="S1288" s="1">
        <v>4</v>
      </c>
      <c r="U1288" s="1">
        <v>4</v>
      </c>
      <c r="AG1288" s="7">
        <f>IF(Q1288&gt;0,RANK(Q1288,(N1288:P1288,Q1288:AE1288)),0)</f>
        <v>5</v>
      </c>
      <c r="AH1288" s="7">
        <f>IF(R1288&gt;0,RANK(R1288,(N1288:P1288,Q1288:AE1288)),0)</f>
        <v>4</v>
      </c>
      <c r="AI1288" s="7">
        <f>IF(T1288&gt;0,RANK(T1288,(N1288:P1288,Q1288:AE1288)),0)</f>
        <v>0</v>
      </c>
      <c r="AJ1288" s="7">
        <f>IF(S1288&gt;0,RANK(S1288,(N1288:P1288,Q1288:AE1288)),0)</f>
        <v>6</v>
      </c>
      <c r="AK1288" s="2">
        <f t="shared" si="290"/>
        <v>7.6793119336507451E-4</v>
      </c>
      <c r="AL1288" s="2">
        <f t="shared" si="290"/>
        <v>2.6109660574412533E-3</v>
      </c>
      <c r="AM1288" s="2">
        <f t="shared" si="286"/>
        <v>0</v>
      </c>
      <c r="AN1288" s="2">
        <f t="shared" si="287"/>
        <v>6.1434495469205963E-4</v>
      </c>
      <c r="AP1288" t="s">
        <v>1622</v>
      </c>
      <c r="AQ1288" t="s">
        <v>2764</v>
      </c>
      <c r="AR1288" s="11">
        <v>1</v>
      </c>
      <c r="AT1288" s="85" t="s">
        <v>5015</v>
      </c>
      <c r="AU1288" s="84" t="s">
        <v>5049</v>
      </c>
      <c r="AV1288" s="77" t="str">
        <f t="shared" si="288"/>
        <v>26071</v>
      </c>
      <c r="AX1288" s="7" t="s">
        <v>186</v>
      </c>
    </row>
    <row r="1289" spans="1:50" hidden="1" outlineLevel="1">
      <c r="A1289" t="s">
        <v>3622</v>
      </c>
      <c r="B1289" t="s">
        <v>2764</v>
      </c>
      <c r="C1289" s="1">
        <f t="shared" si="280"/>
        <v>24390</v>
      </c>
      <c r="D1289" s="7">
        <f>IF(N1289&gt;0, RANK(N1289,(N1289:P1289,Q1289:AE1289)),0)</f>
        <v>1</v>
      </c>
      <c r="E1289" s="7">
        <f>IF(O1289&gt;0,RANK(O1289,(N1289:P1289,Q1289:AE1289)),0)</f>
        <v>2</v>
      </c>
      <c r="F1289" s="7">
        <f>IF(P1289&gt;0,RANK(P1289,(N1289:P1289,Q1289:AE1289)),0)</f>
        <v>3</v>
      </c>
      <c r="G1289" s="1">
        <f t="shared" si="281"/>
        <v>580</v>
      </c>
      <c r="H1289" s="2">
        <f t="shared" si="282"/>
        <v>2.3780237802378024E-2</v>
      </c>
      <c r="I1289" s="2"/>
      <c r="J1289" s="2">
        <f t="shared" si="289"/>
        <v>0.50569905699056994</v>
      </c>
      <c r="K1289" s="2">
        <f t="shared" si="289"/>
        <v>0.4819188191881919</v>
      </c>
      <c r="L1289" s="2">
        <f t="shared" si="289"/>
        <v>5.8630586305863062E-3</v>
      </c>
      <c r="M1289" s="2">
        <f t="shared" si="284"/>
        <v>6.5190651906518494E-3</v>
      </c>
      <c r="N1289" s="1">
        <v>12334</v>
      </c>
      <c r="O1289" s="1">
        <v>11754</v>
      </c>
      <c r="P1289" s="1">
        <v>143</v>
      </c>
      <c r="Q1289" s="1">
        <v>60</v>
      </c>
      <c r="R1289" s="1">
        <v>31</v>
      </c>
      <c r="S1289" s="1">
        <v>61</v>
      </c>
      <c r="U1289" s="1">
        <v>7</v>
      </c>
      <c r="AG1289" s="7">
        <f>IF(Q1289&gt;0,RANK(Q1289,(N1289:P1289,Q1289:AE1289)),0)</f>
        <v>5</v>
      </c>
      <c r="AH1289" s="7">
        <f>IF(R1289&gt;0,RANK(R1289,(N1289:P1289,Q1289:AE1289)),0)</f>
        <v>6</v>
      </c>
      <c r="AI1289" s="7">
        <f>IF(T1289&gt;0,RANK(T1289,(N1289:P1289,Q1289:AE1289)),0)</f>
        <v>0</v>
      </c>
      <c r="AJ1289" s="7">
        <f>IF(S1289&gt;0,RANK(S1289,(N1289:P1289,Q1289:AE1289)),0)</f>
        <v>4</v>
      </c>
      <c r="AK1289" s="2">
        <f t="shared" si="290"/>
        <v>2.4600246002460025E-3</v>
      </c>
      <c r="AL1289" s="2">
        <f t="shared" si="290"/>
        <v>1.2710127101271012E-3</v>
      </c>
      <c r="AM1289" s="2">
        <f t="shared" si="286"/>
        <v>0</v>
      </c>
      <c r="AN1289" s="2">
        <f t="shared" si="287"/>
        <v>2.5010250102501025E-3</v>
      </c>
      <c r="AP1289" t="s">
        <v>3622</v>
      </c>
      <c r="AQ1289" t="s">
        <v>2764</v>
      </c>
      <c r="AR1289" s="11">
        <v>4</v>
      </c>
      <c r="AT1289" s="85" t="s">
        <v>5015</v>
      </c>
      <c r="AU1289" s="84" t="s">
        <v>4879</v>
      </c>
      <c r="AV1289" s="77" t="str">
        <f t="shared" si="288"/>
        <v>26073</v>
      </c>
      <c r="AX1289" s="7" t="s">
        <v>186</v>
      </c>
    </row>
    <row r="1290" spans="1:50" hidden="1" outlineLevel="1">
      <c r="A1290" t="s">
        <v>1843</v>
      </c>
      <c r="B1290" t="s">
        <v>2764</v>
      </c>
      <c r="C1290" s="1">
        <f t="shared" si="280"/>
        <v>71795</v>
      </c>
      <c r="D1290" s="7">
        <f>IF(N1290&gt;0, RANK(N1290,(N1290:P1290,Q1290:AE1290)),0)</f>
        <v>2</v>
      </c>
      <c r="E1290" s="7">
        <f>IF(O1290&gt;0,RANK(O1290,(N1290:P1290,Q1290:AE1290)),0)</f>
        <v>1</v>
      </c>
      <c r="F1290" s="7">
        <f>IF(P1290&gt;0,RANK(P1290,(N1290:P1290,Q1290:AE1290)),0)</f>
        <v>3</v>
      </c>
      <c r="G1290" s="1">
        <f t="shared" si="281"/>
        <v>9004</v>
      </c>
      <c r="H1290" s="2">
        <f t="shared" si="282"/>
        <v>0.12541263319172644</v>
      </c>
      <c r="I1290" s="2"/>
      <c r="J1290" s="2">
        <f t="shared" si="289"/>
        <v>0.43213315690507698</v>
      </c>
      <c r="K1290" s="2">
        <f t="shared" si="289"/>
        <v>0.55754579009680338</v>
      </c>
      <c r="L1290" s="2">
        <f t="shared" si="289"/>
        <v>5.7385611811407479E-3</v>
      </c>
      <c r="M1290" s="2">
        <f t="shared" si="284"/>
        <v>4.5824918169788363E-3</v>
      </c>
      <c r="N1290" s="1">
        <v>31025</v>
      </c>
      <c r="O1290" s="1">
        <v>40029</v>
      </c>
      <c r="P1290" s="1">
        <v>412</v>
      </c>
      <c r="Q1290" s="1">
        <v>126</v>
      </c>
      <c r="R1290" s="1">
        <v>103</v>
      </c>
      <c r="S1290" s="1">
        <v>76</v>
      </c>
      <c r="U1290" s="1">
        <v>24</v>
      </c>
      <c r="AG1290" s="7">
        <f>IF(Q1290&gt;0,RANK(Q1290,(N1290:P1290,Q1290:AE1290)),0)</f>
        <v>4</v>
      </c>
      <c r="AH1290" s="7">
        <f>IF(R1290&gt;0,RANK(R1290,(N1290:P1290,Q1290:AE1290)),0)</f>
        <v>5</v>
      </c>
      <c r="AI1290" s="7">
        <f>IF(T1290&gt;0,RANK(T1290,(N1290:P1290,Q1290:AE1290)),0)</f>
        <v>0</v>
      </c>
      <c r="AJ1290" s="7">
        <f>IF(S1290&gt;0,RANK(S1290,(N1290:P1290,Q1290:AE1290)),0)</f>
        <v>6</v>
      </c>
      <c r="AK1290" s="2">
        <f t="shared" si="290"/>
        <v>1.754996866077025E-3</v>
      </c>
      <c r="AL1290" s="2">
        <f t="shared" si="290"/>
        <v>1.434640295285187E-3</v>
      </c>
      <c r="AM1290" s="2">
        <f t="shared" si="286"/>
        <v>0</v>
      </c>
      <c r="AN1290" s="2">
        <f t="shared" si="287"/>
        <v>1.0585695382686817E-3</v>
      </c>
      <c r="AP1290" t="s">
        <v>1843</v>
      </c>
      <c r="AQ1290" t="s">
        <v>2764</v>
      </c>
      <c r="AR1290" s="11">
        <v>7</v>
      </c>
      <c r="AT1290" s="85" t="s">
        <v>5015</v>
      </c>
      <c r="AU1290" s="84" t="s">
        <v>5171</v>
      </c>
      <c r="AV1290" s="77" t="str">
        <f t="shared" si="288"/>
        <v>26075</v>
      </c>
      <c r="AX1290" s="7" t="s">
        <v>186</v>
      </c>
    </row>
    <row r="1291" spans="1:50" hidden="1" outlineLevel="1">
      <c r="A1291" t="s">
        <v>4302</v>
      </c>
      <c r="B1291" t="s">
        <v>2764</v>
      </c>
      <c r="C1291" s="1">
        <f t="shared" si="280"/>
        <v>119783</v>
      </c>
      <c r="D1291" s="7">
        <f>IF(N1291&gt;0, RANK(N1291,(N1291:P1291,Q1291:AE1291)),0)</f>
        <v>1</v>
      </c>
      <c r="E1291" s="7">
        <f>IF(O1291&gt;0,RANK(O1291,(N1291:P1291,Q1291:AE1291)),0)</f>
        <v>2</v>
      </c>
      <c r="F1291" s="7">
        <f>IF(P1291&gt;0,RANK(P1291,(N1291:P1291,Q1291:AE1291)),0)</f>
        <v>3</v>
      </c>
      <c r="G1291" s="1">
        <f t="shared" si="281"/>
        <v>4315</v>
      </c>
      <c r="H1291" s="2">
        <f t="shared" si="282"/>
        <v>3.602347578537856E-2</v>
      </c>
      <c r="I1291" s="2"/>
      <c r="J1291" s="2">
        <f t="shared" si="289"/>
        <v>0.51311120943706534</v>
      </c>
      <c r="K1291" s="2">
        <f t="shared" si="289"/>
        <v>0.47708773365168677</v>
      </c>
      <c r="L1291" s="2">
        <f t="shared" si="289"/>
        <v>5.1760266481888084E-3</v>
      </c>
      <c r="M1291" s="2">
        <f t="shared" si="284"/>
        <v>4.6250302630590767E-3</v>
      </c>
      <c r="N1291" s="1">
        <v>61462</v>
      </c>
      <c r="O1291" s="1">
        <v>57147</v>
      </c>
      <c r="P1291" s="1">
        <v>620</v>
      </c>
      <c r="Q1291" s="1">
        <v>238</v>
      </c>
      <c r="R1291" s="1">
        <v>97</v>
      </c>
      <c r="S1291" s="1">
        <v>171</v>
      </c>
      <c r="U1291" s="1">
        <v>48</v>
      </c>
      <c r="AG1291" s="7">
        <f>IF(Q1291&gt;0,RANK(Q1291,(N1291:P1291,Q1291:AE1291)),0)</f>
        <v>4</v>
      </c>
      <c r="AH1291" s="7">
        <f>IF(R1291&gt;0,RANK(R1291,(N1291:P1291,Q1291:AE1291)),0)</f>
        <v>6</v>
      </c>
      <c r="AI1291" s="7">
        <f>IF(T1291&gt;0,RANK(T1291,(N1291:P1291,Q1291:AE1291)),0)</f>
        <v>0</v>
      </c>
      <c r="AJ1291" s="7">
        <f>IF(S1291&gt;0,RANK(S1291,(N1291:P1291,Q1291:AE1291)),0)</f>
        <v>5</v>
      </c>
      <c r="AK1291" s="2">
        <f t="shared" si="290"/>
        <v>1.9869263584982844E-3</v>
      </c>
      <c r="AL1291" s="2">
        <f t="shared" si="290"/>
        <v>8.0979771753921675E-4</v>
      </c>
      <c r="AM1291" s="2">
        <f t="shared" si="286"/>
        <v>0</v>
      </c>
      <c r="AN1291" s="2">
        <f t="shared" si="287"/>
        <v>1.4275815432907841E-3</v>
      </c>
      <c r="AP1291" t="s">
        <v>4302</v>
      </c>
      <c r="AQ1291" t="s">
        <v>2764</v>
      </c>
      <c r="AR1291" s="11">
        <v>6</v>
      </c>
      <c r="AT1291" s="85" t="s">
        <v>5015</v>
      </c>
      <c r="AU1291" s="84" t="s">
        <v>5172</v>
      </c>
      <c r="AV1291" s="77" t="str">
        <f t="shared" si="288"/>
        <v>26077</v>
      </c>
      <c r="AX1291" s="7" t="s">
        <v>186</v>
      </c>
    </row>
    <row r="1292" spans="1:50" hidden="1" outlineLevel="1">
      <c r="A1292" t="s">
        <v>4283</v>
      </c>
      <c r="B1292" t="s">
        <v>2764</v>
      </c>
      <c r="C1292" s="1">
        <f t="shared" si="280"/>
        <v>8380</v>
      </c>
      <c r="D1292" s="7">
        <f>IF(N1292&gt;0, RANK(N1292,(N1292:P1292,Q1292:AE1292)),0)</f>
        <v>2</v>
      </c>
      <c r="E1292" s="7">
        <f>IF(O1292&gt;0,RANK(O1292,(N1292:P1292,Q1292:AE1292)),0)</f>
        <v>1</v>
      </c>
      <c r="F1292" s="7">
        <f>IF(P1292&gt;0,RANK(P1292,(N1292:P1292,Q1292:AE1292)),0)</f>
        <v>3</v>
      </c>
      <c r="G1292" s="1">
        <f t="shared" si="281"/>
        <v>1895</v>
      </c>
      <c r="H1292" s="2">
        <f t="shared" si="282"/>
        <v>0.22613365155131265</v>
      </c>
      <c r="I1292" s="2"/>
      <c r="J1292" s="2">
        <f t="shared" si="289"/>
        <v>0.38054892601431983</v>
      </c>
      <c r="K1292" s="2">
        <f t="shared" si="289"/>
        <v>0.60668257756563249</v>
      </c>
      <c r="L1292" s="2">
        <f t="shared" si="289"/>
        <v>5.2505966587112173E-3</v>
      </c>
      <c r="M1292" s="2">
        <f t="shared" si="284"/>
        <v>7.5178997613365196E-3</v>
      </c>
      <c r="N1292" s="1">
        <v>3189</v>
      </c>
      <c r="O1292" s="1">
        <v>5084</v>
      </c>
      <c r="P1292" s="1">
        <v>44</v>
      </c>
      <c r="Q1292" s="1">
        <v>12</v>
      </c>
      <c r="R1292" s="1">
        <v>17</v>
      </c>
      <c r="S1292" s="1">
        <v>32</v>
      </c>
      <c r="U1292" s="1">
        <v>2</v>
      </c>
      <c r="AG1292" s="7">
        <f>IF(Q1292&gt;0,RANK(Q1292,(N1292:P1292,Q1292:AE1292)),0)</f>
        <v>6</v>
      </c>
      <c r="AH1292" s="7">
        <f>IF(R1292&gt;0,RANK(R1292,(N1292:P1292,Q1292:AE1292)),0)</f>
        <v>5</v>
      </c>
      <c r="AI1292" s="7">
        <f>IF(T1292&gt;0,RANK(T1292,(N1292:P1292,Q1292:AE1292)),0)</f>
        <v>0</v>
      </c>
      <c r="AJ1292" s="7">
        <f>IF(S1292&gt;0,RANK(S1292,(N1292:P1292,Q1292:AE1292)),0)</f>
        <v>4</v>
      </c>
      <c r="AK1292" s="2">
        <f t="shared" si="290"/>
        <v>1.431980906921241E-3</v>
      </c>
      <c r="AL1292" s="2">
        <f t="shared" si="290"/>
        <v>2.0286396181384246E-3</v>
      </c>
      <c r="AM1292" s="2">
        <f t="shared" si="286"/>
        <v>0</v>
      </c>
      <c r="AN1292" s="2">
        <f t="shared" si="287"/>
        <v>3.8186157517899762E-3</v>
      </c>
      <c r="AP1292" t="s">
        <v>4283</v>
      </c>
      <c r="AQ1292" t="s">
        <v>2764</v>
      </c>
      <c r="AR1292" s="11">
        <v>4</v>
      </c>
      <c r="AT1292" s="85" t="s">
        <v>5015</v>
      </c>
      <c r="AU1292" s="84" t="s">
        <v>4922</v>
      </c>
      <c r="AV1292" s="77" t="str">
        <f t="shared" si="288"/>
        <v>26079</v>
      </c>
      <c r="AX1292" s="7" t="s">
        <v>186</v>
      </c>
    </row>
    <row r="1293" spans="1:50" hidden="1" outlineLevel="1">
      <c r="A1293" t="s">
        <v>2954</v>
      </c>
      <c r="B1293" t="s">
        <v>2764</v>
      </c>
      <c r="C1293" s="1">
        <f t="shared" si="280"/>
        <v>290891</v>
      </c>
      <c r="D1293" s="7">
        <f>IF(N1293&gt;0, RANK(N1293,(N1293:P1293,Q1293:AE1293)),0)</f>
        <v>2</v>
      </c>
      <c r="E1293" s="7">
        <f>IF(O1293&gt;0,RANK(O1293,(N1293:P1293,Q1293:AE1293)),0)</f>
        <v>1</v>
      </c>
      <c r="F1293" s="7">
        <f>IF(P1293&gt;0,RANK(P1293,(N1293:P1293,Q1293:AE1293)),0)</f>
        <v>3</v>
      </c>
      <c r="G1293" s="1">
        <f t="shared" si="281"/>
        <v>54292</v>
      </c>
      <c r="H1293" s="2">
        <f t="shared" si="282"/>
        <v>0.1866403566971821</v>
      </c>
      <c r="I1293" s="2"/>
      <c r="J1293" s="2">
        <f t="shared" si="289"/>
        <v>0.40189968063638959</v>
      </c>
      <c r="K1293" s="2">
        <f t="shared" si="289"/>
        <v>0.58854003733357163</v>
      </c>
      <c r="L1293" s="2">
        <f t="shared" si="289"/>
        <v>4.8471764337844761E-3</v>
      </c>
      <c r="M1293" s="2">
        <f t="shared" si="284"/>
        <v>4.7131055962543042E-3</v>
      </c>
      <c r="N1293" s="1">
        <v>116909</v>
      </c>
      <c r="O1293" s="1">
        <v>171201</v>
      </c>
      <c r="P1293" s="1">
        <v>1410</v>
      </c>
      <c r="Q1293" s="1">
        <v>647</v>
      </c>
      <c r="R1293" s="1">
        <v>323</v>
      </c>
      <c r="S1293" s="1">
        <v>326</v>
      </c>
      <c r="U1293" s="1">
        <v>75</v>
      </c>
      <c r="AG1293" s="7">
        <f>IF(Q1293&gt;0,RANK(Q1293,(N1293:P1293,Q1293:AE1293)),0)</f>
        <v>4</v>
      </c>
      <c r="AH1293" s="7">
        <f>IF(R1293&gt;0,RANK(R1293,(N1293:P1293,Q1293:AE1293)),0)</f>
        <v>6</v>
      </c>
      <c r="AI1293" s="7">
        <f>IF(T1293&gt;0,RANK(T1293,(N1293:P1293,Q1293:AE1293)),0)</f>
        <v>0</v>
      </c>
      <c r="AJ1293" s="7">
        <f>IF(S1293&gt;0,RANK(S1293,(N1293:P1293,Q1293:AE1293)),0)</f>
        <v>5</v>
      </c>
      <c r="AK1293" s="2">
        <f t="shared" si="290"/>
        <v>2.2242008174883374E-3</v>
      </c>
      <c r="AL1293" s="2">
        <f t="shared" si="290"/>
        <v>1.1103815518527559E-3</v>
      </c>
      <c r="AM1293" s="2">
        <f t="shared" si="286"/>
        <v>0</v>
      </c>
      <c r="AN1293" s="2">
        <f t="shared" si="287"/>
        <v>1.1206946932012334E-3</v>
      </c>
      <c r="AP1293" t="s">
        <v>2954</v>
      </c>
      <c r="AQ1293" t="s">
        <v>2764</v>
      </c>
      <c r="AR1293" s="11">
        <v>0</v>
      </c>
      <c r="AT1293" s="85" t="s">
        <v>5015</v>
      </c>
      <c r="AU1293" s="84" t="s">
        <v>4173</v>
      </c>
      <c r="AV1293" s="77" t="str">
        <f t="shared" si="288"/>
        <v>26081</v>
      </c>
      <c r="AX1293" s="7" t="s">
        <v>186</v>
      </c>
    </row>
    <row r="1294" spans="1:50" hidden="1" outlineLevel="1">
      <c r="A1294" t="s">
        <v>4284</v>
      </c>
      <c r="B1294" t="s">
        <v>2764</v>
      </c>
      <c r="C1294" s="1">
        <f t="shared" si="280"/>
        <v>1439</v>
      </c>
      <c r="D1294" s="7">
        <f>IF(N1294&gt;0, RANK(N1294,(N1294:P1294,Q1294:AE1294)),0)</f>
        <v>2</v>
      </c>
      <c r="E1294" s="7">
        <f>IF(O1294&gt;0,RANK(O1294,(N1294:P1294,Q1294:AE1294)),0)</f>
        <v>1</v>
      </c>
      <c r="F1294" s="7">
        <f>IF(P1294&gt;0,RANK(P1294,(N1294:P1294,Q1294:AE1294)),0)</f>
        <v>3</v>
      </c>
      <c r="G1294" s="1">
        <f t="shared" si="281"/>
        <v>151</v>
      </c>
      <c r="H1294" s="2">
        <f t="shared" si="282"/>
        <v>0.10493398193189715</v>
      </c>
      <c r="I1294" s="2"/>
      <c r="J1294" s="2">
        <f t="shared" si="289"/>
        <v>0.43780403057678946</v>
      </c>
      <c r="K1294" s="2">
        <f t="shared" si="289"/>
        <v>0.54273801250868658</v>
      </c>
      <c r="L1294" s="2">
        <f t="shared" si="289"/>
        <v>1.1118832522585128E-2</v>
      </c>
      <c r="M1294" s="2">
        <f t="shared" si="284"/>
        <v>8.3391243919388822E-3</v>
      </c>
      <c r="N1294" s="1">
        <v>630</v>
      </c>
      <c r="O1294" s="1">
        <v>781</v>
      </c>
      <c r="P1294" s="1">
        <v>16</v>
      </c>
      <c r="Q1294" s="1">
        <v>3</v>
      </c>
      <c r="R1294" s="1">
        <v>6</v>
      </c>
      <c r="S1294" s="1">
        <v>3</v>
      </c>
      <c r="U1294" s="1">
        <v>0</v>
      </c>
      <c r="AG1294" s="7">
        <f>IF(Q1294&gt;0,RANK(Q1294,(N1294:P1294,Q1294:AE1294)),0)</f>
        <v>5</v>
      </c>
      <c r="AH1294" s="7">
        <f>IF(R1294&gt;0,RANK(R1294,(N1294:P1294,Q1294:AE1294)),0)</f>
        <v>4</v>
      </c>
      <c r="AI1294" s="7">
        <f>IF(T1294&gt;0,RANK(T1294,(N1294:P1294,Q1294:AE1294)),0)</f>
        <v>0</v>
      </c>
      <c r="AJ1294" s="7">
        <f>IF(S1294&gt;0,RANK(S1294,(N1294:P1294,Q1294:AE1294)),0)</f>
        <v>5</v>
      </c>
      <c r="AK1294" s="2">
        <f t="shared" si="290"/>
        <v>2.0847810979847115E-3</v>
      </c>
      <c r="AL1294" s="2">
        <f t="shared" si="290"/>
        <v>4.1695621959694229E-3</v>
      </c>
      <c r="AM1294" s="2">
        <f t="shared" si="286"/>
        <v>0</v>
      </c>
      <c r="AN1294" s="2">
        <f t="shared" si="287"/>
        <v>2.0847810979847115E-3</v>
      </c>
      <c r="AP1294" t="s">
        <v>4284</v>
      </c>
      <c r="AQ1294" t="s">
        <v>2764</v>
      </c>
      <c r="AR1294" s="11">
        <v>1</v>
      </c>
      <c r="AT1294" s="85" t="s">
        <v>5015</v>
      </c>
      <c r="AU1294" s="84" t="s">
        <v>4372</v>
      </c>
      <c r="AV1294" s="77" t="str">
        <f t="shared" si="288"/>
        <v>26083</v>
      </c>
      <c r="AX1294" s="7" t="s">
        <v>186</v>
      </c>
    </row>
    <row r="1295" spans="1:50" hidden="1" outlineLevel="1">
      <c r="A1295" t="s">
        <v>3450</v>
      </c>
      <c r="B1295" t="s">
        <v>2764</v>
      </c>
      <c r="C1295" s="1">
        <f t="shared" si="280"/>
        <v>5246</v>
      </c>
      <c r="D1295" s="7">
        <f>IF(N1295&gt;0, RANK(N1295,(N1295:P1295,Q1295:AE1295)),0)</f>
        <v>1</v>
      </c>
      <c r="E1295" s="7">
        <f>IF(O1295&gt;0,RANK(O1295,(N1295:P1295,Q1295:AE1295)),0)</f>
        <v>2</v>
      </c>
      <c r="F1295" s="7">
        <f>IF(P1295&gt;0,RANK(P1295,(N1295:P1295,Q1295:AE1295)),0)</f>
        <v>3</v>
      </c>
      <c r="G1295" s="1">
        <f t="shared" si="281"/>
        <v>172</v>
      </c>
      <c r="H1295" s="2">
        <f t="shared" si="282"/>
        <v>3.2786885245901641E-2</v>
      </c>
      <c r="I1295" s="2"/>
      <c r="J1295" s="2">
        <f t="shared" si="289"/>
        <v>0.50991231414410976</v>
      </c>
      <c r="K1295" s="2">
        <f t="shared" si="289"/>
        <v>0.47712542889820814</v>
      </c>
      <c r="L1295" s="2">
        <f t="shared" si="289"/>
        <v>6.2905070529927568E-3</v>
      </c>
      <c r="M1295" s="2">
        <f t="shared" si="284"/>
        <v>6.6717499046893489E-3</v>
      </c>
      <c r="N1295" s="1">
        <v>2675</v>
      </c>
      <c r="O1295" s="1">
        <v>2503</v>
      </c>
      <c r="P1295" s="1">
        <v>33</v>
      </c>
      <c r="Q1295" s="1">
        <v>9</v>
      </c>
      <c r="R1295" s="1">
        <v>10</v>
      </c>
      <c r="S1295" s="1">
        <v>11</v>
      </c>
      <c r="U1295" s="1">
        <v>5</v>
      </c>
      <c r="AG1295" s="7">
        <f>IF(Q1295&gt;0,RANK(Q1295,(N1295:P1295,Q1295:AE1295)),0)</f>
        <v>6</v>
      </c>
      <c r="AH1295" s="7">
        <f>IF(R1295&gt;0,RANK(R1295,(N1295:P1295,Q1295:AE1295)),0)</f>
        <v>5</v>
      </c>
      <c r="AI1295" s="7">
        <f>IF(T1295&gt;0,RANK(T1295,(N1295:P1295,Q1295:AE1295)),0)</f>
        <v>0</v>
      </c>
      <c r="AJ1295" s="7">
        <f>IF(S1295&gt;0,RANK(S1295,(N1295:P1295,Q1295:AE1295)),0)</f>
        <v>4</v>
      </c>
      <c r="AK1295" s="2">
        <f t="shared" si="290"/>
        <v>1.715592832634388E-3</v>
      </c>
      <c r="AL1295" s="2">
        <f t="shared" si="290"/>
        <v>1.9062142584826535E-3</v>
      </c>
      <c r="AM1295" s="2">
        <f t="shared" si="286"/>
        <v>0</v>
      </c>
      <c r="AN1295" s="2">
        <f t="shared" si="287"/>
        <v>2.0968356843309188E-3</v>
      </c>
      <c r="AP1295" t="s">
        <v>3450</v>
      </c>
      <c r="AQ1295" t="s">
        <v>2764</v>
      </c>
      <c r="AR1295" s="11">
        <v>2</v>
      </c>
      <c r="AT1295" s="85" t="s">
        <v>5015</v>
      </c>
      <c r="AU1295" s="84" t="s">
        <v>5224</v>
      </c>
      <c r="AV1295" s="77" t="str">
        <f t="shared" si="288"/>
        <v>26085</v>
      </c>
      <c r="AX1295" s="7" t="s">
        <v>186</v>
      </c>
    </row>
    <row r="1296" spans="1:50" hidden="1" outlineLevel="1">
      <c r="A1296" t="s">
        <v>3969</v>
      </c>
      <c r="B1296" t="s">
        <v>2764</v>
      </c>
      <c r="C1296" s="1">
        <f t="shared" si="280"/>
        <v>44147</v>
      </c>
      <c r="D1296" s="7">
        <f>IF(N1296&gt;0, RANK(N1296,(N1296:P1296,Q1296:AE1296)),0)</f>
        <v>2</v>
      </c>
      <c r="E1296" s="7">
        <f>IF(O1296&gt;0,RANK(O1296,(N1296:P1296,Q1296:AE1296)),0)</f>
        <v>1</v>
      </c>
      <c r="F1296" s="7">
        <f>IF(P1296&gt;0,RANK(P1296,(N1296:P1296,Q1296:AE1296)),0)</f>
        <v>3</v>
      </c>
      <c r="G1296" s="1">
        <f t="shared" si="281"/>
        <v>7470</v>
      </c>
      <c r="H1296" s="2">
        <f t="shared" si="282"/>
        <v>0.16920742066278568</v>
      </c>
      <c r="I1296" s="2"/>
      <c r="J1296" s="2">
        <f t="shared" si="289"/>
        <v>0.40967676172786371</v>
      </c>
      <c r="K1296" s="2">
        <f t="shared" si="289"/>
        <v>0.57888418239064943</v>
      </c>
      <c r="L1296" s="2">
        <f t="shared" si="289"/>
        <v>5.7535053344508124E-3</v>
      </c>
      <c r="M1296" s="2">
        <f t="shared" si="284"/>
        <v>5.6855505470360468E-3</v>
      </c>
      <c r="N1296" s="1">
        <v>18086</v>
      </c>
      <c r="O1296" s="1">
        <v>25556</v>
      </c>
      <c r="P1296" s="1">
        <v>254</v>
      </c>
      <c r="Q1296" s="1">
        <v>112</v>
      </c>
      <c r="R1296" s="1">
        <v>75</v>
      </c>
      <c r="S1296" s="1">
        <v>41</v>
      </c>
      <c r="U1296" s="1">
        <v>23</v>
      </c>
      <c r="AG1296" s="7">
        <f>IF(Q1296&gt;0,RANK(Q1296,(N1296:P1296,Q1296:AE1296)),0)</f>
        <v>4</v>
      </c>
      <c r="AH1296" s="7">
        <f>IF(R1296&gt;0,RANK(R1296,(N1296:P1296,Q1296:AE1296)),0)</f>
        <v>5</v>
      </c>
      <c r="AI1296" s="7">
        <f>IF(T1296&gt;0,RANK(T1296,(N1296:P1296,Q1296:AE1296)),0)</f>
        <v>0</v>
      </c>
      <c r="AJ1296" s="7">
        <f>IF(S1296&gt;0,RANK(S1296,(N1296:P1296,Q1296:AE1296)),0)</f>
        <v>6</v>
      </c>
      <c r="AK1296" s="2">
        <f t="shared" si="290"/>
        <v>2.5369787301515391E-3</v>
      </c>
      <c r="AL1296" s="2">
        <f t="shared" si="290"/>
        <v>1.6988696853693342E-3</v>
      </c>
      <c r="AM1296" s="2">
        <f t="shared" si="286"/>
        <v>0</v>
      </c>
      <c r="AN1296" s="2">
        <f t="shared" si="287"/>
        <v>9.2871542800190279E-4</v>
      </c>
      <c r="AP1296" t="s">
        <v>3969</v>
      </c>
      <c r="AQ1296" t="s">
        <v>2764</v>
      </c>
      <c r="AR1296" s="11">
        <v>10</v>
      </c>
      <c r="AT1296" s="85" t="s">
        <v>5015</v>
      </c>
      <c r="AU1296" s="84" t="s">
        <v>4374</v>
      </c>
      <c r="AV1296" s="77" t="str">
        <f t="shared" si="288"/>
        <v>26087</v>
      </c>
      <c r="AX1296" s="7" t="s">
        <v>186</v>
      </c>
    </row>
    <row r="1297" spans="1:50" hidden="1" outlineLevel="1">
      <c r="A1297" t="s">
        <v>4695</v>
      </c>
      <c r="B1297" t="s">
        <v>2764</v>
      </c>
      <c r="C1297" s="1">
        <f t="shared" si="280"/>
        <v>13917</v>
      </c>
      <c r="D1297" s="7">
        <f>IF(N1297&gt;0, RANK(N1297,(N1297:P1297,Q1297:AE1297)),0)</f>
        <v>2</v>
      </c>
      <c r="E1297" s="7">
        <f>IF(O1297&gt;0,RANK(O1297,(N1297:P1297,Q1297:AE1297)),0)</f>
        <v>1</v>
      </c>
      <c r="F1297" s="7">
        <f>IF(P1297&gt;0,RANK(P1297,(N1297:P1297,Q1297:AE1297)),0)</f>
        <v>3</v>
      </c>
      <c r="G1297" s="1">
        <f t="shared" si="281"/>
        <v>1685</v>
      </c>
      <c r="H1297" s="2">
        <f t="shared" si="282"/>
        <v>0.12107494431271107</v>
      </c>
      <c r="I1297" s="2"/>
      <c r="J1297" s="2">
        <f t="shared" si="289"/>
        <v>0.43457641733132141</v>
      </c>
      <c r="K1297" s="2">
        <f t="shared" si="289"/>
        <v>0.5556513616440325</v>
      </c>
      <c r="L1297" s="2">
        <f t="shared" si="289"/>
        <v>5.1735287777538259E-3</v>
      </c>
      <c r="M1297" s="2">
        <f t="shared" si="284"/>
        <v>4.5986922468923179E-3</v>
      </c>
      <c r="N1297" s="1">
        <v>6048</v>
      </c>
      <c r="O1297" s="1">
        <v>7733</v>
      </c>
      <c r="P1297" s="1">
        <v>72</v>
      </c>
      <c r="Q1297" s="1">
        <v>26</v>
      </c>
      <c r="R1297" s="1">
        <v>14</v>
      </c>
      <c r="S1297" s="1">
        <v>23</v>
      </c>
      <c r="U1297" s="1">
        <v>1</v>
      </c>
      <c r="AG1297" s="7">
        <f>IF(Q1297&gt;0,RANK(Q1297,(N1297:P1297,Q1297:AE1297)),0)</f>
        <v>4</v>
      </c>
      <c r="AH1297" s="7">
        <f>IF(R1297&gt;0,RANK(R1297,(N1297:P1297,Q1297:AE1297)),0)</f>
        <v>6</v>
      </c>
      <c r="AI1297" s="7">
        <f>IF(T1297&gt;0,RANK(T1297,(N1297:P1297,Q1297:AE1297)),0)</f>
        <v>0</v>
      </c>
      <c r="AJ1297" s="7">
        <f>IF(S1297&gt;0,RANK(S1297,(N1297:P1297,Q1297:AE1297)),0)</f>
        <v>5</v>
      </c>
      <c r="AK1297" s="2">
        <f t="shared" si="290"/>
        <v>1.8682187252999929E-3</v>
      </c>
      <c r="AL1297" s="2">
        <f t="shared" si="290"/>
        <v>1.0059639290076884E-3</v>
      </c>
      <c r="AM1297" s="2">
        <f t="shared" si="286"/>
        <v>0</v>
      </c>
      <c r="AN1297" s="2">
        <f t="shared" si="287"/>
        <v>1.6526550262269167E-3</v>
      </c>
      <c r="AP1297" t="s">
        <v>4695</v>
      </c>
      <c r="AQ1297" t="s">
        <v>2764</v>
      </c>
      <c r="AR1297" s="11">
        <v>4</v>
      </c>
      <c r="AT1297" s="85" t="s">
        <v>5015</v>
      </c>
      <c r="AU1297" s="84" t="s">
        <v>4375</v>
      </c>
      <c r="AV1297" s="77" t="str">
        <f t="shared" si="288"/>
        <v>26089</v>
      </c>
      <c r="AX1297" s="7" t="s">
        <v>186</v>
      </c>
    </row>
    <row r="1298" spans="1:50" hidden="1" outlineLevel="1">
      <c r="A1298" t="s">
        <v>4315</v>
      </c>
      <c r="B1298" t="s">
        <v>2764</v>
      </c>
      <c r="C1298" s="1">
        <f t="shared" si="280"/>
        <v>47012</v>
      </c>
      <c r="D1298" s="7">
        <f>IF(N1298&gt;0, RANK(N1298,(N1298:P1298,Q1298:AE1298)),0)</f>
        <v>2</v>
      </c>
      <c r="E1298" s="7">
        <f>IF(O1298&gt;0,RANK(O1298,(N1298:P1298,Q1298:AE1298)),0)</f>
        <v>1</v>
      </c>
      <c r="F1298" s="7">
        <f>IF(P1298&gt;0,RANK(P1298,(N1298:P1298,Q1298:AE1298)),0)</f>
        <v>3</v>
      </c>
      <c r="G1298" s="1">
        <f t="shared" si="281"/>
        <v>4888</v>
      </c>
      <c r="H1298" s="2">
        <f t="shared" si="282"/>
        <v>0.10397345358631839</v>
      </c>
      <c r="I1298" s="2"/>
      <c r="J1298" s="2">
        <f t="shared" si="289"/>
        <v>0.44216370288436996</v>
      </c>
      <c r="K1298" s="2">
        <f t="shared" si="289"/>
        <v>0.54613715647068839</v>
      </c>
      <c r="L1298" s="2">
        <f t="shared" si="289"/>
        <v>5.8921126520888288E-3</v>
      </c>
      <c r="M1298" s="2">
        <f t="shared" si="284"/>
        <v>5.8070279928528791E-3</v>
      </c>
      <c r="N1298" s="1">
        <v>20787</v>
      </c>
      <c r="O1298" s="1">
        <v>25675</v>
      </c>
      <c r="P1298" s="1">
        <v>277</v>
      </c>
      <c r="Q1298" s="1">
        <v>96</v>
      </c>
      <c r="R1298" s="1">
        <v>111</v>
      </c>
      <c r="S1298" s="1">
        <v>49</v>
      </c>
      <c r="U1298" s="1">
        <v>17</v>
      </c>
      <c r="AG1298" s="7">
        <f>IF(Q1298&gt;0,RANK(Q1298,(N1298:P1298,Q1298:AE1298)),0)</f>
        <v>5</v>
      </c>
      <c r="AH1298" s="7">
        <f>IF(R1298&gt;0,RANK(R1298,(N1298:P1298,Q1298:AE1298)),0)</f>
        <v>4</v>
      </c>
      <c r="AI1298" s="7">
        <f>IF(T1298&gt;0,RANK(T1298,(N1298:P1298,Q1298:AE1298)),0)</f>
        <v>0</v>
      </c>
      <c r="AJ1298" s="7">
        <f>IF(S1298&gt;0,RANK(S1298,(N1298:P1298,Q1298:AE1298)),0)</f>
        <v>6</v>
      </c>
      <c r="AK1298" s="2">
        <f t="shared" si="290"/>
        <v>2.0420318216625541E-3</v>
      </c>
      <c r="AL1298" s="2">
        <f t="shared" si="290"/>
        <v>2.3610992937973282E-3</v>
      </c>
      <c r="AM1298" s="2">
        <f t="shared" si="286"/>
        <v>0</v>
      </c>
      <c r="AN1298" s="2">
        <f t="shared" si="287"/>
        <v>1.0422870756402621E-3</v>
      </c>
      <c r="AP1298" t="s">
        <v>4315</v>
      </c>
      <c r="AQ1298" t="s">
        <v>2764</v>
      </c>
      <c r="AR1298" s="11">
        <v>7</v>
      </c>
      <c r="AT1298" s="85" t="s">
        <v>5015</v>
      </c>
      <c r="AU1298" s="84" t="s">
        <v>4376</v>
      </c>
      <c r="AV1298" s="77" t="str">
        <f t="shared" si="288"/>
        <v>26091</v>
      </c>
      <c r="AX1298" s="7" t="s">
        <v>186</v>
      </c>
    </row>
    <row r="1299" spans="1:50" hidden="1" outlineLevel="1">
      <c r="A1299" t="s">
        <v>2058</v>
      </c>
      <c r="B1299" t="s">
        <v>2764</v>
      </c>
      <c r="C1299" s="1">
        <f t="shared" si="280"/>
        <v>93742</v>
      </c>
      <c r="D1299" s="7">
        <f>IF(N1299&gt;0, RANK(N1299,(N1299:P1299,Q1299:AE1299)),0)</f>
        <v>2</v>
      </c>
      <c r="E1299" s="7">
        <f>IF(O1299&gt;0,RANK(O1299,(N1299:P1299,Q1299:AE1299)),0)</f>
        <v>1</v>
      </c>
      <c r="F1299" s="7">
        <f>IF(P1299&gt;0,RANK(P1299,(N1299:P1299,Q1299:AE1299)),0)</f>
        <v>3</v>
      </c>
      <c r="G1299" s="1">
        <f t="shared" si="281"/>
        <v>24869</v>
      </c>
      <c r="H1299" s="2">
        <f t="shared" si="282"/>
        <v>0.26529197158157497</v>
      </c>
      <c r="I1299" s="2"/>
      <c r="J1299" s="2">
        <f t="shared" si="289"/>
        <v>0.36260160867060653</v>
      </c>
      <c r="K1299" s="2">
        <f t="shared" si="289"/>
        <v>0.62789358025218156</v>
      </c>
      <c r="L1299" s="2">
        <f t="shared" si="289"/>
        <v>4.4377120180922108E-3</v>
      </c>
      <c r="M1299" s="2">
        <f t="shared" si="284"/>
        <v>5.0670990591196946E-3</v>
      </c>
      <c r="N1299" s="1">
        <v>33991</v>
      </c>
      <c r="O1299" s="1">
        <v>58860</v>
      </c>
      <c r="P1299" s="1">
        <v>416</v>
      </c>
      <c r="Q1299" s="1">
        <v>286</v>
      </c>
      <c r="R1299" s="1">
        <v>101</v>
      </c>
      <c r="S1299" s="1">
        <v>70</v>
      </c>
      <c r="U1299" s="1">
        <v>18</v>
      </c>
      <c r="AG1299" s="7">
        <f>IF(Q1299&gt;0,RANK(Q1299,(N1299:P1299,Q1299:AE1299)),0)</f>
        <v>4</v>
      </c>
      <c r="AH1299" s="7">
        <f>IF(R1299&gt;0,RANK(R1299,(N1299:P1299,Q1299:AE1299)),0)</f>
        <v>5</v>
      </c>
      <c r="AI1299" s="7">
        <f>IF(T1299&gt;0,RANK(T1299,(N1299:P1299,Q1299:AE1299)),0)</f>
        <v>0</v>
      </c>
      <c r="AJ1299" s="7">
        <f>IF(S1299&gt;0,RANK(S1299,(N1299:P1299,Q1299:AE1299)),0)</f>
        <v>6</v>
      </c>
      <c r="AK1299" s="2">
        <f t="shared" si="290"/>
        <v>3.0509270124383947E-3</v>
      </c>
      <c r="AL1299" s="2">
        <f t="shared" si="290"/>
        <v>1.0774252736233491E-3</v>
      </c>
      <c r="AM1299" s="2">
        <f t="shared" si="286"/>
        <v>0</v>
      </c>
      <c r="AN1299" s="2">
        <f t="shared" si="287"/>
        <v>7.46730387659747E-4</v>
      </c>
      <c r="AP1299" t="s">
        <v>2058</v>
      </c>
      <c r="AQ1299" t="s">
        <v>2764</v>
      </c>
      <c r="AR1299" s="11">
        <v>8</v>
      </c>
      <c r="AT1299" s="85" t="s">
        <v>5015</v>
      </c>
      <c r="AU1299" s="84" t="s">
        <v>4600</v>
      </c>
      <c r="AV1299" s="77" t="str">
        <f t="shared" si="288"/>
        <v>26093</v>
      </c>
      <c r="AX1299" s="7" t="s">
        <v>186</v>
      </c>
    </row>
    <row r="1300" spans="1:50" hidden="1" outlineLevel="1">
      <c r="A1300" t="s">
        <v>4316</v>
      </c>
      <c r="B1300" t="s">
        <v>2764</v>
      </c>
      <c r="C1300" s="1">
        <f t="shared" si="280"/>
        <v>2829</v>
      </c>
      <c r="D1300" s="7">
        <f>IF(N1300&gt;0, RANK(N1300,(N1300:P1300,Q1300:AE1300)),0)</f>
        <v>2</v>
      </c>
      <c r="E1300" s="7">
        <f>IF(O1300&gt;0,RANK(O1300,(N1300:P1300,Q1300:AE1300)),0)</f>
        <v>1</v>
      </c>
      <c r="F1300" s="7">
        <f>IF(P1300&gt;0,RANK(P1300,(N1300:P1300,Q1300:AE1300)),0)</f>
        <v>3</v>
      </c>
      <c r="G1300" s="1">
        <f t="shared" si="281"/>
        <v>704</v>
      </c>
      <c r="H1300" s="2">
        <f t="shared" si="282"/>
        <v>0.24885118416401555</v>
      </c>
      <c r="I1300" s="2"/>
      <c r="J1300" s="2">
        <f t="shared" si="289"/>
        <v>0.36938847649346057</v>
      </c>
      <c r="K1300" s="2">
        <f t="shared" si="289"/>
        <v>0.61823966065747615</v>
      </c>
      <c r="L1300" s="2">
        <f t="shared" si="289"/>
        <v>6.7161541180629199E-3</v>
      </c>
      <c r="M1300" s="2">
        <f t="shared" si="284"/>
        <v>5.655708731000411E-3</v>
      </c>
      <c r="N1300" s="1">
        <v>1045</v>
      </c>
      <c r="O1300" s="1">
        <v>1749</v>
      </c>
      <c r="P1300" s="1">
        <v>19</v>
      </c>
      <c r="Q1300" s="1">
        <v>10</v>
      </c>
      <c r="R1300" s="1">
        <v>2</v>
      </c>
      <c r="S1300" s="1">
        <v>3</v>
      </c>
      <c r="U1300" s="1">
        <v>1</v>
      </c>
      <c r="AG1300" s="7">
        <f>IF(Q1300&gt;0,RANK(Q1300,(N1300:P1300,Q1300:AE1300)),0)</f>
        <v>4</v>
      </c>
      <c r="AH1300" s="7">
        <f>IF(R1300&gt;0,RANK(R1300,(N1300:P1300,Q1300:AE1300)),0)</f>
        <v>6</v>
      </c>
      <c r="AI1300" s="7">
        <f>IF(T1300&gt;0,RANK(T1300,(N1300:P1300,Q1300:AE1300)),0)</f>
        <v>0</v>
      </c>
      <c r="AJ1300" s="7">
        <f>IF(S1300&gt;0,RANK(S1300,(N1300:P1300,Q1300:AE1300)),0)</f>
        <v>5</v>
      </c>
      <c r="AK1300" s="2">
        <f t="shared" si="290"/>
        <v>3.534817956875221E-3</v>
      </c>
      <c r="AL1300" s="2">
        <f t="shared" si="290"/>
        <v>7.0696359137504422E-4</v>
      </c>
      <c r="AM1300" s="2">
        <f t="shared" si="286"/>
        <v>0</v>
      </c>
      <c r="AN1300" s="2">
        <f t="shared" si="287"/>
        <v>1.0604453870625664E-3</v>
      </c>
      <c r="AP1300" t="s">
        <v>4316</v>
      </c>
      <c r="AQ1300" t="s">
        <v>2764</v>
      </c>
      <c r="AR1300" s="11">
        <v>1</v>
      </c>
      <c r="AT1300" s="85" t="s">
        <v>5015</v>
      </c>
      <c r="AU1300" s="84" t="s">
        <v>4202</v>
      </c>
      <c r="AV1300" s="77" t="str">
        <f t="shared" si="288"/>
        <v>26095</v>
      </c>
      <c r="AX1300" s="7" t="s">
        <v>186</v>
      </c>
    </row>
    <row r="1301" spans="1:50" hidden="1" outlineLevel="1">
      <c r="A1301" t="s">
        <v>4023</v>
      </c>
      <c r="B1301" t="s">
        <v>2764</v>
      </c>
      <c r="C1301" s="1">
        <f t="shared" si="280"/>
        <v>6599</v>
      </c>
      <c r="D1301" s="7">
        <f>IF(N1301&gt;0, RANK(N1301,(N1301:P1301,Q1301:AE1301)),0)</f>
        <v>2</v>
      </c>
      <c r="E1301" s="7">
        <f>IF(O1301&gt;0,RANK(O1301,(N1301:P1301,Q1301:AE1301)),0)</f>
        <v>1</v>
      </c>
      <c r="F1301" s="7">
        <f>IF(P1301&gt;0,RANK(P1301,(N1301:P1301,Q1301:AE1301)),0)</f>
        <v>3</v>
      </c>
      <c r="G1301" s="1">
        <f t="shared" si="281"/>
        <v>887</v>
      </c>
      <c r="H1301" s="2">
        <f t="shared" si="282"/>
        <v>0.13441430519775724</v>
      </c>
      <c r="I1301" s="2"/>
      <c r="J1301" s="2">
        <f t="shared" si="289"/>
        <v>0.42718593726322168</v>
      </c>
      <c r="K1301" s="2">
        <f t="shared" si="289"/>
        <v>0.56160024246097895</v>
      </c>
      <c r="L1301" s="2">
        <f t="shared" si="289"/>
        <v>7.2738293680860737E-3</v>
      </c>
      <c r="M1301" s="2">
        <f t="shared" si="284"/>
        <v>3.9399909077133506E-3</v>
      </c>
      <c r="N1301" s="1">
        <v>2819</v>
      </c>
      <c r="O1301" s="1">
        <v>3706</v>
      </c>
      <c r="P1301" s="1">
        <v>48</v>
      </c>
      <c r="Q1301" s="1">
        <v>14</v>
      </c>
      <c r="R1301" s="1">
        <v>6</v>
      </c>
      <c r="S1301" s="1">
        <v>4</v>
      </c>
      <c r="U1301" s="1">
        <v>2</v>
      </c>
      <c r="AG1301" s="7">
        <f>IF(Q1301&gt;0,RANK(Q1301,(N1301:P1301,Q1301:AE1301)),0)</f>
        <v>4</v>
      </c>
      <c r="AH1301" s="7">
        <f>IF(R1301&gt;0,RANK(R1301,(N1301:P1301,Q1301:AE1301)),0)</f>
        <v>5</v>
      </c>
      <c r="AI1301" s="7">
        <f>IF(T1301&gt;0,RANK(T1301,(N1301:P1301,Q1301:AE1301)),0)</f>
        <v>0</v>
      </c>
      <c r="AJ1301" s="7">
        <f>IF(S1301&gt;0,RANK(S1301,(N1301:P1301,Q1301:AE1301)),0)</f>
        <v>6</v>
      </c>
      <c r="AK1301" s="2">
        <f t="shared" si="290"/>
        <v>2.1215335656917713E-3</v>
      </c>
      <c r="AL1301" s="2">
        <f t="shared" si="290"/>
        <v>9.0922867101075921E-4</v>
      </c>
      <c r="AM1301" s="2">
        <f t="shared" si="286"/>
        <v>0</v>
      </c>
      <c r="AN1301" s="2">
        <f t="shared" si="287"/>
        <v>6.061524473405061E-4</v>
      </c>
      <c r="AP1301" t="s">
        <v>4023</v>
      </c>
      <c r="AQ1301" t="s">
        <v>2764</v>
      </c>
      <c r="AR1301" s="11">
        <v>1</v>
      </c>
      <c r="AT1301" s="85" t="s">
        <v>5015</v>
      </c>
      <c r="AU1301" s="84" t="s">
        <v>4529</v>
      </c>
      <c r="AV1301" s="77" t="str">
        <f t="shared" si="288"/>
        <v>26097</v>
      </c>
      <c r="AX1301" s="7" t="s">
        <v>186</v>
      </c>
    </row>
    <row r="1302" spans="1:50" hidden="1" outlineLevel="1">
      <c r="A1302" t="s">
        <v>3938</v>
      </c>
      <c r="B1302" t="s">
        <v>2764</v>
      </c>
      <c r="C1302" s="1">
        <f t="shared" si="280"/>
        <v>402410</v>
      </c>
      <c r="D1302" s="7">
        <f>IF(N1302&gt;0, RANK(N1302,(N1302:P1302,Q1302:AE1302)),0)</f>
        <v>2</v>
      </c>
      <c r="E1302" s="7">
        <f>IF(O1302&gt;0,RANK(O1302,(N1302:P1302,Q1302:AE1302)),0)</f>
        <v>1</v>
      </c>
      <c r="F1302" s="7">
        <f>IF(P1302&gt;0,RANK(P1302,(N1302:P1302,Q1302:AE1302)),0)</f>
        <v>3</v>
      </c>
      <c r="G1302" s="1">
        <f t="shared" si="281"/>
        <v>6006</v>
      </c>
      <c r="H1302" s="2">
        <f t="shared" si="282"/>
        <v>1.4925076414602024E-2</v>
      </c>
      <c r="I1302" s="2"/>
      <c r="J1302" s="2">
        <f t="shared" si="289"/>
        <v>0.48746303521284262</v>
      </c>
      <c r="K1302" s="2">
        <f t="shared" si="289"/>
        <v>0.50238811162744468</v>
      </c>
      <c r="L1302" s="2">
        <f t="shared" si="289"/>
        <v>5.1713426604706641E-3</v>
      </c>
      <c r="M1302" s="2">
        <f t="shared" si="284"/>
        <v>4.9775104992420367E-3</v>
      </c>
      <c r="N1302" s="1">
        <v>196160</v>
      </c>
      <c r="O1302" s="1">
        <v>202166</v>
      </c>
      <c r="P1302" s="1">
        <v>2081</v>
      </c>
      <c r="Q1302" s="1">
        <v>1113</v>
      </c>
      <c r="R1302" s="1">
        <v>431</v>
      </c>
      <c r="S1302" s="1">
        <v>365</v>
      </c>
      <c r="U1302" s="1">
        <v>94</v>
      </c>
      <c r="AG1302" s="7">
        <f>IF(Q1302&gt;0,RANK(Q1302,(N1302:P1302,Q1302:AE1302)),0)</f>
        <v>4</v>
      </c>
      <c r="AH1302" s="7">
        <f>IF(R1302&gt;0,RANK(R1302,(N1302:P1302,Q1302:AE1302)),0)</f>
        <v>5</v>
      </c>
      <c r="AI1302" s="7">
        <f>IF(T1302&gt;0,RANK(T1302,(N1302:P1302,Q1302:AE1302)),0)</f>
        <v>0</v>
      </c>
      <c r="AJ1302" s="7">
        <f>IF(S1302&gt;0,RANK(S1302,(N1302:P1302,Q1302:AE1302)),0)</f>
        <v>6</v>
      </c>
      <c r="AK1302" s="2">
        <f t="shared" si="290"/>
        <v>2.7658358390696058E-3</v>
      </c>
      <c r="AL1302" s="2">
        <f t="shared" si="290"/>
        <v>1.0710469421734052E-3</v>
      </c>
      <c r="AM1302" s="2">
        <f t="shared" si="286"/>
        <v>0</v>
      </c>
      <c r="AN1302" s="2">
        <f t="shared" si="287"/>
        <v>9.0703511344151491E-4</v>
      </c>
      <c r="AP1302" t="s">
        <v>3938</v>
      </c>
      <c r="AQ1302" t="s">
        <v>2764</v>
      </c>
      <c r="AR1302" s="11">
        <v>0</v>
      </c>
      <c r="AT1302" s="85" t="s">
        <v>5015</v>
      </c>
      <c r="AU1302" s="84" t="s">
        <v>4530</v>
      </c>
      <c r="AV1302" s="77" t="str">
        <f t="shared" si="288"/>
        <v>26099</v>
      </c>
      <c r="AX1302" s="7" t="s">
        <v>186</v>
      </c>
    </row>
    <row r="1303" spans="1:50" hidden="1" outlineLevel="1">
      <c r="A1303" t="s">
        <v>4653</v>
      </c>
      <c r="B1303" t="s">
        <v>2764</v>
      </c>
      <c r="C1303" s="1">
        <f t="shared" si="280"/>
        <v>12740</v>
      </c>
      <c r="D1303" s="7">
        <f>IF(N1303&gt;0, RANK(N1303,(N1303:P1303,Q1303:AE1303)),0)</f>
        <v>2</v>
      </c>
      <c r="E1303" s="7">
        <f>IF(O1303&gt;0,RANK(O1303,(N1303:P1303,Q1303:AE1303)),0)</f>
        <v>1</v>
      </c>
      <c r="F1303" s="7">
        <f>IF(P1303&gt;0,RANK(P1303,(N1303:P1303,Q1303:AE1303)),0)</f>
        <v>3</v>
      </c>
      <c r="G1303" s="1">
        <f t="shared" si="281"/>
        <v>23</v>
      </c>
      <c r="H1303" s="2">
        <f t="shared" si="282"/>
        <v>1.8053375196232339E-3</v>
      </c>
      <c r="I1303" s="2"/>
      <c r="J1303" s="2">
        <f t="shared" si="289"/>
        <v>0.49230769230769234</v>
      </c>
      <c r="K1303" s="2">
        <f t="shared" si="289"/>
        <v>0.49411302982731553</v>
      </c>
      <c r="L1303" s="2">
        <f t="shared" si="289"/>
        <v>6.6718995290423865E-3</v>
      </c>
      <c r="M1303" s="2">
        <f t="shared" si="284"/>
        <v>6.9073783359497477E-3</v>
      </c>
      <c r="N1303" s="1">
        <v>6272</v>
      </c>
      <c r="O1303" s="1">
        <v>6295</v>
      </c>
      <c r="P1303" s="1">
        <v>85</v>
      </c>
      <c r="Q1303" s="1">
        <v>30</v>
      </c>
      <c r="R1303" s="1">
        <v>18</v>
      </c>
      <c r="S1303" s="1">
        <v>31</v>
      </c>
      <c r="U1303" s="1">
        <v>9</v>
      </c>
      <c r="AG1303" s="7">
        <f>IF(Q1303&gt;0,RANK(Q1303,(N1303:P1303,Q1303:AE1303)),0)</f>
        <v>5</v>
      </c>
      <c r="AH1303" s="7">
        <f>IF(R1303&gt;0,RANK(R1303,(N1303:P1303,Q1303:AE1303)),0)</f>
        <v>6</v>
      </c>
      <c r="AI1303" s="7">
        <f>IF(T1303&gt;0,RANK(T1303,(N1303:P1303,Q1303:AE1303)),0)</f>
        <v>0</v>
      </c>
      <c r="AJ1303" s="7">
        <f>IF(S1303&gt;0,RANK(S1303,(N1303:P1303,Q1303:AE1303)),0)</f>
        <v>4</v>
      </c>
      <c r="AK1303" s="2">
        <f t="shared" si="290"/>
        <v>2.3547880690737832E-3</v>
      </c>
      <c r="AL1303" s="2">
        <f t="shared" si="290"/>
        <v>1.4128728414442701E-3</v>
      </c>
      <c r="AM1303" s="2">
        <f t="shared" si="286"/>
        <v>0</v>
      </c>
      <c r="AN1303" s="2">
        <f t="shared" si="287"/>
        <v>2.4332810047095763E-3</v>
      </c>
      <c r="AP1303" t="s">
        <v>4653</v>
      </c>
      <c r="AQ1303" t="s">
        <v>2764</v>
      </c>
      <c r="AR1303" s="11">
        <v>2</v>
      </c>
      <c r="AT1303" s="85" t="s">
        <v>5015</v>
      </c>
      <c r="AU1303" s="84" t="s">
        <v>4531</v>
      </c>
      <c r="AV1303" s="77" t="str">
        <f t="shared" si="288"/>
        <v>26101</v>
      </c>
      <c r="AX1303" s="7" t="s">
        <v>186</v>
      </c>
    </row>
    <row r="1304" spans="1:50" hidden="1" outlineLevel="1">
      <c r="A1304" t="s">
        <v>4807</v>
      </c>
      <c r="B1304" t="s">
        <v>2764</v>
      </c>
      <c r="C1304" s="1">
        <f t="shared" si="280"/>
        <v>32488</v>
      </c>
      <c r="D1304" s="7">
        <f>IF(N1304&gt;0, RANK(N1304,(N1304:P1304,Q1304:AE1304)),0)</f>
        <v>1</v>
      </c>
      <c r="E1304" s="7">
        <f>IF(O1304&gt;0,RANK(O1304,(N1304:P1304,Q1304:AE1304)),0)</f>
        <v>2</v>
      </c>
      <c r="F1304" s="7">
        <f>IF(P1304&gt;0,RANK(P1304,(N1304:P1304,Q1304:AE1304)),0)</f>
        <v>3</v>
      </c>
      <c r="G1304" s="1">
        <f t="shared" si="281"/>
        <v>2722</v>
      </c>
      <c r="H1304" s="2">
        <f t="shared" si="282"/>
        <v>8.3784782073380942E-2</v>
      </c>
      <c r="I1304" s="2"/>
      <c r="J1304" s="2">
        <f t="shared" si="289"/>
        <v>0.53595173602560942</v>
      </c>
      <c r="K1304" s="2">
        <f t="shared" si="289"/>
        <v>0.4521669539522285</v>
      </c>
      <c r="L1304" s="2">
        <f t="shared" si="289"/>
        <v>7.048756463925142E-3</v>
      </c>
      <c r="M1304" s="2">
        <f t="shared" si="284"/>
        <v>4.8325535582369418E-3</v>
      </c>
      <c r="N1304" s="1">
        <v>17412</v>
      </c>
      <c r="O1304" s="1">
        <v>14690</v>
      </c>
      <c r="P1304" s="1">
        <v>229</v>
      </c>
      <c r="Q1304" s="1">
        <v>68</v>
      </c>
      <c r="R1304" s="1">
        <v>34</v>
      </c>
      <c r="S1304" s="1">
        <v>45</v>
      </c>
      <c r="U1304" s="1">
        <v>10</v>
      </c>
      <c r="AG1304" s="7">
        <f>IF(Q1304&gt;0,RANK(Q1304,(N1304:P1304,Q1304:AE1304)),0)</f>
        <v>4</v>
      </c>
      <c r="AH1304" s="7">
        <f>IF(R1304&gt;0,RANK(R1304,(N1304:P1304,Q1304:AE1304)),0)</f>
        <v>6</v>
      </c>
      <c r="AI1304" s="7">
        <f>IF(T1304&gt;0,RANK(T1304,(N1304:P1304,Q1304:AE1304)),0)</f>
        <v>0</v>
      </c>
      <c r="AJ1304" s="7">
        <f>IF(S1304&gt;0,RANK(S1304,(N1304:P1304,Q1304:AE1304)),0)</f>
        <v>5</v>
      </c>
      <c r="AK1304" s="2">
        <f t="shared" si="290"/>
        <v>2.0930805220389067E-3</v>
      </c>
      <c r="AL1304" s="2">
        <f t="shared" si="290"/>
        <v>1.0465402610194533E-3</v>
      </c>
      <c r="AM1304" s="2">
        <f t="shared" si="286"/>
        <v>0</v>
      </c>
      <c r="AN1304" s="2">
        <f t="shared" si="287"/>
        <v>1.3851268160551588E-3</v>
      </c>
      <c r="AP1304" t="s">
        <v>4807</v>
      </c>
      <c r="AQ1304" t="s">
        <v>2764</v>
      </c>
      <c r="AR1304" s="11">
        <v>1</v>
      </c>
      <c r="AT1304" s="85" t="s">
        <v>5015</v>
      </c>
      <c r="AU1304" s="84" t="s">
        <v>4532</v>
      </c>
      <c r="AV1304" s="77" t="str">
        <f t="shared" si="288"/>
        <v>26103</v>
      </c>
      <c r="AX1304" s="7" t="s">
        <v>186</v>
      </c>
    </row>
    <row r="1305" spans="1:50" hidden="1" outlineLevel="1">
      <c r="A1305" t="s">
        <v>2922</v>
      </c>
      <c r="B1305" t="s">
        <v>2764</v>
      </c>
      <c r="C1305" s="1">
        <f t="shared" si="280"/>
        <v>14611</v>
      </c>
      <c r="D1305" s="7">
        <f>IF(N1305&gt;0, RANK(N1305,(N1305:P1305,Q1305:AE1305)),0)</f>
        <v>2</v>
      </c>
      <c r="E1305" s="7">
        <f>IF(O1305&gt;0,RANK(O1305,(N1305:P1305,Q1305:AE1305)),0)</f>
        <v>1</v>
      </c>
      <c r="F1305" s="7">
        <f>IF(P1305&gt;0,RANK(P1305,(N1305:P1305,Q1305:AE1305)),0)</f>
        <v>3</v>
      </c>
      <c r="G1305" s="1">
        <f t="shared" si="281"/>
        <v>1791</v>
      </c>
      <c r="H1305" s="2">
        <f t="shared" si="282"/>
        <v>0.12257887892683594</v>
      </c>
      <c r="I1305" s="2"/>
      <c r="J1305" s="2">
        <f t="shared" si="289"/>
        <v>0.43344055848333446</v>
      </c>
      <c r="K1305" s="2">
        <f t="shared" si="289"/>
        <v>0.55601943741017046</v>
      </c>
      <c r="L1305" s="2">
        <f t="shared" si="289"/>
        <v>5.6122099787831083E-3</v>
      </c>
      <c r="M1305" s="2">
        <f t="shared" si="284"/>
        <v>4.9277941277119184E-3</v>
      </c>
      <c r="N1305" s="1">
        <v>6333</v>
      </c>
      <c r="O1305" s="1">
        <v>8124</v>
      </c>
      <c r="P1305" s="1">
        <v>82</v>
      </c>
      <c r="Q1305" s="1">
        <v>23</v>
      </c>
      <c r="R1305" s="1">
        <v>23</v>
      </c>
      <c r="S1305" s="1">
        <v>22</v>
      </c>
      <c r="U1305" s="1">
        <v>4</v>
      </c>
      <c r="AG1305" s="7">
        <f>IF(Q1305&gt;0,RANK(Q1305,(N1305:P1305,Q1305:AE1305)),0)</f>
        <v>4</v>
      </c>
      <c r="AH1305" s="7">
        <f>IF(R1305&gt;0,RANK(R1305,(N1305:P1305,Q1305:AE1305)),0)</f>
        <v>4</v>
      </c>
      <c r="AI1305" s="7">
        <f>IF(T1305&gt;0,RANK(T1305,(N1305:P1305,Q1305:AE1305)),0)</f>
        <v>0</v>
      </c>
      <c r="AJ1305" s="7">
        <f>IF(S1305&gt;0,RANK(S1305,(N1305:P1305,Q1305:AE1305)),0)</f>
        <v>6</v>
      </c>
      <c r="AK1305" s="2">
        <f t="shared" si="290"/>
        <v>1.5741564574635548E-3</v>
      </c>
      <c r="AL1305" s="2">
        <f t="shared" si="290"/>
        <v>1.5741564574635548E-3</v>
      </c>
      <c r="AM1305" s="2">
        <f t="shared" si="286"/>
        <v>0</v>
      </c>
      <c r="AN1305" s="2">
        <f t="shared" si="287"/>
        <v>1.5057148723564438E-3</v>
      </c>
      <c r="AP1305" t="s">
        <v>2922</v>
      </c>
      <c r="AQ1305" t="s">
        <v>2764</v>
      </c>
      <c r="AR1305" s="11">
        <v>2</v>
      </c>
      <c r="AT1305" s="85" t="s">
        <v>5015</v>
      </c>
      <c r="AU1305" s="84" t="s">
        <v>4533</v>
      </c>
      <c r="AV1305" s="77" t="str">
        <f t="shared" si="288"/>
        <v>26105</v>
      </c>
      <c r="AX1305" s="7" t="s">
        <v>186</v>
      </c>
    </row>
    <row r="1306" spans="1:50" hidden="1" outlineLevel="1">
      <c r="A1306" t="s">
        <v>3553</v>
      </c>
      <c r="B1306" t="s">
        <v>2764</v>
      </c>
      <c r="C1306" s="1">
        <f t="shared" si="280"/>
        <v>17581</v>
      </c>
      <c r="D1306" s="7">
        <f>IF(N1306&gt;0, RANK(N1306,(N1306:P1306,Q1306:AE1306)),0)</f>
        <v>2</v>
      </c>
      <c r="E1306" s="7">
        <f>IF(O1306&gt;0,RANK(O1306,(N1306:P1306,Q1306:AE1306)),0)</f>
        <v>1</v>
      </c>
      <c r="F1306" s="7">
        <f>IF(P1306&gt;0,RANK(P1306,(N1306:P1306,Q1306:AE1306)),0)</f>
        <v>3</v>
      </c>
      <c r="G1306" s="1">
        <f t="shared" si="281"/>
        <v>1980</v>
      </c>
      <c r="H1306" s="2">
        <f t="shared" si="282"/>
        <v>0.11262158011489676</v>
      </c>
      <c r="I1306" s="2"/>
      <c r="J1306" s="2">
        <f t="shared" si="289"/>
        <v>0.4396791991354303</v>
      </c>
      <c r="K1306" s="2">
        <f t="shared" si="289"/>
        <v>0.55230077925032706</v>
      </c>
      <c r="L1306" s="2">
        <f t="shared" si="289"/>
        <v>3.9815710141630168E-3</v>
      </c>
      <c r="M1306" s="2">
        <f t="shared" si="284"/>
        <v>4.0384506000796282E-3</v>
      </c>
      <c r="N1306" s="1">
        <v>7730</v>
      </c>
      <c r="O1306" s="1">
        <v>9710</v>
      </c>
      <c r="P1306" s="1">
        <v>70</v>
      </c>
      <c r="Q1306" s="1">
        <v>27</v>
      </c>
      <c r="R1306" s="1">
        <v>10</v>
      </c>
      <c r="S1306" s="1">
        <v>29</v>
      </c>
      <c r="U1306" s="1">
        <v>5</v>
      </c>
      <c r="AG1306" s="7">
        <f>IF(Q1306&gt;0,RANK(Q1306,(N1306:P1306,Q1306:AE1306)),0)</f>
        <v>5</v>
      </c>
      <c r="AH1306" s="7">
        <f>IF(R1306&gt;0,RANK(R1306,(N1306:P1306,Q1306:AE1306)),0)</f>
        <v>6</v>
      </c>
      <c r="AI1306" s="7">
        <f>IF(T1306&gt;0,RANK(T1306,(N1306:P1306,Q1306:AE1306)),0)</f>
        <v>0</v>
      </c>
      <c r="AJ1306" s="7">
        <f>IF(S1306&gt;0,RANK(S1306,(N1306:P1306,Q1306:AE1306)),0)</f>
        <v>4</v>
      </c>
      <c r="AK1306" s="2">
        <f t="shared" si="290"/>
        <v>1.5357488197485923E-3</v>
      </c>
      <c r="AL1306" s="2">
        <f t="shared" si="290"/>
        <v>5.6879585916614532E-4</v>
      </c>
      <c r="AM1306" s="2">
        <f t="shared" si="286"/>
        <v>0</v>
      </c>
      <c r="AN1306" s="2">
        <f t="shared" si="287"/>
        <v>1.6495079915818214E-3</v>
      </c>
      <c r="AP1306" t="s">
        <v>3553</v>
      </c>
      <c r="AQ1306" t="s">
        <v>2764</v>
      </c>
      <c r="AR1306" s="11">
        <v>4</v>
      </c>
      <c r="AT1306" s="85" t="s">
        <v>5015</v>
      </c>
      <c r="AU1306" s="84" t="s">
        <v>5310</v>
      </c>
      <c r="AV1306" s="77" t="str">
        <f t="shared" si="288"/>
        <v>26107</v>
      </c>
      <c r="AX1306" s="7" t="s">
        <v>186</v>
      </c>
    </row>
    <row r="1307" spans="1:50" hidden="1" outlineLevel="1">
      <c r="A1307" t="s">
        <v>2896</v>
      </c>
      <c r="B1307" t="s">
        <v>2764</v>
      </c>
      <c r="C1307" s="1">
        <f t="shared" si="280"/>
        <v>11419</v>
      </c>
      <c r="D1307" s="7">
        <f>IF(N1307&gt;0, RANK(N1307,(N1307:P1307,Q1307:AE1307)),0)</f>
        <v>2</v>
      </c>
      <c r="E1307" s="7">
        <f>IF(O1307&gt;0,RANK(O1307,(N1307:P1307,Q1307:AE1307)),0)</f>
        <v>1</v>
      </c>
      <c r="F1307" s="7">
        <f>IF(P1307&gt;0,RANK(P1307,(N1307:P1307,Q1307:AE1307)),0)</f>
        <v>3</v>
      </c>
      <c r="G1307" s="1">
        <f t="shared" si="281"/>
        <v>616</v>
      </c>
      <c r="H1307" s="2">
        <f t="shared" si="282"/>
        <v>5.3945179087485771E-2</v>
      </c>
      <c r="I1307" s="2"/>
      <c r="J1307" s="2">
        <f t="shared" si="289"/>
        <v>0.46641562308433315</v>
      </c>
      <c r="K1307" s="2">
        <f t="shared" si="289"/>
        <v>0.5203608021718189</v>
      </c>
      <c r="L1307" s="2">
        <f t="shared" si="289"/>
        <v>8.4946142394255186E-3</v>
      </c>
      <c r="M1307" s="2">
        <f t="shared" si="284"/>
        <v>4.7289605044224248E-3</v>
      </c>
      <c r="N1307" s="1">
        <v>5326</v>
      </c>
      <c r="O1307" s="1">
        <v>5942</v>
      </c>
      <c r="P1307" s="1">
        <v>97</v>
      </c>
      <c r="Q1307" s="1">
        <v>18</v>
      </c>
      <c r="R1307" s="1">
        <v>16</v>
      </c>
      <c r="S1307" s="1">
        <v>15</v>
      </c>
      <c r="U1307" s="1">
        <v>5</v>
      </c>
      <c r="AG1307" s="7">
        <f>IF(Q1307&gt;0,RANK(Q1307,(N1307:P1307,Q1307:AE1307)),0)</f>
        <v>4</v>
      </c>
      <c r="AH1307" s="7">
        <f>IF(R1307&gt;0,RANK(R1307,(N1307:P1307,Q1307:AE1307)),0)</f>
        <v>5</v>
      </c>
      <c r="AI1307" s="7">
        <f>IF(T1307&gt;0,RANK(T1307,(N1307:P1307,Q1307:AE1307)),0)</f>
        <v>0</v>
      </c>
      <c r="AJ1307" s="7">
        <f>IF(S1307&gt;0,RANK(S1307,(N1307:P1307,Q1307:AE1307)),0)</f>
        <v>6</v>
      </c>
      <c r="AK1307" s="2">
        <f t="shared" si="290"/>
        <v>1.5763201681408179E-3</v>
      </c>
      <c r="AL1307" s="2">
        <f t="shared" si="290"/>
        <v>1.4011734827918381E-3</v>
      </c>
      <c r="AM1307" s="2">
        <f t="shared" si="286"/>
        <v>0</v>
      </c>
      <c r="AN1307" s="2">
        <f t="shared" si="287"/>
        <v>1.3136001401173483E-3</v>
      </c>
      <c r="AP1307" t="s">
        <v>2896</v>
      </c>
      <c r="AQ1307" t="s">
        <v>2764</v>
      </c>
      <c r="AR1307" s="11">
        <v>1</v>
      </c>
      <c r="AT1307" s="85" t="s">
        <v>5015</v>
      </c>
      <c r="AU1307" s="84" t="s">
        <v>4645</v>
      </c>
      <c r="AV1307" s="77" t="str">
        <f t="shared" si="288"/>
        <v>26109</v>
      </c>
      <c r="AX1307" s="7" t="s">
        <v>186</v>
      </c>
    </row>
    <row r="1308" spans="1:50" hidden="1" outlineLevel="1">
      <c r="A1308" t="s">
        <v>2754</v>
      </c>
      <c r="B1308" t="s">
        <v>2764</v>
      </c>
      <c r="C1308" s="1">
        <f t="shared" si="280"/>
        <v>43275</v>
      </c>
      <c r="D1308" s="7">
        <f>IF(N1308&gt;0, RANK(N1308,(N1308:P1308,Q1308:AE1308)),0)</f>
        <v>2</v>
      </c>
      <c r="E1308" s="7">
        <f>IF(O1308&gt;0,RANK(O1308,(N1308:P1308,Q1308:AE1308)),0)</f>
        <v>1</v>
      </c>
      <c r="F1308" s="7">
        <f>IF(P1308&gt;0,RANK(P1308,(N1308:P1308,Q1308:AE1308)),0)</f>
        <v>3</v>
      </c>
      <c r="G1308" s="1">
        <f t="shared" si="281"/>
        <v>6014</v>
      </c>
      <c r="H1308" s="2">
        <f t="shared" si="282"/>
        <v>0.13897169266320047</v>
      </c>
      <c r="I1308" s="2"/>
      <c r="J1308" s="2">
        <f t="shared" si="289"/>
        <v>0.42414789139225884</v>
      </c>
      <c r="K1308" s="2">
        <f t="shared" si="289"/>
        <v>0.56311958405545925</v>
      </c>
      <c r="L1308" s="2">
        <f t="shared" si="289"/>
        <v>5.0606585788561522E-3</v>
      </c>
      <c r="M1308" s="2">
        <f t="shared" si="284"/>
        <v>7.6718659734257575E-3</v>
      </c>
      <c r="N1308" s="1">
        <v>18355</v>
      </c>
      <c r="O1308" s="1">
        <v>24369</v>
      </c>
      <c r="P1308" s="1">
        <v>219</v>
      </c>
      <c r="Q1308" s="1">
        <v>115</v>
      </c>
      <c r="R1308" s="1">
        <v>34</v>
      </c>
      <c r="S1308" s="1">
        <v>170</v>
      </c>
      <c r="U1308" s="1">
        <v>13</v>
      </c>
      <c r="AG1308" s="7">
        <f>IF(Q1308&gt;0,RANK(Q1308,(N1308:P1308,Q1308:AE1308)),0)</f>
        <v>5</v>
      </c>
      <c r="AH1308" s="7">
        <f>IF(R1308&gt;0,RANK(R1308,(N1308:P1308,Q1308:AE1308)),0)</f>
        <v>6</v>
      </c>
      <c r="AI1308" s="7">
        <f>IF(T1308&gt;0,RANK(T1308,(N1308:P1308,Q1308:AE1308)),0)</f>
        <v>0</v>
      </c>
      <c r="AJ1308" s="7">
        <f>IF(S1308&gt;0,RANK(S1308,(N1308:P1308,Q1308:AE1308)),0)</f>
        <v>4</v>
      </c>
      <c r="AK1308" s="2">
        <f t="shared" si="290"/>
        <v>2.6574234546504912E-3</v>
      </c>
      <c r="AL1308" s="2">
        <f t="shared" si="290"/>
        <v>7.8567302137492784E-4</v>
      </c>
      <c r="AM1308" s="2">
        <f t="shared" si="286"/>
        <v>0</v>
      </c>
      <c r="AN1308" s="2">
        <f t="shared" si="287"/>
        <v>3.928365106874639E-3</v>
      </c>
      <c r="AP1308" t="s">
        <v>2754</v>
      </c>
      <c r="AQ1308" t="s">
        <v>2764</v>
      </c>
      <c r="AR1308" s="11">
        <v>4</v>
      </c>
      <c r="AT1308" s="85" t="s">
        <v>5015</v>
      </c>
      <c r="AU1308" s="84" t="s">
        <v>4646</v>
      </c>
      <c r="AV1308" s="77" t="str">
        <f t="shared" si="288"/>
        <v>26111</v>
      </c>
      <c r="AX1308" s="7" t="s">
        <v>186</v>
      </c>
    </row>
    <row r="1309" spans="1:50" hidden="1" outlineLevel="1">
      <c r="A1309" t="s">
        <v>2247</v>
      </c>
      <c r="B1309" t="s">
        <v>2764</v>
      </c>
      <c r="C1309" s="1">
        <f t="shared" si="280"/>
        <v>7421</v>
      </c>
      <c r="D1309" s="7">
        <f>IF(N1309&gt;0, RANK(N1309,(N1309:P1309,Q1309:AE1309)),0)</f>
        <v>2</v>
      </c>
      <c r="E1309" s="7">
        <f>IF(O1309&gt;0,RANK(O1309,(N1309:P1309,Q1309:AE1309)),0)</f>
        <v>1</v>
      </c>
      <c r="F1309" s="7">
        <f>IF(P1309&gt;0,RANK(P1309,(N1309:P1309,Q1309:AE1309)),0)</f>
        <v>3</v>
      </c>
      <c r="G1309" s="1">
        <f t="shared" si="281"/>
        <v>2736</v>
      </c>
      <c r="H1309" s="2">
        <f t="shared" si="282"/>
        <v>0.36868346584018324</v>
      </c>
      <c r="I1309" s="2"/>
      <c r="J1309" s="2">
        <f t="shared" si="289"/>
        <v>0.31249157795445359</v>
      </c>
      <c r="K1309" s="2">
        <f t="shared" si="289"/>
        <v>0.68117504379463689</v>
      </c>
      <c r="L1309" s="2">
        <f t="shared" si="289"/>
        <v>2.695054574855141E-3</v>
      </c>
      <c r="M1309" s="2">
        <f t="shared" si="284"/>
        <v>3.638323676054375E-3</v>
      </c>
      <c r="N1309" s="1">
        <v>2319</v>
      </c>
      <c r="O1309" s="1">
        <v>5055</v>
      </c>
      <c r="P1309" s="1">
        <v>20</v>
      </c>
      <c r="Q1309" s="1">
        <v>9</v>
      </c>
      <c r="R1309" s="1">
        <v>8</v>
      </c>
      <c r="S1309" s="1">
        <v>9</v>
      </c>
      <c r="U1309" s="1">
        <v>1</v>
      </c>
      <c r="AG1309" s="7">
        <f>IF(Q1309&gt;0,RANK(Q1309,(N1309:P1309,Q1309:AE1309)),0)</f>
        <v>4</v>
      </c>
      <c r="AH1309" s="7">
        <f>IF(R1309&gt;0,RANK(R1309,(N1309:P1309,Q1309:AE1309)),0)</f>
        <v>6</v>
      </c>
      <c r="AI1309" s="7">
        <f>IF(T1309&gt;0,RANK(T1309,(N1309:P1309,Q1309:AE1309)),0)</f>
        <v>0</v>
      </c>
      <c r="AJ1309" s="7">
        <f>IF(S1309&gt;0,RANK(S1309,(N1309:P1309,Q1309:AE1309)),0)</f>
        <v>4</v>
      </c>
      <c r="AK1309" s="2">
        <f t="shared" si="290"/>
        <v>1.2127745586848133E-3</v>
      </c>
      <c r="AL1309" s="2">
        <f t="shared" si="290"/>
        <v>1.0780218299420562E-3</v>
      </c>
      <c r="AM1309" s="2">
        <f t="shared" si="286"/>
        <v>0</v>
      </c>
      <c r="AN1309" s="2">
        <f t="shared" si="287"/>
        <v>1.2127745586848133E-3</v>
      </c>
      <c r="AP1309" t="s">
        <v>2247</v>
      </c>
      <c r="AQ1309" t="s">
        <v>2764</v>
      </c>
      <c r="AR1309" s="11">
        <v>4</v>
      </c>
      <c r="AT1309" s="85" t="s">
        <v>5015</v>
      </c>
      <c r="AU1309" s="84" t="s">
        <v>4647</v>
      </c>
      <c r="AV1309" s="77" t="str">
        <f t="shared" si="288"/>
        <v>26113</v>
      </c>
      <c r="AX1309" s="7" t="s">
        <v>186</v>
      </c>
    </row>
    <row r="1310" spans="1:50" hidden="1" outlineLevel="1">
      <c r="A1310" t="s">
        <v>2996</v>
      </c>
      <c r="B1310" t="s">
        <v>2764</v>
      </c>
      <c r="C1310" s="1">
        <f t="shared" si="280"/>
        <v>74132</v>
      </c>
      <c r="D1310" s="7">
        <f>IF(N1310&gt;0, RANK(N1310,(N1310:P1310,Q1310:AE1310)),0)</f>
        <v>2</v>
      </c>
      <c r="E1310" s="7">
        <f>IF(O1310&gt;0,RANK(O1310,(N1310:P1310,Q1310:AE1310)),0)</f>
        <v>1</v>
      </c>
      <c r="F1310" s="7">
        <f>IF(P1310&gt;0,RANK(P1310,(N1310:P1310,Q1310:AE1310)),0)</f>
        <v>3</v>
      </c>
      <c r="G1310" s="1">
        <f t="shared" si="281"/>
        <v>1381</v>
      </c>
      <c r="H1310" s="2">
        <f t="shared" si="282"/>
        <v>1.8628932175039119E-2</v>
      </c>
      <c r="I1310" s="2"/>
      <c r="J1310" s="2">
        <f t="shared" si="289"/>
        <v>0.48682080612960665</v>
      </c>
      <c r="K1310" s="2">
        <f t="shared" si="289"/>
        <v>0.50544973830464579</v>
      </c>
      <c r="L1310" s="2">
        <f t="shared" si="289"/>
        <v>4.5729239734527598E-3</v>
      </c>
      <c r="M1310" s="2">
        <f t="shared" si="284"/>
        <v>3.1565315922947963E-3</v>
      </c>
      <c r="N1310" s="1">
        <v>36089</v>
      </c>
      <c r="O1310" s="1">
        <v>37470</v>
      </c>
      <c r="P1310" s="1">
        <v>339</v>
      </c>
      <c r="Q1310" s="1">
        <v>122</v>
      </c>
      <c r="R1310" s="1">
        <v>52</v>
      </c>
      <c r="S1310" s="1">
        <v>55</v>
      </c>
      <c r="U1310" s="1">
        <v>5</v>
      </c>
      <c r="AG1310" s="7">
        <f>IF(Q1310&gt;0,RANK(Q1310,(N1310:P1310,Q1310:AE1310)),0)</f>
        <v>4</v>
      </c>
      <c r="AH1310" s="7">
        <f>IF(R1310&gt;0,RANK(R1310,(N1310:P1310,Q1310:AE1310)),0)</f>
        <v>6</v>
      </c>
      <c r="AI1310" s="7">
        <f>IF(T1310&gt;0,RANK(T1310,(N1310:P1310,Q1310:AE1310)),0)</f>
        <v>0</v>
      </c>
      <c r="AJ1310" s="7">
        <f>IF(S1310&gt;0,RANK(S1310,(N1310:P1310,Q1310:AE1310)),0)</f>
        <v>5</v>
      </c>
      <c r="AK1310" s="2">
        <f t="shared" si="290"/>
        <v>1.6457130523930288E-3</v>
      </c>
      <c r="AL1310" s="2">
        <f t="shared" si="290"/>
        <v>7.0145146495440567E-4</v>
      </c>
      <c r="AM1310" s="2">
        <f t="shared" si="286"/>
        <v>0</v>
      </c>
      <c r="AN1310" s="2">
        <f t="shared" si="287"/>
        <v>7.4191981870177517E-4</v>
      </c>
      <c r="AP1310" t="s">
        <v>2996</v>
      </c>
      <c r="AQ1310" t="s">
        <v>2764</v>
      </c>
      <c r="AR1310" s="11">
        <v>15</v>
      </c>
      <c r="AT1310" s="85" t="s">
        <v>5015</v>
      </c>
      <c r="AU1310" s="84" t="s">
        <v>5225</v>
      </c>
      <c r="AV1310" s="77" t="str">
        <f t="shared" si="288"/>
        <v>26115</v>
      </c>
      <c r="AX1310" s="7" t="s">
        <v>186</v>
      </c>
    </row>
    <row r="1311" spans="1:50" hidden="1" outlineLevel="1">
      <c r="A1311" t="s">
        <v>1952</v>
      </c>
      <c r="B1311" t="s">
        <v>2764</v>
      </c>
      <c r="C1311" s="1">
        <f t="shared" si="280"/>
        <v>26734</v>
      </c>
      <c r="D1311" s="7">
        <f>IF(N1311&gt;0, RANK(N1311,(N1311:P1311,Q1311:AE1311)),0)</f>
        <v>2</v>
      </c>
      <c r="E1311" s="7">
        <f>IF(O1311&gt;0,RANK(O1311,(N1311:P1311,Q1311:AE1311)),0)</f>
        <v>1</v>
      </c>
      <c r="F1311" s="7">
        <f>IF(P1311&gt;0,RANK(P1311,(N1311:P1311,Q1311:AE1311)),0)</f>
        <v>3</v>
      </c>
      <c r="G1311" s="1">
        <f t="shared" si="281"/>
        <v>3497</v>
      </c>
      <c r="H1311" s="2">
        <f t="shared" si="282"/>
        <v>0.13080721179022967</v>
      </c>
      <c r="I1311" s="2"/>
      <c r="J1311" s="2">
        <f t="shared" si="289"/>
        <v>0.42907907533477968</v>
      </c>
      <c r="K1311" s="2">
        <f t="shared" si="289"/>
        <v>0.55988628712500932</v>
      </c>
      <c r="L1311" s="2">
        <f t="shared" si="289"/>
        <v>6.8452158300291764E-3</v>
      </c>
      <c r="M1311" s="2">
        <f t="shared" si="284"/>
        <v>4.1894217101817689E-3</v>
      </c>
      <c r="N1311" s="1">
        <v>11471</v>
      </c>
      <c r="O1311" s="1">
        <v>14968</v>
      </c>
      <c r="P1311" s="1">
        <v>183</v>
      </c>
      <c r="Q1311" s="1">
        <v>45</v>
      </c>
      <c r="R1311" s="1">
        <v>29</v>
      </c>
      <c r="S1311" s="1">
        <v>25</v>
      </c>
      <c r="U1311" s="1">
        <v>13</v>
      </c>
      <c r="AG1311" s="7">
        <f>IF(Q1311&gt;0,RANK(Q1311,(N1311:P1311,Q1311:AE1311)),0)</f>
        <v>4</v>
      </c>
      <c r="AH1311" s="7">
        <f>IF(R1311&gt;0,RANK(R1311,(N1311:P1311,Q1311:AE1311)),0)</f>
        <v>5</v>
      </c>
      <c r="AI1311" s="7">
        <f>IF(T1311&gt;0,RANK(T1311,(N1311:P1311,Q1311:AE1311)),0)</f>
        <v>0</v>
      </c>
      <c r="AJ1311" s="7">
        <f>IF(S1311&gt;0,RANK(S1311,(N1311:P1311,Q1311:AE1311)),0)</f>
        <v>6</v>
      </c>
      <c r="AK1311" s="2">
        <f t="shared" si="290"/>
        <v>1.6832497942694696E-3</v>
      </c>
      <c r="AL1311" s="2">
        <f t="shared" si="290"/>
        <v>1.0847609785292138E-3</v>
      </c>
      <c r="AM1311" s="2">
        <f t="shared" si="286"/>
        <v>0</v>
      </c>
      <c r="AN1311" s="2">
        <f t="shared" si="287"/>
        <v>9.3513877459414974E-4</v>
      </c>
      <c r="AP1311" t="s">
        <v>1952</v>
      </c>
      <c r="AQ1311" t="s">
        <v>2764</v>
      </c>
      <c r="AR1311" s="11">
        <v>4</v>
      </c>
      <c r="AT1311" s="85" t="s">
        <v>5015</v>
      </c>
      <c r="AU1311" s="84" t="s">
        <v>5226</v>
      </c>
      <c r="AV1311" s="77" t="str">
        <f t="shared" si="288"/>
        <v>26117</v>
      </c>
      <c r="AX1311" s="7" t="s">
        <v>186</v>
      </c>
    </row>
    <row r="1312" spans="1:50" hidden="1" outlineLevel="1">
      <c r="A1312" t="s">
        <v>4005</v>
      </c>
      <c r="B1312" t="s">
        <v>2764</v>
      </c>
      <c r="C1312" s="1">
        <f t="shared" si="280"/>
        <v>5563</v>
      </c>
      <c r="D1312" s="7">
        <f>IF(N1312&gt;0, RANK(N1312,(N1312:P1312,Q1312:AE1312)),0)</f>
        <v>2</v>
      </c>
      <c r="E1312" s="7">
        <f>IF(O1312&gt;0,RANK(O1312,(N1312:P1312,Q1312:AE1312)),0)</f>
        <v>1</v>
      </c>
      <c r="F1312" s="7">
        <f>IF(P1312&gt;0,RANK(P1312,(N1312:P1312,Q1312:AE1312)),0)</f>
        <v>3</v>
      </c>
      <c r="G1312" s="1">
        <f t="shared" si="281"/>
        <v>1104</v>
      </c>
      <c r="H1312" s="2">
        <f t="shared" si="282"/>
        <v>0.19845407154413086</v>
      </c>
      <c r="I1312" s="2"/>
      <c r="J1312" s="2">
        <f t="shared" si="289"/>
        <v>0.39475103361495595</v>
      </c>
      <c r="K1312" s="2">
        <f t="shared" si="289"/>
        <v>0.59320510515908687</v>
      </c>
      <c r="L1312" s="2">
        <f t="shared" si="289"/>
        <v>6.6510875426927917E-3</v>
      </c>
      <c r="M1312" s="2">
        <f t="shared" si="284"/>
        <v>5.3927736832643392E-3</v>
      </c>
      <c r="N1312" s="1">
        <v>2196</v>
      </c>
      <c r="O1312" s="1">
        <v>3300</v>
      </c>
      <c r="P1312" s="1">
        <v>37</v>
      </c>
      <c r="Q1312" s="1">
        <v>16</v>
      </c>
      <c r="R1312" s="1">
        <v>9</v>
      </c>
      <c r="S1312" s="1">
        <v>4</v>
      </c>
      <c r="U1312" s="1">
        <v>1</v>
      </c>
      <c r="AG1312" s="7">
        <f>IF(Q1312&gt;0,RANK(Q1312,(N1312:P1312,Q1312:AE1312)),0)</f>
        <v>4</v>
      </c>
      <c r="AH1312" s="7">
        <f>IF(R1312&gt;0,RANK(R1312,(N1312:P1312,Q1312:AE1312)),0)</f>
        <v>5</v>
      </c>
      <c r="AI1312" s="7">
        <f>IF(T1312&gt;0,RANK(T1312,(N1312:P1312,Q1312:AE1312)),0)</f>
        <v>0</v>
      </c>
      <c r="AJ1312" s="7">
        <f>IF(S1312&gt;0,RANK(S1312,(N1312:P1312,Q1312:AE1312)),0)</f>
        <v>6</v>
      </c>
      <c r="AK1312" s="2">
        <f t="shared" si="290"/>
        <v>2.8761459644076936E-3</v>
      </c>
      <c r="AL1312" s="2">
        <f t="shared" si="290"/>
        <v>1.6178321049793278E-3</v>
      </c>
      <c r="AM1312" s="2">
        <f t="shared" si="286"/>
        <v>0</v>
      </c>
      <c r="AN1312" s="2">
        <f t="shared" si="287"/>
        <v>7.1903649110192339E-4</v>
      </c>
      <c r="AP1312" t="s">
        <v>4005</v>
      </c>
      <c r="AQ1312" t="s">
        <v>2764</v>
      </c>
      <c r="AR1312" s="11">
        <v>1</v>
      </c>
      <c r="AT1312" s="85" t="s">
        <v>5015</v>
      </c>
      <c r="AU1312" s="84" t="s">
        <v>4545</v>
      </c>
      <c r="AV1312" s="77" t="str">
        <f t="shared" si="288"/>
        <v>26119</v>
      </c>
      <c r="AX1312" s="7" t="s">
        <v>186</v>
      </c>
    </row>
    <row r="1313" spans="1:50" hidden="1" outlineLevel="1">
      <c r="A1313" t="s">
        <v>2993</v>
      </c>
      <c r="B1313" t="s">
        <v>2764</v>
      </c>
      <c r="C1313" s="1">
        <f t="shared" si="280"/>
        <v>80313</v>
      </c>
      <c r="D1313" s="7">
        <f>IF(N1313&gt;0, RANK(N1313,(N1313:P1313,Q1313:AE1313)),0)</f>
        <v>1</v>
      </c>
      <c r="E1313" s="7">
        <f>IF(O1313&gt;0,RANK(O1313,(N1313:P1313,Q1313:AE1313)),0)</f>
        <v>2</v>
      </c>
      <c r="F1313" s="7">
        <f>IF(P1313&gt;0,RANK(P1313,(N1313:P1313,Q1313:AE1313)),0)</f>
        <v>3</v>
      </c>
      <c r="G1313" s="1">
        <f t="shared" si="281"/>
        <v>8980</v>
      </c>
      <c r="H1313" s="2">
        <f t="shared" si="282"/>
        <v>0.11181253346282669</v>
      </c>
      <c r="I1313" s="2"/>
      <c r="J1313" s="2">
        <f t="shared" si="289"/>
        <v>0.55136777358584543</v>
      </c>
      <c r="K1313" s="2">
        <f t="shared" si="289"/>
        <v>0.43955524012301866</v>
      </c>
      <c r="L1313" s="2">
        <f t="shared" si="289"/>
        <v>4.7688419060426084E-3</v>
      </c>
      <c r="M1313" s="2">
        <f t="shared" si="284"/>
        <v>4.3081443850932939E-3</v>
      </c>
      <c r="N1313" s="1">
        <v>44282</v>
      </c>
      <c r="O1313" s="1">
        <v>35302</v>
      </c>
      <c r="P1313" s="1">
        <v>383</v>
      </c>
      <c r="Q1313" s="1">
        <v>132</v>
      </c>
      <c r="R1313" s="1">
        <v>51</v>
      </c>
      <c r="S1313" s="1">
        <v>109</v>
      </c>
      <c r="U1313" s="1">
        <v>54</v>
      </c>
      <c r="AG1313" s="7">
        <f>IF(Q1313&gt;0,RANK(Q1313,(N1313:P1313,Q1313:AE1313)),0)</f>
        <v>4</v>
      </c>
      <c r="AH1313" s="7">
        <f>IF(R1313&gt;0,RANK(R1313,(N1313:P1313,Q1313:AE1313)),0)</f>
        <v>7</v>
      </c>
      <c r="AI1313" s="7">
        <f>IF(T1313&gt;0,RANK(T1313,(N1313:P1313,Q1313:AE1313)),0)</f>
        <v>0</v>
      </c>
      <c r="AJ1313" s="7">
        <f>IF(S1313&gt;0,RANK(S1313,(N1313:P1313,Q1313:AE1313)),0)</f>
        <v>5</v>
      </c>
      <c r="AK1313" s="2">
        <f t="shared" si="290"/>
        <v>1.6435695341974524E-3</v>
      </c>
      <c r="AL1313" s="2">
        <f t="shared" si="290"/>
        <v>6.3501550184901574E-4</v>
      </c>
      <c r="AM1313" s="2">
        <f t="shared" si="286"/>
        <v>0</v>
      </c>
      <c r="AN1313" s="2">
        <f t="shared" si="287"/>
        <v>1.3571899941478963E-3</v>
      </c>
      <c r="AP1313" t="s">
        <v>2993</v>
      </c>
      <c r="AQ1313" t="s">
        <v>2764</v>
      </c>
      <c r="AR1313" s="11">
        <v>2</v>
      </c>
      <c r="AT1313" s="85" t="s">
        <v>5015</v>
      </c>
      <c r="AU1313" s="84" t="s">
        <v>4534</v>
      </c>
      <c r="AV1313" s="77" t="str">
        <f t="shared" si="288"/>
        <v>26121</v>
      </c>
      <c r="AX1313" s="7" t="s">
        <v>186</v>
      </c>
    </row>
    <row r="1314" spans="1:50" hidden="1" outlineLevel="1">
      <c r="A1314" t="s">
        <v>2994</v>
      </c>
      <c r="B1314" t="s">
        <v>2764</v>
      </c>
      <c r="C1314" s="1">
        <f t="shared" si="280"/>
        <v>22873</v>
      </c>
      <c r="D1314" s="7">
        <f>IF(N1314&gt;0, RANK(N1314,(N1314:P1314,Q1314:AE1314)),0)</f>
        <v>2</v>
      </c>
      <c r="E1314" s="7">
        <f>IF(O1314&gt;0,RANK(O1314,(N1314:P1314,Q1314:AE1314)),0)</f>
        <v>1</v>
      </c>
      <c r="F1314" s="7">
        <f>IF(P1314&gt;0,RANK(P1314,(N1314:P1314,Q1314:AE1314)),0)</f>
        <v>3</v>
      </c>
      <c r="G1314" s="1">
        <f t="shared" si="281"/>
        <v>4551</v>
      </c>
      <c r="H1314" s="2">
        <f t="shared" si="282"/>
        <v>0.19896821580028856</v>
      </c>
      <c r="I1314" s="2"/>
      <c r="J1314" s="2">
        <f t="shared" si="289"/>
        <v>0.39596904647400866</v>
      </c>
      <c r="K1314" s="2">
        <f t="shared" si="289"/>
        <v>0.59493726227429722</v>
      </c>
      <c r="L1314" s="2">
        <f t="shared" si="289"/>
        <v>4.4156866174091727E-3</v>
      </c>
      <c r="M1314" s="2">
        <f t="shared" si="284"/>
        <v>4.6780046342849522E-3</v>
      </c>
      <c r="N1314" s="1">
        <v>9057</v>
      </c>
      <c r="O1314" s="1">
        <v>13608</v>
      </c>
      <c r="P1314" s="1">
        <v>101</v>
      </c>
      <c r="Q1314" s="1">
        <v>40</v>
      </c>
      <c r="R1314" s="1">
        <v>37</v>
      </c>
      <c r="S1314" s="1">
        <v>25</v>
      </c>
      <c r="U1314" s="1">
        <v>5</v>
      </c>
      <c r="AG1314" s="7">
        <f>IF(Q1314&gt;0,RANK(Q1314,(N1314:P1314,Q1314:AE1314)),0)</f>
        <v>4</v>
      </c>
      <c r="AH1314" s="7">
        <f>IF(R1314&gt;0,RANK(R1314,(N1314:P1314,Q1314:AE1314)),0)</f>
        <v>5</v>
      </c>
      <c r="AI1314" s="7">
        <f>IF(T1314&gt;0,RANK(T1314,(N1314:P1314,Q1314:AE1314)),0)</f>
        <v>0</v>
      </c>
      <c r="AJ1314" s="7">
        <f>IF(S1314&gt;0,RANK(S1314,(N1314:P1314,Q1314:AE1314)),0)</f>
        <v>6</v>
      </c>
      <c r="AK1314" s="2">
        <f t="shared" si="290"/>
        <v>1.7487867791719494E-3</v>
      </c>
      <c r="AL1314" s="2">
        <f t="shared" si="290"/>
        <v>1.6176277707340534E-3</v>
      </c>
      <c r="AM1314" s="2">
        <f t="shared" si="286"/>
        <v>0</v>
      </c>
      <c r="AN1314" s="2">
        <f t="shared" si="287"/>
        <v>1.0929917369824685E-3</v>
      </c>
      <c r="AP1314" t="s">
        <v>2994</v>
      </c>
      <c r="AQ1314" t="s">
        <v>2764</v>
      </c>
      <c r="AR1314" s="11">
        <v>2</v>
      </c>
      <c r="AT1314" s="85" t="s">
        <v>5015</v>
      </c>
      <c r="AU1314" s="84" t="s">
        <v>2759</v>
      </c>
      <c r="AV1314" s="77" t="str">
        <f t="shared" si="288"/>
        <v>26123</v>
      </c>
      <c r="AX1314" s="7" t="s">
        <v>186</v>
      </c>
    </row>
    <row r="1315" spans="1:50" hidden="1" outlineLevel="1">
      <c r="A1315" t="s">
        <v>2319</v>
      </c>
      <c r="B1315" t="s">
        <v>2764</v>
      </c>
      <c r="C1315" s="1">
        <f t="shared" si="280"/>
        <v>641977</v>
      </c>
      <c r="D1315" s="7">
        <f>IF(N1315&gt;0, RANK(N1315,(N1315:P1315,Q1315:AE1315)),0)</f>
        <v>1</v>
      </c>
      <c r="E1315" s="7">
        <f>IF(O1315&gt;0,RANK(O1315,(N1315:P1315,Q1315:AE1315)),0)</f>
        <v>2</v>
      </c>
      <c r="F1315" s="7">
        <f>IF(P1315&gt;0,RANK(P1315,(N1315:P1315,Q1315:AE1315)),0)</f>
        <v>3</v>
      </c>
      <c r="G1315" s="1">
        <f t="shared" si="281"/>
        <v>2754</v>
      </c>
      <c r="H1315" s="2">
        <f t="shared" si="282"/>
        <v>4.2898733132183866E-3</v>
      </c>
      <c r="I1315" s="2"/>
      <c r="J1315" s="2">
        <f t="shared" si="289"/>
        <v>0.4975053623416415</v>
      </c>
      <c r="K1315" s="2">
        <f t="shared" si="289"/>
        <v>0.49321548902842316</v>
      </c>
      <c r="L1315" s="2">
        <f t="shared" si="289"/>
        <v>4.3085655716637826E-3</v>
      </c>
      <c r="M1315" s="2">
        <f t="shared" si="284"/>
        <v>4.9705830582716139E-3</v>
      </c>
      <c r="N1315" s="1">
        <v>319387</v>
      </c>
      <c r="O1315" s="1">
        <v>316633</v>
      </c>
      <c r="P1315" s="1">
        <v>2766</v>
      </c>
      <c r="Q1315" s="1">
        <v>1951</v>
      </c>
      <c r="R1315" s="1">
        <v>514</v>
      </c>
      <c r="S1315" s="1">
        <v>569</v>
      </c>
      <c r="U1315" s="1">
        <v>157</v>
      </c>
      <c r="AG1315" s="7">
        <f>IF(Q1315&gt;0,RANK(Q1315,(N1315:P1315,Q1315:AE1315)),0)</f>
        <v>4</v>
      </c>
      <c r="AH1315" s="7">
        <f>IF(R1315&gt;0,RANK(R1315,(N1315:P1315,Q1315:AE1315)),0)</f>
        <v>6</v>
      </c>
      <c r="AI1315" s="7">
        <f>IF(T1315&gt;0,RANK(T1315,(N1315:P1315,Q1315:AE1315)),0)</f>
        <v>0</v>
      </c>
      <c r="AJ1315" s="7">
        <f>IF(S1315&gt;0,RANK(S1315,(N1315:P1315,Q1315:AE1315)),0)</f>
        <v>5</v>
      </c>
      <c r="AK1315" s="2">
        <f t="shared" si="290"/>
        <v>3.0390496855806359E-3</v>
      </c>
      <c r="AL1315" s="2">
        <f t="shared" si="290"/>
        <v>8.0065173674446284E-4</v>
      </c>
      <c r="AM1315" s="2">
        <f t="shared" si="286"/>
        <v>0</v>
      </c>
      <c r="AN1315" s="2">
        <f t="shared" si="287"/>
        <v>8.8632458795252788E-4</v>
      </c>
      <c r="AP1315" t="s">
        <v>2319</v>
      </c>
      <c r="AQ1315" t="s">
        <v>2764</v>
      </c>
      <c r="AR1315" s="11">
        <v>0</v>
      </c>
      <c r="AT1315" s="85" t="s">
        <v>5015</v>
      </c>
      <c r="AU1315" s="84" t="s">
        <v>2760</v>
      </c>
      <c r="AV1315" s="77" t="str">
        <f t="shared" si="288"/>
        <v>26125</v>
      </c>
      <c r="AX1315" s="7" t="s">
        <v>186</v>
      </c>
    </row>
    <row r="1316" spans="1:50" hidden="1" outlineLevel="1">
      <c r="A1316" t="s">
        <v>2293</v>
      </c>
      <c r="B1316" t="s">
        <v>2764</v>
      </c>
      <c r="C1316" s="1">
        <f t="shared" si="280"/>
        <v>12297</v>
      </c>
      <c r="D1316" s="7">
        <f>IF(N1316&gt;0, RANK(N1316,(N1316:P1316,Q1316:AE1316)),0)</f>
        <v>2</v>
      </c>
      <c r="E1316" s="7">
        <f>IF(O1316&gt;0,RANK(O1316,(N1316:P1316,Q1316:AE1316)),0)</f>
        <v>1</v>
      </c>
      <c r="F1316" s="7">
        <f>IF(P1316&gt;0,RANK(P1316,(N1316:P1316,Q1316:AE1316)),0)</f>
        <v>3</v>
      </c>
      <c r="G1316" s="1">
        <f t="shared" si="281"/>
        <v>1236</v>
      </c>
      <c r="H1316" s="2">
        <f t="shared" si="282"/>
        <v>0.10051232007806782</v>
      </c>
      <c r="I1316" s="2"/>
      <c r="J1316" s="2">
        <f t="shared" si="289"/>
        <v>0.44246564202651051</v>
      </c>
      <c r="K1316" s="2">
        <f t="shared" si="289"/>
        <v>0.54297796210457838</v>
      </c>
      <c r="L1316" s="2">
        <f t="shared" si="289"/>
        <v>5.9364072538017404E-3</v>
      </c>
      <c r="M1316" s="2">
        <f t="shared" si="284"/>
        <v>8.6199886151093683E-3</v>
      </c>
      <c r="N1316" s="1">
        <v>5441</v>
      </c>
      <c r="O1316" s="1">
        <v>6677</v>
      </c>
      <c r="P1316" s="1">
        <v>73</v>
      </c>
      <c r="Q1316" s="1">
        <v>39</v>
      </c>
      <c r="R1316" s="1">
        <v>34</v>
      </c>
      <c r="S1316" s="1">
        <v>24</v>
      </c>
      <c r="U1316" s="1">
        <v>9</v>
      </c>
      <c r="AG1316" s="7">
        <f>IF(Q1316&gt;0,RANK(Q1316,(N1316:P1316,Q1316:AE1316)),0)</f>
        <v>4</v>
      </c>
      <c r="AH1316" s="7">
        <f>IF(R1316&gt;0,RANK(R1316,(N1316:P1316,Q1316:AE1316)),0)</f>
        <v>5</v>
      </c>
      <c r="AI1316" s="7">
        <f>IF(T1316&gt;0,RANK(T1316,(N1316:P1316,Q1316:AE1316)),0)</f>
        <v>0</v>
      </c>
      <c r="AJ1316" s="7">
        <f>IF(S1316&gt;0,RANK(S1316,(N1316:P1316,Q1316:AE1316)),0)</f>
        <v>6</v>
      </c>
      <c r="AK1316" s="2">
        <f t="shared" si="290"/>
        <v>3.1715052451817514E-3</v>
      </c>
      <c r="AL1316" s="2">
        <f t="shared" si="290"/>
        <v>2.7649020086199885E-3</v>
      </c>
      <c r="AM1316" s="2">
        <f t="shared" si="286"/>
        <v>0</v>
      </c>
      <c r="AN1316" s="2">
        <f t="shared" si="287"/>
        <v>1.9516955354964625E-3</v>
      </c>
      <c r="AP1316" t="s">
        <v>2293</v>
      </c>
      <c r="AQ1316" t="s">
        <v>2764</v>
      </c>
      <c r="AR1316" s="11">
        <v>2</v>
      </c>
      <c r="AT1316" s="85" t="s">
        <v>5015</v>
      </c>
      <c r="AU1316" s="84" t="s">
        <v>4740</v>
      </c>
      <c r="AV1316" s="77" t="str">
        <f t="shared" si="288"/>
        <v>26127</v>
      </c>
      <c r="AX1316" s="7" t="s">
        <v>186</v>
      </c>
    </row>
    <row r="1317" spans="1:50" hidden="1" outlineLevel="1">
      <c r="A1317" t="s">
        <v>3624</v>
      </c>
      <c r="B1317" t="s">
        <v>2764</v>
      </c>
      <c r="C1317" s="1">
        <f t="shared" ref="C1317:C1336" si="291">SUM(N1317:AE1317)</f>
        <v>10796</v>
      </c>
      <c r="D1317" s="7">
        <f>IF(N1317&gt;0, RANK(N1317,(N1317:P1317,Q1317:AE1317)),0)</f>
        <v>2</v>
      </c>
      <c r="E1317" s="7">
        <f>IF(O1317&gt;0,RANK(O1317,(N1317:P1317,Q1317:AE1317)),0)</f>
        <v>1</v>
      </c>
      <c r="F1317" s="7">
        <f>IF(P1317&gt;0,RANK(P1317,(N1317:P1317,Q1317:AE1317)),0)</f>
        <v>3</v>
      </c>
      <c r="G1317" s="1">
        <f t="shared" ref="G1317:G1380" si="292">IF(C1317&gt;0,MAX(N1317:P1317)-LARGE(N1317:P1317,2),0)</f>
        <v>239</v>
      </c>
      <c r="H1317" s="2">
        <f t="shared" ref="H1317:H1380" si="293">IF(C1317&gt;0,G1317/C1317,0)</f>
        <v>2.2137828825490924E-2</v>
      </c>
      <c r="I1317" s="2"/>
      <c r="J1317" s="2">
        <f t="shared" ref="J1317:L1336" si="294">IF($C1317=0,"-",N1317/$C1317)</f>
        <v>0.48304927751018895</v>
      </c>
      <c r="K1317" s="2">
        <f t="shared" si="294"/>
        <v>0.50518710633567987</v>
      </c>
      <c r="L1317" s="2">
        <f t="shared" si="294"/>
        <v>6.5765098184512785E-3</v>
      </c>
      <c r="M1317" s="2">
        <f t="shared" ref="M1317:M1336" si="295">IF(C1317=0,"-",(1-J1317-K1317-L1317))</f>
        <v>5.1871063356799616E-3</v>
      </c>
      <c r="N1317" s="1">
        <v>5215</v>
      </c>
      <c r="O1317" s="1">
        <v>5454</v>
      </c>
      <c r="P1317" s="1">
        <v>71</v>
      </c>
      <c r="Q1317" s="1">
        <v>16</v>
      </c>
      <c r="R1317" s="1">
        <v>21</v>
      </c>
      <c r="S1317" s="1">
        <v>14</v>
      </c>
      <c r="U1317" s="1">
        <v>5</v>
      </c>
      <c r="AG1317" s="7">
        <f>IF(Q1317&gt;0,RANK(Q1317,(N1317:P1317,Q1317:AE1317)),0)</f>
        <v>5</v>
      </c>
      <c r="AH1317" s="7">
        <f>IF(R1317&gt;0,RANK(R1317,(N1317:P1317,Q1317:AE1317)),0)</f>
        <v>4</v>
      </c>
      <c r="AI1317" s="7">
        <f>IF(T1317&gt;0,RANK(T1317,(N1317:P1317,Q1317:AE1317)),0)</f>
        <v>0</v>
      </c>
      <c r="AJ1317" s="7">
        <f>IF(S1317&gt;0,RANK(S1317,(N1317:P1317,Q1317:AE1317)),0)</f>
        <v>6</v>
      </c>
      <c r="AK1317" s="2">
        <f t="shared" ref="AK1317:AL1336" si="296">IF($C1317=0,"-",Q1317/$C1317)</f>
        <v>1.4820303816228233E-3</v>
      </c>
      <c r="AL1317" s="2">
        <f t="shared" si="296"/>
        <v>1.9451648758799555E-3</v>
      </c>
      <c r="AM1317" s="2">
        <f t="shared" ref="AM1317:AM1336" si="297">IF($C1317=0,"-",T1317/$C1317)</f>
        <v>0</v>
      </c>
      <c r="AN1317" s="2">
        <f t="shared" ref="AN1317:AN1336" si="298">IF($C1317=0,"-",S1317/$C1317)</f>
        <v>1.2967765839199705E-3</v>
      </c>
      <c r="AP1317" t="s">
        <v>3624</v>
      </c>
      <c r="AQ1317" t="s">
        <v>2764</v>
      </c>
      <c r="AR1317" s="11">
        <v>1</v>
      </c>
      <c r="AT1317" s="85" t="s">
        <v>5015</v>
      </c>
      <c r="AU1317" s="84" t="s">
        <v>4425</v>
      </c>
      <c r="AV1317" s="77" t="str">
        <f t="shared" ref="AV1317:AV1336" si="299">AT1317&amp;AU1317</f>
        <v>26129</v>
      </c>
      <c r="AX1317" s="7" t="s">
        <v>186</v>
      </c>
    </row>
    <row r="1318" spans="1:50" hidden="1" outlineLevel="1">
      <c r="A1318" t="s">
        <v>2231</v>
      </c>
      <c r="B1318" t="s">
        <v>2764</v>
      </c>
      <c r="C1318" s="1">
        <f t="shared" si="291"/>
        <v>4192</v>
      </c>
      <c r="D1318" s="7">
        <f>IF(N1318&gt;0, RANK(N1318,(N1318:P1318,Q1318:AE1318)),0)</f>
        <v>2</v>
      </c>
      <c r="E1318" s="7">
        <f>IF(O1318&gt;0,RANK(O1318,(N1318:P1318,Q1318:AE1318)),0)</f>
        <v>1</v>
      </c>
      <c r="F1318" s="7">
        <f>IF(P1318&gt;0,RANK(P1318,(N1318:P1318,Q1318:AE1318)),0)</f>
        <v>3</v>
      </c>
      <c r="G1318" s="1">
        <f t="shared" si="292"/>
        <v>399</v>
      </c>
      <c r="H1318" s="2">
        <f t="shared" si="293"/>
        <v>9.518129770992366E-2</v>
      </c>
      <c r="I1318" s="2"/>
      <c r="J1318" s="2">
        <f t="shared" si="294"/>
        <v>0.44441793893129772</v>
      </c>
      <c r="K1318" s="2">
        <f t="shared" si="294"/>
        <v>0.53959923664122134</v>
      </c>
      <c r="L1318" s="2">
        <f t="shared" si="294"/>
        <v>9.5419847328244278E-3</v>
      </c>
      <c r="M1318" s="2">
        <f t="shared" si="295"/>
        <v>6.4408396946565739E-3</v>
      </c>
      <c r="N1318" s="1">
        <v>1863</v>
      </c>
      <c r="O1318" s="1">
        <v>2262</v>
      </c>
      <c r="P1318" s="1">
        <v>40</v>
      </c>
      <c r="Q1318" s="1">
        <v>7</v>
      </c>
      <c r="R1318" s="1">
        <v>15</v>
      </c>
      <c r="S1318" s="1">
        <v>2</v>
      </c>
      <c r="U1318" s="1">
        <v>3</v>
      </c>
      <c r="AG1318" s="7">
        <f>IF(Q1318&gt;0,RANK(Q1318,(N1318:P1318,Q1318:AE1318)),0)</f>
        <v>5</v>
      </c>
      <c r="AH1318" s="7">
        <f>IF(R1318&gt;0,RANK(R1318,(N1318:P1318,Q1318:AE1318)),0)</f>
        <v>4</v>
      </c>
      <c r="AI1318" s="7">
        <f>IF(T1318&gt;0,RANK(T1318,(N1318:P1318,Q1318:AE1318)),0)</f>
        <v>0</v>
      </c>
      <c r="AJ1318" s="7">
        <f>IF(S1318&gt;0,RANK(S1318,(N1318:P1318,Q1318:AE1318)),0)</f>
        <v>7</v>
      </c>
      <c r="AK1318" s="2">
        <f t="shared" si="296"/>
        <v>1.6698473282442748E-3</v>
      </c>
      <c r="AL1318" s="2">
        <f t="shared" si="296"/>
        <v>3.5782442748091602E-3</v>
      </c>
      <c r="AM1318" s="2">
        <f t="shared" si="297"/>
        <v>0</v>
      </c>
      <c r="AN1318" s="2">
        <f t="shared" si="298"/>
        <v>4.7709923664122136E-4</v>
      </c>
      <c r="AP1318" t="s">
        <v>2231</v>
      </c>
      <c r="AQ1318" t="s">
        <v>2764</v>
      </c>
      <c r="AR1318" s="11">
        <v>1</v>
      </c>
      <c r="AT1318" s="85" t="s">
        <v>5015</v>
      </c>
      <c r="AU1318" s="84" t="s">
        <v>4426</v>
      </c>
      <c r="AV1318" s="77" t="str">
        <f t="shared" si="299"/>
        <v>26131</v>
      </c>
      <c r="AX1318" s="7" t="s">
        <v>186</v>
      </c>
    </row>
    <row r="1319" spans="1:50" hidden="1" outlineLevel="1">
      <c r="A1319" t="s">
        <v>3837</v>
      </c>
      <c r="B1319" t="s">
        <v>2764</v>
      </c>
      <c r="C1319" s="1">
        <f t="shared" si="291"/>
        <v>11188</v>
      </c>
      <c r="D1319" s="7">
        <f>IF(N1319&gt;0, RANK(N1319,(N1319:P1319,Q1319:AE1319)),0)</f>
        <v>2</v>
      </c>
      <c r="E1319" s="7">
        <f>IF(O1319&gt;0,RANK(O1319,(N1319:P1319,Q1319:AE1319)),0)</f>
        <v>1</v>
      </c>
      <c r="F1319" s="7">
        <f>IF(P1319&gt;0,RANK(P1319,(N1319:P1319,Q1319:AE1319)),0)</f>
        <v>3</v>
      </c>
      <c r="G1319" s="1">
        <f t="shared" si="292"/>
        <v>2132</v>
      </c>
      <c r="H1319" s="2">
        <f t="shared" si="293"/>
        <v>0.19056131569538792</v>
      </c>
      <c r="I1319" s="2"/>
      <c r="J1319" s="2">
        <f t="shared" si="294"/>
        <v>0.39926707186271004</v>
      </c>
      <c r="K1319" s="2">
        <f t="shared" si="294"/>
        <v>0.58982838755809797</v>
      </c>
      <c r="L1319" s="2">
        <f t="shared" si="294"/>
        <v>5.541651769753307E-3</v>
      </c>
      <c r="M1319" s="2">
        <f t="shared" si="295"/>
        <v>5.3628888094386833E-3</v>
      </c>
      <c r="N1319" s="1">
        <v>4467</v>
      </c>
      <c r="O1319" s="1">
        <v>6599</v>
      </c>
      <c r="P1319" s="1">
        <v>62</v>
      </c>
      <c r="Q1319" s="1">
        <v>20</v>
      </c>
      <c r="R1319" s="1">
        <v>10</v>
      </c>
      <c r="S1319" s="1">
        <v>23</v>
      </c>
      <c r="U1319" s="1">
        <v>7</v>
      </c>
      <c r="AG1319" s="7">
        <f>IF(Q1319&gt;0,RANK(Q1319,(N1319:P1319,Q1319:AE1319)),0)</f>
        <v>5</v>
      </c>
      <c r="AH1319" s="7">
        <f>IF(R1319&gt;0,RANK(R1319,(N1319:P1319,Q1319:AE1319)),0)</f>
        <v>6</v>
      </c>
      <c r="AI1319" s="7">
        <f>IF(T1319&gt;0,RANK(T1319,(N1319:P1319,Q1319:AE1319)),0)</f>
        <v>0</v>
      </c>
      <c r="AJ1319" s="7">
        <f>IF(S1319&gt;0,RANK(S1319,(N1319:P1319,Q1319:AE1319)),0)</f>
        <v>4</v>
      </c>
      <c r="AK1319" s="2">
        <f t="shared" si="296"/>
        <v>1.7876296031462281E-3</v>
      </c>
      <c r="AL1319" s="2">
        <f t="shared" si="296"/>
        <v>8.9381480157311403E-4</v>
      </c>
      <c r="AM1319" s="2">
        <f t="shared" si="297"/>
        <v>0</v>
      </c>
      <c r="AN1319" s="2">
        <f t="shared" si="298"/>
        <v>2.0557740436181623E-3</v>
      </c>
      <c r="AP1319" t="s">
        <v>3837</v>
      </c>
      <c r="AQ1319" t="s">
        <v>2764</v>
      </c>
      <c r="AR1319" s="11">
        <v>4</v>
      </c>
      <c r="AT1319" s="85" t="s">
        <v>5015</v>
      </c>
      <c r="AU1319" s="84" t="s">
        <v>4427</v>
      </c>
      <c r="AV1319" s="77" t="str">
        <f t="shared" si="299"/>
        <v>26133</v>
      </c>
      <c r="AX1319" s="7" t="s">
        <v>186</v>
      </c>
    </row>
    <row r="1320" spans="1:50" hidden="1" outlineLevel="1">
      <c r="A1320" t="s">
        <v>2323</v>
      </c>
      <c r="B1320" t="s">
        <v>2764</v>
      </c>
      <c r="C1320" s="1">
        <f t="shared" si="291"/>
        <v>4409</v>
      </c>
      <c r="D1320" s="7">
        <f>IF(N1320&gt;0, RANK(N1320,(N1320:P1320,Q1320:AE1320)),0)</f>
        <v>2</v>
      </c>
      <c r="E1320" s="7">
        <f>IF(O1320&gt;0,RANK(O1320,(N1320:P1320,Q1320:AE1320)),0)</f>
        <v>1</v>
      </c>
      <c r="F1320" s="7">
        <f>IF(P1320&gt;0,RANK(P1320,(N1320:P1320,Q1320:AE1320)),0)</f>
        <v>3</v>
      </c>
      <c r="G1320" s="1">
        <f t="shared" si="292"/>
        <v>778</v>
      </c>
      <c r="H1320" s="2">
        <f t="shared" si="293"/>
        <v>0.17645724654116579</v>
      </c>
      <c r="I1320" s="2"/>
      <c r="J1320" s="2">
        <f t="shared" si="294"/>
        <v>0.40644136992515312</v>
      </c>
      <c r="K1320" s="2">
        <f t="shared" si="294"/>
        <v>0.58289861646631891</v>
      </c>
      <c r="L1320" s="2">
        <f t="shared" si="294"/>
        <v>7.4846904059877525E-3</v>
      </c>
      <c r="M1320" s="2">
        <f t="shared" si="295"/>
        <v>3.1753232025402214E-3</v>
      </c>
      <c r="N1320" s="1">
        <v>1792</v>
      </c>
      <c r="O1320" s="1">
        <v>2570</v>
      </c>
      <c r="P1320" s="1">
        <v>33</v>
      </c>
      <c r="Q1320" s="1">
        <v>2</v>
      </c>
      <c r="R1320" s="1">
        <v>5</v>
      </c>
      <c r="S1320" s="1">
        <v>5</v>
      </c>
      <c r="U1320" s="1">
        <v>2</v>
      </c>
      <c r="AG1320" s="7">
        <f>IF(Q1320&gt;0,RANK(Q1320,(N1320:P1320,Q1320:AE1320)),0)</f>
        <v>6</v>
      </c>
      <c r="AH1320" s="7">
        <f>IF(R1320&gt;0,RANK(R1320,(N1320:P1320,Q1320:AE1320)),0)</f>
        <v>4</v>
      </c>
      <c r="AI1320" s="7">
        <f>IF(T1320&gt;0,RANK(T1320,(N1320:P1320,Q1320:AE1320)),0)</f>
        <v>0</v>
      </c>
      <c r="AJ1320" s="7">
        <f>IF(S1320&gt;0,RANK(S1320,(N1320:P1320,Q1320:AE1320)),0)</f>
        <v>4</v>
      </c>
      <c r="AK1320" s="2">
        <f t="shared" si="296"/>
        <v>4.5361760036289407E-4</v>
      </c>
      <c r="AL1320" s="2">
        <f t="shared" si="296"/>
        <v>1.1340440009072353E-3</v>
      </c>
      <c r="AM1320" s="2">
        <f t="shared" si="297"/>
        <v>0</v>
      </c>
      <c r="AN1320" s="2">
        <f t="shared" si="298"/>
        <v>1.1340440009072353E-3</v>
      </c>
      <c r="AP1320" t="s">
        <v>2323</v>
      </c>
      <c r="AQ1320" t="s">
        <v>2764</v>
      </c>
      <c r="AR1320" s="11">
        <v>1</v>
      </c>
      <c r="AT1320" s="85" t="s">
        <v>5015</v>
      </c>
      <c r="AU1320" s="84" t="s">
        <v>4416</v>
      </c>
      <c r="AV1320" s="77" t="str">
        <f t="shared" si="299"/>
        <v>26135</v>
      </c>
      <c r="AX1320" s="7" t="s">
        <v>186</v>
      </c>
    </row>
    <row r="1321" spans="1:50" hidden="1" outlineLevel="1">
      <c r="A1321" t="s">
        <v>2486</v>
      </c>
      <c r="B1321" t="s">
        <v>2764</v>
      </c>
      <c r="C1321" s="1">
        <f t="shared" si="291"/>
        <v>12307</v>
      </c>
      <c r="D1321" s="7">
        <f>IF(N1321&gt;0, RANK(N1321,(N1321:P1321,Q1321:AE1321)),0)</f>
        <v>2</v>
      </c>
      <c r="E1321" s="7">
        <f>IF(O1321&gt;0,RANK(O1321,(N1321:P1321,Q1321:AE1321)),0)</f>
        <v>1</v>
      </c>
      <c r="F1321" s="7">
        <f>IF(P1321&gt;0,RANK(P1321,(N1321:P1321,Q1321:AE1321)),0)</f>
        <v>3</v>
      </c>
      <c r="G1321" s="1">
        <f t="shared" si="292"/>
        <v>2796</v>
      </c>
      <c r="H1321" s="2">
        <f t="shared" si="293"/>
        <v>0.22718777931258632</v>
      </c>
      <c r="I1321" s="2"/>
      <c r="J1321" s="2">
        <f t="shared" si="294"/>
        <v>0.37978386284228488</v>
      </c>
      <c r="K1321" s="2">
        <f t="shared" si="294"/>
        <v>0.6069716421548712</v>
      </c>
      <c r="L1321" s="2">
        <f t="shared" si="294"/>
        <v>7.1504022101243191E-3</v>
      </c>
      <c r="M1321" s="2">
        <f t="shared" si="295"/>
        <v>6.0940927927195399E-3</v>
      </c>
      <c r="N1321" s="1">
        <v>4674</v>
      </c>
      <c r="O1321" s="1">
        <v>7470</v>
      </c>
      <c r="P1321" s="1">
        <v>88</v>
      </c>
      <c r="Q1321" s="1">
        <v>32</v>
      </c>
      <c r="R1321" s="1">
        <v>18</v>
      </c>
      <c r="S1321" s="1">
        <v>15</v>
      </c>
      <c r="U1321" s="1">
        <v>10</v>
      </c>
      <c r="AG1321" s="7">
        <f>IF(Q1321&gt;0,RANK(Q1321,(N1321:P1321,Q1321:AE1321)),0)</f>
        <v>4</v>
      </c>
      <c r="AH1321" s="7">
        <f>IF(R1321&gt;0,RANK(R1321,(N1321:P1321,Q1321:AE1321)),0)</f>
        <v>5</v>
      </c>
      <c r="AI1321" s="7">
        <f>IF(T1321&gt;0,RANK(T1321,(N1321:P1321,Q1321:AE1321)),0)</f>
        <v>0</v>
      </c>
      <c r="AJ1321" s="7">
        <f>IF(S1321&gt;0,RANK(S1321,(N1321:P1321,Q1321:AE1321)),0)</f>
        <v>6</v>
      </c>
      <c r="AK1321" s="2">
        <f t="shared" si="296"/>
        <v>2.6001462582270251E-3</v>
      </c>
      <c r="AL1321" s="2">
        <f t="shared" si="296"/>
        <v>1.4625822702527018E-3</v>
      </c>
      <c r="AM1321" s="2">
        <f t="shared" si="297"/>
        <v>0</v>
      </c>
      <c r="AN1321" s="2">
        <f t="shared" si="298"/>
        <v>1.2188185585439181E-3</v>
      </c>
      <c r="AP1321" t="s">
        <v>2486</v>
      </c>
      <c r="AQ1321" t="s">
        <v>2764</v>
      </c>
      <c r="AR1321" s="11">
        <v>1</v>
      </c>
      <c r="AT1321" s="85" t="s">
        <v>5015</v>
      </c>
      <c r="AU1321" s="84" t="s">
        <v>5200</v>
      </c>
      <c r="AV1321" s="77" t="str">
        <f t="shared" si="299"/>
        <v>26137</v>
      </c>
      <c r="AX1321" s="7" t="s">
        <v>186</v>
      </c>
    </row>
    <row r="1322" spans="1:50" hidden="1" outlineLevel="1">
      <c r="A1322" t="s">
        <v>4215</v>
      </c>
      <c r="B1322" t="s">
        <v>2764</v>
      </c>
      <c r="C1322" s="1">
        <f t="shared" si="291"/>
        <v>128643</v>
      </c>
      <c r="D1322" s="7">
        <f>IF(N1322&gt;0, RANK(N1322,(N1322:P1322,Q1322:AE1322)),0)</f>
        <v>2</v>
      </c>
      <c r="E1322" s="7">
        <f>IF(O1322&gt;0,RANK(O1322,(N1322:P1322,Q1322:AE1322)),0)</f>
        <v>1</v>
      </c>
      <c r="F1322" s="7">
        <f>IF(P1322&gt;0,RANK(P1322,(N1322:P1322,Q1322:AE1322)),0)</f>
        <v>3</v>
      </c>
      <c r="G1322" s="1">
        <f t="shared" si="292"/>
        <v>56496</v>
      </c>
      <c r="H1322" s="2">
        <f t="shared" si="293"/>
        <v>0.439168862666449</v>
      </c>
      <c r="I1322" s="2"/>
      <c r="J1322" s="2">
        <f t="shared" si="294"/>
        <v>0.27636171420131683</v>
      </c>
      <c r="K1322" s="2">
        <f t="shared" si="294"/>
        <v>0.71553057686776578</v>
      </c>
      <c r="L1322" s="2">
        <f t="shared" si="294"/>
        <v>4.2365305535474141E-3</v>
      </c>
      <c r="M1322" s="2">
        <f t="shared" si="295"/>
        <v>3.8711783773699758E-3</v>
      </c>
      <c r="N1322" s="1">
        <v>35552</v>
      </c>
      <c r="O1322" s="1">
        <v>92048</v>
      </c>
      <c r="P1322" s="1">
        <v>545</v>
      </c>
      <c r="Q1322" s="1">
        <v>230</v>
      </c>
      <c r="R1322" s="1">
        <v>114</v>
      </c>
      <c r="S1322" s="1">
        <v>120</v>
      </c>
      <c r="U1322" s="1">
        <v>34</v>
      </c>
      <c r="AG1322" s="7">
        <f>IF(Q1322&gt;0,RANK(Q1322,(N1322:P1322,Q1322:AE1322)),0)</f>
        <v>4</v>
      </c>
      <c r="AH1322" s="7">
        <f>IF(R1322&gt;0,RANK(R1322,(N1322:P1322,Q1322:AE1322)),0)</f>
        <v>6</v>
      </c>
      <c r="AI1322" s="7">
        <f>IF(T1322&gt;0,RANK(T1322,(N1322:P1322,Q1322:AE1322)),0)</f>
        <v>0</v>
      </c>
      <c r="AJ1322" s="7">
        <f>IF(S1322&gt;0,RANK(S1322,(N1322:P1322,Q1322:AE1322)),0)</f>
        <v>5</v>
      </c>
      <c r="AK1322" s="2">
        <f t="shared" si="296"/>
        <v>1.7878936281025784E-3</v>
      </c>
      <c r="AL1322" s="2">
        <f t="shared" si="296"/>
        <v>8.8617336349432153E-4</v>
      </c>
      <c r="AM1322" s="2">
        <f t="shared" si="297"/>
        <v>0</v>
      </c>
      <c r="AN1322" s="2">
        <f t="shared" si="298"/>
        <v>9.328140668361279E-4</v>
      </c>
      <c r="AP1322" t="s">
        <v>4215</v>
      </c>
      <c r="AQ1322" t="s">
        <v>2764</v>
      </c>
      <c r="AR1322" s="11">
        <v>2</v>
      </c>
      <c r="AT1322" s="85" t="s">
        <v>5015</v>
      </c>
      <c r="AU1322" s="84" t="s">
        <v>5201</v>
      </c>
      <c r="AV1322" s="77" t="str">
        <f t="shared" si="299"/>
        <v>26139</v>
      </c>
      <c r="AX1322" s="7" t="s">
        <v>186</v>
      </c>
    </row>
    <row r="1323" spans="1:50" hidden="1" outlineLevel="1">
      <c r="A1323" t="s">
        <v>4883</v>
      </c>
      <c r="B1323" t="s">
        <v>2764</v>
      </c>
      <c r="C1323" s="1">
        <f t="shared" si="291"/>
        <v>7516</v>
      </c>
      <c r="D1323" s="7">
        <f>IF(N1323&gt;0, RANK(N1323,(N1323:P1323,Q1323:AE1323)),0)</f>
        <v>2</v>
      </c>
      <c r="E1323" s="7">
        <f>IF(O1323&gt;0,RANK(O1323,(N1323:P1323,Q1323:AE1323)),0)</f>
        <v>1</v>
      </c>
      <c r="F1323" s="7">
        <f>IF(P1323&gt;0,RANK(P1323,(N1323:P1323,Q1323:AE1323)),0)</f>
        <v>3</v>
      </c>
      <c r="G1323" s="1">
        <f t="shared" si="292"/>
        <v>550</v>
      </c>
      <c r="H1323" s="2">
        <f t="shared" si="293"/>
        <v>7.3177221926556679E-2</v>
      </c>
      <c r="I1323" s="2"/>
      <c r="J1323" s="2">
        <f t="shared" si="294"/>
        <v>0.45662586482171369</v>
      </c>
      <c r="K1323" s="2">
        <f t="shared" si="294"/>
        <v>0.52980308674827037</v>
      </c>
      <c r="L1323" s="2">
        <f t="shared" si="294"/>
        <v>5.9872272485364557E-3</v>
      </c>
      <c r="M1323" s="2">
        <f t="shared" si="295"/>
        <v>7.5838211814795416E-3</v>
      </c>
      <c r="N1323" s="1">
        <v>3432</v>
      </c>
      <c r="O1323" s="1">
        <v>3982</v>
      </c>
      <c r="P1323" s="1">
        <v>45</v>
      </c>
      <c r="Q1323" s="1">
        <v>19</v>
      </c>
      <c r="R1323" s="1">
        <v>11</v>
      </c>
      <c r="S1323" s="1">
        <v>25</v>
      </c>
      <c r="U1323" s="1">
        <v>2</v>
      </c>
      <c r="AG1323" s="7">
        <f>IF(Q1323&gt;0,RANK(Q1323,(N1323:P1323,Q1323:AE1323)),0)</f>
        <v>5</v>
      </c>
      <c r="AH1323" s="7">
        <f>IF(R1323&gt;0,RANK(R1323,(N1323:P1323,Q1323:AE1323)),0)</f>
        <v>6</v>
      </c>
      <c r="AI1323" s="7">
        <f>IF(T1323&gt;0,RANK(T1323,(N1323:P1323,Q1323:AE1323)),0)</f>
        <v>0</v>
      </c>
      <c r="AJ1323" s="7">
        <f>IF(S1323&gt;0,RANK(S1323,(N1323:P1323,Q1323:AE1323)),0)</f>
        <v>4</v>
      </c>
      <c r="AK1323" s="2">
        <f t="shared" si="296"/>
        <v>2.5279403938265033E-3</v>
      </c>
      <c r="AL1323" s="2">
        <f t="shared" si="296"/>
        <v>1.4635444385311335E-3</v>
      </c>
      <c r="AM1323" s="2">
        <f t="shared" si="297"/>
        <v>0</v>
      </c>
      <c r="AN1323" s="2">
        <f t="shared" si="298"/>
        <v>3.3262373602980307E-3</v>
      </c>
      <c r="AP1323" t="s">
        <v>4883</v>
      </c>
      <c r="AQ1323" t="s">
        <v>2764</v>
      </c>
      <c r="AR1323" s="11">
        <v>1</v>
      </c>
      <c r="AT1323" s="85" t="s">
        <v>5015</v>
      </c>
      <c r="AU1323" s="84" t="s">
        <v>5202</v>
      </c>
      <c r="AV1323" s="77" t="str">
        <f t="shared" si="299"/>
        <v>26141</v>
      </c>
      <c r="AX1323" s="7" t="s">
        <v>186</v>
      </c>
    </row>
    <row r="1324" spans="1:50" hidden="1" outlineLevel="1">
      <c r="A1324" t="s">
        <v>843</v>
      </c>
      <c r="B1324" t="s">
        <v>2764</v>
      </c>
      <c r="C1324" s="1">
        <f t="shared" si="291"/>
        <v>14359</v>
      </c>
      <c r="D1324" s="7">
        <f>IF(N1324&gt;0, RANK(N1324,(N1324:P1324,Q1324:AE1324)),0)</f>
        <v>2</v>
      </c>
      <c r="E1324" s="7">
        <f>IF(O1324&gt;0,RANK(O1324,(N1324:P1324,Q1324:AE1324)),0)</f>
        <v>1</v>
      </c>
      <c r="F1324" s="7">
        <f>IF(P1324&gt;0,RANK(P1324,(N1324:P1324,Q1324:AE1324)),0)</f>
        <v>3</v>
      </c>
      <c r="G1324" s="1">
        <f t="shared" si="292"/>
        <v>554</v>
      </c>
      <c r="H1324" s="2">
        <f t="shared" si="293"/>
        <v>3.8582073960582212E-2</v>
      </c>
      <c r="I1324" s="2"/>
      <c r="J1324" s="2">
        <f t="shared" si="294"/>
        <v>0.47426701023748175</v>
      </c>
      <c r="K1324" s="2">
        <f t="shared" si="294"/>
        <v>0.51284908419806396</v>
      </c>
      <c r="L1324" s="2">
        <f t="shared" si="294"/>
        <v>8.2874852009192836E-3</v>
      </c>
      <c r="M1324" s="2">
        <f t="shared" si="295"/>
        <v>4.5964203635350063E-3</v>
      </c>
      <c r="N1324" s="1">
        <v>6810</v>
      </c>
      <c r="O1324" s="1">
        <v>7364</v>
      </c>
      <c r="P1324" s="1">
        <v>119</v>
      </c>
      <c r="Q1324" s="1">
        <v>25</v>
      </c>
      <c r="R1324" s="1">
        <v>12</v>
      </c>
      <c r="S1324" s="1">
        <v>20</v>
      </c>
      <c r="U1324" s="1">
        <v>9</v>
      </c>
      <c r="AG1324" s="7">
        <f>IF(Q1324&gt;0,RANK(Q1324,(N1324:P1324,Q1324:AE1324)),0)</f>
        <v>4</v>
      </c>
      <c r="AH1324" s="7">
        <f>IF(R1324&gt;0,RANK(R1324,(N1324:P1324,Q1324:AE1324)),0)</f>
        <v>6</v>
      </c>
      <c r="AI1324" s="7">
        <f>IF(T1324&gt;0,RANK(T1324,(N1324:P1324,Q1324:AE1324)),0)</f>
        <v>0</v>
      </c>
      <c r="AJ1324" s="7">
        <f>IF(S1324&gt;0,RANK(S1324,(N1324:P1324,Q1324:AE1324)),0)</f>
        <v>5</v>
      </c>
      <c r="AK1324" s="2">
        <f t="shared" si="296"/>
        <v>1.741068319520858E-3</v>
      </c>
      <c r="AL1324" s="2">
        <f t="shared" si="296"/>
        <v>8.3571279337001179E-4</v>
      </c>
      <c r="AM1324" s="2">
        <f t="shared" si="297"/>
        <v>0</v>
      </c>
      <c r="AN1324" s="2">
        <f t="shared" si="298"/>
        <v>1.3928546556166864E-3</v>
      </c>
      <c r="AP1324" t="s">
        <v>843</v>
      </c>
      <c r="AQ1324" t="s">
        <v>2764</v>
      </c>
      <c r="AR1324" s="11">
        <v>4</v>
      </c>
      <c r="AT1324" s="85" t="s">
        <v>5015</v>
      </c>
      <c r="AU1324" s="84" t="s">
        <v>5203</v>
      </c>
      <c r="AV1324" s="77" t="str">
        <f t="shared" si="299"/>
        <v>26143</v>
      </c>
      <c r="AX1324" s="7" t="s">
        <v>186</v>
      </c>
    </row>
    <row r="1325" spans="1:50" hidden="1" outlineLevel="1">
      <c r="A1325" t="s">
        <v>844</v>
      </c>
      <c r="B1325" t="s">
        <v>2764</v>
      </c>
      <c r="C1325" s="1">
        <f t="shared" si="291"/>
        <v>102852</v>
      </c>
      <c r="D1325" s="7">
        <f>IF(N1325&gt;0, RANK(N1325,(N1325:P1325,Q1325:AE1325)),0)</f>
        <v>1</v>
      </c>
      <c r="E1325" s="7">
        <f>IF(O1325&gt;0,RANK(O1325,(N1325:P1325,Q1325:AE1325)),0)</f>
        <v>2</v>
      </c>
      <c r="F1325" s="7">
        <f>IF(P1325&gt;0,RANK(P1325,(N1325:P1325,Q1325:AE1325)),0)</f>
        <v>3</v>
      </c>
      <c r="G1325" s="1">
        <f t="shared" si="292"/>
        <v>7722</v>
      </c>
      <c r="H1325" s="2">
        <f t="shared" si="293"/>
        <v>7.507875393769689E-2</v>
      </c>
      <c r="I1325" s="2"/>
      <c r="J1325" s="2">
        <f t="shared" si="294"/>
        <v>0.53365029362579242</v>
      </c>
      <c r="K1325" s="2">
        <f t="shared" si="294"/>
        <v>0.4585715396880955</v>
      </c>
      <c r="L1325" s="2">
        <f t="shared" si="294"/>
        <v>4.3363279275074867E-3</v>
      </c>
      <c r="M1325" s="2">
        <f t="shared" si="295"/>
        <v>3.4418387586046002E-3</v>
      </c>
      <c r="N1325" s="1">
        <v>54887</v>
      </c>
      <c r="O1325" s="1">
        <v>47165</v>
      </c>
      <c r="P1325" s="1">
        <v>446</v>
      </c>
      <c r="Q1325" s="1">
        <v>129</v>
      </c>
      <c r="R1325" s="1">
        <v>93</v>
      </c>
      <c r="S1325" s="1">
        <v>109</v>
      </c>
      <c r="U1325" s="1">
        <v>23</v>
      </c>
      <c r="AG1325" s="7">
        <f>IF(Q1325&gt;0,RANK(Q1325,(N1325:P1325,Q1325:AE1325)),0)</f>
        <v>4</v>
      </c>
      <c r="AH1325" s="7">
        <f>IF(R1325&gt;0,RANK(R1325,(N1325:P1325,Q1325:AE1325)),0)</f>
        <v>6</v>
      </c>
      <c r="AI1325" s="7">
        <f>IF(T1325&gt;0,RANK(T1325,(N1325:P1325,Q1325:AE1325)),0)</f>
        <v>0</v>
      </c>
      <c r="AJ1325" s="7">
        <f>IF(S1325&gt;0,RANK(S1325,(N1325:P1325,Q1325:AE1325)),0)</f>
        <v>5</v>
      </c>
      <c r="AK1325" s="2">
        <f t="shared" si="296"/>
        <v>1.2542293781355734E-3</v>
      </c>
      <c r="AL1325" s="2">
        <f t="shared" si="296"/>
        <v>9.0421187726052966E-4</v>
      </c>
      <c r="AM1325" s="2">
        <f t="shared" si="297"/>
        <v>0</v>
      </c>
      <c r="AN1325" s="2">
        <f t="shared" si="298"/>
        <v>1.0597752109827714E-3</v>
      </c>
      <c r="AP1325" t="s">
        <v>844</v>
      </c>
      <c r="AQ1325" t="s">
        <v>2764</v>
      </c>
      <c r="AR1325" s="11">
        <v>0</v>
      </c>
      <c r="AT1325" s="85" t="s">
        <v>5015</v>
      </c>
      <c r="AU1325" s="84" t="s">
        <v>5204</v>
      </c>
      <c r="AV1325" s="77" t="str">
        <f t="shared" si="299"/>
        <v>26145</v>
      </c>
      <c r="AX1325" s="7" t="s">
        <v>186</v>
      </c>
    </row>
    <row r="1326" spans="1:50" hidden="1" outlineLevel="1">
      <c r="A1326" t="s">
        <v>3370</v>
      </c>
      <c r="B1326" t="s">
        <v>2764</v>
      </c>
      <c r="C1326" s="1">
        <f t="shared" si="291"/>
        <v>79743</v>
      </c>
      <c r="D1326" s="7">
        <f>IF(N1326&gt;0, RANK(N1326,(N1326:P1326,Q1326:AE1326)),0)</f>
        <v>2</v>
      </c>
      <c r="E1326" s="7">
        <f>IF(O1326&gt;0,RANK(O1326,(N1326:P1326,Q1326:AE1326)),0)</f>
        <v>1</v>
      </c>
      <c r="F1326" s="7">
        <f>IF(P1326&gt;0,RANK(P1326,(N1326:P1326,Q1326:AE1326)),0)</f>
        <v>3</v>
      </c>
      <c r="G1326" s="1">
        <f t="shared" si="292"/>
        <v>6566</v>
      </c>
      <c r="H1326" s="2">
        <f t="shared" si="293"/>
        <v>8.2339515694167517E-2</v>
      </c>
      <c r="I1326" s="2"/>
      <c r="J1326" s="2">
        <f t="shared" si="294"/>
        <v>0.45363229374365149</v>
      </c>
      <c r="K1326" s="2">
        <f t="shared" si="294"/>
        <v>0.53597180943781897</v>
      </c>
      <c r="L1326" s="2">
        <f t="shared" si="294"/>
        <v>5.5177256937913042E-3</v>
      </c>
      <c r="M1326" s="2">
        <f t="shared" si="295"/>
        <v>4.8781711247382889E-3</v>
      </c>
      <c r="N1326" s="1">
        <v>36174</v>
      </c>
      <c r="O1326" s="1">
        <v>42740</v>
      </c>
      <c r="P1326" s="1">
        <v>440</v>
      </c>
      <c r="Q1326" s="1">
        <v>193</v>
      </c>
      <c r="R1326" s="1">
        <v>101</v>
      </c>
      <c r="S1326" s="1">
        <v>66</v>
      </c>
      <c r="U1326" s="1">
        <v>29</v>
      </c>
      <c r="AG1326" s="7">
        <f>IF(Q1326&gt;0,RANK(Q1326,(N1326:P1326,Q1326:AE1326)),0)</f>
        <v>4</v>
      </c>
      <c r="AH1326" s="7">
        <f>IF(R1326&gt;0,RANK(R1326,(N1326:P1326,Q1326:AE1326)),0)</f>
        <v>5</v>
      </c>
      <c r="AI1326" s="7">
        <f>IF(T1326&gt;0,RANK(T1326,(N1326:P1326,Q1326:AE1326)),0)</f>
        <v>0</v>
      </c>
      <c r="AJ1326" s="7">
        <f>IF(S1326&gt;0,RANK(S1326,(N1326:P1326,Q1326:AE1326)),0)</f>
        <v>6</v>
      </c>
      <c r="AK1326" s="2">
        <f t="shared" si="296"/>
        <v>2.4202751338675494E-3</v>
      </c>
      <c r="AL1326" s="2">
        <f t="shared" si="296"/>
        <v>1.2665688524384586E-3</v>
      </c>
      <c r="AM1326" s="2">
        <f t="shared" si="297"/>
        <v>0</v>
      </c>
      <c r="AN1326" s="2">
        <f t="shared" si="298"/>
        <v>8.2765885406869564E-4</v>
      </c>
      <c r="AP1326" t="s">
        <v>3370</v>
      </c>
      <c r="AQ1326" t="s">
        <v>2764</v>
      </c>
      <c r="AR1326" s="11">
        <v>10</v>
      </c>
      <c r="AT1326" s="85" t="s">
        <v>5015</v>
      </c>
      <c r="AU1326" s="84" t="s">
        <v>5205</v>
      </c>
      <c r="AV1326" s="77" t="str">
        <f t="shared" si="299"/>
        <v>26147</v>
      </c>
      <c r="AX1326" s="7" t="s">
        <v>186</v>
      </c>
    </row>
    <row r="1327" spans="1:50" hidden="1" outlineLevel="1">
      <c r="A1327" t="s">
        <v>1880</v>
      </c>
      <c r="B1327" t="s">
        <v>2764</v>
      </c>
      <c r="C1327" s="1">
        <f t="shared" si="291"/>
        <v>25239</v>
      </c>
      <c r="D1327" s="7">
        <f>IF(N1327&gt;0, RANK(N1327,(N1327:P1327,Q1327:AE1327)),0)</f>
        <v>2</v>
      </c>
      <c r="E1327" s="7">
        <f>IF(O1327&gt;0,RANK(O1327,(N1327:P1327,Q1327:AE1327)),0)</f>
        <v>1</v>
      </c>
      <c r="F1327" s="7">
        <f>IF(P1327&gt;0,RANK(P1327,(N1327:P1327,Q1327:AE1327)),0)</f>
        <v>3</v>
      </c>
      <c r="G1327" s="1">
        <f t="shared" si="292"/>
        <v>5692</v>
      </c>
      <c r="H1327" s="2">
        <f t="shared" si="293"/>
        <v>0.22552399064939183</v>
      </c>
      <c r="I1327" s="2"/>
      <c r="J1327" s="2">
        <f t="shared" si="294"/>
        <v>0.38226554142398667</v>
      </c>
      <c r="K1327" s="2">
        <f t="shared" si="294"/>
        <v>0.60778953207337849</v>
      </c>
      <c r="L1327" s="2">
        <f t="shared" si="294"/>
        <v>5.4677285153928445E-3</v>
      </c>
      <c r="M1327" s="2">
        <f t="shared" si="295"/>
        <v>4.4771979872420542E-3</v>
      </c>
      <c r="N1327" s="1">
        <v>9648</v>
      </c>
      <c r="O1327" s="1">
        <v>15340</v>
      </c>
      <c r="P1327" s="1">
        <v>138</v>
      </c>
      <c r="Q1327" s="1">
        <v>43</v>
      </c>
      <c r="R1327" s="1">
        <v>21</v>
      </c>
      <c r="S1327" s="1">
        <v>39</v>
      </c>
      <c r="U1327" s="1">
        <v>10</v>
      </c>
      <c r="AG1327" s="7">
        <f>IF(Q1327&gt;0,RANK(Q1327,(N1327:P1327,Q1327:AE1327)),0)</f>
        <v>4</v>
      </c>
      <c r="AH1327" s="7">
        <f>IF(R1327&gt;0,RANK(R1327,(N1327:P1327,Q1327:AE1327)),0)</f>
        <v>6</v>
      </c>
      <c r="AI1327" s="7">
        <f>IF(T1327&gt;0,RANK(T1327,(N1327:P1327,Q1327:AE1327)),0)</f>
        <v>0</v>
      </c>
      <c r="AJ1327" s="7">
        <f>IF(S1327&gt;0,RANK(S1327,(N1327:P1327,Q1327:AE1327)),0)</f>
        <v>5</v>
      </c>
      <c r="AK1327" s="2">
        <f t="shared" si="296"/>
        <v>1.7037125084195094E-3</v>
      </c>
      <c r="AL1327" s="2">
        <f t="shared" si="296"/>
        <v>8.3204564364673715E-4</v>
      </c>
      <c r="AM1327" s="2">
        <f t="shared" si="297"/>
        <v>0</v>
      </c>
      <c r="AN1327" s="2">
        <f t="shared" si="298"/>
        <v>1.5452276239153692E-3</v>
      </c>
      <c r="AP1327" t="s">
        <v>1880</v>
      </c>
      <c r="AQ1327" t="s">
        <v>2764</v>
      </c>
      <c r="AR1327" s="11">
        <v>6</v>
      </c>
      <c r="AT1327" s="85" t="s">
        <v>5015</v>
      </c>
      <c r="AU1327" s="84" t="s">
        <v>5206</v>
      </c>
      <c r="AV1327" s="77" t="str">
        <f t="shared" si="299"/>
        <v>26149</v>
      </c>
      <c r="AX1327" s="7" t="s">
        <v>186</v>
      </c>
    </row>
    <row r="1328" spans="1:50" hidden="1" outlineLevel="1">
      <c r="A1328" t="s">
        <v>845</v>
      </c>
      <c r="B1328" t="s">
        <v>2764</v>
      </c>
      <c r="C1328" s="1">
        <f t="shared" si="291"/>
        <v>20763</v>
      </c>
      <c r="D1328" s="7">
        <f>IF(N1328&gt;0, RANK(N1328,(N1328:P1328,Q1328:AE1328)),0)</f>
        <v>2</v>
      </c>
      <c r="E1328" s="7">
        <f>IF(O1328&gt;0,RANK(O1328,(N1328:P1328,Q1328:AE1328)),0)</f>
        <v>1</v>
      </c>
      <c r="F1328" s="7">
        <f>IF(P1328&gt;0,RANK(P1328,(N1328:P1328,Q1328:AE1328)),0)</f>
        <v>3</v>
      </c>
      <c r="G1328" s="1">
        <f t="shared" si="292"/>
        <v>4749</v>
      </c>
      <c r="H1328" s="2">
        <f t="shared" si="293"/>
        <v>0.22872417280739776</v>
      </c>
      <c r="I1328" s="2"/>
      <c r="J1328" s="2">
        <f t="shared" si="294"/>
        <v>0.37966575157732507</v>
      </c>
      <c r="K1328" s="2">
        <f t="shared" si="294"/>
        <v>0.60838992438472284</v>
      </c>
      <c r="L1328" s="2">
        <f t="shared" si="294"/>
        <v>7.0317391513750422E-3</v>
      </c>
      <c r="M1328" s="2">
        <f t="shared" si="295"/>
        <v>4.9125848865770498E-3</v>
      </c>
      <c r="N1328" s="1">
        <v>7883</v>
      </c>
      <c r="O1328" s="1">
        <v>12632</v>
      </c>
      <c r="P1328" s="1">
        <v>146</v>
      </c>
      <c r="Q1328" s="1">
        <v>40</v>
      </c>
      <c r="R1328" s="1">
        <v>36</v>
      </c>
      <c r="S1328" s="1">
        <v>16</v>
      </c>
      <c r="U1328" s="1">
        <v>10</v>
      </c>
      <c r="AG1328" s="7">
        <f>IF(Q1328&gt;0,RANK(Q1328,(N1328:P1328,Q1328:AE1328)),0)</f>
        <v>4</v>
      </c>
      <c r="AH1328" s="7">
        <f>IF(R1328&gt;0,RANK(R1328,(N1328:P1328,Q1328:AE1328)),0)</f>
        <v>5</v>
      </c>
      <c r="AI1328" s="7">
        <f>IF(T1328&gt;0,RANK(T1328,(N1328:P1328,Q1328:AE1328)),0)</f>
        <v>0</v>
      </c>
      <c r="AJ1328" s="7">
        <f>IF(S1328&gt;0,RANK(S1328,(N1328:P1328,Q1328:AE1328)),0)</f>
        <v>6</v>
      </c>
      <c r="AK1328" s="2">
        <f t="shared" si="296"/>
        <v>1.9265038770890526E-3</v>
      </c>
      <c r="AL1328" s="2">
        <f t="shared" si="296"/>
        <v>1.7338534893801473E-3</v>
      </c>
      <c r="AM1328" s="2">
        <f t="shared" si="297"/>
        <v>0</v>
      </c>
      <c r="AN1328" s="2">
        <f t="shared" si="298"/>
        <v>7.7060155083562103E-4</v>
      </c>
      <c r="AP1328" t="s">
        <v>845</v>
      </c>
      <c r="AQ1328" t="s">
        <v>2764</v>
      </c>
      <c r="AR1328" s="11">
        <v>10</v>
      </c>
      <c r="AT1328" s="85" t="s">
        <v>5015</v>
      </c>
      <c r="AU1328" s="84" t="s">
        <v>4713</v>
      </c>
      <c r="AV1328" s="77" t="str">
        <f t="shared" si="299"/>
        <v>26151</v>
      </c>
      <c r="AX1328" s="7" t="s">
        <v>186</v>
      </c>
    </row>
    <row r="1329" spans="1:51" hidden="1" outlineLevel="1">
      <c r="A1329" t="s">
        <v>590</v>
      </c>
      <c r="B1329" t="s">
        <v>2764</v>
      </c>
      <c r="C1329" s="1">
        <f t="shared" si="291"/>
        <v>4441</v>
      </c>
      <c r="D1329" s="7">
        <f>IF(N1329&gt;0, RANK(N1329,(N1329:P1329,Q1329:AE1329)),0)</f>
        <v>2</v>
      </c>
      <c r="E1329" s="7">
        <f>IF(O1329&gt;0,RANK(O1329,(N1329:P1329,Q1329:AE1329)),0)</f>
        <v>1</v>
      </c>
      <c r="F1329" s="7">
        <f>IF(P1329&gt;0,RANK(P1329,(N1329:P1329,Q1329:AE1329)),0)</f>
        <v>3</v>
      </c>
      <c r="G1329" s="1">
        <f t="shared" si="292"/>
        <v>130</v>
      </c>
      <c r="H1329" s="2">
        <f t="shared" si="293"/>
        <v>2.9272686331907227E-2</v>
      </c>
      <c r="I1329" s="2"/>
      <c r="J1329" s="2">
        <f t="shared" si="294"/>
        <v>0.48119792839450576</v>
      </c>
      <c r="K1329" s="2">
        <f t="shared" si="294"/>
        <v>0.51047061472641297</v>
      </c>
      <c r="L1329" s="2">
        <f t="shared" si="294"/>
        <v>4.5034902049088041E-3</v>
      </c>
      <c r="M1329" s="2">
        <f t="shared" si="295"/>
        <v>3.8279666741724075E-3</v>
      </c>
      <c r="N1329" s="1">
        <v>2137</v>
      </c>
      <c r="O1329" s="1">
        <v>2267</v>
      </c>
      <c r="P1329" s="1">
        <v>20</v>
      </c>
      <c r="Q1329" s="1">
        <v>4</v>
      </c>
      <c r="R1329" s="1">
        <v>9</v>
      </c>
      <c r="S1329" s="1">
        <v>3</v>
      </c>
      <c r="U1329" s="1">
        <v>1</v>
      </c>
      <c r="AG1329" s="7">
        <f>IF(Q1329&gt;0,RANK(Q1329,(N1329:P1329,Q1329:AE1329)),0)</f>
        <v>5</v>
      </c>
      <c r="AH1329" s="7">
        <f>IF(R1329&gt;0,RANK(R1329,(N1329:P1329,Q1329:AE1329)),0)</f>
        <v>4</v>
      </c>
      <c r="AI1329" s="7">
        <f>IF(T1329&gt;0,RANK(T1329,(N1329:P1329,Q1329:AE1329)),0)</f>
        <v>0</v>
      </c>
      <c r="AJ1329" s="7">
        <f>IF(S1329&gt;0,RANK(S1329,(N1329:P1329,Q1329:AE1329)),0)</f>
        <v>6</v>
      </c>
      <c r="AK1329" s="2">
        <f t="shared" si="296"/>
        <v>9.0069804098176086E-4</v>
      </c>
      <c r="AL1329" s="2">
        <f t="shared" si="296"/>
        <v>2.0265705922089621E-3</v>
      </c>
      <c r="AM1329" s="2">
        <f t="shared" si="297"/>
        <v>0</v>
      </c>
      <c r="AN1329" s="2">
        <f t="shared" si="298"/>
        <v>6.755235307363207E-4</v>
      </c>
      <c r="AP1329" t="s">
        <v>590</v>
      </c>
      <c r="AQ1329" t="s">
        <v>2764</v>
      </c>
      <c r="AR1329" s="11">
        <v>1</v>
      </c>
      <c r="AT1329" s="85" t="s">
        <v>5015</v>
      </c>
      <c r="AU1329" s="84" t="s">
        <v>4068</v>
      </c>
      <c r="AV1329" s="77" t="str">
        <f t="shared" si="299"/>
        <v>26153</v>
      </c>
      <c r="AX1329" s="7" t="s">
        <v>186</v>
      </c>
    </row>
    <row r="1330" spans="1:51" hidden="1" outlineLevel="1">
      <c r="A1330" t="s">
        <v>1026</v>
      </c>
      <c r="B1330" t="s">
        <v>2764</v>
      </c>
      <c r="C1330" s="1">
        <f t="shared" si="291"/>
        <v>36651</v>
      </c>
      <c r="D1330" s="7">
        <f>IF(N1330&gt;0, RANK(N1330,(N1330:P1330,Q1330:AE1330)),0)</f>
        <v>2</v>
      </c>
      <c r="E1330" s="7">
        <f>IF(O1330&gt;0,RANK(O1330,(N1330:P1330,Q1330:AE1330)),0)</f>
        <v>1</v>
      </c>
      <c r="F1330" s="7">
        <f>IF(P1330&gt;0,RANK(P1330,(N1330:P1330,Q1330:AE1330)),0)</f>
        <v>3</v>
      </c>
      <c r="G1330" s="1">
        <f t="shared" si="292"/>
        <v>2526</v>
      </c>
      <c r="H1330" s="2">
        <f t="shared" si="293"/>
        <v>6.8920356879757713E-2</v>
      </c>
      <c r="I1330" s="2"/>
      <c r="J1330" s="2">
        <f t="shared" si="294"/>
        <v>0.46058770565605306</v>
      </c>
      <c r="K1330" s="2">
        <f t="shared" si="294"/>
        <v>0.52950806253581073</v>
      </c>
      <c r="L1330" s="2">
        <f t="shared" si="294"/>
        <v>5.5932989550080492E-3</v>
      </c>
      <c r="M1330" s="2">
        <f t="shared" si="295"/>
        <v>4.3109328531282165E-3</v>
      </c>
      <c r="N1330" s="1">
        <v>16881</v>
      </c>
      <c r="O1330" s="1">
        <v>19407</v>
      </c>
      <c r="P1330" s="1">
        <v>205</v>
      </c>
      <c r="Q1330" s="1">
        <v>77</v>
      </c>
      <c r="R1330" s="1">
        <v>49</v>
      </c>
      <c r="S1330" s="1">
        <v>32</v>
      </c>
      <c r="U1330" s="1">
        <v>0</v>
      </c>
      <c r="AG1330" s="7">
        <f>IF(Q1330&gt;0,RANK(Q1330,(N1330:P1330,Q1330:AE1330)),0)</f>
        <v>4</v>
      </c>
      <c r="AH1330" s="7">
        <f>IF(R1330&gt;0,RANK(R1330,(N1330:P1330,Q1330:AE1330)),0)</f>
        <v>5</v>
      </c>
      <c r="AI1330" s="7">
        <f>IF(T1330&gt;0,RANK(T1330,(N1330:P1330,Q1330:AE1330)),0)</f>
        <v>0</v>
      </c>
      <c r="AJ1330" s="7">
        <f>IF(S1330&gt;0,RANK(S1330,(N1330:P1330,Q1330:AE1330)),0)</f>
        <v>6</v>
      </c>
      <c r="AK1330" s="2">
        <f t="shared" si="296"/>
        <v>2.1008976562713159E-3</v>
      </c>
      <c r="AL1330" s="2">
        <f t="shared" si="296"/>
        <v>1.3369348721726556E-3</v>
      </c>
      <c r="AM1330" s="2">
        <f t="shared" si="297"/>
        <v>0</v>
      </c>
      <c r="AN1330" s="2">
        <f t="shared" si="298"/>
        <v>8.7310032468418321E-4</v>
      </c>
      <c r="AP1330" t="s">
        <v>1026</v>
      </c>
      <c r="AQ1330" t="s">
        <v>2764</v>
      </c>
      <c r="AR1330" s="11">
        <v>0</v>
      </c>
      <c r="AT1330" s="85" t="s">
        <v>5015</v>
      </c>
      <c r="AU1330" s="84" t="s">
        <v>4402</v>
      </c>
      <c r="AV1330" s="77" t="str">
        <f t="shared" si="299"/>
        <v>26155</v>
      </c>
      <c r="AX1330" s="7" t="s">
        <v>186</v>
      </c>
    </row>
    <row r="1331" spans="1:51" hidden="1" outlineLevel="1">
      <c r="A1331" t="s">
        <v>691</v>
      </c>
      <c r="B1331" t="s">
        <v>2764</v>
      </c>
      <c r="C1331" s="1">
        <f t="shared" si="291"/>
        <v>28338</v>
      </c>
      <c r="D1331" s="7">
        <f>IF(N1331&gt;0, RANK(N1331,(N1331:P1331,Q1331:AE1331)),0)</f>
        <v>2</v>
      </c>
      <c r="E1331" s="7">
        <f>IF(O1331&gt;0,RANK(O1331,(N1331:P1331,Q1331:AE1331)),0)</f>
        <v>1</v>
      </c>
      <c r="F1331" s="7">
        <f>IF(P1331&gt;0,RANK(P1331,(N1331:P1331,Q1331:AE1331)),0)</f>
        <v>3</v>
      </c>
      <c r="G1331" s="1">
        <f t="shared" si="292"/>
        <v>2758</v>
      </c>
      <c r="H1331" s="2">
        <f t="shared" si="293"/>
        <v>9.7325146446467642E-2</v>
      </c>
      <c r="I1331" s="2"/>
      <c r="J1331" s="2">
        <f t="shared" si="294"/>
        <v>0.44572658620933026</v>
      </c>
      <c r="K1331" s="2">
        <f t="shared" si="294"/>
        <v>0.54305173265579787</v>
      </c>
      <c r="L1331" s="2">
        <f t="shared" si="294"/>
        <v>6.8106429529254005E-3</v>
      </c>
      <c r="M1331" s="2">
        <f t="shared" si="295"/>
        <v>4.4110381819464743E-3</v>
      </c>
      <c r="N1331" s="1">
        <v>12631</v>
      </c>
      <c r="O1331" s="1">
        <v>15389</v>
      </c>
      <c r="P1331" s="1">
        <v>193</v>
      </c>
      <c r="Q1331" s="1">
        <v>39</v>
      </c>
      <c r="R1331" s="1">
        <v>47</v>
      </c>
      <c r="S1331" s="1">
        <v>34</v>
      </c>
      <c r="U1331" s="1">
        <v>5</v>
      </c>
      <c r="AG1331" s="7">
        <f>IF(Q1331&gt;0,RANK(Q1331,(N1331:P1331,Q1331:AE1331)),0)</f>
        <v>5</v>
      </c>
      <c r="AH1331" s="7">
        <f>IF(R1331&gt;0,RANK(R1331,(N1331:P1331,Q1331:AE1331)),0)</f>
        <v>4</v>
      </c>
      <c r="AI1331" s="7">
        <f>IF(T1331&gt;0,RANK(T1331,(N1331:P1331,Q1331:AE1331)),0)</f>
        <v>0</v>
      </c>
      <c r="AJ1331" s="7">
        <f>IF(S1331&gt;0,RANK(S1331,(N1331:P1331,Q1331:AE1331)),0)</f>
        <v>6</v>
      </c>
      <c r="AK1331" s="2">
        <f t="shared" si="296"/>
        <v>1.3762439127673089E-3</v>
      </c>
      <c r="AL1331" s="2">
        <f t="shared" si="296"/>
        <v>1.6585503564118852E-3</v>
      </c>
      <c r="AM1331" s="2">
        <f t="shared" si="297"/>
        <v>0</v>
      </c>
      <c r="AN1331" s="2">
        <f t="shared" si="298"/>
        <v>1.1998023854894488E-3</v>
      </c>
      <c r="AP1331" t="s">
        <v>691</v>
      </c>
      <c r="AQ1331" t="s">
        <v>2764</v>
      </c>
      <c r="AR1331" s="11">
        <v>5</v>
      </c>
      <c r="AT1331" s="85" t="s">
        <v>5015</v>
      </c>
      <c r="AU1331" s="84" t="s">
        <v>4152</v>
      </c>
      <c r="AV1331" s="77" t="str">
        <f t="shared" si="299"/>
        <v>26157</v>
      </c>
      <c r="AX1331" s="7" t="s">
        <v>186</v>
      </c>
    </row>
    <row r="1332" spans="1:51" hidden="1" outlineLevel="1">
      <c r="A1332" t="s">
        <v>3506</v>
      </c>
      <c r="B1332" t="s">
        <v>2764</v>
      </c>
      <c r="C1332" s="1">
        <f t="shared" si="291"/>
        <v>34174</v>
      </c>
      <c r="D1332" s="7">
        <f>IF(N1332&gt;0, RANK(N1332,(N1332:P1332,Q1332:AE1332)),0)</f>
        <v>2</v>
      </c>
      <c r="E1332" s="7">
        <f>IF(O1332&gt;0,RANK(O1332,(N1332:P1332,Q1332:AE1332)),0)</f>
        <v>1</v>
      </c>
      <c r="F1332" s="7">
        <f>IF(P1332&gt;0,RANK(P1332,(N1332:P1332,Q1332:AE1332)),0)</f>
        <v>3</v>
      </c>
      <c r="G1332" s="1">
        <f t="shared" si="292"/>
        <v>1483</v>
      </c>
      <c r="H1332" s="2">
        <f t="shared" si="293"/>
        <v>4.3395563878972317E-2</v>
      </c>
      <c r="I1332" s="2"/>
      <c r="J1332" s="2">
        <f t="shared" si="294"/>
        <v>0.47261075671563174</v>
      </c>
      <c r="K1332" s="2">
        <f t="shared" si="294"/>
        <v>0.51600632059460405</v>
      </c>
      <c r="L1332" s="2">
        <f t="shared" si="294"/>
        <v>5.4427342424065075E-3</v>
      </c>
      <c r="M1332" s="2">
        <f t="shared" si="295"/>
        <v>5.9401884473577558E-3</v>
      </c>
      <c r="N1332" s="1">
        <v>16151</v>
      </c>
      <c r="O1332" s="1">
        <v>17634</v>
      </c>
      <c r="P1332" s="1">
        <v>186</v>
      </c>
      <c r="Q1332" s="1">
        <v>69</v>
      </c>
      <c r="R1332" s="1">
        <v>41</v>
      </c>
      <c r="S1332" s="1">
        <v>78</v>
      </c>
      <c r="U1332" s="1">
        <v>15</v>
      </c>
      <c r="AG1332" s="7">
        <f>IF(Q1332&gt;0,RANK(Q1332,(N1332:P1332,Q1332:AE1332)),0)</f>
        <v>5</v>
      </c>
      <c r="AH1332" s="7">
        <f>IF(R1332&gt;0,RANK(R1332,(N1332:P1332,Q1332:AE1332)),0)</f>
        <v>6</v>
      </c>
      <c r="AI1332" s="7">
        <f>IF(T1332&gt;0,RANK(T1332,(N1332:P1332,Q1332:AE1332)),0)</f>
        <v>0</v>
      </c>
      <c r="AJ1332" s="7">
        <f>IF(S1332&gt;0,RANK(S1332,(N1332:P1332,Q1332:AE1332)),0)</f>
        <v>4</v>
      </c>
      <c r="AK1332" s="2">
        <f t="shared" si="296"/>
        <v>2.0190788318604786E-3</v>
      </c>
      <c r="AL1332" s="2">
        <f t="shared" si="296"/>
        <v>1.1997424942939076E-3</v>
      </c>
      <c r="AM1332" s="2">
        <f t="shared" si="297"/>
        <v>0</v>
      </c>
      <c r="AN1332" s="2">
        <f t="shared" si="298"/>
        <v>2.2824369403640194E-3</v>
      </c>
      <c r="AP1332" t="s">
        <v>3506</v>
      </c>
      <c r="AQ1332" t="s">
        <v>2764</v>
      </c>
      <c r="AR1332" s="11">
        <v>6</v>
      </c>
      <c r="AT1332" s="85" t="s">
        <v>5015</v>
      </c>
      <c r="AU1332" s="84" t="s">
        <v>4506</v>
      </c>
      <c r="AV1332" s="77" t="str">
        <f t="shared" si="299"/>
        <v>26159</v>
      </c>
      <c r="AX1332" s="7" t="s">
        <v>186</v>
      </c>
    </row>
    <row r="1333" spans="1:51" hidden="1" outlineLevel="1">
      <c r="A1333" t="s">
        <v>2325</v>
      </c>
      <c r="B1333" t="s">
        <v>2764</v>
      </c>
      <c r="C1333" s="1">
        <f t="shared" si="291"/>
        <v>173264</v>
      </c>
      <c r="D1333" s="7">
        <f>IF(N1333&gt;0, RANK(N1333,(N1333:P1333,Q1333:AE1333)),0)</f>
        <v>1</v>
      </c>
      <c r="E1333" s="7">
        <f>IF(O1333&gt;0,RANK(O1333,(N1333:P1333,Q1333:AE1333)),0)</f>
        <v>2</v>
      </c>
      <c r="F1333" s="7">
        <f>IF(P1333&gt;0,RANK(P1333,(N1333:P1333,Q1333:AE1333)),0)</f>
        <v>3</v>
      </c>
      <c r="G1333" s="1">
        <f t="shared" si="292"/>
        <v>48498</v>
      </c>
      <c r="H1333" s="2">
        <f t="shared" si="293"/>
        <v>0.27990811709299102</v>
      </c>
      <c r="I1333" s="2"/>
      <c r="J1333" s="2">
        <f t="shared" si="294"/>
        <v>0.63459806999722967</v>
      </c>
      <c r="K1333" s="2">
        <f t="shared" si="294"/>
        <v>0.3546899529042386</v>
      </c>
      <c r="L1333" s="2">
        <f t="shared" si="294"/>
        <v>5.3329023917259213E-3</v>
      </c>
      <c r="M1333" s="2">
        <f t="shared" si="295"/>
        <v>5.3790747068058007E-3</v>
      </c>
      <c r="N1333" s="1">
        <v>109953</v>
      </c>
      <c r="O1333" s="1">
        <v>61455</v>
      </c>
      <c r="P1333" s="1">
        <v>924</v>
      </c>
      <c r="Q1333" s="1">
        <v>513</v>
      </c>
      <c r="R1333" s="1">
        <v>161</v>
      </c>
      <c r="S1333" s="1">
        <v>200</v>
      </c>
      <c r="U1333" s="1">
        <v>58</v>
      </c>
      <c r="AG1333" s="7">
        <f>IF(Q1333&gt;0,RANK(Q1333,(N1333:P1333,Q1333:AE1333)),0)</f>
        <v>4</v>
      </c>
      <c r="AH1333" s="7">
        <f>IF(R1333&gt;0,RANK(R1333,(N1333:P1333,Q1333:AE1333)),0)</f>
        <v>6</v>
      </c>
      <c r="AI1333" s="7">
        <f>IF(T1333&gt;0,RANK(T1333,(N1333:P1333,Q1333:AE1333)),0)</f>
        <v>0</v>
      </c>
      <c r="AJ1333" s="7">
        <f>IF(S1333&gt;0,RANK(S1333,(N1333:P1333,Q1333:AE1333)),0)</f>
        <v>5</v>
      </c>
      <c r="AK1333" s="2">
        <f t="shared" si="296"/>
        <v>2.9607997044971833E-3</v>
      </c>
      <c r="AL1333" s="2">
        <f t="shared" si="296"/>
        <v>9.2921784098254682E-4</v>
      </c>
      <c r="AM1333" s="2">
        <f t="shared" si="297"/>
        <v>0</v>
      </c>
      <c r="AN1333" s="2">
        <f t="shared" si="298"/>
        <v>1.1543078769969525E-3</v>
      </c>
      <c r="AP1333" t="s">
        <v>2325</v>
      </c>
      <c r="AQ1333" t="s">
        <v>2764</v>
      </c>
      <c r="AR1333" s="11">
        <v>0</v>
      </c>
      <c r="AT1333" s="85" t="s">
        <v>5015</v>
      </c>
      <c r="AU1333" s="84" t="s">
        <v>4507</v>
      </c>
      <c r="AV1333" s="77" t="str">
        <f t="shared" si="299"/>
        <v>26161</v>
      </c>
      <c r="AX1333" s="7" t="s">
        <v>186</v>
      </c>
    </row>
    <row r="1334" spans="1:51" hidden="1" outlineLevel="1">
      <c r="A1334" t="s">
        <v>4238</v>
      </c>
      <c r="B1334" t="s">
        <v>2764</v>
      </c>
      <c r="C1334" s="1">
        <f t="shared" si="291"/>
        <v>864728</v>
      </c>
      <c r="D1334" s="7">
        <f>IF(N1334&gt;0, RANK(N1334,(N1334:P1334,Q1334:AE1334)),0)</f>
        <v>1</v>
      </c>
      <c r="E1334" s="7">
        <f>IF(O1334&gt;0,RANK(O1334,(N1334:P1334,Q1334:AE1334)),0)</f>
        <v>2</v>
      </c>
      <c r="F1334" s="7">
        <f>IF(P1334&gt;0,RANK(P1334,(N1334:P1334,Q1334:AE1334)),0)</f>
        <v>3</v>
      </c>
      <c r="G1334" s="1">
        <f t="shared" si="292"/>
        <v>342297</v>
      </c>
      <c r="H1334" s="2">
        <f t="shared" si="293"/>
        <v>0.39584354849154879</v>
      </c>
      <c r="I1334" s="2"/>
      <c r="J1334" s="2">
        <f t="shared" si="294"/>
        <v>0.69391415566513404</v>
      </c>
      <c r="K1334" s="2">
        <f t="shared" si="294"/>
        <v>0.29807060717358524</v>
      </c>
      <c r="L1334" s="2">
        <f t="shared" si="294"/>
        <v>4.1932260780268476E-3</v>
      </c>
      <c r="M1334" s="2">
        <f t="shared" si="295"/>
        <v>3.8220110832538718E-3</v>
      </c>
      <c r="N1334" s="1">
        <v>600047</v>
      </c>
      <c r="O1334" s="1">
        <v>257750</v>
      </c>
      <c r="P1334" s="1">
        <v>3626</v>
      </c>
      <c r="Q1334" s="1">
        <v>1523</v>
      </c>
      <c r="R1334" s="1">
        <v>700</v>
      </c>
      <c r="S1334" s="1">
        <v>819</v>
      </c>
      <c r="U1334" s="1">
        <v>263</v>
      </c>
      <c r="AG1334" s="7">
        <f>IF(Q1334&gt;0,RANK(Q1334,(N1334:P1334,Q1334:AE1334)),0)</f>
        <v>4</v>
      </c>
      <c r="AH1334" s="7">
        <f>IF(R1334&gt;0,RANK(R1334,(N1334:P1334,Q1334:AE1334)),0)</f>
        <v>6</v>
      </c>
      <c r="AI1334" s="7">
        <f>IF(T1334&gt;0,RANK(T1334,(N1334:P1334,Q1334:AE1334)),0)</f>
        <v>0</v>
      </c>
      <c r="AJ1334" s="7">
        <f>IF(S1334&gt;0,RANK(S1334,(N1334:P1334,Q1334:AE1334)),0)</f>
        <v>5</v>
      </c>
      <c r="AK1334" s="2">
        <f t="shared" si="296"/>
        <v>1.7612474674117179E-3</v>
      </c>
      <c r="AL1334" s="2">
        <f t="shared" si="296"/>
        <v>8.0950310386618686E-4</v>
      </c>
      <c r="AM1334" s="2">
        <f t="shared" si="297"/>
        <v>0</v>
      </c>
      <c r="AN1334" s="2">
        <f t="shared" si="298"/>
        <v>9.4711863152343863E-4</v>
      </c>
      <c r="AP1334" t="s">
        <v>4238</v>
      </c>
      <c r="AQ1334" t="s">
        <v>2764</v>
      </c>
      <c r="AR1334" s="11">
        <v>0</v>
      </c>
      <c r="AT1334" s="85" t="s">
        <v>5015</v>
      </c>
      <c r="AU1334" s="84" t="s">
        <v>4508</v>
      </c>
      <c r="AV1334" s="77" t="str">
        <f t="shared" si="299"/>
        <v>26163</v>
      </c>
      <c r="AX1334" s="7" t="s">
        <v>186</v>
      </c>
    </row>
    <row r="1335" spans="1:51" hidden="1" outlineLevel="1">
      <c r="A1335" t="s">
        <v>4905</v>
      </c>
      <c r="B1335" t="s">
        <v>2764</v>
      </c>
      <c r="C1335" s="1">
        <f t="shared" si="291"/>
        <v>15160</v>
      </c>
      <c r="D1335" s="7">
        <f>IF(N1335&gt;0, RANK(N1335,(N1335:P1335,Q1335:AE1335)),0)</f>
        <v>2</v>
      </c>
      <c r="E1335" s="7">
        <f>IF(O1335&gt;0,RANK(O1335,(N1335:P1335,Q1335:AE1335)),0)</f>
        <v>1</v>
      </c>
      <c r="F1335" s="7">
        <f>IF(P1335&gt;0,RANK(P1335,(N1335:P1335,Q1335:AE1335)),0)</f>
        <v>3</v>
      </c>
      <c r="G1335" s="1">
        <f t="shared" si="292"/>
        <v>2932</v>
      </c>
      <c r="H1335" s="2">
        <f t="shared" si="293"/>
        <v>0.19340369393139842</v>
      </c>
      <c r="I1335" s="2"/>
      <c r="J1335" s="2">
        <f t="shared" si="294"/>
        <v>0.39802110817941955</v>
      </c>
      <c r="K1335" s="2">
        <f t="shared" si="294"/>
        <v>0.59142480211081794</v>
      </c>
      <c r="L1335" s="2">
        <f t="shared" si="294"/>
        <v>6.3984168865435353E-3</v>
      </c>
      <c r="M1335" s="2">
        <f t="shared" si="295"/>
        <v>4.1556728232189245E-3</v>
      </c>
      <c r="N1335" s="1">
        <v>6034</v>
      </c>
      <c r="O1335" s="1">
        <v>8966</v>
      </c>
      <c r="P1335" s="1">
        <v>97</v>
      </c>
      <c r="Q1335" s="1">
        <v>34</v>
      </c>
      <c r="R1335" s="1">
        <v>7</v>
      </c>
      <c r="S1335" s="1">
        <v>19</v>
      </c>
      <c r="U1335" s="1">
        <v>3</v>
      </c>
      <c r="AG1335" s="7">
        <f>IF(Q1335&gt;0,RANK(Q1335,(N1335:P1335,Q1335:AE1335)),0)</f>
        <v>4</v>
      </c>
      <c r="AH1335" s="7">
        <f>IF(R1335&gt;0,RANK(R1335,(N1335:P1335,Q1335:AE1335)),0)</f>
        <v>6</v>
      </c>
      <c r="AI1335" s="7">
        <f>IF(T1335&gt;0,RANK(T1335,(N1335:P1335,Q1335:AE1335)),0)</f>
        <v>0</v>
      </c>
      <c r="AJ1335" s="7">
        <f>IF(S1335&gt;0,RANK(S1335,(N1335:P1335,Q1335:AE1335)),0)</f>
        <v>5</v>
      </c>
      <c r="AK1335" s="2">
        <f t="shared" si="296"/>
        <v>2.2427440633245384E-3</v>
      </c>
      <c r="AL1335" s="2">
        <f t="shared" si="296"/>
        <v>4.617414248021108E-4</v>
      </c>
      <c r="AM1335" s="2">
        <f t="shared" si="297"/>
        <v>0</v>
      </c>
      <c r="AN1335" s="2">
        <f t="shared" si="298"/>
        <v>1.2532981530343009E-3</v>
      </c>
      <c r="AP1335" t="s">
        <v>4905</v>
      </c>
      <c r="AQ1335" t="s">
        <v>2764</v>
      </c>
      <c r="AR1335" s="11">
        <v>2</v>
      </c>
      <c r="AT1335" s="85" t="s">
        <v>5015</v>
      </c>
      <c r="AU1335" s="84" t="s">
        <v>4499</v>
      </c>
      <c r="AV1335" s="77" t="str">
        <f t="shared" si="299"/>
        <v>26165</v>
      </c>
      <c r="AX1335" s="7" t="s">
        <v>186</v>
      </c>
    </row>
    <row r="1336" spans="1:51" collapsed="1">
      <c r="A1336" t="s">
        <v>2142</v>
      </c>
      <c r="B1336" t="s">
        <v>3839</v>
      </c>
      <c r="C1336" s="1">
        <f t="shared" si="291"/>
        <v>4839252</v>
      </c>
      <c r="D1336" s="7">
        <f>IF(N1336&gt;0, RANK(N1336,(N1336:P1336,Q1336:AE1336)),0)</f>
        <v>1</v>
      </c>
      <c r="E1336" s="7">
        <f>IF(O1336&gt;0,RANK(O1336,(N1336:P1336,Q1336:AE1336)),0)</f>
        <v>2</v>
      </c>
      <c r="F1336" s="7">
        <f>IF(P1336&gt;0,RANK(P1336,(N1336:P1336,Q1336:AE1336)),0)</f>
        <v>3</v>
      </c>
      <c r="G1336" s="1">
        <f t="shared" si="292"/>
        <v>165437</v>
      </c>
      <c r="H1336" s="2">
        <f t="shared" si="293"/>
        <v>3.4186481712463003E-2</v>
      </c>
      <c r="I1336" s="2"/>
      <c r="J1336" s="2">
        <f t="shared" si="294"/>
        <v>0.51230706729056474</v>
      </c>
      <c r="K1336" s="2">
        <f t="shared" si="294"/>
        <v>0.47812058557810172</v>
      </c>
      <c r="L1336" s="2">
        <f t="shared" si="294"/>
        <v>4.9666766682123602E-3</v>
      </c>
      <c r="M1336" s="2">
        <f t="shared" si="295"/>
        <v>4.605670463121176E-3</v>
      </c>
      <c r="N1336" s="1">
        <f t="shared" ref="N1336:U1336" si="300">SUM(N1253:N1335)</f>
        <v>2479183</v>
      </c>
      <c r="O1336" s="1">
        <f t="shared" si="300"/>
        <v>2313746</v>
      </c>
      <c r="P1336" s="1">
        <f t="shared" si="300"/>
        <v>24035</v>
      </c>
      <c r="Q1336" s="1">
        <f t="shared" si="300"/>
        <v>10552</v>
      </c>
      <c r="R1336" s="1">
        <f t="shared" si="300"/>
        <v>4980</v>
      </c>
      <c r="S1336" s="1">
        <f>SUM(S1253:S1335)</f>
        <v>5325</v>
      </c>
      <c r="U1336" s="1">
        <f t="shared" si="300"/>
        <v>1431</v>
      </c>
      <c r="AG1336" s="7">
        <f>IF(Q1336&gt;0,RANK(Q1336,(N1336:P1336,Q1336:AE1336)),0)</f>
        <v>4</v>
      </c>
      <c r="AH1336" s="7">
        <f>IF(R1336&gt;0,RANK(R1336,(N1336:P1336,Q1336:AE1336)),0)</f>
        <v>6</v>
      </c>
      <c r="AI1336" s="7">
        <f>IF(T1336&gt;0,RANK(T1336,(N1336:P1336,Q1336:AE1336)),0)</f>
        <v>0</v>
      </c>
      <c r="AJ1336" s="7">
        <f>IF(S1336&gt;0,RANK(S1336,(N1336:P1336,Q1336:AE1336)),0)</f>
        <v>5</v>
      </c>
      <c r="AK1336" s="2">
        <f t="shared" si="296"/>
        <v>2.1805022759715758E-3</v>
      </c>
      <c r="AL1336" s="2">
        <f t="shared" si="296"/>
        <v>1.0290846601912857E-3</v>
      </c>
      <c r="AM1336" s="2">
        <f t="shared" si="297"/>
        <v>0</v>
      </c>
      <c r="AN1336" s="2">
        <f t="shared" si="298"/>
        <v>1.1003766697828508E-3</v>
      </c>
      <c r="AP1336" t="s">
        <v>2142</v>
      </c>
      <c r="AQ1336" t="s">
        <v>3839</v>
      </c>
      <c r="AT1336" s="85" t="s">
        <v>5015</v>
      </c>
      <c r="AU1336" s="116"/>
      <c r="AV1336" s="77" t="str">
        <f t="shared" si="299"/>
        <v>26</v>
      </c>
      <c r="AX1336" s="7" t="s">
        <v>2301</v>
      </c>
    </row>
    <row r="1337" spans="1:51">
      <c r="C1337" s="1"/>
      <c r="E1337" s="7"/>
      <c r="F1337" s="7"/>
      <c r="I1337" s="2"/>
      <c r="AG1337" s="7"/>
      <c r="AH1337" s="7"/>
      <c r="AI1337" s="7"/>
      <c r="AJ1337" s="7"/>
    </row>
    <row r="1338" spans="1:51" hidden="1" outlineLevel="1">
      <c r="A1338" t="s">
        <v>2460</v>
      </c>
      <c r="B1338" t="s">
        <v>2889</v>
      </c>
      <c r="C1338" s="1">
        <f t="shared" ref="C1338:C1401" si="301">SUM(N1338:AE1338)</f>
        <v>9452</v>
      </c>
      <c r="D1338" s="7">
        <f>IF(N1338&gt;0, RANK(N1338,(N1338:P1338,Q1338:AE1338)),0)</f>
        <v>2</v>
      </c>
      <c r="E1338" s="7">
        <f>IF(O1338&gt;0,RANK(O1338,(N1338:P1338,Q1338:AE1338)),0)</f>
        <v>1</v>
      </c>
      <c r="F1338" s="7">
        <f>IF(P1338&gt;0,RANK(P1338,(N1338:P1338,Q1338:AE1338)),0)</f>
        <v>3</v>
      </c>
      <c r="G1338" s="1">
        <f t="shared" si="292"/>
        <v>229</v>
      </c>
      <c r="H1338" s="2">
        <f t="shared" si="293"/>
        <v>2.4227676682183664E-2</v>
      </c>
      <c r="I1338" s="2"/>
      <c r="J1338" s="2">
        <f t="shared" ref="J1338:L1369" si="302">IF($C1338=0,"-",N1338/$C1338)</f>
        <v>0.48021582733812951</v>
      </c>
      <c r="K1338" s="2">
        <f t="shared" si="302"/>
        <v>0.50444350402031313</v>
      </c>
      <c r="L1338" s="2">
        <f t="shared" si="302"/>
        <v>7.9348286077020741E-3</v>
      </c>
      <c r="M1338" s="2">
        <f t="shared" ref="M1338:M1401" si="303">IF(C1338=0,"-",(1-J1338-K1338-L1338))</f>
        <v>7.4058400338552904E-3</v>
      </c>
      <c r="N1338" s="1">
        <v>4539</v>
      </c>
      <c r="O1338" s="1">
        <v>4768</v>
      </c>
      <c r="P1338" s="1">
        <v>75</v>
      </c>
      <c r="Q1338" s="1">
        <v>14</v>
      </c>
      <c r="R1338" s="1">
        <v>16</v>
      </c>
      <c r="S1338" s="1">
        <v>11</v>
      </c>
      <c r="T1338" s="1">
        <v>3</v>
      </c>
      <c r="U1338" s="1">
        <v>1</v>
      </c>
      <c r="V1338" s="1">
        <v>2</v>
      </c>
      <c r="W1338" s="1">
        <v>12</v>
      </c>
      <c r="X1338" s="1">
        <v>11</v>
      </c>
      <c r="AG1338" s="7">
        <f>IF(Q1338&gt;0,RANK(Q1338,(N1338:P1338,Q1338:AE1338)),0)</f>
        <v>5</v>
      </c>
      <c r="AH1338" s="7">
        <f>IF(R1338&gt;0,RANK(R1338,(N1338:P1338,Q1338:AE1338)),0)</f>
        <v>4</v>
      </c>
      <c r="AI1338" s="7">
        <f>IF(T1338&gt;0,RANK(T1338,(N1338:P1338,Q1338:AE1338)),0)</f>
        <v>9</v>
      </c>
      <c r="AJ1338" s="7">
        <f>IF(S1338&gt;0,RANK(S1338,(N1338:P1338,Q1338:AE1338)),0)</f>
        <v>7</v>
      </c>
      <c r="AK1338" s="2">
        <f t="shared" ref="AK1338:AL1369" si="304">IF($C1338=0,"-",Q1338/$C1338)</f>
        <v>1.4811680067710537E-3</v>
      </c>
      <c r="AL1338" s="2">
        <f t="shared" si="304"/>
        <v>1.6927634363097758E-3</v>
      </c>
      <c r="AM1338" s="2">
        <f t="shared" ref="AM1338:AM1401" si="305">IF($C1338=0,"-",T1338/$C1338)</f>
        <v>3.1739314430808297E-4</v>
      </c>
      <c r="AN1338" s="2">
        <f t="shared" ref="AN1338:AN1401" si="306">IF($C1338=0,"-",S1338/$C1338)</f>
        <v>1.1637748624629708E-3</v>
      </c>
      <c r="AP1338" t="s">
        <v>2460</v>
      </c>
      <c r="AQ1338" t="s">
        <v>2889</v>
      </c>
      <c r="AR1338" s="11">
        <v>8</v>
      </c>
      <c r="AT1338" s="85" t="s">
        <v>4570</v>
      </c>
      <c r="AU1338" s="84" t="s">
        <v>3988</v>
      </c>
      <c r="AV1338" s="77" t="str">
        <f t="shared" ref="AV1338:AV1401" si="307">AT1338&amp;AU1338</f>
        <v>27001</v>
      </c>
      <c r="AX1338" s="7" t="s">
        <v>186</v>
      </c>
      <c r="AY1338">
        <v>54</v>
      </c>
    </row>
    <row r="1339" spans="1:51" hidden="1" outlineLevel="1">
      <c r="A1339" t="s">
        <v>4183</v>
      </c>
      <c r="B1339" t="s">
        <v>2889</v>
      </c>
      <c r="C1339" s="1">
        <f t="shared" si="301"/>
        <v>174066</v>
      </c>
      <c r="D1339" s="7">
        <f>IF(N1339&gt;0, RANK(N1339,(N1339:P1339,Q1339:AE1339)),0)</f>
        <v>2</v>
      </c>
      <c r="E1339" s="7">
        <f>IF(O1339&gt;0,RANK(O1339,(N1339:P1339,Q1339:AE1339)),0)</f>
        <v>1</v>
      </c>
      <c r="F1339" s="7">
        <f>IF(P1339&gt;0,RANK(P1339,(N1339:P1339,Q1339:AE1339)),0)</f>
        <v>3</v>
      </c>
      <c r="G1339" s="1">
        <f t="shared" si="292"/>
        <v>11627</v>
      </c>
      <c r="H1339" s="2">
        <f t="shared" si="293"/>
        <v>6.67965024760723E-2</v>
      </c>
      <c r="I1339" s="2"/>
      <c r="J1339" s="2">
        <f t="shared" si="302"/>
        <v>0.46089414360070319</v>
      </c>
      <c r="K1339" s="2">
        <f t="shared" si="302"/>
        <v>0.52769064607677552</v>
      </c>
      <c r="L1339" s="2">
        <f t="shared" si="302"/>
        <v>5.6185584778187586E-3</v>
      </c>
      <c r="M1339" s="2">
        <f t="shared" si="303"/>
        <v>5.7966518447024823E-3</v>
      </c>
      <c r="N1339" s="1">
        <v>80226</v>
      </c>
      <c r="O1339" s="1">
        <v>91853</v>
      </c>
      <c r="P1339" s="1">
        <v>978</v>
      </c>
      <c r="Q1339" s="1">
        <v>272</v>
      </c>
      <c r="R1339" s="1">
        <v>197</v>
      </c>
      <c r="S1339" s="1">
        <v>232</v>
      </c>
      <c r="T1339" s="1">
        <v>17</v>
      </c>
      <c r="U1339" s="1">
        <v>0</v>
      </c>
      <c r="V1339" s="1">
        <v>22</v>
      </c>
      <c r="W1339" s="1">
        <v>146</v>
      </c>
      <c r="X1339" s="1">
        <v>123</v>
      </c>
      <c r="AG1339" s="7">
        <f>IF(Q1339&gt;0,RANK(Q1339,(N1339:P1339,Q1339:AE1339)),0)</f>
        <v>4</v>
      </c>
      <c r="AH1339" s="7">
        <f>IF(R1339&gt;0,RANK(R1339,(N1339:P1339,Q1339:AE1339)),0)</f>
        <v>6</v>
      </c>
      <c r="AI1339" s="7">
        <f>IF(T1339&gt;0,RANK(T1339,(N1339:P1339,Q1339:AE1339)),0)</f>
        <v>10</v>
      </c>
      <c r="AJ1339" s="7">
        <f>IF(S1339&gt;0,RANK(S1339,(N1339:P1339,Q1339:AE1339)),0)</f>
        <v>5</v>
      </c>
      <c r="AK1339" s="2">
        <f t="shared" si="304"/>
        <v>1.5626256707225994E-3</v>
      </c>
      <c r="AL1339" s="2">
        <f t="shared" si="304"/>
        <v>1.1317546218101179E-3</v>
      </c>
      <c r="AM1339" s="2">
        <f t="shared" si="305"/>
        <v>9.7664104420162464E-5</v>
      </c>
      <c r="AN1339" s="2">
        <f t="shared" si="306"/>
        <v>1.332827777969276E-3</v>
      </c>
      <c r="AP1339" t="s">
        <v>4183</v>
      </c>
      <c r="AQ1339" t="s">
        <v>2889</v>
      </c>
      <c r="AR1339" s="11">
        <v>0</v>
      </c>
      <c r="AT1339" s="85" t="s">
        <v>4570</v>
      </c>
      <c r="AU1339" s="84" t="s">
        <v>3989</v>
      </c>
      <c r="AV1339" s="77" t="str">
        <f t="shared" si="307"/>
        <v>27003</v>
      </c>
      <c r="AX1339" s="7" t="s">
        <v>186</v>
      </c>
      <c r="AY1339">
        <v>121</v>
      </c>
    </row>
    <row r="1340" spans="1:51" hidden="1" outlineLevel="1">
      <c r="A1340" t="s">
        <v>4184</v>
      </c>
      <c r="B1340" t="s">
        <v>2889</v>
      </c>
      <c r="C1340" s="1">
        <f t="shared" si="301"/>
        <v>16801</v>
      </c>
      <c r="D1340" s="7">
        <f>IF(N1340&gt;0, RANK(N1340,(N1340:P1340,Q1340:AE1340)),0)</f>
        <v>2</v>
      </c>
      <c r="E1340" s="7">
        <f>IF(O1340&gt;0,RANK(O1340,(N1340:P1340,Q1340:AE1340)),0)</f>
        <v>1</v>
      </c>
      <c r="F1340" s="7">
        <f>IF(P1340&gt;0,RANK(P1340,(N1340:P1340,Q1340:AE1340)),0)</f>
        <v>3</v>
      </c>
      <c r="G1340" s="1">
        <f t="shared" si="292"/>
        <v>3039</v>
      </c>
      <c r="H1340" s="2">
        <f t="shared" si="293"/>
        <v>0.18088209035176478</v>
      </c>
      <c r="I1340" s="2"/>
      <c r="J1340" s="2">
        <f t="shared" si="302"/>
        <v>0.40211892149276829</v>
      </c>
      <c r="K1340" s="2">
        <f t="shared" si="302"/>
        <v>0.58300101184453301</v>
      </c>
      <c r="L1340" s="2">
        <f t="shared" si="302"/>
        <v>8.5113981310636268E-3</v>
      </c>
      <c r="M1340" s="2">
        <f t="shared" si="303"/>
        <v>6.368668531635072E-3</v>
      </c>
      <c r="N1340" s="1">
        <v>6756</v>
      </c>
      <c r="O1340" s="1">
        <v>9795</v>
      </c>
      <c r="P1340" s="1">
        <v>143</v>
      </c>
      <c r="Q1340" s="1">
        <v>28</v>
      </c>
      <c r="R1340" s="1">
        <v>23</v>
      </c>
      <c r="S1340" s="1">
        <v>21</v>
      </c>
      <c r="T1340" s="1">
        <v>2</v>
      </c>
      <c r="U1340" s="1">
        <v>0</v>
      </c>
      <c r="V1340" s="1">
        <v>5</v>
      </c>
      <c r="W1340" s="1">
        <v>11</v>
      </c>
      <c r="X1340" s="1">
        <v>17</v>
      </c>
      <c r="AG1340" s="7">
        <f>IF(Q1340&gt;0,RANK(Q1340,(N1340:P1340,Q1340:AE1340)),0)</f>
        <v>4</v>
      </c>
      <c r="AH1340" s="7">
        <f>IF(R1340&gt;0,RANK(R1340,(N1340:P1340,Q1340:AE1340)),0)</f>
        <v>5</v>
      </c>
      <c r="AI1340" s="7">
        <f>IF(T1340&gt;0,RANK(T1340,(N1340:P1340,Q1340:AE1340)),0)</f>
        <v>10</v>
      </c>
      <c r="AJ1340" s="7">
        <f>IF(S1340&gt;0,RANK(S1340,(N1340:P1340,Q1340:AE1340)),0)</f>
        <v>6</v>
      </c>
      <c r="AK1340" s="2">
        <f t="shared" si="304"/>
        <v>1.6665674662222486E-3</v>
      </c>
      <c r="AL1340" s="2">
        <f t="shared" si="304"/>
        <v>1.3689661329682756E-3</v>
      </c>
      <c r="AM1340" s="2">
        <f t="shared" si="305"/>
        <v>1.1904053330158919E-4</v>
      </c>
      <c r="AN1340" s="2">
        <f t="shared" si="306"/>
        <v>1.2499255996666866E-3</v>
      </c>
      <c r="AP1340" t="s">
        <v>4184</v>
      </c>
      <c r="AQ1340" t="s">
        <v>2889</v>
      </c>
      <c r="AR1340" s="11">
        <v>7</v>
      </c>
      <c r="AT1340" s="85" t="s">
        <v>4570</v>
      </c>
      <c r="AU1340" s="84" t="s">
        <v>3632</v>
      </c>
      <c r="AV1340" s="77" t="str">
        <f t="shared" si="307"/>
        <v>27005</v>
      </c>
      <c r="AX1340" s="7" t="s">
        <v>186</v>
      </c>
      <c r="AY1340">
        <v>46</v>
      </c>
    </row>
    <row r="1341" spans="1:51" hidden="1" outlineLevel="1">
      <c r="A1341" t="s">
        <v>3428</v>
      </c>
      <c r="B1341" t="s">
        <v>2889</v>
      </c>
      <c r="C1341" s="1">
        <f t="shared" si="301"/>
        <v>21131</v>
      </c>
      <c r="D1341" s="7">
        <f>IF(N1341&gt;0, RANK(N1341,(N1341:P1341,Q1341:AE1341)),0)</f>
        <v>1</v>
      </c>
      <c r="E1341" s="7">
        <f>IF(O1341&gt;0,RANK(O1341,(N1341:P1341,Q1341:AE1341)),0)</f>
        <v>2</v>
      </c>
      <c r="F1341" s="7">
        <f>IF(P1341&gt;0,RANK(P1341,(N1341:P1341,Q1341:AE1341)),0)</f>
        <v>3</v>
      </c>
      <c r="G1341" s="1">
        <f t="shared" si="292"/>
        <v>355</v>
      </c>
      <c r="H1341" s="2">
        <f t="shared" si="293"/>
        <v>1.6799962140930387E-2</v>
      </c>
      <c r="I1341" s="2"/>
      <c r="J1341" s="2">
        <f t="shared" si="302"/>
        <v>0.50125408168094265</v>
      </c>
      <c r="K1341" s="2">
        <f t="shared" si="302"/>
        <v>0.48445411954001233</v>
      </c>
      <c r="L1341" s="2">
        <f t="shared" si="302"/>
        <v>6.1994226491883962E-3</v>
      </c>
      <c r="M1341" s="2">
        <f t="shared" si="303"/>
        <v>8.0923761298566203E-3</v>
      </c>
      <c r="N1341" s="1">
        <v>10592</v>
      </c>
      <c r="O1341" s="1">
        <v>10237</v>
      </c>
      <c r="P1341" s="1">
        <v>131</v>
      </c>
      <c r="Q1341" s="1">
        <v>32</v>
      </c>
      <c r="R1341" s="1">
        <v>22</v>
      </c>
      <c r="S1341" s="1">
        <v>66</v>
      </c>
      <c r="T1341" s="1">
        <v>4</v>
      </c>
      <c r="U1341" s="1">
        <v>0</v>
      </c>
      <c r="V1341" s="1">
        <v>7</v>
      </c>
      <c r="W1341" s="1">
        <v>20</v>
      </c>
      <c r="X1341" s="1">
        <v>20</v>
      </c>
      <c r="AG1341" s="7">
        <f>IF(Q1341&gt;0,RANK(Q1341,(N1341:P1341,Q1341:AE1341)),0)</f>
        <v>5</v>
      </c>
      <c r="AH1341" s="7">
        <f>IF(R1341&gt;0,RANK(R1341,(N1341:P1341,Q1341:AE1341)),0)</f>
        <v>6</v>
      </c>
      <c r="AI1341" s="7">
        <f>IF(T1341&gt;0,RANK(T1341,(N1341:P1341,Q1341:AE1341)),0)</f>
        <v>10</v>
      </c>
      <c r="AJ1341" s="7">
        <f>IF(S1341&gt;0,RANK(S1341,(N1341:P1341,Q1341:AE1341)),0)</f>
        <v>4</v>
      </c>
      <c r="AK1341" s="2">
        <f t="shared" si="304"/>
        <v>1.5143627845345701E-3</v>
      </c>
      <c r="AL1341" s="2">
        <f t="shared" si="304"/>
        <v>1.0411244143675169E-3</v>
      </c>
      <c r="AM1341" s="2">
        <f t="shared" si="305"/>
        <v>1.8929534806682127E-4</v>
      </c>
      <c r="AN1341" s="2">
        <f t="shared" si="306"/>
        <v>3.1233732431025507E-3</v>
      </c>
      <c r="AP1341" t="s">
        <v>3428</v>
      </c>
      <c r="AQ1341" t="s">
        <v>2889</v>
      </c>
      <c r="AR1341" s="11">
        <v>0</v>
      </c>
      <c r="AT1341" s="85" t="s">
        <v>4570</v>
      </c>
      <c r="AU1341" s="84" t="s">
        <v>2597</v>
      </c>
      <c r="AV1341" s="77" t="str">
        <f t="shared" si="307"/>
        <v>27007</v>
      </c>
      <c r="AX1341" s="7" t="s">
        <v>186</v>
      </c>
      <c r="AY1341">
        <v>62</v>
      </c>
    </row>
    <row r="1342" spans="1:51" hidden="1" outlineLevel="1">
      <c r="A1342" t="s">
        <v>3663</v>
      </c>
      <c r="B1342" t="s">
        <v>2889</v>
      </c>
      <c r="C1342" s="1">
        <f t="shared" si="301"/>
        <v>18384</v>
      </c>
      <c r="D1342" s="7">
        <f>IF(N1342&gt;0, RANK(N1342,(N1342:P1342,Q1342:AE1342)),0)</f>
        <v>2</v>
      </c>
      <c r="E1342" s="7">
        <f>IF(O1342&gt;0,RANK(O1342,(N1342:P1342,Q1342:AE1342)),0)</f>
        <v>1</v>
      </c>
      <c r="F1342" s="7">
        <f>IF(P1342&gt;0,RANK(P1342,(N1342:P1342,Q1342:AE1342)),0)</f>
        <v>3</v>
      </c>
      <c r="G1342" s="1">
        <f t="shared" si="292"/>
        <v>1984</v>
      </c>
      <c r="H1342" s="2">
        <f t="shared" si="293"/>
        <v>0.10791993037423847</v>
      </c>
      <c r="I1342" s="2"/>
      <c r="J1342" s="2">
        <f t="shared" si="302"/>
        <v>0.43837032201914711</v>
      </c>
      <c r="K1342" s="2">
        <f t="shared" si="302"/>
        <v>0.54629025239338558</v>
      </c>
      <c r="L1342" s="2">
        <f t="shared" si="302"/>
        <v>7.6153176675369883E-3</v>
      </c>
      <c r="M1342" s="2">
        <f t="shared" si="303"/>
        <v>7.7241079199303819E-3</v>
      </c>
      <c r="N1342" s="1">
        <v>8059</v>
      </c>
      <c r="O1342" s="1">
        <v>10043</v>
      </c>
      <c r="P1342" s="1">
        <v>140</v>
      </c>
      <c r="Q1342" s="1">
        <v>32</v>
      </c>
      <c r="R1342" s="1">
        <v>26</v>
      </c>
      <c r="S1342" s="1">
        <v>40</v>
      </c>
      <c r="T1342" s="1">
        <v>2</v>
      </c>
      <c r="U1342" s="1">
        <v>0</v>
      </c>
      <c r="V1342" s="1">
        <v>3</v>
      </c>
      <c r="W1342" s="1">
        <v>20</v>
      </c>
      <c r="X1342" s="1">
        <v>19</v>
      </c>
      <c r="AG1342" s="7">
        <f>IF(Q1342&gt;0,RANK(Q1342,(N1342:P1342,Q1342:AE1342)),0)</f>
        <v>5</v>
      </c>
      <c r="AH1342" s="7">
        <f>IF(R1342&gt;0,RANK(R1342,(N1342:P1342,Q1342:AE1342)),0)</f>
        <v>6</v>
      </c>
      <c r="AI1342" s="7">
        <f>IF(T1342&gt;0,RANK(T1342,(N1342:P1342,Q1342:AE1342)),0)</f>
        <v>10</v>
      </c>
      <c r="AJ1342" s="7">
        <f>IF(S1342&gt;0,RANK(S1342,(N1342:P1342,Q1342:AE1342)),0)</f>
        <v>4</v>
      </c>
      <c r="AK1342" s="2">
        <f t="shared" si="304"/>
        <v>1.7406440382941688E-3</v>
      </c>
      <c r="AL1342" s="2">
        <f t="shared" si="304"/>
        <v>1.4142732811140122E-3</v>
      </c>
      <c r="AM1342" s="2">
        <f t="shared" si="305"/>
        <v>1.0879025239338555E-4</v>
      </c>
      <c r="AN1342" s="2">
        <f t="shared" si="306"/>
        <v>2.1758050478677109E-3</v>
      </c>
      <c r="AP1342" t="s">
        <v>3663</v>
      </c>
      <c r="AQ1342" t="s">
        <v>2889</v>
      </c>
      <c r="AR1342" s="11">
        <v>6</v>
      </c>
      <c r="AT1342" s="85" t="s">
        <v>4570</v>
      </c>
      <c r="AU1342" s="84" t="s">
        <v>3218</v>
      </c>
      <c r="AV1342" s="77" t="str">
        <f t="shared" si="307"/>
        <v>27009</v>
      </c>
      <c r="AX1342" s="7" t="s">
        <v>186</v>
      </c>
      <c r="AY1342">
        <v>31</v>
      </c>
    </row>
    <row r="1343" spans="1:51" hidden="1" outlineLevel="1">
      <c r="A1343" t="s">
        <v>4115</v>
      </c>
      <c r="B1343" t="s">
        <v>2889</v>
      </c>
      <c r="C1343" s="1">
        <f t="shared" si="301"/>
        <v>3067</v>
      </c>
      <c r="D1343" s="7">
        <f>IF(N1343&gt;0, RANK(N1343,(N1343:P1343,Q1343:AE1343)),0)</f>
        <v>1</v>
      </c>
      <c r="E1343" s="7">
        <f>IF(O1343&gt;0,RANK(O1343,(N1343:P1343,Q1343:AE1343)),0)</f>
        <v>2</v>
      </c>
      <c r="F1343" s="7">
        <f>IF(P1343&gt;0,RANK(P1343,(N1343:P1343,Q1343:AE1343)),0)</f>
        <v>3</v>
      </c>
      <c r="G1343" s="1">
        <f t="shared" si="292"/>
        <v>53</v>
      </c>
      <c r="H1343" s="2">
        <f t="shared" si="293"/>
        <v>1.7280730355396151E-2</v>
      </c>
      <c r="I1343" s="2"/>
      <c r="J1343" s="2">
        <f t="shared" si="302"/>
        <v>0.50081512879034884</v>
      </c>
      <c r="K1343" s="2">
        <f t="shared" si="302"/>
        <v>0.48353439843495272</v>
      </c>
      <c r="L1343" s="2">
        <f t="shared" si="302"/>
        <v>8.4773394196283013E-3</v>
      </c>
      <c r="M1343" s="2">
        <f t="shared" si="303"/>
        <v>7.1731333550701416E-3</v>
      </c>
      <c r="N1343" s="1">
        <v>1536</v>
      </c>
      <c r="O1343" s="1">
        <v>1483</v>
      </c>
      <c r="P1343" s="1">
        <v>26</v>
      </c>
      <c r="Q1343" s="1">
        <v>3</v>
      </c>
      <c r="R1343" s="1">
        <v>5</v>
      </c>
      <c r="S1343" s="1">
        <v>4</v>
      </c>
      <c r="T1343" s="1">
        <v>0</v>
      </c>
      <c r="U1343" s="1">
        <v>0</v>
      </c>
      <c r="V1343" s="1">
        <v>0</v>
      </c>
      <c r="W1343" s="1">
        <v>4</v>
      </c>
      <c r="X1343" s="1">
        <v>6</v>
      </c>
      <c r="AG1343" s="7">
        <f>IF(Q1343&gt;0,RANK(Q1343,(N1343:P1343,Q1343:AE1343)),0)</f>
        <v>8</v>
      </c>
      <c r="AH1343" s="7">
        <f>IF(R1343&gt;0,RANK(R1343,(N1343:P1343,Q1343:AE1343)),0)</f>
        <v>5</v>
      </c>
      <c r="AI1343" s="7">
        <f>IF(T1343&gt;0,RANK(T1343,(N1343:P1343,Q1343:AE1343)),0)</f>
        <v>0</v>
      </c>
      <c r="AJ1343" s="7">
        <f>IF(S1343&gt;0,RANK(S1343,(N1343:P1343,Q1343:AE1343)),0)</f>
        <v>6</v>
      </c>
      <c r="AK1343" s="2">
        <f t="shared" si="304"/>
        <v>9.7815454841865008E-4</v>
      </c>
      <c r="AL1343" s="2">
        <f t="shared" si="304"/>
        <v>1.6302575806977503E-3</v>
      </c>
      <c r="AM1343" s="2">
        <f t="shared" si="305"/>
        <v>0</v>
      </c>
      <c r="AN1343" s="2">
        <f t="shared" si="306"/>
        <v>1.3042060645582002E-3</v>
      </c>
      <c r="AP1343" t="s">
        <v>4115</v>
      </c>
      <c r="AQ1343" t="s">
        <v>2889</v>
      </c>
      <c r="AR1343" s="11">
        <v>7</v>
      </c>
      <c r="AT1343" s="85" t="s">
        <v>4570</v>
      </c>
      <c r="AU1343" s="84" t="s">
        <v>3234</v>
      </c>
      <c r="AV1343" s="77" t="str">
        <f t="shared" si="307"/>
        <v>27011</v>
      </c>
      <c r="AX1343" s="7" t="s">
        <v>186</v>
      </c>
      <c r="AY1343">
        <v>23</v>
      </c>
    </row>
    <row r="1344" spans="1:51" hidden="1" outlineLevel="1">
      <c r="A1344" t="s">
        <v>2145</v>
      </c>
      <c r="B1344" t="s">
        <v>2889</v>
      </c>
      <c r="C1344" s="1">
        <f t="shared" si="301"/>
        <v>33119</v>
      </c>
      <c r="D1344" s="7">
        <f>IF(N1344&gt;0, RANK(N1344,(N1344:P1344,Q1344:AE1344)),0)</f>
        <v>1</v>
      </c>
      <c r="E1344" s="7">
        <f>IF(O1344&gt;0,RANK(O1344,(N1344:P1344,Q1344:AE1344)),0)</f>
        <v>2</v>
      </c>
      <c r="F1344" s="7">
        <f>IF(P1344&gt;0,RANK(P1344,(N1344:P1344,Q1344:AE1344)),0)</f>
        <v>3</v>
      </c>
      <c r="G1344" s="1">
        <f t="shared" si="292"/>
        <v>1128</v>
      </c>
      <c r="H1344" s="2">
        <f t="shared" si="293"/>
        <v>3.4058999365922882E-2</v>
      </c>
      <c r="I1344" s="2"/>
      <c r="J1344" s="2">
        <f t="shared" si="302"/>
        <v>0.50922431232827081</v>
      </c>
      <c r="K1344" s="2">
        <f t="shared" si="302"/>
        <v>0.47516531296234787</v>
      </c>
      <c r="L1344" s="2">
        <f t="shared" si="302"/>
        <v>8.3335849512364505E-3</v>
      </c>
      <c r="M1344" s="2">
        <f t="shared" si="303"/>
        <v>7.2767897581448634E-3</v>
      </c>
      <c r="N1344" s="1">
        <v>16865</v>
      </c>
      <c r="O1344" s="1">
        <v>15737</v>
      </c>
      <c r="P1344" s="1">
        <v>276</v>
      </c>
      <c r="Q1344" s="1">
        <v>49</v>
      </c>
      <c r="R1344" s="1">
        <v>38</v>
      </c>
      <c r="S1344" s="1">
        <v>65</v>
      </c>
      <c r="T1344" s="1">
        <v>1</v>
      </c>
      <c r="U1344" s="1">
        <v>0</v>
      </c>
      <c r="V1344" s="1">
        <v>8</v>
      </c>
      <c r="W1344" s="1">
        <v>41</v>
      </c>
      <c r="X1344" s="1">
        <v>39</v>
      </c>
      <c r="AG1344" s="7">
        <f>IF(Q1344&gt;0,RANK(Q1344,(N1344:P1344,Q1344:AE1344)),0)</f>
        <v>5</v>
      </c>
      <c r="AH1344" s="7">
        <f>IF(R1344&gt;0,RANK(R1344,(N1344:P1344,Q1344:AE1344)),0)</f>
        <v>8</v>
      </c>
      <c r="AI1344" s="7">
        <f>IF(T1344&gt;0,RANK(T1344,(N1344:P1344,Q1344:AE1344)),0)</f>
        <v>10</v>
      </c>
      <c r="AJ1344" s="7">
        <f>IF(S1344&gt;0,RANK(S1344,(N1344:P1344,Q1344:AE1344)),0)</f>
        <v>4</v>
      </c>
      <c r="AK1344" s="2">
        <f t="shared" si="304"/>
        <v>1.4795132703282103E-3</v>
      </c>
      <c r="AL1344" s="2">
        <f t="shared" si="304"/>
        <v>1.1473776382137143E-3</v>
      </c>
      <c r="AM1344" s="2">
        <f t="shared" si="305"/>
        <v>3.0194148374045109E-5</v>
      </c>
      <c r="AN1344" s="2">
        <f t="shared" si="306"/>
        <v>1.9626196443129321E-3</v>
      </c>
      <c r="AP1344" t="s">
        <v>2145</v>
      </c>
      <c r="AQ1344" t="s">
        <v>2889</v>
      </c>
      <c r="AR1344" s="11">
        <v>1</v>
      </c>
      <c r="AT1344" s="85" t="s">
        <v>4570</v>
      </c>
      <c r="AU1344" s="84" t="s">
        <v>3235</v>
      </c>
      <c r="AV1344" s="77" t="str">
        <f t="shared" si="307"/>
        <v>27013</v>
      </c>
      <c r="AX1344" s="7" t="s">
        <v>186</v>
      </c>
      <c r="AY1344">
        <v>54</v>
      </c>
    </row>
    <row r="1345" spans="1:51" hidden="1" outlineLevel="1">
      <c r="A1345" t="s">
        <v>2627</v>
      </c>
      <c r="B1345" t="s">
        <v>2889</v>
      </c>
      <c r="C1345" s="1">
        <f t="shared" si="301"/>
        <v>13778</v>
      </c>
      <c r="D1345" s="7">
        <f>IF(N1345&gt;0, RANK(N1345,(N1345:P1345,Q1345:AE1345)),0)</f>
        <v>2</v>
      </c>
      <c r="E1345" s="7">
        <f>IF(O1345&gt;0,RANK(O1345,(N1345:P1345,Q1345:AE1345)),0)</f>
        <v>1</v>
      </c>
      <c r="F1345" s="7">
        <f>IF(P1345&gt;0,RANK(P1345,(N1345:P1345,Q1345:AE1345)),0)</f>
        <v>3</v>
      </c>
      <c r="G1345" s="1">
        <f t="shared" si="292"/>
        <v>3237</v>
      </c>
      <c r="H1345" s="2">
        <f t="shared" si="293"/>
        <v>0.23493975903614459</v>
      </c>
      <c r="I1345" s="2"/>
      <c r="J1345" s="2">
        <f t="shared" si="302"/>
        <v>0.37436492959790973</v>
      </c>
      <c r="K1345" s="2">
        <f t="shared" si="302"/>
        <v>0.60930468863405429</v>
      </c>
      <c r="L1345" s="2">
        <f t="shared" si="302"/>
        <v>8.4917985193787189E-3</v>
      </c>
      <c r="M1345" s="2">
        <f t="shared" si="303"/>
        <v>7.8385832486573097E-3</v>
      </c>
      <c r="N1345" s="1">
        <v>5158</v>
      </c>
      <c r="O1345" s="1">
        <v>8395</v>
      </c>
      <c r="P1345" s="1">
        <v>117</v>
      </c>
      <c r="Q1345" s="1">
        <v>13</v>
      </c>
      <c r="R1345" s="1">
        <v>20</v>
      </c>
      <c r="S1345" s="1">
        <v>33</v>
      </c>
      <c r="T1345" s="1">
        <v>4</v>
      </c>
      <c r="U1345" s="1">
        <v>0</v>
      </c>
      <c r="V1345" s="1">
        <v>4</v>
      </c>
      <c r="W1345" s="1">
        <v>23</v>
      </c>
      <c r="X1345" s="1">
        <v>11</v>
      </c>
      <c r="AG1345" s="7">
        <f>IF(Q1345&gt;0,RANK(Q1345,(N1345:P1345,Q1345:AE1345)),0)</f>
        <v>7</v>
      </c>
      <c r="AH1345" s="7">
        <f>IF(R1345&gt;0,RANK(R1345,(N1345:P1345,Q1345:AE1345)),0)</f>
        <v>6</v>
      </c>
      <c r="AI1345" s="7">
        <f>IF(T1345&gt;0,RANK(T1345,(N1345:P1345,Q1345:AE1345)),0)</f>
        <v>9</v>
      </c>
      <c r="AJ1345" s="7">
        <f>IF(S1345&gt;0,RANK(S1345,(N1345:P1345,Q1345:AE1345)),0)</f>
        <v>4</v>
      </c>
      <c r="AK1345" s="2">
        <f t="shared" si="304"/>
        <v>9.435331688198577E-4</v>
      </c>
      <c r="AL1345" s="2">
        <f t="shared" si="304"/>
        <v>1.4515894904920889E-3</v>
      </c>
      <c r="AM1345" s="2">
        <f t="shared" si="305"/>
        <v>2.9031789809841774E-4</v>
      </c>
      <c r="AN1345" s="2">
        <f t="shared" si="306"/>
        <v>2.3951226593119466E-3</v>
      </c>
      <c r="AP1345" t="s">
        <v>2627</v>
      </c>
      <c r="AQ1345" t="s">
        <v>2889</v>
      </c>
      <c r="AR1345" s="11">
        <v>1</v>
      </c>
      <c r="AT1345" s="85" t="s">
        <v>4570</v>
      </c>
      <c r="AU1345" s="84" t="s">
        <v>4670</v>
      </c>
      <c r="AV1345" s="77" t="str">
        <f t="shared" si="307"/>
        <v>27015</v>
      </c>
      <c r="AX1345" s="7" t="s">
        <v>186</v>
      </c>
      <c r="AY1345">
        <v>32</v>
      </c>
    </row>
    <row r="1346" spans="1:51" hidden="1" outlineLevel="1">
      <c r="A1346" t="s">
        <v>4399</v>
      </c>
      <c r="B1346" t="s">
        <v>2889</v>
      </c>
      <c r="C1346" s="1">
        <f t="shared" si="301"/>
        <v>18334</v>
      </c>
      <c r="D1346" s="7">
        <f>IF(N1346&gt;0, RANK(N1346,(N1346:P1346,Q1346:AE1346)),0)</f>
        <v>1</v>
      </c>
      <c r="E1346" s="7">
        <f>IF(O1346&gt;0,RANK(O1346,(N1346:P1346,Q1346:AE1346)),0)</f>
        <v>2</v>
      </c>
      <c r="F1346" s="7">
        <f>IF(P1346&gt;0,RANK(P1346,(N1346:P1346,Q1346:AE1346)),0)</f>
        <v>3</v>
      </c>
      <c r="G1346" s="1">
        <f t="shared" si="292"/>
        <v>4820</v>
      </c>
      <c r="H1346" s="2">
        <f t="shared" si="293"/>
        <v>0.26289953092614815</v>
      </c>
      <c r="I1346" s="2"/>
      <c r="J1346" s="2">
        <f t="shared" si="302"/>
        <v>0.62517726628122616</v>
      </c>
      <c r="K1346" s="2">
        <f t="shared" si="302"/>
        <v>0.36227773535507801</v>
      </c>
      <c r="L1346" s="2">
        <f t="shared" si="302"/>
        <v>6.436129595287444E-3</v>
      </c>
      <c r="M1346" s="2">
        <f t="shared" si="303"/>
        <v>6.1088687684083811E-3</v>
      </c>
      <c r="N1346" s="1">
        <v>11462</v>
      </c>
      <c r="O1346" s="1">
        <v>6642</v>
      </c>
      <c r="P1346" s="1">
        <v>118</v>
      </c>
      <c r="Q1346" s="1">
        <v>14</v>
      </c>
      <c r="R1346" s="1">
        <v>24</v>
      </c>
      <c r="S1346" s="1">
        <v>29</v>
      </c>
      <c r="T1346" s="1">
        <v>1</v>
      </c>
      <c r="U1346" s="1">
        <v>0</v>
      </c>
      <c r="V1346" s="1">
        <v>4</v>
      </c>
      <c r="W1346" s="1">
        <v>25</v>
      </c>
      <c r="X1346" s="1">
        <v>15</v>
      </c>
      <c r="AG1346" s="7">
        <f>IF(Q1346&gt;0,RANK(Q1346,(N1346:P1346,Q1346:AE1346)),0)</f>
        <v>8</v>
      </c>
      <c r="AH1346" s="7">
        <f>IF(R1346&gt;0,RANK(R1346,(N1346:P1346,Q1346:AE1346)),0)</f>
        <v>6</v>
      </c>
      <c r="AI1346" s="7">
        <f>IF(T1346&gt;0,RANK(T1346,(N1346:P1346,Q1346:AE1346)),0)</f>
        <v>10</v>
      </c>
      <c r="AJ1346" s="7">
        <f>IF(S1346&gt;0,RANK(S1346,(N1346:P1346,Q1346:AE1346)),0)</f>
        <v>4</v>
      </c>
      <c r="AK1346" s="2">
        <f t="shared" si="304"/>
        <v>7.6360859605105274E-4</v>
      </c>
      <c r="AL1346" s="2">
        <f t="shared" si="304"/>
        <v>1.3090433075160903E-3</v>
      </c>
      <c r="AM1346" s="2">
        <f t="shared" si="305"/>
        <v>5.4543471146503765E-5</v>
      </c>
      <c r="AN1346" s="2">
        <f t="shared" si="306"/>
        <v>1.5817606632486092E-3</v>
      </c>
      <c r="AP1346" t="s">
        <v>4399</v>
      </c>
      <c r="AQ1346" t="s">
        <v>2889</v>
      </c>
      <c r="AR1346" s="11">
        <v>8</v>
      </c>
      <c r="AT1346" s="85" t="s">
        <v>4570</v>
      </c>
      <c r="AU1346" s="84" t="s">
        <v>4671</v>
      </c>
      <c r="AV1346" s="77" t="str">
        <f t="shared" si="307"/>
        <v>27017</v>
      </c>
      <c r="AX1346" s="7" t="s">
        <v>186</v>
      </c>
      <c r="AY1346">
        <v>39</v>
      </c>
    </row>
    <row r="1347" spans="1:51" hidden="1" outlineLevel="1">
      <c r="A1347" t="s">
        <v>3424</v>
      </c>
      <c r="B1347" t="s">
        <v>2889</v>
      </c>
      <c r="C1347" s="1">
        <f t="shared" si="301"/>
        <v>45411</v>
      </c>
      <c r="D1347" s="7">
        <f>IF(N1347&gt;0, RANK(N1347,(N1347:P1347,Q1347:AE1347)),0)</f>
        <v>2</v>
      </c>
      <c r="E1347" s="7">
        <f>IF(O1347&gt;0,RANK(O1347,(N1347:P1347,Q1347:AE1347)),0)</f>
        <v>1</v>
      </c>
      <c r="F1347" s="7">
        <f>IF(P1347&gt;0,RANK(P1347,(N1347:P1347,Q1347:AE1347)),0)</f>
        <v>3</v>
      </c>
      <c r="G1347" s="1">
        <f t="shared" si="292"/>
        <v>12054</v>
      </c>
      <c r="H1347" s="2">
        <f t="shared" si="293"/>
        <v>0.26544229371738126</v>
      </c>
      <c r="I1347" s="2"/>
      <c r="J1347" s="2">
        <f t="shared" si="302"/>
        <v>0.36237915923454672</v>
      </c>
      <c r="K1347" s="2">
        <f t="shared" si="302"/>
        <v>0.62782145295192793</v>
      </c>
      <c r="L1347" s="2">
        <f t="shared" si="302"/>
        <v>4.8886833586575936E-3</v>
      </c>
      <c r="M1347" s="2">
        <f t="shared" si="303"/>
        <v>4.9107044548678128E-3</v>
      </c>
      <c r="N1347" s="1">
        <v>16456</v>
      </c>
      <c r="O1347" s="1">
        <v>28510</v>
      </c>
      <c r="P1347" s="1">
        <v>222</v>
      </c>
      <c r="Q1347" s="1">
        <v>71</v>
      </c>
      <c r="R1347" s="1">
        <v>28</v>
      </c>
      <c r="S1347" s="1">
        <v>65</v>
      </c>
      <c r="T1347" s="1">
        <v>1</v>
      </c>
      <c r="U1347" s="1">
        <v>0</v>
      </c>
      <c r="V1347" s="1">
        <v>7</v>
      </c>
      <c r="W1347" s="1">
        <v>35</v>
      </c>
      <c r="X1347" s="1">
        <v>16</v>
      </c>
      <c r="AG1347" s="7">
        <f>IF(Q1347&gt;0,RANK(Q1347,(N1347:P1347,Q1347:AE1347)),0)</f>
        <v>4</v>
      </c>
      <c r="AH1347" s="7">
        <f>IF(R1347&gt;0,RANK(R1347,(N1347:P1347,Q1347:AE1347)),0)</f>
        <v>7</v>
      </c>
      <c r="AI1347" s="7">
        <f>IF(T1347&gt;0,RANK(T1347,(N1347:P1347,Q1347:AE1347)),0)</f>
        <v>10</v>
      </c>
      <c r="AJ1347" s="7">
        <f>IF(S1347&gt;0,RANK(S1347,(N1347:P1347,Q1347:AE1347)),0)</f>
        <v>5</v>
      </c>
      <c r="AK1347" s="2">
        <f t="shared" si="304"/>
        <v>1.5634978309220233E-3</v>
      </c>
      <c r="AL1347" s="2">
        <f t="shared" si="304"/>
        <v>6.1659069388474163E-4</v>
      </c>
      <c r="AM1347" s="2">
        <f t="shared" si="305"/>
        <v>2.2021096210169343E-5</v>
      </c>
      <c r="AN1347" s="2">
        <f t="shared" si="306"/>
        <v>1.4313712536610072E-3</v>
      </c>
      <c r="AP1347" t="s">
        <v>3424</v>
      </c>
      <c r="AQ1347" t="s">
        <v>2889</v>
      </c>
      <c r="AR1347" s="11">
        <v>2</v>
      </c>
      <c r="AT1347" s="85" t="s">
        <v>4570</v>
      </c>
      <c r="AU1347" s="84" t="s">
        <v>4672</v>
      </c>
      <c r="AV1347" s="77" t="str">
        <f t="shared" si="307"/>
        <v>27019</v>
      </c>
      <c r="AX1347" s="7" t="s">
        <v>186</v>
      </c>
      <c r="AY1347">
        <v>34</v>
      </c>
    </row>
    <row r="1348" spans="1:51" hidden="1" outlineLevel="1">
      <c r="A1348" t="s">
        <v>4226</v>
      </c>
      <c r="B1348" t="s">
        <v>2889</v>
      </c>
      <c r="C1348" s="1">
        <f t="shared" si="301"/>
        <v>15910</v>
      </c>
      <c r="D1348" s="7">
        <f>IF(N1348&gt;0, RANK(N1348,(N1348:P1348,Q1348:AE1348)),0)</f>
        <v>2</v>
      </c>
      <c r="E1348" s="7">
        <f>IF(O1348&gt;0,RANK(O1348,(N1348:P1348,Q1348:AE1348)),0)</f>
        <v>1</v>
      </c>
      <c r="F1348" s="7">
        <f>IF(P1348&gt;0,RANK(P1348,(N1348:P1348,Q1348:AE1348)),0)</f>
        <v>3</v>
      </c>
      <c r="G1348" s="1">
        <f t="shared" si="292"/>
        <v>2040</v>
      </c>
      <c r="H1348" s="2">
        <f t="shared" si="293"/>
        <v>0.12822124450031427</v>
      </c>
      <c r="I1348" s="2"/>
      <c r="J1348" s="2">
        <f t="shared" si="302"/>
        <v>0.42960402262727843</v>
      </c>
      <c r="K1348" s="2">
        <f t="shared" si="302"/>
        <v>0.55782526712759273</v>
      </c>
      <c r="L1348" s="2">
        <f t="shared" si="302"/>
        <v>7.1024512884978004E-3</v>
      </c>
      <c r="M1348" s="2">
        <f t="shared" si="303"/>
        <v>5.4682589566311017E-3</v>
      </c>
      <c r="N1348" s="1">
        <v>6835</v>
      </c>
      <c r="O1348" s="1">
        <v>8875</v>
      </c>
      <c r="P1348" s="1">
        <v>113</v>
      </c>
      <c r="Q1348" s="1">
        <v>17</v>
      </c>
      <c r="R1348" s="1">
        <v>12</v>
      </c>
      <c r="S1348" s="1">
        <v>25</v>
      </c>
      <c r="T1348" s="1">
        <v>3</v>
      </c>
      <c r="U1348" s="1">
        <v>0</v>
      </c>
      <c r="V1348" s="1">
        <v>2</v>
      </c>
      <c r="W1348" s="1">
        <v>14</v>
      </c>
      <c r="X1348" s="1">
        <v>14</v>
      </c>
      <c r="AG1348" s="7">
        <f>IF(Q1348&gt;0,RANK(Q1348,(N1348:P1348,Q1348:AE1348)),0)</f>
        <v>5</v>
      </c>
      <c r="AH1348" s="7">
        <f>IF(R1348&gt;0,RANK(R1348,(N1348:P1348,Q1348:AE1348)),0)</f>
        <v>8</v>
      </c>
      <c r="AI1348" s="7">
        <f>IF(T1348&gt;0,RANK(T1348,(N1348:P1348,Q1348:AE1348)),0)</f>
        <v>9</v>
      </c>
      <c r="AJ1348" s="7">
        <f>IF(S1348&gt;0,RANK(S1348,(N1348:P1348,Q1348:AE1348)),0)</f>
        <v>4</v>
      </c>
      <c r="AK1348" s="2">
        <f t="shared" si="304"/>
        <v>1.0685103708359522E-3</v>
      </c>
      <c r="AL1348" s="2">
        <f t="shared" si="304"/>
        <v>7.5424261470773103E-4</v>
      </c>
      <c r="AM1348" s="2">
        <f t="shared" si="305"/>
        <v>1.8856065367693276E-4</v>
      </c>
      <c r="AN1348" s="2">
        <f t="shared" si="306"/>
        <v>1.5713387806411063E-3</v>
      </c>
      <c r="AP1348" t="s">
        <v>4226</v>
      </c>
      <c r="AQ1348" t="s">
        <v>2889</v>
      </c>
      <c r="AR1348" s="11">
        <v>8</v>
      </c>
      <c r="AT1348" s="85" t="s">
        <v>4570</v>
      </c>
      <c r="AU1348" s="84" t="s">
        <v>4350</v>
      </c>
      <c r="AV1348" s="77" t="str">
        <f t="shared" si="307"/>
        <v>27021</v>
      </c>
      <c r="AX1348" s="7" t="s">
        <v>186</v>
      </c>
      <c r="AY1348">
        <v>72</v>
      </c>
    </row>
    <row r="1349" spans="1:51" hidden="1" outlineLevel="1">
      <c r="A1349" t="s">
        <v>4479</v>
      </c>
      <c r="B1349" t="s">
        <v>2889</v>
      </c>
      <c r="C1349" s="1">
        <f t="shared" si="301"/>
        <v>6606</v>
      </c>
      <c r="D1349" s="7">
        <f>IF(N1349&gt;0, RANK(N1349,(N1349:P1349,Q1349:AE1349)),0)</f>
        <v>1</v>
      </c>
      <c r="E1349" s="7">
        <f>IF(O1349&gt;0,RANK(O1349,(N1349:P1349,Q1349:AE1349)),0)</f>
        <v>2</v>
      </c>
      <c r="F1349" s="7">
        <f>IF(P1349&gt;0,RANK(P1349,(N1349:P1349,Q1349:AE1349)),0)</f>
        <v>3</v>
      </c>
      <c r="G1349" s="1">
        <f t="shared" si="292"/>
        <v>335</v>
      </c>
      <c r="H1349" s="2">
        <f t="shared" si="293"/>
        <v>5.0711474417196485E-2</v>
      </c>
      <c r="I1349" s="2"/>
      <c r="J1349" s="2">
        <f t="shared" si="302"/>
        <v>0.51831668180442025</v>
      </c>
      <c r="K1349" s="2">
        <f t="shared" si="302"/>
        <v>0.46760520738722372</v>
      </c>
      <c r="L1349" s="2">
        <f t="shared" si="302"/>
        <v>6.9633666363911597E-3</v>
      </c>
      <c r="M1349" s="2">
        <f t="shared" si="303"/>
        <v>7.1147441719648661E-3</v>
      </c>
      <c r="N1349" s="1">
        <v>3424</v>
      </c>
      <c r="O1349" s="1">
        <v>3089</v>
      </c>
      <c r="P1349" s="1">
        <v>46</v>
      </c>
      <c r="Q1349" s="1">
        <v>6</v>
      </c>
      <c r="R1349" s="1">
        <v>6</v>
      </c>
      <c r="S1349" s="1">
        <v>12</v>
      </c>
      <c r="T1349" s="1">
        <v>0</v>
      </c>
      <c r="U1349" s="1">
        <v>0</v>
      </c>
      <c r="V1349" s="1">
        <v>3</v>
      </c>
      <c r="W1349" s="1">
        <v>6</v>
      </c>
      <c r="X1349" s="1">
        <v>14</v>
      </c>
      <c r="AG1349" s="7">
        <f>IF(Q1349&gt;0,RANK(Q1349,(N1349:P1349,Q1349:AE1349)),0)</f>
        <v>6</v>
      </c>
      <c r="AH1349" s="7">
        <f>IF(R1349&gt;0,RANK(R1349,(N1349:P1349,Q1349:AE1349)),0)</f>
        <v>6</v>
      </c>
      <c r="AI1349" s="7">
        <f>IF(T1349&gt;0,RANK(T1349,(N1349:P1349,Q1349:AE1349)),0)</f>
        <v>0</v>
      </c>
      <c r="AJ1349" s="7">
        <f>IF(S1349&gt;0,RANK(S1349,(N1349:P1349,Q1349:AE1349)),0)</f>
        <v>5</v>
      </c>
      <c r="AK1349" s="2">
        <f t="shared" si="304"/>
        <v>9.0826521344232513E-4</v>
      </c>
      <c r="AL1349" s="2">
        <f t="shared" si="304"/>
        <v>9.0826521344232513E-4</v>
      </c>
      <c r="AM1349" s="2">
        <f t="shared" si="305"/>
        <v>0</v>
      </c>
      <c r="AN1349" s="2">
        <f t="shared" si="306"/>
        <v>1.8165304268846503E-3</v>
      </c>
      <c r="AP1349" t="s">
        <v>4479</v>
      </c>
      <c r="AQ1349" t="s">
        <v>2889</v>
      </c>
      <c r="AR1349" s="11">
        <v>7</v>
      </c>
      <c r="AT1349" s="85" t="s">
        <v>4570</v>
      </c>
      <c r="AU1349" s="84" t="s">
        <v>4351</v>
      </c>
      <c r="AV1349" s="77" t="str">
        <f t="shared" si="307"/>
        <v>27023</v>
      </c>
      <c r="AX1349" s="7" t="s">
        <v>186</v>
      </c>
      <c r="AY1349">
        <v>23</v>
      </c>
    </row>
    <row r="1350" spans="1:51" hidden="1" outlineLevel="1">
      <c r="A1350" t="s">
        <v>4480</v>
      </c>
      <c r="B1350" t="s">
        <v>2889</v>
      </c>
      <c r="C1350" s="1">
        <f t="shared" si="301"/>
        <v>28260</v>
      </c>
      <c r="D1350" s="7">
        <f>IF(N1350&gt;0, RANK(N1350,(N1350:P1350,Q1350:AE1350)),0)</f>
        <v>2</v>
      </c>
      <c r="E1350" s="7">
        <f>IF(O1350&gt;0,RANK(O1350,(N1350:P1350,Q1350:AE1350)),0)</f>
        <v>1</v>
      </c>
      <c r="F1350" s="7">
        <f>IF(P1350&gt;0,RANK(P1350,(N1350:P1350,Q1350:AE1350)),0)</f>
        <v>3</v>
      </c>
      <c r="G1350" s="1">
        <f t="shared" si="292"/>
        <v>3486</v>
      </c>
      <c r="H1350" s="2">
        <f t="shared" si="293"/>
        <v>0.12335456475583864</v>
      </c>
      <c r="I1350" s="2"/>
      <c r="J1350" s="2">
        <f t="shared" si="302"/>
        <v>0.43237791932059449</v>
      </c>
      <c r="K1350" s="2">
        <f t="shared" si="302"/>
        <v>0.55573248407643316</v>
      </c>
      <c r="L1350" s="2">
        <f t="shared" si="302"/>
        <v>5.8740268931351735E-3</v>
      </c>
      <c r="M1350" s="2">
        <f t="shared" si="303"/>
        <v>6.015569709837112E-3</v>
      </c>
      <c r="N1350" s="1">
        <v>12219</v>
      </c>
      <c r="O1350" s="1">
        <v>15705</v>
      </c>
      <c r="P1350" s="1">
        <v>166</v>
      </c>
      <c r="Q1350" s="1">
        <v>45</v>
      </c>
      <c r="R1350" s="1">
        <v>41</v>
      </c>
      <c r="S1350" s="1">
        <v>39</v>
      </c>
      <c r="T1350" s="1">
        <v>1</v>
      </c>
      <c r="U1350" s="1">
        <v>0</v>
      </c>
      <c r="V1350" s="1">
        <v>3</v>
      </c>
      <c r="W1350" s="1">
        <v>11</v>
      </c>
      <c r="X1350" s="1">
        <v>30</v>
      </c>
      <c r="AG1350" s="7">
        <f>IF(Q1350&gt;0,RANK(Q1350,(N1350:P1350,Q1350:AE1350)),0)</f>
        <v>4</v>
      </c>
      <c r="AH1350" s="7">
        <f>IF(R1350&gt;0,RANK(R1350,(N1350:P1350,Q1350:AE1350)),0)</f>
        <v>5</v>
      </c>
      <c r="AI1350" s="7">
        <f>IF(T1350&gt;0,RANK(T1350,(N1350:P1350,Q1350:AE1350)),0)</f>
        <v>10</v>
      </c>
      <c r="AJ1350" s="7">
        <f>IF(S1350&gt;0,RANK(S1350,(N1350:P1350,Q1350:AE1350)),0)</f>
        <v>6</v>
      </c>
      <c r="AK1350" s="2">
        <f t="shared" si="304"/>
        <v>1.5923566878980893E-3</v>
      </c>
      <c r="AL1350" s="2">
        <f t="shared" si="304"/>
        <v>1.4508138711960368E-3</v>
      </c>
      <c r="AM1350" s="2">
        <f t="shared" si="305"/>
        <v>3.5385704175513094E-5</v>
      </c>
      <c r="AN1350" s="2">
        <f t="shared" si="306"/>
        <v>1.3800424628450105E-3</v>
      </c>
      <c r="AP1350" t="s">
        <v>4480</v>
      </c>
      <c r="AQ1350" t="s">
        <v>2889</v>
      </c>
      <c r="AR1350" s="11">
        <v>8</v>
      </c>
      <c r="AT1350" s="85" t="s">
        <v>4570</v>
      </c>
      <c r="AU1350" s="84" t="s">
        <v>3949</v>
      </c>
      <c r="AV1350" s="77" t="str">
        <f t="shared" si="307"/>
        <v>27025</v>
      </c>
      <c r="AX1350" s="7" t="s">
        <v>186</v>
      </c>
      <c r="AY1350">
        <v>23</v>
      </c>
    </row>
    <row r="1351" spans="1:51" hidden="1" outlineLevel="1">
      <c r="A1351" t="s">
        <v>1408</v>
      </c>
      <c r="B1351" t="s">
        <v>2889</v>
      </c>
      <c r="C1351" s="1">
        <f t="shared" si="301"/>
        <v>27737</v>
      </c>
      <c r="D1351" s="7">
        <f>IF(N1351&gt;0, RANK(N1351,(N1351:P1351,Q1351:AE1351)),0)</f>
        <v>2</v>
      </c>
      <c r="E1351" s="7">
        <f>IF(O1351&gt;0,RANK(O1351,(N1351:P1351,Q1351:AE1351)),0)</f>
        <v>1</v>
      </c>
      <c r="F1351" s="7">
        <f>IF(P1351&gt;0,RANK(P1351,(N1351:P1351,Q1351:AE1351)),0)</f>
        <v>3</v>
      </c>
      <c r="G1351" s="1">
        <f t="shared" si="292"/>
        <v>1376</v>
      </c>
      <c r="H1351" s="2">
        <f t="shared" si="293"/>
        <v>4.9608825756210118E-2</v>
      </c>
      <c r="I1351" s="2"/>
      <c r="J1351" s="2">
        <f t="shared" si="302"/>
        <v>0.46829145185131771</v>
      </c>
      <c r="K1351" s="2">
        <f t="shared" si="302"/>
        <v>0.51790027760752788</v>
      </c>
      <c r="L1351" s="2">
        <f t="shared" si="302"/>
        <v>7.2466380646789485E-3</v>
      </c>
      <c r="M1351" s="2">
        <f t="shared" si="303"/>
        <v>6.5616324764754619E-3</v>
      </c>
      <c r="N1351" s="1">
        <v>12989</v>
      </c>
      <c r="O1351" s="1">
        <v>14365</v>
      </c>
      <c r="P1351" s="1">
        <v>201</v>
      </c>
      <c r="Q1351" s="1">
        <v>45</v>
      </c>
      <c r="R1351" s="1">
        <v>28</v>
      </c>
      <c r="S1351" s="1">
        <v>65</v>
      </c>
      <c r="T1351" s="1">
        <v>2</v>
      </c>
      <c r="U1351" s="1">
        <v>0</v>
      </c>
      <c r="V1351" s="1">
        <v>4</v>
      </c>
      <c r="W1351" s="1">
        <v>21</v>
      </c>
      <c r="X1351" s="1">
        <v>17</v>
      </c>
      <c r="AG1351" s="7">
        <f>IF(Q1351&gt;0,RANK(Q1351,(N1351:P1351,Q1351:AE1351)),0)</f>
        <v>5</v>
      </c>
      <c r="AH1351" s="7">
        <f>IF(R1351&gt;0,RANK(R1351,(N1351:P1351,Q1351:AE1351)),0)</f>
        <v>6</v>
      </c>
      <c r="AI1351" s="7">
        <f>IF(T1351&gt;0,RANK(T1351,(N1351:P1351,Q1351:AE1351)),0)</f>
        <v>10</v>
      </c>
      <c r="AJ1351" s="7">
        <f>IF(S1351&gt;0,RANK(S1351,(N1351:P1351,Q1351:AE1351)),0)</f>
        <v>4</v>
      </c>
      <c r="AK1351" s="2">
        <f t="shared" si="304"/>
        <v>1.6223816562714064E-3</v>
      </c>
      <c r="AL1351" s="2">
        <f t="shared" si="304"/>
        <v>1.0094819194577641E-3</v>
      </c>
      <c r="AM1351" s="2">
        <f t="shared" si="305"/>
        <v>7.210585138984029E-5</v>
      </c>
      <c r="AN1351" s="2">
        <f t="shared" si="306"/>
        <v>2.3434401701698093E-3</v>
      </c>
      <c r="AP1351" t="s">
        <v>1408</v>
      </c>
      <c r="AQ1351" t="s">
        <v>2889</v>
      </c>
      <c r="AR1351" s="11">
        <v>7</v>
      </c>
      <c r="AT1351" s="85" t="s">
        <v>4570</v>
      </c>
      <c r="AU1351" s="84" t="s">
        <v>3950</v>
      </c>
      <c r="AV1351" s="77" t="str">
        <f t="shared" si="307"/>
        <v>27027</v>
      </c>
      <c r="AX1351" s="7" t="s">
        <v>186</v>
      </c>
      <c r="AY1351">
        <v>54</v>
      </c>
    </row>
    <row r="1352" spans="1:51" hidden="1" outlineLevel="1">
      <c r="A1352" t="s">
        <v>3589</v>
      </c>
      <c r="B1352" t="s">
        <v>2889</v>
      </c>
      <c r="C1352" s="1">
        <f t="shared" si="301"/>
        <v>4361</v>
      </c>
      <c r="D1352" s="7">
        <f>IF(N1352&gt;0, RANK(N1352,(N1352:P1352,Q1352:AE1352)),0)</f>
        <v>2</v>
      </c>
      <c r="E1352" s="7">
        <f>IF(O1352&gt;0,RANK(O1352,(N1352:P1352,Q1352:AE1352)),0)</f>
        <v>1</v>
      </c>
      <c r="F1352" s="7">
        <f>IF(P1352&gt;0,RANK(P1352,(N1352:P1352,Q1352:AE1352)),0)</f>
        <v>3</v>
      </c>
      <c r="G1352" s="1">
        <f t="shared" si="292"/>
        <v>567</v>
      </c>
      <c r="H1352" s="2">
        <f t="shared" si="293"/>
        <v>0.13001605136436598</v>
      </c>
      <c r="I1352" s="2"/>
      <c r="J1352" s="2">
        <f t="shared" si="302"/>
        <v>0.42903003898188491</v>
      </c>
      <c r="K1352" s="2">
        <f t="shared" si="302"/>
        <v>0.55904609034625086</v>
      </c>
      <c r="L1352" s="2">
        <f t="shared" si="302"/>
        <v>7.7963769777573948E-3</v>
      </c>
      <c r="M1352" s="2">
        <f t="shared" si="303"/>
        <v>4.1274936941068947E-3</v>
      </c>
      <c r="N1352" s="1">
        <v>1871</v>
      </c>
      <c r="O1352" s="1">
        <v>2438</v>
      </c>
      <c r="P1352" s="1">
        <v>34</v>
      </c>
      <c r="Q1352" s="1">
        <v>4</v>
      </c>
      <c r="R1352" s="1">
        <v>5</v>
      </c>
      <c r="S1352" s="1">
        <v>3</v>
      </c>
      <c r="T1352" s="1">
        <v>0</v>
      </c>
      <c r="U1352" s="1">
        <v>0</v>
      </c>
      <c r="V1352" s="1">
        <v>1</v>
      </c>
      <c r="W1352" s="1">
        <v>4</v>
      </c>
      <c r="X1352" s="1">
        <v>1</v>
      </c>
      <c r="AG1352" s="7">
        <f>IF(Q1352&gt;0,RANK(Q1352,(N1352:P1352,Q1352:AE1352)),0)</f>
        <v>5</v>
      </c>
      <c r="AH1352" s="7">
        <f>IF(R1352&gt;0,RANK(R1352,(N1352:P1352,Q1352:AE1352)),0)</f>
        <v>4</v>
      </c>
      <c r="AI1352" s="7">
        <f>IF(T1352&gt;0,RANK(T1352,(N1352:P1352,Q1352:AE1352)),0)</f>
        <v>0</v>
      </c>
      <c r="AJ1352" s="7">
        <f>IF(S1352&gt;0,RANK(S1352,(N1352:P1352,Q1352:AE1352)),0)</f>
        <v>7</v>
      </c>
      <c r="AK1352" s="2">
        <f t="shared" si="304"/>
        <v>9.1722082091263469E-4</v>
      </c>
      <c r="AL1352" s="2">
        <f t="shared" si="304"/>
        <v>1.1465260261407934E-3</v>
      </c>
      <c r="AM1352" s="2">
        <f t="shared" si="305"/>
        <v>0</v>
      </c>
      <c r="AN1352" s="2">
        <f t="shared" si="306"/>
        <v>6.8791561568447605E-4</v>
      </c>
      <c r="AP1352" t="s">
        <v>3589</v>
      </c>
      <c r="AQ1352" t="s">
        <v>2889</v>
      </c>
      <c r="AR1352" s="11">
        <v>7</v>
      </c>
      <c r="AT1352" s="85" t="s">
        <v>4570</v>
      </c>
      <c r="AU1352" s="84" t="s">
        <v>3951</v>
      </c>
      <c r="AV1352" s="77" t="str">
        <f t="shared" si="307"/>
        <v>27029</v>
      </c>
      <c r="AX1352" s="7" t="s">
        <v>186</v>
      </c>
      <c r="AY1352">
        <v>29</v>
      </c>
    </row>
    <row r="1353" spans="1:51" hidden="1" outlineLevel="1">
      <c r="A1353" t="s">
        <v>2348</v>
      </c>
      <c r="B1353" t="s">
        <v>2889</v>
      </c>
      <c r="C1353" s="1">
        <f t="shared" si="301"/>
        <v>3303</v>
      </c>
      <c r="D1353" s="7">
        <f>IF(N1353&gt;0, RANK(N1353,(N1353:P1353,Q1353:AE1353)),0)</f>
        <v>1</v>
      </c>
      <c r="E1353" s="7">
        <f>IF(O1353&gt;0,RANK(O1353,(N1353:P1353,Q1353:AE1353)),0)</f>
        <v>2</v>
      </c>
      <c r="F1353" s="7">
        <f>IF(P1353&gt;0,RANK(P1353,(N1353:P1353,Q1353:AE1353)),0)</f>
        <v>3</v>
      </c>
      <c r="G1353" s="1">
        <f t="shared" si="292"/>
        <v>244</v>
      </c>
      <c r="H1353" s="2">
        <f t="shared" si="293"/>
        <v>7.3872237359975779E-2</v>
      </c>
      <c r="I1353" s="2"/>
      <c r="J1353" s="2">
        <f t="shared" si="302"/>
        <v>0.52467453829851651</v>
      </c>
      <c r="K1353" s="2">
        <f t="shared" si="302"/>
        <v>0.45080230093854073</v>
      </c>
      <c r="L1353" s="2">
        <f t="shared" si="302"/>
        <v>1.241295791704511E-2</v>
      </c>
      <c r="M1353" s="2">
        <f t="shared" si="303"/>
        <v>1.2110202845897642E-2</v>
      </c>
      <c r="N1353" s="1">
        <v>1733</v>
      </c>
      <c r="O1353" s="1">
        <v>1489</v>
      </c>
      <c r="P1353" s="1">
        <v>41</v>
      </c>
      <c r="Q1353" s="1">
        <v>8</v>
      </c>
      <c r="R1353" s="1">
        <v>12</v>
      </c>
      <c r="S1353" s="1">
        <v>9</v>
      </c>
      <c r="T1353" s="1">
        <v>0</v>
      </c>
      <c r="U1353" s="1">
        <v>0</v>
      </c>
      <c r="V1353" s="1">
        <v>1</v>
      </c>
      <c r="W1353" s="1">
        <v>6</v>
      </c>
      <c r="X1353" s="1">
        <v>4</v>
      </c>
      <c r="AG1353" s="7">
        <f>IF(Q1353&gt;0,RANK(Q1353,(N1353:P1353,Q1353:AE1353)),0)</f>
        <v>6</v>
      </c>
      <c r="AH1353" s="7">
        <f>IF(R1353&gt;0,RANK(R1353,(N1353:P1353,Q1353:AE1353)),0)</f>
        <v>4</v>
      </c>
      <c r="AI1353" s="7">
        <f>IF(T1353&gt;0,RANK(T1353,(N1353:P1353,Q1353:AE1353)),0)</f>
        <v>0</v>
      </c>
      <c r="AJ1353" s="7">
        <f>IF(S1353&gt;0,RANK(S1353,(N1353:P1353,Q1353:AE1353)),0)</f>
        <v>5</v>
      </c>
      <c r="AK1353" s="2">
        <f t="shared" si="304"/>
        <v>2.4220405691795337E-3</v>
      </c>
      <c r="AL1353" s="2">
        <f t="shared" si="304"/>
        <v>3.6330608537693005E-3</v>
      </c>
      <c r="AM1353" s="2">
        <f t="shared" si="305"/>
        <v>0</v>
      </c>
      <c r="AN1353" s="2">
        <f t="shared" si="306"/>
        <v>2.7247956403269754E-3</v>
      </c>
      <c r="AP1353" t="s">
        <v>2348</v>
      </c>
      <c r="AQ1353" t="s">
        <v>2889</v>
      </c>
      <c r="AR1353" s="11">
        <v>8</v>
      </c>
      <c r="AT1353" s="85" t="s">
        <v>4570</v>
      </c>
      <c r="AU1353" s="84" t="s">
        <v>3971</v>
      </c>
      <c r="AV1353" s="77" t="str">
        <f t="shared" si="307"/>
        <v>27031</v>
      </c>
      <c r="AX1353" s="7" t="s">
        <v>186</v>
      </c>
      <c r="AY1353">
        <v>12</v>
      </c>
    </row>
    <row r="1354" spans="1:51" hidden="1" outlineLevel="1">
      <c r="A1354" t="s">
        <v>3820</v>
      </c>
      <c r="B1354" t="s">
        <v>2889</v>
      </c>
      <c r="C1354" s="1">
        <f t="shared" si="301"/>
        <v>6369</v>
      </c>
      <c r="D1354" s="7">
        <f>IF(N1354&gt;0, RANK(N1354,(N1354:P1354,Q1354:AE1354)),0)</f>
        <v>2</v>
      </c>
      <c r="E1354" s="7">
        <f>IF(O1354&gt;0,RANK(O1354,(N1354:P1354,Q1354:AE1354)),0)</f>
        <v>1</v>
      </c>
      <c r="F1354" s="7">
        <f>IF(P1354&gt;0,RANK(P1354,(N1354:P1354,Q1354:AE1354)),0)</f>
        <v>3</v>
      </c>
      <c r="G1354" s="1">
        <f t="shared" si="292"/>
        <v>831</v>
      </c>
      <c r="H1354" s="2">
        <f t="shared" si="293"/>
        <v>0.13047574187470559</v>
      </c>
      <c r="I1354" s="2"/>
      <c r="J1354" s="2">
        <f t="shared" si="302"/>
        <v>0.42801067671533993</v>
      </c>
      <c r="K1354" s="2">
        <f t="shared" si="302"/>
        <v>0.55848641859004555</v>
      </c>
      <c r="L1354" s="2">
        <f t="shared" si="302"/>
        <v>7.8505259852410109E-3</v>
      </c>
      <c r="M1354" s="2">
        <f t="shared" si="303"/>
        <v>5.6523787093734484E-3</v>
      </c>
      <c r="N1354" s="1">
        <v>2726</v>
      </c>
      <c r="O1354" s="1">
        <v>3557</v>
      </c>
      <c r="P1354" s="1">
        <v>50</v>
      </c>
      <c r="Q1354" s="1">
        <v>2</v>
      </c>
      <c r="R1354" s="1">
        <v>5</v>
      </c>
      <c r="S1354" s="1">
        <v>10</v>
      </c>
      <c r="T1354" s="1">
        <v>4</v>
      </c>
      <c r="U1354" s="1">
        <v>0</v>
      </c>
      <c r="V1354" s="1">
        <v>1</v>
      </c>
      <c r="W1354" s="1">
        <v>6</v>
      </c>
      <c r="X1354" s="1">
        <v>8</v>
      </c>
      <c r="AG1354" s="7">
        <f>IF(Q1354&gt;0,RANK(Q1354,(N1354:P1354,Q1354:AE1354)),0)</f>
        <v>9</v>
      </c>
      <c r="AH1354" s="7">
        <f>IF(R1354&gt;0,RANK(R1354,(N1354:P1354,Q1354:AE1354)),0)</f>
        <v>7</v>
      </c>
      <c r="AI1354" s="7">
        <f>IF(T1354&gt;0,RANK(T1354,(N1354:P1354,Q1354:AE1354)),0)</f>
        <v>8</v>
      </c>
      <c r="AJ1354" s="7">
        <f>IF(S1354&gt;0,RANK(S1354,(N1354:P1354,Q1354:AE1354)),0)</f>
        <v>4</v>
      </c>
      <c r="AK1354" s="2">
        <f t="shared" si="304"/>
        <v>3.1402103940964042E-4</v>
      </c>
      <c r="AL1354" s="2">
        <f t="shared" si="304"/>
        <v>7.8505259852410111E-4</v>
      </c>
      <c r="AM1354" s="2">
        <f t="shared" si="305"/>
        <v>6.2804207881928084E-4</v>
      </c>
      <c r="AN1354" s="2">
        <f t="shared" si="306"/>
        <v>1.5701051970482022E-3</v>
      </c>
      <c r="AP1354" t="s">
        <v>3820</v>
      </c>
      <c r="AQ1354" t="s">
        <v>2889</v>
      </c>
      <c r="AR1354" s="11">
        <v>1</v>
      </c>
      <c r="AT1354" s="85" t="s">
        <v>4570</v>
      </c>
      <c r="AU1354" s="84" t="s">
        <v>3972</v>
      </c>
      <c r="AV1354" s="77" t="str">
        <f t="shared" si="307"/>
        <v>27033</v>
      </c>
      <c r="AX1354" s="7" t="s">
        <v>186</v>
      </c>
      <c r="AY1354">
        <v>28</v>
      </c>
    </row>
    <row r="1355" spans="1:51" hidden="1" outlineLevel="1">
      <c r="A1355" t="s">
        <v>3759</v>
      </c>
      <c r="B1355" t="s">
        <v>2889</v>
      </c>
      <c r="C1355" s="1">
        <f t="shared" si="301"/>
        <v>33545</v>
      </c>
      <c r="D1355" s="7">
        <f>IF(N1355&gt;0, RANK(N1355,(N1355:P1355,Q1355:AE1355)),0)</f>
        <v>2</v>
      </c>
      <c r="E1355" s="7">
        <f>IF(O1355&gt;0,RANK(O1355,(N1355:P1355,Q1355:AE1355)),0)</f>
        <v>1</v>
      </c>
      <c r="F1355" s="7">
        <f>IF(P1355&gt;0,RANK(P1355,(N1355:P1355,Q1355:AE1355)),0)</f>
        <v>3</v>
      </c>
      <c r="G1355" s="1">
        <f t="shared" si="292"/>
        <v>5101</v>
      </c>
      <c r="H1355" s="2">
        <f t="shared" si="293"/>
        <v>0.15206439111641079</v>
      </c>
      <c r="I1355" s="2"/>
      <c r="J1355" s="2">
        <f t="shared" si="302"/>
        <v>0.41749888209867342</v>
      </c>
      <c r="K1355" s="2">
        <f t="shared" si="302"/>
        <v>0.56956327321508426</v>
      </c>
      <c r="L1355" s="2">
        <f t="shared" si="302"/>
        <v>7.7209718288865706E-3</v>
      </c>
      <c r="M1355" s="2">
        <f t="shared" si="303"/>
        <v>5.2168728573558018E-3</v>
      </c>
      <c r="N1355" s="1">
        <v>14005</v>
      </c>
      <c r="O1355" s="1">
        <v>19106</v>
      </c>
      <c r="P1355" s="1">
        <v>259</v>
      </c>
      <c r="Q1355" s="1">
        <v>49</v>
      </c>
      <c r="R1355" s="1">
        <v>34</v>
      </c>
      <c r="S1355" s="1">
        <v>55</v>
      </c>
      <c r="T1355" s="1">
        <v>1</v>
      </c>
      <c r="U1355" s="1">
        <v>0</v>
      </c>
      <c r="V1355" s="1">
        <v>4</v>
      </c>
      <c r="W1355" s="1">
        <v>17</v>
      </c>
      <c r="X1355" s="1">
        <v>15</v>
      </c>
      <c r="AG1355" s="7">
        <f>IF(Q1355&gt;0,RANK(Q1355,(N1355:P1355,Q1355:AE1355)),0)</f>
        <v>5</v>
      </c>
      <c r="AH1355" s="7">
        <f>IF(R1355&gt;0,RANK(R1355,(N1355:P1355,Q1355:AE1355)),0)</f>
        <v>6</v>
      </c>
      <c r="AI1355" s="7">
        <f>IF(T1355&gt;0,RANK(T1355,(N1355:P1355,Q1355:AE1355)),0)</f>
        <v>10</v>
      </c>
      <c r="AJ1355" s="7">
        <f>IF(S1355&gt;0,RANK(S1355,(N1355:P1355,Q1355:AE1355)),0)</f>
        <v>4</v>
      </c>
      <c r="AK1355" s="2">
        <f t="shared" si="304"/>
        <v>1.4607244000596213E-3</v>
      </c>
      <c r="AL1355" s="2">
        <f t="shared" si="304"/>
        <v>1.0135638694291251E-3</v>
      </c>
      <c r="AM1355" s="2">
        <f t="shared" si="305"/>
        <v>2.981070204203309E-5</v>
      </c>
      <c r="AN1355" s="2">
        <f t="shared" si="306"/>
        <v>1.6395886123118199E-3</v>
      </c>
      <c r="AP1355" t="s">
        <v>3759</v>
      </c>
      <c r="AQ1355" t="s">
        <v>2889</v>
      </c>
      <c r="AR1355" s="11">
        <v>8</v>
      </c>
      <c r="AT1355" s="85" t="s">
        <v>4570</v>
      </c>
      <c r="AU1355" s="84" t="s">
        <v>3970</v>
      </c>
      <c r="AV1355" s="77" t="str">
        <f t="shared" si="307"/>
        <v>27035</v>
      </c>
      <c r="AX1355" s="7" t="s">
        <v>186</v>
      </c>
      <c r="AY1355">
        <v>59</v>
      </c>
    </row>
    <row r="1356" spans="1:51" hidden="1" outlineLevel="1">
      <c r="A1356" t="s">
        <v>2032</v>
      </c>
      <c r="B1356" t="s">
        <v>2889</v>
      </c>
      <c r="C1356" s="1">
        <f t="shared" si="301"/>
        <v>215846</v>
      </c>
      <c r="D1356" s="7">
        <f>IF(N1356&gt;0, RANK(N1356,(N1356:P1356,Q1356:AE1356)),0)</f>
        <v>2</v>
      </c>
      <c r="E1356" s="7">
        <f>IF(O1356&gt;0,RANK(O1356,(N1356:P1356,Q1356:AE1356)),0)</f>
        <v>1</v>
      </c>
      <c r="F1356" s="7">
        <f>IF(P1356&gt;0,RANK(P1356,(N1356:P1356,Q1356:AE1356)),0)</f>
        <v>3</v>
      </c>
      <c r="G1356" s="1">
        <f t="shared" si="292"/>
        <v>4324</v>
      </c>
      <c r="H1356" s="2">
        <f t="shared" si="293"/>
        <v>2.0032801163792704E-2</v>
      </c>
      <c r="I1356" s="2"/>
      <c r="J1356" s="2">
        <f t="shared" si="302"/>
        <v>0.48476691715389675</v>
      </c>
      <c r="K1356" s="2">
        <f t="shared" si="302"/>
        <v>0.50479971831768944</v>
      </c>
      <c r="L1356" s="2">
        <f t="shared" si="302"/>
        <v>5.1379224076424862E-3</v>
      </c>
      <c r="M1356" s="2">
        <f t="shared" si="303"/>
        <v>5.295442120771327E-3</v>
      </c>
      <c r="N1356" s="1">
        <v>104635</v>
      </c>
      <c r="O1356" s="1">
        <v>108959</v>
      </c>
      <c r="P1356" s="1">
        <v>1109</v>
      </c>
      <c r="Q1356" s="1">
        <v>334</v>
      </c>
      <c r="R1356" s="1">
        <v>204</v>
      </c>
      <c r="S1356" s="1">
        <v>237</v>
      </c>
      <c r="T1356" s="1">
        <v>20</v>
      </c>
      <c r="U1356" s="1">
        <v>0</v>
      </c>
      <c r="V1356" s="1">
        <v>35</v>
      </c>
      <c r="W1356" s="1">
        <v>185</v>
      </c>
      <c r="X1356" s="1">
        <v>128</v>
      </c>
      <c r="AG1356" s="7">
        <f>IF(Q1356&gt;0,RANK(Q1356,(N1356:P1356,Q1356:AE1356)),0)</f>
        <v>4</v>
      </c>
      <c r="AH1356" s="7">
        <f>IF(R1356&gt;0,RANK(R1356,(N1356:P1356,Q1356:AE1356)),0)</f>
        <v>6</v>
      </c>
      <c r="AI1356" s="7">
        <f>IF(T1356&gt;0,RANK(T1356,(N1356:P1356,Q1356:AE1356)),0)</f>
        <v>10</v>
      </c>
      <c r="AJ1356" s="7">
        <f>IF(S1356&gt;0,RANK(S1356,(N1356:P1356,Q1356:AE1356)),0)</f>
        <v>5</v>
      </c>
      <c r="AK1356" s="2">
        <f t="shared" si="304"/>
        <v>1.547399534853553E-3</v>
      </c>
      <c r="AL1356" s="2">
        <f t="shared" si="304"/>
        <v>9.4511827877282882E-4</v>
      </c>
      <c r="AM1356" s="2">
        <f t="shared" si="305"/>
        <v>9.2658654781649886E-5</v>
      </c>
      <c r="AN1356" s="2">
        <f t="shared" si="306"/>
        <v>1.0980050591625511E-3</v>
      </c>
      <c r="AP1356" t="s">
        <v>2032</v>
      </c>
      <c r="AQ1356" t="s">
        <v>2889</v>
      </c>
      <c r="AR1356" s="11">
        <v>0</v>
      </c>
      <c r="AT1356" s="85" t="s">
        <v>4570</v>
      </c>
      <c r="AU1356" s="84" t="s">
        <v>3656</v>
      </c>
      <c r="AV1356" s="77" t="str">
        <f t="shared" si="307"/>
        <v>27037</v>
      </c>
      <c r="AX1356" s="7" t="s">
        <v>186</v>
      </c>
      <c r="AY1356">
        <v>137</v>
      </c>
    </row>
    <row r="1357" spans="1:51" hidden="1" outlineLevel="1">
      <c r="A1357" t="s">
        <v>1852</v>
      </c>
      <c r="B1357" t="s">
        <v>2889</v>
      </c>
      <c r="C1357" s="1">
        <f t="shared" si="301"/>
        <v>9868</v>
      </c>
      <c r="D1357" s="7">
        <f>IF(N1357&gt;0, RANK(N1357,(N1357:P1357,Q1357:AE1357)),0)</f>
        <v>2</v>
      </c>
      <c r="E1357" s="7">
        <f>IF(O1357&gt;0,RANK(O1357,(N1357:P1357,Q1357:AE1357)),0)</f>
        <v>1</v>
      </c>
      <c r="F1357" s="7">
        <f>IF(P1357&gt;0,RANK(P1357,(N1357:P1357,Q1357:AE1357)),0)</f>
        <v>3</v>
      </c>
      <c r="G1357" s="1">
        <f t="shared" si="292"/>
        <v>1476</v>
      </c>
      <c r="H1357" s="2">
        <f t="shared" si="293"/>
        <v>0.14957438184029184</v>
      </c>
      <c r="I1357" s="2"/>
      <c r="J1357" s="2">
        <f t="shared" si="302"/>
        <v>0.41720713417105798</v>
      </c>
      <c r="K1357" s="2">
        <f t="shared" si="302"/>
        <v>0.56678151601134985</v>
      </c>
      <c r="L1357" s="2">
        <f t="shared" si="302"/>
        <v>8.816376165383057E-3</v>
      </c>
      <c r="M1357" s="2">
        <f t="shared" si="303"/>
        <v>7.1949736522091672E-3</v>
      </c>
      <c r="N1357" s="1">
        <v>4117</v>
      </c>
      <c r="O1357" s="1">
        <v>5593</v>
      </c>
      <c r="P1357" s="1">
        <v>87</v>
      </c>
      <c r="Q1357" s="1">
        <v>10</v>
      </c>
      <c r="R1357" s="1">
        <v>29</v>
      </c>
      <c r="S1357" s="1">
        <v>15</v>
      </c>
      <c r="T1357" s="1">
        <v>0</v>
      </c>
      <c r="U1357" s="1">
        <v>0</v>
      </c>
      <c r="V1357" s="1">
        <v>3</v>
      </c>
      <c r="W1357" s="1">
        <v>6</v>
      </c>
      <c r="X1357" s="1">
        <v>8</v>
      </c>
      <c r="AG1357" s="7">
        <f>IF(Q1357&gt;0,RANK(Q1357,(N1357:P1357,Q1357:AE1357)),0)</f>
        <v>6</v>
      </c>
      <c r="AH1357" s="7">
        <f>IF(R1357&gt;0,RANK(R1357,(N1357:P1357,Q1357:AE1357)),0)</f>
        <v>4</v>
      </c>
      <c r="AI1357" s="7">
        <f>IF(T1357&gt;0,RANK(T1357,(N1357:P1357,Q1357:AE1357)),0)</f>
        <v>0</v>
      </c>
      <c r="AJ1357" s="7">
        <f>IF(S1357&gt;0,RANK(S1357,(N1357:P1357,Q1357:AE1357)),0)</f>
        <v>5</v>
      </c>
      <c r="AK1357" s="2">
        <f t="shared" si="304"/>
        <v>1.0133765707336846E-3</v>
      </c>
      <c r="AL1357" s="2">
        <f t="shared" si="304"/>
        <v>2.9387920551276854E-3</v>
      </c>
      <c r="AM1357" s="2">
        <f t="shared" si="305"/>
        <v>0</v>
      </c>
      <c r="AN1357" s="2">
        <f t="shared" si="306"/>
        <v>1.5200648561005268E-3</v>
      </c>
      <c r="AP1357" t="s">
        <v>1852</v>
      </c>
      <c r="AQ1357" t="s">
        <v>2889</v>
      </c>
      <c r="AR1357" s="11">
        <v>1</v>
      </c>
      <c r="AT1357" s="85" t="s">
        <v>4570</v>
      </c>
      <c r="AU1357" s="84" t="s">
        <v>5210</v>
      </c>
      <c r="AV1357" s="77" t="str">
        <f t="shared" si="307"/>
        <v>27039</v>
      </c>
      <c r="AX1357" s="7" t="s">
        <v>186</v>
      </c>
      <c r="AY1357">
        <v>19</v>
      </c>
    </row>
    <row r="1358" spans="1:51" hidden="1" outlineLevel="1">
      <c r="A1358" t="s">
        <v>4987</v>
      </c>
      <c r="B1358" t="s">
        <v>2889</v>
      </c>
      <c r="C1358" s="1">
        <f t="shared" si="301"/>
        <v>20309</v>
      </c>
      <c r="D1358" s="7">
        <f>IF(N1358&gt;0, RANK(N1358,(N1358:P1358,Q1358:AE1358)),0)</f>
        <v>2</v>
      </c>
      <c r="E1358" s="7">
        <f>IF(O1358&gt;0,RANK(O1358,(N1358:P1358,Q1358:AE1358)),0)</f>
        <v>1</v>
      </c>
      <c r="F1358" s="7">
        <f>IF(P1358&gt;0,RANK(P1358,(N1358:P1358,Q1358:AE1358)),0)</f>
        <v>3</v>
      </c>
      <c r="G1358" s="1">
        <f t="shared" si="292"/>
        <v>3574</v>
      </c>
      <c r="H1358" s="2">
        <f t="shared" si="293"/>
        <v>0.17598109212664337</v>
      </c>
      <c r="I1358" s="2"/>
      <c r="J1358" s="2">
        <f t="shared" si="302"/>
        <v>0.40469742478704024</v>
      </c>
      <c r="K1358" s="2">
        <f t="shared" si="302"/>
        <v>0.58067851691368355</v>
      </c>
      <c r="L1358" s="2">
        <f t="shared" si="302"/>
        <v>9.6016544389187063E-3</v>
      </c>
      <c r="M1358" s="2">
        <f t="shared" si="303"/>
        <v>5.0224038603574484E-3</v>
      </c>
      <c r="N1358" s="1">
        <v>8219</v>
      </c>
      <c r="O1358" s="1">
        <v>11793</v>
      </c>
      <c r="P1358" s="1">
        <v>195</v>
      </c>
      <c r="Q1358" s="1">
        <v>11</v>
      </c>
      <c r="R1358" s="1">
        <v>11</v>
      </c>
      <c r="S1358" s="1">
        <v>42</v>
      </c>
      <c r="T1358" s="1">
        <v>3</v>
      </c>
      <c r="U1358" s="1">
        <v>0</v>
      </c>
      <c r="V1358" s="1">
        <v>5</v>
      </c>
      <c r="W1358" s="1">
        <v>14</v>
      </c>
      <c r="X1358" s="1">
        <v>16</v>
      </c>
      <c r="AG1358" s="7">
        <f>IF(Q1358&gt;0,RANK(Q1358,(N1358:P1358,Q1358:AE1358)),0)</f>
        <v>7</v>
      </c>
      <c r="AH1358" s="7">
        <f>IF(R1358&gt;0,RANK(R1358,(N1358:P1358,Q1358:AE1358)),0)</f>
        <v>7</v>
      </c>
      <c r="AI1358" s="7">
        <f>IF(T1358&gt;0,RANK(T1358,(N1358:P1358,Q1358:AE1358)),0)</f>
        <v>10</v>
      </c>
      <c r="AJ1358" s="7">
        <f>IF(S1358&gt;0,RANK(S1358,(N1358:P1358,Q1358:AE1358)),0)</f>
        <v>4</v>
      </c>
      <c r="AK1358" s="2">
        <f t="shared" si="304"/>
        <v>5.416317888620809E-4</v>
      </c>
      <c r="AL1358" s="2">
        <f t="shared" si="304"/>
        <v>5.416317888620809E-4</v>
      </c>
      <c r="AM1358" s="2">
        <f t="shared" si="305"/>
        <v>1.4771776059874933E-4</v>
      </c>
      <c r="AN1358" s="2">
        <f t="shared" si="306"/>
        <v>2.0680486483824903E-3</v>
      </c>
      <c r="AP1358" t="s">
        <v>4987</v>
      </c>
      <c r="AQ1358" t="s">
        <v>2889</v>
      </c>
      <c r="AR1358" s="11">
        <v>7</v>
      </c>
      <c r="AT1358" s="85" t="s">
        <v>4570</v>
      </c>
      <c r="AU1358" s="84" t="s">
        <v>5211</v>
      </c>
      <c r="AV1358" s="77" t="str">
        <f t="shared" si="307"/>
        <v>27041</v>
      </c>
      <c r="AX1358" s="7" t="s">
        <v>186</v>
      </c>
      <c r="AY1358">
        <v>37</v>
      </c>
    </row>
    <row r="1359" spans="1:51" hidden="1" outlineLevel="1">
      <c r="A1359" t="s">
        <v>3767</v>
      </c>
      <c r="B1359" t="s">
        <v>2889</v>
      </c>
      <c r="C1359" s="1">
        <f t="shared" si="301"/>
        <v>8681</v>
      </c>
      <c r="D1359" s="7">
        <f>IF(N1359&gt;0, RANK(N1359,(N1359:P1359,Q1359:AE1359)),0)</f>
        <v>2</v>
      </c>
      <c r="E1359" s="7">
        <f>IF(O1359&gt;0,RANK(O1359,(N1359:P1359,Q1359:AE1359)),0)</f>
        <v>1</v>
      </c>
      <c r="F1359" s="7">
        <f>IF(P1359&gt;0,RANK(P1359,(N1359:P1359,Q1359:AE1359)),0)</f>
        <v>3</v>
      </c>
      <c r="G1359" s="1">
        <f t="shared" si="292"/>
        <v>1027</v>
      </c>
      <c r="H1359" s="2">
        <f t="shared" si="293"/>
        <v>0.11830434281764773</v>
      </c>
      <c r="I1359" s="2"/>
      <c r="J1359" s="2">
        <f t="shared" si="302"/>
        <v>0.43393618246745769</v>
      </c>
      <c r="K1359" s="2">
        <f t="shared" si="302"/>
        <v>0.55224052528510537</v>
      </c>
      <c r="L1359" s="2">
        <f t="shared" si="302"/>
        <v>6.7964520216564914E-3</v>
      </c>
      <c r="M1359" s="2">
        <f t="shared" si="303"/>
        <v>7.0268402257804554E-3</v>
      </c>
      <c r="N1359" s="1">
        <v>3767</v>
      </c>
      <c r="O1359" s="1">
        <v>4794</v>
      </c>
      <c r="P1359" s="1">
        <v>59</v>
      </c>
      <c r="Q1359" s="1">
        <v>6</v>
      </c>
      <c r="R1359" s="1">
        <v>21</v>
      </c>
      <c r="S1359" s="1">
        <v>12</v>
      </c>
      <c r="T1359" s="1">
        <v>5</v>
      </c>
      <c r="U1359" s="1">
        <v>0</v>
      </c>
      <c r="V1359" s="1">
        <v>4</v>
      </c>
      <c r="W1359" s="1">
        <v>3</v>
      </c>
      <c r="X1359" s="1">
        <v>10</v>
      </c>
      <c r="AG1359" s="7">
        <f>IF(Q1359&gt;0,RANK(Q1359,(N1359:P1359,Q1359:AE1359)),0)</f>
        <v>7</v>
      </c>
      <c r="AH1359" s="7">
        <f>IF(R1359&gt;0,RANK(R1359,(N1359:P1359,Q1359:AE1359)),0)</f>
        <v>4</v>
      </c>
      <c r="AI1359" s="7">
        <f>IF(T1359&gt;0,RANK(T1359,(N1359:P1359,Q1359:AE1359)),0)</f>
        <v>8</v>
      </c>
      <c r="AJ1359" s="7">
        <f>IF(S1359&gt;0,RANK(S1359,(N1359:P1359,Q1359:AE1359)),0)</f>
        <v>5</v>
      </c>
      <c r="AK1359" s="2">
        <f t="shared" si="304"/>
        <v>6.9116461237184656E-4</v>
      </c>
      <c r="AL1359" s="2">
        <f t="shared" si="304"/>
        <v>2.4190761433014627E-3</v>
      </c>
      <c r="AM1359" s="2">
        <f t="shared" si="305"/>
        <v>5.7597051030987213E-4</v>
      </c>
      <c r="AN1359" s="2">
        <f t="shared" si="306"/>
        <v>1.3823292247436931E-3</v>
      </c>
      <c r="AP1359" t="s">
        <v>3767</v>
      </c>
      <c r="AQ1359" t="s">
        <v>2889</v>
      </c>
      <c r="AR1359" s="11">
        <v>1</v>
      </c>
      <c r="AT1359" s="85" t="s">
        <v>4570</v>
      </c>
      <c r="AU1359" s="84" t="s">
        <v>5216</v>
      </c>
      <c r="AV1359" s="77" t="str">
        <f t="shared" si="307"/>
        <v>27043</v>
      </c>
      <c r="AX1359" s="7" t="s">
        <v>186</v>
      </c>
      <c r="AY1359">
        <v>33</v>
      </c>
    </row>
    <row r="1360" spans="1:51" hidden="1" outlineLevel="1">
      <c r="A1360" t="s">
        <v>4649</v>
      </c>
      <c r="B1360" t="s">
        <v>2889</v>
      </c>
      <c r="C1360" s="1">
        <f t="shared" si="301"/>
        <v>11698</v>
      </c>
      <c r="D1360" s="7">
        <f>IF(N1360&gt;0, RANK(N1360,(N1360:P1360,Q1360:AE1360)),0)</f>
        <v>1</v>
      </c>
      <c r="E1360" s="7">
        <f>IF(O1360&gt;0,RANK(O1360,(N1360:P1360,Q1360:AE1360)),0)</f>
        <v>2</v>
      </c>
      <c r="F1360" s="7">
        <f>IF(P1360&gt;0,RANK(P1360,(N1360:P1360,Q1360:AE1360)),0)</f>
        <v>3</v>
      </c>
      <c r="G1360" s="1">
        <f t="shared" si="292"/>
        <v>131</v>
      </c>
      <c r="H1360" s="2">
        <f t="shared" si="293"/>
        <v>1.1198495469310994E-2</v>
      </c>
      <c r="I1360" s="2"/>
      <c r="J1360" s="2">
        <f t="shared" si="302"/>
        <v>0.49794836724226366</v>
      </c>
      <c r="K1360" s="2">
        <f t="shared" si="302"/>
        <v>0.48674987177295265</v>
      </c>
      <c r="L1360" s="2">
        <f t="shared" si="302"/>
        <v>7.7791075397503845E-3</v>
      </c>
      <c r="M1360" s="2">
        <f t="shared" si="303"/>
        <v>7.5226534450333121E-3</v>
      </c>
      <c r="N1360" s="1">
        <v>5825</v>
      </c>
      <c r="O1360" s="1">
        <v>5694</v>
      </c>
      <c r="P1360" s="1">
        <v>91</v>
      </c>
      <c r="Q1360" s="1">
        <v>14</v>
      </c>
      <c r="R1360" s="1">
        <v>32</v>
      </c>
      <c r="S1360" s="1">
        <v>16</v>
      </c>
      <c r="T1360" s="1">
        <v>0</v>
      </c>
      <c r="U1360" s="1">
        <v>0</v>
      </c>
      <c r="V1360" s="1">
        <v>0</v>
      </c>
      <c r="W1360" s="1">
        <v>9</v>
      </c>
      <c r="X1360" s="1">
        <v>17</v>
      </c>
      <c r="AG1360" s="7">
        <f>IF(Q1360&gt;0,RANK(Q1360,(N1360:P1360,Q1360:AE1360)),0)</f>
        <v>7</v>
      </c>
      <c r="AH1360" s="7">
        <f>IF(R1360&gt;0,RANK(R1360,(N1360:P1360,Q1360:AE1360)),0)</f>
        <v>4</v>
      </c>
      <c r="AI1360" s="7">
        <f>IF(T1360&gt;0,RANK(T1360,(N1360:P1360,Q1360:AE1360)),0)</f>
        <v>0</v>
      </c>
      <c r="AJ1360" s="7">
        <f>IF(S1360&gt;0,RANK(S1360,(N1360:P1360,Q1360:AE1360)),0)</f>
        <v>6</v>
      </c>
      <c r="AK1360" s="2">
        <f t="shared" si="304"/>
        <v>1.1967857753462129E-3</v>
      </c>
      <c r="AL1360" s="2">
        <f t="shared" si="304"/>
        <v>2.7355103436484869E-3</v>
      </c>
      <c r="AM1360" s="2">
        <f t="shared" si="305"/>
        <v>0</v>
      </c>
      <c r="AN1360" s="2">
        <f t="shared" si="306"/>
        <v>1.3677551718242434E-3</v>
      </c>
      <c r="AP1360" t="s">
        <v>4649</v>
      </c>
      <c r="AQ1360" t="s">
        <v>2889</v>
      </c>
      <c r="AR1360" s="11">
        <v>1</v>
      </c>
      <c r="AT1360" s="85" t="s">
        <v>4570</v>
      </c>
      <c r="AU1360" s="84" t="s">
        <v>3961</v>
      </c>
      <c r="AV1360" s="77" t="str">
        <f t="shared" si="307"/>
        <v>27045</v>
      </c>
      <c r="AX1360" s="7" t="s">
        <v>186</v>
      </c>
      <c r="AY1360">
        <v>37</v>
      </c>
    </row>
    <row r="1361" spans="1:51" hidden="1" outlineLevel="1">
      <c r="A1361" t="s">
        <v>3029</v>
      </c>
      <c r="B1361" t="s">
        <v>2889</v>
      </c>
      <c r="C1361" s="1">
        <f t="shared" si="301"/>
        <v>17666</v>
      </c>
      <c r="D1361" s="7">
        <f>IF(N1361&gt;0, RANK(N1361,(N1361:P1361,Q1361:AE1361)),0)</f>
        <v>1</v>
      </c>
      <c r="E1361" s="7">
        <f>IF(O1361&gt;0,RANK(O1361,(N1361:P1361,Q1361:AE1361)),0)</f>
        <v>2</v>
      </c>
      <c r="F1361" s="7">
        <f>IF(P1361&gt;0,RANK(P1361,(N1361:P1361,Q1361:AE1361)),0)</f>
        <v>3</v>
      </c>
      <c r="G1361" s="1">
        <f t="shared" si="292"/>
        <v>2052</v>
      </c>
      <c r="H1361" s="2">
        <f t="shared" si="293"/>
        <v>0.11615532661609872</v>
      </c>
      <c r="I1361" s="2"/>
      <c r="J1361" s="2">
        <f t="shared" si="302"/>
        <v>0.55094531869127139</v>
      </c>
      <c r="K1361" s="2">
        <f t="shared" si="302"/>
        <v>0.43478999207517266</v>
      </c>
      <c r="L1361" s="2">
        <f t="shared" si="302"/>
        <v>7.6984037133476738E-3</v>
      </c>
      <c r="M1361" s="2">
        <f t="shared" si="303"/>
        <v>6.5662855202082756E-3</v>
      </c>
      <c r="N1361" s="1">
        <v>9733</v>
      </c>
      <c r="O1361" s="1">
        <v>7681</v>
      </c>
      <c r="P1361" s="1">
        <v>136</v>
      </c>
      <c r="Q1361" s="1">
        <v>18</v>
      </c>
      <c r="R1361" s="1">
        <v>18</v>
      </c>
      <c r="S1361" s="1">
        <v>36</v>
      </c>
      <c r="T1361" s="1">
        <v>5</v>
      </c>
      <c r="U1361" s="1">
        <v>0</v>
      </c>
      <c r="V1361" s="1">
        <v>7</v>
      </c>
      <c r="W1361" s="1">
        <v>12</v>
      </c>
      <c r="X1361" s="1">
        <v>20</v>
      </c>
      <c r="AG1361" s="7">
        <f>IF(Q1361&gt;0,RANK(Q1361,(N1361:P1361,Q1361:AE1361)),0)</f>
        <v>6</v>
      </c>
      <c r="AH1361" s="7">
        <f>IF(R1361&gt;0,RANK(R1361,(N1361:P1361,Q1361:AE1361)),0)</f>
        <v>6</v>
      </c>
      <c r="AI1361" s="7">
        <f>IF(T1361&gt;0,RANK(T1361,(N1361:P1361,Q1361:AE1361)),0)</f>
        <v>10</v>
      </c>
      <c r="AJ1361" s="7">
        <f>IF(S1361&gt;0,RANK(S1361,(N1361:P1361,Q1361:AE1361)),0)</f>
        <v>4</v>
      </c>
      <c r="AK1361" s="2">
        <f t="shared" si="304"/>
        <v>1.0189063738254274E-3</v>
      </c>
      <c r="AL1361" s="2">
        <f t="shared" si="304"/>
        <v>1.0189063738254274E-3</v>
      </c>
      <c r="AM1361" s="2">
        <f t="shared" si="305"/>
        <v>2.8302954828484094E-4</v>
      </c>
      <c r="AN1361" s="2">
        <f t="shared" si="306"/>
        <v>2.0378127476508548E-3</v>
      </c>
      <c r="AP1361" t="s">
        <v>3029</v>
      </c>
      <c r="AQ1361" t="s">
        <v>2889</v>
      </c>
      <c r="AR1361" s="11">
        <v>1</v>
      </c>
      <c r="AT1361" s="85" t="s">
        <v>4570</v>
      </c>
      <c r="AU1361" s="84" t="s">
        <v>3267</v>
      </c>
      <c r="AV1361" s="77" t="str">
        <f t="shared" si="307"/>
        <v>27047</v>
      </c>
      <c r="AX1361" s="7" t="s">
        <v>186</v>
      </c>
      <c r="AY1361">
        <v>40</v>
      </c>
    </row>
    <row r="1362" spans="1:51" hidden="1" outlineLevel="1">
      <c r="A1362" t="s">
        <v>4379</v>
      </c>
      <c r="B1362" t="s">
        <v>2889</v>
      </c>
      <c r="C1362" s="1">
        <f t="shared" si="301"/>
        <v>25608</v>
      </c>
      <c r="D1362" s="7">
        <f>IF(N1362&gt;0, RANK(N1362,(N1362:P1362,Q1362:AE1362)),0)</f>
        <v>2</v>
      </c>
      <c r="E1362" s="7">
        <f>IF(O1362&gt;0,RANK(O1362,(N1362:P1362,Q1362:AE1362)),0)</f>
        <v>1</v>
      </c>
      <c r="F1362" s="7">
        <f>IF(P1362&gt;0,RANK(P1362,(N1362:P1362,Q1362:AE1362)),0)</f>
        <v>3</v>
      </c>
      <c r="G1362" s="1">
        <f t="shared" si="292"/>
        <v>1031</v>
      </c>
      <c r="H1362" s="2">
        <f t="shared" si="293"/>
        <v>4.0260855982505464E-2</v>
      </c>
      <c r="I1362" s="2"/>
      <c r="J1362" s="2">
        <f t="shared" si="302"/>
        <v>0.47262574195563889</v>
      </c>
      <c r="K1362" s="2">
        <f t="shared" si="302"/>
        <v>0.51288659793814428</v>
      </c>
      <c r="L1362" s="2">
        <f t="shared" si="302"/>
        <v>8.1615120274914094E-3</v>
      </c>
      <c r="M1362" s="2">
        <f t="shared" si="303"/>
        <v>6.326148078725417E-3</v>
      </c>
      <c r="N1362" s="1">
        <v>12103</v>
      </c>
      <c r="O1362" s="1">
        <v>13134</v>
      </c>
      <c r="P1362" s="1">
        <v>209</v>
      </c>
      <c r="Q1362" s="1">
        <v>37</v>
      </c>
      <c r="R1362" s="1">
        <v>28</v>
      </c>
      <c r="S1362" s="1">
        <v>49</v>
      </c>
      <c r="T1362" s="1">
        <v>6</v>
      </c>
      <c r="U1362" s="1">
        <v>0</v>
      </c>
      <c r="V1362" s="1">
        <v>4</v>
      </c>
      <c r="W1362" s="1">
        <v>13</v>
      </c>
      <c r="X1362" s="1">
        <v>25</v>
      </c>
      <c r="AG1362" s="7">
        <f>IF(Q1362&gt;0,RANK(Q1362,(N1362:P1362,Q1362:AE1362)),0)</f>
        <v>5</v>
      </c>
      <c r="AH1362" s="7">
        <f>IF(R1362&gt;0,RANK(R1362,(N1362:P1362,Q1362:AE1362)),0)</f>
        <v>6</v>
      </c>
      <c r="AI1362" s="7">
        <f>IF(T1362&gt;0,RANK(T1362,(N1362:P1362,Q1362:AE1362)),0)</f>
        <v>9</v>
      </c>
      <c r="AJ1362" s="7">
        <f>IF(S1362&gt;0,RANK(S1362,(N1362:P1362,Q1362:AE1362)),0)</f>
        <v>4</v>
      </c>
      <c r="AK1362" s="2">
        <f t="shared" si="304"/>
        <v>1.4448609809434552E-3</v>
      </c>
      <c r="AL1362" s="2">
        <f t="shared" si="304"/>
        <v>1.0934083099031554E-3</v>
      </c>
      <c r="AM1362" s="2">
        <f t="shared" si="305"/>
        <v>2.3430178069353328E-4</v>
      </c>
      <c r="AN1362" s="2">
        <f t="shared" si="306"/>
        <v>1.9134645423305218E-3</v>
      </c>
      <c r="AP1362" t="s">
        <v>4379</v>
      </c>
      <c r="AQ1362" t="s">
        <v>2889</v>
      </c>
      <c r="AR1362" s="11">
        <v>2</v>
      </c>
      <c r="AT1362" s="85" t="s">
        <v>4570</v>
      </c>
      <c r="AU1362" s="84" t="s">
        <v>4660</v>
      </c>
      <c r="AV1362" s="77" t="str">
        <f t="shared" si="307"/>
        <v>27049</v>
      </c>
      <c r="AX1362" s="7" t="s">
        <v>186</v>
      </c>
      <c r="AY1362">
        <v>44</v>
      </c>
    </row>
    <row r="1363" spans="1:51" hidden="1" outlineLevel="1">
      <c r="A1363" t="s">
        <v>3212</v>
      </c>
      <c r="B1363" t="s">
        <v>2889</v>
      </c>
      <c r="C1363" s="1">
        <f t="shared" si="301"/>
        <v>3819</v>
      </c>
      <c r="D1363" s="7">
        <f>IF(N1363&gt;0, RANK(N1363,(N1363:P1363,Q1363:AE1363)),0)</f>
        <v>2</v>
      </c>
      <c r="E1363" s="7">
        <f>IF(O1363&gt;0,RANK(O1363,(N1363:P1363,Q1363:AE1363)),0)</f>
        <v>1</v>
      </c>
      <c r="F1363" s="7">
        <f>IF(P1363&gt;0,RANK(P1363,(N1363:P1363,Q1363:AE1363)),0)</f>
        <v>3</v>
      </c>
      <c r="G1363" s="1">
        <f t="shared" si="292"/>
        <v>37</v>
      </c>
      <c r="H1363" s="2">
        <f t="shared" si="293"/>
        <v>9.68840010473946E-3</v>
      </c>
      <c r="I1363" s="2"/>
      <c r="J1363" s="2">
        <f t="shared" si="302"/>
        <v>0.4859910971458497</v>
      </c>
      <c r="K1363" s="2">
        <f t="shared" si="302"/>
        <v>0.49567949725058918</v>
      </c>
      <c r="L1363" s="2">
        <f t="shared" si="302"/>
        <v>8.1173081958627914E-3</v>
      </c>
      <c r="M1363" s="2">
        <f t="shared" si="303"/>
        <v>1.0212097407698375E-2</v>
      </c>
      <c r="N1363" s="1">
        <v>1856</v>
      </c>
      <c r="O1363" s="1">
        <v>1893</v>
      </c>
      <c r="P1363" s="1">
        <v>31</v>
      </c>
      <c r="Q1363" s="1">
        <v>7</v>
      </c>
      <c r="R1363" s="1">
        <v>11</v>
      </c>
      <c r="S1363" s="1">
        <v>12</v>
      </c>
      <c r="T1363" s="1">
        <v>1</v>
      </c>
      <c r="U1363" s="1">
        <v>0</v>
      </c>
      <c r="V1363" s="1">
        <v>1</v>
      </c>
      <c r="W1363" s="1">
        <v>6</v>
      </c>
      <c r="X1363" s="1">
        <v>1</v>
      </c>
      <c r="AG1363" s="7">
        <f>IF(Q1363&gt;0,RANK(Q1363,(N1363:P1363,Q1363:AE1363)),0)</f>
        <v>6</v>
      </c>
      <c r="AH1363" s="7">
        <f>IF(R1363&gt;0,RANK(R1363,(N1363:P1363,Q1363:AE1363)),0)</f>
        <v>5</v>
      </c>
      <c r="AI1363" s="7">
        <f>IF(T1363&gt;0,RANK(T1363,(N1363:P1363,Q1363:AE1363)),0)</f>
        <v>8</v>
      </c>
      <c r="AJ1363" s="7">
        <f>IF(S1363&gt;0,RANK(S1363,(N1363:P1363,Q1363:AE1363)),0)</f>
        <v>4</v>
      </c>
      <c r="AK1363" s="2">
        <f t="shared" si="304"/>
        <v>1.8329405603561141E-3</v>
      </c>
      <c r="AL1363" s="2">
        <f t="shared" si="304"/>
        <v>2.8803351662738939E-3</v>
      </c>
      <c r="AM1363" s="2">
        <f t="shared" si="305"/>
        <v>2.618486514794449E-4</v>
      </c>
      <c r="AN1363" s="2">
        <f t="shared" si="306"/>
        <v>3.1421838177533388E-3</v>
      </c>
      <c r="AP1363" t="s">
        <v>3212</v>
      </c>
      <c r="AQ1363" t="s">
        <v>2889</v>
      </c>
      <c r="AR1363" s="11">
        <v>7</v>
      </c>
      <c r="AT1363" s="85" t="s">
        <v>4570</v>
      </c>
      <c r="AU1363" s="84" t="s">
        <v>4017</v>
      </c>
      <c r="AV1363" s="77" t="str">
        <f t="shared" si="307"/>
        <v>27051</v>
      </c>
      <c r="AX1363" s="7" t="s">
        <v>186</v>
      </c>
      <c r="AY1363">
        <v>23</v>
      </c>
    </row>
    <row r="1364" spans="1:51" hidden="1" outlineLevel="1">
      <c r="A1364" t="s">
        <v>5002</v>
      </c>
      <c r="B1364" t="s">
        <v>2889</v>
      </c>
      <c r="C1364" s="1">
        <f t="shared" si="301"/>
        <v>646981</v>
      </c>
      <c r="D1364" s="7">
        <f>IF(N1364&gt;0, RANK(N1364,(N1364:P1364,Q1364:AE1364)),0)</f>
        <v>1</v>
      </c>
      <c r="E1364" s="7">
        <f>IF(O1364&gt;0,RANK(O1364,(N1364:P1364,Q1364:AE1364)),0)</f>
        <v>2</v>
      </c>
      <c r="F1364" s="7">
        <f>IF(P1364&gt;0,RANK(P1364,(N1364:P1364,Q1364:AE1364)),0)</f>
        <v>3</v>
      </c>
      <c r="G1364" s="1">
        <f t="shared" si="292"/>
        <v>128708</v>
      </c>
      <c r="H1364" s="2">
        <f t="shared" si="293"/>
        <v>0.19893629024654511</v>
      </c>
      <c r="I1364" s="2"/>
      <c r="J1364" s="2">
        <f t="shared" si="302"/>
        <v>0.59328017360633467</v>
      </c>
      <c r="K1364" s="2">
        <f t="shared" si="302"/>
        <v>0.39434388335978954</v>
      </c>
      <c r="L1364" s="2">
        <f t="shared" si="302"/>
        <v>6.1949268989352083E-3</v>
      </c>
      <c r="M1364" s="2">
        <f t="shared" si="303"/>
        <v>6.1810161349405831E-3</v>
      </c>
      <c r="N1364" s="1">
        <v>383841</v>
      </c>
      <c r="O1364" s="1">
        <v>255133</v>
      </c>
      <c r="P1364" s="1">
        <v>4008</v>
      </c>
      <c r="Q1364" s="1">
        <v>1380</v>
      </c>
      <c r="R1364" s="1">
        <v>428</v>
      </c>
      <c r="S1364" s="1">
        <v>942</v>
      </c>
      <c r="T1364" s="1">
        <v>111</v>
      </c>
      <c r="U1364" s="1">
        <v>1</v>
      </c>
      <c r="V1364" s="1">
        <v>103</v>
      </c>
      <c r="W1364" s="1">
        <v>632</v>
      </c>
      <c r="X1364" s="1">
        <v>402</v>
      </c>
      <c r="AG1364" s="7">
        <f>IF(Q1364&gt;0,RANK(Q1364,(N1364:P1364,Q1364:AE1364)),0)</f>
        <v>4</v>
      </c>
      <c r="AH1364" s="7">
        <f>IF(R1364&gt;0,RANK(R1364,(N1364:P1364,Q1364:AE1364)),0)</f>
        <v>7</v>
      </c>
      <c r="AI1364" s="7">
        <f>IF(T1364&gt;0,RANK(T1364,(N1364:P1364,Q1364:AE1364)),0)</f>
        <v>9</v>
      </c>
      <c r="AJ1364" s="7">
        <f>IF(S1364&gt;0,RANK(S1364,(N1364:P1364,Q1364:AE1364)),0)</f>
        <v>5</v>
      </c>
      <c r="AK1364" s="2">
        <f t="shared" si="304"/>
        <v>2.1329838125076317E-3</v>
      </c>
      <c r="AL1364" s="2">
        <f t="shared" si="304"/>
        <v>6.6153410996613502E-4</v>
      </c>
      <c r="AM1364" s="2">
        <f t="shared" si="305"/>
        <v>1.7156608926691819E-4</v>
      </c>
      <c r="AN1364" s="2">
        <f t="shared" si="306"/>
        <v>1.4559932981030356E-3</v>
      </c>
      <c r="AP1364" t="s">
        <v>5002</v>
      </c>
      <c r="AQ1364" t="s">
        <v>2889</v>
      </c>
      <c r="AR1364" s="11">
        <v>0</v>
      </c>
      <c r="AT1364" s="85" t="s">
        <v>4570</v>
      </c>
      <c r="AU1364" s="84" t="s">
        <v>4018</v>
      </c>
      <c r="AV1364" s="77" t="str">
        <f t="shared" si="307"/>
        <v>27053</v>
      </c>
      <c r="AX1364" s="7" t="s">
        <v>186</v>
      </c>
      <c r="AY1364">
        <v>430</v>
      </c>
    </row>
    <row r="1365" spans="1:51" hidden="1" outlineLevel="1">
      <c r="A1365" t="s">
        <v>2282</v>
      </c>
      <c r="B1365" t="s">
        <v>2889</v>
      </c>
      <c r="C1365" s="1">
        <f t="shared" si="301"/>
        <v>11082</v>
      </c>
      <c r="D1365" s="7">
        <f>IF(N1365&gt;0, RANK(N1365,(N1365:P1365,Q1365:AE1365)),0)</f>
        <v>2</v>
      </c>
      <c r="E1365" s="7">
        <f>IF(O1365&gt;0,RANK(O1365,(N1365:P1365,Q1365:AE1365)),0)</f>
        <v>1</v>
      </c>
      <c r="F1365" s="7">
        <f>IF(P1365&gt;0,RANK(P1365,(N1365:P1365,Q1365:AE1365)),0)</f>
        <v>3</v>
      </c>
      <c r="G1365" s="1">
        <f t="shared" si="292"/>
        <v>355</v>
      </c>
      <c r="H1365" s="2">
        <f t="shared" si="293"/>
        <v>3.2033928893701498E-2</v>
      </c>
      <c r="I1365" s="2"/>
      <c r="J1365" s="2">
        <f t="shared" si="302"/>
        <v>0.47608734885399745</v>
      </c>
      <c r="K1365" s="2">
        <f t="shared" si="302"/>
        <v>0.508121277747699</v>
      </c>
      <c r="L1365" s="2">
        <f t="shared" si="302"/>
        <v>8.3919870059556041E-3</v>
      </c>
      <c r="M1365" s="2">
        <f t="shared" si="303"/>
        <v>7.3993863923480056E-3</v>
      </c>
      <c r="N1365" s="1">
        <v>5276</v>
      </c>
      <c r="O1365" s="1">
        <v>5631</v>
      </c>
      <c r="P1365" s="1">
        <v>93</v>
      </c>
      <c r="Q1365" s="1">
        <v>14</v>
      </c>
      <c r="R1365" s="1">
        <v>26</v>
      </c>
      <c r="S1365" s="1">
        <v>16</v>
      </c>
      <c r="T1365" s="1">
        <v>4</v>
      </c>
      <c r="U1365" s="1">
        <v>0</v>
      </c>
      <c r="V1365" s="1">
        <v>2</v>
      </c>
      <c r="W1365" s="1">
        <v>9</v>
      </c>
      <c r="X1365" s="1">
        <v>11</v>
      </c>
      <c r="AG1365" s="7">
        <f>IF(Q1365&gt;0,RANK(Q1365,(N1365:P1365,Q1365:AE1365)),0)</f>
        <v>6</v>
      </c>
      <c r="AH1365" s="7">
        <f>IF(R1365&gt;0,RANK(R1365,(N1365:P1365,Q1365:AE1365)),0)</f>
        <v>4</v>
      </c>
      <c r="AI1365" s="7">
        <f>IF(T1365&gt;0,RANK(T1365,(N1365:P1365,Q1365:AE1365)),0)</f>
        <v>9</v>
      </c>
      <c r="AJ1365" s="7">
        <f>IF(S1365&gt;0,RANK(S1365,(N1365:P1365,Q1365:AE1365)),0)</f>
        <v>5</v>
      </c>
      <c r="AK1365" s="2">
        <f t="shared" si="304"/>
        <v>1.2633098718642843E-3</v>
      </c>
      <c r="AL1365" s="2">
        <f t="shared" si="304"/>
        <v>2.3461469048908141E-3</v>
      </c>
      <c r="AM1365" s="2">
        <f t="shared" si="305"/>
        <v>3.6094567767550983E-4</v>
      </c>
      <c r="AN1365" s="2">
        <f t="shared" si="306"/>
        <v>1.4437827107020393E-3</v>
      </c>
      <c r="AP1365" t="s">
        <v>2282</v>
      </c>
      <c r="AQ1365" t="s">
        <v>2889</v>
      </c>
      <c r="AR1365" s="11">
        <v>1</v>
      </c>
      <c r="AT1365" s="85" t="s">
        <v>4570</v>
      </c>
      <c r="AU1365" s="84" t="s">
        <v>4019</v>
      </c>
      <c r="AV1365" s="77" t="str">
        <f t="shared" si="307"/>
        <v>27055</v>
      </c>
      <c r="AX1365" s="7" t="s">
        <v>186</v>
      </c>
      <c r="AY1365">
        <v>27</v>
      </c>
    </row>
    <row r="1366" spans="1:51" hidden="1" outlineLevel="1">
      <c r="A1366" t="s">
        <v>3843</v>
      </c>
      <c r="B1366" t="s">
        <v>2889</v>
      </c>
      <c r="C1366" s="1">
        <f t="shared" si="301"/>
        <v>11340</v>
      </c>
      <c r="D1366" s="7">
        <f>IF(N1366&gt;0, RANK(N1366,(N1366:P1366,Q1366:AE1366)),0)</f>
        <v>2</v>
      </c>
      <c r="E1366" s="7">
        <f>IF(O1366&gt;0,RANK(O1366,(N1366:P1366,Q1366:AE1366)),0)</f>
        <v>1</v>
      </c>
      <c r="F1366" s="7">
        <f>IF(P1366&gt;0,RANK(P1366,(N1366:P1366,Q1366:AE1366)),0)</f>
        <v>3</v>
      </c>
      <c r="G1366" s="1">
        <f t="shared" si="292"/>
        <v>1703</v>
      </c>
      <c r="H1366" s="2">
        <f t="shared" si="293"/>
        <v>0.15017636684303351</v>
      </c>
      <c r="I1366" s="2"/>
      <c r="J1366" s="2">
        <f t="shared" si="302"/>
        <v>0.41807760141093475</v>
      </c>
      <c r="K1366" s="2">
        <f t="shared" si="302"/>
        <v>0.56825396825396823</v>
      </c>
      <c r="L1366" s="2">
        <f t="shared" si="302"/>
        <v>8.1128747795414461E-3</v>
      </c>
      <c r="M1366" s="2">
        <f t="shared" si="303"/>
        <v>5.5555555555555688E-3</v>
      </c>
      <c r="N1366" s="1">
        <v>4741</v>
      </c>
      <c r="O1366" s="1">
        <v>6444</v>
      </c>
      <c r="P1366" s="1">
        <v>92</v>
      </c>
      <c r="Q1366" s="1">
        <v>11</v>
      </c>
      <c r="R1366" s="1">
        <v>10</v>
      </c>
      <c r="S1366" s="1">
        <v>20</v>
      </c>
      <c r="T1366" s="1">
        <v>0</v>
      </c>
      <c r="U1366" s="1">
        <v>0</v>
      </c>
      <c r="V1366" s="1">
        <v>4</v>
      </c>
      <c r="W1366" s="1">
        <v>6</v>
      </c>
      <c r="X1366" s="1">
        <v>12</v>
      </c>
      <c r="AG1366" s="7">
        <f>IF(Q1366&gt;0,RANK(Q1366,(N1366:P1366,Q1366:AE1366)),0)</f>
        <v>6</v>
      </c>
      <c r="AH1366" s="7">
        <f>IF(R1366&gt;0,RANK(R1366,(N1366:P1366,Q1366:AE1366)),0)</f>
        <v>7</v>
      </c>
      <c r="AI1366" s="7">
        <f>IF(T1366&gt;0,RANK(T1366,(N1366:P1366,Q1366:AE1366)),0)</f>
        <v>0</v>
      </c>
      <c r="AJ1366" s="7">
        <f>IF(S1366&gt;0,RANK(S1366,(N1366:P1366,Q1366:AE1366)),0)</f>
        <v>4</v>
      </c>
      <c r="AK1366" s="2">
        <f t="shared" si="304"/>
        <v>9.7001763668430336E-4</v>
      </c>
      <c r="AL1366" s="2">
        <f t="shared" si="304"/>
        <v>8.8183421516754845E-4</v>
      </c>
      <c r="AM1366" s="2">
        <f t="shared" si="305"/>
        <v>0</v>
      </c>
      <c r="AN1366" s="2">
        <f t="shared" si="306"/>
        <v>1.7636684303350969E-3</v>
      </c>
      <c r="AP1366" t="s">
        <v>3843</v>
      </c>
      <c r="AQ1366" t="s">
        <v>2889</v>
      </c>
      <c r="AR1366" s="11">
        <v>8</v>
      </c>
      <c r="AT1366" s="85" t="s">
        <v>4570</v>
      </c>
      <c r="AU1366" s="84" t="s">
        <v>3104</v>
      </c>
      <c r="AV1366" s="77" t="str">
        <f t="shared" si="307"/>
        <v>27057</v>
      </c>
      <c r="AX1366" s="7" t="s">
        <v>186</v>
      </c>
      <c r="AY1366">
        <v>34</v>
      </c>
    </row>
    <row r="1367" spans="1:51" hidden="1" outlineLevel="1">
      <c r="A1367" t="s">
        <v>4804</v>
      </c>
      <c r="B1367" t="s">
        <v>2889</v>
      </c>
      <c r="C1367" s="1">
        <f t="shared" si="301"/>
        <v>19313</v>
      </c>
      <c r="D1367" s="7">
        <f>IF(N1367&gt;0, RANK(N1367,(N1367:P1367,Q1367:AE1367)),0)</f>
        <v>2</v>
      </c>
      <c r="E1367" s="7">
        <f>IF(O1367&gt;0,RANK(O1367,(N1367:P1367,Q1367:AE1367)),0)</f>
        <v>1</v>
      </c>
      <c r="F1367" s="7">
        <f>IF(P1367&gt;0,RANK(P1367,(N1367:P1367,Q1367:AE1367)),0)</f>
        <v>3</v>
      </c>
      <c r="G1367" s="1">
        <f t="shared" si="292"/>
        <v>3307</v>
      </c>
      <c r="H1367" s="2">
        <f t="shared" si="293"/>
        <v>0.17123181276860147</v>
      </c>
      <c r="I1367" s="2"/>
      <c r="J1367" s="2">
        <f t="shared" si="302"/>
        <v>0.40817066224822657</v>
      </c>
      <c r="K1367" s="2">
        <f t="shared" si="302"/>
        <v>0.57940247501682807</v>
      </c>
      <c r="L1367" s="2">
        <f t="shared" si="302"/>
        <v>5.7992026096411742E-3</v>
      </c>
      <c r="M1367" s="2">
        <f t="shared" si="303"/>
        <v>6.6276601253041356E-3</v>
      </c>
      <c r="N1367" s="1">
        <v>7883</v>
      </c>
      <c r="O1367" s="1">
        <v>11190</v>
      </c>
      <c r="P1367" s="1">
        <v>112</v>
      </c>
      <c r="Q1367" s="1">
        <v>31</v>
      </c>
      <c r="R1367" s="1">
        <v>29</v>
      </c>
      <c r="S1367" s="1">
        <v>25</v>
      </c>
      <c r="T1367" s="1">
        <v>3</v>
      </c>
      <c r="U1367" s="1">
        <v>0</v>
      </c>
      <c r="V1367" s="1">
        <v>2</v>
      </c>
      <c r="W1367" s="1">
        <v>19</v>
      </c>
      <c r="X1367" s="1">
        <v>19</v>
      </c>
      <c r="AG1367" s="7">
        <f>IF(Q1367&gt;0,RANK(Q1367,(N1367:P1367,Q1367:AE1367)),0)</f>
        <v>4</v>
      </c>
      <c r="AH1367" s="7">
        <f>IF(R1367&gt;0,RANK(R1367,(N1367:P1367,Q1367:AE1367)),0)</f>
        <v>5</v>
      </c>
      <c r="AI1367" s="7">
        <f>IF(T1367&gt;0,RANK(T1367,(N1367:P1367,Q1367:AE1367)),0)</f>
        <v>9</v>
      </c>
      <c r="AJ1367" s="7">
        <f>IF(S1367&gt;0,RANK(S1367,(N1367:P1367,Q1367:AE1367)),0)</f>
        <v>6</v>
      </c>
      <c r="AK1367" s="2">
        <f t="shared" si="304"/>
        <v>1.6051364365971107E-3</v>
      </c>
      <c r="AL1367" s="2">
        <f t="shared" si="304"/>
        <v>1.5015792471392325E-3</v>
      </c>
      <c r="AM1367" s="2">
        <f t="shared" si="305"/>
        <v>1.5533578418681717E-4</v>
      </c>
      <c r="AN1367" s="2">
        <f t="shared" si="306"/>
        <v>1.2944648682234763E-3</v>
      </c>
      <c r="AP1367" t="s">
        <v>4804</v>
      </c>
      <c r="AQ1367" t="s">
        <v>2889</v>
      </c>
      <c r="AR1367" s="11">
        <v>8</v>
      </c>
      <c r="AT1367" s="85" t="s">
        <v>4570</v>
      </c>
      <c r="AU1367" s="84" t="s">
        <v>3439</v>
      </c>
      <c r="AV1367" s="77" t="str">
        <f t="shared" si="307"/>
        <v>27059</v>
      </c>
      <c r="AX1367" s="7" t="s">
        <v>186</v>
      </c>
      <c r="AY1367">
        <v>17</v>
      </c>
    </row>
    <row r="1368" spans="1:51" hidden="1" outlineLevel="1">
      <c r="A1368" t="s">
        <v>3962</v>
      </c>
      <c r="B1368" t="s">
        <v>2889</v>
      </c>
      <c r="C1368" s="1">
        <f t="shared" si="301"/>
        <v>24367</v>
      </c>
      <c r="D1368" s="7">
        <f>IF(N1368&gt;0, RANK(N1368,(N1368:P1368,Q1368:AE1368)),0)</f>
        <v>1</v>
      </c>
      <c r="E1368" s="7">
        <f>IF(O1368&gt;0,RANK(O1368,(N1368:P1368,Q1368:AE1368)),0)</f>
        <v>2</v>
      </c>
      <c r="F1368" s="7">
        <f>IF(P1368&gt;0,RANK(P1368,(N1368:P1368,Q1368:AE1368)),0)</f>
        <v>3</v>
      </c>
      <c r="G1368" s="1">
        <f t="shared" si="292"/>
        <v>2585</v>
      </c>
      <c r="H1368" s="2">
        <f t="shared" si="293"/>
        <v>0.10608610005335084</v>
      </c>
      <c r="I1368" s="2"/>
      <c r="J1368" s="2">
        <f t="shared" si="302"/>
        <v>0.54540977551606684</v>
      </c>
      <c r="K1368" s="2">
        <f t="shared" si="302"/>
        <v>0.43932367546271595</v>
      </c>
      <c r="L1368" s="2">
        <f t="shared" si="302"/>
        <v>7.0176878565272709E-3</v>
      </c>
      <c r="M1368" s="2">
        <f t="shared" si="303"/>
        <v>8.2488611646899419E-3</v>
      </c>
      <c r="N1368" s="1">
        <v>13290</v>
      </c>
      <c r="O1368" s="1">
        <v>10705</v>
      </c>
      <c r="P1368" s="1">
        <v>171</v>
      </c>
      <c r="Q1368" s="1">
        <v>38</v>
      </c>
      <c r="R1368" s="1">
        <v>57</v>
      </c>
      <c r="S1368" s="1">
        <v>56</v>
      </c>
      <c r="T1368" s="1">
        <v>3</v>
      </c>
      <c r="U1368" s="1">
        <v>0</v>
      </c>
      <c r="V1368" s="1">
        <v>5</v>
      </c>
      <c r="W1368" s="1">
        <v>13</v>
      </c>
      <c r="X1368" s="1">
        <v>29</v>
      </c>
      <c r="AG1368" s="7">
        <f>IF(Q1368&gt;0,RANK(Q1368,(N1368:P1368,Q1368:AE1368)),0)</f>
        <v>6</v>
      </c>
      <c r="AH1368" s="7">
        <f>IF(R1368&gt;0,RANK(R1368,(N1368:P1368,Q1368:AE1368)),0)</f>
        <v>4</v>
      </c>
      <c r="AI1368" s="7">
        <f>IF(T1368&gt;0,RANK(T1368,(N1368:P1368,Q1368:AE1368)),0)</f>
        <v>10</v>
      </c>
      <c r="AJ1368" s="7">
        <f>IF(S1368&gt;0,RANK(S1368,(N1368:P1368,Q1368:AE1368)),0)</f>
        <v>5</v>
      </c>
      <c r="AK1368" s="2">
        <f t="shared" si="304"/>
        <v>1.5594861903393935E-3</v>
      </c>
      <c r="AL1368" s="2">
        <f t="shared" si="304"/>
        <v>2.3392292855090903E-3</v>
      </c>
      <c r="AM1368" s="2">
        <f t="shared" si="305"/>
        <v>1.2311733081626791E-4</v>
      </c>
      <c r="AN1368" s="2">
        <f t="shared" si="306"/>
        <v>2.298190175237001E-3</v>
      </c>
      <c r="AP1368" t="s">
        <v>3962</v>
      </c>
      <c r="AQ1368" t="s">
        <v>2889</v>
      </c>
      <c r="AR1368" s="11">
        <v>8</v>
      </c>
      <c r="AT1368" s="85" t="s">
        <v>4570</v>
      </c>
      <c r="AU1368" s="84" t="s">
        <v>3440</v>
      </c>
      <c r="AV1368" s="77" t="str">
        <f t="shared" si="307"/>
        <v>27061</v>
      </c>
      <c r="AX1368" s="7" t="s">
        <v>186</v>
      </c>
      <c r="AY1368">
        <v>80</v>
      </c>
    </row>
    <row r="1369" spans="1:51" hidden="1" outlineLevel="1">
      <c r="A1369" t="s">
        <v>1843</v>
      </c>
      <c r="B1369" t="s">
        <v>2889</v>
      </c>
      <c r="C1369" s="1">
        <f t="shared" si="301"/>
        <v>5779</v>
      </c>
      <c r="D1369" s="7">
        <f>IF(N1369&gt;0, RANK(N1369,(N1369:P1369,Q1369:AE1369)),0)</f>
        <v>2</v>
      </c>
      <c r="E1369" s="7">
        <f>IF(O1369&gt;0,RANK(O1369,(N1369:P1369,Q1369:AE1369)),0)</f>
        <v>1</v>
      </c>
      <c r="F1369" s="7">
        <f>IF(P1369&gt;0,RANK(P1369,(N1369:P1369,Q1369:AE1369)),0)</f>
        <v>3</v>
      </c>
      <c r="G1369" s="1">
        <f t="shared" si="292"/>
        <v>372</v>
      </c>
      <c r="H1369" s="2">
        <f t="shared" si="293"/>
        <v>6.4370998442637134E-2</v>
      </c>
      <c r="I1369" s="2"/>
      <c r="J1369" s="2">
        <f t="shared" si="302"/>
        <v>0.45890292438138086</v>
      </c>
      <c r="K1369" s="2">
        <f t="shared" si="302"/>
        <v>0.52327392282401797</v>
      </c>
      <c r="L1369" s="2">
        <f t="shared" si="302"/>
        <v>1.0382419103651151E-2</v>
      </c>
      <c r="M1369" s="2">
        <f t="shared" si="303"/>
        <v>7.4407336909499654E-3</v>
      </c>
      <c r="N1369" s="1">
        <v>2652</v>
      </c>
      <c r="O1369" s="1">
        <v>3024</v>
      </c>
      <c r="P1369" s="1">
        <v>60</v>
      </c>
      <c r="Q1369" s="1">
        <v>7</v>
      </c>
      <c r="R1369" s="1">
        <v>13</v>
      </c>
      <c r="S1369" s="1">
        <v>4</v>
      </c>
      <c r="T1369" s="1">
        <v>3</v>
      </c>
      <c r="U1369" s="1">
        <v>0</v>
      </c>
      <c r="V1369" s="1">
        <v>3</v>
      </c>
      <c r="W1369" s="1">
        <v>3</v>
      </c>
      <c r="X1369" s="1">
        <v>10</v>
      </c>
      <c r="AG1369" s="7">
        <f>IF(Q1369&gt;0,RANK(Q1369,(N1369:P1369,Q1369:AE1369)),0)</f>
        <v>6</v>
      </c>
      <c r="AH1369" s="7">
        <f>IF(R1369&gt;0,RANK(R1369,(N1369:P1369,Q1369:AE1369)),0)</f>
        <v>4</v>
      </c>
      <c r="AI1369" s="7">
        <f>IF(T1369&gt;0,RANK(T1369,(N1369:P1369,Q1369:AE1369)),0)</f>
        <v>8</v>
      </c>
      <c r="AJ1369" s="7">
        <f>IF(S1369&gt;0,RANK(S1369,(N1369:P1369,Q1369:AE1369)),0)</f>
        <v>7</v>
      </c>
      <c r="AK1369" s="2">
        <f t="shared" si="304"/>
        <v>1.2112822287593009E-3</v>
      </c>
      <c r="AL1369" s="2">
        <f t="shared" si="304"/>
        <v>2.2495241391244161E-3</v>
      </c>
      <c r="AM1369" s="2">
        <f t="shared" si="305"/>
        <v>5.1912095518255748E-4</v>
      </c>
      <c r="AN1369" s="2">
        <f t="shared" si="306"/>
        <v>6.9216127357674335E-4</v>
      </c>
      <c r="AP1369" t="s">
        <v>1843</v>
      </c>
      <c r="AQ1369" t="s">
        <v>2889</v>
      </c>
      <c r="AR1369" s="11">
        <v>1</v>
      </c>
      <c r="AT1369" s="85" t="s">
        <v>4570</v>
      </c>
      <c r="AU1369" s="84" t="s">
        <v>4160</v>
      </c>
      <c r="AV1369" s="77" t="str">
        <f t="shared" si="307"/>
        <v>27063</v>
      </c>
      <c r="AX1369" s="7" t="s">
        <v>186</v>
      </c>
      <c r="AY1369">
        <v>30</v>
      </c>
    </row>
    <row r="1370" spans="1:51" hidden="1" outlineLevel="1">
      <c r="A1370" t="s">
        <v>3963</v>
      </c>
      <c r="B1370" t="s">
        <v>2889</v>
      </c>
      <c r="C1370" s="1">
        <f t="shared" si="301"/>
        <v>8248</v>
      </c>
      <c r="D1370" s="7">
        <f>IF(N1370&gt;0, RANK(N1370,(N1370:P1370,Q1370:AE1370)),0)</f>
        <v>2</v>
      </c>
      <c r="E1370" s="7">
        <f>IF(O1370&gt;0,RANK(O1370,(N1370:P1370,Q1370:AE1370)),0)</f>
        <v>1</v>
      </c>
      <c r="F1370" s="7">
        <f>IF(P1370&gt;0,RANK(P1370,(N1370:P1370,Q1370:AE1370)),0)</f>
        <v>3</v>
      </c>
      <c r="G1370" s="1">
        <f t="shared" si="292"/>
        <v>935</v>
      </c>
      <c r="H1370" s="2">
        <f t="shared" si="293"/>
        <v>0.113360814742968</v>
      </c>
      <c r="I1370" s="2"/>
      <c r="J1370" s="2">
        <f t="shared" ref="J1370:L1401" si="308">IF($C1370=0,"-",N1370/$C1370)</f>
        <v>0.43549951503394763</v>
      </c>
      <c r="K1370" s="2">
        <f t="shared" si="308"/>
        <v>0.54886032977691557</v>
      </c>
      <c r="L1370" s="2">
        <f t="shared" si="308"/>
        <v>7.0320077594568384E-3</v>
      </c>
      <c r="M1370" s="2">
        <f t="shared" si="303"/>
        <v>8.6081474296800242E-3</v>
      </c>
      <c r="N1370" s="1">
        <v>3592</v>
      </c>
      <c r="O1370" s="1">
        <v>4527</v>
      </c>
      <c r="P1370" s="1">
        <v>58</v>
      </c>
      <c r="Q1370" s="1">
        <v>12</v>
      </c>
      <c r="R1370" s="1">
        <v>16</v>
      </c>
      <c r="S1370" s="1">
        <v>21</v>
      </c>
      <c r="T1370" s="1">
        <v>1</v>
      </c>
      <c r="U1370" s="1">
        <v>0</v>
      </c>
      <c r="V1370" s="1">
        <v>0</v>
      </c>
      <c r="W1370" s="1">
        <v>5</v>
      </c>
      <c r="X1370" s="1">
        <v>16</v>
      </c>
      <c r="AG1370" s="7">
        <f>IF(Q1370&gt;0,RANK(Q1370,(N1370:P1370,Q1370:AE1370)),0)</f>
        <v>7</v>
      </c>
      <c r="AH1370" s="7">
        <f>IF(R1370&gt;0,RANK(R1370,(N1370:P1370,Q1370:AE1370)),0)</f>
        <v>5</v>
      </c>
      <c r="AI1370" s="7">
        <f>IF(T1370&gt;0,RANK(T1370,(N1370:P1370,Q1370:AE1370)),0)</f>
        <v>9</v>
      </c>
      <c r="AJ1370" s="7">
        <f>IF(S1370&gt;0,RANK(S1370,(N1370:P1370,Q1370:AE1370)),0)</f>
        <v>4</v>
      </c>
      <c r="AK1370" s="2">
        <f t="shared" ref="AK1370:AL1401" si="309">IF($C1370=0,"-",Q1370/$C1370)</f>
        <v>1.454898157129001E-3</v>
      </c>
      <c r="AL1370" s="2">
        <f t="shared" si="309"/>
        <v>1.9398642095053346E-3</v>
      </c>
      <c r="AM1370" s="2">
        <f t="shared" si="305"/>
        <v>1.2124151309408342E-4</v>
      </c>
      <c r="AN1370" s="2">
        <f t="shared" si="306"/>
        <v>2.5460717749757516E-3</v>
      </c>
      <c r="AP1370" t="s">
        <v>3963</v>
      </c>
      <c r="AQ1370" t="s">
        <v>2889</v>
      </c>
      <c r="AR1370" s="11">
        <v>8</v>
      </c>
      <c r="AT1370" s="85" t="s">
        <v>4570</v>
      </c>
      <c r="AU1370" s="84" t="s">
        <v>4002</v>
      </c>
      <c r="AV1370" s="77" t="str">
        <f t="shared" si="307"/>
        <v>27065</v>
      </c>
      <c r="AX1370" s="7" t="s">
        <v>186</v>
      </c>
      <c r="AY1370">
        <v>20</v>
      </c>
    </row>
    <row r="1371" spans="1:51" hidden="1" outlineLevel="1">
      <c r="A1371" t="s">
        <v>4505</v>
      </c>
      <c r="B1371" t="s">
        <v>2889</v>
      </c>
      <c r="C1371" s="1">
        <f t="shared" si="301"/>
        <v>21349</v>
      </c>
      <c r="D1371" s="7">
        <f>IF(N1371&gt;0, RANK(N1371,(N1371:P1371,Q1371:AE1371)),0)</f>
        <v>2</v>
      </c>
      <c r="E1371" s="7">
        <f>IF(O1371&gt;0,RANK(O1371,(N1371:P1371,Q1371:AE1371)),0)</f>
        <v>1</v>
      </c>
      <c r="F1371" s="7">
        <f>IF(P1371&gt;0,RANK(P1371,(N1371:P1371,Q1371:AE1371)),0)</f>
        <v>3</v>
      </c>
      <c r="G1371" s="1">
        <f t="shared" si="292"/>
        <v>2367</v>
      </c>
      <c r="H1371" s="2">
        <f t="shared" si="293"/>
        <v>0.11087170359267413</v>
      </c>
      <c r="I1371" s="2"/>
      <c r="J1371" s="2">
        <f t="shared" si="308"/>
        <v>0.43735069558293127</v>
      </c>
      <c r="K1371" s="2">
        <f t="shared" si="308"/>
        <v>0.54822239917560545</v>
      </c>
      <c r="L1371" s="2">
        <f t="shared" si="308"/>
        <v>7.2602932221649723E-3</v>
      </c>
      <c r="M1371" s="2">
        <f t="shared" si="303"/>
        <v>7.1666120192983114E-3</v>
      </c>
      <c r="N1371" s="1">
        <v>9337</v>
      </c>
      <c r="O1371" s="1">
        <v>11704</v>
      </c>
      <c r="P1371" s="1">
        <v>155</v>
      </c>
      <c r="Q1371" s="1">
        <v>39</v>
      </c>
      <c r="R1371" s="1">
        <v>22</v>
      </c>
      <c r="S1371" s="1">
        <v>33</v>
      </c>
      <c r="T1371" s="1">
        <v>0</v>
      </c>
      <c r="U1371" s="1">
        <v>0</v>
      </c>
      <c r="V1371" s="1">
        <v>8</v>
      </c>
      <c r="W1371" s="1">
        <v>20</v>
      </c>
      <c r="X1371" s="1">
        <v>31</v>
      </c>
      <c r="AG1371" s="7">
        <f>IF(Q1371&gt;0,RANK(Q1371,(N1371:P1371,Q1371:AE1371)),0)</f>
        <v>4</v>
      </c>
      <c r="AH1371" s="7">
        <f>IF(R1371&gt;0,RANK(R1371,(N1371:P1371,Q1371:AE1371)),0)</f>
        <v>7</v>
      </c>
      <c r="AI1371" s="7">
        <f>IF(T1371&gt;0,RANK(T1371,(N1371:P1371,Q1371:AE1371)),0)</f>
        <v>0</v>
      </c>
      <c r="AJ1371" s="7">
        <f>IF(S1371&gt;0,RANK(S1371,(N1371:P1371,Q1371:AE1371)),0)</f>
        <v>5</v>
      </c>
      <c r="AK1371" s="2">
        <f t="shared" si="309"/>
        <v>1.8267834558995737E-3</v>
      </c>
      <c r="AL1371" s="2">
        <f t="shared" si="309"/>
        <v>1.030493231533093E-3</v>
      </c>
      <c r="AM1371" s="2">
        <f t="shared" si="305"/>
        <v>0</v>
      </c>
      <c r="AN1371" s="2">
        <f t="shared" si="306"/>
        <v>1.5457398472996393E-3</v>
      </c>
      <c r="AP1371" t="s">
        <v>4505</v>
      </c>
      <c r="AQ1371" t="s">
        <v>2889</v>
      </c>
      <c r="AR1371" s="11">
        <v>7</v>
      </c>
      <c r="AT1371" s="85" t="s">
        <v>4570</v>
      </c>
      <c r="AU1371" s="84" t="s">
        <v>4003</v>
      </c>
      <c r="AV1371" s="77" t="str">
        <f t="shared" si="307"/>
        <v>27067</v>
      </c>
      <c r="AX1371" s="7" t="s">
        <v>186</v>
      </c>
      <c r="AY1371">
        <v>47</v>
      </c>
    </row>
    <row r="1372" spans="1:51" hidden="1" outlineLevel="1">
      <c r="A1372" t="s">
        <v>4442</v>
      </c>
      <c r="B1372" t="s">
        <v>2889</v>
      </c>
      <c r="C1372" s="1">
        <f t="shared" si="301"/>
        <v>2682</v>
      </c>
      <c r="D1372" s="7">
        <f>IF(N1372&gt;0, RANK(N1372,(N1372:P1372,Q1372:AE1372)),0)</f>
        <v>1</v>
      </c>
      <c r="E1372" s="7">
        <f>IF(O1372&gt;0,RANK(O1372,(N1372:P1372,Q1372:AE1372)),0)</f>
        <v>2</v>
      </c>
      <c r="F1372" s="7">
        <f>IF(P1372&gt;0,RANK(P1372,(N1372:P1372,Q1372:AE1372)),0)</f>
        <v>3</v>
      </c>
      <c r="G1372" s="1">
        <f t="shared" si="292"/>
        <v>26</v>
      </c>
      <c r="H1372" s="2">
        <f t="shared" si="293"/>
        <v>9.6942580164056675E-3</v>
      </c>
      <c r="I1372" s="2"/>
      <c r="J1372" s="2">
        <f t="shared" si="308"/>
        <v>0.49701715137956748</v>
      </c>
      <c r="K1372" s="2">
        <f t="shared" si="308"/>
        <v>0.48732289336316181</v>
      </c>
      <c r="L1372" s="2">
        <f t="shared" si="308"/>
        <v>9.6942580164056675E-3</v>
      </c>
      <c r="M1372" s="2">
        <f t="shared" si="303"/>
        <v>5.9656972408650404E-3</v>
      </c>
      <c r="N1372" s="1">
        <v>1333</v>
      </c>
      <c r="O1372" s="1">
        <v>1307</v>
      </c>
      <c r="P1372" s="1">
        <v>26</v>
      </c>
      <c r="Q1372" s="1">
        <v>1</v>
      </c>
      <c r="R1372" s="1">
        <v>3</v>
      </c>
      <c r="S1372" s="1">
        <v>3</v>
      </c>
      <c r="T1372" s="1">
        <v>0</v>
      </c>
      <c r="U1372" s="1">
        <v>0</v>
      </c>
      <c r="V1372" s="1">
        <v>0</v>
      </c>
      <c r="W1372" s="1">
        <v>5</v>
      </c>
      <c r="X1372" s="1">
        <v>4</v>
      </c>
      <c r="AG1372" s="7">
        <f>IF(Q1372&gt;0,RANK(Q1372,(N1372:P1372,Q1372:AE1372)),0)</f>
        <v>8</v>
      </c>
      <c r="AH1372" s="7">
        <f>IF(R1372&gt;0,RANK(R1372,(N1372:P1372,Q1372:AE1372)),0)</f>
        <v>6</v>
      </c>
      <c r="AI1372" s="7">
        <f>IF(T1372&gt;0,RANK(T1372,(N1372:P1372,Q1372:AE1372)),0)</f>
        <v>0</v>
      </c>
      <c r="AJ1372" s="7">
        <f>IF(S1372&gt;0,RANK(S1372,(N1372:P1372,Q1372:AE1372)),0)</f>
        <v>6</v>
      </c>
      <c r="AK1372" s="2">
        <f t="shared" si="309"/>
        <v>3.7285607755406411E-4</v>
      </c>
      <c r="AL1372" s="2">
        <f t="shared" si="309"/>
        <v>1.1185682326621924E-3</v>
      </c>
      <c r="AM1372" s="2">
        <f t="shared" si="305"/>
        <v>0</v>
      </c>
      <c r="AN1372" s="2">
        <f t="shared" si="306"/>
        <v>1.1185682326621924E-3</v>
      </c>
      <c r="AP1372" t="s">
        <v>4442</v>
      </c>
      <c r="AQ1372" t="s">
        <v>2889</v>
      </c>
      <c r="AR1372" s="11">
        <v>7</v>
      </c>
      <c r="AT1372" s="85" t="s">
        <v>4570</v>
      </c>
      <c r="AU1372" s="84" t="s">
        <v>4004</v>
      </c>
      <c r="AV1372" s="77" t="str">
        <f t="shared" si="307"/>
        <v>27069</v>
      </c>
      <c r="AX1372" s="7" t="s">
        <v>186</v>
      </c>
      <c r="AY1372">
        <v>37</v>
      </c>
    </row>
    <row r="1373" spans="1:51" hidden="1" outlineLevel="1">
      <c r="A1373" t="s">
        <v>4741</v>
      </c>
      <c r="B1373" t="s">
        <v>2889</v>
      </c>
      <c r="C1373" s="1">
        <f t="shared" si="301"/>
        <v>7309</v>
      </c>
      <c r="D1373" s="7">
        <f>IF(N1373&gt;0, RANK(N1373,(N1373:P1373,Q1373:AE1373)),0)</f>
        <v>1</v>
      </c>
      <c r="E1373" s="7">
        <f>IF(O1373&gt;0,RANK(O1373,(N1373:P1373,Q1373:AE1373)),0)</f>
        <v>2</v>
      </c>
      <c r="F1373" s="7">
        <f>IF(P1373&gt;0,RANK(P1373,(N1373:P1373,Q1373:AE1373)),0)</f>
        <v>3</v>
      </c>
      <c r="G1373" s="1">
        <f t="shared" si="292"/>
        <v>123</v>
      </c>
      <c r="H1373" s="2">
        <f t="shared" si="293"/>
        <v>1.6828567519496511E-2</v>
      </c>
      <c r="I1373" s="2"/>
      <c r="J1373" s="2">
        <f t="shared" si="308"/>
        <v>0.50102613216582292</v>
      </c>
      <c r="K1373" s="2">
        <f t="shared" si="308"/>
        <v>0.48419756464632646</v>
      </c>
      <c r="L1373" s="2">
        <f t="shared" si="308"/>
        <v>7.6617868381447527E-3</v>
      </c>
      <c r="M1373" s="2">
        <f t="shared" si="303"/>
        <v>7.1145163497058619E-3</v>
      </c>
      <c r="N1373" s="1">
        <v>3662</v>
      </c>
      <c r="O1373" s="1">
        <v>3539</v>
      </c>
      <c r="P1373" s="1">
        <v>56</v>
      </c>
      <c r="Q1373" s="1">
        <v>15</v>
      </c>
      <c r="R1373" s="1">
        <v>12</v>
      </c>
      <c r="S1373" s="1">
        <v>17</v>
      </c>
      <c r="T1373" s="1">
        <v>0</v>
      </c>
      <c r="U1373" s="1">
        <v>0</v>
      </c>
      <c r="V1373" s="1">
        <v>1</v>
      </c>
      <c r="W1373" s="1">
        <v>7</v>
      </c>
      <c r="X1373" s="1">
        <v>0</v>
      </c>
      <c r="AG1373" s="7">
        <f>IF(Q1373&gt;0,RANK(Q1373,(N1373:P1373,Q1373:AE1373)),0)</f>
        <v>5</v>
      </c>
      <c r="AH1373" s="7">
        <f>IF(R1373&gt;0,RANK(R1373,(N1373:P1373,Q1373:AE1373)),0)</f>
        <v>6</v>
      </c>
      <c r="AI1373" s="7">
        <f>IF(T1373&gt;0,RANK(T1373,(N1373:P1373,Q1373:AE1373)),0)</f>
        <v>0</v>
      </c>
      <c r="AJ1373" s="7">
        <f>IF(S1373&gt;0,RANK(S1373,(N1373:P1373,Q1373:AE1373)),0)</f>
        <v>4</v>
      </c>
      <c r="AK1373" s="2">
        <f t="shared" si="309"/>
        <v>2.0522643316459158E-3</v>
      </c>
      <c r="AL1373" s="2">
        <f t="shared" si="309"/>
        <v>1.6418114653167328E-3</v>
      </c>
      <c r="AM1373" s="2">
        <f t="shared" si="305"/>
        <v>0</v>
      </c>
      <c r="AN1373" s="2">
        <f t="shared" si="306"/>
        <v>2.3258995758653716E-3</v>
      </c>
      <c r="AP1373" t="s">
        <v>4741</v>
      </c>
      <c r="AQ1373" t="s">
        <v>2889</v>
      </c>
      <c r="AR1373" s="11">
        <v>8</v>
      </c>
      <c r="AT1373" s="85" t="s">
        <v>4570</v>
      </c>
      <c r="AU1373" s="84" t="s">
        <v>5049</v>
      </c>
      <c r="AV1373" s="77" t="str">
        <f t="shared" si="307"/>
        <v>27071</v>
      </c>
      <c r="AX1373" s="7" t="s">
        <v>186</v>
      </c>
      <c r="AY1373">
        <v>35</v>
      </c>
    </row>
    <row r="1374" spans="1:51" hidden="1" outlineLevel="1">
      <c r="A1374" t="s">
        <v>1563</v>
      </c>
      <c r="B1374" t="s">
        <v>2889</v>
      </c>
      <c r="C1374" s="1">
        <f t="shared" si="301"/>
        <v>4541</v>
      </c>
      <c r="D1374" s="7">
        <f>IF(N1374&gt;0, RANK(N1374,(N1374:P1374,Q1374:AE1374)),0)</f>
        <v>1</v>
      </c>
      <c r="E1374" s="7">
        <f>IF(O1374&gt;0,RANK(O1374,(N1374:P1374,Q1374:AE1374)),0)</f>
        <v>2</v>
      </c>
      <c r="F1374" s="7">
        <f>IF(P1374&gt;0,RANK(P1374,(N1374:P1374,Q1374:AE1374)),0)</f>
        <v>3</v>
      </c>
      <c r="G1374" s="1">
        <f t="shared" si="292"/>
        <v>297</v>
      </c>
      <c r="H1374" s="2">
        <f t="shared" si="293"/>
        <v>6.5404096014093818E-2</v>
      </c>
      <c r="I1374" s="2"/>
      <c r="J1374" s="2">
        <f t="shared" si="308"/>
        <v>0.52631578947368418</v>
      </c>
      <c r="K1374" s="2">
        <f t="shared" si="308"/>
        <v>0.46091169345959038</v>
      </c>
      <c r="L1374" s="2">
        <f t="shared" si="308"/>
        <v>7.9277692138295525E-3</v>
      </c>
      <c r="M1374" s="2">
        <f t="shared" si="303"/>
        <v>4.8447478528958893E-3</v>
      </c>
      <c r="N1374" s="1">
        <v>2390</v>
      </c>
      <c r="O1374" s="1">
        <v>2093</v>
      </c>
      <c r="P1374" s="1">
        <v>36</v>
      </c>
      <c r="Q1374" s="1">
        <v>5</v>
      </c>
      <c r="R1374" s="1">
        <v>4</v>
      </c>
      <c r="S1374" s="1">
        <v>8</v>
      </c>
      <c r="T1374" s="1">
        <v>0</v>
      </c>
      <c r="U1374" s="1">
        <v>0</v>
      </c>
      <c r="V1374" s="1">
        <v>1</v>
      </c>
      <c r="W1374" s="1">
        <v>0</v>
      </c>
      <c r="X1374" s="1">
        <v>4</v>
      </c>
      <c r="AG1374" s="7">
        <f>IF(Q1374&gt;0,RANK(Q1374,(N1374:P1374,Q1374:AE1374)),0)</f>
        <v>5</v>
      </c>
      <c r="AH1374" s="7">
        <f>IF(R1374&gt;0,RANK(R1374,(N1374:P1374,Q1374:AE1374)),0)</f>
        <v>6</v>
      </c>
      <c r="AI1374" s="7">
        <f>IF(T1374&gt;0,RANK(T1374,(N1374:P1374,Q1374:AE1374)),0)</f>
        <v>0</v>
      </c>
      <c r="AJ1374" s="7">
        <f>IF(S1374&gt;0,RANK(S1374,(N1374:P1374,Q1374:AE1374)),0)</f>
        <v>4</v>
      </c>
      <c r="AK1374" s="2">
        <f t="shared" si="309"/>
        <v>1.1010790574763269E-3</v>
      </c>
      <c r="AL1374" s="2">
        <f t="shared" si="309"/>
        <v>8.8086324598106143E-4</v>
      </c>
      <c r="AM1374" s="2">
        <f t="shared" si="305"/>
        <v>0</v>
      </c>
      <c r="AN1374" s="2">
        <f t="shared" si="306"/>
        <v>1.7617264919621229E-3</v>
      </c>
      <c r="AP1374" t="s">
        <v>1563</v>
      </c>
      <c r="AQ1374" t="s">
        <v>2889</v>
      </c>
      <c r="AR1374" s="11">
        <v>7</v>
      </c>
      <c r="AT1374" s="85" t="s">
        <v>4570</v>
      </c>
      <c r="AU1374" s="84" t="s">
        <v>4879</v>
      </c>
      <c r="AV1374" s="77" t="str">
        <f t="shared" si="307"/>
        <v>27073</v>
      </c>
      <c r="AX1374" s="7" t="s">
        <v>186</v>
      </c>
      <c r="AY1374">
        <v>31</v>
      </c>
    </row>
    <row r="1375" spans="1:51" hidden="1" outlineLevel="1">
      <c r="A1375" t="s">
        <v>3450</v>
      </c>
      <c r="B1375" t="s">
        <v>2889</v>
      </c>
      <c r="C1375" s="1">
        <f t="shared" si="301"/>
        <v>7071</v>
      </c>
      <c r="D1375" s="7">
        <f>IF(N1375&gt;0, RANK(N1375,(N1375:P1375,Q1375:AE1375)),0)</f>
        <v>1</v>
      </c>
      <c r="E1375" s="7">
        <f>IF(O1375&gt;0,RANK(O1375,(N1375:P1375,Q1375:AE1375)),0)</f>
        <v>2</v>
      </c>
      <c r="F1375" s="7">
        <f>IF(P1375&gt;0,RANK(P1375,(N1375:P1375,Q1375:AE1375)),0)</f>
        <v>3</v>
      </c>
      <c r="G1375" s="1">
        <f t="shared" si="292"/>
        <v>1443</v>
      </c>
      <c r="H1375" s="2">
        <f t="shared" si="293"/>
        <v>0.20407297411964362</v>
      </c>
      <c r="I1375" s="2"/>
      <c r="J1375" s="2">
        <f t="shared" si="308"/>
        <v>0.59567246499787863</v>
      </c>
      <c r="K1375" s="2">
        <f t="shared" si="308"/>
        <v>0.39159949087823503</v>
      </c>
      <c r="L1375" s="2">
        <f t="shared" si="308"/>
        <v>6.2225993494555223E-3</v>
      </c>
      <c r="M1375" s="2">
        <f t="shared" si="303"/>
        <v>6.5054447744308172E-3</v>
      </c>
      <c r="N1375" s="1">
        <v>4212</v>
      </c>
      <c r="O1375" s="1">
        <v>2769</v>
      </c>
      <c r="P1375" s="1">
        <v>44</v>
      </c>
      <c r="Q1375" s="1">
        <v>9</v>
      </c>
      <c r="R1375" s="1">
        <v>10</v>
      </c>
      <c r="S1375" s="1">
        <v>10</v>
      </c>
      <c r="T1375" s="1">
        <v>2</v>
      </c>
      <c r="U1375" s="1">
        <v>0</v>
      </c>
      <c r="V1375" s="1">
        <v>1</v>
      </c>
      <c r="W1375" s="1">
        <v>6</v>
      </c>
      <c r="X1375" s="1">
        <v>8</v>
      </c>
      <c r="AG1375" s="7">
        <f>IF(Q1375&gt;0,RANK(Q1375,(N1375:P1375,Q1375:AE1375)),0)</f>
        <v>6</v>
      </c>
      <c r="AH1375" s="7">
        <f>IF(R1375&gt;0,RANK(R1375,(N1375:P1375,Q1375:AE1375)),0)</f>
        <v>4</v>
      </c>
      <c r="AI1375" s="7">
        <f>IF(T1375&gt;0,RANK(T1375,(N1375:P1375,Q1375:AE1375)),0)</f>
        <v>9</v>
      </c>
      <c r="AJ1375" s="7">
        <f>IF(S1375&gt;0,RANK(S1375,(N1375:P1375,Q1375:AE1375)),0)</f>
        <v>4</v>
      </c>
      <c r="AK1375" s="2">
        <f t="shared" si="309"/>
        <v>1.2728044123886295E-3</v>
      </c>
      <c r="AL1375" s="2">
        <f t="shared" si="309"/>
        <v>1.4142271248762551E-3</v>
      </c>
      <c r="AM1375" s="2">
        <f t="shared" si="305"/>
        <v>2.82845424975251E-4</v>
      </c>
      <c r="AN1375" s="2">
        <f t="shared" si="306"/>
        <v>1.4142271248762551E-3</v>
      </c>
      <c r="AP1375" t="s">
        <v>3450</v>
      </c>
      <c r="AQ1375" t="s">
        <v>2889</v>
      </c>
      <c r="AR1375" s="11">
        <v>8</v>
      </c>
      <c r="AT1375" s="85" t="s">
        <v>4570</v>
      </c>
      <c r="AU1375" s="84" t="s">
        <v>5171</v>
      </c>
      <c r="AV1375" s="77" t="str">
        <f t="shared" si="307"/>
        <v>27075</v>
      </c>
      <c r="AX1375" s="7" t="s">
        <v>186</v>
      </c>
      <c r="AY1375">
        <v>18</v>
      </c>
    </row>
    <row r="1376" spans="1:51" hidden="1" outlineLevel="1">
      <c r="A1376" t="s">
        <v>3886</v>
      </c>
      <c r="B1376" t="s">
        <v>2889</v>
      </c>
      <c r="C1376" s="1">
        <f t="shared" si="301"/>
        <v>2400</v>
      </c>
      <c r="D1376" s="7">
        <f>IF(N1376&gt;0, RANK(N1376,(N1376:P1376,Q1376:AE1376)),0)</f>
        <v>2</v>
      </c>
      <c r="E1376" s="7">
        <f>IF(O1376&gt;0,RANK(O1376,(N1376:P1376,Q1376:AE1376)),0)</f>
        <v>1</v>
      </c>
      <c r="F1376" s="7">
        <f>IF(P1376&gt;0,RANK(P1376,(N1376:P1376,Q1376:AE1376)),0)</f>
        <v>3</v>
      </c>
      <c r="G1376" s="1">
        <f t="shared" si="292"/>
        <v>507</v>
      </c>
      <c r="H1376" s="2">
        <f t="shared" si="293"/>
        <v>0.21124999999999999</v>
      </c>
      <c r="I1376" s="2"/>
      <c r="J1376" s="2">
        <f t="shared" si="308"/>
        <v>0.38374999999999998</v>
      </c>
      <c r="K1376" s="2">
        <f t="shared" si="308"/>
        <v>0.59499999999999997</v>
      </c>
      <c r="L1376" s="2">
        <f t="shared" si="308"/>
        <v>1.125E-2</v>
      </c>
      <c r="M1376" s="2">
        <f t="shared" si="303"/>
        <v>9.9999999999999915E-3</v>
      </c>
      <c r="N1376" s="1">
        <v>921</v>
      </c>
      <c r="O1376" s="1">
        <v>1428</v>
      </c>
      <c r="P1376" s="1">
        <v>27</v>
      </c>
      <c r="Q1376" s="1">
        <v>4</v>
      </c>
      <c r="R1376" s="1">
        <v>5</v>
      </c>
      <c r="S1376" s="1">
        <v>6</v>
      </c>
      <c r="T1376" s="1">
        <v>0</v>
      </c>
      <c r="U1376" s="1">
        <v>0</v>
      </c>
      <c r="V1376" s="1">
        <v>1</v>
      </c>
      <c r="W1376" s="1">
        <v>6</v>
      </c>
      <c r="X1376" s="1">
        <v>2</v>
      </c>
      <c r="AG1376" s="7">
        <f>IF(Q1376&gt;0,RANK(Q1376,(N1376:P1376,Q1376:AE1376)),0)</f>
        <v>7</v>
      </c>
      <c r="AH1376" s="7">
        <f>IF(R1376&gt;0,RANK(R1376,(N1376:P1376,Q1376:AE1376)),0)</f>
        <v>6</v>
      </c>
      <c r="AI1376" s="7">
        <f>IF(T1376&gt;0,RANK(T1376,(N1376:P1376,Q1376:AE1376)),0)</f>
        <v>0</v>
      </c>
      <c r="AJ1376" s="7">
        <f>IF(S1376&gt;0,RANK(S1376,(N1376:P1376,Q1376:AE1376)),0)</f>
        <v>4</v>
      </c>
      <c r="AK1376" s="2">
        <f t="shared" si="309"/>
        <v>1.6666666666666668E-3</v>
      </c>
      <c r="AL1376" s="2">
        <f t="shared" si="309"/>
        <v>2.0833333333333333E-3</v>
      </c>
      <c r="AM1376" s="2">
        <f t="shared" si="305"/>
        <v>0</v>
      </c>
      <c r="AN1376" s="2">
        <f t="shared" si="306"/>
        <v>2.5000000000000001E-3</v>
      </c>
      <c r="AP1376" t="s">
        <v>3886</v>
      </c>
      <c r="AQ1376" t="s">
        <v>2889</v>
      </c>
      <c r="AR1376" s="11">
        <v>7</v>
      </c>
      <c r="AT1376" s="85" t="s">
        <v>4570</v>
      </c>
      <c r="AU1376" s="84" t="s">
        <v>5172</v>
      </c>
      <c r="AV1376" s="77" t="str">
        <f t="shared" si="307"/>
        <v>27077</v>
      </c>
      <c r="AX1376" s="7" t="s">
        <v>186</v>
      </c>
      <c r="AY1376">
        <v>15</v>
      </c>
    </row>
    <row r="1377" spans="1:51" hidden="1" outlineLevel="1">
      <c r="A1377" t="s">
        <v>5022</v>
      </c>
      <c r="B1377" t="s">
        <v>2889</v>
      </c>
      <c r="C1377" s="1">
        <f t="shared" si="301"/>
        <v>14424</v>
      </c>
      <c r="D1377" s="7">
        <f>IF(N1377&gt;0, RANK(N1377,(N1377:P1377,Q1377:AE1377)),0)</f>
        <v>2</v>
      </c>
      <c r="E1377" s="7">
        <f>IF(O1377&gt;0,RANK(O1377,(N1377:P1377,Q1377:AE1377)),0)</f>
        <v>1</v>
      </c>
      <c r="F1377" s="7">
        <f>IF(P1377&gt;0,RANK(P1377,(N1377:P1377,Q1377:AE1377)),0)</f>
        <v>3</v>
      </c>
      <c r="G1377" s="1">
        <f t="shared" si="292"/>
        <v>1280</v>
      </c>
      <c r="H1377" s="2">
        <f t="shared" si="293"/>
        <v>8.8740987243483088E-2</v>
      </c>
      <c r="I1377" s="2"/>
      <c r="J1377" s="2">
        <f t="shared" si="308"/>
        <v>0.44828064337215751</v>
      </c>
      <c r="K1377" s="2">
        <f t="shared" si="308"/>
        <v>0.53702163061564057</v>
      </c>
      <c r="L1377" s="2">
        <f t="shared" si="308"/>
        <v>7.1408763172490291E-3</v>
      </c>
      <c r="M1377" s="2">
        <f t="shared" si="303"/>
        <v>7.5568496949528436E-3</v>
      </c>
      <c r="N1377" s="1">
        <v>6466</v>
      </c>
      <c r="O1377" s="1">
        <v>7746</v>
      </c>
      <c r="P1377" s="1">
        <v>103</v>
      </c>
      <c r="Q1377" s="1">
        <v>17</v>
      </c>
      <c r="R1377" s="1">
        <v>20</v>
      </c>
      <c r="S1377" s="1">
        <v>38</v>
      </c>
      <c r="T1377" s="1">
        <v>6</v>
      </c>
      <c r="U1377" s="1">
        <v>0</v>
      </c>
      <c r="V1377" s="1">
        <v>3</v>
      </c>
      <c r="W1377" s="1">
        <v>15</v>
      </c>
      <c r="X1377" s="1">
        <v>10</v>
      </c>
      <c r="AG1377" s="7">
        <f>IF(Q1377&gt;0,RANK(Q1377,(N1377:P1377,Q1377:AE1377)),0)</f>
        <v>6</v>
      </c>
      <c r="AH1377" s="7">
        <f>IF(R1377&gt;0,RANK(R1377,(N1377:P1377,Q1377:AE1377)),0)</f>
        <v>5</v>
      </c>
      <c r="AI1377" s="7">
        <f>IF(T1377&gt;0,RANK(T1377,(N1377:P1377,Q1377:AE1377)),0)</f>
        <v>9</v>
      </c>
      <c r="AJ1377" s="7">
        <f>IF(S1377&gt;0,RANK(S1377,(N1377:P1377,Q1377:AE1377)),0)</f>
        <v>4</v>
      </c>
      <c r="AK1377" s="2">
        <f t="shared" si="309"/>
        <v>1.1785912368275097E-3</v>
      </c>
      <c r="AL1377" s="2">
        <f t="shared" si="309"/>
        <v>1.3865779256794233E-3</v>
      </c>
      <c r="AM1377" s="2">
        <f t="shared" si="305"/>
        <v>4.1597337770382697E-4</v>
      </c>
      <c r="AN1377" s="2">
        <f t="shared" si="306"/>
        <v>2.6344980587909039E-3</v>
      </c>
      <c r="AP1377" t="s">
        <v>5022</v>
      </c>
      <c r="AQ1377" t="s">
        <v>2889</v>
      </c>
      <c r="AR1377" s="11">
        <v>0</v>
      </c>
      <c r="AT1377" s="85" t="s">
        <v>4570</v>
      </c>
      <c r="AU1377" s="84" t="s">
        <v>4922</v>
      </c>
      <c r="AV1377" s="77" t="str">
        <f t="shared" si="307"/>
        <v>27079</v>
      </c>
      <c r="AX1377" s="7" t="s">
        <v>186</v>
      </c>
      <c r="AY1377">
        <v>27</v>
      </c>
    </row>
    <row r="1378" spans="1:51" hidden="1" outlineLevel="1">
      <c r="A1378" t="s">
        <v>3867</v>
      </c>
      <c r="B1378" t="s">
        <v>2889</v>
      </c>
      <c r="C1378" s="1">
        <f t="shared" si="301"/>
        <v>3342</v>
      </c>
      <c r="D1378" s="7">
        <f>IF(N1378&gt;0, RANK(N1378,(N1378:P1378,Q1378:AE1378)),0)</f>
        <v>2</v>
      </c>
      <c r="E1378" s="7">
        <f>IF(O1378&gt;0,RANK(O1378,(N1378:P1378,Q1378:AE1378)),0)</f>
        <v>1</v>
      </c>
      <c r="F1378" s="7">
        <f>IF(P1378&gt;0,RANK(P1378,(N1378:P1378,Q1378:AE1378)),0)</f>
        <v>3</v>
      </c>
      <c r="G1378" s="1">
        <f t="shared" si="292"/>
        <v>178</v>
      </c>
      <c r="H1378" s="2">
        <f t="shared" si="293"/>
        <v>5.3261520047875523E-2</v>
      </c>
      <c r="I1378" s="2"/>
      <c r="J1378" s="2">
        <f t="shared" si="308"/>
        <v>0.46618791143028127</v>
      </c>
      <c r="K1378" s="2">
        <f t="shared" si="308"/>
        <v>0.51944943147815681</v>
      </c>
      <c r="L1378" s="2">
        <f t="shared" si="308"/>
        <v>8.0789946140035901E-3</v>
      </c>
      <c r="M1378" s="2">
        <f t="shared" si="303"/>
        <v>6.2836624775583355E-3</v>
      </c>
      <c r="N1378" s="1">
        <v>1558</v>
      </c>
      <c r="O1378" s="1">
        <v>1736</v>
      </c>
      <c r="P1378" s="1">
        <v>27</v>
      </c>
      <c r="Q1378" s="1">
        <v>5</v>
      </c>
      <c r="R1378" s="1">
        <v>5</v>
      </c>
      <c r="S1378" s="1">
        <v>4</v>
      </c>
      <c r="T1378" s="1">
        <v>1</v>
      </c>
      <c r="U1378" s="1">
        <v>0</v>
      </c>
      <c r="V1378" s="1">
        <v>2</v>
      </c>
      <c r="W1378" s="1">
        <v>3</v>
      </c>
      <c r="X1378" s="1">
        <v>1</v>
      </c>
      <c r="AG1378" s="7">
        <f>IF(Q1378&gt;0,RANK(Q1378,(N1378:P1378,Q1378:AE1378)),0)</f>
        <v>4</v>
      </c>
      <c r="AH1378" s="7">
        <f>IF(R1378&gt;0,RANK(R1378,(N1378:P1378,Q1378:AE1378)),0)</f>
        <v>4</v>
      </c>
      <c r="AI1378" s="7">
        <f>IF(T1378&gt;0,RANK(T1378,(N1378:P1378,Q1378:AE1378)),0)</f>
        <v>9</v>
      </c>
      <c r="AJ1378" s="7">
        <f>IF(S1378&gt;0,RANK(S1378,(N1378:P1378,Q1378:AE1378)),0)</f>
        <v>6</v>
      </c>
      <c r="AK1378" s="2">
        <f t="shared" si="309"/>
        <v>1.4961101137043686E-3</v>
      </c>
      <c r="AL1378" s="2">
        <f t="shared" si="309"/>
        <v>1.4961101137043686E-3</v>
      </c>
      <c r="AM1378" s="2">
        <f t="shared" si="305"/>
        <v>2.9922202274087372E-4</v>
      </c>
      <c r="AN1378" s="2">
        <f t="shared" si="306"/>
        <v>1.1968880909634949E-3</v>
      </c>
      <c r="AP1378" t="s">
        <v>3867</v>
      </c>
      <c r="AQ1378" t="s">
        <v>2889</v>
      </c>
      <c r="AR1378" s="11">
        <v>7</v>
      </c>
      <c r="AT1378" s="85" t="s">
        <v>4570</v>
      </c>
      <c r="AU1378" s="84" t="s">
        <v>4173</v>
      </c>
      <c r="AV1378" s="77" t="str">
        <f t="shared" si="307"/>
        <v>27081</v>
      </c>
      <c r="AX1378" s="7" t="s">
        <v>186</v>
      </c>
      <c r="AY1378">
        <v>20</v>
      </c>
    </row>
    <row r="1379" spans="1:51" hidden="1" outlineLevel="1">
      <c r="A1379" t="s">
        <v>4214</v>
      </c>
      <c r="B1379" t="s">
        <v>2889</v>
      </c>
      <c r="C1379" s="1">
        <f t="shared" si="301"/>
        <v>12673</v>
      </c>
      <c r="D1379" s="7">
        <f>IF(N1379&gt;0, RANK(N1379,(N1379:P1379,Q1379:AE1379)),0)</f>
        <v>2</v>
      </c>
      <c r="E1379" s="7">
        <f>IF(O1379&gt;0,RANK(O1379,(N1379:P1379,Q1379:AE1379)),0)</f>
        <v>1</v>
      </c>
      <c r="F1379" s="7">
        <f>IF(P1379&gt;0,RANK(P1379,(N1379:P1379,Q1379:AE1379)),0)</f>
        <v>3</v>
      </c>
      <c r="G1379" s="1">
        <f t="shared" si="292"/>
        <v>1911</v>
      </c>
      <c r="H1379" s="2">
        <f t="shared" si="293"/>
        <v>0.15079302454036139</v>
      </c>
      <c r="I1379" s="2"/>
      <c r="J1379" s="2">
        <f t="shared" si="308"/>
        <v>0.41758068334253928</v>
      </c>
      <c r="K1379" s="2">
        <f t="shared" si="308"/>
        <v>0.56837370788290065</v>
      </c>
      <c r="L1379" s="2">
        <f t="shared" si="308"/>
        <v>6.9438964728162234E-3</v>
      </c>
      <c r="M1379" s="2">
        <f t="shared" si="303"/>
        <v>7.1017123017438465E-3</v>
      </c>
      <c r="N1379" s="1">
        <v>5292</v>
      </c>
      <c r="O1379" s="1">
        <v>7203</v>
      </c>
      <c r="P1379" s="1">
        <v>88</v>
      </c>
      <c r="Q1379" s="1">
        <v>15</v>
      </c>
      <c r="R1379" s="1">
        <v>23</v>
      </c>
      <c r="S1379" s="1">
        <v>20</v>
      </c>
      <c r="T1379" s="1">
        <v>3</v>
      </c>
      <c r="U1379" s="1">
        <v>0</v>
      </c>
      <c r="V1379" s="1">
        <v>4</v>
      </c>
      <c r="W1379" s="1">
        <v>11</v>
      </c>
      <c r="X1379" s="1">
        <v>14</v>
      </c>
      <c r="AG1379" s="7">
        <f>IF(Q1379&gt;0,RANK(Q1379,(N1379:P1379,Q1379:AE1379)),0)</f>
        <v>6</v>
      </c>
      <c r="AH1379" s="7">
        <f>IF(R1379&gt;0,RANK(R1379,(N1379:P1379,Q1379:AE1379)),0)</f>
        <v>4</v>
      </c>
      <c r="AI1379" s="7">
        <f>IF(T1379&gt;0,RANK(T1379,(N1379:P1379,Q1379:AE1379)),0)</f>
        <v>10</v>
      </c>
      <c r="AJ1379" s="7">
        <f>IF(S1379&gt;0,RANK(S1379,(N1379:P1379,Q1379:AE1379)),0)</f>
        <v>5</v>
      </c>
      <c r="AK1379" s="2">
        <f t="shared" si="309"/>
        <v>1.1836187169573108E-3</v>
      </c>
      <c r="AL1379" s="2">
        <f t="shared" si="309"/>
        <v>1.8148820326678765E-3</v>
      </c>
      <c r="AM1379" s="2">
        <f t="shared" si="305"/>
        <v>2.3672374339146217E-4</v>
      </c>
      <c r="AN1379" s="2">
        <f t="shared" si="306"/>
        <v>1.5781582892764145E-3</v>
      </c>
      <c r="AP1379" t="s">
        <v>4214</v>
      </c>
      <c r="AQ1379" t="s">
        <v>2889</v>
      </c>
      <c r="AR1379" s="11">
        <v>7</v>
      </c>
      <c r="AT1379" s="85" t="s">
        <v>4570</v>
      </c>
      <c r="AU1379" s="84" t="s">
        <v>4372</v>
      </c>
      <c r="AV1379" s="77" t="str">
        <f t="shared" si="307"/>
        <v>27083</v>
      </c>
      <c r="AX1379" s="7" t="s">
        <v>186</v>
      </c>
      <c r="AY1379">
        <v>33</v>
      </c>
    </row>
    <row r="1380" spans="1:51" hidden="1" outlineLevel="1">
      <c r="A1380" t="s">
        <v>4625</v>
      </c>
      <c r="B1380" t="s">
        <v>2889</v>
      </c>
      <c r="C1380" s="1">
        <f t="shared" si="301"/>
        <v>18412</v>
      </c>
      <c r="D1380" s="7">
        <f>IF(N1380&gt;0, RANK(N1380,(N1380:P1380,Q1380:AE1380)),0)</f>
        <v>2</v>
      </c>
      <c r="E1380" s="7">
        <f>IF(O1380&gt;0,RANK(O1380,(N1380:P1380,Q1380:AE1380)),0)</f>
        <v>1</v>
      </c>
      <c r="F1380" s="7">
        <f>IF(P1380&gt;0,RANK(P1380,(N1380:P1380,Q1380:AE1380)),0)</f>
        <v>3</v>
      </c>
      <c r="G1380" s="1">
        <f t="shared" si="292"/>
        <v>4695</v>
      </c>
      <c r="H1380" s="2">
        <f t="shared" si="293"/>
        <v>0.25499674125570282</v>
      </c>
      <c r="I1380" s="2"/>
      <c r="J1380" s="2">
        <f t="shared" si="308"/>
        <v>0.36454486204649139</v>
      </c>
      <c r="K1380" s="2">
        <f t="shared" si="308"/>
        <v>0.61954160330219421</v>
      </c>
      <c r="L1380" s="2">
        <f t="shared" si="308"/>
        <v>7.1692374538344554E-3</v>
      </c>
      <c r="M1380" s="2">
        <f t="shared" si="303"/>
        <v>8.7442971974799437E-3</v>
      </c>
      <c r="N1380" s="1">
        <v>6712</v>
      </c>
      <c r="O1380" s="1">
        <v>11407</v>
      </c>
      <c r="P1380" s="1">
        <v>132</v>
      </c>
      <c r="Q1380" s="1">
        <v>11</v>
      </c>
      <c r="R1380" s="1">
        <v>62</v>
      </c>
      <c r="S1380" s="1">
        <v>31</v>
      </c>
      <c r="T1380" s="1">
        <v>2</v>
      </c>
      <c r="U1380" s="1">
        <v>0</v>
      </c>
      <c r="V1380" s="1">
        <v>2</v>
      </c>
      <c r="W1380" s="1">
        <v>23</v>
      </c>
      <c r="X1380" s="1">
        <v>30</v>
      </c>
      <c r="AG1380" s="7">
        <f>IF(Q1380&gt;0,RANK(Q1380,(N1380:P1380,Q1380:AE1380)),0)</f>
        <v>8</v>
      </c>
      <c r="AH1380" s="7">
        <f>IF(R1380&gt;0,RANK(R1380,(N1380:P1380,Q1380:AE1380)),0)</f>
        <v>4</v>
      </c>
      <c r="AI1380" s="7">
        <f>IF(T1380&gt;0,RANK(T1380,(N1380:P1380,Q1380:AE1380)),0)</f>
        <v>9</v>
      </c>
      <c r="AJ1380" s="7">
        <f>IF(S1380&gt;0,RANK(S1380,(N1380:P1380,Q1380:AE1380)),0)</f>
        <v>5</v>
      </c>
      <c r="AK1380" s="2">
        <f t="shared" si="309"/>
        <v>5.9743645448620466E-4</v>
      </c>
      <c r="AL1380" s="2">
        <f t="shared" si="309"/>
        <v>3.3673691071040624E-3</v>
      </c>
      <c r="AM1380" s="2">
        <f t="shared" si="305"/>
        <v>1.0862480990658266E-4</v>
      </c>
      <c r="AN1380" s="2">
        <f t="shared" si="306"/>
        <v>1.6836845535520312E-3</v>
      </c>
      <c r="AP1380" t="s">
        <v>4625</v>
      </c>
      <c r="AQ1380" t="s">
        <v>2889</v>
      </c>
      <c r="AR1380" s="11">
        <v>7</v>
      </c>
      <c r="AT1380" s="85" t="s">
        <v>4570</v>
      </c>
      <c r="AU1380" s="84" t="s">
        <v>5224</v>
      </c>
      <c r="AV1380" s="77" t="str">
        <f t="shared" si="307"/>
        <v>27085</v>
      </c>
      <c r="AX1380" s="7" t="s">
        <v>186</v>
      </c>
      <c r="AY1380">
        <v>28</v>
      </c>
    </row>
    <row r="1381" spans="1:51" hidden="1" outlineLevel="1">
      <c r="A1381" t="s">
        <v>4084</v>
      </c>
      <c r="B1381" t="s">
        <v>2889</v>
      </c>
      <c r="C1381" s="1">
        <f t="shared" si="301"/>
        <v>2508</v>
      </c>
      <c r="D1381" s="7">
        <f>IF(N1381&gt;0, RANK(N1381,(N1381:P1381,Q1381:AE1381)),0)</f>
        <v>1</v>
      </c>
      <c r="E1381" s="7">
        <f>IF(O1381&gt;0,RANK(O1381,(N1381:P1381,Q1381:AE1381)),0)</f>
        <v>2</v>
      </c>
      <c r="F1381" s="7">
        <f>IF(P1381&gt;0,RANK(P1381,(N1381:P1381,Q1381:AE1381)),0)</f>
        <v>3</v>
      </c>
      <c r="G1381" s="1">
        <f t="shared" ref="G1381:G1444" si="310">IF(C1381&gt;0,MAX(N1381:P1381)-LARGE(N1381:P1381,2),0)</f>
        <v>207</v>
      </c>
      <c r="H1381" s="2">
        <f t="shared" ref="H1381:H1444" si="311">IF(C1381&gt;0,G1381/C1381,0)</f>
        <v>8.2535885167464115E-2</v>
      </c>
      <c r="I1381" s="2"/>
      <c r="J1381" s="2">
        <f t="shared" si="308"/>
        <v>0.53389154704944175</v>
      </c>
      <c r="K1381" s="2">
        <f t="shared" si="308"/>
        <v>0.45135566188197768</v>
      </c>
      <c r="L1381" s="2">
        <f t="shared" si="308"/>
        <v>7.1770334928229667E-3</v>
      </c>
      <c r="M1381" s="2">
        <f t="shared" si="303"/>
        <v>7.5757575757576063E-3</v>
      </c>
      <c r="N1381" s="1">
        <v>1339</v>
      </c>
      <c r="O1381" s="1">
        <v>1132</v>
      </c>
      <c r="P1381" s="1">
        <v>18</v>
      </c>
      <c r="Q1381" s="1">
        <v>1</v>
      </c>
      <c r="R1381" s="1">
        <v>2</v>
      </c>
      <c r="S1381" s="1">
        <v>8</v>
      </c>
      <c r="T1381" s="1">
        <v>1</v>
      </c>
      <c r="U1381" s="1">
        <v>0</v>
      </c>
      <c r="V1381" s="1">
        <v>2</v>
      </c>
      <c r="W1381" s="1">
        <v>1</v>
      </c>
      <c r="X1381" s="1">
        <v>4</v>
      </c>
      <c r="AG1381" s="7">
        <f>IF(Q1381&gt;0,RANK(Q1381,(N1381:P1381,Q1381:AE1381)),0)</f>
        <v>8</v>
      </c>
      <c r="AH1381" s="7">
        <f>IF(R1381&gt;0,RANK(R1381,(N1381:P1381,Q1381:AE1381)),0)</f>
        <v>6</v>
      </c>
      <c r="AI1381" s="7">
        <f>IF(T1381&gt;0,RANK(T1381,(N1381:P1381,Q1381:AE1381)),0)</f>
        <v>8</v>
      </c>
      <c r="AJ1381" s="7">
        <f>IF(S1381&gt;0,RANK(S1381,(N1381:P1381,Q1381:AE1381)),0)</f>
        <v>4</v>
      </c>
      <c r="AK1381" s="2">
        <f t="shared" si="309"/>
        <v>3.9872408293460925E-4</v>
      </c>
      <c r="AL1381" s="2">
        <f t="shared" si="309"/>
        <v>7.9744816586921851E-4</v>
      </c>
      <c r="AM1381" s="2">
        <f t="shared" si="305"/>
        <v>3.9872408293460925E-4</v>
      </c>
      <c r="AN1381" s="2">
        <f t="shared" si="306"/>
        <v>3.189792663476874E-3</v>
      </c>
      <c r="AP1381" t="s">
        <v>4084</v>
      </c>
      <c r="AQ1381" t="s">
        <v>2889</v>
      </c>
      <c r="AR1381" s="11">
        <v>7</v>
      </c>
      <c r="AT1381" s="85" t="s">
        <v>4570</v>
      </c>
      <c r="AU1381" s="84" t="s">
        <v>4374</v>
      </c>
      <c r="AV1381" s="77" t="str">
        <f t="shared" si="307"/>
        <v>27087</v>
      </c>
      <c r="AX1381" s="7" t="s">
        <v>186</v>
      </c>
      <c r="AY1381">
        <v>19</v>
      </c>
    </row>
    <row r="1382" spans="1:51" hidden="1" outlineLevel="1">
      <c r="A1382" t="s">
        <v>4742</v>
      </c>
      <c r="B1382" t="s">
        <v>2889</v>
      </c>
      <c r="C1382" s="1">
        <f t="shared" si="301"/>
        <v>5562</v>
      </c>
      <c r="D1382" s="7">
        <f>IF(N1382&gt;0, RANK(N1382,(N1382:P1382,Q1382:AE1382)),0)</f>
        <v>2</v>
      </c>
      <c r="E1382" s="7">
        <f>IF(O1382&gt;0,RANK(O1382,(N1382:P1382,Q1382:AE1382)),0)</f>
        <v>1</v>
      </c>
      <c r="F1382" s="7">
        <f>IF(P1382&gt;0,RANK(P1382,(N1382:P1382,Q1382:AE1382)),0)</f>
        <v>3</v>
      </c>
      <c r="G1382" s="1">
        <f t="shared" si="310"/>
        <v>879</v>
      </c>
      <c r="H1382" s="2">
        <f t="shared" si="311"/>
        <v>0.15803667745415317</v>
      </c>
      <c r="I1382" s="2"/>
      <c r="J1382" s="2">
        <f t="shared" si="308"/>
        <v>0.41495864796835669</v>
      </c>
      <c r="K1382" s="2">
        <f t="shared" si="308"/>
        <v>0.57299532542250986</v>
      </c>
      <c r="L1382" s="2">
        <f t="shared" si="308"/>
        <v>6.4724919093851136E-3</v>
      </c>
      <c r="M1382" s="2">
        <f t="shared" si="303"/>
        <v>5.5735346997483398E-3</v>
      </c>
      <c r="N1382" s="1">
        <v>2308</v>
      </c>
      <c r="O1382" s="1">
        <v>3187</v>
      </c>
      <c r="P1382" s="1">
        <v>36</v>
      </c>
      <c r="Q1382" s="1">
        <v>0</v>
      </c>
      <c r="R1382" s="1">
        <v>6</v>
      </c>
      <c r="S1382" s="1">
        <v>8</v>
      </c>
      <c r="T1382" s="1">
        <v>3</v>
      </c>
      <c r="U1382" s="1">
        <v>0</v>
      </c>
      <c r="V1382" s="1">
        <v>2</v>
      </c>
      <c r="W1382" s="1">
        <v>4</v>
      </c>
      <c r="X1382" s="1">
        <v>8</v>
      </c>
      <c r="AG1382" s="7">
        <f>IF(Q1382&gt;0,RANK(Q1382,(N1382:P1382,Q1382:AE1382)),0)</f>
        <v>0</v>
      </c>
      <c r="AH1382" s="7">
        <f>IF(R1382&gt;0,RANK(R1382,(N1382:P1382,Q1382:AE1382)),0)</f>
        <v>6</v>
      </c>
      <c r="AI1382" s="7">
        <f>IF(T1382&gt;0,RANK(T1382,(N1382:P1382,Q1382:AE1382)),0)</f>
        <v>8</v>
      </c>
      <c r="AJ1382" s="7">
        <f>IF(S1382&gt;0,RANK(S1382,(N1382:P1382,Q1382:AE1382)),0)</f>
        <v>4</v>
      </c>
      <c r="AK1382" s="2">
        <f t="shared" si="309"/>
        <v>0</v>
      </c>
      <c r="AL1382" s="2">
        <f t="shared" si="309"/>
        <v>1.0787486515641855E-3</v>
      </c>
      <c r="AM1382" s="2">
        <f t="shared" si="305"/>
        <v>5.3937432578209273E-4</v>
      </c>
      <c r="AN1382" s="2">
        <f t="shared" si="306"/>
        <v>1.438331535418914E-3</v>
      </c>
      <c r="AP1382" t="s">
        <v>4742</v>
      </c>
      <c r="AQ1382" t="s">
        <v>2889</v>
      </c>
      <c r="AR1382" s="11">
        <v>7</v>
      </c>
      <c r="AT1382" s="85" t="s">
        <v>4570</v>
      </c>
      <c r="AU1382" s="84" t="s">
        <v>4375</v>
      </c>
      <c r="AV1382" s="77" t="str">
        <f t="shared" si="307"/>
        <v>27089</v>
      </c>
      <c r="AX1382" s="7" t="s">
        <v>186</v>
      </c>
      <c r="AY1382">
        <v>60</v>
      </c>
    </row>
    <row r="1383" spans="1:51" hidden="1" outlineLevel="1">
      <c r="A1383" t="s">
        <v>2992</v>
      </c>
      <c r="B1383" t="s">
        <v>2889</v>
      </c>
      <c r="C1383" s="1">
        <f t="shared" si="301"/>
        <v>11047</v>
      </c>
      <c r="D1383" s="7">
        <f>IF(N1383&gt;0, RANK(N1383,(N1383:P1383,Q1383:AE1383)),0)</f>
        <v>2</v>
      </c>
      <c r="E1383" s="7">
        <f>IF(O1383&gt;0,RANK(O1383,(N1383:P1383,Q1383:AE1383)),0)</f>
        <v>1</v>
      </c>
      <c r="F1383" s="7">
        <f>IF(P1383&gt;0,RANK(P1383,(N1383:P1383,Q1383:AE1383)),0)</f>
        <v>3</v>
      </c>
      <c r="G1383" s="1">
        <f t="shared" si="310"/>
        <v>1721</v>
      </c>
      <c r="H1383" s="2">
        <f t="shared" si="311"/>
        <v>0.1557889019643342</v>
      </c>
      <c r="I1383" s="2"/>
      <c r="J1383" s="2">
        <f t="shared" si="308"/>
        <v>0.4154974201140581</v>
      </c>
      <c r="K1383" s="2">
        <f t="shared" si="308"/>
        <v>0.57128632207839236</v>
      </c>
      <c r="L1383" s="2">
        <f t="shared" si="308"/>
        <v>6.0649950212727441E-3</v>
      </c>
      <c r="M1383" s="2">
        <f t="shared" si="303"/>
        <v>7.1512627862767922E-3</v>
      </c>
      <c r="N1383" s="1">
        <v>4590</v>
      </c>
      <c r="O1383" s="1">
        <v>6311</v>
      </c>
      <c r="P1383" s="1">
        <v>67</v>
      </c>
      <c r="Q1383" s="1">
        <v>9</v>
      </c>
      <c r="R1383" s="1">
        <v>24</v>
      </c>
      <c r="S1383" s="1">
        <v>20</v>
      </c>
      <c r="T1383" s="1">
        <v>0</v>
      </c>
      <c r="U1383" s="1">
        <v>0</v>
      </c>
      <c r="V1383" s="1">
        <v>3</v>
      </c>
      <c r="W1383" s="1">
        <v>6</v>
      </c>
      <c r="X1383" s="1">
        <v>17</v>
      </c>
      <c r="AG1383" s="7">
        <f>IF(Q1383&gt;0,RANK(Q1383,(N1383:P1383,Q1383:AE1383)),0)</f>
        <v>7</v>
      </c>
      <c r="AH1383" s="7">
        <f>IF(R1383&gt;0,RANK(R1383,(N1383:P1383,Q1383:AE1383)),0)</f>
        <v>4</v>
      </c>
      <c r="AI1383" s="7">
        <f>IF(T1383&gt;0,RANK(T1383,(N1383:P1383,Q1383:AE1383)),0)</f>
        <v>0</v>
      </c>
      <c r="AJ1383" s="7">
        <f>IF(S1383&gt;0,RANK(S1383,(N1383:P1383,Q1383:AE1383)),0)</f>
        <v>5</v>
      </c>
      <c r="AK1383" s="2">
        <f t="shared" si="309"/>
        <v>8.1470082375305515E-4</v>
      </c>
      <c r="AL1383" s="2">
        <f t="shared" si="309"/>
        <v>2.1725355300081469E-3</v>
      </c>
      <c r="AM1383" s="2">
        <f t="shared" si="305"/>
        <v>0</v>
      </c>
      <c r="AN1383" s="2">
        <f t="shared" si="306"/>
        <v>1.8104462750067891E-3</v>
      </c>
      <c r="AP1383" t="s">
        <v>2992</v>
      </c>
      <c r="AQ1383" t="s">
        <v>2889</v>
      </c>
      <c r="AR1383" s="11">
        <v>1</v>
      </c>
      <c r="AT1383" s="85" t="s">
        <v>4570</v>
      </c>
      <c r="AU1383" s="84" t="s">
        <v>4376</v>
      </c>
      <c r="AV1383" s="77" t="str">
        <f t="shared" si="307"/>
        <v>27091</v>
      </c>
      <c r="AX1383" s="7" t="s">
        <v>186</v>
      </c>
      <c r="AY1383">
        <v>37</v>
      </c>
    </row>
    <row r="1384" spans="1:51" hidden="1" outlineLevel="1">
      <c r="A1384" t="s">
        <v>4823</v>
      </c>
      <c r="B1384" t="s">
        <v>2889</v>
      </c>
      <c r="C1384" s="1">
        <f t="shared" si="301"/>
        <v>12334</v>
      </c>
      <c r="D1384" s="7">
        <f>IF(N1384&gt;0, RANK(N1384,(N1384:P1384,Q1384:AE1384)),0)</f>
        <v>2</v>
      </c>
      <c r="E1384" s="7">
        <f>IF(O1384&gt;0,RANK(O1384,(N1384:P1384,Q1384:AE1384)),0)</f>
        <v>1</v>
      </c>
      <c r="F1384" s="7">
        <f>IF(P1384&gt;0,RANK(P1384,(N1384:P1384,Q1384:AE1384)),0)</f>
        <v>3</v>
      </c>
      <c r="G1384" s="1">
        <f t="shared" si="310"/>
        <v>1562</v>
      </c>
      <c r="H1384" s="2">
        <f t="shared" si="311"/>
        <v>0.12664180314577592</v>
      </c>
      <c r="I1384" s="2"/>
      <c r="J1384" s="2">
        <f t="shared" si="308"/>
        <v>0.42905788876276957</v>
      </c>
      <c r="K1384" s="2">
        <f t="shared" si="308"/>
        <v>0.55569969190854551</v>
      </c>
      <c r="L1384" s="2">
        <f t="shared" si="308"/>
        <v>7.6212096643424676E-3</v>
      </c>
      <c r="M1384" s="2">
        <f t="shared" si="303"/>
        <v>7.6212096643423965E-3</v>
      </c>
      <c r="N1384" s="1">
        <v>5292</v>
      </c>
      <c r="O1384" s="1">
        <v>6854</v>
      </c>
      <c r="P1384" s="1">
        <v>94</v>
      </c>
      <c r="Q1384" s="1">
        <v>19</v>
      </c>
      <c r="R1384" s="1">
        <v>43</v>
      </c>
      <c r="S1384" s="1">
        <v>17</v>
      </c>
      <c r="T1384" s="1">
        <v>0</v>
      </c>
      <c r="U1384" s="1">
        <v>0</v>
      </c>
      <c r="V1384" s="1">
        <v>1</v>
      </c>
      <c r="W1384" s="1">
        <v>0</v>
      </c>
      <c r="X1384" s="1">
        <v>14</v>
      </c>
      <c r="AG1384" s="7">
        <f>IF(Q1384&gt;0,RANK(Q1384,(N1384:P1384,Q1384:AE1384)),0)</f>
        <v>5</v>
      </c>
      <c r="AH1384" s="7">
        <f>IF(R1384&gt;0,RANK(R1384,(N1384:P1384,Q1384:AE1384)),0)</f>
        <v>4</v>
      </c>
      <c r="AI1384" s="7">
        <f>IF(T1384&gt;0,RANK(T1384,(N1384:P1384,Q1384:AE1384)),0)</f>
        <v>0</v>
      </c>
      <c r="AJ1384" s="7">
        <f>IF(S1384&gt;0,RANK(S1384,(N1384:P1384,Q1384:AE1384)),0)</f>
        <v>6</v>
      </c>
      <c r="AK1384" s="2">
        <f t="shared" si="309"/>
        <v>1.5404572725798604E-3</v>
      </c>
      <c r="AL1384" s="2">
        <f t="shared" si="309"/>
        <v>3.4862980379438951E-3</v>
      </c>
      <c r="AM1384" s="2">
        <f t="shared" si="305"/>
        <v>0</v>
      </c>
      <c r="AN1384" s="2">
        <f t="shared" si="306"/>
        <v>1.3783038754661911E-3</v>
      </c>
      <c r="AP1384" t="s">
        <v>4823</v>
      </c>
      <c r="AQ1384" t="s">
        <v>2889</v>
      </c>
      <c r="AR1384" s="11">
        <v>7</v>
      </c>
      <c r="AT1384" s="85" t="s">
        <v>4570</v>
      </c>
      <c r="AU1384" s="84" t="s">
        <v>4600</v>
      </c>
      <c r="AV1384" s="77" t="str">
        <f t="shared" si="307"/>
        <v>27093</v>
      </c>
      <c r="AX1384" s="7" t="s">
        <v>186</v>
      </c>
      <c r="AY1384">
        <v>30</v>
      </c>
    </row>
    <row r="1385" spans="1:51" hidden="1" outlineLevel="1">
      <c r="A1385" t="s">
        <v>4784</v>
      </c>
      <c r="B1385" t="s">
        <v>2889</v>
      </c>
      <c r="C1385" s="1">
        <f t="shared" si="301"/>
        <v>13065</v>
      </c>
      <c r="D1385" s="7">
        <f>IF(N1385&gt;0, RANK(N1385,(N1385:P1385,Q1385:AE1385)),0)</f>
        <v>2</v>
      </c>
      <c r="E1385" s="7">
        <f>IF(O1385&gt;0,RANK(O1385,(N1385:P1385,Q1385:AE1385)),0)</f>
        <v>1</v>
      </c>
      <c r="F1385" s="7">
        <f>IF(P1385&gt;0,RANK(P1385,(N1385:P1385,Q1385:AE1385)),0)</f>
        <v>3</v>
      </c>
      <c r="G1385" s="1">
        <f t="shared" si="310"/>
        <v>1517</v>
      </c>
      <c r="H1385" s="2">
        <f t="shared" si="311"/>
        <v>0.11611174894756984</v>
      </c>
      <c r="I1385" s="2"/>
      <c r="J1385" s="2">
        <f t="shared" si="308"/>
        <v>0.43451970914657484</v>
      </c>
      <c r="K1385" s="2">
        <f t="shared" si="308"/>
        <v>0.55063145809414471</v>
      </c>
      <c r="L1385" s="2">
        <f t="shared" si="308"/>
        <v>8.4194412552621514E-3</v>
      </c>
      <c r="M1385" s="2">
        <f t="shared" si="303"/>
        <v>6.4293915040182434E-3</v>
      </c>
      <c r="N1385" s="1">
        <v>5677</v>
      </c>
      <c r="O1385" s="1">
        <v>7194</v>
      </c>
      <c r="P1385" s="1">
        <v>110</v>
      </c>
      <c r="Q1385" s="1">
        <v>14</v>
      </c>
      <c r="R1385" s="1">
        <v>19</v>
      </c>
      <c r="S1385" s="1">
        <v>30</v>
      </c>
      <c r="T1385" s="1">
        <v>3</v>
      </c>
      <c r="U1385" s="1">
        <v>0</v>
      </c>
      <c r="V1385" s="1">
        <v>5</v>
      </c>
      <c r="W1385" s="1">
        <v>0</v>
      </c>
      <c r="X1385" s="1">
        <v>13</v>
      </c>
      <c r="AG1385" s="7">
        <f>IF(Q1385&gt;0,RANK(Q1385,(N1385:P1385,Q1385:AE1385)),0)</f>
        <v>6</v>
      </c>
      <c r="AH1385" s="7">
        <f>IF(R1385&gt;0,RANK(R1385,(N1385:P1385,Q1385:AE1385)),0)</f>
        <v>5</v>
      </c>
      <c r="AI1385" s="7">
        <f>IF(T1385&gt;0,RANK(T1385,(N1385:P1385,Q1385:AE1385)),0)</f>
        <v>9</v>
      </c>
      <c r="AJ1385" s="7">
        <f>IF(S1385&gt;0,RANK(S1385,(N1385:P1385,Q1385:AE1385)),0)</f>
        <v>4</v>
      </c>
      <c r="AK1385" s="2">
        <f t="shared" si="309"/>
        <v>1.0715652506697283E-3</v>
      </c>
      <c r="AL1385" s="2">
        <f t="shared" si="309"/>
        <v>1.4542671259089169E-3</v>
      </c>
      <c r="AM1385" s="2">
        <f t="shared" si="305"/>
        <v>2.296211251435132E-4</v>
      </c>
      <c r="AN1385" s="2">
        <f t="shared" si="306"/>
        <v>2.2962112514351321E-3</v>
      </c>
      <c r="AP1385" t="s">
        <v>4784</v>
      </c>
      <c r="AQ1385" t="s">
        <v>2889</v>
      </c>
      <c r="AR1385" s="11">
        <v>8</v>
      </c>
      <c r="AT1385" s="85" t="s">
        <v>4570</v>
      </c>
      <c r="AU1385" s="84" t="s">
        <v>4202</v>
      </c>
      <c r="AV1385" s="77" t="str">
        <f t="shared" si="307"/>
        <v>27095</v>
      </c>
      <c r="AX1385" s="7" t="s">
        <v>186</v>
      </c>
      <c r="AY1385">
        <v>25</v>
      </c>
    </row>
    <row r="1386" spans="1:51" hidden="1" outlineLevel="1">
      <c r="A1386" t="s">
        <v>4001</v>
      </c>
      <c r="B1386" t="s">
        <v>2889</v>
      </c>
      <c r="C1386" s="1">
        <f t="shared" si="301"/>
        <v>16758</v>
      </c>
      <c r="D1386" s="7">
        <f>IF(N1386&gt;0, RANK(N1386,(N1386:P1386,Q1386:AE1386)),0)</f>
        <v>2</v>
      </c>
      <c r="E1386" s="7">
        <f>IF(O1386&gt;0,RANK(O1386,(N1386:P1386,Q1386:AE1386)),0)</f>
        <v>1</v>
      </c>
      <c r="F1386" s="7">
        <f>IF(P1386&gt;0,RANK(P1386,(N1386:P1386,Q1386:AE1386)),0)</f>
        <v>3</v>
      </c>
      <c r="G1386" s="1">
        <f t="shared" si="310"/>
        <v>2904</v>
      </c>
      <c r="H1386" s="2">
        <f t="shared" si="311"/>
        <v>0.17329036877909057</v>
      </c>
      <c r="I1386" s="2"/>
      <c r="J1386" s="2">
        <f t="shared" si="308"/>
        <v>0.40541830767394677</v>
      </c>
      <c r="K1386" s="2">
        <f t="shared" si="308"/>
        <v>0.57870867645303736</v>
      </c>
      <c r="L1386" s="2">
        <f t="shared" si="308"/>
        <v>9.0702947845804991E-3</v>
      </c>
      <c r="M1386" s="2">
        <f t="shared" si="303"/>
        <v>6.8027210884353175E-3</v>
      </c>
      <c r="N1386" s="1">
        <v>6794</v>
      </c>
      <c r="O1386" s="1">
        <v>9698</v>
      </c>
      <c r="P1386" s="1">
        <v>152</v>
      </c>
      <c r="Q1386" s="1">
        <v>25</v>
      </c>
      <c r="R1386" s="1">
        <v>24</v>
      </c>
      <c r="S1386" s="1">
        <v>32</v>
      </c>
      <c r="T1386" s="1">
        <v>6</v>
      </c>
      <c r="U1386" s="1">
        <v>0</v>
      </c>
      <c r="V1386" s="1">
        <v>6</v>
      </c>
      <c r="W1386" s="1">
        <v>1</v>
      </c>
      <c r="X1386" s="1">
        <v>20</v>
      </c>
      <c r="AG1386" s="7">
        <f>IF(Q1386&gt;0,RANK(Q1386,(N1386:P1386,Q1386:AE1386)),0)</f>
        <v>5</v>
      </c>
      <c r="AH1386" s="7">
        <f>IF(R1386&gt;0,RANK(R1386,(N1386:P1386,Q1386:AE1386)),0)</f>
        <v>6</v>
      </c>
      <c r="AI1386" s="7">
        <f>IF(T1386&gt;0,RANK(T1386,(N1386:P1386,Q1386:AE1386)),0)</f>
        <v>8</v>
      </c>
      <c r="AJ1386" s="7">
        <f>IF(S1386&gt;0,RANK(S1386,(N1386:P1386,Q1386:AE1386)),0)</f>
        <v>4</v>
      </c>
      <c r="AK1386" s="2">
        <f t="shared" si="309"/>
        <v>1.4918248000954767E-3</v>
      </c>
      <c r="AL1386" s="2">
        <f t="shared" si="309"/>
        <v>1.4321518080916578E-3</v>
      </c>
      <c r="AM1386" s="2">
        <f t="shared" si="305"/>
        <v>3.5803795202291446E-4</v>
      </c>
      <c r="AN1386" s="2">
        <f t="shared" si="306"/>
        <v>1.9095357441222102E-3</v>
      </c>
      <c r="AP1386" t="s">
        <v>4001</v>
      </c>
      <c r="AQ1386" t="s">
        <v>2889</v>
      </c>
      <c r="AR1386" s="11">
        <v>8</v>
      </c>
      <c r="AT1386" s="85" t="s">
        <v>4570</v>
      </c>
      <c r="AU1386" s="84" t="s">
        <v>4529</v>
      </c>
      <c r="AV1386" s="77" t="str">
        <f t="shared" si="307"/>
        <v>27097</v>
      </c>
      <c r="AX1386" s="7" t="s">
        <v>186</v>
      </c>
      <c r="AY1386">
        <v>48</v>
      </c>
    </row>
    <row r="1387" spans="1:51" hidden="1" outlineLevel="1">
      <c r="A1387" t="s">
        <v>4673</v>
      </c>
      <c r="B1387" t="s">
        <v>2889</v>
      </c>
      <c r="C1387" s="1">
        <f t="shared" si="301"/>
        <v>20222</v>
      </c>
      <c r="D1387" s="7">
        <f>IF(N1387&gt;0, RANK(N1387,(N1387:P1387,Q1387:AE1387)),0)</f>
        <v>1</v>
      </c>
      <c r="E1387" s="7">
        <f>IF(O1387&gt;0,RANK(O1387,(N1387:P1387,Q1387:AE1387)),0)</f>
        <v>2</v>
      </c>
      <c r="F1387" s="7">
        <f>IF(P1387&gt;0,RANK(P1387,(N1387:P1387,Q1387:AE1387)),0)</f>
        <v>3</v>
      </c>
      <c r="G1387" s="1">
        <f t="shared" si="310"/>
        <v>4743</v>
      </c>
      <c r="H1387" s="2">
        <f t="shared" si="311"/>
        <v>0.23454653347838988</v>
      </c>
      <c r="I1387" s="2"/>
      <c r="J1387" s="2">
        <f t="shared" si="308"/>
        <v>0.60992977944812576</v>
      </c>
      <c r="K1387" s="2">
        <f t="shared" si="308"/>
        <v>0.37538324596973593</v>
      </c>
      <c r="L1387" s="2">
        <f t="shared" si="308"/>
        <v>7.5660172089803187E-3</v>
      </c>
      <c r="M1387" s="2">
        <f t="shared" si="303"/>
        <v>7.1209573731579826E-3</v>
      </c>
      <c r="N1387" s="1">
        <v>12334</v>
      </c>
      <c r="O1387" s="1">
        <v>7591</v>
      </c>
      <c r="P1387" s="1">
        <v>153</v>
      </c>
      <c r="Q1387" s="1">
        <v>23</v>
      </c>
      <c r="R1387" s="1">
        <v>36</v>
      </c>
      <c r="S1387" s="1">
        <v>30</v>
      </c>
      <c r="T1387" s="1">
        <v>3</v>
      </c>
      <c r="U1387" s="1">
        <v>0</v>
      </c>
      <c r="V1387" s="1">
        <v>5</v>
      </c>
      <c r="W1387" s="1">
        <v>18</v>
      </c>
      <c r="X1387" s="1">
        <v>29</v>
      </c>
      <c r="AG1387" s="7">
        <f>IF(Q1387&gt;0,RANK(Q1387,(N1387:P1387,Q1387:AE1387)),0)</f>
        <v>7</v>
      </c>
      <c r="AH1387" s="7">
        <f>IF(R1387&gt;0,RANK(R1387,(N1387:P1387,Q1387:AE1387)),0)</f>
        <v>4</v>
      </c>
      <c r="AI1387" s="7">
        <f>IF(T1387&gt;0,RANK(T1387,(N1387:P1387,Q1387:AE1387)),0)</f>
        <v>10</v>
      </c>
      <c r="AJ1387" s="7">
        <f>IF(S1387&gt;0,RANK(S1387,(N1387:P1387,Q1387:AE1387)),0)</f>
        <v>5</v>
      </c>
      <c r="AK1387" s="2">
        <f t="shared" si="309"/>
        <v>1.1373751359905055E-3</v>
      </c>
      <c r="AL1387" s="2">
        <f t="shared" si="309"/>
        <v>1.7802393432894868E-3</v>
      </c>
      <c r="AM1387" s="2">
        <f t="shared" si="305"/>
        <v>1.4835327860745722E-4</v>
      </c>
      <c r="AN1387" s="2">
        <f t="shared" si="306"/>
        <v>1.4835327860745723E-3</v>
      </c>
      <c r="AP1387" t="s">
        <v>4673</v>
      </c>
      <c r="AQ1387" t="s">
        <v>2889</v>
      </c>
      <c r="AR1387" s="11">
        <v>1</v>
      </c>
      <c r="AT1387" s="85" t="s">
        <v>4570</v>
      </c>
      <c r="AU1387" s="84" t="s">
        <v>4530</v>
      </c>
      <c r="AV1387" s="77" t="str">
        <f t="shared" si="307"/>
        <v>27099</v>
      </c>
      <c r="AX1387" s="7" t="s">
        <v>186</v>
      </c>
      <c r="AY1387">
        <v>39</v>
      </c>
    </row>
    <row r="1388" spans="1:51" hidden="1" outlineLevel="1">
      <c r="A1388" t="s">
        <v>1560</v>
      </c>
      <c r="B1388" t="s">
        <v>2889</v>
      </c>
      <c r="C1388" s="1">
        <f t="shared" si="301"/>
        <v>4998</v>
      </c>
      <c r="D1388" s="7">
        <f>IF(N1388&gt;0, RANK(N1388,(N1388:P1388,Q1388:AE1388)),0)</f>
        <v>2</v>
      </c>
      <c r="E1388" s="7">
        <f>IF(O1388&gt;0,RANK(O1388,(N1388:P1388,Q1388:AE1388)),0)</f>
        <v>1</v>
      </c>
      <c r="F1388" s="7">
        <f>IF(P1388&gt;0,RANK(P1388,(N1388:P1388,Q1388:AE1388)),0)</f>
        <v>3</v>
      </c>
      <c r="G1388" s="1">
        <f t="shared" si="310"/>
        <v>501</v>
      </c>
      <c r="H1388" s="2">
        <f t="shared" si="311"/>
        <v>0.10024009603841537</v>
      </c>
      <c r="I1388" s="2"/>
      <c r="J1388" s="2">
        <f t="shared" si="308"/>
        <v>0.44377751100440177</v>
      </c>
      <c r="K1388" s="2">
        <f t="shared" si="308"/>
        <v>0.5440176070428171</v>
      </c>
      <c r="L1388" s="2">
        <f t="shared" si="308"/>
        <v>6.8027210884353739E-3</v>
      </c>
      <c r="M1388" s="2">
        <f t="shared" si="303"/>
        <v>5.4021608643457586E-3</v>
      </c>
      <c r="N1388" s="1">
        <v>2218</v>
      </c>
      <c r="O1388" s="1">
        <v>2719</v>
      </c>
      <c r="P1388" s="1">
        <v>34</v>
      </c>
      <c r="Q1388" s="1">
        <v>2</v>
      </c>
      <c r="R1388" s="1">
        <v>3</v>
      </c>
      <c r="S1388" s="1">
        <v>10</v>
      </c>
      <c r="T1388" s="1">
        <v>0</v>
      </c>
      <c r="U1388" s="1">
        <v>0</v>
      </c>
      <c r="V1388" s="1">
        <v>1</v>
      </c>
      <c r="W1388" s="1">
        <v>5</v>
      </c>
      <c r="X1388" s="1">
        <v>6</v>
      </c>
      <c r="AG1388" s="7">
        <f>IF(Q1388&gt;0,RANK(Q1388,(N1388:P1388,Q1388:AE1388)),0)</f>
        <v>8</v>
      </c>
      <c r="AH1388" s="7">
        <f>IF(R1388&gt;0,RANK(R1388,(N1388:P1388,Q1388:AE1388)),0)</f>
        <v>7</v>
      </c>
      <c r="AI1388" s="7">
        <f>IF(T1388&gt;0,RANK(T1388,(N1388:P1388,Q1388:AE1388)),0)</f>
        <v>0</v>
      </c>
      <c r="AJ1388" s="7">
        <f>IF(S1388&gt;0,RANK(S1388,(N1388:P1388,Q1388:AE1388)),0)</f>
        <v>4</v>
      </c>
      <c r="AK1388" s="2">
        <f t="shared" si="309"/>
        <v>4.0016006402561027E-4</v>
      </c>
      <c r="AL1388" s="2">
        <f t="shared" si="309"/>
        <v>6.0024009603841532E-4</v>
      </c>
      <c r="AM1388" s="2">
        <f t="shared" si="305"/>
        <v>0</v>
      </c>
      <c r="AN1388" s="2">
        <f t="shared" si="306"/>
        <v>2.0008003201280513E-3</v>
      </c>
      <c r="AP1388" t="s">
        <v>1560</v>
      </c>
      <c r="AQ1388" t="s">
        <v>2889</v>
      </c>
      <c r="AR1388" s="11">
        <v>1</v>
      </c>
      <c r="AT1388" s="85" t="s">
        <v>4570</v>
      </c>
      <c r="AU1388" s="84" t="s">
        <v>4531</v>
      </c>
      <c r="AV1388" s="77" t="str">
        <f t="shared" si="307"/>
        <v>27101</v>
      </c>
      <c r="AX1388" s="7" t="s">
        <v>186</v>
      </c>
      <c r="AY1388">
        <v>29</v>
      </c>
    </row>
    <row r="1389" spans="1:51" hidden="1" outlineLevel="1">
      <c r="A1389" t="s">
        <v>2347</v>
      </c>
      <c r="B1389" t="s">
        <v>2889</v>
      </c>
      <c r="C1389" s="1">
        <f t="shared" si="301"/>
        <v>17741</v>
      </c>
      <c r="D1389" s="7">
        <f>IF(N1389&gt;0, RANK(N1389,(N1389:P1389,Q1389:AE1389)),0)</f>
        <v>1</v>
      </c>
      <c r="E1389" s="7">
        <f>IF(O1389&gt;0,RANK(O1389,(N1389:P1389,Q1389:AE1389)),0)</f>
        <v>2</v>
      </c>
      <c r="F1389" s="7">
        <f>IF(P1389&gt;0,RANK(P1389,(N1389:P1389,Q1389:AE1389)),0)</f>
        <v>3</v>
      </c>
      <c r="G1389" s="1">
        <f t="shared" si="310"/>
        <v>108</v>
      </c>
      <c r="H1389" s="2">
        <f t="shared" si="311"/>
        <v>6.0875937094865004E-3</v>
      </c>
      <c r="I1389" s="2"/>
      <c r="J1389" s="2">
        <f t="shared" si="308"/>
        <v>0.49585705428104393</v>
      </c>
      <c r="K1389" s="2">
        <f t="shared" si="308"/>
        <v>0.4897694605715574</v>
      </c>
      <c r="L1389" s="2">
        <f t="shared" si="308"/>
        <v>7.3276590947522688E-3</v>
      </c>
      <c r="M1389" s="2">
        <f t="shared" si="303"/>
        <v>7.0458260526464547E-3</v>
      </c>
      <c r="N1389" s="1">
        <v>8797</v>
      </c>
      <c r="O1389" s="1">
        <v>8689</v>
      </c>
      <c r="P1389" s="1">
        <v>130</v>
      </c>
      <c r="Q1389" s="1">
        <v>21</v>
      </c>
      <c r="R1389" s="1">
        <v>12</v>
      </c>
      <c r="S1389" s="1">
        <v>48</v>
      </c>
      <c r="T1389" s="1">
        <v>4</v>
      </c>
      <c r="U1389" s="1">
        <v>0</v>
      </c>
      <c r="V1389" s="1">
        <v>2</v>
      </c>
      <c r="W1389" s="1">
        <v>21</v>
      </c>
      <c r="X1389" s="1">
        <v>17</v>
      </c>
      <c r="AG1389" s="7">
        <f>IF(Q1389&gt;0,RANK(Q1389,(N1389:P1389,Q1389:AE1389)),0)</f>
        <v>5</v>
      </c>
      <c r="AH1389" s="7">
        <f>IF(R1389&gt;0,RANK(R1389,(N1389:P1389,Q1389:AE1389)),0)</f>
        <v>8</v>
      </c>
      <c r="AI1389" s="7">
        <f>IF(T1389&gt;0,RANK(T1389,(N1389:P1389,Q1389:AE1389)),0)</f>
        <v>9</v>
      </c>
      <c r="AJ1389" s="7">
        <f>IF(S1389&gt;0,RANK(S1389,(N1389:P1389,Q1389:AE1389)),0)</f>
        <v>4</v>
      </c>
      <c r="AK1389" s="2">
        <f t="shared" si="309"/>
        <v>1.1836987768445973E-3</v>
      </c>
      <c r="AL1389" s="2">
        <f t="shared" si="309"/>
        <v>6.7639930105405555E-4</v>
      </c>
      <c r="AM1389" s="2">
        <f t="shared" si="305"/>
        <v>2.2546643368468518E-4</v>
      </c>
      <c r="AN1389" s="2">
        <f t="shared" si="306"/>
        <v>2.7055972042162222E-3</v>
      </c>
      <c r="AP1389" t="s">
        <v>2347</v>
      </c>
      <c r="AQ1389" t="s">
        <v>2889</v>
      </c>
      <c r="AR1389" s="11">
        <v>1</v>
      </c>
      <c r="AT1389" s="85" t="s">
        <v>4570</v>
      </c>
      <c r="AU1389" s="84" t="s">
        <v>4532</v>
      </c>
      <c r="AV1389" s="77" t="str">
        <f t="shared" si="307"/>
        <v>27103</v>
      </c>
      <c r="AX1389" s="7" t="s">
        <v>186</v>
      </c>
      <c r="AY1389">
        <v>33</v>
      </c>
    </row>
    <row r="1390" spans="1:51" hidden="1" outlineLevel="1">
      <c r="A1390" t="s">
        <v>5353</v>
      </c>
      <c r="B1390" t="s">
        <v>2889</v>
      </c>
      <c r="C1390" s="1">
        <f t="shared" si="301"/>
        <v>9204</v>
      </c>
      <c r="D1390" s="7">
        <f>IF(N1390&gt;0, RANK(N1390,(N1390:P1390,Q1390:AE1390)),0)</f>
        <v>2</v>
      </c>
      <c r="E1390" s="7">
        <f>IF(O1390&gt;0,RANK(O1390,(N1390:P1390,Q1390:AE1390)),0)</f>
        <v>1</v>
      </c>
      <c r="F1390" s="7">
        <f>IF(P1390&gt;0,RANK(P1390,(N1390:P1390,Q1390:AE1390)),0)</f>
        <v>3</v>
      </c>
      <c r="G1390" s="1">
        <f t="shared" si="310"/>
        <v>1261</v>
      </c>
      <c r="H1390" s="2">
        <f t="shared" si="311"/>
        <v>0.13700564971751411</v>
      </c>
      <c r="I1390" s="2"/>
      <c r="J1390" s="2">
        <f t="shared" si="308"/>
        <v>0.42351151673185572</v>
      </c>
      <c r="K1390" s="2">
        <f t="shared" si="308"/>
        <v>0.56051716644936989</v>
      </c>
      <c r="L1390" s="2">
        <f t="shared" si="308"/>
        <v>7.2794437201216863E-3</v>
      </c>
      <c r="M1390" s="2">
        <f t="shared" si="303"/>
        <v>8.6918730986527085E-3</v>
      </c>
      <c r="N1390" s="1">
        <v>3898</v>
      </c>
      <c r="O1390" s="1">
        <v>5159</v>
      </c>
      <c r="P1390" s="1">
        <v>67</v>
      </c>
      <c r="Q1390" s="1">
        <v>7</v>
      </c>
      <c r="R1390" s="1">
        <v>3</v>
      </c>
      <c r="S1390" s="1">
        <v>20</v>
      </c>
      <c r="T1390" s="1">
        <v>2</v>
      </c>
      <c r="U1390" s="1">
        <v>0</v>
      </c>
      <c r="V1390" s="1">
        <v>3</v>
      </c>
      <c r="W1390" s="1">
        <v>16</v>
      </c>
      <c r="X1390" s="1">
        <v>29</v>
      </c>
      <c r="AG1390" s="7">
        <f>IF(Q1390&gt;0,RANK(Q1390,(N1390:P1390,Q1390:AE1390)),0)</f>
        <v>7</v>
      </c>
      <c r="AH1390" s="7">
        <f>IF(R1390&gt;0,RANK(R1390,(N1390:P1390,Q1390:AE1390)),0)</f>
        <v>8</v>
      </c>
      <c r="AI1390" s="7">
        <f>IF(T1390&gt;0,RANK(T1390,(N1390:P1390,Q1390:AE1390)),0)</f>
        <v>10</v>
      </c>
      <c r="AJ1390" s="7">
        <f>IF(S1390&gt;0,RANK(S1390,(N1390:P1390,Q1390:AE1390)),0)</f>
        <v>5</v>
      </c>
      <c r="AK1390" s="2">
        <f t="shared" si="309"/>
        <v>7.6053889613211649E-4</v>
      </c>
      <c r="AL1390" s="2">
        <f t="shared" si="309"/>
        <v>3.2594524119947848E-4</v>
      </c>
      <c r="AM1390" s="2">
        <f t="shared" si="305"/>
        <v>2.17296827466319E-4</v>
      </c>
      <c r="AN1390" s="2">
        <f t="shared" si="306"/>
        <v>2.1729682746631897E-3</v>
      </c>
      <c r="AP1390" t="s">
        <v>5353</v>
      </c>
      <c r="AQ1390" t="s">
        <v>2889</v>
      </c>
      <c r="AR1390" s="11">
        <v>1</v>
      </c>
      <c r="AT1390" s="85" t="s">
        <v>4570</v>
      </c>
      <c r="AU1390" s="84" t="s">
        <v>4533</v>
      </c>
      <c r="AV1390" s="77" t="str">
        <f t="shared" si="307"/>
        <v>27105</v>
      </c>
      <c r="AX1390" s="7" t="s">
        <v>186</v>
      </c>
      <c r="AY1390">
        <v>40</v>
      </c>
    </row>
    <row r="1391" spans="1:51" hidden="1" outlineLevel="1">
      <c r="A1391" t="s">
        <v>5024</v>
      </c>
      <c r="B1391" t="s">
        <v>2889</v>
      </c>
      <c r="C1391" s="1">
        <f t="shared" si="301"/>
        <v>3810</v>
      </c>
      <c r="D1391" s="7">
        <f>IF(N1391&gt;0, RANK(N1391,(N1391:P1391,Q1391:AE1391)),0)</f>
        <v>1</v>
      </c>
      <c r="E1391" s="7">
        <f>IF(O1391&gt;0,RANK(O1391,(N1391:P1391,Q1391:AE1391)),0)</f>
        <v>2</v>
      </c>
      <c r="F1391" s="7">
        <f>IF(P1391&gt;0,RANK(P1391,(N1391:P1391,Q1391:AE1391)),0)</f>
        <v>3</v>
      </c>
      <c r="G1391" s="1">
        <f t="shared" si="310"/>
        <v>160</v>
      </c>
      <c r="H1391" s="2">
        <f t="shared" si="311"/>
        <v>4.1994750656167978E-2</v>
      </c>
      <c r="I1391" s="2"/>
      <c r="J1391" s="2">
        <f t="shared" si="308"/>
        <v>0.51286089238845145</v>
      </c>
      <c r="K1391" s="2">
        <f t="shared" si="308"/>
        <v>0.47086614173228347</v>
      </c>
      <c r="L1391" s="2">
        <f t="shared" si="308"/>
        <v>7.3490813648293962E-3</v>
      </c>
      <c r="M1391" s="2">
        <f t="shared" si="303"/>
        <v>8.9238845144356815E-3</v>
      </c>
      <c r="N1391" s="1">
        <v>1954</v>
      </c>
      <c r="O1391" s="1">
        <v>1794</v>
      </c>
      <c r="P1391" s="1">
        <v>28</v>
      </c>
      <c r="Q1391" s="1">
        <v>10</v>
      </c>
      <c r="R1391" s="1">
        <v>2</v>
      </c>
      <c r="S1391" s="1">
        <v>9</v>
      </c>
      <c r="T1391" s="1">
        <v>1</v>
      </c>
      <c r="U1391" s="1">
        <v>0</v>
      </c>
      <c r="V1391" s="1">
        <v>0</v>
      </c>
      <c r="W1391" s="1">
        <v>7</v>
      </c>
      <c r="X1391" s="1">
        <v>5</v>
      </c>
      <c r="AG1391" s="7">
        <f>IF(Q1391&gt;0,RANK(Q1391,(N1391:P1391,Q1391:AE1391)),0)</f>
        <v>4</v>
      </c>
      <c r="AH1391" s="7">
        <f>IF(R1391&gt;0,RANK(R1391,(N1391:P1391,Q1391:AE1391)),0)</f>
        <v>8</v>
      </c>
      <c r="AI1391" s="7">
        <f>IF(T1391&gt;0,RANK(T1391,(N1391:P1391,Q1391:AE1391)),0)</f>
        <v>9</v>
      </c>
      <c r="AJ1391" s="7">
        <f>IF(S1391&gt;0,RANK(S1391,(N1391:P1391,Q1391:AE1391)),0)</f>
        <v>5</v>
      </c>
      <c r="AK1391" s="2">
        <f t="shared" si="309"/>
        <v>2.6246719160104987E-3</v>
      </c>
      <c r="AL1391" s="2">
        <f t="shared" si="309"/>
        <v>5.2493438320209973E-4</v>
      </c>
      <c r="AM1391" s="2">
        <f t="shared" si="305"/>
        <v>2.6246719160104987E-4</v>
      </c>
      <c r="AN1391" s="2">
        <f t="shared" si="306"/>
        <v>2.3622047244094488E-3</v>
      </c>
      <c r="AP1391" t="s">
        <v>5024</v>
      </c>
      <c r="AQ1391" t="s">
        <v>2889</v>
      </c>
      <c r="AR1391" s="11">
        <v>7</v>
      </c>
      <c r="AT1391" s="85" t="s">
        <v>4570</v>
      </c>
      <c r="AU1391" s="84" t="s">
        <v>5310</v>
      </c>
      <c r="AV1391" s="77" t="str">
        <f t="shared" si="307"/>
        <v>27107</v>
      </c>
      <c r="AX1391" s="7" t="s">
        <v>186</v>
      </c>
      <c r="AY1391">
        <v>33</v>
      </c>
    </row>
    <row r="1392" spans="1:51" hidden="1" outlineLevel="1">
      <c r="A1392" t="s">
        <v>5039</v>
      </c>
      <c r="B1392" t="s">
        <v>2889</v>
      </c>
      <c r="C1392" s="1">
        <f t="shared" si="301"/>
        <v>71575</v>
      </c>
      <c r="D1392" s="7">
        <f>IF(N1392&gt;0, RANK(N1392,(N1392:P1392,Q1392:AE1392)),0)</f>
        <v>2</v>
      </c>
      <c r="E1392" s="7">
        <f>IF(O1392&gt;0,RANK(O1392,(N1392:P1392,Q1392:AE1392)),0)</f>
        <v>1</v>
      </c>
      <c r="F1392" s="7">
        <f>IF(P1392&gt;0,RANK(P1392,(N1392:P1392,Q1392:AE1392)),0)</f>
        <v>3</v>
      </c>
      <c r="G1392" s="1">
        <f t="shared" si="310"/>
        <v>4086</v>
      </c>
      <c r="H1392" s="2">
        <f t="shared" si="311"/>
        <v>5.7086971707998604E-2</v>
      </c>
      <c r="I1392" s="2"/>
      <c r="J1392" s="2">
        <f t="shared" si="308"/>
        <v>0.46503667481662592</v>
      </c>
      <c r="K1392" s="2">
        <f t="shared" si="308"/>
        <v>0.52212364652462451</v>
      </c>
      <c r="L1392" s="2">
        <f t="shared" si="308"/>
        <v>6.873908487600419E-3</v>
      </c>
      <c r="M1392" s="2">
        <f t="shared" si="303"/>
        <v>5.9657701711491569E-3</v>
      </c>
      <c r="N1392" s="1">
        <v>33285</v>
      </c>
      <c r="O1392" s="1">
        <v>37371</v>
      </c>
      <c r="P1392" s="1">
        <v>492</v>
      </c>
      <c r="Q1392" s="1">
        <v>129</v>
      </c>
      <c r="R1392" s="1">
        <v>67</v>
      </c>
      <c r="S1392" s="1">
        <v>91</v>
      </c>
      <c r="T1392" s="1">
        <v>2</v>
      </c>
      <c r="U1392" s="1">
        <v>0</v>
      </c>
      <c r="V1392" s="1">
        <v>14</v>
      </c>
      <c r="W1392" s="1">
        <v>72</v>
      </c>
      <c r="X1392" s="1">
        <v>52</v>
      </c>
      <c r="AG1392" s="7">
        <f>IF(Q1392&gt;0,RANK(Q1392,(N1392:P1392,Q1392:AE1392)),0)</f>
        <v>4</v>
      </c>
      <c r="AH1392" s="7">
        <f>IF(R1392&gt;0,RANK(R1392,(N1392:P1392,Q1392:AE1392)),0)</f>
        <v>7</v>
      </c>
      <c r="AI1392" s="7">
        <f>IF(T1392&gt;0,RANK(T1392,(N1392:P1392,Q1392:AE1392)),0)</f>
        <v>10</v>
      </c>
      <c r="AJ1392" s="7">
        <f>IF(S1392&gt;0,RANK(S1392,(N1392:P1392,Q1392:AE1392)),0)</f>
        <v>5</v>
      </c>
      <c r="AK1392" s="2">
        <f t="shared" si="309"/>
        <v>1.8023052741879147E-3</v>
      </c>
      <c r="AL1392" s="2">
        <f t="shared" si="309"/>
        <v>9.3608103388054492E-4</v>
      </c>
      <c r="AM1392" s="2">
        <f t="shared" si="305"/>
        <v>2.7942717429269995E-5</v>
      </c>
      <c r="AN1392" s="2">
        <f t="shared" si="306"/>
        <v>1.2713936430317849E-3</v>
      </c>
      <c r="AP1392" t="s">
        <v>5039</v>
      </c>
      <c r="AQ1392" t="s">
        <v>2889</v>
      </c>
      <c r="AR1392" s="11">
        <v>1</v>
      </c>
      <c r="AT1392" s="85" t="s">
        <v>4570</v>
      </c>
      <c r="AU1392" s="84" t="s">
        <v>4645</v>
      </c>
      <c r="AV1392" s="77" t="str">
        <f t="shared" si="307"/>
        <v>27109</v>
      </c>
      <c r="AX1392" s="7" t="s">
        <v>186</v>
      </c>
      <c r="AY1392">
        <v>75</v>
      </c>
    </row>
    <row r="1393" spans="1:51" hidden="1" outlineLevel="1">
      <c r="A1393" t="s">
        <v>5103</v>
      </c>
      <c r="B1393" t="s">
        <v>2889</v>
      </c>
      <c r="C1393" s="1">
        <f t="shared" si="301"/>
        <v>32178</v>
      </c>
      <c r="D1393" s="7">
        <f>IF(N1393&gt;0, RANK(N1393,(N1393:P1393,Q1393:AE1393)),0)</f>
        <v>2</v>
      </c>
      <c r="E1393" s="7">
        <f>IF(O1393&gt;0,RANK(O1393,(N1393:P1393,Q1393:AE1393)),0)</f>
        <v>1</v>
      </c>
      <c r="F1393" s="7">
        <f>IF(P1393&gt;0,RANK(P1393,(N1393:P1393,Q1393:AE1393)),0)</f>
        <v>3</v>
      </c>
      <c r="G1393" s="1">
        <f t="shared" si="310"/>
        <v>7696</v>
      </c>
      <c r="H1393" s="2">
        <f t="shared" si="311"/>
        <v>0.23916961899434397</v>
      </c>
      <c r="I1393" s="2"/>
      <c r="J1393" s="2">
        <f t="shared" si="308"/>
        <v>0.37410653241345021</v>
      </c>
      <c r="K1393" s="2">
        <f t="shared" si="308"/>
        <v>0.61327615140779412</v>
      </c>
      <c r="L1393" s="2">
        <f t="shared" si="308"/>
        <v>6.7437379576107898E-3</v>
      </c>
      <c r="M1393" s="2">
        <f t="shared" si="303"/>
        <v>5.8735782211448212E-3</v>
      </c>
      <c r="N1393" s="1">
        <v>12038</v>
      </c>
      <c r="O1393" s="1">
        <v>19734</v>
      </c>
      <c r="P1393" s="1">
        <v>217</v>
      </c>
      <c r="Q1393" s="1">
        <v>40</v>
      </c>
      <c r="R1393" s="1">
        <v>29</v>
      </c>
      <c r="S1393" s="1">
        <v>50</v>
      </c>
      <c r="T1393" s="1">
        <v>3</v>
      </c>
      <c r="U1393" s="1">
        <v>0</v>
      </c>
      <c r="V1393" s="1">
        <v>8</v>
      </c>
      <c r="W1393" s="1">
        <v>33</v>
      </c>
      <c r="X1393" s="1">
        <v>26</v>
      </c>
      <c r="AG1393" s="7">
        <f>IF(Q1393&gt;0,RANK(Q1393,(N1393:P1393,Q1393:AE1393)),0)</f>
        <v>5</v>
      </c>
      <c r="AH1393" s="7">
        <f>IF(R1393&gt;0,RANK(R1393,(N1393:P1393,Q1393:AE1393)),0)</f>
        <v>7</v>
      </c>
      <c r="AI1393" s="7">
        <f>IF(T1393&gt;0,RANK(T1393,(N1393:P1393,Q1393:AE1393)),0)</f>
        <v>10</v>
      </c>
      <c r="AJ1393" s="7">
        <f>IF(S1393&gt;0,RANK(S1393,(N1393:P1393,Q1393:AE1393)),0)</f>
        <v>4</v>
      </c>
      <c r="AK1393" s="2">
        <f t="shared" si="309"/>
        <v>1.2430853378084406E-3</v>
      </c>
      <c r="AL1393" s="2">
        <f t="shared" si="309"/>
        <v>9.0123686991111941E-4</v>
      </c>
      <c r="AM1393" s="2">
        <f t="shared" si="305"/>
        <v>9.3231400335633041E-5</v>
      </c>
      <c r="AN1393" s="2">
        <f t="shared" si="306"/>
        <v>1.5538566722605508E-3</v>
      </c>
      <c r="AP1393" t="s">
        <v>5103</v>
      </c>
      <c r="AQ1393" t="s">
        <v>2889</v>
      </c>
      <c r="AR1393" s="11">
        <v>7</v>
      </c>
      <c r="AT1393" s="85" t="s">
        <v>4570</v>
      </c>
      <c r="AU1393" s="84" t="s">
        <v>4646</v>
      </c>
      <c r="AV1393" s="77" t="str">
        <f t="shared" si="307"/>
        <v>27111</v>
      </c>
      <c r="AX1393" s="7" t="s">
        <v>186</v>
      </c>
      <c r="AY1393">
        <v>91</v>
      </c>
    </row>
    <row r="1394" spans="1:51" hidden="1" outlineLevel="1">
      <c r="A1394" t="s">
        <v>3732</v>
      </c>
      <c r="B1394" t="s">
        <v>2889</v>
      </c>
      <c r="C1394" s="1">
        <f t="shared" si="301"/>
        <v>7017</v>
      </c>
      <c r="D1394" s="7">
        <f>IF(N1394&gt;0, RANK(N1394,(N1394:P1394,Q1394:AE1394)),0)</f>
        <v>2</v>
      </c>
      <c r="E1394" s="7">
        <f>IF(O1394&gt;0,RANK(O1394,(N1394:P1394,Q1394:AE1394)),0)</f>
        <v>1</v>
      </c>
      <c r="F1394" s="7">
        <f>IF(P1394&gt;0,RANK(P1394,(N1394:P1394,Q1394:AE1394)),0)</f>
        <v>3</v>
      </c>
      <c r="G1394" s="1">
        <f t="shared" si="310"/>
        <v>650</v>
      </c>
      <c r="H1394" s="2">
        <f t="shared" si="311"/>
        <v>9.2632178993872022E-2</v>
      </c>
      <c r="I1394" s="2"/>
      <c r="J1394" s="2">
        <f t="shared" si="308"/>
        <v>0.44420692603676787</v>
      </c>
      <c r="K1394" s="2">
        <f t="shared" si="308"/>
        <v>0.53683910503063992</v>
      </c>
      <c r="L1394" s="2">
        <f t="shared" si="308"/>
        <v>1.0688328345446772E-2</v>
      </c>
      <c r="M1394" s="2">
        <f t="shared" si="303"/>
        <v>8.2656405871454966E-3</v>
      </c>
      <c r="N1394" s="1">
        <v>3117</v>
      </c>
      <c r="O1394" s="1">
        <v>3767</v>
      </c>
      <c r="P1394" s="1">
        <v>75</v>
      </c>
      <c r="Q1394" s="1">
        <v>12</v>
      </c>
      <c r="R1394" s="1">
        <v>7</v>
      </c>
      <c r="S1394" s="1">
        <v>22</v>
      </c>
      <c r="T1394" s="1">
        <v>1</v>
      </c>
      <c r="U1394" s="1">
        <v>0</v>
      </c>
      <c r="V1394" s="1">
        <v>2</v>
      </c>
      <c r="W1394" s="1">
        <v>4</v>
      </c>
      <c r="X1394" s="1">
        <v>10</v>
      </c>
      <c r="AG1394" s="7">
        <f>IF(Q1394&gt;0,RANK(Q1394,(N1394:P1394,Q1394:AE1394)),0)</f>
        <v>5</v>
      </c>
      <c r="AH1394" s="7">
        <f>IF(R1394&gt;0,RANK(R1394,(N1394:P1394,Q1394:AE1394)),0)</f>
        <v>7</v>
      </c>
      <c r="AI1394" s="7">
        <f>IF(T1394&gt;0,RANK(T1394,(N1394:P1394,Q1394:AE1394)),0)</f>
        <v>10</v>
      </c>
      <c r="AJ1394" s="7">
        <f>IF(S1394&gt;0,RANK(S1394,(N1394:P1394,Q1394:AE1394)),0)</f>
        <v>4</v>
      </c>
      <c r="AK1394" s="2">
        <f t="shared" si="309"/>
        <v>1.7101325352714834E-3</v>
      </c>
      <c r="AL1394" s="2">
        <f t="shared" si="309"/>
        <v>9.9757731224169879E-4</v>
      </c>
      <c r="AM1394" s="2">
        <f t="shared" si="305"/>
        <v>1.4251104460595695E-4</v>
      </c>
      <c r="AN1394" s="2">
        <f t="shared" si="306"/>
        <v>3.1352429813310532E-3</v>
      </c>
      <c r="AP1394" t="s">
        <v>3732</v>
      </c>
      <c r="AQ1394" t="s">
        <v>2889</v>
      </c>
      <c r="AR1394" s="11">
        <v>7</v>
      </c>
      <c r="AT1394" s="85" t="s">
        <v>4570</v>
      </c>
      <c r="AU1394" s="84" t="s">
        <v>4647</v>
      </c>
      <c r="AV1394" s="77" t="str">
        <f t="shared" si="307"/>
        <v>27113</v>
      </c>
      <c r="AX1394" s="7" t="s">
        <v>186</v>
      </c>
      <c r="AY1394">
        <v>34</v>
      </c>
    </row>
    <row r="1395" spans="1:51" hidden="1" outlineLevel="1">
      <c r="A1395" t="s">
        <v>4970</v>
      </c>
      <c r="B1395" t="s">
        <v>2889</v>
      </c>
      <c r="C1395" s="1">
        <f t="shared" si="301"/>
        <v>14518</v>
      </c>
      <c r="D1395" s="7">
        <f>IF(N1395&gt;0, RANK(N1395,(N1395:P1395,Q1395:AE1395)),0)</f>
        <v>1</v>
      </c>
      <c r="E1395" s="7">
        <f>IF(O1395&gt;0,RANK(O1395,(N1395:P1395,Q1395:AE1395)),0)</f>
        <v>2</v>
      </c>
      <c r="F1395" s="7">
        <f>IF(P1395&gt;0,RANK(P1395,(N1395:P1395,Q1395:AE1395)),0)</f>
        <v>3</v>
      </c>
      <c r="G1395" s="1">
        <f t="shared" si="310"/>
        <v>195</v>
      </c>
      <c r="H1395" s="2">
        <f t="shared" si="311"/>
        <v>1.3431602149056344E-2</v>
      </c>
      <c r="I1395" s="2"/>
      <c r="J1395" s="2">
        <f t="shared" si="308"/>
        <v>0.49786471965835516</v>
      </c>
      <c r="K1395" s="2">
        <f t="shared" si="308"/>
        <v>0.48443311750929879</v>
      </c>
      <c r="L1395" s="2">
        <f t="shared" si="308"/>
        <v>8.1967213114754103E-3</v>
      </c>
      <c r="M1395" s="2">
        <f t="shared" si="303"/>
        <v>9.5054415208705809E-3</v>
      </c>
      <c r="N1395" s="1">
        <v>7228</v>
      </c>
      <c r="O1395" s="1">
        <v>7033</v>
      </c>
      <c r="P1395" s="1">
        <v>119</v>
      </c>
      <c r="Q1395" s="1">
        <v>22</v>
      </c>
      <c r="R1395" s="1">
        <v>24</v>
      </c>
      <c r="S1395" s="1">
        <v>40</v>
      </c>
      <c r="T1395" s="1">
        <v>2</v>
      </c>
      <c r="U1395" s="1">
        <v>0</v>
      </c>
      <c r="V1395" s="1">
        <v>5</v>
      </c>
      <c r="W1395" s="1">
        <v>21</v>
      </c>
      <c r="X1395" s="1">
        <v>24</v>
      </c>
      <c r="AG1395" s="7">
        <f>IF(Q1395&gt;0,RANK(Q1395,(N1395:P1395,Q1395:AE1395)),0)</f>
        <v>7</v>
      </c>
      <c r="AH1395" s="7">
        <f>IF(R1395&gt;0,RANK(R1395,(N1395:P1395,Q1395:AE1395)),0)</f>
        <v>5</v>
      </c>
      <c r="AI1395" s="7">
        <f>IF(T1395&gt;0,RANK(T1395,(N1395:P1395,Q1395:AE1395)),0)</f>
        <v>10</v>
      </c>
      <c r="AJ1395" s="7">
        <f>IF(S1395&gt;0,RANK(S1395,(N1395:P1395,Q1395:AE1395)),0)</f>
        <v>4</v>
      </c>
      <c r="AK1395" s="2">
        <f t="shared" si="309"/>
        <v>1.5153602424576387E-3</v>
      </c>
      <c r="AL1395" s="2">
        <f t="shared" si="309"/>
        <v>1.6531202644992423E-3</v>
      </c>
      <c r="AM1395" s="2">
        <f t="shared" si="305"/>
        <v>1.3776002204160352E-4</v>
      </c>
      <c r="AN1395" s="2">
        <f t="shared" si="306"/>
        <v>2.7552004408320707E-3</v>
      </c>
      <c r="AP1395" t="s">
        <v>4970</v>
      </c>
      <c r="AQ1395" t="s">
        <v>2889</v>
      </c>
      <c r="AR1395" s="11">
        <v>8</v>
      </c>
      <c r="AT1395" s="85" t="s">
        <v>4570</v>
      </c>
      <c r="AU1395" s="84" t="s">
        <v>5225</v>
      </c>
      <c r="AV1395" s="77" t="str">
        <f t="shared" si="307"/>
        <v>27115</v>
      </c>
      <c r="AX1395" s="7" t="s">
        <v>186</v>
      </c>
      <c r="AY1395">
        <v>47</v>
      </c>
    </row>
    <row r="1396" spans="1:51" hidden="1" outlineLevel="1">
      <c r="A1396" t="s">
        <v>3862</v>
      </c>
      <c r="B1396" t="s">
        <v>2889</v>
      </c>
      <c r="C1396" s="1">
        <f t="shared" si="301"/>
        <v>5032</v>
      </c>
      <c r="D1396" s="7">
        <f>IF(N1396&gt;0, RANK(N1396,(N1396:P1396,Q1396:AE1396)),0)</f>
        <v>2</v>
      </c>
      <c r="E1396" s="7">
        <f>IF(O1396&gt;0,RANK(O1396,(N1396:P1396,Q1396:AE1396)),0)</f>
        <v>1</v>
      </c>
      <c r="F1396" s="7">
        <f>IF(P1396&gt;0,RANK(P1396,(N1396:P1396,Q1396:AE1396)),0)</f>
        <v>3</v>
      </c>
      <c r="G1396" s="1">
        <f t="shared" si="310"/>
        <v>1166</v>
      </c>
      <c r="H1396" s="2">
        <f t="shared" si="311"/>
        <v>0.23171701112877582</v>
      </c>
      <c r="I1396" s="2"/>
      <c r="J1396" s="2">
        <f t="shared" si="308"/>
        <v>0.37758346581875996</v>
      </c>
      <c r="K1396" s="2">
        <f t="shared" si="308"/>
        <v>0.60930047694753575</v>
      </c>
      <c r="L1396" s="2">
        <f t="shared" si="308"/>
        <v>9.1414944356120829E-3</v>
      </c>
      <c r="M1396" s="2">
        <f t="shared" si="303"/>
        <v>3.9745627980921541E-3</v>
      </c>
      <c r="N1396" s="1">
        <v>1900</v>
      </c>
      <c r="O1396" s="1">
        <v>3066</v>
      </c>
      <c r="P1396" s="1">
        <v>46</v>
      </c>
      <c r="Q1396" s="1">
        <v>3</v>
      </c>
      <c r="R1396" s="1">
        <v>7</v>
      </c>
      <c r="S1396" s="1">
        <v>3</v>
      </c>
      <c r="T1396" s="1">
        <v>2</v>
      </c>
      <c r="U1396" s="1">
        <v>0</v>
      </c>
      <c r="V1396" s="1">
        <v>1</v>
      </c>
      <c r="W1396" s="1">
        <v>1</v>
      </c>
      <c r="X1396" s="1">
        <v>3</v>
      </c>
      <c r="AG1396" s="7">
        <f>IF(Q1396&gt;0,RANK(Q1396,(N1396:P1396,Q1396:AE1396)),0)</f>
        <v>5</v>
      </c>
      <c r="AH1396" s="7">
        <f>IF(R1396&gt;0,RANK(R1396,(N1396:P1396,Q1396:AE1396)),0)</f>
        <v>4</v>
      </c>
      <c r="AI1396" s="7">
        <f>IF(T1396&gt;0,RANK(T1396,(N1396:P1396,Q1396:AE1396)),0)</f>
        <v>8</v>
      </c>
      <c r="AJ1396" s="7">
        <f>IF(S1396&gt;0,RANK(S1396,(N1396:P1396,Q1396:AE1396)),0)</f>
        <v>5</v>
      </c>
      <c r="AK1396" s="2">
        <f t="shared" si="309"/>
        <v>5.9618441971383144E-4</v>
      </c>
      <c r="AL1396" s="2">
        <f t="shared" si="309"/>
        <v>1.3910969793322733E-3</v>
      </c>
      <c r="AM1396" s="2">
        <f t="shared" si="305"/>
        <v>3.9745627980922101E-4</v>
      </c>
      <c r="AN1396" s="2">
        <f t="shared" si="306"/>
        <v>5.9618441971383144E-4</v>
      </c>
      <c r="AP1396" t="s">
        <v>3862</v>
      </c>
      <c r="AQ1396" t="s">
        <v>2889</v>
      </c>
      <c r="AR1396" s="11">
        <v>1</v>
      </c>
      <c r="AT1396" s="85" t="s">
        <v>4570</v>
      </c>
      <c r="AU1396" s="84" t="s">
        <v>5226</v>
      </c>
      <c r="AV1396" s="77" t="str">
        <f t="shared" si="307"/>
        <v>27117</v>
      </c>
      <c r="AX1396" s="7" t="s">
        <v>186</v>
      </c>
      <c r="AY1396">
        <v>22</v>
      </c>
    </row>
    <row r="1397" spans="1:51" hidden="1" outlineLevel="1">
      <c r="A1397" t="s">
        <v>4301</v>
      </c>
      <c r="B1397" t="s">
        <v>2889</v>
      </c>
      <c r="C1397" s="1">
        <f t="shared" si="301"/>
        <v>15668</v>
      </c>
      <c r="D1397" s="7">
        <f>IF(N1397&gt;0, RANK(N1397,(N1397:P1397,Q1397:AE1397)),0)</f>
        <v>2</v>
      </c>
      <c r="E1397" s="7">
        <f>IF(O1397&gt;0,RANK(O1397,(N1397:P1397,Q1397:AE1397)),0)</f>
        <v>1</v>
      </c>
      <c r="F1397" s="7">
        <f>IF(P1397&gt;0,RANK(P1397,(N1397:P1397,Q1397:AE1397)),0)</f>
        <v>3</v>
      </c>
      <c r="G1397" s="1">
        <f t="shared" si="310"/>
        <v>1995</v>
      </c>
      <c r="H1397" s="2">
        <f t="shared" si="311"/>
        <v>0.1273295889711514</v>
      </c>
      <c r="I1397" s="2"/>
      <c r="J1397" s="2">
        <f t="shared" si="308"/>
        <v>0.42947408731171816</v>
      </c>
      <c r="K1397" s="2">
        <f t="shared" si="308"/>
        <v>0.55680367628286953</v>
      </c>
      <c r="L1397" s="2">
        <f t="shared" si="308"/>
        <v>7.7865713556293081E-3</v>
      </c>
      <c r="M1397" s="2">
        <f t="shared" si="303"/>
        <v>5.93566504978295E-3</v>
      </c>
      <c r="N1397" s="1">
        <v>6729</v>
      </c>
      <c r="O1397" s="1">
        <v>8724</v>
      </c>
      <c r="P1397" s="1">
        <v>122</v>
      </c>
      <c r="Q1397" s="1">
        <v>16</v>
      </c>
      <c r="R1397" s="1">
        <v>16</v>
      </c>
      <c r="S1397" s="1">
        <v>21</v>
      </c>
      <c r="T1397" s="1">
        <v>3</v>
      </c>
      <c r="U1397" s="1">
        <v>0</v>
      </c>
      <c r="V1397" s="1">
        <v>1</v>
      </c>
      <c r="W1397" s="1">
        <v>20</v>
      </c>
      <c r="X1397" s="1">
        <v>16</v>
      </c>
      <c r="AG1397" s="7">
        <f>IF(Q1397&gt;0,RANK(Q1397,(N1397:P1397,Q1397:AE1397)),0)</f>
        <v>6</v>
      </c>
      <c r="AH1397" s="7">
        <f>IF(R1397&gt;0,RANK(R1397,(N1397:P1397,Q1397:AE1397)),0)</f>
        <v>6</v>
      </c>
      <c r="AI1397" s="7">
        <f>IF(T1397&gt;0,RANK(T1397,(N1397:P1397,Q1397:AE1397)),0)</f>
        <v>9</v>
      </c>
      <c r="AJ1397" s="7">
        <f>IF(S1397&gt;0,RANK(S1397,(N1397:P1397,Q1397:AE1397)),0)</f>
        <v>4</v>
      </c>
      <c r="AK1397" s="2">
        <f t="shared" si="309"/>
        <v>1.0211896859841716E-3</v>
      </c>
      <c r="AL1397" s="2">
        <f t="shared" si="309"/>
        <v>1.0211896859841716E-3</v>
      </c>
      <c r="AM1397" s="2">
        <f t="shared" si="305"/>
        <v>1.9147306612203217E-4</v>
      </c>
      <c r="AN1397" s="2">
        <f t="shared" si="306"/>
        <v>1.3403114628542253E-3</v>
      </c>
      <c r="AP1397" t="s">
        <v>4301</v>
      </c>
      <c r="AQ1397" t="s">
        <v>2889</v>
      </c>
      <c r="AR1397" s="11">
        <v>7</v>
      </c>
      <c r="AT1397" s="85" t="s">
        <v>4570</v>
      </c>
      <c r="AU1397" s="84" t="s">
        <v>4545</v>
      </c>
      <c r="AV1397" s="77" t="str">
        <f t="shared" si="307"/>
        <v>27119</v>
      </c>
      <c r="AX1397" s="7" t="s">
        <v>186</v>
      </c>
      <c r="AY1397">
        <v>82</v>
      </c>
    </row>
    <row r="1398" spans="1:51" hidden="1" outlineLevel="1">
      <c r="A1398" t="s">
        <v>5158</v>
      </c>
      <c r="B1398" t="s">
        <v>2889</v>
      </c>
      <c r="C1398" s="1">
        <f t="shared" si="301"/>
        <v>6700</v>
      </c>
      <c r="D1398" s="7">
        <f>IF(N1398&gt;0, RANK(N1398,(N1398:P1398,Q1398:AE1398)),0)</f>
        <v>2</v>
      </c>
      <c r="E1398" s="7">
        <f>IF(O1398&gt;0,RANK(O1398,(N1398:P1398,Q1398:AE1398)),0)</f>
        <v>1</v>
      </c>
      <c r="F1398" s="7">
        <f>IF(P1398&gt;0,RANK(P1398,(N1398:P1398,Q1398:AE1398)),0)</f>
        <v>3</v>
      </c>
      <c r="G1398" s="1">
        <f t="shared" si="310"/>
        <v>2</v>
      </c>
      <c r="H1398" s="2">
        <f t="shared" si="311"/>
        <v>2.9850746268656717E-4</v>
      </c>
      <c r="I1398" s="2"/>
      <c r="J1398" s="2">
        <f t="shared" si="308"/>
        <v>0.49268656716417908</v>
      </c>
      <c r="K1398" s="2">
        <f t="shared" si="308"/>
        <v>0.49298507462686569</v>
      </c>
      <c r="L1398" s="2">
        <f t="shared" si="308"/>
        <v>7.6119402985074629E-3</v>
      </c>
      <c r="M1398" s="2">
        <f t="shared" si="303"/>
        <v>6.7164179104477091E-3</v>
      </c>
      <c r="N1398" s="1">
        <v>3301</v>
      </c>
      <c r="O1398" s="1">
        <v>3303</v>
      </c>
      <c r="P1398" s="1">
        <v>51</v>
      </c>
      <c r="Q1398" s="1">
        <v>8</v>
      </c>
      <c r="R1398" s="1">
        <v>5</v>
      </c>
      <c r="S1398" s="1">
        <v>18</v>
      </c>
      <c r="T1398" s="1">
        <v>0</v>
      </c>
      <c r="U1398" s="1">
        <v>0</v>
      </c>
      <c r="V1398" s="1">
        <v>4</v>
      </c>
      <c r="W1398" s="1">
        <v>1</v>
      </c>
      <c r="X1398" s="1">
        <v>9</v>
      </c>
      <c r="AG1398" s="7">
        <f>IF(Q1398&gt;0,RANK(Q1398,(N1398:P1398,Q1398:AE1398)),0)</f>
        <v>6</v>
      </c>
      <c r="AH1398" s="7">
        <f>IF(R1398&gt;0,RANK(R1398,(N1398:P1398,Q1398:AE1398)),0)</f>
        <v>7</v>
      </c>
      <c r="AI1398" s="7">
        <f>IF(T1398&gt;0,RANK(T1398,(N1398:P1398,Q1398:AE1398)),0)</f>
        <v>0</v>
      </c>
      <c r="AJ1398" s="7">
        <f>IF(S1398&gt;0,RANK(S1398,(N1398:P1398,Q1398:AE1398)),0)</f>
        <v>4</v>
      </c>
      <c r="AK1398" s="2">
        <f t="shared" si="309"/>
        <v>1.1940298507462687E-3</v>
      </c>
      <c r="AL1398" s="2">
        <f t="shared" si="309"/>
        <v>7.4626865671641792E-4</v>
      </c>
      <c r="AM1398" s="2">
        <f t="shared" si="305"/>
        <v>0</v>
      </c>
      <c r="AN1398" s="2">
        <f t="shared" si="306"/>
        <v>2.6865671641791043E-3</v>
      </c>
      <c r="AP1398" t="s">
        <v>5158</v>
      </c>
      <c r="AQ1398" t="s">
        <v>2889</v>
      </c>
      <c r="AR1398" s="11">
        <v>7</v>
      </c>
      <c r="AT1398" s="85" t="s">
        <v>4570</v>
      </c>
      <c r="AU1398" s="84" t="s">
        <v>4534</v>
      </c>
      <c r="AV1398" s="77" t="str">
        <f t="shared" si="307"/>
        <v>27121</v>
      </c>
      <c r="AX1398" s="7" t="s">
        <v>186</v>
      </c>
      <c r="AY1398">
        <v>30</v>
      </c>
    </row>
    <row r="1399" spans="1:51" hidden="1" outlineLevel="1">
      <c r="A1399" t="s">
        <v>5283</v>
      </c>
      <c r="B1399" t="s">
        <v>2889</v>
      </c>
      <c r="C1399" s="1">
        <f t="shared" si="301"/>
        <v>272577</v>
      </c>
      <c r="D1399" s="7">
        <f>IF(N1399&gt;0, RANK(N1399,(N1399:P1399,Q1399:AE1399)),0)</f>
        <v>1</v>
      </c>
      <c r="E1399" s="7">
        <f>IF(O1399&gt;0,RANK(O1399,(N1399:P1399,Q1399:AE1399)),0)</f>
        <v>2</v>
      </c>
      <c r="F1399" s="7">
        <f>IF(P1399&gt;0,RANK(P1399,(N1399:P1399,Q1399:AE1399)),0)</f>
        <v>3</v>
      </c>
      <c r="G1399" s="1">
        <f t="shared" si="310"/>
        <v>74750</v>
      </c>
      <c r="H1399" s="2">
        <f t="shared" si="311"/>
        <v>0.27423443650784918</v>
      </c>
      <c r="I1399" s="2"/>
      <c r="J1399" s="2">
        <f t="shared" si="308"/>
        <v>0.63044937760706155</v>
      </c>
      <c r="K1399" s="2">
        <f t="shared" si="308"/>
        <v>0.35621494109921231</v>
      </c>
      <c r="L1399" s="2">
        <f t="shared" si="308"/>
        <v>6.471565832773858E-3</v>
      </c>
      <c r="M1399" s="2">
        <f t="shared" si="303"/>
        <v>6.8641154609522846E-3</v>
      </c>
      <c r="N1399" s="1">
        <v>171846</v>
      </c>
      <c r="O1399" s="1">
        <v>97096</v>
      </c>
      <c r="P1399" s="1">
        <v>1764</v>
      </c>
      <c r="Q1399" s="1">
        <v>540</v>
      </c>
      <c r="R1399" s="1">
        <v>239</v>
      </c>
      <c r="S1399" s="1">
        <v>420</v>
      </c>
      <c r="T1399" s="1">
        <v>50</v>
      </c>
      <c r="U1399" s="1">
        <v>0</v>
      </c>
      <c r="V1399" s="1">
        <v>47</v>
      </c>
      <c r="W1399" s="1">
        <v>269</v>
      </c>
      <c r="X1399" s="1">
        <v>306</v>
      </c>
      <c r="AG1399" s="7">
        <f>IF(Q1399&gt;0,RANK(Q1399,(N1399:P1399,Q1399:AE1399)),0)</f>
        <v>4</v>
      </c>
      <c r="AH1399" s="7">
        <f>IF(R1399&gt;0,RANK(R1399,(N1399:P1399,Q1399:AE1399)),0)</f>
        <v>8</v>
      </c>
      <c r="AI1399" s="7">
        <f>IF(T1399&gt;0,RANK(T1399,(N1399:P1399,Q1399:AE1399)),0)</f>
        <v>9</v>
      </c>
      <c r="AJ1399" s="7">
        <f>IF(S1399&gt;0,RANK(S1399,(N1399:P1399,Q1399:AE1399)),0)</f>
        <v>5</v>
      </c>
      <c r="AK1399" s="2">
        <f t="shared" si="309"/>
        <v>1.981091581461385E-3</v>
      </c>
      <c r="AL1399" s="2">
        <f t="shared" si="309"/>
        <v>8.7681645920235386E-4</v>
      </c>
      <c r="AM1399" s="2">
        <f t="shared" si="305"/>
        <v>1.8343440569086901E-4</v>
      </c>
      <c r="AN1399" s="2">
        <f t="shared" si="306"/>
        <v>1.5408490078032996E-3</v>
      </c>
      <c r="AP1399" t="s">
        <v>5283</v>
      </c>
      <c r="AQ1399" t="s">
        <v>2889</v>
      </c>
      <c r="AR1399" s="11">
        <v>0</v>
      </c>
      <c r="AT1399" s="85" t="s">
        <v>4570</v>
      </c>
      <c r="AU1399" s="84" t="s">
        <v>2759</v>
      </c>
      <c r="AV1399" s="77" t="str">
        <f t="shared" si="307"/>
        <v>27123</v>
      </c>
      <c r="AX1399" s="7" t="s">
        <v>186</v>
      </c>
      <c r="AY1399">
        <v>178</v>
      </c>
    </row>
    <row r="1400" spans="1:51" hidden="1" outlineLevel="1">
      <c r="A1400" t="s">
        <v>2477</v>
      </c>
      <c r="B1400" t="s">
        <v>2889</v>
      </c>
      <c r="C1400" s="1">
        <f t="shared" si="301"/>
        <v>2177</v>
      </c>
      <c r="D1400" s="7">
        <f>IF(N1400&gt;0, RANK(N1400,(N1400:P1400,Q1400:AE1400)),0)</f>
        <v>2</v>
      </c>
      <c r="E1400" s="7">
        <f>IF(O1400&gt;0,RANK(O1400,(N1400:P1400,Q1400:AE1400)),0)</f>
        <v>1</v>
      </c>
      <c r="F1400" s="7">
        <f>IF(P1400&gt;0,RANK(P1400,(N1400:P1400,Q1400:AE1400)),0)</f>
        <v>3</v>
      </c>
      <c r="G1400" s="1">
        <f t="shared" si="310"/>
        <v>201</v>
      </c>
      <c r="H1400" s="2">
        <f t="shared" si="311"/>
        <v>9.2328892971979784E-2</v>
      </c>
      <c r="I1400" s="2"/>
      <c r="J1400" s="2">
        <f t="shared" si="308"/>
        <v>0.44235186035829122</v>
      </c>
      <c r="K1400" s="2">
        <f t="shared" si="308"/>
        <v>0.53468075333027099</v>
      </c>
      <c r="L1400" s="2">
        <f t="shared" si="308"/>
        <v>1.240238860817639E-2</v>
      </c>
      <c r="M1400" s="2">
        <f t="shared" si="303"/>
        <v>1.0564997703261409E-2</v>
      </c>
      <c r="N1400" s="1">
        <v>963</v>
      </c>
      <c r="O1400" s="1">
        <v>1164</v>
      </c>
      <c r="P1400" s="1">
        <v>27</v>
      </c>
      <c r="Q1400" s="1">
        <v>3</v>
      </c>
      <c r="R1400" s="1">
        <v>9</v>
      </c>
      <c r="S1400" s="1">
        <v>5</v>
      </c>
      <c r="T1400" s="1">
        <v>2</v>
      </c>
      <c r="U1400" s="1">
        <v>0</v>
      </c>
      <c r="V1400" s="1">
        <v>0</v>
      </c>
      <c r="W1400" s="1">
        <v>2</v>
      </c>
      <c r="X1400" s="1">
        <v>2</v>
      </c>
      <c r="AG1400" s="7">
        <f>IF(Q1400&gt;0,RANK(Q1400,(N1400:P1400,Q1400:AE1400)),0)</f>
        <v>6</v>
      </c>
      <c r="AH1400" s="7">
        <f>IF(R1400&gt;0,RANK(R1400,(N1400:P1400,Q1400:AE1400)),0)</f>
        <v>4</v>
      </c>
      <c r="AI1400" s="7">
        <f>IF(T1400&gt;0,RANK(T1400,(N1400:P1400,Q1400:AE1400)),0)</f>
        <v>7</v>
      </c>
      <c r="AJ1400" s="7">
        <f>IF(S1400&gt;0,RANK(S1400,(N1400:P1400,Q1400:AE1400)),0)</f>
        <v>5</v>
      </c>
      <c r="AK1400" s="2">
        <f t="shared" si="309"/>
        <v>1.3780431786862655E-3</v>
      </c>
      <c r="AL1400" s="2">
        <f t="shared" si="309"/>
        <v>4.1341295360587966E-3</v>
      </c>
      <c r="AM1400" s="2">
        <f t="shared" si="305"/>
        <v>9.1869545245751034E-4</v>
      </c>
      <c r="AN1400" s="2">
        <f t="shared" si="306"/>
        <v>2.2967386311437757E-3</v>
      </c>
      <c r="AP1400" t="s">
        <v>2477</v>
      </c>
      <c r="AQ1400" t="s">
        <v>2889</v>
      </c>
      <c r="AR1400" s="11">
        <v>7</v>
      </c>
      <c r="AT1400" s="85" t="s">
        <v>4570</v>
      </c>
      <c r="AU1400" s="84" t="s">
        <v>2760</v>
      </c>
      <c r="AV1400" s="77" t="str">
        <f t="shared" si="307"/>
        <v>27125</v>
      </c>
      <c r="AX1400" s="7" t="s">
        <v>186</v>
      </c>
      <c r="AY1400">
        <v>21</v>
      </c>
    </row>
    <row r="1401" spans="1:51" hidden="1" outlineLevel="1">
      <c r="A1401" t="s">
        <v>2894</v>
      </c>
      <c r="B1401" t="s">
        <v>2889</v>
      </c>
      <c r="C1401" s="1">
        <f t="shared" si="301"/>
        <v>8139</v>
      </c>
      <c r="D1401" s="7">
        <f>IF(N1401&gt;0, RANK(N1401,(N1401:P1401,Q1401:AE1401)),0)</f>
        <v>2</v>
      </c>
      <c r="E1401" s="7">
        <f>IF(O1401&gt;0,RANK(O1401,(N1401:P1401,Q1401:AE1401)),0)</f>
        <v>1</v>
      </c>
      <c r="F1401" s="7">
        <f>IF(P1401&gt;0,RANK(P1401,(N1401:P1401,Q1401:AE1401)),0)</f>
        <v>3</v>
      </c>
      <c r="G1401" s="1">
        <f t="shared" si="310"/>
        <v>1794</v>
      </c>
      <c r="H1401" s="2">
        <f t="shared" si="311"/>
        <v>0.2204201990416513</v>
      </c>
      <c r="I1401" s="2"/>
      <c r="J1401" s="2">
        <f t="shared" si="308"/>
        <v>0.38137363312446249</v>
      </c>
      <c r="K1401" s="2">
        <f t="shared" si="308"/>
        <v>0.60179383216611382</v>
      </c>
      <c r="L1401" s="2">
        <f t="shared" si="308"/>
        <v>8.7234303968546506E-3</v>
      </c>
      <c r="M1401" s="2">
        <f t="shared" si="303"/>
        <v>8.109104312569046E-3</v>
      </c>
      <c r="N1401" s="1">
        <v>3104</v>
      </c>
      <c r="O1401" s="1">
        <v>4898</v>
      </c>
      <c r="P1401" s="1">
        <v>71</v>
      </c>
      <c r="Q1401" s="1">
        <v>1</v>
      </c>
      <c r="R1401" s="1">
        <v>37</v>
      </c>
      <c r="S1401" s="1">
        <v>11</v>
      </c>
      <c r="T1401" s="1">
        <v>0</v>
      </c>
      <c r="U1401" s="1">
        <v>0</v>
      </c>
      <c r="V1401" s="1">
        <v>1</v>
      </c>
      <c r="W1401" s="1">
        <v>5</v>
      </c>
      <c r="X1401" s="1">
        <v>11</v>
      </c>
      <c r="AG1401" s="7">
        <f>IF(Q1401&gt;0,RANK(Q1401,(N1401:P1401,Q1401:AE1401)),0)</f>
        <v>8</v>
      </c>
      <c r="AH1401" s="7">
        <f>IF(R1401&gt;0,RANK(R1401,(N1401:P1401,Q1401:AE1401)),0)</f>
        <v>4</v>
      </c>
      <c r="AI1401" s="7">
        <f>IF(T1401&gt;0,RANK(T1401,(N1401:P1401,Q1401:AE1401)),0)</f>
        <v>0</v>
      </c>
      <c r="AJ1401" s="7">
        <f>IF(S1401&gt;0,RANK(S1401,(N1401:P1401,Q1401:AE1401)),0)</f>
        <v>5</v>
      </c>
      <c r="AK1401" s="2">
        <f t="shared" si="309"/>
        <v>1.2286521685710776E-4</v>
      </c>
      <c r="AL1401" s="2">
        <f t="shared" si="309"/>
        <v>4.5460130237129871E-3</v>
      </c>
      <c r="AM1401" s="2">
        <f t="shared" si="305"/>
        <v>0</v>
      </c>
      <c r="AN1401" s="2">
        <f t="shared" si="306"/>
        <v>1.3515173854281852E-3</v>
      </c>
      <c r="AP1401" t="s">
        <v>2894</v>
      </c>
      <c r="AQ1401" t="s">
        <v>2889</v>
      </c>
      <c r="AR1401" s="11">
        <v>7</v>
      </c>
      <c r="AT1401" s="85" t="s">
        <v>4570</v>
      </c>
      <c r="AU1401" s="84" t="s">
        <v>4740</v>
      </c>
      <c r="AV1401" s="77" t="str">
        <f t="shared" si="307"/>
        <v>27127</v>
      </c>
      <c r="AX1401" s="7" t="s">
        <v>186</v>
      </c>
      <c r="AY1401">
        <v>43</v>
      </c>
    </row>
    <row r="1402" spans="1:51" hidden="1" outlineLevel="1">
      <c r="A1402" t="s">
        <v>2895</v>
      </c>
      <c r="B1402" t="s">
        <v>2889</v>
      </c>
      <c r="C1402" s="1">
        <f t="shared" ref="C1402:C1425" si="312">SUM(N1402:AE1402)</f>
        <v>8349</v>
      </c>
      <c r="D1402" s="7">
        <f>IF(N1402&gt;0, RANK(N1402,(N1402:P1402,Q1402:AE1402)),0)</f>
        <v>2</v>
      </c>
      <c r="E1402" s="7">
        <f>IF(O1402&gt;0,RANK(O1402,(N1402:P1402,Q1402:AE1402)),0)</f>
        <v>1</v>
      </c>
      <c r="F1402" s="7">
        <f>IF(P1402&gt;0,RANK(P1402,(N1402:P1402,Q1402:AE1402)),0)</f>
        <v>3</v>
      </c>
      <c r="G1402" s="1">
        <f t="shared" si="310"/>
        <v>643</v>
      </c>
      <c r="H1402" s="2">
        <f t="shared" si="311"/>
        <v>7.7015211402563177E-2</v>
      </c>
      <c r="I1402" s="2"/>
      <c r="J1402" s="2">
        <f t="shared" ref="J1402:L1425" si="313">IF($C1402=0,"-",N1402/$C1402)</f>
        <v>0.45358725595879745</v>
      </c>
      <c r="K1402" s="2">
        <f t="shared" si="313"/>
        <v>0.53060246736136063</v>
      </c>
      <c r="L1402" s="2">
        <f t="shared" si="313"/>
        <v>8.9831117499101689E-3</v>
      </c>
      <c r="M1402" s="2">
        <f t="shared" ref="M1402:M1425" si="314">IF(C1402=0,"-",(1-J1402-K1402-L1402))</f>
        <v>6.8271649299317481E-3</v>
      </c>
      <c r="N1402" s="1">
        <v>3787</v>
      </c>
      <c r="O1402" s="1">
        <v>4430</v>
      </c>
      <c r="P1402" s="1">
        <v>75</v>
      </c>
      <c r="Q1402" s="1">
        <v>6</v>
      </c>
      <c r="R1402" s="1">
        <v>12</v>
      </c>
      <c r="S1402" s="1">
        <v>4</v>
      </c>
      <c r="T1402" s="1">
        <v>4</v>
      </c>
      <c r="U1402" s="1">
        <v>0</v>
      </c>
      <c r="V1402" s="1">
        <v>4</v>
      </c>
      <c r="W1402" s="1">
        <v>13</v>
      </c>
      <c r="X1402" s="1">
        <v>14</v>
      </c>
      <c r="AG1402" s="7">
        <f>IF(Q1402&gt;0,RANK(Q1402,(N1402:P1402,Q1402:AE1402)),0)</f>
        <v>7</v>
      </c>
      <c r="AH1402" s="7">
        <f>IF(R1402&gt;0,RANK(R1402,(N1402:P1402,Q1402:AE1402)),0)</f>
        <v>6</v>
      </c>
      <c r="AI1402" s="7">
        <f>IF(T1402&gt;0,RANK(T1402,(N1402:P1402,Q1402:AE1402)),0)</f>
        <v>8</v>
      </c>
      <c r="AJ1402" s="7">
        <f>IF(S1402&gt;0,RANK(S1402,(N1402:P1402,Q1402:AE1402)),0)</f>
        <v>8</v>
      </c>
      <c r="AK1402" s="2">
        <f t="shared" ref="AK1402:AL1425" si="315">IF($C1402=0,"-",Q1402/$C1402)</f>
        <v>7.1864893999281352E-4</v>
      </c>
      <c r="AL1402" s="2">
        <f t="shared" si="315"/>
        <v>1.437297879985627E-3</v>
      </c>
      <c r="AM1402" s="2">
        <f t="shared" ref="AM1402:AM1425" si="316">IF($C1402=0,"-",T1402/$C1402)</f>
        <v>4.7909929332854237E-4</v>
      </c>
      <c r="AN1402" s="2">
        <f t="shared" ref="AN1402:AN1425" si="317">IF($C1402=0,"-",S1402/$C1402)</f>
        <v>4.7909929332854237E-4</v>
      </c>
      <c r="AP1402" t="s">
        <v>2895</v>
      </c>
      <c r="AQ1402" t="s">
        <v>2889</v>
      </c>
      <c r="AR1402" s="11">
        <v>7</v>
      </c>
      <c r="AT1402" s="85" t="s">
        <v>4570</v>
      </c>
      <c r="AU1402" s="84" t="s">
        <v>4425</v>
      </c>
      <c r="AV1402" s="77" t="str">
        <f t="shared" ref="AV1402:AV1425" si="318">AT1402&amp;AU1402</f>
        <v>27129</v>
      </c>
      <c r="AX1402" s="7" t="s">
        <v>186</v>
      </c>
      <c r="AY1402">
        <v>37</v>
      </c>
    </row>
    <row r="1403" spans="1:51" hidden="1" outlineLevel="1">
      <c r="A1403" t="s">
        <v>4037</v>
      </c>
      <c r="B1403" t="s">
        <v>2889</v>
      </c>
      <c r="C1403" s="1">
        <f t="shared" si="312"/>
        <v>30745</v>
      </c>
      <c r="D1403" s="7">
        <f>IF(N1403&gt;0, RANK(N1403,(N1403:P1403,Q1403:AE1403)),0)</f>
        <v>1</v>
      </c>
      <c r="E1403" s="7">
        <f>IF(O1403&gt;0,RANK(O1403,(N1403:P1403,Q1403:AE1403)),0)</f>
        <v>2</v>
      </c>
      <c r="F1403" s="7">
        <f>IF(P1403&gt;0,RANK(P1403,(N1403:P1403,Q1403:AE1403)),0)</f>
        <v>3</v>
      </c>
      <c r="G1403" s="1">
        <f t="shared" si="310"/>
        <v>2544</v>
      </c>
      <c r="H1403" s="2">
        <f t="shared" si="311"/>
        <v>8.2745161814929261E-2</v>
      </c>
      <c r="I1403" s="2"/>
      <c r="J1403" s="2">
        <f t="shared" si="313"/>
        <v>0.53423320865181334</v>
      </c>
      <c r="K1403" s="2">
        <f t="shared" si="313"/>
        <v>0.45148804683688404</v>
      </c>
      <c r="L1403" s="2">
        <f t="shared" si="313"/>
        <v>8.2940315498455028E-3</v>
      </c>
      <c r="M1403" s="2">
        <f t="shared" si="314"/>
        <v>5.9847129614571185E-3</v>
      </c>
      <c r="N1403" s="1">
        <v>16425</v>
      </c>
      <c r="O1403" s="1">
        <v>13881</v>
      </c>
      <c r="P1403" s="1">
        <v>255</v>
      </c>
      <c r="Q1403" s="1">
        <v>52</v>
      </c>
      <c r="R1403" s="1">
        <v>25</v>
      </c>
      <c r="S1403" s="1">
        <v>50</v>
      </c>
      <c r="T1403" s="1">
        <v>3</v>
      </c>
      <c r="U1403" s="1">
        <v>0</v>
      </c>
      <c r="V1403" s="1">
        <v>7</v>
      </c>
      <c r="W1403" s="1">
        <v>21</v>
      </c>
      <c r="X1403" s="1">
        <v>26</v>
      </c>
      <c r="AG1403" s="7">
        <f>IF(Q1403&gt;0,RANK(Q1403,(N1403:P1403,Q1403:AE1403)),0)</f>
        <v>4</v>
      </c>
      <c r="AH1403" s="7">
        <f>IF(R1403&gt;0,RANK(R1403,(N1403:P1403,Q1403:AE1403)),0)</f>
        <v>7</v>
      </c>
      <c r="AI1403" s="7">
        <f>IF(T1403&gt;0,RANK(T1403,(N1403:P1403,Q1403:AE1403)),0)</f>
        <v>10</v>
      </c>
      <c r="AJ1403" s="7">
        <f>IF(S1403&gt;0,RANK(S1403,(N1403:P1403,Q1403:AE1403)),0)</f>
        <v>5</v>
      </c>
      <c r="AK1403" s="2">
        <f t="shared" si="315"/>
        <v>1.6913319238900633E-3</v>
      </c>
      <c r="AL1403" s="2">
        <f t="shared" si="315"/>
        <v>8.1314034802406894E-4</v>
      </c>
      <c r="AM1403" s="2">
        <f t="shared" si="316"/>
        <v>9.7576841762888277E-5</v>
      </c>
      <c r="AN1403" s="2">
        <f t="shared" si="317"/>
        <v>1.6262806960481379E-3</v>
      </c>
      <c r="AP1403" t="s">
        <v>4037</v>
      </c>
      <c r="AQ1403" t="s">
        <v>2889</v>
      </c>
      <c r="AR1403" s="11">
        <v>2</v>
      </c>
      <c r="AT1403" s="85" t="s">
        <v>4570</v>
      </c>
      <c r="AU1403" s="84" t="s">
        <v>4426</v>
      </c>
      <c r="AV1403" s="77" t="str">
        <f t="shared" si="318"/>
        <v>27131</v>
      </c>
      <c r="AX1403" s="7" t="s">
        <v>186</v>
      </c>
      <c r="AY1403">
        <v>33</v>
      </c>
    </row>
    <row r="1404" spans="1:51" hidden="1" outlineLevel="1">
      <c r="A1404" t="s">
        <v>1881</v>
      </c>
      <c r="B1404" t="s">
        <v>2889</v>
      </c>
      <c r="C1404" s="1">
        <f t="shared" si="312"/>
        <v>5191</v>
      </c>
      <c r="D1404" s="7">
        <f>IF(N1404&gt;0, RANK(N1404,(N1404:P1404,Q1404:AE1404)),0)</f>
        <v>2</v>
      </c>
      <c r="E1404" s="7">
        <f>IF(O1404&gt;0,RANK(O1404,(N1404:P1404,Q1404:AE1404)),0)</f>
        <v>1</v>
      </c>
      <c r="F1404" s="7">
        <f>IF(P1404&gt;0,RANK(P1404,(N1404:P1404,Q1404:AE1404)),0)</f>
        <v>3</v>
      </c>
      <c r="G1404" s="1">
        <f t="shared" si="310"/>
        <v>1111</v>
      </c>
      <c r="H1404" s="2">
        <f t="shared" si="311"/>
        <v>0.2140242727798112</v>
      </c>
      <c r="I1404" s="2"/>
      <c r="J1404" s="2">
        <f t="shared" si="313"/>
        <v>0.38528221922558276</v>
      </c>
      <c r="K1404" s="2">
        <f t="shared" si="313"/>
        <v>0.59930649200539399</v>
      </c>
      <c r="L1404" s="2">
        <f t="shared" si="313"/>
        <v>6.7424388364476983E-3</v>
      </c>
      <c r="M1404" s="2">
        <f t="shared" si="314"/>
        <v>8.6688499325756133E-3</v>
      </c>
      <c r="N1404" s="1">
        <v>2000</v>
      </c>
      <c r="O1404" s="1">
        <v>3111</v>
      </c>
      <c r="P1404" s="1">
        <v>35</v>
      </c>
      <c r="Q1404" s="1">
        <v>9</v>
      </c>
      <c r="R1404" s="1">
        <v>7</v>
      </c>
      <c r="S1404" s="1">
        <v>7</v>
      </c>
      <c r="T1404" s="1">
        <v>3</v>
      </c>
      <c r="U1404" s="1">
        <v>0</v>
      </c>
      <c r="V1404" s="1">
        <v>3</v>
      </c>
      <c r="W1404" s="1">
        <v>3</v>
      </c>
      <c r="X1404" s="1">
        <v>13</v>
      </c>
      <c r="AG1404" s="7">
        <f>IF(Q1404&gt;0,RANK(Q1404,(N1404:P1404,Q1404:AE1404)),0)</f>
        <v>5</v>
      </c>
      <c r="AH1404" s="7">
        <f>IF(R1404&gt;0,RANK(R1404,(N1404:P1404,Q1404:AE1404)),0)</f>
        <v>6</v>
      </c>
      <c r="AI1404" s="7">
        <f>IF(T1404&gt;0,RANK(T1404,(N1404:P1404,Q1404:AE1404)),0)</f>
        <v>8</v>
      </c>
      <c r="AJ1404" s="7">
        <f>IF(S1404&gt;0,RANK(S1404,(N1404:P1404,Q1404:AE1404)),0)</f>
        <v>6</v>
      </c>
      <c r="AK1404" s="2">
        <f t="shared" si="315"/>
        <v>1.7337699865151224E-3</v>
      </c>
      <c r="AL1404" s="2">
        <f t="shared" si="315"/>
        <v>1.3484877672895396E-3</v>
      </c>
      <c r="AM1404" s="2">
        <f t="shared" si="316"/>
        <v>5.7792332883837411E-4</v>
      </c>
      <c r="AN1404" s="2">
        <f t="shared" si="317"/>
        <v>1.3484877672895396E-3</v>
      </c>
      <c r="AP1404" t="s">
        <v>1881</v>
      </c>
      <c r="AQ1404" t="s">
        <v>2889</v>
      </c>
      <c r="AR1404" s="11">
        <v>1</v>
      </c>
      <c r="AT1404" s="85" t="s">
        <v>4570</v>
      </c>
      <c r="AU1404" s="84" t="s">
        <v>4427</v>
      </c>
      <c r="AV1404" s="77" t="str">
        <f t="shared" si="318"/>
        <v>27133</v>
      </c>
      <c r="AX1404" s="7" t="s">
        <v>186</v>
      </c>
      <c r="AY1404">
        <v>24</v>
      </c>
    </row>
    <row r="1405" spans="1:51" hidden="1" outlineLevel="1">
      <c r="A1405" t="s">
        <v>4388</v>
      </c>
      <c r="B1405" t="s">
        <v>2889</v>
      </c>
      <c r="C1405" s="1">
        <f t="shared" si="312"/>
        <v>7911</v>
      </c>
      <c r="D1405" s="7">
        <f>IF(N1405&gt;0, RANK(N1405,(N1405:P1405,Q1405:AE1405)),0)</f>
        <v>2</v>
      </c>
      <c r="E1405" s="7">
        <f>IF(O1405&gt;0,RANK(O1405,(N1405:P1405,Q1405:AE1405)),0)</f>
        <v>1</v>
      </c>
      <c r="F1405" s="7">
        <f>IF(P1405&gt;0,RANK(P1405,(N1405:P1405,Q1405:AE1405)),0)</f>
        <v>3</v>
      </c>
      <c r="G1405" s="1">
        <f t="shared" si="310"/>
        <v>2913</v>
      </c>
      <c r="H1405" s="2">
        <f t="shared" si="311"/>
        <v>0.36822146378460374</v>
      </c>
      <c r="I1405" s="2"/>
      <c r="J1405" s="2">
        <f t="shared" si="313"/>
        <v>0.30868411073189228</v>
      </c>
      <c r="K1405" s="2">
        <f t="shared" si="313"/>
        <v>0.67690557451649602</v>
      </c>
      <c r="L1405" s="2">
        <f t="shared" si="313"/>
        <v>8.4692200733156361E-3</v>
      </c>
      <c r="M1405" s="2">
        <f t="shared" si="314"/>
        <v>5.9410946782960609E-3</v>
      </c>
      <c r="N1405" s="1">
        <v>2442</v>
      </c>
      <c r="O1405" s="1">
        <v>5355</v>
      </c>
      <c r="P1405" s="1">
        <v>67</v>
      </c>
      <c r="Q1405" s="1">
        <v>10</v>
      </c>
      <c r="R1405" s="1">
        <v>9</v>
      </c>
      <c r="S1405" s="1">
        <v>16</v>
      </c>
      <c r="T1405" s="1">
        <v>2</v>
      </c>
      <c r="U1405" s="1">
        <v>0</v>
      </c>
      <c r="V1405" s="1">
        <v>0</v>
      </c>
      <c r="W1405" s="1">
        <v>3</v>
      </c>
      <c r="X1405" s="1">
        <v>7</v>
      </c>
      <c r="AG1405" s="7">
        <f>IF(Q1405&gt;0,RANK(Q1405,(N1405:P1405,Q1405:AE1405)),0)</f>
        <v>5</v>
      </c>
      <c r="AH1405" s="7">
        <f>IF(R1405&gt;0,RANK(R1405,(N1405:P1405,Q1405:AE1405)),0)</f>
        <v>6</v>
      </c>
      <c r="AI1405" s="7">
        <f>IF(T1405&gt;0,RANK(T1405,(N1405:P1405,Q1405:AE1405)),0)</f>
        <v>9</v>
      </c>
      <c r="AJ1405" s="7">
        <f>IF(S1405&gt;0,RANK(S1405,(N1405:P1405,Q1405:AE1405)),0)</f>
        <v>4</v>
      </c>
      <c r="AK1405" s="2">
        <f t="shared" si="315"/>
        <v>1.2640626975097965E-3</v>
      </c>
      <c r="AL1405" s="2">
        <f t="shared" si="315"/>
        <v>1.1376564277588168E-3</v>
      </c>
      <c r="AM1405" s="2">
        <f t="shared" si="316"/>
        <v>2.5281253950195932E-4</v>
      </c>
      <c r="AN1405" s="2">
        <f t="shared" si="317"/>
        <v>2.0225003160156746E-3</v>
      </c>
      <c r="AP1405" t="s">
        <v>4388</v>
      </c>
      <c r="AQ1405" t="s">
        <v>2889</v>
      </c>
      <c r="AR1405" s="11">
        <v>7</v>
      </c>
      <c r="AT1405" s="85" t="s">
        <v>4570</v>
      </c>
      <c r="AU1405" s="84" t="s">
        <v>4416</v>
      </c>
      <c r="AV1405" s="77" t="str">
        <f t="shared" si="318"/>
        <v>27135</v>
      </c>
      <c r="AX1405" s="7" t="s">
        <v>186</v>
      </c>
      <c r="AY1405">
        <v>44</v>
      </c>
    </row>
    <row r="1406" spans="1:51" hidden="1" outlineLevel="1">
      <c r="A1406" t="s">
        <v>5303</v>
      </c>
      <c r="B1406" t="s">
        <v>2889</v>
      </c>
      <c r="C1406" s="1">
        <f t="shared" si="312"/>
        <v>119565</v>
      </c>
      <c r="D1406" s="7">
        <f>IF(N1406&gt;0, RANK(N1406,(N1406:P1406,Q1406:AE1406)),0)</f>
        <v>1</v>
      </c>
      <c r="E1406" s="7">
        <f>IF(O1406&gt;0,RANK(O1406,(N1406:P1406,Q1406:AE1406)),0)</f>
        <v>2</v>
      </c>
      <c r="F1406" s="7">
        <f>IF(P1406&gt;0,RANK(P1406,(N1406:P1406,Q1406:AE1406)),0)</f>
        <v>3</v>
      </c>
      <c r="G1406" s="1">
        <f t="shared" si="310"/>
        <v>37846</v>
      </c>
      <c r="H1406" s="2">
        <f t="shared" si="311"/>
        <v>0.31653075732864971</v>
      </c>
      <c r="I1406" s="2"/>
      <c r="J1406" s="2">
        <f t="shared" si="313"/>
        <v>0.65201354911554388</v>
      </c>
      <c r="K1406" s="2">
        <f t="shared" si="313"/>
        <v>0.33548279178689416</v>
      </c>
      <c r="L1406" s="2">
        <f t="shared" si="313"/>
        <v>6.1054656463011749E-3</v>
      </c>
      <c r="M1406" s="2">
        <f t="shared" si="314"/>
        <v>6.3981934512607839E-3</v>
      </c>
      <c r="N1406" s="1">
        <v>77958</v>
      </c>
      <c r="O1406" s="1">
        <v>40112</v>
      </c>
      <c r="P1406" s="1">
        <v>730</v>
      </c>
      <c r="Q1406" s="1">
        <v>179</v>
      </c>
      <c r="R1406" s="1">
        <v>113</v>
      </c>
      <c r="S1406" s="1">
        <v>215</v>
      </c>
      <c r="T1406" s="1">
        <v>19</v>
      </c>
      <c r="U1406" s="1">
        <v>0</v>
      </c>
      <c r="V1406" s="1">
        <v>27</v>
      </c>
      <c r="W1406" s="1">
        <v>108</v>
      </c>
      <c r="X1406" s="1">
        <v>104</v>
      </c>
      <c r="AG1406" s="7">
        <f>IF(Q1406&gt;0,RANK(Q1406,(N1406:P1406,Q1406:AE1406)),0)</f>
        <v>5</v>
      </c>
      <c r="AH1406" s="7">
        <f>IF(R1406&gt;0,RANK(R1406,(N1406:P1406,Q1406:AE1406)),0)</f>
        <v>6</v>
      </c>
      <c r="AI1406" s="7">
        <f>IF(T1406&gt;0,RANK(T1406,(N1406:P1406,Q1406:AE1406)),0)</f>
        <v>10</v>
      </c>
      <c r="AJ1406" s="7">
        <f>IF(S1406&gt;0,RANK(S1406,(N1406:P1406,Q1406:AE1406)),0)</f>
        <v>4</v>
      </c>
      <c r="AK1406" s="2">
        <f t="shared" si="315"/>
        <v>1.4970936310793293E-3</v>
      </c>
      <c r="AL1406" s="2">
        <f t="shared" si="315"/>
        <v>9.4509262744114084E-4</v>
      </c>
      <c r="AM1406" s="2">
        <f t="shared" si="316"/>
        <v>1.5890937983523606E-4</v>
      </c>
      <c r="AN1406" s="2">
        <f t="shared" si="317"/>
        <v>1.7981850876092503E-3</v>
      </c>
      <c r="AP1406" t="s">
        <v>5303</v>
      </c>
      <c r="AQ1406" t="s">
        <v>2889</v>
      </c>
      <c r="AR1406" s="11">
        <v>8</v>
      </c>
      <c r="AT1406" s="85" t="s">
        <v>4570</v>
      </c>
      <c r="AU1406" s="84" t="s">
        <v>5200</v>
      </c>
      <c r="AV1406" s="77" t="str">
        <f t="shared" si="318"/>
        <v>27137</v>
      </c>
      <c r="AX1406" s="7" t="s">
        <v>186</v>
      </c>
      <c r="AY1406">
        <v>184</v>
      </c>
    </row>
    <row r="1407" spans="1:51" hidden="1" outlineLevel="1">
      <c r="A1407" t="s">
        <v>4195</v>
      </c>
      <c r="B1407" t="s">
        <v>2889</v>
      </c>
      <c r="C1407" s="1">
        <f t="shared" si="312"/>
        <v>60639</v>
      </c>
      <c r="D1407" s="7">
        <f>IF(N1407&gt;0, RANK(N1407,(N1407:P1407,Q1407:AE1407)),0)</f>
        <v>2</v>
      </c>
      <c r="E1407" s="7">
        <f>IF(O1407&gt;0,RANK(O1407,(N1407:P1407,Q1407:AE1407)),0)</f>
        <v>1</v>
      </c>
      <c r="F1407" s="7">
        <f>IF(P1407&gt;0,RANK(P1407,(N1407:P1407,Q1407:AE1407)),0)</f>
        <v>3</v>
      </c>
      <c r="G1407" s="1">
        <f t="shared" si="310"/>
        <v>12097</v>
      </c>
      <c r="H1407" s="2">
        <f t="shared" si="311"/>
        <v>0.19949207605666319</v>
      </c>
      <c r="I1407" s="2"/>
      <c r="J1407" s="2">
        <f t="shared" si="313"/>
        <v>0.39509226735269382</v>
      </c>
      <c r="K1407" s="2">
        <f t="shared" si="313"/>
        <v>0.59458434340935706</v>
      </c>
      <c r="L1407" s="2">
        <f t="shared" si="313"/>
        <v>5.3266049901878332E-3</v>
      </c>
      <c r="M1407" s="2">
        <f t="shared" si="314"/>
        <v>4.9967842477613433E-3</v>
      </c>
      <c r="N1407" s="1">
        <v>23958</v>
      </c>
      <c r="O1407" s="1">
        <v>36055</v>
      </c>
      <c r="P1407" s="1">
        <v>323</v>
      </c>
      <c r="Q1407" s="1">
        <v>101</v>
      </c>
      <c r="R1407" s="1">
        <v>44</v>
      </c>
      <c r="S1407" s="1">
        <v>67</v>
      </c>
      <c r="T1407" s="1">
        <v>1</v>
      </c>
      <c r="U1407" s="1">
        <v>0</v>
      </c>
      <c r="V1407" s="1">
        <v>6</v>
      </c>
      <c r="W1407" s="1">
        <v>46</v>
      </c>
      <c r="X1407" s="1">
        <v>38</v>
      </c>
      <c r="AG1407" s="7">
        <f>IF(Q1407&gt;0,RANK(Q1407,(N1407:P1407,Q1407:AE1407)),0)</f>
        <v>4</v>
      </c>
      <c r="AH1407" s="7">
        <f>IF(R1407&gt;0,RANK(R1407,(N1407:P1407,Q1407:AE1407)),0)</f>
        <v>7</v>
      </c>
      <c r="AI1407" s="7">
        <f>IF(T1407&gt;0,RANK(T1407,(N1407:P1407,Q1407:AE1407)),0)</f>
        <v>10</v>
      </c>
      <c r="AJ1407" s="7">
        <f>IF(S1407&gt;0,RANK(S1407,(N1407:P1407,Q1407:AE1407)),0)</f>
        <v>5</v>
      </c>
      <c r="AK1407" s="2">
        <f t="shared" si="315"/>
        <v>1.6655947492537806E-3</v>
      </c>
      <c r="AL1407" s="2">
        <f t="shared" si="315"/>
        <v>7.2560563333828063E-4</v>
      </c>
      <c r="AM1407" s="2">
        <f t="shared" si="316"/>
        <v>1.6491037121324561E-5</v>
      </c>
      <c r="AN1407" s="2">
        <f t="shared" si="317"/>
        <v>1.1048994871287454E-3</v>
      </c>
      <c r="AP1407" t="s">
        <v>4195</v>
      </c>
      <c r="AQ1407" t="s">
        <v>2889</v>
      </c>
      <c r="AR1407" s="11">
        <v>2</v>
      </c>
      <c r="AT1407" s="85" t="s">
        <v>4570</v>
      </c>
      <c r="AU1407" s="84" t="s">
        <v>5201</v>
      </c>
      <c r="AV1407" s="77" t="str">
        <f t="shared" si="318"/>
        <v>27139</v>
      </c>
      <c r="AX1407" s="7" t="s">
        <v>186</v>
      </c>
      <c r="AY1407">
        <v>44</v>
      </c>
    </row>
    <row r="1408" spans="1:51" ht="14" hidden="1" customHeight="1" outlineLevel="1">
      <c r="A1408" t="s">
        <v>3365</v>
      </c>
      <c r="B1408" t="s">
        <v>2889</v>
      </c>
      <c r="C1408" s="1">
        <f t="shared" si="312"/>
        <v>41454</v>
      </c>
      <c r="D1408" s="7">
        <f>IF(N1408&gt;0, RANK(N1408,(N1408:P1408,Q1408:AE1408)),0)</f>
        <v>2</v>
      </c>
      <c r="E1408" s="7">
        <f>IF(O1408&gt;0,RANK(O1408,(N1408:P1408,Q1408:AE1408)),0)</f>
        <v>1</v>
      </c>
      <c r="F1408" s="7">
        <f>IF(P1408&gt;0,RANK(P1408,(N1408:P1408,Q1408:AE1408)),0)</f>
        <v>3</v>
      </c>
      <c r="G1408" s="1">
        <f t="shared" si="310"/>
        <v>9366</v>
      </c>
      <c r="H1408" s="2">
        <f t="shared" si="311"/>
        <v>0.22593718338399191</v>
      </c>
      <c r="I1408" s="2"/>
      <c r="J1408" s="2">
        <f t="shared" si="313"/>
        <v>0.38153133593863076</v>
      </c>
      <c r="K1408" s="2">
        <f t="shared" si="313"/>
        <v>0.60746851932262269</v>
      </c>
      <c r="L1408" s="2">
        <f t="shared" si="313"/>
        <v>5.7654267380711152E-3</v>
      </c>
      <c r="M1408" s="2">
        <f t="shared" si="314"/>
        <v>5.2347180006754382E-3</v>
      </c>
      <c r="N1408" s="1">
        <v>15816</v>
      </c>
      <c r="O1408" s="1">
        <v>25182</v>
      </c>
      <c r="P1408" s="1">
        <v>239</v>
      </c>
      <c r="Q1408" s="1">
        <v>48</v>
      </c>
      <c r="R1408" s="1">
        <v>46</v>
      </c>
      <c r="S1408" s="1">
        <v>53</v>
      </c>
      <c r="T1408" s="1">
        <v>2</v>
      </c>
      <c r="U1408" s="1">
        <v>0</v>
      </c>
      <c r="V1408" s="1">
        <v>5</v>
      </c>
      <c r="W1408" s="1">
        <v>36</v>
      </c>
      <c r="X1408" s="1">
        <v>27</v>
      </c>
      <c r="AG1408" s="7">
        <f>IF(Q1408&gt;0,RANK(Q1408,(N1408:P1408,Q1408:AE1408)),0)</f>
        <v>5</v>
      </c>
      <c r="AH1408" s="7">
        <f>IF(R1408&gt;0,RANK(R1408,(N1408:P1408,Q1408:AE1408)),0)</f>
        <v>6</v>
      </c>
      <c r="AI1408" s="7">
        <f>IF(T1408&gt;0,RANK(T1408,(N1408:P1408,Q1408:AE1408)),0)</f>
        <v>10</v>
      </c>
      <c r="AJ1408" s="7">
        <f>IF(S1408&gt;0,RANK(S1408,(N1408:P1408,Q1408:AE1408)),0)</f>
        <v>4</v>
      </c>
      <c r="AK1408" s="2">
        <f t="shared" si="315"/>
        <v>1.157909972499638E-3</v>
      </c>
      <c r="AL1408" s="2">
        <f t="shared" si="315"/>
        <v>1.1096637236454865E-3</v>
      </c>
      <c r="AM1408" s="2">
        <f t="shared" si="316"/>
        <v>4.8246248854151592E-5</v>
      </c>
      <c r="AN1408" s="2">
        <f t="shared" si="317"/>
        <v>1.2785255946350172E-3</v>
      </c>
      <c r="AP1408" t="s">
        <v>3365</v>
      </c>
      <c r="AQ1408" t="s">
        <v>2889</v>
      </c>
      <c r="AR1408" s="11">
        <v>6</v>
      </c>
      <c r="AT1408" s="85" t="s">
        <v>4570</v>
      </c>
      <c r="AU1408" s="84" t="s">
        <v>5202</v>
      </c>
      <c r="AV1408" s="77" t="str">
        <f t="shared" si="318"/>
        <v>27141</v>
      </c>
      <c r="AX1408" s="7" t="s">
        <v>186</v>
      </c>
      <c r="AY1408">
        <v>30</v>
      </c>
    </row>
    <row r="1409" spans="1:51" hidden="1" outlineLevel="1">
      <c r="A1409" t="s">
        <v>3685</v>
      </c>
      <c r="B1409" t="s">
        <v>2889</v>
      </c>
      <c r="C1409" s="1">
        <f t="shared" si="312"/>
        <v>7949</v>
      </c>
      <c r="D1409" s="7">
        <f>IF(N1409&gt;0, RANK(N1409,(N1409:P1409,Q1409:AE1409)),0)</f>
        <v>2</v>
      </c>
      <c r="E1409" s="7">
        <f>IF(O1409&gt;0,RANK(O1409,(N1409:P1409,Q1409:AE1409)),0)</f>
        <v>1</v>
      </c>
      <c r="F1409" s="7">
        <f>IF(P1409&gt;0,RANK(P1409,(N1409:P1409,Q1409:AE1409)),0)</f>
        <v>3</v>
      </c>
      <c r="G1409" s="1">
        <f t="shared" si="310"/>
        <v>1560</v>
      </c>
      <c r="H1409" s="2">
        <f t="shared" si="311"/>
        <v>0.19625110076739213</v>
      </c>
      <c r="I1409" s="2"/>
      <c r="J1409" s="2">
        <f t="shared" si="313"/>
        <v>0.39111837967039881</v>
      </c>
      <c r="K1409" s="2">
        <f t="shared" si="313"/>
        <v>0.58736948043779091</v>
      </c>
      <c r="L1409" s="2">
        <f t="shared" si="313"/>
        <v>1.2076990816454899E-2</v>
      </c>
      <c r="M1409" s="2">
        <f t="shared" si="314"/>
        <v>9.435149075355434E-3</v>
      </c>
      <c r="N1409" s="1">
        <v>3109</v>
      </c>
      <c r="O1409" s="1">
        <v>4669</v>
      </c>
      <c r="P1409" s="1">
        <v>96</v>
      </c>
      <c r="Q1409" s="1">
        <v>14</v>
      </c>
      <c r="R1409" s="1">
        <v>18</v>
      </c>
      <c r="S1409" s="1">
        <v>16</v>
      </c>
      <c r="T1409" s="1">
        <v>2</v>
      </c>
      <c r="U1409" s="1">
        <v>0</v>
      </c>
      <c r="V1409" s="1">
        <v>5</v>
      </c>
      <c r="W1409" s="1">
        <v>1</v>
      </c>
      <c r="X1409" s="1">
        <v>19</v>
      </c>
      <c r="AG1409" s="7">
        <f>IF(Q1409&gt;0,RANK(Q1409,(N1409:P1409,Q1409:AE1409)),0)</f>
        <v>7</v>
      </c>
      <c r="AH1409" s="7">
        <f>IF(R1409&gt;0,RANK(R1409,(N1409:P1409,Q1409:AE1409)),0)</f>
        <v>5</v>
      </c>
      <c r="AI1409" s="7">
        <f>IF(T1409&gt;0,RANK(T1409,(N1409:P1409,Q1409:AE1409)),0)</f>
        <v>9</v>
      </c>
      <c r="AJ1409" s="7">
        <f>IF(S1409&gt;0,RANK(S1409,(N1409:P1409,Q1409:AE1409)),0)</f>
        <v>6</v>
      </c>
      <c r="AK1409" s="2">
        <f t="shared" si="315"/>
        <v>1.7612278273996728E-3</v>
      </c>
      <c r="AL1409" s="2">
        <f t="shared" si="315"/>
        <v>2.2644357780852937E-3</v>
      </c>
      <c r="AM1409" s="2">
        <f t="shared" si="316"/>
        <v>2.5160397534281041E-4</v>
      </c>
      <c r="AN1409" s="2">
        <f t="shared" si="317"/>
        <v>2.0128318027424832E-3</v>
      </c>
      <c r="AP1409" t="s">
        <v>3685</v>
      </c>
      <c r="AQ1409" t="s">
        <v>2889</v>
      </c>
      <c r="AR1409" s="11">
        <v>7</v>
      </c>
      <c r="AT1409" s="85" t="s">
        <v>4570</v>
      </c>
      <c r="AU1409" s="84" t="s">
        <v>5203</v>
      </c>
      <c r="AV1409" s="77" t="str">
        <f t="shared" si="318"/>
        <v>27143</v>
      </c>
      <c r="AX1409" s="7" t="s">
        <v>186</v>
      </c>
      <c r="AY1409">
        <v>24</v>
      </c>
    </row>
    <row r="1410" spans="1:51" hidden="1" outlineLevel="1">
      <c r="A1410" t="s">
        <v>4070</v>
      </c>
      <c r="B1410" t="s">
        <v>2889</v>
      </c>
      <c r="C1410" s="1">
        <f t="shared" si="312"/>
        <v>75577</v>
      </c>
      <c r="D1410" s="7">
        <f>IF(N1410&gt;0, RANK(N1410,(N1410:P1410,Q1410:AE1410)),0)</f>
        <v>2</v>
      </c>
      <c r="E1410" s="7">
        <f>IF(O1410&gt;0,RANK(O1410,(N1410:P1410,Q1410:AE1410)),0)</f>
        <v>1</v>
      </c>
      <c r="F1410" s="7">
        <f>IF(P1410&gt;0,RANK(P1410,(N1410:P1410,Q1410:AE1410)),0)</f>
        <v>3</v>
      </c>
      <c r="G1410" s="1">
        <f t="shared" si="310"/>
        <v>9067</v>
      </c>
      <c r="H1410" s="2">
        <f t="shared" si="311"/>
        <v>0.11997036135332177</v>
      </c>
      <c r="I1410" s="2"/>
      <c r="J1410" s="2">
        <f t="shared" si="313"/>
        <v>0.43212882226074067</v>
      </c>
      <c r="K1410" s="2">
        <f t="shared" si="313"/>
        <v>0.55209918361406252</v>
      </c>
      <c r="L1410" s="2">
        <f t="shared" si="313"/>
        <v>8.4681847652063463E-3</v>
      </c>
      <c r="M1410" s="2">
        <f t="shared" si="314"/>
        <v>7.3038093599904624E-3</v>
      </c>
      <c r="N1410" s="1">
        <v>32659</v>
      </c>
      <c r="O1410" s="1">
        <v>41726</v>
      </c>
      <c r="P1410" s="1">
        <v>640</v>
      </c>
      <c r="Q1410" s="1">
        <v>95</v>
      </c>
      <c r="R1410" s="1">
        <v>101</v>
      </c>
      <c r="S1410" s="1">
        <v>164</v>
      </c>
      <c r="T1410" s="1">
        <v>22</v>
      </c>
      <c r="U1410" s="1">
        <v>0</v>
      </c>
      <c r="V1410" s="1">
        <v>30</v>
      </c>
      <c r="W1410" s="1">
        <v>64</v>
      </c>
      <c r="X1410" s="1">
        <v>76</v>
      </c>
      <c r="AG1410" s="7">
        <f>IF(Q1410&gt;0,RANK(Q1410,(N1410:P1410,Q1410:AE1410)),0)</f>
        <v>6</v>
      </c>
      <c r="AH1410" s="7">
        <f>IF(R1410&gt;0,RANK(R1410,(N1410:P1410,Q1410:AE1410)),0)</f>
        <v>5</v>
      </c>
      <c r="AI1410" s="7">
        <f>IF(T1410&gt;0,RANK(T1410,(N1410:P1410,Q1410:AE1410)),0)</f>
        <v>10</v>
      </c>
      <c r="AJ1410" s="7">
        <f>IF(S1410&gt;0,RANK(S1410,(N1410:P1410,Q1410:AE1410)),0)</f>
        <v>4</v>
      </c>
      <c r="AK1410" s="2">
        <f t="shared" si="315"/>
        <v>1.2569961760853169E-3</v>
      </c>
      <c r="AL1410" s="2">
        <f t="shared" si="315"/>
        <v>1.3363854082591264E-3</v>
      </c>
      <c r="AM1410" s="2">
        <f t="shared" si="316"/>
        <v>2.9109385130396816E-4</v>
      </c>
      <c r="AN1410" s="2">
        <f t="shared" si="317"/>
        <v>2.1699723460841262E-3</v>
      </c>
      <c r="AP1410" t="s">
        <v>4070</v>
      </c>
      <c r="AQ1410" t="s">
        <v>2889</v>
      </c>
      <c r="AR1410" s="11">
        <v>0</v>
      </c>
      <c r="AT1410" s="85" t="s">
        <v>4570</v>
      </c>
      <c r="AU1410" s="84" t="s">
        <v>5204</v>
      </c>
      <c r="AV1410" s="77" t="str">
        <f t="shared" si="318"/>
        <v>27145</v>
      </c>
      <c r="AX1410" s="7" t="s">
        <v>186</v>
      </c>
      <c r="AY1410">
        <v>103</v>
      </c>
    </row>
    <row r="1411" spans="1:51" hidden="1" outlineLevel="1">
      <c r="A1411" t="s">
        <v>4111</v>
      </c>
      <c r="B1411" t="s">
        <v>2889</v>
      </c>
      <c r="C1411" s="1">
        <f t="shared" si="312"/>
        <v>18695</v>
      </c>
      <c r="D1411" s="7">
        <f>IF(N1411&gt;0, RANK(N1411,(N1411:P1411,Q1411:AE1411)),0)</f>
        <v>2</v>
      </c>
      <c r="E1411" s="7">
        <f>IF(O1411&gt;0,RANK(O1411,(N1411:P1411,Q1411:AE1411)),0)</f>
        <v>1</v>
      </c>
      <c r="F1411" s="7">
        <f>IF(P1411&gt;0,RANK(P1411,(N1411:P1411,Q1411:AE1411)),0)</f>
        <v>3</v>
      </c>
      <c r="G1411" s="1">
        <f t="shared" si="310"/>
        <v>2395</v>
      </c>
      <c r="H1411" s="2">
        <f t="shared" si="311"/>
        <v>0.12810912008558439</v>
      </c>
      <c r="I1411" s="2"/>
      <c r="J1411" s="2">
        <f t="shared" si="313"/>
        <v>0.42760096282428456</v>
      </c>
      <c r="K1411" s="2">
        <f t="shared" si="313"/>
        <v>0.5557100829098689</v>
      </c>
      <c r="L1411" s="2">
        <f t="shared" si="313"/>
        <v>6.9002407060711419E-3</v>
      </c>
      <c r="M1411" s="2">
        <f t="shared" si="314"/>
        <v>9.7887135597754596E-3</v>
      </c>
      <c r="N1411" s="1">
        <v>7994</v>
      </c>
      <c r="O1411" s="1">
        <v>10389</v>
      </c>
      <c r="P1411" s="1">
        <v>129</v>
      </c>
      <c r="Q1411" s="1">
        <v>17</v>
      </c>
      <c r="R1411" s="1">
        <v>71</v>
      </c>
      <c r="S1411" s="1">
        <v>49</v>
      </c>
      <c r="T1411" s="1">
        <v>4</v>
      </c>
      <c r="U1411" s="1">
        <v>0</v>
      </c>
      <c r="V1411" s="1">
        <v>5</v>
      </c>
      <c r="W1411" s="1">
        <v>15</v>
      </c>
      <c r="X1411" s="1">
        <v>22</v>
      </c>
      <c r="AG1411" s="7">
        <f>IF(Q1411&gt;0,RANK(Q1411,(N1411:P1411,Q1411:AE1411)),0)</f>
        <v>7</v>
      </c>
      <c r="AH1411" s="7">
        <f>IF(R1411&gt;0,RANK(R1411,(N1411:P1411,Q1411:AE1411)),0)</f>
        <v>4</v>
      </c>
      <c r="AI1411" s="7">
        <f>IF(T1411&gt;0,RANK(T1411,(N1411:P1411,Q1411:AE1411)),0)</f>
        <v>10</v>
      </c>
      <c r="AJ1411" s="7">
        <f>IF(S1411&gt;0,RANK(S1411,(N1411:P1411,Q1411:AE1411)),0)</f>
        <v>5</v>
      </c>
      <c r="AK1411" s="2">
        <f t="shared" si="315"/>
        <v>9.093340465365071E-4</v>
      </c>
      <c r="AL1411" s="2">
        <f t="shared" si="315"/>
        <v>3.7978069002407061E-3</v>
      </c>
      <c r="AM1411" s="2">
        <f t="shared" si="316"/>
        <v>2.1396095212623697E-4</v>
      </c>
      <c r="AN1411" s="2">
        <f t="shared" si="317"/>
        <v>2.6210216635464026E-3</v>
      </c>
      <c r="AP1411" t="s">
        <v>4111</v>
      </c>
      <c r="AQ1411" t="s">
        <v>2889</v>
      </c>
      <c r="AR1411" s="11">
        <v>1</v>
      </c>
      <c r="AT1411" s="85" t="s">
        <v>4570</v>
      </c>
      <c r="AU1411" s="84" t="s">
        <v>5205</v>
      </c>
      <c r="AV1411" s="77" t="str">
        <f t="shared" si="318"/>
        <v>27147</v>
      </c>
      <c r="AX1411" s="7" t="s">
        <v>186</v>
      </c>
      <c r="AY1411">
        <v>26</v>
      </c>
    </row>
    <row r="1412" spans="1:51" hidden="1" outlineLevel="1">
      <c r="A1412" t="s">
        <v>2577</v>
      </c>
      <c r="B1412" t="s">
        <v>2889</v>
      </c>
      <c r="C1412" s="1">
        <f t="shared" si="312"/>
        <v>5949</v>
      </c>
      <c r="D1412" s="7">
        <f>IF(N1412&gt;0, RANK(N1412,(N1412:P1412,Q1412:AE1412)),0)</f>
        <v>2</v>
      </c>
      <c r="E1412" s="7">
        <f>IF(O1412&gt;0,RANK(O1412,(N1412:P1412,Q1412:AE1412)),0)</f>
        <v>1</v>
      </c>
      <c r="F1412" s="7">
        <f>IF(P1412&gt;0,RANK(P1412,(N1412:P1412,Q1412:AE1412)),0)</f>
        <v>3</v>
      </c>
      <c r="G1412" s="1">
        <f t="shared" si="310"/>
        <v>209</v>
      </c>
      <c r="H1412" s="2">
        <f t="shared" si="311"/>
        <v>3.5131954950411833E-2</v>
      </c>
      <c r="I1412" s="2"/>
      <c r="J1412" s="2">
        <f t="shared" si="313"/>
        <v>0.47419734409144393</v>
      </c>
      <c r="K1412" s="2">
        <f t="shared" si="313"/>
        <v>0.50932929904185575</v>
      </c>
      <c r="L1412" s="2">
        <f t="shared" si="313"/>
        <v>8.236678433350143E-3</v>
      </c>
      <c r="M1412" s="2">
        <f t="shared" si="314"/>
        <v>8.2366784333501187E-3</v>
      </c>
      <c r="N1412" s="1">
        <v>2821</v>
      </c>
      <c r="O1412" s="1">
        <v>3030</v>
      </c>
      <c r="P1412" s="1">
        <v>49</v>
      </c>
      <c r="Q1412" s="1">
        <v>8</v>
      </c>
      <c r="R1412" s="1">
        <v>2</v>
      </c>
      <c r="S1412" s="1">
        <v>21</v>
      </c>
      <c r="T1412" s="1">
        <v>1</v>
      </c>
      <c r="U1412" s="1">
        <v>0</v>
      </c>
      <c r="V1412" s="1">
        <v>3</v>
      </c>
      <c r="W1412" s="1">
        <v>8</v>
      </c>
      <c r="X1412" s="1">
        <v>6</v>
      </c>
      <c r="AG1412" s="7">
        <f>IF(Q1412&gt;0,RANK(Q1412,(N1412:P1412,Q1412:AE1412)),0)</f>
        <v>5</v>
      </c>
      <c r="AH1412" s="7">
        <f>IF(R1412&gt;0,RANK(R1412,(N1412:P1412,Q1412:AE1412)),0)</f>
        <v>9</v>
      </c>
      <c r="AI1412" s="7">
        <f>IF(T1412&gt;0,RANK(T1412,(N1412:P1412,Q1412:AE1412)),0)</f>
        <v>10</v>
      </c>
      <c r="AJ1412" s="7">
        <f>IF(S1412&gt;0,RANK(S1412,(N1412:P1412,Q1412:AE1412)),0)</f>
        <v>4</v>
      </c>
      <c r="AK1412" s="2">
        <f t="shared" si="315"/>
        <v>1.3447638258530846E-3</v>
      </c>
      <c r="AL1412" s="2">
        <f t="shared" si="315"/>
        <v>3.3619095646327115E-4</v>
      </c>
      <c r="AM1412" s="2">
        <f t="shared" si="316"/>
        <v>1.6809547823163558E-4</v>
      </c>
      <c r="AN1412" s="2">
        <f t="shared" si="317"/>
        <v>3.5300050428643467E-3</v>
      </c>
      <c r="AP1412" t="s">
        <v>2577</v>
      </c>
      <c r="AQ1412" t="s">
        <v>2889</v>
      </c>
      <c r="AR1412" s="11">
        <v>7</v>
      </c>
      <c r="AT1412" s="85" t="s">
        <v>4570</v>
      </c>
      <c r="AU1412" s="84" t="s">
        <v>5206</v>
      </c>
      <c r="AV1412" s="77" t="str">
        <f t="shared" si="318"/>
        <v>27149</v>
      </c>
      <c r="AX1412" s="7" t="s">
        <v>186</v>
      </c>
      <c r="AY1412">
        <v>25</v>
      </c>
    </row>
    <row r="1413" spans="1:51" hidden="1" outlineLevel="1">
      <c r="A1413" t="s">
        <v>4467</v>
      </c>
      <c r="B1413" t="s">
        <v>2889</v>
      </c>
      <c r="C1413" s="1">
        <f t="shared" si="312"/>
        <v>5735</v>
      </c>
      <c r="D1413" s="7">
        <f>IF(N1413&gt;0, RANK(N1413,(N1413:P1413,Q1413:AE1413)),0)</f>
        <v>1</v>
      </c>
      <c r="E1413" s="7">
        <f>IF(O1413&gt;0,RANK(O1413,(N1413:P1413,Q1413:AE1413)),0)</f>
        <v>2</v>
      </c>
      <c r="F1413" s="7">
        <f>IF(P1413&gt;0,RANK(P1413,(N1413:P1413,Q1413:AE1413)),0)</f>
        <v>3</v>
      </c>
      <c r="G1413" s="1">
        <f t="shared" si="310"/>
        <v>684</v>
      </c>
      <c r="H1413" s="2">
        <f t="shared" si="311"/>
        <v>0.11926765475152572</v>
      </c>
      <c r="I1413" s="2"/>
      <c r="J1413" s="2">
        <f t="shared" si="313"/>
        <v>0.55187445510026156</v>
      </c>
      <c r="K1413" s="2">
        <f t="shared" si="313"/>
        <v>0.43260680034873583</v>
      </c>
      <c r="L1413" s="2">
        <f t="shared" si="313"/>
        <v>9.4158674803836093E-3</v>
      </c>
      <c r="M1413" s="2">
        <f t="shared" si="314"/>
        <v>6.1028770706189964E-3</v>
      </c>
      <c r="N1413" s="1">
        <v>3165</v>
      </c>
      <c r="O1413" s="1">
        <v>2481</v>
      </c>
      <c r="P1413" s="1">
        <v>54</v>
      </c>
      <c r="Q1413" s="1">
        <v>8</v>
      </c>
      <c r="R1413" s="1">
        <v>9</v>
      </c>
      <c r="S1413" s="1">
        <v>11</v>
      </c>
      <c r="T1413" s="1">
        <v>0</v>
      </c>
      <c r="U1413" s="1">
        <v>0</v>
      </c>
      <c r="V1413" s="1">
        <v>1</v>
      </c>
      <c r="W1413" s="1">
        <v>4</v>
      </c>
      <c r="X1413" s="1">
        <v>2</v>
      </c>
      <c r="AG1413" s="7">
        <f>IF(Q1413&gt;0,RANK(Q1413,(N1413:P1413,Q1413:AE1413)),0)</f>
        <v>6</v>
      </c>
      <c r="AH1413" s="7">
        <f>IF(R1413&gt;0,RANK(R1413,(N1413:P1413,Q1413:AE1413)),0)</f>
        <v>5</v>
      </c>
      <c r="AI1413" s="7">
        <f>IF(T1413&gt;0,RANK(T1413,(N1413:P1413,Q1413:AE1413)),0)</f>
        <v>0</v>
      </c>
      <c r="AJ1413" s="7">
        <f>IF(S1413&gt;0,RANK(S1413,(N1413:P1413,Q1413:AE1413)),0)</f>
        <v>4</v>
      </c>
      <c r="AK1413" s="2">
        <f t="shared" si="315"/>
        <v>1.3949433304272015E-3</v>
      </c>
      <c r="AL1413" s="2">
        <f t="shared" si="315"/>
        <v>1.5693112467306015E-3</v>
      </c>
      <c r="AM1413" s="2">
        <f t="shared" si="316"/>
        <v>0</v>
      </c>
      <c r="AN1413" s="2">
        <f t="shared" si="317"/>
        <v>1.9180470793374019E-3</v>
      </c>
      <c r="AP1413" t="s">
        <v>4467</v>
      </c>
      <c r="AQ1413" t="s">
        <v>2889</v>
      </c>
      <c r="AR1413" s="11">
        <v>7</v>
      </c>
      <c r="AT1413" s="85" t="s">
        <v>4570</v>
      </c>
      <c r="AU1413" s="84" t="s">
        <v>4713</v>
      </c>
      <c r="AV1413" s="77" t="str">
        <f t="shared" si="318"/>
        <v>27151</v>
      </c>
      <c r="AX1413" s="7" t="s">
        <v>186</v>
      </c>
      <c r="AY1413">
        <v>31</v>
      </c>
    </row>
    <row r="1414" spans="1:51" hidden="1" outlineLevel="1">
      <c r="A1414" t="s">
        <v>5273</v>
      </c>
      <c r="B1414" t="s">
        <v>2889</v>
      </c>
      <c r="C1414" s="1">
        <f t="shared" si="312"/>
        <v>12214</v>
      </c>
      <c r="D1414" s="7">
        <f>IF(N1414&gt;0, RANK(N1414,(N1414:P1414,Q1414:AE1414)),0)</f>
        <v>2</v>
      </c>
      <c r="E1414" s="7">
        <f>IF(O1414&gt;0,RANK(O1414,(N1414:P1414,Q1414:AE1414)),0)</f>
        <v>1</v>
      </c>
      <c r="F1414" s="7">
        <f>IF(P1414&gt;0,RANK(P1414,(N1414:P1414,Q1414:AE1414)),0)</f>
        <v>3</v>
      </c>
      <c r="G1414" s="1">
        <f t="shared" si="310"/>
        <v>1911</v>
      </c>
      <c r="H1414" s="2">
        <f t="shared" si="311"/>
        <v>0.15645980022924513</v>
      </c>
      <c r="I1414" s="2"/>
      <c r="J1414" s="2">
        <f t="shared" si="313"/>
        <v>0.41214999181267398</v>
      </c>
      <c r="K1414" s="2">
        <f t="shared" si="313"/>
        <v>0.56860979204191908</v>
      </c>
      <c r="L1414" s="2">
        <f t="shared" si="313"/>
        <v>8.4329457999017515E-3</v>
      </c>
      <c r="M1414" s="2">
        <f t="shared" si="314"/>
        <v>1.0807270345505189E-2</v>
      </c>
      <c r="N1414" s="1">
        <v>5034</v>
      </c>
      <c r="O1414" s="1">
        <v>6945</v>
      </c>
      <c r="P1414" s="1">
        <v>103</v>
      </c>
      <c r="Q1414" s="1">
        <v>19</v>
      </c>
      <c r="R1414" s="1">
        <v>47</v>
      </c>
      <c r="S1414" s="1">
        <v>27</v>
      </c>
      <c r="T1414" s="1">
        <v>3</v>
      </c>
      <c r="U1414" s="1">
        <v>0</v>
      </c>
      <c r="V1414" s="1">
        <v>1</v>
      </c>
      <c r="W1414" s="1">
        <v>10</v>
      </c>
      <c r="X1414" s="1">
        <v>25</v>
      </c>
      <c r="AG1414" s="7">
        <f>IF(Q1414&gt;0,RANK(Q1414,(N1414:P1414,Q1414:AE1414)),0)</f>
        <v>7</v>
      </c>
      <c r="AH1414" s="7">
        <f>IF(R1414&gt;0,RANK(R1414,(N1414:P1414,Q1414:AE1414)),0)</f>
        <v>4</v>
      </c>
      <c r="AI1414" s="7">
        <f>IF(T1414&gt;0,RANK(T1414,(N1414:P1414,Q1414:AE1414)),0)</f>
        <v>9</v>
      </c>
      <c r="AJ1414" s="7">
        <f>IF(S1414&gt;0,RANK(S1414,(N1414:P1414,Q1414:AE1414)),0)</f>
        <v>5</v>
      </c>
      <c r="AK1414" s="2">
        <f t="shared" si="315"/>
        <v>1.555591943671197E-3</v>
      </c>
      <c r="AL1414" s="2">
        <f t="shared" si="315"/>
        <v>3.8480432290813821E-3</v>
      </c>
      <c r="AM1414" s="2">
        <f t="shared" si="316"/>
        <v>2.4561978057966268E-4</v>
      </c>
      <c r="AN1414" s="2">
        <f t="shared" si="317"/>
        <v>2.2105780252169643E-3</v>
      </c>
      <c r="AP1414" t="s">
        <v>5273</v>
      </c>
      <c r="AQ1414" t="s">
        <v>2889</v>
      </c>
      <c r="AR1414" s="11">
        <v>7</v>
      </c>
      <c r="AT1414" s="85" t="s">
        <v>4570</v>
      </c>
      <c r="AU1414" s="84" t="s">
        <v>4068</v>
      </c>
      <c r="AV1414" s="77" t="str">
        <f t="shared" si="318"/>
        <v>27153</v>
      </c>
      <c r="AX1414" s="7" t="s">
        <v>186</v>
      </c>
      <c r="AY1414">
        <v>38</v>
      </c>
    </row>
    <row r="1415" spans="1:51" hidden="1" outlineLevel="1">
      <c r="A1415" t="s">
        <v>3829</v>
      </c>
      <c r="B1415" t="s">
        <v>2889</v>
      </c>
      <c r="C1415" s="1">
        <f t="shared" si="312"/>
        <v>2141</v>
      </c>
      <c r="D1415" s="7">
        <f>IF(N1415&gt;0, RANK(N1415,(N1415:P1415,Q1415:AE1415)),0)</f>
        <v>2</v>
      </c>
      <c r="E1415" s="7">
        <f>IF(O1415&gt;0,RANK(O1415,(N1415:P1415,Q1415:AE1415)),0)</f>
        <v>1</v>
      </c>
      <c r="F1415" s="7">
        <f>IF(P1415&gt;0,RANK(P1415,(N1415:P1415,Q1415:AE1415)),0)</f>
        <v>3</v>
      </c>
      <c r="G1415" s="1">
        <f t="shared" si="310"/>
        <v>50</v>
      </c>
      <c r="H1415" s="2">
        <f t="shared" si="311"/>
        <v>2.3353573096683792E-2</v>
      </c>
      <c r="I1415" s="2"/>
      <c r="J1415" s="2">
        <f t="shared" si="313"/>
        <v>0.47921531994395145</v>
      </c>
      <c r="K1415" s="2">
        <f t="shared" si="313"/>
        <v>0.50256889304063523</v>
      </c>
      <c r="L1415" s="2">
        <f t="shared" si="313"/>
        <v>1.2143858010275572E-2</v>
      </c>
      <c r="M1415" s="2">
        <f t="shared" si="314"/>
        <v>6.0719290051376926E-3</v>
      </c>
      <c r="N1415" s="1">
        <v>1026</v>
      </c>
      <c r="O1415" s="1">
        <v>1076</v>
      </c>
      <c r="P1415" s="1">
        <v>26</v>
      </c>
      <c r="Q1415" s="1">
        <v>3</v>
      </c>
      <c r="R1415" s="1">
        <v>4</v>
      </c>
      <c r="S1415" s="1">
        <v>6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AG1415" s="7">
        <f>IF(Q1415&gt;0,RANK(Q1415,(N1415:P1415,Q1415:AE1415)),0)</f>
        <v>6</v>
      </c>
      <c r="AH1415" s="7">
        <f>IF(R1415&gt;0,RANK(R1415,(N1415:P1415,Q1415:AE1415)),0)</f>
        <v>5</v>
      </c>
      <c r="AI1415" s="7">
        <f>IF(T1415&gt;0,RANK(T1415,(N1415:P1415,Q1415:AE1415)),0)</f>
        <v>0</v>
      </c>
      <c r="AJ1415" s="7">
        <f>IF(S1415&gt;0,RANK(S1415,(N1415:P1415,Q1415:AE1415)),0)</f>
        <v>4</v>
      </c>
      <c r="AK1415" s="2">
        <f t="shared" si="315"/>
        <v>1.4012143858010276E-3</v>
      </c>
      <c r="AL1415" s="2">
        <f t="shared" si="315"/>
        <v>1.8682858477347033E-3</v>
      </c>
      <c r="AM1415" s="2">
        <f t="shared" si="316"/>
        <v>0</v>
      </c>
      <c r="AN1415" s="2">
        <f t="shared" si="317"/>
        <v>2.8024287716020553E-3</v>
      </c>
      <c r="AP1415" t="s">
        <v>3829</v>
      </c>
      <c r="AQ1415" t="s">
        <v>2889</v>
      </c>
      <c r="AR1415" s="11">
        <v>7</v>
      </c>
      <c r="AT1415" s="85" t="s">
        <v>4570</v>
      </c>
      <c r="AU1415" s="84" t="s">
        <v>4402</v>
      </c>
      <c r="AV1415" s="77" t="str">
        <f t="shared" si="318"/>
        <v>27155</v>
      </c>
      <c r="AX1415" s="7" t="s">
        <v>186</v>
      </c>
      <c r="AY1415">
        <v>20</v>
      </c>
    </row>
    <row r="1416" spans="1:51" hidden="1" outlineLevel="1">
      <c r="A1416" t="s">
        <v>4796</v>
      </c>
      <c r="B1416" t="s">
        <v>2889</v>
      </c>
      <c r="C1416" s="1">
        <f t="shared" si="312"/>
        <v>11835</v>
      </c>
      <c r="D1416" s="7">
        <f>IF(N1416&gt;0, RANK(N1416,(N1416:P1416,Q1416:AE1416)),0)</f>
        <v>2</v>
      </c>
      <c r="E1416" s="7">
        <f>IF(O1416&gt;0,RANK(O1416,(N1416:P1416,Q1416:AE1416)),0)</f>
        <v>1</v>
      </c>
      <c r="F1416" s="7">
        <f>IF(P1416&gt;0,RANK(P1416,(N1416:P1416,Q1416:AE1416)),0)</f>
        <v>3</v>
      </c>
      <c r="G1416" s="1">
        <f t="shared" si="310"/>
        <v>572</v>
      </c>
      <c r="H1416" s="2">
        <f t="shared" si="311"/>
        <v>4.8331220954795098E-2</v>
      </c>
      <c r="I1416" s="2"/>
      <c r="J1416" s="2">
        <f t="shared" si="313"/>
        <v>0.46877904520490071</v>
      </c>
      <c r="K1416" s="2">
        <f t="shared" si="313"/>
        <v>0.5171102661596958</v>
      </c>
      <c r="L1416" s="2">
        <f t="shared" si="313"/>
        <v>8.1960287283481207E-3</v>
      </c>
      <c r="M1416" s="2">
        <f t="shared" si="314"/>
        <v>5.9146599070553137E-3</v>
      </c>
      <c r="N1416" s="1">
        <v>5548</v>
      </c>
      <c r="O1416" s="1">
        <v>6120</v>
      </c>
      <c r="P1416" s="1">
        <v>97</v>
      </c>
      <c r="Q1416" s="1">
        <v>20</v>
      </c>
      <c r="R1416" s="1">
        <v>15</v>
      </c>
      <c r="S1416" s="1">
        <v>17</v>
      </c>
      <c r="T1416" s="1">
        <v>0</v>
      </c>
      <c r="U1416" s="1">
        <v>0</v>
      </c>
      <c r="V1416" s="1">
        <v>2</v>
      </c>
      <c r="W1416" s="1">
        <v>7</v>
      </c>
      <c r="X1416" s="1">
        <v>9</v>
      </c>
      <c r="AG1416" s="7">
        <f>IF(Q1416&gt;0,RANK(Q1416,(N1416:P1416,Q1416:AE1416)),0)</f>
        <v>4</v>
      </c>
      <c r="AH1416" s="7">
        <f>IF(R1416&gt;0,RANK(R1416,(N1416:P1416,Q1416:AE1416)),0)</f>
        <v>6</v>
      </c>
      <c r="AI1416" s="7">
        <f>IF(T1416&gt;0,RANK(T1416,(N1416:P1416,Q1416:AE1416)),0)</f>
        <v>0</v>
      </c>
      <c r="AJ1416" s="7">
        <f>IF(S1416&gt;0,RANK(S1416,(N1416:P1416,Q1416:AE1416)),0)</f>
        <v>5</v>
      </c>
      <c r="AK1416" s="2">
        <f t="shared" si="315"/>
        <v>1.6899028305872412E-3</v>
      </c>
      <c r="AL1416" s="2">
        <f t="shared" si="315"/>
        <v>1.2674271229404308E-3</v>
      </c>
      <c r="AM1416" s="2">
        <f t="shared" si="316"/>
        <v>0</v>
      </c>
      <c r="AN1416" s="2">
        <f t="shared" si="317"/>
        <v>1.436417405999155E-3</v>
      </c>
      <c r="AP1416" t="s">
        <v>4796</v>
      </c>
      <c r="AQ1416" t="s">
        <v>2889</v>
      </c>
      <c r="AR1416" s="11">
        <v>1</v>
      </c>
      <c r="AT1416" s="85" t="s">
        <v>4570</v>
      </c>
      <c r="AU1416" s="84" t="s">
        <v>4152</v>
      </c>
      <c r="AV1416" s="77" t="str">
        <f t="shared" si="318"/>
        <v>27157</v>
      </c>
      <c r="AX1416" s="7" t="s">
        <v>186</v>
      </c>
      <c r="AY1416">
        <v>33</v>
      </c>
    </row>
    <row r="1417" spans="1:51" hidden="1" outlineLevel="1">
      <c r="A1417" t="s">
        <v>1274</v>
      </c>
      <c r="B1417" t="s">
        <v>2889</v>
      </c>
      <c r="C1417" s="1">
        <f t="shared" si="312"/>
        <v>7093</v>
      </c>
      <c r="D1417" s="7">
        <f>IF(N1417&gt;0, RANK(N1417,(N1417:P1417,Q1417:AE1417)),0)</f>
        <v>2</v>
      </c>
      <c r="E1417" s="7">
        <f>IF(O1417&gt;0,RANK(O1417,(N1417:P1417,Q1417:AE1417)),0)</f>
        <v>1</v>
      </c>
      <c r="F1417" s="7">
        <f>IF(P1417&gt;0,RANK(P1417,(N1417:P1417,Q1417:AE1417)),0)</f>
        <v>3</v>
      </c>
      <c r="G1417" s="1">
        <f t="shared" si="310"/>
        <v>1423</v>
      </c>
      <c r="H1417" s="2">
        <f t="shared" si="311"/>
        <v>0.200620329902721</v>
      </c>
      <c r="I1417" s="2"/>
      <c r="J1417" s="2">
        <f t="shared" si="313"/>
        <v>0.39348653602142958</v>
      </c>
      <c r="K1417" s="2">
        <f t="shared" si="313"/>
        <v>0.59410686592415052</v>
      </c>
      <c r="L1417" s="2">
        <f t="shared" si="313"/>
        <v>7.3311715776117302E-3</v>
      </c>
      <c r="M1417" s="2">
        <f t="shared" si="314"/>
        <v>5.0754264768081737E-3</v>
      </c>
      <c r="N1417" s="1">
        <v>2791</v>
      </c>
      <c r="O1417" s="1">
        <v>4214</v>
      </c>
      <c r="P1417" s="1">
        <v>52</v>
      </c>
      <c r="Q1417" s="1">
        <v>9</v>
      </c>
      <c r="R1417" s="1">
        <v>6</v>
      </c>
      <c r="S1417" s="1">
        <v>9</v>
      </c>
      <c r="T1417" s="1">
        <v>0</v>
      </c>
      <c r="U1417" s="1">
        <v>0</v>
      </c>
      <c r="V1417" s="1">
        <v>1</v>
      </c>
      <c r="W1417" s="1">
        <v>5</v>
      </c>
      <c r="X1417" s="1">
        <v>6</v>
      </c>
      <c r="AG1417" s="7">
        <f>IF(Q1417&gt;0,RANK(Q1417,(N1417:P1417,Q1417:AE1417)),0)</f>
        <v>4</v>
      </c>
      <c r="AH1417" s="7">
        <f>IF(R1417&gt;0,RANK(R1417,(N1417:P1417,Q1417:AE1417)),0)</f>
        <v>6</v>
      </c>
      <c r="AI1417" s="7">
        <f>IF(T1417&gt;0,RANK(T1417,(N1417:P1417,Q1417:AE1417)),0)</f>
        <v>0</v>
      </c>
      <c r="AJ1417" s="7">
        <f>IF(S1417&gt;0,RANK(S1417,(N1417:P1417,Q1417:AE1417)),0)</f>
        <v>4</v>
      </c>
      <c r="AK1417" s="2">
        <f t="shared" si="315"/>
        <v>1.2688566192020302E-3</v>
      </c>
      <c r="AL1417" s="2">
        <f t="shared" si="315"/>
        <v>8.459044128013534E-4</v>
      </c>
      <c r="AM1417" s="2">
        <f t="shared" si="316"/>
        <v>0</v>
      </c>
      <c r="AN1417" s="2">
        <f t="shared" si="317"/>
        <v>1.2688566192020302E-3</v>
      </c>
      <c r="AP1417" t="s">
        <v>1274</v>
      </c>
      <c r="AQ1417" t="s">
        <v>2889</v>
      </c>
      <c r="AR1417" s="11">
        <v>8</v>
      </c>
      <c r="AT1417" s="85" t="s">
        <v>4570</v>
      </c>
      <c r="AU1417" s="84" t="s">
        <v>4506</v>
      </c>
      <c r="AV1417" s="77" t="str">
        <f t="shared" si="318"/>
        <v>27159</v>
      </c>
      <c r="AX1417" s="7" t="s">
        <v>186</v>
      </c>
      <c r="AY1417">
        <v>24</v>
      </c>
    </row>
    <row r="1418" spans="1:51" hidden="1" outlineLevel="1">
      <c r="A1418" t="s">
        <v>1255</v>
      </c>
      <c r="B1418" t="s">
        <v>2889</v>
      </c>
      <c r="C1418" s="1">
        <f t="shared" si="312"/>
        <v>9800</v>
      </c>
      <c r="D1418" s="7">
        <f>IF(N1418&gt;0, RANK(N1418,(N1418:P1418,Q1418:AE1418)),0)</f>
        <v>2</v>
      </c>
      <c r="E1418" s="7">
        <f>IF(O1418&gt;0,RANK(O1418,(N1418:P1418,Q1418:AE1418)),0)</f>
        <v>1</v>
      </c>
      <c r="F1418" s="7">
        <f>IF(P1418&gt;0,RANK(P1418,(N1418:P1418,Q1418:AE1418)),0)</f>
        <v>3</v>
      </c>
      <c r="G1418" s="1">
        <f t="shared" si="310"/>
        <v>1278</v>
      </c>
      <c r="H1418" s="2">
        <f t="shared" si="311"/>
        <v>0.13040816326530613</v>
      </c>
      <c r="I1418" s="2"/>
      <c r="J1418" s="2">
        <f t="shared" si="313"/>
        <v>0.42642857142857143</v>
      </c>
      <c r="K1418" s="2">
        <f t="shared" si="313"/>
        <v>0.55683673469387751</v>
      </c>
      <c r="L1418" s="2">
        <f t="shared" si="313"/>
        <v>9.3877551020408161E-3</v>
      </c>
      <c r="M1418" s="2">
        <f t="shared" si="314"/>
        <v>7.3469387755102939E-3</v>
      </c>
      <c r="N1418" s="1">
        <v>4179</v>
      </c>
      <c r="O1418" s="1">
        <v>5457</v>
      </c>
      <c r="P1418" s="1">
        <v>92</v>
      </c>
      <c r="Q1418" s="1">
        <v>8</v>
      </c>
      <c r="R1418" s="1">
        <v>20</v>
      </c>
      <c r="S1418" s="1">
        <v>14</v>
      </c>
      <c r="T1418" s="1">
        <v>1</v>
      </c>
      <c r="U1418" s="1">
        <v>0</v>
      </c>
      <c r="V1418" s="1">
        <v>3</v>
      </c>
      <c r="W1418" s="1">
        <v>14</v>
      </c>
      <c r="X1418" s="1">
        <v>12</v>
      </c>
      <c r="AG1418" s="7">
        <f>IF(Q1418&gt;0,RANK(Q1418,(N1418:P1418,Q1418:AE1418)),0)</f>
        <v>8</v>
      </c>
      <c r="AH1418" s="7">
        <f>IF(R1418&gt;0,RANK(R1418,(N1418:P1418,Q1418:AE1418)),0)</f>
        <v>4</v>
      </c>
      <c r="AI1418" s="7">
        <f>IF(T1418&gt;0,RANK(T1418,(N1418:P1418,Q1418:AE1418)),0)</f>
        <v>10</v>
      </c>
      <c r="AJ1418" s="7">
        <f>IF(S1418&gt;0,RANK(S1418,(N1418:P1418,Q1418:AE1418)),0)</f>
        <v>5</v>
      </c>
      <c r="AK1418" s="2">
        <f t="shared" si="315"/>
        <v>8.1632653061224493E-4</v>
      </c>
      <c r="AL1418" s="2">
        <f t="shared" si="315"/>
        <v>2.0408163265306124E-3</v>
      </c>
      <c r="AM1418" s="2">
        <f t="shared" si="316"/>
        <v>1.0204081632653062E-4</v>
      </c>
      <c r="AN1418" s="2">
        <f t="shared" si="317"/>
        <v>1.4285714285714286E-3</v>
      </c>
      <c r="AP1418" t="s">
        <v>1255</v>
      </c>
      <c r="AQ1418" t="s">
        <v>2889</v>
      </c>
      <c r="AR1418" s="11">
        <v>1</v>
      </c>
      <c r="AT1418" s="85" t="s">
        <v>4570</v>
      </c>
      <c r="AU1418" s="84" t="s">
        <v>4507</v>
      </c>
      <c r="AV1418" s="77" t="str">
        <f t="shared" si="318"/>
        <v>27161</v>
      </c>
      <c r="AX1418" s="7" t="s">
        <v>186</v>
      </c>
      <c r="AY1418">
        <v>22</v>
      </c>
    </row>
    <row r="1419" spans="1:51" hidden="1" outlineLevel="1">
      <c r="A1419" t="s">
        <v>3830</v>
      </c>
      <c r="B1419" t="s">
        <v>2889</v>
      </c>
      <c r="C1419" s="1">
        <f t="shared" si="312"/>
        <v>128449</v>
      </c>
      <c r="D1419" s="7">
        <f>IF(N1419&gt;0, RANK(N1419,(N1419:P1419,Q1419:AE1419)),0)</f>
        <v>2</v>
      </c>
      <c r="E1419" s="7">
        <f>IF(O1419&gt;0,RANK(O1419,(N1419:P1419,Q1419:AE1419)),0)</f>
        <v>1</v>
      </c>
      <c r="F1419" s="7">
        <f>IF(P1419&gt;0,RANK(P1419,(N1419:P1419,Q1419:AE1419)),0)</f>
        <v>3</v>
      </c>
      <c r="G1419" s="1">
        <f t="shared" si="310"/>
        <v>4356</v>
      </c>
      <c r="H1419" s="2">
        <f t="shared" si="311"/>
        <v>3.3912292038085157E-2</v>
      </c>
      <c r="I1419" s="2"/>
      <c r="J1419" s="2">
        <f t="shared" si="313"/>
        <v>0.47797180203816303</v>
      </c>
      <c r="K1419" s="2">
        <f t="shared" si="313"/>
        <v>0.51188409407624813</v>
      </c>
      <c r="L1419" s="2">
        <f t="shared" si="313"/>
        <v>5.1460112573861998E-3</v>
      </c>
      <c r="M1419" s="2">
        <f t="shared" si="314"/>
        <v>4.9980926282026401E-3</v>
      </c>
      <c r="N1419" s="1">
        <v>61395</v>
      </c>
      <c r="O1419" s="1">
        <v>65751</v>
      </c>
      <c r="P1419" s="1">
        <v>661</v>
      </c>
      <c r="Q1419" s="1">
        <v>200</v>
      </c>
      <c r="R1419" s="1">
        <v>105</v>
      </c>
      <c r="S1419" s="1">
        <v>139</v>
      </c>
      <c r="T1419" s="1">
        <v>12</v>
      </c>
      <c r="U1419" s="1">
        <v>0</v>
      </c>
      <c r="V1419" s="1">
        <v>14</v>
      </c>
      <c r="W1419" s="1">
        <v>110</v>
      </c>
      <c r="X1419" s="1">
        <v>62</v>
      </c>
      <c r="AG1419" s="7">
        <f>IF(Q1419&gt;0,RANK(Q1419,(N1419:P1419,Q1419:AE1419)),0)</f>
        <v>4</v>
      </c>
      <c r="AH1419" s="7">
        <f>IF(R1419&gt;0,RANK(R1419,(N1419:P1419,Q1419:AE1419)),0)</f>
        <v>7</v>
      </c>
      <c r="AI1419" s="7">
        <f>IF(T1419&gt;0,RANK(T1419,(N1419:P1419,Q1419:AE1419)),0)</f>
        <v>10</v>
      </c>
      <c r="AJ1419" s="7">
        <f>IF(S1419&gt;0,RANK(S1419,(N1419:P1419,Q1419:AE1419)),0)</f>
        <v>5</v>
      </c>
      <c r="AK1419" s="2">
        <f t="shared" si="315"/>
        <v>1.5570382019322844E-3</v>
      </c>
      <c r="AL1419" s="2">
        <f t="shared" si="315"/>
        <v>8.1744505601444935E-4</v>
      </c>
      <c r="AM1419" s="2">
        <f t="shared" si="316"/>
        <v>9.3422292115937058E-5</v>
      </c>
      <c r="AN1419" s="2">
        <f t="shared" si="317"/>
        <v>1.0821415503429377E-3</v>
      </c>
      <c r="AP1419" t="s">
        <v>3830</v>
      </c>
      <c r="AQ1419" t="s">
        <v>2889</v>
      </c>
      <c r="AR1419" s="11">
        <v>0</v>
      </c>
      <c r="AT1419" s="85" t="s">
        <v>4570</v>
      </c>
      <c r="AU1419" s="84" t="s">
        <v>4508</v>
      </c>
      <c r="AV1419" s="77" t="str">
        <f t="shared" si="318"/>
        <v>27163</v>
      </c>
      <c r="AX1419" s="7" t="s">
        <v>186</v>
      </c>
      <c r="AY1419">
        <v>84</v>
      </c>
    </row>
    <row r="1420" spans="1:51" hidden="1" outlineLevel="1">
      <c r="A1420" t="s">
        <v>1211</v>
      </c>
      <c r="B1420" t="s">
        <v>2889</v>
      </c>
      <c r="C1420" s="1">
        <f t="shared" si="312"/>
        <v>5583</v>
      </c>
      <c r="D1420" s="7">
        <f>IF(N1420&gt;0, RANK(N1420,(N1420:P1420,Q1420:AE1420)),0)</f>
        <v>2</v>
      </c>
      <c r="E1420" s="7">
        <f>IF(O1420&gt;0,RANK(O1420,(N1420:P1420,Q1420:AE1420)),0)</f>
        <v>1</v>
      </c>
      <c r="F1420" s="7">
        <f>IF(P1420&gt;0,RANK(P1420,(N1420:P1420,Q1420:AE1420)),0)</f>
        <v>3</v>
      </c>
      <c r="G1420" s="1">
        <f t="shared" si="310"/>
        <v>456</v>
      </c>
      <c r="H1420" s="2">
        <f t="shared" si="311"/>
        <v>8.1676518001074686E-2</v>
      </c>
      <c r="I1420" s="2"/>
      <c r="J1420" s="2">
        <f t="shared" si="313"/>
        <v>0.4502955400322407</v>
      </c>
      <c r="K1420" s="2">
        <f t="shared" si="313"/>
        <v>0.53197205803331538</v>
      </c>
      <c r="L1420" s="2">
        <f t="shared" si="313"/>
        <v>1.0926025434354289E-2</v>
      </c>
      <c r="M1420" s="2">
        <f t="shared" si="314"/>
        <v>6.8063765000896306E-3</v>
      </c>
      <c r="N1420" s="1">
        <v>2514</v>
      </c>
      <c r="O1420" s="1">
        <v>2970</v>
      </c>
      <c r="P1420" s="1">
        <v>61</v>
      </c>
      <c r="Q1420" s="1">
        <v>1</v>
      </c>
      <c r="R1420" s="1">
        <v>6</v>
      </c>
      <c r="S1420" s="1">
        <v>18</v>
      </c>
      <c r="T1420" s="1">
        <v>0</v>
      </c>
      <c r="U1420" s="1">
        <v>0</v>
      </c>
      <c r="V1420" s="1">
        <v>1</v>
      </c>
      <c r="W1420" s="1">
        <v>3</v>
      </c>
      <c r="X1420" s="1">
        <v>9</v>
      </c>
      <c r="AG1420" s="7">
        <f>IF(Q1420&gt;0,RANK(Q1420,(N1420:P1420,Q1420:AE1420)),0)</f>
        <v>8</v>
      </c>
      <c r="AH1420" s="7">
        <f>IF(R1420&gt;0,RANK(R1420,(N1420:P1420,Q1420:AE1420)),0)</f>
        <v>6</v>
      </c>
      <c r="AI1420" s="7">
        <f>IF(T1420&gt;0,RANK(T1420,(N1420:P1420,Q1420:AE1420)),0)</f>
        <v>0</v>
      </c>
      <c r="AJ1420" s="7">
        <f>IF(S1420&gt;0,RANK(S1420,(N1420:P1420,Q1420:AE1420)),0)</f>
        <v>4</v>
      </c>
      <c r="AK1420" s="2">
        <f t="shared" si="315"/>
        <v>1.7911517105498835E-4</v>
      </c>
      <c r="AL1420" s="2">
        <f t="shared" si="315"/>
        <v>1.0746910263299302E-3</v>
      </c>
      <c r="AM1420" s="2">
        <f t="shared" si="316"/>
        <v>0</v>
      </c>
      <c r="AN1420" s="2">
        <f t="shared" si="317"/>
        <v>3.2240730789897904E-3</v>
      </c>
      <c r="AP1420" t="s">
        <v>1211</v>
      </c>
      <c r="AQ1420" t="s">
        <v>2889</v>
      </c>
      <c r="AR1420" s="11">
        <v>1</v>
      </c>
      <c r="AT1420" s="85" t="s">
        <v>4570</v>
      </c>
      <c r="AU1420" s="84" t="s">
        <v>4499</v>
      </c>
      <c r="AV1420" s="77" t="str">
        <f t="shared" si="318"/>
        <v>27165</v>
      </c>
      <c r="AX1420" s="7" t="s">
        <v>186</v>
      </c>
      <c r="AY1420">
        <v>21</v>
      </c>
    </row>
    <row r="1421" spans="1:51" hidden="1" outlineLevel="1">
      <c r="A1421" t="s">
        <v>1829</v>
      </c>
      <c r="B1421" t="s">
        <v>2889</v>
      </c>
      <c r="C1421" s="1">
        <f t="shared" si="312"/>
        <v>3527</v>
      </c>
      <c r="D1421" s="7">
        <f>IF(N1421&gt;0, RANK(N1421,(N1421:P1421,Q1421:AE1421)),0)</f>
        <v>2</v>
      </c>
      <c r="E1421" s="7">
        <f>IF(O1421&gt;0,RANK(O1421,(N1421:P1421,Q1421:AE1421)),0)</f>
        <v>1</v>
      </c>
      <c r="F1421" s="7">
        <f>IF(P1421&gt;0,RANK(P1421,(N1421:P1421,Q1421:AE1421)),0)</f>
        <v>3</v>
      </c>
      <c r="G1421" s="1">
        <f t="shared" si="310"/>
        <v>1134</v>
      </c>
      <c r="H1421" s="2">
        <f t="shared" si="311"/>
        <v>0.32151970513184008</v>
      </c>
      <c r="I1421" s="2"/>
      <c r="J1421" s="2">
        <f t="shared" si="313"/>
        <v>0.33144315282109443</v>
      </c>
      <c r="K1421" s="2">
        <f t="shared" si="313"/>
        <v>0.65296285795293452</v>
      </c>
      <c r="L1421" s="2">
        <f t="shared" si="313"/>
        <v>7.3717039977317838E-3</v>
      </c>
      <c r="M1421" s="2">
        <f t="shared" si="314"/>
        <v>8.2222852282393226E-3</v>
      </c>
      <c r="N1421" s="1">
        <v>1169</v>
      </c>
      <c r="O1421" s="1">
        <v>2303</v>
      </c>
      <c r="P1421" s="1">
        <v>26</v>
      </c>
      <c r="Q1421" s="1">
        <v>10</v>
      </c>
      <c r="R1421" s="1">
        <v>5</v>
      </c>
      <c r="S1421" s="1">
        <v>7</v>
      </c>
      <c r="T1421" s="1">
        <v>0</v>
      </c>
      <c r="U1421" s="1">
        <v>0</v>
      </c>
      <c r="V1421" s="1">
        <v>3</v>
      </c>
      <c r="W1421" s="1">
        <v>1</v>
      </c>
      <c r="X1421" s="1">
        <v>3</v>
      </c>
      <c r="AG1421" s="7">
        <f>IF(Q1421&gt;0,RANK(Q1421,(N1421:P1421,Q1421:AE1421)),0)</f>
        <v>4</v>
      </c>
      <c r="AH1421" s="7">
        <f>IF(R1421&gt;0,RANK(R1421,(N1421:P1421,Q1421:AE1421)),0)</f>
        <v>6</v>
      </c>
      <c r="AI1421" s="7">
        <f>IF(T1421&gt;0,RANK(T1421,(N1421:P1421,Q1421:AE1421)),0)</f>
        <v>0</v>
      </c>
      <c r="AJ1421" s="7">
        <f>IF(S1421&gt;0,RANK(S1421,(N1421:P1421,Q1421:AE1421)),0)</f>
        <v>5</v>
      </c>
      <c r="AK1421" s="2">
        <f t="shared" si="315"/>
        <v>2.8352707683583782E-3</v>
      </c>
      <c r="AL1421" s="2">
        <f t="shared" si="315"/>
        <v>1.4176353841791891E-3</v>
      </c>
      <c r="AM1421" s="2">
        <f t="shared" si="316"/>
        <v>0</v>
      </c>
      <c r="AN1421" s="2">
        <f t="shared" si="317"/>
        <v>1.984689537850865E-3</v>
      </c>
      <c r="AP1421" t="s">
        <v>1829</v>
      </c>
      <c r="AQ1421" t="s">
        <v>2889</v>
      </c>
      <c r="AR1421" s="11">
        <v>7</v>
      </c>
      <c r="AT1421" s="85" t="s">
        <v>4570</v>
      </c>
      <c r="AU1421" s="84" t="s">
        <v>4500</v>
      </c>
      <c r="AV1421" s="77" t="str">
        <f t="shared" si="318"/>
        <v>27167</v>
      </c>
      <c r="AX1421" s="7" t="s">
        <v>186</v>
      </c>
      <c r="AY1421">
        <v>31</v>
      </c>
    </row>
    <row r="1422" spans="1:51" hidden="1" outlineLevel="1">
      <c r="A1422" t="s">
        <v>3266</v>
      </c>
      <c r="B1422" t="s">
        <v>2889</v>
      </c>
      <c r="C1422" s="1">
        <f t="shared" si="312"/>
        <v>27422</v>
      </c>
      <c r="D1422" s="7">
        <f>IF(N1422&gt;0, RANK(N1422,(N1422:P1422,Q1422:AE1422)),0)</f>
        <v>1</v>
      </c>
      <c r="E1422" s="7">
        <f>IF(O1422&gt;0,RANK(O1422,(N1422:P1422,Q1422:AE1422)),0)</f>
        <v>2</v>
      </c>
      <c r="F1422" s="7">
        <f>IF(P1422&gt;0,RANK(P1422,(N1422:P1422,Q1422:AE1422)),0)</f>
        <v>3</v>
      </c>
      <c r="G1422" s="1">
        <f t="shared" si="310"/>
        <v>1545</v>
      </c>
      <c r="H1422" s="2">
        <f t="shared" si="311"/>
        <v>5.634162351396689E-2</v>
      </c>
      <c r="I1422" s="2"/>
      <c r="J1422" s="2">
        <f t="shared" si="313"/>
        <v>0.51896287652250017</v>
      </c>
      <c r="K1422" s="2">
        <f t="shared" si="313"/>
        <v>0.4626212530085333</v>
      </c>
      <c r="L1422" s="2">
        <f t="shared" si="313"/>
        <v>9.5908394719568229E-3</v>
      </c>
      <c r="M1422" s="2">
        <f t="shared" si="314"/>
        <v>8.8250309970097102E-3</v>
      </c>
      <c r="N1422" s="1">
        <v>14231</v>
      </c>
      <c r="O1422" s="1">
        <v>12686</v>
      </c>
      <c r="P1422" s="1">
        <v>263</v>
      </c>
      <c r="Q1422" s="1">
        <v>57</v>
      </c>
      <c r="R1422" s="1">
        <v>41</v>
      </c>
      <c r="S1422" s="1">
        <v>52</v>
      </c>
      <c r="T1422" s="1">
        <v>9</v>
      </c>
      <c r="U1422" s="1">
        <v>0</v>
      </c>
      <c r="V1422" s="1">
        <v>9</v>
      </c>
      <c r="W1422" s="1">
        <v>32</v>
      </c>
      <c r="X1422" s="1">
        <v>42</v>
      </c>
      <c r="AG1422" s="7">
        <f>IF(Q1422&gt;0,RANK(Q1422,(N1422:P1422,Q1422:AE1422)),0)</f>
        <v>4</v>
      </c>
      <c r="AH1422" s="7">
        <f>IF(R1422&gt;0,RANK(R1422,(N1422:P1422,Q1422:AE1422)),0)</f>
        <v>7</v>
      </c>
      <c r="AI1422" s="7">
        <f>IF(T1422&gt;0,RANK(T1422,(N1422:P1422,Q1422:AE1422)),0)</f>
        <v>9</v>
      </c>
      <c r="AJ1422" s="7">
        <f>IF(S1422&gt;0,RANK(S1422,(N1422:P1422,Q1422:AE1422)),0)</f>
        <v>5</v>
      </c>
      <c r="AK1422" s="2">
        <f t="shared" si="315"/>
        <v>2.0786230034279046E-3</v>
      </c>
      <c r="AL1422" s="2">
        <f t="shared" si="315"/>
        <v>1.4951498796586683E-3</v>
      </c>
      <c r="AM1422" s="2">
        <f t="shared" si="316"/>
        <v>3.2820363212019549E-4</v>
      </c>
      <c r="AN1422" s="2">
        <f t="shared" si="317"/>
        <v>1.8962876522500183E-3</v>
      </c>
      <c r="AP1422" t="s">
        <v>3266</v>
      </c>
      <c r="AQ1422" t="s">
        <v>2889</v>
      </c>
      <c r="AR1422" s="11">
        <v>1</v>
      </c>
      <c r="AT1422" s="85" t="s">
        <v>4570</v>
      </c>
      <c r="AU1422" s="84" t="s">
        <v>4913</v>
      </c>
      <c r="AV1422" s="77" t="str">
        <f t="shared" si="318"/>
        <v>27169</v>
      </c>
      <c r="AX1422" s="7" t="s">
        <v>186</v>
      </c>
      <c r="AY1422">
        <v>47</v>
      </c>
    </row>
    <row r="1423" spans="1:51" hidden="1" outlineLevel="1">
      <c r="A1423" t="s">
        <v>4676</v>
      </c>
      <c r="B1423" t="s">
        <v>2889</v>
      </c>
      <c r="C1423" s="1">
        <f t="shared" si="312"/>
        <v>59534</v>
      </c>
      <c r="D1423" s="7">
        <f>IF(N1423&gt;0, RANK(N1423,(N1423:P1423,Q1423:AE1423)),0)</f>
        <v>2</v>
      </c>
      <c r="E1423" s="7">
        <f>IF(O1423&gt;0,RANK(O1423,(N1423:P1423,Q1423:AE1423)),0)</f>
        <v>1</v>
      </c>
      <c r="F1423" s="7">
        <f>IF(P1423&gt;0,RANK(P1423,(N1423:P1423,Q1423:AE1423)),0)</f>
        <v>3</v>
      </c>
      <c r="G1423" s="1">
        <f t="shared" si="310"/>
        <v>13558</v>
      </c>
      <c r="H1423" s="2">
        <f t="shared" si="311"/>
        <v>0.22773541169751738</v>
      </c>
      <c r="I1423" s="2"/>
      <c r="J1423" s="2">
        <f t="shared" si="313"/>
        <v>0.37991735814828503</v>
      </c>
      <c r="K1423" s="2">
        <f t="shared" si="313"/>
        <v>0.60765276984580241</v>
      </c>
      <c r="L1423" s="2">
        <f t="shared" si="313"/>
        <v>5.9125877649746361E-3</v>
      </c>
      <c r="M1423" s="2">
        <f t="shared" si="314"/>
        <v>6.5172842409378651E-3</v>
      </c>
      <c r="N1423" s="1">
        <v>22618</v>
      </c>
      <c r="O1423" s="1">
        <v>36176</v>
      </c>
      <c r="P1423" s="1">
        <v>352</v>
      </c>
      <c r="Q1423" s="1">
        <v>103</v>
      </c>
      <c r="R1423" s="1">
        <v>100</v>
      </c>
      <c r="S1423" s="1">
        <v>66</v>
      </c>
      <c r="T1423" s="1">
        <v>14</v>
      </c>
      <c r="U1423" s="1">
        <v>0</v>
      </c>
      <c r="V1423" s="1">
        <v>14</v>
      </c>
      <c r="W1423" s="1">
        <v>58</v>
      </c>
      <c r="X1423" s="1">
        <v>33</v>
      </c>
      <c r="AG1423" s="7">
        <f>IF(Q1423&gt;0,RANK(Q1423,(N1423:P1423,Q1423:AE1423)),0)</f>
        <v>4</v>
      </c>
      <c r="AH1423" s="7">
        <f>IF(R1423&gt;0,RANK(R1423,(N1423:P1423,Q1423:AE1423)),0)</f>
        <v>5</v>
      </c>
      <c r="AI1423" s="7">
        <f>IF(T1423&gt;0,RANK(T1423,(N1423:P1423,Q1423:AE1423)),0)</f>
        <v>9</v>
      </c>
      <c r="AJ1423" s="7">
        <f>IF(S1423&gt;0,RANK(S1423,(N1423:P1423,Q1423:AE1423)),0)</f>
        <v>6</v>
      </c>
      <c r="AK1423" s="2">
        <f t="shared" si="315"/>
        <v>1.7301038062283738E-3</v>
      </c>
      <c r="AL1423" s="2">
        <f t="shared" si="315"/>
        <v>1.6797124332314309E-3</v>
      </c>
      <c r="AM1423" s="2">
        <f t="shared" si="316"/>
        <v>2.3515974065240031E-4</v>
      </c>
      <c r="AN1423" s="2">
        <f t="shared" si="317"/>
        <v>1.1086102059327443E-3</v>
      </c>
      <c r="AP1423" t="s">
        <v>4676</v>
      </c>
      <c r="AQ1423" t="s">
        <v>2889</v>
      </c>
      <c r="AR1423" s="11">
        <v>6</v>
      </c>
      <c r="AT1423" s="85" t="s">
        <v>4570</v>
      </c>
      <c r="AU1423" s="84" t="s">
        <v>3946</v>
      </c>
      <c r="AV1423" s="77" t="str">
        <f t="shared" si="318"/>
        <v>27171</v>
      </c>
      <c r="AX1423" s="7" t="s">
        <v>186</v>
      </c>
      <c r="AY1423">
        <v>39</v>
      </c>
    </row>
    <row r="1424" spans="1:51" hidden="1" outlineLevel="1">
      <c r="A1424" t="s">
        <v>4339</v>
      </c>
      <c r="B1424" t="s">
        <v>2889</v>
      </c>
      <c r="C1424" s="1">
        <f t="shared" si="312"/>
        <v>5758</v>
      </c>
      <c r="D1424" s="7">
        <f>IF(N1424&gt;0, RANK(N1424,(N1424:P1424,Q1424:AE1424)),0)</f>
        <v>2</v>
      </c>
      <c r="E1424" s="7">
        <f>IF(O1424&gt;0,RANK(O1424,(N1424:P1424,Q1424:AE1424)),0)</f>
        <v>1</v>
      </c>
      <c r="F1424" s="7">
        <f>IF(P1424&gt;0,RANK(P1424,(N1424:P1424,Q1424:AE1424)),0)</f>
        <v>3</v>
      </c>
      <c r="G1424" s="1">
        <f t="shared" si="310"/>
        <v>79</v>
      </c>
      <c r="H1424" s="2">
        <f t="shared" si="311"/>
        <v>1.3720041681139284E-2</v>
      </c>
      <c r="I1424" s="2"/>
      <c r="J1424" s="2">
        <f t="shared" si="313"/>
        <v>0.48610628690517543</v>
      </c>
      <c r="K1424" s="2">
        <f t="shared" si="313"/>
        <v>0.49982632858631471</v>
      </c>
      <c r="L1424" s="2">
        <f t="shared" si="313"/>
        <v>7.6415422021535251E-3</v>
      </c>
      <c r="M1424" s="2">
        <f t="shared" si="314"/>
        <v>6.4258423063563363E-3</v>
      </c>
      <c r="N1424" s="1">
        <v>2799</v>
      </c>
      <c r="O1424" s="1">
        <v>2878</v>
      </c>
      <c r="P1424" s="1">
        <v>44</v>
      </c>
      <c r="Q1424" s="1">
        <v>2</v>
      </c>
      <c r="R1424" s="1">
        <v>13</v>
      </c>
      <c r="S1424" s="1">
        <v>10</v>
      </c>
      <c r="T1424" s="1">
        <v>1</v>
      </c>
      <c r="U1424" s="1">
        <v>0</v>
      </c>
      <c r="V1424" s="1">
        <v>0</v>
      </c>
      <c r="W1424" s="1">
        <v>8</v>
      </c>
      <c r="X1424" s="1">
        <v>3</v>
      </c>
      <c r="AG1424" s="7">
        <f>IF(Q1424&gt;0,RANK(Q1424,(N1424:P1424,Q1424:AE1424)),0)</f>
        <v>8</v>
      </c>
      <c r="AH1424" s="7">
        <f>IF(R1424&gt;0,RANK(R1424,(N1424:P1424,Q1424:AE1424)),0)</f>
        <v>4</v>
      </c>
      <c r="AI1424" s="7">
        <f>IF(T1424&gt;0,RANK(T1424,(N1424:P1424,Q1424:AE1424)),0)</f>
        <v>9</v>
      </c>
      <c r="AJ1424" s="7">
        <f>IF(S1424&gt;0,RANK(S1424,(N1424:P1424,Q1424:AE1424)),0)</f>
        <v>5</v>
      </c>
      <c r="AK1424" s="2">
        <f t="shared" si="315"/>
        <v>3.4734282737061478E-4</v>
      </c>
      <c r="AL1424" s="2">
        <f t="shared" si="315"/>
        <v>2.2577283779089963E-3</v>
      </c>
      <c r="AM1424" s="2">
        <f t="shared" si="316"/>
        <v>1.7367141368530739E-4</v>
      </c>
      <c r="AN1424" s="2">
        <f t="shared" si="317"/>
        <v>1.7367141368530739E-3</v>
      </c>
      <c r="AP1424" t="s">
        <v>4339</v>
      </c>
      <c r="AQ1424" t="s">
        <v>2889</v>
      </c>
      <c r="AR1424" s="11">
        <v>7</v>
      </c>
      <c r="AT1424" s="85" t="s">
        <v>4570</v>
      </c>
      <c r="AU1424" s="84" t="s">
        <v>3947</v>
      </c>
      <c r="AV1424" s="77" t="str">
        <f t="shared" si="318"/>
        <v>27173</v>
      </c>
      <c r="AX1424" s="7" t="s">
        <v>186</v>
      </c>
      <c r="AY1424">
        <v>33</v>
      </c>
    </row>
    <row r="1425" spans="1:50" collapsed="1">
      <c r="A1425" t="s">
        <v>2888</v>
      </c>
      <c r="B1425" t="s">
        <v>3839</v>
      </c>
      <c r="C1425" s="1">
        <f t="shared" si="312"/>
        <v>2828387</v>
      </c>
      <c r="D1425" s="7">
        <f>IF(N1425&gt;0, RANK(N1425,(N1425:P1425,Q1425:AE1425)),0)</f>
        <v>1</v>
      </c>
      <c r="E1425" s="7">
        <f>IF(O1425&gt;0,RANK(O1425,(N1425:P1425,Q1425:AE1425)),0)</f>
        <v>2</v>
      </c>
      <c r="F1425" s="7">
        <f>IF(P1425&gt;0,RANK(P1425,(N1425:P1425,Q1425:AE1425)),0)</f>
        <v>3</v>
      </c>
      <c r="G1425" s="1">
        <f t="shared" si="310"/>
        <v>98319</v>
      </c>
      <c r="H1425" s="2">
        <f t="shared" si="311"/>
        <v>3.4761508944850902E-2</v>
      </c>
      <c r="I1425" s="2"/>
      <c r="J1425" s="2">
        <f t="shared" si="313"/>
        <v>0.51089684686006542</v>
      </c>
      <c r="K1425" s="2">
        <f t="shared" si="313"/>
        <v>0.47613533791521456</v>
      </c>
      <c r="L1425" s="2">
        <f t="shared" si="313"/>
        <v>6.6055317041126271E-3</v>
      </c>
      <c r="M1425" s="2">
        <f t="shared" si="314"/>
        <v>6.3622835206073869E-3</v>
      </c>
      <c r="N1425" s="1">
        <f t="shared" ref="N1425:U1425" si="319">SUM(N1338:N1424)</f>
        <v>1445014</v>
      </c>
      <c r="O1425" s="1">
        <f t="shared" si="319"/>
        <v>1346695</v>
      </c>
      <c r="P1425" s="1">
        <f t="shared" si="319"/>
        <v>18683</v>
      </c>
      <c r="Q1425" s="1">
        <f t="shared" si="319"/>
        <v>4639</v>
      </c>
      <c r="R1425" s="1">
        <f t="shared" si="319"/>
        <v>3074</v>
      </c>
      <c r="S1425" s="1">
        <f>SUM(S1338:S1424)</f>
        <v>4408</v>
      </c>
      <c r="T1425" s="1">
        <f t="shared" si="319"/>
        <v>416</v>
      </c>
      <c r="U1425" s="1">
        <f t="shared" si="319"/>
        <v>2</v>
      </c>
      <c r="V1425" s="1">
        <f>SUM(V1338:V1424)</f>
        <v>539</v>
      </c>
      <c r="W1425" s="1">
        <f>SUM(W1338:W1424)</f>
        <v>2530</v>
      </c>
      <c r="X1425" s="1">
        <f>SUM(X1338:X1424)</f>
        <v>2387</v>
      </c>
      <c r="AG1425" s="7">
        <f>IF(Q1425&gt;0,RANK(Q1425,(N1425:P1425,Q1425:AE1425)),0)</f>
        <v>4</v>
      </c>
      <c r="AH1425" s="7">
        <f>IF(R1425&gt;0,RANK(R1425,(N1425:P1425,Q1425:AE1425)),0)</f>
        <v>6</v>
      </c>
      <c r="AI1425" s="7">
        <f>IF(T1425&gt;0,RANK(T1425,(N1425:P1425,Q1425:AE1425)),0)</f>
        <v>10</v>
      </c>
      <c r="AJ1425" s="7">
        <f>IF(S1425&gt;0,RANK(S1425,(N1425:P1425,Q1425:AE1425)),0)</f>
        <v>5</v>
      </c>
      <c r="AK1425" s="2">
        <f t="shared" si="315"/>
        <v>1.6401574466294747E-3</v>
      </c>
      <c r="AL1425" s="2">
        <f t="shared" si="315"/>
        <v>1.0868385408361726E-3</v>
      </c>
      <c r="AM1425" s="2">
        <f t="shared" si="316"/>
        <v>1.4708029700320359E-4</v>
      </c>
      <c r="AN1425" s="2">
        <f t="shared" si="317"/>
        <v>1.5584854547839458E-3</v>
      </c>
      <c r="AP1425" t="s">
        <v>2888</v>
      </c>
      <c r="AQ1425" t="s">
        <v>3839</v>
      </c>
      <c r="AT1425" s="85" t="s">
        <v>4570</v>
      </c>
      <c r="AU1425" s="116"/>
      <c r="AV1425" s="77" t="str">
        <f t="shared" si="318"/>
        <v>27</v>
      </c>
      <c r="AX1425" s="7" t="s">
        <v>2301</v>
      </c>
    </row>
    <row r="1426" spans="1:50">
      <c r="C1426" s="1"/>
      <c r="E1426" s="7"/>
      <c r="F1426" s="7"/>
      <c r="I1426" s="2"/>
      <c r="AG1426" s="7"/>
      <c r="AH1426" s="7"/>
      <c r="AI1426" s="7"/>
      <c r="AJ1426" s="7"/>
    </row>
    <row r="1427" spans="1:50" hidden="1" outlineLevel="1">
      <c r="A1427" t="s">
        <v>2827</v>
      </c>
      <c r="B1427" t="s">
        <v>2370</v>
      </c>
      <c r="C1427" s="1">
        <f t="shared" ref="C1427:C1490" si="320">SUM(N1427:AE1427)</f>
        <v>15479</v>
      </c>
      <c r="D1427" s="7">
        <f>IF(N1427&gt;0, RANK(N1427,(N1427:P1427,Q1427:AE1427)),0)</f>
        <v>1</v>
      </c>
      <c r="E1427" s="7">
        <f>IF(O1427&gt;0,RANK(O1427,(N1427:P1427,Q1427:AE1427)),0)</f>
        <v>2</v>
      </c>
      <c r="F1427" s="7">
        <f>IF(P1427&gt;0,RANK(P1427,(N1427:P1427,Q1427:AE1427)),0)</f>
        <v>3</v>
      </c>
      <c r="G1427" s="1">
        <f t="shared" si="310"/>
        <v>1427</v>
      </c>
      <c r="H1427" s="2">
        <f t="shared" si="311"/>
        <v>9.2189417921054326E-2</v>
      </c>
      <c r="I1427" s="2"/>
      <c r="J1427" s="2">
        <f t="shared" ref="J1427:L1458" si="321">IF($C1427=0,"-",N1427/$C1427)</f>
        <v>0.54415659926351834</v>
      </c>
      <c r="K1427" s="2">
        <f t="shared" si="321"/>
        <v>0.451967181342464</v>
      </c>
      <c r="L1427" s="2">
        <f t="shared" si="321"/>
        <v>1.7442987273079656E-3</v>
      </c>
      <c r="M1427" s="2">
        <f t="shared" ref="M1427:M1490" si="322">IF(C1427=0,"-",(1-J1427-K1427-L1427))</f>
        <v>2.1319206667097003E-3</v>
      </c>
      <c r="N1427" s="1">
        <v>8423</v>
      </c>
      <c r="O1427" s="1">
        <v>6996</v>
      </c>
      <c r="P1427" s="1">
        <v>27</v>
      </c>
      <c r="Q1427" s="1">
        <v>14</v>
      </c>
      <c r="R1427" s="1">
        <v>3</v>
      </c>
      <c r="S1427" s="1">
        <v>4</v>
      </c>
      <c r="T1427" s="1">
        <v>3</v>
      </c>
      <c r="W1427" s="1">
        <v>9</v>
      </c>
      <c r="AG1427" s="7">
        <f>IF(Q1427&gt;0,RANK(Q1427,(N1427:P1427,Q1427:AE1427)),0)</f>
        <v>4</v>
      </c>
      <c r="AH1427" s="7">
        <f>IF(R1427&gt;0,RANK(R1427,(N1427:P1427,Q1427:AE1427)),0)</f>
        <v>7</v>
      </c>
      <c r="AI1427" s="7">
        <f>IF(T1427&gt;0,RANK(T1427,(N1427:P1427,Q1427:AE1427)),0)</f>
        <v>7</v>
      </c>
      <c r="AJ1427" s="7">
        <f>IF(S1427&gt;0,RANK(S1427,(N1427:P1427,Q1427:AE1427)),0)</f>
        <v>6</v>
      </c>
      <c r="AK1427" s="2">
        <f t="shared" ref="AK1427:AL1458" si="323">IF($C1427=0,"-",Q1427/$C1427)</f>
        <v>9.0445119193746366E-4</v>
      </c>
      <c r="AL1427" s="2">
        <f t="shared" si="323"/>
        <v>1.9381096970088506E-4</v>
      </c>
      <c r="AM1427" s="2">
        <f t="shared" ref="AM1427:AM1490" si="324">IF($C1427=0,"-",T1427/$C1427)</f>
        <v>1.9381096970088506E-4</v>
      </c>
      <c r="AN1427" s="2">
        <f t="shared" ref="AN1427:AN1490" si="325">IF($C1427=0,"-",S1427/$C1427)</f>
        <v>2.5841462626784677E-4</v>
      </c>
      <c r="AP1427" t="s">
        <v>2827</v>
      </c>
      <c r="AQ1427" t="s">
        <v>2370</v>
      </c>
      <c r="AR1427">
        <v>3</v>
      </c>
      <c r="AT1427" s="85" t="s">
        <v>4571</v>
      </c>
      <c r="AU1427" s="84" t="s">
        <v>3988</v>
      </c>
      <c r="AV1427" s="77" t="str">
        <f t="shared" ref="AV1427:AV1490" si="326">AT1427&amp;AU1427</f>
        <v>28001</v>
      </c>
      <c r="AW1427">
        <v>3</v>
      </c>
      <c r="AX1427" s="7" t="s">
        <v>186</v>
      </c>
    </row>
    <row r="1428" spans="1:50" hidden="1" outlineLevel="1">
      <c r="A1428" t="s">
        <v>3287</v>
      </c>
      <c r="B1428" t="s">
        <v>2370</v>
      </c>
      <c r="C1428" s="1">
        <f t="shared" si="320"/>
        <v>14239</v>
      </c>
      <c r="D1428" s="7">
        <f>IF(N1428&gt;0, RANK(N1428,(N1428:P1428,Q1428:AE1428)),0)</f>
        <v>2</v>
      </c>
      <c r="E1428" s="7">
        <f>IF(O1428&gt;0,RANK(O1428,(N1428:P1428,Q1428:AE1428)),0)</f>
        <v>1</v>
      </c>
      <c r="F1428" s="7">
        <f>IF(P1428&gt;0,RANK(P1428,(N1428:P1428,Q1428:AE1428)),0)</f>
        <v>3</v>
      </c>
      <c r="G1428" s="1">
        <f t="shared" si="310"/>
        <v>3180</v>
      </c>
      <c r="H1428" s="2">
        <f t="shared" si="311"/>
        <v>0.22333029004845845</v>
      </c>
      <c r="I1428" s="2"/>
      <c r="J1428" s="2">
        <f t="shared" si="321"/>
        <v>0.38303251632839386</v>
      </c>
      <c r="K1428" s="2">
        <f t="shared" si="321"/>
        <v>0.60636280637685236</v>
      </c>
      <c r="L1428" s="2">
        <f t="shared" si="321"/>
        <v>4.8458459161457969E-3</v>
      </c>
      <c r="M1428" s="2">
        <f t="shared" si="322"/>
        <v>5.7588313786079868E-3</v>
      </c>
      <c r="N1428" s="1">
        <v>5454</v>
      </c>
      <c r="O1428" s="1">
        <v>8634</v>
      </c>
      <c r="P1428" s="1">
        <v>69</v>
      </c>
      <c r="Q1428" s="1">
        <v>43</v>
      </c>
      <c r="R1428" s="1">
        <v>20</v>
      </c>
      <c r="S1428" s="1">
        <v>15</v>
      </c>
      <c r="T1428" s="1">
        <v>4</v>
      </c>
      <c r="W1428" s="1">
        <v>0</v>
      </c>
      <c r="AG1428" s="7">
        <f>IF(Q1428&gt;0,RANK(Q1428,(N1428:P1428,Q1428:AE1428)),0)</f>
        <v>4</v>
      </c>
      <c r="AH1428" s="7">
        <f>IF(R1428&gt;0,RANK(R1428,(N1428:P1428,Q1428:AE1428)),0)</f>
        <v>5</v>
      </c>
      <c r="AI1428" s="7">
        <f>IF(T1428&gt;0,RANK(T1428,(N1428:P1428,Q1428:AE1428)),0)</f>
        <v>7</v>
      </c>
      <c r="AJ1428" s="7">
        <f>IF(S1428&gt;0,RANK(S1428,(N1428:P1428,Q1428:AE1428)),0)</f>
        <v>6</v>
      </c>
      <c r="AK1428" s="2">
        <f t="shared" si="323"/>
        <v>3.0198749912212935E-3</v>
      </c>
      <c r="AL1428" s="2">
        <f t="shared" si="323"/>
        <v>1.4045930191726947E-3</v>
      </c>
      <c r="AM1428" s="2">
        <f t="shared" si="324"/>
        <v>2.8091860383453897E-4</v>
      </c>
      <c r="AN1428" s="2">
        <f t="shared" si="325"/>
        <v>1.053444764379521E-3</v>
      </c>
      <c r="AP1428" t="s">
        <v>3287</v>
      </c>
      <c r="AQ1428" t="s">
        <v>2370</v>
      </c>
      <c r="AR1428">
        <v>1</v>
      </c>
      <c r="AT1428" s="85" t="s">
        <v>4571</v>
      </c>
      <c r="AU1428" s="84" t="s">
        <v>3989</v>
      </c>
      <c r="AV1428" s="77" t="str">
        <f t="shared" si="326"/>
        <v>28003</v>
      </c>
      <c r="AW1428">
        <v>1</v>
      </c>
      <c r="AX1428" s="7" t="s">
        <v>186</v>
      </c>
    </row>
    <row r="1429" spans="1:50" hidden="1" outlineLevel="1">
      <c r="A1429" t="s">
        <v>2959</v>
      </c>
      <c r="B1429" t="s">
        <v>2370</v>
      </c>
      <c r="C1429" s="1">
        <f t="shared" si="320"/>
        <v>7197</v>
      </c>
      <c r="D1429" s="7">
        <f>IF(N1429&gt;0, RANK(N1429,(N1429:P1429,Q1429:AE1429)),0)</f>
        <v>2</v>
      </c>
      <c r="E1429" s="7">
        <f>IF(O1429&gt;0,RANK(O1429,(N1429:P1429,Q1429:AE1429)),0)</f>
        <v>1</v>
      </c>
      <c r="F1429" s="7">
        <f>IF(P1429&gt;0,RANK(P1429,(N1429:P1429,Q1429:AE1429)),0)</f>
        <v>3</v>
      </c>
      <c r="G1429" s="1">
        <f t="shared" si="310"/>
        <v>1135</v>
      </c>
      <c r="H1429" s="2">
        <f t="shared" si="311"/>
        <v>0.15770459913852994</v>
      </c>
      <c r="I1429" s="2"/>
      <c r="J1429" s="2">
        <f t="shared" si="321"/>
        <v>0.4185077115464777</v>
      </c>
      <c r="K1429" s="2">
        <f t="shared" si="321"/>
        <v>0.57621231068500767</v>
      </c>
      <c r="L1429" s="2">
        <f t="shared" si="321"/>
        <v>2.0842017507294707E-3</v>
      </c>
      <c r="M1429" s="2">
        <f t="shared" si="322"/>
        <v>3.1957760177851614E-3</v>
      </c>
      <c r="N1429" s="1">
        <v>3012</v>
      </c>
      <c r="O1429" s="1">
        <v>4147</v>
      </c>
      <c r="P1429" s="1">
        <v>15</v>
      </c>
      <c r="Q1429" s="1">
        <v>6</v>
      </c>
      <c r="R1429" s="1">
        <v>5</v>
      </c>
      <c r="S1429" s="1">
        <v>3</v>
      </c>
      <c r="T1429" s="1">
        <v>9</v>
      </c>
      <c r="W1429" s="1">
        <v>0</v>
      </c>
      <c r="AG1429" s="7">
        <f>IF(Q1429&gt;0,RANK(Q1429,(N1429:P1429,Q1429:AE1429)),0)</f>
        <v>5</v>
      </c>
      <c r="AH1429" s="7">
        <f>IF(R1429&gt;0,RANK(R1429,(N1429:P1429,Q1429:AE1429)),0)</f>
        <v>6</v>
      </c>
      <c r="AI1429" s="7">
        <f>IF(T1429&gt;0,RANK(T1429,(N1429:P1429,Q1429:AE1429)),0)</f>
        <v>4</v>
      </c>
      <c r="AJ1429" s="7">
        <f>IF(S1429&gt;0,RANK(S1429,(N1429:P1429,Q1429:AE1429)),0)</f>
        <v>7</v>
      </c>
      <c r="AK1429" s="2">
        <f t="shared" si="323"/>
        <v>8.3368070029178826E-4</v>
      </c>
      <c r="AL1429" s="2">
        <f t="shared" si="323"/>
        <v>6.9473391690982357E-4</v>
      </c>
      <c r="AM1429" s="2">
        <f t="shared" si="324"/>
        <v>1.2505210504376823E-3</v>
      </c>
      <c r="AN1429" s="2">
        <f t="shared" si="325"/>
        <v>4.1684035014589413E-4</v>
      </c>
      <c r="AP1429" t="s">
        <v>2959</v>
      </c>
      <c r="AQ1429" t="s">
        <v>2370</v>
      </c>
      <c r="AR1429">
        <v>3</v>
      </c>
      <c r="AT1429" s="85" t="s">
        <v>4571</v>
      </c>
      <c r="AU1429" s="84" t="s">
        <v>3632</v>
      </c>
      <c r="AV1429" s="77" t="str">
        <f t="shared" si="326"/>
        <v>28005</v>
      </c>
      <c r="AW1429">
        <v>3</v>
      </c>
      <c r="AX1429" s="7" t="s">
        <v>186</v>
      </c>
    </row>
    <row r="1430" spans="1:50" hidden="1" outlineLevel="1">
      <c r="A1430" t="s">
        <v>5042</v>
      </c>
      <c r="B1430" t="s">
        <v>2370</v>
      </c>
      <c r="C1430" s="1">
        <f t="shared" si="320"/>
        <v>8207</v>
      </c>
      <c r="D1430" s="7">
        <f>IF(N1430&gt;0, RANK(N1430,(N1430:P1430,Q1430:AE1430)),0)</f>
        <v>2</v>
      </c>
      <c r="E1430" s="7">
        <f>IF(O1430&gt;0,RANK(O1430,(N1430:P1430,Q1430:AE1430)),0)</f>
        <v>1</v>
      </c>
      <c r="F1430" s="7">
        <f>IF(P1430&gt;0,RANK(P1430,(N1430:P1430,Q1430:AE1430)),0)</f>
        <v>3</v>
      </c>
      <c r="G1430" s="1">
        <f t="shared" si="310"/>
        <v>1869</v>
      </c>
      <c r="H1430" s="2">
        <f t="shared" si="311"/>
        <v>0.22773242354087975</v>
      </c>
      <c r="I1430" s="2"/>
      <c r="J1430" s="2">
        <f t="shared" si="321"/>
        <v>0.38320945534299988</v>
      </c>
      <c r="K1430" s="2">
        <f t="shared" si="321"/>
        <v>0.61094187888387963</v>
      </c>
      <c r="L1430" s="2">
        <f t="shared" si="321"/>
        <v>1.7058608504934812E-3</v>
      </c>
      <c r="M1430" s="2">
        <f t="shared" si="322"/>
        <v>4.142804922627006E-3</v>
      </c>
      <c r="N1430" s="1">
        <v>3145</v>
      </c>
      <c r="O1430" s="1">
        <v>5014</v>
      </c>
      <c r="P1430" s="1">
        <v>14</v>
      </c>
      <c r="Q1430" s="1">
        <v>4</v>
      </c>
      <c r="R1430" s="1">
        <v>11</v>
      </c>
      <c r="S1430" s="1">
        <v>8</v>
      </c>
      <c r="T1430" s="1">
        <v>11</v>
      </c>
      <c r="W1430" s="1">
        <v>0</v>
      </c>
      <c r="AG1430" s="7">
        <f>IF(Q1430&gt;0,RANK(Q1430,(N1430:P1430,Q1430:AE1430)),0)</f>
        <v>7</v>
      </c>
      <c r="AH1430" s="7">
        <f>IF(R1430&gt;0,RANK(R1430,(N1430:P1430,Q1430:AE1430)),0)</f>
        <v>4</v>
      </c>
      <c r="AI1430" s="7">
        <f>IF(T1430&gt;0,RANK(T1430,(N1430:P1430,Q1430:AE1430)),0)</f>
        <v>4</v>
      </c>
      <c r="AJ1430" s="7">
        <f>IF(S1430&gt;0,RANK(S1430,(N1430:P1430,Q1430:AE1430)),0)</f>
        <v>6</v>
      </c>
      <c r="AK1430" s="2">
        <f t="shared" si="323"/>
        <v>4.8738881442670891E-4</v>
      </c>
      <c r="AL1430" s="2">
        <f t="shared" si="323"/>
        <v>1.3403192396734495E-3</v>
      </c>
      <c r="AM1430" s="2">
        <f t="shared" si="324"/>
        <v>1.3403192396734495E-3</v>
      </c>
      <c r="AN1430" s="2">
        <f t="shared" si="325"/>
        <v>9.7477762885341782E-4</v>
      </c>
      <c r="AP1430" t="s">
        <v>5042</v>
      </c>
      <c r="AQ1430" t="s">
        <v>2370</v>
      </c>
      <c r="AR1430">
        <v>2</v>
      </c>
      <c r="AT1430" s="85" t="s">
        <v>4571</v>
      </c>
      <c r="AU1430" s="84" t="s">
        <v>2597</v>
      </c>
      <c r="AV1430" s="77" t="str">
        <f t="shared" si="326"/>
        <v>28007</v>
      </c>
      <c r="AW1430">
        <v>2</v>
      </c>
      <c r="AX1430" s="7" t="s">
        <v>186</v>
      </c>
    </row>
    <row r="1431" spans="1:50" hidden="1" outlineLevel="1">
      <c r="A1431" t="s">
        <v>3663</v>
      </c>
      <c r="B1431" t="s">
        <v>2370</v>
      </c>
      <c r="C1431" s="1">
        <f t="shared" si="320"/>
        <v>4247</v>
      </c>
      <c r="D1431" s="7">
        <f>IF(N1431&gt;0, RANK(N1431,(N1431:P1431,Q1431:AE1431)),0)</f>
        <v>1</v>
      </c>
      <c r="E1431" s="7">
        <f>IF(O1431&gt;0,RANK(O1431,(N1431:P1431,Q1431:AE1431)),0)</f>
        <v>2</v>
      </c>
      <c r="F1431" s="7">
        <f>IF(P1431&gt;0,RANK(P1431,(N1431:P1431,Q1431:AE1431)),0)</f>
        <v>3</v>
      </c>
      <c r="G1431" s="1">
        <f t="shared" si="310"/>
        <v>276</v>
      </c>
      <c r="H1431" s="2">
        <f t="shared" si="311"/>
        <v>6.4987049682128567E-2</v>
      </c>
      <c r="I1431" s="2"/>
      <c r="J1431" s="2">
        <f t="shared" si="321"/>
        <v>0.52860842947963271</v>
      </c>
      <c r="K1431" s="2">
        <f t="shared" si="321"/>
        <v>0.46362137979750412</v>
      </c>
      <c r="L1431" s="2">
        <f t="shared" si="321"/>
        <v>2.8255238992229807E-3</v>
      </c>
      <c r="M1431" s="2">
        <f t="shared" si="322"/>
        <v>4.9446668236401876E-3</v>
      </c>
      <c r="N1431" s="1">
        <v>2245</v>
      </c>
      <c r="O1431" s="1">
        <v>1969</v>
      </c>
      <c r="P1431" s="1">
        <v>12</v>
      </c>
      <c r="Q1431" s="1">
        <v>6</v>
      </c>
      <c r="R1431" s="1">
        <v>5</v>
      </c>
      <c r="S1431" s="1">
        <v>8</v>
      </c>
      <c r="T1431" s="1">
        <v>2</v>
      </c>
      <c r="W1431" s="1">
        <v>0</v>
      </c>
      <c r="AG1431" s="7">
        <f>IF(Q1431&gt;0,RANK(Q1431,(N1431:P1431,Q1431:AE1431)),0)</f>
        <v>5</v>
      </c>
      <c r="AH1431" s="7">
        <f>IF(R1431&gt;0,RANK(R1431,(N1431:P1431,Q1431:AE1431)),0)</f>
        <v>6</v>
      </c>
      <c r="AI1431" s="7">
        <f>IF(T1431&gt;0,RANK(T1431,(N1431:P1431,Q1431:AE1431)),0)</f>
        <v>7</v>
      </c>
      <c r="AJ1431" s="7">
        <f>IF(S1431&gt;0,RANK(S1431,(N1431:P1431,Q1431:AE1431)),0)</f>
        <v>4</v>
      </c>
      <c r="AK1431" s="2">
        <f t="shared" si="323"/>
        <v>1.4127619496114904E-3</v>
      </c>
      <c r="AL1431" s="2">
        <f t="shared" si="323"/>
        <v>1.1773016246762421E-3</v>
      </c>
      <c r="AM1431" s="2">
        <f t="shared" si="324"/>
        <v>4.7092064987049682E-4</v>
      </c>
      <c r="AN1431" s="2">
        <f t="shared" si="325"/>
        <v>1.8836825994819873E-3</v>
      </c>
      <c r="AP1431" t="s">
        <v>3663</v>
      </c>
      <c r="AQ1431" t="s">
        <v>2370</v>
      </c>
      <c r="AR1431">
        <v>1</v>
      </c>
      <c r="AT1431" s="85" t="s">
        <v>4571</v>
      </c>
      <c r="AU1431" s="84" t="s">
        <v>3218</v>
      </c>
      <c r="AV1431" s="77" t="str">
        <f t="shared" si="326"/>
        <v>28009</v>
      </c>
      <c r="AW1431">
        <v>1</v>
      </c>
      <c r="AX1431" s="7" t="s">
        <v>186</v>
      </c>
    </row>
    <row r="1432" spans="1:50" hidden="1" outlineLevel="1">
      <c r="A1432" t="s">
        <v>5043</v>
      </c>
      <c r="B1432" t="s">
        <v>2370</v>
      </c>
      <c r="C1432" s="1">
        <f t="shared" si="320"/>
        <v>15307</v>
      </c>
      <c r="D1432" s="7">
        <f>IF(N1432&gt;0, RANK(N1432,(N1432:P1432,Q1432:AE1432)),0)</f>
        <v>1</v>
      </c>
      <c r="E1432" s="7">
        <f>IF(O1432&gt;0,RANK(O1432,(N1432:P1432,Q1432:AE1432)),0)</f>
        <v>2</v>
      </c>
      <c r="F1432" s="7">
        <f>IF(P1432&gt;0,RANK(P1432,(N1432:P1432,Q1432:AE1432)),0)</f>
        <v>4</v>
      </c>
      <c r="G1432" s="1">
        <f t="shared" si="310"/>
        <v>4096</v>
      </c>
      <c r="H1432" s="2">
        <f t="shared" si="311"/>
        <v>0.26758999150715357</v>
      </c>
      <c r="I1432" s="2"/>
      <c r="J1432" s="2">
        <f t="shared" si="321"/>
        <v>0.62918925981577056</v>
      </c>
      <c r="K1432" s="2">
        <f t="shared" si="321"/>
        <v>0.36159926830861699</v>
      </c>
      <c r="L1432" s="2">
        <f t="shared" si="321"/>
        <v>2.0905468086496373E-3</v>
      </c>
      <c r="M1432" s="2">
        <f t="shared" si="322"/>
        <v>7.1209250669628053E-3</v>
      </c>
      <c r="N1432" s="1">
        <v>9631</v>
      </c>
      <c r="O1432" s="1">
        <v>5535</v>
      </c>
      <c r="P1432" s="1">
        <v>32</v>
      </c>
      <c r="Q1432" s="1">
        <v>12</v>
      </c>
      <c r="R1432" s="1">
        <v>66</v>
      </c>
      <c r="S1432" s="1">
        <v>15</v>
      </c>
      <c r="T1432" s="1">
        <v>16</v>
      </c>
      <c r="W1432" s="1">
        <v>0</v>
      </c>
      <c r="AG1432" s="7">
        <f>IF(Q1432&gt;0,RANK(Q1432,(N1432:P1432,Q1432:AE1432)),0)</f>
        <v>7</v>
      </c>
      <c r="AH1432" s="7">
        <f>IF(R1432&gt;0,RANK(R1432,(N1432:P1432,Q1432:AE1432)),0)</f>
        <v>3</v>
      </c>
      <c r="AI1432" s="7">
        <f>IF(T1432&gt;0,RANK(T1432,(N1432:P1432,Q1432:AE1432)),0)</f>
        <v>5</v>
      </c>
      <c r="AJ1432" s="7">
        <f>IF(S1432&gt;0,RANK(S1432,(N1432:P1432,Q1432:AE1432)),0)</f>
        <v>6</v>
      </c>
      <c r="AK1432" s="2">
        <f t="shared" si="323"/>
        <v>7.8395505324361408E-4</v>
      </c>
      <c r="AL1432" s="2">
        <f t="shared" si="323"/>
        <v>4.3117527928398774E-3</v>
      </c>
      <c r="AM1432" s="2">
        <f t="shared" si="324"/>
        <v>1.0452734043248186E-3</v>
      </c>
      <c r="AN1432" s="2">
        <f t="shared" si="325"/>
        <v>9.7994381655451763E-4</v>
      </c>
      <c r="AP1432" t="s">
        <v>5043</v>
      </c>
      <c r="AQ1432" t="s">
        <v>2370</v>
      </c>
      <c r="AR1432">
        <v>2</v>
      </c>
      <c r="AT1432" s="85" t="s">
        <v>4571</v>
      </c>
      <c r="AU1432" s="84" t="s">
        <v>3234</v>
      </c>
      <c r="AV1432" s="77" t="str">
        <f t="shared" si="326"/>
        <v>28011</v>
      </c>
      <c r="AW1432">
        <v>2</v>
      </c>
      <c r="AX1432" s="7" t="s">
        <v>186</v>
      </c>
    </row>
    <row r="1433" spans="1:50" hidden="1" outlineLevel="1">
      <c r="A1433" t="s">
        <v>2202</v>
      </c>
      <c r="B1433" t="s">
        <v>2370</v>
      </c>
      <c r="C1433" s="1">
        <f t="shared" si="320"/>
        <v>6392</v>
      </c>
      <c r="D1433" s="7">
        <f>IF(N1433&gt;0, RANK(N1433,(N1433:P1433,Q1433:AE1433)),0)</f>
        <v>2</v>
      </c>
      <c r="E1433" s="7">
        <f>IF(O1433&gt;0,RANK(O1433,(N1433:P1433,Q1433:AE1433)),0)</f>
        <v>1</v>
      </c>
      <c r="F1433" s="7">
        <f>IF(P1433&gt;0,RANK(P1433,(N1433:P1433,Q1433:AE1433)),0)</f>
        <v>3</v>
      </c>
      <c r="G1433" s="1">
        <f t="shared" si="310"/>
        <v>1897</v>
      </c>
      <c r="H1433" s="2">
        <f t="shared" si="311"/>
        <v>0.29677722152690866</v>
      </c>
      <c r="I1433" s="2"/>
      <c r="J1433" s="2">
        <f t="shared" si="321"/>
        <v>0.34949937421777222</v>
      </c>
      <c r="K1433" s="2">
        <f t="shared" si="321"/>
        <v>0.64627659574468088</v>
      </c>
      <c r="L1433" s="2">
        <f t="shared" si="321"/>
        <v>2.0337922403003755E-3</v>
      </c>
      <c r="M1433" s="2">
        <f t="shared" si="322"/>
        <v>2.1902377972465243E-3</v>
      </c>
      <c r="N1433" s="1">
        <v>2234</v>
      </c>
      <c r="O1433" s="1">
        <v>4131</v>
      </c>
      <c r="P1433" s="1">
        <v>13</v>
      </c>
      <c r="Q1433" s="1">
        <v>2</v>
      </c>
      <c r="R1433" s="1">
        <v>3</v>
      </c>
      <c r="S1433" s="1">
        <v>1</v>
      </c>
      <c r="T1433" s="1">
        <v>5</v>
      </c>
      <c r="W1433" s="1">
        <v>3</v>
      </c>
      <c r="AG1433" s="7">
        <f>IF(Q1433&gt;0,RANK(Q1433,(N1433:P1433,Q1433:AE1433)),0)</f>
        <v>7</v>
      </c>
      <c r="AH1433" s="7">
        <f>IF(R1433&gt;0,RANK(R1433,(N1433:P1433,Q1433:AE1433)),0)</f>
        <v>5</v>
      </c>
      <c r="AI1433" s="7">
        <f>IF(T1433&gt;0,RANK(T1433,(N1433:P1433,Q1433:AE1433)),0)</f>
        <v>4</v>
      </c>
      <c r="AJ1433" s="7">
        <f>IF(S1433&gt;0,RANK(S1433,(N1433:P1433,Q1433:AE1433)),0)</f>
        <v>8</v>
      </c>
      <c r="AK1433" s="2">
        <f t="shared" si="323"/>
        <v>3.1289111389236547E-4</v>
      </c>
      <c r="AL1433" s="2">
        <f t="shared" si="323"/>
        <v>4.6933667083854817E-4</v>
      </c>
      <c r="AM1433" s="2">
        <f t="shared" si="324"/>
        <v>7.8222778473091364E-4</v>
      </c>
      <c r="AN1433" s="2">
        <f t="shared" si="325"/>
        <v>1.5644555694618273E-4</v>
      </c>
      <c r="AP1433" t="s">
        <v>2202</v>
      </c>
      <c r="AQ1433" t="s">
        <v>2370</v>
      </c>
      <c r="AR1433">
        <v>1</v>
      </c>
      <c r="AT1433" s="85" t="s">
        <v>4571</v>
      </c>
      <c r="AU1433" s="84" t="s">
        <v>3235</v>
      </c>
      <c r="AV1433" s="77" t="str">
        <f t="shared" si="326"/>
        <v>28013</v>
      </c>
      <c r="AW1433">
        <v>1</v>
      </c>
      <c r="AX1433" s="7" t="s">
        <v>186</v>
      </c>
    </row>
    <row r="1434" spans="1:50" hidden="1" outlineLevel="1">
      <c r="A1434" t="s">
        <v>4711</v>
      </c>
      <c r="B1434" t="s">
        <v>2370</v>
      </c>
      <c r="C1434" s="1">
        <f t="shared" si="320"/>
        <v>5592</v>
      </c>
      <c r="D1434" s="7">
        <f>IF(N1434&gt;0, RANK(N1434,(N1434:P1434,Q1434:AE1434)),0)</f>
        <v>2</v>
      </c>
      <c r="E1434" s="7">
        <f>IF(O1434&gt;0,RANK(O1434,(N1434:P1434,Q1434:AE1434)),0)</f>
        <v>1</v>
      </c>
      <c r="F1434" s="7">
        <f>IF(P1434&gt;0,RANK(P1434,(N1434:P1434,Q1434:AE1434)),0)</f>
        <v>5</v>
      </c>
      <c r="G1434" s="1">
        <f t="shared" si="310"/>
        <v>1764</v>
      </c>
      <c r="H1434" s="2">
        <f t="shared" si="311"/>
        <v>0.31545064377682402</v>
      </c>
      <c r="I1434" s="2"/>
      <c r="J1434" s="2">
        <f t="shared" si="321"/>
        <v>0.33977110157367668</v>
      </c>
      <c r="K1434" s="2">
        <f t="shared" si="321"/>
        <v>0.65522174535050071</v>
      </c>
      <c r="L1434" s="2">
        <f t="shared" si="321"/>
        <v>7.1530758226037196E-4</v>
      </c>
      <c r="M1434" s="2">
        <f t="shared" si="322"/>
        <v>4.2918454935622959E-3</v>
      </c>
      <c r="N1434" s="1">
        <v>1900</v>
      </c>
      <c r="O1434" s="1">
        <v>3664</v>
      </c>
      <c r="P1434" s="1">
        <v>4</v>
      </c>
      <c r="Q1434" s="1">
        <v>15</v>
      </c>
      <c r="R1434" s="1">
        <v>1</v>
      </c>
      <c r="S1434" s="1">
        <v>7</v>
      </c>
      <c r="T1434" s="1">
        <v>1</v>
      </c>
      <c r="W1434" s="1">
        <v>0</v>
      </c>
      <c r="AG1434" s="7">
        <f>IF(Q1434&gt;0,RANK(Q1434,(N1434:P1434,Q1434:AE1434)),0)</f>
        <v>3</v>
      </c>
      <c r="AH1434" s="7">
        <f>IF(R1434&gt;0,RANK(R1434,(N1434:P1434,Q1434:AE1434)),0)</f>
        <v>6</v>
      </c>
      <c r="AI1434" s="7">
        <f>IF(T1434&gt;0,RANK(T1434,(N1434:P1434,Q1434:AE1434)),0)</f>
        <v>6</v>
      </c>
      <c r="AJ1434" s="7">
        <f>IF(S1434&gt;0,RANK(S1434,(N1434:P1434,Q1434:AE1434)),0)</f>
        <v>4</v>
      </c>
      <c r="AK1434" s="2">
        <f t="shared" si="323"/>
        <v>2.6824034334763948E-3</v>
      </c>
      <c r="AL1434" s="2">
        <f t="shared" si="323"/>
        <v>1.7882689556509299E-4</v>
      </c>
      <c r="AM1434" s="2">
        <f t="shared" si="324"/>
        <v>1.7882689556509299E-4</v>
      </c>
      <c r="AN1434" s="2">
        <f t="shared" si="325"/>
        <v>1.2517882689556509E-3</v>
      </c>
      <c r="AP1434" t="s">
        <v>4711</v>
      </c>
      <c r="AQ1434" t="s">
        <v>2370</v>
      </c>
      <c r="AR1434">
        <v>2</v>
      </c>
      <c r="AT1434" s="85" t="s">
        <v>4571</v>
      </c>
      <c r="AU1434" s="84" t="s">
        <v>4670</v>
      </c>
      <c r="AV1434" s="77" t="str">
        <f t="shared" si="326"/>
        <v>28015</v>
      </c>
      <c r="AW1434">
        <v>2</v>
      </c>
      <c r="AX1434" s="7" t="s">
        <v>186</v>
      </c>
    </row>
    <row r="1435" spans="1:50" hidden="1" outlineLevel="1">
      <c r="A1435" t="s">
        <v>3895</v>
      </c>
      <c r="B1435" t="s">
        <v>2370</v>
      </c>
      <c r="C1435" s="1">
        <f t="shared" si="320"/>
        <v>8350</v>
      </c>
      <c r="D1435" s="7">
        <f>IF(N1435&gt;0, RANK(N1435,(N1435:P1435,Q1435:AE1435)),0)</f>
        <v>2</v>
      </c>
      <c r="E1435" s="7">
        <f>IF(O1435&gt;0,RANK(O1435,(N1435:P1435,Q1435:AE1435)),0)</f>
        <v>1</v>
      </c>
      <c r="F1435" s="7">
        <f>IF(P1435&gt;0,RANK(P1435,(N1435:P1435,Q1435:AE1435)),0)</f>
        <v>3</v>
      </c>
      <c r="G1435" s="1">
        <f t="shared" si="310"/>
        <v>115</v>
      </c>
      <c r="H1435" s="2">
        <f t="shared" si="311"/>
        <v>1.3772455089820359E-2</v>
      </c>
      <c r="I1435" s="2"/>
      <c r="J1435" s="2">
        <f t="shared" si="321"/>
        <v>0.48838323353293411</v>
      </c>
      <c r="K1435" s="2">
        <f t="shared" si="321"/>
        <v>0.5021556886227545</v>
      </c>
      <c r="L1435" s="2">
        <f t="shared" si="321"/>
        <v>3.2335329341317367E-3</v>
      </c>
      <c r="M1435" s="2">
        <f t="shared" si="322"/>
        <v>6.2275449101796467E-3</v>
      </c>
      <c r="N1435" s="1">
        <v>4078</v>
      </c>
      <c r="O1435" s="1">
        <v>4193</v>
      </c>
      <c r="P1435" s="1">
        <v>27</v>
      </c>
      <c r="Q1435" s="1">
        <v>15</v>
      </c>
      <c r="R1435" s="1">
        <v>14</v>
      </c>
      <c r="S1435" s="1">
        <v>7</v>
      </c>
      <c r="T1435" s="1">
        <v>9</v>
      </c>
      <c r="W1435" s="1">
        <v>7</v>
      </c>
      <c r="AG1435" s="7">
        <f>IF(Q1435&gt;0,RANK(Q1435,(N1435:P1435,Q1435:AE1435)),0)</f>
        <v>4</v>
      </c>
      <c r="AH1435" s="7">
        <f>IF(R1435&gt;0,RANK(R1435,(N1435:P1435,Q1435:AE1435)),0)</f>
        <v>5</v>
      </c>
      <c r="AI1435" s="7">
        <f>IF(T1435&gt;0,RANK(T1435,(N1435:P1435,Q1435:AE1435)),0)</f>
        <v>6</v>
      </c>
      <c r="AJ1435" s="7">
        <f>IF(S1435&gt;0,RANK(S1435,(N1435:P1435,Q1435:AE1435)),0)</f>
        <v>7</v>
      </c>
      <c r="AK1435" s="2">
        <f t="shared" si="323"/>
        <v>1.7964071856287425E-3</v>
      </c>
      <c r="AL1435" s="2">
        <f t="shared" si="323"/>
        <v>1.6766467065868263E-3</v>
      </c>
      <c r="AM1435" s="2">
        <f t="shared" si="324"/>
        <v>1.0778443113772455E-3</v>
      </c>
      <c r="AN1435" s="2">
        <f t="shared" si="325"/>
        <v>8.3832335329341316E-4</v>
      </c>
      <c r="AP1435" t="s">
        <v>3895</v>
      </c>
      <c r="AQ1435" t="s">
        <v>2370</v>
      </c>
      <c r="AR1435">
        <v>1</v>
      </c>
      <c r="AT1435" s="85" t="s">
        <v>4571</v>
      </c>
      <c r="AU1435" s="84" t="s">
        <v>4671</v>
      </c>
      <c r="AV1435" s="77" t="str">
        <f t="shared" si="326"/>
        <v>28017</v>
      </c>
      <c r="AW1435">
        <v>1</v>
      </c>
      <c r="AX1435" s="7" t="s">
        <v>186</v>
      </c>
    </row>
    <row r="1436" spans="1:50" hidden="1" outlineLevel="1">
      <c r="A1436" t="s">
        <v>1406</v>
      </c>
      <c r="B1436" t="s">
        <v>2370</v>
      </c>
      <c r="C1436" s="1">
        <f t="shared" si="320"/>
        <v>4082</v>
      </c>
      <c r="D1436" s="7">
        <f>IF(N1436&gt;0, RANK(N1436,(N1436:P1436,Q1436:AE1436)),0)</f>
        <v>2</v>
      </c>
      <c r="E1436" s="7">
        <f>IF(O1436&gt;0,RANK(O1436,(N1436:P1436,Q1436:AE1436)),0)</f>
        <v>1</v>
      </c>
      <c r="F1436" s="7">
        <f>IF(P1436&gt;0,RANK(P1436,(N1436:P1436,Q1436:AE1436)),0)</f>
        <v>3</v>
      </c>
      <c r="G1436" s="1">
        <f t="shared" si="310"/>
        <v>1328</v>
      </c>
      <c r="H1436" s="2">
        <f t="shared" si="311"/>
        <v>0.32533072023517884</v>
      </c>
      <c r="I1436" s="2"/>
      <c r="J1436" s="2">
        <f t="shared" si="321"/>
        <v>0.33463988241058307</v>
      </c>
      <c r="K1436" s="2">
        <f t="shared" si="321"/>
        <v>0.65997060264576191</v>
      </c>
      <c r="L1436" s="2">
        <f t="shared" si="321"/>
        <v>1.7148456638902498E-3</v>
      </c>
      <c r="M1436" s="2">
        <f t="shared" si="322"/>
        <v>3.6746692797647775E-3</v>
      </c>
      <c r="N1436" s="1">
        <v>1366</v>
      </c>
      <c r="O1436" s="1">
        <v>2694</v>
      </c>
      <c r="P1436" s="1">
        <v>7</v>
      </c>
      <c r="Q1436" s="1">
        <v>6</v>
      </c>
      <c r="R1436" s="1">
        <v>4</v>
      </c>
      <c r="S1436" s="1">
        <v>3</v>
      </c>
      <c r="T1436" s="1">
        <v>2</v>
      </c>
      <c r="W1436" s="1">
        <v>0</v>
      </c>
      <c r="AG1436" s="7">
        <f>IF(Q1436&gt;0,RANK(Q1436,(N1436:P1436,Q1436:AE1436)),0)</f>
        <v>4</v>
      </c>
      <c r="AH1436" s="7">
        <f>IF(R1436&gt;0,RANK(R1436,(N1436:P1436,Q1436:AE1436)),0)</f>
        <v>5</v>
      </c>
      <c r="AI1436" s="7">
        <f>IF(T1436&gt;0,RANK(T1436,(N1436:P1436,Q1436:AE1436)),0)</f>
        <v>7</v>
      </c>
      <c r="AJ1436" s="7">
        <f>IF(S1436&gt;0,RANK(S1436,(N1436:P1436,Q1436:AE1436)),0)</f>
        <v>6</v>
      </c>
      <c r="AK1436" s="2">
        <f t="shared" si="323"/>
        <v>1.4698677119059284E-3</v>
      </c>
      <c r="AL1436" s="2">
        <f t="shared" si="323"/>
        <v>9.7991180793728563E-4</v>
      </c>
      <c r="AM1436" s="2">
        <f t="shared" si="324"/>
        <v>4.8995590396864281E-4</v>
      </c>
      <c r="AN1436" s="2">
        <f t="shared" si="325"/>
        <v>7.3493385595296422E-4</v>
      </c>
      <c r="AP1436" t="s">
        <v>1406</v>
      </c>
      <c r="AQ1436" t="s">
        <v>2370</v>
      </c>
      <c r="AR1436">
        <v>1</v>
      </c>
      <c r="AT1436" s="85" t="s">
        <v>4571</v>
      </c>
      <c r="AU1436" s="84" t="s">
        <v>4672</v>
      </c>
      <c r="AV1436" s="77" t="str">
        <f t="shared" si="326"/>
        <v>28019</v>
      </c>
      <c r="AW1436">
        <v>1</v>
      </c>
      <c r="AX1436" s="7" t="s">
        <v>186</v>
      </c>
    </row>
    <row r="1437" spans="1:50" hidden="1" outlineLevel="1">
      <c r="A1437" t="s">
        <v>2487</v>
      </c>
      <c r="B1437" t="s">
        <v>2370</v>
      </c>
      <c r="C1437" s="1">
        <f t="shared" si="320"/>
        <v>5355</v>
      </c>
      <c r="D1437" s="7">
        <f>IF(N1437&gt;0, RANK(N1437,(N1437:P1437,Q1437:AE1437)),0)</f>
        <v>1</v>
      </c>
      <c r="E1437" s="7">
        <f>IF(O1437&gt;0,RANK(O1437,(N1437:P1437,Q1437:AE1437)),0)</f>
        <v>2</v>
      </c>
      <c r="F1437" s="7">
        <f>IF(P1437&gt;0,RANK(P1437,(N1437:P1437,Q1437:AE1437)),0)</f>
        <v>5</v>
      </c>
      <c r="G1437" s="1">
        <f t="shared" si="310"/>
        <v>3412</v>
      </c>
      <c r="H1437" s="2">
        <f t="shared" si="311"/>
        <v>0.63716153127917829</v>
      </c>
      <c r="I1437" s="2"/>
      <c r="J1437" s="2">
        <f t="shared" si="321"/>
        <v>0.81456582633053221</v>
      </c>
      <c r="K1437" s="2">
        <f t="shared" si="321"/>
        <v>0.17740429505135388</v>
      </c>
      <c r="L1437" s="2">
        <f t="shared" si="321"/>
        <v>1.4939309056956115E-3</v>
      </c>
      <c r="M1437" s="2">
        <f t="shared" si="322"/>
        <v>6.5359477124183E-3</v>
      </c>
      <c r="N1437" s="1">
        <v>4362</v>
      </c>
      <c r="O1437" s="1">
        <v>950</v>
      </c>
      <c r="P1437" s="1">
        <v>8</v>
      </c>
      <c r="Q1437" s="1">
        <v>13</v>
      </c>
      <c r="R1437" s="1">
        <v>4</v>
      </c>
      <c r="S1437" s="1">
        <v>3</v>
      </c>
      <c r="T1437" s="1">
        <v>15</v>
      </c>
      <c r="W1437" s="1">
        <v>0</v>
      </c>
      <c r="AG1437" s="7">
        <f>IF(Q1437&gt;0,RANK(Q1437,(N1437:P1437,Q1437:AE1437)),0)</f>
        <v>4</v>
      </c>
      <c r="AH1437" s="7">
        <f>IF(R1437&gt;0,RANK(R1437,(N1437:P1437,Q1437:AE1437)),0)</f>
        <v>6</v>
      </c>
      <c r="AI1437" s="7">
        <f>IF(T1437&gt;0,RANK(T1437,(N1437:P1437,Q1437:AE1437)),0)</f>
        <v>3</v>
      </c>
      <c r="AJ1437" s="7">
        <f>IF(S1437&gt;0,RANK(S1437,(N1437:P1437,Q1437:AE1437)),0)</f>
        <v>7</v>
      </c>
      <c r="AK1437" s="2">
        <f t="shared" si="323"/>
        <v>2.4276377217553689E-3</v>
      </c>
      <c r="AL1437" s="2">
        <f t="shared" si="323"/>
        <v>7.4696545284780574E-4</v>
      </c>
      <c r="AM1437" s="2">
        <f t="shared" si="324"/>
        <v>2.8011204481792717E-3</v>
      </c>
      <c r="AN1437" s="2">
        <f t="shared" si="325"/>
        <v>5.602240896358543E-4</v>
      </c>
      <c r="AP1437" t="s">
        <v>2487</v>
      </c>
      <c r="AQ1437" t="s">
        <v>2370</v>
      </c>
      <c r="AR1437">
        <v>2</v>
      </c>
      <c r="AT1437" s="85" t="s">
        <v>4571</v>
      </c>
      <c r="AU1437" s="84" t="s">
        <v>4350</v>
      </c>
      <c r="AV1437" s="77" t="str">
        <f t="shared" si="326"/>
        <v>28021</v>
      </c>
      <c r="AW1437">
        <v>2</v>
      </c>
      <c r="AX1437" s="7" t="s">
        <v>186</v>
      </c>
    </row>
    <row r="1438" spans="1:50" hidden="1" outlineLevel="1">
      <c r="A1438" t="s">
        <v>1407</v>
      </c>
      <c r="B1438" t="s">
        <v>2370</v>
      </c>
      <c r="C1438" s="1">
        <f t="shared" si="320"/>
        <v>7507</v>
      </c>
      <c r="D1438" s="7">
        <f>IF(N1438&gt;0, RANK(N1438,(N1438:P1438,Q1438:AE1438)),0)</f>
        <v>2</v>
      </c>
      <c r="E1438" s="7">
        <f>IF(O1438&gt;0,RANK(O1438,(N1438:P1438,Q1438:AE1438)),0)</f>
        <v>1</v>
      </c>
      <c r="F1438" s="7">
        <f>IF(P1438&gt;0,RANK(P1438,(N1438:P1438,Q1438:AE1438)),0)</f>
        <v>3</v>
      </c>
      <c r="G1438" s="1">
        <f t="shared" si="310"/>
        <v>2666</v>
      </c>
      <c r="H1438" s="2">
        <f t="shared" si="311"/>
        <v>0.35513520714000268</v>
      </c>
      <c r="I1438" s="2"/>
      <c r="J1438" s="2">
        <f t="shared" si="321"/>
        <v>0.31996802983881711</v>
      </c>
      <c r="K1438" s="2">
        <f t="shared" si="321"/>
        <v>0.6751032369788198</v>
      </c>
      <c r="L1438" s="2">
        <f t="shared" si="321"/>
        <v>2.3977620887171971E-3</v>
      </c>
      <c r="M1438" s="2">
        <f t="shared" si="322"/>
        <v>2.5309710936458904E-3</v>
      </c>
      <c r="N1438" s="1">
        <v>2402</v>
      </c>
      <c r="O1438" s="1">
        <v>5068</v>
      </c>
      <c r="P1438" s="1">
        <v>18</v>
      </c>
      <c r="Q1438" s="1">
        <v>6</v>
      </c>
      <c r="R1438" s="1">
        <v>4</v>
      </c>
      <c r="S1438" s="1">
        <v>4</v>
      </c>
      <c r="T1438" s="1">
        <v>3</v>
      </c>
      <c r="W1438" s="1">
        <v>2</v>
      </c>
      <c r="AG1438" s="7">
        <f>IF(Q1438&gt;0,RANK(Q1438,(N1438:P1438,Q1438:AE1438)),0)</f>
        <v>4</v>
      </c>
      <c r="AH1438" s="7">
        <f>IF(R1438&gt;0,RANK(R1438,(N1438:P1438,Q1438:AE1438)),0)</f>
        <v>5</v>
      </c>
      <c r="AI1438" s="7">
        <f>IF(T1438&gt;0,RANK(T1438,(N1438:P1438,Q1438:AE1438)),0)</f>
        <v>7</v>
      </c>
      <c r="AJ1438" s="7">
        <f>IF(S1438&gt;0,RANK(S1438,(N1438:P1438,Q1438:AE1438)),0)</f>
        <v>5</v>
      </c>
      <c r="AK1438" s="2">
        <f t="shared" si="323"/>
        <v>7.9925402957239911E-4</v>
      </c>
      <c r="AL1438" s="2">
        <f t="shared" si="323"/>
        <v>5.3283601971493278E-4</v>
      </c>
      <c r="AM1438" s="2">
        <f t="shared" si="324"/>
        <v>3.9962701478619956E-4</v>
      </c>
      <c r="AN1438" s="2">
        <f t="shared" si="325"/>
        <v>5.3283601971493278E-4</v>
      </c>
      <c r="AP1438" t="s">
        <v>1407</v>
      </c>
      <c r="AQ1438" t="s">
        <v>2370</v>
      </c>
      <c r="AR1438">
        <v>4</v>
      </c>
      <c r="AT1438" s="85" t="s">
        <v>4571</v>
      </c>
      <c r="AU1438" s="84" t="s">
        <v>4351</v>
      </c>
      <c r="AV1438" s="77" t="str">
        <f t="shared" si="326"/>
        <v>28023</v>
      </c>
      <c r="AW1438">
        <v>4</v>
      </c>
      <c r="AX1438" s="7" t="s">
        <v>186</v>
      </c>
    </row>
    <row r="1439" spans="1:50" hidden="1" outlineLevel="1">
      <c r="A1439" t="s">
        <v>1408</v>
      </c>
      <c r="B1439" t="s">
        <v>2370</v>
      </c>
      <c r="C1439" s="1">
        <f t="shared" si="320"/>
        <v>9141</v>
      </c>
      <c r="D1439" s="7">
        <f>IF(N1439&gt;0, RANK(N1439,(N1439:P1439,Q1439:AE1439)),0)</f>
        <v>1</v>
      </c>
      <c r="E1439" s="7">
        <f>IF(O1439&gt;0,RANK(O1439,(N1439:P1439,Q1439:AE1439)),0)</f>
        <v>2</v>
      </c>
      <c r="F1439" s="7">
        <f>IF(P1439&gt;0,RANK(P1439,(N1439:P1439,Q1439:AE1439)),0)</f>
        <v>3</v>
      </c>
      <c r="G1439" s="1">
        <f t="shared" si="310"/>
        <v>411</v>
      </c>
      <c r="H1439" s="2">
        <f t="shared" si="311"/>
        <v>4.4962257958647847E-2</v>
      </c>
      <c r="I1439" s="2"/>
      <c r="J1439" s="2">
        <f t="shared" si="321"/>
        <v>0.51996499288918063</v>
      </c>
      <c r="K1439" s="2">
        <f t="shared" si="321"/>
        <v>0.47500273493053274</v>
      </c>
      <c r="L1439" s="2">
        <f t="shared" si="321"/>
        <v>1.3127666557269445E-3</v>
      </c>
      <c r="M1439" s="2">
        <f t="shared" si="322"/>
        <v>3.7195055245596788E-3</v>
      </c>
      <c r="N1439" s="1">
        <v>4753</v>
      </c>
      <c r="O1439" s="1">
        <v>4342</v>
      </c>
      <c r="P1439" s="1">
        <v>12</v>
      </c>
      <c r="Q1439" s="1">
        <v>9</v>
      </c>
      <c r="R1439" s="1">
        <v>10</v>
      </c>
      <c r="S1439" s="1">
        <v>4</v>
      </c>
      <c r="T1439" s="1">
        <v>9</v>
      </c>
      <c r="W1439" s="1">
        <v>2</v>
      </c>
      <c r="AG1439" s="7">
        <f>IF(Q1439&gt;0,RANK(Q1439,(N1439:P1439,Q1439:AE1439)),0)</f>
        <v>5</v>
      </c>
      <c r="AH1439" s="7">
        <f>IF(R1439&gt;0,RANK(R1439,(N1439:P1439,Q1439:AE1439)),0)</f>
        <v>4</v>
      </c>
      <c r="AI1439" s="7">
        <f>IF(T1439&gt;0,RANK(T1439,(N1439:P1439,Q1439:AE1439)),0)</f>
        <v>5</v>
      </c>
      <c r="AJ1439" s="7">
        <f>IF(S1439&gt;0,RANK(S1439,(N1439:P1439,Q1439:AE1439)),0)</f>
        <v>7</v>
      </c>
      <c r="AK1439" s="2">
        <f t="shared" si="323"/>
        <v>9.8457499179520846E-4</v>
      </c>
      <c r="AL1439" s="2">
        <f t="shared" si="323"/>
        <v>1.0939722131057871E-3</v>
      </c>
      <c r="AM1439" s="2">
        <f t="shared" si="324"/>
        <v>9.8457499179520846E-4</v>
      </c>
      <c r="AN1439" s="2">
        <f t="shared" si="325"/>
        <v>4.3758888524231482E-4</v>
      </c>
      <c r="AP1439" t="s">
        <v>1408</v>
      </c>
      <c r="AQ1439" t="s">
        <v>2370</v>
      </c>
      <c r="AR1439">
        <v>1</v>
      </c>
      <c r="AT1439" s="85" t="s">
        <v>4571</v>
      </c>
      <c r="AU1439" s="84" t="s">
        <v>3949</v>
      </c>
      <c r="AV1439" s="77" t="str">
        <f t="shared" si="326"/>
        <v>28025</v>
      </c>
      <c r="AW1439">
        <v>1</v>
      </c>
      <c r="AX1439" s="7" t="s">
        <v>186</v>
      </c>
    </row>
    <row r="1440" spans="1:50" hidden="1" outlineLevel="1">
      <c r="A1440" t="s">
        <v>3634</v>
      </c>
      <c r="B1440" t="s">
        <v>2370</v>
      </c>
      <c r="C1440" s="1">
        <f t="shared" si="320"/>
        <v>10608</v>
      </c>
      <c r="D1440" s="7">
        <f>IF(N1440&gt;0, RANK(N1440,(N1440:P1440,Q1440:AE1440)),0)</f>
        <v>1</v>
      </c>
      <c r="E1440" s="7">
        <f>IF(O1440&gt;0,RANK(O1440,(N1440:P1440,Q1440:AE1440)),0)</f>
        <v>2</v>
      </c>
      <c r="F1440" s="7">
        <f>IF(P1440&gt;0,RANK(P1440,(N1440:P1440,Q1440:AE1440)),0)</f>
        <v>6</v>
      </c>
      <c r="G1440" s="1">
        <f t="shared" si="310"/>
        <v>3129</v>
      </c>
      <c r="H1440" s="2">
        <f t="shared" si="311"/>
        <v>0.2949660633484163</v>
      </c>
      <c r="I1440" s="2"/>
      <c r="J1440" s="2">
        <f t="shared" si="321"/>
        <v>0.64149698340874817</v>
      </c>
      <c r="K1440" s="2">
        <f t="shared" si="321"/>
        <v>0.34653092006033182</v>
      </c>
      <c r="L1440" s="2">
        <f t="shared" si="321"/>
        <v>1.1312217194570137E-3</v>
      </c>
      <c r="M1440" s="2">
        <f t="shared" si="322"/>
        <v>1.0840874811463005E-2</v>
      </c>
      <c r="N1440" s="1">
        <v>6805</v>
      </c>
      <c r="O1440" s="1">
        <v>3676</v>
      </c>
      <c r="P1440" s="1">
        <v>12</v>
      </c>
      <c r="Q1440" s="1">
        <v>78</v>
      </c>
      <c r="R1440" s="1">
        <v>13</v>
      </c>
      <c r="S1440" s="1">
        <v>10</v>
      </c>
      <c r="T1440" s="1">
        <v>14</v>
      </c>
      <c r="AG1440" s="7">
        <f>IF(Q1440&gt;0,RANK(Q1440,(N1440:P1440,Q1440:AE1440)),0)</f>
        <v>3</v>
      </c>
      <c r="AH1440" s="7">
        <f>IF(R1440&gt;0,RANK(R1440,(N1440:P1440,Q1440:AE1440)),0)</f>
        <v>5</v>
      </c>
      <c r="AI1440" s="7">
        <f>IF(T1440&gt;0,RANK(T1440,(N1440:P1440,Q1440:AE1440)),0)</f>
        <v>4</v>
      </c>
      <c r="AJ1440" s="7">
        <f>IF(S1440&gt;0,RANK(S1440,(N1440:P1440,Q1440:AE1440)),0)</f>
        <v>7</v>
      </c>
      <c r="AK1440" s="2">
        <f t="shared" si="323"/>
        <v>7.3529411764705881E-3</v>
      </c>
      <c r="AL1440" s="2">
        <f t="shared" si="323"/>
        <v>1.2254901960784314E-3</v>
      </c>
      <c r="AM1440" s="2">
        <f t="shared" si="324"/>
        <v>1.3197586726998493E-3</v>
      </c>
      <c r="AN1440" s="2">
        <f t="shared" si="325"/>
        <v>9.4268476621417799E-4</v>
      </c>
      <c r="AP1440" t="s">
        <v>3634</v>
      </c>
      <c r="AQ1440" t="s">
        <v>2370</v>
      </c>
      <c r="AR1440">
        <v>2</v>
      </c>
      <c r="AT1440" s="85" t="s">
        <v>4571</v>
      </c>
      <c r="AU1440" s="84" t="s">
        <v>3950</v>
      </c>
      <c r="AV1440" s="77" t="str">
        <f t="shared" si="326"/>
        <v>28027</v>
      </c>
      <c r="AW1440">
        <v>2</v>
      </c>
      <c r="AX1440" s="7" t="s">
        <v>186</v>
      </c>
    </row>
    <row r="1441" spans="1:50" hidden="1" outlineLevel="1">
      <c r="A1441" t="s">
        <v>3047</v>
      </c>
      <c r="B1441" t="s">
        <v>2370</v>
      </c>
      <c r="C1441" s="1">
        <f t="shared" si="320"/>
        <v>11393</v>
      </c>
      <c r="D1441" s="7">
        <f>IF(N1441&gt;0, RANK(N1441,(N1441:P1441,Q1441:AE1441)),0)</f>
        <v>2</v>
      </c>
      <c r="E1441" s="7">
        <f>IF(O1441&gt;0,RANK(O1441,(N1441:P1441,Q1441:AE1441)),0)</f>
        <v>1</v>
      </c>
      <c r="F1441" s="7">
        <f>IF(P1441&gt;0,RANK(P1441,(N1441:P1441,Q1441:AE1441)),0)</f>
        <v>3</v>
      </c>
      <c r="G1441" s="1">
        <f t="shared" si="310"/>
        <v>1413</v>
      </c>
      <c r="H1441" s="2">
        <f t="shared" si="311"/>
        <v>0.12402352321600983</v>
      </c>
      <c r="I1441" s="2"/>
      <c r="J1441" s="2">
        <f t="shared" si="321"/>
        <v>0.43544281576406563</v>
      </c>
      <c r="K1441" s="2">
        <f t="shared" si="321"/>
        <v>0.55946633898007547</v>
      </c>
      <c r="L1441" s="2">
        <f t="shared" si="321"/>
        <v>1.5799174931975775E-3</v>
      </c>
      <c r="M1441" s="2">
        <f t="shared" si="322"/>
        <v>3.5109277626613226E-3</v>
      </c>
      <c r="N1441" s="1">
        <v>4961</v>
      </c>
      <c r="O1441" s="1">
        <v>6374</v>
      </c>
      <c r="P1441" s="1">
        <v>18</v>
      </c>
      <c r="Q1441" s="1">
        <v>13</v>
      </c>
      <c r="R1441" s="1">
        <v>13</v>
      </c>
      <c r="S1441" s="1">
        <v>2</v>
      </c>
      <c r="T1441" s="1">
        <v>7</v>
      </c>
      <c r="W1441" s="1">
        <v>5</v>
      </c>
      <c r="AG1441" s="7">
        <f>IF(Q1441&gt;0,RANK(Q1441,(N1441:P1441,Q1441:AE1441)),0)</f>
        <v>4</v>
      </c>
      <c r="AH1441" s="7">
        <f>IF(R1441&gt;0,RANK(R1441,(N1441:P1441,Q1441:AE1441)),0)</f>
        <v>4</v>
      </c>
      <c r="AI1441" s="7">
        <f>IF(T1441&gt;0,RANK(T1441,(N1441:P1441,Q1441:AE1441)),0)</f>
        <v>6</v>
      </c>
      <c r="AJ1441" s="7">
        <f>IF(S1441&gt;0,RANK(S1441,(N1441:P1441,Q1441:AE1441)),0)</f>
        <v>8</v>
      </c>
      <c r="AK1441" s="2">
        <f t="shared" si="323"/>
        <v>1.1410515228649171E-3</v>
      </c>
      <c r="AL1441" s="2">
        <f t="shared" si="323"/>
        <v>1.1410515228649171E-3</v>
      </c>
      <c r="AM1441" s="2">
        <f t="shared" si="324"/>
        <v>6.144123584657246E-4</v>
      </c>
      <c r="AN1441" s="2">
        <f t="shared" si="325"/>
        <v>1.7554638813306416E-4</v>
      </c>
      <c r="AP1441" t="s">
        <v>3047</v>
      </c>
      <c r="AQ1441" t="s">
        <v>2370</v>
      </c>
      <c r="AR1441">
        <v>2</v>
      </c>
      <c r="AT1441" s="85" t="s">
        <v>4571</v>
      </c>
      <c r="AU1441" s="84" t="s">
        <v>3951</v>
      </c>
      <c r="AV1441" s="77" t="str">
        <f t="shared" si="326"/>
        <v>28029</v>
      </c>
      <c r="AW1441">
        <v>2</v>
      </c>
      <c r="AX1441" s="7" t="s">
        <v>186</v>
      </c>
    </row>
    <row r="1442" spans="1:50" hidden="1" outlineLevel="1">
      <c r="A1442" t="s">
        <v>5157</v>
      </c>
      <c r="B1442" t="s">
        <v>2370</v>
      </c>
      <c r="C1442" s="1">
        <f t="shared" si="320"/>
        <v>8252</v>
      </c>
      <c r="D1442" s="7">
        <f>IF(N1442&gt;0, RANK(N1442,(N1442:P1442,Q1442:AE1442)),0)</f>
        <v>2</v>
      </c>
      <c r="E1442" s="7">
        <f>IF(O1442&gt;0,RANK(O1442,(N1442:P1442,Q1442:AE1442)),0)</f>
        <v>1</v>
      </c>
      <c r="F1442" s="7">
        <f>IF(P1442&gt;0,RANK(P1442,(N1442:P1442,Q1442:AE1442)),0)</f>
        <v>3</v>
      </c>
      <c r="G1442" s="1">
        <f t="shared" si="310"/>
        <v>1886</v>
      </c>
      <c r="H1442" s="2">
        <f t="shared" si="311"/>
        <v>0.22855065438681532</v>
      </c>
      <c r="I1442" s="2"/>
      <c r="J1442" s="2">
        <f t="shared" si="321"/>
        <v>0.38269510421715947</v>
      </c>
      <c r="K1442" s="2">
        <f t="shared" si="321"/>
        <v>0.61124575860397479</v>
      </c>
      <c r="L1442" s="2">
        <f t="shared" si="321"/>
        <v>2.6660203587009208E-3</v>
      </c>
      <c r="M1442" s="2">
        <f t="shared" si="322"/>
        <v>3.393116820164827E-3</v>
      </c>
      <c r="N1442" s="1">
        <v>3158</v>
      </c>
      <c r="O1442" s="1">
        <v>5044</v>
      </c>
      <c r="P1442" s="1">
        <v>22</v>
      </c>
      <c r="Q1442" s="1">
        <v>8</v>
      </c>
      <c r="R1442" s="1">
        <v>7</v>
      </c>
      <c r="S1442" s="1">
        <v>5</v>
      </c>
      <c r="T1442" s="1">
        <v>8</v>
      </c>
      <c r="W1442" s="1">
        <v>0</v>
      </c>
      <c r="AG1442" s="7">
        <f>IF(Q1442&gt;0,RANK(Q1442,(N1442:P1442,Q1442:AE1442)),0)</f>
        <v>4</v>
      </c>
      <c r="AH1442" s="7">
        <f>IF(R1442&gt;0,RANK(R1442,(N1442:P1442,Q1442:AE1442)),0)</f>
        <v>6</v>
      </c>
      <c r="AI1442" s="7">
        <f>IF(T1442&gt;0,RANK(T1442,(N1442:P1442,Q1442:AE1442)),0)</f>
        <v>4</v>
      </c>
      <c r="AJ1442" s="7">
        <f>IF(S1442&gt;0,RANK(S1442,(N1442:P1442,Q1442:AE1442)),0)</f>
        <v>7</v>
      </c>
      <c r="AK1442" s="2">
        <f t="shared" si="323"/>
        <v>9.6946194861851677E-4</v>
      </c>
      <c r="AL1442" s="2">
        <f t="shared" si="323"/>
        <v>8.4827920504120218E-4</v>
      </c>
      <c r="AM1442" s="2">
        <f t="shared" si="324"/>
        <v>9.6946194861851677E-4</v>
      </c>
      <c r="AN1442" s="2">
        <f t="shared" si="325"/>
        <v>6.0591371788657291E-4</v>
      </c>
      <c r="AP1442" t="s">
        <v>5157</v>
      </c>
      <c r="AQ1442" t="s">
        <v>2370</v>
      </c>
      <c r="AR1442">
        <v>3</v>
      </c>
      <c r="AT1442" s="85" t="s">
        <v>4571</v>
      </c>
      <c r="AU1442" s="84" t="s">
        <v>3971</v>
      </c>
      <c r="AV1442" s="77" t="str">
        <f t="shared" si="326"/>
        <v>28031</v>
      </c>
      <c r="AW1442">
        <v>3</v>
      </c>
      <c r="AX1442" s="7" t="s">
        <v>186</v>
      </c>
    </row>
    <row r="1443" spans="1:50" hidden="1" outlineLevel="1">
      <c r="A1443" t="s">
        <v>3937</v>
      </c>
      <c r="B1443" t="s">
        <v>2370</v>
      </c>
      <c r="C1443" s="1">
        <f t="shared" si="320"/>
        <v>50215</v>
      </c>
      <c r="D1443" s="7">
        <f>IF(N1443&gt;0, RANK(N1443,(N1443:P1443,Q1443:AE1443)),0)</f>
        <v>2</v>
      </c>
      <c r="E1443" s="7">
        <f>IF(O1443&gt;0,RANK(O1443,(N1443:P1443,Q1443:AE1443)),0)</f>
        <v>1</v>
      </c>
      <c r="F1443" s="7">
        <f>IF(P1443&gt;0,RANK(P1443,(N1443:P1443,Q1443:AE1443)),0)</f>
        <v>3</v>
      </c>
      <c r="G1443" s="1">
        <f t="shared" si="310"/>
        <v>22723</v>
      </c>
      <c r="H1443" s="2">
        <f t="shared" si="311"/>
        <v>0.45251418898735435</v>
      </c>
      <c r="I1443" s="2"/>
      <c r="J1443" s="2">
        <f t="shared" si="321"/>
        <v>0.27049686348700586</v>
      </c>
      <c r="K1443" s="2">
        <f t="shared" si="321"/>
        <v>0.72301105247436026</v>
      </c>
      <c r="L1443" s="2">
        <f t="shared" si="321"/>
        <v>2.6286966046002191E-3</v>
      </c>
      <c r="M1443" s="2">
        <f t="shared" si="322"/>
        <v>3.8633874340336639E-3</v>
      </c>
      <c r="N1443" s="1">
        <v>13583</v>
      </c>
      <c r="O1443" s="1">
        <v>36306</v>
      </c>
      <c r="P1443" s="1">
        <v>132</v>
      </c>
      <c r="Q1443" s="1">
        <v>88</v>
      </c>
      <c r="R1443" s="1">
        <v>56</v>
      </c>
      <c r="S1443" s="1">
        <v>15</v>
      </c>
      <c r="T1443" s="1">
        <v>20</v>
      </c>
      <c r="W1443" s="1">
        <v>15</v>
      </c>
      <c r="AG1443" s="7">
        <f>IF(Q1443&gt;0,RANK(Q1443,(N1443:P1443,Q1443:AE1443)),0)</f>
        <v>4</v>
      </c>
      <c r="AH1443" s="7">
        <f>IF(R1443&gt;0,RANK(R1443,(N1443:P1443,Q1443:AE1443)),0)</f>
        <v>5</v>
      </c>
      <c r="AI1443" s="7">
        <f>IF(T1443&gt;0,RANK(T1443,(N1443:P1443,Q1443:AE1443)),0)</f>
        <v>6</v>
      </c>
      <c r="AJ1443" s="7">
        <f>IF(S1443&gt;0,RANK(S1443,(N1443:P1443,Q1443:AE1443)),0)</f>
        <v>7</v>
      </c>
      <c r="AK1443" s="2">
        <f t="shared" si="323"/>
        <v>1.7524644030668128E-3</v>
      </c>
      <c r="AL1443" s="2">
        <f t="shared" si="323"/>
        <v>1.1152046201334262E-3</v>
      </c>
      <c r="AM1443" s="2">
        <f t="shared" si="324"/>
        <v>3.9828736433336653E-4</v>
      </c>
      <c r="AN1443" s="2">
        <f t="shared" si="325"/>
        <v>2.9871552325002487E-4</v>
      </c>
      <c r="AP1443" t="s">
        <v>3937</v>
      </c>
      <c r="AQ1443" t="s">
        <v>2370</v>
      </c>
      <c r="AR1443">
        <v>1</v>
      </c>
      <c r="AT1443" s="85" t="s">
        <v>4571</v>
      </c>
      <c r="AU1443" s="84" t="s">
        <v>3972</v>
      </c>
      <c r="AV1443" s="77" t="str">
        <f t="shared" si="326"/>
        <v>28033</v>
      </c>
      <c r="AW1443">
        <v>1</v>
      </c>
      <c r="AX1443" s="7" t="s">
        <v>186</v>
      </c>
    </row>
    <row r="1444" spans="1:50" hidden="1" outlineLevel="1">
      <c r="A1444" t="s">
        <v>3048</v>
      </c>
      <c r="B1444" t="s">
        <v>2370</v>
      </c>
      <c r="C1444" s="1">
        <f t="shared" si="320"/>
        <v>26745</v>
      </c>
      <c r="D1444" s="7">
        <f>IF(N1444&gt;0, RANK(N1444,(N1444:P1444,Q1444:AE1444)),0)</f>
        <v>2</v>
      </c>
      <c r="E1444" s="7">
        <f>IF(O1444&gt;0,RANK(O1444,(N1444:P1444,Q1444:AE1444)),0)</f>
        <v>1</v>
      </c>
      <c r="F1444" s="7">
        <f>IF(P1444&gt;0,RANK(P1444,(N1444:P1444,Q1444:AE1444)),0)</f>
        <v>3</v>
      </c>
      <c r="G1444" s="1">
        <f t="shared" si="310"/>
        <v>6098</v>
      </c>
      <c r="H1444" s="2">
        <f t="shared" si="311"/>
        <v>0.22800523462329408</v>
      </c>
      <c r="I1444" s="2"/>
      <c r="J1444" s="2">
        <f t="shared" si="321"/>
        <v>0.38212750046737709</v>
      </c>
      <c r="K1444" s="2">
        <f t="shared" si="321"/>
        <v>0.61013273509067112</v>
      </c>
      <c r="L1444" s="2">
        <f t="shared" si="321"/>
        <v>4.0381379697139652E-3</v>
      </c>
      <c r="M1444" s="2">
        <f t="shared" si="322"/>
        <v>3.7016264722378256E-3</v>
      </c>
      <c r="N1444" s="1">
        <v>10220</v>
      </c>
      <c r="O1444" s="1">
        <v>16318</v>
      </c>
      <c r="P1444" s="1">
        <v>108</v>
      </c>
      <c r="Q1444" s="1">
        <v>33</v>
      </c>
      <c r="R1444" s="1">
        <v>22</v>
      </c>
      <c r="S1444" s="1">
        <v>10</v>
      </c>
      <c r="T1444" s="1">
        <v>22</v>
      </c>
      <c r="W1444" s="1">
        <v>12</v>
      </c>
      <c r="AG1444" s="7">
        <f>IF(Q1444&gt;0,RANK(Q1444,(N1444:P1444,Q1444:AE1444)),0)</f>
        <v>4</v>
      </c>
      <c r="AH1444" s="7">
        <f>IF(R1444&gt;0,RANK(R1444,(N1444:P1444,Q1444:AE1444)),0)</f>
        <v>5</v>
      </c>
      <c r="AI1444" s="7">
        <f>IF(T1444&gt;0,RANK(T1444,(N1444:P1444,Q1444:AE1444)),0)</f>
        <v>5</v>
      </c>
      <c r="AJ1444" s="7">
        <f>IF(S1444&gt;0,RANK(S1444,(N1444:P1444,Q1444:AE1444)),0)</f>
        <v>8</v>
      </c>
      <c r="AK1444" s="2">
        <f t="shared" si="323"/>
        <v>1.2338754907459339E-3</v>
      </c>
      <c r="AL1444" s="2">
        <f t="shared" si="323"/>
        <v>8.2258366049728924E-4</v>
      </c>
      <c r="AM1444" s="2">
        <f t="shared" si="324"/>
        <v>8.2258366049728924E-4</v>
      </c>
      <c r="AN1444" s="2">
        <f t="shared" si="325"/>
        <v>3.7390166386240417E-4</v>
      </c>
      <c r="AP1444" t="s">
        <v>3048</v>
      </c>
      <c r="AQ1444" t="s">
        <v>2370</v>
      </c>
      <c r="AR1444">
        <v>4</v>
      </c>
      <c r="AT1444" s="85" t="s">
        <v>4571</v>
      </c>
      <c r="AU1444" s="84" t="s">
        <v>3970</v>
      </c>
      <c r="AV1444" s="77" t="str">
        <f t="shared" si="326"/>
        <v>28035</v>
      </c>
      <c r="AW1444">
        <v>4</v>
      </c>
      <c r="AX1444" s="7" t="s">
        <v>186</v>
      </c>
    </row>
    <row r="1445" spans="1:50" hidden="1" outlineLevel="1">
      <c r="A1445" t="s">
        <v>3082</v>
      </c>
      <c r="B1445" t="s">
        <v>2370</v>
      </c>
      <c r="C1445" s="1">
        <f t="shared" si="320"/>
        <v>4491</v>
      </c>
      <c r="D1445" s="7">
        <f>IF(N1445&gt;0, RANK(N1445,(N1445:P1445,Q1445:AE1445)),0)</f>
        <v>2</v>
      </c>
      <c r="E1445" s="7">
        <f>IF(O1445&gt;0,RANK(O1445,(N1445:P1445,Q1445:AE1445)),0)</f>
        <v>1</v>
      </c>
      <c r="F1445" s="7">
        <f>IF(P1445&gt;0,RANK(P1445,(N1445:P1445,Q1445:AE1445)),0)</f>
        <v>3</v>
      </c>
      <c r="G1445" s="1">
        <f t="shared" ref="G1445:G1508" si="327">IF(C1445&gt;0,MAX(N1445:P1445)-LARGE(N1445:P1445,2),0)</f>
        <v>1319</v>
      </c>
      <c r="H1445" s="2">
        <f t="shared" ref="H1445:H1508" si="328">IF(C1445&gt;0,G1445/C1445,0)</f>
        <v>0.29369850812736586</v>
      </c>
      <c r="I1445" s="2"/>
      <c r="J1445" s="2">
        <f t="shared" si="321"/>
        <v>0.35047873524827433</v>
      </c>
      <c r="K1445" s="2">
        <f t="shared" si="321"/>
        <v>0.6441772433756402</v>
      </c>
      <c r="L1445" s="2">
        <f t="shared" si="321"/>
        <v>2.004008016032064E-3</v>
      </c>
      <c r="M1445" s="2">
        <f t="shared" si="322"/>
        <v>3.3400133600534087E-3</v>
      </c>
      <c r="N1445" s="1">
        <v>1574</v>
      </c>
      <c r="O1445" s="1">
        <v>2893</v>
      </c>
      <c r="P1445" s="1">
        <v>9</v>
      </c>
      <c r="Q1445" s="1">
        <v>3</v>
      </c>
      <c r="R1445" s="1">
        <v>4</v>
      </c>
      <c r="S1445" s="1">
        <v>2</v>
      </c>
      <c r="T1445" s="1">
        <v>6</v>
      </c>
      <c r="W1445" s="1">
        <v>0</v>
      </c>
      <c r="AG1445" s="7">
        <f>IF(Q1445&gt;0,RANK(Q1445,(N1445:P1445,Q1445:AE1445)),0)</f>
        <v>6</v>
      </c>
      <c r="AH1445" s="7">
        <f>IF(R1445&gt;0,RANK(R1445,(N1445:P1445,Q1445:AE1445)),0)</f>
        <v>5</v>
      </c>
      <c r="AI1445" s="7">
        <f>IF(T1445&gt;0,RANK(T1445,(N1445:P1445,Q1445:AE1445)),0)</f>
        <v>4</v>
      </c>
      <c r="AJ1445" s="7">
        <f>IF(S1445&gt;0,RANK(S1445,(N1445:P1445,Q1445:AE1445)),0)</f>
        <v>7</v>
      </c>
      <c r="AK1445" s="2">
        <f t="shared" si="323"/>
        <v>6.680026720106881E-4</v>
      </c>
      <c r="AL1445" s="2">
        <f t="shared" si="323"/>
        <v>8.9067022934758409E-4</v>
      </c>
      <c r="AM1445" s="2">
        <f t="shared" si="324"/>
        <v>1.3360053440213762E-3</v>
      </c>
      <c r="AN1445" s="2">
        <f t="shared" si="325"/>
        <v>4.4533511467379205E-4</v>
      </c>
      <c r="AP1445" t="s">
        <v>3082</v>
      </c>
      <c r="AQ1445" t="s">
        <v>2370</v>
      </c>
      <c r="AR1445">
        <v>3</v>
      </c>
      <c r="AT1445" s="85" t="s">
        <v>4571</v>
      </c>
      <c r="AU1445" s="84" t="s">
        <v>3656</v>
      </c>
      <c r="AV1445" s="77" t="str">
        <f t="shared" si="326"/>
        <v>28037</v>
      </c>
      <c r="AW1445">
        <v>3</v>
      </c>
      <c r="AX1445" s="7" t="s">
        <v>186</v>
      </c>
    </row>
    <row r="1446" spans="1:50" hidden="1" outlineLevel="1">
      <c r="A1446" t="s">
        <v>1383</v>
      </c>
      <c r="B1446" t="s">
        <v>2370</v>
      </c>
      <c r="C1446" s="1">
        <f t="shared" si="320"/>
        <v>8001</v>
      </c>
      <c r="D1446" s="7">
        <f>IF(N1446&gt;0, RANK(N1446,(N1446:P1446,Q1446:AE1446)),0)</f>
        <v>2</v>
      </c>
      <c r="E1446" s="7">
        <f>IF(O1446&gt;0,RANK(O1446,(N1446:P1446,Q1446:AE1446)),0)</f>
        <v>1</v>
      </c>
      <c r="F1446" s="7">
        <f>IF(P1446&gt;0,RANK(P1446,(N1446:P1446,Q1446:AE1446)),0)</f>
        <v>3</v>
      </c>
      <c r="G1446" s="1">
        <f t="shared" si="327"/>
        <v>4499</v>
      </c>
      <c r="H1446" s="2">
        <f t="shared" si="328"/>
        <v>0.56230471191101117</v>
      </c>
      <c r="I1446" s="2"/>
      <c r="J1446" s="2">
        <f t="shared" si="321"/>
        <v>0.21547306586676665</v>
      </c>
      <c r="K1446" s="2">
        <f t="shared" si="321"/>
        <v>0.77777777777777779</v>
      </c>
      <c r="L1446" s="2">
        <f t="shared" si="321"/>
        <v>2.3747031621047369E-3</v>
      </c>
      <c r="M1446" s="2">
        <f t="shared" si="322"/>
        <v>4.3744531933508513E-3</v>
      </c>
      <c r="N1446" s="1">
        <v>1724</v>
      </c>
      <c r="O1446" s="1">
        <v>6223</v>
      </c>
      <c r="P1446" s="1">
        <v>19</v>
      </c>
      <c r="Q1446" s="1">
        <v>8</v>
      </c>
      <c r="R1446" s="1">
        <v>12</v>
      </c>
      <c r="S1446" s="1">
        <v>4</v>
      </c>
      <c r="T1446" s="1">
        <v>11</v>
      </c>
      <c r="W1446" s="1">
        <v>0</v>
      </c>
      <c r="AG1446" s="7">
        <f>IF(Q1446&gt;0,RANK(Q1446,(N1446:P1446,Q1446:AE1446)),0)</f>
        <v>6</v>
      </c>
      <c r="AH1446" s="7">
        <f>IF(R1446&gt;0,RANK(R1446,(N1446:P1446,Q1446:AE1446)),0)</f>
        <v>4</v>
      </c>
      <c r="AI1446" s="7">
        <f>IF(T1446&gt;0,RANK(T1446,(N1446:P1446,Q1446:AE1446)),0)</f>
        <v>5</v>
      </c>
      <c r="AJ1446" s="7">
        <f>IF(S1446&gt;0,RANK(S1446,(N1446:P1446,Q1446:AE1446)),0)</f>
        <v>7</v>
      </c>
      <c r="AK1446" s="2">
        <f t="shared" si="323"/>
        <v>9.9987501562304702E-4</v>
      </c>
      <c r="AL1446" s="2">
        <f t="shared" si="323"/>
        <v>1.4998125234345708E-3</v>
      </c>
      <c r="AM1446" s="2">
        <f t="shared" si="324"/>
        <v>1.3748281464816899E-3</v>
      </c>
      <c r="AN1446" s="2">
        <f t="shared" si="325"/>
        <v>4.9993750781152351E-4</v>
      </c>
      <c r="AP1446" t="s">
        <v>1383</v>
      </c>
      <c r="AQ1446" t="s">
        <v>2370</v>
      </c>
      <c r="AR1446">
        <v>4</v>
      </c>
      <c r="AT1446" s="85" t="s">
        <v>4571</v>
      </c>
      <c r="AU1446" s="84" t="s">
        <v>5210</v>
      </c>
      <c r="AV1446" s="77" t="str">
        <f t="shared" si="326"/>
        <v>28039</v>
      </c>
      <c r="AW1446">
        <v>4</v>
      </c>
      <c r="AX1446" s="7" t="s">
        <v>186</v>
      </c>
    </row>
    <row r="1447" spans="1:50" hidden="1" outlineLevel="1">
      <c r="A1447" t="s">
        <v>1763</v>
      </c>
      <c r="B1447" t="s">
        <v>2370</v>
      </c>
      <c r="C1447" s="1">
        <f t="shared" si="320"/>
        <v>5299</v>
      </c>
      <c r="D1447" s="7">
        <f>IF(N1447&gt;0, RANK(N1447,(N1447:P1447,Q1447:AE1447)),0)</f>
        <v>2</v>
      </c>
      <c r="E1447" s="7">
        <f>IF(O1447&gt;0,RANK(O1447,(N1447:P1447,Q1447:AE1447)),0)</f>
        <v>1</v>
      </c>
      <c r="F1447" s="7">
        <f>IF(P1447&gt;0,RANK(P1447,(N1447:P1447,Q1447:AE1447)),0)</f>
        <v>3</v>
      </c>
      <c r="G1447" s="1">
        <f t="shared" si="327"/>
        <v>2429</v>
      </c>
      <c r="H1447" s="2">
        <f t="shared" si="328"/>
        <v>0.45838837516512548</v>
      </c>
      <c r="I1447" s="2"/>
      <c r="J1447" s="2">
        <f t="shared" si="321"/>
        <v>0.26816380449141347</v>
      </c>
      <c r="K1447" s="2">
        <f t="shared" si="321"/>
        <v>0.72655217965653895</v>
      </c>
      <c r="L1447" s="2">
        <f t="shared" si="321"/>
        <v>3.0194376297414606E-3</v>
      </c>
      <c r="M1447" s="2">
        <f t="shared" si="322"/>
        <v>2.2645782223061693E-3</v>
      </c>
      <c r="N1447" s="1">
        <v>1421</v>
      </c>
      <c r="O1447" s="1">
        <v>3850</v>
      </c>
      <c r="P1447" s="1">
        <v>16</v>
      </c>
      <c r="Q1447" s="1">
        <v>4</v>
      </c>
      <c r="R1447" s="1">
        <v>4</v>
      </c>
      <c r="S1447" s="1">
        <v>1</v>
      </c>
      <c r="T1447" s="1">
        <v>3</v>
      </c>
      <c r="W1447" s="1">
        <v>0</v>
      </c>
      <c r="AG1447" s="7">
        <f>IF(Q1447&gt;0,RANK(Q1447,(N1447:P1447,Q1447:AE1447)),0)</f>
        <v>4</v>
      </c>
      <c r="AH1447" s="7">
        <f>IF(R1447&gt;0,RANK(R1447,(N1447:P1447,Q1447:AE1447)),0)</f>
        <v>4</v>
      </c>
      <c r="AI1447" s="7">
        <f>IF(T1447&gt;0,RANK(T1447,(N1447:P1447,Q1447:AE1447)),0)</f>
        <v>6</v>
      </c>
      <c r="AJ1447" s="7">
        <f>IF(S1447&gt;0,RANK(S1447,(N1447:P1447,Q1447:AE1447)),0)</f>
        <v>7</v>
      </c>
      <c r="AK1447" s="2">
        <f t="shared" si="323"/>
        <v>7.5485940743536515E-4</v>
      </c>
      <c r="AL1447" s="2">
        <f t="shared" si="323"/>
        <v>7.5485940743536515E-4</v>
      </c>
      <c r="AM1447" s="2">
        <f t="shared" si="324"/>
        <v>5.6614455557652389E-4</v>
      </c>
      <c r="AN1447" s="2">
        <f t="shared" si="325"/>
        <v>1.8871485185884129E-4</v>
      </c>
      <c r="AP1447" t="s">
        <v>1763</v>
      </c>
      <c r="AQ1447" t="s">
        <v>2370</v>
      </c>
      <c r="AR1447">
        <v>4</v>
      </c>
      <c r="AT1447" s="85" t="s">
        <v>4571</v>
      </c>
      <c r="AU1447" s="84" t="s">
        <v>5211</v>
      </c>
      <c r="AV1447" s="77" t="str">
        <f t="shared" si="326"/>
        <v>28041</v>
      </c>
      <c r="AW1447">
        <v>4</v>
      </c>
      <c r="AX1447" s="7" t="s">
        <v>186</v>
      </c>
    </row>
    <row r="1448" spans="1:50" hidden="1" outlineLevel="1">
      <c r="A1448" t="s">
        <v>1384</v>
      </c>
      <c r="B1448" t="s">
        <v>2370</v>
      </c>
      <c r="C1448" s="1">
        <f t="shared" si="320"/>
        <v>10111</v>
      </c>
      <c r="D1448" s="7">
        <f>IF(N1448&gt;0, RANK(N1448,(N1448:P1448,Q1448:AE1448)),0)</f>
        <v>2</v>
      </c>
      <c r="E1448" s="7">
        <f>IF(O1448&gt;0,RANK(O1448,(N1448:P1448,Q1448:AE1448)),0)</f>
        <v>1</v>
      </c>
      <c r="F1448" s="7">
        <f>IF(P1448&gt;0,RANK(P1448,(N1448:P1448,Q1448:AE1448)),0)</f>
        <v>3</v>
      </c>
      <c r="G1448" s="1">
        <f t="shared" si="327"/>
        <v>1692</v>
      </c>
      <c r="H1448" s="2">
        <f t="shared" si="328"/>
        <v>0.16734249826921174</v>
      </c>
      <c r="I1448" s="2"/>
      <c r="J1448" s="2">
        <f t="shared" si="321"/>
        <v>0.41341113638611415</v>
      </c>
      <c r="K1448" s="2">
        <f t="shared" si="321"/>
        <v>0.58075363465532592</v>
      </c>
      <c r="L1448" s="2">
        <f t="shared" si="321"/>
        <v>1.5824349718128771E-3</v>
      </c>
      <c r="M1448" s="2">
        <f t="shared" si="322"/>
        <v>4.2527939867470464E-3</v>
      </c>
      <c r="N1448" s="1">
        <v>4180</v>
      </c>
      <c r="O1448" s="1">
        <v>5872</v>
      </c>
      <c r="P1448" s="1">
        <v>16</v>
      </c>
      <c r="Q1448" s="1">
        <v>12</v>
      </c>
      <c r="R1448" s="1">
        <v>2</v>
      </c>
      <c r="S1448" s="1">
        <v>14</v>
      </c>
      <c r="T1448" s="1">
        <v>9</v>
      </c>
      <c r="W1448" s="1">
        <v>6</v>
      </c>
      <c r="AG1448" s="7">
        <f>IF(Q1448&gt;0,RANK(Q1448,(N1448:P1448,Q1448:AE1448)),0)</f>
        <v>5</v>
      </c>
      <c r="AH1448" s="7">
        <f>IF(R1448&gt;0,RANK(R1448,(N1448:P1448,Q1448:AE1448)),0)</f>
        <v>8</v>
      </c>
      <c r="AI1448" s="7">
        <f>IF(T1448&gt;0,RANK(T1448,(N1448:P1448,Q1448:AE1448)),0)</f>
        <v>6</v>
      </c>
      <c r="AJ1448" s="7">
        <f>IF(S1448&gt;0,RANK(S1448,(N1448:P1448,Q1448:AE1448)),0)</f>
        <v>4</v>
      </c>
      <c r="AK1448" s="2">
        <f t="shared" si="323"/>
        <v>1.1868262288596578E-3</v>
      </c>
      <c r="AL1448" s="2">
        <f t="shared" si="323"/>
        <v>1.9780437147660964E-4</v>
      </c>
      <c r="AM1448" s="2">
        <f t="shared" si="324"/>
        <v>8.9011967164474338E-4</v>
      </c>
      <c r="AN1448" s="2">
        <f t="shared" si="325"/>
        <v>1.3846306003362674E-3</v>
      </c>
      <c r="AP1448" t="s">
        <v>1384</v>
      </c>
      <c r="AQ1448" t="s">
        <v>2370</v>
      </c>
      <c r="AR1448">
        <v>1</v>
      </c>
      <c r="AT1448" s="85" t="s">
        <v>4571</v>
      </c>
      <c r="AU1448" s="84" t="s">
        <v>5216</v>
      </c>
      <c r="AV1448" s="77" t="str">
        <f t="shared" si="326"/>
        <v>28043</v>
      </c>
      <c r="AW1448">
        <v>1</v>
      </c>
      <c r="AX1448" s="7" t="s">
        <v>186</v>
      </c>
    </row>
    <row r="1449" spans="1:50" hidden="1" outlineLevel="1">
      <c r="A1449" t="s">
        <v>5079</v>
      </c>
      <c r="B1449" t="s">
        <v>2370</v>
      </c>
      <c r="C1449" s="1">
        <f t="shared" si="320"/>
        <v>17869</v>
      </c>
      <c r="D1449" s="7">
        <f>IF(N1449&gt;0, RANK(N1449,(N1449:P1449,Q1449:AE1449)),0)</f>
        <v>2</v>
      </c>
      <c r="E1449" s="7">
        <f>IF(O1449&gt;0,RANK(O1449,(N1449:P1449,Q1449:AE1449)),0)</f>
        <v>1</v>
      </c>
      <c r="F1449" s="7">
        <f>IF(P1449&gt;0,RANK(P1449,(N1449:P1449,Q1449:AE1449)),0)</f>
        <v>3</v>
      </c>
      <c r="G1449" s="1">
        <f t="shared" si="327"/>
        <v>7474</v>
      </c>
      <c r="H1449" s="2">
        <f t="shared" si="328"/>
        <v>0.41826627119592591</v>
      </c>
      <c r="I1449" s="2"/>
      <c r="J1449" s="2">
        <f t="shared" si="321"/>
        <v>0.28580222732105881</v>
      </c>
      <c r="K1449" s="2">
        <f t="shared" si="321"/>
        <v>0.70406849851698472</v>
      </c>
      <c r="L1449" s="2">
        <f t="shared" si="321"/>
        <v>5.5962840673792601E-3</v>
      </c>
      <c r="M1449" s="2">
        <f t="shared" si="322"/>
        <v>4.5329900945772651E-3</v>
      </c>
      <c r="N1449" s="1">
        <v>5107</v>
      </c>
      <c r="O1449" s="1">
        <v>12581</v>
      </c>
      <c r="P1449" s="1">
        <v>100</v>
      </c>
      <c r="Q1449" s="1">
        <v>35</v>
      </c>
      <c r="R1449" s="1">
        <v>14</v>
      </c>
      <c r="S1449" s="1">
        <v>11</v>
      </c>
      <c r="T1449" s="1">
        <v>21</v>
      </c>
      <c r="W1449" s="1">
        <v>0</v>
      </c>
      <c r="AG1449" s="7">
        <f>IF(Q1449&gt;0,RANK(Q1449,(N1449:P1449,Q1449:AE1449)),0)</f>
        <v>4</v>
      </c>
      <c r="AH1449" s="7">
        <f>IF(R1449&gt;0,RANK(R1449,(N1449:P1449,Q1449:AE1449)),0)</f>
        <v>6</v>
      </c>
      <c r="AI1449" s="7">
        <f>IF(T1449&gt;0,RANK(T1449,(N1449:P1449,Q1449:AE1449)),0)</f>
        <v>5</v>
      </c>
      <c r="AJ1449" s="7">
        <f>IF(S1449&gt;0,RANK(S1449,(N1449:P1449,Q1449:AE1449)),0)</f>
        <v>7</v>
      </c>
      <c r="AK1449" s="2">
        <f t="shared" si="323"/>
        <v>1.9586994235827409E-3</v>
      </c>
      <c r="AL1449" s="2">
        <f t="shared" si="323"/>
        <v>7.8347976943309646E-4</v>
      </c>
      <c r="AM1449" s="2">
        <f t="shared" si="324"/>
        <v>1.1752196541496447E-3</v>
      </c>
      <c r="AN1449" s="2">
        <f t="shared" si="325"/>
        <v>6.1559124741171858E-4</v>
      </c>
      <c r="AP1449" t="s">
        <v>5079</v>
      </c>
      <c r="AQ1449" t="s">
        <v>2370</v>
      </c>
      <c r="AR1449">
        <v>4</v>
      </c>
      <c r="AT1449" s="85" t="s">
        <v>4571</v>
      </c>
      <c r="AU1449" s="84" t="s">
        <v>3961</v>
      </c>
      <c r="AV1449" s="77" t="str">
        <f t="shared" si="326"/>
        <v>28045</v>
      </c>
      <c r="AW1449">
        <v>4</v>
      </c>
      <c r="AX1449" s="7" t="s">
        <v>186</v>
      </c>
    </row>
    <row r="1450" spans="1:50" hidden="1" outlineLevel="1">
      <c r="A1450" t="s">
        <v>3213</v>
      </c>
      <c r="B1450" t="s">
        <v>2370</v>
      </c>
      <c r="C1450" s="1">
        <f t="shared" si="320"/>
        <v>63288</v>
      </c>
      <c r="D1450" s="7">
        <f>IF(N1450&gt;0, RANK(N1450,(N1450:P1450,Q1450:AE1450)),0)</f>
        <v>2</v>
      </c>
      <c r="E1450" s="7">
        <f>IF(O1450&gt;0,RANK(O1450,(N1450:P1450,Q1450:AE1450)),0)</f>
        <v>1</v>
      </c>
      <c r="F1450" s="7">
        <f>IF(P1450&gt;0,RANK(P1450,(N1450:P1450,Q1450:AE1450)),0)</f>
        <v>3</v>
      </c>
      <c r="G1450" s="1">
        <f t="shared" si="327"/>
        <v>16627</v>
      </c>
      <c r="H1450" s="2">
        <f t="shared" si="328"/>
        <v>0.26271963089369232</v>
      </c>
      <c r="I1450" s="2"/>
      <c r="J1450" s="2">
        <f t="shared" si="321"/>
        <v>0.36461888509670082</v>
      </c>
      <c r="K1450" s="2">
        <f t="shared" si="321"/>
        <v>0.62733851599039314</v>
      </c>
      <c r="L1450" s="2">
        <f t="shared" si="321"/>
        <v>3.7921880925293893E-3</v>
      </c>
      <c r="M1450" s="2">
        <f t="shared" si="322"/>
        <v>4.2504108203766516E-3</v>
      </c>
      <c r="N1450" s="1">
        <v>23076</v>
      </c>
      <c r="O1450" s="1">
        <v>39703</v>
      </c>
      <c r="P1450" s="1">
        <v>240</v>
      </c>
      <c r="Q1450" s="1">
        <v>104</v>
      </c>
      <c r="R1450" s="1">
        <v>64</v>
      </c>
      <c r="S1450" s="1">
        <v>38</v>
      </c>
      <c r="T1450" s="1">
        <v>42</v>
      </c>
      <c r="W1450" s="1">
        <v>21</v>
      </c>
      <c r="AG1450" s="7">
        <f>IF(Q1450&gt;0,RANK(Q1450,(N1450:P1450,Q1450:AE1450)),0)</f>
        <v>4</v>
      </c>
      <c r="AH1450" s="7">
        <f>IF(R1450&gt;0,RANK(R1450,(N1450:P1450,Q1450:AE1450)),0)</f>
        <v>5</v>
      </c>
      <c r="AI1450" s="7">
        <f>IF(T1450&gt;0,RANK(T1450,(N1450:P1450,Q1450:AE1450)),0)</f>
        <v>6</v>
      </c>
      <c r="AJ1450" s="7">
        <f>IF(S1450&gt;0,RANK(S1450,(N1450:P1450,Q1450:AE1450)),0)</f>
        <v>7</v>
      </c>
      <c r="AK1450" s="2">
        <f t="shared" si="323"/>
        <v>1.6432815067627354E-3</v>
      </c>
      <c r="AL1450" s="2">
        <f t="shared" si="323"/>
        <v>1.0112501580078373E-3</v>
      </c>
      <c r="AM1450" s="2">
        <f t="shared" si="324"/>
        <v>6.6363291619264317E-4</v>
      </c>
      <c r="AN1450" s="2">
        <f t="shared" si="325"/>
        <v>6.0042978131715332E-4</v>
      </c>
      <c r="AP1450" t="s">
        <v>3213</v>
      </c>
      <c r="AQ1450" t="s">
        <v>2370</v>
      </c>
      <c r="AR1450">
        <v>4</v>
      </c>
      <c r="AT1450" s="85" t="s">
        <v>4571</v>
      </c>
      <c r="AU1450" s="84" t="s">
        <v>3267</v>
      </c>
      <c r="AV1450" s="77" t="str">
        <f t="shared" si="326"/>
        <v>28047</v>
      </c>
      <c r="AW1450">
        <v>4</v>
      </c>
      <c r="AX1450" s="7" t="s">
        <v>186</v>
      </c>
    </row>
    <row r="1451" spans="1:50" hidden="1" outlineLevel="1">
      <c r="A1451" t="s">
        <v>2277</v>
      </c>
      <c r="B1451" t="s">
        <v>2370</v>
      </c>
      <c r="C1451" s="1">
        <f t="shared" si="320"/>
        <v>92500</v>
      </c>
      <c r="D1451" s="7">
        <f>IF(N1451&gt;0, RANK(N1451,(N1451:P1451,Q1451:AE1451)),0)</f>
        <v>1</v>
      </c>
      <c r="E1451" s="7">
        <f>IF(O1451&gt;0,RANK(O1451,(N1451:P1451,Q1451:AE1451)),0)</f>
        <v>2</v>
      </c>
      <c r="F1451" s="7">
        <f>IF(P1451&gt;0,RANK(P1451,(N1451:P1451,Q1451:AE1451)),0)</f>
        <v>3</v>
      </c>
      <c r="G1451" s="1">
        <f t="shared" si="327"/>
        <v>17870</v>
      </c>
      <c r="H1451" s="2">
        <f t="shared" si="328"/>
        <v>0.19318918918918918</v>
      </c>
      <c r="I1451" s="2"/>
      <c r="J1451" s="2">
        <f t="shared" si="321"/>
        <v>0.5929189189189189</v>
      </c>
      <c r="K1451" s="2">
        <f t="shared" si="321"/>
        <v>0.39972972972972975</v>
      </c>
      <c r="L1451" s="2">
        <f t="shared" si="321"/>
        <v>2.4432432432432431E-3</v>
      </c>
      <c r="M1451" s="2">
        <f t="shared" si="322"/>
        <v>4.9081081081081002E-3</v>
      </c>
      <c r="N1451" s="1">
        <v>54845</v>
      </c>
      <c r="O1451" s="1">
        <v>36975</v>
      </c>
      <c r="P1451" s="1">
        <v>226</v>
      </c>
      <c r="Q1451" s="1">
        <v>126</v>
      </c>
      <c r="R1451" s="1">
        <v>158</v>
      </c>
      <c r="S1451" s="1">
        <v>86</v>
      </c>
      <c r="T1451" s="1">
        <v>84</v>
      </c>
      <c r="W1451" s="1">
        <v>0</v>
      </c>
      <c r="AG1451" s="7">
        <f>IF(Q1451&gt;0,RANK(Q1451,(N1451:P1451,Q1451:AE1451)),0)</f>
        <v>5</v>
      </c>
      <c r="AH1451" s="7">
        <f>IF(R1451&gt;0,RANK(R1451,(N1451:P1451,Q1451:AE1451)),0)</f>
        <v>4</v>
      </c>
      <c r="AI1451" s="7">
        <f>IF(T1451&gt;0,RANK(T1451,(N1451:P1451,Q1451:AE1451)),0)</f>
        <v>7</v>
      </c>
      <c r="AJ1451" s="7">
        <f>IF(S1451&gt;0,RANK(S1451,(N1451:P1451,Q1451:AE1451)),0)</f>
        <v>6</v>
      </c>
      <c r="AK1451" s="2">
        <f t="shared" si="323"/>
        <v>1.3621621621621623E-3</v>
      </c>
      <c r="AL1451" s="2">
        <f t="shared" si="323"/>
        <v>1.708108108108108E-3</v>
      </c>
      <c r="AM1451" s="2">
        <f t="shared" si="324"/>
        <v>9.081081081081081E-4</v>
      </c>
      <c r="AN1451" s="2">
        <f t="shared" si="325"/>
        <v>9.2972972972972978E-4</v>
      </c>
      <c r="AP1451" t="s">
        <v>2277</v>
      </c>
      <c r="AQ1451" t="s">
        <v>2370</v>
      </c>
      <c r="AR1451">
        <v>0</v>
      </c>
      <c r="AT1451" s="85" t="s">
        <v>4571</v>
      </c>
      <c r="AU1451" s="84" t="s">
        <v>4660</v>
      </c>
      <c r="AV1451" s="77" t="str">
        <f t="shared" si="326"/>
        <v>28049</v>
      </c>
      <c r="AW1451">
        <v>0</v>
      </c>
      <c r="AX1451" s="7" t="s">
        <v>186</v>
      </c>
    </row>
    <row r="1452" spans="1:50" hidden="1" outlineLevel="1">
      <c r="A1452" t="s">
        <v>4783</v>
      </c>
      <c r="B1452" t="s">
        <v>2370</v>
      </c>
      <c r="C1452" s="1">
        <f t="shared" si="320"/>
        <v>8383</v>
      </c>
      <c r="D1452" s="7">
        <f>IF(N1452&gt;0, RANK(N1452,(N1452:P1452,Q1452:AE1452)),0)</f>
        <v>1</v>
      </c>
      <c r="E1452" s="7">
        <f>IF(O1452&gt;0,RANK(O1452,(N1452:P1452,Q1452:AE1452)),0)</f>
        <v>2</v>
      </c>
      <c r="F1452" s="7">
        <f>IF(P1452&gt;0,RANK(P1452,(N1452:P1452,Q1452:AE1452)),0)</f>
        <v>5</v>
      </c>
      <c r="G1452" s="1">
        <f t="shared" si="327"/>
        <v>4405</v>
      </c>
      <c r="H1452" s="2">
        <f t="shared" si="328"/>
        <v>0.5254682094715496</v>
      </c>
      <c r="I1452" s="2"/>
      <c r="J1452" s="2">
        <f t="shared" si="321"/>
        <v>0.75939401169032561</v>
      </c>
      <c r="K1452" s="2">
        <f t="shared" si="321"/>
        <v>0.2339258022187761</v>
      </c>
      <c r="L1452" s="2">
        <f t="shared" si="321"/>
        <v>1.0736013360372182E-3</v>
      </c>
      <c r="M1452" s="2">
        <f t="shared" si="322"/>
        <v>5.6065847548610751E-3</v>
      </c>
      <c r="N1452" s="1">
        <v>6366</v>
      </c>
      <c r="O1452" s="1">
        <v>1961</v>
      </c>
      <c r="P1452" s="1">
        <v>9</v>
      </c>
      <c r="Q1452" s="1">
        <v>4</v>
      </c>
      <c r="R1452" s="1">
        <v>9</v>
      </c>
      <c r="S1452" s="1">
        <v>12</v>
      </c>
      <c r="T1452" s="1">
        <v>22</v>
      </c>
      <c r="W1452" s="1">
        <v>0</v>
      </c>
      <c r="AG1452" s="7">
        <f>IF(Q1452&gt;0,RANK(Q1452,(N1452:P1452,Q1452:AE1452)),0)</f>
        <v>7</v>
      </c>
      <c r="AH1452" s="7">
        <f>IF(R1452&gt;0,RANK(R1452,(N1452:P1452,Q1452:AE1452)),0)</f>
        <v>5</v>
      </c>
      <c r="AI1452" s="7">
        <f>IF(T1452&gt;0,RANK(T1452,(N1452:P1452,Q1452:AE1452)),0)</f>
        <v>3</v>
      </c>
      <c r="AJ1452" s="7">
        <f>IF(S1452&gt;0,RANK(S1452,(N1452:P1452,Q1452:AE1452)),0)</f>
        <v>4</v>
      </c>
      <c r="AK1452" s="2">
        <f t="shared" si="323"/>
        <v>4.7715614934987476E-4</v>
      </c>
      <c r="AL1452" s="2">
        <f t="shared" si="323"/>
        <v>1.0736013360372182E-3</v>
      </c>
      <c r="AM1452" s="2">
        <f t="shared" si="324"/>
        <v>2.6243588214243112E-3</v>
      </c>
      <c r="AN1452" s="2">
        <f t="shared" si="325"/>
        <v>1.4314684480496243E-3</v>
      </c>
      <c r="AP1452" t="s">
        <v>4783</v>
      </c>
      <c r="AQ1452" t="s">
        <v>2370</v>
      </c>
      <c r="AR1452">
        <v>2</v>
      </c>
      <c r="AT1452" s="85" t="s">
        <v>4571</v>
      </c>
      <c r="AU1452" s="84" t="s">
        <v>4017</v>
      </c>
      <c r="AV1452" s="77" t="str">
        <f t="shared" si="326"/>
        <v>28051</v>
      </c>
      <c r="AW1452">
        <v>2</v>
      </c>
      <c r="AX1452" s="7" t="s">
        <v>186</v>
      </c>
    </row>
    <row r="1453" spans="1:50" hidden="1" outlineLevel="1">
      <c r="A1453" t="s">
        <v>1672</v>
      </c>
      <c r="B1453" t="s">
        <v>2370</v>
      </c>
      <c r="C1453" s="1">
        <f t="shared" si="320"/>
        <v>4900</v>
      </c>
      <c r="D1453" s="7">
        <f>IF(N1453&gt;0, RANK(N1453,(N1453:P1453,Q1453:AE1453)),0)</f>
        <v>1</v>
      </c>
      <c r="E1453" s="7">
        <f>IF(O1453&gt;0,RANK(O1453,(N1453:P1453,Q1453:AE1453)),0)</f>
        <v>2</v>
      </c>
      <c r="F1453" s="7">
        <f>IF(P1453&gt;0,RANK(P1453,(N1453:P1453,Q1453:AE1453)),0)</f>
        <v>4</v>
      </c>
      <c r="G1453" s="1">
        <f t="shared" si="327"/>
        <v>1489</v>
      </c>
      <c r="H1453" s="2">
        <f t="shared" si="328"/>
        <v>0.30387755102040814</v>
      </c>
      <c r="I1453" s="2"/>
      <c r="J1453" s="2">
        <f t="shared" si="321"/>
        <v>0.64653061224489794</v>
      </c>
      <c r="K1453" s="2">
        <f t="shared" si="321"/>
        <v>0.3426530612244898</v>
      </c>
      <c r="L1453" s="2">
        <f t="shared" si="321"/>
        <v>2.6530612244897961E-3</v>
      </c>
      <c r="M1453" s="2">
        <f t="shared" si="322"/>
        <v>8.1632653061224671E-3</v>
      </c>
      <c r="N1453" s="1">
        <v>3168</v>
      </c>
      <c r="O1453" s="1">
        <v>1679</v>
      </c>
      <c r="P1453" s="1">
        <v>13</v>
      </c>
      <c r="Q1453" s="1">
        <v>15</v>
      </c>
      <c r="R1453" s="1">
        <v>2</v>
      </c>
      <c r="S1453" s="1">
        <v>9</v>
      </c>
      <c r="T1453" s="1">
        <v>13</v>
      </c>
      <c r="W1453" s="1">
        <v>1</v>
      </c>
      <c r="AG1453" s="7">
        <f>IF(Q1453&gt;0,RANK(Q1453,(N1453:P1453,Q1453:AE1453)),0)</f>
        <v>3</v>
      </c>
      <c r="AH1453" s="7">
        <f>IF(R1453&gt;0,RANK(R1453,(N1453:P1453,Q1453:AE1453)),0)</f>
        <v>7</v>
      </c>
      <c r="AI1453" s="7">
        <f>IF(T1453&gt;0,RANK(T1453,(N1453:P1453,Q1453:AE1453)),0)</f>
        <v>4</v>
      </c>
      <c r="AJ1453" s="7">
        <f>IF(S1453&gt;0,RANK(S1453,(N1453:P1453,Q1453:AE1453)),0)</f>
        <v>6</v>
      </c>
      <c r="AK1453" s="2">
        <f t="shared" si="323"/>
        <v>3.0612244897959182E-3</v>
      </c>
      <c r="AL1453" s="2">
        <f t="shared" si="323"/>
        <v>4.0816326530612246E-4</v>
      </c>
      <c r="AM1453" s="2">
        <f t="shared" si="324"/>
        <v>2.6530612244897961E-3</v>
      </c>
      <c r="AN1453" s="2">
        <f t="shared" si="325"/>
        <v>1.8367346938775509E-3</v>
      </c>
      <c r="AP1453" t="s">
        <v>1672</v>
      </c>
      <c r="AQ1453" t="s">
        <v>2370</v>
      </c>
      <c r="AR1453">
        <v>2</v>
      </c>
      <c r="AT1453" s="85" t="s">
        <v>4571</v>
      </c>
      <c r="AU1453" s="84" t="s">
        <v>4018</v>
      </c>
      <c r="AV1453" s="77" t="str">
        <f t="shared" si="326"/>
        <v>28053</v>
      </c>
      <c r="AW1453">
        <v>2</v>
      </c>
      <c r="AX1453" s="7" t="s">
        <v>186</v>
      </c>
    </row>
    <row r="1454" spans="1:50" hidden="1" outlineLevel="1">
      <c r="A1454" t="s">
        <v>3955</v>
      </c>
      <c r="B1454" t="s">
        <v>2370</v>
      </c>
      <c r="C1454" s="1">
        <f t="shared" si="320"/>
        <v>970</v>
      </c>
      <c r="D1454" s="7">
        <f>IF(N1454&gt;0, RANK(N1454,(N1454:P1454,Q1454:AE1454)),0)</f>
        <v>1</v>
      </c>
      <c r="E1454" s="7">
        <f>IF(O1454&gt;0,RANK(O1454,(N1454:P1454,Q1454:AE1454)),0)</f>
        <v>2</v>
      </c>
      <c r="F1454" s="7">
        <f>IF(P1454&gt;0,RANK(P1454,(N1454:P1454,Q1454:AE1454)),0)</f>
        <v>7</v>
      </c>
      <c r="G1454" s="1">
        <f t="shared" si="327"/>
        <v>77</v>
      </c>
      <c r="H1454" s="2">
        <f t="shared" si="328"/>
        <v>7.9381443298969068E-2</v>
      </c>
      <c r="I1454" s="2"/>
      <c r="J1454" s="2">
        <f t="shared" si="321"/>
        <v>0.53195876288659794</v>
      </c>
      <c r="K1454" s="2">
        <f t="shared" si="321"/>
        <v>0.45257731958762887</v>
      </c>
      <c r="L1454" s="2">
        <f t="shared" si="321"/>
        <v>1.0309278350515464E-3</v>
      </c>
      <c r="M1454" s="2">
        <f t="shared" si="322"/>
        <v>1.443298969072165E-2</v>
      </c>
      <c r="N1454" s="1">
        <v>516</v>
      </c>
      <c r="O1454" s="1">
        <v>439</v>
      </c>
      <c r="P1454" s="1">
        <v>1</v>
      </c>
      <c r="Q1454" s="1">
        <v>5</v>
      </c>
      <c r="R1454" s="1">
        <v>4</v>
      </c>
      <c r="S1454" s="1">
        <v>3</v>
      </c>
      <c r="T1454" s="1">
        <v>2</v>
      </c>
      <c r="W1454" s="1">
        <v>0</v>
      </c>
      <c r="AG1454" s="7">
        <f>IF(Q1454&gt;0,RANK(Q1454,(N1454:P1454,Q1454:AE1454)),0)</f>
        <v>3</v>
      </c>
      <c r="AH1454" s="7">
        <f>IF(R1454&gt;0,RANK(R1454,(N1454:P1454,Q1454:AE1454)),0)</f>
        <v>4</v>
      </c>
      <c r="AI1454" s="7">
        <f>IF(T1454&gt;0,RANK(T1454,(N1454:P1454,Q1454:AE1454)),0)</f>
        <v>6</v>
      </c>
      <c r="AJ1454" s="7">
        <f>IF(S1454&gt;0,RANK(S1454,(N1454:P1454,Q1454:AE1454)),0)</f>
        <v>5</v>
      </c>
      <c r="AK1454" s="2">
        <f t="shared" si="323"/>
        <v>5.1546391752577319E-3</v>
      </c>
      <c r="AL1454" s="2">
        <f t="shared" si="323"/>
        <v>4.1237113402061857E-3</v>
      </c>
      <c r="AM1454" s="2">
        <f t="shared" si="324"/>
        <v>2.0618556701030928E-3</v>
      </c>
      <c r="AN1454" s="2">
        <f t="shared" si="325"/>
        <v>3.092783505154639E-3</v>
      </c>
      <c r="AP1454" t="s">
        <v>3955</v>
      </c>
      <c r="AQ1454" t="s">
        <v>2370</v>
      </c>
      <c r="AR1454">
        <v>2</v>
      </c>
      <c r="AT1454" s="85" t="s">
        <v>4571</v>
      </c>
      <c r="AU1454" s="84" t="s">
        <v>4019</v>
      </c>
      <c r="AV1454" s="77" t="str">
        <f t="shared" si="326"/>
        <v>28055</v>
      </c>
      <c r="AW1454">
        <v>2</v>
      </c>
      <c r="AX1454" s="7" t="s">
        <v>186</v>
      </c>
    </row>
    <row r="1455" spans="1:50" hidden="1" outlineLevel="1">
      <c r="A1455" t="s">
        <v>2183</v>
      </c>
      <c r="B1455" t="s">
        <v>2370</v>
      </c>
      <c r="C1455" s="1">
        <f t="shared" si="320"/>
        <v>9714</v>
      </c>
      <c r="D1455" s="7">
        <f>IF(N1455&gt;0, RANK(N1455,(N1455:P1455,Q1455:AE1455)),0)</f>
        <v>2</v>
      </c>
      <c r="E1455" s="7">
        <f>IF(O1455&gt;0,RANK(O1455,(N1455:P1455,Q1455:AE1455)),0)</f>
        <v>1</v>
      </c>
      <c r="F1455" s="7">
        <f>IF(P1455&gt;0,RANK(P1455,(N1455:P1455,Q1455:AE1455)),0)</f>
        <v>3</v>
      </c>
      <c r="G1455" s="1">
        <f t="shared" si="327"/>
        <v>4031</v>
      </c>
      <c r="H1455" s="2">
        <f t="shared" si="328"/>
        <v>0.41496808729668522</v>
      </c>
      <c r="I1455" s="2"/>
      <c r="J1455" s="2">
        <f t="shared" si="321"/>
        <v>0.288449660284126</v>
      </c>
      <c r="K1455" s="2">
        <f t="shared" si="321"/>
        <v>0.70341774758081121</v>
      </c>
      <c r="L1455" s="2">
        <f t="shared" si="321"/>
        <v>3.7059913526868438E-3</v>
      </c>
      <c r="M1455" s="2">
        <f t="shared" si="322"/>
        <v>4.4266007823759446E-3</v>
      </c>
      <c r="N1455" s="1">
        <v>2802</v>
      </c>
      <c r="O1455" s="1">
        <v>6833</v>
      </c>
      <c r="P1455" s="1">
        <v>36</v>
      </c>
      <c r="Q1455" s="1">
        <v>7</v>
      </c>
      <c r="R1455" s="1">
        <v>13</v>
      </c>
      <c r="S1455" s="1">
        <v>5</v>
      </c>
      <c r="T1455" s="1">
        <v>14</v>
      </c>
      <c r="W1455" s="1">
        <v>4</v>
      </c>
      <c r="AG1455" s="7">
        <f>IF(Q1455&gt;0,RANK(Q1455,(N1455:P1455,Q1455:AE1455)),0)</f>
        <v>6</v>
      </c>
      <c r="AH1455" s="7">
        <f>IF(R1455&gt;0,RANK(R1455,(N1455:P1455,Q1455:AE1455)),0)</f>
        <v>5</v>
      </c>
      <c r="AI1455" s="7">
        <f>IF(T1455&gt;0,RANK(T1455,(N1455:P1455,Q1455:AE1455)),0)</f>
        <v>4</v>
      </c>
      <c r="AJ1455" s="7">
        <f>IF(S1455&gt;0,RANK(S1455,(N1455:P1455,Q1455:AE1455)),0)</f>
        <v>7</v>
      </c>
      <c r="AK1455" s="2">
        <f t="shared" si="323"/>
        <v>7.206094296891085E-4</v>
      </c>
      <c r="AL1455" s="2">
        <f t="shared" si="323"/>
        <v>1.3382746551369158E-3</v>
      </c>
      <c r="AM1455" s="2">
        <f t="shared" si="324"/>
        <v>1.441218859378217E-3</v>
      </c>
      <c r="AN1455" s="2">
        <f t="shared" si="325"/>
        <v>5.1472102120650605E-4</v>
      </c>
      <c r="AP1455" t="s">
        <v>2183</v>
      </c>
      <c r="AQ1455" t="s">
        <v>2370</v>
      </c>
      <c r="AR1455">
        <v>1</v>
      </c>
      <c r="AT1455" s="85" t="s">
        <v>4571</v>
      </c>
      <c r="AU1455" s="84" t="s">
        <v>3104</v>
      </c>
      <c r="AV1455" s="77" t="str">
        <f t="shared" si="326"/>
        <v>28057</v>
      </c>
      <c r="AW1455">
        <v>1</v>
      </c>
      <c r="AX1455" s="7" t="s">
        <v>186</v>
      </c>
    </row>
    <row r="1456" spans="1:50" hidden="1" outlineLevel="1">
      <c r="A1456" t="s">
        <v>1843</v>
      </c>
      <c r="B1456" t="s">
        <v>2370</v>
      </c>
      <c r="C1456" s="1">
        <f t="shared" si="320"/>
        <v>51075</v>
      </c>
      <c r="D1456" s="7">
        <f>IF(N1456&gt;0, RANK(N1456,(N1456:P1456,Q1456:AE1456)),0)</f>
        <v>2</v>
      </c>
      <c r="E1456" s="7">
        <f>IF(O1456&gt;0,RANK(O1456,(N1456:P1456,Q1456:AE1456)),0)</f>
        <v>1</v>
      </c>
      <c r="F1456" s="7">
        <f>IF(P1456&gt;0,RANK(P1456,(N1456:P1456,Q1456:AE1456)),0)</f>
        <v>3</v>
      </c>
      <c r="G1456" s="1">
        <f t="shared" si="327"/>
        <v>19562</v>
      </c>
      <c r="H1456" s="2">
        <f t="shared" si="328"/>
        <v>0.38300538423886443</v>
      </c>
      <c r="I1456" s="2"/>
      <c r="J1456" s="2">
        <f t="shared" si="321"/>
        <v>0.30488497307880569</v>
      </c>
      <c r="K1456" s="2">
        <f t="shared" si="321"/>
        <v>0.68789035731767012</v>
      </c>
      <c r="L1456" s="2">
        <f t="shared" si="321"/>
        <v>3.524229074889868E-3</v>
      </c>
      <c r="M1456" s="2">
        <f t="shared" si="322"/>
        <v>3.700440528634324E-3</v>
      </c>
      <c r="N1456" s="1">
        <v>15572</v>
      </c>
      <c r="O1456" s="1">
        <v>35134</v>
      </c>
      <c r="P1456" s="1">
        <v>180</v>
      </c>
      <c r="Q1456" s="1">
        <v>56</v>
      </c>
      <c r="R1456" s="1">
        <v>45</v>
      </c>
      <c r="S1456" s="1">
        <v>28</v>
      </c>
      <c r="T1456" s="1">
        <v>34</v>
      </c>
      <c r="W1456" s="1">
        <v>26</v>
      </c>
      <c r="AG1456" s="7">
        <f>IF(Q1456&gt;0,RANK(Q1456,(N1456:P1456,Q1456:AE1456)),0)</f>
        <v>4</v>
      </c>
      <c r="AH1456" s="7">
        <f>IF(R1456&gt;0,RANK(R1456,(N1456:P1456,Q1456:AE1456)),0)</f>
        <v>5</v>
      </c>
      <c r="AI1456" s="7">
        <f>IF(T1456&gt;0,RANK(T1456,(N1456:P1456,Q1456:AE1456)),0)</f>
        <v>6</v>
      </c>
      <c r="AJ1456" s="7">
        <f>IF(S1456&gt;0,RANK(S1456,(N1456:P1456,Q1456:AE1456)),0)</f>
        <v>7</v>
      </c>
      <c r="AK1456" s="2">
        <f t="shared" si="323"/>
        <v>1.0964268232990699E-3</v>
      </c>
      <c r="AL1456" s="2">
        <f t="shared" si="323"/>
        <v>8.81057268722467E-4</v>
      </c>
      <c r="AM1456" s="2">
        <f t="shared" si="324"/>
        <v>6.6568771414586396E-4</v>
      </c>
      <c r="AN1456" s="2">
        <f t="shared" si="325"/>
        <v>5.4821341164953497E-4</v>
      </c>
      <c r="AP1456" t="s">
        <v>1843</v>
      </c>
      <c r="AQ1456" t="s">
        <v>2370</v>
      </c>
      <c r="AR1456">
        <v>4</v>
      </c>
      <c r="AT1456" s="85" t="s">
        <v>4571</v>
      </c>
      <c r="AU1456" s="84" t="s">
        <v>3439</v>
      </c>
      <c r="AV1456" s="77" t="str">
        <f t="shared" si="326"/>
        <v>28059</v>
      </c>
      <c r="AW1456">
        <v>4</v>
      </c>
      <c r="AX1456" s="7" t="s">
        <v>186</v>
      </c>
    </row>
    <row r="1457" spans="1:50" hidden="1" outlineLevel="1">
      <c r="A1457" t="s">
        <v>2039</v>
      </c>
      <c r="B1457" t="s">
        <v>2370</v>
      </c>
      <c r="C1457" s="1">
        <f t="shared" si="320"/>
        <v>8009</v>
      </c>
      <c r="D1457" s="7">
        <f>IF(N1457&gt;0, RANK(N1457,(N1457:P1457,Q1457:AE1457)),0)</f>
        <v>1</v>
      </c>
      <c r="E1457" s="7">
        <f>IF(O1457&gt;0,RANK(O1457,(N1457:P1457,Q1457:AE1457)),0)</f>
        <v>2</v>
      </c>
      <c r="F1457" s="7">
        <f>IF(P1457&gt;0,RANK(P1457,(N1457:P1457,Q1457:AE1457)),0)</f>
        <v>3</v>
      </c>
      <c r="G1457" s="1">
        <f t="shared" si="327"/>
        <v>262</v>
      </c>
      <c r="H1457" s="2">
        <f t="shared" si="328"/>
        <v>3.2713197652640781E-2</v>
      </c>
      <c r="I1457" s="2"/>
      <c r="J1457" s="2">
        <f t="shared" si="321"/>
        <v>0.51404669746535148</v>
      </c>
      <c r="K1457" s="2">
        <f t="shared" si="321"/>
        <v>0.48133349981271067</v>
      </c>
      <c r="L1457" s="2">
        <f t="shared" si="321"/>
        <v>1.9977525284055439E-3</v>
      </c>
      <c r="M1457" s="2">
        <f t="shared" si="322"/>
        <v>2.6220501935323051E-3</v>
      </c>
      <c r="N1457" s="1">
        <v>4117</v>
      </c>
      <c r="O1457" s="1">
        <v>3855</v>
      </c>
      <c r="P1457" s="1">
        <v>16</v>
      </c>
      <c r="Q1457" s="1">
        <v>9</v>
      </c>
      <c r="R1457" s="1">
        <v>1</v>
      </c>
      <c r="S1457" s="1">
        <v>6</v>
      </c>
      <c r="T1457" s="1">
        <v>5</v>
      </c>
      <c r="W1457" s="1">
        <v>0</v>
      </c>
      <c r="AG1457" s="7">
        <f>IF(Q1457&gt;0,RANK(Q1457,(N1457:P1457,Q1457:AE1457)),0)</f>
        <v>4</v>
      </c>
      <c r="AH1457" s="7">
        <f>IF(R1457&gt;0,RANK(R1457,(N1457:P1457,Q1457:AE1457)),0)</f>
        <v>7</v>
      </c>
      <c r="AI1457" s="7">
        <f>IF(T1457&gt;0,RANK(T1457,(N1457:P1457,Q1457:AE1457)),0)</f>
        <v>6</v>
      </c>
      <c r="AJ1457" s="7">
        <f>IF(S1457&gt;0,RANK(S1457,(N1457:P1457,Q1457:AE1457)),0)</f>
        <v>5</v>
      </c>
      <c r="AK1457" s="2">
        <f t="shared" si="323"/>
        <v>1.1237357972281184E-3</v>
      </c>
      <c r="AL1457" s="2">
        <f t="shared" si="323"/>
        <v>1.248595330253465E-4</v>
      </c>
      <c r="AM1457" s="2">
        <f t="shared" si="324"/>
        <v>6.2429766512673245E-4</v>
      </c>
      <c r="AN1457" s="2">
        <f t="shared" si="325"/>
        <v>7.4915719815207892E-4</v>
      </c>
      <c r="AP1457" t="s">
        <v>2039</v>
      </c>
      <c r="AQ1457" t="s">
        <v>2370</v>
      </c>
      <c r="AR1457">
        <v>0</v>
      </c>
      <c r="AT1457" s="85" t="s">
        <v>4571</v>
      </c>
      <c r="AU1457" s="84" t="s">
        <v>3440</v>
      </c>
      <c r="AV1457" s="77" t="str">
        <f t="shared" si="326"/>
        <v>28061</v>
      </c>
      <c r="AW1457">
        <v>0</v>
      </c>
      <c r="AX1457" s="7" t="s">
        <v>186</v>
      </c>
    </row>
    <row r="1458" spans="1:50" hidden="1" outlineLevel="1">
      <c r="A1458" t="s">
        <v>2143</v>
      </c>
      <c r="B1458" t="s">
        <v>2370</v>
      </c>
      <c r="C1458" s="1">
        <f t="shared" si="320"/>
        <v>3469</v>
      </c>
      <c r="D1458" s="7">
        <f>IF(N1458&gt;0, RANK(N1458,(N1458:P1458,Q1458:AE1458)),0)</f>
        <v>1</v>
      </c>
      <c r="E1458" s="7">
        <f>IF(O1458&gt;0,RANK(O1458,(N1458:P1458,Q1458:AE1458)),0)</f>
        <v>2</v>
      </c>
      <c r="F1458" s="7">
        <f>IF(P1458&gt;0,RANK(P1458,(N1458:P1458,Q1458:AE1458)),0)</f>
        <v>7</v>
      </c>
      <c r="G1458" s="1">
        <f t="shared" si="327"/>
        <v>2191</v>
      </c>
      <c r="H1458" s="2">
        <f t="shared" si="328"/>
        <v>0.63159411934275012</v>
      </c>
      <c r="I1458" s="2"/>
      <c r="J1458" s="2">
        <f t="shared" si="321"/>
        <v>0.81320265206111275</v>
      </c>
      <c r="K1458" s="2">
        <f t="shared" si="321"/>
        <v>0.18160853271836264</v>
      </c>
      <c r="L1458" s="2">
        <f t="shared" si="321"/>
        <v>5.7653502450273858E-4</v>
      </c>
      <c r="M1458" s="2">
        <f t="shared" si="322"/>
        <v>4.6122801960218731E-3</v>
      </c>
      <c r="N1458" s="1">
        <v>2821</v>
      </c>
      <c r="O1458" s="1">
        <v>630</v>
      </c>
      <c r="P1458" s="1">
        <v>2</v>
      </c>
      <c r="Q1458" s="1">
        <v>4</v>
      </c>
      <c r="R1458" s="1">
        <v>3</v>
      </c>
      <c r="S1458" s="1">
        <v>6</v>
      </c>
      <c r="T1458" s="1">
        <v>0</v>
      </c>
      <c r="W1458" s="1">
        <v>3</v>
      </c>
      <c r="AG1458" s="7">
        <f>IF(Q1458&gt;0,RANK(Q1458,(N1458:P1458,Q1458:AE1458)),0)</f>
        <v>4</v>
      </c>
      <c r="AH1458" s="7">
        <f>IF(R1458&gt;0,RANK(R1458,(N1458:P1458,Q1458:AE1458)),0)</f>
        <v>5</v>
      </c>
      <c r="AI1458" s="7">
        <f>IF(T1458&gt;0,RANK(T1458,(N1458:P1458,Q1458:AE1458)),0)</f>
        <v>0</v>
      </c>
      <c r="AJ1458" s="7">
        <f>IF(S1458&gt;0,RANK(S1458,(N1458:P1458,Q1458:AE1458)),0)</f>
        <v>3</v>
      </c>
      <c r="AK1458" s="2">
        <f t="shared" si="323"/>
        <v>1.1530700490054772E-3</v>
      </c>
      <c r="AL1458" s="2">
        <f t="shared" si="323"/>
        <v>8.6480253675410776E-4</v>
      </c>
      <c r="AM1458" s="2">
        <f t="shared" si="324"/>
        <v>0</v>
      </c>
      <c r="AN1458" s="2">
        <f t="shared" si="325"/>
        <v>1.7296050735082155E-3</v>
      </c>
      <c r="AP1458" t="s">
        <v>2143</v>
      </c>
      <c r="AQ1458" t="s">
        <v>2370</v>
      </c>
      <c r="AR1458">
        <v>2</v>
      </c>
      <c r="AT1458" s="85" t="s">
        <v>4571</v>
      </c>
      <c r="AU1458" s="84" t="s">
        <v>4160</v>
      </c>
      <c r="AV1458" s="77" t="str">
        <f t="shared" si="326"/>
        <v>28063</v>
      </c>
      <c r="AW1458">
        <v>2</v>
      </c>
      <c r="AX1458" s="7" t="s">
        <v>186</v>
      </c>
    </row>
    <row r="1459" spans="1:50" hidden="1" outlineLevel="1">
      <c r="A1459" t="s">
        <v>1608</v>
      </c>
      <c r="B1459" t="s">
        <v>2370</v>
      </c>
      <c r="C1459" s="1">
        <f t="shared" si="320"/>
        <v>5765</v>
      </c>
      <c r="D1459" s="7">
        <f>IF(N1459&gt;0, RANK(N1459,(N1459:P1459,Q1459:AE1459)),0)</f>
        <v>1</v>
      </c>
      <c r="E1459" s="7">
        <f>IF(O1459&gt;0,RANK(O1459,(N1459:P1459,Q1459:AE1459)),0)</f>
        <v>2</v>
      </c>
      <c r="F1459" s="7">
        <f>IF(P1459&gt;0,RANK(P1459,(N1459:P1459,Q1459:AE1459)),0)</f>
        <v>5</v>
      </c>
      <c r="G1459" s="1">
        <f t="shared" si="327"/>
        <v>291</v>
      </c>
      <c r="H1459" s="2">
        <f t="shared" si="328"/>
        <v>5.0477016478751087E-2</v>
      </c>
      <c r="I1459" s="2"/>
      <c r="J1459" s="2">
        <f t="shared" ref="J1459:L1490" si="329">IF($C1459=0,"-",N1459/$C1459)</f>
        <v>0.51326973113616647</v>
      </c>
      <c r="K1459" s="2">
        <f t="shared" si="329"/>
        <v>0.46279271465741545</v>
      </c>
      <c r="L1459" s="2">
        <f t="shared" si="329"/>
        <v>4.1630529054640071E-3</v>
      </c>
      <c r="M1459" s="2">
        <f t="shared" si="322"/>
        <v>1.9774501300954071E-2</v>
      </c>
      <c r="N1459" s="1">
        <v>2959</v>
      </c>
      <c r="O1459" s="1">
        <v>2668</v>
      </c>
      <c r="P1459" s="1">
        <v>24</v>
      </c>
      <c r="Q1459" s="1">
        <v>15</v>
      </c>
      <c r="R1459" s="1">
        <v>10</v>
      </c>
      <c r="S1459" s="1">
        <v>36</v>
      </c>
      <c r="T1459" s="1">
        <v>53</v>
      </c>
      <c r="W1459" s="1">
        <v>0</v>
      </c>
      <c r="AG1459" s="7">
        <f>IF(Q1459&gt;0,RANK(Q1459,(N1459:P1459,Q1459:AE1459)),0)</f>
        <v>6</v>
      </c>
      <c r="AH1459" s="7">
        <f>IF(R1459&gt;0,RANK(R1459,(N1459:P1459,Q1459:AE1459)),0)</f>
        <v>7</v>
      </c>
      <c r="AI1459" s="7">
        <f>IF(T1459&gt;0,RANK(T1459,(N1459:P1459,Q1459:AE1459)),0)</f>
        <v>3</v>
      </c>
      <c r="AJ1459" s="7">
        <f>IF(S1459&gt;0,RANK(S1459,(N1459:P1459,Q1459:AE1459)),0)</f>
        <v>4</v>
      </c>
      <c r="AK1459" s="2">
        <f t="shared" ref="AK1459:AL1490" si="330">IF($C1459=0,"-",Q1459/$C1459)</f>
        <v>2.6019080659150044E-3</v>
      </c>
      <c r="AL1459" s="2">
        <f t="shared" si="330"/>
        <v>1.7346053772766695E-3</v>
      </c>
      <c r="AM1459" s="2">
        <f t="shared" si="324"/>
        <v>9.1934084995663485E-3</v>
      </c>
      <c r="AN1459" s="2">
        <f t="shared" si="325"/>
        <v>6.2445793581960103E-3</v>
      </c>
      <c r="AP1459" t="s">
        <v>1608</v>
      </c>
      <c r="AQ1459" t="s">
        <v>2370</v>
      </c>
      <c r="AR1459">
        <v>3</v>
      </c>
      <c r="AT1459" s="85" t="s">
        <v>4571</v>
      </c>
      <c r="AU1459" s="84" t="s">
        <v>4002</v>
      </c>
      <c r="AV1459" s="77" t="str">
        <f t="shared" si="326"/>
        <v>28065</v>
      </c>
      <c r="AW1459">
        <v>3</v>
      </c>
      <c r="AX1459" s="7" t="s">
        <v>186</v>
      </c>
    </row>
    <row r="1460" spans="1:50" hidden="1" outlineLevel="1">
      <c r="A1460" t="s">
        <v>4046</v>
      </c>
      <c r="B1460" t="s">
        <v>2370</v>
      </c>
      <c r="C1460" s="1">
        <f t="shared" si="320"/>
        <v>26666</v>
      </c>
      <c r="D1460" s="7">
        <f>IF(N1460&gt;0, RANK(N1460,(N1460:P1460,Q1460:AE1460)),0)</f>
        <v>2</v>
      </c>
      <c r="E1460" s="7">
        <f>IF(O1460&gt;0,RANK(O1460,(N1460:P1460,Q1460:AE1460)),0)</f>
        <v>1</v>
      </c>
      <c r="F1460" s="7">
        <f>IF(P1460&gt;0,RANK(P1460,(N1460:P1460,Q1460:AE1460)),0)</f>
        <v>3</v>
      </c>
      <c r="G1460" s="1">
        <f t="shared" si="327"/>
        <v>11727</v>
      </c>
      <c r="H1460" s="2">
        <f t="shared" si="328"/>
        <v>0.43977349433735846</v>
      </c>
      <c r="I1460" s="2"/>
      <c r="J1460" s="2">
        <f t="shared" si="329"/>
        <v>0.27743193579839498</v>
      </c>
      <c r="K1460" s="2">
        <f t="shared" si="329"/>
        <v>0.71720543013575344</v>
      </c>
      <c r="L1460" s="2">
        <f t="shared" si="329"/>
        <v>2.5500637515937898E-3</v>
      </c>
      <c r="M1460" s="2">
        <f t="shared" si="322"/>
        <v>2.8125703142577894E-3</v>
      </c>
      <c r="N1460" s="1">
        <v>7398</v>
      </c>
      <c r="O1460" s="1">
        <v>19125</v>
      </c>
      <c r="P1460" s="1">
        <v>68</v>
      </c>
      <c r="Q1460" s="1">
        <v>8</v>
      </c>
      <c r="R1460" s="1">
        <v>46</v>
      </c>
      <c r="S1460" s="1">
        <v>8</v>
      </c>
      <c r="T1460" s="1">
        <v>13</v>
      </c>
      <c r="W1460" s="1">
        <v>0</v>
      </c>
      <c r="AG1460" s="7">
        <f>IF(Q1460&gt;0,RANK(Q1460,(N1460:P1460,Q1460:AE1460)),0)</f>
        <v>6</v>
      </c>
      <c r="AH1460" s="7">
        <f>IF(R1460&gt;0,RANK(R1460,(N1460:P1460,Q1460:AE1460)),0)</f>
        <v>4</v>
      </c>
      <c r="AI1460" s="7">
        <f>IF(T1460&gt;0,RANK(T1460,(N1460:P1460,Q1460:AE1460)),0)</f>
        <v>5</v>
      </c>
      <c r="AJ1460" s="7">
        <f>IF(S1460&gt;0,RANK(S1460,(N1460:P1460,Q1460:AE1460)),0)</f>
        <v>6</v>
      </c>
      <c r="AK1460" s="2">
        <f t="shared" si="330"/>
        <v>3.0000750018750467E-4</v>
      </c>
      <c r="AL1460" s="2">
        <f t="shared" si="330"/>
        <v>1.7250431260781519E-3</v>
      </c>
      <c r="AM1460" s="2">
        <f t="shared" si="324"/>
        <v>4.8751218780469514E-4</v>
      </c>
      <c r="AN1460" s="2">
        <f t="shared" si="325"/>
        <v>3.0000750018750467E-4</v>
      </c>
      <c r="AP1460" t="s">
        <v>4046</v>
      </c>
      <c r="AQ1460" t="s">
        <v>2370</v>
      </c>
      <c r="AR1460">
        <v>0</v>
      </c>
      <c r="AT1460" s="85" t="s">
        <v>4571</v>
      </c>
      <c r="AU1460" s="84" t="s">
        <v>4003</v>
      </c>
      <c r="AV1460" s="77" t="str">
        <f t="shared" si="326"/>
        <v>28067</v>
      </c>
      <c r="AW1460">
        <v>0</v>
      </c>
      <c r="AX1460" s="7" t="s">
        <v>186</v>
      </c>
    </row>
    <row r="1461" spans="1:50" hidden="1" outlineLevel="1">
      <c r="A1461" t="s">
        <v>4915</v>
      </c>
      <c r="B1461" t="s">
        <v>2370</v>
      </c>
      <c r="C1461" s="1">
        <f t="shared" si="320"/>
        <v>4603</v>
      </c>
      <c r="D1461" s="7">
        <f>IF(N1461&gt;0, RANK(N1461,(N1461:P1461,Q1461:AE1461)),0)</f>
        <v>1</v>
      </c>
      <c r="E1461" s="7">
        <f>IF(O1461&gt;0,RANK(O1461,(N1461:P1461,Q1461:AE1461)),0)</f>
        <v>2</v>
      </c>
      <c r="F1461" s="7">
        <f>IF(P1461&gt;0,RANK(P1461,(N1461:P1461,Q1461:AE1461)),0)</f>
        <v>3</v>
      </c>
      <c r="G1461" s="1">
        <f t="shared" si="327"/>
        <v>356</v>
      </c>
      <c r="H1461" s="2">
        <f t="shared" si="328"/>
        <v>7.7340864653486857E-2</v>
      </c>
      <c r="I1461" s="2"/>
      <c r="J1461" s="2">
        <f t="shared" si="329"/>
        <v>0.53552031283945256</v>
      </c>
      <c r="K1461" s="2">
        <f t="shared" si="329"/>
        <v>0.45817944818596568</v>
      </c>
      <c r="L1461" s="2">
        <f t="shared" si="329"/>
        <v>2.1724961981316533E-3</v>
      </c>
      <c r="M1461" s="2">
        <f t="shared" si="322"/>
        <v>4.1277427764501093E-3</v>
      </c>
      <c r="N1461" s="1">
        <v>2465</v>
      </c>
      <c r="O1461" s="1">
        <v>2109</v>
      </c>
      <c r="P1461" s="1">
        <v>10</v>
      </c>
      <c r="Q1461" s="1">
        <v>7</v>
      </c>
      <c r="R1461" s="1">
        <v>6</v>
      </c>
      <c r="S1461" s="1">
        <v>2</v>
      </c>
      <c r="T1461" s="1">
        <v>4</v>
      </c>
      <c r="W1461" s="1">
        <v>0</v>
      </c>
      <c r="AG1461" s="7">
        <f>IF(Q1461&gt;0,RANK(Q1461,(N1461:P1461,Q1461:AE1461)),0)</f>
        <v>4</v>
      </c>
      <c r="AH1461" s="7">
        <f>IF(R1461&gt;0,RANK(R1461,(N1461:P1461,Q1461:AE1461)),0)</f>
        <v>5</v>
      </c>
      <c r="AI1461" s="7">
        <f>IF(T1461&gt;0,RANK(T1461,(N1461:P1461,Q1461:AE1461)),0)</f>
        <v>6</v>
      </c>
      <c r="AJ1461" s="7">
        <f>IF(S1461&gt;0,RANK(S1461,(N1461:P1461,Q1461:AE1461)),0)</f>
        <v>7</v>
      </c>
      <c r="AK1461" s="2">
        <f t="shared" si="330"/>
        <v>1.5207473386921572E-3</v>
      </c>
      <c r="AL1461" s="2">
        <f t="shared" si="330"/>
        <v>1.303497718878992E-3</v>
      </c>
      <c r="AM1461" s="2">
        <f t="shared" si="324"/>
        <v>8.6899847925266127E-4</v>
      </c>
      <c r="AN1461" s="2">
        <f t="shared" si="325"/>
        <v>4.3449923962633063E-4</v>
      </c>
      <c r="AP1461" t="s">
        <v>4915</v>
      </c>
      <c r="AQ1461" t="s">
        <v>2370</v>
      </c>
      <c r="AR1461">
        <v>3</v>
      </c>
      <c r="AT1461" s="85" t="s">
        <v>4571</v>
      </c>
      <c r="AU1461" s="84" t="s">
        <v>4004</v>
      </c>
      <c r="AV1461" s="77" t="str">
        <f t="shared" si="326"/>
        <v>28069</v>
      </c>
      <c r="AW1461">
        <v>3</v>
      </c>
      <c r="AX1461" s="7" t="s">
        <v>186</v>
      </c>
    </row>
    <row r="1462" spans="1:50" hidden="1" outlineLevel="1">
      <c r="A1462" t="s">
        <v>4289</v>
      </c>
      <c r="B1462" t="s">
        <v>2370</v>
      </c>
      <c r="C1462" s="1">
        <f t="shared" si="320"/>
        <v>15401</v>
      </c>
      <c r="D1462" s="7">
        <f>IF(N1462&gt;0, RANK(N1462,(N1462:P1462,Q1462:AE1462)),0)</f>
        <v>2</v>
      </c>
      <c r="E1462" s="7">
        <f>IF(O1462&gt;0,RANK(O1462,(N1462:P1462,Q1462:AE1462)),0)</f>
        <v>1</v>
      </c>
      <c r="F1462" s="7">
        <f>IF(P1462&gt;0,RANK(P1462,(N1462:P1462,Q1462:AE1462)),0)</f>
        <v>3</v>
      </c>
      <c r="G1462" s="1">
        <f t="shared" si="327"/>
        <v>2786</v>
      </c>
      <c r="H1462" s="2">
        <f t="shared" si="328"/>
        <v>0.18089734432829038</v>
      </c>
      <c r="I1462" s="2"/>
      <c r="J1462" s="2">
        <f t="shared" si="329"/>
        <v>0.40374001688202066</v>
      </c>
      <c r="K1462" s="2">
        <f t="shared" si="329"/>
        <v>0.58463736121031107</v>
      </c>
      <c r="L1462" s="2">
        <f t="shared" si="329"/>
        <v>4.9347444971105771E-3</v>
      </c>
      <c r="M1462" s="2">
        <f t="shared" si="322"/>
        <v>6.6878774105576964E-3</v>
      </c>
      <c r="N1462" s="1">
        <v>6218</v>
      </c>
      <c r="O1462" s="1">
        <v>9004</v>
      </c>
      <c r="P1462" s="1">
        <v>76</v>
      </c>
      <c r="Q1462" s="1">
        <v>50</v>
      </c>
      <c r="R1462" s="1">
        <v>15</v>
      </c>
      <c r="S1462" s="1">
        <v>19</v>
      </c>
      <c r="T1462" s="1">
        <v>6</v>
      </c>
      <c r="W1462" s="1">
        <v>13</v>
      </c>
      <c r="AG1462" s="7">
        <f>IF(Q1462&gt;0,RANK(Q1462,(N1462:P1462,Q1462:AE1462)),0)</f>
        <v>4</v>
      </c>
      <c r="AH1462" s="7">
        <f>IF(R1462&gt;0,RANK(R1462,(N1462:P1462,Q1462:AE1462)),0)</f>
        <v>6</v>
      </c>
      <c r="AI1462" s="7">
        <f>IF(T1462&gt;0,RANK(T1462,(N1462:P1462,Q1462:AE1462)),0)</f>
        <v>8</v>
      </c>
      <c r="AJ1462" s="7">
        <f>IF(S1462&gt;0,RANK(S1462,(N1462:P1462,Q1462:AE1462)),0)</f>
        <v>5</v>
      </c>
      <c r="AK1462" s="2">
        <f t="shared" si="330"/>
        <v>3.2465424323095903E-3</v>
      </c>
      <c r="AL1462" s="2">
        <f t="shared" si="330"/>
        <v>9.7396272969287707E-4</v>
      </c>
      <c r="AM1462" s="2">
        <f t="shared" si="324"/>
        <v>3.8958509187715082E-4</v>
      </c>
      <c r="AN1462" s="2">
        <f t="shared" si="325"/>
        <v>1.2336861242776443E-3</v>
      </c>
      <c r="AP1462" t="s">
        <v>4289</v>
      </c>
      <c r="AQ1462" t="s">
        <v>2370</v>
      </c>
      <c r="AR1462">
        <v>1</v>
      </c>
      <c r="AT1462" s="85" t="s">
        <v>4571</v>
      </c>
      <c r="AU1462" s="84" t="s">
        <v>5049</v>
      </c>
      <c r="AV1462" s="77" t="str">
        <f t="shared" si="326"/>
        <v>28071</v>
      </c>
      <c r="AW1462">
        <v>1</v>
      </c>
      <c r="AX1462" s="7" t="s">
        <v>186</v>
      </c>
    </row>
    <row r="1463" spans="1:50" hidden="1" outlineLevel="1">
      <c r="A1463" t="s">
        <v>3060</v>
      </c>
      <c r="B1463" t="s">
        <v>2370</v>
      </c>
      <c r="C1463" s="1">
        <f t="shared" si="320"/>
        <v>20465</v>
      </c>
      <c r="D1463" s="7">
        <f>IF(N1463&gt;0, RANK(N1463,(N1463:P1463,Q1463:AE1463)),0)</f>
        <v>2</v>
      </c>
      <c r="E1463" s="7">
        <f>IF(O1463&gt;0,RANK(O1463,(N1463:P1463,Q1463:AE1463)),0)</f>
        <v>1</v>
      </c>
      <c r="F1463" s="7">
        <f>IF(P1463&gt;0,RANK(P1463,(N1463:P1463,Q1463:AE1463)),0)</f>
        <v>3</v>
      </c>
      <c r="G1463" s="1">
        <f t="shared" si="327"/>
        <v>12487</v>
      </c>
      <c r="H1463" s="2">
        <f t="shared" si="328"/>
        <v>0.61016369411189841</v>
      </c>
      <c r="I1463" s="2"/>
      <c r="J1463" s="2">
        <f t="shared" si="329"/>
        <v>0.19169313462008306</v>
      </c>
      <c r="K1463" s="2">
        <f t="shared" si="329"/>
        <v>0.80185682873198139</v>
      </c>
      <c r="L1463" s="2">
        <f t="shared" si="329"/>
        <v>2.8829709259711703E-3</v>
      </c>
      <c r="M1463" s="2">
        <f t="shared" si="322"/>
        <v>3.5670657219643606E-3</v>
      </c>
      <c r="N1463" s="1">
        <v>3923</v>
      </c>
      <c r="O1463" s="1">
        <v>16410</v>
      </c>
      <c r="P1463" s="1">
        <v>59</v>
      </c>
      <c r="Q1463" s="1">
        <v>28</v>
      </c>
      <c r="R1463" s="1">
        <v>22</v>
      </c>
      <c r="S1463" s="1">
        <v>8</v>
      </c>
      <c r="T1463" s="1">
        <v>15</v>
      </c>
      <c r="W1463" s="1">
        <v>0</v>
      </c>
      <c r="AG1463" s="7">
        <f>IF(Q1463&gt;0,RANK(Q1463,(N1463:P1463,Q1463:AE1463)),0)</f>
        <v>4</v>
      </c>
      <c r="AH1463" s="7">
        <f>IF(R1463&gt;0,RANK(R1463,(N1463:P1463,Q1463:AE1463)),0)</f>
        <v>5</v>
      </c>
      <c r="AI1463" s="7">
        <f>IF(T1463&gt;0,RANK(T1463,(N1463:P1463,Q1463:AE1463)),0)</f>
        <v>6</v>
      </c>
      <c r="AJ1463" s="7">
        <f>IF(S1463&gt;0,RANK(S1463,(N1463:P1463,Q1463:AE1463)),0)</f>
        <v>7</v>
      </c>
      <c r="AK1463" s="2">
        <f t="shared" si="330"/>
        <v>1.3681895919863182E-3</v>
      </c>
      <c r="AL1463" s="2">
        <f t="shared" si="330"/>
        <v>1.07500610798925E-3</v>
      </c>
      <c r="AM1463" s="2">
        <f t="shared" si="324"/>
        <v>7.3295870999267037E-4</v>
      </c>
      <c r="AN1463" s="2">
        <f t="shared" si="325"/>
        <v>3.9091131199609088E-4</v>
      </c>
      <c r="AP1463" t="s">
        <v>3060</v>
      </c>
      <c r="AQ1463" t="s">
        <v>2370</v>
      </c>
      <c r="AR1463">
        <v>4</v>
      </c>
      <c r="AT1463" s="85" t="s">
        <v>4571</v>
      </c>
      <c r="AU1463" s="84" t="s">
        <v>4879</v>
      </c>
      <c r="AV1463" s="77" t="str">
        <f t="shared" si="326"/>
        <v>28073</v>
      </c>
      <c r="AW1463">
        <v>4</v>
      </c>
      <c r="AX1463" s="7" t="s">
        <v>186</v>
      </c>
    </row>
    <row r="1464" spans="1:50" hidden="1" outlineLevel="1">
      <c r="A1464" t="s">
        <v>1721</v>
      </c>
      <c r="B1464" t="s">
        <v>2370</v>
      </c>
      <c r="C1464" s="1">
        <f t="shared" si="320"/>
        <v>30170</v>
      </c>
      <c r="D1464" s="7">
        <f>IF(N1464&gt;0, RANK(N1464,(N1464:P1464,Q1464:AE1464)),0)</f>
        <v>2</v>
      </c>
      <c r="E1464" s="7">
        <f>IF(O1464&gt;0,RANK(O1464,(N1464:P1464,Q1464:AE1464)),0)</f>
        <v>1</v>
      </c>
      <c r="F1464" s="7">
        <f>IF(P1464&gt;0,RANK(P1464,(N1464:P1464,Q1464:AE1464)),0)</f>
        <v>3</v>
      </c>
      <c r="G1464" s="1">
        <f t="shared" si="327"/>
        <v>9444</v>
      </c>
      <c r="H1464" s="2">
        <f t="shared" si="328"/>
        <v>0.31302618495193901</v>
      </c>
      <c r="I1464" s="2"/>
      <c r="J1464" s="2">
        <f t="shared" si="329"/>
        <v>0.34113357640039776</v>
      </c>
      <c r="K1464" s="2">
        <f t="shared" si="329"/>
        <v>0.65415976135233678</v>
      </c>
      <c r="L1464" s="2">
        <f t="shared" si="329"/>
        <v>2.0218760357971497E-3</v>
      </c>
      <c r="M1464" s="2">
        <f t="shared" si="322"/>
        <v>2.6847862114683088E-3</v>
      </c>
      <c r="N1464" s="1">
        <v>10292</v>
      </c>
      <c r="O1464" s="1">
        <v>19736</v>
      </c>
      <c r="P1464" s="1">
        <v>61</v>
      </c>
      <c r="Q1464" s="1">
        <v>28</v>
      </c>
      <c r="R1464" s="1">
        <v>12</v>
      </c>
      <c r="S1464" s="1">
        <v>12</v>
      </c>
      <c r="T1464" s="1">
        <v>25</v>
      </c>
      <c r="W1464" s="1">
        <v>4</v>
      </c>
      <c r="AG1464" s="7">
        <f>IF(Q1464&gt;0,RANK(Q1464,(N1464:P1464,Q1464:AE1464)),0)</f>
        <v>4</v>
      </c>
      <c r="AH1464" s="7">
        <f>IF(R1464&gt;0,RANK(R1464,(N1464:P1464,Q1464:AE1464)),0)</f>
        <v>6</v>
      </c>
      <c r="AI1464" s="7">
        <f>IF(T1464&gt;0,RANK(T1464,(N1464:P1464,Q1464:AE1464)),0)</f>
        <v>5</v>
      </c>
      <c r="AJ1464" s="7">
        <f>IF(S1464&gt;0,RANK(S1464,(N1464:P1464,Q1464:AE1464)),0)</f>
        <v>6</v>
      </c>
      <c r="AK1464" s="2">
        <f t="shared" si="330"/>
        <v>9.2807424593967518E-4</v>
      </c>
      <c r="AL1464" s="2">
        <f t="shared" si="330"/>
        <v>3.9774610540271795E-4</v>
      </c>
      <c r="AM1464" s="2">
        <f t="shared" si="324"/>
        <v>8.2863771958899572E-4</v>
      </c>
      <c r="AN1464" s="2">
        <f t="shared" si="325"/>
        <v>3.9774610540271795E-4</v>
      </c>
      <c r="AP1464" t="s">
        <v>1721</v>
      </c>
      <c r="AQ1464" t="s">
        <v>2370</v>
      </c>
      <c r="AR1464">
        <v>3</v>
      </c>
      <c r="AT1464" s="85" t="s">
        <v>4571</v>
      </c>
      <c r="AU1464" s="84" t="s">
        <v>5171</v>
      </c>
      <c r="AV1464" s="77" t="str">
        <f t="shared" si="326"/>
        <v>28075</v>
      </c>
      <c r="AW1464">
        <v>3</v>
      </c>
      <c r="AX1464" s="7" t="s">
        <v>186</v>
      </c>
    </row>
    <row r="1465" spans="1:50" hidden="1" outlineLevel="1">
      <c r="A1465" t="s">
        <v>2838</v>
      </c>
      <c r="B1465" t="s">
        <v>2370</v>
      </c>
      <c r="C1465" s="1">
        <f t="shared" si="320"/>
        <v>6306</v>
      </c>
      <c r="D1465" s="7">
        <f>IF(N1465&gt;0, RANK(N1465,(N1465:P1465,Q1465:AE1465)),0)</f>
        <v>2</v>
      </c>
      <c r="E1465" s="7">
        <f>IF(O1465&gt;0,RANK(O1465,(N1465:P1465,Q1465:AE1465)),0)</f>
        <v>1</v>
      </c>
      <c r="F1465" s="7">
        <f>IF(P1465&gt;0,RANK(P1465,(N1465:P1465,Q1465:AE1465)),0)</f>
        <v>3</v>
      </c>
      <c r="G1465" s="1">
        <f t="shared" si="327"/>
        <v>1648</v>
      </c>
      <c r="H1465" s="2">
        <f t="shared" si="328"/>
        <v>0.26133840786552492</v>
      </c>
      <c r="I1465" s="2"/>
      <c r="J1465" s="2">
        <f t="shared" si="329"/>
        <v>0.36600063431652397</v>
      </c>
      <c r="K1465" s="2">
        <f t="shared" si="329"/>
        <v>0.62733904218204883</v>
      </c>
      <c r="L1465" s="2">
        <f t="shared" si="329"/>
        <v>3.171582619727244E-3</v>
      </c>
      <c r="M1465" s="2">
        <f t="shared" si="322"/>
        <v>3.4887408816999571E-3</v>
      </c>
      <c r="N1465" s="1">
        <v>2308</v>
      </c>
      <c r="O1465" s="1">
        <v>3956</v>
      </c>
      <c r="P1465" s="1">
        <v>20</v>
      </c>
      <c r="Q1465" s="1">
        <v>8</v>
      </c>
      <c r="R1465" s="1">
        <v>5</v>
      </c>
      <c r="S1465" s="1">
        <v>4</v>
      </c>
      <c r="T1465" s="1">
        <v>5</v>
      </c>
      <c r="W1465" s="1">
        <v>0</v>
      </c>
      <c r="AG1465" s="7">
        <f>IF(Q1465&gt;0,RANK(Q1465,(N1465:P1465,Q1465:AE1465)),0)</f>
        <v>4</v>
      </c>
      <c r="AH1465" s="7">
        <f>IF(R1465&gt;0,RANK(R1465,(N1465:P1465,Q1465:AE1465)),0)</f>
        <v>5</v>
      </c>
      <c r="AI1465" s="7">
        <f>IF(T1465&gt;0,RANK(T1465,(N1465:P1465,Q1465:AE1465)),0)</f>
        <v>5</v>
      </c>
      <c r="AJ1465" s="7">
        <f>IF(S1465&gt;0,RANK(S1465,(N1465:P1465,Q1465:AE1465)),0)</f>
        <v>7</v>
      </c>
      <c r="AK1465" s="2">
        <f t="shared" si="330"/>
        <v>1.2686330478908975E-3</v>
      </c>
      <c r="AL1465" s="2">
        <f t="shared" si="330"/>
        <v>7.9289565493181099E-4</v>
      </c>
      <c r="AM1465" s="2">
        <f t="shared" si="324"/>
        <v>7.9289565493181099E-4</v>
      </c>
      <c r="AN1465" s="2">
        <f t="shared" si="325"/>
        <v>6.3431652394544877E-4</v>
      </c>
      <c r="AP1465" t="s">
        <v>2838</v>
      </c>
      <c r="AQ1465" t="s">
        <v>2370</v>
      </c>
      <c r="AR1465">
        <v>3</v>
      </c>
      <c r="AT1465" s="85" t="s">
        <v>4571</v>
      </c>
      <c r="AU1465" s="84" t="s">
        <v>5172</v>
      </c>
      <c r="AV1465" s="77" t="str">
        <f t="shared" si="326"/>
        <v>28077</v>
      </c>
      <c r="AW1465">
        <v>3</v>
      </c>
      <c r="AX1465" s="7" t="s">
        <v>186</v>
      </c>
    </row>
    <row r="1466" spans="1:50" hidden="1" outlineLevel="1">
      <c r="A1466" t="s">
        <v>1926</v>
      </c>
      <c r="B1466" t="s">
        <v>2370</v>
      </c>
      <c r="C1466" s="1">
        <f t="shared" si="320"/>
        <v>8214</v>
      </c>
      <c r="D1466" s="7">
        <f>IF(N1466&gt;0, RANK(N1466,(N1466:P1466,Q1466:AE1466)),0)</f>
        <v>2</v>
      </c>
      <c r="E1466" s="7">
        <f>IF(O1466&gt;0,RANK(O1466,(N1466:P1466,Q1466:AE1466)),0)</f>
        <v>1</v>
      </c>
      <c r="F1466" s="7">
        <f>IF(P1466&gt;0,RANK(P1466,(N1466:P1466,Q1466:AE1466)),0)</f>
        <v>3</v>
      </c>
      <c r="G1466" s="1">
        <f t="shared" si="327"/>
        <v>1750</v>
      </c>
      <c r="H1466" s="2">
        <f t="shared" si="328"/>
        <v>0.21305088872656441</v>
      </c>
      <c r="I1466" s="2"/>
      <c r="J1466" s="2">
        <f t="shared" si="329"/>
        <v>0.39103968833698566</v>
      </c>
      <c r="K1466" s="2">
        <f t="shared" si="329"/>
        <v>0.60409057706355007</v>
      </c>
      <c r="L1466" s="2">
        <f t="shared" si="329"/>
        <v>1.9478938397857316E-3</v>
      </c>
      <c r="M1466" s="2">
        <f t="shared" si="322"/>
        <v>2.921840759678539E-3</v>
      </c>
      <c r="N1466" s="1">
        <v>3212</v>
      </c>
      <c r="O1466" s="1">
        <v>4962</v>
      </c>
      <c r="P1466" s="1">
        <v>16</v>
      </c>
      <c r="Q1466" s="1">
        <v>7</v>
      </c>
      <c r="R1466" s="1">
        <v>5</v>
      </c>
      <c r="S1466" s="1">
        <v>5</v>
      </c>
      <c r="T1466" s="1">
        <v>5</v>
      </c>
      <c r="W1466" s="1">
        <v>2</v>
      </c>
      <c r="AG1466" s="7">
        <f>IF(Q1466&gt;0,RANK(Q1466,(N1466:P1466,Q1466:AE1466)),0)</f>
        <v>4</v>
      </c>
      <c r="AH1466" s="7">
        <f>IF(R1466&gt;0,RANK(R1466,(N1466:P1466,Q1466:AE1466)),0)</f>
        <v>5</v>
      </c>
      <c r="AI1466" s="7">
        <f>IF(T1466&gt;0,RANK(T1466,(N1466:P1466,Q1466:AE1466)),0)</f>
        <v>5</v>
      </c>
      <c r="AJ1466" s="7">
        <f>IF(S1466&gt;0,RANK(S1466,(N1466:P1466,Q1466:AE1466)),0)</f>
        <v>5</v>
      </c>
      <c r="AK1466" s="2">
        <f t="shared" si="330"/>
        <v>8.5220355490625761E-4</v>
      </c>
      <c r="AL1466" s="2">
        <f t="shared" si="330"/>
        <v>6.0871682493304118E-4</v>
      </c>
      <c r="AM1466" s="2">
        <f t="shared" si="324"/>
        <v>6.0871682493304118E-4</v>
      </c>
      <c r="AN1466" s="2">
        <f t="shared" si="325"/>
        <v>6.0871682493304118E-4</v>
      </c>
      <c r="AP1466" t="s">
        <v>1926</v>
      </c>
      <c r="AQ1466" t="s">
        <v>2370</v>
      </c>
      <c r="AR1466">
        <v>0</v>
      </c>
      <c r="AT1466" s="85" t="s">
        <v>4571</v>
      </c>
      <c r="AU1466" s="84" t="s">
        <v>4922</v>
      </c>
      <c r="AV1466" s="77" t="str">
        <f t="shared" si="326"/>
        <v>28079</v>
      </c>
      <c r="AW1466">
        <v>0</v>
      </c>
      <c r="AX1466" s="7" t="s">
        <v>186</v>
      </c>
    </row>
    <row r="1467" spans="1:50" hidden="1" outlineLevel="1">
      <c r="A1467" t="s">
        <v>2839</v>
      </c>
      <c r="B1467" t="s">
        <v>2370</v>
      </c>
      <c r="C1467" s="1">
        <f t="shared" si="320"/>
        <v>30639</v>
      </c>
      <c r="D1467" s="7">
        <f>IF(N1467&gt;0, RANK(N1467,(N1467:P1467,Q1467:AE1467)),0)</f>
        <v>2</v>
      </c>
      <c r="E1467" s="7">
        <f>IF(O1467&gt;0,RANK(O1467,(N1467:P1467,Q1467:AE1467)),0)</f>
        <v>1</v>
      </c>
      <c r="F1467" s="7">
        <f>IF(P1467&gt;0,RANK(P1467,(N1467:P1467,Q1467:AE1467)),0)</f>
        <v>3</v>
      </c>
      <c r="G1467" s="1">
        <f t="shared" si="327"/>
        <v>10127</v>
      </c>
      <c r="H1467" s="2">
        <f t="shared" si="328"/>
        <v>0.33052645321322499</v>
      </c>
      <c r="I1467" s="2"/>
      <c r="J1467" s="2">
        <f t="shared" si="329"/>
        <v>0.33052645321322499</v>
      </c>
      <c r="K1467" s="2">
        <f t="shared" si="329"/>
        <v>0.66105290642644998</v>
      </c>
      <c r="L1467" s="2">
        <f t="shared" si="329"/>
        <v>3.5249192206011945E-3</v>
      </c>
      <c r="M1467" s="2">
        <f t="shared" si="322"/>
        <v>4.8957211397237764E-3</v>
      </c>
      <c r="N1467" s="1">
        <v>10127</v>
      </c>
      <c r="O1467" s="1">
        <v>20254</v>
      </c>
      <c r="P1467" s="1">
        <v>108</v>
      </c>
      <c r="Q1467" s="1">
        <v>42</v>
      </c>
      <c r="R1467" s="1">
        <v>54</v>
      </c>
      <c r="S1467" s="1">
        <v>14</v>
      </c>
      <c r="T1467" s="1">
        <v>22</v>
      </c>
      <c r="W1467" s="1">
        <v>18</v>
      </c>
      <c r="AG1467" s="7">
        <f>IF(Q1467&gt;0,RANK(Q1467,(N1467:P1467,Q1467:AE1467)),0)</f>
        <v>5</v>
      </c>
      <c r="AH1467" s="7">
        <f>IF(R1467&gt;0,RANK(R1467,(N1467:P1467,Q1467:AE1467)),0)</f>
        <v>4</v>
      </c>
      <c r="AI1467" s="7">
        <f>IF(T1467&gt;0,RANK(T1467,(N1467:P1467,Q1467:AE1467)),0)</f>
        <v>6</v>
      </c>
      <c r="AJ1467" s="7">
        <f>IF(S1467&gt;0,RANK(S1467,(N1467:P1467,Q1467:AE1467)),0)</f>
        <v>8</v>
      </c>
      <c r="AK1467" s="2">
        <f t="shared" si="330"/>
        <v>1.3708019191226869E-3</v>
      </c>
      <c r="AL1467" s="2">
        <f t="shared" si="330"/>
        <v>1.7624596103005972E-3</v>
      </c>
      <c r="AM1467" s="2">
        <f t="shared" si="324"/>
        <v>7.1803910049283591E-4</v>
      </c>
      <c r="AN1467" s="2">
        <f t="shared" si="325"/>
        <v>4.569339730408956E-4</v>
      </c>
      <c r="AP1467" t="s">
        <v>2839</v>
      </c>
      <c r="AQ1467" t="s">
        <v>2370</v>
      </c>
      <c r="AR1467">
        <v>1</v>
      </c>
      <c r="AT1467" s="85" t="s">
        <v>4571</v>
      </c>
      <c r="AU1467" s="84" t="s">
        <v>4173</v>
      </c>
      <c r="AV1467" s="77" t="str">
        <f t="shared" si="326"/>
        <v>28081</v>
      </c>
      <c r="AW1467">
        <v>1</v>
      </c>
      <c r="AX1467" s="7" t="s">
        <v>186</v>
      </c>
    </row>
    <row r="1468" spans="1:50" hidden="1" outlineLevel="1">
      <c r="A1468" t="s">
        <v>2291</v>
      </c>
      <c r="B1468" t="s">
        <v>2370</v>
      </c>
      <c r="C1468" s="1">
        <f t="shared" si="320"/>
        <v>12463</v>
      </c>
      <c r="D1468" s="7">
        <f>IF(N1468&gt;0, RANK(N1468,(N1468:P1468,Q1468:AE1468)),0)</f>
        <v>1</v>
      </c>
      <c r="E1468" s="7">
        <f>IF(O1468&gt;0,RANK(O1468,(N1468:P1468,Q1468:AE1468)),0)</f>
        <v>2</v>
      </c>
      <c r="F1468" s="7">
        <f>IF(P1468&gt;0,RANK(P1468,(N1468:P1468,Q1468:AE1468)),0)</f>
        <v>4</v>
      </c>
      <c r="G1468" s="1">
        <f t="shared" si="327"/>
        <v>2931</v>
      </c>
      <c r="H1468" s="2">
        <f t="shared" si="328"/>
        <v>0.23517612131910454</v>
      </c>
      <c r="I1468" s="2"/>
      <c r="J1468" s="2">
        <f t="shared" si="329"/>
        <v>0.60707694776538557</v>
      </c>
      <c r="K1468" s="2">
        <f t="shared" si="329"/>
        <v>0.37190082644628097</v>
      </c>
      <c r="L1468" s="2">
        <f t="shared" si="329"/>
        <v>2.8083126053117225E-3</v>
      </c>
      <c r="M1468" s="2">
        <f t="shared" si="322"/>
        <v>1.8213913183021738E-2</v>
      </c>
      <c r="N1468" s="1">
        <v>7566</v>
      </c>
      <c r="O1468" s="1">
        <v>4635</v>
      </c>
      <c r="P1468" s="1">
        <v>35</v>
      </c>
      <c r="Q1468" s="1">
        <v>26</v>
      </c>
      <c r="R1468" s="1">
        <v>143</v>
      </c>
      <c r="S1468" s="1">
        <v>33</v>
      </c>
      <c r="T1468" s="1">
        <v>25</v>
      </c>
      <c r="W1468" s="1">
        <v>0</v>
      </c>
      <c r="AG1468" s="7">
        <f>IF(Q1468&gt;0,RANK(Q1468,(N1468:P1468,Q1468:AE1468)),0)</f>
        <v>6</v>
      </c>
      <c r="AH1468" s="7">
        <f>IF(R1468&gt;0,RANK(R1468,(N1468:P1468,Q1468:AE1468)),0)</f>
        <v>3</v>
      </c>
      <c r="AI1468" s="7">
        <f>IF(T1468&gt;0,RANK(T1468,(N1468:P1468,Q1468:AE1468)),0)</f>
        <v>7</v>
      </c>
      <c r="AJ1468" s="7">
        <f>IF(S1468&gt;0,RANK(S1468,(N1468:P1468,Q1468:AE1468)),0)</f>
        <v>5</v>
      </c>
      <c r="AK1468" s="2">
        <f t="shared" si="330"/>
        <v>2.0861750782315653E-3</v>
      </c>
      <c r="AL1468" s="2">
        <f t="shared" si="330"/>
        <v>1.1473962930273611E-2</v>
      </c>
      <c r="AM1468" s="2">
        <f t="shared" si="324"/>
        <v>2.0059375752226592E-3</v>
      </c>
      <c r="AN1468" s="2">
        <f t="shared" si="325"/>
        <v>2.6478375992939102E-3</v>
      </c>
      <c r="AP1468" t="s">
        <v>2291</v>
      </c>
      <c r="AQ1468" t="s">
        <v>2370</v>
      </c>
      <c r="AR1468">
        <v>2</v>
      </c>
      <c r="AT1468" s="85" t="s">
        <v>4571</v>
      </c>
      <c r="AU1468" s="84" t="s">
        <v>4372</v>
      </c>
      <c r="AV1468" s="77" t="str">
        <f t="shared" si="326"/>
        <v>28083</v>
      </c>
      <c r="AW1468">
        <v>2</v>
      </c>
      <c r="AX1468" s="7" t="s">
        <v>186</v>
      </c>
    </row>
    <row r="1469" spans="1:50" hidden="1" outlineLevel="1">
      <c r="A1469" t="s">
        <v>3867</v>
      </c>
      <c r="B1469" t="s">
        <v>2370</v>
      </c>
      <c r="C1469" s="1">
        <f t="shared" si="320"/>
        <v>14496</v>
      </c>
      <c r="D1469" s="7">
        <f>IF(N1469&gt;0, RANK(N1469,(N1469:P1469,Q1469:AE1469)),0)</f>
        <v>2</v>
      </c>
      <c r="E1469" s="7">
        <f>IF(O1469&gt;0,RANK(O1469,(N1469:P1469,Q1469:AE1469)),0)</f>
        <v>1</v>
      </c>
      <c r="F1469" s="7">
        <f>IF(P1469&gt;0,RANK(P1469,(N1469:P1469,Q1469:AE1469)),0)</f>
        <v>3</v>
      </c>
      <c r="G1469" s="1">
        <f t="shared" si="327"/>
        <v>5590</v>
      </c>
      <c r="H1469" s="2">
        <f t="shared" si="328"/>
        <v>0.38562362030905079</v>
      </c>
      <c r="I1469" s="2"/>
      <c r="J1469" s="2">
        <f t="shared" si="329"/>
        <v>0.30477373068432673</v>
      </c>
      <c r="K1469" s="2">
        <f t="shared" si="329"/>
        <v>0.69039735099337751</v>
      </c>
      <c r="L1469" s="2">
        <f t="shared" si="329"/>
        <v>1.9315673289183224E-3</v>
      </c>
      <c r="M1469" s="2">
        <f t="shared" si="322"/>
        <v>2.8973509933773829E-3</v>
      </c>
      <c r="N1469" s="1">
        <v>4418</v>
      </c>
      <c r="O1469" s="1">
        <v>10008</v>
      </c>
      <c r="P1469" s="1">
        <v>28</v>
      </c>
      <c r="Q1469" s="1">
        <v>13</v>
      </c>
      <c r="R1469" s="1">
        <v>12</v>
      </c>
      <c r="S1469" s="1">
        <v>2</v>
      </c>
      <c r="T1469" s="1">
        <v>10</v>
      </c>
      <c r="W1469" s="1">
        <v>5</v>
      </c>
      <c r="AG1469" s="7">
        <f>IF(Q1469&gt;0,RANK(Q1469,(N1469:P1469,Q1469:AE1469)),0)</f>
        <v>4</v>
      </c>
      <c r="AH1469" s="7">
        <f>IF(R1469&gt;0,RANK(R1469,(N1469:P1469,Q1469:AE1469)),0)</f>
        <v>5</v>
      </c>
      <c r="AI1469" s="7">
        <f>IF(T1469&gt;0,RANK(T1469,(N1469:P1469,Q1469:AE1469)),0)</f>
        <v>6</v>
      </c>
      <c r="AJ1469" s="7">
        <f>IF(S1469&gt;0,RANK(S1469,(N1469:P1469,Q1469:AE1469)),0)</f>
        <v>8</v>
      </c>
      <c r="AK1469" s="2">
        <f t="shared" si="330"/>
        <v>8.9679911699779252E-4</v>
      </c>
      <c r="AL1469" s="2">
        <f t="shared" si="330"/>
        <v>8.2781456953642384E-4</v>
      </c>
      <c r="AM1469" s="2">
        <f t="shared" si="324"/>
        <v>6.8984547461368659E-4</v>
      </c>
      <c r="AN1469" s="2">
        <f t="shared" si="325"/>
        <v>1.3796909492273731E-4</v>
      </c>
      <c r="AP1469" t="s">
        <v>3867</v>
      </c>
      <c r="AQ1469" t="s">
        <v>2370</v>
      </c>
      <c r="AR1469">
        <v>3</v>
      </c>
      <c r="AT1469" s="85" t="s">
        <v>4571</v>
      </c>
      <c r="AU1469" s="84" t="s">
        <v>5224</v>
      </c>
      <c r="AV1469" s="77" t="str">
        <f t="shared" si="326"/>
        <v>28085</v>
      </c>
      <c r="AW1469">
        <v>3</v>
      </c>
      <c r="AX1469" s="7" t="s">
        <v>186</v>
      </c>
    </row>
    <row r="1470" spans="1:50" hidden="1" outlineLevel="1">
      <c r="A1470" t="s">
        <v>1412</v>
      </c>
      <c r="B1470" t="s">
        <v>2370</v>
      </c>
      <c r="C1470" s="1">
        <f t="shared" si="320"/>
        <v>24270</v>
      </c>
      <c r="D1470" s="7">
        <f>IF(N1470&gt;0, RANK(N1470,(N1470:P1470,Q1470:AE1470)),0)</f>
        <v>2</v>
      </c>
      <c r="E1470" s="7">
        <f>IF(O1470&gt;0,RANK(O1470,(N1470:P1470,Q1470:AE1470)),0)</f>
        <v>1</v>
      </c>
      <c r="F1470" s="7">
        <f>IF(P1470&gt;0,RANK(P1470,(N1470:P1470,Q1470:AE1470)),0)</f>
        <v>3</v>
      </c>
      <c r="G1470" s="1">
        <f t="shared" si="327"/>
        <v>3282</v>
      </c>
      <c r="H1470" s="2">
        <f t="shared" si="328"/>
        <v>0.13522867737948083</v>
      </c>
      <c r="I1470" s="2"/>
      <c r="J1470" s="2">
        <f t="shared" si="329"/>
        <v>0.42884219200659252</v>
      </c>
      <c r="K1470" s="2">
        <f t="shared" si="329"/>
        <v>0.56407086938607331</v>
      </c>
      <c r="L1470" s="2">
        <f t="shared" si="329"/>
        <v>2.8018129377832715E-3</v>
      </c>
      <c r="M1470" s="2">
        <f t="shared" si="322"/>
        <v>4.2851256695508426E-3</v>
      </c>
      <c r="N1470" s="1">
        <v>10408</v>
      </c>
      <c r="O1470" s="1">
        <v>13690</v>
      </c>
      <c r="P1470" s="1">
        <v>68</v>
      </c>
      <c r="Q1470" s="1">
        <v>36</v>
      </c>
      <c r="R1470" s="1">
        <v>26</v>
      </c>
      <c r="S1470" s="1">
        <v>20</v>
      </c>
      <c r="T1470" s="1">
        <v>20</v>
      </c>
      <c r="W1470" s="1">
        <v>2</v>
      </c>
      <c r="AG1470" s="7">
        <f>IF(Q1470&gt;0,RANK(Q1470,(N1470:P1470,Q1470:AE1470)),0)</f>
        <v>4</v>
      </c>
      <c r="AH1470" s="7">
        <f>IF(R1470&gt;0,RANK(R1470,(N1470:P1470,Q1470:AE1470)),0)</f>
        <v>5</v>
      </c>
      <c r="AI1470" s="7">
        <f>IF(T1470&gt;0,RANK(T1470,(N1470:P1470,Q1470:AE1470)),0)</f>
        <v>6</v>
      </c>
      <c r="AJ1470" s="7">
        <f>IF(S1470&gt;0,RANK(S1470,(N1470:P1470,Q1470:AE1470)),0)</f>
        <v>6</v>
      </c>
      <c r="AK1470" s="2">
        <f t="shared" si="330"/>
        <v>1.4833127317676143E-3</v>
      </c>
      <c r="AL1470" s="2">
        <f t="shared" si="330"/>
        <v>1.0712814173877215E-3</v>
      </c>
      <c r="AM1470" s="2">
        <f t="shared" si="324"/>
        <v>8.2406262875978574E-4</v>
      </c>
      <c r="AN1470" s="2">
        <f t="shared" si="325"/>
        <v>8.2406262875978574E-4</v>
      </c>
      <c r="AP1470" t="s">
        <v>1412</v>
      </c>
      <c r="AQ1470" t="s">
        <v>2370</v>
      </c>
      <c r="AR1470">
        <v>1</v>
      </c>
      <c r="AT1470" s="85" t="s">
        <v>4571</v>
      </c>
      <c r="AU1470" s="84" t="s">
        <v>4374</v>
      </c>
      <c r="AV1470" s="77" t="str">
        <f t="shared" si="326"/>
        <v>28087</v>
      </c>
      <c r="AW1470">
        <v>1</v>
      </c>
      <c r="AX1470" s="7" t="s">
        <v>186</v>
      </c>
    </row>
    <row r="1471" spans="1:50" hidden="1" outlineLevel="1">
      <c r="A1471" t="s">
        <v>3697</v>
      </c>
      <c r="B1471" t="s">
        <v>2370</v>
      </c>
      <c r="C1471" s="1">
        <f t="shared" si="320"/>
        <v>37728</v>
      </c>
      <c r="D1471" s="7">
        <f>IF(N1471&gt;0, RANK(N1471,(N1471:P1471,Q1471:AE1471)),0)</f>
        <v>2</v>
      </c>
      <c r="E1471" s="7">
        <f>IF(O1471&gt;0,RANK(O1471,(N1471:P1471,Q1471:AE1471)),0)</f>
        <v>1</v>
      </c>
      <c r="F1471" s="7">
        <f>IF(P1471&gt;0,RANK(P1471,(N1471:P1471,Q1471:AE1471)),0)</f>
        <v>3</v>
      </c>
      <c r="G1471" s="1">
        <f t="shared" si="327"/>
        <v>10989</v>
      </c>
      <c r="H1471" s="2">
        <f t="shared" si="328"/>
        <v>0.29126908396946566</v>
      </c>
      <c r="I1471" s="2"/>
      <c r="J1471" s="2">
        <f t="shared" si="329"/>
        <v>0.35167514843087361</v>
      </c>
      <c r="K1471" s="2">
        <f t="shared" si="329"/>
        <v>0.64294423240033927</v>
      </c>
      <c r="L1471" s="2">
        <f t="shared" si="329"/>
        <v>2.0409245122985581E-3</v>
      </c>
      <c r="M1471" s="2">
        <f t="shared" si="322"/>
        <v>3.3396946564886237E-3</v>
      </c>
      <c r="N1471" s="1">
        <v>13268</v>
      </c>
      <c r="O1471" s="1">
        <v>24257</v>
      </c>
      <c r="P1471" s="1">
        <v>77</v>
      </c>
      <c r="Q1471" s="1">
        <v>48</v>
      </c>
      <c r="R1471" s="1">
        <v>41</v>
      </c>
      <c r="S1471" s="1">
        <v>12</v>
      </c>
      <c r="T1471" s="1">
        <v>21</v>
      </c>
      <c r="W1471" s="1">
        <v>4</v>
      </c>
      <c r="AG1471" s="7">
        <f>IF(Q1471&gt;0,RANK(Q1471,(N1471:P1471,Q1471:AE1471)),0)</f>
        <v>4</v>
      </c>
      <c r="AH1471" s="7">
        <f>IF(R1471&gt;0,RANK(R1471,(N1471:P1471,Q1471:AE1471)),0)</f>
        <v>5</v>
      </c>
      <c r="AI1471" s="7">
        <f>IF(T1471&gt;0,RANK(T1471,(N1471:P1471,Q1471:AE1471)),0)</f>
        <v>6</v>
      </c>
      <c r="AJ1471" s="7">
        <f>IF(S1471&gt;0,RANK(S1471,(N1471:P1471,Q1471:AE1471)),0)</f>
        <v>7</v>
      </c>
      <c r="AK1471" s="2">
        <f t="shared" si="330"/>
        <v>1.2722646310432571E-3</v>
      </c>
      <c r="AL1471" s="2">
        <f t="shared" si="330"/>
        <v>1.0867260390161153E-3</v>
      </c>
      <c r="AM1471" s="2">
        <f t="shared" si="324"/>
        <v>5.5661577608142492E-4</v>
      </c>
      <c r="AN1471" s="2">
        <f t="shared" si="325"/>
        <v>3.1806615776081427E-4</v>
      </c>
      <c r="AP1471" t="s">
        <v>3697</v>
      </c>
      <c r="AQ1471" t="s">
        <v>2370</v>
      </c>
      <c r="AR1471">
        <v>0</v>
      </c>
      <c r="AT1471" s="85" t="s">
        <v>4571</v>
      </c>
      <c r="AU1471" s="84" t="s">
        <v>4375</v>
      </c>
      <c r="AV1471" s="77" t="str">
        <f t="shared" si="326"/>
        <v>28089</v>
      </c>
      <c r="AW1471">
        <v>0</v>
      </c>
      <c r="AX1471" s="7" t="s">
        <v>186</v>
      </c>
    </row>
    <row r="1472" spans="1:50" hidden="1" outlineLevel="1">
      <c r="A1472" t="s">
        <v>4450</v>
      </c>
      <c r="B1472" t="s">
        <v>2370</v>
      </c>
      <c r="C1472" s="1">
        <f t="shared" si="320"/>
        <v>11947</v>
      </c>
      <c r="D1472" s="7">
        <f>IF(N1472&gt;0, RANK(N1472,(N1472:P1472,Q1472:AE1472)),0)</f>
        <v>2</v>
      </c>
      <c r="E1472" s="7">
        <f>IF(O1472&gt;0,RANK(O1472,(N1472:P1472,Q1472:AE1472)),0)</f>
        <v>1</v>
      </c>
      <c r="F1472" s="7">
        <f>IF(P1472&gt;0,RANK(P1472,(N1472:P1472,Q1472:AE1472)),0)</f>
        <v>3</v>
      </c>
      <c r="G1472" s="1">
        <f t="shared" si="327"/>
        <v>4111</v>
      </c>
      <c r="H1472" s="2">
        <f t="shared" si="328"/>
        <v>0.3441031221227086</v>
      </c>
      <c r="I1472" s="2"/>
      <c r="J1472" s="2">
        <f t="shared" si="329"/>
        <v>0.3254373482882732</v>
      </c>
      <c r="K1472" s="2">
        <f t="shared" si="329"/>
        <v>0.66954047041098186</v>
      </c>
      <c r="L1472" s="2">
        <f t="shared" si="329"/>
        <v>2.176278563656148E-3</v>
      </c>
      <c r="M1472" s="2">
        <f t="shared" si="322"/>
        <v>2.8459027370887954E-3</v>
      </c>
      <c r="N1472" s="1">
        <v>3888</v>
      </c>
      <c r="O1472" s="1">
        <v>7999</v>
      </c>
      <c r="P1472" s="1">
        <v>26</v>
      </c>
      <c r="Q1472" s="1">
        <v>9</v>
      </c>
      <c r="R1472" s="1">
        <v>4</v>
      </c>
      <c r="S1472" s="1">
        <v>8</v>
      </c>
      <c r="T1472" s="1">
        <v>13</v>
      </c>
      <c r="W1472" s="1">
        <v>0</v>
      </c>
      <c r="AG1472" s="7">
        <f>IF(Q1472&gt;0,RANK(Q1472,(N1472:P1472,Q1472:AE1472)),0)</f>
        <v>5</v>
      </c>
      <c r="AH1472" s="7">
        <f>IF(R1472&gt;0,RANK(R1472,(N1472:P1472,Q1472:AE1472)),0)</f>
        <v>7</v>
      </c>
      <c r="AI1472" s="7">
        <f>IF(T1472&gt;0,RANK(T1472,(N1472:P1472,Q1472:AE1472)),0)</f>
        <v>4</v>
      </c>
      <c r="AJ1472" s="7">
        <f>IF(S1472&gt;0,RANK(S1472,(N1472:P1472,Q1472:AE1472)),0)</f>
        <v>6</v>
      </c>
      <c r="AK1472" s="2">
        <f t="shared" si="330"/>
        <v>7.5332719511174353E-4</v>
      </c>
      <c r="AL1472" s="2">
        <f t="shared" si="330"/>
        <v>3.3481208671633044E-4</v>
      </c>
      <c r="AM1472" s="2">
        <f t="shared" si="324"/>
        <v>1.088139281828074E-3</v>
      </c>
      <c r="AN1472" s="2">
        <f t="shared" si="325"/>
        <v>6.6962417343266088E-4</v>
      </c>
      <c r="AP1472" t="s">
        <v>4450</v>
      </c>
      <c r="AQ1472" t="s">
        <v>2370</v>
      </c>
      <c r="AR1472">
        <v>0</v>
      </c>
      <c r="AT1472" s="85" t="s">
        <v>4571</v>
      </c>
      <c r="AU1472" s="84" t="s">
        <v>4376</v>
      </c>
      <c r="AV1472" s="77" t="str">
        <f t="shared" si="326"/>
        <v>28091</v>
      </c>
      <c r="AW1472">
        <v>0</v>
      </c>
      <c r="AX1472" s="7" t="s">
        <v>186</v>
      </c>
    </row>
    <row r="1473" spans="1:50" hidden="1" outlineLevel="1">
      <c r="A1473" t="s">
        <v>4742</v>
      </c>
      <c r="B1473" t="s">
        <v>2370</v>
      </c>
      <c r="C1473" s="1">
        <f t="shared" si="320"/>
        <v>14649</v>
      </c>
      <c r="D1473" s="7">
        <f>IF(N1473&gt;0, RANK(N1473,(N1473:P1473,Q1473:AE1473)),0)</f>
        <v>1</v>
      </c>
      <c r="E1473" s="7">
        <f>IF(O1473&gt;0,RANK(O1473,(N1473:P1473,Q1473:AE1473)),0)</f>
        <v>2</v>
      </c>
      <c r="F1473" s="7">
        <f>IF(P1473&gt;0,RANK(P1473,(N1473:P1473,Q1473:AE1473)),0)</f>
        <v>3</v>
      </c>
      <c r="G1473" s="1">
        <f t="shared" si="327"/>
        <v>2616</v>
      </c>
      <c r="H1473" s="2">
        <f t="shared" si="328"/>
        <v>0.17857874257628506</v>
      </c>
      <c r="I1473" s="2"/>
      <c r="J1473" s="2">
        <f t="shared" si="329"/>
        <v>0.58645641340705845</v>
      </c>
      <c r="K1473" s="2">
        <f t="shared" si="329"/>
        <v>0.40787767083077342</v>
      </c>
      <c r="L1473" s="2">
        <f t="shared" si="329"/>
        <v>1.6383370878558263E-3</v>
      </c>
      <c r="M1473" s="2">
        <f t="shared" si="322"/>
        <v>4.0275786743123017E-3</v>
      </c>
      <c r="N1473" s="1">
        <v>8591</v>
      </c>
      <c r="O1473" s="1">
        <v>5975</v>
      </c>
      <c r="P1473" s="1">
        <v>24</v>
      </c>
      <c r="Q1473" s="1">
        <v>19</v>
      </c>
      <c r="R1473" s="1">
        <v>15</v>
      </c>
      <c r="S1473" s="1">
        <v>13</v>
      </c>
      <c r="T1473" s="1">
        <v>12</v>
      </c>
      <c r="W1473" s="1">
        <v>0</v>
      </c>
      <c r="AG1473" s="7">
        <f>IF(Q1473&gt;0,RANK(Q1473,(N1473:P1473,Q1473:AE1473)),0)</f>
        <v>4</v>
      </c>
      <c r="AH1473" s="7">
        <f>IF(R1473&gt;0,RANK(R1473,(N1473:P1473,Q1473:AE1473)),0)</f>
        <v>5</v>
      </c>
      <c r="AI1473" s="7">
        <f>IF(T1473&gt;0,RANK(T1473,(N1473:P1473,Q1473:AE1473)),0)</f>
        <v>7</v>
      </c>
      <c r="AJ1473" s="7">
        <f>IF(S1473&gt;0,RANK(S1473,(N1473:P1473,Q1473:AE1473)),0)</f>
        <v>6</v>
      </c>
      <c r="AK1473" s="2">
        <f t="shared" si="330"/>
        <v>1.2970168612191958E-3</v>
      </c>
      <c r="AL1473" s="2">
        <f t="shared" si="330"/>
        <v>1.0239606799098914E-3</v>
      </c>
      <c r="AM1473" s="2">
        <f t="shared" si="324"/>
        <v>8.1916854392791313E-4</v>
      </c>
      <c r="AN1473" s="2">
        <f t="shared" si="325"/>
        <v>8.8743258925523929E-4</v>
      </c>
      <c r="AP1473" t="s">
        <v>4742</v>
      </c>
      <c r="AQ1473" t="s">
        <v>2370</v>
      </c>
      <c r="AR1473">
        <v>1</v>
      </c>
      <c r="AT1473" s="85" t="s">
        <v>4571</v>
      </c>
      <c r="AU1473" s="84" t="s">
        <v>4600</v>
      </c>
      <c r="AV1473" s="77" t="str">
        <f t="shared" si="326"/>
        <v>28093</v>
      </c>
      <c r="AW1473">
        <v>1</v>
      </c>
      <c r="AX1473" s="7" t="s">
        <v>186</v>
      </c>
    </row>
    <row r="1474" spans="1:50" hidden="1" outlineLevel="1">
      <c r="A1474" t="s">
        <v>2996</v>
      </c>
      <c r="B1474" t="s">
        <v>2370</v>
      </c>
      <c r="C1474" s="1">
        <f t="shared" si="320"/>
        <v>15632</v>
      </c>
      <c r="D1474" s="7">
        <f>IF(N1474&gt;0, RANK(N1474,(N1474:P1474,Q1474:AE1474)),0)</f>
        <v>2</v>
      </c>
      <c r="E1474" s="7">
        <f>IF(O1474&gt;0,RANK(O1474,(N1474:P1474,Q1474:AE1474)),0)</f>
        <v>1</v>
      </c>
      <c r="F1474" s="7">
        <f>IF(P1474&gt;0,RANK(P1474,(N1474:P1474,Q1474:AE1474)),0)</f>
        <v>3</v>
      </c>
      <c r="G1474" s="1">
        <f t="shared" si="327"/>
        <v>3071</v>
      </c>
      <c r="H1474" s="2">
        <f t="shared" si="328"/>
        <v>0.19645598771750256</v>
      </c>
      <c r="I1474" s="2"/>
      <c r="J1474" s="2">
        <f t="shared" si="329"/>
        <v>0.39898925281473901</v>
      </c>
      <c r="K1474" s="2">
        <f t="shared" si="329"/>
        <v>0.59544524053224157</v>
      </c>
      <c r="L1474" s="2">
        <f t="shared" si="329"/>
        <v>2.8147389969293756E-3</v>
      </c>
      <c r="M1474" s="2">
        <f t="shared" si="322"/>
        <v>2.750767656090094E-3</v>
      </c>
      <c r="N1474" s="1">
        <v>6237</v>
      </c>
      <c r="O1474" s="1">
        <v>9308</v>
      </c>
      <c r="P1474" s="1">
        <v>44</v>
      </c>
      <c r="Q1474" s="1">
        <v>15</v>
      </c>
      <c r="R1474" s="1">
        <v>15</v>
      </c>
      <c r="S1474" s="1">
        <v>4</v>
      </c>
      <c r="T1474" s="1">
        <v>9</v>
      </c>
      <c r="W1474" s="1">
        <v>0</v>
      </c>
      <c r="AG1474" s="7">
        <f>IF(Q1474&gt;0,RANK(Q1474,(N1474:P1474,Q1474:AE1474)),0)</f>
        <v>4</v>
      </c>
      <c r="AH1474" s="7">
        <f>IF(R1474&gt;0,RANK(R1474,(N1474:P1474,Q1474:AE1474)),0)</f>
        <v>4</v>
      </c>
      <c r="AI1474" s="7">
        <f>IF(T1474&gt;0,RANK(T1474,(N1474:P1474,Q1474:AE1474)),0)</f>
        <v>6</v>
      </c>
      <c r="AJ1474" s="7">
        <f>IF(S1474&gt;0,RANK(S1474,(N1474:P1474,Q1474:AE1474)),0)</f>
        <v>7</v>
      </c>
      <c r="AK1474" s="2">
        <f t="shared" si="330"/>
        <v>9.5957011258955983E-4</v>
      </c>
      <c r="AL1474" s="2">
        <f t="shared" si="330"/>
        <v>9.5957011258955983E-4</v>
      </c>
      <c r="AM1474" s="2">
        <f t="shared" si="324"/>
        <v>5.757420675537359E-4</v>
      </c>
      <c r="AN1474" s="2">
        <f t="shared" si="325"/>
        <v>2.5588536335721597E-4</v>
      </c>
      <c r="AP1474" t="s">
        <v>2996</v>
      </c>
      <c r="AQ1474" t="s">
        <v>2370</v>
      </c>
      <c r="AR1474">
        <v>1</v>
      </c>
      <c r="AT1474" s="85" t="s">
        <v>4571</v>
      </c>
      <c r="AU1474" s="84" t="s">
        <v>4202</v>
      </c>
      <c r="AV1474" s="77" t="str">
        <f t="shared" si="326"/>
        <v>28095</v>
      </c>
      <c r="AW1474">
        <v>1</v>
      </c>
      <c r="AX1474" s="7" t="s">
        <v>186</v>
      </c>
    </row>
    <row r="1475" spans="1:50" hidden="1" outlineLevel="1">
      <c r="A1475" t="s">
        <v>2519</v>
      </c>
      <c r="B1475" t="s">
        <v>2370</v>
      </c>
      <c r="C1475" s="1">
        <f t="shared" si="320"/>
        <v>5497</v>
      </c>
      <c r="D1475" s="7">
        <f>IF(N1475&gt;0, RANK(N1475,(N1475:P1475,Q1475:AE1475)),0)</f>
        <v>2</v>
      </c>
      <c r="E1475" s="7">
        <f>IF(O1475&gt;0,RANK(O1475,(N1475:P1475,Q1475:AE1475)),0)</f>
        <v>1</v>
      </c>
      <c r="F1475" s="7">
        <f>IF(P1475&gt;0,RANK(P1475,(N1475:P1475,Q1475:AE1475)),0)</f>
        <v>3</v>
      </c>
      <c r="G1475" s="1">
        <f t="shared" si="327"/>
        <v>529</v>
      </c>
      <c r="H1475" s="2">
        <f t="shared" si="328"/>
        <v>9.6234309623430964E-2</v>
      </c>
      <c r="I1475" s="2"/>
      <c r="J1475" s="2">
        <f t="shared" si="329"/>
        <v>0.44988175368382755</v>
      </c>
      <c r="K1475" s="2">
        <f t="shared" si="329"/>
        <v>0.54611606330725848</v>
      </c>
      <c r="L1475" s="2">
        <f t="shared" si="329"/>
        <v>1.637256685464799E-3</v>
      </c>
      <c r="M1475" s="2">
        <f t="shared" si="322"/>
        <v>2.3649263234491744E-3</v>
      </c>
      <c r="N1475" s="1">
        <v>2473</v>
      </c>
      <c r="O1475" s="1">
        <v>3002</v>
      </c>
      <c r="P1475" s="1">
        <v>9</v>
      </c>
      <c r="Q1475" s="1">
        <v>3</v>
      </c>
      <c r="R1475" s="1">
        <v>3</v>
      </c>
      <c r="S1475" s="1">
        <v>0</v>
      </c>
      <c r="T1475" s="1">
        <v>6</v>
      </c>
      <c r="W1475" s="1">
        <v>1</v>
      </c>
      <c r="AG1475" s="7">
        <f>IF(Q1475&gt;0,RANK(Q1475,(N1475:P1475,Q1475:AE1475)),0)</f>
        <v>5</v>
      </c>
      <c r="AH1475" s="7">
        <f>IF(R1475&gt;0,RANK(R1475,(N1475:P1475,Q1475:AE1475)),0)</f>
        <v>5</v>
      </c>
      <c r="AI1475" s="7">
        <f>IF(T1475&gt;0,RANK(T1475,(N1475:P1475,Q1475:AE1475)),0)</f>
        <v>4</v>
      </c>
      <c r="AJ1475" s="7">
        <f>IF(S1475&gt;0,RANK(S1475,(N1475:P1475,Q1475:AE1475)),0)</f>
        <v>0</v>
      </c>
      <c r="AK1475" s="2">
        <f t="shared" si="330"/>
        <v>5.4575222848826633E-4</v>
      </c>
      <c r="AL1475" s="2">
        <f t="shared" si="330"/>
        <v>5.4575222848826633E-4</v>
      </c>
      <c r="AM1475" s="2">
        <f t="shared" si="324"/>
        <v>1.0915044569765327E-3</v>
      </c>
      <c r="AN1475" s="2">
        <f t="shared" si="325"/>
        <v>0</v>
      </c>
      <c r="AP1475" t="s">
        <v>2519</v>
      </c>
      <c r="AQ1475" t="s">
        <v>2370</v>
      </c>
      <c r="AR1475">
        <v>2</v>
      </c>
      <c r="AT1475" s="85" t="s">
        <v>4571</v>
      </c>
      <c r="AU1475" s="84" t="s">
        <v>4529</v>
      </c>
      <c r="AV1475" s="77" t="str">
        <f t="shared" si="326"/>
        <v>28097</v>
      </c>
      <c r="AW1475">
        <v>2</v>
      </c>
      <c r="AX1475" s="7" t="s">
        <v>186</v>
      </c>
    </row>
    <row r="1476" spans="1:50" hidden="1" outlineLevel="1">
      <c r="A1476" t="s">
        <v>2945</v>
      </c>
      <c r="B1476" t="s">
        <v>2370</v>
      </c>
      <c r="C1476" s="1">
        <f t="shared" si="320"/>
        <v>10419</v>
      </c>
      <c r="D1476" s="7">
        <f>IF(N1476&gt;0, RANK(N1476,(N1476:P1476,Q1476:AE1476)),0)</f>
        <v>2</v>
      </c>
      <c r="E1476" s="7">
        <f>IF(O1476&gt;0,RANK(O1476,(N1476:P1476,Q1476:AE1476)),0)</f>
        <v>1</v>
      </c>
      <c r="F1476" s="7">
        <f>IF(P1476&gt;0,RANK(P1476,(N1476:P1476,Q1476:AE1476)),0)</f>
        <v>3</v>
      </c>
      <c r="G1476" s="1">
        <f t="shared" si="327"/>
        <v>5180</v>
      </c>
      <c r="H1476" s="2">
        <f t="shared" si="328"/>
        <v>0.49716863422593338</v>
      </c>
      <c r="I1476" s="2"/>
      <c r="J1476" s="2">
        <f t="shared" si="329"/>
        <v>0.24954410212112488</v>
      </c>
      <c r="K1476" s="2">
        <f t="shared" si="329"/>
        <v>0.74671273634705826</v>
      </c>
      <c r="L1476" s="2">
        <f t="shared" si="329"/>
        <v>1.4396775122372588E-3</v>
      </c>
      <c r="M1476" s="2">
        <f t="shared" si="322"/>
        <v>2.3034840195796042E-3</v>
      </c>
      <c r="N1476" s="1">
        <v>2600</v>
      </c>
      <c r="O1476" s="1">
        <v>7780</v>
      </c>
      <c r="P1476" s="1">
        <v>15</v>
      </c>
      <c r="Q1476" s="1">
        <v>8</v>
      </c>
      <c r="R1476" s="1">
        <v>2</v>
      </c>
      <c r="S1476" s="1">
        <v>5</v>
      </c>
      <c r="T1476" s="1">
        <v>8</v>
      </c>
      <c r="W1476" s="1">
        <v>1</v>
      </c>
      <c r="AG1476" s="7">
        <f>IF(Q1476&gt;0,RANK(Q1476,(N1476:P1476,Q1476:AE1476)),0)</f>
        <v>4</v>
      </c>
      <c r="AH1476" s="7">
        <f>IF(R1476&gt;0,RANK(R1476,(N1476:P1476,Q1476:AE1476)),0)</f>
        <v>7</v>
      </c>
      <c r="AI1476" s="7">
        <f>IF(T1476&gt;0,RANK(T1476,(N1476:P1476,Q1476:AE1476)),0)</f>
        <v>4</v>
      </c>
      <c r="AJ1476" s="7">
        <f>IF(S1476&gt;0,RANK(S1476,(N1476:P1476,Q1476:AE1476)),0)</f>
        <v>6</v>
      </c>
      <c r="AK1476" s="2">
        <f t="shared" si="330"/>
        <v>7.6782800652653801E-4</v>
      </c>
      <c r="AL1476" s="2">
        <f t="shared" si="330"/>
        <v>1.919570016316345E-4</v>
      </c>
      <c r="AM1476" s="2">
        <f t="shared" si="324"/>
        <v>7.6782800652653801E-4</v>
      </c>
      <c r="AN1476" s="2">
        <f t="shared" si="325"/>
        <v>4.798925040790863E-4</v>
      </c>
      <c r="AP1476" t="s">
        <v>2945</v>
      </c>
      <c r="AQ1476" t="s">
        <v>2370</v>
      </c>
      <c r="AR1476">
        <v>3</v>
      </c>
      <c r="AT1476" s="85" t="s">
        <v>4571</v>
      </c>
      <c r="AU1476" s="84" t="s">
        <v>4530</v>
      </c>
      <c r="AV1476" s="77" t="str">
        <f t="shared" si="326"/>
        <v>28099</v>
      </c>
      <c r="AW1476">
        <v>3</v>
      </c>
      <c r="AX1476" s="7" t="s">
        <v>186</v>
      </c>
    </row>
    <row r="1477" spans="1:50" hidden="1" outlineLevel="1">
      <c r="A1477" t="s">
        <v>4537</v>
      </c>
      <c r="B1477" t="s">
        <v>2370</v>
      </c>
      <c r="C1477" s="1">
        <f t="shared" si="320"/>
        <v>8488</v>
      </c>
      <c r="D1477" s="7">
        <f>IF(N1477&gt;0, RANK(N1477,(N1477:P1477,Q1477:AE1477)),0)</f>
        <v>2</v>
      </c>
      <c r="E1477" s="7">
        <f>IF(O1477&gt;0,RANK(O1477,(N1477:P1477,Q1477:AE1477)),0)</f>
        <v>1</v>
      </c>
      <c r="F1477" s="7">
        <f>IF(P1477&gt;0,RANK(P1477,(N1477:P1477,Q1477:AE1477)),0)</f>
        <v>3</v>
      </c>
      <c r="G1477" s="1">
        <f t="shared" si="327"/>
        <v>3885</v>
      </c>
      <c r="H1477" s="2">
        <f t="shared" si="328"/>
        <v>0.45770499528746467</v>
      </c>
      <c r="I1477" s="2"/>
      <c r="J1477" s="2">
        <f t="shared" si="329"/>
        <v>0.26861451460885954</v>
      </c>
      <c r="K1477" s="2">
        <f t="shared" si="329"/>
        <v>0.72631950989632421</v>
      </c>
      <c r="L1477" s="2">
        <f t="shared" si="329"/>
        <v>1.2959472196041471E-3</v>
      </c>
      <c r="M1477" s="2">
        <f t="shared" si="322"/>
        <v>3.770028275212097E-3</v>
      </c>
      <c r="N1477" s="1">
        <v>2280</v>
      </c>
      <c r="O1477" s="1">
        <v>6165</v>
      </c>
      <c r="P1477" s="1">
        <v>11</v>
      </c>
      <c r="Q1477" s="1">
        <v>5</v>
      </c>
      <c r="R1477" s="1">
        <v>11</v>
      </c>
      <c r="S1477" s="1">
        <v>9</v>
      </c>
      <c r="T1477" s="1">
        <v>6</v>
      </c>
      <c r="W1477" s="1">
        <v>1</v>
      </c>
      <c r="AG1477" s="7">
        <f>IF(Q1477&gt;0,RANK(Q1477,(N1477:P1477,Q1477:AE1477)),0)</f>
        <v>7</v>
      </c>
      <c r="AH1477" s="7">
        <f>IF(R1477&gt;0,RANK(R1477,(N1477:P1477,Q1477:AE1477)),0)</f>
        <v>3</v>
      </c>
      <c r="AI1477" s="7">
        <f>IF(T1477&gt;0,RANK(T1477,(N1477:P1477,Q1477:AE1477)),0)</f>
        <v>6</v>
      </c>
      <c r="AJ1477" s="7">
        <f>IF(S1477&gt;0,RANK(S1477,(N1477:P1477,Q1477:AE1477)),0)</f>
        <v>5</v>
      </c>
      <c r="AK1477" s="2">
        <f t="shared" si="330"/>
        <v>5.8906691800188497E-4</v>
      </c>
      <c r="AL1477" s="2">
        <f t="shared" si="330"/>
        <v>1.2959472196041471E-3</v>
      </c>
      <c r="AM1477" s="2">
        <f t="shared" si="324"/>
        <v>7.0688030160226205E-4</v>
      </c>
      <c r="AN1477" s="2">
        <f t="shared" si="325"/>
        <v>1.060320452403393E-3</v>
      </c>
      <c r="AP1477" t="s">
        <v>4537</v>
      </c>
      <c r="AQ1477" t="s">
        <v>2370</v>
      </c>
      <c r="AR1477">
        <v>3</v>
      </c>
      <c r="AT1477" s="85" t="s">
        <v>4571</v>
      </c>
      <c r="AU1477" s="84" t="s">
        <v>4531</v>
      </c>
      <c r="AV1477" s="77" t="str">
        <f t="shared" si="326"/>
        <v>28101</v>
      </c>
      <c r="AW1477">
        <v>3</v>
      </c>
      <c r="AX1477" s="7" t="s">
        <v>186</v>
      </c>
    </row>
    <row r="1478" spans="1:50" hidden="1" outlineLevel="1">
      <c r="A1478" t="s">
        <v>3275</v>
      </c>
      <c r="B1478" t="s">
        <v>2370</v>
      </c>
      <c r="C1478" s="1">
        <f t="shared" si="320"/>
        <v>6097</v>
      </c>
      <c r="D1478" s="7">
        <f>IF(N1478&gt;0, RANK(N1478,(N1478:P1478,Q1478:AE1478)),0)</f>
        <v>1</v>
      </c>
      <c r="E1478" s="7">
        <f>IF(O1478&gt;0,RANK(O1478,(N1478:P1478,Q1478:AE1478)),0)</f>
        <v>2</v>
      </c>
      <c r="F1478" s="7">
        <f>IF(P1478&gt;0,RANK(P1478,(N1478:P1478,Q1478:AE1478)),0)</f>
        <v>5</v>
      </c>
      <c r="G1478" s="1">
        <f t="shared" si="327"/>
        <v>2623</v>
      </c>
      <c r="H1478" s="2">
        <f t="shared" si="328"/>
        <v>0.4302115794653108</v>
      </c>
      <c r="I1478" s="2"/>
      <c r="J1478" s="2">
        <f t="shared" si="329"/>
        <v>0.71280957848122029</v>
      </c>
      <c r="K1478" s="2">
        <f t="shared" si="329"/>
        <v>0.28259799901590948</v>
      </c>
      <c r="L1478" s="2">
        <f t="shared" si="329"/>
        <v>8.2007544694111863E-4</v>
      </c>
      <c r="M1478" s="2">
        <f t="shared" si="322"/>
        <v>3.7723470559291117E-3</v>
      </c>
      <c r="N1478" s="1">
        <v>4346</v>
      </c>
      <c r="O1478" s="1">
        <v>1723</v>
      </c>
      <c r="P1478" s="1">
        <v>5</v>
      </c>
      <c r="Q1478" s="1">
        <v>7</v>
      </c>
      <c r="R1478" s="1">
        <v>10</v>
      </c>
      <c r="S1478" s="1">
        <v>3</v>
      </c>
      <c r="T1478" s="1">
        <v>3</v>
      </c>
      <c r="W1478" s="1">
        <v>0</v>
      </c>
      <c r="AG1478" s="7">
        <f>IF(Q1478&gt;0,RANK(Q1478,(N1478:P1478,Q1478:AE1478)),0)</f>
        <v>4</v>
      </c>
      <c r="AH1478" s="7">
        <f>IF(R1478&gt;0,RANK(R1478,(N1478:P1478,Q1478:AE1478)),0)</f>
        <v>3</v>
      </c>
      <c r="AI1478" s="7">
        <f>IF(T1478&gt;0,RANK(T1478,(N1478:P1478,Q1478:AE1478)),0)</f>
        <v>6</v>
      </c>
      <c r="AJ1478" s="7">
        <f>IF(S1478&gt;0,RANK(S1478,(N1478:P1478,Q1478:AE1478)),0)</f>
        <v>6</v>
      </c>
      <c r="AK1478" s="2">
        <f t="shared" si="330"/>
        <v>1.148105625717566E-3</v>
      </c>
      <c r="AL1478" s="2">
        <f t="shared" si="330"/>
        <v>1.6401508938822373E-3</v>
      </c>
      <c r="AM1478" s="2">
        <f t="shared" si="324"/>
        <v>4.9204526816467112E-4</v>
      </c>
      <c r="AN1478" s="2">
        <f t="shared" si="325"/>
        <v>4.9204526816467112E-4</v>
      </c>
      <c r="AP1478" t="s">
        <v>3275</v>
      </c>
      <c r="AQ1478" t="s">
        <v>2370</v>
      </c>
      <c r="AR1478">
        <v>3</v>
      </c>
      <c r="AT1478" s="85" t="s">
        <v>4571</v>
      </c>
      <c r="AU1478" s="84" t="s">
        <v>4532</v>
      </c>
      <c r="AV1478" s="77" t="str">
        <f t="shared" si="326"/>
        <v>28103</v>
      </c>
      <c r="AW1478">
        <v>3</v>
      </c>
      <c r="AX1478" s="7" t="s">
        <v>186</v>
      </c>
    </row>
    <row r="1479" spans="1:50" hidden="1" outlineLevel="1">
      <c r="A1479" t="s">
        <v>3160</v>
      </c>
      <c r="B1479" t="s">
        <v>2370</v>
      </c>
      <c r="C1479" s="1">
        <f t="shared" si="320"/>
        <v>16290</v>
      </c>
      <c r="D1479" s="7">
        <f>IF(N1479&gt;0, RANK(N1479,(N1479:P1479,Q1479:AE1479)),0)</f>
        <v>2</v>
      </c>
      <c r="E1479" s="7">
        <f>IF(O1479&gt;0,RANK(O1479,(N1479:P1479,Q1479:AE1479)),0)</f>
        <v>1</v>
      </c>
      <c r="F1479" s="7">
        <f>IF(P1479&gt;0,RANK(P1479,(N1479:P1479,Q1479:AE1479)),0)</f>
        <v>3</v>
      </c>
      <c r="G1479" s="1">
        <f t="shared" si="327"/>
        <v>2053</v>
      </c>
      <c r="H1479" s="2">
        <f t="shared" si="328"/>
        <v>0.12602823818293432</v>
      </c>
      <c r="I1479" s="2"/>
      <c r="J1479" s="2">
        <f t="shared" si="329"/>
        <v>0.43063228974831186</v>
      </c>
      <c r="K1479" s="2">
        <f t="shared" si="329"/>
        <v>0.55666052793124621</v>
      </c>
      <c r="L1479" s="2">
        <f t="shared" si="329"/>
        <v>5.095150399017802E-3</v>
      </c>
      <c r="M1479" s="2">
        <f t="shared" si="322"/>
        <v>7.6120319214240768E-3</v>
      </c>
      <c r="N1479" s="1">
        <v>7015</v>
      </c>
      <c r="O1479" s="1">
        <v>9068</v>
      </c>
      <c r="P1479" s="1">
        <v>83</v>
      </c>
      <c r="Q1479" s="1">
        <v>37</v>
      </c>
      <c r="R1479" s="1">
        <v>49</v>
      </c>
      <c r="S1479" s="1">
        <v>13</v>
      </c>
      <c r="T1479" s="1">
        <v>14</v>
      </c>
      <c r="W1479" s="1">
        <v>11</v>
      </c>
      <c r="AG1479" s="7">
        <f>IF(Q1479&gt;0,RANK(Q1479,(N1479:P1479,Q1479:AE1479)),0)</f>
        <v>5</v>
      </c>
      <c r="AH1479" s="7">
        <f>IF(R1479&gt;0,RANK(R1479,(N1479:P1479,Q1479:AE1479)),0)</f>
        <v>4</v>
      </c>
      <c r="AI1479" s="7">
        <f>IF(T1479&gt;0,RANK(T1479,(N1479:P1479,Q1479:AE1479)),0)</f>
        <v>6</v>
      </c>
      <c r="AJ1479" s="7">
        <f>IF(S1479&gt;0,RANK(S1479,(N1479:P1479,Q1479:AE1479)),0)</f>
        <v>7</v>
      </c>
      <c r="AK1479" s="2">
        <f t="shared" si="330"/>
        <v>2.2713321055862494E-3</v>
      </c>
      <c r="AL1479" s="2">
        <f t="shared" si="330"/>
        <v>3.0079803560466543E-3</v>
      </c>
      <c r="AM1479" s="2">
        <f t="shared" si="324"/>
        <v>8.594229588704727E-4</v>
      </c>
      <c r="AN1479" s="2">
        <f t="shared" si="325"/>
        <v>7.9803560466543892E-4</v>
      </c>
      <c r="AP1479" t="s">
        <v>3160</v>
      </c>
      <c r="AQ1479" t="s">
        <v>2370</v>
      </c>
      <c r="AR1479">
        <v>3</v>
      </c>
      <c r="AT1479" s="85" t="s">
        <v>4571</v>
      </c>
      <c r="AU1479" s="84" t="s">
        <v>4533</v>
      </c>
      <c r="AV1479" s="77" t="str">
        <f t="shared" si="326"/>
        <v>28105</v>
      </c>
      <c r="AW1479">
        <v>3</v>
      </c>
      <c r="AX1479" s="7" t="s">
        <v>186</v>
      </c>
    </row>
    <row r="1480" spans="1:50" hidden="1" outlineLevel="1">
      <c r="A1480" t="s">
        <v>2500</v>
      </c>
      <c r="B1480" t="s">
        <v>2370</v>
      </c>
      <c r="C1480" s="1">
        <f t="shared" si="320"/>
        <v>13440</v>
      </c>
      <c r="D1480" s="7">
        <f>IF(N1480&gt;0, RANK(N1480,(N1480:P1480,Q1480:AE1480)),0)</f>
        <v>2</v>
      </c>
      <c r="E1480" s="7">
        <f>IF(O1480&gt;0,RANK(O1480,(N1480:P1480,Q1480:AE1480)),0)</f>
        <v>1</v>
      </c>
      <c r="F1480" s="7">
        <f>IF(P1480&gt;0,RANK(P1480,(N1480:P1480,Q1480:AE1480)),0)</f>
        <v>3</v>
      </c>
      <c r="G1480" s="1">
        <f t="shared" si="327"/>
        <v>154</v>
      </c>
      <c r="H1480" s="2">
        <f t="shared" si="328"/>
        <v>1.1458333333333333E-2</v>
      </c>
      <c r="I1480" s="2"/>
      <c r="J1480" s="2">
        <f t="shared" si="329"/>
        <v>0.4921875</v>
      </c>
      <c r="K1480" s="2">
        <f t="shared" si="329"/>
        <v>0.50364583333333335</v>
      </c>
      <c r="L1480" s="2">
        <f t="shared" si="329"/>
        <v>1.5625000000000001E-3</v>
      </c>
      <c r="M1480" s="2">
        <f t="shared" si="322"/>
        <v>2.6041666666666518E-3</v>
      </c>
      <c r="N1480" s="1">
        <v>6615</v>
      </c>
      <c r="O1480" s="1">
        <v>6769</v>
      </c>
      <c r="P1480" s="1">
        <v>21</v>
      </c>
      <c r="Q1480" s="1">
        <v>16</v>
      </c>
      <c r="R1480" s="1">
        <v>3</v>
      </c>
      <c r="S1480" s="1">
        <v>5</v>
      </c>
      <c r="T1480" s="1">
        <v>11</v>
      </c>
      <c r="W1480" s="1">
        <v>0</v>
      </c>
      <c r="AG1480" s="7">
        <f>IF(Q1480&gt;0,RANK(Q1480,(N1480:P1480,Q1480:AE1480)),0)</f>
        <v>4</v>
      </c>
      <c r="AH1480" s="7">
        <f>IF(R1480&gt;0,RANK(R1480,(N1480:P1480,Q1480:AE1480)),0)</f>
        <v>7</v>
      </c>
      <c r="AI1480" s="7">
        <f>IF(T1480&gt;0,RANK(T1480,(N1480:P1480,Q1480:AE1480)),0)</f>
        <v>5</v>
      </c>
      <c r="AJ1480" s="7">
        <f>IF(S1480&gt;0,RANK(S1480,(N1480:P1480,Q1480:AE1480)),0)</f>
        <v>6</v>
      </c>
      <c r="AK1480" s="2">
        <f t="shared" si="330"/>
        <v>1.1904761904761906E-3</v>
      </c>
      <c r="AL1480" s="2">
        <f t="shared" si="330"/>
        <v>2.2321428571428571E-4</v>
      </c>
      <c r="AM1480" s="2">
        <f t="shared" si="324"/>
        <v>8.1845238095238097E-4</v>
      </c>
      <c r="AN1480" s="2">
        <f t="shared" si="325"/>
        <v>3.720238095238095E-4</v>
      </c>
      <c r="AP1480" t="s">
        <v>2500</v>
      </c>
      <c r="AQ1480" t="s">
        <v>2370</v>
      </c>
      <c r="AR1480">
        <v>1</v>
      </c>
      <c r="AT1480" s="85" t="s">
        <v>4571</v>
      </c>
      <c r="AU1480" s="84" t="s">
        <v>5310</v>
      </c>
      <c r="AV1480" s="77" t="str">
        <f t="shared" si="326"/>
        <v>28107</v>
      </c>
      <c r="AW1480">
        <v>1</v>
      </c>
      <c r="AX1480" s="7" t="s">
        <v>186</v>
      </c>
    </row>
    <row r="1481" spans="1:50" hidden="1" outlineLevel="1">
      <c r="A1481" t="s">
        <v>2691</v>
      </c>
      <c r="B1481" t="s">
        <v>2370</v>
      </c>
      <c r="C1481" s="1">
        <f t="shared" si="320"/>
        <v>19487</v>
      </c>
      <c r="D1481" s="7">
        <f>IF(N1481&gt;0, RANK(N1481,(N1481:P1481,Q1481:AE1481)),0)</f>
        <v>2</v>
      </c>
      <c r="E1481" s="7">
        <f>IF(O1481&gt;0,RANK(O1481,(N1481:P1481,Q1481:AE1481)),0)</f>
        <v>1</v>
      </c>
      <c r="F1481" s="7">
        <f>IF(P1481&gt;0,RANK(P1481,(N1481:P1481,Q1481:AE1481)),0)</f>
        <v>3</v>
      </c>
      <c r="G1481" s="1">
        <f t="shared" si="327"/>
        <v>10424</v>
      </c>
      <c r="H1481" s="2">
        <f t="shared" si="328"/>
        <v>0.53492071637501926</v>
      </c>
      <c r="I1481" s="2"/>
      <c r="J1481" s="2">
        <f t="shared" si="329"/>
        <v>0.22948632421614409</v>
      </c>
      <c r="K1481" s="2">
        <f t="shared" si="329"/>
        <v>0.76440704059116338</v>
      </c>
      <c r="L1481" s="2">
        <f t="shared" si="329"/>
        <v>3.0789757274080156E-3</v>
      </c>
      <c r="M1481" s="2">
        <f t="shared" si="322"/>
        <v>3.0276594652844844E-3</v>
      </c>
      <c r="N1481" s="1">
        <v>4472</v>
      </c>
      <c r="O1481" s="1">
        <v>14896</v>
      </c>
      <c r="P1481" s="1">
        <v>60</v>
      </c>
      <c r="Q1481" s="1">
        <v>23</v>
      </c>
      <c r="R1481" s="1">
        <v>15</v>
      </c>
      <c r="S1481" s="1">
        <v>8</v>
      </c>
      <c r="T1481" s="1">
        <v>13</v>
      </c>
      <c r="W1481" s="1">
        <v>0</v>
      </c>
      <c r="AG1481" s="7">
        <f>IF(Q1481&gt;0,RANK(Q1481,(N1481:P1481,Q1481:AE1481)),0)</f>
        <v>4</v>
      </c>
      <c r="AH1481" s="7">
        <f>IF(R1481&gt;0,RANK(R1481,(N1481:P1481,Q1481:AE1481)),0)</f>
        <v>5</v>
      </c>
      <c r="AI1481" s="7">
        <f>IF(T1481&gt;0,RANK(T1481,(N1481:P1481,Q1481:AE1481)),0)</f>
        <v>6</v>
      </c>
      <c r="AJ1481" s="7">
        <f>IF(S1481&gt;0,RANK(S1481,(N1481:P1481,Q1481:AE1481)),0)</f>
        <v>7</v>
      </c>
      <c r="AK1481" s="2">
        <f t="shared" si="330"/>
        <v>1.1802740288397392E-3</v>
      </c>
      <c r="AL1481" s="2">
        <f t="shared" si="330"/>
        <v>7.6974393185200391E-4</v>
      </c>
      <c r="AM1481" s="2">
        <f t="shared" si="324"/>
        <v>6.6711140760506999E-4</v>
      </c>
      <c r="AN1481" s="2">
        <f t="shared" si="325"/>
        <v>4.1053009698773543E-4</v>
      </c>
      <c r="AP1481" t="s">
        <v>2691</v>
      </c>
      <c r="AQ1481" t="s">
        <v>2370</v>
      </c>
      <c r="AR1481">
        <v>4</v>
      </c>
      <c r="AT1481" s="85" t="s">
        <v>4571</v>
      </c>
      <c r="AU1481" s="84" t="s">
        <v>4645</v>
      </c>
      <c r="AV1481" s="77" t="str">
        <f t="shared" si="326"/>
        <v>28109</v>
      </c>
      <c r="AW1481">
        <v>4</v>
      </c>
      <c r="AX1481" s="7" t="s">
        <v>186</v>
      </c>
    </row>
    <row r="1482" spans="1:50" hidden="1" outlineLevel="1">
      <c r="A1482" t="s">
        <v>3237</v>
      </c>
      <c r="B1482" t="s">
        <v>2370</v>
      </c>
      <c r="C1482" s="1">
        <f t="shared" si="320"/>
        <v>5030</v>
      </c>
      <c r="D1482" s="7">
        <f>IF(N1482&gt;0, RANK(N1482,(N1482:P1482,Q1482:AE1482)),0)</f>
        <v>2</v>
      </c>
      <c r="E1482" s="7">
        <f>IF(O1482&gt;0,RANK(O1482,(N1482:P1482,Q1482:AE1482)),0)</f>
        <v>1</v>
      </c>
      <c r="F1482" s="7">
        <f>IF(P1482&gt;0,RANK(P1482,(N1482:P1482,Q1482:AE1482)),0)</f>
        <v>3</v>
      </c>
      <c r="G1482" s="1">
        <f t="shared" si="327"/>
        <v>2486</v>
      </c>
      <c r="H1482" s="2">
        <f t="shared" si="328"/>
        <v>0.49423459244532802</v>
      </c>
      <c r="I1482" s="2"/>
      <c r="J1482" s="2">
        <f t="shared" si="329"/>
        <v>0.25069582504970178</v>
      </c>
      <c r="K1482" s="2">
        <f t="shared" si="329"/>
        <v>0.74493041749502986</v>
      </c>
      <c r="L1482" s="2">
        <f t="shared" si="329"/>
        <v>9.9403578528827028E-4</v>
      </c>
      <c r="M1482" s="2">
        <f t="shared" si="322"/>
        <v>3.3797216699800866E-3</v>
      </c>
      <c r="N1482" s="1">
        <v>1261</v>
      </c>
      <c r="O1482" s="1">
        <v>3747</v>
      </c>
      <c r="P1482" s="1">
        <v>5</v>
      </c>
      <c r="Q1482" s="1">
        <v>5</v>
      </c>
      <c r="R1482" s="1">
        <v>5</v>
      </c>
      <c r="S1482" s="1">
        <v>4</v>
      </c>
      <c r="T1482" s="1">
        <v>3</v>
      </c>
      <c r="W1482" s="1">
        <v>0</v>
      </c>
      <c r="AG1482" s="7">
        <f>IF(Q1482&gt;0,RANK(Q1482,(N1482:P1482,Q1482:AE1482)),0)</f>
        <v>3</v>
      </c>
      <c r="AH1482" s="7">
        <f>IF(R1482&gt;0,RANK(R1482,(N1482:P1482,Q1482:AE1482)),0)</f>
        <v>3</v>
      </c>
      <c r="AI1482" s="7">
        <f>IF(T1482&gt;0,RANK(T1482,(N1482:P1482,Q1482:AE1482)),0)</f>
        <v>7</v>
      </c>
      <c r="AJ1482" s="7">
        <f>IF(S1482&gt;0,RANK(S1482,(N1482:P1482,Q1482:AE1482)),0)</f>
        <v>6</v>
      </c>
      <c r="AK1482" s="2">
        <f t="shared" si="330"/>
        <v>9.9403578528827028E-4</v>
      </c>
      <c r="AL1482" s="2">
        <f t="shared" si="330"/>
        <v>9.9403578528827028E-4</v>
      </c>
      <c r="AM1482" s="2">
        <f t="shared" si="324"/>
        <v>5.9642147117296227E-4</v>
      </c>
      <c r="AN1482" s="2">
        <f t="shared" si="325"/>
        <v>7.9522862823061633E-4</v>
      </c>
      <c r="AP1482" t="s">
        <v>3237</v>
      </c>
      <c r="AQ1482" t="s">
        <v>2370</v>
      </c>
      <c r="AR1482">
        <v>4</v>
      </c>
      <c r="AT1482" s="85" t="s">
        <v>4571</v>
      </c>
      <c r="AU1482" s="84" t="s">
        <v>4646</v>
      </c>
      <c r="AV1482" s="77" t="str">
        <f t="shared" si="326"/>
        <v>28111</v>
      </c>
      <c r="AW1482">
        <v>4</v>
      </c>
      <c r="AX1482" s="7" t="s">
        <v>186</v>
      </c>
    </row>
    <row r="1483" spans="1:50" hidden="1" outlineLevel="1">
      <c r="A1483" t="s">
        <v>3015</v>
      </c>
      <c r="B1483" t="s">
        <v>2370</v>
      </c>
      <c r="C1483" s="1">
        <f t="shared" si="320"/>
        <v>16632</v>
      </c>
      <c r="D1483" s="7">
        <f>IF(N1483&gt;0, RANK(N1483,(N1483:P1483,Q1483:AE1483)),0)</f>
        <v>2</v>
      </c>
      <c r="E1483" s="7">
        <f>IF(O1483&gt;0,RANK(O1483,(N1483:P1483,Q1483:AE1483)),0)</f>
        <v>1</v>
      </c>
      <c r="F1483" s="7">
        <f>IF(P1483&gt;0,RANK(P1483,(N1483:P1483,Q1483:AE1483)),0)</f>
        <v>3</v>
      </c>
      <c r="G1483" s="1">
        <f t="shared" si="327"/>
        <v>779</v>
      </c>
      <c r="H1483" s="2">
        <f t="shared" si="328"/>
        <v>4.6837421837421837E-2</v>
      </c>
      <c r="I1483" s="2"/>
      <c r="J1483" s="2">
        <f t="shared" si="329"/>
        <v>0.47384559884559885</v>
      </c>
      <c r="K1483" s="2">
        <f t="shared" si="329"/>
        <v>0.52068302068302064</v>
      </c>
      <c r="L1483" s="2">
        <f t="shared" si="329"/>
        <v>2.4651274651274653E-3</v>
      </c>
      <c r="M1483" s="2">
        <f t="shared" si="322"/>
        <v>3.0062530062530506E-3</v>
      </c>
      <c r="N1483" s="1">
        <v>7881</v>
      </c>
      <c r="O1483" s="1">
        <v>8660</v>
      </c>
      <c r="P1483" s="1">
        <v>41</v>
      </c>
      <c r="Q1483" s="1">
        <v>19</v>
      </c>
      <c r="R1483" s="1">
        <v>8</v>
      </c>
      <c r="S1483" s="1">
        <v>9</v>
      </c>
      <c r="T1483" s="1">
        <v>14</v>
      </c>
      <c r="W1483" s="1">
        <v>0</v>
      </c>
      <c r="AG1483" s="7">
        <f>IF(Q1483&gt;0,RANK(Q1483,(N1483:P1483,Q1483:AE1483)),0)</f>
        <v>4</v>
      </c>
      <c r="AH1483" s="7">
        <f>IF(R1483&gt;0,RANK(R1483,(N1483:P1483,Q1483:AE1483)),0)</f>
        <v>7</v>
      </c>
      <c r="AI1483" s="7">
        <f>IF(T1483&gt;0,RANK(T1483,(N1483:P1483,Q1483:AE1483)),0)</f>
        <v>5</v>
      </c>
      <c r="AJ1483" s="7">
        <f>IF(S1483&gt;0,RANK(S1483,(N1483:P1483,Q1483:AE1483)),0)</f>
        <v>6</v>
      </c>
      <c r="AK1483" s="2">
        <f t="shared" si="330"/>
        <v>1.1423761423761424E-3</v>
      </c>
      <c r="AL1483" s="2">
        <f t="shared" si="330"/>
        <v>4.8100048100048102E-4</v>
      </c>
      <c r="AM1483" s="2">
        <f t="shared" si="324"/>
        <v>8.4175084175084171E-4</v>
      </c>
      <c r="AN1483" s="2">
        <f t="shared" si="325"/>
        <v>5.4112554112554113E-4</v>
      </c>
      <c r="AP1483" t="s">
        <v>3015</v>
      </c>
      <c r="AQ1483" t="s">
        <v>2370</v>
      </c>
      <c r="AR1483">
        <v>3</v>
      </c>
      <c r="AT1483" s="85" t="s">
        <v>4571</v>
      </c>
      <c r="AU1483" s="84" t="s">
        <v>4647</v>
      </c>
      <c r="AV1483" s="77" t="str">
        <f t="shared" si="326"/>
        <v>28113</v>
      </c>
      <c r="AW1483">
        <v>3</v>
      </c>
      <c r="AX1483" s="7" t="s">
        <v>186</v>
      </c>
    </row>
    <row r="1484" spans="1:50" hidden="1" outlineLevel="1">
      <c r="A1484" t="s">
        <v>2692</v>
      </c>
      <c r="B1484" t="s">
        <v>2370</v>
      </c>
      <c r="C1484" s="1">
        <f t="shared" si="320"/>
        <v>11240</v>
      </c>
      <c r="D1484" s="7">
        <f>IF(N1484&gt;0, RANK(N1484,(N1484:P1484,Q1484:AE1484)),0)</f>
        <v>2</v>
      </c>
      <c r="E1484" s="7">
        <f>IF(O1484&gt;0,RANK(O1484,(N1484:P1484,Q1484:AE1484)),0)</f>
        <v>1</v>
      </c>
      <c r="F1484" s="7">
        <f>IF(P1484&gt;0,RANK(P1484,(N1484:P1484,Q1484:AE1484)),0)</f>
        <v>3</v>
      </c>
      <c r="G1484" s="1">
        <f t="shared" si="327"/>
        <v>5820</v>
      </c>
      <c r="H1484" s="2">
        <f t="shared" si="328"/>
        <v>0.51779359430604988</v>
      </c>
      <c r="I1484" s="2"/>
      <c r="J1484" s="2">
        <f t="shared" si="329"/>
        <v>0.23665480427046262</v>
      </c>
      <c r="K1484" s="2">
        <f t="shared" si="329"/>
        <v>0.75444839857651247</v>
      </c>
      <c r="L1484" s="2">
        <f t="shared" si="329"/>
        <v>4.8932384341637009E-3</v>
      </c>
      <c r="M1484" s="2">
        <f t="shared" si="322"/>
        <v>4.003558718861237E-3</v>
      </c>
      <c r="N1484" s="1">
        <v>2660</v>
      </c>
      <c r="O1484" s="1">
        <v>8480</v>
      </c>
      <c r="P1484" s="1">
        <v>55</v>
      </c>
      <c r="Q1484" s="1">
        <v>16</v>
      </c>
      <c r="R1484" s="1">
        <v>10</v>
      </c>
      <c r="S1484" s="1">
        <v>2</v>
      </c>
      <c r="T1484" s="1">
        <v>17</v>
      </c>
      <c r="W1484" s="1">
        <v>0</v>
      </c>
      <c r="AG1484" s="7">
        <f>IF(Q1484&gt;0,RANK(Q1484,(N1484:P1484,Q1484:AE1484)),0)</f>
        <v>5</v>
      </c>
      <c r="AH1484" s="7">
        <f>IF(R1484&gt;0,RANK(R1484,(N1484:P1484,Q1484:AE1484)),0)</f>
        <v>6</v>
      </c>
      <c r="AI1484" s="7">
        <f>IF(T1484&gt;0,RANK(T1484,(N1484:P1484,Q1484:AE1484)),0)</f>
        <v>4</v>
      </c>
      <c r="AJ1484" s="7">
        <f>IF(S1484&gt;0,RANK(S1484,(N1484:P1484,Q1484:AE1484)),0)</f>
        <v>7</v>
      </c>
      <c r="AK1484" s="2">
        <f t="shared" si="330"/>
        <v>1.4234875444839859E-3</v>
      </c>
      <c r="AL1484" s="2">
        <f t="shared" si="330"/>
        <v>8.8967971530249106E-4</v>
      </c>
      <c r="AM1484" s="2">
        <f t="shared" si="324"/>
        <v>1.5124555160142348E-3</v>
      </c>
      <c r="AN1484" s="2">
        <f t="shared" si="325"/>
        <v>1.7793594306049823E-4</v>
      </c>
      <c r="AP1484" t="s">
        <v>2692</v>
      </c>
      <c r="AQ1484" t="s">
        <v>2370</v>
      </c>
      <c r="AR1484">
        <v>1</v>
      </c>
      <c r="AT1484" s="85" t="s">
        <v>4571</v>
      </c>
      <c r="AU1484" s="84" t="s">
        <v>5225</v>
      </c>
      <c r="AV1484" s="77" t="str">
        <f t="shared" si="326"/>
        <v>28115</v>
      </c>
      <c r="AW1484">
        <v>1</v>
      </c>
      <c r="AX1484" s="7" t="s">
        <v>186</v>
      </c>
    </row>
    <row r="1485" spans="1:50" hidden="1" outlineLevel="1">
      <c r="A1485" t="s">
        <v>2369</v>
      </c>
      <c r="B1485" t="s">
        <v>2370</v>
      </c>
      <c r="C1485" s="1">
        <f t="shared" si="320"/>
        <v>9932</v>
      </c>
      <c r="D1485" s="7">
        <f>IF(N1485&gt;0, RANK(N1485,(N1485:P1485,Q1485:AE1485)),0)</f>
        <v>2</v>
      </c>
      <c r="E1485" s="7">
        <f>IF(O1485&gt;0,RANK(O1485,(N1485:P1485,Q1485:AE1485)),0)</f>
        <v>1</v>
      </c>
      <c r="F1485" s="7">
        <f>IF(P1485&gt;0,RANK(P1485,(N1485:P1485,Q1485:AE1485)),0)</f>
        <v>3</v>
      </c>
      <c r="G1485" s="1">
        <f t="shared" si="327"/>
        <v>3211</v>
      </c>
      <c r="H1485" s="2">
        <f t="shared" si="328"/>
        <v>0.32329842931937175</v>
      </c>
      <c r="I1485" s="2"/>
      <c r="J1485" s="2">
        <f t="shared" si="329"/>
        <v>0.33497784937575514</v>
      </c>
      <c r="K1485" s="2">
        <f t="shared" si="329"/>
        <v>0.65827627869512684</v>
      </c>
      <c r="L1485" s="2">
        <f t="shared" si="329"/>
        <v>3.8260169150221507E-3</v>
      </c>
      <c r="M1485" s="2">
        <f t="shared" si="322"/>
        <v>2.9198550140958684E-3</v>
      </c>
      <c r="N1485" s="1">
        <v>3327</v>
      </c>
      <c r="O1485" s="1">
        <v>6538</v>
      </c>
      <c r="P1485" s="1">
        <v>38</v>
      </c>
      <c r="Q1485" s="1">
        <v>3</v>
      </c>
      <c r="R1485" s="1">
        <v>6</v>
      </c>
      <c r="S1485" s="1">
        <v>5</v>
      </c>
      <c r="T1485" s="1">
        <v>15</v>
      </c>
      <c r="W1485" s="1">
        <v>0</v>
      </c>
      <c r="AG1485" s="7">
        <f>IF(Q1485&gt;0,RANK(Q1485,(N1485:P1485,Q1485:AE1485)),0)</f>
        <v>7</v>
      </c>
      <c r="AH1485" s="7">
        <f>IF(R1485&gt;0,RANK(R1485,(N1485:P1485,Q1485:AE1485)),0)</f>
        <v>5</v>
      </c>
      <c r="AI1485" s="7">
        <f>IF(T1485&gt;0,RANK(T1485,(N1485:P1485,Q1485:AE1485)),0)</f>
        <v>4</v>
      </c>
      <c r="AJ1485" s="7">
        <f>IF(S1485&gt;0,RANK(S1485,(N1485:P1485,Q1485:AE1485)),0)</f>
        <v>6</v>
      </c>
      <c r="AK1485" s="2">
        <f t="shared" si="330"/>
        <v>3.0205396697543293E-4</v>
      </c>
      <c r="AL1485" s="2">
        <f t="shared" si="330"/>
        <v>6.0410793395086586E-4</v>
      </c>
      <c r="AM1485" s="2">
        <f t="shared" si="324"/>
        <v>1.5102698348771646E-3</v>
      </c>
      <c r="AN1485" s="2">
        <f t="shared" si="325"/>
        <v>5.0342327829238829E-4</v>
      </c>
      <c r="AP1485" t="s">
        <v>2369</v>
      </c>
      <c r="AQ1485" t="s">
        <v>2370</v>
      </c>
      <c r="AR1485">
        <v>1</v>
      </c>
      <c r="AT1485" s="85" t="s">
        <v>4571</v>
      </c>
      <c r="AU1485" s="84" t="s">
        <v>5226</v>
      </c>
      <c r="AV1485" s="77" t="str">
        <f t="shared" si="326"/>
        <v>28117</v>
      </c>
      <c r="AW1485">
        <v>1</v>
      </c>
      <c r="AX1485" s="7" t="s">
        <v>186</v>
      </c>
    </row>
    <row r="1486" spans="1:50" hidden="1" outlineLevel="1">
      <c r="A1486" t="s">
        <v>2456</v>
      </c>
      <c r="B1486" t="s">
        <v>2370</v>
      </c>
      <c r="C1486" s="1">
        <f t="shared" si="320"/>
        <v>3418</v>
      </c>
      <c r="D1486" s="7">
        <f>IF(N1486&gt;0, RANK(N1486,(N1486:P1486,Q1486:AE1486)),0)</f>
        <v>1</v>
      </c>
      <c r="E1486" s="7">
        <f>IF(O1486&gt;0,RANK(O1486,(N1486:P1486,Q1486:AE1486)),0)</f>
        <v>2</v>
      </c>
      <c r="F1486" s="7">
        <f>IF(P1486&gt;0,RANK(P1486,(N1486:P1486,Q1486:AE1486)),0)</f>
        <v>6</v>
      </c>
      <c r="G1486" s="1">
        <f t="shared" si="327"/>
        <v>672</v>
      </c>
      <c r="H1486" s="2">
        <f t="shared" si="328"/>
        <v>0.19660620245757754</v>
      </c>
      <c r="I1486" s="2"/>
      <c r="J1486" s="2">
        <f t="shared" si="329"/>
        <v>0.59449970743124636</v>
      </c>
      <c r="K1486" s="2">
        <f t="shared" si="329"/>
        <v>0.39789350497366882</v>
      </c>
      <c r="L1486" s="2">
        <f t="shared" si="329"/>
        <v>8.7770626097132822E-4</v>
      </c>
      <c r="M1486" s="2">
        <f t="shared" si="322"/>
        <v>6.72908133411349E-3</v>
      </c>
      <c r="N1486" s="1">
        <v>2032</v>
      </c>
      <c r="O1486" s="1">
        <v>1360</v>
      </c>
      <c r="P1486" s="1">
        <v>3</v>
      </c>
      <c r="Q1486" s="1">
        <v>7</v>
      </c>
      <c r="R1486" s="1">
        <v>3</v>
      </c>
      <c r="S1486" s="1">
        <v>6</v>
      </c>
      <c r="T1486" s="1">
        <v>5</v>
      </c>
      <c r="W1486" s="1">
        <v>2</v>
      </c>
      <c r="AG1486" s="7">
        <f>IF(Q1486&gt;0,RANK(Q1486,(N1486:P1486,Q1486:AE1486)),0)</f>
        <v>3</v>
      </c>
      <c r="AH1486" s="7">
        <f>IF(R1486&gt;0,RANK(R1486,(N1486:P1486,Q1486:AE1486)),0)</f>
        <v>6</v>
      </c>
      <c r="AI1486" s="7">
        <f>IF(T1486&gt;0,RANK(T1486,(N1486:P1486,Q1486:AE1486)),0)</f>
        <v>5</v>
      </c>
      <c r="AJ1486" s="7">
        <f>IF(S1486&gt;0,RANK(S1486,(N1486:P1486,Q1486:AE1486)),0)</f>
        <v>4</v>
      </c>
      <c r="AK1486" s="2">
        <f t="shared" si="330"/>
        <v>2.047981275599766E-3</v>
      </c>
      <c r="AL1486" s="2">
        <f t="shared" si="330"/>
        <v>8.7770626097132822E-4</v>
      </c>
      <c r="AM1486" s="2">
        <f t="shared" si="324"/>
        <v>1.4628437682855471E-3</v>
      </c>
      <c r="AN1486" s="2">
        <f t="shared" si="325"/>
        <v>1.7554125219426564E-3</v>
      </c>
      <c r="AP1486" t="s">
        <v>2456</v>
      </c>
      <c r="AQ1486" t="s">
        <v>2370</v>
      </c>
      <c r="AR1486">
        <v>2</v>
      </c>
      <c r="AT1486" s="85" t="s">
        <v>4571</v>
      </c>
      <c r="AU1486" s="84" t="s">
        <v>4545</v>
      </c>
      <c r="AV1486" s="77" t="str">
        <f t="shared" si="326"/>
        <v>28119</v>
      </c>
      <c r="AW1486">
        <v>2</v>
      </c>
      <c r="AX1486" s="7" t="s">
        <v>186</v>
      </c>
    </row>
    <row r="1487" spans="1:50" hidden="1" outlineLevel="1">
      <c r="A1487" t="s">
        <v>1972</v>
      </c>
      <c r="B1487" t="s">
        <v>2370</v>
      </c>
      <c r="C1487" s="1">
        <f t="shared" si="320"/>
        <v>54726</v>
      </c>
      <c r="D1487" s="7">
        <f>IF(N1487&gt;0, RANK(N1487,(N1487:P1487,Q1487:AE1487)),0)</f>
        <v>2</v>
      </c>
      <c r="E1487" s="7">
        <f>IF(O1487&gt;0,RANK(O1487,(N1487:P1487,Q1487:AE1487)),0)</f>
        <v>1</v>
      </c>
      <c r="F1487" s="7">
        <f>IF(P1487&gt;0,RANK(P1487,(N1487:P1487,Q1487:AE1487)),0)</f>
        <v>4</v>
      </c>
      <c r="G1487" s="1">
        <f t="shared" si="327"/>
        <v>32049</v>
      </c>
      <c r="H1487" s="2">
        <f t="shared" si="328"/>
        <v>0.58562657603332968</v>
      </c>
      <c r="I1487" s="2"/>
      <c r="J1487" s="2">
        <f t="shared" si="329"/>
        <v>0.2010927164419106</v>
      </c>
      <c r="K1487" s="2">
        <f t="shared" si="329"/>
        <v>0.78671929247524031</v>
      </c>
      <c r="L1487" s="2">
        <f t="shared" si="329"/>
        <v>3.252567335452984E-3</v>
      </c>
      <c r="M1487" s="2">
        <f t="shared" si="322"/>
        <v>8.9354237473960856E-3</v>
      </c>
      <c r="N1487" s="1">
        <v>11005</v>
      </c>
      <c r="O1487" s="1">
        <v>43054</v>
      </c>
      <c r="P1487" s="1">
        <v>178</v>
      </c>
      <c r="Q1487" s="1">
        <v>95</v>
      </c>
      <c r="R1487" s="1">
        <v>238</v>
      </c>
      <c r="S1487" s="1">
        <v>67</v>
      </c>
      <c r="T1487" s="1">
        <v>80</v>
      </c>
      <c r="W1487" s="1">
        <v>9</v>
      </c>
      <c r="AG1487" s="7">
        <f>IF(Q1487&gt;0,RANK(Q1487,(N1487:P1487,Q1487:AE1487)),0)</f>
        <v>5</v>
      </c>
      <c r="AH1487" s="7">
        <f>IF(R1487&gt;0,RANK(R1487,(N1487:P1487,Q1487:AE1487)),0)</f>
        <v>3</v>
      </c>
      <c r="AI1487" s="7">
        <f>IF(T1487&gt;0,RANK(T1487,(N1487:P1487,Q1487:AE1487)),0)</f>
        <v>6</v>
      </c>
      <c r="AJ1487" s="7">
        <f>IF(S1487&gt;0,RANK(S1487,(N1487:P1487,Q1487:AE1487)),0)</f>
        <v>7</v>
      </c>
      <c r="AK1487" s="2">
        <f t="shared" si="330"/>
        <v>1.7359207689215364E-3</v>
      </c>
      <c r="AL1487" s="2">
        <f t="shared" si="330"/>
        <v>4.3489383474034282E-3</v>
      </c>
      <c r="AM1487" s="2">
        <f t="shared" si="324"/>
        <v>1.4618280159339253E-3</v>
      </c>
      <c r="AN1487" s="2">
        <f t="shared" si="325"/>
        <v>1.2242809633446624E-3</v>
      </c>
      <c r="AP1487" t="s">
        <v>1972</v>
      </c>
      <c r="AQ1487" t="s">
        <v>2370</v>
      </c>
      <c r="AR1487">
        <v>3</v>
      </c>
      <c r="AT1487" s="85" t="s">
        <v>4571</v>
      </c>
      <c r="AU1487" s="84" t="s">
        <v>4534</v>
      </c>
      <c r="AV1487" s="77" t="str">
        <f t="shared" si="326"/>
        <v>28121</v>
      </c>
      <c r="AW1487">
        <v>3</v>
      </c>
      <c r="AX1487" s="7" t="s">
        <v>186</v>
      </c>
    </row>
    <row r="1488" spans="1:50" hidden="1" outlineLevel="1">
      <c r="A1488" t="s">
        <v>4195</v>
      </c>
      <c r="B1488" t="s">
        <v>2370</v>
      </c>
      <c r="C1488" s="1">
        <f t="shared" si="320"/>
        <v>10228</v>
      </c>
      <c r="D1488" s="7">
        <f>IF(N1488&gt;0, RANK(N1488,(N1488:P1488,Q1488:AE1488)),0)</f>
        <v>2</v>
      </c>
      <c r="E1488" s="7">
        <f>IF(O1488&gt;0,RANK(O1488,(N1488:P1488,Q1488:AE1488)),0)</f>
        <v>1</v>
      </c>
      <c r="F1488" s="7">
        <f>IF(P1488&gt;0,RANK(P1488,(N1488:P1488,Q1488:AE1488)),0)</f>
        <v>3</v>
      </c>
      <c r="G1488" s="1">
        <f t="shared" si="327"/>
        <v>2593</v>
      </c>
      <c r="H1488" s="2">
        <f t="shared" si="328"/>
        <v>0.2535197497066875</v>
      </c>
      <c r="I1488" s="2"/>
      <c r="J1488" s="2">
        <f t="shared" si="329"/>
        <v>0.3717246773562769</v>
      </c>
      <c r="K1488" s="2">
        <f t="shared" si="329"/>
        <v>0.62524442706296446</v>
      </c>
      <c r="L1488" s="2">
        <f t="shared" si="329"/>
        <v>8.7993742667188111E-4</v>
      </c>
      <c r="M1488" s="2">
        <f t="shared" si="322"/>
        <v>2.1509581540867604E-3</v>
      </c>
      <c r="N1488" s="1">
        <v>3802</v>
      </c>
      <c r="O1488" s="1">
        <v>6395</v>
      </c>
      <c r="P1488" s="1">
        <v>9</v>
      </c>
      <c r="Q1488" s="1">
        <v>7</v>
      </c>
      <c r="R1488" s="1">
        <v>7</v>
      </c>
      <c r="S1488" s="1">
        <v>5</v>
      </c>
      <c r="T1488" s="1">
        <v>3</v>
      </c>
      <c r="W1488" s="1">
        <v>0</v>
      </c>
      <c r="AG1488" s="7">
        <f>IF(Q1488&gt;0,RANK(Q1488,(N1488:P1488,Q1488:AE1488)),0)</f>
        <v>4</v>
      </c>
      <c r="AH1488" s="7">
        <f>IF(R1488&gt;0,RANK(R1488,(N1488:P1488,Q1488:AE1488)),0)</f>
        <v>4</v>
      </c>
      <c r="AI1488" s="7">
        <f>IF(T1488&gt;0,RANK(T1488,(N1488:P1488,Q1488:AE1488)),0)</f>
        <v>7</v>
      </c>
      <c r="AJ1488" s="7">
        <f>IF(S1488&gt;0,RANK(S1488,(N1488:P1488,Q1488:AE1488)),0)</f>
        <v>6</v>
      </c>
      <c r="AK1488" s="2">
        <f t="shared" si="330"/>
        <v>6.8439577630035199E-4</v>
      </c>
      <c r="AL1488" s="2">
        <f t="shared" si="330"/>
        <v>6.8439577630035199E-4</v>
      </c>
      <c r="AM1488" s="2">
        <f t="shared" si="324"/>
        <v>2.9331247555729369E-4</v>
      </c>
      <c r="AN1488" s="2">
        <f t="shared" si="325"/>
        <v>4.8885412592882286E-4</v>
      </c>
      <c r="AP1488" t="s">
        <v>4195</v>
      </c>
      <c r="AQ1488" t="s">
        <v>2370</v>
      </c>
      <c r="AR1488">
        <v>3</v>
      </c>
      <c r="AT1488" s="85" t="s">
        <v>4571</v>
      </c>
      <c r="AU1488" s="84" t="s">
        <v>2759</v>
      </c>
      <c r="AV1488" s="77" t="str">
        <f t="shared" si="326"/>
        <v>28123</v>
      </c>
      <c r="AW1488">
        <v>3</v>
      </c>
      <c r="AX1488" s="7" t="s">
        <v>186</v>
      </c>
    </row>
    <row r="1489" spans="1:50" hidden="1" outlineLevel="1">
      <c r="A1489" t="s">
        <v>1973</v>
      </c>
      <c r="B1489" t="s">
        <v>2370</v>
      </c>
      <c r="C1489" s="1">
        <f t="shared" si="320"/>
        <v>3093</v>
      </c>
      <c r="D1489" s="7">
        <f>IF(N1489&gt;0, RANK(N1489,(N1489:P1489,Q1489:AE1489)),0)</f>
        <v>1</v>
      </c>
      <c r="E1489" s="7">
        <f>IF(O1489&gt;0,RANK(O1489,(N1489:P1489,Q1489:AE1489)),0)</f>
        <v>2</v>
      </c>
      <c r="F1489" s="7">
        <f>IF(P1489&gt;0,RANK(P1489,(N1489:P1489,Q1489:AE1489)),0)</f>
        <v>6</v>
      </c>
      <c r="G1489" s="1">
        <f t="shared" si="327"/>
        <v>440</v>
      </c>
      <c r="H1489" s="2">
        <f t="shared" si="328"/>
        <v>0.14225670869705787</v>
      </c>
      <c r="I1489" s="2"/>
      <c r="J1489" s="2">
        <f t="shared" si="329"/>
        <v>0.50436469447138699</v>
      </c>
      <c r="K1489" s="2">
        <f t="shared" si="329"/>
        <v>0.36210798577432912</v>
      </c>
      <c r="L1489" s="2">
        <f t="shared" si="329"/>
        <v>1.6812156482379565E-2</v>
      </c>
      <c r="M1489" s="2">
        <f t="shared" si="322"/>
        <v>0.11671516327190433</v>
      </c>
      <c r="N1489" s="1">
        <v>1560</v>
      </c>
      <c r="O1489" s="1">
        <v>1120</v>
      </c>
      <c r="P1489" s="1">
        <v>52</v>
      </c>
      <c r="Q1489" s="1">
        <v>74</v>
      </c>
      <c r="R1489" s="1">
        <v>48</v>
      </c>
      <c r="S1489" s="1">
        <v>145</v>
      </c>
      <c r="T1489" s="1">
        <v>94</v>
      </c>
      <c r="W1489" s="1">
        <v>0</v>
      </c>
      <c r="AG1489" s="7">
        <f>IF(Q1489&gt;0,RANK(Q1489,(N1489:P1489,Q1489:AE1489)),0)</f>
        <v>5</v>
      </c>
      <c r="AH1489" s="7">
        <f>IF(R1489&gt;0,RANK(R1489,(N1489:P1489,Q1489:AE1489)),0)</f>
        <v>7</v>
      </c>
      <c r="AI1489" s="7">
        <f>IF(T1489&gt;0,RANK(T1489,(N1489:P1489,Q1489:AE1489)),0)</f>
        <v>4</v>
      </c>
      <c r="AJ1489" s="7">
        <f>IF(S1489&gt;0,RANK(S1489,(N1489:P1489,Q1489:AE1489)),0)</f>
        <v>3</v>
      </c>
      <c r="AK1489" s="2">
        <f t="shared" si="330"/>
        <v>2.392499191723246E-2</v>
      </c>
      <c r="AL1489" s="2">
        <f t="shared" si="330"/>
        <v>1.5518913676042677E-2</v>
      </c>
      <c r="AM1489" s="2">
        <f t="shared" si="324"/>
        <v>3.0391205948916908E-2</v>
      </c>
      <c r="AN1489" s="2">
        <f t="shared" si="325"/>
        <v>4.6880051729712255E-2</v>
      </c>
      <c r="AP1489" t="s">
        <v>1973</v>
      </c>
      <c r="AQ1489" t="s">
        <v>2370</v>
      </c>
      <c r="AR1489">
        <v>2</v>
      </c>
      <c r="AT1489" s="85" t="s">
        <v>4571</v>
      </c>
      <c r="AU1489" s="84" t="s">
        <v>2760</v>
      </c>
      <c r="AV1489" s="77" t="str">
        <f t="shared" si="326"/>
        <v>28125</v>
      </c>
      <c r="AW1489">
        <v>2</v>
      </c>
      <c r="AX1489" s="7" t="s">
        <v>186</v>
      </c>
    </row>
    <row r="1490" spans="1:50" hidden="1" outlineLevel="1">
      <c r="A1490" t="s">
        <v>4455</v>
      </c>
      <c r="B1490" t="s">
        <v>2370</v>
      </c>
      <c r="C1490" s="1">
        <f t="shared" si="320"/>
        <v>10474</v>
      </c>
      <c r="D1490" s="7">
        <f>IF(N1490&gt;0, RANK(N1490,(N1490:P1490,Q1490:AE1490)),0)</f>
        <v>2</v>
      </c>
      <c r="E1490" s="7">
        <f>IF(O1490&gt;0,RANK(O1490,(N1490:P1490,Q1490:AE1490)),0)</f>
        <v>1</v>
      </c>
      <c r="F1490" s="7">
        <f>IF(P1490&gt;0,RANK(P1490,(N1490:P1490,Q1490:AE1490)),0)</f>
        <v>5</v>
      </c>
      <c r="G1490" s="1">
        <f t="shared" si="327"/>
        <v>3866</v>
      </c>
      <c r="H1490" s="2">
        <f t="shared" si="328"/>
        <v>0.36910444911208706</v>
      </c>
      <c r="I1490" s="2"/>
      <c r="J1490" s="2">
        <f t="shared" si="329"/>
        <v>0.31239259117815543</v>
      </c>
      <c r="K1490" s="2">
        <f t="shared" si="329"/>
        <v>0.6814970402902425</v>
      </c>
      <c r="L1490" s="2">
        <f t="shared" si="329"/>
        <v>7.637960664502578E-4</v>
      </c>
      <c r="M1490" s="2">
        <f t="shared" si="322"/>
        <v>5.3465724651518155E-3</v>
      </c>
      <c r="N1490" s="1">
        <v>3272</v>
      </c>
      <c r="O1490" s="1">
        <v>7138</v>
      </c>
      <c r="P1490" s="1">
        <v>8</v>
      </c>
      <c r="Q1490" s="1">
        <v>17</v>
      </c>
      <c r="R1490" s="1">
        <v>28</v>
      </c>
      <c r="S1490" s="1">
        <v>4</v>
      </c>
      <c r="T1490" s="1">
        <v>7</v>
      </c>
      <c r="W1490" s="1">
        <v>0</v>
      </c>
      <c r="AG1490" s="7">
        <f>IF(Q1490&gt;0,RANK(Q1490,(N1490:P1490,Q1490:AE1490)),0)</f>
        <v>4</v>
      </c>
      <c r="AH1490" s="7">
        <f>IF(R1490&gt;0,RANK(R1490,(N1490:P1490,Q1490:AE1490)),0)</f>
        <v>3</v>
      </c>
      <c r="AI1490" s="7">
        <f>IF(T1490&gt;0,RANK(T1490,(N1490:P1490,Q1490:AE1490)),0)</f>
        <v>6</v>
      </c>
      <c r="AJ1490" s="7">
        <f>IF(S1490&gt;0,RANK(S1490,(N1490:P1490,Q1490:AE1490)),0)</f>
        <v>7</v>
      </c>
      <c r="AK1490" s="2">
        <f t="shared" si="330"/>
        <v>1.6230666412067978E-3</v>
      </c>
      <c r="AL1490" s="2">
        <f t="shared" si="330"/>
        <v>2.6732862325759021E-3</v>
      </c>
      <c r="AM1490" s="2">
        <f t="shared" si="324"/>
        <v>6.6832155814397552E-4</v>
      </c>
      <c r="AN1490" s="2">
        <f t="shared" si="325"/>
        <v>3.818980332251289E-4</v>
      </c>
      <c r="AP1490" t="s">
        <v>4455</v>
      </c>
      <c r="AQ1490" t="s">
        <v>2370</v>
      </c>
      <c r="AR1490">
        <v>3</v>
      </c>
      <c r="AT1490" s="85" t="s">
        <v>4571</v>
      </c>
      <c r="AU1490" s="84" t="s">
        <v>4740</v>
      </c>
      <c r="AV1490" s="77" t="str">
        <f t="shared" si="326"/>
        <v>28127</v>
      </c>
      <c r="AW1490">
        <v>3</v>
      </c>
      <c r="AX1490" s="7" t="s">
        <v>186</v>
      </c>
    </row>
    <row r="1491" spans="1:50" hidden="1" outlineLevel="1">
      <c r="A1491" t="s">
        <v>1183</v>
      </c>
      <c r="B1491" t="s">
        <v>2370</v>
      </c>
      <c r="C1491" s="1">
        <f t="shared" ref="C1491:C1509" si="331">SUM(N1491:AE1491)</f>
        <v>7120</v>
      </c>
      <c r="D1491" s="7">
        <f>IF(N1491&gt;0, RANK(N1491,(N1491:P1491,Q1491:AE1491)),0)</f>
        <v>2</v>
      </c>
      <c r="E1491" s="7">
        <f>IF(O1491&gt;0,RANK(O1491,(N1491:P1491,Q1491:AE1491)),0)</f>
        <v>1</v>
      </c>
      <c r="F1491" s="7">
        <f>IF(P1491&gt;0,RANK(P1491,(N1491:P1491,Q1491:AE1491)),0)</f>
        <v>4</v>
      </c>
      <c r="G1491" s="1">
        <f t="shared" si="327"/>
        <v>4081</v>
      </c>
      <c r="H1491" s="2">
        <f t="shared" si="328"/>
        <v>0.57317415730337073</v>
      </c>
      <c r="I1491" s="2"/>
      <c r="J1491" s="2">
        <f t="shared" ref="J1491:L1509" si="332">IF($C1491=0,"-",N1491/$C1491)</f>
        <v>0.21011235955056179</v>
      </c>
      <c r="K1491" s="2">
        <f t="shared" si="332"/>
        <v>0.78328651685393258</v>
      </c>
      <c r="L1491" s="2">
        <f t="shared" si="332"/>
        <v>1.8258426966292136E-3</v>
      </c>
      <c r="M1491" s="2">
        <f t="shared" ref="M1491:M1509" si="333">IF(C1491=0,"-",(1-J1491-K1491-L1491))</f>
        <v>4.775280898876362E-3</v>
      </c>
      <c r="N1491" s="1">
        <v>1496</v>
      </c>
      <c r="O1491" s="1">
        <v>5577</v>
      </c>
      <c r="P1491" s="1">
        <v>13</v>
      </c>
      <c r="Q1491" s="1">
        <v>6</v>
      </c>
      <c r="R1491" s="1">
        <v>16</v>
      </c>
      <c r="S1491" s="1">
        <v>1</v>
      </c>
      <c r="T1491" s="1">
        <v>11</v>
      </c>
      <c r="W1491" s="1">
        <v>0</v>
      </c>
      <c r="AG1491" s="7">
        <f>IF(Q1491&gt;0,RANK(Q1491,(N1491:P1491,Q1491:AE1491)),0)</f>
        <v>6</v>
      </c>
      <c r="AH1491" s="7">
        <f>IF(R1491&gt;0,RANK(R1491,(N1491:P1491,Q1491:AE1491)),0)</f>
        <v>3</v>
      </c>
      <c r="AI1491" s="7">
        <f>IF(T1491&gt;0,RANK(T1491,(N1491:P1491,Q1491:AE1491)),0)</f>
        <v>5</v>
      </c>
      <c r="AJ1491" s="7">
        <f>IF(S1491&gt;0,RANK(S1491,(N1491:P1491,Q1491:AE1491)),0)</f>
        <v>7</v>
      </c>
      <c r="AK1491" s="2">
        <f t="shared" ref="AK1491:AL1509" si="334">IF($C1491=0,"-",Q1491/$C1491)</f>
        <v>8.4269662921348317E-4</v>
      </c>
      <c r="AL1491" s="2">
        <f t="shared" si="334"/>
        <v>2.2471910112359553E-3</v>
      </c>
      <c r="AM1491" s="2">
        <f t="shared" ref="AM1491:AM1509" si="335">IF($C1491=0,"-",T1491/$C1491)</f>
        <v>1.5449438202247191E-3</v>
      </c>
      <c r="AN1491" s="2">
        <f t="shared" ref="AN1491:AN1509" si="336">IF($C1491=0,"-",S1491/$C1491)</f>
        <v>1.404494382022472E-4</v>
      </c>
      <c r="AP1491" t="s">
        <v>1183</v>
      </c>
      <c r="AQ1491" t="s">
        <v>2370</v>
      </c>
      <c r="AR1491">
        <v>3</v>
      </c>
      <c r="AT1491" s="85" t="s">
        <v>4571</v>
      </c>
      <c r="AU1491" s="84" t="s">
        <v>4425</v>
      </c>
      <c r="AV1491" s="77" t="str">
        <f t="shared" ref="AV1491:AV1509" si="337">AT1491&amp;AU1491</f>
        <v>28129</v>
      </c>
      <c r="AW1491">
        <v>3</v>
      </c>
      <c r="AX1491" s="7" t="s">
        <v>186</v>
      </c>
    </row>
    <row r="1492" spans="1:50" hidden="1" outlineLevel="1">
      <c r="A1492" t="s">
        <v>2785</v>
      </c>
      <c r="B1492" t="s">
        <v>2370</v>
      </c>
      <c r="C1492" s="1">
        <f t="shared" si="331"/>
        <v>5735</v>
      </c>
      <c r="D1492" s="7">
        <f>IF(N1492&gt;0, RANK(N1492,(N1492:P1492,Q1492:AE1492)),0)</f>
        <v>2</v>
      </c>
      <c r="E1492" s="7">
        <f>IF(O1492&gt;0,RANK(O1492,(N1492:P1492,Q1492:AE1492)),0)</f>
        <v>1</v>
      </c>
      <c r="F1492" s="7">
        <f>IF(P1492&gt;0,RANK(P1492,(N1492:P1492,Q1492:AE1492)),0)</f>
        <v>3</v>
      </c>
      <c r="G1492" s="1">
        <f t="shared" si="327"/>
        <v>2618</v>
      </c>
      <c r="H1492" s="2">
        <f t="shared" si="328"/>
        <v>0.45649520488230166</v>
      </c>
      <c r="I1492" s="2"/>
      <c r="J1492" s="2">
        <f t="shared" si="332"/>
        <v>0.26643417611159548</v>
      </c>
      <c r="K1492" s="2">
        <f t="shared" si="332"/>
        <v>0.72292938099389714</v>
      </c>
      <c r="L1492" s="2">
        <f t="shared" si="332"/>
        <v>3.4873583260680036E-3</v>
      </c>
      <c r="M1492" s="2">
        <f t="shared" si="333"/>
        <v>7.1490845684393772E-3</v>
      </c>
      <c r="N1492" s="1">
        <v>1528</v>
      </c>
      <c r="O1492" s="1">
        <v>4146</v>
      </c>
      <c r="P1492" s="1">
        <v>20</v>
      </c>
      <c r="Q1492" s="1">
        <v>15</v>
      </c>
      <c r="R1492" s="1">
        <v>14</v>
      </c>
      <c r="S1492" s="1">
        <v>4</v>
      </c>
      <c r="T1492" s="1">
        <v>8</v>
      </c>
      <c r="W1492" s="1">
        <v>0</v>
      </c>
      <c r="AG1492" s="7">
        <f>IF(Q1492&gt;0,RANK(Q1492,(N1492:P1492,Q1492:AE1492)),0)</f>
        <v>4</v>
      </c>
      <c r="AH1492" s="7">
        <f>IF(R1492&gt;0,RANK(R1492,(N1492:P1492,Q1492:AE1492)),0)</f>
        <v>5</v>
      </c>
      <c r="AI1492" s="7">
        <f>IF(T1492&gt;0,RANK(T1492,(N1492:P1492,Q1492:AE1492)),0)</f>
        <v>6</v>
      </c>
      <c r="AJ1492" s="7">
        <f>IF(S1492&gt;0,RANK(S1492,(N1492:P1492,Q1492:AE1492)),0)</f>
        <v>7</v>
      </c>
      <c r="AK1492" s="2">
        <f t="shared" si="334"/>
        <v>2.6155187445510027E-3</v>
      </c>
      <c r="AL1492" s="2">
        <f t="shared" si="334"/>
        <v>2.4411508282476025E-3</v>
      </c>
      <c r="AM1492" s="2">
        <f t="shared" si="335"/>
        <v>1.3949433304272015E-3</v>
      </c>
      <c r="AN1492" s="2">
        <f t="shared" si="336"/>
        <v>6.9747166521360075E-4</v>
      </c>
      <c r="AP1492" t="s">
        <v>2785</v>
      </c>
      <c r="AQ1492" t="s">
        <v>2370</v>
      </c>
      <c r="AR1492">
        <v>4</v>
      </c>
      <c r="AT1492" s="85" t="s">
        <v>4571</v>
      </c>
      <c r="AU1492" s="84" t="s">
        <v>4426</v>
      </c>
      <c r="AV1492" s="77" t="str">
        <f t="shared" si="337"/>
        <v>28131</v>
      </c>
      <c r="AW1492">
        <v>4</v>
      </c>
      <c r="AX1492" s="7" t="s">
        <v>186</v>
      </c>
    </row>
    <row r="1493" spans="1:50" hidden="1" outlineLevel="1">
      <c r="A1493" t="s">
        <v>5000</v>
      </c>
      <c r="B1493" t="s">
        <v>2370</v>
      </c>
      <c r="C1493" s="1">
        <f t="shared" si="331"/>
        <v>10015</v>
      </c>
      <c r="D1493" s="7">
        <f>IF(N1493&gt;0, RANK(N1493,(N1493:P1493,Q1493:AE1493)),0)</f>
        <v>1</v>
      </c>
      <c r="E1493" s="7">
        <f>IF(O1493&gt;0,RANK(O1493,(N1493:P1493,Q1493:AE1493)),0)</f>
        <v>2</v>
      </c>
      <c r="F1493" s="7">
        <f>IF(P1493&gt;0,RANK(P1493,(N1493:P1493,Q1493:AE1493)),0)</f>
        <v>5</v>
      </c>
      <c r="G1493" s="1">
        <f t="shared" si="327"/>
        <v>2825</v>
      </c>
      <c r="H1493" s="2">
        <f t="shared" si="328"/>
        <v>0.28207688467299052</v>
      </c>
      <c r="I1493" s="2"/>
      <c r="J1493" s="2">
        <f t="shared" si="332"/>
        <v>0.63494757863205187</v>
      </c>
      <c r="K1493" s="2">
        <f t="shared" si="332"/>
        <v>0.3528706939590614</v>
      </c>
      <c r="L1493" s="2">
        <f t="shared" si="332"/>
        <v>1.7973040439340988E-3</v>
      </c>
      <c r="M1493" s="2">
        <f t="shared" si="333"/>
        <v>1.0384423364952634E-2</v>
      </c>
      <c r="N1493" s="1">
        <v>6359</v>
      </c>
      <c r="O1493" s="1">
        <v>3534</v>
      </c>
      <c r="P1493" s="1">
        <v>18</v>
      </c>
      <c r="Q1493" s="1">
        <v>53</v>
      </c>
      <c r="R1493" s="1">
        <v>6</v>
      </c>
      <c r="S1493" s="1">
        <v>14</v>
      </c>
      <c r="T1493" s="1">
        <v>31</v>
      </c>
      <c r="W1493" s="1">
        <v>0</v>
      </c>
      <c r="AG1493" s="7">
        <f>IF(Q1493&gt;0,RANK(Q1493,(N1493:P1493,Q1493:AE1493)),0)</f>
        <v>3</v>
      </c>
      <c r="AH1493" s="7">
        <f>IF(R1493&gt;0,RANK(R1493,(N1493:P1493,Q1493:AE1493)),0)</f>
        <v>7</v>
      </c>
      <c r="AI1493" s="7">
        <f>IF(T1493&gt;0,RANK(T1493,(N1493:P1493,Q1493:AE1493)),0)</f>
        <v>4</v>
      </c>
      <c r="AJ1493" s="7">
        <f>IF(S1493&gt;0,RANK(S1493,(N1493:P1493,Q1493:AE1493)),0)</f>
        <v>6</v>
      </c>
      <c r="AK1493" s="2">
        <f t="shared" si="334"/>
        <v>5.2920619071392914E-3</v>
      </c>
      <c r="AL1493" s="2">
        <f t="shared" si="334"/>
        <v>5.9910134797803299E-4</v>
      </c>
      <c r="AM1493" s="2">
        <f t="shared" si="335"/>
        <v>3.09535696455317E-3</v>
      </c>
      <c r="AN1493" s="2">
        <f t="shared" si="336"/>
        <v>1.397903145282077E-3</v>
      </c>
      <c r="AP1493" t="s">
        <v>5000</v>
      </c>
      <c r="AQ1493" t="s">
        <v>2370</v>
      </c>
      <c r="AR1493">
        <v>2</v>
      </c>
      <c r="AT1493" s="85" t="s">
        <v>4571</v>
      </c>
      <c r="AU1493" s="84" t="s">
        <v>4427</v>
      </c>
      <c r="AV1493" s="77" t="str">
        <f t="shared" si="337"/>
        <v>28133</v>
      </c>
      <c r="AW1493">
        <v>2</v>
      </c>
      <c r="AX1493" s="7" t="s">
        <v>186</v>
      </c>
    </row>
    <row r="1494" spans="1:50" hidden="1" outlineLevel="1">
      <c r="A1494" t="s">
        <v>4305</v>
      </c>
      <c r="B1494" t="s">
        <v>2370</v>
      </c>
      <c r="C1494" s="1">
        <f t="shared" si="331"/>
        <v>6217</v>
      </c>
      <c r="D1494" s="7">
        <f>IF(N1494&gt;0, RANK(N1494,(N1494:P1494,Q1494:AE1494)),0)</f>
        <v>1</v>
      </c>
      <c r="E1494" s="7">
        <f>IF(O1494&gt;0,RANK(O1494,(N1494:P1494,Q1494:AE1494)),0)</f>
        <v>2</v>
      </c>
      <c r="F1494" s="7">
        <f>IF(P1494&gt;0,RANK(P1494,(N1494:P1494,Q1494:AE1494)),0)</f>
        <v>4</v>
      </c>
      <c r="G1494" s="1">
        <f t="shared" si="327"/>
        <v>683</v>
      </c>
      <c r="H1494" s="2">
        <f t="shared" si="328"/>
        <v>0.109860061122728</v>
      </c>
      <c r="I1494" s="2"/>
      <c r="J1494" s="2">
        <f t="shared" si="332"/>
        <v>0.5501045520347434</v>
      </c>
      <c r="K1494" s="2">
        <f t="shared" si="332"/>
        <v>0.44024449091201545</v>
      </c>
      <c r="L1494" s="2">
        <f t="shared" si="332"/>
        <v>1.7693421264275374E-3</v>
      </c>
      <c r="M1494" s="2">
        <f t="shared" si="333"/>
        <v>7.8816149268136123E-3</v>
      </c>
      <c r="N1494" s="1">
        <v>3420</v>
      </c>
      <c r="O1494" s="1">
        <v>2737</v>
      </c>
      <c r="P1494" s="1">
        <v>11</v>
      </c>
      <c r="Q1494" s="1">
        <v>24</v>
      </c>
      <c r="R1494" s="1">
        <v>4</v>
      </c>
      <c r="S1494" s="1">
        <v>11</v>
      </c>
      <c r="T1494" s="1">
        <v>10</v>
      </c>
      <c r="W1494" s="1">
        <v>0</v>
      </c>
      <c r="AG1494" s="7">
        <f>IF(Q1494&gt;0,RANK(Q1494,(N1494:P1494,Q1494:AE1494)),0)</f>
        <v>3</v>
      </c>
      <c r="AH1494" s="7">
        <f>IF(R1494&gt;0,RANK(R1494,(N1494:P1494,Q1494:AE1494)),0)</f>
        <v>7</v>
      </c>
      <c r="AI1494" s="7">
        <f>IF(T1494&gt;0,RANK(T1494,(N1494:P1494,Q1494:AE1494)),0)</f>
        <v>6</v>
      </c>
      <c r="AJ1494" s="7">
        <f>IF(S1494&gt;0,RANK(S1494,(N1494:P1494,Q1494:AE1494)),0)</f>
        <v>4</v>
      </c>
      <c r="AK1494" s="2">
        <f t="shared" si="334"/>
        <v>3.8603828212964452E-3</v>
      </c>
      <c r="AL1494" s="2">
        <f t="shared" si="334"/>
        <v>6.4339713688274091E-4</v>
      </c>
      <c r="AM1494" s="2">
        <f t="shared" si="335"/>
        <v>1.6084928422068522E-3</v>
      </c>
      <c r="AN1494" s="2">
        <f t="shared" si="336"/>
        <v>1.7693421264275374E-3</v>
      </c>
      <c r="AP1494" t="s">
        <v>4305</v>
      </c>
      <c r="AQ1494" t="s">
        <v>2370</v>
      </c>
      <c r="AR1494">
        <v>2</v>
      </c>
      <c r="AT1494" s="85" t="s">
        <v>4571</v>
      </c>
      <c r="AU1494" s="84" t="s">
        <v>4416</v>
      </c>
      <c r="AV1494" s="77" t="str">
        <f t="shared" si="337"/>
        <v>28135</v>
      </c>
      <c r="AW1494">
        <v>2</v>
      </c>
      <c r="AX1494" s="7" t="s">
        <v>186</v>
      </c>
    </row>
    <row r="1495" spans="1:50" hidden="1" outlineLevel="1">
      <c r="A1495" t="s">
        <v>4306</v>
      </c>
      <c r="B1495" t="s">
        <v>2370</v>
      </c>
      <c r="C1495" s="1">
        <f t="shared" si="331"/>
        <v>11167</v>
      </c>
      <c r="D1495" s="7">
        <f>IF(N1495&gt;0, RANK(N1495,(N1495:P1495,Q1495:AE1495)),0)</f>
        <v>2</v>
      </c>
      <c r="E1495" s="7">
        <f>IF(O1495&gt;0,RANK(O1495,(N1495:P1495,Q1495:AE1495)),0)</f>
        <v>1</v>
      </c>
      <c r="F1495" s="7">
        <f>IF(P1495&gt;0,RANK(P1495,(N1495:P1495,Q1495:AE1495)),0)</f>
        <v>3</v>
      </c>
      <c r="G1495" s="1">
        <f t="shared" si="327"/>
        <v>2413</v>
      </c>
      <c r="H1495" s="2">
        <f t="shared" si="328"/>
        <v>0.21608310199695532</v>
      </c>
      <c r="I1495" s="2"/>
      <c r="J1495" s="2">
        <f t="shared" si="332"/>
        <v>0.38927196203098413</v>
      </c>
      <c r="K1495" s="2">
        <f t="shared" si="332"/>
        <v>0.60535506402793948</v>
      </c>
      <c r="L1495" s="2">
        <f t="shared" si="332"/>
        <v>2.7760365362227992E-3</v>
      </c>
      <c r="M1495" s="2">
        <f t="shared" si="333"/>
        <v>2.5969374048535874E-3</v>
      </c>
      <c r="N1495" s="1">
        <v>4347</v>
      </c>
      <c r="O1495" s="1">
        <v>6760</v>
      </c>
      <c r="P1495" s="1">
        <v>31</v>
      </c>
      <c r="Q1495" s="1">
        <v>6</v>
      </c>
      <c r="R1495" s="1">
        <v>15</v>
      </c>
      <c r="S1495" s="1">
        <v>3</v>
      </c>
      <c r="T1495" s="1">
        <v>5</v>
      </c>
      <c r="W1495" s="1">
        <v>0</v>
      </c>
      <c r="AG1495" s="7">
        <f>IF(Q1495&gt;0,RANK(Q1495,(N1495:P1495,Q1495:AE1495)),0)</f>
        <v>5</v>
      </c>
      <c r="AH1495" s="7">
        <f>IF(R1495&gt;0,RANK(R1495,(N1495:P1495,Q1495:AE1495)),0)</f>
        <v>4</v>
      </c>
      <c r="AI1495" s="7">
        <f>IF(T1495&gt;0,RANK(T1495,(N1495:P1495,Q1495:AE1495)),0)</f>
        <v>6</v>
      </c>
      <c r="AJ1495" s="7">
        <f>IF(S1495&gt;0,RANK(S1495,(N1495:P1495,Q1495:AE1495)),0)</f>
        <v>7</v>
      </c>
      <c r="AK1495" s="2">
        <f t="shared" si="334"/>
        <v>5.3729739410763862E-4</v>
      </c>
      <c r="AL1495" s="2">
        <f t="shared" si="334"/>
        <v>1.3432434852690964E-3</v>
      </c>
      <c r="AM1495" s="2">
        <f t="shared" si="335"/>
        <v>4.4774782842303213E-4</v>
      </c>
      <c r="AN1495" s="2">
        <f t="shared" si="336"/>
        <v>2.6864869705381931E-4</v>
      </c>
      <c r="AP1495" t="s">
        <v>4306</v>
      </c>
      <c r="AQ1495" t="s">
        <v>2370</v>
      </c>
      <c r="AR1495">
        <v>1</v>
      </c>
      <c r="AT1495" s="85" t="s">
        <v>4571</v>
      </c>
      <c r="AU1495" s="84" t="s">
        <v>5200</v>
      </c>
      <c r="AV1495" s="77" t="str">
        <f t="shared" si="337"/>
        <v>28137</v>
      </c>
      <c r="AW1495">
        <v>1</v>
      </c>
      <c r="AX1495" s="7" t="s">
        <v>186</v>
      </c>
    </row>
    <row r="1496" spans="1:50" hidden="1" outlineLevel="1">
      <c r="A1496" t="s">
        <v>2200</v>
      </c>
      <c r="B1496" t="s">
        <v>2370</v>
      </c>
      <c r="C1496" s="1">
        <f t="shared" si="331"/>
        <v>9275</v>
      </c>
      <c r="D1496" s="7">
        <f>IF(N1496&gt;0, RANK(N1496,(N1496:P1496,Q1496:AE1496)),0)</f>
        <v>2</v>
      </c>
      <c r="E1496" s="7">
        <f>IF(O1496&gt;0,RANK(O1496,(N1496:P1496,Q1496:AE1496)),0)</f>
        <v>1</v>
      </c>
      <c r="F1496" s="7">
        <f>IF(P1496&gt;0,RANK(P1496,(N1496:P1496,Q1496:AE1496)),0)</f>
        <v>3</v>
      </c>
      <c r="G1496" s="1">
        <f t="shared" si="327"/>
        <v>3158</v>
      </c>
      <c r="H1496" s="2">
        <f t="shared" si="328"/>
        <v>0.34048517520215632</v>
      </c>
      <c r="I1496" s="2"/>
      <c r="J1496" s="2">
        <f t="shared" si="332"/>
        <v>0.32517520215633422</v>
      </c>
      <c r="K1496" s="2">
        <f t="shared" si="332"/>
        <v>0.6656603773584906</v>
      </c>
      <c r="L1496" s="2">
        <f t="shared" si="332"/>
        <v>3.665768194070081E-3</v>
      </c>
      <c r="M1496" s="2">
        <f t="shared" si="333"/>
        <v>5.4986522911051033E-3</v>
      </c>
      <c r="N1496" s="1">
        <v>3016</v>
      </c>
      <c r="O1496" s="1">
        <v>6174</v>
      </c>
      <c r="P1496" s="1">
        <v>34</v>
      </c>
      <c r="Q1496" s="1">
        <v>15</v>
      </c>
      <c r="R1496" s="1">
        <v>12</v>
      </c>
      <c r="S1496" s="1">
        <v>5</v>
      </c>
      <c r="T1496" s="1">
        <v>19</v>
      </c>
      <c r="W1496" s="1">
        <v>0</v>
      </c>
      <c r="AG1496" s="7">
        <f>IF(Q1496&gt;0,RANK(Q1496,(N1496:P1496,Q1496:AE1496)),0)</f>
        <v>5</v>
      </c>
      <c r="AH1496" s="7">
        <f>IF(R1496&gt;0,RANK(R1496,(N1496:P1496,Q1496:AE1496)),0)</f>
        <v>6</v>
      </c>
      <c r="AI1496" s="7">
        <f>IF(T1496&gt;0,RANK(T1496,(N1496:P1496,Q1496:AE1496)),0)</f>
        <v>4</v>
      </c>
      <c r="AJ1496" s="7">
        <f>IF(S1496&gt;0,RANK(S1496,(N1496:P1496,Q1496:AE1496)),0)</f>
        <v>7</v>
      </c>
      <c r="AK1496" s="2">
        <f t="shared" si="334"/>
        <v>1.6172506738544475E-3</v>
      </c>
      <c r="AL1496" s="2">
        <f t="shared" si="334"/>
        <v>1.2938005390835579E-3</v>
      </c>
      <c r="AM1496" s="2">
        <f t="shared" si="335"/>
        <v>2.0485175202156333E-3</v>
      </c>
      <c r="AN1496" s="2">
        <f t="shared" si="336"/>
        <v>5.3908355795148253E-4</v>
      </c>
      <c r="AP1496" t="s">
        <v>2200</v>
      </c>
      <c r="AQ1496" t="s">
        <v>2370</v>
      </c>
      <c r="AR1496">
        <v>1</v>
      </c>
      <c r="AT1496" s="85" t="s">
        <v>4571</v>
      </c>
      <c r="AU1496" s="84" t="s">
        <v>5201</v>
      </c>
      <c r="AV1496" s="77" t="str">
        <f t="shared" si="337"/>
        <v>28139</v>
      </c>
      <c r="AW1496">
        <v>1</v>
      </c>
      <c r="AX1496" s="7" t="s">
        <v>186</v>
      </c>
    </row>
    <row r="1497" spans="1:50" hidden="1" outlineLevel="1">
      <c r="A1497" t="s">
        <v>1981</v>
      </c>
      <c r="B1497" t="s">
        <v>2370</v>
      </c>
      <c r="C1497" s="1">
        <f t="shared" si="331"/>
        <v>8338</v>
      </c>
      <c r="D1497" s="7">
        <f>IF(N1497&gt;0, RANK(N1497,(N1497:P1497,Q1497:AE1497)),0)</f>
        <v>2</v>
      </c>
      <c r="E1497" s="7">
        <f>IF(O1497&gt;0,RANK(O1497,(N1497:P1497,Q1497:AE1497)),0)</f>
        <v>1</v>
      </c>
      <c r="F1497" s="7">
        <f>IF(P1497&gt;0,RANK(P1497,(N1497:P1497,Q1497:AE1497)),0)</f>
        <v>3</v>
      </c>
      <c r="G1497" s="1">
        <f t="shared" si="327"/>
        <v>2533</v>
      </c>
      <c r="H1497" s="2">
        <f t="shared" si="328"/>
        <v>0.30378987766850563</v>
      </c>
      <c r="I1497" s="2"/>
      <c r="J1497" s="2">
        <f t="shared" si="332"/>
        <v>0.3413288558407292</v>
      </c>
      <c r="K1497" s="2">
        <f t="shared" si="332"/>
        <v>0.64511873350923488</v>
      </c>
      <c r="L1497" s="2">
        <f t="shared" si="332"/>
        <v>6.7162389062125211E-3</v>
      </c>
      <c r="M1497" s="2">
        <f t="shared" si="333"/>
        <v>6.8361717438233521E-3</v>
      </c>
      <c r="N1497" s="1">
        <v>2846</v>
      </c>
      <c r="O1497" s="1">
        <v>5379</v>
      </c>
      <c r="P1497" s="1">
        <v>56</v>
      </c>
      <c r="Q1497" s="1">
        <v>16</v>
      </c>
      <c r="R1497" s="1">
        <v>4</v>
      </c>
      <c r="S1497" s="1">
        <v>9</v>
      </c>
      <c r="T1497" s="1">
        <v>16</v>
      </c>
      <c r="W1497" s="1">
        <v>12</v>
      </c>
      <c r="AG1497" s="7">
        <f>IF(Q1497&gt;0,RANK(Q1497,(N1497:P1497,Q1497:AE1497)),0)</f>
        <v>4</v>
      </c>
      <c r="AH1497" s="7">
        <f>IF(R1497&gt;0,RANK(R1497,(N1497:P1497,Q1497:AE1497)),0)</f>
        <v>8</v>
      </c>
      <c r="AI1497" s="7">
        <f>IF(T1497&gt;0,RANK(T1497,(N1497:P1497,Q1497:AE1497)),0)</f>
        <v>4</v>
      </c>
      <c r="AJ1497" s="7">
        <f>IF(S1497&gt;0,RANK(S1497,(N1497:P1497,Q1497:AE1497)),0)</f>
        <v>7</v>
      </c>
      <c r="AK1497" s="2">
        <f t="shared" si="334"/>
        <v>1.918925401775006E-3</v>
      </c>
      <c r="AL1497" s="2">
        <f t="shared" si="334"/>
        <v>4.797313504437515E-4</v>
      </c>
      <c r="AM1497" s="2">
        <f t="shared" si="335"/>
        <v>1.918925401775006E-3</v>
      </c>
      <c r="AN1497" s="2">
        <f t="shared" si="336"/>
        <v>1.0793955384984409E-3</v>
      </c>
      <c r="AP1497" t="s">
        <v>1981</v>
      </c>
      <c r="AQ1497" t="s">
        <v>2370</v>
      </c>
      <c r="AR1497">
        <v>1</v>
      </c>
      <c r="AT1497" s="85" t="s">
        <v>4571</v>
      </c>
      <c r="AU1497" s="84" t="s">
        <v>5202</v>
      </c>
      <c r="AV1497" s="77" t="str">
        <f t="shared" si="337"/>
        <v>28141</v>
      </c>
      <c r="AW1497">
        <v>1</v>
      </c>
      <c r="AX1497" s="7" t="s">
        <v>186</v>
      </c>
    </row>
    <row r="1498" spans="1:50" hidden="1" outlineLevel="1">
      <c r="A1498" t="s">
        <v>3373</v>
      </c>
      <c r="B1498" t="s">
        <v>2370</v>
      </c>
      <c r="C1498" s="1">
        <f t="shared" si="331"/>
        <v>3129</v>
      </c>
      <c r="D1498" s="7">
        <f>IF(N1498&gt;0, RANK(N1498,(N1498:P1498,Q1498:AE1498)),0)</f>
        <v>1</v>
      </c>
      <c r="E1498" s="7">
        <f>IF(O1498&gt;0,RANK(O1498,(N1498:P1498,Q1498:AE1498)),0)</f>
        <v>2</v>
      </c>
      <c r="F1498" s="7">
        <f>IF(P1498&gt;0,RANK(P1498,(N1498:P1498,Q1498:AE1498)),0)</f>
        <v>6</v>
      </c>
      <c r="G1498" s="1">
        <f t="shared" si="327"/>
        <v>1190</v>
      </c>
      <c r="H1498" s="2">
        <f t="shared" si="328"/>
        <v>0.38031319910514544</v>
      </c>
      <c r="I1498" s="2"/>
      <c r="J1498" s="2">
        <f t="shared" si="332"/>
        <v>0.68392457654202621</v>
      </c>
      <c r="K1498" s="2">
        <f t="shared" si="332"/>
        <v>0.30361137743688077</v>
      </c>
      <c r="L1498" s="2">
        <f t="shared" si="332"/>
        <v>1.9175455417066154E-3</v>
      </c>
      <c r="M1498" s="2">
        <f t="shared" si="333"/>
        <v>1.0546500479386408E-2</v>
      </c>
      <c r="N1498" s="1">
        <v>2140</v>
      </c>
      <c r="O1498" s="1">
        <v>950</v>
      </c>
      <c r="P1498" s="1">
        <v>6</v>
      </c>
      <c r="Q1498" s="1">
        <v>14</v>
      </c>
      <c r="R1498" s="1">
        <v>8</v>
      </c>
      <c r="S1498" s="1">
        <v>4</v>
      </c>
      <c r="T1498" s="1">
        <v>7</v>
      </c>
      <c r="W1498" s="1">
        <v>0</v>
      </c>
      <c r="AG1498" s="7">
        <f>IF(Q1498&gt;0,RANK(Q1498,(N1498:P1498,Q1498:AE1498)),0)</f>
        <v>3</v>
      </c>
      <c r="AH1498" s="7">
        <f>IF(R1498&gt;0,RANK(R1498,(N1498:P1498,Q1498:AE1498)),0)</f>
        <v>4</v>
      </c>
      <c r="AI1498" s="7">
        <f>IF(T1498&gt;0,RANK(T1498,(N1498:P1498,Q1498:AE1498)),0)</f>
        <v>5</v>
      </c>
      <c r="AJ1498" s="7">
        <f>IF(S1498&gt;0,RANK(S1498,(N1498:P1498,Q1498:AE1498)),0)</f>
        <v>7</v>
      </c>
      <c r="AK1498" s="2">
        <f t="shared" si="334"/>
        <v>4.4742729306487695E-3</v>
      </c>
      <c r="AL1498" s="2">
        <f t="shared" si="334"/>
        <v>2.556727388942154E-3</v>
      </c>
      <c r="AM1498" s="2">
        <f t="shared" si="335"/>
        <v>2.2371364653243847E-3</v>
      </c>
      <c r="AN1498" s="2">
        <f t="shared" si="336"/>
        <v>1.278363694471077E-3</v>
      </c>
      <c r="AP1498" t="s">
        <v>3373</v>
      </c>
      <c r="AQ1498" t="s">
        <v>2370</v>
      </c>
      <c r="AR1498">
        <v>2</v>
      </c>
      <c r="AT1498" s="85" t="s">
        <v>4571</v>
      </c>
      <c r="AU1498" s="84" t="s">
        <v>5203</v>
      </c>
      <c r="AV1498" s="77" t="str">
        <f t="shared" si="337"/>
        <v>28143</v>
      </c>
      <c r="AW1498">
        <v>2</v>
      </c>
      <c r="AX1498" s="7" t="s">
        <v>186</v>
      </c>
    </row>
    <row r="1499" spans="1:50" hidden="1" outlineLevel="1">
      <c r="A1499" t="s">
        <v>5088</v>
      </c>
      <c r="B1499" t="s">
        <v>2370</v>
      </c>
      <c r="C1499" s="1">
        <f t="shared" si="331"/>
        <v>10819</v>
      </c>
      <c r="D1499" s="7">
        <f>IF(N1499&gt;0, RANK(N1499,(N1499:P1499,Q1499:AE1499)),0)</f>
        <v>2</v>
      </c>
      <c r="E1499" s="7">
        <f>IF(O1499&gt;0,RANK(O1499,(N1499:P1499,Q1499:AE1499)),0)</f>
        <v>1</v>
      </c>
      <c r="F1499" s="7">
        <f>IF(P1499&gt;0,RANK(P1499,(N1499:P1499,Q1499:AE1499)),0)</f>
        <v>3</v>
      </c>
      <c r="G1499" s="1">
        <f t="shared" si="327"/>
        <v>5067</v>
      </c>
      <c r="H1499" s="2">
        <f t="shared" si="328"/>
        <v>0.46834273038173585</v>
      </c>
      <c r="I1499" s="2"/>
      <c r="J1499" s="2">
        <f t="shared" si="332"/>
        <v>0.26240872539051668</v>
      </c>
      <c r="K1499" s="2">
        <f t="shared" si="332"/>
        <v>0.73075145577225253</v>
      </c>
      <c r="L1499" s="2">
        <f t="shared" si="332"/>
        <v>2.8653295128939827E-3</v>
      </c>
      <c r="M1499" s="2">
        <f t="shared" si="333"/>
        <v>3.9744893243367444E-3</v>
      </c>
      <c r="N1499" s="1">
        <v>2839</v>
      </c>
      <c r="O1499" s="1">
        <v>7906</v>
      </c>
      <c r="P1499" s="1">
        <v>31</v>
      </c>
      <c r="Q1499" s="1">
        <v>17</v>
      </c>
      <c r="R1499" s="1">
        <v>13</v>
      </c>
      <c r="S1499" s="1">
        <v>5</v>
      </c>
      <c r="T1499" s="1">
        <v>8</v>
      </c>
      <c r="W1499" s="1">
        <v>0</v>
      </c>
      <c r="AG1499" s="7">
        <f>IF(Q1499&gt;0,RANK(Q1499,(N1499:P1499,Q1499:AE1499)),0)</f>
        <v>4</v>
      </c>
      <c r="AH1499" s="7">
        <f>IF(R1499&gt;0,RANK(R1499,(N1499:P1499,Q1499:AE1499)),0)</f>
        <v>5</v>
      </c>
      <c r="AI1499" s="7">
        <f>IF(T1499&gt;0,RANK(T1499,(N1499:P1499,Q1499:AE1499)),0)</f>
        <v>6</v>
      </c>
      <c r="AJ1499" s="7">
        <f>IF(S1499&gt;0,RANK(S1499,(N1499:P1499,Q1499:AE1499)),0)</f>
        <v>7</v>
      </c>
      <c r="AK1499" s="2">
        <f t="shared" si="334"/>
        <v>1.5713097328773455E-3</v>
      </c>
      <c r="AL1499" s="2">
        <f t="shared" si="334"/>
        <v>1.2015897957297348E-3</v>
      </c>
      <c r="AM1499" s="2">
        <f t="shared" si="335"/>
        <v>7.3943987429522134E-4</v>
      </c>
      <c r="AN1499" s="2">
        <f t="shared" si="336"/>
        <v>4.6214992143451335E-4</v>
      </c>
      <c r="AP1499" t="s">
        <v>5088</v>
      </c>
      <c r="AQ1499" t="s">
        <v>2370</v>
      </c>
      <c r="AR1499">
        <v>1</v>
      </c>
      <c r="AT1499" s="85" t="s">
        <v>4571</v>
      </c>
      <c r="AU1499" s="84" t="s">
        <v>5204</v>
      </c>
      <c r="AV1499" s="77" t="str">
        <f t="shared" si="337"/>
        <v>28145</v>
      </c>
      <c r="AW1499">
        <v>1</v>
      </c>
      <c r="AX1499" s="7" t="s">
        <v>186</v>
      </c>
    </row>
    <row r="1500" spans="1:50" hidden="1" outlineLevel="1">
      <c r="A1500" t="s">
        <v>401</v>
      </c>
      <c r="B1500" t="s">
        <v>2370</v>
      </c>
      <c r="C1500" s="1">
        <f t="shared" si="331"/>
        <v>6356</v>
      </c>
      <c r="D1500" s="7">
        <f>IF(N1500&gt;0, RANK(N1500,(N1500:P1500,Q1500:AE1500)),0)</f>
        <v>2</v>
      </c>
      <c r="E1500" s="7">
        <f>IF(O1500&gt;0,RANK(O1500,(N1500:P1500,Q1500:AE1500)),0)</f>
        <v>1</v>
      </c>
      <c r="F1500" s="7">
        <f>IF(P1500&gt;0,RANK(P1500,(N1500:P1500,Q1500:AE1500)),0)</f>
        <v>4</v>
      </c>
      <c r="G1500" s="1">
        <f t="shared" si="327"/>
        <v>1453</v>
      </c>
      <c r="H1500" s="2">
        <f t="shared" si="328"/>
        <v>0.22860289490245436</v>
      </c>
      <c r="I1500" s="2"/>
      <c r="J1500" s="2">
        <f t="shared" si="332"/>
        <v>0.38310258023914412</v>
      </c>
      <c r="K1500" s="2">
        <f t="shared" si="332"/>
        <v>0.61170547514159845</v>
      </c>
      <c r="L1500" s="2">
        <f t="shared" si="332"/>
        <v>1.8879798615481435E-3</v>
      </c>
      <c r="M1500" s="2">
        <f t="shared" si="333"/>
        <v>3.3039647577092837E-3</v>
      </c>
      <c r="N1500" s="1">
        <v>2435</v>
      </c>
      <c r="O1500" s="1">
        <v>3888</v>
      </c>
      <c r="P1500" s="1">
        <v>12</v>
      </c>
      <c r="Q1500" s="1">
        <v>14</v>
      </c>
      <c r="R1500" s="1">
        <v>1</v>
      </c>
      <c r="S1500" s="1">
        <v>2</v>
      </c>
      <c r="T1500" s="1">
        <v>4</v>
      </c>
      <c r="W1500" s="1">
        <v>0</v>
      </c>
      <c r="AG1500" s="7">
        <f>IF(Q1500&gt;0,RANK(Q1500,(N1500:P1500,Q1500:AE1500)),0)</f>
        <v>3</v>
      </c>
      <c r="AH1500" s="7">
        <f>IF(R1500&gt;0,RANK(R1500,(N1500:P1500,Q1500:AE1500)),0)</f>
        <v>7</v>
      </c>
      <c r="AI1500" s="7">
        <f>IF(T1500&gt;0,RANK(T1500,(N1500:P1500,Q1500:AE1500)),0)</f>
        <v>5</v>
      </c>
      <c r="AJ1500" s="7">
        <f>IF(S1500&gt;0,RANK(S1500,(N1500:P1500,Q1500:AE1500)),0)</f>
        <v>6</v>
      </c>
      <c r="AK1500" s="2">
        <f t="shared" si="334"/>
        <v>2.2026431718061676E-3</v>
      </c>
      <c r="AL1500" s="2">
        <f t="shared" si="334"/>
        <v>1.5733165512901197E-4</v>
      </c>
      <c r="AM1500" s="2">
        <f t="shared" si="335"/>
        <v>6.2932662051604787E-4</v>
      </c>
      <c r="AN1500" s="2">
        <f t="shared" si="336"/>
        <v>3.1466331025802394E-4</v>
      </c>
      <c r="AP1500" t="s">
        <v>401</v>
      </c>
      <c r="AQ1500" t="s">
        <v>2370</v>
      </c>
      <c r="AR1500">
        <v>3</v>
      </c>
      <c r="AT1500" s="85" t="s">
        <v>4571</v>
      </c>
      <c r="AU1500" s="84" t="s">
        <v>5205</v>
      </c>
      <c r="AV1500" s="77" t="str">
        <f t="shared" si="337"/>
        <v>28147</v>
      </c>
      <c r="AW1500">
        <v>3</v>
      </c>
      <c r="AX1500" s="7" t="s">
        <v>186</v>
      </c>
    </row>
    <row r="1501" spans="1:50" hidden="1" outlineLevel="1">
      <c r="A1501" t="s">
        <v>4237</v>
      </c>
      <c r="B1501" t="s">
        <v>2370</v>
      </c>
      <c r="C1501" s="1">
        <f t="shared" si="331"/>
        <v>19683</v>
      </c>
      <c r="D1501" s="7">
        <f>IF(N1501&gt;0, RANK(N1501,(N1501:P1501,Q1501:AE1501)),0)</f>
        <v>2</v>
      </c>
      <c r="E1501" s="7">
        <f>IF(O1501&gt;0,RANK(O1501,(N1501:P1501,Q1501:AE1501)),0)</f>
        <v>1</v>
      </c>
      <c r="F1501" s="7">
        <f>IF(P1501&gt;0,RANK(P1501,(N1501:P1501,Q1501:AE1501)),0)</f>
        <v>3</v>
      </c>
      <c r="G1501" s="1">
        <f t="shared" si="327"/>
        <v>3132</v>
      </c>
      <c r="H1501" s="2">
        <f t="shared" si="328"/>
        <v>0.15912208504801098</v>
      </c>
      <c r="I1501" s="2"/>
      <c r="J1501" s="2">
        <f t="shared" si="332"/>
        <v>0.41782248640959202</v>
      </c>
      <c r="K1501" s="2">
        <f t="shared" si="332"/>
        <v>0.57694457145760303</v>
      </c>
      <c r="L1501" s="2">
        <f t="shared" si="332"/>
        <v>2.0322105370116344E-3</v>
      </c>
      <c r="M1501" s="2">
        <f t="shared" si="333"/>
        <v>3.200731595793262E-3</v>
      </c>
      <c r="N1501" s="1">
        <v>8224</v>
      </c>
      <c r="O1501" s="1">
        <v>11356</v>
      </c>
      <c r="P1501" s="1">
        <v>40</v>
      </c>
      <c r="Q1501" s="1">
        <v>26</v>
      </c>
      <c r="R1501" s="1">
        <v>12</v>
      </c>
      <c r="S1501" s="1">
        <v>7</v>
      </c>
      <c r="T1501" s="1">
        <v>14</v>
      </c>
      <c r="W1501" s="1">
        <v>4</v>
      </c>
      <c r="AG1501" s="7">
        <f>IF(Q1501&gt;0,RANK(Q1501,(N1501:P1501,Q1501:AE1501)),0)</f>
        <v>4</v>
      </c>
      <c r="AH1501" s="7">
        <f>IF(R1501&gt;0,RANK(R1501,(N1501:P1501,Q1501:AE1501)),0)</f>
        <v>6</v>
      </c>
      <c r="AI1501" s="7">
        <f>IF(T1501&gt;0,RANK(T1501,(N1501:P1501,Q1501:AE1501)),0)</f>
        <v>5</v>
      </c>
      <c r="AJ1501" s="7">
        <f>IF(S1501&gt;0,RANK(S1501,(N1501:P1501,Q1501:AE1501)),0)</f>
        <v>7</v>
      </c>
      <c r="AK1501" s="2">
        <f t="shared" si="334"/>
        <v>1.3209368490575623E-3</v>
      </c>
      <c r="AL1501" s="2">
        <f t="shared" si="334"/>
        <v>6.0966316110349034E-4</v>
      </c>
      <c r="AM1501" s="2">
        <f t="shared" si="335"/>
        <v>7.1127368795407208E-4</v>
      </c>
      <c r="AN1501" s="2">
        <f t="shared" si="336"/>
        <v>3.5563684397703604E-4</v>
      </c>
      <c r="AP1501" t="s">
        <v>4237</v>
      </c>
      <c r="AQ1501" t="s">
        <v>2370</v>
      </c>
      <c r="AR1501">
        <v>2</v>
      </c>
      <c r="AT1501" s="85" t="s">
        <v>4571</v>
      </c>
      <c r="AU1501" s="84" t="s">
        <v>5206</v>
      </c>
      <c r="AV1501" s="77" t="str">
        <f t="shared" si="337"/>
        <v>28149</v>
      </c>
      <c r="AW1501">
        <v>2</v>
      </c>
      <c r="AX1501" s="7" t="s">
        <v>186</v>
      </c>
    </row>
    <row r="1502" spans="1:50" hidden="1" outlineLevel="1">
      <c r="A1502" t="s">
        <v>3830</v>
      </c>
      <c r="B1502" t="s">
        <v>2370</v>
      </c>
      <c r="C1502" s="1">
        <f t="shared" si="331"/>
        <v>19597</v>
      </c>
      <c r="D1502" s="7">
        <f>IF(N1502&gt;0, RANK(N1502,(N1502:P1502,Q1502:AE1502)),0)</f>
        <v>1</v>
      </c>
      <c r="E1502" s="7">
        <f>IF(O1502&gt;0,RANK(O1502,(N1502:P1502,Q1502:AE1502)),0)</f>
        <v>2</v>
      </c>
      <c r="F1502" s="7">
        <f>IF(P1502&gt;0,RANK(P1502,(N1502:P1502,Q1502:AE1502)),0)</f>
        <v>6</v>
      </c>
      <c r="G1502" s="1">
        <f t="shared" si="327"/>
        <v>3838</v>
      </c>
      <c r="H1502" s="2">
        <f t="shared" si="328"/>
        <v>0.19584630300556208</v>
      </c>
      <c r="I1502" s="2"/>
      <c r="J1502" s="2">
        <f t="shared" si="332"/>
        <v>0.59034546103995511</v>
      </c>
      <c r="K1502" s="2">
        <f t="shared" si="332"/>
        <v>0.394499158034393</v>
      </c>
      <c r="L1502" s="2">
        <f t="shared" si="332"/>
        <v>2.1942134000102055E-3</v>
      </c>
      <c r="M1502" s="2">
        <f t="shared" si="333"/>
        <v>1.2961167525641679E-2</v>
      </c>
      <c r="N1502" s="1">
        <v>11569</v>
      </c>
      <c r="O1502" s="1">
        <v>7731</v>
      </c>
      <c r="P1502" s="1">
        <v>43</v>
      </c>
      <c r="Q1502" s="1">
        <v>18</v>
      </c>
      <c r="R1502" s="1">
        <v>101</v>
      </c>
      <c r="S1502" s="1">
        <v>75</v>
      </c>
      <c r="T1502" s="1">
        <v>60</v>
      </c>
      <c r="W1502" s="1">
        <v>0</v>
      </c>
      <c r="AG1502" s="7">
        <f>IF(Q1502&gt;0,RANK(Q1502,(N1502:P1502,Q1502:AE1502)),0)</f>
        <v>7</v>
      </c>
      <c r="AH1502" s="7">
        <f>IF(R1502&gt;0,RANK(R1502,(N1502:P1502,Q1502:AE1502)),0)</f>
        <v>3</v>
      </c>
      <c r="AI1502" s="7">
        <f>IF(T1502&gt;0,RANK(T1502,(N1502:P1502,Q1502:AE1502)),0)</f>
        <v>5</v>
      </c>
      <c r="AJ1502" s="7">
        <f>IF(S1502&gt;0,RANK(S1502,(N1502:P1502,Q1502:AE1502)),0)</f>
        <v>4</v>
      </c>
      <c r="AK1502" s="2">
        <f t="shared" si="334"/>
        <v>9.1850793488799302E-4</v>
      </c>
      <c r="AL1502" s="2">
        <f t="shared" si="334"/>
        <v>5.1538500790937391E-3</v>
      </c>
      <c r="AM1502" s="2">
        <f t="shared" si="335"/>
        <v>3.0616931162933104E-3</v>
      </c>
      <c r="AN1502" s="2">
        <f t="shared" si="336"/>
        <v>3.8271163953666376E-3</v>
      </c>
      <c r="AP1502" t="s">
        <v>3830</v>
      </c>
      <c r="AQ1502" t="s">
        <v>2370</v>
      </c>
      <c r="AR1502">
        <v>2</v>
      </c>
      <c r="AT1502" s="85" t="s">
        <v>4571</v>
      </c>
      <c r="AU1502" s="84" t="s">
        <v>4713</v>
      </c>
      <c r="AV1502" s="77" t="str">
        <f t="shared" si="337"/>
        <v>28151</v>
      </c>
      <c r="AW1502">
        <v>2</v>
      </c>
      <c r="AX1502" s="7" t="s">
        <v>186</v>
      </c>
    </row>
    <row r="1503" spans="1:50" hidden="1" outlineLevel="1">
      <c r="A1503" t="s">
        <v>4238</v>
      </c>
      <c r="B1503" t="s">
        <v>2370</v>
      </c>
      <c r="C1503" s="1">
        <f t="shared" si="331"/>
        <v>8795</v>
      </c>
      <c r="D1503" s="7">
        <f>IF(N1503&gt;0, RANK(N1503,(N1503:P1503,Q1503:AE1503)),0)</f>
        <v>2</v>
      </c>
      <c r="E1503" s="7">
        <f>IF(O1503&gt;0,RANK(O1503,(N1503:P1503,Q1503:AE1503)),0)</f>
        <v>1</v>
      </c>
      <c r="F1503" s="7">
        <f>IF(P1503&gt;0,RANK(P1503,(N1503:P1503,Q1503:AE1503)),0)</f>
        <v>3</v>
      </c>
      <c r="G1503" s="1">
        <f t="shared" si="327"/>
        <v>2369</v>
      </c>
      <c r="H1503" s="2">
        <f t="shared" si="328"/>
        <v>0.26935758953951111</v>
      </c>
      <c r="I1503" s="2"/>
      <c r="J1503" s="2">
        <f t="shared" si="332"/>
        <v>0.36304718590108015</v>
      </c>
      <c r="K1503" s="2">
        <f t="shared" si="332"/>
        <v>0.63240477544059126</v>
      </c>
      <c r="L1503" s="2">
        <f t="shared" si="332"/>
        <v>1.7055144968732233E-3</v>
      </c>
      <c r="M1503" s="2">
        <f t="shared" si="333"/>
        <v>2.8425241614553117E-3</v>
      </c>
      <c r="N1503" s="1">
        <v>3193</v>
      </c>
      <c r="O1503" s="1">
        <v>5562</v>
      </c>
      <c r="P1503" s="1">
        <v>15</v>
      </c>
      <c r="Q1503" s="1">
        <v>3</v>
      </c>
      <c r="R1503" s="1">
        <v>12</v>
      </c>
      <c r="S1503" s="1">
        <v>6</v>
      </c>
      <c r="T1503" s="1">
        <v>3</v>
      </c>
      <c r="W1503" s="1">
        <v>1</v>
      </c>
      <c r="AG1503" s="7">
        <f>IF(Q1503&gt;0,RANK(Q1503,(N1503:P1503,Q1503:AE1503)),0)</f>
        <v>6</v>
      </c>
      <c r="AH1503" s="7">
        <f>IF(R1503&gt;0,RANK(R1503,(N1503:P1503,Q1503:AE1503)),0)</f>
        <v>4</v>
      </c>
      <c r="AI1503" s="7">
        <f>IF(T1503&gt;0,RANK(T1503,(N1503:P1503,Q1503:AE1503)),0)</f>
        <v>6</v>
      </c>
      <c r="AJ1503" s="7">
        <f>IF(S1503&gt;0,RANK(S1503,(N1503:P1503,Q1503:AE1503)),0)</f>
        <v>5</v>
      </c>
      <c r="AK1503" s="2">
        <f t="shared" si="334"/>
        <v>3.4110289937464467E-4</v>
      </c>
      <c r="AL1503" s="2">
        <f t="shared" si="334"/>
        <v>1.3644115974985787E-3</v>
      </c>
      <c r="AM1503" s="2">
        <f t="shared" si="335"/>
        <v>3.4110289937464467E-4</v>
      </c>
      <c r="AN1503" s="2">
        <f t="shared" si="336"/>
        <v>6.8220579874928933E-4</v>
      </c>
      <c r="AP1503" t="s">
        <v>4238</v>
      </c>
      <c r="AQ1503" t="s">
        <v>2370</v>
      </c>
      <c r="AR1503">
        <v>4</v>
      </c>
      <c r="AT1503" s="85" t="s">
        <v>4571</v>
      </c>
      <c r="AU1503" s="84" t="s">
        <v>4068</v>
      </c>
      <c r="AV1503" s="77" t="str">
        <f t="shared" si="337"/>
        <v>28153</v>
      </c>
      <c r="AW1503">
        <v>4</v>
      </c>
      <c r="AX1503" s="7" t="s">
        <v>186</v>
      </c>
    </row>
    <row r="1504" spans="1:50" hidden="1" outlineLevel="1">
      <c r="A1504" t="s">
        <v>3749</v>
      </c>
      <c r="B1504" t="s">
        <v>2370</v>
      </c>
      <c r="C1504" s="1">
        <f t="shared" si="331"/>
        <v>5068</v>
      </c>
      <c r="D1504" s="7">
        <f>IF(N1504&gt;0, RANK(N1504,(N1504:P1504,Q1504:AE1504)),0)</f>
        <v>2</v>
      </c>
      <c r="E1504" s="7">
        <f>IF(O1504&gt;0,RANK(O1504,(N1504:P1504,Q1504:AE1504)),0)</f>
        <v>1</v>
      </c>
      <c r="F1504" s="7">
        <f>IF(P1504&gt;0,RANK(P1504,(N1504:P1504,Q1504:AE1504)),0)</f>
        <v>3</v>
      </c>
      <c r="G1504" s="1">
        <f t="shared" si="327"/>
        <v>2367</v>
      </c>
      <c r="H1504" s="2">
        <f t="shared" si="328"/>
        <v>0.46704814522494081</v>
      </c>
      <c r="I1504" s="2"/>
      <c r="J1504" s="2">
        <f t="shared" si="332"/>
        <v>0.26460142067876874</v>
      </c>
      <c r="K1504" s="2">
        <f t="shared" si="332"/>
        <v>0.73164956590370955</v>
      </c>
      <c r="L1504" s="2">
        <f t="shared" si="332"/>
        <v>1.1838989739542227E-3</v>
      </c>
      <c r="M1504" s="2">
        <f t="shared" si="333"/>
        <v>2.5651144435674287E-3</v>
      </c>
      <c r="N1504" s="1">
        <v>1341</v>
      </c>
      <c r="O1504" s="1">
        <v>3708</v>
      </c>
      <c r="P1504" s="1">
        <v>6</v>
      </c>
      <c r="Q1504" s="1">
        <v>1</v>
      </c>
      <c r="R1504" s="1">
        <v>5</v>
      </c>
      <c r="S1504" s="1">
        <v>0</v>
      </c>
      <c r="T1504" s="1">
        <v>4</v>
      </c>
      <c r="W1504" s="1">
        <v>3</v>
      </c>
      <c r="AG1504" s="7">
        <f>IF(Q1504&gt;0,RANK(Q1504,(N1504:P1504,Q1504:AE1504)),0)</f>
        <v>7</v>
      </c>
      <c r="AH1504" s="7">
        <f>IF(R1504&gt;0,RANK(R1504,(N1504:P1504,Q1504:AE1504)),0)</f>
        <v>4</v>
      </c>
      <c r="AI1504" s="7">
        <f>IF(T1504&gt;0,RANK(T1504,(N1504:P1504,Q1504:AE1504)),0)</f>
        <v>5</v>
      </c>
      <c r="AJ1504" s="7">
        <f>IF(S1504&gt;0,RANK(S1504,(N1504:P1504,Q1504:AE1504)),0)</f>
        <v>0</v>
      </c>
      <c r="AK1504" s="2">
        <f t="shared" si="334"/>
        <v>1.973164956590371E-4</v>
      </c>
      <c r="AL1504" s="2">
        <f t="shared" si="334"/>
        <v>9.8658247829518553E-4</v>
      </c>
      <c r="AM1504" s="2">
        <f t="shared" si="335"/>
        <v>7.8926598263614838E-4</v>
      </c>
      <c r="AN1504" s="2">
        <f t="shared" si="336"/>
        <v>0</v>
      </c>
      <c r="AP1504" t="s">
        <v>3749</v>
      </c>
      <c r="AQ1504" t="s">
        <v>2370</v>
      </c>
      <c r="AR1504">
        <v>0</v>
      </c>
      <c r="AT1504" s="85" t="s">
        <v>4571</v>
      </c>
      <c r="AU1504" s="84" t="s">
        <v>4402</v>
      </c>
      <c r="AV1504" s="77" t="str">
        <f t="shared" si="337"/>
        <v>28155</v>
      </c>
      <c r="AW1504">
        <v>0</v>
      </c>
      <c r="AX1504" s="7" t="s">
        <v>186</v>
      </c>
    </row>
    <row r="1505" spans="1:54" hidden="1" outlineLevel="1">
      <c r="A1505" t="s">
        <v>3509</v>
      </c>
      <c r="B1505" t="s">
        <v>2370</v>
      </c>
      <c r="C1505" s="1">
        <f t="shared" si="331"/>
        <v>4385</v>
      </c>
      <c r="D1505" s="7">
        <f>IF(N1505&gt;0, RANK(N1505,(N1505:P1505,Q1505:AE1505)),0)</f>
        <v>1</v>
      </c>
      <c r="E1505" s="7">
        <f>IF(O1505&gt;0,RANK(O1505,(N1505:P1505,Q1505:AE1505)),0)</f>
        <v>2</v>
      </c>
      <c r="F1505" s="7">
        <f>IF(P1505&gt;0,RANK(P1505,(N1505:P1505,Q1505:AE1505)),0)</f>
        <v>4</v>
      </c>
      <c r="G1505" s="1">
        <f t="shared" si="327"/>
        <v>1231</v>
      </c>
      <c r="H1505" s="2">
        <f t="shared" si="328"/>
        <v>0.28072976054732041</v>
      </c>
      <c r="I1505" s="2"/>
      <c r="J1505" s="2">
        <f t="shared" si="332"/>
        <v>0.63717217787913338</v>
      </c>
      <c r="K1505" s="2">
        <f t="shared" si="332"/>
        <v>0.35644241733181298</v>
      </c>
      <c r="L1505" s="2">
        <f t="shared" si="332"/>
        <v>1.3683010262257698E-3</v>
      </c>
      <c r="M1505" s="2">
        <f t="shared" si="333"/>
        <v>5.0171037628278696E-3</v>
      </c>
      <c r="N1505" s="1">
        <v>2794</v>
      </c>
      <c r="O1505" s="1">
        <v>1563</v>
      </c>
      <c r="P1505" s="1">
        <v>6</v>
      </c>
      <c r="Q1505" s="1">
        <v>3</v>
      </c>
      <c r="R1505" s="1">
        <v>10</v>
      </c>
      <c r="S1505" s="1">
        <v>5</v>
      </c>
      <c r="T1505" s="1">
        <v>4</v>
      </c>
      <c r="W1505" s="1">
        <v>0</v>
      </c>
      <c r="AG1505" s="7">
        <f>IF(Q1505&gt;0,RANK(Q1505,(N1505:P1505,Q1505:AE1505)),0)</f>
        <v>7</v>
      </c>
      <c r="AH1505" s="7">
        <f>IF(R1505&gt;0,RANK(R1505,(N1505:P1505,Q1505:AE1505)),0)</f>
        <v>3</v>
      </c>
      <c r="AI1505" s="7">
        <f>IF(T1505&gt;0,RANK(T1505,(N1505:P1505,Q1505:AE1505)),0)</f>
        <v>6</v>
      </c>
      <c r="AJ1505" s="7">
        <f>IF(S1505&gt;0,RANK(S1505,(N1505:P1505,Q1505:AE1505)),0)</f>
        <v>5</v>
      </c>
      <c r="AK1505" s="2">
        <f t="shared" si="334"/>
        <v>6.8415051311288488E-4</v>
      </c>
      <c r="AL1505" s="2">
        <f t="shared" si="334"/>
        <v>2.2805017103762829E-3</v>
      </c>
      <c r="AM1505" s="2">
        <f t="shared" si="335"/>
        <v>9.122006841505131E-4</v>
      </c>
      <c r="AN1505" s="2">
        <f t="shared" si="336"/>
        <v>1.1402508551881414E-3</v>
      </c>
      <c r="AP1505" t="s">
        <v>3509</v>
      </c>
      <c r="AQ1505" t="s">
        <v>2370</v>
      </c>
      <c r="AR1505">
        <v>3</v>
      </c>
      <c r="AT1505" s="85" t="s">
        <v>4571</v>
      </c>
      <c r="AU1505" s="84" t="s">
        <v>4152</v>
      </c>
      <c r="AV1505" s="77" t="str">
        <f t="shared" si="337"/>
        <v>28157</v>
      </c>
      <c r="AW1505">
        <v>3</v>
      </c>
      <c r="AX1505" s="7" t="s">
        <v>186</v>
      </c>
    </row>
    <row r="1506" spans="1:54" hidden="1" outlineLevel="1">
      <c r="A1506" t="s">
        <v>3838</v>
      </c>
      <c r="B1506" t="s">
        <v>2370</v>
      </c>
      <c r="C1506" s="1">
        <f t="shared" si="331"/>
        <v>9415</v>
      </c>
      <c r="D1506" s="7">
        <f>IF(N1506&gt;0, RANK(N1506,(N1506:P1506,Q1506:AE1506)),0)</f>
        <v>2</v>
      </c>
      <c r="E1506" s="7">
        <f>IF(O1506&gt;0,RANK(O1506,(N1506:P1506,Q1506:AE1506)),0)</f>
        <v>1</v>
      </c>
      <c r="F1506" s="7">
        <f>IF(P1506&gt;0,RANK(P1506,(N1506:P1506,Q1506:AE1506)),0)</f>
        <v>3</v>
      </c>
      <c r="G1506" s="1">
        <f t="shared" si="327"/>
        <v>1408</v>
      </c>
      <c r="H1506" s="2">
        <f t="shared" si="328"/>
        <v>0.14954859267126924</v>
      </c>
      <c r="I1506" s="2"/>
      <c r="J1506" s="2">
        <f t="shared" si="332"/>
        <v>0.4225172596919809</v>
      </c>
      <c r="K1506" s="2">
        <f t="shared" si="332"/>
        <v>0.57206585236325014</v>
      </c>
      <c r="L1506" s="2">
        <f t="shared" si="332"/>
        <v>2.01805629314923E-3</v>
      </c>
      <c r="M1506" s="2">
        <f t="shared" si="333"/>
        <v>3.3988316516197921E-3</v>
      </c>
      <c r="N1506" s="1">
        <v>3978</v>
      </c>
      <c r="O1506" s="1">
        <v>5386</v>
      </c>
      <c r="P1506" s="1">
        <v>19</v>
      </c>
      <c r="Q1506" s="1">
        <v>3</v>
      </c>
      <c r="R1506" s="1">
        <v>5</v>
      </c>
      <c r="S1506" s="1">
        <v>4</v>
      </c>
      <c r="T1506" s="1">
        <v>14</v>
      </c>
      <c r="W1506" s="1">
        <v>6</v>
      </c>
      <c r="AG1506" s="7">
        <f>IF(Q1506&gt;0,RANK(Q1506,(N1506:P1506,Q1506:AE1506)),0)</f>
        <v>8</v>
      </c>
      <c r="AH1506" s="7">
        <f>IF(R1506&gt;0,RANK(R1506,(N1506:P1506,Q1506:AE1506)),0)</f>
        <v>6</v>
      </c>
      <c r="AI1506" s="7">
        <f>IF(T1506&gt;0,RANK(T1506,(N1506:P1506,Q1506:AE1506)),0)</f>
        <v>4</v>
      </c>
      <c r="AJ1506" s="7">
        <f>IF(S1506&gt;0,RANK(S1506,(N1506:P1506,Q1506:AE1506)),0)</f>
        <v>7</v>
      </c>
      <c r="AK1506" s="2">
        <f t="shared" si="334"/>
        <v>3.1864046733935208E-4</v>
      </c>
      <c r="AL1506" s="2">
        <f t="shared" si="334"/>
        <v>5.3106744556558679E-4</v>
      </c>
      <c r="AM1506" s="2">
        <f t="shared" si="335"/>
        <v>1.4869888475836431E-3</v>
      </c>
      <c r="AN1506" s="2">
        <f t="shared" si="336"/>
        <v>4.2485395645246946E-4</v>
      </c>
      <c r="AP1506" t="s">
        <v>3838</v>
      </c>
      <c r="AQ1506" t="s">
        <v>2370</v>
      </c>
      <c r="AR1506">
        <v>0</v>
      </c>
      <c r="AT1506" s="85" t="s">
        <v>4571</v>
      </c>
      <c r="AU1506" s="84" t="s">
        <v>4506</v>
      </c>
      <c r="AV1506" s="77" t="str">
        <f t="shared" si="337"/>
        <v>28159</v>
      </c>
      <c r="AW1506">
        <v>0</v>
      </c>
      <c r="AX1506" s="7" t="s">
        <v>186</v>
      </c>
    </row>
    <row r="1507" spans="1:54" hidden="1" outlineLevel="1">
      <c r="A1507" t="s">
        <v>2854</v>
      </c>
      <c r="B1507" t="s">
        <v>2370</v>
      </c>
      <c r="C1507" s="1">
        <f t="shared" si="331"/>
        <v>5972</v>
      </c>
      <c r="D1507" s="7">
        <f>IF(N1507&gt;0, RANK(N1507,(N1507:P1507,Q1507:AE1507)),0)</f>
        <v>2</v>
      </c>
      <c r="E1507" s="7">
        <f>IF(O1507&gt;0,RANK(O1507,(N1507:P1507,Q1507:AE1507)),0)</f>
        <v>1</v>
      </c>
      <c r="F1507" s="7">
        <f>IF(P1507&gt;0,RANK(P1507,(N1507:P1507,Q1507:AE1507)),0)</f>
        <v>3</v>
      </c>
      <c r="G1507" s="1">
        <f t="shared" si="327"/>
        <v>622</v>
      </c>
      <c r="H1507" s="2">
        <f t="shared" si="328"/>
        <v>0.10415271265907569</v>
      </c>
      <c r="I1507" s="2"/>
      <c r="J1507" s="2">
        <f t="shared" si="332"/>
        <v>0.44474212993971868</v>
      </c>
      <c r="K1507" s="2">
        <f t="shared" si="332"/>
        <v>0.5488948425987944</v>
      </c>
      <c r="L1507" s="2">
        <f t="shared" si="332"/>
        <v>2.6791694574681848E-3</v>
      </c>
      <c r="M1507" s="2">
        <f t="shared" si="333"/>
        <v>3.683858004018685E-3</v>
      </c>
      <c r="N1507" s="1">
        <v>2656</v>
      </c>
      <c r="O1507" s="1">
        <v>3278</v>
      </c>
      <c r="P1507" s="1">
        <v>16</v>
      </c>
      <c r="Q1507" s="1">
        <v>6</v>
      </c>
      <c r="R1507" s="1">
        <v>2</v>
      </c>
      <c r="S1507" s="1">
        <v>2</v>
      </c>
      <c r="T1507" s="1">
        <v>11</v>
      </c>
      <c r="W1507" s="1">
        <v>1</v>
      </c>
      <c r="AG1507" s="7">
        <f>IF(Q1507&gt;0,RANK(Q1507,(N1507:P1507,Q1507:AE1507)),0)</f>
        <v>5</v>
      </c>
      <c r="AH1507" s="7">
        <f>IF(R1507&gt;0,RANK(R1507,(N1507:P1507,Q1507:AE1507)),0)</f>
        <v>6</v>
      </c>
      <c r="AI1507" s="7">
        <f>IF(T1507&gt;0,RANK(T1507,(N1507:P1507,Q1507:AE1507)),0)</f>
        <v>4</v>
      </c>
      <c r="AJ1507" s="7">
        <f>IF(S1507&gt;0,RANK(S1507,(N1507:P1507,Q1507:AE1507)),0)</f>
        <v>6</v>
      </c>
      <c r="AK1507" s="2">
        <f t="shared" si="334"/>
        <v>1.0046885465505692E-3</v>
      </c>
      <c r="AL1507" s="2">
        <f t="shared" si="334"/>
        <v>3.348961821835231E-4</v>
      </c>
      <c r="AM1507" s="2">
        <f t="shared" si="335"/>
        <v>1.841929002009377E-3</v>
      </c>
      <c r="AN1507" s="2">
        <f t="shared" si="336"/>
        <v>3.348961821835231E-4</v>
      </c>
      <c r="AP1507" t="s">
        <v>2854</v>
      </c>
      <c r="AQ1507" t="s">
        <v>2370</v>
      </c>
      <c r="AR1507">
        <v>1</v>
      </c>
      <c r="AT1507" s="85" t="s">
        <v>4571</v>
      </c>
      <c r="AU1507" s="84" t="s">
        <v>4507</v>
      </c>
      <c r="AV1507" s="77" t="str">
        <f t="shared" si="337"/>
        <v>28161</v>
      </c>
      <c r="AW1507">
        <v>1</v>
      </c>
      <c r="AX1507" s="7" t="s">
        <v>186</v>
      </c>
    </row>
    <row r="1508" spans="1:54" hidden="1" outlineLevel="1">
      <c r="A1508" t="s">
        <v>1990</v>
      </c>
      <c r="B1508" t="s">
        <v>2370</v>
      </c>
      <c r="C1508" s="1">
        <f t="shared" si="331"/>
        <v>10987</v>
      </c>
      <c r="D1508" s="7">
        <f>IF(N1508&gt;0, RANK(N1508,(N1508:P1508,Q1508:AE1508)),0)</f>
        <v>2</v>
      </c>
      <c r="E1508" s="7">
        <f>IF(O1508&gt;0,RANK(O1508,(N1508:P1508,Q1508:AE1508)),0)</f>
        <v>1</v>
      </c>
      <c r="F1508" s="7">
        <f>IF(P1508&gt;0,RANK(P1508,(N1508:P1508,Q1508:AE1508)),0)</f>
        <v>7</v>
      </c>
      <c r="G1508" s="1">
        <f t="shared" si="327"/>
        <v>659</v>
      </c>
      <c r="H1508" s="2">
        <f t="shared" si="328"/>
        <v>5.9979976335669427E-2</v>
      </c>
      <c r="I1508" s="2"/>
      <c r="J1508" s="2">
        <f t="shared" si="332"/>
        <v>0.45626649676890874</v>
      </c>
      <c r="K1508" s="2">
        <f t="shared" si="332"/>
        <v>0.51624647310457816</v>
      </c>
      <c r="L1508" s="2">
        <f t="shared" si="332"/>
        <v>2.7304996814417038E-3</v>
      </c>
      <c r="M1508" s="2">
        <f t="shared" si="333"/>
        <v>2.4756530445071399E-2</v>
      </c>
      <c r="N1508" s="1">
        <v>5013</v>
      </c>
      <c r="O1508" s="1">
        <v>5672</v>
      </c>
      <c r="P1508" s="1">
        <v>30</v>
      </c>
      <c r="Q1508" s="1">
        <v>89</v>
      </c>
      <c r="R1508" s="1">
        <v>46</v>
      </c>
      <c r="S1508" s="1">
        <v>77</v>
      </c>
      <c r="T1508" s="1">
        <v>60</v>
      </c>
      <c r="W1508" s="1">
        <v>0</v>
      </c>
      <c r="AG1508" s="7">
        <f>IF(Q1508&gt;0,RANK(Q1508,(N1508:P1508,Q1508:AE1508)),0)</f>
        <v>3</v>
      </c>
      <c r="AH1508" s="7">
        <f>IF(R1508&gt;0,RANK(R1508,(N1508:P1508,Q1508:AE1508)),0)</f>
        <v>6</v>
      </c>
      <c r="AI1508" s="7">
        <f>IF(T1508&gt;0,RANK(T1508,(N1508:P1508,Q1508:AE1508)),0)</f>
        <v>5</v>
      </c>
      <c r="AJ1508" s="7">
        <f>IF(S1508&gt;0,RANK(S1508,(N1508:P1508,Q1508:AE1508)),0)</f>
        <v>4</v>
      </c>
      <c r="AK1508" s="2">
        <f t="shared" si="334"/>
        <v>8.1004823882770555E-3</v>
      </c>
      <c r="AL1508" s="2">
        <f t="shared" si="334"/>
        <v>4.1867661782106127E-3</v>
      </c>
      <c r="AM1508" s="2">
        <f t="shared" si="335"/>
        <v>5.4609993628834076E-3</v>
      </c>
      <c r="AN1508" s="2">
        <f t="shared" si="336"/>
        <v>7.0082825157003733E-3</v>
      </c>
      <c r="AP1508" t="s">
        <v>1990</v>
      </c>
      <c r="AQ1508" t="s">
        <v>2370</v>
      </c>
      <c r="AR1508">
        <v>2</v>
      </c>
      <c r="AT1508" s="85" t="s">
        <v>4571</v>
      </c>
      <c r="AU1508" s="84" t="s">
        <v>4508</v>
      </c>
      <c r="AV1508" s="77" t="str">
        <f t="shared" si="337"/>
        <v>28163</v>
      </c>
      <c r="AW1508">
        <v>2</v>
      </c>
      <c r="AX1508" s="7" t="s">
        <v>186</v>
      </c>
    </row>
    <row r="1509" spans="1:54" collapsed="1">
      <c r="A1509" t="s">
        <v>2524</v>
      </c>
      <c r="B1509" t="s">
        <v>3839</v>
      </c>
      <c r="C1509" s="1">
        <f t="shared" si="331"/>
        <v>1152365</v>
      </c>
      <c r="D1509" s="7">
        <f>IF(N1509&gt;0, RANK(N1509,(N1509:P1509,Q1509:AE1509)),0)</f>
        <v>2</v>
      </c>
      <c r="E1509" s="7">
        <f>IF(O1509&gt;0,RANK(O1509,(N1509:P1509,Q1509:AE1509)),0)</f>
        <v>1</v>
      </c>
      <c r="F1509" s="7">
        <f>IF(P1509&gt;0,RANK(P1509,(N1509:P1509,Q1509:AE1509)),0)</f>
        <v>3</v>
      </c>
      <c r="G1509" s="1">
        <f t="shared" ref="G1509:G1572" si="338">IF(C1509&gt;0,MAX(N1509:P1509)-LARGE(N1509:P1509,2),0)</f>
        <v>226887</v>
      </c>
      <c r="H1509" s="2">
        <f t="shared" ref="H1509:H1572" si="339">IF(C1509&gt;0,G1509/C1509,0)</f>
        <v>0.19688813874076355</v>
      </c>
      <c r="I1509" s="2"/>
      <c r="J1509" s="2">
        <f t="shared" si="332"/>
        <v>0.39752508970682032</v>
      </c>
      <c r="K1509" s="2">
        <f t="shared" si="332"/>
        <v>0.59441322844758393</v>
      </c>
      <c r="L1509" s="2">
        <f t="shared" si="332"/>
        <v>2.7569389906843753E-3</v>
      </c>
      <c r="M1509" s="2">
        <f t="shared" si="333"/>
        <v>5.304742854911372E-3</v>
      </c>
      <c r="N1509" s="1">
        <f t="shared" ref="N1509:T1509" si="340">SUM(N1427:N1508)</f>
        <v>458094</v>
      </c>
      <c r="O1509" s="1">
        <f t="shared" si="340"/>
        <v>684981</v>
      </c>
      <c r="P1509" s="1">
        <f t="shared" si="340"/>
        <v>3177</v>
      </c>
      <c r="Q1509" s="1">
        <f t="shared" si="340"/>
        <v>1793</v>
      </c>
      <c r="R1509" s="1">
        <f t="shared" si="340"/>
        <v>1759</v>
      </c>
      <c r="S1509" s="1">
        <f t="shared" si="340"/>
        <v>1073</v>
      </c>
      <c r="T1509" s="1">
        <f t="shared" si="340"/>
        <v>1272</v>
      </c>
      <c r="W1509" s="1">
        <f>SUM(W1427:W1508)</f>
        <v>216</v>
      </c>
      <c r="AG1509" s="7">
        <f>IF(Q1509&gt;0,RANK(Q1509,(N1509:P1509,Q1509:AE1509)),0)</f>
        <v>4</v>
      </c>
      <c r="AH1509" s="7">
        <f>IF(R1509&gt;0,RANK(R1509,(N1509:P1509,Q1509:AE1509)),0)</f>
        <v>5</v>
      </c>
      <c r="AI1509" s="7">
        <f>IF(T1509&gt;0,RANK(T1509,(N1509:P1509,Q1509:AE1509)),0)</f>
        <v>6</v>
      </c>
      <c r="AJ1509" s="7">
        <f>IF(S1509&gt;0,RANK(S1509,(N1509:P1509,Q1509:AE1509)),0)</f>
        <v>7</v>
      </c>
      <c r="AK1509" s="2">
        <f t="shared" si="334"/>
        <v>1.5559306296182198E-3</v>
      </c>
      <c r="AL1509" s="2">
        <f t="shared" si="334"/>
        <v>1.5264260889561901E-3</v>
      </c>
      <c r="AM1509" s="2">
        <f t="shared" si="335"/>
        <v>1.1038169330029981E-3</v>
      </c>
      <c r="AN1509" s="2">
        <f t="shared" si="336"/>
        <v>9.31128592069353E-4</v>
      </c>
      <c r="AP1509" t="s">
        <v>2524</v>
      </c>
      <c r="AQ1509" t="s">
        <v>3839</v>
      </c>
      <c r="AT1509" s="85" t="s">
        <v>4571</v>
      </c>
      <c r="AU1509" s="116"/>
      <c r="AV1509" s="77" t="str">
        <f t="shared" si="337"/>
        <v>28</v>
      </c>
      <c r="AX1509" s="7" t="s">
        <v>2301</v>
      </c>
    </row>
    <row r="1510" spans="1:54">
      <c r="C1510" s="1"/>
      <c r="E1510" s="7"/>
      <c r="F1510" s="7"/>
      <c r="I1510" s="2"/>
      <c r="AG1510" s="7"/>
      <c r="AH1510" s="7"/>
      <c r="AI1510" s="7"/>
      <c r="AJ1510" s="7"/>
    </row>
    <row r="1511" spans="1:54" hidden="1" outlineLevel="1">
      <c r="A1511" t="s">
        <v>4089</v>
      </c>
      <c r="B1511" t="s">
        <v>1073</v>
      </c>
      <c r="C1511" s="1">
        <f t="shared" ref="C1511:C1574" si="341">SUM(N1511:AE1511)</f>
        <v>11404</v>
      </c>
      <c r="D1511" s="7">
        <f>IF(N1511&gt;0, RANK(N1511,(N1511:P1511,Q1511:AE1511)),0)</f>
        <v>2</v>
      </c>
      <c r="E1511" s="7">
        <f>IF(O1511&gt;0,RANK(O1511,(N1511:P1511,Q1511:AE1511)),0)</f>
        <v>1</v>
      </c>
      <c r="F1511" s="7">
        <f>IF(P1511&gt;0,RANK(P1511,(N1511:P1511,Q1511:AE1511)),0)</f>
        <v>5</v>
      </c>
      <c r="G1511" s="1">
        <f t="shared" si="338"/>
        <v>1429</v>
      </c>
      <c r="H1511" s="2">
        <f t="shared" si="339"/>
        <v>0.12530690985619081</v>
      </c>
      <c r="I1511" s="2"/>
      <c r="J1511" s="2">
        <f t="shared" ref="J1511:L1542" si="342">IF($C1511=0,"-",N1511/$C1511)</f>
        <v>0.43300596282006315</v>
      </c>
      <c r="K1511" s="2">
        <f t="shared" si="342"/>
        <v>0.55831287267625396</v>
      </c>
      <c r="L1511" s="2">
        <f t="shared" si="342"/>
        <v>8.7688530340231493E-5</v>
      </c>
      <c r="M1511" s="2">
        <f t="shared" ref="M1511:M1574" si="343">IF(C1511=0,"-",(1-J1511-K1511-L1511))</f>
        <v>8.5934759733427169E-3</v>
      </c>
      <c r="N1511" s="1">
        <v>4938</v>
      </c>
      <c r="O1511" s="1">
        <v>6367</v>
      </c>
      <c r="P1511" s="1">
        <v>1</v>
      </c>
      <c r="Q1511" s="1">
        <v>68</v>
      </c>
      <c r="R1511" s="1">
        <v>30</v>
      </c>
      <c r="AG1511" s="7">
        <f>IF(Q1511&gt;0,RANK(Q1511,(N1511:P1511,Q1511:AE1511)),0)</f>
        <v>3</v>
      </c>
      <c r="AH1511" s="7">
        <f>IF(R1511&gt;0,RANK(R1511,(N1511:P1511,Q1511:AE1511)),0)</f>
        <v>4</v>
      </c>
      <c r="AI1511" s="7">
        <f>IF(T1511&gt;0,RANK(T1511,(N1511:P1511,Q1511:AE1511)),0)</f>
        <v>0</v>
      </c>
      <c r="AJ1511" s="7">
        <f>IF(S1511&gt;0,RANK(S1511,(N1511:P1511,Q1511:AE1511)),0)</f>
        <v>0</v>
      </c>
      <c r="AK1511" s="2">
        <f t="shared" ref="AK1511:AL1542" si="344">IF($C1511=0,"-",Q1511/$C1511)</f>
        <v>5.962820063135742E-3</v>
      </c>
      <c r="AL1511" s="2">
        <f t="shared" si="344"/>
        <v>2.6306559102069449E-3</v>
      </c>
      <c r="AM1511" s="2">
        <f t="shared" ref="AM1511:AM1574" si="345">IF($C1511=0,"-",T1511/$C1511)</f>
        <v>0</v>
      </c>
      <c r="AN1511" s="2">
        <f t="shared" ref="AN1511:AN1574" si="346">IF($C1511=0,"-",S1511/$C1511)</f>
        <v>0</v>
      </c>
      <c r="AP1511" t="s">
        <v>4089</v>
      </c>
      <c r="AQ1511" t="s">
        <v>1073</v>
      </c>
      <c r="AR1511">
        <v>9</v>
      </c>
      <c r="AT1511" s="85" t="s">
        <v>4572</v>
      </c>
      <c r="AU1511" s="84" t="s">
        <v>3988</v>
      </c>
      <c r="AV1511" s="77" t="str">
        <f t="shared" ref="AV1511:AV1574" si="347">AT1511&amp;AU1511</f>
        <v>29001</v>
      </c>
      <c r="AX1511" s="7" t="s">
        <v>186</v>
      </c>
      <c r="BB1511" t="s">
        <v>197</v>
      </c>
    </row>
    <row r="1512" spans="1:54" hidden="1" outlineLevel="1">
      <c r="A1512" t="s">
        <v>1074</v>
      </c>
      <c r="B1512" t="s">
        <v>1073</v>
      </c>
      <c r="C1512" s="1">
        <f t="shared" si="341"/>
        <v>8266</v>
      </c>
      <c r="D1512" s="7">
        <f>IF(N1512&gt;0, RANK(N1512,(N1512:P1512,Q1512:AE1512)),0)</f>
        <v>2</v>
      </c>
      <c r="E1512" s="7">
        <f>IF(O1512&gt;0,RANK(O1512,(N1512:P1512,Q1512:AE1512)),0)</f>
        <v>1</v>
      </c>
      <c r="F1512" s="7">
        <f>IF(P1512&gt;0,RANK(P1512,(N1512:P1512,Q1512:AE1512)),0)</f>
        <v>5</v>
      </c>
      <c r="G1512" s="1">
        <f t="shared" si="338"/>
        <v>2066</v>
      </c>
      <c r="H1512" s="2">
        <f t="shared" si="339"/>
        <v>0.24993951125090733</v>
      </c>
      <c r="I1512" s="2"/>
      <c r="J1512" s="2">
        <f t="shared" si="342"/>
        <v>0.37127994193080088</v>
      </c>
      <c r="K1512" s="2">
        <f t="shared" si="342"/>
        <v>0.62121945318170824</v>
      </c>
      <c r="L1512" s="2">
        <f t="shared" si="342"/>
        <v>8.4684248729736272E-4</v>
      </c>
      <c r="M1512" s="2">
        <f t="shared" si="343"/>
        <v>6.6537624001935733E-3</v>
      </c>
      <c r="N1512" s="1">
        <v>3069</v>
      </c>
      <c r="O1512" s="1">
        <v>5135</v>
      </c>
      <c r="P1512" s="1">
        <v>7</v>
      </c>
      <c r="Q1512" s="1">
        <v>35</v>
      </c>
      <c r="R1512" s="1">
        <v>20</v>
      </c>
      <c r="AG1512" s="7">
        <f>IF(Q1512&gt;0,RANK(Q1512,(N1512:P1512,Q1512:AE1512)),0)</f>
        <v>3</v>
      </c>
      <c r="AH1512" s="7">
        <f>IF(R1512&gt;0,RANK(R1512,(N1512:P1512,Q1512:AE1512)),0)</f>
        <v>4</v>
      </c>
      <c r="AI1512" s="7">
        <f>IF(T1512&gt;0,RANK(T1512,(N1512:P1512,Q1512:AE1512)),0)</f>
        <v>0</v>
      </c>
      <c r="AJ1512" s="7">
        <f>IF(S1512&gt;0,RANK(S1512,(N1512:P1512,Q1512:AE1512)),0)</f>
        <v>0</v>
      </c>
      <c r="AK1512" s="2">
        <f t="shared" si="344"/>
        <v>4.2342124364868131E-3</v>
      </c>
      <c r="AL1512" s="2">
        <f t="shared" si="344"/>
        <v>2.4195499637067507E-3</v>
      </c>
      <c r="AM1512" s="2">
        <f t="shared" si="345"/>
        <v>0</v>
      </c>
      <c r="AN1512" s="2">
        <f t="shared" si="346"/>
        <v>0</v>
      </c>
      <c r="AP1512" t="s">
        <v>1074</v>
      </c>
      <c r="AQ1512" t="s">
        <v>1073</v>
      </c>
      <c r="AR1512">
        <v>6</v>
      </c>
      <c r="AT1512" s="85" t="s">
        <v>4572</v>
      </c>
      <c r="AU1512" s="84" t="s">
        <v>3989</v>
      </c>
      <c r="AV1512" s="77" t="str">
        <f t="shared" si="347"/>
        <v>29003</v>
      </c>
      <c r="AX1512" s="7" t="s">
        <v>186</v>
      </c>
      <c r="BB1512" t="s">
        <v>637</v>
      </c>
    </row>
    <row r="1513" spans="1:54" hidden="1" outlineLevel="1">
      <c r="A1513" t="s">
        <v>1567</v>
      </c>
      <c r="B1513" t="s">
        <v>1073</v>
      </c>
      <c r="C1513" s="1">
        <f t="shared" si="341"/>
        <v>3156</v>
      </c>
      <c r="D1513" s="7">
        <f>IF(N1513&gt;0, RANK(N1513,(N1513:P1513,Q1513:AE1513)),0)</f>
        <v>2</v>
      </c>
      <c r="E1513" s="7">
        <f>IF(O1513&gt;0,RANK(O1513,(N1513:P1513,Q1513:AE1513)),0)</f>
        <v>1</v>
      </c>
      <c r="F1513" s="7">
        <f>IF(P1513&gt;0,RANK(P1513,(N1513:P1513,Q1513:AE1513)),0)</f>
        <v>5</v>
      </c>
      <c r="G1513" s="1">
        <f t="shared" si="338"/>
        <v>1132</v>
      </c>
      <c r="H1513" s="2">
        <f t="shared" si="339"/>
        <v>0.35868187579214195</v>
      </c>
      <c r="I1513" s="2"/>
      <c r="J1513" s="2">
        <f t="shared" si="342"/>
        <v>0.31844106463878324</v>
      </c>
      <c r="K1513" s="2">
        <f t="shared" si="342"/>
        <v>0.67712294043092525</v>
      </c>
      <c r="L1513" s="2">
        <f t="shared" si="342"/>
        <v>3.1685678073510771E-4</v>
      </c>
      <c r="M1513" s="2">
        <f t="shared" si="343"/>
        <v>4.1191381495564571E-3</v>
      </c>
      <c r="N1513" s="1">
        <v>1005</v>
      </c>
      <c r="O1513" s="1">
        <v>2137</v>
      </c>
      <c r="P1513" s="1">
        <v>1</v>
      </c>
      <c r="Q1513" s="1">
        <v>8</v>
      </c>
      <c r="R1513" s="1">
        <v>5</v>
      </c>
      <c r="AG1513" s="7">
        <f>IF(Q1513&gt;0,RANK(Q1513,(N1513:P1513,Q1513:AE1513)),0)</f>
        <v>3</v>
      </c>
      <c r="AH1513" s="7">
        <f>IF(R1513&gt;0,RANK(R1513,(N1513:P1513,Q1513:AE1513)),0)</f>
        <v>4</v>
      </c>
      <c r="AI1513" s="7">
        <f>IF(T1513&gt;0,RANK(T1513,(N1513:P1513,Q1513:AE1513)),0)</f>
        <v>0</v>
      </c>
      <c r="AJ1513" s="7">
        <f>IF(S1513&gt;0,RANK(S1513,(N1513:P1513,Q1513:AE1513)),0)</f>
        <v>0</v>
      </c>
      <c r="AK1513" s="2">
        <f t="shared" si="344"/>
        <v>2.5348542458808617E-3</v>
      </c>
      <c r="AL1513" s="2">
        <f t="shared" si="344"/>
        <v>1.5842839036755386E-3</v>
      </c>
      <c r="AM1513" s="2">
        <f t="shared" si="345"/>
        <v>0</v>
      </c>
      <c r="AN1513" s="2">
        <f t="shared" si="346"/>
        <v>0</v>
      </c>
      <c r="AP1513" t="s">
        <v>1567</v>
      </c>
      <c r="AQ1513" t="s">
        <v>1073</v>
      </c>
      <c r="AR1513">
        <v>6</v>
      </c>
      <c r="AT1513" s="85" t="s">
        <v>4572</v>
      </c>
      <c r="AU1513" s="84" t="s">
        <v>3632</v>
      </c>
      <c r="AV1513" s="77" t="str">
        <f t="shared" si="347"/>
        <v>29005</v>
      </c>
      <c r="AX1513" s="7" t="s">
        <v>186</v>
      </c>
      <c r="BB1513" t="s">
        <v>637</v>
      </c>
    </row>
    <row r="1514" spans="1:54" hidden="1" outlineLevel="1">
      <c r="A1514" t="s">
        <v>3026</v>
      </c>
      <c r="B1514" t="s">
        <v>1073</v>
      </c>
      <c r="C1514" s="1">
        <f t="shared" si="341"/>
        <v>10683</v>
      </c>
      <c r="D1514" s="7">
        <f>IF(N1514&gt;0, RANK(N1514,(N1514:P1514,Q1514:AE1514)),0)</f>
        <v>2</v>
      </c>
      <c r="E1514" s="7">
        <f>IF(O1514&gt;0,RANK(O1514,(N1514:P1514,Q1514:AE1514)),0)</f>
        <v>1</v>
      </c>
      <c r="F1514" s="7">
        <f>IF(P1514&gt;0,RANK(P1514,(N1514:P1514,Q1514:AE1514)),0)</f>
        <v>5</v>
      </c>
      <c r="G1514" s="1">
        <f t="shared" si="338"/>
        <v>1976</v>
      </c>
      <c r="H1514" s="2">
        <f t="shared" si="339"/>
        <v>0.18496676963399794</v>
      </c>
      <c r="I1514" s="2"/>
      <c r="J1514" s="2">
        <f t="shared" si="342"/>
        <v>0.40419357858279509</v>
      </c>
      <c r="K1514" s="2">
        <f t="shared" si="342"/>
        <v>0.58916034821679308</v>
      </c>
      <c r="L1514" s="2">
        <f t="shared" si="342"/>
        <v>2.8081999438360012E-4</v>
      </c>
      <c r="M1514" s="2">
        <f t="shared" si="343"/>
        <v>6.3652532060282834E-3</v>
      </c>
      <c r="N1514" s="1">
        <v>4318</v>
      </c>
      <c r="O1514" s="1">
        <v>6294</v>
      </c>
      <c r="P1514" s="1">
        <v>3</v>
      </c>
      <c r="Q1514" s="1">
        <v>43</v>
      </c>
      <c r="R1514" s="1">
        <v>25</v>
      </c>
      <c r="AG1514" s="7">
        <f>IF(Q1514&gt;0,RANK(Q1514,(N1514:P1514,Q1514:AE1514)),0)</f>
        <v>3</v>
      </c>
      <c r="AH1514" s="7">
        <f>IF(R1514&gt;0,RANK(R1514,(N1514:P1514,Q1514:AE1514)),0)</f>
        <v>4</v>
      </c>
      <c r="AI1514" s="7">
        <f>IF(T1514&gt;0,RANK(T1514,(N1514:P1514,Q1514:AE1514)),0)</f>
        <v>0</v>
      </c>
      <c r="AJ1514" s="7">
        <f>IF(S1514&gt;0,RANK(S1514,(N1514:P1514,Q1514:AE1514)),0)</f>
        <v>0</v>
      </c>
      <c r="AK1514" s="2">
        <f t="shared" si="344"/>
        <v>4.0250865861649349E-3</v>
      </c>
      <c r="AL1514" s="2">
        <f t="shared" si="344"/>
        <v>2.3401666198633341E-3</v>
      </c>
      <c r="AM1514" s="2">
        <f t="shared" si="345"/>
        <v>0</v>
      </c>
      <c r="AN1514" s="2">
        <f t="shared" si="346"/>
        <v>0</v>
      </c>
      <c r="AP1514" t="s">
        <v>3026</v>
      </c>
      <c r="AQ1514" t="s">
        <v>1073</v>
      </c>
      <c r="AR1514">
        <v>9</v>
      </c>
      <c r="AT1514" s="85" t="s">
        <v>4572</v>
      </c>
      <c r="AU1514" s="84" t="s">
        <v>2597</v>
      </c>
      <c r="AV1514" s="77" t="str">
        <f t="shared" si="347"/>
        <v>29007</v>
      </c>
      <c r="AX1514" s="7" t="s">
        <v>186</v>
      </c>
      <c r="BB1514" t="s">
        <v>197</v>
      </c>
    </row>
    <row r="1515" spans="1:54" hidden="1" outlineLevel="1">
      <c r="A1515" t="s">
        <v>3356</v>
      </c>
      <c r="B1515" t="s">
        <v>1073</v>
      </c>
      <c r="C1515" s="1">
        <f t="shared" si="341"/>
        <v>13927</v>
      </c>
      <c r="D1515" s="7">
        <f>IF(N1515&gt;0, RANK(N1515,(N1515:P1515,Q1515:AE1515)),0)</f>
        <v>2</v>
      </c>
      <c r="E1515" s="7">
        <f>IF(O1515&gt;0,RANK(O1515,(N1515:P1515,Q1515:AE1515)),0)</f>
        <v>1</v>
      </c>
      <c r="F1515" s="7">
        <f>IF(P1515&gt;0,RANK(P1515,(N1515:P1515,Q1515:AE1515)),0)</f>
        <v>0</v>
      </c>
      <c r="G1515" s="1">
        <f t="shared" si="338"/>
        <v>5376</v>
      </c>
      <c r="H1515" s="2">
        <f t="shared" si="339"/>
        <v>0.38601278092913044</v>
      </c>
      <c r="I1515" s="2"/>
      <c r="J1515" s="2">
        <f t="shared" si="342"/>
        <v>0.30322395347167375</v>
      </c>
      <c r="K1515" s="2">
        <f t="shared" si="342"/>
        <v>0.68923673440080424</v>
      </c>
      <c r="L1515" s="2">
        <f t="shared" si="342"/>
        <v>0</v>
      </c>
      <c r="M1515" s="2">
        <f t="shared" si="343"/>
        <v>7.5393121275220132E-3</v>
      </c>
      <c r="N1515" s="1">
        <v>4223</v>
      </c>
      <c r="O1515" s="1">
        <v>9599</v>
      </c>
      <c r="P1515" s="1">
        <v>0</v>
      </c>
      <c r="Q1515" s="1">
        <v>53</v>
      </c>
      <c r="R1515" s="1">
        <v>52</v>
      </c>
      <c r="AG1515" s="7">
        <f>IF(Q1515&gt;0,RANK(Q1515,(N1515:P1515,Q1515:AE1515)),0)</f>
        <v>3</v>
      </c>
      <c r="AH1515" s="7">
        <f>IF(R1515&gt;0,RANK(R1515,(N1515:P1515,Q1515:AE1515)),0)</f>
        <v>4</v>
      </c>
      <c r="AI1515" s="7">
        <f>IF(T1515&gt;0,RANK(T1515,(N1515:P1515,Q1515:AE1515)),0)</f>
        <v>0</v>
      </c>
      <c r="AJ1515" s="7">
        <f>IF(S1515&gt;0,RANK(S1515,(N1515:P1515,Q1515:AE1515)),0)</f>
        <v>0</v>
      </c>
      <c r="AK1515" s="2">
        <f t="shared" si="344"/>
        <v>3.8055575500825735E-3</v>
      </c>
      <c r="AL1515" s="2">
        <f t="shared" si="344"/>
        <v>3.7337545774395061E-3</v>
      </c>
      <c r="AM1515" s="2">
        <f t="shared" si="345"/>
        <v>0</v>
      </c>
      <c r="AN1515" s="2">
        <f t="shared" si="346"/>
        <v>0</v>
      </c>
      <c r="AP1515" t="s">
        <v>3356</v>
      </c>
      <c r="AQ1515" t="s">
        <v>1073</v>
      </c>
      <c r="AR1515">
        <v>7</v>
      </c>
      <c r="AT1515" s="85" t="s">
        <v>4572</v>
      </c>
      <c r="AU1515" s="84" t="s">
        <v>3218</v>
      </c>
      <c r="AV1515" s="77" t="str">
        <f t="shared" si="347"/>
        <v>29009</v>
      </c>
      <c r="AX1515" s="7" t="s">
        <v>186</v>
      </c>
      <c r="BB1515" t="s">
        <v>637</v>
      </c>
    </row>
    <row r="1516" spans="1:54" hidden="1" outlineLevel="1">
      <c r="A1516" t="s">
        <v>2849</v>
      </c>
      <c r="B1516" t="s">
        <v>1073</v>
      </c>
      <c r="C1516" s="1">
        <f t="shared" si="341"/>
        <v>5991</v>
      </c>
      <c r="D1516" s="7">
        <f>IF(N1516&gt;0, RANK(N1516,(N1516:P1516,Q1516:AE1516)),0)</f>
        <v>2</v>
      </c>
      <c r="E1516" s="7">
        <f>IF(O1516&gt;0,RANK(O1516,(N1516:P1516,Q1516:AE1516)),0)</f>
        <v>1</v>
      </c>
      <c r="F1516" s="7">
        <f>IF(P1516&gt;0,RANK(P1516,(N1516:P1516,Q1516:AE1516)),0)</f>
        <v>4</v>
      </c>
      <c r="G1516" s="1">
        <f t="shared" si="338"/>
        <v>3199</v>
      </c>
      <c r="H1516" s="2">
        <f t="shared" si="339"/>
        <v>0.53396761809380733</v>
      </c>
      <c r="I1516" s="2"/>
      <c r="J1516" s="2">
        <f t="shared" si="342"/>
        <v>0.22917709898180605</v>
      </c>
      <c r="K1516" s="2">
        <f t="shared" si="342"/>
        <v>0.76314471707561338</v>
      </c>
      <c r="L1516" s="2">
        <f t="shared" si="342"/>
        <v>1.8360874645301285E-3</v>
      </c>
      <c r="M1516" s="2">
        <f t="shared" si="343"/>
        <v>5.8420964780504462E-3</v>
      </c>
      <c r="N1516" s="1">
        <v>1373</v>
      </c>
      <c r="O1516" s="1">
        <v>4572</v>
      </c>
      <c r="P1516" s="1">
        <v>11</v>
      </c>
      <c r="Q1516" s="1">
        <v>25</v>
      </c>
      <c r="R1516" s="1">
        <v>10</v>
      </c>
      <c r="AG1516" s="7">
        <f>IF(Q1516&gt;0,RANK(Q1516,(N1516:P1516,Q1516:AE1516)),0)</f>
        <v>3</v>
      </c>
      <c r="AH1516" s="7">
        <f>IF(R1516&gt;0,RANK(R1516,(N1516:P1516,Q1516:AE1516)),0)</f>
        <v>5</v>
      </c>
      <c r="AI1516" s="7">
        <f>IF(T1516&gt;0,RANK(T1516,(N1516:P1516,Q1516:AE1516)),0)</f>
        <v>0</v>
      </c>
      <c r="AJ1516" s="7">
        <f>IF(S1516&gt;0,RANK(S1516,(N1516:P1516,Q1516:AE1516)),0)</f>
        <v>0</v>
      </c>
      <c r="AK1516" s="2">
        <f t="shared" si="344"/>
        <v>4.1729260557502919E-3</v>
      </c>
      <c r="AL1516" s="2">
        <f t="shared" si="344"/>
        <v>1.6691704223001167E-3</v>
      </c>
      <c r="AM1516" s="2">
        <f t="shared" si="345"/>
        <v>0</v>
      </c>
      <c r="AN1516" s="2">
        <f t="shared" si="346"/>
        <v>0</v>
      </c>
      <c r="AP1516" t="s">
        <v>2849</v>
      </c>
      <c r="AQ1516" t="s">
        <v>1073</v>
      </c>
      <c r="AR1516">
        <v>4</v>
      </c>
      <c r="AT1516" s="85" t="s">
        <v>4572</v>
      </c>
      <c r="AU1516" s="84" t="s">
        <v>3234</v>
      </c>
      <c r="AV1516" s="77" t="str">
        <f t="shared" si="347"/>
        <v>29011</v>
      </c>
      <c r="AX1516" s="7" t="s">
        <v>186</v>
      </c>
      <c r="BB1516" t="s">
        <v>637</v>
      </c>
    </row>
    <row r="1517" spans="1:54" hidden="1" outlineLevel="1">
      <c r="A1517" t="s">
        <v>3355</v>
      </c>
      <c r="B1517" t="s">
        <v>1073</v>
      </c>
      <c r="C1517" s="1">
        <f t="shared" si="341"/>
        <v>8466</v>
      </c>
      <c r="D1517" s="7">
        <f>IF(N1517&gt;0, RANK(N1517,(N1517:P1517,Q1517:AE1517)),0)</f>
        <v>2</v>
      </c>
      <c r="E1517" s="7">
        <f>IF(O1517&gt;0,RANK(O1517,(N1517:P1517,Q1517:AE1517)),0)</f>
        <v>1</v>
      </c>
      <c r="F1517" s="7">
        <f>IF(P1517&gt;0,RANK(P1517,(N1517:P1517,Q1517:AE1517)),0)</f>
        <v>5</v>
      </c>
      <c r="G1517" s="1">
        <f t="shared" si="338"/>
        <v>1606</v>
      </c>
      <c r="H1517" s="2">
        <f t="shared" si="339"/>
        <v>0.18969997637609259</v>
      </c>
      <c r="I1517" s="2"/>
      <c r="J1517" s="2">
        <f t="shared" si="342"/>
        <v>0.40137018662886842</v>
      </c>
      <c r="K1517" s="2">
        <f t="shared" si="342"/>
        <v>0.59107016300496107</v>
      </c>
      <c r="L1517" s="2">
        <f t="shared" si="342"/>
        <v>5.9059768485707534E-4</v>
      </c>
      <c r="M1517" s="2">
        <f t="shared" si="343"/>
        <v>6.9690526813134916E-3</v>
      </c>
      <c r="N1517" s="1">
        <v>3398</v>
      </c>
      <c r="O1517" s="1">
        <v>5004</v>
      </c>
      <c r="P1517" s="1">
        <v>5</v>
      </c>
      <c r="Q1517" s="1">
        <v>35</v>
      </c>
      <c r="R1517" s="1">
        <v>24</v>
      </c>
      <c r="AG1517" s="7">
        <f>IF(Q1517&gt;0,RANK(Q1517,(N1517:P1517,Q1517:AE1517)),0)</f>
        <v>3</v>
      </c>
      <c r="AH1517" s="7">
        <f>IF(R1517&gt;0,RANK(R1517,(N1517:P1517,Q1517:AE1517)),0)</f>
        <v>4</v>
      </c>
      <c r="AI1517" s="7">
        <f>IF(T1517&gt;0,RANK(T1517,(N1517:P1517,Q1517:AE1517)),0)</f>
        <v>0</v>
      </c>
      <c r="AJ1517" s="7">
        <f>IF(S1517&gt;0,RANK(S1517,(N1517:P1517,Q1517:AE1517)),0)</f>
        <v>0</v>
      </c>
      <c r="AK1517" s="2">
        <f t="shared" si="344"/>
        <v>4.1341837939995272E-3</v>
      </c>
      <c r="AL1517" s="2">
        <f t="shared" si="344"/>
        <v>2.8348688873139618E-3</v>
      </c>
      <c r="AM1517" s="2">
        <f t="shared" si="345"/>
        <v>0</v>
      </c>
      <c r="AN1517" s="2">
        <f t="shared" si="346"/>
        <v>0</v>
      </c>
      <c r="AP1517" t="s">
        <v>3355</v>
      </c>
      <c r="AQ1517" t="s">
        <v>1073</v>
      </c>
      <c r="AR1517">
        <v>4</v>
      </c>
      <c r="AT1517" s="85" t="s">
        <v>4572</v>
      </c>
      <c r="AU1517" s="84" t="s">
        <v>3235</v>
      </c>
      <c r="AV1517" s="77" t="str">
        <f t="shared" si="347"/>
        <v>29013</v>
      </c>
      <c r="AX1517" s="7" t="s">
        <v>186</v>
      </c>
      <c r="BB1517" t="s">
        <v>637</v>
      </c>
    </row>
    <row r="1518" spans="1:54" hidden="1" outlineLevel="1">
      <c r="A1518" t="s">
        <v>3663</v>
      </c>
      <c r="B1518" t="s">
        <v>1073</v>
      </c>
      <c r="C1518" s="1">
        <f t="shared" si="341"/>
        <v>9009</v>
      </c>
      <c r="D1518" s="7">
        <f>IF(N1518&gt;0, RANK(N1518,(N1518:P1518,Q1518:AE1518)),0)</f>
        <v>2</v>
      </c>
      <c r="E1518" s="7">
        <f>IF(O1518&gt;0,RANK(O1518,(N1518:P1518,Q1518:AE1518)),0)</f>
        <v>1</v>
      </c>
      <c r="F1518" s="7">
        <f>IF(P1518&gt;0,RANK(P1518,(N1518:P1518,Q1518:AE1518)),0)</f>
        <v>5</v>
      </c>
      <c r="G1518" s="1">
        <f t="shared" si="338"/>
        <v>2194</v>
      </c>
      <c r="H1518" s="2">
        <f t="shared" si="339"/>
        <v>0.24353424353424352</v>
      </c>
      <c r="I1518" s="2"/>
      <c r="J1518" s="2">
        <f t="shared" si="342"/>
        <v>0.3752913752913753</v>
      </c>
      <c r="K1518" s="2">
        <f t="shared" si="342"/>
        <v>0.61882561882561882</v>
      </c>
      <c r="L1518" s="2">
        <f t="shared" si="342"/>
        <v>7.77000777000777E-4</v>
      </c>
      <c r="M1518" s="2">
        <f t="shared" si="343"/>
        <v>5.1060051060050548E-3</v>
      </c>
      <c r="N1518" s="1">
        <v>3381</v>
      </c>
      <c r="O1518" s="1">
        <v>5575</v>
      </c>
      <c r="P1518" s="1">
        <v>7</v>
      </c>
      <c r="Q1518" s="1">
        <v>25</v>
      </c>
      <c r="R1518" s="1">
        <v>21</v>
      </c>
      <c r="AG1518" s="7">
        <f>IF(Q1518&gt;0,RANK(Q1518,(N1518:P1518,Q1518:AE1518)),0)</f>
        <v>3</v>
      </c>
      <c r="AH1518" s="7">
        <f>IF(R1518&gt;0,RANK(R1518,(N1518:P1518,Q1518:AE1518)),0)</f>
        <v>4</v>
      </c>
      <c r="AI1518" s="7">
        <f>IF(T1518&gt;0,RANK(T1518,(N1518:P1518,Q1518:AE1518)),0)</f>
        <v>0</v>
      </c>
      <c r="AJ1518" s="7">
        <f>IF(S1518&gt;0,RANK(S1518,(N1518:P1518,Q1518:AE1518)),0)</f>
        <v>0</v>
      </c>
      <c r="AK1518" s="2">
        <f t="shared" si="344"/>
        <v>2.775002775002775E-3</v>
      </c>
      <c r="AL1518" s="2">
        <f t="shared" si="344"/>
        <v>2.331002331002331E-3</v>
      </c>
      <c r="AM1518" s="2">
        <f t="shared" si="345"/>
        <v>0</v>
      </c>
      <c r="AN1518" s="2">
        <f t="shared" si="346"/>
        <v>0</v>
      </c>
      <c r="AP1518" t="s">
        <v>3663</v>
      </c>
      <c r="AQ1518" t="s">
        <v>1073</v>
      </c>
      <c r="AR1518">
        <v>4</v>
      </c>
      <c r="AT1518" s="85" t="s">
        <v>4572</v>
      </c>
      <c r="AU1518" s="84" t="s">
        <v>4670</v>
      </c>
      <c r="AV1518" s="77" t="str">
        <f t="shared" si="347"/>
        <v>29015</v>
      </c>
      <c r="AX1518" s="7" t="s">
        <v>186</v>
      </c>
      <c r="BB1518" t="s">
        <v>637</v>
      </c>
    </row>
    <row r="1519" spans="1:54" hidden="1" outlineLevel="1">
      <c r="A1519" t="s">
        <v>3312</v>
      </c>
      <c r="B1519" t="s">
        <v>1073</v>
      </c>
      <c r="C1519" s="1">
        <f t="shared" si="341"/>
        <v>5895</v>
      </c>
      <c r="D1519" s="7">
        <f>IF(N1519&gt;0, RANK(N1519,(N1519:P1519,Q1519:AE1519)),0)</f>
        <v>2</v>
      </c>
      <c r="E1519" s="7">
        <f>IF(O1519&gt;0,RANK(O1519,(N1519:P1519,Q1519:AE1519)),0)</f>
        <v>1</v>
      </c>
      <c r="F1519" s="7">
        <f>IF(P1519&gt;0,RANK(P1519,(N1519:P1519,Q1519:AE1519)),0)</f>
        <v>0</v>
      </c>
      <c r="G1519" s="1">
        <f t="shared" si="338"/>
        <v>2348</v>
      </c>
      <c r="H1519" s="2">
        <f t="shared" si="339"/>
        <v>0.398303647158609</v>
      </c>
      <c r="I1519" s="2"/>
      <c r="J1519" s="2">
        <f t="shared" si="342"/>
        <v>0.29754028837998303</v>
      </c>
      <c r="K1519" s="2">
        <f t="shared" si="342"/>
        <v>0.69584393553859203</v>
      </c>
      <c r="L1519" s="2">
        <f t="shared" si="342"/>
        <v>0</v>
      </c>
      <c r="M1519" s="2">
        <f t="shared" si="343"/>
        <v>6.61577608142494E-3</v>
      </c>
      <c r="N1519" s="1">
        <v>1754</v>
      </c>
      <c r="O1519" s="1">
        <v>4102</v>
      </c>
      <c r="P1519" s="1">
        <v>0</v>
      </c>
      <c r="Q1519" s="1">
        <v>29</v>
      </c>
      <c r="R1519" s="1">
        <v>10</v>
      </c>
      <c r="AG1519" s="7">
        <f>IF(Q1519&gt;0,RANK(Q1519,(N1519:P1519,Q1519:AE1519)),0)</f>
        <v>3</v>
      </c>
      <c r="AH1519" s="7">
        <f>IF(R1519&gt;0,RANK(R1519,(N1519:P1519,Q1519:AE1519)),0)</f>
        <v>4</v>
      </c>
      <c r="AI1519" s="7">
        <f>IF(T1519&gt;0,RANK(T1519,(N1519:P1519,Q1519:AE1519)),0)</f>
        <v>0</v>
      </c>
      <c r="AJ1519" s="7">
        <f>IF(S1519&gt;0,RANK(S1519,(N1519:P1519,Q1519:AE1519)),0)</f>
        <v>0</v>
      </c>
      <c r="AK1519" s="2">
        <f t="shared" si="344"/>
        <v>4.9194232400339268E-3</v>
      </c>
      <c r="AL1519" s="2">
        <f t="shared" si="344"/>
        <v>1.6963528413910093E-3</v>
      </c>
      <c r="AM1519" s="2">
        <f t="shared" si="345"/>
        <v>0</v>
      </c>
      <c r="AN1519" s="2">
        <f t="shared" si="346"/>
        <v>0</v>
      </c>
      <c r="AP1519" t="s">
        <v>3312</v>
      </c>
      <c r="AQ1519" t="s">
        <v>1073</v>
      </c>
      <c r="AR1519">
        <v>8</v>
      </c>
      <c r="AT1519" s="85" t="s">
        <v>4572</v>
      </c>
      <c r="AU1519" s="84" t="s">
        <v>4671</v>
      </c>
      <c r="AV1519" s="77" t="str">
        <f t="shared" si="347"/>
        <v>29017</v>
      </c>
      <c r="AX1519" s="7" t="s">
        <v>186</v>
      </c>
      <c r="BB1519" t="s">
        <v>637</v>
      </c>
    </row>
    <row r="1520" spans="1:54" hidden="1" outlineLevel="1">
      <c r="A1520" t="s">
        <v>3575</v>
      </c>
      <c r="B1520" t="s">
        <v>1073</v>
      </c>
      <c r="C1520" s="1">
        <f t="shared" si="341"/>
        <v>76046</v>
      </c>
      <c r="D1520" s="7">
        <f>IF(N1520&gt;0, RANK(N1520,(N1520:P1520,Q1520:AE1520)),0)</f>
        <v>2</v>
      </c>
      <c r="E1520" s="7">
        <f>IF(O1520&gt;0,RANK(O1520,(N1520:P1520,Q1520:AE1520)),0)</f>
        <v>1</v>
      </c>
      <c r="F1520" s="7">
        <f>IF(P1520&gt;0,RANK(P1520,(N1520:P1520,Q1520:AE1520)),0)</f>
        <v>4</v>
      </c>
      <c r="G1520" s="1">
        <f t="shared" si="338"/>
        <v>158</v>
      </c>
      <c r="H1520" s="2">
        <f t="shared" si="339"/>
        <v>2.0776898193198851E-3</v>
      </c>
      <c r="I1520" s="2"/>
      <c r="J1520" s="2">
        <f t="shared" si="342"/>
        <v>0.49500302448518002</v>
      </c>
      <c r="K1520" s="2">
        <f t="shared" si="342"/>
        <v>0.4970807143044999</v>
      </c>
      <c r="L1520" s="2">
        <f t="shared" si="342"/>
        <v>1.604292138968519E-3</v>
      </c>
      <c r="M1520" s="2">
        <f t="shared" si="343"/>
        <v>6.311969071351611E-3</v>
      </c>
      <c r="N1520" s="1">
        <v>37643</v>
      </c>
      <c r="O1520" s="1">
        <v>37801</v>
      </c>
      <c r="P1520" s="1">
        <v>122</v>
      </c>
      <c r="Q1520" s="1">
        <v>364</v>
      </c>
      <c r="R1520" s="1">
        <v>116</v>
      </c>
      <c r="AG1520" s="7">
        <f>IF(Q1520&gt;0,RANK(Q1520,(N1520:P1520,Q1520:AE1520)),0)</f>
        <v>3</v>
      </c>
      <c r="AH1520" s="7">
        <f>IF(R1520&gt;0,RANK(R1520,(N1520:P1520,Q1520:AE1520)),0)</f>
        <v>5</v>
      </c>
      <c r="AI1520" s="7">
        <f>IF(T1520&gt;0,RANK(T1520,(N1520:P1520,Q1520:AE1520)),0)</f>
        <v>0</v>
      </c>
      <c r="AJ1520" s="7">
        <f>IF(S1520&gt;0,RANK(S1520,(N1520:P1520,Q1520:AE1520)),0)</f>
        <v>0</v>
      </c>
      <c r="AK1520" s="2">
        <f t="shared" si="344"/>
        <v>4.786576545774926E-3</v>
      </c>
      <c r="AL1520" s="2">
        <f t="shared" si="344"/>
        <v>1.5253925255766247E-3</v>
      </c>
      <c r="AM1520" s="2">
        <f t="shared" si="345"/>
        <v>0</v>
      </c>
      <c r="AN1520" s="2">
        <f t="shared" si="346"/>
        <v>0</v>
      </c>
      <c r="AP1520" t="s">
        <v>3575</v>
      </c>
      <c r="AQ1520" t="s">
        <v>1073</v>
      </c>
      <c r="AR1520">
        <v>9</v>
      </c>
      <c r="AT1520" s="85" t="s">
        <v>4572</v>
      </c>
      <c r="AU1520" s="84" t="s">
        <v>4672</v>
      </c>
      <c r="AV1520" s="77" t="str">
        <f t="shared" si="347"/>
        <v>29019</v>
      </c>
      <c r="AX1520" s="7" t="s">
        <v>186</v>
      </c>
      <c r="BB1520" t="s">
        <v>637</v>
      </c>
    </row>
    <row r="1521" spans="1:54" hidden="1" outlineLevel="1">
      <c r="A1521" t="s">
        <v>3313</v>
      </c>
      <c r="B1521" t="s">
        <v>1073</v>
      </c>
      <c r="C1521" s="1">
        <f t="shared" si="341"/>
        <v>37950</v>
      </c>
      <c r="D1521" s="7">
        <f>IF(N1521&gt;0, RANK(N1521,(N1521:P1521,Q1521:AE1521)),0)</f>
        <v>2</v>
      </c>
      <c r="E1521" s="7">
        <f>IF(O1521&gt;0,RANK(O1521,(N1521:P1521,Q1521:AE1521)),0)</f>
        <v>1</v>
      </c>
      <c r="F1521" s="7">
        <f>IF(P1521&gt;0,RANK(P1521,(N1521:P1521,Q1521:AE1521)),0)</f>
        <v>5</v>
      </c>
      <c r="G1521" s="1">
        <f t="shared" si="338"/>
        <v>2013</v>
      </c>
      <c r="H1521" s="2">
        <f t="shared" si="339"/>
        <v>5.3043478260869567E-2</v>
      </c>
      <c r="I1521" s="2"/>
      <c r="J1521" s="2">
        <f t="shared" si="342"/>
        <v>0.46901185770750986</v>
      </c>
      <c r="K1521" s="2">
        <f t="shared" si="342"/>
        <v>0.5220553359683795</v>
      </c>
      <c r="L1521" s="2">
        <f t="shared" si="342"/>
        <v>2.6350461133069827E-4</v>
      </c>
      <c r="M1521" s="2">
        <f t="shared" si="343"/>
        <v>8.6693017127799435E-3</v>
      </c>
      <c r="N1521" s="1">
        <v>17799</v>
      </c>
      <c r="O1521" s="1">
        <v>19812</v>
      </c>
      <c r="P1521" s="1">
        <v>10</v>
      </c>
      <c r="Q1521" s="1">
        <v>221</v>
      </c>
      <c r="R1521" s="1">
        <v>108</v>
      </c>
      <c r="AG1521" s="7">
        <f>IF(Q1521&gt;0,RANK(Q1521,(N1521:P1521,Q1521:AE1521)),0)</f>
        <v>3</v>
      </c>
      <c r="AH1521" s="7">
        <f>IF(R1521&gt;0,RANK(R1521,(N1521:P1521,Q1521:AE1521)),0)</f>
        <v>4</v>
      </c>
      <c r="AI1521" s="7">
        <f>IF(T1521&gt;0,RANK(T1521,(N1521:P1521,Q1521:AE1521)),0)</f>
        <v>0</v>
      </c>
      <c r="AJ1521" s="7">
        <f>IF(S1521&gt;0,RANK(S1521,(N1521:P1521,Q1521:AE1521)),0)</f>
        <v>0</v>
      </c>
      <c r="AK1521" s="2">
        <f t="shared" si="344"/>
        <v>5.8234519104084321E-3</v>
      </c>
      <c r="AL1521" s="2">
        <f t="shared" si="344"/>
        <v>2.8458498023715413E-3</v>
      </c>
      <c r="AM1521" s="2">
        <f t="shared" si="345"/>
        <v>0</v>
      </c>
      <c r="AN1521" s="2">
        <f t="shared" si="346"/>
        <v>0</v>
      </c>
      <c r="AP1521" t="s">
        <v>3313</v>
      </c>
      <c r="AQ1521" t="s">
        <v>1073</v>
      </c>
      <c r="AR1521">
        <v>6</v>
      </c>
      <c r="AT1521" s="85" t="s">
        <v>4572</v>
      </c>
      <c r="AU1521" s="84" t="s">
        <v>4350</v>
      </c>
      <c r="AV1521" s="77" t="str">
        <f t="shared" si="347"/>
        <v>29021</v>
      </c>
      <c r="AX1521" s="7" t="s">
        <v>186</v>
      </c>
      <c r="BB1521" t="s">
        <v>637</v>
      </c>
    </row>
    <row r="1522" spans="1:54" hidden="1" outlineLevel="1">
      <c r="A1522" t="s">
        <v>2308</v>
      </c>
      <c r="B1522" t="s">
        <v>1073</v>
      </c>
      <c r="C1522" s="1">
        <f t="shared" si="341"/>
        <v>16441</v>
      </c>
      <c r="D1522" s="7">
        <f>IF(N1522&gt;0, RANK(N1522,(N1522:P1522,Q1522:AE1522)),0)</f>
        <v>2</v>
      </c>
      <c r="E1522" s="7">
        <f>IF(O1522&gt;0,RANK(O1522,(N1522:P1522,Q1522:AE1522)),0)</f>
        <v>1</v>
      </c>
      <c r="F1522" s="7">
        <f>IF(P1522&gt;0,RANK(P1522,(N1522:P1522,Q1522:AE1522)),0)</f>
        <v>5</v>
      </c>
      <c r="G1522" s="1">
        <f t="shared" si="338"/>
        <v>7030</v>
      </c>
      <c r="H1522" s="2">
        <f t="shared" si="339"/>
        <v>0.42758956267866916</v>
      </c>
      <c r="I1522" s="2"/>
      <c r="J1522" s="2">
        <f t="shared" si="342"/>
        <v>0.28380268840094885</v>
      </c>
      <c r="K1522" s="2">
        <f t="shared" si="342"/>
        <v>0.71139225107961801</v>
      </c>
      <c r="L1522" s="2">
        <f t="shared" si="342"/>
        <v>2.4329420351560123E-4</v>
      </c>
      <c r="M1522" s="2">
        <f t="shared" si="343"/>
        <v>4.5617663159175899E-3</v>
      </c>
      <c r="N1522" s="1">
        <v>4666</v>
      </c>
      <c r="O1522" s="1">
        <v>11696</v>
      </c>
      <c r="P1522" s="1">
        <v>4</v>
      </c>
      <c r="Q1522" s="1">
        <v>55</v>
      </c>
      <c r="R1522" s="1">
        <v>20</v>
      </c>
      <c r="AG1522" s="7">
        <f>IF(Q1522&gt;0,RANK(Q1522,(N1522:P1522,Q1522:AE1522)),0)</f>
        <v>3</v>
      </c>
      <c r="AH1522" s="7">
        <f>IF(R1522&gt;0,RANK(R1522,(N1522:P1522,Q1522:AE1522)),0)</f>
        <v>4</v>
      </c>
      <c r="AI1522" s="7">
        <f>IF(T1522&gt;0,RANK(T1522,(N1522:P1522,Q1522:AE1522)),0)</f>
        <v>0</v>
      </c>
      <c r="AJ1522" s="7">
        <f>IF(S1522&gt;0,RANK(S1522,(N1522:P1522,Q1522:AE1522)),0)</f>
        <v>0</v>
      </c>
      <c r="AK1522" s="2">
        <f t="shared" si="344"/>
        <v>3.345295298339517E-3</v>
      </c>
      <c r="AL1522" s="2">
        <f t="shared" si="344"/>
        <v>1.2164710175780061E-3</v>
      </c>
      <c r="AM1522" s="2">
        <f t="shared" si="345"/>
        <v>0</v>
      </c>
      <c r="AN1522" s="2">
        <f t="shared" si="346"/>
        <v>0</v>
      </c>
      <c r="AP1522" t="s">
        <v>2308</v>
      </c>
      <c r="AQ1522" t="s">
        <v>1073</v>
      </c>
      <c r="AR1522">
        <v>8</v>
      </c>
      <c r="AT1522" s="85" t="s">
        <v>4572</v>
      </c>
      <c r="AU1522" s="84" t="s">
        <v>4351</v>
      </c>
      <c r="AV1522" s="77" t="str">
        <f t="shared" si="347"/>
        <v>29023</v>
      </c>
      <c r="AX1522" s="7" t="s">
        <v>186</v>
      </c>
      <c r="BB1522" t="s">
        <v>197</v>
      </c>
    </row>
    <row r="1523" spans="1:54" hidden="1" outlineLevel="1">
      <c r="A1523" t="s">
        <v>4053</v>
      </c>
      <c r="B1523" t="s">
        <v>1073</v>
      </c>
      <c r="C1523" s="1">
        <f t="shared" si="341"/>
        <v>4268</v>
      </c>
      <c r="D1523" s="7">
        <f>IF(N1523&gt;0, RANK(N1523,(N1523:P1523,Q1523:AE1523)),0)</f>
        <v>2</v>
      </c>
      <c r="E1523" s="7">
        <f>IF(O1523&gt;0,RANK(O1523,(N1523:P1523,Q1523:AE1523)),0)</f>
        <v>1</v>
      </c>
      <c r="F1523" s="7">
        <f>IF(P1523&gt;0,RANK(P1523,(N1523:P1523,Q1523:AE1523)),0)</f>
        <v>0</v>
      </c>
      <c r="G1523" s="1">
        <f t="shared" si="338"/>
        <v>948</v>
      </c>
      <c r="H1523" s="2">
        <f t="shared" si="339"/>
        <v>0.22211808809746955</v>
      </c>
      <c r="I1523" s="2"/>
      <c r="J1523" s="2">
        <f t="shared" si="342"/>
        <v>0.38542642924086223</v>
      </c>
      <c r="K1523" s="2">
        <f t="shared" si="342"/>
        <v>0.60754451733833181</v>
      </c>
      <c r="L1523" s="2">
        <f t="shared" si="342"/>
        <v>0</v>
      </c>
      <c r="M1523" s="2">
        <f t="shared" si="343"/>
        <v>7.029053420805953E-3</v>
      </c>
      <c r="N1523" s="1">
        <v>1645</v>
      </c>
      <c r="O1523" s="1">
        <v>2593</v>
      </c>
      <c r="P1523" s="1">
        <v>0</v>
      </c>
      <c r="Q1523" s="1">
        <v>15</v>
      </c>
      <c r="R1523" s="1">
        <v>15</v>
      </c>
      <c r="AG1523" s="7">
        <f>IF(Q1523&gt;0,RANK(Q1523,(N1523:P1523,Q1523:AE1523)),0)</f>
        <v>3</v>
      </c>
      <c r="AH1523" s="7">
        <f>IF(R1523&gt;0,RANK(R1523,(N1523:P1523,Q1523:AE1523)),0)</f>
        <v>3</v>
      </c>
      <c r="AI1523" s="7">
        <f>IF(T1523&gt;0,RANK(T1523,(N1523:P1523,Q1523:AE1523)),0)</f>
        <v>0</v>
      </c>
      <c r="AJ1523" s="7">
        <f>IF(S1523&gt;0,RANK(S1523,(N1523:P1523,Q1523:AE1523)),0)</f>
        <v>0</v>
      </c>
      <c r="AK1523" s="2">
        <f t="shared" si="344"/>
        <v>3.514526710402999E-3</v>
      </c>
      <c r="AL1523" s="2">
        <f t="shared" si="344"/>
        <v>3.514526710402999E-3</v>
      </c>
      <c r="AM1523" s="2">
        <f t="shared" si="345"/>
        <v>0</v>
      </c>
      <c r="AN1523" s="2">
        <f t="shared" si="346"/>
        <v>0</v>
      </c>
      <c r="AP1523" t="s">
        <v>4053</v>
      </c>
      <c r="AQ1523" t="s">
        <v>1073</v>
      </c>
      <c r="AR1523">
        <v>6</v>
      </c>
      <c r="AT1523" s="85" t="s">
        <v>4572</v>
      </c>
      <c r="AU1523" s="84" t="s">
        <v>3949</v>
      </c>
      <c r="AV1523" s="77" t="str">
        <f t="shared" si="347"/>
        <v>29025</v>
      </c>
      <c r="AX1523" s="7" t="s">
        <v>186</v>
      </c>
      <c r="BB1523" t="s">
        <v>197</v>
      </c>
    </row>
    <row r="1524" spans="1:54" hidden="1" outlineLevel="1">
      <c r="A1524" t="s">
        <v>3523</v>
      </c>
      <c r="B1524" t="s">
        <v>1073</v>
      </c>
      <c r="C1524" s="1">
        <f t="shared" si="341"/>
        <v>17773</v>
      </c>
      <c r="D1524" s="7">
        <f>IF(N1524&gt;0, RANK(N1524,(N1524:P1524,Q1524:AE1524)),0)</f>
        <v>2</v>
      </c>
      <c r="E1524" s="7">
        <f>IF(O1524&gt;0,RANK(O1524,(N1524:P1524,Q1524:AE1524)),0)</f>
        <v>1</v>
      </c>
      <c r="F1524" s="7">
        <f>IF(P1524&gt;0,RANK(P1524,(N1524:P1524,Q1524:AE1524)),0)</f>
        <v>5</v>
      </c>
      <c r="G1524" s="1">
        <f t="shared" si="338"/>
        <v>4549</v>
      </c>
      <c r="H1524" s="2">
        <f t="shared" si="339"/>
        <v>0.25595003657232879</v>
      </c>
      <c r="I1524" s="2"/>
      <c r="J1524" s="2">
        <f t="shared" si="342"/>
        <v>0.36904293028751478</v>
      </c>
      <c r="K1524" s="2">
        <f t="shared" si="342"/>
        <v>0.62499296685984362</v>
      </c>
      <c r="L1524" s="2">
        <f t="shared" si="342"/>
        <v>2.2506048500534517E-4</v>
      </c>
      <c r="M1524" s="2">
        <f t="shared" si="343"/>
        <v>5.7390423676362502E-3</v>
      </c>
      <c r="N1524" s="1">
        <v>6559</v>
      </c>
      <c r="O1524" s="1">
        <v>11108</v>
      </c>
      <c r="P1524" s="1">
        <v>4</v>
      </c>
      <c r="Q1524" s="1">
        <v>69</v>
      </c>
      <c r="R1524" s="1">
        <v>33</v>
      </c>
      <c r="AG1524" s="7">
        <f>IF(Q1524&gt;0,RANK(Q1524,(N1524:P1524,Q1524:AE1524)),0)</f>
        <v>3</v>
      </c>
      <c r="AH1524" s="7">
        <f>IF(R1524&gt;0,RANK(R1524,(N1524:P1524,Q1524:AE1524)),0)</f>
        <v>4</v>
      </c>
      <c r="AI1524" s="7">
        <f>IF(T1524&gt;0,RANK(T1524,(N1524:P1524,Q1524:AE1524)),0)</f>
        <v>0</v>
      </c>
      <c r="AJ1524" s="7">
        <f>IF(S1524&gt;0,RANK(S1524,(N1524:P1524,Q1524:AE1524)),0)</f>
        <v>0</v>
      </c>
      <c r="AK1524" s="2">
        <f t="shared" si="344"/>
        <v>3.8822933663422046E-3</v>
      </c>
      <c r="AL1524" s="2">
        <f t="shared" si="344"/>
        <v>1.8567490012940978E-3</v>
      </c>
      <c r="AM1524" s="2">
        <f t="shared" si="345"/>
        <v>0</v>
      </c>
      <c r="AN1524" s="2">
        <f t="shared" si="346"/>
        <v>0</v>
      </c>
      <c r="AP1524" t="s">
        <v>3523</v>
      </c>
      <c r="AQ1524" t="s">
        <v>1073</v>
      </c>
      <c r="AR1524">
        <v>9</v>
      </c>
      <c r="AT1524" s="85" t="s">
        <v>4572</v>
      </c>
      <c r="AU1524" s="84" t="s">
        <v>3950</v>
      </c>
      <c r="AV1524" s="77" t="str">
        <f t="shared" si="347"/>
        <v>29027</v>
      </c>
      <c r="AX1524" s="7" t="s">
        <v>186</v>
      </c>
      <c r="BB1524" t="s">
        <v>197</v>
      </c>
    </row>
    <row r="1525" spans="1:54" hidden="1" outlineLevel="1">
      <c r="A1525" t="s">
        <v>4778</v>
      </c>
      <c r="B1525" t="s">
        <v>1073</v>
      </c>
      <c r="C1525" s="1">
        <f t="shared" si="341"/>
        <v>19519</v>
      </c>
      <c r="D1525" s="7">
        <f>IF(N1525&gt;0, RANK(N1525,(N1525:P1525,Q1525:AE1525)),0)</f>
        <v>2</v>
      </c>
      <c r="E1525" s="7">
        <f>IF(O1525&gt;0,RANK(O1525,(N1525:P1525,Q1525:AE1525)),0)</f>
        <v>1</v>
      </c>
      <c r="F1525" s="7">
        <f>IF(P1525&gt;0,RANK(P1525,(N1525:P1525,Q1525:AE1525)),0)</f>
        <v>5</v>
      </c>
      <c r="G1525" s="1">
        <f t="shared" si="338"/>
        <v>6826</v>
      </c>
      <c r="H1525" s="2">
        <f t="shared" si="339"/>
        <v>0.34971053844971567</v>
      </c>
      <c r="I1525" s="2"/>
      <c r="J1525" s="2">
        <f t="shared" si="342"/>
        <v>0.32255750806906092</v>
      </c>
      <c r="K1525" s="2">
        <f t="shared" si="342"/>
        <v>0.67226804651877659</v>
      </c>
      <c r="L1525" s="2">
        <f t="shared" si="342"/>
        <v>3.0739279676212923E-4</v>
      </c>
      <c r="M1525" s="2">
        <f t="shared" si="343"/>
        <v>4.8670526154003689E-3</v>
      </c>
      <c r="N1525" s="1">
        <v>6296</v>
      </c>
      <c r="O1525" s="1">
        <v>13122</v>
      </c>
      <c r="P1525" s="1">
        <v>6</v>
      </c>
      <c r="Q1525" s="1">
        <v>56</v>
      </c>
      <c r="R1525" s="1">
        <v>39</v>
      </c>
      <c r="AG1525" s="7">
        <f>IF(Q1525&gt;0,RANK(Q1525,(N1525:P1525,Q1525:AE1525)),0)</f>
        <v>3</v>
      </c>
      <c r="AH1525" s="7">
        <f>IF(R1525&gt;0,RANK(R1525,(N1525:P1525,Q1525:AE1525)),0)</f>
        <v>4</v>
      </c>
      <c r="AI1525" s="7">
        <f>IF(T1525&gt;0,RANK(T1525,(N1525:P1525,Q1525:AE1525)),0)</f>
        <v>0</v>
      </c>
      <c r="AJ1525" s="7">
        <f>IF(S1525&gt;0,RANK(S1525,(N1525:P1525,Q1525:AE1525)),0)</f>
        <v>0</v>
      </c>
      <c r="AK1525" s="2">
        <f t="shared" si="344"/>
        <v>2.8689994364465392E-3</v>
      </c>
      <c r="AL1525" s="2">
        <f t="shared" si="344"/>
        <v>1.9980531789538397E-3</v>
      </c>
      <c r="AM1525" s="2">
        <f t="shared" si="345"/>
        <v>0</v>
      </c>
      <c r="AN1525" s="2">
        <f t="shared" si="346"/>
        <v>0</v>
      </c>
      <c r="AP1525" t="s">
        <v>4778</v>
      </c>
      <c r="AQ1525" t="s">
        <v>1073</v>
      </c>
      <c r="AR1525">
        <v>0</v>
      </c>
      <c r="AT1525" s="85" t="s">
        <v>4572</v>
      </c>
      <c r="AU1525" s="84" t="s">
        <v>3951</v>
      </c>
      <c r="AV1525" s="77" t="str">
        <f t="shared" si="347"/>
        <v>29029</v>
      </c>
      <c r="AX1525" s="7" t="s">
        <v>186</v>
      </c>
      <c r="BB1525" t="s">
        <v>197</v>
      </c>
    </row>
    <row r="1526" spans="1:54" hidden="1" outlineLevel="1">
      <c r="A1526" t="s">
        <v>4696</v>
      </c>
      <c r="B1526" t="s">
        <v>1073</v>
      </c>
      <c r="C1526" s="1">
        <f t="shared" si="341"/>
        <v>34565</v>
      </c>
      <c r="D1526" s="7">
        <f>IF(N1526&gt;0, RANK(N1526,(N1526:P1526,Q1526:AE1526)),0)</f>
        <v>2</v>
      </c>
      <c r="E1526" s="7">
        <f>IF(O1526&gt;0,RANK(O1526,(N1526:P1526,Q1526:AE1526)),0)</f>
        <v>1</v>
      </c>
      <c r="F1526" s="7">
        <f>IF(P1526&gt;0,RANK(P1526,(N1526:P1526,Q1526:AE1526)),0)</f>
        <v>5</v>
      </c>
      <c r="G1526" s="1">
        <f t="shared" si="338"/>
        <v>13246</v>
      </c>
      <c r="H1526" s="2">
        <f t="shared" si="339"/>
        <v>0.38322002025169971</v>
      </c>
      <c r="I1526" s="2"/>
      <c r="J1526" s="2">
        <f t="shared" si="342"/>
        <v>0.30574280341385796</v>
      </c>
      <c r="K1526" s="2">
        <f t="shared" si="342"/>
        <v>0.68896282366555761</v>
      </c>
      <c r="L1526" s="2">
        <f t="shared" si="342"/>
        <v>4.9182699262259513E-4</v>
      </c>
      <c r="M1526" s="2">
        <f t="shared" si="343"/>
        <v>4.8025459279618385E-3</v>
      </c>
      <c r="N1526" s="1">
        <v>10568</v>
      </c>
      <c r="O1526" s="1">
        <v>23814</v>
      </c>
      <c r="P1526" s="1">
        <v>17</v>
      </c>
      <c r="Q1526" s="1">
        <v>136</v>
      </c>
      <c r="R1526" s="1">
        <v>30</v>
      </c>
      <c r="AG1526" s="7">
        <f>IF(Q1526&gt;0,RANK(Q1526,(N1526:P1526,Q1526:AE1526)),0)</f>
        <v>3</v>
      </c>
      <c r="AH1526" s="7">
        <f>IF(R1526&gt;0,RANK(R1526,(N1526:P1526,Q1526:AE1526)),0)</f>
        <v>4</v>
      </c>
      <c r="AI1526" s="7">
        <f>IF(T1526&gt;0,RANK(T1526,(N1526:P1526,Q1526:AE1526)),0)</f>
        <v>0</v>
      </c>
      <c r="AJ1526" s="7">
        <f>IF(S1526&gt;0,RANK(S1526,(N1526:P1526,Q1526:AE1526)),0)</f>
        <v>0</v>
      </c>
      <c r="AK1526" s="2">
        <f t="shared" si="344"/>
        <v>3.934615940980761E-3</v>
      </c>
      <c r="AL1526" s="2">
        <f t="shared" si="344"/>
        <v>8.679299869810502E-4</v>
      </c>
      <c r="AM1526" s="2">
        <f t="shared" si="345"/>
        <v>0</v>
      </c>
      <c r="AN1526" s="2">
        <f t="shared" si="346"/>
        <v>0</v>
      </c>
      <c r="AP1526" t="s">
        <v>4696</v>
      </c>
      <c r="AQ1526" t="s">
        <v>1073</v>
      </c>
      <c r="AR1526">
        <v>8</v>
      </c>
      <c r="AT1526" s="85" t="s">
        <v>4572</v>
      </c>
      <c r="AU1526" s="84" t="s">
        <v>3971</v>
      </c>
      <c r="AV1526" s="77" t="str">
        <f t="shared" si="347"/>
        <v>29031</v>
      </c>
      <c r="AX1526" s="7" t="s">
        <v>186</v>
      </c>
      <c r="BB1526" t="s">
        <v>197</v>
      </c>
    </row>
    <row r="1527" spans="1:54" hidden="1" outlineLevel="1">
      <c r="A1527" t="s">
        <v>4711</v>
      </c>
      <c r="B1527" t="s">
        <v>1073</v>
      </c>
      <c r="C1527" s="1">
        <f t="shared" si="341"/>
        <v>4741</v>
      </c>
      <c r="D1527" s="7">
        <f>IF(N1527&gt;0, RANK(N1527,(N1527:P1527,Q1527:AE1527)),0)</f>
        <v>2</v>
      </c>
      <c r="E1527" s="7">
        <f>IF(O1527&gt;0,RANK(O1527,(N1527:P1527,Q1527:AE1527)),0)</f>
        <v>1</v>
      </c>
      <c r="F1527" s="7">
        <f>IF(P1527&gt;0,RANK(P1527,(N1527:P1527,Q1527:AE1527)),0)</f>
        <v>0</v>
      </c>
      <c r="G1527" s="1">
        <f t="shared" si="338"/>
        <v>1587</v>
      </c>
      <c r="H1527" s="2">
        <f t="shared" si="339"/>
        <v>0.33473950643324191</v>
      </c>
      <c r="I1527" s="2"/>
      <c r="J1527" s="2">
        <f t="shared" si="342"/>
        <v>0.33073191309850242</v>
      </c>
      <c r="K1527" s="2">
        <f t="shared" si="342"/>
        <v>0.66547141953174438</v>
      </c>
      <c r="L1527" s="2">
        <f t="shared" si="342"/>
        <v>0</v>
      </c>
      <c r="M1527" s="2">
        <f t="shared" si="343"/>
        <v>3.7966673697531483E-3</v>
      </c>
      <c r="N1527" s="1">
        <v>1568</v>
      </c>
      <c r="O1527" s="1">
        <v>3155</v>
      </c>
      <c r="P1527" s="1">
        <v>0</v>
      </c>
      <c r="Q1527" s="1">
        <v>13</v>
      </c>
      <c r="R1527" s="1">
        <v>5</v>
      </c>
      <c r="AG1527" s="7">
        <f>IF(Q1527&gt;0,RANK(Q1527,(N1527:P1527,Q1527:AE1527)),0)</f>
        <v>3</v>
      </c>
      <c r="AH1527" s="7">
        <f>IF(R1527&gt;0,RANK(R1527,(N1527:P1527,Q1527:AE1527)),0)</f>
        <v>4</v>
      </c>
      <c r="AI1527" s="7">
        <f>IF(T1527&gt;0,RANK(T1527,(N1527:P1527,Q1527:AE1527)),0)</f>
        <v>0</v>
      </c>
      <c r="AJ1527" s="7">
        <f>IF(S1527&gt;0,RANK(S1527,(N1527:P1527,Q1527:AE1527)),0)</f>
        <v>0</v>
      </c>
      <c r="AK1527" s="2">
        <f t="shared" si="344"/>
        <v>2.7420375448217677E-3</v>
      </c>
      <c r="AL1527" s="2">
        <f t="shared" si="344"/>
        <v>1.054629824931449E-3</v>
      </c>
      <c r="AM1527" s="2">
        <f t="shared" si="345"/>
        <v>0</v>
      </c>
      <c r="AN1527" s="2">
        <f t="shared" si="346"/>
        <v>0</v>
      </c>
      <c r="AP1527" t="s">
        <v>4711</v>
      </c>
      <c r="AQ1527" t="s">
        <v>1073</v>
      </c>
      <c r="AR1527">
        <v>6</v>
      </c>
      <c r="AT1527" s="85" t="s">
        <v>4572</v>
      </c>
      <c r="AU1527" s="84" t="s">
        <v>3972</v>
      </c>
      <c r="AV1527" s="77" t="str">
        <f t="shared" si="347"/>
        <v>29033</v>
      </c>
      <c r="AX1527" s="7" t="s">
        <v>186</v>
      </c>
      <c r="BB1527" t="s">
        <v>197</v>
      </c>
    </row>
    <row r="1528" spans="1:54" hidden="1" outlineLevel="1">
      <c r="A1528" t="s">
        <v>4231</v>
      </c>
      <c r="B1528" t="s">
        <v>1073</v>
      </c>
      <c r="C1528" s="1">
        <f t="shared" si="341"/>
        <v>2779</v>
      </c>
      <c r="D1528" s="7">
        <f>IF(N1528&gt;0, RANK(N1528,(N1528:P1528,Q1528:AE1528)),0)</f>
        <v>2</v>
      </c>
      <c r="E1528" s="7">
        <f>IF(O1528&gt;0,RANK(O1528,(N1528:P1528,Q1528:AE1528)),0)</f>
        <v>1</v>
      </c>
      <c r="F1528" s="7">
        <f>IF(P1528&gt;0,RANK(P1528,(N1528:P1528,Q1528:AE1528)),0)</f>
        <v>5</v>
      </c>
      <c r="G1528" s="1">
        <f t="shared" si="338"/>
        <v>833</v>
      </c>
      <c r="H1528" s="2">
        <f t="shared" si="339"/>
        <v>0.29974811083123426</v>
      </c>
      <c r="I1528" s="2"/>
      <c r="J1528" s="2">
        <f t="shared" si="342"/>
        <v>0.34688736955739474</v>
      </c>
      <c r="K1528" s="2">
        <f t="shared" si="342"/>
        <v>0.64663548038862906</v>
      </c>
      <c r="L1528" s="2">
        <f t="shared" si="342"/>
        <v>7.1968333933069444E-4</v>
      </c>
      <c r="M1528" s="2">
        <f t="shared" si="343"/>
        <v>5.7574667146455052E-3</v>
      </c>
      <c r="N1528" s="1">
        <v>964</v>
      </c>
      <c r="O1528" s="1">
        <v>1797</v>
      </c>
      <c r="P1528" s="1">
        <v>2</v>
      </c>
      <c r="Q1528" s="1">
        <v>7</v>
      </c>
      <c r="R1528" s="1">
        <v>9</v>
      </c>
      <c r="AG1528" s="7">
        <f>IF(Q1528&gt;0,RANK(Q1528,(N1528:P1528,Q1528:AE1528)),0)</f>
        <v>4</v>
      </c>
      <c r="AH1528" s="7">
        <f>IF(R1528&gt;0,RANK(R1528,(N1528:P1528,Q1528:AE1528)),0)</f>
        <v>3</v>
      </c>
      <c r="AI1528" s="7">
        <f>IF(T1528&gt;0,RANK(T1528,(N1528:P1528,Q1528:AE1528)),0)</f>
        <v>0</v>
      </c>
      <c r="AJ1528" s="7">
        <f>IF(S1528&gt;0,RANK(S1528,(N1528:P1528,Q1528:AE1528)),0)</f>
        <v>0</v>
      </c>
      <c r="AK1528" s="2">
        <f t="shared" si="344"/>
        <v>2.5188916876574307E-3</v>
      </c>
      <c r="AL1528" s="2">
        <f t="shared" si="344"/>
        <v>3.2385750269881253E-3</v>
      </c>
      <c r="AM1528" s="2">
        <f t="shared" si="345"/>
        <v>0</v>
      </c>
      <c r="AN1528" s="2">
        <f t="shared" si="346"/>
        <v>0</v>
      </c>
      <c r="AP1528" t="s">
        <v>4231</v>
      </c>
      <c r="AQ1528" t="s">
        <v>1073</v>
      </c>
      <c r="AR1528">
        <v>8</v>
      </c>
      <c r="AT1528" s="85" t="s">
        <v>4572</v>
      </c>
      <c r="AU1528" s="84" t="s">
        <v>3970</v>
      </c>
      <c r="AV1528" s="77" t="str">
        <f t="shared" si="347"/>
        <v>29035</v>
      </c>
      <c r="AX1528" s="7" t="s">
        <v>186</v>
      </c>
      <c r="BB1528" t="s">
        <v>198</v>
      </c>
    </row>
    <row r="1529" spans="1:54" hidden="1" outlineLevel="1">
      <c r="A1529" t="s">
        <v>4226</v>
      </c>
      <c r="B1529" t="s">
        <v>1073</v>
      </c>
      <c r="C1529" s="1">
        <f t="shared" si="341"/>
        <v>44217</v>
      </c>
      <c r="D1529" s="7">
        <f>IF(N1529&gt;0, RANK(N1529,(N1529:P1529,Q1529:AE1529)),0)</f>
        <v>2</v>
      </c>
      <c r="E1529" s="7">
        <f>IF(O1529&gt;0,RANK(O1529,(N1529:P1529,Q1529:AE1529)),0)</f>
        <v>1</v>
      </c>
      <c r="F1529" s="7">
        <f>IF(P1529&gt;0,RANK(P1529,(N1529:P1529,Q1529:AE1529)),0)</f>
        <v>5</v>
      </c>
      <c r="G1529" s="1">
        <f t="shared" si="338"/>
        <v>10572</v>
      </c>
      <c r="H1529" s="2">
        <f t="shared" si="339"/>
        <v>0.23909356129995252</v>
      </c>
      <c r="I1529" s="2"/>
      <c r="J1529" s="2">
        <f t="shared" si="342"/>
        <v>0.37725309270190199</v>
      </c>
      <c r="K1529" s="2">
        <f t="shared" si="342"/>
        <v>0.61634665400185451</v>
      </c>
      <c r="L1529" s="2">
        <f t="shared" si="342"/>
        <v>5.4277766469909767E-4</v>
      </c>
      <c r="M1529" s="2">
        <f t="shared" si="343"/>
        <v>5.8574756315443992E-3</v>
      </c>
      <c r="N1529" s="1">
        <v>16681</v>
      </c>
      <c r="O1529" s="1">
        <v>27253</v>
      </c>
      <c r="P1529" s="1">
        <v>24</v>
      </c>
      <c r="Q1529" s="1">
        <v>156</v>
      </c>
      <c r="R1529" s="1">
        <v>103</v>
      </c>
      <c r="AG1529" s="7">
        <f>IF(Q1529&gt;0,RANK(Q1529,(N1529:P1529,Q1529:AE1529)),0)</f>
        <v>3</v>
      </c>
      <c r="AH1529" s="7">
        <f>IF(R1529&gt;0,RANK(R1529,(N1529:P1529,Q1529:AE1529)),0)</f>
        <v>4</v>
      </c>
      <c r="AI1529" s="7">
        <f>IF(T1529&gt;0,RANK(T1529,(N1529:P1529,Q1529:AE1529)),0)</f>
        <v>0</v>
      </c>
      <c r="AJ1529" s="7">
        <f>IF(S1529&gt;0,RANK(S1529,(N1529:P1529,Q1529:AE1529)),0)</f>
        <v>0</v>
      </c>
      <c r="AK1529" s="2">
        <f t="shared" si="344"/>
        <v>3.5280548205441345E-3</v>
      </c>
      <c r="AL1529" s="2">
        <f t="shared" si="344"/>
        <v>2.3294208110002938E-3</v>
      </c>
      <c r="AM1529" s="2">
        <f t="shared" si="345"/>
        <v>0</v>
      </c>
      <c r="AN1529" s="2">
        <f t="shared" si="346"/>
        <v>0</v>
      </c>
      <c r="AP1529" t="s">
        <v>4226</v>
      </c>
      <c r="AQ1529" t="s">
        <v>1073</v>
      </c>
      <c r="AR1529">
        <v>0</v>
      </c>
      <c r="AT1529" s="85" t="s">
        <v>4572</v>
      </c>
      <c r="AU1529" s="84" t="s">
        <v>3656</v>
      </c>
      <c r="AV1529" s="77" t="str">
        <f t="shared" si="347"/>
        <v>29037</v>
      </c>
      <c r="AX1529" s="7" t="s">
        <v>186</v>
      </c>
      <c r="BB1529" t="s">
        <v>637</v>
      </c>
    </row>
    <row r="1530" spans="1:54" hidden="1" outlineLevel="1">
      <c r="A1530" t="s">
        <v>3262</v>
      </c>
      <c r="B1530" t="s">
        <v>1073</v>
      </c>
      <c r="C1530" s="1">
        <f t="shared" si="341"/>
        <v>6203</v>
      </c>
      <c r="D1530" s="7">
        <f>IF(N1530&gt;0, RANK(N1530,(N1530:P1530,Q1530:AE1530)),0)</f>
        <v>2</v>
      </c>
      <c r="E1530" s="7">
        <f>IF(O1530&gt;0,RANK(O1530,(N1530:P1530,Q1530:AE1530)),0)</f>
        <v>1</v>
      </c>
      <c r="F1530" s="7">
        <f>IF(P1530&gt;0,RANK(P1530,(N1530:P1530,Q1530:AE1530)),0)</f>
        <v>5</v>
      </c>
      <c r="G1530" s="1">
        <f t="shared" si="338"/>
        <v>2328</v>
      </c>
      <c r="H1530" s="2">
        <f t="shared" si="339"/>
        <v>0.37530227309366437</v>
      </c>
      <c r="I1530" s="2"/>
      <c r="J1530" s="2">
        <f t="shared" si="342"/>
        <v>0.30791552474609057</v>
      </c>
      <c r="K1530" s="2">
        <f t="shared" si="342"/>
        <v>0.683217797839755</v>
      </c>
      <c r="L1530" s="2">
        <f t="shared" si="342"/>
        <v>3.2242463324197966E-4</v>
      </c>
      <c r="M1530" s="2">
        <f t="shared" si="343"/>
        <v>8.5442527809124983E-3</v>
      </c>
      <c r="N1530" s="1">
        <v>1910</v>
      </c>
      <c r="O1530" s="1">
        <v>4238</v>
      </c>
      <c r="P1530" s="1">
        <v>2</v>
      </c>
      <c r="Q1530" s="1">
        <v>34</v>
      </c>
      <c r="R1530" s="1">
        <v>19</v>
      </c>
      <c r="AG1530" s="7">
        <f>IF(Q1530&gt;0,RANK(Q1530,(N1530:P1530,Q1530:AE1530)),0)</f>
        <v>3</v>
      </c>
      <c r="AH1530" s="7">
        <f>IF(R1530&gt;0,RANK(R1530,(N1530:P1530,Q1530:AE1530)),0)</f>
        <v>4</v>
      </c>
      <c r="AI1530" s="7">
        <f>IF(T1530&gt;0,RANK(T1530,(N1530:P1530,Q1530:AE1530)),0)</f>
        <v>0</v>
      </c>
      <c r="AJ1530" s="7">
        <f>IF(S1530&gt;0,RANK(S1530,(N1530:P1530,Q1530:AE1530)),0)</f>
        <v>0</v>
      </c>
      <c r="AK1530" s="2">
        <f t="shared" si="344"/>
        <v>5.4812187651136551E-3</v>
      </c>
      <c r="AL1530" s="2">
        <f t="shared" si="344"/>
        <v>3.0630340157988072E-3</v>
      </c>
      <c r="AM1530" s="2">
        <f t="shared" si="345"/>
        <v>0</v>
      </c>
      <c r="AN1530" s="2">
        <f t="shared" si="346"/>
        <v>0</v>
      </c>
      <c r="AP1530" t="s">
        <v>3262</v>
      </c>
      <c r="AQ1530" t="s">
        <v>1073</v>
      </c>
      <c r="AR1530">
        <v>4</v>
      </c>
      <c r="AT1530" s="85" t="s">
        <v>4572</v>
      </c>
      <c r="AU1530" s="84" t="s">
        <v>5210</v>
      </c>
      <c r="AV1530" s="77" t="str">
        <f t="shared" si="347"/>
        <v>29039</v>
      </c>
      <c r="AX1530" s="7" t="s">
        <v>186</v>
      </c>
      <c r="BB1530" t="s">
        <v>197</v>
      </c>
    </row>
    <row r="1531" spans="1:54" hidden="1" outlineLevel="1">
      <c r="A1531" t="s">
        <v>1128</v>
      </c>
      <c r="B1531" t="s">
        <v>1073</v>
      </c>
      <c r="C1531" s="1">
        <f t="shared" si="341"/>
        <v>4340</v>
      </c>
      <c r="D1531" s="7">
        <f>IF(N1531&gt;0, RANK(N1531,(N1531:P1531,Q1531:AE1531)),0)</f>
        <v>2</v>
      </c>
      <c r="E1531" s="7">
        <f>IF(O1531&gt;0,RANK(O1531,(N1531:P1531,Q1531:AE1531)),0)</f>
        <v>1</v>
      </c>
      <c r="F1531" s="7">
        <f>IF(P1531&gt;0,RANK(P1531,(N1531:P1531,Q1531:AE1531)),0)</f>
        <v>5</v>
      </c>
      <c r="G1531" s="1">
        <f t="shared" si="338"/>
        <v>529</v>
      </c>
      <c r="H1531" s="2">
        <f t="shared" si="339"/>
        <v>0.12188940092165898</v>
      </c>
      <c r="I1531" s="2"/>
      <c r="J1531" s="2">
        <f t="shared" si="342"/>
        <v>0.4359447004608295</v>
      </c>
      <c r="K1531" s="2">
        <f t="shared" si="342"/>
        <v>0.55783410138248846</v>
      </c>
      <c r="L1531" s="2">
        <f t="shared" si="342"/>
        <v>1.6129032258064516E-3</v>
      </c>
      <c r="M1531" s="2">
        <f t="shared" si="343"/>
        <v>4.6082949308756437E-3</v>
      </c>
      <c r="N1531" s="1">
        <v>1892</v>
      </c>
      <c r="O1531" s="1">
        <v>2421</v>
      </c>
      <c r="P1531" s="1">
        <v>7</v>
      </c>
      <c r="Q1531" s="1">
        <v>11</v>
      </c>
      <c r="R1531" s="1">
        <v>9</v>
      </c>
      <c r="AG1531" s="7">
        <f>IF(Q1531&gt;0,RANK(Q1531,(N1531:P1531,Q1531:AE1531)),0)</f>
        <v>3</v>
      </c>
      <c r="AH1531" s="7">
        <f>IF(R1531&gt;0,RANK(R1531,(N1531:P1531,Q1531:AE1531)),0)</f>
        <v>4</v>
      </c>
      <c r="AI1531" s="7">
        <f>IF(T1531&gt;0,RANK(T1531,(N1531:P1531,Q1531:AE1531)),0)</f>
        <v>0</v>
      </c>
      <c r="AJ1531" s="7">
        <f>IF(S1531&gt;0,RANK(S1531,(N1531:P1531,Q1531:AE1531)),0)</f>
        <v>0</v>
      </c>
      <c r="AK1531" s="2">
        <f t="shared" si="344"/>
        <v>2.534562211981567E-3</v>
      </c>
      <c r="AL1531" s="2">
        <f t="shared" si="344"/>
        <v>2.0737327188940094E-3</v>
      </c>
      <c r="AM1531" s="2">
        <f t="shared" si="345"/>
        <v>0</v>
      </c>
      <c r="AN1531" s="2">
        <f t="shared" si="346"/>
        <v>0</v>
      </c>
      <c r="AP1531" t="s">
        <v>1128</v>
      </c>
      <c r="AQ1531" t="s">
        <v>1073</v>
      </c>
      <c r="AR1531">
        <v>6</v>
      </c>
      <c r="AT1531" s="85" t="s">
        <v>4572</v>
      </c>
      <c r="AU1531" s="84" t="s">
        <v>5211</v>
      </c>
      <c r="AV1531" s="77" t="str">
        <f t="shared" si="347"/>
        <v>29041</v>
      </c>
      <c r="AX1531" s="7" t="s">
        <v>186</v>
      </c>
      <c r="BB1531" t="s">
        <v>198</v>
      </c>
    </row>
    <row r="1532" spans="1:54" hidden="1" outlineLevel="1">
      <c r="A1532" t="s">
        <v>846</v>
      </c>
      <c r="B1532" t="s">
        <v>1073</v>
      </c>
      <c r="C1532" s="1">
        <f t="shared" si="341"/>
        <v>31348</v>
      </c>
      <c r="D1532" s="7">
        <f>IF(N1532&gt;0, RANK(N1532,(N1532:P1532,Q1532:AE1532)),0)</f>
        <v>2</v>
      </c>
      <c r="E1532" s="7">
        <f>IF(O1532&gt;0,RANK(O1532,(N1532:P1532,Q1532:AE1532)),0)</f>
        <v>1</v>
      </c>
      <c r="F1532" s="7">
        <f>IF(P1532&gt;0,RANK(P1532,(N1532:P1532,Q1532:AE1532)),0)</f>
        <v>4</v>
      </c>
      <c r="G1532" s="1">
        <f t="shared" si="338"/>
        <v>13043</v>
      </c>
      <c r="H1532" s="2">
        <f t="shared" si="339"/>
        <v>0.41607120071455916</v>
      </c>
      <c r="I1532" s="2"/>
      <c r="J1532" s="2">
        <f t="shared" si="342"/>
        <v>0.28898175322189612</v>
      </c>
      <c r="K1532" s="2">
        <f t="shared" si="342"/>
        <v>0.70505295393645528</v>
      </c>
      <c r="L1532" s="2">
        <f t="shared" si="342"/>
        <v>1.5949980860022969E-3</v>
      </c>
      <c r="M1532" s="2">
        <f t="shared" si="343"/>
        <v>4.3702947556462984E-3</v>
      </c>
      <c r="N1532" s="1">
        <v>9059</v>
      </c>
      <c r="O1532" s="1">
        <v>22102</v>
      </c>
      <c r="P1532" s="1">
        <v>50</v>
      </c>
      <c r="Q1532" s="1">
        <v>87</v>
      </c>
      <c r="R1532" s="1">
        <v>50</v>
      </c>
      <c r="AG1532" s="7">
        <f>IF(Q1532&gt;0,RANK(Q1532,(N1532:P1532,Q1532:AE1532)),0)</f>
        <v>3</v>
      </c>
      <c r="AH1532" s="7">
        <f>IF(R1532&gt;0,RANK(R1532,(N1532:P1532,Q1532:AE1532)),0)</f>
        <v>4</v>
      </c>
      <c r="AI1532" s="7">
        <f>IF(T1532&gt;0,RANK(T1532,(N1532:P1532,Q1532:AE1532)),0)</f>
        <v>0</v>
      </c>
      <c r="AJ1532" s="7">
        <f>IF(S1532&gt;0,RANK(S1532,(N1532:P1532,Q1532:AE1532)),0)</f>
        <v>0</v>
      </c>
      <c r="AK1532" s="2">
        <f t="shared" si="344"/>
        <v>2.7752966696439965E-3</v>
      </c>
      <c r="AL1532" s="2">
        <f t="shared" si="344"/>
        <v>1.5949980860022969E-3</v>
      </c>
      <c r="AM1532" s="2">
        <f t="shared" si="345"/>
        <v>0</v>
      </c>
      <c r="AN1532" s="2">
        <f t="shared" si="346"/>
        <v>0</v>
      </c>
      <c r="AP1532" t="s">
        <v>846</v>
      </c>
      <c r="AQ1532" t="s">
        <v>1073</v>
      </c>
      <c r="AR1532">
        <v>7</v>
      </c>
      <c r="AT1532" s="85" t="s">
        <v>4572</v>
      </c>
      <c r="AU1532" s="84" t="s">
        <v>5216</v>
      </c>
      <c r="AV1532" s="77" t="str">
        <f t="shared" si="347"/>
        <v>29043</v>
      </c>
      <c r="AX1532" s="7" t="s">
        <v>186</v>
      </c>
      <c r="BB1532" t="s">
        <v>637</v>
      </c>
    </row>
    <row r="1533" spans="1:54" hidden="1" outlineLevel="1">
      <c r="A1533" t="s">
        <v>2858</v>
      </c>
      <c r="B1533" t="s">
        <v>1073</v>
      </c>
      <c r="C1533" s="1">
        <f t="shared" si="341"/>
        <v>3736</v>
      </c>
      <c r="D1533" s="7">
        <f>IF(N1533&gt;0, RANK(N1533,(N1533:P1533,Q1533:AE1533)),0)</f>
        <v>2</v>
      </c>
      <c r="E1533" s="7">
        <f>IF(O1533&gt;0,RANK(O1533,(N1533:P1533,Q1533:AE1533)),0)</f>
        <v>1</v>
      </c>
      <c r="F1533" s="7">
        <f>IF(P1533&gt;0,RANK(P1533,(N1533:P1533,Q1533:AE1533)),0)</f>
        <v>5</v>
      </c>
      <c r="G1533" s="1">
        <f t="shared" si="338"/>
        <v>105</v>
      </c>
      <c r="H1533" s="2">
        <f t="shared" si="339"/>
        <v>2.8104925053533191E-2</v>
      </c>
      <c r="I1533" s="2"/>
      <c r="J1533" s="2">
        <f t="shared" si="342"/>
        <v>0.48019271948608139</v>
      </c>
      <c r="K1533" s="2">
        <f t="shared" si="342"/>
        <v>0.50829764453961457</v>
      </c>
      <c r="L1533" s="2">
        <f t="shared" si="342"/>
        <v>8.0299785867237686E-4</v>
      </c>
      <c r="M1533" s="2">
        <f t="shared" si="343"/>
        <v>1.0706638115631724E-2</v>
      </c>
      <c r="N1533" s="1">
        <v>1794</v>
      </c>
      <c r="O1533" s="1">
        <v>1899</v>
      </c>
      <c r="P1533" s="1">
        <v>3</v>
      </c>
      <c r="Q1533" s="1">
        <v>22</v>
      </c>
      <c r="R1533" s="1">
        <v>18</v>
      </c>
      <c r="AG1533" s="7">
        <f>IF(Q1533&gt;0,RANK(Q1533,(N1533:P1533,Q1533:AE1533)),0)</f>
        <v>3</v>
      </c>
      <c r="AH1533" s="7">
        <f>IF(R1533&gt;0,RANK(R1533,(N1533:P1533,Q1533:AE1533)),0)</f>
        <v>4</v>
      </c>
      <c r="AI1533" s="7">
        <f>IF(T1533&gt;0,RANK(T1533,(N1533:P1533,Q1533:AE1533)),0)</f>
        <v>0</v>
      </c>
      <c r="AJ1533" s="7">
        <f>IF(S1533&gt;0,RANK(S1533,(N1533:P1533,Q1533:AE1533)),0)</f>
        <v>0</v>
      </c>
      <c r="AK1533" s="2">
        <f t="shared" si="344"/>
        <v>5.8886509635974306E-3</v>
      </c>
      <c r="AL1533" s="2">
        <f t="shared" si="344"/>
        <v>4.8179871520342612E-3</v>
      </c>
      <c r="AM1533" s="2">
        <f t="shared" si="345"/>
        <v>0</v>
      </c>
      <c r="AN1533" s="2">
        <f t="shared" si="346"/>
        <v>0</v>
      </c>
      <c r="AP1533" t="s">
        <v>2858</v>
      </c>
      <c r="AQ1533" t="s">
        <v>1073</v>
      </c>
      <c r="AR1533">
        <v>9</v>
      </c>
      <c r="AT1533" s="85" t="s">
        <v>4572</v>
      </c>
      <c r="AU1533" s="84" t="s">
        <v>3961</v>
      </c>
      <c r="AV1533" s="77" t="str">
        <f t="shared" si="347"/>
        <v>29045</v>
      </c>
      <c r="AX1533" s="7" t="s">
        <v>186</v>
      </c>
      <c r="BB1533" t="s">
        <v>637</v>
      </c>
    </row>
    <row r="1534" spans="1:54" hidden="1" outlineLevel="1">
      <c r="A1534" t="s">
        <v>1408</v>
      </c>
      <c r="B1534" t="s">
        <v>1073</v>
      </c>
      <c r="C1534" s="1">
        <f t="shared" si="341"/>
        <v>96460</v>
      </c>
      <c r="D1534" s="7">
        <f>IF(N1534&gt;0, RANK(N1534,(N1534:P1534,Q1534:AE1534)),0)</f>
        <v>2</v>
      </c>
      <c r="E1534" s="7">
        <f>IF(O1534&gt;0,RANK(O1534,(N1534:P1534,Q1534:AE1534)),0)</f>
        <v>1</v>
      </c>
      <c r="F1534" s="7">
        <f>IF(P1534&gt;0,RANK(P1534,(N1534:P1534,Q1534:AE1534)),0)</f>
        <v>5</v>
      </c>
      <c r="G1534" s="1">
        <f t="shared" si="338"/>
        <v>6523</v>
      </c>
      <c r="H1534" s="2">
        <f t="shared" si="339"/>
        <v>6.7623885548413851E-2</v>
      </c>
      <c r="I1534" s="2"/>
      <c r="J1534" s="2">
        <f t="shared" si="342"/>
        <v>0.46309351026332157</v>
      </c>
      <c r="K1534" s="2">
        <f t="shared" si="342"/>
        <v>0.53071739581173538</v>
      </c>
      <c r="L1534" s="2">
        <f t="shared" si="342"/>
        <v>7.8789135392908979E-4</v>
      </c>
      <c r="M1534" s="2">
        <f t="shared" si="343"/>
        <v>5.4012025710139557E-3</v>
      </c>
      <c r="N1534" s="1">
        <v>44670</v>
      </c>
      <c r="O1534" s="1">
        <v>51193</v>
      </c>
      <c r="P1534" s="1">
        <v>76</v>
      </c>
      <c r="Q1534" s="1">
        <v>343</v>
      </c>
      <c r="R1534" s="1">
        <v>178</v>
      </c>
      <c r="AG1534" s="7">
        <f>IF(Q1534&gt;0,RANK(Q1534,(N1534:P1534,Q1534:AE1534)),0)</f>
        <v>3</v>
      </c>
      <c r="AH1534" s="7">
        <f>IF(R1534&gt;0,RANK(R1534,(N1534:P1534,Q1534:AE1534)),0)</f>
        <v>4</v>
      </c>
      <c r="AI1534" s="7">
        <f>IF(T1534&gt;0,RANK(T1534,(N1534:P1534,Q1534:AE1534)),0)</f>
        <v>0</v>
      </c>
      <c r="AJ1534" s="7">
        <f>IF(S1534&gt;0,RANK(S1534,(N1534:P1534,Q1534:AE1534)),0)</f>
        <v>0</v>
      </c>
      <c r="AK1534" s="2">
        <f t="shared" si="344"/>
        <v>3.5558780841799709E-3</v>
      </c>
      <c r="AL1534" s="2">
        <f t="shared" si="344"/>
        <v>1.8453244868339208E-3</v>
      </c>
      <c r="AM1534" s="2">
        <f t="shared" si="345"/>
        <v>0</v>
      </c>
      <c r="AN1534" s="2">
        <f t="shared" si="346"/>
        <v>0</v>
      </c>
      <c r="AP1534" t="s">
        <v>1408</v>
      </c>
      <c r="AQ1534" t="s">
        <v>1073</v>
      </c>
      <c r="AR1534">
        <v>6</v>
      </c>
      <c r="AT1534" s="85" t="s">
        <v>4572</v>
      </c>
      <c r="AU1534" s="84" t="s">
        <v>3267</v>
      </c>
      <c r="AV1534" s="77" t="str">
        <f t="shared" si="347"/>
        <v>29047</v>
      </c>
      <c r="AX1534" s="7" t="s">
        <v>186</v>
      </c>
      <c r="BB1534" t="s">
        <v>637</v>
      </c>
    </row>
    <row r="1535" spans="1:54" hidden="1" outlineLevel="1">
      <c r="A1535" t="s">
        <v>2337</v>
      </c>
      <c r="B1535" t="s">
        <v>1073</v>
      </c>
      <c r="C1535" s="1">
        <f t="shared" si="341"/>
        <v>9540</v>
      </c>
      <c r="D1535" s="7">
        <f>IF(N1535&gt;0, RANK(N1535,(N1535:P1535,Q1535:AE1535)),0)</f>
        <v>2</v>
      </c>
      <c r="E1535" s="7">
        <f>IF(O1535&gt;0,RANK(O1535,(N1535:P1535,Q1535:AE1535)),0)</f>
        <v>1</v>
      </c>
      <c r="F1535" s="7">
        <f>IF(P1535&gt;0,RANK(P1535,(N1535:P1535,Q1535:AE1535)),0)</f>
        <v>5</v>
      </c>
      <c r="G1535" s="1">
        <f t="shared" si="338"/>
        <v>1122</v>
      </c>
      <c r="H1535" s="2">
        <f t="shared" si="339"/>
        <v>0.11761006289308176</v>
      </c>
      <c r="I1535" s="2"/>
      <c r="J1535" s="2">
        <f t="shared" si="342"/>
        <v>0.43658280922431864</v>
      </c>
      <c r="K1535" s="2">
        <f t="shared" si="342"/>
        <v>0.55419287211740043</v>
      </c>
      <c r="L1535" s="2">
        <f t="shared" si="342"/>
        <v>1.8867924528301887E-3</v>
      </c>
      <c r="M1535" s="2">
        <f t="shared" si="343"/>
        <v>7.3375262054506951E-3</v>
      </c>
      <c r="N1535" s="1">
        <v>4165</v>
      </c>
      <c r="O1535" s="1">
        <v>5287</v>
      </c>
      <c r="P1535" s="1">
        <v>18</v>
      </c>
      <c r="Q1535" s="1">
        <v>45</v>
      </c>
      <c r="R1535" s="1">
        <v>25</v>
      </c>
      <c r="AG1535" s="7">
        <f>IF(Q1535&gt;0,RANK(Q1535,(N1535:P1535,Q1535:AE1535)),0)</f>
        <v>3</v>
      </c>
      <c r="AH1535" s="7">
        <f>IF(R1535&gt;0,RANK(R1535,(N1535:P1535,Q1535:AE1535)),0)</f>
        <v>4</v>
      </c>
      <c r="AI1535" s="7">
        <f>IF(T1535&gt;0,RANK(T1535,(N1535:P1535,Q1535:AE1535)),0)</f>
        <v>0</v>
      </c>
      <c r="AJ1535" s="7">
        <f>IF(S1535&gt;0,RANK(S1535,(N1535:P1535,Q1535:AE1535)),0)</f>
        <v>0</v>
      </c>
      <c r="AK1535" s="2">
        <f t="shared" si="344"/>
        <v>4.7169811320754715E-3</v>
      </c>
      <c r="AL1535" s="2">
        <f t="shared" si="344"/>
        <v>2.6205450733752622E-3</v>
      </c>
      <c r="AM1535" s="2">
        <f t="shared" si="345"/>
        <v>0</v>
      </c>
      <c r="AN1535" s="2">
        <f t="shared" si="346"/>
        <v>0</v>
      </c>
      <c r="AP1535" t="s">
        <v>2337</v>
      </c>
      <c r="AQ1535" t="s">
        <v>1073</v>
      </c>
      <c r="AR1535">
        <v>6</v>
      </c>
      <c r="AT1535" s="85" t="s">
        <v>4572</v>
      </c>
      <c r="AU1535" s="84" t="s">
        <v>4660</v>
      </c>
      <c r="AV1535" s="77" t="str">
        <f t="shared" si="347"/>
        <v>29049</v>
      </c>
      <c r="AX1535" s="7" t="s">
        <v>186</v>
      </c>
      <c r="BB1535" t="s">
        <v>637</v>
      </c>
    </row>
    <row r="1536" spans="1:54" hidden="1" outlineLevel="1">
      <c r="A1536" t="s">
        <v>1129</v>
      </c>
      <c r="B1536" t="s">
        <v>1073</v>
      </c>
      <c r="C1536" s="1">
        <f t="shared" si="341"/>
        <v>36701</v>
      </c>
      <c r="D1536" s="7">
        <f>IF(N1536&gt;0, RANK(N1536,(N1536:P1536,Q1536:AE1536)),0)</f>
        <v>2</v>
      </c>
      <c r="E1536" s="7">
        <f>IF(O1536&gt;0,RANK(O1536,(N1536:P1536,Q1536:AE1536)),0)</f>
        <v>1</v>
      </c>
      <c r="F1536" s="7">
        <f>IF(P1536&gt;0,RANK(P1536,(N1536:P1536,Q1536:AE1536)),0)</f>
        <v>5</v>
      </c>
      <c r="G1536" s="1">
        <f t="shared" si="338"/>
        <v>12999</v>
      </c>
      <c r="H1536" s="2">
        <f t="shared" si="339"/>
        <v>0.35418653442685483</v>
      </c>
      <c r="I1536" s="2"/>
      <c r="J1536" s="2">
        <f t="shared" si="342"/>
        <v>0.32023650581728019</v>
      </c>
      <c r="K1536" s="2">
        <f t="shared" si="342"/>
        <v>0.67442304024413502</v>
      </c>
      <c r="L1536" s="2">
        <f t="shared" si="342"/>
        <v>2.9971935369608457E-4</v>
      </c>
      <c r="M1536" s="2">
        <f t="shared" si="343"/>
        <v>5.0407345848886478E-3</v>
      </c>
      <c r="N1536" s="1">
        <v>11753</v>
      </c>
      <c r="O1536" s="1">
        <v>24752</v>
      </c>
      <c r="P1536" s="1">
        <v>11</v>
      </c>
      <c r="Q1536" s="1">
        <v>117</v>
      </c>
      <c r="R1536" s="1">
        <v>68</v>
      </c>
      <c r="AG1536" s="7">
        <f>IF(Q1536&gt;0,RANK(Q1536,(N1536:P1536,Q1536:AE1536)),0)</f>
        <v>3</v>
      </c>
      <c r="AH1536" s="7">
        <f>IF(R1536&gt;0,RANK(R1536,(N1536:P1536,Q1536:AE1536)),0)</f>
        <v>4</v>
      </c>
      <c r="AI1536" s="7">
        <f>IF(T1536&gt;0,RANK(T1536,(N1536:P1536,Q1536:AE1536)),0)</f>
        <v>0</v>
      </c>
      <c r="AJ1536" s="7">
        <f>IF(S1536&gt;0,RANK(S1536,(N1536:P1536,Q1536:AE1536)),0)</f>
        <v>0</v>
      </c>
      <c r="AK1536" s="2">
        <f t="shared" si="344"/>
        <v>3.187924034767445E-3</v>
      </c>
      <c r="AL1536" s="2">
        <f t="shared" si="344"/>
        <v>1.8528105501212501E-3</v>
      </c>
      <c r="AM1536" s="2">
        <f t="shared" si="345"/>
        <v>0</v>
      </c>
      <c r="AN1536" s="2">
        <f t="shared" si="346"/>
        <v>0</v>
      </c>
      <c r="AP1536" t="s">
        <v>1129</v>
      </c>
      <c r="AQ1536" t="s">
        <v>1073</v>
      </c>
      <c r="AR1536">
        <v>4</v>
      </c>
      <c r="AT1536" s="85" t="s">
        <v>4572</v>
      </c>
      <c r="AU1536" s="84" t="s">
        <v>4017</v>
      </c>
      <c r="AV1536" s="77" t="str">
        <f t="shared" si="347"/>
        <v>29051</v>
      </c>
      <c r="AX1536" s="7" t="s">
        <v>186</v>
      </c>
      <c r="BB1536" t="s">
        <v>197</v>
      </c>
    </row>
    <row r="1537" spans="1:54" hidden="1" outlineLevel="1">
      <c r="A1537" t="s">
        <v>2758</v>
      </c>
      <c r="B1537" t="s">
        <v>1073</v>
      </c>
      <c r="C1537" s="1">
        <f t="shared" si="341"/>
        <v>7508</v>
      </c>
      <c r="D1537" s="7">
        <f>IF(N1537&gt;0, RANK(N1537,(N1537:P1537,Q1537:AE1537)),0)</f>
        <v>2</v>
      </c>
      <c r="E1537" s="7">
        <f>IF(O1537&gt;0,RANK(O1537,(N1537:P1537,Q1537:AE1537)),0)</f>
        <v>1</v>
      </c>
      <c r="F1537" s="7">
        <f>IF(P1537&gt;0,RANK(P1537,(N1537:P1537,Q1537:AE1537)),0)</f>
        <v>5</v>
      </c>
      <c r="G1537" s="1">
        <f t="shared" si="338"/>
        <v>2658</v>
      </c>
      <c r="H1537" s="2">
        <f t="shared" si="339"/>
        <v>0.35402237613212573</v>
      </c>
      <c r="I1537" s="2"/>
      <c r="J1537" s="2">
        <f t="shared" si="342"/>
        <v>0.3196590303676079</v>
      </c>
      <c r="K1537" s="2">
        <f t="shared" si="342"/>
        <v>0.67368140649973363</v>
      </c>
      <c r="L1537" s="2">
        <f t="shared" si="342"/>
        <v>1.1987213638785296E-3</v>
      </c>
      <c r="M1537" s="2">
        <f t="shared" si="343"/>
        <v>5.4608417687799452E-3</v>
      </c>
      <c r="N1537" s="1">
        <v>2400</v>
      </c>
      <c r="O1537" s="1">
        <v>5058</v>
      </c>
      <c r="P1537" s="1">
        <v>9</v>
      </c>
      <c r="Q1537" s="1">
        <v>25</v>
      </c>
      <c r="R1537" s="1">
        <v>16</v>
      </c>
      <c r="AG1537" s="7">
        <f>IF(Q1537&gt;0,RANK(Q1537,(N1537:P1537,Q1537:AE1537)),0)</f>
        <v>3</v>
      </c>
      <c r="AH1537" s="7">
        <f>IF(R1537&gt;0,RANK(R1537,(N1537:P1537,Q1537:AE1537)),0)</f>
        <v>4</v>
      </c>
      <c r="AI1537" s="7">
        <f>IF(T1537&gt;0,RANK(T1537,(N1537:P1537,Q1537:AE1537)),0)</f>
        <v>0</v>
      </c>
      <c r="AJ1537" s="7">
        <f>IF(S1537&gt;0,RANK(S1537,(N1537:P1537,Q1537:AE1537)),0)</f>
        <v>0</v>
      </c>
      <c r="AK1537" s="2">
        <f t="shared" si="344"/>
        <v>3.3297815663292487E-3</v>
      </c>
      <c r="AL1537" s="2">
        <f t="shared" si="344"/>
        <v>2.1310602024507191E-3</v>
      </c>
      <c r="AM1537" s="2">
        <f t="shared" si="345"/>
        <v>0</v>
      </c>
      <c r="AN1537" s="2">
        <f t="shared" si="346"/>
        <v>0</v>
      </c>
      <c r="AP1537" t="s">
        <v>2758</v>
      </c>
      <c r="AQ1537" t="s">
        <v>1073</v>
      </c>
      <c r="AR1537">
        <v>6</v>
      </c>
      <c r="AT1537" s="85" t="s">
        <v>4572</v>
      </c>
      <c r="AU1537" s="84" t="s">
        <v>4018</v>
      </c>
      <c r="AV1537" s="77" t="str">
        <f t="shared" si="347"/>
        <v>29053</v>
      </c>
      <c r="AX1537" s="7" t="s">
        <v>186</v>
      </c>
      <c r="BB1537" t="s">
        <v>637</v>
      </c>
    </row>
    <row r="1538" spans="1:54" hidden="1" outlineLevel="1">
      <c r="A1538" t="s">
        <v>2780</v>
      </c>
      <c r="B1538" t="s">
        <v>1073</v>
      </c>
      <c r="C1538" s="1">
        <f t="shared" si="341"/>
        <v>9381</v>
      </c>
      <c r="D1538" s="7">
        <f>IF(N1538&gt;0, RANK(N1538,(N1538:P1538,Q1538:AE1538)),0)</f>
        <v>2</v>
      </c>
      <c r="E1538" s="7">
        <f>IF(O1538&gt;0,RANK(O1538,(N1538:P1538,Q1538:AE1538)),0)</f>
        <v>1</v>
      </c>
      <c r="F1538" s="7">
        <f>IF(P1538&gt;0,RANK(P1538,(N1538:P1538,Q1538:AE1538)),0)</f>
        <v>0</v>
      </c>
      <c r="G1538" s="1">
        <f t="shared" si="338"/>
        <v>2054</v>
      </c>
      <c r="H1538" s="2">
        <f t="shared" si="339"/>
        <v>0.21895320328323206</v>
      </c>
      <c r="I1538" s="2"/>
      <c r="J1538" s="2">
        <f t="shared" si="342"/>
        <v>0.38716554738300824</v>
      </c>
      <c r="K1538" s="2">
        <f t="shared" si="342"/>
        <v>0.60611875066624032</v>
      </c>
      <c r="L1538" s="2">
        <f t="shared" si="342"/>
        <v>0</v>
      </c>
      <c r="M1538" s="2">
        <f t="shared" si="343"/>
        <v>6.7157019507514404E-3</v>
      </c>
      <c r="N1538" s="1">
        <v>3632</v>
      </c>
      <c r="O1538" s="1">
        <v>5686</v>
      </c>
      <c r="P1538" s="1">
        <v>0</v>
      </c>
      <c r="Q1538" s="1">
        <v>38</v>
      </c>
      <c r="R1538" s="1">
        <v>25</v>
      </c>
      <c r="AG1538" s="7">
        <f>IF(Q1538&gt;0,RANK(Q1538,(N1538:P1538,Q1538:AE1538)),0)</f>
        <v>3</v>
      </c>
      <c r="AH1538" s="7">
        <f>IF(R1538&gt;0,RANK(R1538,(N1538:P1538,Q1538:AE1538)),0)</f>
        <v>4</v>
      </c>
      <c r="AI1538" s="7">
        <f>IF(T1538&gt;0,RANK(T1538,(N1538:P1538,Q1538:AE1538)),0)</f>
        <v>0</v>
      </c>
      <c r="AJ1538" s="7">
        <f>IF(S1538&gt;0,RANK(S1538,(N1538:P1538,Q1538:AE1538)),0)</f>
        <v>0</v>
      </c>
      <c r="AK1538" s="2">
        <f t="shared" si="344"/>
        <v>4.0507408591834559E-3</v>
      </c>
      <c r="AL1538" s="2">
        <f t="shared" si="344"/>
        <v>2.664961091568063E-3</v>
      </c>
      <c r="AM1538" s="2">
        <f t="shared" si="345"/>
        <v>0</v>
      </c>
      <c r="AN1538" s="2">
        <f t="shared" si="346"/>
        <v>0</v>
      </c>
      <c r="AP1538" t="s">
        <v>2780</v>
      </c>
      <c r="AQ1538" t="s">
        <v>1073</v>
      </c>
      <c r="AR1538">
        <v>9</v>
      </c>
      <c r="AT1538" s="85" t="s">
        <v>4572</v>
      </c>
      <c r="AU1538" s="84" t="s">
        <v>4019</v>
      </c>
      <c r="AV1538" s="77" t="str">
        <f t="shared" si="347"/>
        <v>29055</v>
      </c>
      <c r="AX1538" s="7" t="s">
        <v>186</v>
      </c>
      <c r="BB1538" t="s">
        <v>197</v>
      </c>
    </row>
    <row r="1539" spans="1:54" hidden="1" outlineLevel="1">
      <c r="A1539" t="s">
        <v>2920</v>
      </c>
      <c r="B1539" t="s">
        <v>1073</v>
      </c>
      <c r="C1539" s="1">
        <f t="shared" si="341"/>
        <v>4089</v>
      </c>
      <c r="D1539" s="7">
        <f>IF(N1539&gt;0, RANK(N1539,(N1539:P1539,Q1539:AE1539)),0)</f>
        <v>2</v>
      </c>
      <c r="E1539" s="7">
        <f>IF(O1539&gt;0,RANK(O1539,(N1539:P1539,Q1539:AE1539)),0)</f>
        <v>1</v>
      </c>
      <c r="F1539" s="7">
        <f>IF(P1539&gt;0,RANK(P1539,(N1539:P1539,Q1539:AE1539)),0)</f>
        <v>5</v>
      </c>
      <c r="G1539" s="1">
        <f t="shared" si="338"/>
        <v>1859</v>
      </c>
      <c r="H1539" s="2">
        <f t="shared" si="339"/>
        <v>0.45463438493519198</v>
      </c>
      <c r="I1539" s="2"/>
      <c r="J1539" s="2">
        <f t="shared" si="342"/>
        <v>0.26999266324284665</v>
      </c>
      <c r="K1539" s="2">
        <f t="shared" si="342"/>
        <v>0.72462704817803869</v>
      </c>
      <c r="L1539" s="2">
        <f t="shared" si="342"/>
        <v>2.4455857177794083E-4</v>
      </c>
      <c r="M1539" s="2">
        <f t="shared" si="343"/>
        <v>5.1357300073367152E-3</v>
      </c>
      <c r="N1539" s="1">
        <v>1104</v>
      </c>
      <c r="O1539" s="1">
        <v>2963</v>
      </c>
      <c r="P1539" s="1">
        <v>1</v>
      </c>
      <c r="Q1539" s="1">
        <v>12</v>
      </c>
      <c r="R1539" s="1">
        <v>9</v>
      </c>
      <c r="AG1539" s="7">
        <f>IF(Q1539&gt;0,RANK(Q1539,(N1539:P1539,Q1539:AE1539)),0)</f>
        <v>3</v>
      </c>
      <c r="AH1539" s="7">
        <f>IF(R1539&gt;0,RANK(R1539,(N1539:P1539,Q1539:AE1539)),0)</f>
        <v>4</v>
      </c>
      <c r="AI1539" s="7">
        <f>IF(T1539&gt;0,RANK(T1539,(N1539:P1539,Q1539:AE1539)),0)</f>
        <v>0</v>
      </c>
      <c r="AJ1539" s="7">
        <f>IF(S1539&gt;0,RANK(S1539,(N1539:P1539,Q1539:AE1539)),0)</f>
        <v>0</v>
      </c>
      <c r="AK1539" s="2">
        <f t="shared" si="344"/>
        <v>2.93470286133529E-3</v>
      </c>
      <c r="AL1539" s="2">
        <f t="shared" si="344"/>
        <v>2.2010271460014674E-3</v>
      </c>
      <c r="AM1539" s="2">
        <f t="shared" si="345"/>
        <v>0</v>
      </c>
      <c r="AN1539" s="2">
        <f t="shared" si="346"/>
        <v>0</v>
      </c>
      <c r="AP1539" t="s">
        <v>2920</v>
      </c>
      <c r="AQ1539" t="s">
        <v>1073</v>
      </c>
      <c r="AR1539">
        <v>4</v>
      </c>
      <c r="AT1539" s="85" t="s">
        <v>4572</v>
      </c>
      <c r="AU1539" s="84" t="s">
        <v>3104</v>
      </c>
      <c r="AV1539" s="77" t="str">
        <f t="shared" si="347"/>
        <v>29057</v>
      </c>
      <c r="AX1539" s="7" t="s">
        <v>186</v>
      </c>
      <c r="BB1539" t="s">
        <v>198</v>
      </c>
    </row>
    <row r="1540" spans="1:54" hidden="1" outlineLevel="1">
      <c r="A1540" t="s">
        <v>3708</v>
      </c>
      <c r="B1540" t="s">
        <v>1073</v>
      </c>
      <c r="C1540" s="1">
        <f t="shared" si="341"/>
        <v>7259</v>
      </c>
      <c r="D1540" s="7">
        <f>IF(N1540&gt;0, RANK(N1540,(N1540:P1540,Q1540:AE1540)),0)</f>
        <v>2</v>
      </c>
      <c r="E1540" s="7">
        <f>IF(O1540&gt;0,RANK(O1540,(N1540:P1540,Q1540:AE1540)),0)</f>
        <v>1</v>
      </c>
      <c r="F1540" s="7">
        <f>IF(P1540&gt;0,RANK(P1540,(N1540:P1540,Q1540:AE1540)),0)</f>
        <v>5</v>
      </c>
      <c r="G1540" s="1">
        <f t="shared" si="338"/>
        <v>2381</v>
      </c>
      <c r="H1540" s="2">
        <f t="shared" si="339"/>
        <v>0.328006612481058</v>
      </c>
      <c r="I1540" s="2"/>
      <c r="J1540" s="2">
        <f t="shared" si="342"/>
        <v>0.33158837305413968</v>
      </c>
      <c r="K1540" s="2">
        <f t="shared" si="342"/>
        <v>0.65959498553519769</v>
      </c>
      <c r="L1540" s="2">
        <f t="shared" si="342"/>
        <v>5.5104008816641409E-4</v>
      </c>
      <c r="M1540" s="2">
        <f t="shared" si="343"/>
        <v>8.2656013224962147E-3</v>
      </c>
      <c r="N1540" s="1">
        <v>2407</v>
      </c>
      <c r="O1540" s="1">
        <v>4788</v>
      </c>
      <c r="P1540" s="1">
        <v>4</v>
      </c>
      <c r="Q1540" s="1">
        <v>45</v>
      </c>
      <c r="R1540" s="1">
        <v>15</v>
      </c>
      <c r="AG1540" s="7">
        <f>IF(Q1540&gt;0,RANK(Q1540,(N1540:P1540,Q1540:AE1540)),0)</f>
        <v>3</v>
      </c>
      <c r="AH1540" s="7">
        <f>IF(R1540&gt;0,RANK(R1540,(N1540:P1540,Q1540:AE1540)),0)</f>
        <v>4</v>
      </c>
      <c r="AI1540" s="7">
        <f>IF(T1540&gt;0,RANK(T1540,(N1540:P1540,Q1540:AE1540)),0)</f>
        <v>0</v>
      </c>
      <c r="AJ1540" s="7">
        <f>IF(S1540&gt;0,RANK(S1540,(N1540:P1540,Q1540:AE1540)),0)</f>
        <v>0</v>
      </c>
      <c r="AK1540" s="2">
        <f t="shared" si="344"/>
        <v>6.1992009918721584E-3</v>
      </c>
      <c r="AL1540" s="2">
        <f t="shared" si="344"/>
        <v>2.0664003306240528E-3</v>
      </c>
      <c r="AM1540" s="2">
        <f t="shared" si="345"/>
        <v>0</v>
      </c>
      <c r="AN1540" s="2">
        <f t="shared" si="346"/>
        <v>0</v>
      </c>
      <c r="AP1540" t="s">
        <v>3708</v>
      </c>
      <c r="AQ1540" t="s">
        <v>1073</v>
      </c>
      <c r="AR1540">
        <v>4</v>
      </c>
      <c r="AT1540" s="85" t="s">
        <v>4572</v>
      </c>
      <c r="AU1540" s="84" t="s">
        <v>3439</v>
      </c>
      <c r="AV1540" s="77" t="str">
        <f t="shared" si="347"/>
        <v>29059</v>
      </c>
      <c r="AX1540" s="7" t="s">
        <v>186</v>
      </c>
      <c r="BB1540" t="s">
        <v>637</v>
      </c>
    </row>
    <row r="1541" spans="1:54" hidden="1" outlineLevel="1">
      <c r="A1541" t="s">
        <v>1703</v>
      </c>
      <c r="B1541" t="s">
        <v>1073</v>
      </c>
      <c r="C1541" s="1">
        <f t="shared" si="341"/>
        <v>3794</v>
      </c>
      <c r="D1541" s="7">
        <f>IF(N1541&gt;0, RANK(N1541,(N1541:P1541,Q1541:AE1541)),0)</f>
        <v>2</v>
      </c>
      <c r="E1541" s="7">
        <f>IF(O1541&gt;0,RANK(O1541,(N1541:P1541,Q1541:AE1541)),0)</f>
        <v>1</v>
      </c>
      <c r="F1541" s="7">
        <f>IF(P1541&gt;0,RANK(P1541,(N1541:P1541,Q1541:AE1541)),0)</f>
        <v>5</v>
      </c>
      <c r="G1541" s="1">
        <f t="shared" si="338"/>
        <v>949</v>
      </c>
      <c r="H1541" s="2">
        <f t="shared" si="339"/>
        <v>0.25013178703215605</v>
      </c>
      <c r="I1541" s="2"/>
      <c r="J1541" s="2">
        <f t="shared" si="342"/>
        <v>0.36953083816552451</v>
      </c>
      <c r="K1541" s="2">
        <f t="shared" si="342"/>
        <v>0.61966262519768056</v>
      </c>
      <c r="L1541" s="2">
        <f t="shared" si="342"/>
        <v>2.6357406431207171E-4</v>
      </c>
      <c r="M1541" s="2">
        <f t="shared" si="343"/>
        <v>1.0542962572482911E-2</v>
      </c>
      <c r="N1541" s="1">
        <v>1402</v>
      </c>
      <c r="O1541" s="1">
        <v>2351</v>
      </c>
      <c r="P1541" s="1">
        <v>1</v>
      </c>
      <c r="Q1541" s="1">
        <v>17</v>
      </c>
      <c r="R1541" s="1">
        <v>23</v>
      </c>
      <c r="AG1541" s="7">
        <f>IF(Q1541&gt;0,RANK(Q1541,(N1541:P1541,Q1541:AE1541)),0)</f>
        <v>4</v>
      </c>
      <c r="AH1541" s="7">
        <f>IF(R1541&gt;0,RANK(R1541,(N1541:P1541,Q1541:AE1541)),0)</f>
        <v>3</v>
      </c>
      <c r="AI1541" s="7">
        <f>IF(T1541&gt;0,RANK(T1541,(N1541:P1541,Q1541:AE1541)),0)</f>
        <v>0</v>
      </c>
      <c r="AJ1541" s="7">
        <f>IF(S1541&gt;0,RANK(S1541,(N1541:P1541,Q1541:AE1541)),0)</f>
        <v>0</v>
      </c>
      <c r="AK1541" s="2">
        <f t="shared" si="344"/>
        <v>4.4807590933052185E-3</v>
      </c>
      <c r="AL1541" s="2">
        <f t="shared" si="344"/>
        <v>6.0622034791776493E-3</v>
      </c>
      <c r="AM1541" s="2">
        <f t="shared" si="345"/>
        <v>0</v>
      </c>
      <c r="AN1541" s="2">
        <f t="shared" si="346"/>
        <v>0</v>
      </c>
      <c r="AP1541" t="s">
        <v>1703</v>
      </c>
      <c r="AQ1541" t="s">
        <v>1073</v>
      </c>
      <c r="AR1541">
        <v>6</v>
      </c>
      <c r="AT1541" s="85" t="s">
        <v>4572</v>
      </c>
      <c r="AU1541" s="84" t="s">
        <v>3440</v>
      </c>
      <c r="AV1541" s="77" t="str">
        <f t="shared" si="347"/>
        <v>29061</v>
      </c>
      <c r="AX1541" s="7" t="s">
        <v>186</v>
      </c>
      <c r="BB1541" t="s">
        <v>637</v>
      </c>
    </row>
    <row r="1542" spans="1:54" hidden="1" outlineLevel="1">
      <c r="A1542" t="s">
        <v>3709</v>
      </c>
      <c r="B1542" t="s">
        <v>1073</v>
      </c>
      <c r="C1542" s="1">
        <f t="shared" si="341"/>
        <v>4686</v>
      </c>
      <c r="D1542" s="7">
        <f>IF(N1542&gt;0, RANK(N1542,(N1542:P1542,Q1542:AE1542)),0)</f>
        <v>2</v>
      </c>
      <c r="E1542" s="7">
        <f>IF(O1542&gt;0,RANK(O1542,(N1542:P1542,Q1542:AE1542)),0)</f>
        <v>1</v>
      </c>
      <c r="F1542" s="7">
        <f>IF(P1542&gt;0,RANK(P1542,(N1542:P1542,Q1542:AE1542)),0)</f>
        <v>5</v>
      </c>
      <c r="G1542" s="1">
        <f t="shared" si="338"/>
        <v>1234</v>
      </c>
      <c r="H1542" s="2">
        <f t="shared" si="339"/>
        <v>0.26333760136577039</v>
      </c>
      <c r="I1542" s="2"/>
      <c r="J1542" s="2">
        <f t="shared" si="342"/>
        <v>0.36427656850192064</v>
      </c>
      <c r="K1542" s="2">
        <f t="shared" si="342"/>
        <v>0.62761416986769103</v>
      </c>
      <c r="L1542" s="2">
        <f t="shared" si="342"/>
        <v>8.5360648740930435E-4</v>
      </c>
      <c r="M1542" s="2">
        <f t="shared" si="343"/>
        <v>7.2556551429789713E-3</v>
      </c>
      <c r="N1542" s="1">
        <v>1707</v>
      </c>
      <c r="O1542" s="1">
        <v>2941</v>
      </c>
      <c r="P1542" s="1">
        <v>4</v>
      </c>
      <c r="Q1542" s="1">
        <v>21</v>
      </c>
      <c r="R1542" s="1">
        <v>13</v>
      </c>
      <c r="AG1542" s="7">
        <f>IF(Q1542&gt;0,RANK(Q1542,(N1542:P1542,Q1542:AE1542)),0)</f>
        <v>3</v>
      </c>
      <c r="AH1542" s="7">
        <f>IF(R1542&gt;0,RANK(R1542,(N1542:P1542,Q1542:AE1542)),0)</f>
        <v>4</v>
      </c>
      <c r="AI1542" s="7">
        <f>IF(T1542&gt;0,RANK(T1542,(N1542:P1542,Q1542:AE1542)),0)</f>
        <v>0</v>
      </c>
      <c r="AJ1542" s="7">
        <f>IF(S1542&gt;0,RANK(S1542,(N1542:P1542,Q1542:AE1542)),0)</f>
        <v>0</v>
      </c>
      <c r="AK1542" s="2">
        <f t="shared" si="344"/>
        <v>4.4814340588988479E-3</v>
      </c>
      <c r="AL1542" s="2">
        <f t="shared" si="344"/>
        <v>2.7742210840802392E-3</v>
      </c>
      <c r="AM1542" s="2">
        <f t="shared" si="345"/>
        <v>0</v>
      </c>
      <c r="AN1542" s="2">
        <f t="shared" si="346"/>
        <v>0</v>
      </c>
      <c r="AP1542" t="s">
        <v>3709</v>
      </c>
      <c r="AQ1542" t="s">
        <v>1073</v>
      </c>
      <c r="AR1542">
        <v>6</v>
      </c>
      <c r="AT1542" s="85" t="s">
        <v>4572</v>
      </c>
      <c r="AU1542" s="84" t="s">
        <v>4160</v>
      </c>
      <c r="AV1542" s="77" t="str">
        <f t="shared" si="347"/>
        <v>29063</v>
      </c>
      <c r="AX1542" s="7" t="s">
        <v>186</v>
      </c>
      <c r="BB1542" t="s">
        <v>637</v>
      </c>
    </row>
    <row r="1543" spans="1:54" hidden="1" outlineLevel="1">
      <c r="A1543" t="s">
        <v>4648</v>
      </c>
      <c r="B1543" t="s">
        <v>1073</v>
      </c>
      <c r="C1543" s="1">
        <f t="shared" si="341"/>
        <v>6304</v>
      </c>
      <c r="D1543" s="7">
        <f>IF(N1543&gt;0, RANK(N1543,(N1543:P1543,Q1543:AE1543)),0)</f>
        <v>2</v>
      </c>
      <c r="E1543" s="7">
        <f>IF(O1543&gt;0,RANK(O1543,(N1543:P1543,Q1543:AE1543)),0)</f>
        <v>1</v>
      </c>
      <c r="F1543" s="7">
        <f>IF(P1543&gt;0,RANK(P1543,(N1543:P1543,Q1543:AE1543)),0)</f>
        <v>0</v>
      </c>
      <c r="G1543" s="1">
        <f t="shared" si="338"/>
        <v>2504</v>
      </c>
      <c r="H1543" s="2">
        <f t="shared" si="339"/>
        <v>0.39720812182741116</v>
      </c>
      <c r="I1543" s="2"/>
      <c r="J1543" s="2">
        <f t="shared" ref="J1543:L1574" si="348">IF($C1543=0,"-",N1543/$C1543)</f>
        <v>0.2958439086294416</v>
      </c>
      <c r="K1543" s="2">
        <f t="shared" si="348"/>
        <v>0.69305203045685282</v>
      </c>
      <c r="L1543" s="2">
        <f t="shared" si="348"/>
        <v>0</v>
      </c>
      <c r="M1543" s="2">
        <f t="shared" si="343"/>
        <v>1.1104060913705638E-2</v>
      </c>
      <c r="N1543" s="1">
        <v>1865</v>
      </c>
      <c r="O1543" s="1">
        <v>4369</v>
      </c>
      <c r="P1543" s="1">
        <v>0</v>
      </c>
      <c r="Q1543" s="1">
        <v>35</v>
      </c>
      <c r="R1543" s="1">
        <v>35</v>
      </c>
      <c r="AG1543" s="7">
        <f>IF(Q1543&gt;0,RANK(Q1543,(N1543:P1543,Q1543:AE1543)),0)</f>
        <v>3</v>
      </c>
      <c r="AH1543" s="7">
        <f>IF(R1543&gt;0,RANK(R1543,(N1543:P1543,Q1543:AE1543)),0)</f>
        <v>3</v>
      </c>
      <c r="AI1543" s="7">
        <f>IF(T1543&gt;0,RANK(T1543,(N1543:P1543,Q1543:AE1543)),0)</f>
        <v>0</v>
      </c>
      <c r="AJ1543" s="7">
        <f>IF(S1543&gt;0,RANK(S1543,(N1543:P1543,Q1543:AE1543)),0)</f>
        <v>0</v>
      </c>
      <c r="AK1543" s="2">
        <f t="shared" ref="AK1543:AL1574" si="349">IF($C1543=0,"-",Q1543/$C1543)</f>
        <v>5.552030456852792E-3</v>
      </c>
      <c r="AL1543" s="2">
        <f t="shared" si="349"/>
        <v>5.552030456852792E-3</v>
      </c>
      <c r="AM1543" s="2">
        <f t="shared" si="345"/>
        <v>0</v>
      </c>
      <c r="AN1543" s="2">
        <f t="shared" si="346"/>
        <v>0</v>
      </c>
      <c r="AP1543" t="s">
        <v>4648</v>
      </c>
      <c r="AQ1543" t="s">
        <v>1073</v>
      </c>
      <c r="AR1543">
        <v>8</v>
      </c>
      <c r="AT1543" s="85" t="s">
        <v>4572</v>
      </c>
      <c r="AU1543" s="84" t="s">
        <v>4002</v>
      </c>
      <c r="AV1543" s="77" t="str">
        <f t="shared" si="347"/>
        <v>29065</v>
      </c>
      <c r="AX1543" s="7" t="s">
        <v>186</v>
      </c>
      <c r="BB1543" t="s">
        <v>197</v>
      </c>
    </row>
    <row r="1544" spans="1:54" hidden="1" outlineLevel="1">
      <c r="A1544" t="s">
        <v>4987</v>
      </c>
      <c r="B1544" t="s">
        <v>1073</v>
      </c>
      <c r="C1544" s="1">
        <f t="shared" si="341"/>
        <v>6327</v>
      </c>
      <c r="D1544" s="7">
        <f>IF(N1544&gt;0, RANK(N1544,(N1544:P1544,Q1544:AE1544)),0)</f>
        <v>2</v>
      </c>
      <c r="E1544" s="7">
        <f>IF(O1544&gt;0,RANK(O1544,(N1544:P1544,Q1544:AE1544)),0)</f>
        <v>1</v>
      </c>
      <c r="F1544" s="7">
        <f>IF(P1544&gt;0,RANK(P1544,(N1544:P1544,Q1544:AE1544)),0)</f>
        <v>5</v>
      </c>
      <c r="G1544" s="1">
        <f t="shared" si="338"/>
        <v>2757</v>
      </c>
      <c r="H1544" s="2">
        <f t="shared" si="339"/>
        <v>0.43575154101469893</v>
      </c>
      <c r="I1544" s="2"/>
      <c r="J1544" s="2">
        <f t="shared" si="348"/>
        <v>0.27516990674885411</v>
      </c>
      <c r="K1544" s="2">
        <f t="shared" si="348"/>
        <v>0.71092144776355304</v>
      </c>
      <c r="L1544" s="2">
        <f t="shared" si="348"/>
        <v>1.738580685949107E-3</v>
      </c>
      <c r="M1544" s="2">
        <f t="shared" si="343"/>
        <v>1.2170064801643746E-2</v>
      </c>
      <c r="N1544" s="1">
        <v>1741</v>
      </c>
      <c r="O1544" s="1">
        <v>4498</v>
      </c>
      <c r="P1544" s="1">
        <v>11</v>
      </c>
      <c r="Q1544" s="1">
        <v>38</v>
      </c>
      <c r="R1544" s="1">
        <v>39</v>
      </c>
      <c r="AG1544" s="7">
        <f>IF(Q1544&gt;0,RANK(Q1544,(N1544:P1544,Q1544:AE1544)),0)</f>
        <v>4</v>
      </c>
      <c r="AH1544" s="7">
        <f>IF(R1544&gt;0,RANK(R1544,(N1544:P1544,Q1544:AE1544)),0)</f>
        <v>3</v>
      </c>
      <c r="AI1544" s="7">
        <f>IF(T1544&gt;0,RANK(T1544,(N1544:P1544,Q1544:AE1544)),0)</f>
        <v>0</v>
      </c>
      <c r="AJ1544" s="7">
        <f>IF(S1544&gt;0,RANK(S1544,(N1544:P1544,Q1544:AE1544)),0)</f>
        <v>0</v>
      </c>
      <c r="AK1544" s="2">
        <f t="shared" si="349"/>
        <v>6.006006006006006E-3</v>
      </c>
      <c r="AL1544" s="2">
        <f t="shared" si="349"/>
        <v>6.1640587956377432E-3</v>
      </c>
      <c r="AM1544" s="2">
        <f t="shared" si="345"/>
        <v>0</v>
      </c>
      <c r="AN1544" s="2">
        <f t="shared" si="346"/>
        <v>0</v>
      </c>
      <c r="AP1544" t="s">
        <v>4987</v>
      </c>
      <c r="AQ1544" t="s">
        <v>1073</v>
      </c>
      <c r="AR1544">
        <v>8</v>
      </c>
      <c r="AT1544" s="85" t="s">
        <v>4572</v>
      </c>
      <c r="AU1544" s="84" t="s">
        <v>4003</v>
      </c>
      <c r="AV1544" s="77" t="str">
        <f t="shared" si="347"/>
        <v>29067</v>
      </c>
      <c r="AX1544" s="7" t="s">
        <v>186</v>
      </c>
      <c r="BB1544" t="s">
        <v>637</v>
      </c>
    </row>
    <row r="1545" spans="1:54" hidden="1" outlineLevel="1">
      <c r="A1545" t="s">
        <v>2534</v>
      </c>
      <c r="B1545" t="s">
        <v>1073</v>
      </c>
      <c r="C1545" s="1">
        <f t="shared" si="341"/>
        <v>11677</v>
      </c>
      <c r="D1545" s="7">
        <f>IF(N1545&gt;0, RANK(N1545,(N1545:P1545,Q1545:AE1545)),0)</f>
        <v>2</v>
      </c>
      <c r="E1545" s="7">
        <f>IF(O1545&gt;0,RANK(O1545,(N1545:P1545,Q1545:AE1545)),0)</f>
        <v>1</v>
      </c>
      <c r="F1545" s="7">
        <f>IF(P1545&gt;0,RANK(P1545,(N1545:P1545,Q1545:AE1545)),0)</f>
        <v>4</v>
      </c>
      <c r="G1545" s="1">
        <f t="shared" si="338"/>
        <v>1819</v>
      </c>
      <c r="H1545" s="2">
        <f t="shared" si="339"/>
        <v>0.15577631240900916</v>
      </c>
      <c r="I1545" s="2"/>
      <c r="J1545" s="2">
        <f t="shared" si="348"/>
        <v>0.41971396762867175</v>
      </c>
      <c r="K1545" s="2">
        <f t="shared" si="348"/>
        <v>0.57549028003768088</v>
      </c>
      <c r="L1545" s="2">
        <f t="shared" si="348"/>
        <v>1.4558533870000856E-3</v>
      </c>
      <c r="M1545" s="2">
        <f t="shared" si="343"/>
        <v>3.3398989466472883E-3</v>
      </c>
      <c r="N1545" s="1">
        <v>4901</v>
      </c>
      <c r="O1545" s="1">
        <v>6720</v>
      </c>
      <c r="P1545" s="1">
        <v>17</v>
      </c>
      <c r="Q1545" s="1">
        <v>23</v>
      </c>
      <c r="R1545" s="1">
        <v>16</v>
      </c>
      <c r="AG1545" s="7">
        <f>IF(Q1545&gt;0,RANK(Q1545,(N1545:P1545,Q1545:AE1545)),0)</f>
        <v>3</v>
      </c>
      <c r="AH1545" s="7">
        <f>IF(R1545&gt;0,RANK(R1545,(N1545:P1545,Q1545:AE1545)),0)</f>
        <v>5</v>
      </c>
      <c r="AI1545" s="7">
        <f>IF(T1545&gt;0,RANK(T1545,(N1545:P1545,Q1545:AE1545)),0)</f>
        <v>0</v>
      </c>
      <c r="AJ1545" s="7">
        <f>IF(S1545&gt;0,RANK(S1545,(N1545:P1545,Q1545:AE1545)),0)</f>
        <v>0</v>
      </c>
      <c r="AK1545" s="2">
        <f t="shared" si="349"/>
        <v>1.9696839941765864E-3</v>
      </c>
      <c r="AL1545" s="2">
        <f t="shared" si="349"/>
        <v>1.3702149524706688E-3</v>
      </c>
      <c r="AM1545" s="2">
        <f t="shared" si="345"/>
        <v>0</v>
      </c>
      <c r="AN1545" s="2">
        <f t="shared" si="346"/>
        <v>0</v>
      </c>
      <c r="AP1545" t="s">
        <v>2534</v>
      </c>
      <c r="AQ1545" t="s">
        <v>1073</v>
      </c>
      <c r="AR1545">
        <v>8</v>
      </c>
      <c r="AT1545" s="85" t="s">
        <v>4572</v>
      </c>
      <c r="AU1545" s="84" t="s">
        <v>4004</v>
      </c>
      <c r="AV1545" s="77" t="str">
        <f t="shared" si="347"/>
        <v>29069</v>
      </c>
      <c r="AX1545" s="7" t="s">
        <v>186</v>
      </c>
      <c r="BB1545" t="s">
        <v>637</v>
      </c>
    </row>
    <row r="1546" spans="1:54" hidden="1" outlineLevel="1">
      <c r="A1546" t="s">
        <v>3082</v>
      </c>
      <c r="B1546" t="s">
        <v>1073</v>
      </c>
      <c r="C1546" s="1">
        <f t="shared" si="341"/>
        <v>45318</v>
      </c>
      <c r="D1546" s="7">
        <f>IF(N1546&gt;0, RANK(N1546,(N1546:P1546,Q1546:AE1546)),0)</f>
        <v>2</v>
      </c>
      <c r="E1546" s="7">
        <f>IF(O1546&gt;0,RANK(O1546,(N1546:P1546,Q1546:AE1546)),0)</f>
        <v>1</v>
      </c>
      <c r="F1546" s="7">
        <f>IF(P1546&gt;0,RANK(P1546,(N1546:P1546,Q1546:AE1546)),0)</f>
        <v>5</v>
      </c>
      <c r="G1546" s="1">
        <f t="shared" si="338"/>
        <v>7873</v>
      </c>
      <c r="H1546" s="2">
        <f t="shared" si="339"/>
        <v>0.17372787854715566</v>
      </c>
      <c r="I1546" s="2"/>
      <c r="J1546" s="2">
        <f t="shared" si="348"/>
        <v>0.40946202391985526</v>
      </c>
      <c r="K1546" s="2">
        <f t="shared" si="348"/>
        <v>0.58318990246701086</v>
      </c>
      <c r="L1546" s="2">
        <f t="shared" si="348"/>
        <v>2.8686173264486515E-4</v>
      </c>
      <c r="M1546" s="2">
        <f t="shared" si="343"/>
        <v>7.0612118804890779E-3</v>
      </c>
      <c r="N1546" s="1">
        <v>18556</v>
      </c>
      <c r="O1546" s="1">
        <v>26429</v>
      </c>
      <c r="P1546" s="1">
        <v>13</v>
      </c>
      <c r="Q1546" s="1">
        <v>182</v>
      </c>
      <c r="R1546" s="1">
        <v>138</v>
      </c>
      <c r="AG1546" s="7">
        <f>IF(Q1546&gt;0,RANK(Q1546,(N1546:P1546,Q1546:AE1546)),0)</f>
        <v>3</v>
      </c>
      <c r="AH1546" s="7">
        <f>IF(R1546&gt;0,RANK(R1546,(N1546:P1546,Q1546:AE1546)),0)</f>
        <v>4</v>
      </c>
      <c r="AI1546" s="7">
        <f>IF(T1546&gt;0,RANK(T1546,(N1546:P1546,Q1546:AE1546)),0)</f>
        <v>0</v>
      </c>
      <c r="AJ1546" s="7">
        <f>IF(S1546&gt;0,RANK(S1546,(N1546:P1546,Q1546:AE1546)),0)</f>
        <v>0</v>
      </c>
      <c r="AK1546" s="2">
        <f t="shared" si="349"/>
        <v>4.0160642570281121E-3</v>
      </c>
      <c r="AL1546" s="2">
        <f t="shared" si="349"/>
        <v>3.0451476234608765E-3</v>
      </c>
      <c r="AM1546" s="2">
        <f t="shared" si="345"/>
        <v>0</v>
      </c>
      <c r="AN1546" s="2">
        <f t="shared" si="346"/>
        <v>0</v>
      </c>
      <c r="AP1546" t="s">
        <v>3082</v>
      </c>
      <c r="AQ1546" t="s">
        <v>1073</v>
      </c>
      <c r="AR1546">
        <v>9</v>
      </c>
      <c r="AT1546" s="85" t="s">
        <v>4572</v>
      </c>
      <c r="AU1546" s="84" t="s">
        <v>5049</v>
      </c>
      <c r="AV1546" s="77" t="str">
        <f t="shared" si="347"/>
        <v>29071</v>
      </c>
      <c r="AX1546" s="7" t="s">
        <v>186</v>
      </c>
      <c r="BB1546" t="s">
        <v>197</v>
      </c>
    </row>
    <row r="1547" spans="1:54" hidden="1" outlineLevel="1">
      <c r="A1547" t="s">
        <v>2560</v>
      </c>
      <c r="B1547" t="s">
        <v>1073</v>
      </c>
      <c r="C1547" s="1">
        <f t="shared" si="341"/>
        <v>7171</v>
      </c>
      <c r="D1547" s="7">
        <f>IF(N1547&gt;0, RANK(N1547,(N1547:P1547,Q1547:AE1547)),0)</f>
        <v>2</v>
      </c>
      <c r="E1547" s="7">
        <f>IF(O1547&gt;0,RANK(O1547,(N1547:P1547,Q1547:AE1547)),0)</f>
        <v>1</v>
      </c>
      <c r="F1547" s="7">
        <f>IF(P1547&gt;0,RANK(P1547,(N1547:P1547,Q1547:AE1547)),0)</f>
        <v>5</v>
      </c>
      <c r="G1547" s="1">
        <f t="shared" si="338"/>
        <v>2398</v>
      </c>
      <c r="H1547" s="2">
        <f t="shared" si="339"/>
        <v>0.33440245432994004</v>
      </c>
      <c r="I1547" s="2"/>
      <c r="J1547" s="2">
        <f t="shared" si="348"/>
        <v>0.32840608004462418</v>
      </c>
      <c r="K1547" s="2">
        <f t="shared" si="348"/>
        <v>0.66280853437456422</v>
      </c>
      <c r="L1547" s="2">
        <f t="shared" si="348"/>
        <v>1.3945056477478735E-4</v>
      </c>
      <c r="M1547" s="2">
        <f t="shared" si="343"/>
        <v>8.6459350160367574E-3</v>
      </c>
      <c r="N1547" s="1">
        <v>2355</v>
      </c>
      <c r="O1547" s="1">
        <v>4753</v>
      </c>
      <c r="P1547" s="1">
        <v>1</v>
      </c>
      <c r="Q1547" s="1">
        <v>42</v>
      </c>
      <c r="R1547" s="1">
        <v>20</v>
      </c>
      <c r="AG1547" s="7">
        <f>IF(Q1547&gt;0,RANK(Q1547,(N1547:P1547,Q1547:AE1547)),0)</f>
        <v>3</v>
      </c>
      <c r="AH1547" s="7">
        <f>IF(R1547&gt;0,RANK(R1547,(N1547:P1547,Q1547:AE1547)),0)</f>
        <v>4</v>
      </c>
      <c r="AI1547" s="7">
        <f>IF(T1547&gt;0,RANK(T1547,(N1547:P1547,Q1547:AE1547)),0)</f>
        <v>0</v>
      </c>
      <c r="AJ1547" s="7">
        <f>IF(S1547&gt;0,RANK(S1547,(N1547:P1547,Q1547:AE1547)),0)</f>
        <v>0</v>
      </c>
      <c r="AK1547" s="2">
        <f t="shared" si="349"/>
        <v>5.8569237205410678E-3</v>
      </c>
      <c r="AL1547" s="2">
        <f t="shared" si="349"/>
        <v>2.7890112954957469E-3</v>
      </c>
      <c r="AM1547" s="2">
        <f t="shared" si="345"/>
        <v>0</v>
      </c>
      <c r="AN1547" s="2">
        <f t="shared" si="346"/>
        <v>0</v>
      </c>
      <c r="AP1547" t="s">
        <v>2560</v>
      </c>
      <c r="AQ1547" t="s">
        <v>1073</v>
      </c>
      <c r="AR1547">
        <v>9</v>
      </c>
      <c r="AT1547" s="85" t="s">
        <v>4572</v>
      </c>
      <c r="AU1547" s="84" t="s">
        <v>4879</v>
      </c>
      <c r="AV1547" s="77" t="str">
        <f t="shared" si="347"/>
        <v>29073</v>
      </c>
      <c r="AX1547" s="7" t="s">
        <v>186</v>
      </c>
      <c r="BB1547" t="s">
        <v>197</v>
      </c>
    </row>
    <row r="1548" spans="1:54" hidden="1" outlineLevel="1">
      <c r="A1548" t="s">
        <v>4735</v>
      </c>
      <c r="B1548" t="s">
        <v>1073</v>
      </c>
      <c r="C1548" s="1">
        <f t="shared" si="341"/>
        <v>3312</v>
      </c>
      <c r="D1548" s="7">
        <f>IF(N1548&gt;0, RANK(N1548,(N1548:P1548,Q1548:AE1548)),0)</f>
        <v>2</v>
      </c>
      <c r="E1548" s="7">
        <f>IF(O1548&gt;0,RANK(O1548,(N1548:P1548,Q1548:AE1548)),0)</f>
        <v>1</v>
      </c>
      <c r="F1548" s="7">
        <f>IF(P1548&gt;0,RANK(P1548,(N1548:P1548,Q1548:AE1548)),0)</f>
        <v>5</v>
      </c>
      <c r="G1548" s="1">
        <f t="shared" si="338"/>
        <v>884</v>
      </c>
      <c r="H1548" s="2">
        <f t="shared" si="339"/>
        <v>0.26690821256038649</v>
      </c>
      <c r="I1548" s="2"/>
      <c r="J1548" s="2">
        <f t="shared" si="348"/>
        <v>0.3626207729468599</v>
      </c>
      <c r="K1548" s="2">
        <f t="shared" si="348"/>
        <v>0.62952898550724634</v>
      </c>
      <c r="L1548" s="2">
        <f t="shared" si="348"/>
        <v>1.2077294685990338E-3</v>
      </c>
      <c r="M1548" s="2">
        <f t="shared" si="343"/>
        <v>6.6425120772947207E-3</v>
      </c>
      <c r="N1548" s="1">
        <v>1201</v>
      </c>
      <c r="O1548" s="1">
        <v>2085</v>
      </c>
      <c r="P1548" s="1">
        <v>4</v>
      </c>
      <c r="Q1548" s="1">
        <v>11</v>
      </c>
      <c r="R1548" s="1">
        <v>11</v>
      </c>
      <c r="AG1548" s="7">
        <f>IF(Q1548&gt;0,RANK(Q1548,(N1548:P1548,Q1548:AE1548)),0)</f>
        <v>3</v>
      </c>
      <c r="AH1548" s="7">
        <f>IF(R1548&gt;0,RANK(R1548,(N1548:P1548,Q1548:AE1548)),0)</f>
        <v>3</v>
      </c>
      <c r="AI1548" s="7">
        <f>IF(T1548&gt;0,RANK(T1548,(N1548:P1548,Q1548:AE1548)),0)</f>
        <v>0</v>
      </c>
      <c r="AJ1548" s="7">
        <f>IF(S1548&gt;0,RANK(S1548,(N1548:P1548,Q1548:AE1548)),0)</f>
        <v>0</v>
      </c>
      <c r="AK1548" s="2">
        <f t="shared" si="349"/>
        <v>3.321256038647343E-3</v>
      </c>
      <c r="AL1548" s="2">
        <f t="shared" si="349"/>
        <v>3.321256038647343E-3</v>
      </c>
      <c r="AM1548" s="2">
        <f t="shared" si="345"/>
        <v>0</v>
      </c>
      <c r="AN1548" s="2">
        <f t="shared" si="346"/>
        <v>0</v>
      </c>
      <c r="AP1548" t="s">
        <v>4735</v>
      </c>
      <c r="AQ1548" t="s">
        <v>1073</v>
      </c>
      <c r="AR1548">
        <v>6</v>
      </c>
      <c r="AT1548" s="85" t="s">
        <v>4572</v>
      </c>
      <c r="AU1548" s="84" t="s">
        <v>5171</v>
      </c>
      <c r="AV1548" s="77" t="str">
        <f t="shared" si="347"/>
        <v>29075</v>
      </c>
      <c r="AX1548" s="7" t="s">
        <v>186</v>
      </c>
      <c r="BB1548" t="s">
        <v>637</v>
      </c>
    </row>
    <row r="1549" spans="1:54" hidden="1" outlineLevel="1">
      <c r="A1549" t="s">
        <v>1763</v>
      </c>
      <c r="B1549" t="s">
        <v>1073</v>
      </c>
      <c r="C1549" s="1">
        <f t="shared" si="341"/>
        <v>125266</v>
      </c>
      <c r="D1549" s="7">
        <f>IF(N1549&gt;0, RANK(N1549,(N1549:P1549,Q1549:AE1549)),0)</f>
        <v>2</v>
      </c>
      <c r="E1549" s="7">
        <f>IF(O1549&gt;0,RANK(O1549,(N1549:P1549,Q1549:AE1549)),0)</f>
        <v>1</v>
      </c>
      <c r="F1549" s="7">
        <f>IF(P1549&gt;0,RANK(P1549,(N1549:P1549,Q1549:AE1549)),0)</f>
        <v>5</v>
      </c>
      <c r="G1549" s="1">
        <f t="shared" si="338"/>
        <v>31228</v>
      </c>
      <c r="H1549" s="2">
        <f t="shared" si="339"/>
        <v>0.24929350342471221</v>
      </c>
      <c r="I1549" s="2"/>
      <c r="J1549" s="2">
        <f t="shared" si="348"/>
        <v>0.37246339788929161</v>
      </c>
      <c r="K1549" s="2">
        <f t="shared" si="348"/>
        <v>0.62175690131400385</v>
      </c>
      <c r="L1549" s="2">
        <f t="shared" si="348"/>
        <v>2.4747337665447926E-4</v>
      </c>
      <c r="M1549" s="2">
        <f t="shared" si="343"/>
        <v>5.5322274200500553E-3</v>
      </c>
      <c r="N1549" s="1">
        <v>46657</v>
      </c>
      <c r="O1549" s="1">
        <v>77885</v>
      </c>
      <c r="P1549" s="1">
        <v>31</v>
      </c>
      <c r="Q1549" s="1">
        <v>486</v>
      </c>
      <c r="R1549" s="1">
        <v>207</v>
      </c>
      <c r="AG1549" s="7">
        <f>IF(Q1549&gt;0,RANK(Q1549,(N1549:P1549,Q1549:AE1549)),0)</f>
        <v>3</v>
      </c>
      <c r="AH1549" s="7">
        <f>IF(R1549&gt;0,RANK(R1549,(N1549:P1549,Q1549:AE1549)),0)</f>
        <v>4</v>
      </c>
      <c r="AI1549" s="7">
        <f>IF(T1549&gt;0,RANK(T1549,(N1549:P1549,Q1549:AE1549)),0)</f>
        <v>0</v>
      </c>
      <c r="AJ1549" s="7">
        <f>IF(S1549&gt;0,RANK(S1549,(N1549:P1549,Q1549:AE1549)),0)</f>
        <v>0</v>
      </c>
      <c r="AK1549" s="2">
        <f t="shared" si="349"/>
        <v>3.8797439049702235E-3</v>
      </c>
      <c r="AL1549" s="2">
        <f t="shared" si="349"/>
        <v>1.6524835150799099E-3</v>
      </c>
      <c r="AM1549" s="2">
        <f t="shared" si="345"/>
        <v>0</v>
      </c>
      <c r="AN1549" s="2">
        <f t="shared" si="346"/>
        <v>0</v>
      </c>
      <c r="AP1549" t="s">
        <v>1763</v>
      </c>
      <c r="AQ1549" t="s">
        <v>1073</v>
      </c>
      <c r="AR1549">
        <v>7</v>
      </c>
      <c r="AT1549" s="85" t="s">
        <v>4572</v>
      </c>
      <c r="AU1549" s="84" t="s">
        <v>5172</v>
      </c>
      <c r="AV1549" s="77" t="str">
        <f t="shared" si="347"/>
        <v>29077</v>
      </c>
      <c r="AX1549" s="7" t="s">
        <v>186</v>
      </c>
      <c r="BB1549" t="s">
        <v>197</v>
      </c>
    </row>
    <row r="1550" spans="1:54" hidden="1" outlineLevel="1">
      <c r="A1550" t="s">
        <v>4407</v>
      </c>
      <c r="B1550" t="s">
        <v>1073</v>
      </c>
      <c r="C1550" s="1">
        <f t="shared" si="341"/>
        <v>4808</v>
      </c>
      <c r="D1550" s="7">
        <f>IF(N1550&gt;0, RANK(N1550,(N1550:P1550,Q1550:AE1550)),0)</f>
        <v>2</v>
      </c>
      <c r="E1550" s="7">
        <f>IF(O1550&gt;0,RANK(O1550,(N1550:P1550,Q1550:AE1550)),0)</f>
        <v>1</v>
      </c>
      <c r="F1550" s="7">
        <f>IF(P1550&gt;0,RANK(P1550,(N1550:P1550,Q1550:AE1550)),0)</f>
        <v>5</v>
      </c>
      <c r="G1550" s="1">
        <f t="shared" si="338"/>
        <v>1611</v>
      </c>
      <c r="H1550" s="2">
        <f t="shared" si="339"/>
        <v>0.33506655574043259</v>
      </c>
      <c r="I1550" s="2"/>
      <c r="J1550" s="2">
        <f t="shared" si="348"/>
        <v>0.32466722129783693</v>
      </c>
      <c r="K1550" s="2">
        <f t="shared" si="348"/>
        <v>0.65973377703826952</v>
      </c>
      <c r="L1550" s="2">
        <f t="shared" si="348"/>
        <v>1.4559068219633944E-3</v>
      </c>
      <c r="M1550" s="2">
        <f t="shared" si="343"/>
        <v>1.4143094841930102E-2</v>
      </c>
      <c r="N1550" s="1">
        <v>1561</v>
      </c>
      <c r="O1550" s="1">
        <v>3172</v>
      </c>
      <c r="P1550" s="1">
        <v>7</v>
      </c>
      <c r="Q1550" s="1">
        <v>26</v>
      </c>
      <c r="R1550" s="1">
        <v>42</v>
      </c>
      <c r="AG1550" s="7">
        <f>IF(Q1550&gt;0,RANK(Q1550,(N1550:P1550,Q1550:AE1550)),0)</f>
        <v>4</v>
      </c>
      <c r="AH1550" s="7">
        <f>IF(R1550&gt;0,RANK(R1550,(N1550:P1550,Q1550:AE1550)),0)</f>
        <v>3</v>
      </c>
      <c r="AI1550" s="7">
        <f>IF(T1550&gt;0,RANK(T1550,(N1550:P1550,Q1550:AE1550)),0)</f>
        <v>0</v>
      </c>
      <c r="AJ1550" s="7">
        <f>IF(S1550&gt;0,RANK(S1550,(N1550:P1550,Q1550:AE1550)),0)</f>
        <v>0</v>
      </c>
      <c r="AK1550" s="2">
        <f t="shared" si="349"/>
        <v>5.4076539101497508E-3</v>
      </c>
      <c r="AL1550" s="2">
        <f t="shared" si="349"/>
        <v>8.7354409317803652E-3</v>
      </c>
      <c r="AM1550" s="2">
        <f t="shared" si="345"/>
        <v>0</v>
      </c>
      <c r="AN1550" s="2">
        <f t="shared" si="346"/>
        <v>0</v>
      </c>
      <c r="AP1550" t="s">
        <v>4407</v>
      </c>
      <c r="AQ1550" t="s">
        <v>1073</v>
      </c>
      <c r="AR1550">
        <v>6</v>
      </c>
      <c r="AT1550" s="85" t="s">
        <v>4572</v>
      </c>
      <c r="AU1550" s="84" t="s">
        <v>4922</v>
      </c>
      <c r="AV1550" s="77" t="str">
        <f t="shared" si="347"/>
        <v>29079</v>
      </c>
      <c r="AX1550" s="7" t="s">
        <v>186</v>
      </c>
      <c r="BB1550" t="s">
        <v>637</v>
      </c>
    </row>
    <row r="1551" spans="1:54" hidden="1" outlineLevel="1">
      <c r="A1551" t="s">
        <v>3213</v>
      </c>
      <c r="B1551" t="s">
        <v>1073</v>
      </c>
      <c r="C1551" s="1">
        <f t="shared" si="341"/>
        <v>4048</v>
      </c>
      <c r="D1551" s="7">
        <f>IF(N1551&gt;0, RANK(N1551,(N1551:P1551,Q1551:AE1551)),0)</f>
        <v>2</v>
      </c>
      <c r="E1551" s="7">
        <f>IF(O1551&gt;0,RANK(O1551,(N1551:P1551,Q1551:AE1551)),0)</f>
        <v>1</v>
      </c>
      <c r="F1551" s="7">
        <f>IF(P1551&gt;0,RANK(P1551,(N1551:P1551,Q1551:AE1551)),0)</f>
        <v>5</v>
      </c>
      <c r="G1551" s="1">
        <f t="shared" si="338"/>
        <v>1450</v>
      </c>
      <c r="H1551" s="2">
        <f t="shared" si="339"/>
        <v>0.35820158102766797</v>
      </c>
      <c r="I1551" s="2"/>
      <c r="J1551" s="2">
        <f t="shared" si="348"/>
        <v>0.3159584980237154</v>
      </c>
      <c r="K1551" s="2">
        <f t="shared" si="348"/>
        <v>0.67416007905138342</v>
      </c>
      <c r="L1551" s="2">
        <f t="shared" si="348"/>
        <v>4.9407114624505926E-4</v>
      </c>
      <c r="M1551" s="2">
        <f t="shared" si="343"/>
        <v>9.3873517786561798E-3</v>
      </c>
      <c r="N1551" s="1">
        <v>1279</v>
      </c>
      <c r="O1551" s="1">
        <v>2729</v>
      </c>
      <c r="P1551" s="1">
        <v>2</v>
      </c>
      <c r="Q1551" s="1">
        <v>22</v>
      </c>
      <c r="R1551" s="1">
        <v>16</v>
      </c>
      <c r="AG1551" s="7">
        <f>IF(Q1551&gt;0,RANK(Q1551,(N1551:P1551,Q1551:AE1551)),0)</f>
        <v>3</v>
      </c>
      <c r="AH1551" s="7">
        <f>IF(R1551&gt;0,RANK(R1551,(N1551:P1551,Q1551:AE1551)),0)</f>
        <v>4</v>
      </c>
      <c r="AI1551" s="7">
        <f>IF(T1551&gt;0,RANK(T1551,(N1551:P1551,Q1551:AE1551)),0)</f>
        <v>0</v>
      </c>
      <c r="AJ1551" s="7">
        <f>IF(S1551&gt;0,RANK(S1551,(N1551:P1551,Q1551:AE1551)),0)</f>
        <v>0</v>
      </c>
      <c r="AK1551" s="2">
        <f t="shared" si="349"/>
        <v>5.434782608695652E-3</v>
      </c>
      <c r="AL1551" s="2">
        <f t="shared" si="349"/>
        <v>3.952569169960474E-3</v>
      </c>
      <c r="AM1551" s="2">
        <f t="shared" si="345"/>
        <v>0</v>
      </c>
      <c r="AN1551" s="2">
        <f t="shared" si="346"/>
        <v>0</v>
      </c>
      <c r="AP1551" t="s">
        <v>3213</v>
      </c>
      <c r="AQ1551" t="s">
        <v>1073</v>
      </c>
      <c r="AR1551">
        <v>6</v>
      </c>
      <c r="AT1551" s="85" t="s">
        <v>4572</v>
      </c>
      <c r="AU1551" s="84" t="s">
        <v>4173</v>
      </c>
      <c r="AV1551" s="77" t="str">
        <f t="shared" si="347"/>
        <v>29081</v>
      </c>
      <c r="AX1551" s="7" t="s">
        <v>186</v>
      </c>
      <c r="BB1551" t="s">
        <v>198</v>
      </c>
    </row>
    <row r="1552" spans="1:54" hidden="1" outlineLevel="1">
      <c r="A1552" t="s">
        <v>2559</v>
      </c>
      <c r="B1552" t="s">
        <v>1073</v>
      </c>
      <c r="C1552" s="1">
        <f t="shared" si="341"/>
        <v>10877</v>
      </c>
      <c r="D1552" s="7">
        <f>IF(N1552&gt;0, RANK(N1552,(N1552:P1552,Q1552:AE1552)),0)</f>
        <v>2</v>
      </c>
      <c r="E1552" s="7">
        <f>IF(O1552&gt;0,RANK(O1552,(N1552:P1552,Q1552:AE1552)),0)</f>
        <v>1</v>
      </c>
      <c r="F1552" s="7">
        <f>IF(P1552&gt;0,RANK(P1552,(N1552:P1552,Q1552:AE1552)),0)</f>
        <v>5</v>
      </c>
      <c r="G1552" s="1">
        <f t="shared" si="338"/>
        <v>1900</v>
      </c>
      <c r="H1552" s="2">
        <f t="shared" si="339"/>
        <v>0.17468051852532868</v>
      </c>
      <c r="I1552" s="2"/>
      <c r="J1552" s="2">
        <f t="shared" si="348"/>
        <v>0.41013147007446904</v>
      </c>
      <c r="K1552" s="2">
        <f t="shared" si="348"/>
        <v>0.58481198859979777</v>
      </c>
      <c r="L1552" s="2">
        <f t="shared" si="348"/>
        <v>2.7581134503999266E-4</v>
      </c>
      <c r="M1552" s="2">
        <f t="shared" si="343"/>
        <v>4.7807299806931951E-3</v>
      </c>
      <c r="N1552" s="1">
        <v>4461</v>
      </c>
      <c r="O1552" s="1">
        <v>6361</v>
      </c>
      <c r="P1552" s="1">
        <v>3</v>
      </c>
      <c r="Q1552" s="1">
        <v>32</v>
      </c>
      <c r="R1552" s="1">
        <v>20</v>
      </c>
      <c r="AG1552" s="7">
        <f>IF(Q1552&gt;0,RANK(Q1552,(N1552:P1552,Q1552:AE1552)),0)</f>
        <v>3</v>
      </c>
      <c r="AH1552" s="7">
        <f>IF(R1552&gt;0,RANK(R1552,(N1552:P1552,Q1552:AE1552)),0)</f>
        <v>4</v>
      </c>
      <c r="AI1552" s="7">
        <f>IF(T1552&gt;0,RANK(T1552,(N1552:P1552,Q1552:AE1552)),0)</f>
        <v>0</v>
      </c>
      <c r="AJ1552" s="7">
        <f>IF(S1552&gt;0,RANK(S1552,(N1552:P1552,Q1552:AE1552)),0)</f>
        <v>0</v>
      </c>
      <c r="AK1552" s="2">
        <f t="shared" si="349"/>
        <v>2.9419876804265884E-3</v>
      </c>
      <c r="AL1552" s="2">
        <f t="shared" si="349"/>
        <v>1.8387423002666175E-3</v>
      </c>
      <c r="AM1552" s="2">
        <f t="shared" si="345"/>
        <v>0</v>
      </c>
      <c r="AN1552" s="2">
        <f t="shared" si="346"/>
        <v>0</v>
      </c>
      <c r="AP1552" t="s">
        <v>2559</v>
      </c>
      <c r="AQ1552" t="s">
        <v>1073</v>
      </c>
      <c r="AR1552">
        <v>4</v>
      </c>
      <c r="AT1552" s="85" t="s">
        <v>4572</v>
      </c>
      <c r="AU1552" s="84" t="s">
        <v>4372</v>
      </c>
      <c r="AV1552" s="77" t="str">
        <f t="shared" si="347"/>
        <v>29083</v>
      </c>
      <c r="AX1552" s="7" t="s">
        <v>186</v>
      </c>
      <c r="BB1552" t="s">
        <v>637</v>
      </c>
    </row>
    <row r="1553" spans="1:54" hidden="1" outlineLevel="1">
      <c r="A1553" t="s">
        <v>4611</v>
      </c>
      <c r="B1553" t="s">
        <v>1073</v>
      </c>
      <c r="C1553" s="1">
        <f t="shared" si="341"/>
        <v>4866</v>
      </c>
      <c r="D1553" s="7">
        <f>IF(N1553&gt;0, RANK(N1553,(N1553:P1553,Q1553:AE1553)),0)</f>
        <v>2</v>
      </c>
      <c r="E1553" s="7">
        <f>IF(O1553&gt;0,RANK(O1553,(N1553:P1553,Q1553:AE1553)),0)</f>
        <v>1</v>
      </c>
      <c r="F1553" s="7">
        <f>IF(P1553&gt;0,RANK(P1553,(N1553:P1553,Q1553:AE1553)),0)</f>
        <v>5</v>
      </c>
      <c r="G1553" s="1">
        <f t="shared" si="338"/>
        <v>748</v>
      </c>
      <c r="H1553" s="2">
        <f t="shared" si="339"/>
        <v>0.15371968762844226</v>
      </c>
      <c r="I1553" s="2"/>
      <c r="J1553" s="2">
        <f t="shared" si="348"/>
        <v>0.41985203452527742</v>
      </c>
      <c r="K1553" s="2">
        <f t="shared" si="348"/>
        <v>0.57357172215371965</v>
      </c>
      <c r="L1553" s="2">
        <f t="shared" si="348"/>
        <v>1.0275380189066995E-3</v>
      </c>
      <c r="M1553" s="2">
        <f t="shared" si="343"/>
        <v>5.5487053020962284E-3</v>
      </c>
      <c r="N1553" s="1">
        <v>2043</v>
      </c>
      <c r="O1553" s="1">
        <v>2791</v>
      </c>
      <c r="P1553" s="1">
        <v>5</v>
      </c>
      <c r="Q1553" s="1">
        <v>19</v>
      </c>
      <c r="R1553" s="1">
        <v>8</v>
      </c>
      <c r="AG1553" s="7">
        <f>IF(Q1553&gt;0,RANK(Q1553,(N1553:P1553,Q1553:AE1553)),0)</f>
        <v>3</v>
      </c>
      <c r="AH1553" s="7">
        <f>IF(R1553&gt;0,RANK(R1553,(N1553:P1553,Q1553:AE1553)),0)</f>
        <v>4</v>
      </c>
      <c r="AI1553" s="7">
        <f>IF(T1553&gt;0,RANK(T1553,(N1553:P1553,Q1553:AE1553)),0)</f>
        <v>0</v>
      </c>
      <c r="AJ1553" s="7">
        <f>IF(S1553&gt;0,RANK(S1553,(N1553:P1553,Q1553:AE1553)),0)</f>
        <v>0</v>
      </c>
      <c r="AK1553" s="2">
        <f t="shared" si="349"/>
        <v>3.9046444718454582E-3</v>
      </c>
      <c r="AL1553" s="2">
        <f t="shared" si="349"/>
        <v>1.6440608302507192E-3</v>
      </c>
      <c r="AM1553" s="2">
        <f t="shared" si="345"/>
        <v>0</v>
      </c>
      <c r="AN1553" s="2">
        <f t="shared" si="346"/>
        <v>0</v>
      </c>
      <c r="AP1553" t="s">
        <v>4611</v>
      </c>
      <c r="AQ1553" t="s">
        <v>1073</v>
      </c>
      <c r="AR1553">
        <v>4</v>
      </c>
      <c r="AT1553" s="85" t="s">
        <v>4572</v>
      </c>
      <c r="AU1553" s="84" t="s">
        <v>5224</v>
      </c>
      <c r="AV1553" s="77" t="str">
        <f t="shared" si="347"/>
        <v>29085</v>
      </c>
      <c r="AX1553" s="7" t="s">
        <v>186</v>
      </c>
      <c r="BB1553" t="s">
        <v>637</v>
      </c>
    </row>
    <row r="1554" spans="1:54" hidden="1" outlineLevel="1">
      <c r="A1554" t="s">
        <v>4612</v>
      </c>
      <c r="B1554" t="s">
        <v>1073</v>
      </c>
      <c r="C1554" s="1">
        <f t="shared" si="341"/>
        <v>2691</v>
      </c>
      <c r="D1554" s="7">
        <f>IF(N1554&gt;0, RANK(N1554,(N1554:P1554,Q1554:AE1554)),0)</f>
        <v>2</v>
      </c>
      <c r="E1554" s="7">
        <f>IF(O1554&gt;0,RANK(O1554,(N1554:P1554,Q1554:AE1554)),0)</f>
        <v>1</v>
      </c>
      <c r="F1554" s="7">
        <f>IF(P1554&gt;0,RANK(P1554,(N1554:P1554,Q1554:AE1554)),0)</f>
        <v>4</v>
      </c>
      <c r="G1554" s="1">
        <f t="shared" si="338"/>
        <v>1053</v>
      </c>
      <c r="H1554" s="2">
        <f t="shared" si="339"/>
        <v>0.39130434782608697</v>
      </c>
      <c r="I1554" s="2"/>
      <c r="J1554" s="2">
        <f t="shared" si="348"/>
        <v>0.30137495354886662</v>
      </c>
      <c r="K1554" s="2">
        <f t="shared" si="348"/>
        <v>0.69267930137495359</v>
      </c>
      <c r="L1554" s="2">
        <f t="shared" si="348"/>
        <v>1.1148272017837235E-3</v>
      </c>
      <c r="M1554" s="2">
        <f t="shared" si="343"/>
        <v>4.8309178743961186E-3</v>
      </c>
      <c r="N1554" s="1">
        <v>811</v>
      </c>
      <c r="O1554" s="1">
        <v>1864</v>
      </c>
      <c r="P1554" s="1">
        <v>3</v>
      </c>
      <c r="Q1554" s="1">
        <v>11</v>
      </c>
      <c r="R1554" s="1">
        <v>2</v>
      </c>
      <c r="AG1554" s="7">
        <f>IF(Q1554&gt;0,RANK(Q1554,(N1554:P1554,Q1554:AE1554)),0)</f>
        <v>3</v>
      </c>
      <c r="AH1554" s="7">
        <f>IF(R1554&gt;0,RANK(R1554,(N1554:P1554,Q1554:AE1554)),0)</f>
        <v>5</v>
      </c>
      <c r="AI1554" s="7">
        <f>IF(T1554&gt;0,RANK(T1554,(N1554:P1554,Q1554:AE1554)),0)</f>
        <v>0</v>
      </c>
      <c r="AJ1554" s="7">
        <f>IF(S1554&gt;0,RANK(S1554,(N1554:P1554,Q1554:AE1554)),0)</f>
        <v>0</v>
      </c>
      <c r="AK1554" s="2">
        <f t="shared" si="349"/>
        <v>4.087699739873653E-3</v>
      </c>
      <c r="AL1554" s="2">
        <f t="shared" si="349"/>
        <v>7.4321813452248237E-4</v>
      </c>
      <c r="AM1554" s="2">
        <f t="shared" si="345"/>
        <v>0</v>
      </c>
      <c r="AN1554" s="2">
        <f t="shared" si="346"/>
        <v>0</v>
      </c>
      <c r="AP1554" t="s">
        <v>4612</v>
      </c>
      <c r="AQ1554" t="s">
        <v>1073</v>
      </c>
      <c r="AR1554">
        <v>6</v>
      </c>
      <c r="AT1554" s="85" t="s">
        <v>4572</v>
      </c>
      <c r="AU1554" s="84" t="s">
        <v>4374</v>
      </c>
      <c r="AV1554" s="77" t="str">
        <f t="shared" si="347"/>
        <v>29087</v>
      </c>
      <c r="AX1554" s="7" t="s">
        <v>186</v>
      </c>
      <c r="BB1554" t="s">
        <v>637</v>
      </c>
    </row>
    <row r="1555" spans="1:54" hidden="1" outlineLevel="1">
      <c r="A1555" t="s">
        <v>5031</v>
      </c>
      <c r="B1555" t="s">
        <v>1073</v>
      </c>
      <c r="C1555" s="1">
        <f t="shared" si="341"/>
        <v>4921</v>
      </c>
      <c r="D1555" s="7">
        <f>IF(N1555&gt;0, RANK(N1555,(N1555:P1555,Q1555:AE1555)),0)</f>
        <v>2</v>
      </c>
      <c r="E1555" s="7">
        <f>IF(O1555&gt;0,RANK(O1555,(N1555:P1555,Q1555:AE1555)),0)</f>
        <v>1</v>
      </c>
      <c r="F1555" s="7">
        <f>IF(P1555&gt;0,RANK(P1555,(N1555:P1555,Q1555:AE1555)),0)</f>
        <v>5</v>
      </c>
      <c r="G1555" s="1">
        <f t="shared" si="338"/>
        <v>943</v>
      </c>
      <c r="H1555" s="2">
        <f t="shared" si="339"/>
        <v>0.19162771794350741</v>
      </c>
      <c r="I1555" s="2"/>
      <c r="J1555" s="2">
        <f t="shared" si="348"/>
        <v>0.40073155862629545</v>
      </c>
      <c r="K1555" s="2">
        <f t="shared" si="348"/>
        <v>0.59235927656980292</v>
      </c>
      <c r="L1555" s="2">
        <f t="shared" si="348"/>
        <v>6.0963218857955695E-4</v>
      </c>
      <c r="M1555" s="2">
        <f t="shared" si="343"/>
        <v>6.2995326153221336E-3</v>
      </c>
      <c r="N1555" s="1">
        <v>1972</v>
      </c>
      <c r="O1555" s="1">
        <v>2915</v>
      </c>
      <c r="P1555" s="1">
        <v>3</v>
      </c>
      <c r="Q1555" s="1">
        <v>22</v>
      </c>
      <c r="R1555" s="1">
        <v>9</v>
      </c>
      <c r="AG1555" s="7">
        <f>IF(Q1555&gt;0,RANK(Q1555,(N1555:P1555,Q1555:AE1555)),0)</f>
        <v>3</v>
      </c>
      <c r="AH1555" s="7">
        <f>IF(R1555&gt;0,RANK(R1555,(N1555:P1555,Q1555:AE1555)),0)</f>
        <v>4</v>
      </c>
      <c r="AI1555" s="7">
        <f>IF(T1555&gt;0,RANK(T1555,(N1555:P1555,Q1555:AE1555)),0)</f>
        <v>0</v>
      </c>
      <c r="AJ1555" s="7">
        <f>IF(S1555&gt;0,RANK(S1555,(N1555:P1555,Q1555:AE1555)),0)</f>
        <v>0</v>
      </c>
      <c r="AK1555" s="2">
        <f t="shared" si="349"/>
        <v>4.4706360495834182E-3</v>
      </c>
      <c r="AL1555" s="2">
        <f t="shared" si="349"/>
        <v>1.828896565738671E-3</v>
      </c>
      <c r="AM1555" s="2">
        <f t="shared" si="345"/>
        <v>0</v>
      </c>
      <c r="AN1555" s="2">
        <f t="shared" si="346"/>
        <v>0</v>
      </c>
      <c r="AP1555" t="s">
        <v>5031</v>
      </c>
      <c r="AQ1555" t="s">
        <v>1073</v>
      </c>
      <c r="AR1555">
        <v>6</v>
      </c>
      <c r="AT1555" s="85" t="s">
        <v>4572</v>
      </c>
      <c r="AU1555" s="84" t="s">
        <v>4375</v>
      </c>
      <c r="AV1555" s="77" t="str">
        <f t="shared" si="347"/>
        <v>29089</v>
      </c>
      <c r="AX1555" s="7" t="s">
        <v>186</v>
      </c>
      <c r="BB1555" t="s">
        <v>637</v>
      </c>
    </row>
    <row r="1556" spans="1:54" hidden="1" outlineLevel="1">
      <c r="A1556" t="s">
        <v>1621</v>
      </c>
      <c r="B1556" t="s">
        <v>1073</v>
      </c>
      <c r="C1556" s="1">
        <f t="shared" si="341"/>
        <v>16379</v>
      </c>
      <c r="D1556" s="7">
        <f>IF(N1556&gt;0, RANK(N1556,(N1556:P1556,Q1556:AE1556)),0)</f>
        <v>2</v>
      </c>
      <c r="E1556" s="7">
        <f>IF(O1556&gt;0,RANK(O1556,(N1556:P1556,Q1556:AE1556)),0)</f>
        <v>1</v>
      </c>
      <c r="F1556" s="7">
        <f>IF(P1556&gt;0,RANK(P1556,(N1556:P1556,Q1556:AE1556)),0)</f>
        <v>5</v>
      </c>
      <c r="G1556" s="1">
        <f t="shared" si="338"/>
        <v>5979</v>
      </c>
      <c r="H1556" s="2">
        <f t="shared" si="339"/>
        <v>0.36504060076927775</v>
      </c>
      <c r="I1556" s="2"/>
      <c r="J1556" s="2">
        <f t="shared" si="348"/>
        <v>0.31247328896758042</v>
      </c>
      <c r="K1556" s="2">
        <f t="shared" si="348"/>
        <v>0.67751388973685822</v>
      </c>
      <c r="L1556" s="2">
        <f t="shared" si="348"/>
        <v>1.3431833445265279E-3</v>
      </c>
      <c r="M1556" s="2">
        <f t="shared" si="343"/>
        <v>8.6696379510348299E-3</v>
      </c>
      <c r="N1556" s="1">
        <v>5118</v>
      </c>
      <c r="O1556" s="1">
        <v>11097</v>
      </c>
      <c r="P1556" s="1">
        <v>22</v>
      </c>
      <c r="Q1556" s="1">
        <v>70</v>
      </c>
      <c r="R1556" s="1">
        <v>72</v>
      </c>
      <c r="AG1556" s="7">
        <f>IF(Q1556&gt;0,RANK(Q1556,(N1556:P1556,Q1556:AE1556)),0)</f>
        <v>4</v>
      </c>
      <c r="AH1556" s="7">
        <f>IF(R1556&gt;0,RANK(R1556,(N1556:P1556,Q1556:AE1556)),0)</f>
        <v>3</v>
      </c>
      <c r="AI1556" s="7">
        <f>IF(T1556&gt;0,RANK(T1556,(N1556:P1556,Q1556:AE1556)),0)</f>
        <v>0</v>
      </c>
      <c r="AJ1556" s="7">
        <f>IF(S1556&gt;0,RANK(S1556,(N1556:P1556,Q1556:AE1556)),0)</f>
        <v>0</v>
      </c>
      <c r="AK1556" s="2">
        <f t="shared" si="349"/>
        <v>4.2737651871298616E-3</v>
      </c>
      <c r="AL1556" s="2">
        <f t="shared" si="349"/>
        <v>4.3958727639050003E-3</v>
      </c>
      <c r="AM1556" s="2">
        <f t="shared" si="345"/>
        <v>0</v>
      </c>
      <c r="AN1556" s="2">
        <f t="shared" si="346"/>
        <v>0</v>
      </c>
      <c r="AP1556" t="s">
        <v>1621</v>
      </c>
      <c r="AQ1556" t="s">
        <v>1073</v>
      </c>
      <c r="AR1556">
        <v>8</v>
      </c>
      <c r="AT1556" s="85" t="s">
        <v>4572</v>
      </c>
      <c r="AU1556" s="84" t="s">
        <v>4376</v>
      </c>
      <c r="AV1556" s="77" t="str">
        <f t="shared" si="347"/>
        <v>29091</v>
      </c>
      <c r="AX1556" s="7" t="s">
        <v>186</v>
      </c>
      <c r="BB1556" t="s">
        <v>637</v>
      </c>
    </row>
    <row r="1557" spans="1:54" hidden="1" outlineLevel="1">
      <c r="A1557" t="s">
        <v>1622</v>
      </c>
      <c r="B1557" t="s">
        <v>1073</v>
      </c>
      <c r="C1557" s="1">
        <f t="shared" si="341"/>
        <v>4679</v>
      </c>
      <c r="D1557" s="7">
        <f>IF(N1557&gt;0, RANK(N1557,(N1557:P1557,Q1557:AE1557)),0)</f>
        <v>2</v>
      </c>
      <c r="E1557" s="7">
        <f>IF(O1557&gt;0,RANK(O1557,(N1557:P1557,Q1557:AE1557)),0)</f>
        <v>1</v>
      </c>
      <c r="F1557" s="7">
        <f>IF(P1557&gt;0,RANK(P1557,(N1557:P1557,Q1557:AE1557)),0)</f>
        <v>5</v>
      </c>
      <c r="G1557" s="1">
        <f t="shared" si="338"/>
        <v>320</v>
      </c>
      <c r="H1557" s="2">
        <f t="shared" si="339"/>
        <v>6.8390681769608885E-2</v>
      </c>
      <c r="I1557" s="2"/>
      <c r="J1557" s="2">
        <f t="shared" si="348"/>
        <v>0.46099593930326993</v>
      </c>
      <c r="K1557" s="2">
        <f t="shared" si="348"/>
        <v>0.52938662107287882</v>
      </c>
      <c r="L1557" s="2">
        <f t="shared" si="348"/>
        <v>1.4960461637101945E-3</v>
      </c>
      <c r="M1557" s="2">
        <f t="shared" si="343"/>
        <v>8.1213934601411155E-3</v>
      </c>
      <c r="N1557" s="1">
        <v>2157</v>
      </c>
      <c r="O1557" s="1">
        <v>2477</v>
      </c>
      <c r="P1557" s="1">
        <v>7</v>
      </c>
      <c r="Q1557" s="1">
        <v>21</v>
      </c>
      <c r="R1557" s="1">
        <v>17</v>
      </c>
      <c r="AG1557" s="7">
        <f>IF(Q1557&gt;0,RANK(Q1557,(N1557:P1557,Q1557:AE1557)),0)</f>
        <v>3</v>
      </c>
      <c r="AH1557" s="7">
        <f>IF(R1557&gt;0,RANK(R1557,(N1557:P1557,Q1557:AE1557)),0)</f>
        <v>4</v>
      </c>
      <c r="AI1557" s="7">
        <f>IF(T1557&gt;0,RANK(T1557,(N1557:P1557,Q1557:AE1557)),0)</f>
        <v>0</v>
      </c>
      <c r="AJ1557" s="7">
        <f>IF(S1557&gt;0,RANK(S1557,(N1557:P1557,Q1557:AE1557)),0)</f>
        <v>0</v>
      </c>
      <c r="AK1557" s="2">
        <f t="shared" si="349"/>
        <v>4.4881384911305833E-3</v>
      </c>
      <c r="AL1557" s="2">
        <f t="shared" si="349"/>
        <v>3.6332549690104724E-3</v>
      </c>
      <c r="AM1557" s="2">
        <f t="shared" si="345"/>
        <v>0</v>
      </c>
      <c r="AN1557" s="2">
        <f t="shared" si="346"/>
        <v>0</v>
      </c>
      <c r="AP1557" t="s">
        <v>1622</v>
      </c>
      <c r="AQ1557" t="s">
        <v>1073</v>
      </c>
      <c r="AR1557">
        <v>8</v>
      </c>
      <c r="AT1557" s="85" t="s">
        <v>4572</v>
      </c>
      <c r="AU1557" s="84" t="s">
        <v>4600</v>
      </c>
      <c r="AV1557" s="77" t="str">
        <f t="shared" si="347"/>
        <v>29093</v>
      </c>
      <c r="AX1557" s="7" t="s">
        <v>186</v>
      </c>
      <c r="BB1557" t="s">
        <v>637</v>
      </c>
    </row>
    <row r="1558" spans="1:54" hidden="1" outlineLevel="1">
      <c r="A1558" t="s">
        <v>1843</v>
      </c>
      <c r="B1558" t="s">
        <v>1073</v>
      </c>
      <c r="C1558" s="1">
        <f t="shared" si="341"/>
        <v>315993</v>
      </c>
      <c r="D1558" s="7">
        <f>IF(N1558&gt;0, RANK(N1558,(N1558:P1558,Q1558:AE1558)),0)</f>
        <v>1</v>
      </c>
      <c r="E1558" s="7">
        <f>IF(O1558&gt;0,RANK(O1558,(N1558:P1558,Q1558:AE1558)),0)</f>
        <v>2</v>
      </c>
      <c r="F1558" s="7">
        <f>IF(P1558&gt;0,RANK(P1558,(N1558:P1558,Q1558:AE1558)),0)</f>
        <v>5</v>
      </c>
      <c r="G1558" s="1">
        <f t="shared" si="338"/>
        <v>53154</v>
      </c>
      <c r="H1558" s="2">
        <f t="shared" si="339"/>
        <v>0.16821258698768643</v>
      </c>
      <c r="I1558" s="2"/>
      <c r="J1558" s="2">
        <f t="shared" si="348"/>
        <v>0.58119641890801377</v>
      </c>
      <c r="K1558" s="2">
        <f t="shared" si="348"/>
        <v>0.41298383192032734</v>
      </c>
      <c r="L1558" s="2">
        <f t="shared" si="348"/>
        <v>3.0696882525878738E-4</v>
      </c>
      <c r="M1558" s="2">
        <f t="shared" si="343"/>
        <v>5.5127803464001075E-3</v>
      </c>
      <c r="N1558" s="1">
        <v>183654</v>
      </c>
      <c r="O1558" s="1">
        <v>130500</v>
      </c>
      <c r="P1558" s="1">
        <v>97</v>
      </c>
      <c r="Q1558" s="1">
        <v>1171</v>
      </c>
      <c r="R1558" s="1">
        <v>571</v>
      </c>
      <c r="AG1558" s="7">
        <f>IF(Q1558&gt;0,RANK(Q1558,(N1558:P1558,Q1558:AE1558)),0)</f>
        <v>3</v>
      </c>
      <c r="AH1558" s="7">
        <f>IF(R1558&gt;0,RANK(R1558,(N1558:P1558,Q1558:AE1558)),0)</f>
        <v>4</v>
      </c>
      <c r="AI1558" s="7">
        <f>IF(T1558&gt;0,RANK(T1558,(N1558:P1558,Q1558:AE1558)),0)</f>
        <v>0</v>
      </c>
      <c r="AJ1558" s="7">
        <f>IF(S1558&gt;0,RANK(S1558,(N1558:P1558,Q1558:AE1558)),0)</f>
        <v>0</v>
      </c>
      <c r="AK1558" s="2">
        <f t="shared" si="349"/>
        <v>3.7057782925571138E-3</v>
      </c>
      <c r="AL1558" s="2">
        <f t="shared" si="349"/>
        <v>1.8070020538429649E-3</v>
      </c>
      <c r="AM1558" s="2">
        <f t="shared" si="345"/>
        <v>0</v>
      </c>
      <c r="AN1558" s="2">
        <f t="shared" si="346"/>
        <v>0</v>
      </c>
      <c r="AP1558" t="s">
        <v>1843</v>
      </c>
      <c r="AQ1558" t="s">
        <v>1073</v>
      </c>
      <c r="AR1558">
        <v>0</v>
      </c>
      <c r="AT1558" s="85" t="s">
        <v>4572</v>
      </c>
      <c r="AU1558" s="84" t="s">
        <v>4202</v>
      </c>
      <c r="AV1558" s="77" t="str">
        <f t="shared" si="347"/>
        <v>29095</v>
      </c>
      <c r="AX1558" s="7" t="s">
        <v>186</v>
      </c>
      <c r="BB1558" t="s">
        <v>197</v>
      </c>
    </row>
    <row r="1559" spans="1:54" hidden="1" outlineLevel="1">
      <c r="A1559" t="s">
        <v>2039</v>
      </c>
      <c r="B1559" t="s">
        <v>1073</v>
      </c>
      <c r="C1559" s="1">
        <f t="shared" si="341"/>
        <v>45085</v>
      </c>
      <c r="D1559" s="7">
        <f>IF(N1559&gt;0, RANK(N1559,(N1559:P1559,Q1559:AE1559)),0)</f>
        <v>2</v>
      </c>
      <c r="E1559" s="7">
        <f>IF(O1559&gt;0,RANK(O1559,(N1559:P1559,Q1559:AE1559)),0)</f>
        <v>1</v>
      </c>
      <c r="F1559" s="7">
        <f>IF(P1559&gt;0,RANK(P1559,(N1559:P1559,Q1559:AE1559)),0)</f>
        <v>5</v>
      </c>
      <c r="G1559" s="1">
        <f t="shared" si="338"/>
        <v>18844</v>
      </c>
      <c r="H1559" s="2">
        <f t="shared" si="339"/>
        <v>0.41796606410114229</v>
      </c>
      <c r="I1559" s="2"/>
      <c r="J1559" s="2">
        <f t="shared" si="348"/>
        <v>0.2883885993124099</v>
      </c>
      <c r="K1559" s="2">
        <f t="shared" si="348"/>
        <v>0.70635466341355213</v>
      </c>
      <c r="L1559" s="2">
        <f t="shared" si="348"/>
        <v>1.1090163025396473E-4</v>
      </c>
      <c r="M1559" s="2">
        <f t="shared" si="343"/>
        <v>5.1458356437840058E-3</v>
      </c>
      <c r="N1559" s="1">
        <v>13002</v>
      </c>
      <c r="O1559" s="1">
        <v>31846</v>
      </c>
      <c r="P1559" s="1">
        <v>5</v>
      </c>
      <c r="Q1559" s="1">
        <v>161</v>
      </c>
      <c r="R1559" s="1">
        <v>71</v>
      </c>
      <c r="AG1559" s="7">
        <f>IF(Q1559&gt;0,RANK(Q1559,(N1559:P1559,Q1559:AE1559)),0)</f>
        <v>3</v>
      </c>
      <c r="AH1559" s="7">
        <f>IF(R1559&gt;0,RANK(R1559,(N1559:P1559,Q1559:AE1559)),0)</f>
        <v>4</v>
      </c>
      <c r="AI1559" s="7">
        <f>IF(T1559&gt;0,RANK(T1559,(N1559:P1559,Q1559:AE1559)),0)</f>
        <v>0</v>
      </c>
      <c r="AJ1559" s="7">
        <f>IF(S1559&gt;0,RANK(S1559,(N1559:P1559,Q1559:AE1559)),0)</f>
        <v>0</v>
      </c>
      <c r="AK1559" s="2">
        <f t="shared" si="349"/>
        <v>3.5710324941776645E-3</v>
      </c>
      <c r="AL1559" s="2">
        <f t="shared" si="349"/>
        <v>1.5748031496062992E-3</v>
      </c>
      <c r="AM1559" s="2">
        <f t="shared" si="345"/>
        <v>0</v>
      </c>
      <c r="AN1559" s="2">
        <f t="shared" si="346"/>
        <v>0</v>
      </c>
      <c r="AP1559" t="s">
        <v>2039</v>
      </c>
      <c r="AQ1559" t="s">
        <v>1073</v>
      </c>
      <c r="AR1559">
        <v>7</v>
      </c>
      <c r="AT1559" s="85" t="s">
        <v>4572</v>
      </c>
      <c r="AU1559" s="84" t="s">
        <v>4529</v>
      </c>
      <c r="AV1559" s="77" t="str">
        <f t="shared" si="347"/>
        <v>29097</v>
      </c>
      <c r="AX1559" s="7" t="s">
        <v>186</v>
      </c>
      <c r="BB1559" t="s">
        <v>197</v>
      </c>
    </row>
    <row r="1560" spans="1:54" hidden="1" outlineLevel="1">
      <c r="A1560" t="s">
        <v>2143</v>
      </c>
      <c r="B1560" t="s">
        <v>1073</v>
      </c>
      <c r="C1560" s="1">
        <f t="shared" si="341"/>
        <v>93264</v>
      </c>
      <c r="D1560" s="7">
        <f>IF(N1560&gt;0, RANK(N1560,(N1560:P1560,Q1560:AE1560)),0)</f>
        <v>2</v>
      </c>
      <c r="E1560" s="7">
        <f>IF(O1560&gt;0,RANK(O1560,(N1560:P1560,Q1560:AE1560)),0)</f>
        <v>1</v>
      </c>
      <c r="F1560" s="7">
        <f>IF(P1560&gt;0,RANK(P1560,(N1560:P1560,Q1560:AE1560)),0)</f>
        <v>5</v>
      </c>
      <c r="G1560" s="1">
        <f t="shared" si="338"/>
        <v>567</v>
      </c>
      <c r="H1560" s="2">
        <f t="shared" si="339"/>
        <v>6.079516212043232E-3</v>
      </c>
      <c r="I1560" s="2"/>
      <c r="J1560" s="2">
        <f t="shared" si="348"/>
        <v>0.49383470578143762</v>
      </c>
      <c r="K1560" s="2">
        <f t="shared" si="348"/>
        <v>0.49991422199348085</v>
      </c>
      <c r="L1560" s="2">
        <f t="shared" si="348"/>
        <v>2.5733401955738551E-4</v>
      </c>
      <c r="M1560" s="2">
        <f t="shared" si="343"/>
        <v>5.9937382055241474E-3</v>
      </c>
      <c r="N1560" s="1">
        <v>46057</v>
      </c>
      <c r="O1560" s="1">
        <v>46624</v>
      </c>
      <c r="P1560" s="1">
        <v>24</v>
      </c>
      <c r="Q1560" s="1">
        <v>374</v>
      </c>
      <c r="R1560" s="1">
        <v>185</v>
      </c>
      <c r="AG1560" s="7">
        <f>IF(Q1560&gt;0,RANK(Q1560,(N1560:P1560,Q1560:AE1560)),0)</f>
        <v>3</v>
      </c>
      <c r="AH1560" s="7">
        <f>IF(R1560&gt;0,RANK(R1560,(N1560:P1560,Q1560:AE1560)),0)</f>
        <v>4</v>
      </c>
      <c r="AI1560" s="7">
        <f>IF(T1560&gt;0,RANK(T1560,(N1560:P1560,Q1560:AE1560)),0)</f>
        <v>0</v>
      </c>
      <c r="AJ1560" s="7">
        <f>IF(S1560&gt;0,RANK(S1560,(N1560:P1560,Q1560:AE1560)),0)</f>
        <v>0</v>
      </c>
      <c r="AK1560" s="2">
        <f t="shared" si="349"/>
        <v>4.0101218047692575E-3</v>
      </c>
      <c r="AL1560" s="2">
        <f t="shared" si="349"/>
        <v>1.9836164007548465E-3</v>
      </c>
      <c r="AM1560" s="2">
        <f t="shared" si="345"/>
        <v>0</v>
      </c>
      <c r="AN1560" s="2">
        <f t="shared" si="346"/>
        <v>0</v>
      </c>
      <c r="AP1560" t="s">
        <v>2143</v>
      </c>
      <c r="AQ1560" t="s">
        <v>1073</v>
      </c>
      <c r="AR1560">
        <v>3</v>
      </c>
      <c r="AT1560" s="85" t="s">
        <v>4572</v>
      </c>
      <c r="AU1560" s="84" t="s">
        <v>4530</v>
      </c>
      <c r="AV1560" s="77" t="str">
        <f t="shared" si="347"/>
        <v>29099</v>
      </c>
      <c r="AX1560" s="7" t="s">
        <v>186</v>
      </c>
      <c r="BB1560" t="s">
        <v>197</v>
      </c>
    </row>
    <row r="1561" spans="1:54" hidden="1" outlineLevel="1">
      <c r="A1561" t="s">
        <v>2182</v>
      </c>
      <c r="B1561" t="s">
        <v>1073</v>
      </c>
      <c r="C1561" s="1">
        <f t="shared" si="341"/>
        <v>20236</v>
      </c>
      <c r="D1561" s="7">
        <f>IF(N1561&gt;0, RANK(N1561,(N1561:P1561,Q1561:AE1561)),0)</f>
        <v>2</v>
      </c>
      <c r="E1561" s="7">
        <f>IF(O1561&gt;0,RANK(O1561,(N1561:P1561,Q1561:AE1561)),0)</f>
        <v>1</v>
      </c>
      <c r="F1561" s="7">
        <f>IF(P1561&gt;0,RANK(P1561,(N1561:P1561,Q1561:AE1561)),0)</f>
        <v>5</v>
      </c>
      <c r="G1561" s="1">
        <f t="shared" si="338"/>
        <v>4467</v>
      </c>
      <c r="H1561" s="2">
        <f t="shared" si="339"/>
        <v>0.22074520656256177</v>
      </c>
      <c r="I1561" s="2"/>
      <c r="J1561" s="2">
        <f t="shared" si="348"/>
        <v>0.3849575014825064</v>
      </c>
      <c r="K1561" s="2">
        <f t="shared" si="348"/>
        <v>0.60570270804506821</v>
      </c>
      <c r="L1561" s="2">
        <f t="shared" si="348"/>
        <v>1.2354220201620874E-3</v>
      </c>
      <c r="M1561" s="2">
        <f t="shared" si="343"/>
        <v>8.1043684522633039E-3</v>
      </c>
      <c r="N1561" s="1">
        <v>7790</v>
      </c>
      <c r="O1561" s="1">
        <v>12257</v>
      </c>
      <c r="P1561" s="1">
        <v>25</v>
      </c>
      <c r="Q1561" s="1">
        <v>93</v>
      </c>
      <c r="R1561" s="1">
        <v>71</v>
      </c>
      <c r="AG1561" s="7">
        <f>IF(Q1561&gt;0,RANK(Q1561,(N1561:P1561,Q1561:AE1561)),0)</f>
        <v>3</v>
      </c>
      <c r="AH1561" s="7">
        <f>IF(R1561&gt;0,RANK(R1561,(N1561:P1561,Q1561:AE1561)),0)</f>
        <v>4</v>
      </c>
      <c r="AI1561" s="7">
        <f>IF(T1561&gt;0,RANK(T1561,(N1561:P1561,Q1561:AE1561)),0)</f>
        <v>0</v>
      </c>
      <c r="AJ1561" s="7">
        <f>IF(S1561&gt;0,RANK(S1561,(N1561:P1561,Q1561:AE1561)),0)</f>
        <v>0</v>
      </c>
      <c r="AK1561" s="2">
        <f t="shared" si="349"/>
        <v>4.5957699150029653E-3</v>
      </c>
      <c r="AL1561" s="2">
        <f t="shared" si="349"/>
        <v>3.5085985372603282E-3</v>
      </c>
      <c r="AM1561" s="2">
        <f t="shared" si="345"/>
        <v>0</v>
      </c>
      <c r="AN1561" s="2">
        <f t="shared" si="346"/>
        <v>0</v>
      </c>
      <c r="AP1561" t="s">
        <v>2182</v>
      </c>
      <c r="AQ1561" t="s">
        <v>1073</v>
      </c>
      <c r="AR1561">
        <v>4</v>
      </c>
      <c r="AT1561" s="85" t="s">
        <v>4572</v>
      </c>
      <c r="AU1561" s="84" t="s">
        <v>4531</v>
      </c>
      <c r="AV1561" s="77" t="str">
        <f t="shared" si="347"/>
        <v>29101</v>
      </c>
      <c r="AX1561" s="7" t="s">
        <v>186</v>
      </c>
      <c r="BB1561" t="s">
        <v>637</v>
      </c>
    </row>
    <row r="1562" spans="1:54" hidden="1" outlineLevel="1">
      <c r="A1562" t="s">
        <v>4308</v>
      </c>
      <c r="B1562" t="s">
        <v>1073</v>
      </c>
      <c r="C1562" s="1">
        <f t="shared" si="341"/>
        <v>1978</v>
      </c>
      <c r="D1562" s="7">
        <f>IF(N1562&gt;0, RANK(N1562,(N1562:P1562,Q1562:AE1562)),0)</f>
        <v>2</v>
      </c>
      <c r="E1562" s="7">
        <f>IF(O1562&gt;0,RANK(O1562,(N1562:P1562,Q1562:AE1562)),0)</f>
        <v>1</v>
      </c>
      <c r="F1562" s="7">
        <f>IF(P1562&gt;0,RANK(P1562,(N1562:P1562,Q1562:AE1562)),0)</f>
        <v>0</v>
      </c>
      <c r="G1562" s="1">
        <f t="shared" si="338"/>
        <v>446</v>
      </c>
      <c r="H1562" s="2">
        <f t="shared" si="339"/>
        <v>0.22548028311425683</v>
      </c>
      <c r="I1562" s="2"/>
      <c r="J1562" s="2">
        <f t="shared" si="348"/>
        <v>0.38473205257836196</v>
      </c>
      <c r="K1562" s="2">
        <f t="shared" si="348"/>
        <v>0.61021233569261879</v>
      </c>
      <c r="L1562" s="2">
        <f t="shared" si="348"/>
        <v>0</v>
      </c>
      <c r="M1562" s="2">
        <f t="shared" si="343"/>
        <v>5.0556117290192493E-3</v>
      </c>
      <c r="N1562" s="1">
        <v>761</v>
      </c>
      <c r="O1562" s="1">
        <v>1207</v>
      </c>
      <c r="P1562" s="1">
        <v>0</v>
      </c>
      <c r="Q1562" s="1">
        <v>7</v>
      </c>
      <c r="R1562" s="1">
        <v>3</v>
      </c>
      <c r="AG1562" s="7">
        <f>IF(Q1562&gt;0,RANK(Q1562,(N1562:P1562,Q1562:AE1562)),0)</f>
        <v>3</v>
      </c>
      <c r="AH1562" s="7">
        <f>IF(R1562&gt;0,RANK(R1562,(N1562:P1562,Q1562:AE1562)),0)</f>
        <v>4</v>
      </c>
      <c r="AI1562" s="7">
        <f>IF(T1562&gt;0,RANK(T1562,(N1562:P1562,Q1562:AE1562)),0)</f>
        <v>0</v>
      </c>
      <c r="AJ1562" s="7">
        <f>IF(S1562&gt;0,RANK(S1562,(N1562:P1562,Q1562:AE1562)),0)</f>
        <v>0</v>
      </c>
      <c r="AK1562" s="2">
        <f t="shared" si="349"/>
        <v>3.5389282103134479E-3</v>
      </c>
      <c r="AL1562" s="2">
        <f t="shared" si="349"/>
        <v>1.5166835187057635E-3</v>
      </c>
      <c r="AM1562" s="2">
        <f t="shared" si="345"/>
        <v>0</v>
      </c>
      <c r="AN1562" s="2">
        <f t="shared" si="346"/>
        <v>0</v>
      </c>
      <c r="AP1562" t="s">
        <v>4308</v>
      </c>
      <c r="AQ1562" t="s">
        <v>1073</v>
      </c>
      <c r="AR1562">
        <v>9</v>
      </c>
      <c r="AT1562" s="85" t="s">
        <v>4572</v>
      </c>
      <c r="AU1562" s="84" t="s">
        <v>4532</v>
      </c>
      <c r="AV1562" s="77" t="str">
        <f t="shared" si="347"/>
        <v>29103</v>
      </c>
      <c r="AX1562" s="7" t="s">
        <v>186</v>
      </c>
      <c r="BB1562" t="s">
        <v>637</v>
      </c>
    </row>
    <row r="1563" spans="1:54" hidden="1" outlineLevel="1">
      <c r="A1563" t="s">
        <v>3027</v>
      </c>
      <c r="B1563" t="s">
        <v>1073</v>
      </c>
      <c r="C1563" s="1">
        <f t="shared" si="341"/>
        <v>14869</v>
      </c>
      <c r="D1563" s="7">
        <f>IF(N1563&gt;0, RANK(N1563,(N1563:P1563,Q1563:AE1563)),0)</f>
        <v>2</v>
      </c>
      <c r="E1563" s="7">
        <f>IF(O1563&gt;0,RANK(O1563,(N1563:P1563,Q1563:AE1563)),0)</f>
        <v>1</v>
      </c>
      <c r="F1563" s="7">
        <f>IF(P1563&gt;0,RANK(P1563,(N1563:P1563,Q1563:AE1563)),0)</f>
        <v>5</v>
      </c>
      <c r="G1563" s="1">
        <f t="shared" si="338"/>
        <v>6365</v>
      </c>
      <c r="H1563" s="2">
        <f t="shared" si="339"/>
        <v>0.4280718272916807</v>
      </c>
      <c r="I1563" s="2"/>
      <c r="J1563" s="2">
        <f t="shared" si="348"/>
        <v>0.28334117963548322</v>
      </c>
      <c r="K1563" s="2">
        <f t="shared" si="348"/>
        <v>0.71141300692716392</v>
      </c>
      <c r="L1563" s="2">
        <f t="shared" si="348"/>
        <v>4.7077812899320732E-4</v>
      </c>
      <c r="M1563" s="2">
        <f t="shared" si="343"/>
        <v>4.7750353083596568E-3</v>
      </c>
      <c r="N1563" s="1">
        <v>4213</v>
      </c>
      <c r="O1563" s="1">
        <v>10578</v>
      </c>
      <c r="P1563" s="1">
        <v>7</v>
      </c>
      <c r="Q1563" s="1">
        <v>51</v>
      </c>
      <c r="R1563" s="1">
        <v>20</v>
      </c>
      <c r="AG1563" s="7">
        <f>IF(Q1563&gt;0,RANK(Q1563,(N1563:P1563,Q1563:AE1563)),0)</f>
        <v>3</v>
      </c>
      <c r="AH1563" s="7">
        <f>IF(R1563&gt;0,RANK(R1563,(N1563:P1563,Q1563:AE1563)),0)</f>
        <v>4</v>
      </c>
      <c r="AI1563" s="7">
        <f>IF(T1563&gt;0,RANK(T1563,(N1563:P1563,Q1563:AE1563)),0)</f>
        <v>0</v>
      </c>
      <c r="AJ1563" s="7">
        <f>IF(S1563&gt;0,RANK(S1563,(N1563:P1563,Q1563:AE1563)),0)</f>
        <v>0</v>
      </c>
      <c r="AK1563" s="2">
        <f t="shared" si="349"/>
        <v>3.4299549398076534E-3</v>
      </c>
      <c r="AL1563" s="2">
        <f t="shared" si="349"/>
        <v>1.3450803685520209E-3</v>
      </c>
      <c r="AM1563" s="2">
        <f t="shared" si="345"/>
        <v>0</v>
      </c>
      <c r="AN1563" s="2">
        <f t="shared" si="346"/>
        <v>0</v>
      </c>
      <c r="AP1563" t="s">
        <v>3027</v>
      </c>
      <c r="AQ1563" t="s">
        <v>1073</v>
      </c>
      <c r="AR1563">
        <v>4</v>
      </c>
      <c r="AT1563" s="85" t="s">
        <v>4572</v>
      </c>
      <c r="AU1563" s="84" t="s">
        <v>4533</v>
      </c>
      <c r="AV1563" s="77" t="str">
        <f t="shared" si="347"/>
        <v>29105</v>
      </c>
      <c r="AX1563" s="7" t="s">
        <v>186</v>
      </c>
      <c r="BB1563" t="s">
        <v>637</v>
      </c>
    </row>
    <row r="1564" spans="1:54" hidden="1" outlineLevel="1">
      <c r="A1564" t="s">
        <v>4289</v>
      </c>
      <c r="B1564" t="s">
        <v>1073</v>
      </c>
      <c r="C1564" s="1">
        <f t="shared" si="341"/>
        <v>16182</v>
      </c>
      <c r="D1564" s="7">
        <f>IF(N1564&gt;0, RANK(N1564,(N1564:P1564,Q1564:AE1564)),0)</f>
        <v>2</v>
      </c>
      <c r="E1564" s="7">
        <f>IF(O1564&gt;0,RANK(O1564,(N1564:P1564,Q1564:AE1564)),0)</f>
        <v>1</v>
      </c>
      <c r="F1564" s="7">
        <f>IF(P1564&gt;0,RANK(P1564,(N1564:P1564,Q1564:AE1564)),0)</f>
        <v>5</v>
      </c>
      <c r="G1564" s="1">
        <f t="shared" si="338"/>
        <v>3244</v>
      </c>
      <c r="H1564" s="2">
        <f t="shared" si="339"/>
        <v>0.20046965764429614</v>
      </c>
      <c r="I1564" s="2"/>
      <c r="J1564" s="2">
        <f t="shared" si="348"/>
        <v>0.39624273884563094</v>
      </c>
      <c r="K1564" s="2">
        <f t="shared" si="348"/>
        <v>0.59671239648992713</v>
      </c>
      <c r="L1564" s="2">
        <f t="shared" si="348"/>
        <v>6.1797058460017298E-4</v>
      </c>
      <c r="M1564" s="2">
        <f t="shared" si="343"/>
        <v>6.4268940798418127E-3</v>
      </c>
      <c r="N1564" s="1">
        <v>6412</v>
      </c>
      <c r="O1564" s="1">
        <v>9656</v>
      </c>
      <c r="P1564" s="1">
        <v>10</v>
      </c>
      <c r="Q1564" s="1">
        <v>55</v>
      </c>
      <c r="R1564" s="1">
        <v>49</v>
      </c>
      <c r="AG1564" s="7">
        <f>IF(Q1564&gt;0,RANK(Q1564,(N1564:P1564,Q1564:AE1564)),0)</f>
        <v>3</v>
      </c>
      <c r="AH1564" s="7">
        <f>IF(R1564&gt;0,RANK(R1564,(N1564:P1564,Q1564:AE1564)),0)</f>
        <v>4</v>
      </c>
      <c r="AI1564" s="7">
        <f>IF(T1564&gt;0,RANK(T1564,(N1564:P1564,Q1564:AE1564)),0)</f>
        <v>0</v>
      </c>
      <c r="AJ1564" s="7">
        <f>IF(S1564&gt;0,RANK(S1564,(N1564:P1564,Q1564:AE1564)),0)</f>
        <v>0</v>
      </c>
      <c r="AK1564" s="2">
        <f t="shared" si="349"/>
        <v>3.3988382153009515E-3</v>
      </c>
      <c r="AL1564" s="2">
        <f t="shared" si="349"/>
        <v>3.0280558645408477E-3</v>
      </c>
      <c r="AM1564" s="2">
        <f t="shared" si="345"/>
        <v>0</v>
      </c>
      <c r="AN1564" s="2">
        <f t="shared" si="346"/>
        <v>0</v>
      </c>
      <c r="AP1564" t="s">
        <v>4289</v>
      </c>
      <c r="AQ1564" t="s">
        <v>1073</v>
      </c>
      <c r="AR1564">
        <v>4</v>
      </c>
      <c r="AT1564" s="85" t="s">
        <v>4572</v>
      </c>
      <c r="AU1564" s="84" t="s">
        <v>5310</v>
      </c>
      <c r="AV1564" s="77" t="str">
        <f t="shared" si="347"/>
        <v>29107</v>
      </c>
      <c r="AX1564" s="7" t="s">
        <v>186</v>
      </c>
      <c r="BB1564" t="s">
        <v>637</v>
      </c>
    </row>
    <row r="1565" spans="1:54" hidden="1" outlineLevel="1">
      <c r="A1565" t="s">
        <v>2838</v>
      </c>
      <c r="B1565" t="s">
        <v>1073</v>
      </c>
      <c r="C1565" s="1">
        <f t="shared" si="341"/>
        <v>15806</v>
      </c>
      <c r="D1565" s="7">
        <f>IF(N1565&gt;0, RANK(N1565,(N1565:P1565,Q1565:AE1565)),0)</f>
        <v>2</v>
      </c>
      <c r="E1565" s="7">
        <f>IF(O1565&gt;0,RANK(O1565,(N1565:P1565,Q1565:AE1565)),0)</f>
        <v>1</v>
      </c>
      <c r="F1565" s="7">
        <f>IF(P1565&gt;0,RANK(P1565,(N1565:P1565,Q1565:AE1565)),0)</f>
        <v>5</v>
      </c>
      <c r="G1565" s="1">
        <f t="shared" si="338"/>
        <v>6688</v>
      </c>
      <c r="H1565" s="2">
        <f t="shared" si="339"/>
        <v>0.42313045678856132</v>
      </c>
      <c r="I1565" s="2"/>
      <c r="J1565" s="2">
        <f t="shared" si="348"/>
        <v>0.28508161457674303</v>
      </c>
      <c r="K1565" s="2">
        <f t="shared" si="348"/>
        <v>0.70821207136530429</v>
      </c>
      <c r="L1565" s="2">
        <f t="shared" si="348"/>
        <v>7.5920536505124639E-4</v>
      </c>
      <c r="M1565" s="2">
        <f t="shared" si="343"/>
        <v>5.9471086929014979E-3</v>
      </c>
      <c r="N1565" s="1">
        <v>4506</v>
      </c>
      <c r="O1565" s="1">
        <v>11194</v>
      </c>
      <c r="P1565" s="1">
        <v>12</v>
      </c>
      <c r="Q1565" s="1">
        <v>52</v>
      </c>
      <c r="R1565" s="1">
        <v>42</v>
      </c>
      <c r="AG1565" s="7">
        <f>IF(Q1565&gt;0,RANK(Q1565,(N1565:P1565,Q1565:AE1565)),0)</f>
        <v>3</v>
      </c>
      <c r="AH1565" s="7">
        <f>IF(R1565&gt;0,RANK(R1565,(N1565:P1565,Q1565:AE1565)),0)</f>
        <v>4</v>
      </c>
      <c r="AI1565" s="7">
        <f>IF(T1565&gt;0,RANK(T1565,(N1565:P1565,Q1565:AE1565)),0)</f>
        <v>0</v>
      </c>
      <c r="AJ1565" s="7">
        <f>IF(S1565&gt;0,RANK(S1565,(N1565:P1565,Q1565:AE1565)),0)</f>
        <v>0</v>
      </c>
      <c r="AK1565" s="2">
        <f t="shared" si="349"/>
        <v>3.2898899152220677E-3</v>
      </c>
      <c r="AL1565" s="2">
        <f t="shared" si="349"/>
        <v>2.6572187776793621E-3</v>
      </c>
      <c r="AM1565" s="2">
        <f t="shared" si="345"/>
        <v>0</v>
      </c>
      <c r="AN1565" s="2">
        <f t="shared" si="346"/>
        <v>0</v>
      </c>
      <c r="AP1565" t="s">
        <v>2838</v>
      </c>
      <c r="AQ1565" t="s">
        <v>1073</v>
      </c>
      <c r="AR1565">
        <v>7</v>
      </c>
      <c r="AT1565" s="85" t="s">
        <v>4572</v>
      </c>
      <c r="AU1565" s="84" t="s">
        <v>4645</v>
      </c>
      <c r="AV1565" s="77" t="str">
        <f t="shared" si="347"/>
        <v>29109</v>
      </c>
      <c r="AX1565" s="7" t="s">
        <v>186</v>
      </c>
      <c r="BB1565" t="s">
        <v>197</v>
      </c>
    </row>
    <row r="1566" spans="1:54" hidden="1" outlineLevel="1">
      <c r="A1566" t="s">
        <v>1015</v>
      </c>
      <c r="B1566" t="s">
        <v>1073</v>
      </c>
      <c r="C1566" s="1">
        <f t="shared" si="341"/>
        <v>4644</v>
      </c>
      <c r="D1566" s="7">
        <f>IF(N1566&gt;0, RANK(N1566,(N1566:P1566,Q1566:AE1566)),0)</f>
        <v>2</v>
      </c>
      <c r="E1566" s="7">
        <f>IF(O1566&gt;0,RANK(O1566,(N1566:P1566,Q1566:AE1566)),0)</f>
        <v>1</v>
      </c>
      <c r="F1566" s="7">
        <f>IF(P1566&gt;0,RANK(P1566,(N1566:P1566,Q1566:AE1566)),0)</f>
        <v>5</v>
      </c>
      <c r="G1566" s="1">
        <f t="shared" si="338"/>
        <v>1108</v>
      </c>
      <c r="H1566" s="2">
        <f t="shared" si="339"/>
        <v>0.23858742463393626</v>
      </c>
      <c r="I1566" s="2"/>
      <c r="J1566" s="2">
        <f t="shared" si="348"/>
        <v>0.37769164513350562</v>
      </c>
      <c r="K1566" s="2">
        <f t="shared" si="348"/>
        <v>0.61627906976744184</v>
      </c>
      <c r="L1566" s="2">
        <f t="shared" si="348"/>
        <v>1.0766580534022395E-3</v>
      </c>
      <c r="M1566" s="2">
        <f t="shared" si="343"/>
        <v>4.9526270456502998E-3</v>
      </c>
      <c r="N1566" s="1">
        <v>1754</v>
      </c>
      <c r="O1566" s="1">
        <v>2862</v>
      </c>
      <c r="P1566" s="1">
        <v>5</v>
      </c>
      <c r="Q1566" s="1">
        <v>16</v>
      </c>
      <c r="R1566" s="1">
        <v>7</v>
      </c>
      <c r="AG1566" s="7">
        <f>IF(Q1566&gt;0,RANK(Q1566,(N1566:P1566,Q1566:AE1566)),0)</f>
        <v>3</v>
      </c>
      <c r="AH1566" s="7">
        <f>IF(R1566&gt;0,RANK(R1566,(N1566:P1566,Q1566:AE1566)),0)</f>
        <v>4</v>
      </c>
      <c r="AI1566" s="7">
        <f>IF(T1566&gt;0,RANK(T1566,(N1566:P1566,Q1566:AE1566)),0)</f>
        <v>0</v>
      </c>
      <c r="AJ1566" s="7">
        <f>IF(S1566&gt;0,RANK(S1566,(N1566:P1566,Q1566:AE1566)),0)</f>
        <v>0</v>
      </c>
      <c r="AK1566" s="2">
        <f t="shared" si="349"/>
        <v>3.4453057708871662E-3</v>
      </c>
      <c r="AL1566" s="2">
        <f t="shared" si="349"/>
        <v>1.5073212747631353E-3</v>
      </c>
      <c r="AM1566" s="2">
        <f t="shared" si="345"/>
        <v>0</v>
      </c>
      <c r="AN1566" s="2">
        <f t="shared" si="346"/>
        <v>0</v>
      </c>
      <c r="AP1566" t="s">
        <v>1015</v>
      </c>
      <c r="AQ1566" t="s">
        <v>1073</v>
      </c>
      <c r="AR1566">
        <v>9</v>
      </c>
      <c r="AT1566" s="85" t="s">
        <v>4572</v>
      </c>
      <c r="AU1566" s="84" t="s">
        <v>4646</v>
      </c>
      <c r="AV1566" s="77" t="str">
        <f t="shared" si="347"/>
        <v>29111</v>
      </c>
      <c r="AX1566" s="7" t="s">
        <v>186</v>
      </c>
      <c r="BB1566" t="s">
        <v>637</v>
      </c>
    </row>
    <row r="1567" spans="1:54" hidden="1" outlineLevel="1">
      <c r="A1567" t="s">
        <v>3867</v>
      </c>
      <c r="B1567" t="s">
        <v>1073</v>
      </c>
      <c r="C1567" s="1">
        <f t="shared" si="341"/>
        <v>19839</v>
      </c>
      <c r="D1567" s="7">
        <f>IF(N1567&gt;0, RANK(N1567,(N1567:P1567,Q1567:AE1567)),0)</f>
        <v>2</v>
      </c>
      <c r="E1567" s="7">
        <f>IF(O1567&gt;0,RANK(O1567,(N1567:P1567,Q1567:AE1567)),0)</f>
        <v>1</v>
      </c>
      <c r="F1567" s="7">
        <f>IF(P1567&gt;0,RANK(P1567,(N1567:P1567,Q1567:AE1567)),0)</f>
        <v>5</v>
      </c>
      <c r="G1567" s="1">
        <f t="shared" si="338"/>
        <v>2948</v>
      </c>
      <c r="H1567" s="2">
        <f t="shared" si="339"/>
        <v>0.14859619940521196</v>
      </c>
      <c r="I1567" s="2"/>
      <c r="J1567" s="2">
        <f t="shared" si="348"/>
        <v>0.42179545339986896</v>
      </c>
      <c r="K1567" s="2">
        <f t="shared" si="348"/>
        <v>0.57039165280508086</v>
      </c>
      <c r="L1567" s="2">
        <f t="shared" si="348"/>
        <v>4.0324613135742728E-4</v>
      </c>
      <c r="M1567" s="2">
        <f t="shared" si="343"/>
        <v>7.4096476636928083E-3</v>
      </c>
      <c r="N1567" s="1">
        <v>8368</v>
      </c>
      <c r="O1567" s="1">
        <v>11316</v>
      </c>
      <c r="P1567" s="1">
        <v>8</v>
      </c>
      <c r="Q1567" s="1">
        <v>88</v>
      </c>
      <c r="R1567" s="1">
        <v>59</v>
      </c>
      <c r="AG1567" s="7">
        <f>IF(Q1567&gt;0,RANK(Q1567,(N1567:P1567,Q1567:AE1567)),0)</f>
        <v>3</v>
      </c>
      <c r="AH1567" s="7">
        <f>IF(R1567&gt;0,RANK(R1567,(N1567:P1567,Q1567:AE1567)),0)</f>
        <v>4</v>
      </c>
      <c r="AI1567" s="7">
        <f>IF(T1567&gt;0,RANK(T1567,(N1567:P1567,Q1567:AE1567)),0)</f>
        <v>0</v>
      </c>
      <c r="AJ1567" s="7">
        <f>IF(S1567&gt;0,RANK(S1567,(N1567:P1567,Q1567:AE1567)),0)</f>
        <v>0</v>
      </c>
      <c r="AK1567" s="2">
        <f t="shared" si="349"/>
        <v>4.4357074449317005E-3</v>
      </c>
      <c r="AL1567" s="2">
        <f t="shared" si="349"/>
        <v>2.9739402187610262E-3</v>
      </c>
      <c r="AM1567" s="2">
        <f t="shared" si="345"/>
        <v>0</v>
      </c>
      <c r="AN1567" s="2">
        <f t="shared" si="346"/>
        <v>0</v>
      </c>
      <c r="AP1567" t="s">
        <v>3867</v>
      </c>
      <c r="AQ1567" t="s">
        <v>1073</v>
      </c>
      <c r="AR1567">
        <v>2</v>
      </c>
      <c r="AT1567" s="85" t="s">
        <v>4572</v>
      </c>
      <c r="AU1567" s="84" t="s">
        <v>4647</v>
      </c>
      <c r="AV1567" s="77" t="str">
        <f t="shared" si="347"/>
        <v>29113</v>
      </c>
      <c r="AX1567" s="7" t="s">
        <v>186</v>
      </c>
      <c r="BB1567" t="s">
        <v>637</v>
      </c>
    </row>
    <row r="1568" spans="1:54" hidden="1" outlineLevel="1">
      <c r="A1568" t="s">
        <v>2843</v>
      </c>
      <c r="B1568" t="s">
        <v>1073</v>
      </c>
      <c r="C1568" s="1">
        <f t="shared" si="341"/>
        <v>5898</v>
      </c>
      <c r="D1568" s="7">
        <f>IF(N1568&gt;0, RANK(N1568,(N1568:P1568,Q1568:AE1568)),0)</f>
        <v>2</v>
      </c>
      <c r="E1568" s="7">
        <f>IF(O1568&gt;0,RANK(O1568,(N1568:P1568,Q1568:AE1568)),0)</f>
        <v>1</v>
      </c>
      <c r="F1568" s="7">
        <f>IF(P1568&gt;0,RANK(P1568,(N1568:P1568,Q1568:AE1568)),0)</f>
        <v>5</v>
      </c>
      <c r="G1568" s="1">
        <f t="shared" si="338"/>
        <v>982</v>
      </c>
      <c r="H1568" s="2">
        <f t="shared" si="339"/>
        <v>0.16649711766700576</v>
      </c>
      <c r="I1568" s="2"/>
      <c r="J1568" s="2">
        <f t="shared" si="348"/>
        <v>0.41369955917260087</v>
      </c>
      <c r="K1568" s="2">
        <f t="shared" si="348"/>
        <v>0.58019667683960663</v>
      </c>
      <c r="L1568" s="2">
        <f t="shared" si="348"/>
        <v>1.6954899966090201E-4</v>
      </c>
      <c r="M1568" s="2">
        <f t="shared" si="343"/>
        <v>5.9342149881315412E-3</v>
      </c>
      <c r="N1568" s="1">
        <v>2440</v>
      </c>
      <c r="O1568" s="1">
        <v>3422</v>
      </c>
      <c r="P1568" s="1">
        <v>1</v>
      </c>
      <c r="Q1568" s="1">
        <v>22</v>
      </c>
      <c r="R1568" s="1">
        <v>13</v>
      </c>
      <c r="AG1568" s="7">
        <f>IF(Q1568&gt;0,RANK(Q1568,(N1568:P1568,Q1568:AE1568)),0)</f>
        <v>3</v>
      </c>
      <c r="AH1568" s="7">
        <f>IF(R1568&gt;0,RANK(R1568,(N1568:P1568,Q1568:AE1568)),0)</f>
        <v>4</v>
      </c>
      <c r="AI1568" s="7">
        <f>IF(T1568&gt;0,RANK(T1568,(N1568:P1568,Q1568:AE1568)),0)</f>
        <v>0</v>
      </c>
      <c r="AJ1568" s="7">
        <f>IF(S1568&gt;0,RANK(S1568,(N1568:P1568,Q1568:AE1568)),0)</f>
        <v>0</v>
      </c>
      <c r="AK1568" s="2">
        <f t="shared" si="349"/>
        <v>3.7300779925398442E-3</v>
      </c>
      <c r="AL1568" s="2">
        <f t="shared" si="349"/>
        <v>2.204136995591726E-3</v>
      </c>
      <c r="AM1568" s="2">
        <f t="shared" si="345"/>
        <v>0</v>
      </c>
      <c r="AN1568" s="2">
        <f t="shared" si="346"/>
        <v>0</v>
      </c>
      <c r="AP1568" t="s">
        <v>2843</v>
      </c>
      <c r="AQ1568" t="s">
        <v>1073</v>
      </c>
      <c r="AR1568">
        <v>6</v>
      </c>
      <c r="AT1568" s="85" t="s">
        <v>4572</v>
      </c>
      <c r="AU1568" s="84" t="s">
        <v>5225</v>
      </c>
      <c r="AV1568" s="77" t="str">
        <f t="shared" si="347"/>
        <v>29115</v>
      </c>
      <c r="AX1568" s="7" t="s">
        <v>186</v>
      </c>
      <c r="BB1568" t="s">
        <v>197</v>
      </c>
    </row>
    <row r="1569" spans="1:54" hidden="1" outlineLevel="1">
      <c r="A1569" t="s">
        <v>2058</v>
      </c>
      <c r="B1569" t="s">
        <v>1073</v>
      </c>
      <c r="C1569" s="1">
        <f t="shared" si="341"/>
        <v>6346</v>
      </c>
      <c r="D1569" s="7">
        <f>IF(N1569&gt;0, RANK(N1569,(N1569:P1569,Q1569:AE1569)),0)</f>
        <v>2</v>
      </c>
      <c r="E1569" s="7">
        <f>IF(O1569&gt;0,RANK(O1569,(N1569:P1569,Q1569:AE1569)),0)</f>
        <v>1</v>
      </c>
      <c r="F1569" s="7">
        <f>IF(P1569&gt;0,RANK(P1569,(N1569:P1569,Q1569:AE1569)),0)</f>
        <v>0</v>
      </c>
      <c r="G1569" s="1">
        <f t="shared" si="338"/>
        <v>1751</v>
      </c>
      <c r="H1569" s="2">
        <f t="shared" si="339"/>
        <v>0.27592184052946739</v>
      </c>
      <c r="I1569" s="2"/>
      <c r="J1569" s="2">
        <f t="shared" si="348"/>
        <v>0.35896627797037506</v>
      </c>
      <c r="K1569" s="2">
        <f t="shared" si="348"/>
        <v>0.63488811849984239</v>
      </c>
      <c r="L1569" s="2">
        <f t="shared" si="348"/>
        <v>0</v>
      </c>
      <c r="M1569" s="2">
        <f t="shared" si="343"/>
        <v>6.1456035297825506E-3</v>
      </c>
      <c r="N1569" s="1">
        <v>2278</v>
      </c>
      <c r="O1569" s="1">
        <v>4029</v>
      </c>
      <c r="P1569" s="1">
        <v>0</v>
      </c>
      <c r="Q1569" s="1">
        <v>29</v>
      </c>
      <c r="R1569" s="1">
        <v>10</v>
      </c>
      <c r="AG1569" s="7">
        <f>IF(Q1569&gt;0,RANK(Q1569,(N1569:P1569,Q1569:AE1569)),0)</f>
        <v>3</v>
      </c>
      <c r="AH1569" s="7">
        <f>IF(R1569&gt;0,RANK(R1569,(N1569:P1569,Q1569:AE1569)),0)</f>
        <v>4</v>
      </c>
      <c r="AI1569" s="7">
        <f>IF(T1569&gt;0,RANK(T1569,(N1569:P1569,Q1569:AE1569)),0)</f>
        <v>0</v>
      </c>
      <c r="AJ1569" s="7">
        <f>IF(S1569&gt;0,RANK(S1569,(N1569:P1569,Q1569:AE1569)),0)</f>
        <v>0</v>
      </c>
      <c r="AK1569" s="2">
        <f t="shared" si="349"/>
        <v>4.5698077529152219E-3</v>
      </c>
      <c r="AL1569" s="2">
        <f t="shared" si="349"/>
        <v>1.5757957768673179E-3</v>
      </c>
      <c r="AM1569" s="2">
        <f t="shared" si="345"/>
        <v>0</v>
      </c>
      <c r="AN1569" s="2">
        <f t="shared" si="346"/>
        <v>0</v>
      </c>
      <c r="AP1569" t="s">
        <v>2058</v>
      </c>
      <c r="AQ1569" t="s">
        <v>1073</v>
      </c>
      <c r="AR1569">
        <v>6</v>
      </c>
      <c r="AT1569" s="85" t="s">
        <v>4572</v>
      </c>
      <c r="AU1569" s="84" t="s">
        <v>5226</v>
      </c>
      <c r="AV1569" s="77" t="str">
        <f t="shared" si="347"/>
        <v>29117</v>
      </c>
      <c r="AX1569" s="7" t="s">
        <v>186</v>
      </c>
      <c r="BB1569" t="s">
        <v>197</v>
      </c>
    </row>
    <row r="1570" spans="1:54" hidden="1" outlineLevel="1">
      <c r="A1570" t="s">
        <v>2455</v>
      </c>
      <c r="B1570" t="s">
        <v>1073</v>
      </c>
      <c r="C1570" s="1">
        <f t="shared" si="341"/>
        <v>7725</v>
      </c>
      <c r="D1570" s="7">
        <f>IF(N1570&gt;0, RANK(N1570,(N1570:P1570,Q1570:AE1570)),0)</f>
        <v>2</v>
      </c>
      <c r="E1570" s="7">
        <f>IF(O1570&gt;0,RANK(O1570,(N1570:P1570,Q1570:AE1570)),0)</f>
        <v>1</v>
      </c>
      <c r="F1570" s="7">
        <f>IF(P1570&gt;0,RANK(P1570,(N1570:P1570,Q1570:AE1570)),0)</f>
        <v>5</v>
      </c>
      <c r="G1570" s="1">
        <f t="shared" si="338"/>
        <v>3228</v>
      </c>
      <c r="H1570" s="2">
        <f t="shared" si="339"/>
        <v>0.41786407766990291</v>
      </c>
      <c r="I1570" s="2"/>
      <c r="J1570" s="2">
        <f t="shared" si="348"/>
        <v>0.2867313915857605</v>
      </c>
      <c r="K1570" s="2">
        <f t="shared" si="348"/>
        <v>0.70459546925566341</v>
      </c>
      <c r="L1570" s="2">
        <f t="shared" si="348"/>
        <v>1.0355987055016181E-3</v>
      </c>
      <c r="M1570" s="2">
        <f t="shared" si="343"/>
        <v>7.6375404530744199E-3</v>
      </c>
      <c r="N1570" s="1">
        <v>2215</v>
      </c>
      <c r="O1570" s="1">
        <v>5443</v>
      </c>
      <c r="P1570" s="1">
        <v>8</v>
      </c>
      <c r="Q1570" s="1">
        <v>31</v>
      </c>
      <c r="R1570" s="1">
        <v>28</v>
      </c>
      <c r="AG1570" s="7">
        <f>IF(Q1570&gt;0,RANK(Q1570,(N1570:P1570,Q1570:AE1570)),0)</f>
        <v>3</v>
      </c>
      <c r="AH1570" s="7">
        <f>IF(R1570&gt;0,RANK(R1570,(N1570:P1570,Q1570:AE1570)),0)</f>
        <v>4</v>
      </c>
      <c r="AI1570" s="7">
        <f>IF(T1570&gt;0,RANK(T1570,(N1570:P1570,Q1570:AE1570)),0)</f>
        <v>0</v>
      </c>
      <c r="AJ1570" s="7">
        <f>IF(S1570&gt;0,RANK(S1570,(N1570:P1570,Q1570:AE1570)),0)</f>
        <v>0</v>
      </c>
      <c r="AK1570" s="2">
        <f t="shared" si="349"/>
        <v>4.0129449838187704E-3</v>
      </c>
      <c r="AL1570" s="2">
        <f t="shared" si="349"/>
        <v>3.6245954692556634E-3</v>
      </c>
      <c r="AM1570" s="2">
        <f t="shared" si="345"/>
        <v>0</v>
      </c>
      <c r="AN1570" s="2">
        <f t="shared" si="346"/>
        <v>0</v>
      </c>
      <c r="AP1570" t="s">
        <v>2455</v>
      </c>
      <c r="AQ1570" t="s">
        <v>1073</v>
      </c>
      <c r="AR1570">
        <v>7</v>
      </c>
      <c r="AT1570" s="85" t="s">
        <v>4572</v>
      </c>
      <c r="AU1570" s="84" t="s">
        <v>4545</v>
      </c>
      <c r="AV1570" s="77" t="str">
        <f t="shared" si="347"/>
        <v>29119</v>
      </c>
      <c r="AX1570" s="7" t="s">
        <v>186</v>
      </c>
      <c r="BB1570" t="s">
        <v>197</v>
      </c>
    </row>
    <row r="1571" spans="1:54" hidden="1" outlineLevel="1">
      <c r="A1571" t="s">
        <v>3696</v>
      </c>
      <c r="B1571" t="s">
        <v>1073</v>
      </c>
      <c r="C1571" s="1">
        <f t="shared" si="341"/>
        <v>7570</v>
      </c>
      <c r="D1571" s="7">
        <f>IF(N1571&gt;0, RANK(N1571,(N1571:P1571,Q1571:AE1571)),0)</f>
        <v>2</v>
      </c>
      <c r="E1571" s="7">
        <f>IF(O1571&gt;0,RANK(O1571,(N1571:P1571,Q1571:AE1571)),0)</f>
        <v>1</v>
      </c>
      <c r="F1571" s="7">
        <f>IF(P1571&gt;0,RANK(P1571,(N1571:P1571,Q1571:AE1571)),0)</f>
        <v>5</v>
      </c>
      <c r="G1571" s="1">
        <f t="shared" si="338"/>
        <v>1817</v>
      </c>
      <c r="H1571" s="2">
        <f t="shared" si="339"/>
        <v>0.24002642007926023</v>
      </c>
      <c r="I1571" s="2"/>
      <c r="J1571" s="2">
        <f t="shared" si="348"/>
        <v>0.37727873183619554</v>
      </c>
      <c r="K1571" s="2">
        <f t="shared" si="348"/>
        <v>0.61730515191545576</v>
      </c>
      <c r="L1571" s="2">
        <f t="shared" si="348"/>
        <v>1.321003963011889E-4</v>
      </c>
      <c r="M1571" s="2">
        <f t="shared" si="343"/>
        <v>5.2840158520475128E-3</v>
      </c>
      <c r="N1571" s="1">
        <v>2856</v>
      </c>
      <c r="O1571" s="1">
        <v>4673</v>
      </c>
      <c r="P1571" s="1">
        <v>1</v>
      </c>
      <c r="Q1571" s="1">
        <v>31</v>
      </c>
      <c r="R1571" s="1">
        <v>9</v>
      </c>
      <c r="AG1571" s="7">
        <f>IF(Q1571&gt;0,RANK(Q1571,(N1571:P1571,Q1571:AE1571)),0)</f>
        <v>3</v>
      </c>
      <c r="AH1571" s="7">
        <f>IF(R1571&gt;0,RANK(R1571,(N1571:P1571,Q1571:AE1571)),0)</f>
        <v>4</v>
      </c>
      <c r="AI1571" s="7">
        <f>IF(T1571&gt;0,RANK(T1571,(N1571:P1571,Q1571:AE1571)),0)</f>
        <v>0</v>
      </c>
      <c r="AJ1571" s="7">
        <f>IF(S1571&gt;0,RANK(S1571,(N1571:P1571,Q1571:AE1571)),0)</f>
        <v>0</v>
      </c>
      <c r="AK1571" s="2">
        <f t="shared" si="349"/>
        <v>4.0951122853368563E-3</v>
      </c>
      <c r="AL1571" s="2">
        <f t="shared" si="349"/>
        <v>1.1889035667107001E-3</v>
      </c>
      <c r="AM1571" s="2">
        <f t="shared" si="345"/>
        <v>0</v>
      </c>
      <c r="AN1571" s="2">
        <f t="shared" si="346"/>
        <v>0</v>
      </c>
      <c r="AP1571" t="s">
        <v>3696</v>
      </c>
      <c r="AQ1571" t="s">
        <v>1073</v>
      </c>
      <c r="AR1571">
        <v>9</v>
      </c>
      <c r="AT1571" s="85" t="s">
        <v>4572</v>
      </c>
      <c r="AU1571" s="84" t="s">
        <v>4534</v>
      </c>
      <c r="AV1571" s="77" t="str">
        <f t="shared" si="347"/>
        <v>29121</v>
      </c>
      <c r="AX1571" s="7" t="s">
        <v>186</v>
      </c>
      <c r="BB1571" t="s">
        <v>637</v>
      </c>
    </row>
    <row r="1572" spans="1:54" hidden="1" outlineLevel="1">
      <c r="A1572" t="s">
        <v>3697</v>
      </c>
      <c r="B1572" t="s">
        <v>1073</v>
      </c>
      <c r="C1572" s="1">
        <f t="shared" si="341"/>
        <v>4918</v>
      </c>
      <c r="D1572" s="7">
        <f>IF(N1572&gt;0, RANK(N1572,(N1572:P1572,Q1572:AE1572)),0)</f>
        <v>2</v>
      </c>
      <c r="E1572" s="7">
        <f>IF(O1572&gt;0,RANK(O1572,(N1572:P1572,Q1572:AE1572)),0)</f>
        <v>1</v>
      </c>
      <c r="F1572" s="7">
        <f>IF(P1572&gt;0,RANK(P1572,(N1572:P1572,Q1572:AE1572)),0)</f>
        <v>0</v>
      </c>
      <c r="G1572" s="1">
        <f t="shared" si="338"/>
        <v>933</v>
      </c>
      <c r="H1572" s="2">
        <f t="shared" si="339"/>
        <v>0.18971126474176495</v>
      </c>
      <c r="I1572" s="2"/>
      <c r="J1572" s="2">
        <f t="shared" si="348"/>
        <v>0.40097600650671006</v>
      </c>
      <c r="K1572" s="2">
        <f t="shared" si="348"/>
        <v>0.59068727124847498</v>
      </c>
      <c r="L1572" s="2">
        <f t="shared" si="348"/>
        <v>0</v>
      </c>
      <c r="M1572" s="2">
        <f t="shared" si="343"/>
        <v>8.3367222448149647E-3</v>
      </c>
      <c r="N1572" s="1">
        <v>1972</v>
      </c>
      <c r="O1572" s="1">
        <v>2905</v>
      </c>
      <c r="P1572" s="1">
        <v>0</v>
      </c>
      <c r="Q1572" s="1">
        <v>20</v>
      </c>
      <c r="R1572" s="1">
        <v>21</v>
      </c>
      <c r="AG1572" s="7">
        <f>IF(Q1572&gt;0,RANK(Q1572,(N1572:P1572,Q1572:AE1572)),0)</f>
        <v>4</v>
      </c>
      <c r="AH1572" s="7">
        <f>IF(R1572&gt;0,RANK(R1572,(N1572:P1572,Q1572:AE1572)),0)</f>
        <v>3</v>
      </c>
      <c r="AI1572" s="7">
        <f>IF(T1572&gt;0,RANK(T1572,(N1572:P1572,Q1572:AE1572)),0)</f>
        <v>0</v>
      </c>
      <c r="AJ1572" s="7">
        <f>IF(S1572&gt;0,RANK(S1572,(N1572:P1572,Q1572:AE1572)),0)</f>
        <v>0</v>
      </c>
      <c r="AK1572" s="2">
        <f t="shared" si="349"/>
        <v>4.0666937779585193E-3</v>
      </c>
      <c r="AL1572" s="2">
        <f t="shared" si="349"/>
        <v>4.2700284668564454E-3</v>
      </c>
      <c r="AM1572" s="2">
        <f t="shared" si="345"/>
        <v>0</v>
      </c>
      <c r="AN1572" s="2">
        <f t="shared" si="346"/>
        <v>0</v>
      </c>
      <c r="AP1572" t="s">
        <v>3697</v>
      </c>
      <c r="AQ1572" t="s">
        <v>1073</v>
      </c>
      <c r="AR1572">
        <v>8</v>
      </c>
      <c r="AT1572" s="85" t="s">
        <v>4572</v>
      </c>
      <c r="AU1572" s="84" t="s">
        <v>2759</v>
      </c>
      <c r="AV1572" s="77" t="str">
        <f t="shared" si="347"/>
        <v>29123</v>
      </c>
      <c r="AX1572" s="7" t="s">
        <v>186</v>
      </c>
      <c r="BB1572" t="s">
        <v>637</v>
      </c>
    </row>
    <row r="1573" spans="1:54" hidden="1" outlineLevel="1">
      <c r="A1573" t="s">
        <v>2063</v>
      </c>
      <c r="B1573" t="s">
        <v>1073</v>
      </c>
      <c r="C1573" s="1">
        <f t="shared" si="341"/>
        <v>4424</v>
      </c>
      <c r="D1573" s="7">
        <f>IF(N1573&gt;0, RANK(N1573,(N1573:P1573,Q1573:AE1573)),0)</f>
        <v>2</v>
      </c>
      <c r="E1573" s="7">
        <f>IF(O1573&gt;0,RANK(O1573,(N1573:P1573,Q1573:AE1573)),0)</f>
        <v>1</v>
      </c>
      <c r="F1573" s="7">
        <f>IF(P1573&gt;0,RANK(P1573,(N1573:P1573,Q1573:AE1573)),0)</f>
        <v>5</v>
      </c>
      <c r="G1573" s="1">
        <f t="shared" ref="G1573:G1636" si="350">IF(C1573&gt;0,MAX(N1573:P1573)-LARGE(N1573:P1573,2),0)</f>
        <v>1262</v>
      </c>
      <c r="H1573" s="2">
        <f t="shared" ref="H1573:H1636" si="351">IF(C1573&gt;0,G1573/C1573,0)</f>
        <v>0.28526220614828207</v>
      </c>
      <c r="I1573" s="2"/>
      <c r="J1573" s="2">
        <f t="shared" si="348"/>
        <v>0.3533001808318264</v>
      </c>
      <c r="K1573" s="2">
        <f t="shared" si="348"/>
        <v>0.63856238698010848</v>
      </c>
      <c r="L1573" s="2">
        <f t="shared" si="348"/>
        <v>4.5207956600361662E-4</v>
      </c>
      <c r="M1573" s="2">
        <f t="shared" si="343"/>
        <v>7.685352622061558E-3</v>
      </c>
      <c r="N1573" s="1">
        <v>1563</v>
      </c>
      <c r="O1573" s="1">
        <v>2825</v>
      </c>
      <c r="P1573" s="1">
        <v>2</v>
      </c>
      <c r="Q1573" s="1">
        <v>16</v>
      </c>
      <c r="R1573" s="1">
        <v>18</v>
      </c>
      <c r="AG1573" s="7">
        <f>IF(Q1573&gt;0,RANK(Q1573,(N1573:P1573,Q1573:AE1573)),0)</f>
        <v>4</v>
      </c>
      <c r="AH1573" s="7">
        <f>IF(R1573&gt;0,RANK(R1573,(N1573:P1573,Q1573:AE1573)),0)</f>
        <v>3</v>
      </c>
      <c r="AI1573" s="7">
        <f>IF(T1573&gt;0,RANK(T1573,(N1573:P1573,Q1573:AE1573)),0)</f>
        <v>0</v>
      </c>
      <c r="AJ1573" s="7">
        <f>IF(S1573&gt;0,RANK(S1573,(N1573:P1573,Q1573:AE1573)),0)</f>
        <v>0</v>
      </c>
      <c r="AK1573" s="2">
        <f t="shared" si="349"/>
        <v>3.616636528028933E-3</v>
      </c>
      <c r="AL1573" s="2">
        <f t="shared" si="349"/>
        <v>4.06871609403255E-3</v>
      </c>
      <c r="AM1573" s="2">
        <f t="shared" si="345"/>
        <v>0</v>
      </c>
      <c r="AN1573" s="2">
        <f t="shared" si="346"/>
        <v>0</v>
      </c>
      <c r="AP1573" t="s">
        <v>2063</v>
      </c>
      <c r="AQ1573" t="s">
        <v>1073</v>
      </c>
      <c r="AR1573">
        <v>9</v>
      </c>
      <c r="AT1573" s="85" t="s">
        <v>4572</v>
      </c>
      <c r="AU1573" s="84" t="s">
        <v>2760</v>
      </c>
      <c r="AV1573" s="77" t="str">
        <f t="shared" si="347"/>
        <v>29125</v>
      </c>
      <c r="AX1573" s="7" t="s">
        <v>186</v>
      </c>
      <c r="BB1573" t="s">
        <v>637</v>
      </c>
    </row>
    <row r="1574" spans="1:54" hidden="1" outlineLevel="1">
      <c r="A1574" t="s">
        <v>4450</v>
      </c>
      <c r="B1574" t="s">
        <v>1073</v>
      </c>
      <c r="C1574" s="1">
        <f t="shared" si="341"/>
        <v>12453</v>
      </c>
      <c r="D1574" s="7">
        <f>IF(N1574&gt;0, RANK(N1574,(N1574:P1574,Q1574:AE1574)),0)</f>
        <v>2</v>
      </c>
      <c r="E1574" s="7">
        <f>IF(O1574&gt;0,RANK(O1574,(N1574:P1574,Q1574:AE1574)),0)</f>
        <v>1</v>
      </c>
      <c r="F1574" s="7">
        <f>IF(P1574&gt;0,RANK(P1574,(N1574:P1574,Q1574:AE1574)),0)</f>
        <v>5</v>
      </c>
      <c r="G1574" s="1">
        <f t="shared" si="350"/>
        <v>3247</v>
      </c>
      <c r="H1574" s="2">
        <f t="shared" si="351"/>
        <v>0.2607403838432506</v>
      </c>
      <c r="I1574" s="2"/>
      <c r="J1574" s="2">
        <f t="shared" si="348"/>
        <v>0.36681924034369229</v>
      </c>
      <c r="K1574" s="2">
        <f t="shared" si="348"/>
        <v>0.62755962418694289</v>
      </c>
      <c r="L1574" s="2">
        <f t="shared" si="348"/>
        <v>9.6362322331968201E-4</v>
      </c>
      <c r="M1574" s="2">
        <f t="shared" si="343"/>
        <v>4.6575122460451417E-3</v>
      </c>
      <c r="N1574" s="1">
        <v>4568</v>
      </c>
      <c r="O1574" s="1">
        <v>7815</v>
      </c>
      <c r="P1574" s="1">
        <v>12</v>
      </c>
      <c r="Q1574" s="1">
        <v>35</v>
      </c>
      <c r="R1574" s="1">
        <v>23</v>
      </c>
      <c r="AG1574" s="7">
        <f>IF(Q1574&gt;0,RANK(Q1574,(N1574:P1574,Q1574:AE1574)),0)</f>
        <v>3</v>
      </c>
      <c r="AH1574" s="7">
        <f>IF(R1574&gt;0,RANK(R1574,(N1574:P1574,Q1574:AE1574)),0)</f>
        <v>4</v>
      </c>
      <c r="AI1574" s="7">
        <f>IF(T1574&gt;0,RANK(T1574,(N1574:P1574,Q1574:AE1574)),0)</f>
        <v>0</v>
      </c>
      <c r="AJ1574" s="7">
        <f>IF(S1574&gt;0,RANK(S1574,(N1574:P1574,Q1574:AE1574)),0)</f>
        <v>0</v>
      </c>
      <c r="AK1574" s="2">
        <f t="shared" si="349"/>
        <v>2.810567734682406E-3</v>
      </c>
      <c r="AL1574" s="2">
        <f t="shared" si="349"/>
        <v>1.8469445113627238E-3</v>
      </c>
      <c r="AM1574" s="2">
        <f t="shared" si="345"/>
        <v>0</v>
      </c>
      <c r="AN1574" s="2">
        <f t="shared" si="346"/>
        <v>0</v>
      </c>
      <c r="AP1574" t="s">
        <v>4450</v>
      </c>
      <c r="AQ1574" t="s">
        <v>1073</v>
      </c>
      <c r="AR1574">
        <v>9</v>
      </c>
      <c r="AT1574" s="85" t="s">
        <v>4572</v>
      </c>
      <c r="AU1574" s="84" t="s">
        <v>4740</v>
      </c>
      <c r="AV1574" s="77" t="str">
        <f t="shared" si="347"/>
        <v>29127</v>
      </c>
      <c r="AX1574" s="7" t="s">
        <v>186</v>
      </c>
      <c r="BB1574" t="s">
        <v>197</v>
      </c>
    </row>
    <row r="1575" spans="1:54" hidden="1" outlineLevel="1">
      <c r="A1575" t="s">
        <v>4137</v>
      </c>
      <c r="B1575" t="s">
        <v>1073</v>
      </c>
      <c r="C1575" s="1">
        <f t="shared" ref="C1575:C1626" si="352">SUM(N1575:AE1575)</f>
        <v>1817</v>
      </c>
      <c r="D1575" s="7">
        <f>IF(N1575&gt;0, RANK(N1575,(N1575:P1575,Q1575:AE1575)),0)</f>
        <v>2</v>
      </c>
      <c r="E1575" s="7">
        <f>IF(O1575&gt;0,RANK(O1575,(N1575:P1575,Q1575:AE1575)),0)</f>
        <v>1</v>
      </c>
      <c r="F1575" s="7">
        <f>IF(P1575&gt;0,RANK(P1575,(N1575:P1575,Q1575:AE1575)),0)</f>
        <v>0</v>
      </c>
      <c r="G1575" s="1">
        <f t="shared" si="350"/>
        <v>625</v>
      </c>
      <c r="H1575" s="2">
        <f t="shared" si="351"/>
        <v>0.34397358282883872</v>
      </c>
      <c r="I1575" s="2"/>
      <c r="J1575" s="2">
        <f t="shared" ref="J1575:L1606" si="353">IF($C1575=0,"-",N1575/$C1575)</f>
        <v>0.32030820033021462</v>
      </c>
      <c r="K1575" s="2">
        <f t="shared" si="353"/>
        <v>0.6642817831590534</v>
      </c>
      <c r="L1575" s="2">
        <f t="shared" si="353"/>
        <v>0</v>
      </c>
      <c r="M1575" s="2">
        <f t="shared" ref="M1575:M1626" si="354">IF(C1575=0,"-",(1-J1575-K1575-L1575))</f>
        <v>1.5410016510731928E-2</v>
      </c>
      <c r="N1575" s="1">
        <v>582</v>
      </c>
      <c r="O1575" s="1">
        <v>1207</v>
      </c>
      <c r="P1575" s="1">
        <v>0</v>
      </c>
      <c r="Q1575" s="1">
        <v>9</v>
      </c>
      <c r="R1575" s="1">
        <v>19</v>
      </c>
      <c r="AG1575" s="7">
        <f>IF(Q1575&gt;0,RANK(Q1575,(N1575:P1575,Q1575:AE1575)),0)</f>
        <v>4</v>
      </c>
      <c r="AH1575" s="7">
        <f>IF(R1575&gt;0,RANK(R1575,(N1575:P1575,Q1575:AE1575)),0)</f>
        <v>3</v>
      </c>
      <c r="AI1575" s="7">
        <f>IF(T1575&gt;0,RANK(T1575,(N1575:P1575,Q1575:AE1575)),0)</f>
        <v>0</v>
      </c>
      <c r="AJ1575" s="7">
        <f>IF(S1575&gt;0,RANK(S1575,(N1575:P1575,Q1575:AE1575)),0)</f>
        <v>0</v>
      </c>
      <c r="AK1575" s="2">
        <f t="shared" ref="AK1575:AL1606" si="355">IF($C1575=0,"-",Q1575/$C1575)</f>
        <v>4.9532195927352776E-3</v>
      </c>
      <c r="AL1575" s="2">
        <f t="shared" si="355"/>
        <v>1.0456796917996699E-2</v>
      </c>
      <c r="AM1575" s="2">
        <f t="shared" ref="AM1575:AM1626" si="356">IF($C1575=0,"-",T1575/$C1575)</f>
        <v>0</v>
      </c>
      <c r="AN1575" s="2">
        <f t="shared" ref="AN1575:AN1626" si="357">IF($C1575=0,"-",S1575/$C1575)</f>
        <v>0</v>
      </c>
      <c r="AP1575" t="s">
        <v>4137</v>
      </c>
      <c r="AQ1575" t="s">
        <v>1073</v>
      </c>
      <c r="AR1575">
        <v>6</v>
      </c>
      <c r="AT1575" s="85" t="s">
        <v>4572</v>
      </c>
      <c r="AU1575" s="84" t="s">
        <v>4425</v>
      </c>
      <c r="AV1575" s="77" t="str">
        <f t="shared" ref="AV1575:AV1626" si="358">AT1575&amp;AU1575</f>
        <v>29129</v>
      </c>
      <c r="AX1575" s="7" t="s">
        <v>186</v>
      </c>
      <c r="BB1575" t="s">
        <v>198</v>
      </c>
    </row>
    <row r="1576" spans="1:54" hidden="1" outlineLevel="1">
      <c r="A1576" t="s">
        <v>3739</v>
      </c>
      <c r="B1576" t="s">
        <v>1073</v>
      </c>
      <c r="C1576" s="1">
        <f t="shared" si="352"/>
        <v>10831</v>
      </c>
      <c r="D1576" s="7">
        <f>IF(N1576&gt;0, RANK(N1576,(N1576:P1576,Q1576:AE1576)),0)</f>
        <v>2</v>
      </c>
      <c r="E1576" s="7">
        <f>IF(O1576&gt;0,RANK(O1576,(N1576:P1576,Q1576:AE1576)),0)</f>
        <v>1</v>
      </c>
      <c r="F1576" s="7">
        <f>IF(P1576&gt;0,RANK(P1576,(N1576:P1576,Q1576:AE1576)),0)</f>
        <v>5</v>
      </c>
      <c r="G1576" s="1">
        <f t="shared" si="350"/>
        <v>4838</v>
      </c>
      <c r="H1576" s="2">
        <f t="shared" si="351"/>
        <v>0.44668082356199795</v>
      </c>
      <c r="I1576" s="2"/>
      <c r="J1576" s="2">
        <f t="shared" si="353"/>
        <v>0.27319730403471515</v>
      </c>
      <c r="K1576" s="2">
        <f t="shared" si="353"/>
        <v>0.7198781275967131</v>
      </c>
      <c r="L1576" s="2">
        <f t="shared" si="353"/>
        <v>6.46293047733358E-4</v>
      </c>
      <c r="M1576" s="2">
        <f t="shared" si="354"/>
        <v>6.2782753208384459E-3</v>
      </c>
      <c r="N1576" s="1">
        <v>2959</v>
      </c>
      <c r="O1576" s="1">
        <v>7797</v>
      </c>
      <c r="P1576" s="1">
        <v>7</v>
      </c>
      <c r="Q1576" s="1">
        <v>38</v>
      </c>
      <c r="R1576" s="1">
        <v>30</v>
      </c>
      <c r="AG1576" s="7">
        <f>IF(Q1576&gt;0,RANK(Q1576,(N1576:P1576,Q1576:AE1576)),0)</f>
        <v>3</v>
      </c>
      <c r="AH1576" s="7">
        <f>IF(R1576&gt;0,RANK(R1576,(N1576:P1576,Q1576:AE1576)),0)</f>
        <v>4</v>
      </c>
      <c r="AI1576" s="7">
        <f>IF(T1576&gt;0,RANK(T1576,(N1576:P1576,Q1576:AE1576)),0)</f>
        <v>0</v>
      </c>
      <c r="AJ1576" s="7">
        <f>IF(S1576&gt;0,RANK(S1576,(N1576:P1576,Q1576:AE1576)),0)</f>
        <v>0</v>
      </c>
      <c r="AK1576" s="2">
        <f t="shared" si="355"/>
        <v>3.5084479734096576E-3</v>
      </c>
      <c r="AL1576" s="2">
        <f t="shared" si="355"/>
        <v>2.7698273474286769E-3</v>
      </c>
      <c r="AM1576" s="2">
        <f t="shared" si="356"/>
        <v>0</v>
      </c>
      <c r="AN1576" s="2">
        <f t="shared" si="357"/>
        <v>0</v>
      </c>
      <c r="AP1576" t="s">
        <v>3739</v>
      </c>
      <c r="AQ1576" t="s">
        <v>1073</v>
      </c>
      <c r="AR1576">
        <v>9</v>
      </c>
      <c r="AT1576" s="85" t="s">
        <v>4572</v>
      </c>
      <c r="AU1576" s="84" t="s">
        <v>4426</v>
      </c>
      <c r="AV1576" s="77" t="str">
        <f t="shared" si="358"/>
        <v>29131</v>
      </c>
      <c r="AX1576" s="7" t="s">
        <v>186</v>
      </c>
      <c r="BB1576" t="s">
        <v>637</v>
      </c>
    </row>
    <row r="1577" spans="1:54" hidden="1" outlineLevel="1">
      <c r="A1577" t="s">
        <v>2524</v>
      </c>
      <c r="B1577" t="s">
        <v>1073</v>
      </c>
      <c r="C1577" s="1">
        <f t="shared" si="352"/>
        <v>5298</v>
      </c>
      <c r="D1577" s="7">
        <f>IF(N1577&gt;0, RANK(N1577,(N1577:P1577,Q1577:AE1577)),0)</f>
        <v>2</v>
      </c>
      <c r="E1577" s="7">
        <f>IF(O1577&gt;0,RANK(O1577,(N1577:P1577,Q1577:AE1577)),0)</f>
        <v>1</v>
      </c>
      <c r="F1577" s="7">
        <f>IF(P1577&gt;0,RANK(P1577,(N1577:P1577,Q1577:AE1577)),0)</f>
        <v>5</v>
      </c>
      <c r="G1577" s="1">
        <f t="shared" si="350"/>
        <v>529</v>
      </c>
      <c r="H1577" s="2">
        <f t="shared" si="351"/>
        <v>9.984899962249906E-2</v>
      </c>
      <c r="I1577" s="2"/>
      <c r="J1577" s="2">
        <f t="shared" si="353"/>
        <v>0.44809362023405058</v>
      </c>
      <c r="K1577" s="2">
        <f t="shared" si="353"/>
        <v>0.54794261985654968</v>
      </c>
      <c r="L1577" s="2">
        <f t="shared" si="353"/>
        <v>7.5500188750471874E-4</v>
      </c>
      <c r="M1577" s="2">
        <f t="shared" si="354"/>
        <v>3.2087580218949589E-3</v>
      </c>
      <c r="N1577" s="1">
        <v>2374</v>
      </c>
      <c r="O1577" s="1">
        <v>2903</v>
      </c>
      <c r="P1577" s="1">
        <v>4</v>
      </c>
      <c r="Q1577" s="1">
        <v>12</v>
      </c>
      <c r="R1577" s="1">
        <v>5</v>
      </c>
      <c r="AG1577" s="7">
        <f>IF(Q1577&gt;0,RANK(Q1577,(N1577:P1577,Q1577:AE1577)),0)</f>
        <v>3</v>
      </c>
      <c r="AH1577" s="7">
        <f>IF(R1577&gt;0,RANK(R1577,(N1577:P1577,Q1577:AE1577)),0)</f>
        <v>4</v>
      </c>
      <c r="AI1577" s="7">
        <f>IF(T1577&gt;0,RANK(T1577,(N1577:P1577,Q1577:AE1577)),0)</f>
        <v>0</v>
      </c>
      <c r="AJ1577" s="7">
        <f>IF(S1577&gt;0,RANK(S1577,(N1577:P1577,Q1577:AE1577)),0)</f>
        <v>0</v>
      </c>
      <c r="AK1577" s="2">
        <f t="shared" si="355"/>
        <v>2.2650056625141564E-3</v>
      </c>
      <c r="AL1577" s="2">
        <f t="shared" si="355"/>
        <v>9.4375235938089848E-4</v>
      </c>
      <c r="AM1577" s="2">
        <f t="shared" si="356"/>
        <v>0</v>
      </c>
      <c r="AN1577" s="2">
        <f t="shared" si="357"/>
        <v>0</v>
      </c>
      <c r="AP1577" t="s">
        <v>2524</v>
      </c>
      <c r="AQ1577" t="s">
        <v>1073</v>
      </c>
      <c r="AR1577">
        <v>8</v>
      </c>
      <c r="AT1577" s="85" t="s">
        <v>4572</v>
      </c>
      <c r="AU1577" s="84" t="s">
        <v>4427</v>
      </c>
      <c r="AV1577" s="77" t="str">
        <f t="shared" si="358"/>
        <v>29133</v>
      </c>
      <c r="AX1577" s="7" t="s">
        <v>186</v>
      </c>
      <c r="BB1577" t="s">
        <v>637</v>
      </c>
    </row>
    <row r="1578" spans="1:54" hidden="1" outlineLevel="1">
      <c r="A1578" t="s">
        <v>1770</v>
      </c>
      <c r="B1578" t="s">
        <v>1073</v>
      </c>
      <c r="C1578" s="1">
        <f t="shared" si="352"/>
        <v>6691</v>
      </c>
      <c r="D1578" s="7">
        <f>IF(N1578&gt;0, RANK(N1578,(N1578:P1578,Q1578:AE1578)),0)</f>
        <v>2</v>
      </c>
      <c r="E1578" s="7">
        <f>IF(O1578&gt;0,RANK(O1578,(N1578:P1578,Q1578:AE1578)),0)</f>
        <v>1</v>
      </c>
      <c r="F1578" s="7">
        <f>IF(P1578&gt;0,RANK(P1578,(N1578:P1578,Q1578:AE1578)),0)</f>
        <v>5</v>
      </c>
      <c r="G1578" s="1">
        <f t="shared" si="350"/>
        <v>2830</v>
      </c>
      <c r="H1578" s="2">
        <f t="shared" si="351"/>
        <v>0.42295620983410553</v>
      </c>
      <c r="I1578" s="2"/>
      <c r="J1578" s="2">
        <f t="shared" si="353"/>
        <v>0.28590644148856675</v>
      </c>
      <c r="K1578" s="2">
        <f t="shared" si="353"/>
        <v>0.70886265132267223</v>
      </c>
      <c r="L1578" s="2">
        <f t="shared" si="353"/>
        <v>4.4836347332237334E-4</v>
      </c>
      <c r="M1578" s="2">
        <f t="shared" si="354"/>
        <v>4.7825437154385845E-3</v>
      </c>
      <c r="N1578" s="1">
        <v>1913</v>
      </c>
      <c r="O1578" s="1">
        <v>4743</v>
      </c>
      <c r="P1578" s="1">
        <v>3</v>
      </c>
      <c r="Q1578" s="1">
        <v>19</v>
      </c>
      <c r="R1578" s="1">
        <v>13</v>
      </c>
      <c r="AG1578" s="7">
        <f>IF(Q1578&gt;0,RANK(Q1578,(N1578:P1578,Q1578:AE1578)),0)</f>
        <v>3</v>
      </c>
      <c r="AH1578" s="7">
        <f>IF(R1578&gt;0,RANK(R1578,(N1578:P1578,Q1578:AE1578)),0)</f>
        <v>4</v>
      </c>
      <c r="AI1578" s="7">
        <f>IF(T1578&gt;0,RANK(T1578,(N1578:P1578,Q1578:AE1578)),0)</f>
        <v>0</v>
      </c>
      <c r="AJ1578" s="7">
        <f>IF(S1578&gt;0,RANK(S1578,(N1578:P1578,Q1578:AE1578)),0)</f>
        <v>0</v>
      </c>
      <c r="AK1578" s="2">
        <f t="shared" si="355"/>
        <v>2.8396353310416976E-3</v>
      </c>
      <c r="AL1578" s="2">
        <f t="shared" si="355"/>
        <v>1.942908384396951E-3</v>
      </c>
      <c r="AM1578" s="2">
        <f t="shared" si="356"/>
        <v>0</v>
      </c>
      <c r="AN1578" s="2">
        <f t="shared" si="357"/>
        <v>0</v>
      </c>
      <c r="AP1578" t="s">
        <v>1770</v>
      </c>
      <c r="AQ1578" t="s">
        <v>1073</v>
      </c>
      <c r="AR1578">
        <v>4</v>
      </c>
      <c r="AT1578" s="85" t="s">
        <v>4572</v>
      </c>
      <c r="AU1578" s="84" t="s">
        <v>4416</v>
      </c>
      <c r="AV1578" s="77" t="str">
        <f t="shared" si="358"/>
        <v>29135</v>
      </c>
      <c r="AX1578" s="7" t="s">
        <v>186</v>
      </c>
      <c r="BB1578" t="s">
        <v>637</v>
      </c>
    </row>
    <row r="1579" spans="1:54" hidden="1" outlineLevel="1">
      <c r="A1579" t="s">
        <v>2996</v>
      </c>
      <c r="B1579" t="s">
        <v>1073</v>
      </c>
      <c r="C1579" s="1">
        <f t="shared" si="352"/>
        <v>4307</v>
      </c>
      <c r="D1579" s="7">
        <f>IF(N1579&gt;0, RANK(N1579,(N1579:P1579,Q1579:AE1579)),0)</f>
        <v>2</v>
      </c>
      <c r="E1579" s="7">
        <f>IF(O1579&gt;0,RANK(O1579,(N1579:P1579,Q1579:AE1579)),0)</f>
        <v>1</v>
      </c>
      <c r="F1579" s="7">
        <f>IF(P1579&gt;0,RANK(P1579,(N1579:P1579,Q1579:AE1579)),0)</f>
        <v>5</v>
      </c>
      <c r="G1579" s="1">
        <f t="shared" si="350"/>
        <v>985</v>
      </c>
      <c r="H1579" s="2">
        <f t="shared" si="351"/>
        <v>0.22869746923612724</v>
      </c>
      <c r="I1579" s="2"/>
      <c r="J1579" s="2">
        <f t="shared" si="353"/>
        <v>0.3824007429765498</v>
      </c>
      <c r="K1579" s="2">
        <f t="shared" si="353"/>
        <v>0.61109821221267702</v>
      </c>
      <c r="L1579" s="2">
        <f t="shared" si="353"/>
        <v>6.9654051543998144E-4</v>
      </c>
      <c r="M1579" s="2">
        <f t="shared" si="354"/>
        <v>5.8045042953332009E-3</v>
      </c>
      <c r="N1579" s="1">
        <v>1647</v>
      </c>
      <c r="O1579" s="1">
        <v>2632</v>
      </c>
      <c r="P1579" s="1">
        <v>3</v>
      </c>
      <c r="Q1579" s="1">
        <v>14</v>
      </c>
      <c r="R1579" s="1">
        <v>11</v>
      </c>
      <c r="AG1579" s="7">
        <f>IF(Q1579&gt;0,RANK(Q1579,(N1579:P1579,Q1579:AE1579)),0)</f>
        <v>3</v>
      </c>
      <c r="AH1579" s="7">
        <f>IF(R1579&gt;0,RANK(R1579,(N1579:P1579,Q1579:AE1579)),0)</f>
        <v>4</v>
      </c>
      <c r="AI1579" s="7">
        <f>IF(T1579&gt;0,RANK(T1579,(N1579:P1579,Q1579:AE1579)),0)</f>
        <v>0</v>
      </c>
      <c r="AJ1579" s="7">
        <f>IF(S1579&gt;0,RANK(S1579,(N1579:P1579,Q1579:AE1579)),0)</f>
        <v>0</v>
      </c>
      <c r="AK1579" s="2">
        <f t="shared" si="355"/>
        <v>3.2505224053865798E-3</v>
      </c>
      <c r="AL1579" s="2">
        <f t="shared" si="355"/>
        <v>2.5539818899465985E-3</v>
      </c>
      <c r="AM1579" s="2">
        <f t="shared" si="356"/>
        <v>0</v>
      </c>
      <c r="AN1579" s="2">
        <f t="shared" si="357"/>
        <v>0</v>
      </c>
      <c r="AP1579" t="s">
        <v>2996</v>
      </c>
      <c r="AQ1579" t="s">
        <v>1073</v>
      </c>
      <c r="AR1579">
        <v>9</v>
      </c>
      <c r="AT1579" s="85" t="s">
        <v>4572</v>
      </c>
      <c r="AU1579" s="84" t="s">
        <v>5200</v>
      </c>
      <c r="AV1579" s="77" t="str">
        <f t="shared" si="358"/>
        <v>29137</v>
      </c>
      <c r="AX1579" s="7" t="s">
        <v>186</v>
      </c>
      <c r="BB1579" t="s">
        <v>637</v>
      </c>
    </row>
    <row r="1580" spans="1:54" hidden="1" outlineLevel="1">
      <c r="A1580" t="s">
        <v>2519</v>
      </c>
      <c r="B1580" t="s">
        <v>1073</v>
      </c>
      <c r="C1580" s="1">
        <f t="shared" si="352"/>
        <v>5760</v>
      </c>
      <c r="D1580" s="7">
        <f>IF(N1580&gt;0, RANK(N1580,(N1580:P1580,Q1580:AE1580)),0)</f>
        <v>2</v>
      </c>
      <c r="E1580" s="7">
        <f>IF(O1580&gt;0,RANK(O1580,(N1580:P1580,Q1580:AE1580)),0)</f>
        <v>1</v>
      </c>
      <c r="F1580" s="7">
        <f>IF(P1580&gt;0,RANK(P1580,(N1580:P1580,Q1580:AE1580)),0)</f>
        <v>5</v>
      </c>
      <c r="G1580" s="1">
        <f t="shared" si="350"/>
        <v>1416</v>
      </c>
      <c r="H1580" s="2">
        <f t="shared" si="351"/>
        <v>0.24583333333333332</v>
      </c>
      <c r="I1580" s="2"/>
      <c r="J1580" s="2">
        <f t="shared" si="353"/>
        <v>0.37274305555555554</v>
      </c>
      <c r="K1580" s="2">
        <f t="shared" si="353"/>
        <v>0.61857638888888888</v>
      </c>
      <c r="L1580" s="2">
        <f t="shared" si="353"/>
        <v>1.2152777777777778E-3</v>
      </c>
      <c r="M1580" s="2">
        <f t="shared" si="354"/>
        <v>7.4652777777778024E-3</v>
      </c>
      <c r="N1580" s="1">
        <v>2147</v>
      </c>
      <c r="O1580" s="1">
        <v>3563</v>
      </c>
      <c r="P1580" s="1">
        <v>7</v>
      </c>
      <c r="Q1580" s="1">
        <v>28</v>
      </c>
      <c r="R1580" s="1">
        <v>15</v>
      </c>
      <c r="AG1580" s="7">
        <f>IF(Q1580&gt;0,RANK(Q1580,(N1580:P1580,Q1580:AE1580)),0)</f>
        <v>3</v>
      </c>
      <c r="AH1580" s="7">
        <f>IF(R1580&gt;0,RANK(R1580,(N1580:P1580,Q1580:AE1580)),0)</f>
        <v>4</v>
      </c>
      <c r="AI1580" s="7">
        <f>IF(T1580&gt;0,RANK(T1580,(N1580:P1580,Q1580:AE1580)),0)</f>
        <v>0</v>
      </c>
      <c r="AJ1580" s="7">
        <f>IF(S1580&gt;0,RANK(S1580,(N1580:P1580,Q1580:AE1580)),0)</f>
        <v>0</v>
      </c>
      <c r="AK1580" s="2">
        <f t="shared" si="355"/>
        <v>4.8611111111111112E-3</v>
      </c>
      <c r="AL1580" s="2">
        <f t="shared" si="355"/>
        <v>2.6041666666666665E-3</v>
      </c>
      <c r="AM1580" s="2">
        <f t="shared" si="356"/>
        <v>0</v>
      </c>
      <c r="AN1580" s="2">
        <f t="shared" si="357"/>
        <v>0</v>
      </c>
      <c r="AP1580" t="s">
        <v>2519</v>
      </c>
      <c r="AQ1580" t="s">
        <v>1073</v>
      </c>
      <c r="AR1580">
        <v>9</v>
      </c>
      <c r="AT1580" s="85" t="s">
        <v>4572</v>
      </c>
      <c r="AU1580" s="84" t="s">
        <v>5201</v>
      </c>
      <c r="AV1580" s="77" t="str">
        <f t="shared" si="358"/>
        <v>29139</v>
      </c>
      <c r="AX1580" s="7" t="s">
        <v>186</v>
      </c>
      <c r="BB1580" t="s">
        <v>637</v>
      </c>
    </row>
    <row r="1581" spans="1:54" hidden="1" outlineLevel="1">
      <c r="A1581" t="s">
        <v>3546</v>
      </c>
      <c r="B1581" t="s">
        <v>1073</v>
      </c>
      <c r="C1581" s="1">
        <f t="shared" si="352"/>
        <v>8771</v>
      </c>
      <c r="D1581" s="7">
        <f>IF(N1581&gt;0, RANK(N1581,(N1581:P1581,Q1581:AE1581)),0)</f>
        <v>2</v>
      </c>
      <c r="E1581" s="7">
        <f>IF(O1581&gt;0,RANK(O1581,(N1581:P1581,Q1581:AE1581)),0)</f>
        <v>1</v>
      </c>
      <c r="F1581" s="7">
        <f>IF(P1581&gt;0,RANK(P1581,(N1581:P1581,Q1581:AE1581)),0)</f>
        <v>5</v>
      </c>
      <c r="G1581" s="1">
        <f t="shared" si="350"/>
        <v>2604</v>
      </c>
      <c r="H1581" s="2">
        <f t="shared" si="351"/>
        <v>0.29688747007182759</v>
      </c>
      <c r="I1581" s="2"/>
      <c r="J1581" s="2">
        <f t="shared" si="353"/>
        <v>0.34807889636301448</v>
      </c>
      <c r="K1581" s="2">
        <f t="shared" si="353"/>
        <v>0.64496636643484206</v>
      </c>
      <c r="L1581" s="2">
        <f t="shared" si="353"/>
        <v>2.2802417056207958E-4</v>
      </c>
      <c r="M1581" s="2">
        <f t="shared" si="354"/>
        <v>6.7267130315813778E-3</v>
      </c>
      <c r="N1581" s="1">
        <v>3053</v>
      </c>
      <c r="O1581" s="1">
        <v>5657</v>
      </c>
      <c r="P1581" s="1">
        <v>2</v>
      </c>
      <c r="Q1581" s="1">
        <v>38</v>
      </c>
      <c r="R1581" s="1">
        <v>21</v>
      </c>
      <c r="AG1581" s="7">
        <f>IF(Q1581&gt;0,RANK(Q1581,(N1581:P1581,Q1581:AE1581)),0)</f>
        <v>3</v>
      </c>
      <c r="AH1581" s="7">
        <f>IF(R1581&gt;0,RANK(R1581,(N1581:P1581,Q1581:AE1581)),0)</f>
        <v>4</v>
      </c>
      <c r="AI1581" s="7">
        <f>IF(T1581&gt;0,RANK(T1581,(N1581:P1581,Q1581:AE1581)),0)</f>
        <v>0</v>
      </c>
      <c r="AJ1581" s="7">
        <f>IF(S1581&gt;0,RANK(S1581,(N1581:P1581,Q1581:AE1581)),0)</f>
        <v>0</v>
      </c>
      <c r="AK1581" s="2">
        <f t="shared" si="355"/>
        <v>4.3324592406795122E-3</v>
      </c>
      <c r="AL1581" s="2">
        <f t="shared" si="355"/>
        <v>2.3942537909018356E-3</v>
      </c>
      <c r="AM1581" s="2">
        <f t="shared" si="356"/>
        <v>0</v>
      </c>
      <c r="AN1581" s="2">
        <f t="shared" si="357"/>
        <v>0</v>
      </c>
      <c r="AP1581" t="s">
        <v>3546</v>
      </c>
      <c r="AQ1581" t="s">
        <v>1073</v>
      </c>
      <c r="AR1581">
        <v>4</v>
      </c>
      <c r="AT1581" s="85" t="s">
        <v>4572</v>
      </c>
      <c r="AU1581" s="84" t="s">
        <v>5202</v>
      </c>
      <c r="AV1581" s="77" t="str">
        <f t="shared" si="358"/>
        <v>29141</v>
      </c>
      <c r="AX1581" s="7" t="s">
        <v>186</v>
      </c>
      <c r="BB1581" t="s">
        <v>637</v>
      </c>
    </row>
    <row r="1582" spans="1:54" hidden="1" outlineLevel="1">
      <c r="A1582" t="s">
        <v>1426</v>
      </c>
      <c r="B1582" t="s">
        <v>1073</v>
      </c>
      <c r="C1582" s="1">
        <f t="shared" si="352"/>
        <v>7907</v>
      </c>
      <c r="D1582" s="7">
        <f>IF(N1582&gt;0, RANK(N1582,(N1582:P1582,Q1582:AE1582)),0)</f>
        <v>2</v>
      </c>
      <c r="E1582" s="7">
        <f>IF(O1582&gt;0,RANK(O1582,(N1582:P1582,Q1582:AE1582)),0)</f>
        <v>1</v>
      </c>
      <c r="F1582" s="7">
        <f>IF(P1582&gt;0,RANK(P1582,(N1582:P1582,Q1582:AE1582)),0)</f>
        <v>5</v>
      </c>
      <c r="G1582" s="1">
        <f t="shared" si="350"/>
        <v>438</v>
      </c>
      <c r="H1582" s="2">
        <f t="shared" si="351"/>
        <v>5.5393954723662577E-2</v>
      </c>
      <c r="I1582" s="2"/>
      <c r="J1582" s="2">
        <f t="shared" si="353"/>
        <v>0.46996332363728344</v>
      </c>
      <c r="K1582" s="2">
        <f t="shared" si="353"/>
        <v>0.52535727836094603</v>
      </c>
      <c r="L1582" s="2">
        <f t="shared" si="353"/>
        <v>1.264702162640698E-4</v>
      </c>
      <c r="M1582" s="2">
        <f t="shared" si="354"/>
        <v>4.5529277855064594E-3</v>
      </c>
      <c r="N1582" s="1">
        <v>3716</v>
      </c>
      <c r="O1582" s="1">
        <v>4154</v>
      </c>
      <c r="P1582" s="1">
        <v>1</v>
      </c>
      <c r="Q1582" s="1">
        <v>19</v>
      </c>
      <c r="R1582" s="1">
        <v>17</v>
      </c>
      <c r="AG1582" s="7">
        <f>IF(Q1582&gt;0,RANK(Q1582,(N1582:P1582,Q1582:AE1582)),0)</f>
        <v>3</v>
      </c>
      <c r="AH1582" s="7">
        <f>IF(R1582&gt;0,RANK(R1582,(N1582:P1582,Q1582:AE1582)),0)</f>
        <v>4</v>
      </c>
      <c r="AI1582" s="7">
        <f>IF(T1582&gt;0,RANK(T1582,(N1582:P1582,Q1582:AE1582)),0)</f>
        <v>0</v>
      </c>
      <c r="AJ1582" s="7">
        <f>IF(S1582&gt;0,RANK(S1582,(N1582:P1582,Q1582:AE1582)),0)</f>
        <v>0</v>
      </c>
      <c r="AK1582" s="2">
        <f t="shared" si="355"/>
        <v>2.4029341090173262E-3</v>
      </c>
      <c r="AL1582" s="2">
        <f t="shared" si="355"/>
        <v>2.1499936764891869E-3</v>
      </c>
      <c r="AM1582" s="2">
        <f t="shared" si="356"/>
        <v>0</v>
      </c>
      <c r="AN1582" s="2">
        <f t="shared" si="357"/>
        <v>0</v>
      </c>
      <c r="AP1582" t="s">
        <v>1426</v>
      </c>
      <c r="AQ1582" t="s">
        <v>1073</v>
      </c>
      <c r="AR1582">
        <v>8</v>
      </c>
      <c r="AT1582" s="85" t="s">
        <v>4572</v>
      </c>
      <c r="AU1582" s="84" t="s">
        <v>5203</v>
      </c>
      <c r="AV1582" s="77" t="str">
        <f t="shared" si="358"/>
        <v>29143</v>
      </c>
      <c r="AX1582" s="7" t="s">
        <v>186</v>
      </c>
      <c r="BB1582" t="s">
        <v>637</v>
      </c>
    </row>
    <row r="1583" spans="1:54" hidden="1" outlineLevel="1">
      <c r="A1583" t="s">
        <v>4537</v>
      </c>
      <c r="B1583" t="s">
        <v>1073</v>
      </c>
      <c r="C1583" s="1">
        <f t="shared" si="352"/>
        <v>23889</v>
      </c>
      <c r="D1583" s="7">
        <f>IF(N1583&gt;0, RANK(N1583,(N1583:P1583,Q1583:AE1583)),0)</f>
        <v>2</v>
      </c>
      <c r="E1583" s="7">
        <f>IF(O1583&gt;0,RANK(O1583,(N1583:P1583,Q1583:AE1583)),0)</f>
        <v>1</v>
      </c>
      <c r="F1583" s="7">
        <f>IF(P1583&gt;0,RANK(P1583,(N1583:P1583,Q1583:AE1583)),0)</f>
        <v>5</v>
      </c>
      <c r="G1583" s="1">
        <f t="shared" si="350"/>
        <v>10623</v>
      </c>
      <c r="H1583" s="2">
        <f t="shared" si="351"/>
        <v>0.44468165264347609</v>
      </c>
      <c r="I1583" s="2"/>
      <c r="J1583" s="2">
        <f t="shared" si="353"/>
        <v>0.27477081501946504</v>
      </c>
      <c r="K1583" s="2">
        <f t="shared" si="353"/>
        <v>0.71945246766294113</v>
      </c>
      <c r="L1583" s="2">
        <f t="shared" si="353"/>
        <v>9.6278621959897863E-4</v>
      </c>
      <c r="M1583" s="2">
        <f t="shared" si="354"/>
        <v>4.8139310979949035E-3</v>
      </c>
      <c r="N1583" s="1">
        <v>6564</v>
      </c>
      <c r="O1583" s="1">
        <v>17187</v>
      </c>
      <c r="P1583" s="1">
        <v>23</v>
      </c>
      <c r="Q1583" s="1">
        <v>69</v>
      </c>
      <c r="R1583" s="1">
        <v>46</v>
      </c>
      <c r="AG1583" s="7">
        <f>IF(Q1583&gt;0,RANK(Q1583,(N1583:P1583,Q1583:AE1583)),0)</f>
        <v>3</v>
      </c>
      <c r="AH1583" s="7">
        <f>IF(R1583&gt;0,RANK(R1583,(N1583:P1583,Q1583:AE1583)),0)</f>
        <v>4</v>
      </c>
      <c r="AI1583" s="7">
        <f>IF(T1583&gt;0,RANK(T1583,(N1583:P1583,Q1583:AE1583)),0)</f>
        <v>0</v>
      </c>
      <c r="AJ1583" s="7">
        <f>IF(S1583&gt;0,RANK(S1583,(N1583:P1583,Q1583:AE1583)),0)</f>
        <v>0</v>
      </c>
      <c r="AK1583" s="2">
        <f t="shared" si="355"/>
        <v>2.888358658796936E-3</v>
      </c>
      <c r="AL1583" s="2">
        <f t="shared" si="355"/>
        <v>1.9255724391979573E-3</v>
      </c>
      <c r="AM1583" s="2">
        <f t="shared" si="356"/>
        <v>0</v>
      </c>
      <c r="AN1583" s="2">
        <f t="shared" si="357"/>
        <v>0</v>
      </c>
      <c r="AP1583" t="s">
        <v>4537</v>
      </c>
      <c r="AQ1583" t="s">
        <v>1073</v>
      </c>
      <c r="AR1583">
        <v>7</v>
      </c>
      <c r="AT1583" s="85" t="s">
        <v>4572</v>
      </c>
      <c r="AU1583" s="84" t="s">
        <v>5204</v>
      </c>
      <c r="AV1583" s="77" t="str">
        <f t="shared" si="358"/>
        <v>29145</v>
      </c>
      <c r="AX1583" s="7" t="s">
        <v>186</v>
      </c>
      <c r="BB1583" t="s">
        <v>637</v>
      </c>
    </row>
    <row r="1584" spans="1:54" hidden="1" outlineLevel="1">
      <c r="A1584" t="s">
        <v>1217</v>
      </c>
      <c r="B1584" t="s">
        <v>1073</v>
      </c>
      <c r="C1584" s="1">
        <f t="shared" si="352"/>
        <v>10119</v>
      </c>
      <c r="D1584" s="7">
        <f>IF(N1584&gt;0, RANK(N1584,(N1584:P1584,Q1584:AE1584)),0)</f>
        <v>2</v>
      </c>
      <c r="E1584" s="7">
        <f>IF(O1584&gt;0,RANK(O1584,(N1584:P1584,Q1584:AE1584)),0)</f>
        <v>1</v>
      </c>
      <c r="F1584" s="7">
        <f>IF(P1584&gt;0,RANK(P1584,(N1584:P1584,Q1584:AE1584)),0)</f>
        <v>5</v>
      </c>
      <c r="G1584" s="1">
        <f t="shared" si="350"/>
        <v>2396</v>
      </c>
      <c r="H1584" s="2">
        <f t="shared" si="351"/>
        <v>0.23678229074019172</v>
      </c>
      <c r="I1584" s="2"/>
      <c r="J1584" s="2">
        <f t="shared" si="353"/>
        <v>0.37849589880422968</v>
      </c>
      <c r="K1584" s="2">
        <f t="shared" si="353"/>
        <v>0.61527818954442137</v>
      </c>
      <c r="L1584" s="2">
        <f t="shared" si="353"/>
        <v>1.284711928056132E-3</v>
      </c>
      <c r="M1584" s="2">
        <f t="shared" si="354"/>
        <v>4.9411997232927602E-3</v>
      </c>
      <c r="N1584" s="1">
        <v>3830</v>
      </c>
      <c r="O1584" s="1">
        <v>6226</v>
      </c>
      <c r="P1584" s="1">
        <v>13</v>
      </c>
      <c r="Q1584" s="1">
        <v>34</v>
      </c>
      <c r="R1584" s="1">
        <v>16</v>
      </c>
      <c r="AG1584" s="7">
        <f>IF(Q1584&gt;0,RANK(Q1584,(N1584:P1584,Q1584:AE1584)),0)</f>
        <v>3</v>
      </c>
      <c r="AH1584" s="7">
        <f>IF(R1584&gt;0,RANK(R1584,(N1584:P1584,Q1584:AE1584)),0)</f>
        <v>4</v>
      </c>
      <c r="AI1584" s="7">
        <f>IF(T1584&gt;0,RANK(T1584,(N1584:P1584,Q1584:AE1584)),0)</f>
        <v>0</v>
      </c>
      <c r="AJ1584" s="7">
        <f>IF(S1584&gt;0,RANK(S1584,(N1584:P1584,Q1584:AE1584)),0)</f>
        <v>0</v>
      </c>
      <c r="AK1584" s="2">
        <f t="shared" si="355"/>
        <v>3.3600158118391146E-3</v>
      </c>
      <c r="AL1584" s="2">
        <f t="shared" si="355"/>
        <v>1.581183911453701E-3</v>
      </c>
      <c r="AM1584" s="2">
        <f t="shared" si="356"/>
        <v>0</v>
      </c>
      <c r="AN1584" s="2">
        <f t="shared" si="357"/>
        <v>0</v>
      </c>
      <c r="AP1584" t="s">
        <v>1217</v>
      </c>
      <c r="AQ1584" t="s">
        <v>1073</v>
      </c>
      <c r="AR1584">
        <v>6</v>
      </c>
      <c r="AT1584" s="85" t="s">
        <v>4572</v>
      </c>
      <c r="AU1584" s="84" t="s">
        <v>5205</v>
      </c>
      <c r="AV1584" s="77" t="str">
        <f t="shared" si="358"/>
        <v>29147</v>
      </c>
      <c r="AX1584" s="7" t="s">
        <v>186</v>
      </c>
      <c r="BB1584" t="s">
        <v>637</v>
      </c>
    </row>
    <row r="1585" spans="1:54" hidden="1" outlineLevel="1">
      <c r="A1585" t="s">
        <v>2836</v>
      </c>
      <c r="B1585" t="s">
        <v>1073</v>
      </c>
      <c r="C1585" s="1">
        <f t="shared" si="352"/>
        <v>4673</v>
      </c>
      <c r="D1585" s="7">
        <f>IF(N1585&gt;0, RANK(N1585,(N1585:P1585,Q1585:AE1585)),0)</f>
        <v>2</v>
      </c>
      <c r="E1585" s="7">
        <f>IF(O1585&gt;0,RANK(O1585,(N1585:P1585,Q1585:AE1585)),0)</f>
        <v>1</v>
      </c>
      <c r="F1585" s="7">
        <f>IF(P1585&gt;0,RANK(P1585,(N1585:P1585,Q1585:AE1585)),0)</f>
        <v>5</v>
      </c>
      <c r="G1585" s="1">
        <f t="shared" si="350"/>
        <v>946</v>
      </c>
      <c r="H1585" s="2">
        <f t="shared" si="351"/>
        <v>0.20243954632998074</v>
      </c>
      <c r="I1585" s="2"/>
      <c r="J1585" s="2">
        <f t="shared" si="353"/>
        <v>0.39011341750481487</v>
      </c>
      <c r="K1585" s="2">
        <f t="shared" si="353"/>
        <v>0.59255296383479561</v>
      </c>
      <c r="L1585" s="2">
        <f t="shared" si="353"/>
        <v>8.559811684142949E-4</v>
      </c>
      <c r="M1585" s="2">
        <f t="shared" si="354"/>
        <v>1.6477637491975221E-2</v>
      </c>
      <c r="N1585" s="1">
        <v>1823</v>
      </c>
      <c r="O1585" s="1">
        <v>2769</v>
      </c>
      <c r="P1585" s="1">
        <v>4</v>
      </c>
      <c r="Q1585" s="1">
        <v>19</v>
      </c>
      <c r="R1585" s="1">
        <v>58</v>
      </c>
      <c r="AG1585" s="7">
        <f>IF(Q1585&gt;0,RANK(Q1585,(N1585:P1585,Q1585:AE1585)),0)</f>
        <v>4</v>
      </c>
      <c r="AH1585" s="7">
        <f>IF(R1585&gt;0,RANK(R1585,(N1585:P1585,Q1585:AE1585)),0)</f>
        <v>3</v>
      </c>
      <c r="AI1585" s="7">
        <f>IF(T1585&gt;0,RANK(T1585,(N1585:P1585,Q1585:AE1585)),0)</f>
        <v>0</v>
      </c>
      <c r="AJ1585" s="7">
        <f>IF(S1585&gt;0,RANK(S1585,(N1585:P1585,Q1585:AE1585)),0)</f>
        <v>0</v>
      </c>
      <c r="AK1585" s="2">
        <f t="shared" si="355"/>
        <v>4.0659105499679009E-3</v>
      </c>
      <c r="AL1585" s="2">
        <f t="shared" si="355"/>
        <v>1.2411726942007276E-2</v>
      </c>
      <c r="AM1585" s="2">
        <f t="shared" si="356"/>
        <v>0</v>
      </c>
      <c r="AN1585" s="2">
        <f t="shared" si="357"/>
        <v>0</v>
      </c>
      <c r="AP1585" t="s">
        <v>2836</v>
      </c>
      <c r="AQ1585" t="s">
        <v>1073</v>
      </c>
      <c r="AR1585">
        <v>8</v>
      </c>
      <c r="AT1585" s="85" t="s">
        <v>4572</v>
      </c>
      <c r="AU1585" s="84" t="s">
        <v>5206</v>
      </c>
      <c r="AV1585" s="77" t="str">
        <f t="shared" si="358"/>
        <v>29149</v>
      </c>
      <c r="AX1585" s="7" t="s">
        <v>186</v>
      </c>
      <c r="BB1585" t="s">
        <v>637</v>
      </c>
    </row>
    <row r="1586" spans="1:54" hidden="1" outlineLevel="1">
      <c r="A1586" t="s">
        <v>3305</v>
      </c>
      <c r="B1586" t="s">
        <v>1073</v>
      </c>
      <c r="C1586" s="1">
        <f t="shared" si="352"/>
        <v>6671</v>
      </c>
      <c r="D1586" s="7">
        <f>IF(N1586&gt;0, RANK(N1586,(N1586:P1586,Q1586:AE1586)),0)</f>
        <v>2</v>
      </c>
      <c r="E1586" s="7">
        <f>IF(O1586&gt;0,RANK(O1586,(N1586:P1586,Q1586:AE1586)),0)</f>
        <v>1</v>
      </c>
      <c r="F1586" s="7">
        <f>IF(P1586&gt;0,RANK(P1586,(N1586:P1586,Q1586:AE1586)),0)</f>
        <v>0</v>
      </c>
      <c r="G1586" s="1">
        <f t="shared" si="350"/>
        <v>3302</v>
      </c>
      <c r="H1586" s="2">
        <f t="shared" si="351"/>
        <v>0.49497826412831658</v>
      </c>
      <c r="I1586" s="2"/>
      <c r="J1586" s="2">
        <f t="shared" si="353"/>
        <v>0.25078698845750264</v>
      </c>
      <c r="K1586" s="2">
        <f t="shared" si="353"/>
        <v>0.74576525258581927</v>
      </c>
      <c r="L1586" s="2">
        <f t="shared" si="353"/>
        <v>0</v>
      </c>
      <c r="M1586" s="2">
        <f t="shared" si="354"/>
        <v>3.4477589566780376E-3</v>
      </c>
      <c r="N1586" s="1">
        <v>1673</v>
      </c>
      <c r="O1586" s="1">
        <v>4975</v>
      </c>
      <c r="P1586" s="1">
        <v>0</v>
      </c>
      <c r="Q1586" s="1">
        <v>12</v>
      </c>
      <c r="R1586" s="1">
        <v>11</v>
      </c>
      <c r="AG1586" s="7">
        <f>IF(Q1586&gt;0,RANK(Q1586,(N1586:P1586,Q1586:AE1586)),0)</f>
        <v>3</v>
      </c>
      <c r="AH1586" s="7">
        <f>IF(R1586&gt;0,RANK(R1586,(N1586:P1586,Q1586:AE1586)),0)</f>
        <v>4</v>
      </c>
      <c r="AI1586" s="7">
        <f>IF(T1586&gt;0,RANK(T1586,(N1586:P1586,Q1586:AE1586)),0)</f>
        <v>0</v>
      </c>
      <c r="AJ1586" s="7">
        <f>IF(S1586&gt;0,RANK(S1586,(N1586:P1586,Q1586:AE1586)),0)</f>
        <v>0</v>
      </c>
      <c r="AK1586" s="2">
        <f t="shared" si="355"/>
        <v>1.798830760005996E-3</v>
      </c>
      <c r="AL1586" s="2">
        <f t="shared" si="355"/>
        <v>1.6489281966721632E-3</v>
      </c>
      <c r="AM1586" s="2">
        <f t="shared" si="356"/>
        <v>0</v>
      </c>
      <c r="AN1586" s="2">
        <f t="shared" si="357"/>
        <v>0</v>
      </c>
      <c r="AP1586" t="s">
        <v>3305</v>
      </c>
      <c r="AQ1586" t="s">
        <v>1073</v>
      </c>
      <c r="AR1586">
        <v>9</v>
      </c>
      <c r="AT1586" s="85" t="s">
        <v>4572</v>
      </c>
      <c r="AU1586" s="84" t="s">
        <v>4713</v>
      </c>
      <c r="AV1586" s="77" t="str">
        <f t="shared" si="358"/>
        <v>29151</v>
      </c>
      <c r="AX1586" s="7" t="s">
        <v>186</v>
      </c>
      <c r="BB1586" t="s">
        <v>637</v>
      </c>
    </row>
    <row r="1587" spans="1:54" hidden="1" outlineLevel="1">
      <c r="A1587" t="s">
        <v>2130</v>
      </c>
      <c r="B1587" t="s">
        <v>1073</v>
      </c>
      <c r="C1587" s="1">
        <f t="shared" si="352"/>
        <v>4707</v>
      </c>
      <c r="D1587" s="7">
        <f>IF(N1587&gt;0, RANK(N1587,(N1587:P1587,Q1587:AE1587)),0)</f>
        <v>2</v>
      </c>
      <c r="E1587" s="7">
        <f>IF(O1587&gt;0,RANK(O1587,(N1587:P1587,Q1587:AE1587)),0)</f>
        <v>1</v>
      </c>
      <c r="F1587" s="7">
        <f>IF(P1587&gt;0,RANK(P1587,(N1587:P1587,Q1587:AE1587)),0)</f>
        <v>5</v>
      </c>
      <c r="G1587" s="1">
        <f t="shared" si="350"/>
        <v>1522</v>
      </c>
      <c r="H1587" s="2">
        <f t="shared" si="351"/>
        <v>0.32334820480135967</v>
      </c>
      <c r="I1587" s="2"/>
      <c r="J1587" s="2">
        <f t="shared" si="353"/>
        <v>0.33163373698746546</v>
      </c>
      <c r="K1587" s="2">
        <f t="shared" si="353"/>
        <v>0.65498194178882518</v>
      </c>
      <c r="L1587" s="2">
        <f t="shared" si="353"/>
        <v>1.4871468026343743E-3</v>
      </c>
      <c r="M1587" s="2">
        <f t="shared" si="354"/>
        <v>1.1897174421074987E-2</v>
      </c>
      <c r="N1587" s="1">
        <v>1561</v>
      </c>
      <c r="O1587" s="1">
        <v>3083</v>
      </c>
      <c r="P1587" s="1">
        <v>7</v>
      </c>
      <c r="Q1587" s="1">
        <v>19</v>
      </c>
      <c r="R1587" s="1">
        <v>37</v>
      </c>
      <c r="AG1587" s="7">
        <f>IF(Q1587&gt;0,RANK(Q1587,(N1587:P1587,Q1587:AE1587)),0)</f>
        <v>4</v>
      </c>
      <c r="AH1587" s="7">
        <f>IF(R1587&gt;0,RANK(R1587,(N1587:P1587,Q1587:AE1587)),0)</f>
        <v>3</v>
      </c>
      <c r="AI1587" s="7">
        <f>IF(T1587&gt;0,RANK(T1587,(N1587:P1587,Q1587:AE1587)),0)</f>
        <v>0</v>
      </c>
      <c r="AJ1587" s="7">
        <f>IF(S1587&gt;0,RANK(S1587,(N1587:P1587,Q1587:AE1587)),0)</f>
        <v>0</v>
      </c>
      <c r="AK1587" s="2">
        <f t="shared" si="355"/>
        <v>4.0365413214361592E-3</v>
      </c>
      <c r="AL1587" s="2">
        <f t="shared" si="355"/>
        <v>7.8606330996388359E-3</v>
      </c>
      <c r="AM1587" s="2">
        <f t="shared" si="356"/>
        <v>0</v>
      </c>
      <c r="AN1587" s="2">
        <f t="shared" si="357"/>
        <v>0</v>
      </c>
      <c r="AP1587" t="s">
        <v>2130</v>
      </c>
      <c r="AQ1587" t="s">
        <v>1073</v>
      </c>
      <c r="AR1587">
        <v>8</v>
      </c>
      <c r="AT1587" s="85" t="s">
        <v>4572</v>
      </c>
      <c r="AU1587" s="84" t="s">
        <v>4068</v>
      </c>
      <c r="AV1587" s="77" t="str">
        <f t="shared" si="358"/>
        <v>29153</v>
      </c>
      <c r="AX1587" s="7" t="s">
        <v>186</v>
      </c>
      <c r="BB1587" t="s">
        <v>637</v>
      </c>
    </row>
    <row r="1588" spans="1:54" hidden="1" outlineLevel="1">
      <c r="A1588" t="s">
        <v>3995</v>
      </c>
      <c r="B1588" t="s">
        <v>1073</v>
      </c>
      <c r="C1588" s="1">
        <f t="shared" si="352"/>
        <v>6806</v>
      </c>
      <c r="D1588" s="7">
        <f>IF(N1588&gt;0, RANK(N1588,(N1588:P1588,Q1588:AE1588)),0)</f>
        <v>2</v>
      </c>
      <c r="E1588" s="7">
        <f>IF(O1588&gt;0,RANK(O1588,(N1588:P1588,Q1588:AE1588)),0)</f>
        <v>1</v>
      </c>
      <c r="F1588" s="7">
        <f>IF(P1588&gt;0,RANK(P1588,(N1588:P1588,Q1588:AE1588)),0)</f>
        <v>0</v>
      </c>
      <c r="G1588" s="1">
        <f t="shared" si="350"/>
        <v>17</v>
      </c>
      <c r="H1588" s="2">
        <f t="shared" si="351"/>
        <v>2.4977960622979724E-3</v>
      </c>
      <c r="I1588" s="2"/>
      <c r="J1588" s="2">
        <f t="shared" si="353"/>
        <v>0.49676755803702616</v>
      </c>
      <c r="K1588" s="2">
        <f t="shared" si="353"/>
        <v>0.4992653540993241</v>
      </c>
      <c r="L1588" s="2">
        <f t="shared" si="353"/>
        <v>0</v>
      </c>
      <c r="M1588" s="2">
        <f t="shared" si="354"/>
        <v>3.9670878636497986E-3</v>
      </c>
      <c r="N1588" s="1">
        <v>3381</v>
      </c>
      <c r="O1588" s="1">
        <v>3398</v>
      </c>
      <c r="P1588" s="1">
        <v>0</v>
      </c>
      <c r="Q1588" s="1">
        <v>19</v>
      </c>
      <c r="R1588" s="1">
        <v>8</v>
      </c>
      <c r="AG1588" s="7">
        <f>IF(Q1588&gt;0,RANK(Q1588,(N1588:P1588,Q1588:AE1588)),0)</f>
        <v>3</v>
      </c>
      <c r="AH1588" s="7">
        <f>IF(R1588&gt;0,RANK(R1588,(N1588:P1588,Q1588:AE1588)),0)</f>
        <v>4</v>
      </c>
      <c r="AI1588" s="7">
        <f>IF(T1588&gt;0,RANK(T1588,(N1588:P1588,Q1588:AE1588)),0)</f>
        <v>0</v>
      </c>
      <c r="AJ1588" s="7">
        <f>IF(S1588&gt;0,RANK(S1588,(N1588:P1588,Q1588:AE1588)),0)</f>
        <v>0</v>
      </c>
      <c r="AK1588" s="2">
        <f t="shared" si="355"/>
        <v>2.7916544225683221E-3</v>
      </c>
      <c r="AL1588" s="2">
        <f t="shared" si="355"/>
        <v>1.1754334410813989E-3</v>
      </c>
      <c r="AM1588" s="2">
        <f t="shared" si="356"/>
        <v>0</v>
      </c>
      <c r="AN1588" s="2">
        <f t="shared" si="357"/>
        <v>0</v>
      </c>
      <c r="AP1588" t="s">
        <v>3995</v>
      </c>
      <c r="AQ1588" t="s">
        <v>1073</v>
      </c>
      <c r="AR1588">
        <v>8</v>
      </c>
      <c r="AT1588" s="85" t="s">
        <v>4572</v>
      </c>
      <c r="AU1588" s="84" t="s">
        <v>4402</v>
      </c>
      <c r="AV1588" s="77" t="str">
        <f t="shared" si="358"/>
        <v>29155</v>
      </c>
      <c r="AX1588" s="7" t="s">
        <v>186</v>
      </c>
      <c r="BB1588" t="s">
        <v>197</v>
      </c>
    </row>
    <row r="1589" spans="1:54" hidden="1" outlineLevel="1">
      <c r="A1589" t="s">
        <v>3237</v>
      </c>
      <c r="B1589" t="s">
        <v>1073</v>
      </c>
      <c r="C1589" s="1">
        <f t="shared" si="352"/>
        <v>8247</v>
      </c>
      <c r="D1589" s="7">
        <f>IF(N1589&gt;0, RANK(N1589,(N1589:P1589,Q1589:AE1589)),0)</f>
        <v>2</v>
      </c>
      <c r="E1589" s="7">
        <f>IF(O1589&gt;0,RANK(O1589,(N1589:P1589,Q1589:AE1589)),0)</f>
        <v>1</v>
      </c>
      <c r="F1589" s="7">
        <f>IF(P1589&gt;0,RANK(P1589,(N1589:P1589,Q1589:AE1589)),0)</f>
        <v>5</v>
      </c>
      <c r="G1589" s="1">
        <f t="shared" si="350"/>
        <v>2962</v>
      </c>
      <c r="H1589" s="2">
        <f t="shared" si="351"/>
        <v>0.35916090699648356</v>
      </c>
      <c r="I1589" s="2"/>
      <c r="J1589" s="2">
        <f t="shared" si="353"/>
        <v>0.31781253789256697</v>
      </c>
      <c r="K1589" s="2">
        <f t="shared" si="353"/>
        <v>0.67697344488905054</v>
      </c>
      <c r="L1589" s="2">
        <f t="shared" si="353"/>
        <v>4.8502485752394809E-4</v>
      </c>
      <c r="M1589" s="2">
        <f t="shared" si="354"/>
        <v>4.7289923608586013E-3</v>
      </c>
      <c r="N1589" s="1">
        <v>2621</v>
      </c>
      <c r="O1589" s="1">
        <v>5583</v>
      </c>
      <c r="P1589" s="1">
        <v>4</v>
      </c>
      <c r="Q1589" s="1">
        <v>19</v>
      </c>
      <c r="R1589" s="1">
        <v>20</v>
      </c>
      <c r="AG1589" s="7">
        <f>IF(Q1589&gt;0,RANK(Q1589,(N1589:P1589,Q1589:AE1589)),0)</f>
        <v>4</v>
      </c>
      <c r="AH1589" s="7">
        <f>IF(R1589&gt;0,RANK(R1589,(N1589:P1589,Q1589:AE1589)),0)</f>
        <v>3</v>
      </c>
      <c r="AI1589" s="7">
        <f>IF(T1589&gt;0,RANK(T1589,(N1589:P1589,Q1589:AE1589)),0)</f>
        <v>0</v>
      </c>
      <c r="AJ1589" s="7">
        <f>IF(S1589&gt;0,RANK(S1589,(N1589:P1589,Q1589:AE1589)),0)</f>
        <v>0</v>
      </c>
      <c r="AK1589" s="2">
        <f t="shared" si="355"/>
        <v>2.3038680732387533E-3</v>
      </c>
      <c r="AL1589" s="2">
        <f t="shared" si="355"/>
        <v>2.4251242876197404E-3</v>
      </c>
      <c r="AM1589" s="2">
        <f t="shared" si="356"/>
        <v>0</v>
      </c>
      <c r="AN1589" s="2">
        <f t="shared" si="357"/>
        <v>0</v>
      </c>
      <c r="AP1589" t="s">
        <v>3237</v>
      </c>
      <c r="AQ1589" t="s">
        <v>1073</v>
      </c>
      <c r="AR1589">
        <v>8</v>
      </c>
      <c r="AT1589" s="85" t="s">
        <v>4572</v>
      </c>
      <c r="AU1589" s="84" t="s">
        <v>4152</v>
      </c>
      <c r="AV1589" s="77" t="str">
        <f t="shared" si="358"/>
        <v>29157</v>
      </c>
      <c r="AX1589" s="7" t="s">
        <v>186</v>
      </c>
      <c r="BB1589" t="s">
        <v>197</v>
      </c>
    </row>
    <row r="1590" spans="1:54" hidden="1" outlineLevel="1">
      <c r="A1590" t="s">
        <v>3954</v>
      </c>
      <c r="B1590" t="s">
        <v>1073</v>
      </c>
      <c r="C1590" s="1">
        <f t="shared" si="352"/>
        <v>17496</v>
      </c>
      <c r="D1590" s="7">
        <f>IF(N1590&gt;0, RANK(N1590,(N1590:P1590,Q1590:AE1590)),0)</f>
        <v>2</v>
      </c>
      <c r="E1590" s="7">
        <f>IF(O1590&gt;0,RANK(O1590,(N1590:P1590,Q1590:AE1590)),0)</f>
        <v>1</v>
      </c>
      <c r="F1590" s="7">
        <f>IF(P1590&gt;0,RANK(P1590,(N1590:P1590,Q1590:AE1590)),0)</f>
        <v>5</v>
      </c>
      <c r="G1590" s="1">
        <f t="shared" si="350"/>
        <v>5802</v>
      </c>
      <c r="H1590" s="2">
        <f t="shared" si="351"/>
        <v>0.33161865569272975</v>
      </c>
      <c r="I1590" s="2"/>
      <c r="J1590" s="2">
        <f t="shared" si="353"/>
        <v>0.33156149977137633</v>
      </c>
      <c r="K1590" s="2">
        <f t="shared" si="353"/>
        <v>0.66318015546410614</v>
      </c>
      <c r="L1590" s="2">
        <f t="shared" si="353"/>
        <v>3.4293552812071328E-4</v>
      </c>
      <c r="M1590" s="2">
        <f t="shared" si="354"/>
        <v>4.9154092363968734E-3</v>
      </c>
      <c r="N1590" s="1">
        <v>5801</v>
      </c>
      <c r="O1590" s="1">
        <v>11603</v>
      </c>
      <c r="P1590" s="1">
        <v>6</v>
      </c>
      <c r="Q1590" s="1">
        <v>70</v>
      </c>
      <c r="R1590" s="1">
        <v>16</v>
      </c>
      <c r="AG1590" s="7">
        <f>IF(Q1590&gt;0,RANK(Q1590,(N1590:P1590,Q1590:AE1590)),0)</f>
        <v>3</v>
      </c>
      <c r="AH1590" s="7">
        <f>IF(R1590&gt;0,RANK(R1590,(N1590:P1590,Q1590:AE1590)),0)</f>
        <v>4</v>
      </c>
      <c r="AI1590" s="7">
        <f>IF(T1590&gt;0,RANK(T1590,(N1590:P1590,Q1590:AE1590)),0)</f>
        <v>0</v>
      </c>
      <c r="AJ1590" s="7">
        <f>IF(S1590&gt;0,RANK(S1590,(N1590:P1590,Q1590:AE1590)),0)</f>
        <v>0</v>
      </c>
      <c r="AK1590" s="2">
        <f t="shared" si="355"/>
        <v>4.0009144947416551E-3</v>
      </c>
      <c r="AL1590" s="2">
        <f t="shared" si="355"/>
        <v>9.1449474165523545E-4</v>
      </c>
      <c r="AM1590" s="2">
        <f t="shared" si="356"/>
        <v>0</v>
      </c>
      <c r="AN1590" s="2">
        <f t="shared" si="357"/>
        <v>0</v>
      </c>
      <c r="AP1590" t="s">
        <v>3954</v>
      </c>
      <c r="AQ1590" t="s">
        <v>1073</v>
      </c>
      <c r="AR1590">
        <v>4</v>
      </c>
      <c r="AT1590" s="85" t="s">
        <v>4572</v>
      </c>
      <c r="AU1590" s="84" t="s">
        <v>4506</v>
      </c>
      <c r="AV1590" s="77" t="str">
        <f t="shared" si="358"/>
        <v>29159</v>
      </c>
      <c r="AX1590" s="7" t="s">
        <v>186</v>
      </c>
      <c r="BB1590" t="s">
        <v>197</v>
      </c>
    </row>
    <row r="1591" spans="1:54" hidden="1" outlineLevel="1">
      <c r="A1591" t="s">
        <v>2453</v>
      </c>
      <c r="B1591" t="s">
        <v>1073</v>
      </c>
      <c r="C1591" s="1">
        <f t="shared" si="352"/>
        <v>18700</v>
      </c>
      <c r="D1591" s="7">
        <f>IF(N1591&gt;0, RANK(N1591,(N1591:P1591,Q1591:AE1591)),0)</f>
        <v>2</v>
      </c>
      <c r="E1591" s="7">
        <f>IF(O1591&gt;0,RANK(O1591,(N1591:P1591,Q1591:AE1591)),0)</f>
        <v>1</v>
      </c>
      <c r="F1591" s="7">
        <f>IF(P1591&gt;0,RANK(P1591,(N1591:P1591,Q1591:AE1591)),0)</f>
        <v>5</v>
      </c>
      <c r="G1591" s="1">
        <f t="shared" si="350"/>
        <v>5208</v>
      </c>
      <c r="H1591" s="2">
        <f t="shared" si="351"/>
        <v>0.27850267379679144</v>
      </c>
      <c r="I1591" s="2"/>
      <c r="J1591" s="2">
        <f t="shared" si="353"/>
        <v>0.35647058823529409</v>
      </c>
      <c r="K1591" s="2">
        <f t="shared" si="353"/>
        <v>0.63497326203208559</v>
      </c>
      <c r="L1591" s="2">
        <f t="shared" si="353"/>
        <v>4.2780748663101602E-4</v>
      </c>
      <c r="M1591" s="2">
        <f t="shared" si="354"/>
        <v>8.1283422459892951E-3</v>
      </c>
      <c r="N1591" s="1">
        <v>6666</v>
      </c>
      <c r="O1591" s="1">
        <v>11874</v>
      </c>
      <c r="P1591" s="1">
        <v>8</v>
      </c>
      <c r="Q1591" s="1">
        <v>99</v>
      </c>
      <c r="R1591" s="1">
        <v>53</v>
      </c>
      <c r="AG1591" s="7">
        <f>IF(Q1591&gt;0,RANK(Q1591,(N1591:P1591,Q1591:AE1591)),0)</f>
        <v>3</v>
      </c>
      <c r="AH1591" s="7">
        <f>IF(R1591&gt;0,RANK(R1591,(N1591:P1591,Q1591:AE1591)),0)</f>
        <v>4</v>
      </c>
      <c r="AI1591" s="7">
        <f>IF(T1591&gt;0,RANK(T1591,(N1591:P1591,Q1591:AE1591)),0)</f>
        <v>0</v>
      </c>
      <c r="AJ1591" s="7">
        <f>IF(S1591&gt;0,RANK(S1591,(N1591:P1591,Q1591:AE1591)),0)</f>
        <v>0</v>
      </c>
      <c r="AK1591" s="2">
        <f t="shared" si="355"/>
        <v>5.2941176470588233E-3</v>
      </c>
      <c r="AL1591" s="2">
        <f t="shared" si="355"/>
        <v>2.8342245989304814E-3</v>
      </c>
      <c r="AM1591" s="2">
        <f t="shared" si="356"/>
        <v>0</v>
      </c>
      <c r="AN1591" s="2">
        <f t="shared" si="357"/>
        <v>0</v>
      </c>
      <c r="AP1591" t="s">
        <v>2453</v>
      </c>
      <c r="AQ1591" t="s">
        <v>1073</v>
      </c>
      <c r="AR1591">
        <v>8</v>
      </c>
      <c r="AT1591" s="85" t="s">
        <v>4572</v>
      </c>
      <c r="AU1591" s="84" t="s">
        <v>4507</v>
      </c>
      <c r="AV1591" s="77" t="str">
        <f t="shared" si="358"/>
        <v>29161</v>
      </c>
      <c r="AX1591" s="7" t="s">
        <v>186</v>
      </c>
      <c r="BB1591" t="s">
        <v>197</v>
      </c>
    </row>
    <row r="1592" spans="1:54" hidden="1" outlineLevel="1">
      <c r="A1592" t="s">
        <v>3015</v>
      </c>
      <c r="B1592" t="s">
        <v>1073</v>
      </c>
      <c r="C1592" s="1">
        <f t="shared" si="352"/>
        <v>8040</v>
      </c>
      <c r="D1592" s="7">
        <f>IF(N1592&gt;0, RANK(N1592,(N1592:P1592,Q1592:AE1592)),0)</f>
        <v>2</v>
      </c>
      <c r="E1592" s="7">
        <f>IF(O1592&gt;0,RANK(O1592,(N1592:P1592,Q1592:AE1592)),0)</f>
        <v>1</v>
      </c>
      <c r="F1592" s="7">
        <f>IF(P1592&gt;0,RANK(P1592,(N1592:P1592,Q1592:AE1592)),0)</f>
        <v>5</v>
      </c>
      <c r="G1592" s="1">
        <f t="shared" si="350"/>
        <v>644</v>
      </c>
      <c r="H1592" s="2">
        <f t="shared" si="351"/>
        <v>8.0099502487562188E-2</v>
      </c>
      <c r="I1592" s="2"/>
      <c r="J1592" s="2">
        <f t="shared" si="353"/>
        <v>0.45646766169154229</v>
      </c>
      <c r="K1592" s="2">
        <f t="shared" si="353"/>
        <v>0.53656716417910444</v>
      </c>
      <c r="L1592" s="2">
        <f t="shared" si="353"/>
        <v>7.4626865671641792E-4</v>
      </c>
      <c r="M1592" s="2">
        <f t="shared" si="354"/>
        <v>6.2189054726368509E-3</v>
      </c>
      <c r="N1592" s="1">
        <v>3670</v>
      </c>
      <c r="O1592" s="1">
        <v>4314</v>
      </c>
      <c r="P1592" s="1">
        <v>6</v>
      </c>
      <c r="Q1592" s="1">
        <v>31</v>
      </c>
      <c r="R1592" s="1">
        <v>19</v>
      </c>
      <c r="AG1592" s="7">
        <f>IF(Q1592&gt;0,RANK(Q1592,(N1592:P1592,Q1592:AE1592)),0)</f>
        <v>3</v>
      </c>
      <c r="AH1592" s="7">
        <f>IF(R1592&gt;0,RANK(R1592,(N1592:P1592,Q1592:AE1592)),0)</f>
        <v>4</v>
      </c>
      <c r="AI1592" s="7">
        <f>IF(T1592&gt;0,RANK(T1592,(N1592:P1592,Q1592:AE1592)),0)</f>
        <v>0</v>
      </c>
      <c r="AJ1592" s="7">
        <f>IF(S1592&gt;0,RANK(S1592,(N1592:P1592,Q1592:AE1592)),0)</f>
        <v>0</v>
      </c>
      <c r="AK1592" s="2">
        <f t="shared" si="355"/>
        <v>3.8557213930348259E-3</v>
      </c>
      <c r="AL1592" s="2">
        <f t="shared" si="355"/>
        <v>2.3631840796019899E-3</v>
      </c>
      <c r="AM1592" s="2">
        <f t="shared" si="356"/>
        <v>0</v>
      </c>
      <c r="AN1592" s="2">
        <f t="shared" si="357"/>
        <v>0</v>
      </c>
      <c r="AP1592" t="s">
        <v>3015</v>
      </c>
      <c r="AQ1592" t="s">
        <v>1073</v>
      </c>
      <c r="AR1592">
        <v>9</v>
      </c>
      <c r="AT1592" s="85" t="s">
        <v>4572</v>
      </c>
      <c r="AU1592" s="84" t="s">
        <v>4508</v>
      </c>
      <c r="AV1592" s="77" t="str">
        <f t="shared" si="358"/>
        <v>29163</v>
      </c>
      <c r="AX1592" s="7" t="s">
        <v>186</v>
      </c>
      <c r="BB1592" t="s">
        <v>637</v>
      </c>
    </row>
    <row r="1593" spans="1:54" hidden="1" outlineLevel="1">
      <c r="A1593" t="s">
        <v>3135</v>
      </c>
      <c r="B1593" t="s">
        <v>1073</v>
      </c>
      <c r="C1593" s="1">
        <f t="shared" si="352"/>
        <v>41970</v>
      </c>
      <c r="D1593" s="7">
        <f>IF(N1593&gt;0, RANK(N1593,(N1593:P1593,Q1593:AE1593)),0)</f>
        <v>2</v>
      </c>
      <c r="E1593" s="7">
        <f>IF(O1593&gt;0,RANK(O1593,(N1593:P1593,Q1593:AE1593)),0)</f>
        <v>1</v>
      </c>
      <c r="F1593" s="7">
        <f>IF(P1593&gt;0,RANK(P1593,(N1593:P1593,Q1593:AE1593)),0)</f>
        <v>5</v>
      </c>
      <c r="G1593" s="1">
        <f t="shared" si="350"/>
        <v>4890</v>
      </c>
      <c r="H1593" s="2">
        <f t="shared" si="351"/>
        <v>0.11651179413867048</v>
      </c>
      <c r="I1593" s="2"/>
      <c r="J1593" s="2">
        <f t="shared" si="353"/>
        <v>0.4386943054562783</v>
      </c>
      <c r="K1593" s="2">
        <f t="shared" si="353"/>
        <v>0.55520609959494882</v>
      </c>
      <c r="L1593" s="2">
        <f t="shared" si="353"/>
        <v>9.0540862520848222E-4</v>
      </c>
      <c r="M1593" s="2">
        <f t="shared" si="354"/>
        <v>5.1941863235643974E-3</v>
      </c>
      <c r="N1593" s="1">
        <v>18412</v>
      </c>
      <c r="O1593" s="1">
        <v>23302</v>
      </c>
      <c r="P1593" s="1">
        <v>38</v>
      </c>
      <c r="Q1593" s="1">
        <v>140</v>
      </c>
      <c r="R1593" s="1">
        <v>78</v>
      </c>
      <c r="AG1593" s="7">
        <f>IF(Q1593&gt;0,RANK(Q1593,(N1593:P1593,Q1593:AE1593)),0)</f>
        <v>3</v>
      </c>
      <c r="AH1593" s="7">
        <f>IF(R1593&gt;0,RANK(R1593,(N1593:P1593,Q1593:AE1593)),0)</f>
        <v>4</v>
      </c>
      <c r="AI1593" s="7">
        <f>IF(T1593&gt;0,RANK(T1593,(N1593:P1593,Q1593:AE1593)),0)</f>
        <v>0</v>
      </c>
      <c r="AJ1593" s="7">
        <f>IF(S1593&gt;0,RANK(S1593,(N1593:P1593,Q1593:AE1593)),0)</f>
        <v>0</v>
      </c>
      <c r="AK1593" s="2">
        <f t="shared" si="355"/>
        <v>3.3357159876101976E-3</v>
      </c>
      <c r="AL1593" s="2">
        <f t="shared" si="355"/>
        <v>1.858470335954253E-3</v>
      </c>
      <c r="AM1593" s="2">
        <f t="shared" si="356"/>
        <v>0</v>
      </c>
      <c r="AN1593" s="2">
        <f t="shared" si="357"/>
        <v>0</v>
      </c>
      <c r="AP1593" t="s">
        <v>3135</v>
      </c>
      <c r="AQ1593" t="s">
        <v>1073</v>
      </c>
      <c r="AR1593">
        <v>6</v>
      </c>
      <c r="AT1593" s="85" t="s">
        <v>4572</v>
      </c>
      <c r="AU1593" s="84" t="s">
        <v>4499</v>
      </c>
      <c r="AV1593" s="77" t="str">
        <f t="shared" si="358"/>
        <v>29165</v>
      </c>
      <c r="AX1593" s="7" t="s">
        <v>186</v>
      </c>
      <c r="BB1593" t="s">
        <v>637</v>
      </c>
    </row>
    <row r="1594" spans="1:54" hidden="1" outlineLevel="1">
      <c r="A1594" t="s">
        <v>4301</v>
      </c>
      <c r="B1594" t="s">
        <v>1073</v>
      </c>
      <c r="C1594" s="1">
        <f t="shared" si="352"/>
        <v>12453</v>
      </c>
      <c r="D1594" s="7">
        <f>IF(N1594&gt;0, RANK(N1594,(N1594:P1594,Q1594:AE1594)),0)</f>
        <v>2</v>
      </c>
      <c r="E1594" s="7">
        <f>IF(O1594&gt;0,RANK(O1594,(N1594:P1594,Q1594:AE1594)),0)</f>
        <v>1</v>
      </c>
      <c r="F1594" s="7">
        <f>IF(P1594&gt;0,RANK(P1594,(N1594:P1594,Q1594:AE1594)),0)</f>
        <v>5</v>
      </c>
      <c r="G1594" s="1">
        <f t="shared" si="350"/>
        <v>4811</v>
      </c>
      <c r="H1594" s="2">
        <f t="shared" si="351"/>
        <v>0.38633261061591584</v>
      </c>
      <c r="I1594" s="2"/>
      <c r="J1594" s="2">
        <f t="shared" si="353"/>
        <v>0.30313980566931664</v>
      </c>
      <c r="K1594" s="2">
        <f t="shared" si="353"/>
        <v>0.68947241628523248</v>
      </c>
      <c r="L1594" s="2">
        <f t="shared" si="353"/>
        <v>3.2120774110656067E-4</v>
      </c>
      <c r="M1594" s="2">
        <f t="shared" si="354"/>
        <v>7.0665703043443166E-3</v>
      </c>
      <c r="N1594" s="1">
        <v>3775</v>
      </c>
      <c r="O1594" s="1">
        <v>8586</v>
      </c>
      <c r="P1594" s="1">
        <v>4</v>
      </c>
      <c r="Q1594" s="1">
        <v>48</v>
      </c>
      <c r="R1594" s="1">
        <v>40</v>
      </c>
      <c r="AG1594" s="7">
        <f>IF(Q1594&gt;0,RANK(Q1594,(N1594:P1594,Q1594:AE1594)),0)</f>
        <v>3</v>
      </c>
      <c r="AH1594" s="7">
        <f>IF(R1594&gt;0,RANK(R1594,(N1594:P1594,Q1594:AE1594)),0)</f>
        <v>4</v>
      </c>
      <c r="AI1594" s="7">
        <f>IF(T1594&gt;0,RANK(T1594,(N1594:P1594,Q1594:AE1594)),0)</f>
        <v>0</v>
      </c>
      <c r="AJ1594" s="7">
        <f>IF(S1594&gt;0,RANK(S1594,(N1594:P1594,Q1594:AE1594)),0)</f>
        <v>0</v>
      </c>
      <c r="AK1594" s="2">
        <f t="shared" si="355"/>
        <v>3.8544928932787281E-3</v>
      </c>
      <c r="AL1594" s="2">
        <f t="shared" si="355"/>
        <v>3.2120774110656067E-3</v>
      </c>
      <c r="AM1594" s="2">
        <f t="shared" si="356"/>
        <v>0</v>
      </c>
      <c r="AN1594" s="2">
        <f t="shared" si="357"/>
        <v>0</v>
      </c>
      <c r="AP1594" t="s">
        <v>4301</v>
      </c>
      <c r="AQ1594" t="s">
        <v>1073</v>
      </c>
      <c r="AR1594">
        <v>0</v>
      </c>
      <c r="AT1594" s="85" t="s">
        <v>4572</v>
      </c>
      <c r="AU1594" s="84" t="s">
        <v>4500</v>
      </c>
      <c r="AV1594" s="77" t="str">
        <f t="shared" si="358"/>
        <v>29167</v>
      </c>
      <c r="AX1594" s="7" t="s">
        <v>186</v>
      </c>
      <c r="BB1594" t="s">
        <v>197</v>
      </c>
    </row>
    <row r="1595" spans="1:54" hidden="1" outlineLevel="1">
      <c r="A1595" t="s">
        <v>4620</v>
      </c>
      <c r="B1595" t="s">
        <v>1073</v>
      </c>
      <c r="C1595" s="1">
        <f t="shared" si="352"/>
        <v>12221</v>
      </c>
      <c r="D1595" s="7">
        <f>IF(N1595&gt;0, RANK(N1595,(N1595:P1595,Q1595:AE1595)),0)</f>
        <v>2</v>
      </c>
      <c r="E1595" s="7">
        <f>IF(O1595&gt;0,RANK(O1595,(N1595:P1595,Q1595:AE1595)),0)</f>
        <v>1</v>
      </c>
      <c r="F1595" s="7">
        <f>IF(P1595&gt;0,RANK(P1595,(N1595:P1595,Q1595:AE1595)),0)</f>
        <v>5</v>
      </c>
      <c r="G1595" s="1">
        <f t="shared" si="350"/>
        <v>5067</v>
      </c>
      <c r="H1595" s="2">
        <f t="shared" si="351"/>
        <v>0.41461418869159644</v>
      </c>
      <c r="I1595" s="2"/>
      <c r="J1595" s="2">
        <f t="shared" si="353"/>
        <v>0.29056542017838149</v>
      </c>
      <c r="K1595" s="2">
        <f t="shared" si="353"/>
        <v>0.70517960886997788</v>
      </c>
      <c r="L1595" s="2">
        <f t="shared" si="353"/>
        <v>9.8191637345552735E-4</v>
      </c>
      <c r="M1595" s="2">
        <f t="shared" si="354"/>
        <v>3.2730545781850971E-3</v>
      </c>
      <c r="N1595" s="1">
        <v>3551</v>
      </c>
      <c r="O1595" s="1">
        <v>8618</v>
      </c>
      <c r="P1595" s="1">
        <v>12</v>
      </c>
      <c r="Q1595" s="1">
        <v>26</v>
      </c>
      <c r="R1595" s="1">
        <v>14</v>
      </c>
      <c r="AG1595" s="7">
        <f>IF(Q1595&gt;0,RANK(Q1595,(N1595:P1595,Q1595:AE1595)),0)</f>
        <v>3</v>
      </c>
      <c r="AH1595" s="7">
        <f>IF(R1595&gt;0,RANK(R1595,(N1595:P1595,Q1595:AE1595)),0)</f>
        <v>4</v>
      </c>
      <c r="AI1595" s="7">
        <f>IF(T1595&gt;0,RANK(T1595,(N1595:P1595,Q1595:AE1595)),0)</f>
        <v>0</v>
      </c>
      <c r="AJ1595" s="7">
        <f>IF(S1595&gt;0,RANK(S1595,(N1595:P1595,Q1595:AE1595)),0)</f>
        <v>0</v>
      </c>
      <c r="AK1595" s="2">
        <f t="shared" si="355"/>
        <v>2.1274854758203095E-3</v>
      </c>
      <c r="AL1595" s="2">
        <f t="shared" si="355"/>
        <v>1.1455691023647819E-3</v>
      </c>
      <c r="AM1595" s="2">
        <f t="shared" si="356"/>
        <v>0</v>
      </c>
      <c r="AN1595" s="2">
        <f t="shared" si="357"/>
        <v>0</v>
      </c>
      <c r="AP1595" t="s">
        <v>4620</v>
      </c>
      <c r="AQ1595" t="s">
        <v>1073</v>
      </c>
      <c r="AR1595">
        <v>4</v>
      </c>
      <c r="AT1595" s="85" t="s">
        <v>4572</v>
      </c>
      <c r="AU1595" s="84" t="s">
        <v>4913</v>
      </c>
      <c r="AV1595" s="77" t="str">
        <f t="shared" si="358"/>
        <v>29169</v>
      </c>
      <c r="AX1595" s="7" t="s">
        <v>186</v>
      </c>
      <c r="BB1595" t="s">
        <v>637</v>
      </c>
    </row>
    <row r="1596" spans="1:54" hidden="1" outlineLevel="1">
      <c r="A1596" t="s">
        <v>3587</v>
      </c>
      <c r="B1596" t="s">
        <v>1073</v>
      </c>
      <c r="C1596" s="1">
        <f t="shared" si="352"/>
        <v>2445</v>
      </c>
      <c r="D1596" s="7">
        <f>IF(N1596&gt;0, RANK(N1596,(N1596:P1596,Q1596:AE1596)),0)</f>
        <v>2</v>
      </c>
      <c r="E1596" s="7">
        <f>IF(O1596&gt;0,RANK(O1596,(N1596:P1596,Q1596:AE1596)),0)</f>
        <v>1</v>
      </c>
      <c r="F1596" s="7">
        <f>IF(P1596&gt;0,RANK(P1596,(N1596:P1596,Q1596:AE1596)),0)</f>
        <v>3</v>
      </c>
      <c r="G1596" s="1">
        <f t="shared" si="350"/>
        <v>888</v>
      </c>
      <c r="H1596" s="2">
        <f t="shared" si="351"/>
        <v>0.36319018404907977</v>
      </c>
      <c r="I1596" s="2"/>
      <c r="J1596" s="2">
        <f t="shared" si="353"/>
        <v>0.31574642126789365</v>
      </c>
      <c r="K1596" s="2">
        <f t="shared" si="353"/>
        <v>0.67893660531697342</v>
      </c>
      <c r="L1596" s="2">
        <f t="shared" si="353"/>
        <v>2.0449897750511249E-3</v>
      </c>
      <c r="M1596" s="2">
        <f t="shared" si="354"/>
        <v>3.2719836400818057E-3</v>
      </c>
      <c r="N1596" s="1">
        <v>772</v>
      </c>
      <c r="O1596" s="1">
        <v>1660</v>
      </c>
      <c r="P1596" s="1">
        <v>5</v>
      </c>
      <c r="Q1596" s="1">
        <v>3</v>
      </c>
      <c r="R1596" s="1">
        <v>5</v>
      </c>
      <c r="AG1596" s="7">
        <f>IF(Q1596&gt;0,RANK(Q1596,(N1596:P1596,Q1596:AE1596)),0)</f>
        <v>5</v>
      </c>
      <c r="AH1596" s="7">
        <f>IF(R1596&gt;0,RANK(R1596,(N1596:P1596,Q1596:AE1596)),0)</f>
        <v>3</v>
      </c>
      <c r="AI1596" s="7">
        <f>IF(T1596&gt;0,RANK(T1596,(N1596:P1596,Q1596:AE1596)),0)</f>
        <v>0</v>
      </c>
      <c r="AJ1596" s="7">
        <f>IF(S1596&gt;0,RANK(S1596,(N1596:P1596,Q1596:AE1596)),0)</f>
        <v>0</v>
      </c>
      <c r="AK1596" s="2">
        <f t="shared" si="355"/>
        <v>1.2269938650306749E-3</v>
      </c>
      <c r="AL1596" s="2">
        <f t="shared" si="355"/>
        <v>2.0449897750511249E-3</v>
      </c>
      <c r="AM1596" s="2">
        <f t="shared" si="356"/>
        <v>0</v>
      </c>
      <c r="AN1596" s="2">
        <f t="shared" si="357"/>
        <v>0</v>
      </c>
      <c r="AP1596" t="s">
        <v>3587</v>
      </c>
      <c r="AQ1596" t="s">
        <v>1073</v>
      </c>
      <c r="AR1596">
        <v>6</v>
      </c>
      <c r="AT1596" s="85" t="s">
        <v>4572</v>
      </c>
      <c r="AU1596" s="84" t="s">
        <v>3946</v>
      </c>
      <c r="AV1596" s="77" t="str">
        <f t="shared" si="358"/>
        <v>29171</v>
      </c>
      <c r="AX1596" s="7" t="s">
        <v>186</v>
      </c>
      <c r="BB1596" t="s">
        <v>637</v>
      </c>
    </row>
    <row r="1597" spans="1:54" hidden="1" outlineLevel="1">
      <c r="A1597" t="s">
        <v>1554</v>
      </c>
      <c r="B1597" t="s">
        <v>1073</v>
      </c>
      <c r="C1597" s="1">
        <f t="shared" si="352"/>
        <v>5034</v>
      </c>
      <c r="D1597" s="7">
        <f>IF(N1597&gt;0, RANK(N1597,(N1597:P1597,Q1597:AE1597)),0)</f>
        <v>2</v>
      </c>
      <c r="E1597" s="7">
        <f>IF(O1597&gt;0,RANK(O1597,(N1597:P1597,Q1597:AE1597)),0)</f>
        <v>1</v>
      </c>
      <c r="F1597" s="7">
        <f>IF(P1597&gt;0,RANK(P1597,(N1597:P1597,Q1597:AE1597)),0)</f>
        <v>4</v>
      </c>
      <c r="G1597" s="1">
        <f t="shared" si="350"/>
        <v>955</v>
      </c>
      <c r="H1597" s="2">
        <f t="shared" si="351"/>
        <v>0.18970997218911403</v>
      </c>
      <c r="I1597" s="2"/>
      <c r="J1597" s="2">
        <f t="shared" si="353"/>
        <v>0.40345649582836712</v>
      </c>
      <c r="K1597" s="2">
        <f t="shared" si="353"/>
        <v>0.59316646801748107</v>
      </c>
      <c r="L1597" s="2">
        <f t="shared" si="353"/>
        <v>1.1918951132300357E-3</v>
      </c>
      <c r="M1597" s="2">
        <f t="shared" si="354"/>
        <v>2.1851410409218222E-3</v>
      </c>
      <c r="N1597" s="1">
        <v>2031</v>
      </c>
      <c r="O1597" s="1">
        <v>2986</v>
      </c>
      <c r="P1597" s="1">
        <v>6</v>
      </c>
      <c r="Q1597" s="1">
        <v>8</v>
      </c>
      <c r="R1597" s="1">
        <v>3</v>
      </c>
      <c r="AG1597" s="7">
        <f>IF(Q1597&gt;0,RANK(Q1597,(N1597:P1597,Q1597:AE1597)),0)</f>
        <v>3</v>
      </c>
      <c r="AH1597" s="7">
        <f>IF(R1597&gt;0,RANK(R1597,(N1597:P1597,Q1597:AE1597)),0)</f>
        <v>5</v>
      </c>
      <c r="AI1597" s="7">
        <f>IF(T1597&gt;0,RANK(T1597,(N1597:P1597,Q1597:AE1597)),0)</f>
        <v>0</v>
      </c>
      <c r="AJ1597" s="7">
        <f>IF(S1597&gt;0,RANK(S1597,(N1597:P1597,Q1597:AE1597)),0)</f>
        <v>0</v>
      </c>
      <c r="AK1597" s="2">
        <f t="shared" si="355"/>
        <v>1.5891934843067143E-3</v>
      </c>
      <c r="AL1597" s="2">
        <f t="shared" si="355"/>
        <v>5.9594755661501785E-4</v>
      </c>
      <c r="AM1597" s="2">
        <f t="shared" si="356"/>
        <v>0</v>
      </c>
      <c r="AN1597" s="2">
        <f t="shared" si="357"/>
        <v>0</v>
      </c>
      <c r="AP1597" t="s">
        <v>1554</v>
      </c>
      <c r="AQ1597" t="s">
        <v>1073</v>
      </c>
      <c r="AR1597">
        <v>9</v>
      </c>
      <c r="AT1597" s="85" t="s">
        <v>4572</v>
      </c>
      <c r="AU1597" s="84" t="s">
        <v>3947</v>
      </c>
      <c r="AV1597" s="77" t="str">
        <f t="shared" si="358"/>
        <v>29173</v>
      </c>
      <c r="AX1597" s="7" t="s">
        <v>186</v>
      </c>
      <c r="BB1597" t="s">
        <v>637</v>
      </c>
    </row>
    <row r="1598" spans="1:54" hidden="1" outlineLevel="1">
      <c r="A1598" t="s">
        <v>2734</v>
      </c>
      <c r="B1598" t="s">
        <v>1073</v>
      </c>
      <c r="C1598" s="1">
        <f t="shared" si="352"/>
        <v>10198</v>
      </c>
      <c r="D1598" s="7">
        <f>IF(N1598&gt;0, RANK(N1598,(N1598:P1598,Q1598:AE1598)),0)</f>
        <v>2</v>
      </c>
      <c r="E1598" s="7">
        <f>IF(O1598&gt;0,RANK(O1598,(N1598:P1598,Q1598:AE1598)),0)</f>
        <v>1</v>
      </c>
      <c r="F1598" s="7">
        <f>IF(P1598&gt;0,RANK(P1598,(N1598:P1598,Q1598:AE1598)),0)</f>
        <v>5</v>
      </c>
      <c r="G1598" s="1">
        <f t="shared" si="350"/>
        <v>2965</v>
      </c>
      <c r="H1598" s="2">
        <f t="shared" si="351"/>
        <v>0.29074328299666602</v>
      </c>
      <c r="I1598" s="2"/>
      <c r="J1598" s="2">
        <f t="shared" si="353"/>
        <v>0.35163757599529322</v>
      </c>
      <c r="K1598" s="2">
        <f t="shared" si="353"/>
        <v>0.64238085899195918</v>
      </c>
      <c r="L1598" s="2">
        <f t="shared" si="353"/>
        <v>7.8446754265542261E-4</v>
      </c>
      <c r="M1598" s="2">
        <f t="shared" si="354"/>
        <v>5.1970974700921799E-3</v>
      </c>
      <c r="N1598" s="1">
        <v>3586</v>
      </c>
      <c r="O1598" s="1">
        <v>6551</v>
      </c>
      <c r="P1598" s="1">
        <v>8</v>
      </c>
      <c r="Q1598" s="1">
        <v>34</v>
      </c>
      <c r="R1598" s="1">
        <v>19</v>
      </c>
      <c r="AG1598" s="7">
        <f>IF(Q1598&gt;0,RANK(Q1598,(N1598:P1598,Q1598:AE1598)),0)</f>
        <v>3</v>
      </c>
      <c r="AH1598" s="7">
        <f>IF(R1598&gt;0,RANK(R1598,(N1598:P1598,Q1598:AE1598)),0)</f>
        <v>4</v>
      </c>
      <c r="AI1598" s="7">
        <f>IF(T1598&gt;0,RANK(T1598,(N1598:P1598,Q1598:AE1598)),0)</f>
        <v>0</v>
      </c>
      <c r="AJ1598" s="7">
        <f>IF(S1598&gt;0,RANK(S1598,(N1598:P1598,Q1598:AE1598)),0)</f>
        <v>0</v>
      </c>
      <c r="AK1598" s="2">
        <f t="shared" si="355"/>
        <v>3.3339870562855462E-3</v>
      </c>
      <c r="AL1598" s="2">
        <f t="shared" si="355"/>
        <v>1.8631104138066288E-3</v>
      </c>
      <c r="AM1598" s="2">
        <f t="shared" si="356"/>
        <v>0</v>
      </c>
      <c r="AN1598" s="2">
        <f t="shared" si="357"/>
        <v>0</v>
      </c>
      <c r="AP1598" t="s">
        <v>2734</v>
      </c>
      <c r="AQ1598" t="s">
        <v>1073</v>
      </c>
      <c r="AR1598">
        <v>9</v>
      </c>
      <c r="AT1598" s="85" t="s">
        <v>4572</v>
      </c>
      <c r="AU1598" s="84" t="s">
        <v>4677</v>
      </c>
      <c r="AV1598" s="77" t="str">
        <f t="shared" si="358"/>
        <v>29175</v>
      </c>
      <c r="AX1598" s="7" t="s">
        <v>186</v>
      </c>
      <c r="BB1598" t="s">
        <v>197</v>
      </c>
    </row>
    <row r="1599" spans="1:54" hidden="1" outlineLevel="1">
      <c r="A1599" t="s">
        <v>1872</v>
      </c>
      <c r="B1599" t="s">
        <v>1073</v>
      </c>
      <c r="C1599" s="1">
        <f t="shared" si="352"/>
        <v>10788</v>
      </c>
      <c r="D1599" s="7">
        <f>IF(N1599&gt;0, RANK(N1599,(N1599:P1599,Q1599:AE1599)),0)</f>
        <v>2</v>
      </c>
      <c r="E1599" s="7">
        <f>IF(O1599&gt;0,RANK(O1599,(N1599:P1599,Q1599:AE1599)),0)</f>
        <v>1</v>
      </c>
      <c r="F1599" s="7">
        <f>IF(P1599&gt;0,RANK(P1599,(N1599:P1599,Q1599:AE1599)),0)</f>
        <v>0</v>
      </c>
      <c r="G1599" s="1">
        <f t="shared" si="350"/>
        <v>639</v>
      </c>
      <c r="H1599" s="2">
        <f t="shared" si="351"/>
        <v>5.9232480533926588E-2</v>
      </c>
      <c r="I1599" s="2"/>
      <c r="J1599" s="2">
        <f t="shared" si="353"/>
        <v>0.46662958843159064</v>
      </c>
      <c r="K1599" s="2">
        <f t="shared" si="353"/>
        <v>0.52586206896551724</v>
      </c>
      <c r="L1599" s="2">
        <f t="shared" si="353"/>
        <v>0</v>
      </c>
      <c r="M1599" s="2">
        <f t="shared" si="354"/>
        <v>7.5083426028921263E-3</v>
      </c>
      <c r="N1599" s="1">
        <v>5034</v>
      </c>
      <c r="O1599" s="1">
        <v>5673</v>
      </c>
      <c r="P1599" s="1">
        <v>0</v>
      </c>
      <c r="Q1599" s="1">
        <v>49</v>
      </c>
      <c r="R1599" s="1">
        <v>32</v>
      </c>
      <c r="AG1599" s="7">
        <f>IF(Q1599&gt;0,RANK(Q1599,(N1599:P1599,Q1599:AE1599)),0)</f>
        <v>3</v>
      </c>
      <c r="AH1599" s="7">
        <f>IF(R1599&gt;0,RANK(R1599,(N1599:P1599,Q1599:AE1599)),0)</f>
        <v>4</v>
      </c>
      <c r="AI1599" s="7">
        <f>IF(T1599&gt;0,RANK(T1599,(N1599:P1599,Q1599:AE1599)),0)</f>
        <v>0</v>
      </c>
      <c r="AJ1599" s="7">
        <f>IF(S1599&gt;0,RANK(S1599,(N1599:P1599,Q1599:AE1599)),0)</f>
        <v>0</v>
      </c>
      <c r="AK1599" s="2">
        <f t="shared" si="355"/>
        <v>4.5420837968112721E-3</v>
      </c>
      <c r="AL1599" s="2">
        <f t="shared" si="355"/>
        <v>2.9662588060808304E-3</v>
      </c>
      <c r="AM1599" s="2">
        <f t="shared" si="356"/>
        <v>0</v>
      </c>
      <c r="AN1599" s="2">
        <f t="shared" si="357"/>
        <v>0</v>
      </c>
      <c r="AP1599" t="s">
        <v>1872</v>
      </c>
      <c r="AQ1599" t="s">
        <v>1073</v>
      </c>
      <c r="AR1599">
        <v>4</v>
      </c>
      <c r="AT1599" s="85" t="s">
        <v>4572</v>
      </c>
      <c r="AU1599" s="84" t="s">
        <v>3101</v>
      </c>
      <c r="AV1599" s="77" t="str">
        <f t="shared" si="358"/>
        <v>29177</v>
      </c>
      <c r="AX1599" s="7" t="s">
        <v>186</v>
      </c>
      <c r="BB1599" t="s">
        <v>197</v>
      </c>
    </row>
    <row r="1600" spans="1:54" hidden="1" outlineLevel="1">
      <c r="A1600" t="s">
        <v>1877</v>
      </c>
      <c r="B1600" t="s">
        <v>1073</v>
      </c>
      <c r="C1600" s="1">
        <f t="shared" si="352"/>
        <v>3364</v>
      </c>
      <c r="D1600" s="7">
        <f>IF(N1600&gt;0, RANK(N1600,(N1600:P1600,Q1600:AE1600)),0)</f>
        <v>2</v>
      </c>
      <c r="E1600" s="7">
        <f>IF(O1600&gt;0,RANK(O1600,(N1600:P1600,Q1600:AE1600)),0)</f>
        <v>1</v>
      </c>
      <c r="F1600" s="7">
        <f>IF(P1600&gt;0,RANK(P1600,(N1600:P1600,Q1600:AE1600)),0)</f>
        <v>0</v>
      </c>
      <c r="G1600" s="1">
        <f t="shared" si="350"/>
        <v>447</v>
      </c>
      <c r="H1600" s="2">
        <f t="shared" si="351"/>
        <v>0.13287752675386444</v>
      </c>
      <c r="I1600" s="2"/>
      <c r="J1600" s="2">
        <f t="shared" si="353"/>
        <v>0.43073721759809752</v>
      </c>
      <c r="K1600" s="2">
        <f t="shared" si="353"/>
        <v>0.5636147443519619</v>
      </c>
      <c r="L1600" s="2">
        <f t="shared" si="353"/>
        <v>0</v>
      </c>
      <c r="M1600" s="2">
        <f t="shared" si="354"/>
        <v>5.6480380499406291E-3</v>
      </c>
      <c r="N1600" s="1">
        <v>1449</v>
      </c>
      <c r="O1600" s="1">
        <v>1896</v>
      </c>
      <c r="P1600" s="1">
        <v>0</v>
      </c>
      <c r="Q1600" s="1">
        <v>5</v>
      </c>
      <c r="R1600" s="1">
        <v>14</v>
      </c>
      <c r="AG1600" s="7">
        <f>IF(Q1600&gt;0,RANK(Q1600,(N1600:P1600,Q1600:AE1600)),0)</f>
        <v>4</v>
      </c>
      <c r="AH1600" s="7">
        <f>IF(R1600&gt;0,RANK(R1600,(N1600:P1600,Q1600:AE1600)),0)</f>
        <v>3</v>
      </c>
      <c r="AI1600" s="7">
        <f>IF(T1600&gt;0,RANK(T1600,(N1600:P1600,Q1600:AE1600)),0)</f>
        <v>0</v>
      </c>
      <c r="AJ1600" s="7">
        <f>IF(S1600&gt;0,RANK(S1600,(N1600:P1600,Q1600:AE1600)),0)</f>
        <v>0</v>
      </c>
      <c r="AK1600" s="2">
        <f t="shared" si="355"/>
        <v>1.4863258026159335E-3</v>
      </c>
      <c r="AL1600" s="2">
        <f t="shared" si="355"/>
        <v>4.1617122473246136E-3</v>
      </c>
      <c r="AM1600" s="2">
        <f t="shared" si="356"/>
        <v>0</v>
      </c>
      <c r="AN1600" s="2">
        <f t="shared" si="357"/>
        <v>0</v>
      </c>
      <c r="AP1600" t="s">
        <v>1877</v>
      </c>
      <c r="AQ1600" t="s">
        <v>1073</v>
      </c>
      <c r="AR1600">
        <v>8</v>
      </c>
      <c r="AT1600" s="85" t="s">
        <v>4572</v>
      </c>
      <c r="AU1600" s="84" t="s">
        <v>3823</v>
      </c>
      <c r="AV1600" s="77" t="str">
        <f t="shared" si="358"/>
        <v>29179</v>
      </c>
      <c r="AX1600" s="7" t="s">
        <v>186</v>
      </c>
      <c r="BB1600" t="s">
        <v>198</v>
      </c>
    </row>
    <row r="1601" spans="1:54" hidden="1" outlineLevel="1">
      <c r="A1601" t="s">
        <v>2122</v>
      </c>
      <c r="B1601" t="s">
        <v>1073</v>
      </c>
      <c r="C1601" s="1">
        <f t="shared" si="352"/>
        <v>5653</v>
      </c>
      <c r="D1601" s="7">
        <f>IF(N1601&gt;0, RANK(N1601,(N1601:P1601,Q1601:AE1601)),0)</f>
        <v>2</v>
      </c>
      <c r="E1601" s="7">
        <f>IF(O1601&gt;0,RANK(O1601,(N1601:P1601,Q1601:AE1601)),0)</f>
        <v>1</v>
      </c>
      <c r="F1601" s="7">
        <f>IF(P1601&gt;0,RANK(P1601,(N1601:P1601,Q1601:AE1601)),0)</f>
        <v>5</v>
      </c>
      <c r="G1601" s="1">
        <f t="shared" si="350"/>
        <v>1786</v>
      </c>
      <c r="H1601" s="2">
        <f t="shared" si="351"/>
        <v>0.31593843976649566</v>
      </c>
      <c r="I1601" s="2"/>
      <c r="J1601" s="2">
        <f t="shared" si="353"/>
        <v>0.33734300371484166</v>
      </c>
      <c r="K1601" s="2">
        <f t="shared" si="353"/>
        <v>0.65328144348133732</v>
      </c>
      <c r="L1601" s="2">
        <f t="shared" si="353"/>
        <v>1.0613833362816203E-3</v>
      </c>
      <c r="M1601" s="2">
        <f t="shared" si="354"/>
        <v>8.3141694675393438E-3</v>
      </c>
      <c r="N1601" s="1">
        <v>1907</v>
      </c>
      <c r="O1601" s="1">
        <v>3693</v>
      </c>
      <c r="P1601" s="1">
        <v>6</v>
      </c>
      <c r="Q1601" s="1">
        <v>26</v>
      </c>
      <c r="R1601" s="1">
        <v>21</v>
      </c>
      <c r="AG1601" s="7">
        <f>IF(Q1601&gt;0,RANK(Q1601,(N1601:P1601,Q1601:AE1601)),0)</f>
        <v>3</v>
      </c>
      <c r="AH1601" s="7">
        <f>IF(R1601&gt;0,RANK(R1601,(N1601:P1601,Q1601:AE1601)),0)</f>
        <v>4</v>
      </c>
      <c r="AI1601" s="7">
        <f>IF(T1601&gt;0,RANK(T1601,(N1601:P1601,Q1601:AE1601)),0)</f>
        <v>0</v>
      </c>
      <c r="AJ1601" s="7">
        <f>IF(S1601&gt;0,RANK(S1601,(N1601:P1601,Q1601:AE1601)),0)</f>
        <v>0</v>
      </c>
      <c r="AK1601" s="2">
        <f t="shared" si="355"/>
        <v>4.5993277905536879E-3</v>
      </c>
      <c r="AL1601" s="2">
        <f t="shared" si="355"/>
        <v>3.7148416769856715E-3</v>
      </c>
      <c r="AM1601" s="2">
        <f t="shared" si="356"/>
        <v>0</v>
      </c>
      <c r="AN1601" s="2">
        <f t="shared" si="357"/>
        <v>0</v>
      </c>
      <c r="AP1601" t="s">
        <v>2122</v>
      </c>
      <c r="AQ1601" t="s">
        <v>1073</v>
      </c>
      <c r="AR1601">
        <v>8</v>
      </c>
      <c r="AT1601" s="85" t="s">
        <v>4572</v>
      </c>
      <c r="AU1601" s="84" t="s">
        <v>4132</v>
      </c>
      <c r="AV1601" s="77" t="str">
        <f t="shared" si="358"/>
        <v>29181</v>
      </c>
      <c r="AX1601" s="7" t="s">
        <v>186</v>
      </c>
      <c r="BB1601" t="s">
        <v>637</v>
      </c>
    </row>
    <row r="1602" spans="1:54" hidden="1" outlineLevel="1">
      <c r="A1602" t="s">
        <v>2472</v>
      </c>
      <c r="B1602" t="s">
        <v>1073</v>
      </c>
      <c r="C1602" s="1">
        <f t="shared" si="352"/>
        <v>163488</v>
      </c>
      <c r="D1602" s="7">
        <f>IF(N1602&gt;0, RANK(N1602,(N1602:P1602,Q1602:AE1602)),0)</f>
        <v>2</v>
      </c>
      <c r="E1602" s="7">
        <f>IF(O1602&gt;0,RANK(O1602,(N1602:P1602,Q1602:AE1602)),0)</f>
        <v>1</v>
      </c>
      <c r="F1602" s="7">
        <f>IF(P1602&gt;0,RANK(P1602,(N1602:P1602,Q1602:AE1602)),0)</f>
        <v>5</v>
      </c>
      <c r="G1602" s="1">
        <f t="shared" si="350"/>
        <v>28971</v>
      </c>
      <c r="H1602" s="2">
        <f t="shared" si="351"/>
        <v>0.17720566647093364</v>
      </c>
      <c r="I1602" s="2"/>
      <c r="J1602" s="2">
        <f t="shared" si="353"/>
        <v>0.40892909571344688</v>
      </c>
      <c r="K1602" s="2">
        <f t="shared" si="353"/>
        <v>0.58613476218438054</v>
      </c>
      <c r="L1602" s="2">
        <f t="shared" si="353"/>
        <v>3.0583284400078291E-4</v>
      </c>
      <c r="M1602" s="2">
        <f t="shared" si="354"/>
        <v>4.6303092581718528E-3</v>
      </c>
      <c r="N1602" s="1">
        <v>66855</v>
      </c>
      <c r="O1602" s="1">
        <v>95826</v>
      </c>
      <c r="P1602" s="1">
        <v>50</v>
      </c>
      <c r="Q1602" s="1">
        <v>503</v>
      </c>
      <c r="R1602" s="1">
        <v>254</v>
      </c>
      <c r="AG1602" s="7">
        <f>IF(Q1602&gt;0,RANK(Q1602,(N1602:P1602,Q1602:AE1602)),0)</f>
        <v>3</v>
      </c>
      <c r="AH1602" s="7">
        <f>IF(R1602&gt;0,RANK(R1602,(N1602:P1602,Q1602:AE1602)),0)</f>
        <v>4</v>
      </c>
      <c r="AI1602" s="7">
        <f>IF(T1602&gt;0,RANK(T1602,(N1602:P1602,Q1602:AE1602)),0)</f>
        <v>0</v>
      </c>
      <c r="AJ1602" s="7">
        <f>IF(S1602&gt;0,RANK(S1602,(N1602:P1602,Q1602:AE1602)),0)</f>
        <v>0</v>
      </c>
      <c r="AK1602" s="2">
        <f t="shared" si="355"/>
        <v>3.0766784106478762E-3</v>
      </c>
      <c r="AL1602" s="2">
        <f t="shared" si="355"/>
        <v>1.5536308475239773E-3</v>
      </c>
      <c r="AM1602" s="2">
        <f t="shared" si="356"/>
        <v>0</v>
      </c>
      <c r="AN1602" s="2">
        <f t="shared" si="357"/>
        <v>0</v>
      </c>
      <c r="AP1602" t="s">
        <v>2472</v>
      </c>
      <c r="AQ1602" t="s">
        <v>1073</v>
      </c>
      <c r="AR1602">
        <v>0</v>
      </c>
      <c r="AT1602" s="85" t="s">
        <v>4572</v>
      </c>
      <c r="AU1602" s="84" t="s">
        <v>4133</v>
      </c>
      <c r="AV1602" s="77" t="str">
        <f t="shared" si="358"/>
        <v>29183</v>
      </c>
      <c r="AX1602" s="7" t="s">
        <v>186</v>
      </c>
      <c r="BB1602" t="s">
        <v>197</v>
      </c>
    </row>
    <row r="1603" spans="1:54" hidden="1" outlineLevel="1">
      <c r="A1603" t="s">
        <v>3370</v>
      </c>
      <c r="B1603" t="s">
        <v>1073</v>
      </c>
      <c r="C1603" s="1">
        <f t="shared" si="352"/>
        <v>4965</v>
      </c>
      <c r="D1603" s="7">
        <f>IF(N1603&gt;0, RANK(N1603,(N1603:P1603,Q1603:AE1603)),0)</f>
        <v>2</v>
      </c>
      <c r="E1603" s="7">
        <f>IF(O1603&gt;0,RANK(O1603,(N1603:P1603,Q1603:AE1603)),0)</f>
        <v>1</v>
      </c>
      <c r="F1603" s="7">
        <f>IF(P1603&gt;0,RANK(P1603,(N1603:P1603,Q1603:AE1603)),0)</f>
        <v>4</v>
      </c>
      <c r="G1603" s="1">
        <f t="shared" si="350"/>
        <v>1257</v>
      </c>
      <c r="H1603" s="2">
        <f t="shared" si="351"/>
        <v>0.25317220543806646</v>
      </c>
      <c r="I1603" s="2"/>
      <c r="J1603" s="2">
        <f t="shared" si="353"/>
        <v>0.37079556898288019</v>
      </c>
      <c r="K1603" s="2">
        <f t="shared" si="353"/>
        <v>0.62396777442094664</v>
      </c>
      <c r="L1603" s="2">
        <f t="shared" si="353"/>
        <v>1.4098690835850957E-3</v>
      </c>
      <c r="M1603" s="2">
        <f t="shared" si="354"/>
        <v>3.8267875125881324E-3</v>
      </c>
      <c r="N1603" s="1">
        <v>1841</v>
      </c>
      <c r="O1603" s="1">
        <v>3098</v>
      </c>
      <c r="P1603" s="1">
        <v>7</v>
      </c>
      <c r="Q1603" s="1">
        <v>14</v>
      </c>
      <c r="R1603" s="1">
        <v>5</v>
      </c>
      <c r="AG1603" s="7">
        <f>IF(Q1603&gt;0,RANK(Q1603,(N1603:P1603,Q1603:AE1603)),0)</f>
        <v>3</v>
      </c>
      <c r="AH1603" s="7">
        <f>IF(R1603&gt;0,RANK(R1603,(N1603:P1603,Q1603:AE1603)),0)</f>
        <v>5</v>
      </c>
      <c r="AI1603" s="7">
        <f>IF(T1603&gt;0,RANK(T1603,(N1603:P1603,Q1603:AE1603)),0)</f>
        <v>0</v>
      </c>
      <c r="AJ1603" s="7">
        <f>IF(S1603&gt;0,RANK(S1603,(N1603:P1603,Q1603:AE1603)),0)</f>
        <v>0</v>
      </c>
      <c r="AK1603" s="2">
        <f t="shared" si="355"/>
        <v>2.8197381671701913E-3</v>
      </c>
      <c r="AL1603" s="2">
        <f t="shared" si="355"/>
        <v>1.0070493454179255E-3</v>
      </c>
      <c r="AM1603" s="2">
        <f t="shared" si="356"/>
        <v>0</v>
      </c>
      <c r="AN1603" s="2">
        <f t="shared" si="357"/>
        <v>0</v>
      </c>
      <c r="AP1603" t="s">
        <v>3370</v>
      </c>
      <c r="AQ1603" t="s">
        <v>1073</v>
      </c>
      <c r="AR1603">
        <v>4</v>
      </c>
      <c r="AT1603" s="85" t="s">
        <v>4572</v>
      </c>
      <c r="AU1603" s="84" t="s">
        <v>3795</v>
      </c>
      <c r="AV1603" s="77" t="str">
        <f t="shared" si="358"/>
        <v>29185</v>
      </c>
      <c r="AX1603" s="7" t="s">
        <v>186</v>
      </c>
      <c r="BB1603" t="s">
        <v>637</v>
      </c>
    </row>
    <row r="1604" spans="1:54" hidden="1" outlineLevel="1">
      <c r="A1604" t="s">
        <v>1597</v>
      </c>
      <c r="B1604" t="s">
        <v>1073</v>
      </c>
      <c r="C1604" s="1">
        <f t="shared" si="352"/>
        <v>22933</v>
      </c>
      <c r="D1604" s="7">
        <f>IF(N1604&gt;0, RANK(N1604,(N1604:P1604,Q1604:AE1604)),0)</f>
        <v>2</v>
      </c>
      <c r="E1604" s="7">
        <f>IF(O1604&gt;0,RANK(O1604,(N1604:P1604,Q1604:AE1604)),0)</f>
        <v>1</v>
      </c>
      <c r="F1604" s="7">
        <f>IF(P1604&gt;0,RANK(P1604,(N1604:P1604,Q1604:AE1604)),0)</f>
        <v>5</v>
      </c>
      <c r="G1604" s="1">
        <f t="shared" si="350"/>
        <v>1339</v>
      </c>
      <c r="H1604" s="2">
        <f t="shared" si="351"/>
        <v>5.8387476562159334E-2</v>
      </c>
      <c r="I1604" s="2"/>
      <c r="J1604" s="2">
        <f t="shared" si="353"/>
        <v>0.46866960275585401</v>
      </c>
      <c r="K1604" s="2">
        <f t="shared" si="353"/>
        <v>0.52705707931801338</v>
      </c>
      <c r="L1604" s="2">
        <f t="shared" si="353"/>
        <v>5.2326341952644662E-4</v>
      </c>
      <c r="M1604" s="2">
        <f t="shared" si="354"/>
        <v>3.7500545066061672E-3</v>
      </c>
      <c r="N1604" s="1">
        <v>10748</v>
      </c>
      <c r="O1604" s="1">
        <v>12087</v>
      </c>
      <c r="P1604" s="1">
        <v>12</v>
      </c>
      <c r="Q1604" s="1">
        <v>51</v>
      </c>
      <c r="R1604" s="1">
        <v>35</v>
      </c>
      <c r="AG1604" s="7">
        <f>IF(Q1604&gt;0,RANK(Q1604,(N1604:P1604,Q1604:AE1604)),0)</f>
        <v>3</v>
      </c>
      <c r="AH1604" s="7">
        <f>IF(R1604&gt;0,RANK(R1604,(N1604:P1604,Q1604:AE1604)),0)</f>
        <v>4</v>
      </c>
      <c r="AI1604" s="7">
        <f>IF(T1604&gt;0,RANK(T1604,(N1604:P1604,Q1604:AE1604)),0)</f>
        <v>0</v>
      </c>
      <c r="AJ1604" s="7">
        <f>IF(S1604&gt;0,RANK(S1604,(N1604:P1604,Q1604:AE1604)),0)</f>
        <v>0</v>
      </c>
      <c r="AK1604" s="2">
        <f t="shared" si="355"/>
        <v>2.223869532987398E-3</v>
      </c>
      <c r="AL1604" s="2">
        <f t="shared" si="355"/>
        <v>1.5261849736188026E-3</v>
      </c>
      <c r="AM1604" s="2">
        <f t="shared" si="356"/>
        <v>0</v>
      </c>
      <c r="AN1604" s="2">
        <f t="shared" si="357"/>
        <v>0</v>
      </c>
      <c r="AP1604" t="s">
        <v>1597</v>
      </c>
      <c r="AQ1604" t="s">
        <v>1073</v>
      </c>
      <c r="AR1604">
        <v>8</v>
      </c>
      <c r="AT1604" s="85" t="s">
        <v>4572</v>
      </c>
      <c r="AU1604" s="84" t="s">
        <v>3796</v>
      </c>
      <c r="AV1604" s="77" t="str">
        <f t="shared" si="358"/>
        <v>29187</v>
      </c>
      <c r="AX1604" s="7" t="s">
        <v>186</v>
      </c>
      <c r="BB1604" t="s">
        <v>637</v>
      </c>
    </row>
    <row r="1605" spans="1:54" hidden="1" outlineLevel="1">
      <c r="A1605" t="s">
        <v>4311</v>
      </c>
      <c r="B1605" t="s">
        <v>1073</v>
      </c>
      <c r="C1605" s="1">
        <f t="shared" si="352"/>
        <v>8146</v>
      </c>
      <c r="D1605" s="7">
        <f>IF(N1605&gt;0, RANK(N1605,(N1605:P1605,Q1605:AE1605)),0)</f>
        <v>1</v>
      </c>
      <c r="E1605" s="7">
        <f>IF(O1605&gt;0,RANK(O1605,(N1605:P1605,Q1605:AE1605)),0)</f>
        <v>2</v>
      </c>
      <c r="F1605" s="7">
        <f>IF(P1605&gt;0,RANK(P1605,(N1605:P1605,Q1605:AE1605)),0)</f>
        <v>5</v>
      </c>
      <c r="G1605" s="1">
        <f t="shared" si="350"/>
        <v>490</v>
      </c>
      <c r="H1605" s="2">
        <f t="shared" si="351"/>
        <v>6.0152221949423032E-2</v>
      </c>
      <c r="I1605" s="2"/>
      <c r="J1605" s="2">
        <f t="shared" si="353"/>
        <v>0.52553400441934695</v>
      </c>
      <c r="K1605" s="2">
        <f t="shared" si="353"/>
        <v>0.4653817824699239</v>
      </c>
      <c r="L1605" s="2">
        <f t="shared" si="353"/>
        <v>1.2275963663147557E-4</v>
      </c>
      <c r="M1605" s="2">
        <f t="shared" si="354"/>
        <v>8.9614534740976807E-3</v>
      </c>
      <c r="N1605" s="1">
        <v>4281</v>
      </c>
      <c r="O1605" s="1">
        <v>3791</v>
      </c>
      <c r="P1605" s="1">
        <v>1</v>
      </c>
      <c r="Q1605" s="1">
        <v>32</v>
      </c>
      <c r="R1605" s="1">
        <v>41</v>
      </c>
      <c r="AG1605" s="7">
        <f>IF(Q1605&gt;0,RANK(Q1605,(N1605:P1605,Q1605:AE1605)),0)</f>
        <v>4</v>
      </c>
      <c r="AH1605" s="7">
        <f>IF(R1605&gt;0,RANK(R1605,(N1605:P1605,Q1605:AE1605)),0)</f>
        <v>3</v>
      </c>
      <c r="AI1605" s="7">
        <f>IF(T1605&gt;0,RANK(T1605,(N1605:P1605,Q1605:AE1605)),0)</f>
        <v>0</v>
      </c>
      <c r="AJ1605" s="7">
        <f>IF(S1605&gt;0,RANK(S1605,(N1605:P1605,Q1605:AE1605)),0)</f>
        <v>0</v>
      </c>
      <c r="AK1605" s="2">
        <f t="shared" si="355"/>
        <v>3.9283083722072183E-3</v>
      </c>
      <c r="AL1605" s="2">
        <f t="shared" si="355"/>
        <v>5.0331451018904988E-3</v>
      </c>
      <c r="AM1605" s="2">
        <f t="shared" si="356"/>
        <v>0</v>
      </c>
      <c r="AN1605" s="2">
        <f t="shared" si="357"/>
        <v>0</v>
      </c>
      <c r="AP1605" t="s">
        <v>4311</v>
      </c>
      <c r="AQ1605" t="s">
        <v>1073</v>
      </c>
      <c r="AR1605">
        <v>3</v>
      </c>
      <c r="AT1605" s="85" t="s">
        <v>4572</v>
      </c>
      <c r="AU1605" s="84" t="s">
        <v>3810</v>
      </c>
      <c r="AV1605" s="77" t="str">
        <f t="shared" si="358"/>
        <v>29186</v>
      </c>
      <c r="AX1605" s="7" t="s">
        <v>186</v>
      </c>
      <c r="BB1605" t="s">
        <v>197</v>
      </c>
    </row>
    <row r="1606" spans="1:54" hidden="1" outlineLevel="1">
      <c r="A1606" t="s">
        <v>5303</v>
      </c>
      <c r="B1606" t="s">
        <v>1073</v>
      </c>
      <c r="C1606" s="1">
        <f t="shared" si="352"/>
        <v>542983</v>
      </c>
      <c r="D1606" s="7">
        <f>IF(N1606&gt;0, RANK(N1606,(N1606:P1606,Q1606:AE1606)),0)</f>
        <v>1</v>
      </c>
      <c r="E1606" s="7">
        <f>IF(O1606&gt;0,RANK(O1606,(N1606:P1606,Q1606:AE1606)),0)</f>
        <v>2</v>
      </c>
      <c r="F1606" s="7">
        <f>IF(P1606&gt;0,RANK(P1606,(N1606:P1606,Q1606:AE1606)),0)</f>
        <v>5</v>
      </c>
      <c r="G1606" s="1">
        <f t="shared" si="350"/>
        <v>50315</v>
      </c>
      <c r="H1606" s="2">
        <f t="shared" si="351"/>
        <v>9.2664042889003886E-2</v>
      </c>
      <c r="I1606" s="2"/>
      <c r="J1606" s="2">
        <f t="shared" si="353"/>
        <v>0.54381813058604045</v>
      </c>
      <c r="K1606" s="2">
        <f t="shared" si="353"/>
        <v>0.45115408769703658</v>
      </c>
      <c r="L1606" s="2">
        <f t="shared" si="353"/>
        <v>3.2413537808734342E-4</v>
      </c>
      <c r="M1606" s="2">
        <f t="shared" si="354"/>
        <v>4.7036463388356311E-3</v>
      </c>
      <c r="N1606" s="1">
        <v>295284</v>
      </c>
      <c r="O1606" s="1">
        <v>244969</v>
      </c>
      <c r="P1606" s="1">
        <v>176</v>
      </c>
      <c r="Q1606" s="1">
        <v>1728</v>
      </c>
      <c r="R1606" s="1">
        <v>826</v>
      </c>
      <c r="AG1606" s="7">
        <f>IF(Q1606&gt;0,RANK(Q1606,(N1606:P1606,Q1606:AE1606)),0)</f>
        <v>3</v>
      </c>
      <c r="AH1606" s="7">
        <f>IF(R1606&gt;0,RANK(R1606,(N1606:P1606,Q1606:AE1606)),0)</f>
        <v>4</v>
      </c>
      <c r="AI1606" s="7">
        <f>IF(T1606&gt;0,RANK(T1606,(N1606:P1606,Q1606:AE1606)),0)</f>
        <v>0</v>
      </c>
      <c r="AJ1606" s="7">
        <f>IF(S1606&gt;0,RANK(S1606,(N1606:P1606,Q1606:AE1606)),0)</f>
        <v>0</v>
      </c>
      <c r="AK1606" s="2">
        <f t="shared" si="355"/>
        <v>3.1824200757666447E-3</v>
      </c>
      <c r="AL1606" s="2">
        <f t="shared" si="355"/>
        <v>1.5212262630690096E-3</v>
      </c>
      <c r="AM1606" s="2">
        <f t="shared" si="356"/>
        <v>0</v>
      </c>
      <c r="AN1606" s="2">
        <f t="shared" si="357"/>
        <v>0</v>
      </c>
      <c r="AP1606" t="s">
        <v>5303</v>
      </c>
      <c r="AQ1606" t="s">
        <v>1073</v>
      </c>
      <c r="AR1606">
        <v>0</v>
      </c>
      <c r="AT1606" s="85" t="s">
        <v>4572</v>
      </c>
      <c r="AU1606" s="84" t="s">
        <v>3821</v>
      </c>
      <c r="AV1606" s="77" t="str">
        <f t="shared" si="358"/>
        <v>29189</v>
      </c>
      <c r="AX1606" s="7" t="s">
        <v>186</v>
      </c>
      <c r="BB1606" t="s">
        <v>197</v>
      </c>
    </row>
    <row r="1607" spans="1:54" hidden="1" outlineLevel="1">
      <c r="A1607" t="s">
        <v>4078</v>
      </c>
      <c r="B1607" t="s">
        <v>1073</v>
      </c>
      <c r="C1607" s="1">
        <f t="shared" si="352"/>
        <v>9939</v>
      </c>
      <c r="D1607" s="7">
        <f>IF(N1607&gt;0, RANK(N1607,(N1607:P1607,Q1607:AE1607)),0)</f>
        <v>2</v>
      </c>
      <c r="E1607" s="7">
        <f>IF(O1607&gt;0,RANK(O1607,(N1607:P1607,Q1607:AE1607)),0)</f>
        <v>1</v>
      </c>
      <c r="F1607" s="7">
        <f>IF(P1607&gt;0,RANK(P1607,(N1607:P1607,Q1607:AE1607)),0)</f>
        <v>5</v>
      </c>
      <c r="G1607" s="1">
        <f t="shared" si="350"/>
        <v>910</v>
      </c>
      <c r="H1607" s="2">
        <f t="shared" si="351"/>
        <v>9.1558506892041452E-2</v>
      </c>
      <c r="I1607" s="2"/>
      <c r="J1607" s="2">
        <f t="shared" ref="J1607:L1626" si="359">IF($C1607=0,"-",N1607/$C1607)</f>
        <v>0.45064895864775129</v>
      </c>
      <c r="K1607" s="2">
        <f t="shared" si="359"/>
        <v>0.54220746553979271</v>
      </c>
      <c r="L1607" s="2">
        <f t="shared" si="359"/>
        <v>8.0490995069926554E-4</v>
      </c>
      <c r="M1607" s="2">
        <f t="shared" si="354"/>
        <v>6.3386658617566836E-3</v>
      </c>
      <c r="N1607" s="1">
        <v>4479</v>
      </c>
      <c r="O1607" s="1">
        <v>5389</v>
      </c>
      <c r="P1607" s="1">
        <v>8</v>
      </c>
      <c r="Q1607" s="1">
        <v>47</v>
      </c>
      <c r="R1607" s="1">
        <v>16</v>
      </c>
      <c r="AG1607" s="7">
        <f>IF(Q1607&gt;0,RANK(Q1607,(N1607:P1607,Q1607:AE1607)),0)</f>
        <v>3</v>
      </c>
      <c r="AH1607" s="7">
        <f>IF(R1607&gt;0,RANK(R1607,(N1607:P1607,Q1607:AE1607)),0)</f>
        <v>4</v>
      </c>
      <c r="AI1607" s="7">
        <f>IF(T1607&gt;0,RANK(T1607,(N1607:P1607,Q1607:AE1607)),0)</f>
        <v>0</v>
      </c>
      <c r="AJ1607" s="7">
        <f>IF(S1607&gt;0,RANK(S1607,(N1607:P1607,Q1607:AE1607)),0)</f>
        <v>0</v>
      </c>
      <c r="AK1607" s="2">
        <f t="shared" ref="AK1607:AL1626" si="360">IF($C1607=0,"-",Q1607/$C1607)</f>
        <v>4.7288459603581851E-3</v>
      </c>
      <c r="AL1607" s="2">
        <f t="shared" si="360"/>
        <v>1.6098199013985311E-3</v>
      </c>
      <c r="AM1607" s="2">
        <f t="shared" si="356"/>
        <v>0</v>
      </c>
      <c r="AN1607" s="2">
        <f t="shared" si="357"/>
        <v>0</v>
      </c>
      <c r="AP1607" t="s">
        <v>4078</v>
      </c>
      <c r="AQ1607" t="s">
        <v>1073</v>
      </c>
      <c r="AR1607">
        <v>4</v>
      </c>
      <c r="AT1607" s="85" t="s">
        <v>4572</v>
      </c>
      <c r="AU1607" s="84" t="s">
        <v>4962</v>
      </c>
      <c r="AV1607" s="77" t="str">
        <f t="shared" si="358"/>
        <v>29195</v>
      </c>
      <c r="AX1607" s="7" t="s">
        <v>186</v>
      </c>
      <c r="BB1607" t="s">
        <v>637</v>
      </c>
    </row>
    <row r="1608" spans="1:54" hidden="1" outlineLevel="1">
      <c r="A1608" t="s">
        <v>2853</v>
      </c>
      <c r="B1608" t="s">
        <v>1073</v>
      </c>
      <c r="C1608" s="1">
        <f t="shared" si="352"/>
        <v>2031</v>
      </c>
      <c r="D1608" s="7">
        <f>IF(N1608&gt;0, RANK(N1608,(N1608:P1608,Q1608:AE1608)),0)</f>
        <v>2</v>
      </c>
      <c r="E1608" s="7">
        <f>IF(O1608&gt;0,RANK(O1608,(N1608:P1608,Q1608:AE1608)),0)</f>
        <v>1</v>
      </c>
      <c r="F1608" s="7">
        <f>IF(P1608&gt;0,RANK(P1608,(N1608:P1608,Q1608:AE1608)),0)</f>
        <v>0</v>
      </c>
      <c r="G1608" s="1">
        <f t="shared" si="350"/>
        <v>230</v>
      </c>
      <c r="H1608" s="2">
        <f t="shared" si="351"/>
        <v>0.11324470704086657</v>
      </c>
      <c r="I1608" s="2"/>
      <c r="J1608" s="2">
        <f t="shared" si="359"/>
        <v>0.44017725258493351</v>
      </c>
      <c r="K1608" s="2">
        <f t="shared" si="359"/>
        <v>0.5534219596258001</v>
      </c>
      <c r="L1608" s="2">
        <f t="shared" si="359"/>
        <v>0</v>
      </c>
      <c r="M1608" s="2">
        <f t="shared" si="354"/>
        <v>6.4007877892664489E-3</v>
      </c>
      <c r="N1608" s="1">
        <v>894</v>
      </c>
      <c r="O1608" s="1">
        <v>1124</v>
      </c>
      <c r="P1608" s="1">
        <v>0</v>
      </c>
      <c r="Q1608" s="1">
        <v>9</v>
      </c>
      <c r="R1608" s="1">
        <v>4</v>
      </c>
      <c r="AG1608" s="7">
        <f>IF(Q1608&gt;0,RANK(Q1608,(N1608:P1608,Q1608:AE1608)),0)</f>
        <v>3</v>
      </c>
      <c r="AH1608" s="7">
        <f>IF(R1608&gt;0,RANK(R1608,(N1608:P1608,Q1608:AE1608)),0)</f>
        <v>4</v>
      </c>
      <c r="AI1608" s="7">
        <f>IF(T1608&gt;0,RANK(T1608,(N1608:P1608,Q1608:AE1608)),0)</f>
        <v>0</v>
      </c>
      <c r="AJ1608" s="7">
        <f>IF(S1608&gt;0,RANK(S1608,(N1608:P1608,Q1608:AE1608)),0)</f>
        <v>0</v>
      </c>
      <c r="AK1608" s="2">
        <f t="shared" si="360"/>
        <v>4.4313146233382573E-3</v>
      </c>
      <c r="AL1608" s="2">
        <f t="shared" si="360"/>
        <v>1.9694731659281144E-3</v>
      </c>
      <c r="AM1608" s="2">
        <f t="shared" si="356"/>
        <v>0</v>
      </c>
      <c r="AN1608" s="2">
        <f t="shared" si="357"/>
        <v>0</v>
      </c>
      <c r="AP1608" t="s">
        <v>2853</v>
      </c>
      <c r="AQ1608" t="s">
        <v>1073</v>
      </c>
      <c r="AR1608">
        <v>6</v>
      </c>
      <c r="AT1608" s="85" t="s">
        <v>4572</v>
      </c>
      <c r="AU1608" s="84" t="s">
        <v>3602</v>
      </c>
      <c r="AV1608" s="77" t="str">
        <f t="shared" si="358"/>
        <v>29197</v>
      </c>
      <c r="AX1608" s="7" t="s">
        <v>186</v>
      </c>
      <c r="BB1608" t="s">
        <v>637</v>
      </c>
    </row>
    <row r="1609" spans="1:54" hidden="1" outlineLevel="1">
      <c r="A1609" t="s">
        <v>2537</v>
      </c>
      <c r="B1609" t="s">
        <v>1073</v>
      </c>
      <c r="C1609" s="1">
        <f t="shared" si="352"/>
        <v>2197</v>
      </c>
      <c r="D1609" s="7">
        <f>IF(N1609&gt;0, RANK(N1609,(N1609:P1609,Q1609:AE1609)),0)</f>
        <v>2</v>
      </c>
      <c r="E1609" s="7">
        <f>IF(O1609&gt;0,RANK(O1609,(N1609:P1609,Q1609:AE1609)),0)</f>
        <v>1</v>
      </c>
      <c r="F1609" s="7">
        <f>IF(P1609&gt;0,RANK(P1609,(N1609:P1609,Q1609:AE1609)),0)</f>
        <v>5</v>
      </c>
      <c r="G1609" s="1">
        <f t="shared" si="350"/>
        <v>524</v>
      </c>
      <c r="H1609" s="2">
        <f t="shared" si="351"/>
        <v>0.23850705507510242</v>
      </c>
      <c r="I1609" s="2"/>
      <c r="J1609" s="2">
        <f t="shared" si="359"/>
        <v>0.37687756030951297</v>
      </c>
      <c r="K1609" s="2">
        <f t="shared" si="359"/>
        <v>0.61538461538461542</v>
      </c>
      <c r="L1609" s="2">
        <f t="shared" si="359"/>
        <v>9.1033227127901685E-4</v>
      </c>
      <c r="M1609" s="2">
        <f t="shared" si="354"/>
        <v>6.8274920345926492E-3</v>
      </c>
      <c r="N1609" s="1">
        <v>828</v>
      </c>
      <c r="O1609" s="1">
        <v>1352</v>
      </c>
      <c r="P1609" s="1">
        <v>2</v>
      </c>
      <c r="Q1609" s="1">
        <v>10</v>
      </c>
      <c r="R1609" s="1">
        <v>5</v>
      </c>
      <c r="AG1609" s="7">
        <f>IF(Q1609&gt;0,RANK(Q1609,(N1609:P1609,Q1609:AE1609)),0)</f>
        <v>3</v>
      </c>
      <c r="AH1609" s="7">
        <f>IF(R1609&gt;0,RANK(R1609,(N1609:P1609,Q1609:AE1609)),0)</f>
        <v>4</v>
      </c>
      <c r="AI1609" s="7">
        <f>IF(T1609&gt;0,RANK(T1609,(N1609:P1609,Q1609:AE1609)),0)</f>
        <v>0</v>
      </c>
      <c r="AJ1609" s="7">
        <f>IF(S1609&gt;0,RANK(S1609,(N1609:P1609,Q1609:AE1609)),0)</f>
        <v>0</v>
      </c>
      <c r="AK1609" s="2">
        <f t="shared" si="360"/>
        <v>4.5516613563950838E-3</v>
      </c>
      <c r="AL1609" s="2">
        <f t="shared" si="360"/>
        <v>2.2758306781975419E-3</v>
      </c>
      <c r="AM1609" s="2">
        <f t="shared" si="356"/>
        <v>0</v>
      </c>
      <c r="AN1609" s="2">
        <f t="shared" si="357"/>
        <v>0</v>
      </c>
      <c r="AP1609" t="s">
        <v>2537</v>
      </c>
      <c r="AQ1609" t="s">
        <v>1073</v>
      </c>
      <c r="AR1609">
        <v>9</v>
      </c>
      <c r="AT1609" s="85" t="s">
        <v>4572</v>
      </c>
      <c r="AU1609" s="84" t="s">
        <v>3973</v>
      </c>
      <c r="AV1609" s="77" t="str">
        <f t="shared" si="358"/>
        <v>29199</v>
      </c>
      <c r="AX1609" s="7" t="s">
        <v>186</v>
      </c>
      <c r="BB1609" t="s">
        <v>198</v>
      </c>
    </row>
    <row r="1610" spans="1:54" hidden="1" outlineLevel="1">
      <c r="A1610" t="s">
        <v>4195</v>
      </c>
      <c r="B1610" t="s">
        <v>1073</v>
      </c>
      <c r="C1610" s="1">
        <f t="shared" si="352"/>
        <v>17448</v>
      </c>
      <c r="D1610" s="7">
        <f>IF(N1610&gt;0, RANK(N1610,(N1610:P1610,Q1610:AE1610)),0)</f>
        <v>2</v>
      </c>
      <c r="E1610" s="7">
        <f>IF(O1610&gt;0,RANK(O1610,(N1610:P1610,Q1610:AE1610)),0)</f>
        <v>1</v>
      </c>
      <c r="F1610" s="7">
        <f>IF(P1610&gt;0,RANK(P1610,(N1610:P1610,Q1610:AE1610)),0)</f>
        <v>5</v>
      </c>
      <c r="G1610" s="1">
        <f t="shared" si="350"/>
        <v>5273</v>
      </c>
      <c r="H1610" s="2">
        <f t="shared" si="351"/>
        <v>0.30221228794131133</v>
      </c>
      <c r="I1610" s="2"/>
      <c r="J1610" s="2">
        <f t="shared" si="359"/>
        <v>0.34714580467675377</v>
      </c>
      <c r="K1610" s="2">
        <f t="shared" si="359"/>
        <v>0.6493580926180651</v>
      </c>
      <c r="L1610" s="2">
        <f t="shared" si="359"/>
        <v>2.8656579550664831E-4</v>
      </c>
      <c r="M1610" s="2">
        <f t="shared" si="354"/>
        <v>3.2095369096745438E-3</v>
      </c>
      <c r="N1610" s="1">
        <v>6057</v>
      </c>
      <c r="O1610" s="1">
        <v>11330</v>
      </c>
      <c r="P1610" s="1">
        <v>5</v>
      </c>
      <c r="Q1610" s="1">
        <v>35</v>
      </c>
      <c r="R1610" s="1">
        <v>21</v>
      </c>
      <c r="AG1610" s="7">
        <f>IF(Q1610&gt;0,RANK(Q1610,(N1610:P1610,Q1610:AE1610)),0)</f>
        <v>3</v>
      </c>
      <c r="AH1610" s="7">
        <f>IF(R1610&gt;0,RANK(R1610,(N1610:P1610,Q1610:AE1610)),0)</f>
        <v>4</v>
      </c>
      <c r="AI1610" s="7">
        <f>IF(T1610&gt;0,RANK(T1610,(N1610:P1610,Q1610:AE1610)),0)</f>
        <v>0</v>
      </c>
      <c r="AJ1610" s="7">
        <f>IF(S1610&gt;0,RANK(S1610,(N1610:P1610,Q1610:AE1610)),0)</f>
        <v>0</v>
      </c>
      <c r="AK1610" s="2">
        <f t="shared" si="360"/>
        <v>2.0059605685465382E-3</v>
      </c>
      <c r="AL1610" s="2">
        <f t="shared" si="360"/>
        <v>1.203576341127923E-3</v>
      </c>
      <c r="AM1610" s="2">
        <f t="shared" si="356"/>
        <v>0</v>
      </c>
      <c r="AN1610" s="2">
        <f t="shared" si="357"/>
        <v>0</v>
      </c>
      <c r="AP1610" t="s">
        <v>4195</v>
      </c>
      <c r="AQ1610" t="s">
        <v>1073</v>
      </c>
      <c r="AR1610">
        <v>8</v>
      </c>
      <c r="AT1610" s="85" t="s">
        <v>4572</v>
      </c>
      <c r="AU1610" s="84" t="s">
        <v>4328</v>
      </c>
      <c r="AV1610" s="77" t="str">
        <f t="shared" si="358"/>
        <v>29201</v>
      </c>
      <c r="AX1610" s="7" t="s">
        <v>186</v>
      </c>
      <c r="BB1610" t="s">
        <v>637</v>
      </c>
    </row>
    <row r="1611" spans="1:54" hidden="1" outlineLevel="1">
      <c r="A1611" t="s">
        <v>3215</v>
      </c>
      <c r="B1611" t="s">
        <v>1073</v>
      </c>
      <c r="C1611" s="1">
        <f t="shared" si="352"/>
        <v>4167</v>
      </c>
      <c r="D1611" s="7">
        <f>IF(N1611&gt;0, RANK(N1611,(N1611:P1611,Q1611:AE1611)),0)</f>
        <v>2</v>
      </c>
      <c r="E1611" s="7">
        <f>IF(O1611&gt;0,RANK(O1611,(N1611:P1611,Q1611:AE1611)),0)</f>
        <v>1</v>
      </c>
      <c r="F1611" s="7">
        <f>IF(P1611&gt;0,RANK(P1611,(N1611:P1611,Q1611:AE1611)),0)</f>
        <v>0</v>
      </c>
      <c r="G1611" s="1">
        <f t="shared" si="350"/>
        <v>893</v>
      </c>
      <c r="H1611" s="2">
        <f t="shared" si="351"/>
        <v>0.21430285577153826</v>
      </c>
      <c r="I1611" s="2"/>
      <c r="J1611" s="2">
        <f t="shared" si="359"/>
        <v>0.38828893688504917</v>
      </c>
      <c r="K1611" s="2">
        <f t="shared" si="359"/>
        <v>0.60259179265658747</v>
      </c>
      <c r="L1611" s="2">
        <f t="shared" si="359"/>
        <v>0</v>
      </c>
      <c r="M1611" s="2">
        <f t="shared" si="354"/>
        <v>9.1192704583633599E-3</v>
      </c>
      <c r="N1611" s="1">
        <v>1618</v>
      </c>
      <c r="O1611" s="1">
        <v>2511</v>
      </c>
      <c r="P1611" s="1">
        <v>0</v>
      </c>
      <c r="Q1611" s="1">
        <v>24</v>
      </c>
      <c r="R1611" s="1">
        <v>14</v>
      </c>
      <c r="AG1611" s="7">
        <f>IF(Q1611&gt;0,RANK(Q1611,(N1611:P1611,Q1611:AE1611)),0)</f>
        <v>3</v>
      </c>
      <c r="AH1611" s="7">
        <f>IF(R1611&gt;0,RANK(R1611,(N1611:P1611,Q1611:AE1611)),0)</f>
        <v>4</v>
      </c>
      <c r="AI1611" s="7">
        <f>IF(T1611&gt;0,RANK(T1611,(N1611:P1611,Q1611:AE1611)),0)</f>
        <v>0</v>
      </c>
      <c r="AJ1611" s="7">
        <f>IF(S1611&gt;0,RANK(S1611,(N1611:P1611,Q1611:AE1611)),0)</f>
        <v>0</v>
      </c>
      <c r="AK1611" s="2">
        <f t="shared" si="360"/>
        <v>5.7595392368610509E-3</v>
      </c>
      <c r="AL1611" s="2">
        <f t="shared" si="360"/>
        <v>3.35973122150228E-3</v>
      </c>
      <c r="AM1611" s="2">
        <f t="shared" si="356"/>
        <v>0</v>
      </c>
      <c r="AN1611" s="2">
        <f t="shared" si="357"/>
        <v>0</v>
      </c>
      <c r="AP1611" t="s">
        <v>3215</v>
      </c>
      <c r="AQ1611" t="s">
        <v>1073</v>
      </c>
      <c r="AR1611">
        <v>8</v>
      </c>
      <c r="AT1611" s="85" t="s">
        <v>4572</v>
      </c>
      <c r="AU1611" s="84" t="s">
        <v>3860</v>
      </c>
      <c r="AV1611" s="77" t="str">
        <f t="shared" si="358"/>
        <v>29203</v>
      </c>
      <c r="AX1611" s="7" t="s">
        <v>186</v>
      </c>
      <c r="BB1611" t="s">
        <v>198</v>
      </c>
    </row>
    <row r="1612" spans="1:54" hidden="1" outlineLevel="1">
      <c r="A1612" t="s">
        <v>2842</v>
      </c>
      <c r="B1612" t="s">
        <v>1073</v>
      </c>
      <c r="C1612" s="1">
        <f t="shared" si="352"/>
        <v>3502</v>
      </c>
      <c r="D1612" s="7">
        <f>IF(N1612&gt;0, RANK(N1612,(N1612:P1612,Q1612:AE1612)),0)</f>
        <v>2</v>
      </c>
      <c r="E1612" s="7">
        <f>IF(O1612&gt;0,RANK(O1612,(N1612:P1612,Q1612:AE1612)),0)</f>
        <v>1</v>
      </c>
      <c r="F1612" s="7">
        <f>IF(P1612&gt;0,RANK(P1612,(N1612:P1612,Q1612:AE1612)),0)</f>
        <v>5</v>
      </c>
      <c r="G1612" s="1">
        <f t="shared" si="350"/>
        <v>1079</v>
      </c>
      <c r="H1612" s="2">
        <f t="shared" si="351"/>
        <v>0.30810965162764137</v>
      </c>
      <c r="I1612" s="2"/>
      <c r="J1612" s="2">
        <f t="shared" si="359"/>
        <v>0.34294688749286123</v>
      </c>
      <c r="K1612" s="2">
        <f t="shared" si="359"/>
        <v>0.65105653912050254</v>
      </c>
      <c r="L1612" s="2">
        <f t="shared" si="359"/>
        <v>8.5665334094802965E-4</v>
      </c>
      <c r="M1612" s="2">
        <f t="shared" si="354"/>
        <v>5.1399200456882536E-3</v>
      </c>
      <c r="N1612" s="1">
        <v>1201</v>
      </c>
      <c r="O1612" s="1">
        <v>2280</v>
      </c>
      <c r="P1612" s="1">
        <v>3</v>
      </c>
      <c r="Q1612" s="1">
        <v>9</v>
      </c>
      <c r="R1612" s="1">
        <v>9</v>
      </c>
      <c r="AG1612" s="7">
        <f>IF(Q1612&gt;0,RANK(Q1612,(N1612:P1612,Q1612:AE1612)),0)</f>
        <v>3</v>
      </c>
      <c r="AH1612" s="7">
        <f>IF(R1612&gt;0,RANK(R1612,(N1612:P1612,Q1612:AE1612)),0)</f>
        <v>3</v>
      </c>
      <c r="AI1612" s="7">
        <f>IF(T1612&gt;0,RANK(T1612,(N1612:P1612,Q1612:AE1612)),0)</f>
        <v>0</v>
      </c>
      <c r="AJ1612" s="7">
        <f>IF(S1612&gt;0,RANK(S1612,(N1612:P1612,Q1612:AE1612)),0)</f>
        <v>0</v>
      </c>
      <c r="AK1612" s="2">
        <f t="shared" si="360"/>
        <v>2.5699600228440891E-3</v>
      </c>
      <c r="AL1612" s="2">
        <f t="shared" si="360"/>
        <v>2.5699600228440891E-3</v>
      </c>
      <c r="AM1612" s="2">
        <f t="shared" si="356"/>
        <v>0</v>
      </c>
      <c r="AN1612" s="2">
        <f t="shared" si="357"/>
        <v>0</v>
      </c>
      <c r="AP1612" t="s">
        <v>2842</v>
      </c>
      <c r="AQ1612" t="s">
        <v>1073</v>
      </c>
      <c r="AR1612">
        <v>9</v>
      </c>
      <c r="AT1612" s="85" t="s">
        <v>4572</v>
      </c>
      <c r="AU1612" s="84" t="s">
        <v>4349</v>
      </c>
      <c r="AV1612" s="77" t="str">
        <f t="shared" si="358"/>
        <v>29205</v>
      </c>
      <c r="AX1612" s="7" t="s">
        <v>186</v>
      </c>
      <c r="BB1612" t="s">
        <v>637</v>
      </c>
    </row>
    <row r="1613" spans="1:54" hidden="1" outlineLevel="1">
      <c r="A1613" t="s">
        <v>5070</v>
      </c>
      <c r="B1613" t="s">
        <v>1073</v>
      </c>
      <c r="C1613" s="1">
        <f t="shared" si="352"/>
        <v>13252</v>
      </c>
      <c r="D1613" s="7">
        <f>IF(N1613&gt;0, RANK(N1613,(N1613:P1613,Q1613:AE1613)),0)</f>
        <v>2</v>
      </c>
      <c r="E1613" s="7">
        <f>IF(O1613&gt;0,RANK(O1613,(N1613:P1613,Q1613:AE1613)),0)</f>
        <v>1</v>
      </c>
      <c r="F1613" s="7">
        <f>IF(P1613&gt;0,RANK(P1613,(N1613:P1613,Q1613:AE1613)),0)</f>
        <v>5</v>
      </c>
      <c r="G1613" s="1">
        <f t="shared" si="350"/>
        <v>5296</v>
      </c>
      <c r="H1613" s="2">
        <f t="shared" si="351"/>
        <v>0.39963779052218534</v>
      </c>
      <c r="I1613" s="2"/>
      <c r="J1613" s="2">
        <f t="shared" si="359"/>
        <v>0.29776637488680952</v>
      </c>
      <c r="K1613" s="2">
        <f t="shared" si="359"/>
        <v>0.69740416540899486</v>
      </c>
      <c r="L1613" s="2">
        <f t="shared" si="359"/>
        <v>6.036824630244491E-4</v>
      </c>
      <c r="M1613" s="2">
        <f t="shared" si="354"/>
        <v>4.2257772411711221E-3</v>
      </c>
      <c r="N1613" s="1">
        <v>3946</v>
      </c>
      <c r="O1613" s="1">
        <v>9242</v>
      </c>
      <c r="P1613" s="1">
        <v>8</v>
      </c>
      <c r="Q1613" s="1">
        <v>40</v>
      </c>
      <c r="R1613" s="1">
        <v>16</v>
      </c>
      <c r="AG1613" s="7">
        <f>IF(Q1613&gt;0,RANK(Q1613,(N1613:P1613,Q1613:AE1613)),0)</f>
        <v>3</v>
      </c>
      <c r="AH1613" s="7">
        <f>IF(R1613&gt;0,RANK(R1613,(N1613:P1613,Q1613:AE1613)),0)</f>
        <v>4</v>
      </c>
      <c r="AI1613" s="7">
        <f>IF(T1613&gt;0,RANK(T1613,(N1613:P1613,Q1613:AE1613)),0)</f>
        <v>0</v>
      </c>
      <c r="AJ1613" s="7">
        <f>IF(S1613&gt;0,RANK(S1613,(N1613:P1613,Q1613:AE1613)),0)</f>
        <v>0</v>
      </c>
      <c r="AK1613" s="2">
        <f t="shared" si="360"/>
        <v>3.0184123151222458E-3</v>
      </c>
      <c r="AL1613" s="2">
        <f t="shared" si="360"/>
        <v>1.2073649260488982E-3</v>
      </c>
      <c r="AM1613" s="2">
        <f t="shared" si="356"/>
        <v>0</v>
      </c>
      <c r="AN1613" s="2">
        <f t="shared" si="357"/>
        <v>0</v>
      </c>
      <c r="AP1613" t="s">
        <v>5070</v>
      </c>
      <c r="AQ1613" t="s">
        <v>1073</v>
      </c>
      <c r="AR1613">
        <v>8</v>
      </c>
      <c r="AT1613" s="85" t="s">
        <v>4572</v>
      </c>
      <c r="AU1613" s="84" t="s">
        <v>4661</v>
      </c>
      <c r="AV1613" s="77" t="str">
        <f t="shared" si="358"/>
        <v>29207</v>
      </c>
      <c r="AX1613" s="7" t="s">
        <v>186</v>
      </c>
      <c r="BB1613" t="s">
        <v>637</v>
      </c>
    </row>
    <row r="1614" spans="1:54" hidden="1" outlineLevel="1">
      <c r="A1614" t="s">
        <v>2785</v>
      </c>
      <c r="B1614" t="s">
        <v>1073</v>
      </c>
      <c r="C1614" s="1">
        <f t="shared" si="352"/>
        <v>15189</v>
      </c>
      <c r="D1614" s="7">
        <f>IF(N1614&gt;0, RANK(N1614,(N1614:P1614,Q1614:AE1614)),0)</f>
        <v>2</v>
      </c>
      <c r="E1614" s="7">
        <f>IF(O1614&gt;0,RANK(O1614,(N1614:P1614,Q1614:AE1614)),0)</f>
        <v>1</v>
      </c>
      <c r="F1614" s="7">
        <f>IF(P1614&gt;0,RANK(P1614,(N1614:P1614,Q1614:AE1614)),0)</f>
        <v>4</v>
      </c>
      <c r="G1614" s="1">
        <f t="shared" si="350"/>
        <v>5956</v>
      </c>
      <c r="H1614" s="2">
        <f t="shared" si="351"/>
        <v>0.39212588057146619</v>
      </c>
      <c r="I1614" s="2"/>
      <c r="J1614" s="2">
        <f t="shared" si="359"/>
        <v>0.30140233063401145</v>
      </c>
      <c r="K1614" s="2">
        <f t="shared" si="359"/>
        <v>0.6935282112054777</v>
      </c>
      <c r="L1614" s="2">
        <f t="shared" si="359"/>
        <v>1.3167423793534795E-3</v>
      </c>
      <c r="M1614" s="2">
        <f t="shared" si="354"/>
        <v>3.7527157811573742E-3</v>
      </c>
      <c r="N1614" s="1">
        <v>4578</v>
      </c>
      <c r="O1614" s="1">
        <v>10534</v>
      </c>
      <c r="P1614" s="1">
        <v>20</v>
      </c>
      <c r="Q1614" s="1">
        <v>38</v>
      </c>
      <c r="R1614" s="1">
        <v>19</v>
      </c>
      <c r="AG1614" s="7">
        <f>IF(Q1614&gt;0,RANK(Q1614,(N1614:P1614,Q1614:AE1614)),0)</f>
        <v>3</v>
      </c>
      <c r="AH1614" s="7">
        <f>IF(R1614&gt;0,RANK(R1614,(N1614:P1614,Q1614:AE1614)),0)</f>
        <v>5</v>
      </c>
      <c r="AI1614" s="7">
        <f>IF(T1614&gt;0,RANK(T1614,(N1614:P1614,Q1614:AE1614)),0)</f>
        <v>0</v>
      </c>
      <c r="AJ1614" s="7">
        <f>IF(S1614&gt;0,RANK(S1614,(N1614:P1614,Q1614:AE1614)),0)</f>
        <v>0</v>
      </c>
      <c r="AK1614" s="2">
        <f t="shared" si="360"/>
        <v>2.5018105207716109E-3</v>
      </c>
      <c r="AL1614" s="2">
        <f t="shared" si="360"/>
        <v>1.2509052603858054E-3</v>
      </c>
      <c r="AM1614" s="2">
        <f t="shared" si="356"/>
        <v>0</v>
      </c>
      <c r="AN1614" s="2">
        <f t="shared" si="357"/>
        <v>0</v>
      </c>
      <c r="AP1614" t="s">
        <v>2785</v>
      </c>
      <c r="AQ1614" t="s">
        <v>1073</v>
      </c>
      <c r="AR1614">
        <v>7</v>
      </c>
      <c r="AT1614" s="85" t="s">
        <v>4572</v>
      </c>
      <c r="AU1614" s="84" t="s">
        <v>4662</v>
      </c>
      <c r="AV1614" s="77" t="str">
        <f t="shared" si="358"/>
        <v>29209</v>
      </c>
      <c r="AX1614" s="7" t="s">
        <v>186</v>
      </c>
      <c r="BB1614" t="s">
        <v>637</v>
      </c>
    </row>
    <row r="1615" spans="1:54" hidden="1" outlineLevel="1">
      <c r="A1615" t="s">
        <v>4217</v>
      </c>
      <c r="B1615" t="s">
        <v>1073</v>
      </c>
      <c r="C1615" s="1">
        <f t="shared" si="352"/>
        <v>3089</v>
      </c>
      <c r="D1615" s="7">
        <f>IF(N1615&gt;0, RANK(N1615,(N1615:P1615,Q1615:AE1615)),0)</f>
        <v>2</v>
      </c>
      <c r="E1615" s="7">
        <f>IF(O1615&gt;0,RANK(O1615,(N1615:P1615,Q1615:AE1615)),0)</f>
        <v>1</v>
      </c>
      <c r="F1615" s="7">
        <f>IF(P1615&gt;0,RANK(P1615,(N1615:P1615,Q1615:AE1615)),0)</f>
        <v>0</v>
      </c>
      <c r="G1615" s="1">
        <f t="shared" si="350"/>
        <v>702</v>
      </c>
      <c r="H1615" s="2">
        <f t="shared" si="351"/>
        <v>0.22725801230171577</v>
      </c>
      <c r="I1615" s="2"/>
      <c r="J1615" s="2">
        <f t="shared" si="359"/>
        <v>0.3813531887342182</v>
      </c>
      <c r="K1615" s="2">
        <f t="shared" si="359"/>
        <v>0.60861120103593391</v>
      </c>
      <c r="L1615" s="2">
        <f t="shared" si="359"/>
        <v>0</v>
      </c>
      <c r="M1615" s="2">
        <f t="shared" si="354"/>
        <v>1.0035610229847891E-2</v>
      </c>
      <c r="N1615" s="1">
        <v>1178</v>
      </c>
      <c r="O1615" s="1">
        <v>1880</v>
      </c>
      <c r="P1615" s="1">
        <v>0</v>
      </c>
      <c r="Q1615" s="1">
        <v>16</v>
      </c>
      <c r="R1615" s="1">
        <v>15</v>
      </c>
      <c r="AG1615" s="7">
        <f>IF(Q1615&gt;0,RANK(Q1615,(N1615:P1615,Q1615:AE1615)),0)</f>
        <v>3</v>
      </c>
      <c r="AH1615" s="7">
        <f>IF(R1615&gt;0,RANK(R1615,(N1615:P1615,Q1615:AE1615)),0)</f>
        <v>4</v>
      </c>
      <c r="AI1615" s="7">
        <f>IF(T1615&gt;0,RANK(T1615,(N1615:P1615,Q1615:AE1615)),0)</f>
        <v>0</v>
      </c>
      <c r="AJ1615" s="7">
        <f>IF(S1615&gt;0,RANK(S1615,(N1615:P1615,Q1615:AE1615)),0)</f>
        <v>0</v>
      </c>
      <c r="AK1615" s="2">
        <f t="shared" si="360"/>
        <v>5.179669796050502E-3</v>
      </c>
      <c r="AL1615" s="2">
        <f t="shared" si="360"/>
        <v>4.8559404337973457E-3</v>
      </c>
      <c r="AM1615" s="2">
        <f t="shared" si="356"/>
        <v>0</v>
      </c>
      <c r="AN1615" s="2">
        <f t="shared" si="357"/>
        <v>0</v>
      </c>
      <c r="AP1615" t="s">
        <v>4217</v>
      </c>
      <c r="AQ1615" t="s">
        <v>1073</v>
      </c>
      <c r="AR1615">
        <v>6</v>
      </c>
      <c r="AT1615" s="85" t="s">
        <v>4572</v>
      </c>
      <c r="AU1615" s="84" t="s">
        <v>4663</v>
      </c>
      <c r="AV1615" s="77" t="str">
        <f t="shared" si="358"/>
        <v>29211</v>
      </c>
      <c r="AX1615" s="7" t="s">
        <v>186</v>
      </c>
      <c r="BB1615" t="s">
        <v>637</v>
      </c>
    </row>
    <row r="1616" spans="1:54" hidden="1" outlineLevel="1">
      <c r="A1616" t="s">
        <v>5071</v>
      </c>
      <c r="B1616" t="s">
        <v>1073</v>
      </c>
      <c r="C1616" s="1">
        <f t="shared" si="352"/>
        <v>19280</v>
      </c>
      <c r="D1616" s="7">
        <f>IF(N1616&gt;0, RANK(N1616,(N1616:P1616,Q1616:AE1616)),0)</f>
        <v>2</v>
      </c>
      <c r="E1616" s="7">
        <f>IF(O1616&gt;0,RANK(O1616,(N1616:P1616,Q1616:AE1616)),0)</f>
        <v>1</v>
      </c>
      <c r="F1616" s="7">
        <f>IF(P1616&gt;0,RANK(P1616,(N1616:P1616,Q1616:AE1616)),0)</f>
        <v>5</v>
      </c>
      <c r="G1616" s="1">
        <f t="shared" si="350"/>
        <v>7977</v>
      </c>
      <c r="H1616" s="2">
        <f t="shared" si="351"/>
        <v>0.41374481327800827</v>
      </c>
      <c r="I1616" s="2"/>
      <c r="J1616" s="2">
        <f t="shared" si="359"/>
        <v>0.29050829875518674</v>
      </c>
      <c r="K1616" s="2">
        <f t="shared" si="359"/>
        <v>0.70425311203319507</v>
      </c>
      <c r="L1616" s="2">
        <f t="shared" si="359"/>
        <v>7.7800829875518667E-4</v>
      </c>
      <c r="M1616" s="2">
        <f t="shared" si="354"/>
        <v>4.4605809128629411E-3</v>
      </c>
      <c r="N1616" s="1">
        <v>5601</v>
      </c>
      <c r="O1616" s="1">
        <v>13578</v>
      </c>
      <c r="P1616" s="1">
        <v>15</v>
      </c>
      <c r="Q1616" s="1">
        <v>51</v>
      </c>
      <c r="R1616" s="1">
        <v>35</v>
      </c>
      <c r="AG1616" s="7">
        <f>IF(Q1616&gt;0,RANK(Q1616,(N1616:P1616,Q1616:AE1616)),0)</f>
        <v>3</v>
      </c>
      <c r="AH1616" s="7">
        <f>IF(R1616&gt;0,RANK(R1616,(N1616:P1616,Q1616:AE1616)),0)</f>
        <v>4</v>
      </c>
      <c r="AI1616" s="7">
        <f>IF(T1616&gt;0,RANK(T1616,(N1616:P1616,Q1616:AE1616)),0)</f>
        <v>0</v>
      </c>
      <c r="AJ1616" s="7">
        <f>IF(S1616&gt;0,RANK(S1616,(N1616:P1616,Q1616:AE1616)),0)</f>
        <v>0</v>
      </c>
      <c r="AK1616" s="2">
        <f t="shared" si="360"/>
        <v>2.645228215767635E-3</v>
      </c>
      <c r="AL1616" s="2">
        <f t="shared" si="360"/>
        <v>1.8153526970954357E-3</v>
      </c>
      <c r="AM1616" s="2">
        <f t="shared" si="356"/>
        <v>0</v>
      </c>
      <c r="AN1616" s="2">
        <f t="shared" si="357"/>
        <v>0</v>
      </c>
      <c r="AP1616" t="s">
        <v>5071</v>
      </c>
      <c r="AQ1616" t="s">
        <v>1073</v>
      </c>
      <c r="AR1616">
        <v>0</v>
      </c>
      <c r="AT1616" s="85" t="s">
        <v>4572</v>
      </c>
      <c r="AU1616" s="84" t="s">
        <v>4664</v>
      </c>
      <c r="AV1616" s="77" t="str">
        <f t="shared" si="358"/>
        <v>29213</v>
      </c>
      <c r="AX1616" s="7" t="s">
        <v>186</v>
      </c>
      <c r="BB1616" t="s">
        <v>197</v>
      </c>
    </row>
    <row r="1617" spans="1:55" hidden="1" outlineLevel="1">
      <c r="A1617" t="s">
        <v>4559</v>
      </c>
      <c r="B1617" t="s">
        <v>1073</v>
      </c>
      <c r="C1617" s="1">
        <f t="shared" si="352"/>
        <v>11018</v>
      </c>
      <c r="D1617" s="7">
        <f>IF(N1617&gt;0, RANK(N1617,(N1617:P1617,Q1617:AE1617)),0)</f>
        <v>2</v>
      </c>
      <c r="E1617" s="7">
        <f>IF(O1617&gt;0,RANK(O1617,(N1617:P1617,Q1617:AE1617)),0)</f>
        <v>1</v>
      </c>
      <c r="F1617" s="7">
        <f>IF(P1617&gt;0,RANK(P1617,(N1617:P1617,Q1617:AE1617)),0)</f>
        <v>5</v>
      </c>
      <c r="G1617" s="1">
        <f t="shared" si="350"/>
        <v>3570</v>
      </c>
      <c r="H1617" s="2">
        <f t="shared" si="351"/>
        <v>0.32401524777636592</v>
      </c>
      <c r="I1617" s="2"/>
      <c r="J1617" s="2">
        <f t="shared" si="359"/>
        <v>0.33254674169540749</v>
      </c>
      <c r="K1617" s="2">
        <f t="shared" si="359"/>
        <v>0.65656198947177347</v>
      </c>
      <c r="L1617" s="2">
        <f t="shared" si="359"/>
        <v>2.7228172082047561E-4</v>
      </c>
      <c r="M1617" s="2">
        <f t="shared" si="354"/>
        <v>1.0618987111998514E-2</v>
      </c>
      <c r="N1617" s="1">
        <v>3664</v>
      </c>
      <c r="O1617" s="1">
        <v>7234</v>
      </c>
      <c r="P1617" s="1">
        <v>3</v>
      </c>
      <c r="Q1617" s="1">
        <v>65</v>
      </c>
      <c r="R1617" s="1">
        <v>52</v>
      </c>
      <c r="AG1617" s="7">
        <f>IF(Q1617&gt;0,RANK(Q1617,(N1617:P1617,Q1617:AE1617)),0)</f>
        <v>3</v>
      </c>
      <c r="AH1617" s="7">
        <f>IF(R1617&gt;0,RANK(R1617,(N1617:P1617,Q1617:AE1617)),0)</f>
        <v>4</v>
      </c>
      <c r="AI1617" s="7">
        <f>IF(T1617&gt;0,RANK(T1617,(N1617:P1617,Q1617:AE1617)),0)</f>
        <v>0</v>
      </c>
      <c r="AJ1617" s="7">
        <f>IF(S1617&gt;0,RANK(S1617,(N1617:P1617,Q1617:AE1617)),0)</f>
        <v>0</v>
      </c>
      <c r="AK1617" s="2">
        <f t="shared" si="360"/>
        <v>5.8994372844436375E-3</v>
      </c>
      <c r="AL1617" s="2">
        <f t="shared" si="360"/>
        <v>4.71954982755491E-3</v>
      </c>
      <c r="AM1617" s="2">
        <f t="shared" si="356"/>
        <v>0</v>
      </c>
      <c r="AN1617" s="2">
        <f t="shared" si="357"/>
        <v>0</v>
      </c>
      <c r="AP1617" t="s">
        <v>4559</v>
      </c>
      <c r="AQ1617" t="s">
        <v>1073</v>
      </c>
      <c r="AR1617">
        <v>8</v>
      </c>
      <c r="AT1617" s="85" t="s">
        <v>4572</v>
      </c>
      <c r="AU1617" s="84" t="s">
        <v>4665</v>
      </c>
      <c r="AV1617" s="77" t="str">
        <f t="shared" si="358"/>
        <v>29215</v>
      </c>
      <c r="AX1617" s="7" t="s">
        <v>186</v>
      </c>
      <c r="BB1617" t="s">
        <v>637</v>
      </c>
    </row>
    <row r="1618" spans="1:55" hidden="1" outlineLevel="1">
      <c r="A1618" t="s">
        <v>3141</v>
      </c>
      <c r="B1618" t="s">
        <v>1073</v>
      </c>
      <c r="C1618" s="1">
        <f t="shared" si="352"/>
        <v>8992</v>
      </c>
      <c r="D1618" s="7">
        <f>IF(N1618&gt;0, RANK(N1618,(N1618:P1618,Q1618:AE1618)),0)</f>
        <v>2</v>
      </c>
      <c r="E1618" s="7">
        <f>IF(O1618&gt;0,RANK(O1618,(N1618:P1618,Q1618:AE1618)),0)</f>
        <v>1</v>
      </c>
      <c r="F1618" s="7">
        <f>IF(P1618&gt;0,RANK(P1618,(N1618:P1618,Q1618:AE1618)),0)</f>
        <v>5</v>
      </c>
      <c r="G1618" s="1">
        <f t="shared" si="350"/>
        <v>2526</v>
      </c>
      <c r="H1618" s="2">
        <f t="shared" si="351"/>
        <v>0.28091637010676157</v>
      </c>
      <c r="I1618" s="2"/>
      <c r="J1618" s="2">
        <f t="shared" si="359"/>
        <v>0.35653914590747332</v>
      </c>
      <c r="K1618" s="2">
        <f t="shared" si="359"/>
        <v>0.63745551601423489</v>
      </c>
      <c r="L1618" s="2">
        <f t="shared" si="359"/>
        <v>2.2241992882562276E-4</v>
      </c>
      <c r="M1618" s="2">
        <f t="shared" si="354"/>
        <v>5.7829181494661102E-3</v>
      </c>
      <c r="N1618" s="1">
        <v>3206</v>
      </c>
      <c r="O1618" s="1">
        <v>5732</v>
      </c>
      <c r="P1618" s="1">
        <v>2</v>
      </c>
      <c r="Q1618" s="1">
        <v>31</v>
      </c>
      <c r="R1618" s="1">
        <v>21</v>
      </c>
      <c r="AG1618" s="7">
        <f>IF(Q1618&gt;0,RANK(Q1618,(N1618:P1618,Q1618:AE1618)),0)</f>
        <v>3</v>
      </c>
      <c r="AH1618" s="7">
        <f>IF(R1618&gt;0,RANK(R1618,(N1618:P1618,Q1618:AE1618)),0)</f>
        <v>4</v>
      </c>
      <c r="AI1618" s="7">
        <f>IF(T1618&gt;0,RANK(T1618,(N1618:P1618,Q1618:AE1618)),0)</f>
        <v>0</v>
      </c>
      <c r="AJ1618" s="7">
        <f>IF(S1618&gt;0,RANK(S1618,(N1618:P1618,Q1618:AE1618)),0)</f>
        <v>0</v>
      </c>
      <c r="AK1618" s="2">
        <f t="shared" si="360"/>
        <v>3.4475088967971532E-3</v>
      </c>
      <c r="AL1618" s="2">
        <f t="shared" si="360"/>
        <v>2.335409252669039E-3</v>
      </c>
      <c r="AM1618" s="2">
        <f t="shared" si="356"/>
        <v>0</v>
      </c>
      <c r="AN1618" s="2">
        <f t="shared" si="357"/>
        <v>0</v>
      </c>
      <c r="AP1618" t="s">
        <v>3141</v>
      </c>
      <c r="AQ1618" t="s">
        <v>1073</v>
      </c>
      <c r="AR1618">
        <v>4</v>
      </c>
      <c r="AT1618" s="85" t="s">
        <v>4572</v>
      </c>
      <c r="AU1618" s="84" t="s">
        <v>4666</v>
      </c>
      <c r="AV1618" s="77" t="str">
        <f t="shared" si="358"/>
        <v>29217</v>
      </c>
      <c r="AX1618" s="7" t="s">
        <v>186</v>
      </c>
      <c r="BB1618" t="s">
        <v>637</v>
      </c>
    </row>
    <row r="1619" spans="1:55" hidden="1" outlineLevel="1">
      <c r="A1619" t="s">
        <v>4237</v>
      </c>
      <c r="B1619" t="s">
        <v>1073</v>
      </c>
      <c r="C1619" s="1">
        <f t="shared" si="352"/>
        <v>13432</v>
      </c>
      <c r="D1619" s="7">
        <f>IF(N1619&gt;0, RANK(N1619,(N1619:P1619,Q1619:AE1619)),0)</f>
        <v>2</v>
      </c>
      <c r="E1619" s="7">
        <f>IF(O1619&gt;0,RANK(O1619,(N1619:P1619,Q1619:AE1619)),0)</f>
        <v>1</v>
      </c>
      <c r="F1619" s="7">
        <f>IF(P1619&gt;0,RANK(P1619,(N1619:P1619,Q1619:AE1619)),0)</f>
        <v>5</v>
      </c>
      <c r="G1619" s="1">
        <f t="shared" si="350"/>
        <v>2422</v>
      </c>
      <c r="H1619" s="2">
        <f t="shared" si="351"/>
        <v>0.18031566408576533</v>
      </c>
      <c r="I1619" s="2"/>
      <c r="J1619" s="2">
        <f t="shared" si="359"/>
        <v>0.40656640857653364</v>
      </c>
      <c r="K1619" s="2">
        <f t="shared" si="359"/>
        <v>0.58688207266229897</v>
      </c>
      <c r="L1619" s="2">
        <f t="shared" si="359"/>
        <v>7.4449076831447297E-5</v>
      </c>
      <c r="M1619" s="2">
        <f t="shared" si="354"/>
        <v>6.4770696843358825E-3</v>
      </c>
      <c r="N1619" s="1">
        <v>5461</v>
      </c>
      <c r="O1619" s="1">
        <v>7883</v>
      </c>
      <c r="P1619" s="1">
        <v>1</v>
      </c>
      <c r="Q1619" s="1">
        <v>56</v>
      </c>
      <c r="R1619" s="1">
        <v>31</v>
      </c>
      <c r="AG1619" s="7">
        <f>IF(Q1619&gt;0,RANK(Q1619,(N1619:P1619,Q1619:AE1619)),0)</f>
        <v>3</v>
      </c>
      <c r="AH1619" s="7">
        <f>IF(R1619&gt;0,RANK(R1619,(N1619:P1619,Q1619:AE1619)),0)</f>
        <v>4</v>
      </c>
      <c r="AI1619" s="7">
        <f>IF(T1619&gt;0,RANK(T1619,(N1619:P1619,Q1619:AE1619)),0)</f>
        <v>0</v>
      </c>
      <c r="AJ1619" s="7">
        <f>IF(S1619&gt;0,RANK(S1619,(N1619:P1619,Q1619:AE1619)),0)</f>
        <v>0</v>
      </c>
      <c r="AK1619" s="2">
        <f t="shared" si="360"/>
        <v>4.1691483025610484E-3</v>
      </c>
      <c r="AL1619" s="2">
        <f t="shared" si="360"/>
        <v>2.3079213817748662E-3</v>
      </c>
      <c r="AM1619" s="2">
        <f t="shared" si="356"/>
        <v>0</v>
      </c>
      <c r="AN1619" s="2">
        <f t="shared" si="357"/>
        <v>0</v>
      </c>
      <c r="AP1619" t="s">
        <v>4237</v>
      </c>
      <c r="AQ1619" t="s">
        <v>1073</v>
      </c>
      <c r="AR1619">
        <v>9</v>
      </c>
      <c r="AT1619" s="85" t="s">
        <v>4572</v>
      </c>
      <c r="AU1619" s="84" t="s">
        <v>4995</v>
      </c>
      <c r="AV1619" s="77" t="str">
        <f t="shared" si="358"/>
        <v>29219</v>
      </c>
      <c r="AX1619" s="7" t="s">
        <v>186</v>
      </c>
      <c r="BB1619" t="s">
        <v>197</v>
      </c>
    </row>
    <row r="1620" spans="1:55" hidden="1" outlineLevel="1">
      <c r="A1620" t="s">
        <v>3830</v>
      </c>
      <c r="B1620" t="s">
        <v>1073</v>
      </c>
      <c r="C1620" s="1">
        <f t="shared" si="352"/>
        <v>9178</v>
      </c>
      <c r="D1620" s="7">
        <f>IF(N1620&gt;0, RANK(N1620,(N1620:P1620,Q1620:AE1620)),0)</f>
        <v>2</v>
      </c>
      <c r="E1620" s="7">
        <f>IF(O1620&gt;0,RANK(O1620,(N1620:P1620,Q1620:AE1620)),0)</f>
        <v>1</v>
      </c>
      <c r="F1620" s="7">
        <f>IF(P1620&gt;0,RANK(P1620,(N1620:P1620,Q1620:AE1620)),0)</f>
        <v>5</v>
      </c>
      <c r="G1620" s="1">
        <f t="shared" si="350"/>
        <v>182</v>
      </c>
      <c r="H1620" s="2">
        <f t="shared" si="351"/>
        <v>1.9830028328611898E-2</v>
      </c>
      <c r="I1620" s="2"/>
      <c r="J1620" s="2">
        <f t="shared" si="359"/>
        <v>0.48583569405099153</v>
      </c>
      <c r="K1620" s="2">
        <f t="shared" si="359"/>
        <v>0.50566572237960339</v>
      </c>
      <c r="L1620" s="2">
        <f t="shared" si="359"/>
        <v>3.2686859882327305E-4</v>
      </c>
      <c r="M1620" s="2">
        <f t="shared" si="354"/>
        <v>8.1717149705817539E-3</v>
      </c>
      <c r="N1620" s="1">
        <v>4459</v>
      </c>
      <c r="O1620" s="1">
        <v>4641</v>
      </c>
      <c r="P1620" s="1">
        <v>3</v>
      </c>
      <c r="Q1620" s="1">
        <v>39</v>
      </c>
      <c r="R1620" s="1">
        <v>36</v>
      </c>
      <c r="AG1620" s="7">
        <f>IF(Q1620&gt;0,RANK(Q1620,(N1620:P1620,Q1620:AE1620)),0)</f>
        <v>3</v>
      </c>
      <c r="AH1620" s="7">
        <f>IF(R1620&gt;0,RANK(R1620,(N1620:P1620,Q1620:AE1620)),0)</f>
        <v>4</v>
      </c>
      <c r="AI1620" s="7">
        <f>IF(T1620&gt;0,RANK(T1620,(N1620:P1620,Q1620:AE1620)),0)</f>
        <v>0</v>
      </c>
      <c r="AJ1620" s="7">
        <f>IF(S1620&gt;0,RANK(S1620,(N1620:P1620,Q1620:AE1620)),0)</f>
        <v>0</v>
      </c>
      <c r="AK1620" s="2">
        <f t="shared" si="360"/>
        <v>4.24929178470255E-3</v>
      </c>
      <c r="AL1620" s="2">
        <f t="shared" si="360"/>
        <v>3.9224231858792768E-3</v>
      </c>
      <c r="AM1620" s="2">
        <f t="shared" si="356"/>
        <v>0</v>
      </c>
      <c r="AN1620" s="2">
        <f t="shared" si="357"/>
        <v>0</v>
      </c>
      <c r="AP1620" t="s">
        <v>3830</v>
      </c>
      <c r="AQ1620" t="s">
        <v>1073</v>
      </c>
      <c r="AR1620">
        <v>8</v>
      </c>
      <c r="AT1620" s="85" t="s">
        <v>4572</v>
      </c>
      <c r="AU1620" s="84" t="s">
        <v>3342</v>
      </c>
      <c r="AV1620" s="77" t="str">
        <f t="shared" si="358"/>
        <v>29221</v>
      </c>
      <c r="AX1620" s="7" t="s">
        <v>186</v>
      </c>
      <c r="BB1620" t="s">
        <v>637</v>
      </c>
    </row>
    <row r="1621" spans="1:55" hidden="1" outlineLevel="1">
      <c r="A1621" t="s">
        <v>4238</v>
      </c>
      <c r="B1621" t="s">
        <v>1073</v>
      </c>
      <c r="C1621" s="1">
        <f t="shared" si="352"/>
        <v>6204</v>
      </c>
      <c r="D1621" s="7">
        <f>IF(N1621&gt;0, RANK(N1621,(N1621:P1621,Q1621:AE1621)),0)</f>
        <v>2</v>
      </c>
      <c r="E1621" s="7">
        <f>IF(O1621&gt;0,RANK(O1621,(N1621:P1621,Q1621:AE1621)),0)</f>
        <v>1</v>
      </c>
      <c r="F1621" s="7">
        <f>IF(P1621&gt;0,RANK(P1621,(N1621:P1621,Q1621:AE1621)),0)</f>
        <v>5</v>
      </c>
      <c r="G1621" s="1">
        <f t="shared" si="350"/>
        <v>1669</v>
      </c>
      <c r="H1621" s="2">
        <f t="shared" si="351"/>
        <v>0.26901998710509351</v>
      </c>
      <c r="I1621" s="2"/>
      <c r="J1621" s="2">
        <f t="shared" si="359"/>
        <v>0.36266924564796904</v>
      </c>
      <c r="K1621" s="2">
        <f t="shared" si="359"/>
        <v>0.63168923275306255</v>
      </c>
      <c r="L1621" s="2">
        <f t="shared" si="359"/>
        <v>4.8355899419729207E-4</v>
      </c>
      <c r="M1621" s="2">
        <f t="shared" si="354"/>
        <v>5.1579626047711762E-3</v>
      </c>
      <c r="N1621" s="1">
        <v>2250</v>
      </c>
      <c r="O1621" s="1">
        <v>3919</v>
      </c>
      <c r="P1621" s="1">
        <v>3</v>
      </c>
      <c r="Q1621" s="1">
        <v>16</v>
      </c>
      <c r="R1621" s="1">
        <v>16</v>
      </c>
      <c r="AG1621" s="7">
        <f>IF(Q1621&gt;0,RANK(Q1621,(N1621:P1621,Q1621:AE1621)),0)</f>
        <v>3</v>
      </c>
      <c r="AH1621" s="7">
        <f>IF(R1621&gt;0,RANK(R1621,(N1621:P1621,Q1621:AE1621)),0)</f>
        <v>3</v>
      </c>
      <c r="AI1621" s="7">
        <f>IF(T1621&gt;0,RANK(T1621,(N1621:P1621,Q1621:AE1621)),0)</f>
        <v>0</v>
      </c>
      <c r="AJ1621" s="7">
        <f>IF(S1621&gt;0,RANK(S1621,(N1621:P1621,Q1621:AE1621)),0)</f>
        <v>0</v>
      </c>
      <c r="AK1621" s="2">
        <f t="shared" si="360"/>
        <v>2.5789813023855577E-3</v>
      </c>
      <c r="AL1621" s="2">
        <f t="shared" si="360"/>
        <v>2.5789813023855577E-3</v>
      </c>
      <c r="AM1621" s="2">
        <f t="shared" si="356"/>
        <v>0</v>
      </c>
      <c r="AN1621" s="2">
        <f t="shared" si="357"/>
        <v>0</v>
      </c>
      <c r="AP1621" t="s">
        <v>4238</v>
      </c>
      <c r="AQ1621" t="s">
        <v>1073</v>
      </c>
      <c r="AR1621">
        <v>8</v>
      </c>
      <c r="AT1621" s="85" t="s">
        <v>4572</v>
      </c>
      <c r="AU1621" s="84" t="s">
        <v>2929</v>
      </c>
      <c r="AV1621" s="77" t="str">
        <f t="shared" si="358"/>
        <v>29223</v>
      </c>
      <c r="AX1621" s="7" t="s">
        <v>186</v>
      </c>
      <c r="BB1621" t="s">
        <v>637</v>
      </c>
    </row>
    <row r="1622" spans="1:55" hidden="1" outlineLevel="1">
      <c r="A1622" t="s">
        <v>3749</v>
      </c>
      <c r="B1622" t="s">
        <v>1073</v>
      </c>
      <c r="C1622" s="1">
        <f t="shared" si="352"/>
        <v>14944</v>
      </c>
      <c r="D1622" s="7">
        <f>IF(N1622&gt;0, RANK(N1622,(N1622:P1622,Q1622:AE1622)),0)</f>
        <v>2</v>
      </c>
      <c r="E1622" s="7">
        <f>IF(O1622&gt;0,RANK(O1622,(N1622:P1622,Q1622:AE1622)),0)</f>
        <v>1</v>
      </c>
      <c r="F1622" s="7">
        <f>IF(P1622&gt;0,RANK(P1622,(N1622:P1622,Q1622:AE1622)),0)</f>
        <v>5</v>
      </c>
      <c r="G1622" s="1">
        <f t="shared" si="350"/>
        <v>5537</v>
      </c>
      <c r="H1622" s="2">
        <f t="shared" si="351"/>
        <v>0.37051659528907921</v>
      </c>
      <c r="I1622" s="2"/>
      <c r="J1622" s="2">
        <f t="shared" si="359"/>
        <v>0.3116300856531049</v>
      </c>
      <c r="K1622" s="2">
        <f t="shared" si="359"/>
        <v>0.68214668094218411</v>
      </c>
      <c r="L1622" s="2">
        <f t="shared" si="359"/>
        <v>9.3683083511777304E-4</v>
      </c>
      <c r="M1622" s="2">
        <f t="shared" si="354"/>
        <v>5.2864025695932085E-3</v>
      </c>
      <c r="N1622" s="1">
        <v>4657</v>
      </c>
      <c r="O1622" s="1">
        <v>10194</v>
      </c>
      <c r="P1622" s="1">
        <v>14</v>
      </c>
      <c r="Q1622" s="1">
        <v>51</v>
      </c>
      <c r="R1622" s="1">
        <v>28</v>
      </c>
      <c r="AG1622" s="7">
        <f>IF(Q1622&gt;0,RANK(Q1622,(N1622:P1622,Q1622:AE1622)),0)</f>
        <v>3</v>
      </c>
      <c r="AH1622" s="7">
        <f>IF(R1622&gt;0,RANK(R1622,(N1622:P1622,Q1622:AE1622)),0)</f>
        <v>4</v>
      </c>
      <c r="AI1622" s="7">
        <f>IF(T1622&gt;0,RANK(T1622,(N1622:P1622,Q1622:AE1622)),0)</f>
        <v>0</v>
      </c>
      <c r="AJ1622" s="7">
        <f>IF(S1622&gt;0,RANK(S1622,(N1622:P1622,Q1622:AE1622)),0)</f>
        <v>0</v>
      </c>
      <c r="AK1622" s="2">
        <f t="shared" si="360"/>
        <v>3.4127408993576019E-3</v>
      </c>
      <c r="AL1622" s="2">
        <f t="shared" si="360"/>
        <v>1.8736616702355461E-3</v>
      </c>
      <c r="AM1622" s="2">
        <f t="shared" si="356"/>
        <v>0</v>
      </c>
      <c r="AN1622" s="2">
        <f t="shared" si="357"/>
        <v>0</v>
      </c>
      <c r="AP1622" t="s">
        <v>3749</v>
      </c>
      <c r="AQ1622" t="s">
        <v>1073</v>
      </c>
      <c r="AR1622">
        <v>4</v>
      </c>
      <c r="AT1622" s="85" t="s">
        <v>4572</v>
      </c>
      <c r="AU1622" s="84" t="s">
        <v>3613</v>
      </c>
      <c r="AV1622" s="77" t="str">
        <f t="shared" si="358"/>
        <v>29225</v>
      </c>
      <c r="AX1622" s="7" t="s">
        <v>186</v>
      </c>
      <c r="BB1622" t="s">
        <v>637</v>
      </c>
    </row>
    <row r="1623" spans="1:55" hidden="1" outlineLevel="1">
      <c r="A1623" t="s">
        <v>4582</v>
      </c>
      <c r="B1623" t="s">
        <v>1073</v>
      </c>
      <c r="C1623" s="1">
        <f t="shared" si="352"/>
        <v>1132</v>
      </c>
      <c r="D1623" s="7">
        <f>IF(N1623&gt;0, RANK(N1623,(N1623:P1623,Q1623:AE1623)),0)</f>
        <v>2</v>
      </c>
      <c r="E1623" s="7">
        <f>IF(O1623&gt;0,RANK(O1623,(N1623:P1623,Q1623:AE1623)),0)</f>
        <v>1</v>
      </c>
      <c r="F1623" s="7">
        <f>IF(P1623&gt;0,RANK(P1623,(N1623:P1623,Q1623:AE1623)),0)</f>
        <v>0</v>
      </c>
      <c r="G1623" s="1">
        <f t="shared" si="350"/>
        <v>255</v>
      </c>
      <c r="H1623" s="2">
        <f t="shared" si="351"/>
        <v>0.22526501766784451</v>
      </c>
      <c r="I1623" s="2"/>
      <c r="J1623" s="2">
        <f t="shared" si="359"/>
        <v>0.38515901060070673</v>
      </c>
      <c r="K1623" s="2">
        <f t="shared" si="359"/>
        <v>0.61042402826855124</v>
      </c>
      <c r="L1623" s="2">
        <f t="shared" si="359"/>
        <v>0</v>
      </c>
      <c r="M1623" s="2">
        <f t="shared" si="354"/>
        <v>4.4169611307419698E-3</v>
      </c>
      <c r="N1623" s="1">
        <v>436</v>
      </c>
      <c r="O1623" s="1">
        <v>691</v>
      </c>
      <c r="P1623" s="1">
        <v>0</v>
      </c>
      <c r="Q1623" s="1">
        <v>4</v>
      </c>
      <c r="R1623" s="1">
        <v>1</v>
      </c>
      <c r="AG1623" s="7">
        <f>IF(Q1623&gt;0,RANK(Q1623,(N1623:P1623,Q1623:AE1623)),0)</f>
        <v>3</v>
      </c>
      <c r="AH1623" s="7">
        <f>IF(R1623&gt;0,RANK(R1623,(N1623:P1623,Q1623:AE1623)),0)</f>
        <v>4</v>
      </c>
      <c r="AI1623" s="7">
        <f>IF(T1623&gt;0,RANK(T1623,(N1623:P1623,Q1623:AE1623)),0)</f>
        <v>0</v>
      </c>
      <c r="AJ1623" s="7">
        <f>IF(S1623&gt;0,RANK(S1623,(N1623:P1623,Q1623:AE1623)),0)</f>
        <v>0</v>
      </c>
      <c r="AK1623" s="2">
        <f t="shared" si="360"/>
        <v>3.5335689045936395E-3</v>
      </c>
      <c r="AL1623" s="2">
        <f t="shared" si="360"/>
        <v>8.8339222614840988E-4</v>
      </c>
      <c r="AM1623" s="2">
        <f t="shared" si="356"/>
        <v>0</v>
      </c>
      <c r="AN1623" s="2">
        <f t="shared" si="357"/>
        <v>0</v>
      </c>
      <c r="AP1623" t="s">
        <v>4582</v>
      </c>
      <c r="AQ1623" t="s">
        <v>1073</v>
      </c>
      <c r="AR1623">
        <v>6</v>
      </c>
      <c r="AT1623" s="85" t="s">
        <v>4572</v>
      </c>
      <c r="AU1623" s="84" t="s">
        <v>3614</v>
      </c>
      <c r="AV1623" s="77" t="str">
        <f t="shared" si="358"/>
        <v>29227</v>
      </c>
      <c r="AX1623" s="7" t="s">
        <v>186</v>
      </c>
      <c r="BB1623" t="s">
        <v>198</v>
      </c>
    </row>
    <row r="1624" spans="1:55" hidden="1" outlineLevel="1">
      <c r="A1624" t="s">
        <v>4676</v>
      </c>
      <c r="B1624" t="s">
        <v>1073</v>
      </c>
      <c r="C1624" s="1">
        <f t="shared" si="352"/>
        <v>8346</v>
      </c>
      <c r="D1624" s="7">
        <f>IF(N1624&gt;0, RANK(N1624,(N1624:P1624,Q1624:AE1624)),0)</f>
        <v>2</v>
      </c>
      <c r="E1624" s="7">
        <f>IF(O1624&gt;0,RANK(O1624,(N1624:P1624,Q1624:AE1624)),0)</f>
        <v>1</v>
      </c>
      <c r="F1624" s="7">
        <f>IF(P1624&gt;0,RANK(P1624,(N1624:P1624,Q1624:AE1624)),0)</f>
        <v>5</v>
      </c>
      <c r="G1624" s="1">
        <f t="shared" si="350"/>
        <v>3902</v>
      </c>
      <c r="H1624" s="2">
        <f t="shared" si="351"/>
        <v>0.46752935537982265</v>
      </c>
      <c r="I1624" s="2"/>
      <c r="J1624" s="2">
        <f t="shared" si="359"/>
        <v>0.2621615144979631</v>
      </c>
      <c r="K1624" s="2">
        <f t="shared" si="359"/>
        <v>0.72969086987778575</v>
      </c>
      <c r="L1624" s="2">
        <f t="shared" si="359"/>
        <v>1.3179966450994488E-3</v>
      </c>
      <c r="M1624" s="2">
        <f t="shared" si="354"/>
        <v>6.8296189791516989E-3</v>
      </c>
      <c r="N1624" s="1">
        <v>2188</v>
      </c>
      <c r="O1624" s="1">
        <v>6090</v>
      </c>
      <c r="P1624" s="1">
        <v>11</v>
      </c>
      <c r="Q1624" s="1">
        <v>33</v>
      </c>
      <c r="R1624" s="1">
        <v>24</v>
      </c>
      <c r="AG1624" s="7">
        <f>IF(Q1624&gt;0,RANK(Q1624,(N1624:P1624,Q1624:AE1624)),0)</f>
        <v>3</v>
      </c>
      <c r="AH1624" s="7">
        <f>IF(R1624&gt;0,RANK(R1624,(N1624:P1624,Q1624:AE1624)),0)</f>
        <v>4</v>
      </c>
      <c r="AI1624" s="7">
        <f>IF(T1624&gt;0,RANK(T1624,(N1624:P1624,Q1624:AE1624)),0)</f>
        <v>0</v>
      </c>
      <c r="AJ1624" s="7">
        <f>IF(S1624&gt;0,RANK(S1624,(N1624:P1624,Q1624:AE1624)),0)</f>
        <v>0</v>
      </c>
      <c r="AK1624" s="2">
        <f t="shared" si="360"/>
        <v>3.9539899352983464E-3</v>
      </c>
      <c r="AL1624" s="2">
        <f t="shared" si="360"/>
        <v>2.875629043853343E-3</v>
      </c>
      <c r="AM1624" s="2">
        <f t="shared" si="356"/>
        <v>0</v>
      </c>
      <c r="AN1624" s="2">
        <f t="shared" si="357"/>
        <v>0</v>
      </c>
      <c r="AP1624" t="s">
        <v>4676</v>
      </c>
      <c r="AQ1624" t="s">
        <v>1073</v>
      </c>
      <c r="AR1624">
        <v>8</v>
      </c>
      <c r="AT1624" s="85" t="s">
        <v>4572</v>
      </c>
      <c r="AU1624" s="84" t="s">
        <v>4624</v>
      </c>
      <c r="AV1624" s="77" t="str">
        <f t="shared" si="358"/>
        <v>29229</v>
      </c>
      <c r="AX1624" s="7" t="s">
        <v>186</v>
      </c>
      <c r="BB1624" t="s">
        <v>637</v>
      </c>
    </row>
    <row r="1625" spans="1:55" hidden="1" outlineLevel="1">
      <c r="A1625" t="s">
        <v>5303</v>
      </c>
      <c r="B1625" t="s">
        <v>1073</v>
      </c>
      <c r="C1625" s="1">
        <f t="shared" si="352"/>
        <v>144638</v>
      </c>
      <c r="D1625" s="7">
        <f>IF(N1625&gt;0, RANK(N1625,(N1625:P1625,Q1625:AE1625)),0)</f>
        <v>1</v>
      </c>
      <c r="E1625" s="7">
        <f>IF(O1625&gt;0,RANK(O1625,(N1625:P1625,Q1625:AE1625)),0)</f>
        <v>2</v>
      </c>
      <c r="F1625" s="7">
        <f>IF(C1625&gt;0,RANK(P1625,(N1625:P1625,Q1625:AE1625)),0)</f>
        <v>5</v>
      </c>
      <c r="G1625" s="1">
        <f t="shared" si="350"/>
        <v>88340</v>
      </c>
      <c r="H1625" s="2">
        <f t="shared" si="351"/>
        <v>0.61076618869176846</v>
      </c>
      <c r="I1625" s="2"/>
      <c r="J1625" s="2">
        <f t="shared" si="359"/>
        <v>0.80292177712634305</v>
      </c>
      <c r="K1625" s="2">
        <f t="shared" si="359"/>
        <v>0.19215558843457459</v>
      </c>
      <c r="L1625" s="2">
        <f t="shared" si="359"/>
        <v>1.1753481104550672E-4</v>
      </c>
      <c r="M1625" s="2">
        <f t="shared" si="354"/>
        <v>4.8050996280368562E-3</v>
      </c>
      <c r="N1625" s="1">
        <v>116133</v>
      </c>
      <c r="O1625" s="1">
        <v>27793</v>
      </c>
      <c r="P1625" s="1">
        <v>17</v>
      </c>
      <c r="Q1625" s="1">
        <v>500</v>
      </c>
      <c r="R1625" s="1">
        <v>195</v>
      </c>
      <c r="AG1625" s="7">
        <f>IF(Q1625&gt;0,RANK(Q1625,(N1625:P1625,Q1625:AE1625)),0)</f>
        <v>3</v>
      </c>
      <c r="AH1625" s="7">
        <f>IF(R1625&gt;0,RANK(R1625,(N1625:P1625,Q1625:AE1625)),0)</f>
        <v>4</v>
      </c>
      <c r="AI1625" s="7">
        <f>IF(T1625&gt;0,RANK(T1625,(N1625:P1625,Q1625:AE1625)),0)</f>
        <v>0</v>
      </c>
      <c r="AJ1625" s="7">
        <f>IF(S1625&gt;0,RANK(S1625,(N1625:P1625,Q1625:AE1625)),0)</f>
        <v>0</v>
      </c>
      <c r="AK1625" s="2">
        <f t="shared" si="360"/>
        <v>3.4569062072207857E-3</v>
      </c>
      <c r="AL1625" s="2">
        <f t="shared" si="360"/>
        <v>1.3481934208161065E-3</v>
      </c>
      <c r="AM1625" s="2">
        <f t="shared" si="356"/>
        <v>0</v>
      </c>
      <c r="AN1625" s="2">
        <f t="shared" si="357"/>
        <v>0</v>
      </c>
      <c r="AP1625" t="s">
        <v>5303</v>
      </c>
      <c r="AQ1625" t="s">
        <v>1073</v>
      </c>
      <c r="AR1625">
        <v>0</v>
      </c>
      <c r="AT1625" s="85" t="s">
        <v>4572</v>
      </c>
      <c r="AU1625" s="84" t="s">
        <v>3809</v>
      </c>
      <c r="AV1625" s="77" t="str">
        <f t="shared" si="358"/>
        <v>29510</v>
      </c>
      <c r="AX1625" s="7" t="s">
        <v>4593</v>
      </c>
      <c r="BB1625" t="s">
        <v>197</v>
      </c>
    </row>
    <row r="1626" spans="1:55" collapsed="1">
      <c r="A1626" t="s">
        <v>2263</v>
      </c>
      <c r="B1626" t="s">
        <v>3839</v>
      </c>
      <c r="C1626" s="1">
        <f t="shared" si="352"/>
        <v>2731364</v>
      </c>
      <c r="D1626" s="7">
        <f>IF(N1626&gt;0, RANK(N1626,(N1626:P1626,Q1626:AE1626)),0)</f>
        <v>2</v>
      </c>
      <c r="E1626" s="7">
        <f>IF(O1626&gt;0,RANK(O1626,(N1626:P1626,Q1626:AE1626)),0)</f>
        <v>1</v>
      </c>
      <c r="F1626" s="7">
        <f>IF(C1626&gt;0,RANK(P1626,(N1626:P1626,Q1626:AE1626)),0)</f>
        <v>5</v>
      </c>
      <c r="G1626" s="1">
        <f t="shared" si="350"/>
        <v>196542</v>
      </c>
      <c r="H1626" s="2">
        <f t="shared" si="351"/>
        <v>7.1957454224336262E-2</v>
      </c>
      <c r="I1626" s="2"/>
      <c r="J1626" s="2">
        <f t="shared" si="359"/>
        <v>0.46100446516831883</v>
      </c>
      <c r="K1626" s="2">
        <f t="shared" si="359"/>
        <v>0.53296191939265514</v>
      </c>
      <c r="L1626" s="2">
        <f t="shared" si="359"/>
        <v>4.7375596954488672E-4</v>
      </c>
      <c r="M1626" s="2">
        <f t="shared" si="354"/>
        <v>5.5598594694811435E-3</v>
      </c>
      <c r="N1626" s="1">
        <f>SUM(N1511:N1625)</f>
        <v>1259171</v>
      </c>
      <c r="O1626" s="1">
        <f>SUM(O1511:O1625)</f>
        <v>1455713</v>
      </c>
      <c r="P1626" s="1">
        <f>SUM(P1511:P1625)</f>
        <v>1294</v>
      </c>
      <c r="Q1626" s="1">
        <f>SUM(Q1511:Q1625)</f>
        <v>9831</v>
      </c>
      <c r="R1626" s="1">
        <f>SUM(R1511:R1625)</f>
        <v>5355</v>
      </c>
      <c r="AG1626" s="7">
        <f>IF(Q1626&gt;0,RANK(Q1626,(N1626:P1626,Q1626:AE1626)),0)</f>
        <v>3</v>
      </c>
      <c r="AH1626" s="7">
        <f>IF(R1626&gt;0,RANK(R1626,(N1626:P1626,Q1626:AE1626)),0)</f>
        <v>4</v>
      </c>
      <c r="AI1626" s="7">
        <f>IF(T1626&gt;0,RANK(T1626,(N1626:P1626,Q1626:AE1626)),0)</f>
        <v>0</v>
      </c>
      <c r="AJ1626" s="7">
        <f>IF(S1626&gt;0,RANK(S1626,(N1626:P1626,Q1626:AE1626)),0)</f>
        <v>0</v>
      </c>
      <c r="AK1626" s="2">
        <f t="shared" si="360"/>
        <v>3.5993005692393984E-3</v>
      </c>
      <c r="AL1626" s="2">
        <f t="shared" si="360"/>
        <v>1.9605589002417842E-3</v>
      </c>
      <c r="AM1626" s="2">
        <f t="shared" si="356"/>
        <v>0</v>
      </c>
      <c r="AN1626" s="2">
        <f t="shared" si="357"/>
        <v>0</v>
      </c>
      <c r="AP1626" t="s">
        <v>2263</v>
      </c>
      <c r="AQ1626" t="s">
        <v>3839</v>
      </c>
      <c r="AT1626" s="85" t="s">
        <v>4572</v>
      </c>
      <c r="AU1626" s="116"/>
      <c r="AV1626" s="77" t="str">
        <f t="shared" si="358"/>
        <v>29</v>
      </c>
      <c r="AX1626" s="7" t="s">
        <v>2301</v>
      </c>
    </row>
    <row r="1627" spans="1:55">
      <c r="C1627" s="1"/>
      <c r="E1627" s="7"/>
      <c r="F1627" s="7"/>
      <c r="I1627" s="2"/>
      <c r="AG1627" s="7"/>
      <c r="AH1627" s="7"/>
      <c r="AI1627" s="7"/>
      <c r="AJ1627" s="7"/>
    </row>
    <row r="1628" spans="1:55" hidden="1" outlineLevel="1">
      <c r="A1628" t="s">
        <v>2581</v>
      </c>
      <c r="B1628" t="s">
        <v>2710</v>
      </c>
      <c r="C1628" s="1">
        <f t="shared" ref="C1628:C1684" si="361">SUM(N1628:AE1628)</f>
        <v>4242</v>
      </c>
      <c r="D1628" s="7">
        <f>IF(N1628&gt;0, RANK(N1628,(N1628:P1628,Q1628:AE1628)),0)</f>
        <v>2</v>
      </c>
      <c r="E1628" s="7">
        <f>IF(O1628&gt;0,RANK(O1628,(N1628:P1628,Q1628:AE1628)),0)</f>
        <v>1</v>
      </c>
      <c r="F1628" s="7">
        <f>IF(P1628&gt;0,RANK(P1628,(N1628:P1628,Q1628:AE1628)),0)</f>
        <v>3</v>
      </c>
      <c r="G1628" s="1">
        <f t="shared" si="350"/>
        <v>1964</v>
      </c>
      <c r="H1628" s="2">
        <f t="shared" si="351"/>
        <v>0.46298915605846297</v>
      </c>
      <c r="I1628" s="2"/>
      <c r="J1628" s="2">
        <f t="shared" ref="J1628:L1659" si="362">IF($C1628=0,"-",N1628/$C1628)</f>
        <v>0.26001885902876004</v>
      </c>
      <c r="K1628" s="2">
        <f t="shared" si="362"/>
        <v>0.72300801508722301</v>
      </c>
      <c r="L1628" s="2">
        <f t="shared" si="362"/>
        <v>9.6652522395096648E-3</v>
      </c>
      <c r="M1628" s="2">
        <f t="shared" ref="M1628:M1684" si="363">IF(C1628=0,"-",(1-J1628-K1628-L1628))</f>
        <v>7.3078736445073393E-3</v>
      </c>
      <c r="N1628" s="1">
        <v>1103</v>
      </c>
      <c r="O1628" s="1">
        <v>3067</v>
      </c>
      <c r="P1628" s="1">
        <v>41</v>
      </c>
      <c r="Q1628" s="1">
        <v>13</v>
      </c>
      <c r="R1628" s="1">
        <v>10</v>
      </c>
      <c r="S1628" s="1">
        <v>8</v>
      </c>
      <c r="W1628" s="1">
        <v>0</v>
      </c>
      <c r="AG1628" s="7">
        <f>IF(Q1628&gt;0,RANK(Q1628,(N1628:P1628,Q1628:AE1628)),0)</f>
        <v>4</v>
      </c>
      <c r="AH1628" s="7">
        <f>IF(R1628&gt;0,RANK(R1628,(N1628:P1628,Q1628:AE1628)),0)</f>
        <v>5</v>
      </c>
      <c r="AI1628" s="7">
        <f>IF(T1628&gt;0,RANK(T1628,(N1628:P1628,Q1628:AE1628)),0)</f>
        <v>0</v>
      </c>
      <c r="AJ1628" s="7">
        <f>IF(S1628&gt;0,RANK(S1628,(N1628:P1628,Q1628:AE1628)),0)</f>
        <v>6</v>
      </c>
      <c r="AK1628" s="2">
        <f t="shared" ref="AK1628:AL1659" si="364">IF($C1628=0,"-",Q1628/$C1628)</f>
        <v>3.0645921735030644E-3</v>
      </c>
      <c r="AL1628" s="2">
        <f t="shared" si="364"/>
        <v>2.3573785950023575E-3</v>
      </c>
      <c r="AM1628" s="2">
        <f t="shared" ref="AM1628:AM1684" si="365">IF($C1628=0,"-",T1628/$C1628)</f>
        <v>0</v>
      </c>
      <c r="AN1628" s="2">
        <f t="shared" ref="AN1628:AN1684" si="366">IF($C1628=0,"-",S1628/$C1628)</f>
        <v>1.8859028760018859E-3</v>
      </c>
      <c r="AP1628" t="s">
        <v>2581</v>
      </c>
      <c r="AQ1628" t="s">
        <v>2710</v>
      </c>
      <c r="AR1628">
        <v>1</v>
      </c>
      <c r="AT1628" s="85" t="s">
        <v>4638</v>
      </c>
      <c r="AU1628" s="84" t="s">
        <v>3988</v>
      </c>
      <c r="AV1628" s="77" t="str">
        <f t="shared" ref="AV1628:AV1684" si="367">AT1628&amp;AU1628</f>
        <v>30001</v>
      </c>
      <c r="AX1628" s="7" t="s">
        <v>186</v>
      </c>
      <c r="AY1628">
        <v>16</v>
      </c>
      <c r="BB1628" t="s">
        <v>198</v>
      </c>
    </row>
    <row r="1629" spans="1:55" hidden="1" outlineLevel="1">
      <c r="A1629" t="s">
        <v>2622</v>
      </c>
      <c r="B1629" t="s">
        <v>2710</v>
      </c>
      <c r="C1629" s="1">
        <f t="shared" si="361"/>
        <v>4311</v>
      </c>
      <c r="D1629" s="7">
        <f>IF(N1629&gt;0, RANK(N1629,(N1629:P1629,Q1629:AE1629)),0)</f>
        <v>1</v>
      </c>
      <c r="E1629" s="7">
        <f>IF(O1629&gt;0,RANK(O1629,(N1629:P1629,Q1629:AE1629)),0)</f>
        <v>2</v>
      </c>
      <c r="F1629" s="7">
        <f>IF(P1629&gt;0,RANK(P1629,(N1629:P1629,Q1629:AE1629)),0)</f>
        <v>3</v>
      </c>
      <c r="G1629" s="1">
        <f t="shared" si="350"/>
        <v>187</v>
      </c>
      <c r="H1629" s="2">
        <f t="shared" si="351"/>
        <v>4.3377406634191602E-2</v>
      </c>
      <c r="I1629" s="2"/>
      <c r="J1629" s="2">
        <f t="shared" si="362"/>
        <v>0.51380190211087917</v>
      </c>
      <c r="K1629" s="2">
        <f t="shared" si="362"/>
        <v>0.47042449547668752</v>
      </c>
      <c r="L1629" s="2">
        <f t="shared" si="362"/>
        <v>1.1366272326606355E-2</v>
      </c>
      <c r="M1629" s="2">
        <f t="shared" si="363"/>
        <v>4.4073300858269524E-3</v>
      </c>
      <c r="N1629" s="1">
        <v>2215</v>
      </c>
      <c r="O1629" s="1">
        <v>2028</v>
      </c>
      <c r="P1629" s="1">
        <v>49</v>
      </c>
      <c r="Q1629" s="1">
        <v>12</v>
      </c>
      <c r="R1629" s="1">
        <v>1</v>
      </c>
      <c r="S1629" s="1">
        <v>6</v>
      </c>
      <c r="W1629" s="1">
        <v>0</v>
      </c>
      <c r="AG1629" s="7">
        <f>IF(Q1629&gt;0,RANK(Q1629,(N1629:P1629,Q1629:AE1629)),0)</f>
        <v>4</v>
      </c>
      <c r="AH1629" s="7">
        <f>IF(R1629&gt;0,RANK(R1629,(N1629:P1629,Q1629:AE1629)),0)</f>
        <v>6</v>
      </c>
      <c r="AI1629" s="7">
        <f>IF(T1629&gt;0,RANK(T1629,(N1629:P1629,Q1629:AE1629)),0)</f>
        <v>0</v>
      </c>
      <c r="AJ1629" s="7">
        <f>IF(S1629&gt;0,RANK(S1629,(N1629:P1629,Q1629:AE1629)),0)</f>
        <v>5</v>
      </c>
      <c r="AK1629" s="2">
        <f t="shared" si="364"/>
        <v>2.7835768963117608E-3</v>
      </c>
      <c r="AL1629" s="2">
        <f t="shared" si="364"/>
        <v>2.3196474135931338E-4</v>
      </c>
      <c r="AM1629" s="2">
        <f t="shared" si="365"/>
        <v>0</v>
      </c>
      <c r="AN1629" s="2">
        <f t="shared" si="366"/>
        <v>1.3917884481558804E-3</v>
      </c>
      <c r="AP1629" t="s">
        <v>2622</v>
      </c>
      <c r="AQ1629" t="s">
        <v>2710</v>
      </c>
      <c r="AR1629">
        <v>1</v>
      </c>
      <c r="AT1629" s="85" t="s">
        <v>4638</v>
      </c>
      <c r="AU1629" s="84" t="s">
        <v>3989</v>
      </c>
      <c r="AV1629" s="77" t="str">
        <f t="shared" si="367"/>
        <v>30003</v>
      </c>
      <c r="AX1629" s="7" t="s">
        <v>186</v>
      </c>
      <c r="AY1629">
        <v>20</v>
      </c>
      <c r="BB1629" t="s">
        <v>637</v>
      </c>
      <c r="BC1629" t="s">
        <v>4818</v>
      </c>
    </row>
    <row r="1630" spans="1:55" hidden="1" outlineLevel="1">
      <c r="A1630" t="s">
        <v>4081</v>
      </c>
      <c r="B1630" t="s">
        <v>2710</v>
      </c>
      <c r="C1630" s="1">
        <f t="shared" si="361"/>
        <v>2768</v>
      </c>
      <c r="D1630" s="7">
        <f>IF(N1630&gt;0, RANK(N1630,(N1630:P1630,Q1630:AE1630)),0)</f>
        <v>2</v>
      </c>
      <c r="E1630" s="7">
        <f>IF(O1630&gt;0,RANK(O1630,(N1630:P1630,Q1630:AE1630)),0)</f>
        <v>1</v>
      </c>
      <c r="F1630" s="7">
        <f>IF(P1630&gt;0,RANK(P1630,(N1630:P1630,Q1630:AE1630)),0)</f>
        <v>3</v>
      </c>
      <c r="G1630" s="1">
        <f t="shared" si="350"/>
        <v>124</v>
      </c>
      <c r="H1630" s="2">
        <f t="shared" si="351"/>
        <v>4.4797687861271675E-2</v>
      </c>
      <c r="I1630" s="2"/>
      <c r="J1630" s="2">
        <f t="shared" si="362"/>
        <v>0.46965317919075145</v>
      </c>
      <c r="K1630" s="2">
        <f t="shared" si="362"/>
        <v>0.51445086705202314</v>
      </c>
      <c r="L1630" s="2">
        <f t="shared" si="362"/>
        <v>1.0115606936416185E-2</v>
      </c>
      <c r="M1630" s="2">
        <f t="shared" si="363"/>
        <v>5.7803468208092266E-3</v>
      </c>
      <c r="N1630" s="1">
        <v>1300</v>
      </c>
      <c r="O1630" s="1">
        <v>1424</v>
      </c>
      <c r="P1630" s="1">
        <v>28</v>
      </c>
      <c r="Q1630" s="1">
        <v>5</v>
      </c>
      <c r="R1630" s="1">
        <v>6</v>
      </c>
      <c r="S1630" s="1">
        <v>5</v>
      </c>
      <c r="W1630" s="1">
        <v>0</v>
      </c>
      <c r="AG1630" s="7">
        <f>IF(Q1630&gt;0,RANK(Q1630,(N1630:P1630,Q1630:AE1630)),0)</f>
        <v>5</v>
      </c>
      <c r="AH1630" s="7">
        <f>IF(R1630&gt;0,RANK(R1630,(N1630:P1630,Q1630:AE1630)),0)</f>
        <v>4</v>
      </c>
      <c r="AI1630" s="7">
        <f>IF(T1630&gt;0,RANK(T1630,(N1630:P1630,Q1630:AE1630)),0)</f>
        <v>0</v>
      </c>
      <c r="AJ1630" s="7">
        <f>IF(S1630&gt;0,RANK(S1630,(N1630:P1630,Q1630:AE1630)),0)</f>
        <v>5</v>
      </c>
      <c r="AK1630" s="2">
        <f t="shared" si="364"/>
        <v>1.8063583815028901E-3</v>
      </c>
      <c r="AL1630" s="2">
        <f t="shared" si="364"/>
        <v>2.167630057803468E-3</v>
      </c>
      <c r="AM1630" s="2">
        <f t="shared" si="365"/>
        <v>0</v>
      </c>
      <c r="AN1630" s="2">
        <f t="shared" si="366"/>
        <v>1.8063583815028901E-3</v>
      </c>
      <c r="AP1630" t="s">
        <v>4081</v>
      </c>
      <c r="AQ1630" t="s">
        <v>2710</v>
      </c>
      <c r="AR1630">
        <v>1</v>
      </c>
      <c r="AT1630" s="85" t="s">
        <v>4638</v>
      </c>
      <c r="AU1630" s="84" t="s">
        <v>3632</v>
      </c>
      <c r="AV1630" s="77" t="str">
        <f t="shared" si="367"/>
        <v>30005</v>
      </c>
      <c r="AX1630" s="7" t="s">
        <v>186</v>
      </c>
      <c r="AY1630">
        <v>11</v>
      </c>
      <c r="BB1630" t="s">
        <v>198</v>
      </c>
    </row>
    <row r="1631" spans="1:55" hidden="1" outlineLevel="1">
      <c r="A1631" t="s">
        <v>3395</v>
      </c>
      <c r="B1631" t="s">
        <v>2710</v>
      </c>
      <c r="C1631" s="1">
        <f t="shared" si="361"/>
        <v>2356</v>
      </c>
      <c r="D1631" s="7">
        <f>IF(N1631&gt;0, RANK(N1631,(N1631:P1631,Q1631:AE1631)),0)</f>
        <v>2</v>
      </c>
      <c r="E1631" s="7">
        <f>IF(O1631&gt;0,RANK(O1631,(N1631:P1631,Q1631:AE1631)),0)</f>
        <v>1</v>
      </c>
      <c r="F1631" s="7">
        <f>IF(P1631&gt;0,RANK(P1631,(N1631:P1631,Q1631:AE1631)),0)</f>
        <v>3</v>
      </c>
      <c r="G1631" s="1">
        <f t="shared" si="350"/>
        <v>1245</v>
      </c>
      <c r="H1631" s="2">
        <f t="shared" si="351"/>
        <v>0.52843803056027161</v>
      </c>
      <c r="I1631" s="2"/>
      <c r="J1631" s="2">
        <f t="shared" si="362"/>
        <v>0.22623089983022071</v>
      </c>
      <c r="K1631" s="2">
        <f t="shared" si="362"/>
        <v>0.75466893039049232</v>
      </c>
      <c r="L1631" s="2">
        <f t="shared" si="362"/>
        <v>1.1035653650254669E-2</v>
      </c>
      <c r="M1631" s="2">
        <f t="shared" si="363"/>
        <v>8.0645161290322995E-3</v>
      </c>
      <c r="N1631" s="1">
        <v>533</v>
      </c>
      <c r="O1631" s="1">
        <v>1778</v>
      </c>
      <c r="P1631" s="1">
        <v>26</v>
      </c>
      <c r="Q1631" s="1">
        <v>6</v>
      </c>
      <c r="R1631" s="1">
        <v>4</v>
      </c>
      <c r="S1631" s="1">
        <v>6</v>
      </c>
      <c r="W1631" s="1">
        <v>3</v>
      </c>
      <c r="AG1631" s="7">
        <f>IF(Q1631&gt;0,RANK(Q1631,(N1631:P1631,Q1631:AE1631)),0)</f>
        <v>4</v>
      </c>
      <c r="AH1631" s="7">
        <f>IF(R1631&gt;0,RANK(R1631,(N1631:P1631,Q1631:AE1631)),0)</f>
        <v>6</v>
      </c>
      <c r="AI1631" s="7">
        <f>IF(T1631&gt;0,RANK(T1631,(N1631:P1631,Q1631:AE1631)),0)</f>
        <v>0</v>
      </c>
      <c r="AJ1631" s="7">
        <f>IF(S1631&gt;0,RANK(S1631,(N1631:P1631,Q1631:AE1631)),0)</f>
        <v>4</v>
      </c>
      <c r="AK1631" s="2">
        <f t="shared" si="364"/>
        <v>2.5466893039049238E-3</v>
      </c>
      <c r="AL1631" s="2">
        <f t="shared" si="364"/>
        <v>1.697792869269949E-3</v>
      </c>
      <c r="AM1631" s="2">
        <f t="shared" si="365"/>
        <v>0</v>
      </c>
      <c r="AN1631" s="2">
        <f t="shared" si="366"/>
        <v>2.5466893039049238E-3</v>
      </c>
      <c r="AP1631" t="s">
        <v>3395</v>
      </c>
      <c r="AQ1631" t="s">
        <v>2710</v>
      </c>
      <c r="AR1631">
        <v>1</v>
      </c>
      <c r="AT1631" s="85" t="s">
        <v>4638</v>
      </c>
      <c r="AU1631" s="84" t="s">
        <v>2597</v>
      </c>
      <c r="AV1631" s="77" t="str">
        <f t="shared" si="367"/>
        <v>30007</v>
      </c>
      <c r="AX1631" s="7" t="s">
        <v>186</v>
      </c>
      <c r="AY1631">
        <v>5</v>
      </c>
      <c r="BB1631" t="s">
        <v>4819</v>
      </c>
      <c r="BC1631" t="s">
        <v>4820</v>
      </c>
    </row>
    <row r="1632" spans="1:55" hidden="1" outlineLevel="1">
      <c r="A1632" t="s">
        <v>4431</v>
      </c>
      <c r="B1632" t="s">
        <v>2710</v>
      </c>
      <c r="C1632" s="1">
        <f t="shared" si="361"/>
        <v>5321</v>
      </c>
      <c r="D1632" s="7">
        <f>IF(N1632&gt;0, RANK(N1632,(N1632:P1632,Q1632:AE1632)),0)</f>
        <v>2</v>
      </c>
      <c r="E1632" s="7">
        <f>IF(O1632&gt;0,RANK(O1632,(N1632:P1632,Q1632:AE1632)),0)</f>
        <v>1</v>
      </c>
      <c r="F1632" s="7">
        <f>IF(P1632&gt;0,RANK(P1632,(N1632:P1632,Q1632:AE1632)),0)</f>
        <v>3</v>
      </c>
      <c r="G1632" s="1">
        <f t="shared" si="350"/>
        <v>1495</v>
      </c>
      <c r="H1632" s="2">
        <f t="shared" si="351"/>
        <v>0.28096222514564934</v>
      </c>
      <c r="I1632" s="2"/>
      <c r="J1632" s="2">
        <f t="shared" si="362"/>
        <v>0.34711520390903966</v>
      </c>
      <c r="K1632" s="2">
        <f t="shared" si="362"/>
        <v>0.628077429054689</v>
      </c>
      <c r="L1632" s="2">
        <f t="shared" si="362"/>
        <v>1.4095094906972373E-2</v>
      </c>
      <c r="M1632" s="2">
        <f t="shared" si="363"/>
        <v>1.0712272129298915E-2</v>
      </c>
      <c r="N1632" s="1">
        <v>1847</v>
      </c>
      <c r="O1632" s="1">
        <v>3342</v>
      </c>
      <c r="P1632" s="1">
        <v>75</v>
      </c>
      <c r="Q1632" s="1">
        <v>28</v>
      </c>
      <c r="R1632" s="1">
        <v>15</v>
      </c>
      <c r="S1632" s="1">
        <v>14</v>
      </c>
      <c r="W1632" s="1">
        <v>0</v>
      </c>
      <c r="AG1632" s="7">
        <f>IF(Q1632&gt;0,RANK(Q1632,(N1632:P1632,Q1632:AE1632)),0)</f>
        <v>4</v>
      </c>
      <c r="AH1632" s="7">
        <f>IF(R1632&gt;0,RANK(R1632,(N1632:P1632,Q1632:AE1632)),0)</f>
        <v>5</v>
      </c>
      <c r="AI1632" s="7">
        <f>IF(T1632&gt;0,RANK(T1632,(N1632:P1632,Q1632:AE1632)),0)</f>
        <v>0</v>
      </c>
      <c r="AJ1632" s="7">
        <f>IF(S1632&gt;0,RANK(S1632,(N1632:P1632,Q1632:AE1632)),0)</f>
        <v>6</v>
      </c>
      <c r="AK1632" s="2">
        <f t="shared" si="364"/>
        <v>5.2621687652696864E-3</v>
      </c>
      <c r="AL1632" s="2">
        <f t="shared" si="364"/>
        <v>2.8190189813944748E-3</v>
      </c>
      <c r="AM1632" s="2">
        <f t="shared" si="365"/>
        <v>0</v>
      </c>
      <c r="AN1632" s="2">
        <f t="shared" si="366"/>
        <v>2.6310843826348432E-3</v>
      </c>
      <c r="AP1632" t="s">
        <v>4431</v>
      </c>
      <c r="AQ1632" t="s">
        <v>2710</v>
      </c>
      <c r="AR1632">
        <v>1</v>
      </c>
      <c r="AT1632" s="85" t="s">
        <v>4638</v>
      </c>
      <c r="AU1632" s="84" t="s">
        <v>3218</v>
      </c>
      <c r="AV1632" s="77" t="str">
        <f t="shared" si="367"/>
        <v>30009</v>
      </c>
      <c r="AX1632" s="7" t="s">
        <v>186</v>
      </c>
      <c r="AY1632">
        <v>18</v>
      </c>
      <c r="BB1632" t="s">
        <v>637</v>
      </c>
      <c r="BC1632" t="s">
        <v>4818</v>
      </c>
    </row>
    <row r="1633" spans="1:55" hidden="1" outlineLevel="1">
      <c r="A1633" t="s">
        <v>4231</v>
      </c>
      <c r="B1633" t="s">
        <v>2710</v>
      </c>
      <c r="C1633" s="1">
        <f t="shared" si="361"/>
        <v>709</v>
      </c>
      <c r="D1633" s="7">
        <f>IF(N1633&gt;0, RANK(N1633,(N1633:P1633,Q1633:AE1633)),0)</f>
        <v>2</v>
      </c>
      <c r="E1633" s="7">
        <f>IF(O1633&gt;0,RANK(O1633,(N1633:P1633,Q1633:AE1633)),0)</f>
        <v>1</v>
      </c>
      <c r="F1633" s="7">
        <f>IF(P1633&gt;0,RANK(P1633,(N1633:P1633,Q1633:AE1633)),0)</f>
        <v>3</v>
      </c>
      <c r="G1633" s="1">
        <f t="shared" si="350"/>
        <v>547</v>
      </c>
      <c r="H1633" s="2">
        <f t="shared" si="351"/>
        <v>0.77150916784203105</v>
      </c>
      <c r="I1633" s="2"/>
      <c r="J1633" s="2">
        <f t="shared" si="362"/>
        <v>0.10719322990126939</v>
      </c>
      <c r="K1633" s="2">
        <f t="shared" si="362"/>
        <v>0.87870239774330039</v>
      </c>
      <c r="L1633" s="2">
        <f t="shared" si="362"/>
        <v>7.052186177715092E-3</v>
      </c>
      <c r="M1633" s="2">
        <f t="shared" si="363"/>
        <v>7.0521861777150694E-3</v>
      </c>
      <c r="N1633" s="1">
        <v>76</v>
      </c>
      <c r="O1633" s="1">
        <v>623</v>
      </c>
      <c r="P1633" s="1">
        <v>5</v>
      </c>
      <c r="Q1633" s="1">
        <v>4</v>
      </c>
      <c r="R1633" s="1">
        <v>0</v>
      </c>
      <c r="S1633" s="1">
        <v>1</v>
      </c>
      <c r="W1633" s="1">
        <v>0</v>
      </c>
      <c r="AG1633" s="7">
        <f>IF(Q1633&gt;0,RANK(Q1633,(N1633:P1633,Q1633:AE1633)),0)</f>
        <v>4</v>
      </c>
      <c r="AH1633" s="7">
        <f>IF(R1633&gt;0,RANK(R1633,(N1633:P1633,Q1633:AE1633)),0)</f>
        <v>0</v>
      </c>
      <c r="AI1633" s="7">
        <f>IF(T1633&gt;0,RANK(T1633,(N1633:P1633,Q1633:AE1633)),0)</f>
        <v>0</v>
      </c>
      <c r="AJ1633" s="7">
        <f>IF(S1633&gt;0,RANK(S1633,(N1633:P1633,Q1633:AE1633)),0)</f>
        <v>5</v>
      </c>
      <c r="AK1633" s="2">
        <f t="shared" si="364"/>
        <v>5.6417489421720732E-3</v>
      </c>
      <c r="AL1633" s="2">
        <f t="shared" si="364"/>
        <v>0</v>
      </c>
      <c r="AM1633" s="2">
        <f t="shared" si="365"/>
        <v>0</v>
      </c>
      <c r="AN1633" s="2">
        <f t="shared" si="366"/>
        <v>1.4104372355430183E-3</v>
      </c>
      <c r="AP1633" t="s">
        <v>4231</v>
      </c>
      <c r="AQ1633" t="s">
        <v>2710</v>
      </c>
      <c r="AR1633">
        <v>1</v>
      </c>
      <c r="AT1633" s="85" t="s">
        <v>4638</v>
      </c>
      <c r="AU1633" s="84" t="s">
        <v>3234</v>
      </c>
      <c r="AV1633" s="77" t="str">
        <f t="shared" si="367"/>
        <v>30011</v>
      </c>
      <c r="AX1633" s="7" t="s">
        <v>186</v>
      </c>
      <c r="AY1633">
        <v>4</v>
      </c>
      <c r="BB1633" t="s">
        <v>198</v>
      </c>
    </row>
    <row r="1634" spans="1:55" hidden="1" outlineLevel="1">
      <c r="A1634" t="s">
        <v>2948</v>
      </c>
      <c r="B1634" t="s">
        <v>2710</v>
      </c>
      <c r="C1634" s="1">
        <f t="shared" si="361"/>
        <v>33459</v>
      </c>
      <c r="D1634" s="7">
        <f>IF(N1634&gt;0, RANK(N1634,(N1634:P1634,Q1634:AE1634)),0)</f>
        <v>2</v>
      </c>
      <c r="E1634" s="7">
        <f>IF(O1634&gt;0,RANK(O1634,(N1634:P1634,Q1634:AE1634)),0)</f>
        <v>1</v>
      </c>
      <c r="F1634" s="7">
        <f>IF(P1634&gt;0,RANK(P1634,(N1634:P1634,Q1634:AE1634)),0)</f>
        <v>3</v>
      </c>
      <c r="G1634" s="1">
        <f t="shared" si="350"/>
        <v>5327</v>
      </c>
      <c r="H1634" s="2">
        <f t="shared" si="351"/>
        <v>0.15920977913266984</v>
      </c>
      <c r="I1634" s="2"/>
      <c r="J1634" s="2">
        <f t="shared" si="362"/>
        <v>0.40948623688693625</v>
      </c>
      <c r="K1634" s="2">
        <f t="shared" si="362"/>
        <v>0.56869601601960607</v>
      </c>
      <c r="L1634" s="2">
        <f t="shared" si="362"/>
        <v>1.1118084820227742E-2</v>
      </c>
      <c r="M1634" s="2">
        <f t="shared" si="363"/>
        <v>1.0699662273229887E-2</v>
      </c>
      <c r="N1634" s="1">
        <v>13701</v>
      </c>
      <c r="O1634" s="1">
        <v>19028</v>
      </c>
      <c r="P1634" s="1">
        <v>372</v>
      </c>
      <c r="Q1634" s="1">
        <v>81</v>
      </c>
      <c r="R1634" s="1">
        <v>199</v>
      </c>
      <c r="S1634" s="1">
        <v>78</v>
      </c>
      <c r="W1634" s="1">
        <v>0</v>
      </c>
      <c r="AG1634" s="7">
        <f>IF(Q1634&gt;0,RANK(Q1634,(N1634:P1634,Q1634:AE1634)),0)</f>
        <v>5</v>
      </c>
      <c r="AH1634" s="7">
        <f>IF(R1634&gt;0,RANK(R1634,(N1634:P1634,Q1634:AE1634)),0)</f>
        <v>4</v>
      </c>
      <c r="AI1634" s="7">
        <f>IF(T1634&gt;0,RANK(T1634,(N1634:P1634,Q1634:AE1634)),0)</f>
        <v>0</v>
      </c>
      <c r="AJ1634" s="7">
        <f>IF(S1634&gt;0,RANK(S1634,(N1634:P1634,Q1634:AE1634)),0)</f>
        <v>6</v>
      </c>
      <c r="AK1634" s="2">
        <f t="shared" si="364"/>
        <v>2.4208733076302338E-3</v>
      </c>
      <c r="AL1634" s="2">
        <f t="shared" si="364"/>
        <v>5.9475776323261306E-3</v>
      </c>
      <c r="AM1634" s="2">
        <f t="shared" si="365"/>
        <v>0</v>
      </c>
      <c r="AN1634" s="2">
        <f t="shared" si="366"/>
        <v>2.3312113332735586E-3</v>
      </c>
      <c r="AP1634" t="s">
        <v>2948</v>
      </c>
      <c r="AQ1634" t="s">
        <v>2710</v>
      </c>
      <c r="AR1634">
        <v>1</v>
      </c>
      <c r="AT1634" s="85" t="s">
        <v>4638</v>
      </c>
      <c r="AU1634" s="84" t="s">
        <v>3235</v>
      </c>
      <c r="AV1634" s="77" t="str">
        <f t="shared" si="367"/>
        <v>30013</v>
      </c>
      <c r="AX1634" s="7" t="s">
        <v>186</v>
      </c>
      <c r="AY1634">
        <v>38</v>
      </c>
      <c r="BB1634" t="s">
        <v>637</v>
      </c>
      <c r="BC1634" t="s">
        <v>4821</v>
      </c>
    </row>
    <row r="1635" spans="1:55" hidden="1" outlineLevel="1">
      <c r="A1635" t="s">
        <v>5297</v>
      </c>
      <c r="B1635" t="s">
        <v>2710</v>
      </c>
      <c r="C1635" s="1">
        <f t="shared" si="361"/>
        <v>2921</v>
      </c>
      <c r="D1635" s="7">
        <f>IF(N1635&gt;0, RANK(N1635,(N1635:P1635,Q1635:AE1635)),0)</f>
        <v>2</v>
      </c>
      <c r="E1635" s="7">
        <f>IF(O1635&gt;0,RANK(O1635,(N1635:P1635,Q1635:AE1635)),0)</f>
        <v>1</v>
      </c>
      <c r="F1635" s="7">
        <f>IF(P1635&gt;0,RANK(P1635,(N1635:P1635,Q1635:AE1635)),0)</f>
        <v>3</v>
      </c>
      <c r="G1635" s="1">
        <f t="shared" si="350"/>
        <v>967</v>
      </c>
      <c r="H1635" s="2">
        <f t="shared" si="351"/>
        <v>0.33105100992810682</v>
      </c>
      <c r="I1635" s="2"/>
      <c r="J1635" s="2">
        <f t="shared" si="362"/>
        <v>0.32386169120164326</v>
      </c>
      <c r="K1635" s="2">
        <f t="shared" si="362"/>
        <v>0.65491270112975009</v>
      </c>
      <c r="L1635" s="2">
        <f t="shared" si="362"/>
        <v>1.266689489900719E-2</v>
      </c>
      <c r="M1635" s="2">
        <f t="shared" si="363"/>
        <v>8.5587127695995156E-3</v>
      </c>
      <c r="N1635" s="1">
        <v>946</v>
      </c>
      <c r="O1635" s="1">
        <v>1913</v>
      </c>
      <c r="P1635" s="1">
        <v>37</v>
      </c>
      <c r="Q1635" s="1">
        <v>8</v>
      </c>
      <c r="R1635" s="1">
        <v>10</v>
      </c>
      <c r="S1635" s="1">
        <v>7</v>
      </c>
      <c r="W1635" s="1">
        <v>0</v>
      </c>
      <c r="AG1635" s="7">
        <f>IF(Q1635&gt;0,RANK(Q1635,(N1635:P1635,Q1635:AE1635)),0)</f>
        <v>5</v>
      </c>
      <c r="AH1635" s="7">
        <f>IF(R1635&gt;0,RANK(R1635,(N1635:P1635,Q1635:AE1635)),0)</f>
        <v>4</v>
      </c>
      <c r="AI1635" s="7">
        <f>IF(T1635&gt;0,RANK(T1635,(N1635:P1635,Q1635:AE1635)),0)</f>
        <v>0</v>
      </c>
      <c r="AJ1635" s="7">
        <f>IF(S1635&gt;0,RANK(S1635,(N1635:P1635,Q1635:AE1635)),0)</f>
        <v>6</v>
      </c>
      <c r="AK1635" s="2">
        <f t="shared" si="364"/>
        <v>2.7387880862718246E-3</v>
      </c>
      <c r="AL1635" s="2">
        <f t="shared" si="364"/>
        <v>3.4234851078397809E-3</v>
      </c>
      <c r="AM1635" s="2">
        <f t="shared" si="365"/>
        <v>0</v>
      </c>
      <c r="AN1635" s="2">
        <f t="shared" si="366"/>
        <v>2.3964395754878468E-3</v>
      </c>
      <c r="AP1635" t="s">
        <v>5297</v>
      </c>
      <c r="AQ1635" t="s">
        <v>2710</v>
      </c>
      <c r="AR1635">
        <v>1</v>
      </c>
      <c r="AT1635" s="85" t="s">
        <v>4638</v>
      </c>
      <c r="AU1635" s="84" t="s">
        <v>4670</v>
      </c>
      <c r="AV1635" s="77" t="str">
        <f t="shared" si="367"/>
        <v>30015</v>
      </c>
      <c r="AX1635" s="7" t="s">
        <v>186</v>
      </c>
      <c r="AY1635">
        <v>12</v>
      </c>
      <c r="BB1635" t="s">
        <v>198</v>
      </c>
    </row>
    <row r="1636" spans="1:55" hidden="1" outlineLevel="1">
      <c r="A1636" t="s">
        <v>4008</v>
      </c>
      <c r="B1636" t="s">
        <v>2710</v>
      </c>
      <c r="C1636" s="1">
        <f t="shared" si="361"/>
        <v>5048</v>
      </c>
      <c r="D1636" s="7">
        <f>IF(N1636&gt;0, RANK(N1636,(N1636:P1636,Q1636:AE1636)),0)</f>
        <v>2</v>
      </c>
      <c r="E1636" s="7">
        <f>IF(O1636&gt;0,RANK(O1636,(N1636:P1636,Q1636:AE1636)),0)</f>
        <v>1</v>
      </c>
      <c r="F1636" s="7">
        <f>IF(P1636&gt;0,RANK(P1636,(N1636:P1636,Q1636:AE1636)),0)</f>
        <v>3</v>
      </c>
      <c r="G1636" s="1">
        <f t="shared" si="350"/>
        <v>1667</v>
      </c>
      <c r="H1636" s="2">
        <f t="shared" si="351"/>
        <v>0.33022979397781299</v>
      </c>
      <c r="I1636" s="2"/>
      <c r="J1636" s="2">
        <f t="shared" si="362"/>
        <v>0.32290015847860537</v>
      </c>
      <c r="K1636" s="2">
        <f t="shared" si="362"/>
        <v>0.65312995245641836</v>
      </c>
      <c r="L1636" s="2">
        <f t="shared" si="362"/>
        <v>1.3866877971473851E-2</v>
      </c>
      <c r="M1636" s="2">
        <f t="shared" si="363"/>
        <v>1.0103011093502473E-2</v>
      </c>
      <c r="N1636" s="1">
        <v>1630</v>
      </c>
      <c r="O1636" s="1">
        <v>3297</v>
      </c>
      <c r="P1636" s="1">
        <v>70</v>
      </c>
      <c r="Q1636" s="1">
        <v>23</v>
      </c>
      <c r="R1636" s="1">
        <v>18</v>
      </c>
      <c r="S1636" s="1">
        <v>10</v>
      </c>
      <c r="W1636" s="1">
        <v>0</v>
      </c>
      <c r="AG1636" s="7">
        <f>IF(Q1636&gt;0,RANK(Q1636,(N1636:P1636,Q1636:AE1636)),0)</f>
        <v>4</v>
      </c>
      <c r="AH1636" s="7">
        <f>IF(R1636&gt;0,RANK(R1636,(N1636:P1636,Q1636:AE1636)),0)</f>
        <v>5</v>
      </c>
      <c r="AI1636" s="7">
        <f>IF(T1636&gt;0,RANK(T1636,(N1636:P1636,Q1636:AE1636)),0)</f>
        <v>0</v>
      </c>
      <c r="AJ1636" s="7">
        <f>IF(S1636&gt;0,RANK(S1636,(N1636:P1636,Q1636:AE1636)),0)</f>
        <v>6</v>
      </c>
      <c r="AK1636" s="2">
        <f t="shared" si="364"/>
        <v>4.5562599049128365E-3</v>
      </c>
      <c r="AL1636" s="2">
        <f t="shared" si="364"/>
        <v>3.5657686212361333E-3</v>
      </c>
      <c r="AM1636" s="2">
        <f t="shared" si="365"/>
        <v>0</v>
      </c>
      <c r="AN1636" s="2">
        <f t="shared" si="366"/>
        <v>1.9809825673534074E-3</v>
      </c>
      <c r="AP1636" t="s">
        <v>4008</v>
      </c>
      <c r="AQ1636" t="s">
        <v>2710</v>
      </c>
      <c r="AR1636">
        <v>1</v>
      </c>
      <c r="AT1636" s="85" t="s">
        <v>4638</v>
      </c>
      <c r="AU1636" s="84" t="s">
        <v>4671</v>
      </c>
      <c r="AV1636" s="77" t="str">
        <f t="shared" si="367"/>
        <v>30017</v>
      </c>
      <c r="AX1636" s="7" t="s">
        <v>186</v>
      </c>
      <c r="AY1636">
        <v>14</v>
      </c>
      <c r="BB1636" t="s">
        <v>637</v>
      </c>
      <c r="BC1636" t="s">
        <v>4818</v>
      </c>
    </row>
    <row r="1637" spans="1:55" hidden="1" outlineLevel="1">
      <c r="A1637" t="s">
        <v>2942</v>
      </c>
      <c r="B1637" t="s">
        <v>2710</v>
      </c>
      <c r="C1637" s="1">
        <f t="shared" si="361"/>
        <v>1119</v>
      </c>
      <c r="D1637" s="7">
        <f>IF(N1637&gt;0, RANK(N1637,(N1637:P1637,Q1637:AE1637)),0)</f>
        <v>2</v>
      </c>
      <c r="E1637" s="7">
        <f>IF(O1637&gt;0,RANK(O1637,(N1637:P1637,Q1637:AE1637)),0)</f>
        <v>1</v>
      </c>
      <c r="F1637" s="7">
        <f>IF(P1637&gt;0,RANK(P1637,(N1637:P1637,Q1637:AE1637)),0)</f>
        <v>3</v>
      </c>
      <c r="G1637" s="1">
        <f t="shared" ref="G1637:G1700" si="368">IF(C1637&gt;0,MAX(N1637:P1637)-LARGE(N1637:P1637,2),0)</f>
        <v>438</v>
      </c>
      <c r="H1637" s="2">
        <f t="shared" ref="H1637:H1700" si="369">IF(C1637&gt;0,G1637/C1637,0)</f>
        <v>0.39142091152815012</v>
      </c>
      <c r="I1637" s="2"/>
      <c r="J1637" s="2">
        <f t="shared" si="362"/>
        <v>0.29133154602323502</v>
      </c>
      <c r="K1637" s="2">
        <f t="shared" si="362"/>
        <v>0.68275245755138514</v>
      </c>
      <c r="L1637" s="2">
        <f t="shared" si="362"/>
        <v>1.876675603217158E-2</v>
      </c>
      <c r="M1637" s="2">
        <f t="shared" si="363"/>
        <v>7.1492403932082033E-3</v>
      </c>
      <c r="N1637" s="1">
        <v>326</v>
      </c>
      <c r="O1637" s="1">
        <v>764</v>
      </c>
      <c r="P1637" s="1">
        <v>21</v>
      </c>
      <c r="Q1637" s="1">
        <v>5</v>
      </c>
      <c r="R1637" s="1">
        <v>2</v>
      </c>
      <c r="S1637" s="1">
        <v>1</v>
      </c>
      <c r="W1637" s="1">
        <v>0</v>
      </c>
      <c r="AG1637" s="7">
        <f>IF(Q1637&gt;0,RANK(Q1637,(N1637:P1637,Q1637:AE1637)),0)</f>
        <v>4</v>
      </c>
      <c r="AH1637" s="7">
        <f>IF(R1637&gt;0,RANK(R1637,(N1637:P1637,Q1637:AE1637)),0)</f>
        <v>5</v>
      </c>
      <c r="AI1637" s="7">
        <f>IF(T1637&gt;0,RANK(T1637,(N1637:P1637,Q1637:AE1637)),0)</f>
        <v>0</v>
      </c>
      <c r="AJ1637" s="7">
        <f>IF(S1637&gt;0,RANK(S1637,(N1637:P1637,Q1637:AE1637)),0)</f>
        <v>6</v>
      </c>
      <c r="AK1637" s="2">
        <f t="shared" si="364"/>
        <v>4.4682752457551383E-3</v>
      </c>
      <c r="AL1637" s="2">
        <f t="shared" si="364"/>
        <v>1.7873100983020554E-3</v>
      </c>
      <c r="AM1637" s="2">
        <f t="shared" si="365"/>
        <v>0</v>
      </c>
      <c r="AN1637" s="2">
        <f t="shared" si="366"/>
        <v>8.9365504915102768E-4</v>
      </c>
      <c r="AP1637" t="s">
        <v>2942</v>
      </c>
      <c r="AQ1637" t="s">
        <v>2710</v>
      </c>
      <c r="AR1637">
        <v>1</v>
      </c>
      <c r="AT1637" s="85" t="s">
        <v>4638</v>
      </c>
      <c r="AU1637" s="84" t="s">
        <v>4672</v>
      </c>
      <c r="AV1637" s="77" t="str">
        <f t="shared" si="367"/>
        <v>30019</v>
      </c>
      <c r="AX1637" s="7" t="s">
        <v>186</v>
      </c>
      <c r="AY1637">
        <v>7</v>
      </c>
      <c r="BB1637" t="s">
        <v>198</v>
      </c>
    </row>
    <row r="1638" spans="1:55" hidden="1" outlineLevel="1">
      <c r="A1638" t="s">
        <v>1248</v>
      </c>
      <c r="B1638" t="s">
        <v>2710</v>
      </c>
      <c r="C1638" s="1">
        <f t="shared" si="361"/>
        <v>4484</v>
      </c>
      <c r="D1638" s="7">
        <f>IF(N1638&gt;0, RANK(N1638,(N1638:P1638,Q1638:AE1638)),0)</f>
        <v>2</v>
      </c>
      <c r="E1638" s="7">
        <f>IF(O1638&gt;0,RANK(O1638,(N1638:P1638,Q1638:AE1638)),0)</f>
        <v>1</v>
      </c>
      <c r="F1638" s="7">
        <f>IF(P1638&gt;0,RANK(P1638,(N1638:P1638,Q1638:AE1638)),0)</f>
        <v>3</v>
      </c>
      <c r="G1638" s="1">
        <f t="shared" si="368"/>
        <v>1390</v>
      </c>
      <c r="H1638" s="2">
        <f t="shared" si="369"/>
        <v>0.30999107939339876</v>
      </c>
      <c r="I1638" s="2"/>
      <c r="J1638" s="2">
        <f t="shared" si="362"/>
        <v>0.33318465655664586</v>
      </c>
      <c r="K1638" s="2">
        <f t="shared" si="362"/>
        <v>0.64317573595004462</v>
      </c>
      <c r="L1638" s="2">
        <f t="shared" si="362"/>
        <v>1.4049955396966993E-2</v>
      </c>
      <c r="M1638" s="2">
        <f t="shared" si="363"/>
        <v>9.5896520963425179E-3</v>
      </c>
      <c r="N1638" s="1">
        <v>1494</v>
      </c>
      <c r="O1638" s="1">
        <v>2884</v>
      </c>
      <c r="P1638" s="1">
        <v>63</v>
      </c>
      <c r="Q1638" s="1">
        <v>16</v>
      </c>
      <c r="R1638" s="1">
        <v>18</v>
      </c>
      <c r="S1638" s="1">
        <v>9</v>
      </c>
      <c r="W1638" s="1">
        <v>0</v>
      </c>
      <c r="AG1638" s="7">
        <f>IF(Q1638&gt;0,RANK(Q1638,(N1638:P1638,Q1638:AE1638)),0)</f>
        <v>5</v>
      </c>
      <c r="AH1638" s="7">
        <f>IF(R1638&gt;0,RANK(R1638,(N1638:P1638,Q1638:AE1638)),0)</f>
        <v>4</v>
      </c>
      <c r="AI1638" s="7">
        <f>IF(T1638&gt;0,RANK(T1638,(N1638:P1638,Q1638:AE1638)),0)</f>
        <v>0</v>
      </c>
      <c r="AJ1638" s="7">
        <f>IF(S1638&gt;0,RANK(S1638,(N1638:P1638,Q1638:AE1638)),0)</f>
        <v>6</v>
      </c>
      <c r="AK1638" s="2">
        <f t="shared" si="364"/>
        <v>3.5682426404995541E-3</v>
      </c>
      <c r="AL1638" s="2">
        <f t="shared" si="364"/>
        <v>4.0142729705619981E-3</v>
      </c>
      <c r="AM1638" s="2">
        <f t="shared" si="365"/>
        <v>0</v>
      </c>
      <c r="AN1638" s="2">
        <f t="shared" si="366"/>
        <v>2.0071364852809991E-3</v>
      </c>
      <c r="AP1638" t="s">
        <v>1248</v>
      </c>
      <c r="AQ1638" t="s">
        <v>2710</v>
      </c>
      <c r="AR1638">
        <v>1</v>
      </c>
      <c r="AT1638" s="85" t="s">
        <v>4638</v>
      </c>
      <c r="AU1638" s="84" t="s">
        <v>4350</v>
      </c>
      <c r="AV1638" s="77" t="str">
        <f t="shared" si="367"/>
        <v>30021</v>
      </c>
      <c r="AX1638" s="7" t="s">
        <v>186</v>
      </c>
      <c r="AY1638">
        <v>10</v>
      </c>
      <c r="BB1638" t="s">
        <v>637</v>
      </c>
      <c r="BC1638" t="s">
        <v>4822</v>
      </c>
    </row>
    <row r="1639" spans="1:55" hidden="1" outlineLevel="1">
      <c r="A1639" t="s">
        <v>2943</v>
      </c>
      <c r="B1639" t="s">
        <v>2710</v>
      </c>
      <c r="C1639" s="1">
        <f t="shared" si="361"/>
        <v>4543</v>
      </c>
      <c r="D1639" s="7">
        <f>IF(N1639&gt;0, RANK(N1639,(N1639:P1639,Q1639:AE1639)),0)</f>
        <v>1</v>
      </c>
      <c r="E1639" s="7">
        <f>IF(O1639&gt;0,RANK(O1639,(N1639:P1639,Q1639:AE1639)),0)</f>
        <v>2</v>
      </c>
      <c r="F1639" s="7">
        <f>IF(P1639&gt;0,RANK(P1639,(N1639:P1639,Q1639:AE1639)),0)</f>
        <v>3</v>
      </c>
      <c r="G1639" s="1">
        <f t="shared" si="368"/>
        <v>975</v>
      </c>
      <c r="H1639" s="2">
        <f t="shared" si="369"/>
        <v>0.21461589258199429</v>
      </c>
      <c r="I1639" s="2"/>
      <c r="J1639" s="2">
        <f t="shared" si="362"/>
        <v>0.59432093330398417</v>
      </c>
      <c r="K1639" s="2">
        <f t="shared" si="362"/>
        <v>0.37970504072198985</v>
      </c>
      <c r="L1639" s="2">
        <f t="shared" si="362"/>
        <v>1.7829627999119524E-2</v>
      </c>
      <c r="M1639" s="2">
        <f t="shared" si="363"/>
        <v>8.1443979749064588E-3</v>
      </c>
      <c r="N1639" s="1">
        <v>2700</v>
      </c>
      <c r="O1639" s="1">
        <v>1725</v>
      </c>
      <c r="P1639" s="1">
        <v>81</v>
      </c>
      <c r="Q1639" s="1">
        <v>18</v>
      </c>
      <c r="R1639" s="1">
        <v>13</v>
      </c>
      <c r="S1639" s="1">
        <v>6</v>
      </c>
      <c r="W1639" s="1">
        <v>0</v>
      </c>
      <c r="AG1639" s="7">
        <f>IF(Q1639&gt;0,RANK(Q1639,(N1639:P1639,Q1639:AE1639)),0)</f>
        <v>4</v>
      </c>
      <c r="AH1639" s="7">
        <f>IF(R1639&gt;0,RANK(R1639,(N1639:P1639,Q1639:AE1639)),0)</f>
        <v>5</v>
      </c>
      <c r="AI1639" s="7">
        <f>IF(T1639&gt;0,RANK(T1639,(N1639:P1639,Q1639:AE1639)),0)</f>
        <v>0</v>
      </c>
      <c r="AJ1639" s="7">
        <f>IF(S1639&gt;0,RANK(S1639,(N1639:P1639,Q1639:AE1639)),0)</f>
        <v>6</v>
      </c>
      <c r="AK1639" s="2">
        <f t="shared" si="364"/>
        <v>3.9621395553598943E-3</v>
      </c>
      <c r="AL1639" s="2">
        <f t="shared" si="364"/>
        <v>2.8615452344265902E-3</v>
      </c>
      <c r="AM1639" s="2">
        <f t="shared" si="365"/>
        <v>0</v>
      </c>
      <c r="AN1639" s="2">
        <f t="shared" si="366"/>
        <v>1.3207131851199648E-3</v>
      </c>
      <c r="AP1639" t="s">
        <v>2943</v>
      </c>
      <c r="AQ1639" t="s">
        <v>2710</v>
      </c>
      <c r="AR1639">
        <v>1</v>
      </c>
      <c r="AT1639" s="85" t="s">
        <v>4638</v>
      </c>
      <c r="AU1639" s="84" t="s">
        <v>4351</v>
      </c>
      <c r="AV1639" s="77" t="str">
        <f t="shared" si="367"/>
        <v>30023</v>
      </c>
      <c r="AX1639" s="7" t="s">
        <v>186</v>
      </c>
      <c r="AY1639">
        <v>11</v>
      </c>
      <c r="BB1639" t="s">
        <v>637</v>
      </c>
      <c r="BC1639" t="s">
        <v>4821</v>
      </c>
    </row>
    <row r="1640" spans="1:55" hidden="1" outlineLevel="1">
      <c r="A1640" t="s">
        <v>2944</v>
      </c>
      <c r="B1640" t="s">
        <v>2710</v>
      </c>
      <c r="C1640" s="1">
        <f t="shared" si="361"/>
        <v>1491</v>
      </c>
      <c r="D1640" s="7">
        <f>IF(N1640&gt;0, RANK(N1640,(N1640:P1640,Q1640:AE1640)),0)</f>
        <v>2</v>
      </c>
      <c r="E1640" s="7">
        <f>IF(O1640&gt;0,RANK(O1640,(N1640:P1640,Q1640:AE1640)),0)</f>
        <v>1</v>
      </c>
      <c r="F1640" s="7">
        <f>IF(P1640&gt;0,RANK(P1640,(N1640:P1640,Q1640:AE1640)),0)</f>
        <v>3</v>
      </c>
      <c r="G1640" s="1">
        <f t="shared" si="368"/>
        <v>889</v>
      </c>
      <c r="H1640" s="2">
        <f t="shared" si="369"/>
        <v>0.59624413145539901</v>
      </c>
      <c r="I1640" s="2"/>
      <c r="J1640" s="2">
        <f t="shared" si="362"/>
        <v>0.19382964453386989</v>
      </c>
      <c r="K1640" s="2">
        <f t="shared" si="362"/>
        <v>0.79007377598926898</v>
      </c>
      <c r="L1640" s="2">
        <f t="shared" si="362"/>
        <v>1.0731052984574111E-2</v>
      </c>
      <c r="M1640" s="2">
        <f t="shared" si="363"/>
        <v>5.3655264922870503E-3</v>
      </c>
      <c r="N1640" s="1">
        <v>289</v>
      </c>
      <c r="O1640" s="1">
        <v>1178</v>
      </c>
      <c r="P1640" s="1">
        <v>16</v>
      </c>
      <c r="Q1640" s="1">
        <v>1</v>
      </c>
      <c r="R1640" s="1">
        <v>7</v>
      </c>
      <c r="S1640" s="1">
        <v>0</v>
      </c>
      <c r="W1640" s="1">
        <v>0</v>
      </c>
      <c r="AG1640" s="7">
        <f>IF(Q1640&gt;0,RANK(Q1640,(N1640:P1640,Q1640:AE1640)),0)</f>
        <v>5</v>
      </c>
      <c r="AH1640" s="7">
        <f>IF(R1640&gt;0,RANK(R1640,(N1640:P1640,Q1640:AE1640)),0)</f>
        <v>4</v>
      </c>
      <c r="AI1640" s="7">
        <f>IF(T1640&gt;0,RANK(T1640,(N1640:P1640,Q1640:AE1640)),0)</f>
        <v>0</v>
      </c>
      <c r="AJ1640" s="7">
        <f>IF(S1640&gt;0,RANK(S1640,(N1640:P1640,Q1640:AE1640)),0)</f>
        <v>0</v>
      </c>
      <c r="AK1640" s="2">
        <f t="shared" si="364"/>
        <v>6.7069081153588194E-4</v>
      </c>
      <c r="AL1640" s="2">
        <f t="shared" si="364"/>
        <v>4.6948356807511738E-3</v>
      </c>
      <c r="AM1640" s="2">
        <f t="shared" si="365"/>
        <v>0</v>
      </c>
      <c r="AN1640" s="2">
        <f t="shared" si="366"/>
        <v>0</v>
      </c>
      <c r="AP1640" t="s">
        <v>2944</v>
      </c>
      <c r="AQ1640" t="s">
        <v>2710</v>
      </c>
      <c r="AR1640">
        <v>1</v>
      </c>
      <c r="AT1640" s="85" t="s">
        <v>4638</v>
      </c>
      <c r="AU1640" s="84" t="s">
        <v>3949</v>
      </c>
      <c r="AV1640" s="77" t="str">
        <f t="shared" si="367"/>
        <v>30025</v>
      </c>
      <c r="AX1640" s="7" t="s">
        <v>186</v>
      </c>
      <c r="AY1640">
        <v>6</v>
      </c>
      <c r="BB1640" t="s">
        <v>4819</v>
      </c>
      <c r="BC1640" t="s">
        <v>5126</v>
      </c>
    </row>
    <row r="1641" spans="1:55" hidden="1" outlineLevel="1">
      <c r="A1641" t="s">
        <v>2652</v>
      </c>
      <c r="B1641" t="s">
        <v>2710</v>
      </c>
      <c r="C1641" s="1">
        <f t="shared" si="361"/>
        <v>6127</v>
      </c>
      <c r="D1641" s="7">
        <f>IF(N1641&gt;0, RANK(N1641,(N1641:P1641,Q1641:AE1641)),0)</f>
        <v>2</v>
      </c>
      <c r="E1641" s="7">
        <f>IF(O1641&gt;0,RANK(O1641,(N1641:P1641,Q1641:AE1641)),0)</f>
        <v>1</v>
      </c>
      <c r="F1641" s="7">
        <f>IF(P1641&gt;0,RANK(P1641,(N1641:P1641,Q1641:AE1641)),0)</f>
        <v>3</v>
      </c>
      <c r="G1641" s="1">
        <f t="shared" si="368"/>
        <v>2843</v>
      </c>
      <c r="H1641" s="2">
        <f t="shared" si="369"/>
        <v>0.46401175126489308</v>
      </c>
      <c r="I1641" s="2"/>
      <c r="J1641" s="2">
        <f t="shared" si="362"/>
        <v>0.25820140362330668</v>
      </c>
      <c r="K1641" s="2">
        <f t="shared" si="362"/>
        <v>0.72221315488819982</v>
      </c>
      <c r="L1641" s="2">
        <f t="shared" si="362"/>
        <v>1.224090093030847E-2</v>
      </c>
      <c r="M1641" s="2">
        <f t="shared" si="363"/>
        <v>7.3445405581850347E-3</v>
      </c>
      <c r="N1641" s="1">
        <v>1582</v>
      </c>
      <c r="O1641" s="1">
        <v>4425</v>
      </c>
      <c r="P1641" s="1">
        <v>75</v>
      </c>
      <c r="Q1641" s="1">
        <v>17</v>
      </c>
      <c r="R1641" s="1">
        <v>17</v>
      </c>
      <c r="S1641" s="1">
        <v>11</v>
      </c>
      <c r="W1641" s="1">
        <v>0</v>
      </c>
      <c r="AG1641" s="7">
        <f>IF(Q1641&gt;0,RANK(Q1641,(N1641:P1641,Q1641:AE1641)),0)</f>
        <v>4</v>
      </c>
      <c r="AH1641" s="7">
        <f>IF(R1641&gt;0,RANK(R1641,(N1641:P1641,Q1641:AE1641)),0)</f>
        <v>4</v>
      </c>
      <c r="AI1641" s="7">
        <f>IF(T1641&gt;0,RANK(T1641,(N1641:P1641,Q1641:AE1641)),0)</f>
        <v>0</v>
      </c>
      <c r="AJ1641" s="7">
        <f>IF(S1641&gt;0,RANK(S1641,(N1641:P1641,Q1641:AE1641)),0)</f>
        <v>6</v>
      </c>
      <c r="AK1641" s="2">
        <f t="shared" si="364"/>
        <v>2.77460421086992E-3</v>
      </c>
      <c r="AL1641" s="2">
        <f t="shared" si="364"/>
        <v>2.77460421086992E-3</v>
      </c>
      <c r="AM1641" s="2">
        <f t="shared" si="365"/>
        <v>0</v>
      </c>
      <c r="AN1641" s="2">
        <f t="shared" si="366"/>
        <v>1.7953321364452424E-3</v>
      </c>
      <c r="AP1641" t="s">
        <v>2652</v>
      </c>
      <c r="AQ1641" t="s">
        <v>2710</v>
      </c>
      <c r="AR1641">
        <v>1</v>
      </c>
      <c r="AT1641" s="85" t="s">
        <v>4638</v>
      </c>
      <c r="AU1641" s="84" t="s">
        <v>3950</v>
      </c>
      <c r="AV1641" s="77" t="str">
        <f t="shared" si="367"/>
        <v>30027</v>
      </c>
      <c r="AX1641" s="7" t="s">
        <v>186</v>
      </c>
      <c r="AY1641">
        <v>16</v>
      </c>
      <c r="BB1641" t="s">
        <v>4819</v>
      </c>
      <c r="BC1641" t="s">
        <v>5126</v>
      </c>
    </row>
    <row r="1642" spans="1:55" hidden="1" outlineLevel="1">
      <c r="A1642" t="s">
        <v>3933</v>
      </c>
      <c r="B1642" t="s">
        <v>2710</v>
      </c>
      <c r="C1642" s="1">
        <f t="shared" si="361"/>
        <v>38678</v>
      </c>
      <c r="D1642" s="7">
        <f>IF(N1642&gt;0, RANK(N1642,(N1642:P1642,Q1642:AE1642)),0)</f>
        <v>2</v>
      </c>
      <c r="E1642" s="7">
        <f>IF(O1642&gt;0,RANK(O1642,(N1642:P1642,Q1642:AE1642)),0)</f>
        <v>1</v>
      </c>
      <c r="F1642" s="7">
        <f>IF(P1642&gt;0,RANK(P1642,(N1642:P1642,Q1642:AE1642)),0)</f>
        <v>3</v>
      </c>
      <c r="G1642" s="1">
        <f t="shared" si="368"/>
        <v>14432</v>
      </c>
      <c r="H1642" s="2">
        <f t="shared" si="369"/>
        <v>0.3731320130306634</v>
      </c>
      <c r="I1642" s="2"/>
      <c r="J1642" s="2">
        <f t="shared" si="362"/>
        <v>0.29957598634882882</v>
      </c>
      <c r="K1642" s="2">
        <f t="shared" si="362"/>
        <v>0.67270799937949222</v>
      </c>
      <c r="L1642" s="2">
        <f t="shared" si="362"/>
        <v>1.3159935880862506E-2</v>
      </c>
      <c r="M1642" s="2">
        <f t="shared" si="363"/>
        <v>1.4556078390816518E-2</v>
      </c>
      <c r="N1642" s="1">
        <v>11587</v>
      </c>
      <c r="O1642" s="1">
        <v>26019</v>
      </c>
      <c r="P1642" s="1">
        <v>509</v>
      </c>
      <c r="Q1642" s="1">
        <v>163</v>
      </c>
      <c r="R1642" s="1">
        <v>307</v>
      </c>
      <c r="S1642" s="1">
        <v>93</v>
      </c>
      <c r="W1642" s="1">
        <v>0</v>
      </c>
      <c r="AG1642" s="7">
        <f>IF(Q1642&gt;0,RANK(Q1642,(N1642:P1642,Q1642:AE1642)),0)</f>
        <v>5</v>
      </c>
      <c r="AH1642" s="7">
        <f>IF(R1642&gt;0,RANK(R1642,(N1642:P1642,Q1642:AE1642)),0)</f>
        <v>4</v>
      </c>
      <c r="AI1642" s="7">
        <f>IF(T1642&gt;0,RANK(T1642,(N1642:P1642,Q1642:AE1642)),0)</f>
        <v>0</v>
      </c>
      <c r="AJ1642" s="7">
        <f>IF(S1642&gt;0,RANK(S1642,(N1642:P1642,Q1642:AE1642)),0)</f>
        <v>6</v>
      </c>
      <c r="AK1642" s="2">
        <f t="shared" si="364"/>
        <v>4.2142820207870108E-3</v>
      </c>
      <c r="AL1642" s="2">
        <f t="shared" si="364"/>
        <v>7.9373287139976219E-3</v>
      </c>
      <c r="AM1642" s="2">
        <f t="shared" si="365"/>
        <v>0</v>
      </c>
      <c r="AN1642" s="2">
        <f t="shared" si="366"/>
        <v>2.4044676560318529E-3</v>
      </c>
      <c r="AP1642" t="s">
        <v>3933</v>
      </c>
      <c r="AQ1642" t="s">
        <v>2710</v>
      </c>
      <c r="AR1642">
        <v>1</v>
      </c>
      <c r="AT1642" s="85" t="s">
        <v>4638</v>
      </c>
      <c r="AU1642" s="84" t="s">
        <v>3951</v>
      </c>
      <c r="AV1642" s="77" t="str">
        <f t="shared" si="367"/>
        <v>30029</v>
      </c>
      <c r="AX1642" s="7" t="s">
        <v>186</v>
      </c>
      <c r="AY1642">
        <v>40</v>
      </c>
      <c r="BB1642" t="s">
        <v>4819</v>
      </c>
      <c r="BC1642" t="s">
        <v>5126</v>
      </c>
    </row>
    <row r="1643" spans="1:55" hidden="1" outlineLevel="1">
      <c r="A1643" t="s">
        <v>4040</v>
      </c>
      <c r="B1643" t="s">
        <v>2710</v>
      </c>
      <c r="C1643" s="1">
        <f t="shared" si="361"/>
        <v>39842</v>
      </c>
      <c r="D1643" s="7">
        <f>IF(N1643&gt;0, RANK(N1643,(N1643:P1643,Q1643:AE1643)),0)</f>
        <v>2</v>
      </c>
      <c r="E1643" s="7">
        <f>IF(O1643&gt;0,RANK(O1643,(N1643:P1643,Q1643:AE1643)),0)</f>
        <v>1</v>
      </c>
      <c r="F1643" s="7">
        <f>IF(P1643&gt;0,RANK(P1643,(N1643:P1643,Q1643:AE1643)),0)</f>
        <v>3</v>
      </c>
      <c r="G1643" s="1">
        <f t="shared" si="368"/>
        <v>5987</v>
      </c>
      <c r="H1643" s="2">
        <f t="shared" si="369"/>
        <v>0.15026856081522011</v>
      </c>
      <c r="I1643" s="2"/>
      <c r="J1643" s="2">
        <f t="shared" si="362"/>
        <v>0.41175141810150095</v>
      </c>
      <c r="K1643" s="2">
        <f t="shared" si="362"/>
        <v>0.56201997891672106</v>
      </c>
      <c r="L1643" s="2">
        <f t="shared" si="362"/>
        <v>1.4306510717333467E-2</v>
      </c>
      <c r="M1643" s="2">
        <f t="shared" si="363"/>
        <v>1.1922092264444515E-2</v>
      </c>
      <c r="N1643" s="1">
        <v>16405</v>
      </c>
      <c r="O1643" s="1">
        <v>22392</v>
      </c>
      <c r="P1643" s="1">
        <v>570</v>
      </c>
      <c r="Q1643" s="1">
        <v>211</v>
      </c>
      <c r="R1643" s="1">
        <v>141</v>
      </c>
      <c r="S1643" s="1">
        <v>122</v>
      </c>
      <c r="W1643" s="1">
        <v>1</v>
      </c>
      <c r="AG1643" s="7">
        <f>IF(Q1643&gt;0,RANK(Q1643,(N1643:P1643,Q1643:AE1643)),0)</f>
        <v>4</v>
      </c>
      <c r="AH1643" s="7">
        <f>IF(R1643&gt;0,RANK(R1643,(N1643:P1643,Q1643:AE1643)),0)</f>
        <v>5</v>
      </c>
      <c r="AI1643" s="7">
        <f>IF(T1643&gt;0,RANK(T1643,(N1643:P1643,Q1643:AE1643)),0)</f>
        <v>0</v>
      </c>
      <c r="AJ1643" s="7">
        <f>IF(S1643&gt;0,RANK(S1643,(N1643:P1643,Q1643:AE1643)),0)</f>
        <v>6</v>
      </c>
      <c r="AK1643" s="2">
        <f t="shared" si="364"/>
        <v>5.2959188795743189E-3</v>
      </c>
      <c r="AL1643" s="2">
        <f t="shared" si="364"/>
        <v>3.5389789669193314E-3</v>
      </c>
      <c r="AM1643" s="2">
        <f t="shared" si="365"/>
        <v>0</v>
      </c>
      <c r="AN1643" s="2">
        <f t="shared" si="366"/>
        <v>3.062095276341549E-3</v>
      </c>
      <c r="AP1643" t="s">
        <v>4040</v>
      </c>
      <c r="AQ1643" t="s">
        <v>2710</v>
      </c>
      <c r="AR1643">
        <v>1</v>
      </c>
      <c r="AT1643" s="85" t="s">
        <v>4638</v>
      </c>
      <c r="AU1643" s="84" t="s">
        <v>3971</v>
      </c>
      <c r="AV1643" s="77" t="str">
        <f t="shared" si="367"/>
        <v>30031</v>
      </c>
      <c r="AX1643" s="7" t="s">
        <v>186</v>
      </c>
      <c r="AY1643">
        <v>46</v>
      </c>
      <c r="BB1643" t="s">
        <v>637</v>
      </c>
      <c r="BC1643" t="s">
        <v>4821</v>
      </c>
    </row>
    <row r="1644" spans="1:55" hidden="1" outlineLevel="1">
      <c r="A1644" t="s">
        <v>2406</v>
      </c>
      <c r="B1644" t="s">
        <v>2710</v>
      </c>
      <c r="C1644" s="1">
        <f t="shared" si="361"/>
        <v>655</v>
      </c>
      <c r="D1644" s="7">
        <f>IF(N1644&gt;0, RANK(N1644,(N1644:P1644,Q1644:AE1644)),0)</f>
        <v>2</v>
      </c>
      <c r="E1644" s="7">
        <f>IF(O1644&gt;0,RANK(O1644,(N1644:P1644,Q1644:AE1644)),0)</f>
        <v>1</v>
      </c>
      <c r="F1644" s="7">
        <f>IF(P1644&gt;0,RANK(P1644,(N1644:P1644,Q1644:AE1644)),0)</f>
        <v>3</v>
      </c>
      <c r="G1644" s="1">
        <f t="shared" si="368"/>
        <v>538</v>
      </c>
      <c r="H1644" s="2">
        <f t="shared" si="369"/>
        <v>0.82137404580152673</v>
      </c>
      <c r="I1644" s="2"/>
      <c r="J1644" s="2">
        <f t="shared" si="362"/>
        <v>7.9389312977099238E-2</v>
      </c>
      <c r="K1644" s="2">
        <f t="shared" si="362"/>
        <v>0.9007633587786259</v>
      </c>
      <c r="L1644" s="2">
        <f t="shared" si="362"/>
        <v>1.2213740458015267E-2</v>
      </c>
      <c r="M1644" s="2">
        <f t="shared" si="363"/>
        <v>7.633587786259553E-3</v>
      </c>
      <c r="N1644" s="1">
        <v>52</v>
      </c>
      <c r="O1644" s="1">
        <v>590</v>
      </c>
      <c r="P1644" s="1">
        <v>8</v>
      </c>
      <c r="Q1644" s="1">
        <v>0</v>
      </c>
      <c r="R1644" s="1">
        <v>2</v>
      </c>
      <c r="S1644" s="1">
        <v>3</v>
      </c>
      <c r="W1644" s="1">
        <v>0</v>
      </c>
      <c r="AG1644" s="7">
        <f>IF(Q1644&gt;0,RANK(Q1644,(N1644:P1644,Q1644:AE1644)),0)</f>
        <v>0</v>
      </c>
      <c r="AH1644" s="7">
        <f>IF(R1644&gt;0,RANK(R1644,(N1644:P1644,Q1644:AE1644)),0)</f>
        <v>5</v>
      </c>
      <c r="AI1644" s="7">
        <f>IF(T1644&gt;0,RANK(T1644,(N1644:P1644,Q1644:AE1644)),0)</f>
        <v>0</v>
      </c>
      <c r="AJ1644" s="7">
        <f>IF(S1644&gt;0,RANK(S1644,(N1644:P1644,Q1644:AE1644)),0)</f>
        <v>4</v>
      </c>
      <c r="AK1644" s="2">
        <f t="shared" si="364"/>
        <v>0</v>
      </c>
      <c r="AL1644" s="2">
        <f t="shared" si="364"/>
        <v>3.0534351145038168E-3</v>
      </c>
      <c r="AM1644" s="2">
        <f t="shared" si="365"/>
        <v>0</v>
      </c>
      <c r="AN1644" s="2">
        <f t="shared" si="366"/>
        <v>4.5801526717557254E-3</v>
      </c>
      <c r="AP1644" t="s">
        <v>2406</v>
      </c>
      <c r="AQ1644" t="s">
        <v>2710</v>
      </c>
      <c r="AR1644">
        <v>1</v>
      </c>
      <c r="AT1644" s="85" t="s">
        <v>4638</v>
      </c>
      <c r="AU1644" s="84" t="s">
        <v>3972</v>
      </c>
      <c r="AV1644" s="77" t="str">
        <f t="shared" si="367"/>
        <v>30033</v>
      </c>
      <c r="AX1644" s="7" t="s">
        <v>186</v>
      </c>
      <c r="AY1644">
        <v>7</v>
      </c>
      <c r="BB1644" t="s">
        <v>198</v>
      </c>
    </row>
    <row r="1645" spans="1:55" hidden="1" outlineLevel="1">
      <c r="A1645" t="s">
        <v>2541</v>
      </c>
      <c r="B1645" t="s">
        <v>2710</v>
      </c>
      <c r="C1645" s="1">
        <f t="shared" si="361"/>
        <v>4562</v>
      </c>
      <c r="D1645" s="7">
        <f>IF(N1645&gt;0, RANK(N1645,(N1645:P1645,Q1645:AE1645)),0)</f>
        <v>1</v>
      </c>
      <c r="E1645" s="7">
        <f>IF(O1645&gt;0,RANK(O1645,(N1645:P1645,Q1645:AE1645)),0)</f>
        <v>2</v>
      </c>
      <c r="F1645" s="7">
        <f>IF(P1645&gt;0,RANK(P1645,(N1645:P1645,Q1645:AE1645)),0)</f>
        <v>3</v>
      </c>
      <c r="G1645" s="1">
        <f t="shared" si="368"/>
        <v>813</v>
      </c>
      <c r="H1645" s="2">
        <f t="shared" si="369"/>
        <v>0.17821131082858396</v>
      </c>
      <c r="I1645" s="2"/>
      <c r="J1645" s="2">
        <f t="shared" si="362"/>
        <v>0.57891275756247262</v>
      </c>
      <c r="K1645" s="2">
        <f t="shared" si="362"/>
        <v>0.40070144673388863</v>
      </c>
      <c r="L1645" s="2">
        <f t="shared" si="362"/>
        <v>1.0740903112669882E-2</v>
      </c>
      <c r="M1645" s="2">
        <f t="shared" si="363"/>
        <v>9.644892590968861E-3</v>
      </c>
      <c r="N1645" s="1">
        <v>2641</v>
      </c>
      <c r="O1645" s="1">
        <v>1828</v>
      </c>
      <c r="P1645" s="1">
        <v>49</v>
      </c>
      <c r="Q1645" s="1">
        <v>21</v>
      </c>
      <c r="R1645" s="1">
        <v>11</v>
      </c>
      <c r="S1645" s="1">
        <v>12</v>
      </c>
      <c r="W1645" s="1">
        <v>0</v>
      </c>
      <c r="AG1645" s="7">
        <f>IF(Q1645&gt;0,RANK(Q1645,(N1645:P1645,Q1645:AE1645)),0)</f>
        <v>4</v>
      </c>
      <c r="AH1645" s="7">
        <f>IF(R1645&gt;0,RANK(R1645,(N1645:P1645,Q1645:AE1645)),0)</f>
        <v>6</v>
      </c>
      <c r="AI1645" s="7">
        <f>IF(T1645&gt;0,RANK(T1645,(N1645:P1645,Q1645:AE1645)),0)</f>
        <v>0</v>
      </c>
      <c r="AJ1645" s="7">
        <f>IF(S1645&gt;0,RANK(S1645,(N1645:P1645,Q1645:AE1645)),0)</f>
        <v>5</v>
      </c>
      <c r="AK1645" s="2">
        <f t="shared" si="364"/>
        <v>4.6032441911442352E-3</v>
      </c>
      <c r="AL1645" s="2">
        <f t="shared" si="364"/>
        <v>2.4112231477422183E-3</v>
      </c>
      <c r="AM1645" s="2">
        <f t="shared" si="365"/>
        <v>0</v>
      </c>
      <c r="AN1645" s="2">
        <f t="shared" si="366"/>
        <v>2.6304252520824201E-3</v>
      </c>
      <c r="AP1645" t="s">
        <v>2541</v>
      </c>
      <c r="AQ1645" t="s">
        <v>2710</v>
      </c>
      <c r="AR1645">
        <v>1</v>
      </c>
      <c r="AT1645" s="85" t="s">
        <v>4638</v>
      </c>
      <c r="AU1645" s="84" t="s">
        <v>3970</v>
      </c>
      <c r="AV1645" s="77" t="str">
        <f t="shared" si="367"/>
        <v>30035</v>
      </c>
      <c r="AX1645" s="7" t="s">
        <v>186</v>
      </c>
      <c r="AY1645">
        <v>16</v>
      </c>
      <c r="BB1645" t="s">
        <v>4819</v>
      </c>
      <c r="BC1645" t="s">
        <v>5126</v>
      </c>
    </row>
    <row r="1646" spans="1:55" hidden="1" outlineLevel="1">
      <c r="A1646" t="s">
        <v>3604</v>
      </c>
      <c r="B1646" t="s">
        <v>2710</v>
      </c>
      <c r="C1646" s="1">
        <f t="shared" si="361"/>
        <v>522</v>
      </c>
      <c r="D1646" s="7">
        <f>IF(N1646&gt;0, RANK(N1646,(N1646:P1646,Q1646:AE1646)),0)</f>
        <v>2</v>
      </c>
      <c r="E1646" s="7">
        <f>IF(O1646&gt;0,RANK(O1646,(N1646:P1646,Q1646:AE1646)),0)</f>
        <v>1</v>
      </c>
      <c r="F1646" s="7">
        <f>IF(P1646&gt;0,RANK(P1646,(N1646:P1646,Q1646:AE1646)),0)</f>
        <v>3</v>
      </c>
      <c r="G1646" s="1">
        <f t="shared" si="368"/>
        <v>277</v>
      </c>
      <c r="H1646" s="2">
        <f t="shared" si="369"/>
        <v>0.53065134099616862</v>
      </c>
      <c r="I1646" s="2"/>
      <c r="J1646" s="2">
        <f t="shared" si="362"/>
        <v>0.22796934865900384</v>
      </c>
      <c r="K1646" s="2">
        <f t="shared" si="362"/>
        <v>0.75862068965517238</v>
      </c>
      <c r="L1646" s="2">
        <f t="shared" si="362"/>
        <v>7.6628352490421452E-3</v>
      </c>
      <c r="M1646" s="2">
        <f t="shared" si="363"/>
        <v>5.7471264367816117E-3</v>
      </c>
      <c r="N1646" s="1">
        <v>119</v>
      </c>
      <c r="O1646" s="1">
        <v>396</v>
      </c>
      <c r="P1646" s="1">
        <v>4</v>
      </c>
      <c r="Q1646" s="1">
        <v>1</v>
      </c>
      <c r="R1646" s="1">
        <v>2</v>
      </c>
      <c r="S1646" s="1">
        <v>0</v>
      </c>
      <c r="W1646" s="1">
        <v>0</v>
      </c>
      <c r="AG1646" s="7">
        <f>IF(Q1646&gt;0,RANK(Q1646,(N1646:P1646,Q1646:AE1646)),0)</f>
        <v>5</v>
      </c>
      <c r="AH1646" s="7">
        <f>IF(R1646&gt;0,RANK(R1646,(N1646:P1646,Q1646:AE1646)),0)</f>
        <v>4</v>
      </c>
      <c r="AI1646" s="7">
        <f>IF(T1646&gt;0,RANK(T1646,(N1646:P1646,Q1646:AE1646)),0)</f>
        <v>0</v>
      </c>
      <c r="AJ1646" s="7">
        <f>IF(S1646&gt;0,RANK(S1646,(N1646:P1646,Q1646:AE1646)),0)</f>
        <v>0</v>
      </c>
      <c r="AK1646" s="2">
        <f t="shared" si="364"/>
        <v>1.9157088122605363E-3</v>
      </c>
      <c r="AL1646" s="2">
        <f t="shared" si="364"/>
        <v>3.8314176245210726E-3</v>
      </c>
      <c r="AM1646" s="2">
        <f t="shared" si="365"/>
        <v>0</v>
      </c>
      <c r="AN1646" s="2">
        <f t="shared" si="366"/>
        <v>0</v>
      </c>
      <c r="AP1646" t="s">
        <v>3604</v>
      </c>
      <c r="AQ1646" t="s">
        <v>2710</v>
      </c>
      <c r="AR1646">
        <v>1</v>
      </c>
      <c r="AT1646" s="85" t="s">
        <v>4638</v>
      </c>
      <c r="AU1646" s="84" t="s">
        <v>3656</v>
      </c>
      <c r="AV1646" s="77" t="str">
        <f t="shared" si="367"/>
        <v>30037</v>
      </c>
      <c r="AX1646" s="7" t="s">
        <v>186</v>
      </c>
      <c r="AY1646">
        <v>2</v>
      </c>
      <c r="BB1646" t="s">
        <v>198</v>
      </c>
    </row>
    <row r="1647" spans="1:55" hidden="1" outlineLevel="1">
      <c r="A1647" t="s">
        <v>3554</v>
      </c>
      <c r="B1647" t="s">
        <v>2710</v>
      </c>
      <c r="C1647" s="1">
        <f t="shared" si="361"/>
        <v>1605</v>
      </c>
      <c r="D1647" s="7">
        <f>IF(N1647&gt;0, RANK(N1647,(N1647:P1647,Q1647:AE1647)),0)</f>
        <v>2</v>
      </c>
      <c r="E1647" s="7">
        <f>IF(O1647&gt;0,RANK(O1647,(N1647:P1647,Q1647:AE1647)),0)</f>
        <v>1</v>
      </c>
      <c r="F1647" s="7">
        <f>IF(P1647&gt;0,RANK(P1647,(N1647:P1647,Q1647:AE1647)),0)</f>
        <v>4</v>
      </c>
      <c r="G1647" s="1">
        <f t="shared" si="368"/>
        <v>740</v>
      </c>
      <c r="H1647" s="2">
        <f t="shared" si="369"/>
        <v>0.46105919003115264</v>
      </c>
      <c r="I1647" s="2"/>
      <c r="J1647" s="2">
        <f t="shared" si="362"/>
        <v>0.25171339563862927</v>
      </c>
      <c r="K1647" s="2">
        <f t="shared" si="362"/>
        <v>0.71277258566978197</v>
      </c>
      <c r="L1647" s="2">
        <f t="shared" si="362"/>
        <v>1.1214953271028037E-2</v>
      </c>
      <c r="M1647" s="2">
        <f t="shared" si="363"/>
        <v>2.429906542056073E-2</v>
      </c>
      <c r="N1647" s="1">
        <v>404</v>
      </c>
      <c r="O1647" s="1">
        <v>1144</v>
      </c>
      <c r="P1647" s="1">
        <v>18</v>
      </c>
      <c r="Q1647" s="1">
        <v>23</v>
      </c>
      <c r="R1647" s="1">
        <v>11</v>
      </c>
      <c r="S1647" s="1">
        <v>5</v>
      </c>
      <c r="W1647" s="1">
        <v>0</v>
      </c>
      <c r="AG1647" s="7">
        <f>IF(Q1647&gt;0,RANK(Q1647,(N1647:P1647,Q1647:AE1647)),0)</f>
        <v>3</v>
      </c>
      <c r="AH1647" s="7">
        <f>IF(R1647&gt;0,RANK(R1647,(N1647:P1647,Q1647:AE1647)),0)</f>
        <v>5</v>
      </c>
      <c r="AI1647" s="7">
        <f>IF(T1647&gt;0,RANK(T1647,(N1647:P1647,Q1647:AE1647)),0)</f>
        <v>0</v>
      </c>
      <c r="AJ1647" s="7">
        <f>IF(S1647&gt;0,RANK(S1647,(N1647:P1647,Q1647:AE1647)),0)</f>
        <v>6</v>
      </c>
      <c r="AK1647" s="2">
        <f t="shared" si="364"/>
        <v>1.4330218068535825E-2</v>
      </c>
      <c r="AL1647" s="2">
        <f t="shared" si="364"/>
        <v>6.853582554517134E-3</v>
      </c>
      <c r="AM1647" s="2">
        <f t="shared" si="365"/>
        <v>0</v>
      </c>
      <c r="AN1647" s="2">
        <f t="shared" si="366"/>
        <v>3.1152647975077881E-3</v>
      </c>
      <c r="AP1647" t="s">
        <v>3554</v>
      </c>
      <c r="AQ1647" t="s">
        <v>2710</v>
      </c>
      <c r="AR1647">
        <v>1</v>
      </c>
      <c r="AT1647" s="85" t="s">
        <v>4638</v>
      </c>
      <c r="AU1647" s="84" t="s">
        <v>5210</v>
      </c>
      <c r="AV1647" s="77" t="str">
        <f t="shared" si="367"/>
        <v>30039</v>
      </c>
      <c r="AX1647" s="7" t="s">
        <v>186</v>
      </c>
      <c r="AY1647">
        <v>4</v>
      </c>
      <c r="BB1647" t="s">
        <v>198</v>
      </c>
    </row>
    <row r="1648" spans="1:55" hidden="1" outlineLevel="1">
      <c r="A1648" t="s">
        <v>3555</v>
      </c>
      <c r="B1648" t="s">
        <v>2710</v>
      </c>
      <c r="C1648" s="1">
        <f t="shared" si="361"/>
        <v>6657</v>
      </c>
      <c r="D1648" s="7">
        <f>IF(N1648&gt;0, RANK(N1648,(N1648:P1648,Q1648:AE1648)),0)</f>
        <v>2</v>
      </c>
      <c r="E1648" s="7">
        <f>IF(O1648&gt;0,RANK(O1648,(N1648:P1648,Q1648:AE1648)),0)</f>
        <v>1</v>
      </c>
      <c r="F1648" s="7">
        <f>IF(P1648&gt;0,RANK(P1648,(N1648:P1648,Q1648:AE1648)),0)</f>
        <v>3</v>
      </c>
      <c r="G1648" s="1">
        <f t="shared" si="368"/>
        <v>508</v>
      </c>
      <c r="H1648" s="2">
        <f t="shared" si="369"/>
        <v>7.6310650443142558E-2</v>
      </c>
      <c r="I1648" s="2"/>
      <c r="J1648" s="2">
        <f t="shared" si="362"/>
        <v>0.45020279405137448</v>
      </c>
      <c r="K1648" s="2">
        <f t="shared" si="362"/>
        <v>0.52651344449451709</v>
      </c>
      <c r="L1648" s="2">
        <f t="shared" si="362"/>
        <v>1.5772870662460567E-2</v>
      </c>
      <c r="M1648" s="2">
        <f t="shared" si="363"/>
        <v>7.5108907916479201E-3</v>
      </c>
      <c r="N1648" s="1">
        <v>2997</v>
      </c>
      <c r="O1648" s="1">
        <v>3505</v>
      </c>
      <c r="P1648" s="1">
        <v>105</v>
      </c>
      <c r="Q1648" s="1">
        <v>26</v>
      </c>
      <c r="R1648" s="1">
        <v>11</v>
      </c>
      <c r="S1648" s="1">
        <v>13</v>
      </c>
      <c r="W1648" s="1">
        <v>0</v>
      </c>
      <c r="AG1648" s="7">
        <f>IF(Q1648&gt;0,RANK(Q1648,(N1648:P1648,Q1648:AE1648)),0)</f>
        <v>4</v>
      </c>
      <c r="AH1648" s="7">
        <f>IF(R1648&gt;0,RANK(R1648,(N1648:P1648,Q1648:AE1648)),0)</f>
        <v>6</v>
      </c>
      <c r="AI1648" s="7">
        <f>IF(T1648&gt;0,RANK(T1648,(N1648:P1648,Q1648:AE1648)),0)</f>
        <v>0</v>
      </c>
      <c r="AJ1648" s="7">
        <f>IF(S1648&gt;0,RANK(S1648,(N1648:P1648,Q1648:AE1648)),0)</f>
        <v>5</v>
      </c>
      <c r="AK1648" s="2">
        <f t="shared" si="364"/>
        <v>3.9056632116569027E-3</v>
      </c>
      <c r="AL1648" s="2">
        <f t="shared" si="364"/>
        <v>1.6523959741625357E-3</v>
      </c>
      <c r="AM1648" s="2">
        <f t="shared" si="365"/>
        <v>0</v>
      </c>
      <c r="AN1648" s="2">
        <f t="shared" si="366"/>
        <v>1.9528316058284513E-3</v>
      </c>
      <c r="AP1648" t="s">
        <v>3555</v>
      </c>
      <c r="AQ1648" t="s">
        <v>2710</v>
      </c>
      <c r="AR1648">
        <v>1</v>
      </c>
      <c r="AT1648" s="85" t="s">
        <v>4638</v>
      </c>
      <c r="AU1648" s="84" t="s">
        <v>5211</v>
      </c>
      <c r="AV1648" s="77" t="str">
        <f t="shared" si="367"/>
        <v>30041</v>
      </c>
      <c r="AX1648" s="7" t="s">
        <v>186</v>
      </c>
      <c r="AY1648">
        <v>22</v>
      </c>
      <c r="BB1648" t="s">
        <v>637</v>
      </c>
      <c r="BC1648" t="s">
        <v>5369</v>
      </c>
    </row>
    <row r="1649" spans="1:55" hidden="1" outlineLevel="1">
      <c r="A1649" t="s">
        <v>2143</v>
      </c>
      <c r="B1649" t="s">
        <v>2710</v>
      </c>
      <c r="C1649" s="1">
        <f t="shared" si="361"/>
        <v>5868</v>
      </c>
      <c r="D1649" s="7">
        <f>IF(N1649&gt;0, RANK(N1649,(N1649:P1649,Q1649:AE1649)),0)</f>
        <v>2</v>
      </c>
      <c r="E1649" s="7">
        <f>IF(O1649&gt;0,RANK(O1649,(N1649:P1649,Q1649:AE1649)),0)</f>
        <v>1</v>
      </c>
      <c r="F1649" s="7">
        <f>IF(P1649&gt;0,RANK(P1649,(N1649:P1649,Q1649:AE1649)),0)</f>
        <v>3</v>
      </c>
      <c r="G1649" s="1">
        <f t="shared" si="368"/>
        <v>1963</v>
      </c>
      <c r="H1649" s="2">
        <f t="shared" si="369"/>
        <v>0.33452624403544651</v>
      </c>
      <c r="I1649" s="2"/>
      <c r="J1649" s="2">
        <f t="shared" si="362"/>
        <v>0.32055214723926378</v>
      </c>
      <c r="K1649" s="2">
        <f t="shared" si="362"/>
        <v>0.65507839127471035</v>
      </c>
      <c r="L1649" s="2">
        <f t="shared" si="362"/>
        <v>1.0565780504430812E-2</v>
      </c>
      <c r="M1649" s="2">
        <f t="shared" si="363"/>
        <v>1.3803680981595E-2</v>
      </c>
      <c r="N1649" s="1">
        <v>1881</v>
      </c>
      <c r="O1649" s="1">
        <v>3844</v>
      </c>
      <c r="P1649" s="1">
        <v>62</v>
      </c>
      <c r="Q1649" s="1">
        <v>30</v>
      </c>
      <c r="R1649" s="1">
        <v>39</v>
      </c>
      <c r="S1649" s="1">
        <v>12</v>
      </c>
      <c r="W1649" s="1">
        <v>0</v>
      </c>
      <c r="AG1649" s="7">
        <f>IF(Q1649&gt;0,RANK(Q1649,(N1649:P1649,Q1649:AE1649)),0)</f>
        <v>5</v>
      </c>
      <c r="AH1649" s="7">
        <f>IF(R1649&gt;0,RANK(R1649,(N1649:P1649,Q1649:AE1649)),0)</f>
        <v>4</v>
      </c>
      <c r="AI1649" s="7">
        <f>IF(T1649&gt;0,RANK(T1649,(N1649:P1649,Q1649:AE1649)),0)</f>
        <v>0</v>
      </c>
      <c r="AJ1649" s="7">
        <f>IF(S1649&gt;0,RANK(S1649,(N1649:P1649,Q1649:AE1649)),0)</f>
        <v>6</v>
      </c>
      <c r="AK1649" s="2">
        <f t="shared" si="364"/>
        <v>5.1124744376278121E-3</v>
      </c>
      <c r="AL1649" s="2">
        <f t="shared" si="364"/>
        <v>6.6462167689161555E-3</v>
      </c>
      <c r="AM1649" s="2">
        <f t="shared" si="365"/>
        <v>0</v>
      </c>
      <c r="AN1649" s="2">
        <f t="shared" si="366"/>
        <v>2.0449897750511249E-3</v>
      </c>
      <c r="AP1649" t="s">
        <v>2143</v>
      </c>
      <c r="AQ1649" t="s">
        <v>2710</v>
      </c>
      <c r="AR1649">
        <v>1</v>
      </c>
      <c r="AT1649" s="85" t="s">
        <v>4638</v>
      </c>
      <c r="AU1649" s="84" t="s">
        <v>5216</v>
      </c>
      <c r="AV1649" s="77" t="str">
        <f t="shared" si="367"/>
        <v>30043</v>
      </c>
      <c r="AX1649" s="7" t="s">
        <v>186</v>
      </c>
      <c r="AY1649">
        <v>14</v>
      </c>
      <c r="BB1649" t="s">
        <v>637</v>
      </c>
      <c r="BC1649" t="s">
        <v>4822</v>
      </c>
    </row>
    <row r="1650" spans="1:55" hidden="1" outlineLevel="1">
      <c r="A1650" t="s">
        <v>3582</v>
      </c>
      <c r="B1650" t="s">
        <v>2710</v>
      </c>
      <c r="C1650" s="1">
        <f t="shared" si="361"/>
        <v>1286</v>
      </c>
      <c r="D1650" s="7">
        <f>IF(N1650&gt;0, RANK(N1650,(N1650:P1650,Q1650:AE1650)),0)</f>
        <v>2</v>
      </c>
      <c r="E1650" s="7">
        <f>IF(O1650&gt;0,RANK(O1650,(N1650:P1650,Q1650:AE1650)),0)</f>
        <v>1</v>
      </c>
      <c r="F1650" s="7">
        <f>IF(P1650&gt;0,RANK(P1650,(N1650:P1650,Q1650:AE1650)),0)</f>
        <v>3</v>
      </c>
      <c r="G1650" s="1">
        <f t="shared" si="368"/>
        <v>622</v>
      </c>
      <c r="H1650" s="2">
        <f t="shared" si="369"/>
        <v>0.48367029548989116</v>
      </c>
      <c r="I1650" s="2"/>
      <c r="J1650" s="2">
        <f t="shared" si="362"/>
        <v>0.25038880248833595</v>
      </c>
      <c r="K1650" s="2">
        <f t="shared" si="362"/>
        <v>0.7340590979782271</v>
      </c>
      <c r="L1650" s="2">
        <f t="shared" si="362"/>
        <v>5.4432348367029551E-3</v>
      </c>
      <c r="M1650" s="2">
        <f t="shared" si="363"/>
        <v>1.0108864696733992E-2</v>
      </c>
      <c r="N1650" s="1">
        <v>322</v>
      </c>
      <c r="O1650" s="1">
        <v>944</v>
      </c>
      <c r="P1650" s="1">
        <v>7</v>
      </c>
      <c r="Q1650" s="1">
        <v>7</v>
      </c>
      <c r="R1650" s="1">
        <v>4</v>
      </c>
      <c r="S1650" s="1">
        <v>2</v>
      </c>
      <c r="W1650" s="1">
        <v>0</v>
      </c>
      <c r="AG1650" s="7">
        <f>IF(Q1650&gt;0,RANK(Q1650,(N1650:P1650,Q1650:AE1650)),0)</f>
        <v>3</v>
      </c>
      <c r="AH1650" s="7">
        <f>IF(R1650&gt;0,RANK(R1650,(N1650:P1650,Q1650:AE1650)),0)</f>
        <v>5</v>
      </c>
      <c r="AI1650" s="7">
        <f>IF(T1650&gt;0,RANK(T1650,(N1650:P1650,Q1650:AE1650)),0)</f>
        <v>0</v>
      </c>
      <c r="AJ1650" s="7">
        <f>IF(S1650&gt;0,RANK(S1650,(N1650:P1650,Q1650:AE1650)),0)</f>
        <v>6</v>
      </c>
      <c r="AK1650" s="2">
        <f t="shared" si="364"/>
        <v>5.4432348367029551E-3</v>
      </c>
      <c r="AL1650" s="2">
        <f t="shared" si="364"/>
        <v>3.1104199066874028E-3</v>
      </c>
      <c r="AM1650" s="2">
        <f t="shared" si="365"/>
        <v>0</v>
      </c>
      <c r="AN1650" s="2">
        <f t="shared" si="366"/>
        <v>1.5552099533437014E-3</v>
      </c>
      <c r="AP1650" t="s">
        <v>3582</v>
      </c>
      <c r="AQ1650" t="s">
        <v>2710</v>
      </c>
      <c r="AR1650">
        <v>1</v>
      </c>
      <c r="AT1650" s="85" t="s">
        <v>4638</v>
      </c>
      <c r="AU1650" s="84" t="s">
        <v>3961</v>
      </c>
      <c r="AV1650" s="77" t="str">
        <f t="shared" si="367"/>
        <v>30045</v>
      </c>
      <c r="AX1650" s="7" t="s">
        <v>186</v>
      </c>
      <c r="AY1650">
        <v>4</v>
      </c>
      <c r="BB1650" t="s">
        <v>198</v>
      </c>
    </row>
    <row r="1651" spans="1:55" hidden="1" outlineLevel="1">
      <c r="A1651" t="s">
        <v>3450</v>
      </c>
      <c r="B1651" t="s">
        <v>2710</v>
      </c>
      <c r="C1651" s="1">
        <f t="shared" si="361"/>
        <v>12576</v>
      </c>
      <c r="D1651" s="7">
        <f>IF(N1651&gt;0, RANK(N1651,(N1651:P1651,Q1651:AE1651)),0)</f>
        <v>2</v>
      </c>
      <c r="E1651" s="7">
        <f>IF(O1651&gt;0,RANK(O1651,(N1651:P1651,Q1651:AE1651)),0)</f>
        <v>1</v>
      </c>
      <c r="F1651" s="7">
        <f>IF(P1651&gt;0,RANK(P1651,(N1651:P1651,Q1651:AE1651)),0)</f>
        <v>3</v>
      </c>
      <c r="G1651" s="1">
        <f t="shared" si="368"/>
        <v>2285</v>
      </c>
      <c r="H1651" s="2">
        <f t="shared" si="369"/>
        <v>0.18169529262086515</v>
      </c>
      <c r="I1651" s="2"/>
      <c r="J1651" s="2">
        <f t="shared" si="362"/>
        <v>0.3944020356234097</v>
      </c>
      <c r="K1651" s="2">
        <f t="shared" si="362"/>
        <v>0.57609732824427484</v>
      </c>
      <c r="L1651" s="2">
        <f t="shared" si="362"/>
        <v>1.5982824427480915E-2</v>
      </c>
      <c r="M1651" s="2">
        <f t="shared" si="363"/>
        <v>1.3517811704834546E-2</v>
      </c>
      <c r="N1651" s="1">
        <v>4960</v>
      </c>
      <c r="O1651" s="1">
        <v>7245</v>
      </c>
      <c r="P1651" s="1">
        <v>201</v>
      </c>
      <c r="Q1651" s="1">
        <v>52</v>
      </c>
      <c r="R1651" s="1">
        <v>92</v>
      </c>
      <c r="S1651" s="1">
        <v>26</v>
      </c>
      <c r="W1651" s="1">
        <v>0</v>
      </c>
      <c r="AG1651" s="7">
        <f>IF(Q1651&gt;0,RANK(Q1651,(N1651:P1651,Q1651:AE1651)),0)</f>
        <v>5</v>
      </c>
      <c r="AH1651" s="7">
        <f>IF(R1651&gt;0,RANK(R1651,(N1651:P1651,Q1651:AE1651)),0)</f>
        <v>4</v>
      </c>
      <c r="AI1651" s="7">
        <f>IF(T1651&gt;0,RANK(T1651,(N1651:P1651,Q1651:AE1651)),0)</f>
        <v>0</v>
      </c>
      <c r="AJ1651" s="7">
        <f>IF(S1651&gt;0,RANK(S1651,(N1651:P1651,Q1651:AE1651)),0)</f>
        <v>6</v>
      </c>
      <c r="AK1651" s="2">
        <f t="shared" si="364"/>
        <v>4.1348600508905849E-3</v>
      </c>
      <c r="AL1651" s="2">
        <f t="shared" si="364"/>
        <v>7.3155216284987281E-3</v>
      </c>
      <c r="AM1651" s="2">
        <f t="shared" si="365"/>
        <v>0</v>
      </c>
      <c r="AN1651" s="2">
        <f t="shared" si="366"/>
        <v>2.0674300254452924E-3</v>
      </c>
      <c r="AP1651" t="s">
        <v>3450</v>
      </c>
      <c r="AQ1651" t="s">
        <v>2710</v>
      </c>
      <c r="AR1651">
        <v>1</v>
      </c>
      <c r="AT1651" s="85" t="s">
        <v>4638</v>
      </c>
      <c r="AU1651" s="84" t="s">
        <v>3267</v>
      </c>
      <c r="AV1651" s="77" t="str">
        <f t="shared" si="367"/>
        <v>30047</v>
      </c>
      <c r="AX1651" s="7" t="s">
        <v>186</v>
      </c>
      <c r="AY1651">
        <v>22</v>
      </c>
      <c r="BB1651" t="s">
        <v>637</v>
      </c>
      <c r="BC1651" t="s">
        <v>4821</v>
      </c>
    </row>
    <row r="1652" spans="1:55" hidden="1" outlineLevel="1">
      <c r="A1652" t="s">
        <v>3944</v>
      </c>
      <c r="B1652" t="s">
        <v>2710</v>
      </c>
      <c r="C1652" s="1">
        <f t="shared" si="361"/>
        <v>29843</v>
      </c>
      <c r="D1652" s="7">
        <f>IF(N1652&gt;0, RANK(N1652,(N1652:P1652,Q1652:AE1652)),0)</f>
        <v>2</v>
      </c>
      <c r="E1652" s="7">
        <f>IF(O1652&gt;0,RANK(O1652,(N1652:P1652,Q1652:AE1652)),0)</f>
        <v>1</v>
      </c>
      <c r="F1652" s="7">
        <f>IF(P1652&gt;0,RANK(P1652,(N1652:P1652,Q1652:AE1652)),0)</f>
        <v>3</v>
      </c>
      <c r="G1652" s="1">
        <f t="shared" si="368"/>
        <v>3777</v>
      </c>
      <c r="H1652" s="2">
        <f t="shared" si="369"/>
        <v>0.12656234292798982</v>
      </c>
      <c r="I1652" s="2"/>
      <c r="J1652" s="2">
        <f t="shared" si="362"/>
        <v>0.42613008075595615</v>
      </c>
      <c r="K1652" s="2">
        <f t="shared" si="362"/>
        <v>0.552692423683946</v>
      </c>
      <c r="L1652" s="2">
        <f t="shared" si="362"/>
        <v>1.3001373856515766E-2</v>
      </c>
      <c r="M1652" s="2">
        <f t="shared" si="363"/>
        <v>8.1761217035820812E-3</v>
      </c>
      <c r="N1652" s="1">
        <v>12717</v>
      </c>
      <c r="O1652" s="1">
        <v>16494</v>
      </c>
      <c r="P1652" s="1">
        <v>388</v>
      </c>
      <c r="Q1652" s="1">
        <v>104</v>
      </c>
      <c r="R1652" s="1">
        <v>65</v>
      </c>
      <c r="S1652" s="1">
        <v>74</v>
      </c>
      <c r="W1652" s="1">
        <v>1</v>
      </c>
      <c r="AG1652" s="7">
        <f>IF(Q1652&gt;0,RANK(Q1652,(N1652:P1652,Q1652:AE1652)),0)</f>
        <v>4</v>
      </c>
      <c r="AH1652" s="7">
        <f>IF(R1652&gt;0,RANK(R1652,(N1652:P1652,Q1652:AE1652)),0)</f>
        <v>6</v>
      </c>
      <c r="AI1652" s="7">
        <f>IF(T1652&gt;0,RANK(T1652,(N1652:P1652,Q1652:AE1652)),0)</f>
        <v>0</v>
      </c>
      <c r="AJ1652" s="7">
        <f>IF(S1652&gt;0,RANK(S1652,(N1652:P1652,Q1652:AE1652)),0)</f>
        <v>5</v>
      </c>
      <c r="AK1652" s="2">
        <f t="shared" si="364"/>
        <v>3.4849043326743291E-3</v>
      </c>
      <c r="AL1652" s="2">
        <f t="shared" si="364"/>
        <v>2.1780652079214555E-3</v>
      </c>
      <c r="AM1652" s="2">
        <f t="shared" si="365"/>
        <v>0</v>
      </c>
      <c r="AN1652" s="2">
        <f t="shared" si="366"/>
        <v>2.4796434674798111E-3</v>
      </c>
      <c r="AP1652" t="s">
        <v>3944</v>
      </c>
      <c r="AQ1652" t="s">
        <v>2710</v>
      </c>
      <c r="AR1652">
        <v>1</v>
      </c>
      <c r="AT1652" s="85" t="s">
        <v>4638</v>
      </c>
      <c r="AU1652" s="84" t="s">
        <v>4660</v>
      </c>
      <c r="AV1652" s="77" t="str">
        <f t="shared" si="367"/>
        <v>30049</v>
      </c>
      <c r="AX1652" s="7" t="s">
        <v>186</v>
      </c>
      <c r="AY1652">
        <v>54</v>
      </c>
      <c r="BB1652" t="s">
        <v>637</v>
      </c>
      <c r="BC1652" t="s">
        <v>5370</v>
      </c>
    </row>
    <row r="1653" spans="1:55" hidden="1" outlineLevel="1">
      <c r="A1653" t="s">
        <v>4100</v>
      </c>
      <c r="B1653" t="s">
        <v>2710</v>
      </c>
      <c r="C1653" s="1">
        <f t="shared" si="361"/>
        <v>1033</v>
      </c>
      <c r="D1653" s="7">
        <f>IF(N1653&gt;0, RANK(N1653,(N1653:P1653,Q1653:AE1653)),0)</f>
        <v>2</v>
      </c>
      <c r="E1653" s="7">
        <f>IF(O1653&gt;0,RANK(O1653,(N1653:P1653,Q1653:AE1653)),0)</f>
        <v>1</v>
      </c>
      <c r="F1653" s="7">
        <f>IF(P1653&gt;0,RANK(P1653,(N1653:P1653,Q1653:AE1653)),0)</f>
        <v>3</v>
      </c>
      <c r="G1653" s="1">
        <f t="shared" si="368"/>
        <v>453</v>
      </c>
      <c r="H1653" s="2">
        <f t="shared" si="369"/>
        <v>0.43852855759922554</v>
      </c>
      <c r="I1653" s="2"/>
      <c r="J1653" s="2">
        <f t="shared" si="362"/>
        <v>0.27202323330106487</v>
      </c>
      <c r="K1653" s="2">
        <f t="shared" si="362"/>
        <v>0.71055179090029041</v>
      </c>
      <c r="L1653" s="2">
        <f t="shared" si="362"/>
        <v>9.6805421103581795E-3</v>
      </c>
      <c r="M1653" s="2">
        <f t="shared" si="363"/>
        <v>7.7444336882865911E-3</v>
      </c>
      <c r="N1653" s="1">
        <v>281</v>
      </c>
      <c r="O1653" s="1">
        <v>734</v>
      </c>
      <c r="P1653" s="1">
        <v>10</v>
      </c>
      <c r="Q1653" s="1">
        <v>2</v>
      </c>
      <c r="R1653" s="1">
        <v>5</v>
      </c>
      <c r="S1653" s="1">
        <v>1</v>
      </c>
      <c r="W1653" s="1">
        <v>0</v>
      </c>
      <c r="AG1653" s="7">
        <f>IF(Q1653&gt;0,RANK(Q1653,(N1653:P1653,Q1653:AE1653)),0)</f>
        <v>5</v>
      </c>
      <c r="AH1653" s="7">
        <f>IF(R1653&gt;0,RANK(R1653,(N1653:P1653,Q1653:AE1653)),0)</f>
        <v>4</v>
      </c>
      <c r="AI1653" s="7">
        <f>IF(T1653&gt;0,RANK(T1653,(N1653:P1653,Q1653:AE1653)),0)</f>
        <v>0</v>
      </c>
      <c r="AJ1653" s="7">
        <f>IF(S1653&gt;0,RANK(S1653,(N1653:P1653,Q1653:AE1653)),0)</f>
        <v>6</v>
      </c>
      <c r="AK1653" s="2">
        <f t="shared" si="364"/>
        <v>1.9361084220716361E-3</v>
      </c>
      <c r="AL1653" s="2">
        <f t="shared" si="364"/>
        <v>4.8402710551790898E-3</v>
      </c>
      <c r="AM1653" s="2">
        <f t="shared" si="365"/>
        <v>0</v>
      </c>
      <c r="AN1653" s="2">
        <f t="shared" si="366"/>
        <v>9.6805421103581804E-4</v>
      </c>
      <c r="AP1653" t="s">
        <v>4100</v>
      </c>
      <c r="AQ1653" t="s">
        <v>2710</v>
      </c>
      <c r="AR1653">
        <v>1</v>
      </c>
      <c r="AT1653" s="85" t="s">
        <v>4638</v>
      </c>
      <c r="AU1653" s="84" t="s">
        <v>4017</v>
      </c>
      <c r="AV1653" s="77" t="str">
        <f t="shared" si="367"/>
        <v>30051</v>
      </c>
      <c r="AX1653" s="7" t="s">
        <v>186</v>
      </c>
      <c r="AY1653">
        <v>4</v>
      </c>
      <c r="BB1653" t="s">
        <v>637</v>
      </c>
      <c r="BC1653" t="s">
        <v>5371</v>
      </c>
    </row>
    <row r="1654" spans="1:55" hidden="1" outlineLevel="1">
      <c r="A1654" t="s">
        <v>3867</v>
      </c>
      <c r="B1654" t="s">
        <v>2710</v>
      </c>
      <c r="C1654" s="1">
        <f t="shared" si="361"/>
        <v>8449</v>
      </c>
      <c r="D1654" s="7">
        <f>IF(N1654&gt;0, RANK(N1654,(N1654:P1654,Q1654:AE1654)),0)</f>
        <v>2</v>
      </c>
      <c r="E1654" s="7">
        <f>IF(O1654&gt;0,RANK(O1654,(N1654:P1654,Q1654:AE1654)),0)</f>
        <v>1</v>
      </c>
      <c r="F1654" s="7">
        <f>IF(P1654&gt;0,RANK(P1654,(N1654:P1654,Q1654:AE1654)),0)</f>
        <v>3</v>
      </c>
      <c r="G1654" s="1">
        <f t="shared" si="368"/>
        <v>3569</v>
      </c>
      <c r="H1654" s="2">
        <f t="shared" si="369"/>
        <v>0.42241685406556989</v>
      </c>
      <c r="I1654" s="2"/>
      <c r="J1654" s="2">
        <f t="shared" si="362"/>
        <v>0.27458870872292579</v>
      </c>
      <c r="K1654" s="2">
        <f t="shared" si="362"/>
        <v>0.69700556278849568</v>
      </c>
      <c r="L1654" s="2">
        <f t="shared" si="362"/>
        <v>1.1954077405610131E-2</v>
      </c>
      <c r="M1654" s="2">
        <f t="shared" si="363"/>
        <v>1.6451651082968456E-2</v>
      </c>
      <c r="N1654" s="1">
        <v>2320</v>
      </c>
      <c r="O1654" s="1">
        <v>5889</v>
      </c>
      <c r="P1654" s="1">
        <v>101</v>
      </c>
      <c r="Q1654" s="1">
        <v>37</v>
      </c>
      <c r="R1654" s="1">
        <v>84</v>
      </c>
      <c r="S1654" s="1">
        <v>16</v>
      </c>
      <c r="W1654" s="1">
        <v>2</v>
      </c>
      <c r="AG1654" s="7">
        <f>IF(Q1654&gt;0,RANK(Q1654,(N1654:P1654,Q1654:AE1654)),0)</f>
        <v>5</v>
      </c>
      <c r="AH1654" s="7">
        <f>IF(R1654&gt;0,RANK(R1654,(N1654:P1654,Q1654:AE1654)),0)</f>
        <v>4</v>
      </c>
      <c r="AI1654" s="7">
        <f>IF(T1654&gt;0,RANK(T1654,(N1654:P1654,Q1654:AE1654)),0)</f>
        <v>0</v>
      </c>
      <c r="AJ1654" s="7">
        <f>IF(S1654&gt;0,RANK(S1654,(N1654:P1654,Q1654:AE1654)),0)</f>
        <v>6</v>
      </c>
      <c r="AK1654" s="2">
        <f t="shared" si="364"/>
        <v>4.3792164753225235E-3</v>
      </c>
      <c r="AL1654" s="2">
        <f t="shared" si="364"/>
        <v>9.9420049710024858E-3</v>
      </c>
      <c r="AM1654" s="2">
        <f t="shared" si="365"/>
        <v>0</v>
      </c>
      <c r="AN1654" s="2">
        <f t="shared" si="366"/>
        <v>1.8937152325719021E-3</v>
      </c>
      <c r="AP1654" t="s">
        <v>3867</v>
      </c>
      <c r="AQ1654" t="s">
        <v>2710</v>
      </c>
      <c r="AR1654">
        <v>1</v>
      </c>
      <c r="AT1654" s="85" t="s">
        <v>4638</v>
      </c>
      <c r="AU1654" s="84" t="s">
        <v>4018</v>
      </c>
      <c r="AV1654" s="77" t="str">
        <f t="shared" si="367"/>
        <v>30053</v>
      </c>
      <c r="AX1654" s="7" t="s">
        <v>186</v>
      </c>
      <c r="AY1654">
        <v>14</v>
      </c>
      <c r="BB1654" t="s">
        <v>637</v>
      </c>
      <c r="BC1654" t="s">
        <v>4818</v>
      </c>
    </row>
    <row r="1655" spans="1:55" hidden="1" outlineLevel="1">
      <c r="A1655" t="s">
        <v>3904</v>
      </c>
      <c r="B1655" t="s">
        <v>2710</v>
      </c>
      <c r="C1655" s="1">
        <f t="shared" si="361"/>
        <v>1137</v>
      </c>
      <c r="D1655" s="7">
        <f>IF(N1655&gt;0, RANK(N1655,(N1655:P1655,Q1655:AE1655)),0)</f>
        <v>2</v>
      </c>
      <c r="E1655" s="7">
        <f>IF(O1655&gt;0,RANK(O1655,(N1655:P1655,Q1655:AE1655)),0)</f>
        <v>1</v>
      </c>
      <c r="F1655" s="7">
        <f>IF(P1655&gt;0,RANK(P1655,(N1655:P1655,Q1655:AE1655)),0)</f>
        <v>3</v>
      </c>
      <c r="G1655" s="1">
        <f t="shared" si="368"/>
        <v>471</v>
      </c>
      <c r="H1655" s="2">
        <f t="shared" si="369"/>
        <v>0.41424802110817943</v>
      </c>
      <c r="I1655" s="2"/>
      <c r="J1655" s="2">
        <f t="shared" si="362"/>
        <v>0.28144239226033424</v>
      </c>
      <c r="K1655" s="2">
        <f t="shared" si="362"/>
        <v>0.69569041336851367</v>
      </c>
      <c r="L1655" s="2">
        <f t="shared" si="362"/>
        <v>1.4072119613016711E-2</v>
      </c>
      <c r="M1655" s="2">
        <f t="shared" si="363"/>
        <v>8.7950747581354329E-3</v>
      </c>
      <c r="N1655" s="1">
        <v>320</v>
      </c>
      <c r="O1655" s="1">
        <v>791</v>
      </c>
      <c r="P1655" s="1">
        <v>16</v>
      </c>
      <c r="Q1655" s="1">
        <v>6</v>
      </c>
      <c r="R1655" s="1">
        <v>4</v>
      </c>
      <c r="S1655" s="1">
        <v>0</v>
      </c>
      <c r="W1655" s="1">
        <v>0</v>
      </c>
      <c r="AG1655" s="7">
        <f>IF(Q1655&gt;0,RANK(Q1655,(N1655:P1655,Q1655:AE1655)),0)</f>
        <v>4</v>
      </c>
      <c r="AH1655" s="7">
        <f>IF(R1655&gt;0,RANK(R1655,(N1655:P1655,Q1655:AE1655)),0)</f>
        <v>5</v>
      </c>
      <c r="AI1655" s="7">
        <f>IF(T1655&gt;0,RANK(T1655,(N1655:P1655,Q1655:AE1655)),0)</f>
        <v>0</v>
      </c>
      <c r="AJ1655" s="7">
        <f>IF(S1655&gt;0,RANK(S1655,(N1655:P1655,Q1655:AE1655)),0)</f>
        <v>0</v>
      </c>
      <c r="AK1655" s="2">
        <f t="shared" si="364"/>
        <v>5.2770448548812663E-3</v>
      </c>
      <c r="AL1655" s="2">
        <f t="shared" si="364"/>
        <v>3.5180299032541778E-3</v>
      </c>
      <c r="AM1655" s="2">
        <f t="shared" si="365"/>
        <v>0</v>
      </c>
      <c r="AN1655" s="2">
        <f t="shared" si="366"/>
        <v>0</v>
      </c>
      <c r="AP1655" t="s">
        <v>3904</v>
      </c>
      <c r="AQ1655" t="s">
        <v>2710</v>
      </c>
      <c r="AR1655">
        <v>1</v>
      </c>
      <c r="AT1655" s="85" t="s">
        <v>4638</v>
      </c>
      <c r="AU1655" s="84" t="s">
        <v>4019</v>
      </c>
      <c r="AV1655" s="77" t="str">
        <f t="shared" si="367"/>
        <v>30055</v>
      </c>
      <c r="AX1655" s="7" t="s">
        <v>186</v>
      </c>
      <c r="AY1655">
        <v>9</v>
      </c>
      <c r="BB1655" t="s">
        <v>198</v>
      </c>
    </row>
    <row r="1656" spans="1:55" hidden="1" outlineLevel="1">
      <c r="A1656" t="s">
        <v>3697</v>
      </c>
      <c r="B1656" t="s">
        <v>2710</v>
      </c>
      <c r="C1656" s="1">
        <f t="shared" si="361"/>
        <v>3933</v>
      </c>
      <c r="D1656" s="7">
        <f>IF(N1656&gt;0, RANK(N1656,(N1656:P1656,Q1656:AE1656)),0)</f>
        <v>2</v>
      </c>
      <c r="E1656" s="7">
        <f>IF(O1656&gt;0,RANK(O1656,(N1656:P1656,Q1656:AE1656)),0)</f>
        <v>1</v>
      </c>
      <c r="F1656" s="7">
        <f>IF(P1656&gt;0,RANK(P1656,(N1656:P1656,Q1656:AE1656)),0)</f>
        <v>3</v>
      </c>
      <c r="G1656" s="1">
        <f t="shared" si="368"/>
        <v>1885</v>
      </c>
      <c r="H1656" s="2">
        <f t="shared" si="369"/>
        <v>0.47927790490719552</v>
      </c>
      <c r="I1656" s="2"/>
      <c r="J1656" s="2">
        <f t="shared" si="362"/>
        <v>0.24993643529112636</v>
      </c>
      <c r="K1656" s="2">
        <f t="shared" si="362"/>
        <v>0.72921434019832188</v>
      </c>
      <c r="L1656" s="2">
        <f t="shared" si="362"/>
        <v>1.1695906432748537E-2</v>
      </c>
      <c r="M1656" s="2">
        <f t="shared" si="363"/>
        <v>9.1533180778031742E-3</v>
      </c>
      <c r="N1656" s="1">
        <v>983</v>
      </c>
      <c r="O1656" s="1">
        <v>2868</v>
      </c>
      <c r="P1656" s="1">
        <v>46</v>
      </c>
      <c r="Q1656" s="1">
        <v>15</v>
      </c>
      <c r="R1656" s="1">
        <v>11</v>
      </c>
      <c r="S1656" s="1">
        <v>10</v>
      </c>
      <c r="W1656" s="1">
        <v>0</v>
      </c>
      <c r="AG1656" s="7">
        <f>IF(Q1656&gt;0,RANK(Q1656,(N1656:P1656,Q1656:AE1656)),0)</f>
        <v>4</v>
      </c>
      <c r="AH1656" s="7">
        <f>IF(R1656&gt;0,RANK(R1656,(N1656:P1656,Q1656:AE1656)),0)</f>
        <v>5</v>
      </c>
      <c r="AI1656" s="7">
        <f>IF(T1656&gt;0,RANK(T1656,(N1656:P1656,Q1656:AE1656)),0)</f>
        <v>0</v>
      </c>
      <c r="AJ1656" s="7">
        <f>IF(S1656&gt;0,RANK(S1656,(N1656:P1656,Q1656:AE1656)),0)</f>
        <v>6</v>
      </c>
      <c r="AK1656" s="2">
        <f t="shared" si="364"/>
        <v>3.8138825324180014E-3</v>
      </c>
      <c r="AL1656" s="2">
        <f t="shared" si="364"/>
        <v>2.7968471904398677E-3</v>
      </c>
      <c r="AM1656" s="2">
        <f t="shared" si="365"/>
        <v>0</v>
      </c>
      <c r="AN1656" s="2">
        <f t="shared" si="366"/>
        <v>2.5425883549453345E-3</v>
      </c>
      <c r="AP1656" t="s">
        <v>3697</v>
      </c>
      <c r="AQ1656" t="s">
        <v>2710</v>
      </c>
      <c r="AR1656">
        <v>1</v>
      </c>
      <c r="AT1656" s="85" t="s">
        <v>4638</v>
      </c>
      <c r="AU1656" s="84" t="s">
        <v>3104</v>
      </c>
      <c r="AV1656" s="77" t="str">
        <f t="shared" si="367"/>
        <v>30057</v>
      </c>
      <c r="AX1656" s="7" t="s">
        <v>186</v>
      </c>
      <c r="AY1656">
        <v>6</v>
      </c>
      <c r="BB1656" t="s">
        <v>637</v>
      </c>
      <c r="BC1656" t="s">
        <v>4818</v>
      </c>
    </row>
    <row r="1657" spans="1:55" hidden="1" outlineLevel="1">
      <c r="A1657" t="s">
        <v>3666</v>
      </c>
      <c r="B1657" t="s">
        <v>2710</v>
      </c>
      <c r="C1657" s="1">
        <f t="shared" si="361"/>
        <v>973</v>
      </c>
      <c r="D1657" s="7">
        <f>IF(N1657&gt;0, RANK(N1657,(N1657:P1657,Q1657:AE1657)),0)</f>
        <v>2</v>
      </c>
      <c r="E1657" s="7">
        <f>IF(O1657&gt;0,RANK(O1657,(N1657:P1657,Q1657:AE1657)),0)</f>
        <v>1</v>
      </c>
      <c r="F1657" s="7">
        <f>IF(P1657&gt;0,RANK(P1657,(N1657:P1657,Q1657:AE1657)),0)</f>
        <v>3</v>
      </c>
      <c r="G1657" s="1">
        <f t="shared" si="368"/>
        <v>451</v>
      </c>
      <c r="H1657" s="2">
        <f t="shared" si="369"/>
        <v>0.4635149023638232</v>
      </c>
      <c r="I1657" s="2"/>
      <c r="J1657" s="2">
        <f t="shared" si="362"/>
        <v>0.25385405960945528</v>
      </c>
      <c r="K1657" s="2">
        <f t="shared" si="362"/>
        <v>0.71736896197327849</v>
      </c>
      <c r="L1657" s="2">
        <f t="shared" si="362"/>
        <v>1.644398766700925E-2</v>
      </c>
      <c r="M1657" s="2">
        <f t="shared" si="363"/>
        <v>1.233299075025698E-2</v>
      </c>
      <c r="N1657" s="1">
        <v>247</v>
      </c>
      <c r="O1657" s="1">
        <v>698</v>
      </c>
      <c r="P1657" s="1">
        <v>16</v>
      </c>
      <c r="Q1657" s="1">
        <v>7</v>
      </c>
      <c r="R1657" s="1">
        <v>4</v>
      </c>
      <c r="S1657" s="1">
        <v>1</v>
      </c>
      <c r="W1657" s="1">
        <v>0</v>
      </c>
      <c r="AG1657" s="7">
        <f>IF(Q1657&gt;0,RANK(Q1657,(N1657:P1657,Q1657:AE1657)),0)</f>
        <v>4</v>
      </c>
      <c r="AH1657" s="7">
        <f>IF(R1657&gt;0,RANK(R1657,(N1657:P1657,Q1657:AE1657)),0)</f>
        <v>5</v>
      </c>
      <c r="AI1657" s="7">
        <f>IF(T1657&gt;0,RANK(T1657,(N1657:P1657,Q1657:AE1657)),0)</f>
        <v>0</v>
      </c>
      <c r="AJ1657" s="7">
        <f>IF(S1657&gt;0,RANK(S1657,(N1657:P1657,Q1657:AE1657)),0)</f>
        <v>6</v>
      </c>
      <c r="AK1657" s="2">
        <f t="shared" si="364"/>
        <v>7.1942446043165471E-3</v>
      </c>
      <c r="AL1657" s="2">
        <f t="shared" si="364"/>
        <v>4.1109969167523125E-3</v>
      </c>
      <c r="AM1657" s="2">
        <f t="shared" si="365"/>
        <v>0</v>
      </c>
      <c r="AN1657" s="2">
        <f t="shared" si="366"/>
        <v>1.0277492291880781E-3</v>
      </c>
      <c r="AP1657" t="s">
        <v>3666</v>
      </c>
      <c r="AQ1657" t="s">
        <v>2710</v>
      </c>
      <c r="AR1657">
        <v>1</v>
      </c>
      <c r="AT1657" s="85" t="s">
        <v>4638</v>
      </c>
      <c r="AU1657" s="84" t="s">
        <v>3439</v>
      </c>
      <c r="AV1657" s="77" t="str">
        <f t="shared" si="367"/>
        <v>30059</v>
      </c>
      <c r="AX1657" s="7" t="s">
        <v>186</v>
      </c>
      <c r="AY1657">
        <v>5</v>
      </c>
      <c r="BB1657" t="s">
        <v>198</v>
      </c>
    </row>
    <row r="1658" spans="1:55" hidden="1" outlineLevel="1">
      <c r="A1658" t="s">
        <v>2446</v>
      </c>
      <c r="B1658" t="s">
        <v>2710</v>
      </c>
      <c r="C1658" s="1">
        <f t="shared" si="361"/>
        <v>1837</v>
      </c>
      <c r="D1658" s="7">
        <f>IF(N1658&gt;0, RANK(N1658,(N1658:P1658,Q1658:AE1658)),0)</f>
        <v>2</v>
      </c>
      <c r="E1658" s="7">
        <f>IF(O1658&gt;0,RANK(O1658,(N1658:P1658,Q1658:AE1658)),0)</f>
        <v>1</v>
      </c>
      <c r="F1658" s="7">
        <f>IF(P1658&gt;0,RANK(P1658,(N1658:P1658,Q1658:AE1658)),0)</f>
        <v>3</v>
      </c>
      <c r="G1658" s="1">
        <f t="shared" si="368"/>
        <v>700</v>
      </c>
      <c r="H1658" s="2">
        <f t="shared" si="369"/>
        <v>0.38105606967882416</v>
      </c>
      <c r="I1658" s="2"/>
      <c r="J1658" s="2">
        <f t="shared" si="362"/>
        <v>0.29504627109417531</v>
      </c>
      <c r="K1658" s="2">
        <f t="shared" si="362"/>
        <v>0.67610234077299947</v>
      </c>
      <c r="L1658" s="2">
        <f t="shared" si="362"/>
        <v>2.3407729994556342E-2</v>
      </c>
      <c r="M1658" s="2">
        <f t="shared" si="363"/>
        <v>5.443658138268942E-3</v>
      </c>
      <c r="N1658" s="1">
        <v>542</v>
      </c>
      <c r="O1658" s="1">
        <v>1242</v>
      </c>
      <c r="P1658" s="1">
        <v>43</v>
      </c>
      <c r="Q1658" s="1">
        <v>2</v>
      </c>
      <c r="R1658" s="1">
        <v>4</v>
      </c>
      <c r="S1658" s="1">
        <v>4</v>
      </c>
      <c r="W1658" s="1">
        <v>0</v>
      </c>
      <c r="AG1658" s="7">
        <f>IF(Q1658&gt;0,RANK(Q1658,(N1658:P1658,Q1658:AE1658)),0)</f>
        <v>6</v>
      </c>
      <c r="AH1658" s="7">
        <f>IF(R1658&gt;0,RANK(R1658,(N1658:P1658,Q1658:AE1658)),0)</f>
        <v>4</v>
      </c>
      <c r="AI1658" s="7">
        <f>IF(T1658&gt;0,RANK(T1658,(N1658:P1658,Q1658:AE1658)),0)</f>
        <v>0</v>
      </c>
      <c r="AJ1658" s="7">
        <f>IF(S1658&gt;0,RANK(S1658,(N1658:P1658,Q1658:AE1658)),0)</f>
        <v>4</v>
      </c>
      <c r="AK1658" s="2">
        <f t="shared" si="364"/>
        <v>1.0887316276537834E-3</v>
      </c>
      <c r="AL1658" s="2">
        <f t="shared" si="364"/>
        <v>2.1774632553075669E-3</v>
      </c>
      <c r="AM1658" s="2">
        <f t="shared" si="365"/>
        <v>0</v>
      </c>
      <c r="AN1658" s="2">
        <f t="shared" si="366"/>
        <v>2.1774632553075669E-3</v>
      </c>
      <c r="AP1658" t="s">
        <v>2446</v>
      </c>
      <c r="AQ1658" t="s">
        <v>2710</v>
      </c>
      <c r="AR1658">
        <v>1</v>
      </c>
      <c r="AT1658" s="85" t="s">
        <v>4638</v>
      </c>
      <c r="AU1658" s="84" t="s">
        <v>3440</v>
      </c>
      <c r="AV1658" s="77" t="str">
        <f t="shared" si="367"/>
        <v>30061</v>
      </c>
      <c r="AX1658" s="7" t="s">
        <v>186</v>
      </c>
      <c r="AY1658">
        <v>6</v>
      </c>
      <c r="BB1658" t="s">
        <v>4819</v>
      </c>
      <c r="BC1658" t="s">
        <v>5126</v>
      </c>
    </row>
    <row r="1659" spans="1:55" hidden="1" outlineLevel="1">
      <c r="A1659" t="s">
        <v>1581</v>
      </c>
      <c r="B1659" t="s">
        <v>2710</v>
      </c>
      <c r="C1659" s="1">
        <f t="shared" si="361"/>
        <v>52454</v>
      </c>
      <c r="D1659" s="7">
        <f>IF(N1659&gt;0, RANK(N1659,(N1659:P1659,Q1659:AE1659)),0)</f>
        <v>1</v>
      </c>
      <c r="E1659" s="7">
        <f>IF(O1659&gt;0,RANK(O1659,(N1659:P1659,Q1659:AE1659)),0)</f>
        <v>2</v>
      </c>
      <c r="F1659" s="7">
        <f>IF(P1659&gt;0,RANK(P1659,(N1659:P1659,Q1659:AE1659)),0)</f>
        <v>3</v>
      </c>
      <c r="G1659" s="1">
        <f t="shared" si="368"/>
        <v>2994</v>
      </c>
      <c r="H1659" s="2">
        <f t="shared" si="369"/>
        <v>5.7078583139512716E-2</v>
      </c>
      <c r="I1659" s="2"/>
      <c r="J1659" s="2">
        <f t="shared" si="362"/>
        <v>0.51441262820757239</v>
      </c>
      <c r="K1659" s="2">
        <f t="shared" si="362"/>
        <v>0.45733404506805964</v>
      </c>
      <c r="L1659" s="2">
        <f t="shared" si="362"/>
        <v>1.8930872764708125E-2</v>
      </c>
      <c r="M1659" s="2">
        <f t="shared" si="363"/>
        <v>9.322453959659853E-3</v>
      </c>
      <c r="N1659" s="1">
        <v>26983</v>
      </c>
      <c r="O1659" s="1">
        <v>23989</v>
      </c>
      <c r="P1659" s="1">
        <v>993</v>
      </c>
      <c r="Q1659" s="1">
        <v>225</v>
      </c>
      <c r="R1659" s="1">
        <v>117</v>
      </c>
      <c r="S1659" s="1">
        <v>145</v>
      </c>
      <c r="W1659" s="1">
        <v>2</v>
      </c>
      <c r="AG1659" s="7">
        <f>IF(Q1659&gt;0,RANK(Q1659,(N1659:P1659,Q1659:AE1659)),0)</f>
        <v>4</v>
      </c>
      <c r="AH1659" s="7">
        <f>IF(R1659&gt;0,RANK(R1659,(N1659:P1659,Q1659:AE1659)),0)</f>
        <v>6</v>
      </c>
      <c r="AI1659" s="7">
        <f>IF(T1659&gt;0,RANK(T1659,(N1659:P1659,Q1659:AE1659)),0)</f>
        <v>0</v>
      </c>
      <c r="AJ1659" s="7">
        <f>IF(S1659&gt;0,RANK(S1659,(N1659:P1659,Q1659:AE1659)),0)</f>
        <v>5</v>
      </c>
      <c r="AK1659" s="2">
        <f t="shared" si="364"/>
        <v>4.2894726808251037E-3</v>
      </c>
      <c r="AL1659" s="2">
        <f t="shared" si="364"/>
        <v>2.230525794029054E-3</v>
      </c>
      <c r="AM1659" s="2">
        <f t="shared" si="365"/>
        <v>0</v>
      </c>
      <c r="AN1659" s="2">
        <f t="shared" si="366"/>
        <v>2.7643268387539557E-3</v>
      </c>
      <c r="AP1659" t="s">
        <v>1581</v>
      </c>
      <c r="AQ1659" t="s">
        <v>2710</v>
      </c>
      <c r="AR1659">
        <v>1</v>
      </c>
      <c r="AT1659" s="85" t="s">
        <v>4638</v>
      </c>
      <c r="AU1659" s="84" t="s">
        <v>4160</v>
      </c>
      <c r="AV1659" s="77" t="str">
        <f t="shared" si="367"/>
        <v>30063</v>
      </c>
      <c r="AX1659" s="7" t="s">
        <v>186</v>
      </c>
      <c r="AY1659">
        <v>101</v>
      </c>
      <c r="BB1659" t="s">
        <v>637</v>
      </c>
      <c r="BC1659" t="s">
        <v>4821</v>
      </c>
    </row>
    <row r="1660" spans="1:55" hidden="1" outlineLevel="1">
      <c r="A1660" t="s">
        <v>5080</v>
      </c>
      <c r="B1660" t="s">
        <v>2710</v>
      </c>
      <c r="C1660" s="1">
        <f t="shared" si="361"/>
        <v>2247</v>
      </c>
      <c r="D1660" s="7">
        <f>IF(N1660&gt;0, RANK(N1660,(N1660:P1660,Q1660:AE1660)),0)</f>
        <v>2</v>
      </c>
      <c r="E1660" s="7">
        <f>IF(O1660&gt;0,RANK(O1660,(N1660:P1660,Q1660:AE1660)),0)</f>
        <v>1</v>
      </c>
      <c r="F1660" s="7">
        <f>IF(P1660&gt;0,RANK(P1660,(N1660:P1660,Q1660:AE1660)),0)</f>
        <v>3</v>
      </c>
      <c r="G1660" s="1">
        <f t="shared" si="368"/>
        <v>1125</v>
      </c>
      <c r="H1660" s="2">
        <f t="shared" si="369"/>
        <v>0.50066755674232311</v>
      </c>
      <c r="I1660" s="2"/>
      <c r="J1660" s="2">
        <f t="shared" ref="J1660:L1684" si="370">IF($C1660=0,"-",N1660/$C1660)</f>
        <v>0.23943035157988429</v>
      </c>
      <c r="K1660" s="2">
        <f t="shared" si="370"/>
        <v>0.74009790832220734</v>
      </c>
      <c r="L1660" s="2">
        <f t="shared" si="370"/>
        <v>1.2016021361815754E-2</v>
      </c>
      <c r="M1660" s="2">
        <f t="shared" si="363"/>
        <v>8.4557187360925542E-3</v>
      </c>
      <c r="N1660" s="1">
        <v>538</v>
      </c>
      <c r="O1660" s="1">
        <v>1663</v>
      </c>
      <c r="P1660" s="1">
        <v>27</v>
      </c>
      <c r="Q1660" s="1">
        <v>11</v>
      </c>
      <c r="R1660" s="1">
        <v>7</v>
      </c>
      <c r="S1660" s="1">
        <v>1</v>
      </c>
      <c r="W1660" s="1">
        <v>0</v>
      </c>
      <c r="AG1660" s="7">
        <f>IF(Q1660&gt;0,RANK(Q1660,(N1660:P1660,Q1660:AE1660)),0)</f>
        <v>4</v>
      </c>
      <c r="AH1660" s="7">
        <f>IF(R1660&gt;0,RANK(R1660,(N1660:P1660,Q1660:AE1660)),0)</f>
        <v>5</v>
      </c>
      <c r="AI1660" s="7">
        <f>IF(T1660&gt;0,RANK(T1660,(N1660:P1660,Q1660:AE1660)),0)</f>
        <v>0</v>
      </c>
      <c r="AJ1660" s="7">
        <f>IF(S1660&gt;0,RANK(S1660,(N1660:P1660,Q1660:AE1660)),0)</f>
        <v>6</v>
      </c>
      <c r="AK1660" s="2">
        <f t="shared" ref="AK1660:AL1684" si="371">IF($C1660=0,"-",Q1660/$C1660)</f>
        <v>4.8954161103693817E-3</v>
      </c>
      <c r="AL1660" s="2">
        <f t="shared" si="371"/>
        <v>3.1152647975077881E-3</v>
      </c>
      <c r="AM1660" s="2">
        <f t="shared" si="365"/>
        <v>0</v>
      </c>
      <c r="AN1660" s="2">
        <f t="shared" si="366"/>
        <v>4.450378282153983E-4</v>
      </c>
      <c r="AP1660" t="s">
        <v>5080</v>
      </c>
      <c r="AQ1660" t="s">
        <v>2710</v>
      </c>
      <c r="AR1660">
        <v>1</v>
      </c>
      <c r="AT1660" s="85" t="s">
        <v>4638</v>
      </c>
      <c r="AU1660" s="84" t="s">
        <v>4002</v>
      </c>
      <c r="AV1660" s="77" t="str">
        <f t="shared" si="367"/>
        <v>30065</v>
      </c>
      <c r="AX1660" s="7" t="s">
        <v>186</v>
      </c>
      <c r="AY1660">
        <v>3</v>
      </c>
      <c r="BB1660" t="s">
        <v>637</v>
      </c>
      <c r="BC1660" t="s">
        <v>5371</v>
      </c>
    </row>
    <row r="1661" spans="1:55" hidden="1" outlineLevel="1">
      <c r="A1661" t="s">
        <v>1020</v>
      </c>
      <c r="B1661" t="s">
        <v>2710</v>
      </c>
      <c r="C1661" s="1">
        <f t="shared" si="361"/>
        <v>8218</v>
      </c>
      <c r="D1661" s="7">
        <f>IF(N1661&gt;0, RANK(N1661,(N1661:P1661,Q1661:AE1661)),0)</f>
        <v>2</v>
      </c>
      <c r="E1661" s="7">
        <f>IF(O1661&gt;0,RANK(O1661,(N1661:P1661,Q1661:AE1661)),0)</f>
        <v>1</v>
      </c>
      <c r="F1661" s="7">
        <f>IF(P1661&gt;0,RANK(P1661,(N1661:P1661,Q1661:AE1661)),0)</f>
        <v>3</v>
      </c>
      <c r="G1661" s="1">
        <f t="shared" si="368"/>
        <v>1572</v>
      </c>
      <c r="H1661" s="2">
        <f t="shared" si="369"/>
        <v>0.19128741786322706</v>
      </c>
      <c r="I1661" s="2"/>
      <c r="J1661" s="2">
        <f t="shared" si="370"/>
        <v>0.38926746166950599</v>
      </c>
      <c r="K1661" s="2">
        <f t="shared" si="370"/>
        <v>0.58055487953273299</v>
      </c>
      <c r="L1661" s="2">
        <f t="shared" si="370"/>
        <v>1.5088829398880507E-2</v>
      </c>
      <c r="M1661" s="2">
        <f t="shared" si="363"/>
        <v>1.5088829398880513E-2</v>
      </c>
      <c r="N1661" s="1">
        <v>3199</v>
      </c>
      <c r="O1661" s="1">
        <v>4771</v>
      </c>
      <c r="P1661" s="1">
        <v>124</v>
      </c>
      <c r="Q1661" s="1">
        <v>39</v>
      </c>
      <c r="R1661" s="1">
        <v>58</v>
      </c>
      <c r="S1661" s="1">
        <v>26</v>
      </c>
      <c r="W1661" s="1">
        <v>1</v>
      </c>
      <c r="AG1661" s="7">
        <f>IF(Q1661&gt;0,RANK(Q1661,(N1661:P1661,Q1661:AE1661)),0)</f>
        <v>5</v>
      </c>
      <c r="AH1661" s="7">
        <f>IF(R1661&gt;0,RANK(R1661,(N1661:P1661,Q1661:AE1661)),0)</f>
        <v>4</v>
      </c>
      <c r="AI1661" s="7">
        <f>IF(T1661&gt;0,RANK(T1661,(N1661:P1661,Q1661:AE1661)),0)</f>
        <v>0</v>
      </c>
      <c r="AJ1661" s="7">
        <f>IF(S1661&gt;0,RANK(S1661,(N1661:P1661,Q1661:AE1661)),0)</f>
        <v>6</v>
      </c>
      <c r="AK1661" s="2">
        <f t="shared" si="371"/>
        <v>4.7456802141640298E-3</v>
      </c>
      <c r="AL1661" s="2">
        <f t="shared" si="371"/>
        <v>7.0576782672183017E-3</v>
      </c>
      <c r="AM1661" s="2">
        <f t="shared" si="365"/>
        <v>0</v>
      </c>
      <c r="AN1661" s="2">
        <f t="shared" si="366"/>
        <v>3.163786809442687E-3</v>
      </c>
      <c r="AP1661" t="s">
        <v>1020</v>
      </c>
      <c r="AQ1661" t="s">
        <v>2710</v>
      </c>
      <c r="AR1661">
        <v>1</v>
      </c>
      <c r="AT1661" s="85" t="s">
        <v>4638</v>
      </c>
      <c r="AU1661" s="84" t="s">
        <v>4003</v>
      </c>
      <c r="AV1661" s="77" t="str">
        <f t="shared" si="367"/>
        <v>30067</v>
      </c>
      <c r="AX1661" s="7" t="s">
        <v>186</v>
      </c>
      <c r="AY1661">
        <v>15</v>
      </c>
      <c r="BB1661" t="s">
        <v>637</v>
      </c>
      <c r="BC1661" t="s">
        <v>4822</v>
      </c>
    </row>
    <row r="1662" spans="1:55" hidden="1" outlineLevel="1">
      <c r="A1662" t="s">
        <v>4061</v>
      </c>
      <c r="B1662" t="s">
        <v>2710</v>
      </c>
      <c r="C1662" s="1">
        <f t="shared" si="361"/>
        <v>292</v>
      </c>
      <c r="D1662" s="7">
        <f>IF(N1662&gt;0, RANK(N1662,(N1662:P1662,Q1662:AE1662)),0)</f>
        <v>2</v>
      </c>
      <c r="E1662" s="7">
        <f>IF(O1662&gt;0,RANK(O1662,(N1662:P1662,Q1662:AE1662)),0)</f>
        <v>1</v>
      </c>
      <c r="F1662" s="7">
        <f>IF(P1662&gt;0,RANK(P1662,(N1662:P1662,Q1662:AE1662)),0)</f>
        <v>3</v>
      </c>
      <c r="G1662" s="1">
        <f t="shared" si="368"/>
        <v>173</v>
      </c>
      <c r="H1662" s="2">
        <f t="shared" si="369"/>
        <v>0.59246575342465757</v>
      </c>
      <c r="I1662" s="2"/>
      <c r="J1662" s="2">
        <f t="shared" si="370"/>
        <v>0.18835616438356165</v>
      </c>
      <c r="K1662" s="2">
        <f t="shared" si="370"/>
        <v>0.78082191780821919</v>
      </c>
      <c r="L1662" s="2">
        <f t="shared" si="370"/>
        <v>1.3698630136986301E-2</v>
      </c>
      <c r="M1662" s="2">
        <f t="shared" si="363"/>
        <v>1.712328767123289E-2</v>
      </c>
      <c r="N1662" s="1">
        <v>55</v>
      </c>
      <c r="O1662" s="1">
        <v>228</v>
      </c>
      <c r="P1662" s="1">
        <v>4</v>
      </c>
      <c r="Q1662" s="1">
        <v>2</v>
      </c>
      <c r="R1662" s="1">
        <v>3</v>
      </c>
      <c r="S1662" s="1">
        <v>0</v>
      </c>
      <c r="W1662" s="1">
        <v>0</v>
      </c>
      <c r="AG1662" s="7">
        <f>IF(Q1662&gt;0,RANK(Q1662,(N1662:P1662,Q1662:AE1662)),0)</f>
        <v>5</v>
      </c>
      <c r="AH1662" s="7">
        <f>IF(R1662&gt;0,RANK(R1662,(N1662:P1662,Q1662:AE1662)),0)</f>
        <v>4</v>
      </c>
      <c r="AI1662" s="7">
        <f>IF(T1662&gt;0,RANK(T1662,(N1662:P1662,Q1662:AE1662)),0)</f>
        <v>0</v>
      </c>
      <c r="AJ1662" s="7">
        <f>IF(S1662&gt;0,RANK(S1662,(N1662:P1662,Q1662:AE1662)),0)</f>
        <v>0</v>
      </c>
      <c r="AK1662" s="2">
        <f t="shared" si="371"/>
        <v>6.8493150684931503E-3</v>
      </c>
      <c r="AL1662" s="2">
        <f t="shared" si="371"/>
        <v>1.0273972602739725E-2</v>
      </c>
      <c r="AM1662" s="2">
        <f t="shared" si="365"/>
        <v>0</v>
      </c>
      <c r="AN1662" s="2">
        <f t="shared" si="366"/>
        <v>0</v>
      </c>
      <c r="AP1662" t="s">
        <v>4061</v>
      </c>
      <c r="AQ1662" t="s">
        <v>2710</v>
      </c>
      <c r="AR1662">
        <v>1</v>
      </c>
      <c r="AT1662" s="85" t="s">
        <v>4638</v>
      </c>
      <c r="AU1662" s="84" t="s">
        <v>4004</v>
      </c>
      <c r="AV1662" s="77" t="str">
        <f t="shared" si="367"/>
        <v>30069</v>
      </c>
      <c r="AX1662" s="7" t="s">
        <v>186</v>
      </c>
      <c r="AY1662">
        <v>1</v>
      </c>
      <c r="BB1662" t="s">
        <v>198</v>
      </c>
    </row>
    <row r="1663" spans="1:55" hidden="1" outlineLevel="1">
      <c r="A1663" t="s">
        <v>2327</v>
      </c>
      <c r="B1663" t="s">
        <v>2710</v>
      </c>
      <c r="C1663" s="1">
        <f t="shared" si="361"/>
        <v>2170</v>
      </c>
      <c r="D1663" s="7">
        <f>IF(N1663&gt;0, RANK(N1663,(N1663:P1663,Q1663:AE1663)),0)</f>
        <v>2</v>
      </c>
      <c r="E1663" s="7">
        <f>IF(O1663&gt;0,RANK(O1663,(N1663:P1663,Q1663:AE1663)),0)</f>
        <v>1</v>
      </c>
      <c r="F1663" s="7">
        <f>IF(P1663&gt;0,RANK(P1663,(N1663:P1663,Q1663:AE1663)),0)</f>
        <v>3</v>
      </c>
      <c r="G1663" s="1">
        <f t="shared" si="368"/>
        <v>1221</v>
      </c>
      <c r="H1663" s="2">
        <f t="shared" si="369"/>
        <v>0.56267281105990785</v>
      </c>
      <c r="I1663" s="2"/>
      <c r="J1663" s="2">
        <f t="shared" si="370"/>
        <v>0.21013824884792626</v>
      </c>
      <c r="K1663" s="2">
        <f t="shared" si="370"/>
        <v>0.77281105990783405</v>
      </c>
      <c r="L1663" s="2">
        <f t="shared" si="370"/>
        <v>9.2165898617511521E-3</v>
      </c>
      <c r="M1663" s="2">
        <f t="shared" si="363"/>
        <v>7.8341013824885942E-3</v>
      </c>
      <c r="N1663" s="1">
        <v>456</v>
      </c>
      <c r="O1663" s="1">
        <v>1677</v>
      </c>
      <c r="P1663" s="1">
        <v>20</v>
      </c>
      <c r="Q1663" s="1">
        <v>5</v>
      </c>
      <c r="R1663" s="1">
        <v>8</v>
      </c>
      <c r="S1663" s="1">
        <v>4</v>
      </c>
      <c r="W1663" s="1">
        <v>0</v>
      </c>
      <c r="AG1663" s="7">
        <f>IF(Q1663&gt;0,RANK(Q1663,(N1663:P1663,Q1663:AE1663)),0)</f>
        <v>5</v>
      </c>
      <c r="AH1663" s="7">
        <f>IF(R1663&gt;0,RANK(R1663,(N1663:P1663,Q1663:AE1663)),0)</f>
        <v>4</v>
      </c>
      <c r="AI1663" s="7">
        <f>IF(T1663&gt;0,RANK(T1663,(N1663:P1663,Q1663:AE1663)),0)</f>
        <v>0</v>
      </c>
      <c r="AJ1663" s="7">
        <f>IF(S1663&gt;0,RANK(S1663,(N1663:P1663,Q1663:AE1663)),0)</f>
        <v>6</v>
      </c>
      <c r="AK1663" s="2">
        <f t="shared" si="371"/>
        <v>2.304147465437788E-3</v>
      </c>
      <c r="AL1663" s="2">
        <f t="shared" si="371"/>
        <v>3.6866359447004608E-3</v>
      </c>
      <c r="AM1663" s="2">
        <f t="shared" si="365"/>
        <v>0</v>
      </c>
      <c r="AN1663" s="2">
        <f t="shared" si="366"/>
        <v>1.8433179723502304E-3</v>
      </c>
      <c r="AP1663" t="s">
        <v>2327</v>
      </c>
      <c r="AQ1663" t="s">
        <v>2710</v>
      </c>
      <c r="AR1663">
        <v>1</v>
      </c>
      <c r="AT1663" s="85" t="s">
        <v>4638</v>
      </c>
      <c r="AU1663" s="84" t="s">
        <v>5049</v>
      </c>
      <c r="AV1663" s="77" t="str">
        <f t="shared" si="367"/>
        <v>30071</v>
      </c>
      <c r="AX1663" s="7" t="s">
        <v>186</v>
      </c>
      <c r="AY1663">
        <v>13</v>
      </c>
      <c r="BB1663" t="s">
        <v>198</v>
      </c>
    </row>
    <row r="1664" spans="1:55" hidden="1" outlineLevel="1">
      <c r="A1664" t="s">
        <v>4743</v>
      </c>
      <c r="B1664" t="s">
        <v>2710</v>
      </c>
      <c r="C1664" s="1">
        <f t="shared" si="361"/>
        <v>2860</v>
      </c>
      <c r="D1664" s="7">
        <f>IF(N1664&gt;0, RANK(N1664,(N1664:P1664,Q1664:AE1664)),0)</f>
        <v>2</v>
      </c>
      <c r="E1664" s="7">
        <f>IF(O1664&gt;0,RANK(O1664,(N1664:P1664,Q1664:AE1664)),0)</f>
        <v>1</v>
      </c>
      <c r="F1664" s="7">
        <f>IF(P1664&gt;0,RANK(P1664,(N1664:P1664,Q1664:AE1664)),0)</f>
        <v>3</v>
      </c>
      <c r="G1664" s="1">
        <f t="shared" si="368"/>
        <v>897</v>
      </c>
      <c r="H1664" s="2">
        <f t="shared" si="369"/>
        <v>0.31363636363636366</v>
      </c>
      <c r="I1664" s="2"/>
      <c r="J1664" s="2">
        <f t="shared" si="370"/>
        <v>0.33426573426573425</v>
      </c>
      <c r="K1664" s="2">
        <f t="shared" si="370"/>
        <v>0.64790209790209785</v>
      </c>
      <c r="L1664" s="2">
        <f t="shared" si="370"/>
        <v>8.3916083916083916E-3</v>
      </c>
      <c r="M1664" s="2">
        <f t="shared" si="363"/>
        <v>9.4405594405595084E-3</v>
      </c>
      <c r="N1664" s="1">
        <v>956</v>
      </c>
      <c r="O1664" s="1">
        <v>1853</v>
      </c>
      <c r="P1664" s="1">
        <v>24</v>
      </c>
      <c r="Q1664" s="1">
        <v>11</v>
      </c>
      <c r="R1664" s="1">
        <v>7</v>
      </c>
      <c r="S1664" s="1">
        <v>9</v>
      </c>
      <c r="W1664" s="1">
        <v>0</v>
      </c>
      <c r="AG1664" s="7">
        <f>IF(Q1664&gt;0,RANK(Q1664,(N1664:P1664,Q1664:AE1664)),0)</f>
        <v>4</v>
      </c>
      <c r="AH1664" s="7">
        <f>IF(R1664&gt;0,RANK(R1664,(N1664:P1664,Q1664:AE1664)),0)</f>
        <v>6</v>
      </c>
      <c r="AI1664" s="7">
        <f>IF(T1664&gt;0,RANK(T1664,(N1664:P1664,Q1664:AE1664)),0)</f>
        <v>0</v>
      </c>
      <c r="AJ1664" s="7">
        <f>IF(S1664&gt;0,RANK(S1664,(N1664:P1664,Q1664:AE1664)),0)</f>
        <v>5</v>
      </c>
      <c r="AK1664" s="2">
        <f t="shared" si="371"/>
        <v>3.8461538461538464E-3</v>
      </c>
      <c r="AL1664" s="2">
        <f t="shared" si="371"/>
        <v>2.4475524475524478E-3</v>
      </c>
      <c r="AM1664" s="2">
        <f t="shared" si="365"/>
        <v>0</v>
      </c>
      <c r="AN1664" s="2">
        <f t="shared" si="366"/>
        <v>3.1468531468531471E-3</v>
      </c>
      <c r="AP1664" t="s">
        <v>4743</v>
      </c>
      <c r="AQ1664" t="s">
        <v>2710</v>
      </c>
      <c r="AR1664">
        <v>1</v>
      </c>
      <c r="AT1664" s="85" t="s">
        <v>4638</v>
      </c>
      <c r="AU1664" s="84" t="s">
        <v>4879</v>
      </c>
      <c r="AV1664" s="77" t="str">
        <f t="shared" si="367"/>
        <v>30073</v>
      </c>
      <c r="AX1664" s="7" t="s">
        <v>186</v>
      </c>
      <c r="AY1664">
        <v>8</v>
      </c>
      <c r="BB1664" t="s">
        <v>637</v>
      </c>
      <c r="BC1664" t="s">
        <v>4818</v>
      </c>
    </row>
    <row r="1665" spans="1:55" hidden="1" outlineLevel="1">
      <c r="A1665" t="s">
        <v>4432</v>
      </c>
      <c r="B1665" t="s">
        <v>2710</v>
      </c>
      <c r="C1665" s="1">
        <f t="shared" si="361"/>
        <v>1029</v>
      </c>
      <c r="D1665" s="7">
        <f>IF(N1665&gt;0, RANK(N1665,(N1665:P1665,Q1665:AE1665)),0)</f>
        <v>2</v>
      </c>
      <c r="E1665" s="7">
        <f>IF(O1665&gt;0,RANK(O1665,(N1665:P1665,Q1665:AE1665)),0)</f>
        <v>1</v>
      </c>
      <c r="F1665" s="7">
        <f>IF(P1665&gt;0,RANK(P1665,(N1665:P1665,Q1665:AE1665)),0)</f>
        <v>3</v>
      </c>
      <c r="G1665" s="1">
        <f t="shared" si="368"/>
        <v>702</v>
      </c>
      <c r="H1665" s="2">
        <f t="shared" si="369"/>
        <v>0.68221574344023328</v>
      </c>
      <c r="I1665" s="2"/>
      <c r="J1665" s="2">
        <f t="shared" si="370"/>
        <v>0.14965986394557823</v>
      </c>
      <c r="K1665" s="2">
        <f t="shared" si="370"/>
        <v>0.83187560738581146</v>
      </c>
      <c r="L1665" s="2">
        <f t="shared" si="370"/>
        <v>1.0689990281827016E-2</v>
      </c>
      <c r="M1665" s="2">
        <f t="shared" si="363"/>
        <v>7.7745383867833529E-3</v>
      </c>
      <c r="N1665" s="1">
        <v>154</v>
      </c>
      <c r="O1665" s="1">
        <v>856</v>
      </c>
      <c r="P1665" s="1">
        <v>11</v>
      </c>
      <c r="Q1665" s="1">
        <v>5</v>
      </c>
      <c r="R1665" s="1">
        <v>2</v>
      </c>
      <c r="S1665" s="1">
        <v>1</v>
      </c>
      <c r="W1665" s="1">
        <v>0</v>
      </c>
      <c r="AG1665" s="7">
        <f>IF(Q1665&gt;0,RANK(Q1665,(N1665:P1665,Q1665:AE1665)),0)</f>
        <v>4</v>
      </c>
      <c r="AH1665" s="7">
        <f>IF(R1665&gt;0,RANK(R1665,(N1665:P1665,Q1665:AE1665)),0)</f>
        <v>5</v>
      </c>
      <c r="AI1665" s="7">
        <f>IF(T1665&gt;0,RANK(T1665,(N1665:P1665,Q1665:AE1665)),0)</f>
        <v>0</v>
      </c>
      <c r="AJ1665" s="7">
        <f>IF(S1665&gt;0,RANK(S1665,(N1665:P1665,Q1665:AE1665)),0)</f>
        <v>6</v>
      </c>
      <c r="AK1665" s="2">
        <f t="shared" si="371"/>
        <v>4.859086491739553E-3</v>
      </c>
      <c r="AL1665" s="2">
        <f t="shared" si="371"/>
        <v>1.9436345966958211E-3</v>
      </c>
      <c r="AM1665" s="2">
        <f t="shared" si="365"/>
        <v>0</v>
      </c>
      <c r="AN1665" s="2">
        <f t="shared" si="366"/>
        <v>9.7181729834791054E-4</v>
      </c>
      <c r="AP1665" t="s">
        <v>4432</v>
      </c>
      <c r="AQ1665" t="s">
        <v>2710</v>
      </c>
      <c r="AR1665">
        <v>1</v>
      </c>
      <c r="AT1665" s="85" t="s">
        <v>4638</v>
      </c>
      <c r="AU1665" s="84" t="s">
        <v>5171</v>
      </c>
      <c r="AV1665" s="77" t="str">
        <f t="shared" si="367"/>
        <v>30075</v>
      </c>
      <c r="AX1665" s="7" t="s">
        <v>186</v>
      </c>
      <c r="AY1665">
        <v>9</v>
      </c>
      <c r="BB1665" t="s">
        <v>198</v>
      </c>
    </row>
    <row r="1666" spans="1:55" hidden="1" outlineLevel="1">
      <c r="A1666" t="s">
        <v>3236</v>
      </c>
      <c r="B1666" t="s">
        <v>2710</v>
      </c>
      <c r="C1666" s="1">
        <f t="shared" si="361"/>
        <v>2830</v>
      </c>
      <c r="D1666" s="7">
        <f>IF(N1666&gt;0, RANK(N1666,(N1666:P1666,Q1666:AE1666)),0)</f>
        <v>2</v>
      </c>
      <c r="E1666" s="7">
        <f>IF(O1666&gt;0,RANK(O1666,(N1666:P1666,Q1666:AE1666)),0)</f>
        <v>1</v>
      </c>
      <c r="F1666" s="7">
        <f>IF(P1666&gt;0,RANK(P1666,(N1666:P1666,Q1666:AE1666)),0)</f>
        <v>3</v>
      </c>
      <c r="G1666" s="1">
        <f t="shared" si="368"/>
        <v>1232</v>
      </c>
      <c r="H1666" s="2">
        <f t="shared" si="369"/>
        <v>0.43533568904593639</v>
      </c>
      <c r="I1666" s="2"/>
      <c r="J1666" s="2">
        <f t="shared" si="370"/>
        <v>0.26890459363957597</v>
      </c>
      <c r="K1666" s="2">
        <f t="shared" si="370"/>
        <v>0.70424028268551242</v>
      </c>
      <c r="L1666" s="2">
        <f t="shared" si="370"/>
        <v>1.5901060070671377E-2</v>
      </c>
      <c r="M1666" s="2">
        <f t="shared" si="363"/>
        <v>1.0954063604240231E-2</v>
      </c>
      <c r="N1666" s="1">
        <v>761</v>
      </c>
      <c r="O1666" s="1">
        <v>1993</v>
      </c>
      <c r="P1666" s="1">
        <v>45</v>
      </c>
      <c r="Q1666" s="1">
        <v>14</v>
      </c>
      <c r="R1666" s="1">
        <v>10</v>
      </c>
      <c r="S1666" s="1">
        <v>7</v>
      </c>
      <c r="W1666" s="1">
        <v>0</v>
      </c>
      <c r="AG1666" s="7">
        <f>IF(Q1666&gt;0,RANK(Q1666,(N1666:P1666,Q1666:AE1666)),0)</f>
        <v>4</v>
      </c>
      <c r="AH1666" s="7">
        <f>IF(R1666&gt;0,RANK(R1666,(N1666:P1666,Q1666:AE1666)),0)</f>
        <v>5</v>
      </c>
      <c r="AI1666" s="7">
        <f>IF(T1666&gt;0,RANK(T1666,(N1666:P1666,Q1666:AE1666)),0)</f>
        <v>0</v>
      </c>
      <c r="AJ1666" s="7">
        <f>IF(S1666&gt;0,RANK(S1666,(N1666:P1666,Q1666:AE1666)),0)</f>
        <v>6</v>
      </c>
      <c r="AK1666" s="2">
        <f t="shared" si="371"/>
        <v>4.9469964664310955E-3</v>
      </c>
      <c r="AL1666" s="2">
        <f t="shared" si="371"/>
        <v>3.5335689045936395E-3</v>
      </c>
      <c r="AM1666" s="2">
        <f t="shared" si="365"/>
        <v>0</v>
      </c>
      <c r="AN1666" s="2">
        <f t="shared" si="366"/>
        <v>2.4734982332155478E-3</v>
      </c>
      <c r="AP1666" t="s">
        <v>3236</v>
      </c>
      <c r="AQ1666" t="s">
        <v>2710</v>
      </c>
      <c r="AR1666">
        <v>1</v>
      </c>
      <c r="AT1666" s="85" t="s">
        <v>4638</v>
      </c>
      <c r="AU1666" s="84" t="s">
        <v>5172</v>
      </c>
      <c r="AV1666" s="77" t="str">
        <f t="shared" si="367"/>
        <v>30077</v>
      </c>
      <c r="AX1666" s="7" t="s">
        <v>186</v>
      </c>
      <c r="AY1666">
        <v>12</v>
      </c>
      <c r="BB1666" t="s">
        <v>637</v>
      </c>
      <c r="BC1666" t="s">
        <v>4822</v>
      </c>
    </row>
    <row r="1667" spans="1:55" hidden="1" outlineLevel="1">
      <c r="A1667" t="s">
        <v>5034</v>
      </c>
      <c r="B1667" t="s">
        <v>2710</v>
      </c>
      <c r="C1667" s="1">
        <f t="shared" si="361"/>
        <v>736</v>
      </c>
      <c r="D1667" s="7">
        <f>IF(N1667&gt;0, RANK(N1667,(N1667:P1667,Q1667:AE1667)),0)</f>
        <v>2</v>
      </c>
      <c r="E1667" s="7">
        <f>IF(O1667&gt;0,RANK(O1667,(N1667:P1667,Q1667:AE1667)),0)</f>
        <v>1</v>
      </c>
      <c r="F1667" s="7">
        <f>IF(P1667&gt;0,RANK(P1667,(N1667:P1667,Q1667:AE1667)),0)</f>
        <v>3</v>
      </c>
      <c r="G1667" s="1">
        <f t="shared" si="368"/>
        <v>365</v>
      </c>
      <c r="H1667" s="2">
        <f t="shared" si="369"/>
        <v>0.49592391304347827</v>
      </c>
      <c r="I1667" s="2"/>
      <c r="J1667" s="2">
        <f t="shared" si="370"/>
        <v>0.24592391304347827</v>
      </c>
      <c r="K1667" s="2">
        <f t="shared" si="370"/>
        <v>0.74184782608695654</v>
      </c>
      <c r="L1667" s="2">
        <f t="shared" si="370"/>
        <v>8.152173913043478E-3</v>
      </c>
      <c r="M1667" s="2">
        <f t="shared" si="363"/>
        <v>4.0760869565217104E-3</v>
      </c>
      <c r="N1667" s="1">
        <v>181</v>
      </c>
      <c r="O1667" s="1">
        <v>546</v>
      </c>
      <c r="P1667" s="1">
        <v>6</v>
      </c>
      <c r="Q1667" s="1">
        <v>1</v>
      </c>
      <c r="R1667" s="1">
        <v>2</v>
      </c>
      <c r="S1667" s="1">
        <v>0</v>
      </c>
      <c r="W1667" s="1">
        <v>0</v>
      </c>
      <c r="AG1667" s="7">
        <f>IF(Q1667&gt;0,RANK(Q1667,(N1667:P1667,Q1667:AE1667)),0)</f>
        <v>5</v>
      </c>
      <c r="AH1667" s="7">
        <f>IF(R1667&gt;0,RANK(R1667,(N1667:P1667,Q1667:AE1667)),0)</f>
        <v>4</v>
      </c>
      <c r="AI1667" s="7">
        <f>IF(T1667&gt;0,RANK(T1667,(N1667:P1667,Q1667:AE1667)),0)</f>
        <v>0</v>
      </c>
      <c r="AJ1667" s="7">
        <f>IF(S1667&gt;0,RANK(S1667,(N1667:P1667,Q1667:AE1667)),0)</f>
        <v>0</v>
      </c>
      <c r="AK1667" s="2">
        <f t="shared" si="371"/>
        <v>1.358695652173913E-3</v>
      </c>
      <c r="AL1667" s="2">
        <f t="shared" si="371"/>
        <v>2.717391304347826E-3</v>
      </c>
      <c r="AM1667" s="2">
        <f t="shared" si="365"/>
        <v>0</v>
      </c>
      <c r="AN1667" s="2">
        <f t="shared" si="366"/>
        <v>0</v>
      </c>
      <c r="AP1667" t="s">
        <v>5034</v>
      </c>
      <c r="AQ1667" t="s">
        <v>2710</v>
      </c>
      <c r="AR1667">
        <v>1</v>
      </c>
      <c r="AT1667" s="85" t="s">
        <v>4638</v>
      </c>
      <c r="AU1667" s="84" t="s">
        <v>4922</v>
      </c>
      <c r="AV1667" s="77" t="str">
        <f t="shared" si="367"/>
        <v>30079</v>
      </c>
      <c r="AX1667" s="7" t="s">
        <v>186</v>
      </c>
      <c r="AY1667">
        <v>4</v>
      </c>
      <c r="BB1667" t="s">
        <v>198</v>
      </c>
    </row>
    <row r="1668" spans="1:55" hidden="1" outlineLevel="1">
      <c r="A1668" t="s">
        <v>3350</v>
      </c>
      <c r="B1668" t="s">
        <v>2710</v>
      </c>
      <c r="C1668" s="1">
        <f t="shared" si="361"/>
        <v>19867</v>
      </c>
      <c r="D1668" s="7">
        <f>IF(N1668&gt;0, RANK(N1668,(N1668:P1668,Q1668:AE1668)),0)</f>
        <v>2</v>
      </c>
      <c r="E1668" s="7">
        <f>IF(O1668&gt;0,RANK(O1668,(N1668:P1668,Q1668:AE1668)),0)</f>
        <v>1</v>
      </c>
      <c r="F1668" s="7">
        <f>IF(P1668&gt;0,RANK(P1668,(N1668:P1668,Q1668:AE1668)),0)</f>
        <v>3</v>
      </c>
      <c r="G1668" s="1">
        <f t="shared" si="368"/>
        <v>7135</v>
      </c>
      <c r="H1668" s="2">
        <f t="shared" si="369"/>
        <v>0.35913826949212263</v>
      </c>
      <c r="I1668" s="2"/>
      <c r="J1668" s="2">
        <f t="shared" si="370"/>
        <v>0.30925655609805203</v>
      </c>
      <c r="K1668" s="2">
        <f t="shared" si="370"/>
        <v>0.66839482559017471</v>
      </c>
      <c r="L1668" s="2">
        <f t="shared" si="370"/>
        <v>1.1224643881814064E-2</v>
      </c>
      <c r="M1668" s="2">
        <f t="shared" si="363"/>
        <v>1.1123974429959197E-2</v>
      </c>
      <c r="N1668" s="1">
        <v>6144</v>
      </c>
      <c r="O1668" s="1">
        <v>13279</v>
      </c>
      <c r="P1668" s="1">
        <v>223</v>
      </c>
      <c r="Q1668" s="1">
        <v>64</v>
      </c>
      <c r="R1668" s="1">
        <v>125</v>
      </c>
      <c r="S1668" s="1">
        <v>31</v>
      </c>
      <c r="W1668" s="1">
        <v>1</v>
      </c>
      <c r="AG1668" s="7">
        <f>IF(Q1668&gt;0,RANK(Q1668,(N1668:P1668,Q1668:AE1668)),0)</f>
        <v>5</v>
      </c>
      <c r="AH1668" s="7">
        <f>IF(R1668&gt;0,RANK(R1668,(N1668:P1668,Q1668:AE1668)),0)</f>
        <v>4</v>
      </c>
      <c r="AI1668" s="7">
        <f>IF(T1668&gt;0,RANK(T1668,(N1668:P1668,Q1668:AE1668)),0)</f>
        <v>0</v>
      </c>
      <c r="AJ1668" s="7">
        <f>IF(S1668&gt;0,RANK(S1668,(N1668:P1668,Q1668:AE1668)),0)</f>
        <v>6</v>
      </c>
      <c r="AK1668" s="2">
        <f t="shared" si="371"/>
        <v>3.2214224593547086E-3</v>
      </c>
      <c r="AL1668" s="2">
        <f t="shared" si="371"/>
        <v>6.2918407409271659E-3</v>
      </c>
      <c r="AM1668" s="2">
        <f t="shared" si="365"/>
        <v>0</v>
      </c>
      <c r="AN1668" s="2">
        <f t="shared" si="366"/>
        <v>1.560376503749937E-3</v>
      </c>
      <c r="AP1668" t="s">
        <v>3350</v>
      </c>
      <c r="AQ1668" t="s">
        <v>2710</v>
      </c>
      <c r="AR1668">
        <v>1</v>
      </c>
      <c r="AT1668" s="85" t="s">
        <v>4638</v>
      </c>
      <c r="AU1668" s="84" t="s">
        <v>4173</v>
      </c>
      <c r="AV1668" s="77" t="str">
        <f t="shared" si="367"/>
        <v>30081</v>
      </c>
      <c r="AX1668" s="7" t="s">
        <v>186</v>
      </c>
      <c r="AY1668">
        <v>22</v>
      </c>
      <c r="BB1668" t="s">
        <v>637</v>
      </c>
      <c r="BC1668" t="s">
        <v>4821</v>
      </c>
    </row>
    <row r="1669" spans="1:55" hidden="1" outlineLevel="1">
      <c r="A1669" t="s">
        <v>4602</v>
      </c>
      <c r="B1669" t="s">
        <v>2710</v>
      </c>
      <c r="C1669" s="1">
        <f t="shared" si="361"/>
        <v>4308</v>
      </c>
      <c r="D1669" s="7">
        <f>IF(N1669&gt;0, RANK(N1669,(N1669:P1669,Q1669:AE1669)),0)</f>
        <v>2</v>
      </c>
      <c r="E1669" s="7">
        <f>IF(O1669&gt;0,RANK(O1669,(N1669:P1669,Q1669:AE1669)),0)</f>
        <v>1</v>
      </c>
      <c r="F1669" s="7">
        <f>IF(P1669&gt;0,RANK(P1669,(N1669:P1669,Q1669:AE1669)),0)</f>
        <v>3</v>
      </c>
      <c r="G1669" s="1">
        <f t="shared" si="368"/>
        <v>1990</v>
      </c>
      <c r="H1669" s="2">
        <f t="shared" si="369"/>
        <v>0.46193129062209842</v>
      </c>
      <c r="I1669" s="2"/>
      <c r="J1669" s="2">
        <f t="shared" si="370"/>
        <v>0.25998142989786444</v>
      </c>
      <c r="K1669" s="2">
        <f t="shared" si="370"/>
        <v>0.72191272051996291</v>
      </c>
      <c r="L1669" s="2">
        <f t="shared" si="370"/>
        <v>1.0909935004642525E-2</v>
      </c>
      <c r="M1669" s="2">
        <f t="shared" si="363"/>
        <v>7.1959145775301256E-3</v>
      </c>
      <c r="N1669" s="1">
        <v>1120</v>
      </c>
      <c r="O1669" s="1">
        <v>3110</v>
      </c>
      <c r="P1669" s="1">
        <v>47</v>
      </c>
      <c r="Q1669" s="1">
        <v>11</v>
      </c>
      <c r="R1669" s="1">
        <v>10</v>
      </c>
      <c r="S1669" s="1">
        <v>10</v>
      </c>
      <c r="W1669" s="1">
        <v>0</v>
      </c>
      <c r="AG1669" s="7">
        <f>IF(Q1669&gt;0,RANK(Q1669,(N1669:P1669,Q1669:AE1669)),0)</f>
        <v>4</v>
      </c>
      <c r="AH1669" s="7">
        <f>IF(R1669&gt;0,RANK(R1669,(N1669:P1669,Q1669:AE1669)),0)</f>
        <v>5</v>
      </c>
      <c r="AI1669" s="7">
        <f>IF(T1669&gt;0,RANK(T1669,(N1669:P1669,Q1669:AE1669)),0)</f>
        <v>0</v>
      </c>
      <c r="AJ1669" s="7">
        <f>IF(S1669&gt;0,RANK(S1669,(N1669:P1669,Q1669:AE1669)),0)</f>
        <v>5</v>
      </c>
      <c r="AK1669" s="2">
        <f t="shared" si="371"/>
        <v>2.5533890436397399E-3</v>
      </c>
      <c r="AL1669" s="2">
        <f t="shared" si="371"/>
        <v>2.321262766945218E-3</v>
      </c>
      <c r="AM1669" s="2">
        <f t="shared" si="365"/>
        <v>0</v>
      </c>
      <c r="AN1669" s="2">
        <f t="shared" si="366"/>
        <v>2.321262766945218E-3</v>
      </c>
      <c r="AP1669" t="s">
        <v>4602</v>
      </c>
      <c r="AQ1669" t="s">
        <v>2710</v>
      </c>
      <c r="AR1669">
        <v>1</v>
      </c>
      <c r="AT1669" s="85" t="s">
        <v>4638</v>
      </c>
      <c r="AU1669" s="84" t="s">
        <v>4372</v>
      </c>
      <c r="AV1669" s="77" t="str">
        <f t="shared" si="367"/>
        <v>30083</v>
      </c>
      <c r="AX1669" s="7" t="s">
        <v>186</v>
      </c>
      <c r="AY1669">
        <v>15</v>
      </c>
      <c r="BB1669" t="s">
        <v>637</v>
      </c>
      <c r="BC1669" t="s">
        <v>4818</v>
      </c>
    </row>
    <row r="1670" spans="1:55" hidden="1" outlineLevel="1">
      <c r="A1670" t="s">
        <v>2950</v>
      </c>
      <c r="B1670" t="s">
        <v>2710</v>
      </c>
      <c r="C1670" s="1">
        <f t="shared" si="361"/>
        <v>4028</v>
      </c>
      <c r="D1670" s="7">
        <f>IF(N1670&gt;0, RANK(N1670,(N1670:P1670,Q1670:AE1670)),0)</f>
        <v>1</v>
      </c>
      <c r="E1670" s="7">
        <f>IF(O1670&gt;0,RANK(O1670,(N1670:P1670,Q1670:AE1670)),0)</f>
        <v>2</v>
      </c>
      <c r="F1670" s="7">
        <f>IF(P1670&gt;0,RANK(P1670,(N1670:P1670,Q1670:AE1670)),0)</f>
        <v>3</v>
      </c>
      <c r="G1670" s="1">
        <f t="shared" si="368"/>
        <v>433</v>
      </c>
      <c r="H1670" s="2">
        <f t="shared" si="369"/>
        <v>0.10749751737835155</v>
      </c>
      <c r="I1670" s="2"/>
      <c r="J1670" s="2">
        <f t="shared" si="370"/>
        <v>0.54493545183713998</v>
      </c>
      <c r="K1670" s="2">
        <f t="shared" si="370"/>
        <v>0.43743793445878848</v>
      </c>
      <c r="L1670" s="2">
        <f t="shared" si="370"/>
        <v>1.2909632571996028E-2</v>
      </c>
      <c r="M1670" s="2">
        <f t="shared" si="363"/>
        <v>4.7169811320755088E-3</v>
      </c>
      <c r="N1670" s="1">
        <v>2195</v>
      </c>
      <c r="O1670" s="1">
        <v>1762</v>
      </c>
      <c r="P1670" s="1">
        <v>52</v>
      </c>
      <c r="Q1670" s="1">
        <v>7</v>
      </c>
      <c r="R1670" s="1">
        <v>8</v>
      </c>
      <c r="S1670" s="1">
        <v>4</v>
      </c>
      <c r="W1670" s="1">
        <v>0</v>
      </c>
      <c r="AG1670" s="7">
        <f>IF(Q1670&gt;0,RANK(Q1670,(N1670:P1670,Q1670:AE1670)),0)</f>
        <v>5</v>
      </c>
      <c r="AH1670" s="7">
        <f>IF(R1670&gt;0,RANK(R1670,(N1670:P1670,Q1670:AE1670)),0)</f>
        <v>4</v>
      </c>
      <c r="AI1670" s="7">
        <f>IF(T1670&gt;0,RANK(T1670,(N1670:P1670,Q1670:AE1670)),0)</f>
        <v>0</v>
      </c>
      <c r="AJ1670" s="7">
        <f>IF(S1670&gt;0,RANK(S1670,(N1670:P1670,Q1670:AE1670)),0)</f>
        <v>6</v>
      </c>
      <c r="AK1670" s="2">
        <f t="shared" si="371"/>
        <v>1.7378351539225421E-3</v>
      </c>
      <c r="AL1670" s="2">
        <f t="shared" si="371"/>
        <v>1.9860973187686196E-3</v>
      </c>
      <c r="AM1670" s="2">
        <f t="shared" si="365"/>
        <v>0</v>
      </c>
      <c r="AN1670" s="2">
        <f t="shared" si="366"/>
        <v>9.930486593843098E-4</v>
      </c>
      <c r="AP1670" t="s">
        <v>2950</v>
      </c>
      <c r="AQ1670" t="s">
        <v>2710</v>
      </c>
      <c r="AR1670">
        <v>1</v>
      </c>
      <c r="AT1670" s="85" t="s">
        <v>4638</v>
      </c>
      <c r="AU1670" s="84" t="s">
        <v>5224</v>
      </c>
      <c r="AV1670" s="77" t="str">
        <f t="shared" si="367"/>
        <v>30085</v>
      </c>
      <c r="AX1670" s="7" t="s">
        <v>186</v>
      </c>
      <c r="AY1670">
        <v>13</v>
      </c>
      <c r="BB1670" t="s">
        <v>637</v>
      </c>
      <c r="BC1670" t="s">
        <v>4818</v>
      </c>
    </row>
    <row r="1671" spans="1:55" hidden="1" outlineLevel="1">
      <c r="A1671" t="s">
        <v>2951</v>
      </c>
      <c r="B1671" t="s">
        <v>2710</v>
      </c>
      <c r="C1671" s="1">
        <f t="shared" si="361"/>
        <v>3585</v>
      </c>
      <c r="D1671" s="7">
        <f>IF(N1671&gt;0, RANK(N1671,(N1671:P1671,Q1671:AE1671)),0)</f>
        <v>2</v>
      </c>
      <c r="E1671" s="7">
        <f>IF(O1671&gt;0,RANK(O1671,(N1671:P1671,Q1671:AE1671)),0)</f>
        <v>1</v>
      </c>
      <c r="F1671" s="7">
        <f>IF(P1671&gt;0,RANK(P1671,(N1671:P1671,Q1671:AE1671)),0)</f>
        <v>3</v>
      </c>
      <c r="G1671" s="1">
        <f t="shared" si="368"/>
        <v>462</v>
      </c>
      <c r="H1671" s="2">
        <f t="shared" si="369"/>
        <v>0.12887029288702928</v>
      </c>
      <c r="I1671" s="2"/>
      <c r="J1671" s="2">
        <f t="shared" si="370"/>
        <v>0.42398884239888424</v>
      </c>
      <c r="K1671" s="2">
        <f t="shared" si="370"/>
        <v>0.55285913528591357</v>
      </c>
      <c r="L1671" s="2">
        <f t="shared" si="370"/>
        <v>1.3668061366806136E-2</v>
      </c>
      <c r="M1671" s="2">
        <f t="shared" si="363"/>
        <v>9.4839609483960557E-3</v>
      </c>
      <c r="N1671" s="1">
        <v>1520</v>
      </c>
      <c r="O1671" s="1">
        <v>1982</v>
      </c>
      <c r="P1671" s="1">
        <v>49</v>
      </c>
      <c r="Q1671" s="1">
        <v>17</v>
      </c>
      <c r="R1671" s="1">
        <v>8</v>
      </c>
      <c r="S1671" s="1">
        <v>9</v>
      </c>
      <c r="W1671" s="1">
        <v>0</v>
      </c>
      <c r="AG1671" s="7">
        <f>IF(Q1671&gt;0,RANK(Q1671,(N1671:P1671,Q1671:AE1671)),0)</f>
        <v>4</v>
      </c>
      <c r="AH1671" s="7">
        <f>IF(R1671&gt;0,RANK(R1671,(N1671:P1671,Q1671:AE1671)),0)</f>
        <v>6</v>
      </c>
      <c r="AI1671" s="7">
        <f>IF(T1671&gt;0,RANK(T1671,(N1671:P1671,Q1671:AE1671)),0)</f>
        <v>0</v>
      </c>
      <c r="AJ1671" s="7">
        <f>IF(S1671&gt;0,RANK(S1671,(N1671:P1671,Q1671:AE1671)),0)</f>
        <v>5</v>
      </c>
      <c r="AK1671" s="2">
        <f t="shared" si="371"/>
        <v>4.7419804741980478E-3</v>
      </c>
      <c r="AL1671" s="2">
        <f t="shared" si="371"/>
        <v>2.2315202231520223E-3</v>
      </c>
      <c r="AM1671" s="2">
        <f t="shared" si="365"/>
        <v>0</v>
      </c>
      <c r="AN1671" s="2">
        <f t="shared" si="366"/>
        <v>2.5104602510460251E-3</v>
      </c>
      <c r="AP1671" t="s">
        <v>2951</v>
      </c>
      <c r="AQ1671" t="s">
        <v>2710</v>
      </c>
      <c r="AR1671">
        <v>1</v>
      </c>
      <c r="AT1671" s="85" t="s">
        <v>4638</v>
      </c>
      <c r="AU1671" s="84" t="s">
        <v>4374</v>
      </c>
      <c r="AV1671" s="77" t="str">
        <f t="shared" si="367"/>
        <v>30087</v>
      </c>
      <c r="AX1671" s="7" t="s">
        <v>186</v>
      </c>
      <c r="AY1671">
        <v>12</v>
      </c>
      <c r="BB1671" t="s">
        <v>637</v>
      </c>
      <c r="BC1671" t="s">
        <v>4822</v>
      </c>
    </row>
    <row r="1672" spans="1:55" hidden="1" outlineLevel="1">
      <c r="A1672" t="s">
        <v>2934</v>
      </c>
      <c r="B1672" t="s">
        <v>2710</v>
      </c>
      <c r="C1672" s="1">
        <f t="shared" si="361"/>
        <v>5153</v>
      </c>
      <c r="D1672" s="7">
        <f>IF(N1672&gt;0, RANK(N1672,(N1672:P1672,Q1672:AE1672)),0)</f>
        <v>2</v>
      </c>
      <c r="E1672" s="7">
        <f>IF(O1672&gt;0,RANK(O1672,(N1672:P1672,Q1672:AE1672)),0)</f>
        <v>1</v>
      </c>
      <c r="F1672" s="7">
        <f>IF(P1672&gt;0,RANK(P1672,(N1672:P1672,Q1672:AE1672)),0)</f>
        <v>3</v>
      </c>
      <c r="G1672" s="1">
        <f t="shared" si="368"/>
        <v>1959</v>
      </c>
      <c r="H1672" s="2">
        <f t="shared" si="369"/>
        <v>0.38016689307199691</v>
      </c>
      <c r="I1672" s="2"/>
      <c r="J1672" s="2">
        <f t="shared" si="370"/>
        <v>0.29148069085969336</v>
      </c>
      <c r="K1672" s="2">
        <f t="shared" si="370"/>
        <v>0.67164758393169033</v>
      </c>
      <c r="L1672" s="2">
        <f t="shared" si="370"/>
        <v>1.901804773918106E-2</v>
      </c>
      <c r="M1672" s="2">
        <f t="shared" si="363"/>
        <v>1.7853677469435197E-2</v>
      </c>
      <c r="N1672" s="1">
        <v>1502</v>
      </c>
      <c r="O1672" s="1">
        <v>3461</v>
      </c>
      <c r="P1672" s="1">
        <v>98</v>
      </c>
      <c r="Q1672" s="1">
        <v>36</v>
      </c>
      <c r="R1672" s="1">
        <v>41</v>
      </c>
      <c r="S1672" s="1">
        <v>15</v>
      </c>
      <c r="W1672" s="1">
        <v>0</v>
      </c>
      <c r="AG1672" s="7">
        <f>IF(Q1672&gt;0,RANK(Q1672,(N1672:P1672,Q1672:AE1672)),0)</f>
        <v>5</v>
      </c>
      <c r="AH1672" s="7">
        <f>IF(R1672&gt;0,RANK(R1672,(N1672:P1672,Q1672:AE1672)),0)</f>
        <v>4</v>
      </c>
      <c r="AI1672" s="7">
        <f>IF(T1672&gt;0,RANK(T1672,(N1672:P1672,Q1672:AE1672)),0)</f>
        <v>0</v>
      </c>
      <c r="AJ1672" s="7">
        <f>IF(S1672&gt;0,RANK(S1672,(N1672:P1672,Q1672:AE1672)),0)</f>
        <v>6</v>
      </c>
      <c r="AK1672" s="2">
        <f t="shared" si="371"/>
        <v>6.986221618474675E-3</v>
      </c>
      <c r="AL1672" s="2">
        <f t="shared" si="371"/>
        <v>7.9565301765961577E-3</v>
      </c>
      <c r="AM1672" s="2">
        <f t="shared" si="365"/>
        <v>0</v>
      </c>
      <c r="AN1672" s="2">
        <f t="shared" si="366"/>
        <v>2.9109256743644479E-3</v>
      </c>
      <c r="AP1672" t="s">
        <v>2934</v>
      </c>
      <c r="AQ1672" t="s">
        <v>2710</v>
      </c>
      <c r="AR1672">
        <v>1</v>
      </c>
      <c r="AT1672" s="85" t="s">
        <v>4638</v>
      </c>
      <c r="AU1672" s="84" t="s">
        <v>4375</v>
      </c>
      <c r="AV1672" s="77" t="str">
        <f t="shared" si="367"/>
        <v>30089</v>
      </c>
      <c r="AX1672" s="7" t="s">
        <v>186</v>
      </c>
      <c r="AY1672">
        <v>10</v>
      </c>
      <c r="BB1672" t="s">
        <v>637</v>
      </c>
      <c r="BC1672" t="s">
        <v>4822</v>
      </c>
    </row>
    <row r="1673" spans="1:55" hidden="1" outlineLevel="1">
      <c r="A1673" t="s">
        <v>2713</v>
      </c>
      <c r="B1673" t="s">
        <v>2710</v>
      </c>
      <c r="C1673" s="1">
        <f t="shared" si="361"/>
        <v>2038</v>
      </c>
      <c r="D1673" s="7">
        <f>IF(N1673&gt;0, RANK(N1673,(N1673:P1673,Q1673:AE1673)),0)</f>
        <v>2</v>
      </c>
      <c r="E1673" s="7">
        <f>IF(O1673&gt;0,RANK(O1673,(N1673:P1673,Q1673:AE1673)),0)</f>
        <v>1</v>
      </c>
      <c r="F1673" s="7">
        <f>IF(P1673&gt;0,RANK(P1673,(N1673:P1673,Q1673:AE1673)),0)</f>
        <v>3</v>
      </c>
      <c r="G1673" s="1">
        <f t="shared" si="368"/>
        <v>313</v>
      </c>
      <c r="H1673" s="2">
        <f t="shared" si="369"/>
        <v>0.1535819430814524</v>
      </c>
      <c r="I1673" s="2"/>
      <c r="J1673" s="2">
        <f t="shared" si="370"/>
        <v>0.41511285574092249</v>
      </c>
      <c r="K1673" s="2">
        <f t="shared" si="370"/>
        <v>0.56869479882237484</v>
      </c>
      <c r="L1673" s="2">
        <f t="shared" si="370"/>
        <v>9.8135426889106973E-3</v>
      </c>
      <c r="M1673" s="2">
        <f t="shared" si="363"/>
        <v>6.3788027477919736E-3</v>
      </c>
      <c r="N1673" s="1">
        <v>846</v>
      </c>
      <c r="O1673" s="1">
        <v>1159</v>
      </c>
      <c r="P1673" s="1">
        <v>20</v>
      </c>
      <c r="Q1673" s="1">
        <v>8</v>
      </c>
      <c r="R1673" s="1">
        <v>3</v>
      </c>
      <c r="S1673" s="1">
        <v>2</v>
      </c>
      <c r="W1673" s="1">
        <v>0</v>
      </c>
      <c r="AG1673" s="7">
        <f>IF(Q1673&gt;0,RANK(Q1673,(N1673:P1673,Q1673:AE1673)),0)</f>
        <v>4</v>
      </c>
      <c r="AH1673" s="7">
        <f>IF(R1673&gt;0,RANK(R1673,(N1673:P1673,Q1673:AE1673)),0)</f>
        <v>5</v>
      </c>
      <c r="AI1673" s="7">
        <f>IF(T1673&gt;0,RANK(T1673,(N1673:P1673,Q1673:AE1673)),0)</f>
        <v>0</v>
      </c>
      <c r="AJ1673" s="7">
        <f>IF(S1673&gt;0,RANK(S1673,(N1673:P1673,Q1673:AE1673)),0)</f>
        <v>6</v>
      </c>
      <c r="AK1673" s="2">
        <f t="shared" si="371"/>
        <v>3.9254170755642784E-3</v>
      </c>
      <c r="AL1673" s="2">
        <f t="shared" si="371"/>
        <v>1.4720314033366045E-3</v>
      </c>
      <c r="AM1673" s="2">
        <f t="shared" si="365"/>
        <v>0</v>
      </c>
      <c r="AN1673" s="2">
        <f t="shared" si="366"/>
        <v>9.813542688910696E-4</v>
      </c>
      <c r="AP1673" t="s">
        <v>2713</v>
      </c>
      <c r="AQ1673" t="s">
        <v>2710</v>
      </c>
      <c r="AR1673">
        <v>1</v>
      </c>
      <c r="AT1673" s="85" t="s">
        <v>4638</v>
      </c>
      <c r="AU1673" s="84" t="s">
        <v>4376</v>
      </c>
      <c r="AV1673" s="77" t="str">
        <f t="shared" si="367"/>
        <v>30091</v>
      </c>
      <c r="AX1673" s="7" t="s">
        <v>186</v>
      </c>
      <c r="AY1673">
        <v>8</v>
      </c>
      <c r="BB1673" t="s">
        <v>637</v>
      </c>
      <c r="BC1673" t="s">
        <v>4818</v>
      </c>
    </row>
    <row r="1674" spans="1:55" hidden="1" outlineLevel="1">
      <c r="A1674" t="s">
        <v>3075</v>
      </c>
      <c r="B1674" t="s">
        <v>2710</v>
      </c>
      <c r="C1674" s="1">
        <f t="shared" si="361"/>
        <v>16084</v>
      </c>
      <c r="D1674" s="7">
        <f>IF(N1674&gt;0, RANK(N1674,(N1674:P1674,Q1674:AE1674)),0)</f>
        <v>1</v>
      </c>
      <c r="E1674" s="7">
        <f>IF(O1674&gt;0,RANK(O1674,(N1674:P1674,Q1674:AE1674)),0)</f>
        <v>2</v>
      </c>
      <c r="F1674" s="7">
        <f>IF(P1674&gt;0,RANK(P1674,(N1674:P1674,Q1674:AE1674)),0)</f>
        <v>3</v>
      </c>
      <c r="G1674" s="1">
        <f t="shared" si="368"/>
        <v>2926</v>
      </c>
      <c r="H1674" s="2">
        <f t="shared" si="369"/>
        <v>0.18191992041780652</v>
      </c>
      <c r="I1674" s="2"/>
      <c r="J1674" s="2">
        <f t="shared" si="370"/>
        <v>0.5786495896543149</v>
      </c>
      <c r="K1674" s="2">
        <f t="shared" si="370"/>
        <v>0.39672966923650832</v>
      </c>
      <c r="L1674" s="2">
        <f t="shared" si="370"/>
        <v>1.7905993533946778E-2</v>
      </c>
      <c r="M1674" s="2">
        <f t="shared" si="363"/>
        <v>6.7147475752300026E-3</v>
      </c>
      <c r="N1674" s="1">
        <v>9307</v>
      </c>
      <c r="O1674" s="1">
        <v>6381</v>
      </c>
      <c r="P1674" s="1">
        <v>288</v>
      </c>
      <c r="Q1674" s="1">
        <v>51</v>
      </c>
      <c r="R1674" s="1">
        <v>34</v>
      </c>
      <c r="S1674" s="1">
        <v>23</v>
      </c>
      <c r="W1674" s="1">
        <v>0</v>
      </c>
      <c r="AG1674" s="7">
        <f>IF(Q1674&gt;0,RANK(Q1674,(N1674:P1674,Q1674:AE1674)),0)</f>
        <v>4</v>
      </c>
      <c r="AH1674" s="7">
        <f>IF(R1674&gt;0,RANK(R1674,(N1674:P1674,Q1674:AE1674)),0)</f>
        <v>5</v>
      </c>
      <c r="AI1674" s="7">
        <f>IF(T1674&gt;0,RANK(T1674,(N1674:P1674,Q1674:AE1674)),0)</f>
        <v>0</v>
      </c>
      <c r="AJ1674" s="7">
        <f>IF(S1674&gt;0,RANK(S1674,(N1674:P1674,Q1674:AE1674)),0)</f>
        <v>6</v>
      </c>
      <c r="AK1674" s="2">
        <f t="shared" si="371"/>
        <v>3.1708530216364088E-3</v>
      </c>
      <c r="AL1674" s="2">
        <f t="shared" si="371"/>
        <v>2.1139020144242725E-3</v>
      </c>
      <c r="AM1674" s="2">
        <f t="shared" si="365"/>
        <v>0</v>
      </c>
      <c r="AN1674" s="2">
        <f t="shared" si="366"/>
        <v>1.4299925391693608E-3</v>
      </c>
      <c r="AP1674" t="s">
        <v>3075</v>
      </c>
      <c r="AQ1674" t="s">
        <v>2710</v>
      </c>
      <c r="AR1674">
        <v>1</v>
      </c>
      <c r="AT1674" s="85" t="s">
        <v>4638</v>
      </c>
      <c r="AU1674" s="84" t="s">
        <v>4600</v>
      </c>
      <c r="AV1674" s="77" t="str">
        <f t="shared" si="367"/>
        <v>30093</v>
      </c>
      <c r="AX1674" s="7" t="s">
        <v>186</v>
      </c>
      <c r="AY1674">
        <v>31</v>
      </c>
      <c r="BB1674" t="s">
        <v>637</v>
      </c>
      <c r="BC1674" t="s">
        <v>5369</v>
      </c>
    </row>
    <row r="1675" spans="1:55" hidden="1" outlineLevel="1">
      <c r="A1675" t="s">
        <v>3034</v>
      </c>
      <c r="B1675" t="s">
        <v>2710</v>
      </c>
      <c r="C1675" s="1">
        <f t="shared" si="361"/>
        <v>4213</v>
      </c>
      <c r="D1675" s="7">
        <f>IF(N1675&gt;0, RANK(N1675,(N1675:P1675,Q1675:AE1675)),0)</f>
        <v>2</v>
      </c>
      <c r="E1675" s="7">
        <f>IF(O1675&gt;0,RANK(O1675,(N1675:P1675,Q1675:AE1675)),0)</f>
        <v>1</v>
      </c>
      <c r="F1675" s="7">
        <f>IF(P1675&gt;0,RANK(P1675,(N1675:P1675,Q1675:AE1675)),0)</f>
        <v>3</v>
      </c>
      <c r="G1675" s="1">
        <f t="shared" si="368"/>
        <v>2065</v>
      </c>
      <c r="H1675" s="2">
        <f t="shared" si="369"/>
        <v>0.49014953714692616</v>
      </c>
      <c r="I1675" s="2"/>
      <c r="J1675" s="2">
        <f t="shared" si="370"/>
        <v>0.24329456444338951</v>
      </c>
      <c r="K1675" s="2">
        <f t="shared" si="370"/>
        <v>0.7334441015903157</v>
      </c>
      <c r="L1675" s="2">
        <f t="shared" si="370"/>
        <v>1.4716354141941609E-2</v>
      </c>
      <c r="M1675" s="2">
        <f t="shared" si="363"/>
        <v>8.5449798243532084E-3</v>
      </c>
      <c r="N1675" s="1">
        <v>1025</v>
      </c>
      <c r="O1675" s="1">
        <v>3090</v>
      </c>
      <c r="P1675" s="1">
        <v>62</v>
      </c>
      <c r="Q1675" s="1">
        <v>16</v>
      </c>
      <c r="R1675" s="1">
        <v>12</v>
      </c>
      <c r="S1675" s="1">
        <v>8</v>
      </c>
      <c r="W1675" s="1">
        <v>0</v>
      </c>
      <c r="AG1675" s="7">
        <f>IF(Q1675&gt;0,RANK(Q1675,(N1675:P1675,Q1675:AE1675)),0)</f>
        <v>4</v>
      </c>
      <c r="AH1675" s="7">
        <f>IF(R1675&gt;0,RANK(R1675,(N1675:P1675,Q1675:AE1675)),0)</f>
        <v>5</v>
      </c>
      <c r="AI1675" s="7">
        <f>IF(T1675&gt;0,RANK(T1675,(N1675:P1675,Q1675:AE1675)),0)</f>
        <v>0</v>
      </c>
      <c r="AJ1675" s="7">
        <f>IF(S1675&gt;0,RANK(S1675,(N1675:P1675,Q1675:AE1675)),0)</f>
        <v>6</v>
      </c>
      <c r="AK1675" s="2">
        <f t="shared" si="371"/>
        <v>3.7977688108236413E-3</v>
      </c>
      <c r="AL1675" s="2">
        <f t="shared" si="371"/>
        <v>2.8483266081177306E-3</v>
      </c>
      <c r="AM1675" s="2">
        <f t="shared" si="365"/>
        <v>0</v>
      </c>
      <c r="AN1675" s="2">
        <f t="shared" si="366"/>
        <v>1.8988844054118206E-3</v>
      </c>
      <c r="AP1675" t="s">
        <v>3034</v>
      </c>
      <c r="AQ1675" t="s">
        <v>2710</v>
      </c>
      <c r="AR1675">
        <v>1</v>
      </c>
      <c r="AT1675" s="85" t="s">
        <v>4638</v>
      </c>
      <c r="AU1675" s="84" t="s">
        <v>4202</v>
      </c>
      <c r="AV1675" s="77" t="str">
        <f t="shared" si="367"/>
        <v>30095</v>
      </c>
      <c r="AX1675" s="7" t="s">
        <v>186</v>
      </c>
      <c r="AY1675">
        <v>8</v>
      </c>
      <c r="BB1675" t="s">
        <v>637</v>
      </c>
      <c r="BC1675" t="s">
        <v>4822</v>
      </c>
    </row>
    <row r="1676" spans="1:55" hidden="1" outlineLevel="1">
      <c r="A1676" t="s">
        <v>2665</v>
      </c>
      <c r="B1676" t="s">
        <v>2710</v>
      </c>
      <c r="C1676" s="1">
        <f t="shared" si="361"/>
        <v>1983</v>
      </c>
      <c r="D1676" s="7">
        <f>IF(N1676&gt;0, RANK(N1676,(N1676:P1676,Q1676:AE1676)),0)</f>
        <v>2</v>
      </c>
      <c r="E1676" s="7">
        <f>IF(O1676&gt;0,RANK(O1676,(N1676:P1676,Q1676:AE1676)),0)</f>
        <v>1</v>
      </c>
      <c r="F1676" s="7">
        <f>IF(P1676&gt;0,RANK(P1676,(N1676:P1676,Q1676:AE1676)),0)</f>
        <v>3</v>
      </c>
      <c r="G1676" s="1">
        <f t="shared" si="368"/>
        <v>1064</v>
      </c>
      <c r="H1676" s="2">
        <f t="shared" si="369"/>
        <v>0.53656076651538076</v>
      </c>
      <c r="I1676" s="2"/>
      <c r="J1676" s="2">
        <f t="shared" si="370"/>
        <v>0.22440746343923348</v>
      </c>
      <c r="K1676" s="2">
        <f t="shared" si="370"/>
        <v>0.76096822995461422</v>
      </c>
      <c r="L1676" s="2">
        <f t="shared" si="370"/>
        <v>8.0685829551185081E-3</v>
      </c>
      <c r="M1676" s="2">
        <f t="shared" si="363"/>
        <v>6.5557236510338183E-3</v>
      </c>
      <c r="N1676" s="1">
        <v>445</v>
      </c>
      <c r="O1676" s="1">
        <v>1509</v>
      </c>
      <c r="P1676" s="1">
        <v>16</v>
      </c>
      <c r="Q1676" s="1">
        <v>8</v>
      </c>
      <c r="R1676" s="1">
        <v>4</v>
      </c>
      <c r="S1676" s="1">
        <v>1</v>
      </c>
      <c r="W1676" s="1">
        <v>0</v>
      </c>
      <c r="AG1676" s="7">
        <f>IF(Q1676&gt;0,RANK(Q1676,(N1676:P1676,Q1676:AE1676)),0)</f>
        <v>4</v>
      </c>
      <c r="AH1676" s="7">
        <f>IF(R1676&gt;0,RANK(R1676,(N1676:P1676,Q1676:AE1676)),0)</f>
        <v>5</v>
      </c>
      <c r="AI1676" s="7">
        <f>IF(T1676&gt;0,RANK(T1676,(N1676:P1676,Q1676:AE1676)),0)</f>
        <v>0</v>
      </c>
      <c r="AJ1676" s="7">
        <f>IF(S1676&gt;0,RANK(S1676,(N1676:P1676,Q1676:AE1676)),0)</f>
        <v>6</v>
      </c>
      <c r="AK1676" s="2">
        <f t="shared" si="371"/>
        <v>4.034291477559254E-3</v>
      </c>
      <c r="AL1676" s="2">
        <f t="shared" si="371"/>
        <v>2.017145738779627E-3</v>
      </c>
      <c r="AM1676" s="2">
        <f t="shared" si="365"/>
        <v>0</v>
      </c>
      <c r="AN1676" s="2">
        <f t="shared" si="366"/>
        <v>5.0428643469490675E-4</v>
      </c>
      <c r="AP1676" t="s">
        <v>2665</v>
      </c>
      <c r="AQ1676" t="s">
        <v>2710</v>
      </c>
      <c r="AR1676">
        <v>1</v>
      </c>
      <c r="AT1676" s="85" t="s">
        <v>4638</v>
      </c>
      <c r="AU1676" s="84" t="s">
        <v>4529</v>
      </c>
      <c r="AV1676" s="77" t="str">
        <f t="shared" si="367"/>
        <v>30097</v>
      </c>
      <c r="AX1676" s="7" t="s">
        <v>186</v>
      </c>
      <c r="AY1676">
        <v>5</v>
      </c>
      <c r="BB1676" t="s">
        <v>198</v>
      </c>
    </row>
    <row r="1677" spans="1:55" hidden="1" outlineLevel="1">
      <c r="A1677" t="s">
        <v>1879</v>
      </c>
      <c r="B1677" t="s">
        <v>2710</v>
      </c>
      <c r="C1677" s="1">
        <f t="shared" si="361"/>
        <v>3359</v>
      </c>
      <c r="D1677" s="7">
        <f>IF(N1677&gt;0, RANK(N1677,(N1677:P1677,Q1677:AE1677)),0)</f>
        <v>2</v>
      </c>
      <c r="E1677" s="7">
        <f>IF(O1677&gt;0,RANK(O1677,(N1677:P1677,Q1677:AE1677)),0)</f>
        <v>1</v>
      </c>
      <c r="F1677" s="7">
        <f>IF(P1677&gt;0,RANK(P1677,(N1677:P1677,Q1677:AE1677)),0)</f>
        <v>3</v>
      </c>
      <c r="G1677" s="1">
        <f t="shared" si="368"/>
        <v>1185</v>
      </c>
      <c r="H1677" s="2">
        <f t="shared" si="369"/>
        <v>0.35278356653766002</v>
      </c>
      <c r="I1677" s="2"/>
      <c r="J1677" s="2">
        <f t="shared" si="370"/>
        <v>0.3116999106877047</v>
      </c>
      <c r="K1677" s="2">
        <f t="shared" si="370"/>
        <v>0.66448347722536472</v>
      </c>
      <c r="L1677" s="2">
        <f t="shared" si="370"/>
        <v>1.3992259601071748E-2</v>
      </c>
      <c r="M1677" s="2">
        <f t="shared" si="363"/>
        <v>9.8243524858587852E-3</v>
      </c>
      <c r="N1677" s="1">
        <v>1047</v>
      </c>
      <c r="O1677" s="1">
        <v>2232</v>
      </c>
      <c r="P1677" s="1">
        <v>47</v>
      </c>
      <c r="Q1677" s="1">
        <v>9</v>
      </c>
      <c r="R1677" s="1">
        <v>19</v>
      </c>
      <c r="S1677" s="1">
        <v>5</v>
      </c>
      <c r="W1677" s="1">
        <v>0</v>
      </c>
      <c r="AG1677" s="7">
        <f>IF(Q1677&gt;0,RANK(Q1677,(N1677:P1677,Q1677:AE1677)),0)</f>
        <v>5</v>
      </c>
      <c r="AH1677" s="7">
        <f>IF(R1677&gt;0,RANK(R1677,(N1677:P1677,Q1677:AE1677)),0)</f>
        <v>4</v>
      </c>
      <c r="AI1677" s="7">
        <f>IF(T1677&gt;0,RANK(T1677,(N1677:P1677,Q1677:AE1677)),0)</f>
        <v>0</v>
      </c>
      <c r="AJ1677" s="7">
        <f>IF(S1677&gt;0,RANK(S1677,(N1677:P1677,Q1677:AE1677)),0)</f>
        <v>6</v>
      </c>
      <c r="AK1677" s="2">
        <f t="shared" si="371"/>
        <v>2.6793688597796963E-3</v>
      </c>
      <c r="AL1677" s="2">
        <f t="shared" si="371"/>
        <v>5.6564453706460256E-3</v>
      </c>
      <c r="AM1677" s="2">
        <f t="shared" si="365"/>
        <v>0</v>
      </c>
      <c r="AN1677" s="2">
        <f t="shared" si="366"/>
        <v>1.4885382554331646E-3</v>
      </c>
      <c r="AP1677" t="s">
        <v>1879</v>
      </c>
      <c r="AQ1677" t="s">
        <v>2710</v>
      </c>
      <c r="AR1677">
        <v>1</v>
      </c>
      <c r="AT1677" s="85" t="s">
        <v>4638</v>
      </c>
      <c r="AU1677" s="84" t="s">
        <v>4530</v>
      </c>
      <c r="AV1677" s="77" t="str">
        <f t="shared" si="367"/>
        <v>30099</v>
      </c>
      <c r="AX1677" s="7" t="s">
        <v>186</v>
      </c>
      <c r="AY1677">
        <v>5</v>
      </c>
      <c r="BB1677" t="s">
        <v>198</v>
      </c>
    </row>
    <row r="1678" spans="1:55" hidden="1" outlineLevel="1">
      <c r="A1678" t="s">
        <v>3363</v>
      </c>
      <c r="B1678" t="s">
        <v>2710</v>
      </c>
      <c r="C1678" s="1">
        <f t="shared" si="361"/>
        <v>2311</v>
      </c>
      <c r="D1678" s="7">
        <f>IF(N1678&gt;0, RANK(N1678,(N1678:P1678,Q1678:AE1678)),0)</f>
        <v>2</v>
      </c>
      <c r="E1678" s="7">
        <f>IF(O1678&gt;0,RANK(O1678,(N1678:P1678,Q1678:AE1678)),0)</f>
        <v>1</v>
      </c>
      <c r="F1678" s="7">
        <f>IF(P1678&gt;0,RANK(P1678,(N1678:P1678,Q1678:AE1678)),0)</f>
        <v>3</v>
      </c>
      <c r="G1678" s="1">
        <f t="shared" si="368"/>
        <v>893</v>
      </c>
      <c r="H1678" s="2">
        <f t="shared" si="369"/>
        <v>0.38641280830809172</v>
      </c>
      <c r="I1678" s="2"/>
      <c r="J1678" s="2">
        <f t="shared" si="370"/>
        <v>0.29857204673301602</v>
      </c>
      <c r="K1678" s="2">
        <f t="shared" si="370"/>
        <v>0.68498485504110773</v>
      </c>
      <c r="L1678" s="2">
        <f t="shared" si="370"/>
        <v>9.0869753353526612E-3</v>
      </c>
      <c r="M1678" s="2">
        <f t="shared" si="363"/>
        <v>7.3561228905236458E-3</v>
      </c>
      <c r="N1678" s="1">
        <v>690</v>
      </c>
      <c r="O1678" s="1">
        <v>1583</v>
      </c>
      <c r="P1678" s="1">
        <v>21</v>
      </c>
      <c r="Q1678" s="1">
        <v>9</v>
      </c>
      <c r="R1678" s="1">
        <v>7</v>
      </c>
      <c r="S1678" s="1">
        <v>1</v>
      </c>
      <c r="W1678" s="1">
        <v>0</v>
      </c>
      <c r="AG1678" s="7">
        <f>IF(Q1678&gt;0,RANK(Q1678,(N1678:P1678,Q1678:AE1678)),0)</f>
        <v>4</v>
      </c>
      <c r="AH1678" s="7">
        <f>IF(R1678&gt;0,RANK(R1678,(N1678:P1678,Q1678:AE1678)),0)</f>
        <v>5</v>
      </c>
      <c r="AI1678" s="7">
        <f>IF(T1678&gt;0,RANK(T1678,(N1678:P1678,Q1678:AE1678)),0)</f>
        <v>0</v>
      </c>
      <c r="AJ1678" s="7">
        <f>IF(S1678&gt;0,RANK(S1678,(N1678:P1678,Q1678:AE1678)),0)</f>
        <v>6</v>
      </c>
      <c r="AK1678" s="2">
        <f t="shared" si="371"/>
        <v>3.8944180008654264E-3</v>
      </c>
      <c r="AL1678" s="2">
        <f t="shared" si="371"/>
        <v>3.0289917784508871E-3</v>
      </c>
      <c r="AM1678" s="2">
        <f t="shared" si="365"/>
        <v>0</v>
      </c>
      <c r="AN1678" s="2">
        <f t="shared" si="366"/>
        <v>4.3271311120726956E-4</v>
      </c>
      <c r="AP1678" t="s">
        <v>3363</v>
      </c>
      <c r="AQ1678" t="s">
        <v>2710</v>
      </c>
      <c r="AR1678">
        <v>1</v>
      </c>
      <c r="AT1678" s="85" t="s">
        <v>4638</v>
      </c>
      <c r="AU1678" s="84" t="s">
        <v>4531</v>
      </c>
      <c r="AV1678" s="77" t="str">
        <f t="shared" si="367"/>
        <v>30101</v>
      </c>
      <c r="AX1678" s="7" t="s">
        <v>186</v>
      </c>
      <c r="AY1678">
        <v>11</v>
      </c>
      <c r="BB1678" t="s">
        <v>637</v>
      </c>
      <c r="BC1678" t="s">
        <v>4818</v>
      </c>
    </row>
    <row r="1679" spans="1:55" hidden="1" outlineLevel="1">
      <c r="A1679" t="s">
        <v>1707</v>
      </c>
      <c r="B1679" t="s">
        <v>2710</v>
      </c>
      <c r="C1679" s="1">
        <f t="shared" si="361"/>
        <v>482</v>
      </c>
      <c r="D1679" s="7">
        <f>IF(N1679&gt;0, RANK(N1679,(N1679:P1679,Q1679:AE1679)),0)</f>
        <v>2</v>
      </c>
      <c r="E1679" s="7">
        <f>IF(O1679&gt;0,RANK(O1679,(N1679:P1679,Q1679:AE1679)),0)</f>
        <v>1</v>
      </c>
      <c r="F1679" s="7">
        <f>IF(P1679&gt;0,RANK(P1679,(N1679:P1679,Q1679:AE1679)),0)</f>
        <v>3</v>
      </c>
      <c r="G1679" s="1">
        <f t="shared" si="368"/>
        <v>227</v>
      </c>
      <c r="H1679" s="2">
        <f t="shared" si="369"/>
        <v>0.47095435684647302</v>
      </c>
      <c r="I1679" s="2"/>
      <c r="J1679" s="2">
        <f t="shared" si="370"/>
        <v>0.25103734439834025</v>
      </c>
      <c r="K1679" s="2">
        <f t="shared" si="370"/>
        <v>0.72199170124481327</v>
      </c>
      <c r="L1679" s="2">
        <f t="shared" si="370"/>
        <v>1.6597510373443983E-2</v>
      </c>
      <c r="M1679" s="2">
        <f t="shared" si="363"/>
        <v>1.0373443983402505E-2</v>
      </c>
      <c r="N1679" s="1">
        <v>121</v>
      </c>
      <c r="O1679" s="1">
        <v>348</v>
      </c>
      <c r="P1679" s="1">
        <v>8</v>
      </c>
      <c r="Q1679" s="1">
        <v>3</v>
      </c>
      <c r="R1679" s="1">
        <v>2</v>
      </c>
      <c r="S1679" s="1">
        <v>0</v>
      </c>
      <c r="W1679" s="1">
        <v>0</v>
      </c>
      <c r="AG1679" s="7">
        <f>IF(Q1679&gt;0,RANK(Q1679,(N1679:P1679,Q1679:AE1679)),0)</f>
        <v>4</v>
      </c>
      <c r="AH1679" s="7">
        <f>IF(R1679&gt;0,RANK(R1679,(N1679:P1679,Q1679:AE1679)),0)</f>
        <v>5</v>
      </c>
      <c r="AI1679" s="7">
        <f>IF(T1679&gt;0,RANK(T1679,(N1679:P1679,Q1679:AE1679)),0)</f>
        <v>0</v>
      </c>
      <c r="AJ1679" s="7">
        <f>IF(S1679&gt;0,RANK(S1679,(N1679:P1679,Q1679:AE1679)),0)</f>
        <v>0</v>
      </c>
      <c r="AK1679" s="2">
        <f t="shared" si="371"/>
        <v>6.2240663900414933E-3</v>
      </c>
      <c r="AL1679" s="2">
        <f t="shared" si="371"/>
        <v>4.1493775933609959E-3</v>
      </c>
      <c r="AM1679" s="2">
        <f t="shared" si="365"/>
        <v>0</v>
      </c>
      <c r="AN1679" s="2">
        <f t="shared" si="366"/>
        <v>0</v>
      </c>
      <c r="AP1679" t="s">
        <v>1707</v>
      </c>
      <c r="AQ1679" t="s">
        <v>2710</v>
      </c>
      <c r="AR1679">
        <v>1</v>
      </c>
      <c r="AT1679" s="85" t="s">
        <v>4638</v>
      </c>
      <c r="AU1679" s="84" t="s">
        <v>4532</v>
      </c>
      <c r="AV1679" s="77" t="str">
        <f t="shared" si="367"/>
        <v>30103</v>
      </c>
      <c r="AX1679" s="7" t="s">
        <v>186</v>
      </c>
      <c r="AY1679">
        <v>3</v>
      </c>
      <c r="BB1679" t="s">
        <v>198</v>
      </c>
    </row>
    <row r="1680" spans="1:55" hidden="1" outlineLevel="1">
      <c r="A1680" t="s">
        <v>3664</v>
      </c>
      <c r="B1680" t="s">
        <v>2710</v>
      </c>
      <c r="C1680" s="1">
        <f t="shared" si="361"/>
        <v>4018</v>
      </c>
      <c r="D1680" s="7">
        <f>IF(N1680&gt;0, RANK(N1680,(N1680:P1680,Q1680:AE1680)),0)</f>
        <v>2</v>
      </c>
      <c r="E1680" s="7">
        <f>IF(O1680&gt;0,RANK(O1680,(N1680:P1680,Q1680:AE1680)),0)</f>
        <v>1</v>
      </c>
      <c r="F1680" s="7">
        <f>IF(P1680&gt;0,RANK(P1680,(N1680:P1680,Q1680:AE1680)),0)</f>
        <v>3</v>
      </c>
      <c r="G1680" s="1">
        <f t="shared" si="368"/>
        <v>1045</v>
      </c>
      <c r="H1680" s="2">
        <f t="shared" si="369"/>
        <v>0.26007964161274266</v>
      </c>
      <c r="I1680" s="2"/>
      <c r="J1680" s="2">
        <f t="shared" si="370"/>
        <v>0.35614733698357393</v>
      </c>
      <c r="K1680" s="2">
        <f t="shared" si="370"/>
        <v>0.61622697859631659</v>
      </c>
      <c r="L1680" s="2">
        <f t="shared" si="370"/>
        <v>1.4932802389248382E-2</v>
      </c>
      <c r="M1680" s="2">
        <f t="shared" si="363"/>
        <v>1.2692882030861104E-2</v>
      </c>
      <c r="N1680" s="1">
        <v>1431</v>
      </c>
      <c r="O1680" s="1">
        <v>2476</v>
      </c>
      <c r="P1680" s="1">
        <v>60</v>
      </c>
      <c r="Q1680" s="1">
        <v>22</v>
      </c>
      <c r="R1680" s="1">
        <v>20</v>
      </c>
      <c r="S1680" s="1">
        <v>9</v>
      </c>
      <c r="W1680" s="1">
        <v>0</v>
      </c>
      <c r="AG1680" s="7">
        <f>IF(Q1680&gt;0,RANK(Q1680,(N1680:P1680,Q1680:AE1680)),0)</f>
        <v>4</v>
      </c>
      <c r="AH1680" s="7">
        <f>IF(R1680&gt;0,RANK(R1680,(N1680:P1680,Q1680:AE1680)),0)</f>
        <v>5</v>
      </c>
      <c r="AI1680" s="7">
        <f>IF(T1680&gt;0,RANK(T1680,(N1680:P1680,Q1680:AE1680)),0)</f>
        <v>0</v>
      </c>
      <c r="AJ1680" s="7">
        <f>IF(S1680&gt;0,RANK(S1680,(N1680:P1680,Q1680:AE1680)),0)</f>
        <v>6</v>
      </c>
      <c r="AK1680" s="2">
        <f t="shared" si="371"/>
        <v>5.4753608760577405E-3</v>
      </c>
      <c r="AL1680" s="2">
        <f t="shared" si="371"/>
        <v>4.9776007964161271E-3</v>
      </c>
      <c r="AM1680" s="2">
        <f t="shared" si="365"/>
        <v>0</v>
      </c>
      <c r="AN1680" s="2">
        <f t="shared" si="366"/>
        <v>2.2399203583872572E-3</v>
      </c>
      <c r="AP1680" t="s">
        <v>3664</v>
      </c>
      <c r="AQ1680" t="s">
        <v>2710</v>
      </c>
      <c r="AR1680">
        <v>1</v>
      </c>
      <c r="AT1680" s="85" t="s">
        <v>4638</v>
      </c>
      <c r="AU1680" s="84" t="s">
        <v>4533</v>
      </c>
      <c r="AV1680" s="77" t="str">
        <f t="shared" si="367"/>
        <v>30105</v>
      </c>
      <c r="AX1680" s="7" t="s">
        <v>186</v>
      </c>
      <c r="AY1680">
        <v>9</v>
      </c>
      <c r="BB1680" t="s">
        <v>637</v>
      </c>
      <c r="BC1680" t="s">
        <v>4818</v>
      </c>
    </row>
    <row r="1681" spans="1:55" hidden="1" outlineLevel="1">
      <c r="A1681" t="s">
        <v>1673</v>
      </c>
      <c r="B1681" t="s">
        <v>2710</v>
      </c>
      <c r="C1681" s="1">
        <f t="shared" si="361"/>
        <v>979</v>
      </c>
      <c r="D1681" s="7">
        <f>IF(N1681&gt;0, RANK(N1681,(N1681:P1681,Q1681:AE1681)),0)</f>
        <v>2</v>
      </c>
      <c r="E1681" s="7">
        <f>IF(O1681&gt;0,RANK(O1681,(N1681:P1681,Q1681:AE1681)),0)</f>
        <v>1</v>
      </c>
      <c r="F1681" s="7">
        <f>IF(P1681&gt;0,RANK(P1681,(N1681:P1681,Q1681:AE1681)),0)</f>
        <v>4</v>
      </c>
      <c r="G1681" s="1">
        <f t="shared" si="368"/>
        <v>456</v>
      </c>
      <c r="H1681" s="2">
        <f t="shared" si="369"/>
        <v>0.46578140960163433</v>
      </c>
      <c r="I1681" s="2"/>
      <c r="J1681" s="2">
        <f t="shared" si="370"/>
        <v>0.25536261491317669</v>
      </c>
      <c r="K1681" s="2">
        <f t="shared" si="370"/>
        <v>0.72114402451481108</v>
      </c>
      <c r="L1681" s="2">
        <f t="shared" si="370"/>
        <v>9.1930541368743617E-3</v>
      </c>
      <c r="M1681" s="2">
        <f t="shared" si="363"/>
        <v>1.4300306435137872E-2</v>
      </c>
      <c r="N1681" s="1">
        <v>250</v>
      </c>
      <c r="O1681" s="1">
        <v>706</v>
      </c>
      <c r="P1681" s="1">
        <v>9</v>
      </c>
      <c r="Q1681" s="1">
        <v>1</v>
      </c>
      <c r="R1681" s="1">
        <v>11</v>
      </c>
      <c r="S1681" s="1">
        <v>2</v>
      </c>
      <c r="W1681" s="1">
        <v>0</v>
      </c>
      <c r="AG1681" s="7">
        <f>IF(Q1681&gt;0,RANK(Q1681,(N1681:P1681,Q1681:AE1681)),0)</f>
        <v>6</v>
      </c>
      <c r="AH1681" s="7">
        <f>IF(R1681&gt;0,RANK(R1681,(N1681:P1681,Q1681:AE1681)),0)</f>
        <v>3</v>
      </c>
      <c r="AI1681" s="7">
        <f>IF(T1681&gt;0,RANK(T1681,(N1681:P1681,Q1681:AE1681)),0)</f>
        <v>0</v>
      </c>
      <c r="AJ1681" s="7">
        <f>IF(S1681&gt;0,RANK(S1681,(N1681:P1681,Q1681:AE1681)),0)</f>
        <v>5</v>
      </c>
      <c r="AK1681" s="2">
        <f t="shared" si="371"/>
        <v>1.0214504596527069E-3</v>
      </c>
      <c r="AL1681" s="2">
        <f t="shared" si="371"/>
        <v>1.1235955056179775E-2</v>
      </c>
      <c r="AM1681" s="2">
        <f t="shared" si="365"/>
        <v>0</v>
      </c>
      <c r="AN1681" s="2">
        <f t="shared" si="366"/>
        <v>2.0429009193054137E-3</v>
      </c>
      <c r="AP1681" t="s">
        <v>1673</v>
      </c>
      <c r="AQ1681" t="s">
        <v>2710</v>
      </c>
      <c r="AR1681">
        <v>1</v>
      </c>
      <c r="AT1681" s="85" t="s">
        <v>4638</v>
      </c>
      <c r="AU1681" s="84" t="s">
        <v>5310</v>
      </c>
      <c r="AV1681" s="77" t="str">
        <f t="shared" si="367"/>
        <v>30107</v>
      </c>
      <c r="AX1681" s="7" t="s">
        <v>186</v>
      </c>
      <c r="AY1681">
        <v>5</v>
      </c>
      <c r="BB1681" t="s">
        <v>198</v>
      </c>
    </row>
    <row r="1682" spans="1:55" hidden="1" outlineLevel="1">
      <c r="A1682" t="s">
        <v>1249</v>
      </c>
      <c r="B1682" t="s">
        <v>2710</v>
      </c>
      <c r="C1682" s="1">
        <f t="shared" si="361"/>
        <v>560</v>
      </c>
      <c r="D1682" s="7">
        <f>IF(N1682&gt;0, RANK(N1682,(N1682:P1682,Q1682:AE1682)),0)</f>
        <v>2</v>
      </c>
      <c r="E1682" s="7">
        <f>IF(O1682&gt;0,RANK(O1682,(N1682:P1682,Q1682:AE1682)),0)</f>
        <v>1</v>
      </c>
      <c r="F1682" s="7">
        <f>IF(P1682&gt;0,RANK(P1682,(N1682:P1682,Q1682:AE1682)),0)</f>
        <v>3</v>
      </c>
      <c r="G1682" s="1">
        <f t="shared" si="368"/>
        <v>263</v>
      </c>
      <c r="H1682" s="2">
        <f t="shared" si="369"/>
        <v>0.46964285714285714</v>
      </c>
      <c r="I1682" s="2"/>
      <c r="J1682" s="2">
        <f t="shared" si="370"/>
        <v>0.25714285714285712</v>
      </c>
      <c r="K1682" s="2">
        <f t="shared" si="370"/>
        <v>0.72678571428571426</v>
      </c>
      <c r="L1682" s="2">
        <f t="shared" si="370"/>
        <v>1.0714285714285714E-2</v>
      </c>
      <c r="M1682" s="2">
        <f t="shared" si="363"/>
        <v>5.357142857142911E-3</v>
      </c>
      <c r="N1682" s="1">
        <v>144</v>
      </c>
      <c r="O1682" s="1">
        <v>407</v>
      </c>
      <c r="P1682" s="1">
        <v>6</v>
      </c>
      <c r="Q1682" s="1">
        <v>1</v>
      </c>
      <c r="R1682" s="1">
        <v>2</v>
      </c>
      <c r="S1682" s="1">
        <v>0</v>
      </c>
      <c r="W1682" s="1">
        <v>0</v>
      </c>
      <c r="AG1682" s="7">
        <f>IF(Q1682&gt;0,RANK(Q1682,(N1682:P1682,Q1682:AE1682)),0)</f>
        <v>5</v>
      </c>
      <c r="AH1682" s="7">
        <f>IF(R1682&gt;0,RANK(R1682,(N1682:P1682,Q1682:AE1682)),0)</f>
        <v>4</v>
      </c>
      <c r="AI1682" s="7">
        <f>IF(T1682&gt;0,RANK(T1682,(N1682:P1682,Q1682:AE1682)),0)</f>
        <v>0</v>
      </c>
      <c r="AJ1682" s="7">
        <f>IF(S1682&gt;0,RANK(S1682,(N1682:P1682,Q1682:AE1682)),0)</f>
        <v>0</v>
      </c>
      <c r="AK1682" s="2">
        <f t="shared" si="371"/>
        <v>1.7857142857142857E-3</v>
      </c>
      <c r="AL1682" s="2">
        <f t="shared" si="371"/>
        <v>3.5714285714285713E-3</v>
      </c>
      <c r="AM1682" s="2">
        <f t="shared" si="365"/>
        <v>0</v>
      </c>
      <c r="AN1682" s="2">
        <f t="shared" si="366"/>
        <v>0</v>
      </c>
      <c r="AP1682" t="s">
        <v>1249</v>
      </c>
      <c r="AQ1682" t="s">
        <v>2710</v>
      </c>
      <c r="AR1682">
        <v>1</v>
      </c>
      <c r="AT1682" s="85" t="s">
        <v>4638</v>
      </c>
      <c r="AU1682" s="84" t="s">
        <v>4645</v>
      </c>
      <c r="AV1682" s="77" t="str">
        <f t="shared" si="367"/>
        <v>30109</v>
      </c>
      <c r="AX1682" s="7" t="s">
        <v>186</v>
      </c>
      <c r="AY1682">
        <v>1</v>
      </c>
      <c r="BB1682" t="s">
        <v>198</v>
      </c>
    </row>
    <row r="1683" spans="1:55" hidden="1" outlineLevel="1">
      <c r="A1683" t="s">
        <v>3461</v>
      </c>
      <c r="B1683" t="s">
        <v>2710</v>
      </c>
      <c r="C1683" s="1">
        <f t="shared" si="361"/>
        <v>66286</v>
      </c>
      <c r="D1683" s="7">
        <f>IF(N1683&gt;0, RANK(N1683,(N1683:P1683,Q1683:AE1683)),0)</f>
        <v>2</v>
      </c>
      <c r="E1683" s="7">
        <f>IF(O1683&gt;0,RANK(O1683,(N1683:P1683,Q1683:AE1683)),0)</f>
        <v>1</v>
      </c>
      <c r="F1683" s="7">
        <f>IF(P1683&gt;0,RANK(P1683,(N1683:P1683,Q1683:AE1683)),0)</f>
        <v>3</v>
      </c>
      <c r="G1683" s="1">
        <f t="shared" si="368"/>
        <v>16783</v>
      </c>
      <c r="H1683" s="2">
        <f t="shared" si="369"/>
        <v>0.25319071900552154</v>
      </c>
      <c r="I1683" s="2"/>
      <c r="J1683" s="2">
        <f t="shared" si="370"/>
        <v>0.36387774190628491</v>
      </c>
      <c r="K1683" s="2">
        <f t="shared" si="370"/>
        <v>0.61706846091180645</v>
      </c>
      <c r="L1683" s="2">
        <f t="shared" si="370"/>
        <v>1.2008568928582205E-2</v>
      </c>
      <c r="M1683" s="2">
        <f t="shared" si="363"/>
        <v>7.0452282533264889E-3</v>
      </c>
      <c r="N1683" s="1">
        <v>24120</v>
      </c>
      <c r="O1683" s="1">
        <v>40903</v>
      </c>
      <c r="P1683" s="1">
        <v>796</v>
      </c>
      <c r="Q1683" s="1">
        <v>213</v>
      </c>
      <c r="R1683" s="1">
        <v>127</v>
      </c>
      <c r="S1683" s="1">
        <v>127</v>
      </c>
      <c r="W1683" s="1">
        <v>0</v>
      </c>
      <c r="AG1683" s="7">
        <f>IF(Q1683&gt;0,RANK(Q1683,(N1683:P1683,Q1683:AE1683)),0)</f>
        <v>4</v>
      </c>
      <c r="AH1683" s="7">
        <f>IF(R1683&gt;0,RANK(R1683,(N1683:P1683,Q1683:AE1683)),0)</f>
        <v>5</v>
      </c>
      <c r="AI1683" s="7">
        <f>IF(T1683&gt;0,RANK(T1683,(N1683:P1683,Q1683:AE1683)),0)</f>
        <v>0</v>
      </c>
      <c r="AJ1683" s="7">
        <f>IF(S1683&gt;0,RANK(S1683,(N1683:P1683,Q1683:AE1683)),0)</f>
        <v>5</v>
      </c>
      <c r="AK1683" s="2">
        <f t="shared" si="371"/>
        <v>3.2133482183266449E-3</v>
      </c>
      <c r="AL1683" s="2">
        <f t="shared" si="371"/>
        <v>1.9159400174999246E-3</v>
      </c>
      <c r="AM1683" s="2">
        <f t="shared" si="365"/>
        <v>0</v>
      </c>
      <c r="AN1683" s="2">
        <f t="shared" si="366"/>
        <v>1.9159400174999246E-3</v>
      </c>
      <c r="AP1683" t="s">
        <v>3461</v>
      </c>
      <c r="AQ1683" t="s">
        <v>2710</v>
      </c>
      <c r="AR1683">
        <v>1</v>
      </c>
      <c r="AT1683" s="85" t="s">
        <v>4638</v>
      </c>
      <c r="AU1683" s="84" t="s">
        <v>4646</v>
      </c>
      <c r="AV1683" s="77" t="str">
        <f t="shared" si="367"/>
        <v>30111</v>
      </c>
      <c r="AX1683" s="7" t="s">
        <v>186</v>
      </c>
      <c r="AY1683">
        <v>69</v>
      </c>
      <c r="BB1683" t="s">
        <v>637</v>
      </c>
      <c r="BC1683" t="s">
        <v>4818</v>
      </c>
    </row>
    <row r="1684" spans="1:55" collapsed="1">
      <c r="A1684" t="s">
        <v>4560</v>
      </c>
      <c r="B1684" t="s">
        <v>3839</v>
      </c>
      <c r="C1684" s="1">
        <f t="shared" si="361"/>
        <v>450445</v>
      </c>
      <c r="D1684" s="7">
        <f>IF(N1684&gt;0, RANK(N1684,(N1684:P1684,Q1684:AE1684)),0)</f>
        <v>2</v>
      </c>
      <c r="E1684" s="7">
        <f>IF(O1684&gt;0,RANK(O1684,(N1684:P1684,Q1684:AE1684)),0)</f>
        <v>1</v>
      </c>
      <c r="F1684" s="7">
        <f>IF(P1684&gt;0,RANK(P1684,(N1684:P1684,Q1684:AE1684)),0)</f>
        <v>3</v>
      </c>
      <c r="G1684" s="1">
        <f t="shared" si="368"/>
        <v>92353</v>
      </c>
      <c r="H1684" s="2">
        <f t="shared" si="369"/>
        <v>0.20502614081630388</v>
      </c>
      <c r="I1684" s="2"/>
      <c r="J1684" s="2">
        <f t="shared" si="370"/>
        <v>0.38564086625448168</v>
      </c>
      <c r="K1684" s="2">
        <f t="shared" si="370"/>
        <v>0.59066700707078557</v>
      </c>
      <c r="L1684" s="2">
        <f t="shared" si="370"/>
        <v>1.3693125686820811E-2</v>
      </c>
      <c r="M1684" s="2">
        <f t="shared" si="363"/>
        <v>9.999000987911939E-3</v>
      </c>
      <c r="N1684" s="1">
        <f t="shared" ref="N1684:S1684" si="372">SUM(N1628:N1683)</f>
        <v>173710</v>
      </c>
      <c r="O1684" s="1">
        <f t="shared" si="372"/>
        <v>266063</v>
      </c>
      <c r="P1684" s="1">
        <f t="shared" si="372"/>
        <v>6168</v>
      </c>
      <c r="Q1684" s="1">
        <f t="shared" si="372"/>
        <v>1733</v>
      </c>
      <c r="R1684" s="1">
        <f t="shared" si="372"/>
        <v>1764</v>
      </c>
      <c r="S1684" s="1">
        <f t="shared" si="372"/>
        <v>996</v>
      </c>
      <c r="W1684" s="1">
        <f>SUM(W1628:W1683)</f>
        <v>11</v>
      </c>
      <c r="AG1684" s="7">
        <f>IF(Q1684&gt;0,RANK(Q1684,(N1684:P1684,Q1684:AE1684)),0)</f>
        <v>5</v>
      </c>
      <c r="AH1684" s="7">
        <f>IF(R1684&gt;0,RANK(R1684,(N1684:P1684,Q1684:AE1684)),0)</f>
        <v>4</v>
      </c>
      <c r="AI1684" s="7">
        <f>IF(T1684&gt;0,RANK(T1684,(N1684:P1684,Q1684:AE1684)),0)</f>
        <v>0</v>
      </c>
      <c r="AJ1684" s="7">
        <f>IF(S1684&gt;0,RANK(S1684,(N1684:P1684,Q1684:AE1684)),0)</f>
        <v>6</v>
      </c>
      <c r="AK1684" s="2">
        <f t="shared" si="371"/>
        <v>3.8473065524092841E-3</v>
      </c>
      <c r="AL1684" s="2">
        <f t="shared" si="371"/>
        <v>3.9161273851413599E-3</v>
      </c>
      <c r="AM1684" s="2">
        <f t="shared" si="365"/>
        <v>0</v>
      </c>
      <c r="AN1684" s="2">
        <f t="shared" si="366"/>
        <v>2.2111467548757342E-3</v>
      </c>
      <c r="AP1684" t="s">
        <v>4560</v>
      </c>
      <c r="AQ1684" t="s">
        <v>3839</v>
      </c>
      <c r="AT1684" s="85" t="s">
        <v>4638</v>
      </c>
      <c r="AU1684" s="116"/>
      <c r="AV1684" s="77" t="str">
        <f t="shared" si="367"/>
        <v>30</v>
      </c>
      <c r="AX1684" s="7" t="s">
        <v>2301</v>
      </c>
    </row>
    <row r="1685" spans="1:55">
      <c r="C1685" s="1"/>
      <c r="E1685" s="7"/>
      <c r="F1685" s="7"/>
      <c r="I1685" s="2"/>
      <c r="AG1685" s="7"/>
      <c r="AH1685" s="7"/>
      <c r="AI1685" s="7"/>
      <c r="AJ1685" s="7"/>
    </row>
    <row r="1686" spans="1:55" hidden="1" outlineLevel="1">
      <c r="A1686" t="s">
        <v>2827</v>
      </c>
      <c r="B1686" t="s">
        <v>3265</v>
      </c>
      <c r="C1686" s="1">
        <f t="shared" ref="C1686:C1749" si="373">SUM(N1686:AE1686)</f>
        <v>13286</v>
      </c>
      <c r="D1686" s="7">
        <f>IF(N1686&gt;0, RANK(N1686,(N1686:P1686,Q1686:AE1686)),0)</f>
        <v>2</v>
      </c>
      <c r="E1686" s="7">
        <f>IF(O1686&gt;0,RANK(O1686,(N1686:P1686,Q1686:AE1686)),0)</f>
        <v>1</v>
      </c>
      <c r="F1686" s="7">
        <f>IF(P1686&gt;0,RANK(P1686,(N1686:P1686,Q1686:AE1686)),0)</f>
        <v>3</v>
      </c>
      <c r="G1686" s="1">
        <f t="shared" si="368"/>
        <v>5442</v>
      </c>
      <c r="H1686" s="2">
        <f t="shared" si="369"/>
        <v>0.40960409453560137</v>
      </c>
      <c r="I1686" s="2"/>
      <c r="J1686" s="2">
        <f t="shared" ref="J1686:L1717" si="374">IF($C1686=0,"-",N1686/$C1686)</f>
        <v>0.28533794972151139</v>
      </c>
      <c r="K1686" s="2">
        <f t="shared" si="374"/>
        <v>0.6949420442571127</v>
      </c>
      <c r="L1686" s="2">
        <f t="shared" si="374"/>
        <v>9.9352702092428118E-3</v>
      </c>
      <c r="M1686" s="2">
        <f t="shared" ref="M1686:M1749" si="375">IF(C1686=0,"-",(1-J1686-K1686-L1686))</f>
        <v>9.7847358121331014E-3</v>
      </c>
      <c r="N1686" s="1">
        <v>3791</v>
      </c>
      <c r="O1686" s="1">
        <v>9233</v>
      </c>
      <c r="P1686" s="1">
        <v>132</v>
      </c>
      <c r="Q1686" s="1">
        <v>37</v>
      </c>
      <c r="R1686" s="1">
        <v>48</v>
      </c>
      <c r="S1686" s="1">
        <v>20</v>
      </c>
      <c r="T1686" s="1">
        <v>3</v>
      </c>
      <c r="W1686" s="1">
        <v>22</v>
      </c>
      <c r="AG1686" s="7">
        <f>IF(Q1686&gt;0,RANK(Q1686,(N1686:P1686,Q1686:AE1686)),0)</f>
        <v>5</v>
      </c>
      <c r="AH1686" s="7">
        <f>IF(R1686&gt;0,RANK(R1686,(N1686:P1686,Q1686:AE1686)),0)</f>
        <v>4</v>
      </c>
      <c r="AI1686" s="7">
        <f>IF(T1686&gt;0,RANK(T1686,(N1686:P1686,Q1686:AE1686)),0)</f>
        <v>8</v>
      </c>
      <c r="AJ1686" s="7">
        <f>IF(S1686&gt;0,RANK(S1686,(N1686:P1686,Q1686:AE1686)),0)</f>
        <v>7</v>
      </c>
      <c r="AK1686" s="2">
        <f t="shared" ref="AK1686:AL1717" si="376">IF($C1686=0,"-",Q1686/$C1686)</f>
        <v>2.784886346530182E-3</v>
      </c>
      <c r="AL1686" s="2">
        <f t="shared" si="376"/>
        <v>3.6128255306337497E-3</v>
      </c>
      <c r="AM1686" s="2">
        <f t="shared" ref="AM1686:AM1749" si="377">IF($C1686=0,"-",T1686/$C1686)</f>
        <v>2.2580159566460935E-4</v>
      </c>
      <c r="AN1686" s="2">
        <f t="shared" ref="AN1686:AN1749" si="378">IF($C1686=0,"-",S1686/$C1686)</f>
        <v>1.5053439710973958E-3</v>
      </c>
      <c r="AP1686" t="s">
        <v>2827</v>
      </c>
      <c r="AQ1686" t="s">
        <v>3265</v>
      </c>
      <c r="AR1686">
        <v>3</v>
      </c>
      <c r="AT1686" s="85" t="s">
        <v>3945</v>
      </c>
      <c r="AU1686" s="84" t="s">
        <v>3988</v>
      </c>
      <c r="AV1686" s="77" t="str">
        <f t="shared" ref="AV1686:AV1749" si="379">AT1686&amp;AU1686</f>
        <v>31001</v>
      </c>
      <c r="AX1686" s="7" t="s">
        <v>186</v>
      </c>
    </row>
    <row r="1687" spans="1:55" hidden="1" outlineLevel="1">
      <c r="A1687" t="s">
        <v>4114</v>
      </c>
      <c r="B1687" t="s">
        <v>3265</v>
      </c>
      <c r="C1687" s="1">
        <f t="shared" si="373"/>
        <v>3424</v>
      </c>
      <c r="D1687" s="7">
        <f>IF(N1687&gt;0, RANK(N1687,(N1687:P1687,Q1687:AE1687)),0)</f>
        <v>2</v>
      </c>
      <c r="E1687" s="7">
        <f>IF(O1687&gt;0,RANK(O1687,(N1687:P1687,Q1687:AE1687)),0)</f>
        <v>1</v>
      </c>
      <c r="F1687" s="7">
        <f>IF(P1687&gt;0,RANK(P1687,(N1687:P1687,Q1687:AE1687)),0)</f>
        <v>3</v>
      </c>
      <c r="G1687" s="1">
        <f t="shared" si="368"/>
        <v>2148</v>
      </c>
      <c r="H1687" s="2">
        <f t="shared" si="369"/>
        <v>0.62733644859813087</v>
      </c>
      <c r="I1687" s="2"/>
      <c r="J1687" s="2">
        <f t="shared" si="374"/>
        <v>0.1790303738317757</v>
      </c>
      <c r="K1687" s="2">
        <f t="shared" si="374"/>
        <v>0.80636682242990654</v>
      </c>
      <c r="L1687" s="2">
        <f t="shared" si="374"/>
        <v>7.8855140186915879E-3</v>
      </c>
      <c r="M1687" s="2">
        <f t="shared" si="375"/>
        <v>6.7172897196262054E-3</v>
      </c>
      <c r="N1687" s="1">
        <v>613</v>
      </c>
      <c r="O1687" s="1">
        <v>2761</v>
      </c>
      <c r="P1687" s="1">
        <v>27</v>
      </c>
      <c r="Q1687" s="1">
        <v>11</v>
      </c>
      <c r="R1687" s="1">
        <v>7</v>
      </c>
      <c r="S1687" s="1">
        <v>2</v>
      </c>
      <c r="T1687" s="1">
        <v>0</v>
      </c>
      <c r="W1687" s="1">
        <v>3</v>
      </c>
      <c r="AG1687" s="7">
        <f>IF(Q1687&gt;0,RANK(Q1687,(N1687:P1687,Q1687:AE1687)),0)</f>
        <v>4</v>
      </c>
      <c r="AH1687" s="7">
        <f>IF(R1687&gt;0,RANK(R1687,(N1687:P1687,Q1687:AE1687)),0)</f>
        <v>5</v>
      </c>
      <c r="AI1687" s="7">
        <f>IF(T1687&gt;0,RANK(T1687,(N1687:P1687,Q1687:AE1687)),0)</f>
        <v>0</v>
      </c>
      <c r="AJ1687" s="7">
        <f>IF(S1687&gt;0,RANK(S1687,(N1687:P1687,Q1687:AE1687)),0)</f>
        <v>7</v>
      </c>
      <c r="AK1687" s="2">
        <f t="shared" si="376"/>
        <v>3.2126168224299065E-3</v>
      </c>
      <c r="AL1687" s="2">
        <f t="shared" si="376"/>
        <v>2.0443925233644858E-3</v>
      </c>
      <c r="AM1687" s="2">
        <f t="shared" si="377"/>
        <v>0</v>
      </c>
      <c r="AN1687" s="2">
        <f t="shared" si="378"/>
        <v>5.8411214953271024E-4</v>
      </c>
      <c r="AP1687" t="s">
        <v>4114</v>
      </c>
      <c r="AQ1687" t="s">
        <v>3265</v>
      </c>
      <c r="AR1687">
        <v>3</v>
      </c>
      <c r="AT1687" s="85" t="s">
        <v>3945</v>
      </c>
      <c r="AU1687" s="84" t="s">
        <v>3989</v>
      </c>
      <c r="AV1687" s="77" t="str">
        <f t="shared" si="379"/>
        <v>31003</v>
      </c>
      <c r="AX1687" s="7" t="s">
        <v>186</v>
      </c>
    </row>
    <row r="1688" spans="1:55" hidden="1" outlineLevel="1">
      <c r="A1688" t="s">
        <v>4829</v>
      </c>
      <c r="B1688" t="s">
        <v>3265</v>
      </c>
      <c r="C1688" s="1">
        <f t="shared" si="373"/>
        <v>266</v>
      </c>
      <c r="D1688" s="7">
        <f>IF(N1688&gt;0, RANK(N1688,(N1688:P1688,Q1688:AE1688)),0)</f>
        <v>2</v>
      </c>
      <c r="E1688" s="7">
        <f>IF(O1688&gt;0,RANK(O1688,(N1688:P1688,Q1688:AE1688)),0)</f>
        <v>1</v>
      </c>
      <c r="F1688" s="7">
        <f>IF(P1688&gt;0,RANK(P1688,(N1688:P1688,Q1688:AE1688)),0)</f>
        <v>3</v>
      </c>
      <c r="G1688" s="1">
        <f t="shared" si="368"/>
        <v>216</v>
      </c>
      <c r="H1688" s="2">
        <f t="shared" si="369"/>
        <v>0.81203007518796988</v>
      </c>
      <c r="I1688" s="2"/>
      <c r="J1688" s="2">
        <f t="shared" si="374"/>
        <v>9.0225563909774431E-2</v>
      </c>
      <c r="K1688" s="2">
        <f t="shared" si="374"/>
        <v>0.90225563909774431</v>
      </c>
      <c r="L1688" s="2">
        <f t="shared" si="374"/>
        <v>7.5187969924812026E-3</v>
      </c>
      <c r="M1688" s="2">
        <f t="shared" si="375"/>
        <v>5.5511151231257827E-17</v>
      </c>
      <c r="N1688" s="1">
        <v>24</v>
      </c>
      <c r="O1688" s="1">
        <v>240</v>
      </c>
      <c r="P1688" s="1">
        <v>2</v>
      </c>
      <c r="Q1688" s="1">
        <v>0</v>
      </c>
      <c r="R1688" s="1">
        <v>0</v>
      </c>
      <c r="S1688" s="1">
        <v>0</v>
      </c>
      <c r="T1688" s="1">
        <v>0</v>
      </c>
      <c r="W1688" s="1">
        <v>0</v>
      </c>
      <c r="AG1688" s="7">
        <f>IF(Q1688&gt;0,RANK(Q1688,(N1688:P1688,Q1688:AE1688)),0)</f>
        <v>0</v>
      </c>
      <c r="AH1688" s="7">
        <f>IF(R1688&gt;0,RANK(R1688,(N1688:P1688,Q1688:AE1688)),0)</f>
        <v>0</v>
      </c>
      <c r="AI1688" s="7">
        <f>IF(T1688&gt;0,RANK(T1688,(N1688:P1688,Q1688:AE1688)),0)</f>
        <v>0</v>
      </c>
      <c r="AJ1688" s="7">
        <f>IF(S1688&gt;0,RANK(S1688,(N1688:P1688,Q1688:AE1688)),0)</f>
        <v>0</v>
      </c>
      <c r="AK1688" s="2">
        <f t="shared" si="376"/>
        <v>0</v>
      </c>
      <c r="AL1688" s="2">
        <f t="shared" si="376"/>
        <v>0</v>
      </c>
      <c r="AM1688" s="2">
        <f t="shared" si="377"/>
        <v>0</v>
      </c>
      <c r="AN1688" s="2">
        <f t="shared" si="378"/>
        <v>0</v>
      </c>
      <c r="AP1688" t="s">
        <v>4829</v>
      </c>
      <c r="AQ1688" t="s">
        <v>3265</v>
      </c>
      <c r="AR1688">
        <v>3</v>
      </c>
      <c r="AT1688" s="85" t="s">
        <v>3945</v>
      </c>
      <c r="AU1688" s="84" t="s">
        <v>3632</v>
      </c>
      <c r="AV1688" s="77" t="str">
        <f t="shared" si="379"/>
        <v>31005</v>
      </c>
      <c r="AX1688" s="7" t="s">
        <v>186</v>
      </c>
    </row>
    <row r="1689" spans="1:55" hidden="1" outlineLevel="1">
      <c r="A1689" t="s">
        <v>4830</v>
      </c>
      <c r="B1689" t="s">
        <v>3265</v>
      </c>
      <c r="C1689" s="1">
        <f t="shared" si="373"/>
        <v>437</v>
      </c>
      <c r="D1689" s="7">
        <f>IF(N1689&gt;0, RANK(N1689,(N1689:P1689,Q1689:AE1689)),0)</f>
        <v>2</v>
      </c>
      <c r="E1689" s="7">
        <f>IF(O1689&gt;0,RANK(O1689,(N1689:P1689,Q1689:AE1689)),0)</f>
        <v>1</v>
      </c>
      <c r="F1689" s="7">
        <f>IF(P1689&gt;0,RANK(P1689,(N1689:P1689,Q1689:AE1689)),0)</f>
        <v>3</v>
      </c>
      <c r="G1689" s="1">
        <f t="shared" si="368"/>
        <v>323</v>
      </c>
      <c r="H1689" s="2">
        <f t="shared" si="369"/>
        <v>0.73913043478260865</v>
      </c>
      <c r="I1689" s="2"/>
      <c r="J1689" s="2">
        <f t="shared" si="374"/>
        <v>0.12814645308924486</v>
      </c>
      <c r="K1689" s="2">
        <f t="shared" si="374"/>
        <v>0.86727688787185353</v>
      </c>
      <c r="L1689" s="2">
        <f t="shared" si="374"/>
        <v>2.2883295194508009E-3</v>
      </c>
      <c r="M1689" s="2">
        <f t="shared" si="375"/>
        <v>2.2883295194507862E-3</v>
      </c>
      <c r="N1689" s="1">
        <v>56</v>
      </c>
      <c r="O1689" s="1">
        <v>379</v>
      </c>
      <c r="P1689" s="1">
        <v>1</v>
      </c>
      <c r="Q1689" s="1">
        <v>0</v>
      </c>
      <c r="R1689" s="1">
        <v>1</v>
      </c>
      <c r="S1689" s="1">
        <v>0</v>
      </c>
      <c r="T1689" s="1">
        <v>0</v>
      </c>
      <c r="W1689" s="1">
        <v>0</v>
      </c>
      <c r="AG1689" s="7">
        <f>IF(Q1689&gt;0,RANK(Q1689,(N1689:P1689,Q1689:AE1689)),0)</f>
        <v>0</v>
      </c>
      <c r="AH1689" s="7">
        <f>IF(R1689&gt;0,RANK(R1689,(N1689:P1689,Q1689:AE1689)),0)</f>
        <v>3</v>
      </c>
      <c r="AI1689" s="7">
        <f>IF(T1689&gt;0,RANK(T1689,(N1689:P1689,Q1689:AE1689)),0)</f>
        <v>0</v>
      </c>
      <c r="AJ1689" s="7">
        <f>IF(S1689&gt;0,RANK(S1689,(N1689:P1689,Q1689:AE1689)),0)</f>
        <v>0</v>
      </c>
      <c r="AK1689" s="2">
        <f t="shared" si="376"/>
        <v>0</v>
      </c>
      <c r="AL1689" s="2">
        <f t="shared" si="376"/>
        <v>2.2883295194508009E-3</v>
      </c>
      <c r="AM1689" s="2">
        <f t="shared" si="377"/>
        <v>0</v>
      </c>
      <c r="AN1689" s="2">
        <f t="shared" si="378"/>
        <v>0</v>
      </c>
      <c r="AP1689" t="s">
        <v>4830</v>
      </c>
      <c r="AQ1689" t="s">
        <v>3265</v>
      </c>
      <c r="AR1689">
        <v>3</v>
      </c>
      <c r="AT1689" s="85" t="s">
        <v>3945</v>
      </c>
      <c r="AU1689" s="84" t="s">
        <v>2597</v>
      </c>
      <c r="AV1689" s="77" t="str">
        <f t="shared" si="379"/>
        <v>31007</v>
      </c>
      <c r="AX1689" s="7" t="s">
        <v>186</v>
      </c>
    </row>
    <row r="1690" spans="1:55" hidden="1" outlineLevel="1">
      <c r="A1690" t="s">
        <v>4081</v>
      </c>
      <c r="B1690" t="s">
        <v>3265</v>
      </c>
      <c r="C1690" s="1">
        <f t="shared" si="373"/>
        <v>339</v>
      </c>
      <c r="D1690" s="7">
        <f>IF(N1690&gt;0, RANK(N1690,(N1690:P1690,Q1690:AE1690)),0)</f>
        <v>2</v>
      </c>
      <c r="E1690" s="7">
        <f>IF(O1690&gt;0,RANK(O1690,(N1690:P1690,Q1690:AE1690)),0)</f>
        <v>1</v>
      </c>
      <c r="F1690" s="7">
        <f>IF(P1690&gt;0,RANK(P1690,(N1690:P1690,Q1690:AE1690)),0)</f>
        <v>0</v>
      </c>
      <c r="G1690" s="1">
        <f t="shared" si="368"/>
        <v>263</v>
      </c>
      <c r="H1690" s="2">
        <f t="shared" si="369"/>
        <v>0.77581120943952797</v>
      </c>
      <c r="I1690" s="2"/>
      <c r="J1690" s="2">
        <f t="shared" si="374"/>
        <v>0.11209439528023599</v>
      </c>
      <c r="K1690" s="2">
        <f t="shared" si="374"/>
        <v>0.88790560471976399</v>
      </c>
      <c r="L1690" s="2">
        <f t="shared" si="374"/>
        <v>0</v>
      </c>
      <c r="M1690" s="2">
        <f t="shared" si="375"/>
        <v>0</v>
      </c>
      <c r="N1690" s="1">
        <v>38</v>
      </c>
      <c r="O1690" s="1">
        <v>301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W1690" s="1">
        <v>0</v>
      </c>
      <c r="AG1690" s="7">
        <f>IF(Q1690&gt;0,RANK(Q1690,(N1690:P1690,Q1690:AE1690)),0)</f>
        <v>0</v>
      </c>
      <c r="AH1690" s="7">
        <f>IF(R1690&gt;0,RANK(R1690,(N1690:P1690,Q1690:AE1690)),0)</f>
        <v>0</v>
      </c>
      <c r="AI1690" s="7">
        <f>IF(T1690&gt;0,RANK(T1690,(N1690:P1690,Q1690:AE1690)),0)</f>
        <v>0</v>
      </c>
      <c r="AJ1690" s="7">
        <f>IF(S1690&gt;0,RANK(S1690,(N1690:P1690,Q1690:AE1690)),0)</f>
        <v>0</v>
      </c>
      <c r="AK1690" s="2">
        <f t="shared" si="376"/>
        <v>0</v>
      </c>
      <c r="AL1690" s="2">
        <f t="shared" si="376"/>
        <v>0</v>
      </c>
      <c r="AM1690" s="2">
        <f t="shared" si="377"/>
        <v>0</v>
      </c>
      <c r="AN1690" s="2">
        <f t="shared" si="378"/>
        <v>0</v>
      </c>
      <c r="AP1690" t="s">
        <v>4081</v>
      </c>
      <c r="AQ1690" t="s">
        <v>3265</v>
      </c>
      <c r="AR1690">
        <v>3</v>
      </c>
      <c r="AT1690" s="85" t="s">
        <v>3945</v>
      </c>
      <c r="AU1690" s="84" t="s">
        <v>3218</v>
      </c>
      <c r="AV1690" s="77" t="str">
        <f t="shared" si="379"/>
        <v>31009</v>
      </c>
      <c r="AX1690" s="7" t="s">
        <v>186</v>
      </c>
    </row>
    <row r="1691" spans="1:55" hidden="1" outlineLevel="1">
      <c r="A1691" t="s">
        <v>3575</v>
      </c>
      <c r="B1691" t="s">
        <v>3265</v>
      </c>
      <c r="C1691" s="1">
        <f t="shared" si="373"/>
        <v>2895</v>
      </c>
      <c r="D1691" s="7">
        <f>IF(N1691&gt;0, RANK(N1691,(N1691:P1691,Q1691:AE1691)),0)</f>
        <v>2</v>
      </c>
      <c r="E1691" s="7">
        <f>IF(O1691&gt;0,RANK(O1691,(N1691:P1691,Q1691:AE1691)),0)</f>
        <v>1</v>
      </c>
      <c r="F1691" s="7">
        <f>IF(P1691&gt;0,RANK(P1691,(N1691:P1691,Q1691:AE1691)),0)</f>
        <v>3</v>
      </c>
      <c r="G1691" s="1">
        <f t="shared" si="368"/>
        <v>1763</v>
      </c>
      <c r="H1691" s="2">
        <f t="shared" si="369"/>
        <v>0.60898100172711567</v>
      </c>
      <c r="I1691" s="2"/>
      <c r="J1691" s="2">
        <f t="shared" si="374"/>
        <v>0.18860103626943006</v>
      </c>
      <c r="K1691" s="2">
        <f t="shared" si="374"/>
        <v>0.79758203799654581</v>
      </c>
      <c r="L1691" s="2">
        <f t="shared" si="374"/>
        <v>6.9084628670120895E-3</v>
      </c>
      <c r="M1691" s="2">
        <f t="shared" si="375"/>
        <v>6.9084628670120652E-3</v>
      </c>
      <c r="N1691" s="1">
        <v>546</v>
      </c>
      <c r="O1691" s="1">
        <v>2309</v>
      </c>
      <c r="P1691" s="1">
        <v>20</v>
      </c>
      <c r="Q1691" s="1">
        <v>6</v>
      </c>
      <c r="R1691" s="1">
        <v>10</v>
      </c>
      <c r="S1691" s="1">
        <v>4</v>
      </c>
      <c r="T1691" s="1">
        <v>0</v>
      </c>
      <c r="W1691" s="1">
        <v>0</v>
      </c>
      <c r="AG1691" s="7">
        <f>IF(Q1691&gt;0,RANK(Q1691,(N1691:P1691,Q1691:AE1691)),0)</f>
        <v>5</v>
      </c>
      <c r="AH1691" s="7">
        <f>IF(R1691&gt;0,RANK(R1691,(N1691:P1691,Q1691:AE1691)),0)</f>
        <v>4</v>
      </c>
      <c r="AI1691" s="7">
        <f>IF(T1691&gt;0,RANK(T1691,(N1691:P1691,Q1691:AE1691)),0)</f>
        <v>0</v>
      </c>
      <c r="AJ1691" s="7">
        <f>IF(S1691&gt;0,RANK(S1691,(N1691:P1691,Q1691:AE1691)),0)</f>
        <v>6</v>
      </c>
      <c r="AK1691" s="2">
        <f t="shared" si="376"/>
        <v>2.0725388601036268E-3</v>
      </c>
      <c r="AL1691" s="2">
        <f t="shared" si="376"/>
        <v>3.4542314335060447E-3</v>
      </c>
      <c r="AM1691" s="2">
        <f t="shared" si="377"/>
        <v>0</v>
      </c>
      <c r="AN1691" s="2">
        <f t="shared" si="378"/>
        <v>1.3816925734024179E-3</v>
      </c>
      <c r="AP1691" t="s">
        <v>3575</v>
      </c>
      <c r="AQ1691" t="s">
        <v>3265</v>
      </c>
      <c r="AR1691">
        <v>3</v>
      </c>
      <c r="AT1691" s="85" t="s">
        <v>3945</v>
      </c>
      <c r="AU1691" s="84" t="s">
        <v>3234</v>
      </c>
      <c r="AV1691" s="77" t="str">
        <f t="shared" si="379"/>
        <v>31011</v>
      </c>
      <c r="AX1691" s="7" t="s">
        <v>186</v>
      </c>
    </row>
    <row r="1692" spans="1:55" hidden="1" outlineLevel="1">
      <c r="A1692" t="s">
        <v>3403</v>
      </c>
      <c r="B1692" t="s">
        <v>3265</v>
      </c>
      <c r="C1692" s="1">
        <f t="shared" si="373"/>
        <v>5152</v>
      </c>
      <c r="D1692" s="7">
        <f>IF(N1692&gt;0, RANK(N1692,(N1692:P1692,Q1692:AE1692)),0)</f>
        <v>2</v>
      </c>
      <c r="E1692" s="7">
        <f>IF(O1692&gt;0,RANK(O1692,(N1692:P1692,Q1692:AE1692)),0)</f>
        <v>1</v>
      </c>
      <c r="F1692" s="7">
        <f>IF(P1692&gt;0,RANK(P1692,(N1692:P1692,Q1692:AE1692)),0)</f>
        <v>3</v>
      </c>
      <c r="G1692" s="1">
        <f t="shared" si="368"/>
        <v>1739</v>
      </c>
      <c r="H1692" s="2">
        <f t="shared" si="369"/>
        <v>0.33753881987577639</v>
      </c>
      <c r="I1692" s="2"/>
      <c r="J1692" s="2">
        <f t="shared" si="374"/>
        <v>0.32162267080745344</v>
      </c>
      <c r="K1692" s="2">
        <f t="shared" si="374"/>
        <v>0.65916149068322982</v>
      </c>
      <c r="L1692" s="2">
        <f t="shared" si="374"/>
        <v>1.0675465838509316E-2</v>
      </c>
      <c r="M1692" s="2">
        <f t="shared" si="375"/>
        <v>8.5403726708074244E-3</v>
      </c>
      <c r="N1692" s="1">
        <v>1657</v>
      </c>
      <c r="O1692" s="1">
        <v>3396</v>
      </c>
      <c r="P1692" s="1">
        <v>55</v>
      </c>
      <c r="Q1692" s="1">
        <v>11</v>
      </c>
      <c r="R1692" s="1">
        <v>19</v>
      </c>
      <c r="S1692" s="1">
        <v>6</v>
      </c>
      <c r="T1692" s="1">
        <v>1</v>
      </c>
      <c r="W1692" s="1">
        <v>7</v>
      </c>
      <c r="AG1692" s="7">
        <f>IF(Q1692&gt;0,RANK(Q1692,(N1692:P1692,Q1692:AE1692)),0)</f>
        <v>5</v>
      </c>
      <c r="AH1692" s="7">
        <f>IF(R1692&gt;0,RANK(R1692,(N1692:P1692,Q1692:AE1692)),0)</f>
        <v>4</v>
      </c>
      <c r="AI1692" s="7">
        <f>IF(T1692&gt;0,RANK(T1692,(N1692:P1692,Q1692:AE1692)),0)</f>
        <v>8</v>
      </c>
      <c r="AJ1692" s="7">
        <f>IF(S1692&gt;0,RANK(S1692,(N1692:P1692,Q1692:AE1692)),0)</f>
        <v>7</v>
      </c>
      <c r="AK1692" s="2">
        <f t="shared" si="376"/>
        <v>2.1350931677018635E-3</v>
      </c>
      <c r="AL1692" s="2">
        <f t="shared" si="376"/>
        <v>3.687888198757764E-3</v>
      </c>
      <c r="AM1692" s="2">
        <f t="shared" si="377"/>
        <v>1.9409937888198756E-4</v>
      </c>
      <c r="AN1692" s="2">
        <f t="shared" si="378"/>
        <v>1.1645962732919255E-3</v>
      </c>
      <c r="AP1692" t="s">
        <v>3403</v>
      </c>
      <c r="AQ1692" t="s">
        <v>3265</v>
      </c>
      <c r="AR1692">
        <v>3</v>
      </c>
      <c r="AT1692" s="85" t="s">
        <v>3945</v>
      </c>
      <c r="AU1692" s="84" t="s">
        <v>3235</v>
      </c>
      <c r="AV1692" s="77" t="str">
        <f t="shared" si="379"/>
        <v>31013</v>
      </c>
      <c r="AX1692" s="7" t="s">
        <v>186</v>
      </c>
    </row>
    <row r="1693" spans="1:55" hidden="1" outlineLevel="1">
      <c r="A1693" t="s">
        <v>2042</v>
      </c>
      <c r="B1693" t="s">
        <v>3265</v>
      </c>
      <c r="C1693" s="1">
        <f t="shared" si="373"/>
        <v>1148</v>
      </c>
      <c r="D1693" s="7">
        <f>IF(N1693&gt;0, RANK(N1693,(N1693:P1693,Q1693:AE1693)),0)</f>
        <v>2</v>
      </c>
      <c r="E1693" s="7">
        <f>IF(O1693&gt;0,RANK(O1693,(N1693:P1693,Q1693:AE1693)),0)</f>
        <v>1</v>
      </c>
      <c r="F1693" s="7">
        <f>IF(P1693&gt;0,RANK(P1693,(N1693:P1693,Q1693:AE1693)),0)</f>
        <v>3</v>
      </c>
      <c r="G1693" s="1">
        <f t="shared" si="368"/>
        <v>683</v>
      </c>
      <c r="H1693" s="2">
        <f t="shared" si="369"/>
        <v>0.59494773519163768</v>
      </c>
      <c r="I1693" s="2"/>
      <c r="J1693" s="2">
        <f t="shared" si="374"/>
        <v>0.19860627177700349</v>
      </c>
      <c r="K1693" s="2">
        <f t="shared" si="374"/>
        <v>0.79355400696864109</v>
      </c>
      <c r="L1693" s="2">
        <f t="shared" si="374"/>
        <v>4.3554006968641113E-3</v>
      </c>
      <c r="M1693" s="2">
        <f t="shared" si="375"/>
        <v>3.4843205574912805E-3</v>
      </c>
      <c r="N1693" s="1">
        <v>228</v>
      </c>
      <c r="O1693" s="1">
        <v>911</v>
      </c>
      <c r="P1693" s="1">
        <v>5</v>
      </c>
      <c r="Q1693" s="1">
        <v>0</v>
      </c>
      <c r="R1693" s="1">
        <v>3</v>
      </c>
      <c r="S1693" s="1">
        <v>1</v>
      </c>
      <c r="T1693" s="1">
        <v>0</v>
      </c>
      <c r="W1693" s="1">
        <v>0</v>
      </c>
      <c r="AG1693" s="7">
        <f>IF(Q1693&gt;0,RANK(Q1693,(N1693:P1693,Q1693:AE1693)),0)</f>
        <v>0</v>
      </c>
      <c r="AH1693" s="7">
        <f>IF(R1693&gt;0,RANK(R1693,(N1693:P1693,Q1693:AE1693)),0)</f>
        <v>4</v>
      </c>
      <c r="AI1693" s="7">
        <f>IF(T1693&gt;0,RANK(T1693,(N1693:P1693,Q1693:AE1693)),0)</f>
        <v>0</v>
      </c>
      <c r="AJ1693" s="7">
        <f>IF(S1693&gt;0,RANK(S1693,(N1693:P1693,Q1693:AE1693)),0)</f>
        <v>5</v>
      </c>
      <c r="AK1693" s="2">
        <f t="shared" si="376"/>
        <v>0</v>
      </c>
      <c r="AL1693" s="2">
        <f t="shared" si="376"/>
        <v>2.6132404181184671E-3</v>
      </c>
      <c r="AM1693" s="2">
        <f t="shared" si="377"/>
        <v>0</v>
      </c>
      <c r="AN1693" s="2">
        <f t="shared" si="378"/>
        <v>8.710801393728223E-4</v>
      </c>
      <c r="AP1693" t="s">
        <v>2042</v>
      </c>
      <c r="AQ1693" t="s">
        <v>3265</v>
      </c>
      <c r="AR1693">
        <v>3</v>
      </c>
      <c r="AT1693" s="85" t="s">
        <v>3945</v>
      </c>
      <c r="AU1693" s="84" t="s">
        <v>4670</v>
      </c>
      <c r="AV1693" s="77" t="str">
        <f t="shared" si="379"/>
        <v>31015</v>
      </c>
      <c r="AX1693" s="7" t="s">
        <v>186</v>
      </c>
    </row>
    <row r="1694" spans="1:55" hidden="1" outlineLevel="1">
      <c r="A1694" t="s">
        <v>2627</v>
      </c>
      <c r="B1694" t="s">
        <v>3265</v>
      </c>
      <c r="C1694" s="1">
        <f t="shared" si="373"/>
        <v>1733</v>
      </c>
      <c r="D1694" s="7">
        <f>IF(N1694&gt;0, RANK(N1694,(N1694:P1694,Q1694:AE1694)),0)</f>
        <v>2</v>
      </c>
      <c r="E1694" s="7">
        <f>IF(O1694&gt;0,RANK(O1694,(N1694:P1694,Q1694:AE1694)),0)</f>
        <v>1</v>
      </c>
      <c r="F1694" s="7">
        <f>IF(P1694&gt;0,RANK(P1694,(N1694:P1694,Q1694:AE1694)),0)</f>
        <v>4</v>
      </c>
      <c r="G1694" s="1">
        <f t="shared" si="368"/>
        <v>1158</v>
      </c>
      <c r="H1694" s="2">
        <f t="shared" si="369"/>
        <v>0.66820542412002304</v>
      </c>
      <c r="I1694" s="2"/>
      <c r="J1694" s="2">
        <f t="shared" si="374"/>
        <v>0.15464512406231967</v>
      </c>
      <c r="K1694" s="2">
        <f t="shared" si="374"/>
        <v>0.82285054818234271</v>
      </c>
      <c r="L1694" s="2">
        <f t="shared" si="374"/>
        <v>7.5014425851125215E-3</v>
      </c>
      <c r="M1694" s="2">
        <f t="shared" si="375"/>
        <v>1.5002885170225095E-2</v>
      </c>
      <c r="N1694" s="1">
        <v>268</v>
      </c>
      <c r="O1694" s="1">
        <v>1426</v>
      </c>
      <c r="P1694" s="1">
        <v>13</v>
      </c>
      <c r="Q1694" s="1">
        <v>4</v>
      </c>
      <c r="R1694" s="1">
        <v>19</v>
      </c>
      <c r="S1694" s="1">
        <v>1</v>
      </c>
      <c r="T1694" s="1">
        <v>0</v>
      </c>
      <c r="W1694" s="1">
        <v>2</v>
      </c>
      <c r="AG1694" s="7">
        <f>IF(Q1694&gt;0,RANK(Q1694,(N1694:P1694,Q1694:AE1694)),0)</f>
        <v>5</v>
      </c>
      <c r="AH1694" s="7">
        <f>IF(R1694&gt;0,RANK(R1694,(N1694:P1694,Q1694:AE1694)),0)</f>
        <v>3</v>
      </c>
      <c r="AI1694" s="7">
        <f>IF(T1694&gt;0,RANK(T1694,(N1694:P1694,Q1694:AE1694)),0)</f>
        <v>0</v>
      </c>
      <c r="AJ1694" s="7">
        <f>IF(S1694&gt;0,RANK(S1694,(N1694:P1694,Q1694:AE1694)),0)</f>
        <v>7</v>
      </c>
      <c r="AK1694" s="2">
        <f t="shared" si="376"/>
        <v>2.3081361800346219E-3</v>
      </c>
      <c r="AL1694" s="2">
        <f t="shared" si="376"/>
        <v>1.0963646855164455E-2</v>
      </c>
      <c r="AM1694" s="2">
        <f t="shared" si="377"/>
        <v>0</v>
      </c>
      <c r="AN1694" s="2">
        <f t="shared" si="378"/>
        <v>5.7703404500865547E-4</v>
      </c>
      <c r="AP1694" t="s">
        <v>2627</v>
      </c>
      <c r="AQ1694" t="s">
        <v>3265</v>
      </c>
      <c r="AR1694">
        <v>3</v>
      </c>
      <c r="AT1694" s="85" t="s">
        <v>3945</v>
      </c>
      <c r="AU1694" s="84" t="s">
        <v>4671</v>
      </c>
      <c r="AV1694" s="77" t="str">
        <f t="shared" si="379"/>
        <v>31017</v>
      </c>
      <c r="AX1694" s="7" t="s">
        <v>186</v>
      </c>
    </row>
    <row r="1695" spans="1:55" hidden="1" outlineLevel="1">
      <c r="A1695" t="s">
        <v>1862</v>
      </c>
      <c r="B1695" t="s">
        <v>3265</v>
      </c>
      <c r="C1695" s="1">
        <f t="shared" si="373"/>
        <v>18608</v>
      </c>
      <c r="D1695" s="7">
        <f>IF(N1695&gt;0, RANK(N1695,(N1695:P1695,Q1695:AE1695)),0)</f>
        <v>2</v>
      </c>
      <c r="E1695" s="7">
        <f>IF(O1695&gt;0,RANK(O1695,(N1695:P1695,Q1695:AE1695)),0)</f>
        <v>1</v>
      </c>
      <c r="F1695" s="7">
        <f>IF(P1695&gt;0,RANK(P1695,(N1695:P1695,Q1695:AE1695)),0)</f>
        <v>3</v>
      </c>
      <c r="G1695" s="1">
        <f t="shared" si="368"/>
        <v>10122</v>
      </c>
      <c r="H1695" s="2">
        <f t="shared" si="369"/>
        <v>0.54395958727429061</v>
      </c>
      <c r="I1695" s="2"/>
      <c r="J1695" s="2">
        <f t="shared" si="374"/>
        <v>0.22033533963886501</v>
      </c>
      <c r="K1695" s="2">
        <f t="shared" si="374"/>
        <v>0.76429492691315559</v>
      </c>
      <c r="L1695" s="2">
        <f t="shared" si="374"/>
        <v>8.2760103181427347E-3</v>
      </c>
      <c r="M1695" s="2">
        <f t="shared" si="375"/>
        <v>7.0937231298366932E-3</v>
      </c>
      <c r="N1695" s="1">
        <v>4100</v>
      </c>
      <c r="O1695" s="1">
        <v>14222</v>
      </c>
      <c r="P1695" s="1">
        <v>154</v>
      </c>
      <c r="Q1695" s="1">
        <v>57</v>
      </c>
      <c r="R1695" s="1">
        <v>35</v>
      </c>
      <c r="S1695" s="1">
        <v>23</v>
      </c>
      <c r="T1695" s="1">
        <v>0</v>
      </c>
      <c r="W1695" s="1">
        <v>17</v>
      </c>
      <c r="AG1695" s="7">
        <f>IF(Q1695&gt;0,RANK(Q1695,(N1695:P1695,Q1695:AE1695)),0)</f>
        <v>4</v>
      </c>
      <c r="AH1695" s="7">
        <f>IF(R1695&gt;0,RANK(R1695,(N1695:P1695,Q1695:AE1695)),0)</f>
        <v>5</v>
      </c>
      <c r="AI1695" s="7">
        <f>IF(T1695&gt;0,RANK(T1695,(N1695:P1695,Q1695:AE1695)),0)</f>
        <v>0</v>
      </c>
      <c r="AJ1695" s="7">
        <f>IF(S1695&gt;0,RANK(S1695,(N1695:P1695,Q1695:AE1695)),0)</f>
        <v>6</v>
      </c>
      <c r="AK1695" s="2">
        <f t="shared" si="376"/>
        <v>3.0631986242476354E-3</v>
      </c>
      <c r="AL1695" s="2">
        <f t="shared" si="376"/>
        <v>1.8809114359415306E-3</v>
      </c>
      <c r="AM1695" s="2">
        <f t="shared" si="377"/>
        <v>0</v>
      </c>
      <c r="AN1695" s="2">
        <f t="shared" si="378"/>
        <v>1.2360275150472915E-3</v>
      </c>
      <c r="AP1695" t="s">
        <v>1862</v>
      </c>
      <c r="AQ1695" t="s">
        <v>3265</v>
      </c>
      <c r="AR1695">
        <v>3</v>
      </c>
      <c r="AT1695" s="85" t="s">
        <v>3945</v>
      </c>
      <c r="AU1695" s="84" t="s">
        <v>4672</v>
      </c>
      <c r="AV1695" s="77" t="str">
        <f t="shared" si="379"/>
        <v>31019</v>
      </c>
      <c r="AX1695" s="7" t="s">
        <v>186</v>
      </c>
    </row>
    <row r="1696" spans="1:55" hidden="1" outlineLevel="1">
      <c r="A1696" t="s">
        <v>3149</v>
      </c>
      <c r="B1696" t="s">
        <v>3265</v>
      </c>
      <c r="C1696" s="1">
        <f t="shared" si="373"/>
        <v>3668</v>
      </c>
      <c r="D1696" s="7">
        <f>IF(N1696&gt;0, RANK(N1696,(N1696:P1696,Q1696:AE1696)),0)</f>
        <v>2</v>
      </c>
      <c r="E1696" s="7">
        <f>IF(O1696&gt;0,RANK(O1696,(N1696:P1696,Q1696:AE1696)),0)</f>
        <v>1</v>
      </c>
      <c r="F1696" s="7">
        <f>IF(P1696&gt;0,RANK(P1696,(N1696:P1696,Q1696:AE1696)),0)</f>
        <v>3</v>
      </c>
      <c r="G1696" s="1">
        <f t="shared" si="368"/>
        <v>1077</v>
      </c>
      <c r="H1696" s="2">
        <f t="shared" si="369"/>
        <v>0.2936205016357688</v>
      </c>
      <c r="I1696" s="2"/>
      <c r="J1696" s="2">
        <f t="shared" si="374"/>
        <v>0.34678298800436202</v>
      </c>
      <c r="K1696" s="2">
        <f t="shared" si="374"/>
        <v>0.64040348964013083</v>
      </c>
      <c r="L1696" s="2">
        <f t="shared" si="374"/>
        <v>6.2704471101417665E-3</v>
      </c>
      <c r="M1696" s="2">
        <f t="shared" si="375"/>
        <v>6.5430752453653788E-3</v>
      </c>
      <c r="N1696" s="1">
        <v>1272</v>
      </c>
      <c r="O1696" s="1">
        <v>2349</v>
      </c>
      <c r="P1696" s="1">
        <v>23</v>
      </c>
      <c r="Q1696" s="1">
        <v>9</v>
      </c>
      <c r="R1696" s="1">
        <v>6</v>
      </c>
      <c r="S1696" s="1">
        <v>4</v>
      </c>
      <c r="T1696" s="1">
        <v>2</v>
      </c>
      <c r="W1696" s="1">
        <v>3</v>
      </c>
      <c r="AG1696" s="7">
        <f>IF(Q1696&gt;0,RANK(Q1696,(N1696:P1696,Q1696:AE1696)),0)</f>
        <v>4</v>
      </c>
      <c r="AH1696" s="7">
        <f>IF(R1696&gt;0,RANK(R1696,(N1696:P1696,Q1696:AE1696)),0)</f>
        <v>5</v>
      </c>
      <c r="AI1696" s="7">
        <f>IF(T1696&gt;0,RANK(T1696,(N1696:P1696,Q1696:AE1696)),0)</f>
        <v>8</v>
      </c>
      <c r="AJ1696" s="7">
        <f>IF(S1696&gt;0,RANK(S1696,(N1696:P1696,Q1696:AE1696)),0)</f>
        <v>6</v>
      </c>
      <c r="AK1696" s="2">
        <f t="shared" si="376"/>
        <v>2.4536532170119957E-3</v>
      </c>
      <c r="AL1696" s="2">
        <f t="shared" si="376"/>
        <v>1.6357688113413304E-3</v>
      </c>
      <c r="AM1696" s="2">
        <f t="shared" si="377"/>
        <v>5.4525627044711017E-4</v>
      </c>
      <c r="AN1696" s="2">
        <f t="shared" si="378"/>
        <v>1.0905125408942203E-3</v>
      </c>
      <c r="AP1696" t="s">
        <v>3149</v>
      </c>
      <c r="AQ1696" t="s">
        <v>3265</v>
      </c>
      <c r="AR1696">
        <v>1</v>
      </c>
      <c r="AT1696" s="85" t="s">
        <v>3945</v>
      </c>
      <c r="AU1696" s="84" t="s">
        <v>4350</v>
      </c>
      <c r="AV1696" s="77" t="str">
        <f t="shared" si="379"/>
        <v>31021</v>
      </c>
      <c r="AX1696" s="7" t="s">
        <v>186</v>
      </c>
    </row>
    <row r="1697" spans="1:50" hidden="1" outlineLevel="1">
      <c r="A1697" t="s">
        <v>2308</v>
      </c>
      <c r="B1697" t="s">
        <v>3265</v>
      </c>
      <c r="C1697" s="1">
        <f t="shared" si="373"/>
        <v>4168</v>
      </c>
      <c r="D1697" s="7">
        <f>IF(N1697&gt;0, RANK(N1697,(N1697:P1697,Q1697:AE1697)),0)</f>
        <v>2</v>
      </c>
      <c r="E1697" s="7">
        <f>IF(O1697&gt;0,RANK(O1697,(N1697:P1697,Q1697:AE1697)),0)</f>
        <v>1</v>
      </c>
      <c r="F1697" s="7">
        <f>IF(P1697&gt;0,RANK(P1697,(N1697:P1697,Q1697:AE1697)),0)</f>
        <v>3</v>
      </c>
      <c r="G1697" s="1">
        <f t="shared" si="368"/>
        <v>1948</v>
      </c>
      <c r="H1697" s="2">
        <f t="shared" si="369"/>
        <v>0.46737044145873319</v>
      </c>
      <c r="I1697" s="2"/>
      <c r="J1697" s="2">
        <f t="shared" si="374"/>
        <v>0.2562380038387716</v>
      </c>
      <c r="K1697" s="2">
        <f t="shared" si="374"/>
        <v>0.72360844529750479</v>
      </c>
      <c r="L1697" s="2">
        <f t="shared" si="374"/>
        <v>1.2715930902111325E-2</v>
      </c>
      <c r="M1697" s="2">
        <f t="shared" si="375"/>
        <v>7.4376199616122875E-3</v>
      </c>
      <c r="N1697" s="1">
        <v>1068</v>
      </c>
      <c r="O1697" s="1">
        <v>3016</v>
      </c>
      <c r="P1697" s="1">
        <v>53</v>
      </c>
      <c r="Q1697" s="1">
        <v>6</v>
      </c>
      <c r="R1697" s="1">
        <v>15</v>
      </c>
      <c r="S1697" s="1">
        <v>4</v>
      </c>
      <c r="T1697" s="1">
        <v>0</v>
      </c>
      <c r="W1697" s="1">
        <v>6</v>
      </c>
      <c r="AG1697" s="7">
        <f>IF(Q1697&gt;0,RANK(Q1697,(N1697:P1697,Q1697:AE1697)),0)</f>
        <v>5</v>
      </c>
      <c r="AH1697" s="7">
        <f>IF(R1697&gt;0,RANK(R1697,(N1697:P1697,Q1697:AE1697)),0)</f>
        <v>4</v>
      </c>
      <c r="AI1697" s="7">
        <f>IF(T1697&gt;0,RANK(T1697,(N1697:P1697,Q1697:AE1697)),0)</f>
        <v>0</v>
      </c>
      <c r="AJ1697" s="7">
        <f>IF(S1697&gt;0,RANK(S1697,(N1697:P1697,Q1697:AE1697)),0)</f>
        <v>7</v>
      </c>
      <c r="AK1697" s="2">
        <f t="shared" si="376"/>
        <v>1.4395393474088292E-3</v>
      </c>
      <c r="AL1697" s="2">
        <f t="shared" si="376"/>
        <v>3.5988483685220731E-3</v>
      </c>
      <c r="AM1697" s="2">
        <f t="shared" si="377"/>
        <v>0</v>
      </c>
      <c r="AN1697" s="2">
        <f t="shared" si="378"/>
        <v>9.5969289827255275E-4</v>
      </c>
      <c r="AP1697" t="s">
        <v>2308</v>
      </c>
      <c r="AQ1697" t="s">
        <v>3265</v>
      </c>
      <c r="AR1697">
        <v>1</v>
      </c>
      <c r="AT1697" s="85" t="s">
        <v>3945</v>
      </c>
      <c r="AU1697" s="84" t="s">
        <v>4351</v>
      </c>
      <c r="AV1697" s="77" t="str">
        <f t="shared" si="379"/>
        <v>31023</v>
      </c>
      <c r="AX1697" s="7" t="s">
        <v>186</v>
      </c>
    </row>
    <row r="1698" spans="1:50" hidden="1" outlineLevel="1">
      <c r="A1698" t="s">
        <v>4226</v>
      </c>
      <c r="B1698" t="s">
        <v>3265</v>
      </c>
      <c r="C1698" s="1">
        <f t="shared" si="373"/>
        <v>11529</v>
      </c>
      <c r="D1698" s="7">
        <f>IF(N1698&gt;0, RANK(N1698,(N1698:P1698,Q1698:AE1698)),0)</f>
        <v>2</v>
      </c>
      <c r="E1698" s="7">
        <f>IF(O1698&gt;0,RANK(O1698,(N1698:P1698,Q1698:AE1698)),0)</f>
        <v>1</v>
      </c>
      <c r="F1698" s="7">
        <f>IF(P1698&gt;0,RANK(P1698,(N1698:P1698,Q1698:AE1698)),0)</f>
        <v>3</v>
      </c>
      <c r="G1698" s="1">
        <f t="shared" si="368"/>
        <v>4144</v>
      </c>
      <c r="H1698" s="2">
        <f t="shared" si="369"/>
        <v>0.35944140862173651</v>
      </c>
      <c r="I1698" s="2"/>
      <c r="J1698" s="2">
        <f t="shared" si="374"/>
        <v>0.31390406800242865</v>
      </c>
      <c r="K1698" s="2">
        <f t="shared" si="374"/>
        <v>0.67334547662416511</v>
      </c>
      <c r="L1698" s="2">
        <f t="shared" si="374"/>
        <v>6.9390233324659557E-3</v>
      </c>
      <c r="M1698" s="2">
        <f t="shared" si="375"/>
        <v>5.8114320409402885E-3</v>
      </c>
      <c r="N1698" s="1">
        <v>3619</v>
      </c>
      <c r="O1698" s="1">
        <v>7763</v>
      </c>
      <c r="P1698" s="1">
        <v>80</v>
      </c>
      <c r="Q1698" s="1">
        <v>27</v>
      </c>
      <c r="R1698" s="1">
        <v>11</v>
      </c>
      <c r="S1698" s="1">
        <v>15</v>
      </c>
      <c r="T1698" s="1">
        <v>1</v>
      </c>
      <c r="W1698" s="1">
        <v>13</v>
      </c>
      <c r="AG1698" s="7">
        <f>IF(Q1698&gt;0,RANK(Q1698,(N1698:P1698,Q1698:AE1698)),0)</f>
        <v>4</v>
      </c>
      <c r="AH1698" s="7">
        <f>IF(R1698&gt;0,RANK(R1698,(N1698:P1698,Q1698:AE1698)),0)</f>
        <v>7</v>
      </c>
      <c r="AI1698" s="7">
        <f>IF(T1698&gt;0,RANK(T1698,(N1698:P1698,Q1698:AE1698)),0)</f>
        <v>8</v>
      </c>
      <c r="AJ1698" s="7">
        <f>IF(S1698&gt;0,RANK(S1698,(N1698:P1698,Q1698:AE1698)),0)</f>
        <v>5</v>
      </c>
      <c r="AK1698" s="2">
        <f t="shared" si="376"/>
        <v>2.34192037470726E-3</v>
      </c>
      <c r="AL1698" s="2">
        <f t="shared" si="376"/>
        <v>9.5411570821406883E-4</v>
      </c>
      <c r="AM1698" s="2">
        <f t="shared" si="377"/>
        <v>8.6737791655824438E-5</v>
      </c>
      <c r="AN1698" s="2">
        <f t="shared" si="378"/>
        <v>1.3010668748373666E-3</v>
      </c>
      <c r="AP1698" t="s">
        <v>4226</v>
      </c>
      <c r="AQ1698" t="s">
        <v>3265</v>
      </c>
      <c r="AR1698">
        <v>1</v>
      </c>
      <c r="AT1698" s="85" t="s">
        <v>3945</v>
      </c>
      <c r="AU1698" s="84" t="s">
        <v>3949</v>
      </c>
      <c r="AV1698" s="77" t="str">
        <f t="shared" si="379"/>
        <v>31025</v>
      </c>
      <c r="AX1698" s="7" t="s">
        <v>186</v>
      </c>
    </row>
    <row r="1699" spans="1:50" hidden="1" outlineLevel="1">
      <c r="A1699" t="s">
        <v>3262</v>
      </c>
      <c r="B1699" t="s">
        <v>3265</v>
      </c>
      <c r="C1699" s="1">
        <f t="shared" si="373"/>
        <v>4536</v>
      </c>
      <c r="D1699" s="7">
        <f>IF(N1699&gt;0, RANK(N1699,(N1699:P1699,Q1699:AE1699)),0)</f>
        <v>2</v>
      </c>
      <c r="E1699" s="7">
        <f>IF(O1699&gt;0,RANK(O1699,(N1699:P1699,Q1699:AE1699)),0)</f>
        <v>1</v>
      </c>
      <c r="F1699" s="7">
        <f>IF(P1699&gt;0,RANK(P1699,(N1699:P1699,Q1699:AE1699)),0)</f>
        <v>3</v>
      </c>
      <c r="G1699" s="1">
        <f t="shared" si="368"/>
        <v>2304</v>
      </c>
      <c r="H1699" s="2">
        <f t="shared" si="369"/>
        <v>0.50793650793650791</v>
      </c>
      <c r="I1699" s="2"/>
      <c r="J1699" s="2">
        <f t="shared" si="374"/>
        <v>0.23875661375661375</v>
      </c>
      <c r="K1699" s="2">
        <f t="shared" si="374"/>
        <v>0.74669312169312174</v>
      </c>
      <c r="L1699" s="2">
        <f t="shared" si="374"/>
        <v>9.4797178130511459E-3</v>
      </c>
      <c r="M1699" s="2">
        <f t="shared" si="375"/>
        <v>5.0705467372133897E-3</v>
      </c>
      <c r="N1699" s="1">
        <v>1083</v>
      </c>
      <c r="O1699" s="1">
        <v>3387</v>
      </c>
      <c r="P1699" s="1">
        <v>43</v>
      </c>
      <c r="Q1699" s="1">
        <v>7</v>
      </c>
      <c r="R1699" s="1">
        <v>11</v>
      </c>
      <c r="S1699" s="1">
        <v>2</v>
      </c>
      <c r="T1699" s="1">
        <v>1</v>
      </c>
      <c r="W1699" s="1">
        <v>2</v>
      </c>
      <c r="AG1699" s="7">
        <f>IF(Q1699&gt;0,RANK(Q1699,(N1699:P1699,Q1699:AE1699)),0)</f>
        <v>5</v>
      </c>
      <c r="AH1699" s="7">
        <f>IF(R1699&gt;0,RANK(R1699,(N1699:P1699,Q1699:AE1699)),0)</f>
        <v>4</v>
      </c>
      <c r="AI1699" s="7">
        <f>IF(T1699&gt;0,RANK(T1699,(N1699:P1699,Q1699:AE1699)),0)</f>
        <v>8</v>
      </c>
      <c r="AJ1699" s="7">
        <f>IF(S1699&gt;0,RANK(S1699,(N1699:P1699,Q1699:AE1699)),0)</f>
        <v>6</v>
      </c>
      <c r="AK1699" s="2">
        <f t="shared" si="376"/>
        <v>1.5432098765432098E-3</v>
      </c>
      <c r="AL1699" s="2">
        <f t="shared" si="376"/>
        <v>2.4250440917107582E-3</v>
      </c>
      <c r="AM1699" s="2">
        <f t="shared" si="377"/>
        <v>2.2045855379188711E-4</v>
      </c>
      <c r="AN1699" s="2">
        <f t="shared" si="378"/>
        <v>4.4091710758377423E-4</v>
      </c>
      <c r="AP1699" t="s">
        <v>3262</v>
      </c>
      <c r="AQ1699" t="s">
        <v>3265</v>
      </c>
      <c r="AR1699">
        <v>0</v>
      </c>
      <c r="AT1699" s="85" t="s">
        <v>3945</v>
      </c>
      <c r="AU1699" s="84" t="s">
        <v>3950</v>
      </c>
      <c r="AV1699" s="77" t="str">
        <f t="shared" si="379"/>
        <v>31027</v>
      </c>
      <c r="AX1699" s="7" t="s">
        <v>186</v>
      </c>
    </row>
    <row r="1700" spans="1:50" hidden="1" outlineLevel="1">
      <c r="A1700" t="s">
        <v>2851</v>
      </c>
      <c r="B1700" t="s">
        <v>3265</v>
      </c>
      <c r="C1700" s="1">
        <f t="shared" si="373"/>
        <v>1973</v>
      </c>
      <c r="D1700" s="7">
        <f>IF(N1700&gt;0, RANK(N1700,(N1700:P1700,Q1700:AE1700)),0)</f>
        <v>2</v>
      </c>
      <c r="E1700" s="7">
        <f>IF(O1700&gt;0,RANK(O1700,(N1700:P1700,Q1700:AE1700)),0)</f>
        <v>1</v>
      </c>
      <c r="F1700" s="7">
        <f>IF(P1700&gt;0,RANK(P1700,(N1700:P1700,Q1700:AE1700)),0)</f>
        <v>4</v>
      </c>
      <c r="G1700" s="1">
        <f t="shared" si="368"/>
        <v>1350</v>
      </c>
      <c r="H1700" s="2">
        <f t="shared" si="369"/>
        <v>0.68423720223010642</v>
      </c>
      <c r="I1700" s="2"/>
      <c r="J1700" s="2">
        <f t="shared" si="374"/>
        <v>0.15306639635073493</v>
      </c>
      <c r="K1700" s="2">
        <f t="shared" si="374"/>
        <v>0.83730359858084136</v>
      </c>
      <c r="L1700" s="2">
        <f t="shared" si="374"/>
        <v>3.5478966041561076E-3</v>
      </c>
      <c r="M1700" s="2">
        <f t="shared" si="375"/>
        <v>6.0821084642676011E-3</v>
      </c>
      <c r="N1700" s="1">
        <v>302</v>
      </c>
      <c r="O1700" s="1">
        <v>1652</v>
      </c>
      <c r="P1700" s="1">
        <v>7</v>
      </c>
      <c r="Q1700" s="1">
        <v>8</v>
      </c>
      <c r="R1700" s="1">
        <v>2</v>
      </c>
      <c r="S1700" s="1">
        <v>2</v>
      </c>
      <c r="T1700" s="1">
        <v>0</v>
      </c>
      <c r="W1700" s="1">
        <v>0</v>
      </c>
      <c r="AG1700" s="7">
        <f>IF(Q1700&gt;0,RANK(Q1700,(N1700:P1700,Q1700:AE1700)),0)</f>
        <v>3</v>
      </c>
      <c r="AH1700" s="7">
        <f>IF(R1700&gt;0,RANK(R1700,(N1700:P1700,Q1700:AE1700)),0)</f>
        <v>5</v>
      </c>
      <c r="AI1700" s="7">
        <f>IF(T1700&gt;0,RANK(T1700,(N1700:P1700,Q1700:AE1700)),0)</f>
        <v>0</v>
      </c>
      <c r="AJ1700" s="7">
        <f>IF(S1700&gt;0,RANK(S1700,(N1700:P1700,Q1700:AE1700)),0)</f>
        <v>5</v>
      </c>
      <c r="AK1700" s="2">
        <f t="shared" si="376"/>
        <v>4.0547389761784085E-3</v>
      </c>
      <c r="AL1700" s="2">
        <f t="shared" si="376"/>
        <v>1.0136847440446021E-3</v>
      </c>
      <c r="AM1700" s="2">
        <f t="shared" si="377"/>
        <v>0</v>
      </c>
      <c r="AN1700" s="2">
        <f t="shared" si="378"/>
        <v>1.0136847440446021E-3</v>
      </c>
      <c r="AP1700" t="s">
        <v>2851</v>
      </c>
      <c r="AQ1700" t="s">
        <v>3265</v>
      </c>
      <c r="AR1700">
        <v>3</v>
      </c>
      <c r="AT1700" s="85" t="s">
        <v>3945</v>
      </c>
      <c r="AU1700" s="84" t="s">
        <v>3951</v>
      </c>
      <c r="AV1700" s="77" t="str">
        <f t="shared" si="379"/>
        <v>31029</v>
      </c>
      <c r="AX1700" s="7" t="s">
        <v>186</v>
      </c>
    </row>
    <row r="1701" spans="1:50" hidden="1" outlineLevel="1">
      <c r="A1701" t="s">
        <v>2156</v>
      </c>
      <c r="B1701" t="s">
        <v>3265</v>
      </c>
      <c r="C1701" s="1">
        <f t="shared" si="373"/>
        <v>3042</v>
      </c>
      <c r="D1701" s="7">
        <f>IF(N1701&gt;0, RANK(N1701,(N1701:P1701,Q1701:AE1701)),0)</f>
        <v>2</v>
      </c>
      <c r="E1701" s="7">
        <f>IF(O1701&gt;0,RANK(O1701,(N1701:P1701,Q1701:AE1701)),0)</f>
        <v>1</v>
      </c>
      <c r="F1701" s="7">
        <f>IF(P1701&gt;0,RANK(P1701,(N1701:P1701,Q1701:AE1701)),0)</f>
        <v>3</v>
      </c>
      <c r="G1701" s="1">
        <f t="shared" ref="G1701:G1764" si="380">IF(C1701&gt;0,MAX(N1701:P1701)-LARGE(N1701:P1701,2),0)</f>
        <v>2026</v>
      </c>
      <c r="H1701" s="2">
        <f t="shared" ref="H1701:H1764" si="381">IF(C1701&gt;0,G1701/C1701,0)</f>
        <v>0.66600920447074297</v>
      </c>
      <c r="I1701" s="2"/>
      <c r="J1701" s="2">
        <f t="shared" si="374"/>
        <v>0.15877712031558186</v>
      </c>
      <c r="K1701" s="2">
        <f t="shared" si="374"/>
        <v>0.82478632478632474</v>
      </c>
      <c r="L1701" s="2">
        <f t="shared" si="374"/>
        <v>9.204470742932281E-3</v>
      </c>
      <c r="M1701" s="2">
        <f t="shared" si="375"/>
        <v>7.2320841551610886E-3</v>
      </c>
      <c r="N1701" s="1">
        <v>483</v>
      </c>
      <c r="O1701" s="1">
        <v>2509</v>
      </c>
      <c r="P1701" s="1">
        <v>28</v>
      </c>
      <c r="Q1701" s="1">
        <v>9</v>
      </c>
      <c r="R1701" s="1">
        <v>12</v>
      </c>
      <c r="S1701" s="1">
        <v>1</v>
      </c>
      <c r="T1701" s="1">
        <v>0</v>
      </c>
      <c r="W1701" s="1">
        <v>0</v>
      </c>
      <c r="AG1701" s="7">
        <f>IF(Q1701&gt;0,RANK(Q1701,(N1701:P1701,Q1701:AE1701)),0)</f>
        <v>5</v>
      </c>
      <c r="AH1701" s="7">
        <f>IF(R1701&gt;0,RANK(R1701,(N1701:P1701,Q1701:AE1701)),0)</f>
        <v>4</v>
      </c>
      <c r="AI1701" s="7">
        <f>IF(T1701&gt;0,RANK(T1701,(N1701:P1701,Q1701:AE1701)),0)</f>
        <v>0</v>
      </c>
      <c r="AJ1701" s="7">
        <f>IF(S1701&gt;0,RANK(S1701,(N1701:P1701,Q1701:AE1701)),0)</f>
        <v>6</v>
      </c>
      <c r="AK1701" s="2">
        <f t="shared" si="376"/>
        <v>2.9585798816568047E-3</v>
      </c>
      <c r="AL1701" s="2">
        <f t="shared" si="376"/>
        <v>3.9447731755424065E-3</v>
      </c>
      <c r="AM1701" s="2">
        <f t="shared" si="377"/>
        <v>0</v>
      </c>
      <c r="AN1701" s="2">
        <f t="shared" si="378"/>
        <v>3.2873109796186721E-4</v>
      </c>
      <c r="AP1701" t="s">
        <v>2156</v>
      </c>
      <c r="AQ1701" t="s">
        <v>3265</v>
      </c>
      <c r="AR1701">
        <v>3</v>
      </c>
      <c r="AT1701" s="85" t="s">
        <v>3945</v>
      </c>
      <c r="AU1701" s="84" t="s">
        <v>3971</v>
      </c>
      <c r="AV1701" s="77" t="str">
        <f t="shared" si="379"/>
        <v>31031</v>
      </c>
      <c r="AX1701" s="7" t="s">
        <v>186</v>
      </c>
    </row>
    <row r="1702" spans="1:50" hidden="1" outlineLevel="1">
      <c r="A1702" t="s">
        <v>4453</v>
      </c>
      <c r="B1702" t="s">
        <v>3265</v>
      </c>
      <c r="C1702" s="1">
        <f t="shared" si="373"/>
        <v>4746</v>
      </c>
      <c r="D1702" s="7">
        <f>IF(N1702&gt;0, RANK(N1702,(N1702:P1702,Q1702:AE1702)),0)</f>
        <v>2</v>
      </c>
      <c r="E1702" s="7">
        <f>IF(O1702&gt;0,RANK(O1702,(N1702:P1702,Q1702:AE1702)),0)</f>
        <v>1</v>
      </c>
      <c r="F1702" s="7">
        <f>IF(P1702&gt;0,RANK(P1702,(N1702:P1702,Q1702:AE1702)),0)</f>
        <v>3</v>
      </c>
      <c r="G1702" s="1">
        <f t="shared" si="380"/>
        <v>2898</v>
      </c>
      <c r="H1702" s="2">
        <f t="shared" si="381"/>
        <v>0.61061946902654862</v>
      </c>
      <c r="I1702" s="2"/>
      <c r="J1702" s="2">
        <f t="shared" si="374"/>
        <v>0.18815844922039612</v>
      </c>
      <c r="K1702" s="2">
        <f t="shared" si="374"/>
        <v>0.79877791824694477</v>
      </c>
      <c r="L1702" s="2">
        <f t="shared" si="374"/>
        <v>6.7425200168563003E-3</v>
      </c>
      <c r="M1702" s="2">
        <f t="shared" si="375"/>
        <v>6.3211125158027749E-3</v>
      </c>
      <c r="N1702" s="1">
        <v>893</v>
      </c>
      <c r="O1702" s="1">
        <v>3791</v>
      </c>
      <c r="P1702" s="1">
        <v>32</v>
      </c>
      <c r="Q1702" s="1">
        <v>10</v>
      </c>
      <c r="R1702" s="1">
        <v>13</v>
      </c>
      <c r="S1702" s="1">
        <v>6</v>
      </c>
      <c r="T1702" s="1">
        <v>1</v>
      </c>
      <c r="W1702" s="1">
        <v>0</v>
      </c>
      <c r="AG1702" s="7">
        <f>IF(Q1702&gt;0,RANK(Q1702,(N1702:P1702,Q1702:AE1702)),0)</f>
        <v>5</v>
      </c>
      <c r="AH1702" s="7">
        <f>IF(R1702&gt;0,RANK(R1702,(N1702:P1702,Q1702:AE1702)),0)</f>
        <v>4</v>
      </c>
      <c r="AI1702" s="7">
        <f>IF(T1702&gt;0,RANK(T1702,(N1702:P1702,Q1702:AE1702)),0)</f>
        <v>7</v>
      </c>
      <c r="AJ1702" s="7">
        <f>IF(S1702&gt;0,RANK(S1702,(N1702:P1702,Q1702:AE1702)),0)</f>
        <v>6</v>
      </c>
      <c r="AK1702" s="2">
        <f t="shared" si="376"/>
        <v>2.1070375052675938E-3</v>
      </c>
      <c r="AL1702" s="2">
        <f t="shared" si="376"/>
        <v>2.739148756847872E-3</v>
      </c>
      <c r="AM1702" s="2">
        <f t="shared" si="377"/>
        <v>2.1070375052675939E-4</v>
      </c>
      <c r="AN1702" s="2">
        <f t="shared" si="378"/>
        <v>1.2642225031605564E-3</v>
      </c>
      <c r="AP1702" t="s">
        <v>4453</v>
      </c>
      <c r="AQ1702" t="s">
        <v>3265</v>
      </c>
      <c r="AR1702">
        <v>3</v>
      </c>
      <c r="AT1702" s="85" t="s">
        <v>3945</v>
      </c>
      <c r="AU1702" s="84" t="s">
        <v>3972</v>
      </c>
      <c r="AV1702" s="77" t="str">
        <f t="shared" si="379"/>
        <v>31033</v>
      </c>
      <c r="AX1702" s="7" t="s">
        <v>186</v>
      </c>
    </row>
    <row r="1703" spans="1:50" hidden="1" outlineLevel="1">
      <c r="A1703" t="s">
        <v>1408</v>
      </c>
      <c r="B1703" t="s">
        <v>3265</v>
      </c>
      <c r="C1703" s="1">
        <f t="shared" si="373"/>
        <v>3337</v>
      </c>
      <c r="D1703" s="7">
        <f>IF(N1703&gt;0, RANK(N1703,(N1703:P1703,Q1703:AE1703)),0)</f>
        <v>2</v>
      </c>
      <c r="E1703" s="7">
        <f>IF(O1703&gt;0,RANK(O1703,(N1703:P1703,Q1703:AE1703)),0)</f>
        <v>1</v>
      </c>
      <c r="F1703" s="7">
        <f>IF(P1703&gt;0,RANK(P1703,(N1703:P1703,Q1703:AE1703)),0)</f>
        <v>3</v>
      </c>
      <c r="G1703" s="1">
        <f t="shared" si="380"/>
        <v>1800</v>
      </c>
      <c r="H1703" s="2">
        <f t="shared" si="381"/>
        <v>0.53940665268204979</v>
      </c>
      <c r="I1703" s="2"/>
      <c r="J1703" s="2">
        <f t="shared" si="374"/>
        <v>0.22265507941264609</v>
      </c>
      <c r="K1703" s="2">
        <f t="shared" si="374"/>
        <v>0.76206173209469585</v>
      </c>
      <c r="L1703" s="2">
        <f t="shared" si="374"/>
        <v>9.2897812406353003E-3</v>
      </c>
      <c r="M1703" s="2">
        <f t="shared" si="375"/>
        <v>5.9934072520227838E-3</v>
      </c>
      <c r="N1703" s="1">
        <v>743</v>
      </c>
      <c r="O1703" s="1">
        <v>2543</v>
      </c>
      <c r="P1703" s="1">
        <v>31</v>
      </c>
      <c r="Q1703" s="1">
        <v>6</v>
      </c>
      <c r="R1703" s="1">
        <v>8</v>
      </c>
      <c r="S1703" s="1">
        <v>3</v>
      </c>
      <c r="T1703" s="1">
        <v>2</v>
      </c>
      <c r="W1703" s="1">
        <v>1</v>
      </c>
      <c r="AG1703" s="7">
        <f>IF(Q1703&gt;0,RANK(Q1703,(N1703:P1703,Q1703:AE1703)),0)</f>
        <v>5</v>
      </c>
      <c r="AH1703" s="7">
        <f>IF(R1703&gt;0,RANK(R1703,(N1703:P1703,Q1703:AE1703)),0)</f>
        <v>4</v>
      </c>
      <c r="AI1703" s="7">
        <f>IF(T1703&gt;0,RANK(T1703,(N1703:P1703,Q1703:AE1703)),0)</f>
        <v>7</v>
      </c>
      <c r="AJ1703" s="7">
        <f>IF(S1703&gt;0,RANK(S1703,(N1703:P1703,Q1703:AE1703)),0)</f>
        <v>6</v>
      </c>
      <c r="AK1703" s="2">
        <f t="shared" si="376"/>
        <v>1.7980221756068325E-3</v>
      </c>
      <c r="AL1703" s="2">
        <f t="shared" si="376"/>
        <v>2.3973629008091101E-3</v>
      </c>
      <c r="AM1703" s="2">
        <f t="shared" si="377"/>
        <v>5.9934072520227753E-4</v>
      </c>
      <c r="AN1703" s="2">
        <f t="shared" si="378"/>
        <v>8.9901108780341625E-4</v>
      </c>
      <c r="AP1703" t="s">
        <v>1408</v>
      </c>
      <c r="AQ1703" t="s">
        <v>3265</v>
      </c>
      <c r="AR1703">
        <v>3</v>
      </c>
      <c r="AT1703" s="85" t="s">
        <v>3945</v>
      </c>
      <c r="AU1703" s="84" t="s">
        <v>3970</v>
      </c>
      <c r="AV1703" s="77" t="str">
        <f t="shared" si="379"/>
        <v>31035</v>
      </c>
      <c r="AX1703" s="7" t="s">
        <v>186</v>
      </c>
    </row>
    <row r="1704" spans="1:50" hidden="1" outlineLevel="1">
      <c r="A1704" t="s">
        <v>2878</v>
      </c>
      <c r="B1704" t="s">
        <v>3265</v>
      </c>
      <c r="C1704" s="1">
        <f t="shared" si="373"/>
        <v>3633</v>
      </c>
      <c r="D1704" s="7">
        <f>IF(N1704&gt;0, RANK(N1704,(N1704:P1704,Q1704:AE1704)),0)</f>
        <v>2</v>
      </c>
      <c r="E1704" s="7">
        <f>IF(O1704&gt;0,RANK(O1704,(N1704:P1704,Q1704:AE1704)),0)</f>
        <v>1</v>
      </c>
      <c r="F1704" s="7">
        <f>IF(P1704&gt;0,RANK(P1704,(N1704:P1704,Q1704:AE1704)),0)</f>
        <v>3</v>
      </c>
      <c r="G1704" s="1">
        <f t="shared" si="380"/>
        <v>1599</v>
      </c>
      <c r="H1704" s="2">
        <f t="shared" si="381"/>
        <v>0.44013212221304709</v>
      </c>
      <c r="I1704" s="2"/>
      <c r="J1704" s="2">
        <f t="shared" si="374"/>
        <v>0.27250206440957886</v>
      </c>
      <c r="K1704" s="2">
        <f t="shared" si="374"/>
        <v>0.7126341866226259</v>
      </c>
      <c r="L1704" s="2">
        <f t="shared" si="374"/>
        <v>1.1010184420589045E-2</v>
      </c>
      <c r="M1704" s="2">
        <f t="shared" si="375"/>
        <v>3.8535645472062528E-3</v>
      </c>
      <c r="N1704" s="1">
        <v>990</v>
      </c>
      <c r="O1704" s="1">
        <v>2589</v>
      </c>
      <c r="P1704" s="1">
        <v>40</v>
      </c>
      <c r="Q1704" s="1">
        <v>3</v>
      </c>
      <c r="R1704" s="1">
        <v>6</v>
      </c>
      <c r="S1704" s="1">
        <v>2</v>
      </c>
      <c r="T1704" s="1">
        <v>1</v>
      </c>
      <c r="W1704" s="1">
        <v>2</v>
      </c>
      <c r="AG1704" s="7">
        <f>IF(Q1704&gt;0,RANK(Q1704,(N1704:P1704,Q1704:AE1704)),0)</f>
        <v>5</v>
      </c>
      <c r="AH1704" s="7">
        <f>IF(R1704&gt;0,RANK(R1704,(N1704:P1704,Q1704:AE1704)),0)</f>
        <v>4</v>
      </c>
      <c r="AI1704" s="7">
        <f>IF(T1704&gt;0,RANK(T1704,(N1704:P1704,Q1704:AE1704)),0)</f>
        <v>8</v>
      </c>
      <c r="AJ1704" s="7">
        <f>IF(S1704&gt;0,RANK(S1704,(N1704:P1704,Q1704:AE1704)),0)</f>
        <v>6</v>
      </c>
      <c r="AK1704" s="2">
        <f t="shared" si="376"/>
        <v>8.2576383154417832E-4</v>
      </c>
      <c r="AL1704" s="2">
        <f t="shared" si="376"/>
        <v>1.6515276630883566E-3</v>
      </c>
      <c r="AM1704" s="2">
        <f t="shared" si="377"/>
        <v>2.7525461051472613E-4</v>
      </c>
      <c r="AN1704" s="2">
        <f t="shared" si="378"/>
        <v>5.5050922102945225E-4</v>
      </c>
      <c r="AP1704" t="s">
        <v>2878</v>
      </c>
      <c r="AQ1704" t="s">
        <v>3265</v>
      </c>
      <c r="AR1704">
        <v>1</v>
      </c>
      <c r="AT1704" s="85" t="s">
        <v>3945</v>
      </c>
      <c r="AU1704" s="84" t="s">
        <v>3656</v>
      </c>
      <c r="AV1704" s="77" t="str">
        <f t="shared" si="379"/>
        <v>31037</v>
      </c>
      <c r="AX1704" s="7" t="s">
        <v>186</v>
      </c>
    </row>
    <row r="1705" spans="1:50" hidden="1" outlineLevel="1">
      <c r="A1705" t="s">
        <v>2873</v>
      </c>
      <c r="B1705" t="s">
        <v>3265</v>
      </c>
      <c r="C1705" s="1">
        <f t="shared" si="373"/>
        <v>4349</v>
      </c>
      <c r="D1705" s="7">
        <f>IF(N1705&gt;0, RANK(N1705,(N1705:P1705,Q1705:AE1705)),0)</f>
        <v>2</v>
      </c>
      <c r="E1705" s="7">
        <f>IF(O1705&gt;0,RANK(O1705,(N1705:P1705,Q1705:AE1705)),0)</f>
        <v>1</v>
      </c>
      <c r="F1705" s="7">
        <f>IF(P1705&gt;0,RANK(P1705,(N1705:P1705,Q1705:AE1705)),0)</f>
        <v>3</v>
      </c>
      <c r="G1705" s="1">
        <f t="shared" si="380"/>
        <v>2364</v>
      </c>
      <c r="H1705" s="2">
        <f t="shared" si="381"/>
        <v>0.54357323522648882</v>
      </c>
      <c r="I1705" s="2"/>
      <c r="J1705" s="2">
        <f t="shared" si="374"/>
        <v>0.22212002759255001</v>
      </c>
      <c r="K1705" s="2">
        <f t="shared" si="374"/>
        <v>0.76569326281903882</v>
      </c>
      <c r="L1705" s="2">
        <f t="shared" si="374"/>
        <v>6.6681995861117499E-3</v>
      </c>
      <c r="M1705" s="2">
        <f t="shared" si="375"/>
        <v>5.518510002299421E-3</v>
      </c>
      <c r="N1705" s="1">
        <v>966</v>
      </c>
      <c r="O1705" s="1">
        <v>3330</v>
      </c>
      <c r="P1705" s="1">
        <v>29</v>
      </c>
      <c r="Q1705" s="1">
        <v>6</v>
      </c>
      <c r="R1705" s="1">
        <v>6</v>
      </c>
      <c r="S1705" s="1">
        <v>2</v>
      </c>
      <c r="T1705" s="1">
        <v>2</v>
      </c>
      <c r="W1705" s="1">
        <v>8</v>
      </c>
      <c r="AG1705" s="7">
        <f>IF(Q1705&gt;0,RANK(Q1705,(N1705:P1705,Q1705:AE1705)),0)</f>
        <v>5</v>
      </c>
      <c r="AH1705" s="7">
        <f>IF(R1705&gt;0,RANK(R1705,(N1705:P1705,Q1705:AE1705)),0)</f>
        <v>5</v>
      </c>
      <c r="AI1705" s="7">
        <f>IF(T1705&gt;0,RANK(T1705,(N1705:P1705,Q1705:AE1705)),0)</f>
        <v>7</v>
      </c>
      <c r="AJ1705" s="7">
        <f>IF(S1705&gt;0,RANK(S1705,(N1705:P1705,Q1705:AE1705)),0)</f>
        <v>7</v>
      </c>
      <c r="AK1705" s="2">
        <f t="shared" si="376"/>
        <v>1.3796275005748448E-3</v>
      </c>
      <c r="AL1705" s="2">
        <f t="shared" si="376"/>
        <v>1.3796275005748448E-3</v>
      </c>
      <c r="AM1705" s="2">
        <f t="shared" si="377"/>
        <v>4.5987583352494828E-4</v>
      </c>
      <c r="AN1705" s="2">
        <f t="shared" si="378"/>
        <v>4.5987583352494828E-4</v>
      </c>
      <c r="AP1705" t="s">
        <v>2873</v>
      </c>
      <c r="AQ1705" t="s">
        <v>3265</v>
      </c>
      <c r="AR1705">
        <v>1</v>
      </c>
      <c r="AT1705" s="85" t="s">
        <v>3945</v>
      </c>
      <c r="AU1705" s="84" t="s">
        <v>5210</v>
      </c>
      <c r="AV1705" s="77" t="str">
        <f t="shared" si="379"/>
        <v>31039</v>
      </c>
      <c r="AX1705" s="7" t="s">
        <v>186</v>
      </c>
    </row>
    <row r="1706" spans="1:50" hidden="1" outlineLevel="1">
      <c r="A1706" t="s">
        <v>4008</v>
      </c>
      <c r="B1706" t="s">
        <v>3265</v>
      </c>
      <c r="C1706" s="1">
        <f t="shared" si="373"/>
        <v>5612</v>
      </c>
      <c r="D1706" s="7">
        <f>IF(N1706&gt;0, RANK(N1706,(N1706:P1706,Q1706:AE1706)),0)</f>
        <v>2</v>
      </c>
      <c r="E1706" s="7">
        <f>IF(O1706&gt;0,RANK(O1706,(N1706:P1706,Q1706:AE1706)),0)</f>
        <v>1</v>
      </c>
      <c r="F1706" s="7">
        <f>IF(P1706&gt;0,RANK(P1706,(N1706:P1706,Q1706:AE1706)),0)</f>
        <v>3</v>
      </c>
      <c r="G1706" s="1">
        <f t="shared" si="380"/>
        <v>3478</v>
      </c>
      <c r="H1706" s="2">
        <f t="shared" si="381"/>
        <v>0.61974340698503205</v>
      </c>
      <c r="I1706" s="2"/>
      <c r="J1706" s="2">
        <f t="shared" si="374"/>
        <v>0.18531717747683535</v>
      </c>
      <c r="K1706" s="2">
        <f t="shared" si="374"/>
        <v>0.80506058446186746</v>
      </c>
      <c r="L1706" s="2">
        <f t="shared" si="374"/>
        <v>4.2765502494654314E-3</v>
      </c>
      <c r="M1706" s="2">
        <f t="shared" si="375"/>
        <v>5.3456878118317078E-3</v>
      </c>
      <c r="N1706" s="1">
        <v>1040</v>
      </c>
      <c r="O1706" s="1">
        <v>4518</v>
      </c>
      <c r="P1706" s="1">
        <v>24</v>
      </c>
      <c r="Q1706" s="1">
        <v>14</v>
      </c>
      <c r="R1706" s="1">
        <v>11</v>
      </c>
      <c r="S1706" s="1">
        <v>5</v>
      </c>
      <c r="T1706" s="1">
        <v>0</v>
      </c>
      <c r="W1706" s="1">
        <v>0</v>
      </c>
      <c r="AG1706" s="7">
        <f>IF(Q1706&gt;0,RANK(Q1706,(N1706:P1706,Q1706:AE1706)),0)</f>
        <v>4</v>
      </c>
      <c r="AH1706" s="7">
        <f>IF(R1706&gt;0,RANK(R1706,(N1706:P1706,Q1706:AE1706)),0)</f>
        <v>5</v>
      </c>
      <c r="AI1706" s="7">
        <f>IF(T1706&gt;0,RANK(T1706,(N1706:P1706,Q1706:AE1706)),0)</f>
        <v>0</v>
      </c>
      <c r="AJ1706" s="7">
        <f>IF(S1706&gt;0,RANK(S1706,(N1706:P1706,Q1706:AE1706)),0)</f>
        <v>6</v>
      </c>
      <c r="AK1706" s="2">
        <f t="shared" si="376"/>
        <v>2.4946543121881683E-3</v>
      </c>
      <c r="AL1706" s="2">
        <f t="shared" si="376"/>
        <v>1.9600855310049894E-3</v>
      </c>
      <c r="AM1706" s="2">
        <f t="shared" si="377"/>
        <v>0</v>
      </c>
      <c r="AN1706" s="2">
        <f t="shared" si="378"/>
        <v>8.9094796863863155E-4</v>
      </c>
      <c r="AP1706" t="s">
        <v>4008</v>
      </c>
      <c r="AQ1706" t="s">
        <v>3265</v>
      </c>
      <c r="AR1706">
        <v>3</v>
      </c>
      <c r="AT1706" s="85" t="s">
        <v>3945</v>
      </c>
      <c r="AU1706" s="84" t="s">
        <v>5211</v>
      </c>
      <c r="AV1706" s="77" t="str">
        <f t="shared" si="379"/>
        <v>31041</v>
      </c>
      <c r="AX1706" s="7" t="s">
        <v>186</v>
      </c>
    </row>
    <row r="1707" spans="1:50" hidden="1" outlineLevel="1">
      <c r="A1707" t="s">
        <v>2032</v>
      </c>
      <c r="B1707" t="s">
        <v>3265</v>
      </c>
      <c r="C1707" s="1">
        <f t="shared" si="373"/>
        <v>6615</v>
      </c>
      <c r="D1707" s="7">
        <f>IF(N1707&gt;0, RANK(N1707,(N1707:P1707,Q1707:AE1707)),0)</f>
        <v>2</v>
      </c>
      <c r="E1707" s="7">
        <f>IF(O1707&gt;0,RANK(O1707,(N1707:P1707,Q1707:AE1707)),0)</f>
        <v>1</v>
      </c>
      <c r="F1707" s="7">
        <f>IF(P1707&gt;0,RANK(P1707,(N1707:P1707,Q1707:AE1707)),0)</f>
        <v>3</v>
      </c>
      <c r="G1707" s="1">
        <f t="shared" si="380"/>
        <v>499</v>
      </c>
      <c r="H1707" s="2">
        <f t="shared" si="381"/>
        <v>7.5434618291761152E-2</v>
      </c>
      <c r="I1707" s="2"/>
      <c r="J1707" s="2">
        <f t="shared" si="374"/>
        <v>0.45759637188208618</v>
      </c>
      <c r="K1707" s="2">
        <f t="shared" si="374"/>
        <v>0.53303099017384736</v>
      </c>
      <c r="L1707" s="2">
        <f t="shared" si="374"/>
        <v>4.6863189720332578E-3</v>
      </c>
      <c r="M1707" s="2">
        <f t="shared" si="375"/>
        <v>4.6863189720332508E-3</v>
      </c>
      <c r="N1707" s="1">
        <v>3027</v>
      </c>
      <c r="O1707" s="1">
        <v>3526</v>
      </c>
      <c r="P1707" s="1">
        <v>31</v>
      </c>
      <c r="Q1707" s="1">
        <v>9</v>
      </c>
      <c r="R1707" s="1">
        <v>12</v>
      </c>
      <c r="S1707" s="1">
        <v>5</v>
      </c>
      <c r="T1707" s="1">
        <v>0</v>
      </c>
      <c r="W1707" s="1">
        <v>5</v>
      </c>
      <c r="AG1707" s="7">
        <f>IF(Q1707&gt;0,RANK(Q1707,(N1707:P1707,Q1707:AE1707)),0)</f>
        <v>5</v>
      </c>
      <c r="AH1707" s="7">
        <f>IF(R1707&gt;0,RANK(R1707,(N1707:P1707,Q1707:AE1707)),0)</f>
        <v>4</v>
      </c>
      <c r="AI1707" s="7">
        <f>IF(T1707&gt;0,RANK(T1707,(N1707:P1707,Q1707:AE1707)),0)</f>
        <v>0</v>
      </c>
      <c r="AJ1707" s="7">
        <f>IF(S1707&gt;0,RANK(S1707,(N1707:P1707,Q1707:AE1707)),0)</f>
        <v>6</v>
      </c>
      <c r="AK1707" s="2">
        <f t="shared" si="376"/>
        <v>1.3605442176870747E-3</v>
      </c>
      <c r="AL1707" s="2">
        <f t="shared" si="376"/>
        <v>1.8140589569160999E-3</v>
      </c>
      <c r="AM1707" s="2">
        <f t="shared" si="377"/>
        <v>0</v>
      </c>
      <c r="AN1707" s="2">
        <f t="shared" si="378"/>
        <v>7.5585789871504159E-4</v>
      </c>
      <c r="AP1707" t="s">
        <v>2032</v>
      </c>
      <c r="AQ1707" t="s">
        <v>3265</v>
      </c>
      <c r="AR1707">
        <v>1</v>
      </c>
      <c r="AT1707" s="85" t="s">
        <v>3945</v>
      </c>
      <c r="AU1707" s="84" t="s">
        <v>5216</v>
      </c>
      <c r="AV1707" s="77" t="str">
        <f t="shared" si="379"/>
        <v>31043</v>
      </c>
      <c r="AX1707" s="7" t="s">
        <v>186</v>
      </c>
    </row>
    <row r="1708" spans="1:50" hidden="1" outlineLevel="1">
      <c r="A1708" t="s">
        <v>3588</v>
      </c>
      <c r="B1708" t="s">
        <v>3265</v>
      </c>
      <c r="C1708" s="1">
        <f t="shared" si="373"/>
        <v>3994</v>
      </c>
      <c r="D1708" s="7">
        <f>IF(N1708&gt;0, RANK(N1708,(N1708:P1708,Q1708:AE1708)),0)</f>
        <v>2</v>
      </c>
      <c r="E1708" s="7">
        <f>IF(O1708&gt;0,RANK(O1708,(N1708:P1708,Q1708:AE1708)),0)</f>
        <v>1</v>
      </c>
      <c r="F1708" s="7">
        <f>IF(P1708&gt;0,RANK(P1708,(N1708:P1708,Q1708:AE1708)),0)</f>
        <v>3</v>
      </c>
      <c r="G1708" s="1">
        <f t="shared" si="380"/>
        <v>1690</v>
      </c>
      <c r="H1708" s="2">
        <f t="shared" si="381"/>
        <v>0.42313470205307963</v>
      </c>
      <c r="I1708" s="2"/>
      <c r="J1708" s="2">
        <f t="shared" si="374"/>
        <v>0.28017025538307461</v>
      </c>
      <c r="K1708" s="2">
        <f t="shared" si="374"/>
        <v>0.70330495743615418</v>
      </c>
      <c r="L1708" s="2">
        <f t="shared" si="374"/>
        <v>9.5142714071106659E-3</v>
      </c>
      <c r="M1708" s="2">
        <f t="shared" si="375"/>
        <v>7.0105157736605507E-3</v>
      </c>
      <c r="N1708" s="1">
        <v>1119</v>
      </c>
      <c r="O1708" s="1">
        <v>2809</v>
      </c>
      <c r="P1708" s="1">
        <v>38</v>
      </c>
      <c r="Q1708" s="1">
        <v>10</v>
      </c>
      <c r="R1708" s="1">
        <v>7</v>
      </c>
      <c r="S1708" s="1">
        <v>8</v>
      </c>
      <c r="T1708" s="1">
        <v>0</v>
      </c>
      <c r="W1708" s="1">
        <v>3</v>
      </c>
      <c r="AG1708" s="7">
        <f>IF(Q1708&gt;0,RANK(Q1708,(N1708:P1708,Q1708:AE1708)),0)</f>
        <v>4</v>
      </c>
      <c r="AH1708" s="7">
        <f>IF(R1708&gt;0,RANK(R1708,(N1708:P1708,Q1708:AE1708)),0)</f>
        <v>6</v>
      </c>
      <c r="AI1708" s="7">
        <f>IF(T1708&gt;0,RANK(T1708,(N1708:P1708,Q1708:AE1708)),0)</f>
        <v>0</v>
      </c>
      <c r="AJ1708" s="7">
        <f>IF(S1708&gt;0,RANK(S1708,(N1708:P1708,Q1708:AE1708)),0)</f>
        <v>5</v>
      </c>
      <c r="AK1708" s="2">
        <f t="shared" si="376"/>
        <v>2.5037556334501754E-3</v>
      </c>
      <c r="AL1708" s="2">
        <f t="shared" si="376"/>
        <v>1.7526289434151227E-3</v>
      </c>
      <c r="AM1708" s="2">
        <f t="shared" si="377"/>
        <v>0</v>
      </c>
      <c r="AN1708" s="2">
        <f t="shared" si="378"/>
        <v>2.00300450676014E-3</v>
      </c>
      <c r="AP1708" t="s">
        <v>3588</v>
      </c>
      <c r="AQ1708" t="s">
        <v>3265</v>
      </c>
      <c r="AR1708">
        <v>3</v>
      </c>
      <c r="AT1708" s="85" t="s">
        <v>3945</v>
      </c>
      <c r="AU1708" s="84" t="s">
        <v>3961</v>
      </c>
      <c r="AV1708" s="77" t="str">
        <f t="shared" si="379"/>
        <v>31045</v>
      </c>
      <c r="AX1708" s="7" t="s">
        <v>186</v>
      </c>
    </row>
    <row r="1709" spans="1:50" hidden="1" outlineLevel="1">
      <c r="A1709" t="s">
        <v>1248</v>
      </c>
      <c r="B1709" t="s">
        <v>3265</v>
      </c>
      <c r="C1709" s="1">
        <f t="shared" si="373"/>
        <v>7956</v>
      </c>
      <c r="D1709" s="7">
        <f>IF(N1709&gt;0, RANK(N1709,(N1709:P1709,Q1709:AE1709)),0)</f>
        <v>2</v>
      </c>
      <c r="E1709" s="7">
        <f>IF(O1709&gt;0,RANK(O1709,(N1709:P1709,Q1709:AE1709)),0)</f>
        <v>1</v>
      </c>
      <c r="F1709" s="7">
        <f>IF(P1709&gt;0,RANK(P1709,(N1709:P1709,Q1709:AE1709)),0)</f>
        <v>3</v>
      </c>
      <c r="G1709" s="1">
        <f t="shared" si="380"/>
        <v>4421</v>
      </c>
      <c r="H1709" s="2">
        <f t="shared" si="381"/>
        <v>0.55568124685771747</v>
      </c>
      <c r="I1709" s="2"/>
      <c r="J1709" s="2">
        <f t="shared" si="374"/>
        <v>0.21719457013574661</v>
      </c>
      <c r="K1709" s="2">
        <f t="shared" si="374"/>
        <v>0.77287581699346408</v>
      </c>
      <c r="L1709" s="2">
        <f t="shared" si="374"/>
        <v>5.6561085972850677E-3</v>
      </c>
      <c r="M1709" s="2">
        <f t="shared" si="375"/>
        <v>4.2735042735042384E-3</v>
      </c>
      <c r="N1709" s="1">
        <v>1728</v>
      </c>
      <c r="O1709" s="1">
        <v>6149</v>
      </c>
      <c r="P1709" s="1">
        <v>45</v>
      </c>
      <c r="Q1709" s="1">
        <v>20</v>
      </c>
      <c r="R1709" s="1">
        <v>10</v>
      </c>
      <c r="S1709" s="1">
        <v>4</v>
      </c>
      <c r="T1709" s="1">
        <v>0</v>
      </c>
      <c r="W1709" s="1">
        <v>0</v>
      </c>
      <c r="AG1709" s="7">
        <f>IF(Q1709&gt;0,RANK(Q1709,(N1709:P1709,Q1709:AE1709)),0)</f>
        <v>4</v>
      </c>
      <c r="AH1709" s="7">
        <f>IF(R1709&gt;0,RANK(R1709,(N1709:P1709,Q1709:AE1709)),0)</f>
        <v>5</v>
      </c>
      <c r="AI1709" s="7">
        <f>IF(T1709&gt;0,RANK(T1709,(N1709:P1709,Q1709:AE1709)),0)</f>
        <v>0</v>
      </c>
      <c r="AJ1709" s="7">
        <f>IF(S1709&gt;0,RANK(S1709,(N1709:P1709,Q1709:AE1709)),0)</f>
        <v>6</v>
      </c>
      <c r="AK1709" s="2">
        <f t="shared" si="376"/>
        <v>2.5138260432378081E-3</v>
      </c>
      <c r="AL1709" s="2">
        <f t="shared" si="376"/>
        <v>1.2569130216189041E-3</v>
      </c>
      <c r="AM1709" s="2">
        <f t="shared" si="377"/>
        <v>0</v>
      </c>
      <c r="AN1709" s="2">
        <f t="shared" si="378"/>
        <v>5.0276520864756154E-4</v>
      </c>
      <c r="AP1709" t="s">
        <v>1248</v>
      </c>
      <c r="AQ1709" t="s">
        <v>3265</v>
      </c>
      <c r="AR1709">
        <v>3</v>
      </c>
      <c r="AT1709" s="85" t="s">
        <v>3945</v>
      </c>
      <c r="AU1709" s="84" t="s">
        <v>3267</v>
      </c>
      <c r="AV1709" s="77" t="str">
        <f t="shared" si="379"/>
        <v>31047</v>
      </c>
      <c r="AX1709" s="7" t="s">
        <v>186</v>
      </c>
    </row>
    <row r="1710" spans="1:50" hidden="1" outlineLevel="1">
      <c r="A1710" t="s">
        <v>3926</v>
      </c>
      <c r="B1710" t="s">
        <v>3265</v>
      </c>
      <c r="C1710" s="1">
        <f t="shared" si="373"/>
        <v>1053</v>
      </c>
      <c r="D1710" s="7">
        <f>IF(N1710&gt;0, RANK(N1710,(N1710:P1710,Q1710:AE1710)),0)</f>
        <v>2</v>
      </c>
      <c r="E1710" s="7">
        <f>IF(O1710&gt;0,RANK(O1710,(N1710:P1710,Q1710:AE1710)),0)</f>
        <v>1</v>
      </c>
      <c r="F1710" s="7">
        <f>IF(P1710&gt;0,RANK(P1710,(N1710:P1710,Q1710:AE1710)),0)</f>
        <v>3</v>
      </c>
      <c r="G1710" s="1">
        <f t="shared" si="380"/>
        <v>598</v>
      </c>
      <c r="H1710" s="2">
        <f t="shared" si="381"/>
        <v>0.5679012345679012</v>
      </c>
      <c r="I1710" s="2"/>
      <c r="J1710" s="2">
        <f t="shared" si="374"/>
        <v>0.21082621082621084</v>
      </c>
      <c r="K1710" s="2">
        <f t="shared" si="374"/>
        <v>0.77872744539411209</v>
      </c>
      <c r="L1710" s="2">
        <f t="shared" si="374"/>
        <v>4.7483380816714148E-3</v>
      </c>
      <c r="M1710" s="2">
        <f t="shared" si="375"/>
        <v>5.6980056980055994E-3</v>
      </c>
      <c r="N1710" s="1">
        <v>222</v>
      </c>
      <c r="O1710" s="1">
        <v>820</v>
      </c>
      <c r="P1710" s="1">
        <v>5</v>
      </c>
      <c r="Q1710" s="1">
        <v>3</v>
      </c>
      <c r="R1710" s="1">
        <v>2</v>
      </c>
      <c r="S1710" s="1">
        <v>1</v>
      </c>
      <c r="T1710" s="1">
        <v>0</v>
      </c>
      <c r="W1710" s="1">
        <v>0</v>
      </c>
      <c r="AG1710" s="7">
        <f>IF(Q1710&gt;0,RANK(Q1710,(N1710:P1710,Q1710:AE1710)),0)</f>
        <v>4</v>
      </c>
      <c r="AH1710" s="7">
        <f>IF(R1710&gt;0,RANK(R1710,(N1710:P1710,Q1710:AE1710)),0)</f>
        <v>5</v>
      </c>
      <c r="AI1710" s="7">
        <f>IF(T1710&gt;0,RANK(T1710,(N1710:P1710,Q1710:AE1710)),0)</f>
        <v>0</v>
      </c>
      <c r="AJ1710" s="7">
        <f>IF(S1710&gt;0,RANK(S1710,(N1710:P1710,Q1710:AE1710)),0)</f>
        <v>6</v>
      </c>
      <c r="AK1710" s="2">
        <f t="shared" si="376"/>
        <v>2.8490028490028491E-3</v>
      </c>
      <c r="AL1710" s="2">
        <f t="shared" si="376"/>
        <v>1.8993352326685661E-3</v>
      </c>
      <c r="AM1710" s="2">
        <f t="shared" si="377"/>
        <v>0</v>
      </c>
      <c r="AN1710" s="2">
        <f t="shared" si="378"/>
        <v>9.4966761633428305E-4</v>
      </c>
      <c r="AP1710" t="s">
        <v>3926</v>
      </c>
      <c r="AQ1710" t="s">
        <v>3265</v>
      </c>
      <c r="AR1710">
        <v>3</v>
      </c>
      <c r="AT1710" s="85" t="s">
        <v>3945</v>
      </c>
      <c r="AU1710" s="84" t="s">
        <v>4660</v>
      </c>
      <c r="AV1710" s="77" t="str">
        <f t="shared" si="379"/>
        <v>31049</v>
      </c>
      <c r="AX1710" s="7" t="s">
        <v>186</v>
      </c>
    </row>
    <row r="1711" spans="1:50" hidden="1" outlineLevel="1">
      <c r="A1711" t="s">
        <v>3927</v>
      </c>
      <c r="B1711" t="s">
        <v>3265</v>
      </c>
      <c r="C1711" s="1">
        <f t="shared" si="373"/>
        <v>3009</v>
      </c>
      <c r="D1711" s="7">
        <f>IF(N1711&gt;0, RANK(N1711,(N1711:P1711,Q1711:AE1711)),0)</f>
        <v>2</v>
      </c>
      <c r="E1711" s="7">
        <f>IF(O1711&gt;0,RANK(O1711,(N1711:P1711,Q1711:AE1711)),0)</f>
        <v>1</v>
      </c>
      <c r="F1711" s="7">
        <f>IF(P1711&gt;0,RANK(P1711,(N1711:P1711,Q1711:AE1711)),0)</f>
        <v>3</v>
      </c>
      <c r="G1711" s="1">
        <f t="shared" si="380"/>
        <v>1090</v>
      </c>
      <c r="H1711" s="2">
        <f t="shared" si="381"/>
        <v>0.3622465935526753</v>
      </c>
      <c r="I1711" s="2"/>
      <c r="J1711" s="2">
        <f t="shared" si="374"/>
        <v>0.31173147224991693</v>
      </c>
      <c r="K1711" s="2">
        <f t="shared" si="374"/>
        <v>0.67397806580259223</v>
      </c>
      <c r="L1711" s="2">
        <f t="shared" si="374"/>
        <v>7.3113991359255569E-3</v>
      </c>
      <c r="M1711" s="2">
        <f t="shared" si="375"/>
        <v>6.9790628115652831E-3</v>
      </c>
      <c r="N1711" s="1">
        <v>938</v>
      </c>
      <c r="O1711" s="1">
        <v>2028</v>
      </c>
      <c r="P1711" s="1">
        <v>22</v>
      </c>
      <c r="Q1711" s="1">
        <v>7</v>
      </c>
      <c r="R1711" s="1">
        <v>7</v>
      </c>
      <c r="S1711" s="1">
        <v>4</v>
      </c>
      <c r="T1711" s="1">
        <v>1</v>
      </c>
      <c r="W1711" s="1">
        <v>2</v>
      </c>
      <c r="AG1711" s="7">
        <f>IF(Q1711&gt;0,RANK(Q1711,(N1711:P1711,Q1711:AE1711)),0)</f>
        <v>4</v>
      </c>
      <c r="AH1711" s="7">
        <f>IF(R1711&gt;0,RANK(R1711,(N1711:P1711,Q1711:AE1711)),0)</f>
        <v>4</v>
      </c>
      <c r="AI1711" s="7">
        <f>IF(T1711&gt;0,RANK(T1711,(N1711:P1711,Q1711:AE1711)),0)</f>
        <v>8</v>
      </c>
      <c r="AJ1711" s="7">
        <f>IF(S1711&gt;0,RANK(S1711,(N1711:P1711,Q1711:AE1711)),0)</f>
        <v>6</v>
      </c>
      <c r="AK1711" s="2">
        <f t="shared" si="376"/>
        <v>2.3263542705217678E-3</v>
      </c>
      <c r="AL1711" s="2">
        <f t="shared" si="376"/>
        <v>2.3263542705217678E-3</v>
      </c>
      <c r="AM1711" s="2">
        <f t="shared" si="377"/>
        <v>3.3233632436025255E-4</v>
      </c>
      <c r="AN1711" s="2">
        <f t="shared" si="378"/>
        <v>1.3293452974410102E-3</v>
      </c>
      <c r="AP1711" t="s">
        <v>3927</v>
      </c>
      <c r="AQ1711" t="s">
        <v>3265</v>
      </c>
      <c r="AR1711">
        <v>1</v>
      </c>
      <c r="AT1711" s="85" t="s">
        <v>3945</v>
      </c>
      <c r="AU1711" s="84" t="s">
        <v>4017</v>
      </c>
      <c r="AV1711" s="77" t="str">
        <f t="shared" si="379"/>
        <v>31051</v>
      </c>
      <c r="AX1711" s="7" t="s">
        <v>186</v>
      </c>
    </row>
    <row r="1712" spans="1:50" hidden="1" outlineLevel="1">
      <c r="A1712" t="s">
        <v>1852</v>
      </c>
      <c r="B1712" t="s">
        <v>3265</v>
      </c>
      <c r="C1712" s="1">
        <f t="shared" si="373"/>
        <v>16172</v>
      </c>
      <c r="D1712" s="7">
        <f>IF(N1712&gt;0, RANK(N1712,(N1712:P1712,Q1712:AE1712)),0)</f>
        <v>2</v>
      </c>
      <c r="E1712" s="7">
        <f>IF(O1712&gt;0,RANK(O1712,(N1712:P1712,Q1712:AE1712)),0)</f>
        <v>1</v>
      </c>
      <c r="F1712" s="7">
        <f>IF(P1712&gt;0,RANK(P1712,(N1712:P1712,Q1712:AE1712)),0)</f>
        <v>3</v>
      </c>
      <c r="G1712" s="1">
        <f t="shared" si="380"/>
        <v>5466</v>
      </c>
      <c r="H1712" s="2">
        <f t="shared" si="381"/>
        <v>0.33799159040316595</v>
      </c>
      <c r="I1712" s="2"/>
      <c r="J1712" s="2">
        <f t="shared" si="374"/>
        <v>0.32463517190205293</v>
      </c>
      <c r="K1712" s="2">
        <f t="shared" si="374"/>
        <v>0.66262676230521889</v>
      </c>
      <c r="L1712" s="2">
        <f t="shared" si="374"/>
        <v>7.1728914172644077E-3</v>
      </c>
      <c r="M1712" s="2">
        <f t="shared" si="375"/>
        <v>5.5651743754637738E-3</v>
      </c>
      <c r="N1712" s="1">
        <v>5250</v>
      </c>
      <c r="O1712" s="1">
        <v>10716</v>
      </c>
      <c r="P1712" s="1">
        <v>116</v>
      </c>
      <c r="Q1712" s="1">
        <v>46</v>
      </c>
      <c r="R1712" s="1">
        <v>24</v>
      </c>
      <c r="S1712" s="1">
        <v>20</v>
      </c>
      <c r="T1712" s="1">
        <v>0</v>
      </c>
      <c r="W1712" s="1">
        <v>0</v>
      </c>
      <c r="AG1712" s="7">
        <f>IF(Q1712&gt;0,RANK(Q1712,(N1712:P1712,Q1712:AE1712)),0)</f>
        <v>4</v>
      </c>
      <c r="AH1712" s="7">
        <f>IF(R1712&gt;0,RANK(R1712,(N1712:P1712,Q1712:AE1712)),0)</f>
        <v>5</v>
      </c>
      <c r="AI1712" s="7">
        <f>IF(T1712&gt;0,RANK(T1712,(N1712:P1712,Q1712:AE1712)),0)</f>
        <v>0</v>
      </c>
      <c r="AJ1712" s="7">
        <f>IF(S1712&gt;0,RANK(S1712,(N1712:P1712,Q1712:AE1712)),0)</f>
        <v>6</v>
      </c>
      <c r="AK1712" s="2">
        <f t="shared" si="376"/>
        <v>2.8444224585703684E-3</v>
      </c>
      <c r="AL1712" s="2">
        <f t="shared" si="376"/>
        <v>1.4840465001236705E-3</v>
      </c>
      <c r="AM1712" s="2">
        <f t="shared" si="377"/>
        <v>0</v>
      </c>
      <c r="AN1712" s="2">
        <f t="shared" si="378"/>
        <v>1.2367054167697256E-3</v>
      </c>
      <c r="AP1712" t="s">
        <v>1852</v>
      </c>
      <c r="AQ1712" t="s">
        <v>3265</v>
      </c>
      <c r="AR1712">
        <v>1</v>
      </c>
      <c r="AT1712" s="85" t="s">
        <v>3945</v>
      </c>
      <c r="AU1712" s="84" t="s">
        <v>4018</v>
      </c>
      <c r="AV1712" s="77" t="str">
        <f t="shared" si="379"/>
        <v>31053</v>
      </c>
      <c r="AX1712" s="7" t="s">
        <v>186</v>
      </c>
    </row>
    <row r="1713" spans="1:50" hidden="1" outlineLevel="1">
      <c r="A1713" t="s">
        <v>4987</v>
      </c>
      <c r="B1713" t="s">
        <v>3265</v>
      </c>
      <c r="C1713" s="1">
        <f t="shared" si="373"/>
        <v>207071</v>
      </c>
      <c r="D1713" s="7">
        <f>IF(N1713&gt;0, RANK(N1713,(N1713:P1713,Q1713:AE1713)),0)</f>
        <v>2</v>
      </c>
      <c r="E1713" s="7">
        <f>IF(O1713&gt;0,RANK(O1713,(N1713:P1713,Q1713:AE1713)),0)</f>
        <v>1</v>
      </c>
      <c r="F1713" s="7">
        <f>IF(P1713&gt;0,RANK(P1713,(N1713:P1713,Q1713:AE1713)),0)</f>
        <v>3</v>
      </c>
      <c r="G1713" s="1">
        <f t="shared" si="380"/>
        <v>37483</v>
      </c>
      <c r="H1713" s="2">
        <f t="shared" si="381"/>
        <v>0.18101520734434082</v>
      </c>
      <c r="I1713" s="2"/>
      <c r="J1713" s="2">
        <f t="shared" si="374"/>
        <v>0.40242235754886008</v>
      </c>
      <c r="K1713" s="2">
        <f t="shared" si="374"/>
        <v>0.58343756489320087</v>
      </c>
      <c r="L1713" s="2">
        <f t="shared" si="374"/>
        <v>7.0603802560474426E-3</v>
      </c>
      <c r="M1713" s="2">
        <f t="shared" si="375"/>
        <v>7.0796973018915589E-3</v>
      </c>
      <c r="N1713" s="1">
        <v>83330</v>
      </c>
      <c r="O1713" s="1">
        <v>120813</v>
      </c>
      <c r="P1713" s="1">
        <v>1462</v>
      </c>
      <c r="Q1713" s="1">
        <v>641</v>
      </c>
      <c r="R1713" s="1">
        <v>253</v>
      </c>
      <c r="S1713" s="1">
        <v>229</v>
      </c>
      <c r="T1713" s="1">
        <v>15</v>
      </c>
      <c r="W1713" s="1">
        <v>328</v>
      </c>
      <c r="AG1713" s="7">
        <f>IF(Q1713&gt;0,RANK(Q1713,(N1713:P1713,Q1713:AE1713)),0)</f>
        <v>4</v>
      </c>
      <c r="AH1713" s="7">
        <f>IF(R1713&gt;0,RANK(R1713,(N1713:P1713,Q1713:AE1713)),0)</f>
        <v>6</v>
      </c>
      <c r="AI1713" s="7">
        <f>IF(T1713&gt;0,RANK(T1713,(N1713:P1713,Q1713:AE1713)),0)</f>
        <v>8</v>
      </c>
      <c r="AJ1713" s="7">
        <f>IF(S1713&gt;0,RANK(S1713,(N1713:P1713,Q1713:AE1713)),0)</f>
        <v>7</v>
      </c>
      <c r="AK1713" s="2">
        <f t="shared" si="376"/>
        <v>3.0955565965296926E-3</v>
      </c>
      <c r="AL1713" s="2">
        <f t="shared" si="376"/>
        <v>1.221803149644325E-3</v>
      </c>
      <c r="AM1713" s="2">
        <f t="shared" si="377"/>
        <v>7.2438921915671435E-5</v>
      </c>
      <c r="AN1713" s="2">
        <f t="shared" si="378"/>
        <v>1.1059008745792505E-3</v>
      </c>
      <c r="AP1713" t="s">
        <v>4987</v>
      </c>
      <c r="AQ1713" t="s">
        <v>3265</v>
      </c>
      <c r="AR1713">
        <v>2</v>
      </c>
      <c r="AT1713" s="85" t="s">
        <v>3945</v>
      </c>
      <c r="AU1713" s="84" t="s">
        <v>4019</v>
      </c>
      <c r="AV1713" s="77" t="str">
        <f t="shared" si="379"/>
        <v>31055</v>
      </c>
      <c r="AX1713" s="7" t="s">
        <v>186</v>
      </c>
    </row>
    <row r="1714" spans="1:50" hidden="1" outlineLevel="1">
      <c r="A1714" t="s">
        <v>4251</v>
      </c>
      <c r="B1714" t="s">
        <v>3265</v>
      </c>
      <c r="C1714" s="1">
        <f t="shared" si="373"/>
        <v>1053</v>
      </c>
      <c r="D1714" s="7">
        <f>IF(N1714&gt;0, RANK(N1714,(N1714:P1714,Q1714:AE1714)),0)</f>
        <v>2</v>
      </c>
      <c r="E1714" s="7">
        <f>IF(O1714&gt;0,RANK(O1714,(N1714:P1714,Q1714:AE1714)),0)</f>
        <v>1</v>
      </c>
      <c r="F1714" s="7">
        <f>IF(P1714&gt;0,RANK(P1714,(N1714:P1714,Q1714:AE1714)),0)</f>
        <v>3</v>
      </c>
      <c r="G1714" s="1">
        <f t="shared" si="380"/>
        <v>672</v>
      </c>
      <c r="H1714" s="2">
        <f t="shared" si="381"/>
        <v>0.63817663817663817</v>
      </c>
      <c r="I1714" s="2"/>
      <c r="J1714" s="2">
        <f t="shared" si="374"/>
        <v>0.17663817663817663</v>
      </c>
      <c r="K1714" s="2">
        <f t="shared" si="374"/>
        <v>0.81481481481481477</v>
      </c>
      <c r="L1714" s="2">
        <f t="shared" si="374"/>
        <v>3.7986704653371322E-3</v>
      </c>
      <c r="M1714" s="2">
        <f t="shared" si="375"/>
        <v>4.7483380816714955E-3</v>
      </c>
      <c r="N1714" s="1">
        <v>186</v>
      </c>
      <c r="O1714" s="1">
        <v>858</v>
      </c>
      <c r="P1714" s="1">
        <v>4</v>
      </c>
      <c r="Q1714" s="1">
        <v>4</v>
      </c>
      <c r="R1714" s="1">
        <v>1</v>
      </c>
      <c r="S1714" s="1">
        <v>0</v>
      </c>
      <c r="T1714" s="1">
        <v>0</v>
      </c>
      <c r="W1714" s="1">
        <v>0</v>
      </c>
      <c r="AG1714" s="7">
        <f>IF(Q1714&gt;0,RANK(Q1714,(N1714:P1714,Q1714:AE1714)),0)</f>
        <v>3</v>
      </c>
      <c r="AH1714" s="7">
        <f>IF(R1714&gt;0,RANK(R1714,(N1714:P1714,Q1714:AE1714)),0)</f>
        <v>5</v>
      </c>
      <c r="AI1714" s="7">
        <f>IF(T1714&gt;0,RANK(T1714,(N1714:P1714,Q1714:AE1714)),0)</f>
        <v>0</v>
      </c>
      <c r="AJ1714" s="7">
        <f>IF(S1714&gt;0,RANK(S1714,(N1714:P1714,Q1714:AE1714)),0)</f>
        <v>0</v>
      </c>
      <c r="AK1714" s="2">
        <f t="shared" si="376"/>
        <v>3.7986704653371322E-3</v>
      </c>
      <c r="AL1714" s="2">
        <f t="shared" si="376"/>
        <v>9.4966761633428305E-4</v>
      </c>
      <c r="AM1714" s="2">
        <f t="shared" si="377"/>
        <v>0</v>
      </c>
      <c r="AN1714" s="2">
        <f t="shared" si="378"/>
        <v>0</v>
      </c>
      <c r="AP1714" t="s">
        <v>4251</v>
      </c>
      <c r="AQ1714" t="s">
        <v>3265</v>
      </c>
      <c r="AR1714">
        <v>3</v>
      </c>
      <c r="AT1714" s="85" t="s">
        <v>3945</v>
      </c>
      <c r="AU1714" s="84" t="s">
        <v>3104</v>
      </c>
      <c r="AV1714" s="77" t="str">
        <f t="shared" si="379"/>
        <v>31057</v>
      </c>
      <c r="AX1714" s="7" t="s">
        <v>186</v>
      </c>
    </row>
    <row r="1715" spans="1:50" hidden="1" outlineLevel="1">
      <c r="A1715" t="s">
        <v>4649</v>
      </c>
      <c r="B1715" t="s">
        <v>3265</v>
      </c>
      <c r="C1715" s="1">
        <f t="shared" si="373"/>
        <v>3193</v>
      </c>
      <c r="D1715" s="7">
        <f>IF(N1715&gt;0, RANK(N1715,(N1715:P1715,Q1715:AE1715)),0)</f>
        <v>2</v>
      </c>
      <c r="E1715" s="7">
        <f>IF(O1715&gt;0,RANK(O1715,(N1715:P1715,Q1715:AE1715)),0)</f>
        <v>1</v>
      </c>
      <c r="F1715" s="7">
        <f>IF(P1715&gt;0,RANK(P1715,(N1715:P1715,Q1715:AE1715)),0)</f>
        <v>3</v>
      </c>
      <c r="G1715" s="1">
        <f t="shared" si="380"/>
        <v>1486</v>
      </c>
      <c r="H1715" s="2">
        <f t="shared" si="381"/>
        <v>0.46539304729094894</v>
      </c>
      <c r="I1715" s="2"/>
      <c r="J1715" s="2">
        <f t="shared" si="374"/>
        <v>0.25931725649859066</v>
      </c>
      <c r="K1715" s="2">
        <f t="shared" si="374"/>
        <v>0.7247103037895396</v>
      </c>
      <c r="L1715" s="2">
        <f t="shared" si="374"/>
        <v>8.4559974945192604E-3</v>
      </c>
      <c r="M1715" s="2">
        <f t="shared" si="375"/>
        <v>7.5164422173505299E-3</v>
      </c>
      <c r="N1715" s="1">
        <v>828</v>
      </c>
      <c r="O1715" s="1">
        <v>2314</v>
      </c>
      <c r="P1715" s="1">
        <v>27</v>
      </c>
      <c r="Q1715" s="1">
        <v>9</v>
      </c>
      <c r="R1715" s="1">
        <v>9</v>
      </c>
      <c r="S1715" s="1">
        <v>1</v>
      </c>
      <c r="T1715" s="1">
        <v>0</v>
      </c>
      <c r="W1715" s="1">
        <v>5</v>
      </c>
      <c r="AG1715" s="7">
        <f>IF(Q1715&gt;0,RANK(Q1715,(N1715:P1715,Q1715:AE1715)),0)</f>
        <v>4</v>
      </c>
      <c r="AH1715" s="7">
        <f>IF(R1715&gt;0,RANK(R1715,(N1715:P1715,Q1715:AE1715)),0)</f>
        <v>4</v>
      </c>
      <c r="AI1715" s="7">
        <f>IF(T1715&gt;0,RANK(T1715,(N1715:P1715,Q1715:AE1715)),0)</f>
        <v>0</v>
      </c>
      <c r="AJ1715" s="7">
        <f>IF(S1715&gt;0,RANK(S1715,(N1715:P1715,Q1715:AE1715)),0)</f>
        <v>7</v>
      </c>
      <c r="AK1715" s="2">
        <f t="shared" si="376"/>
        <v>2.8186658315064203E-3</v>
      </c>
      <c r="AL1715" s="2">
        <f t="shared" si="376"/>
        <v>2.8186658315064203E-3</v>
      </c>
      <c r="AM1715" s="2">
        <f t="shared" si="377"/>
        <v>0</v>
      </c>
      <c r="AN1715" s="2">
        <f t="shared" si="378"/>
        <v>3.1318509238960227E-4</v>
      </c>
      <c r="AP1715" t="s">
        <v>4649</v>
      </c>
      <c r="AQ1715" t="s">
        <v>3265</v>
      </c>
      <c r="AR1715">
        <v>3</v>
      </c>
      <c r="AT1715" s="85" t="s">
        <v>3945</v>
      </c>
      <c r="AU1715" s="84" t="s">
        <v>3439</v>
      </c>
      <c r="AV1715" s="77" t="str">
        <f t="shared" si="379"/>
        <v>31059</v>
      </c>
      <c r="AX1715" s="7" t="s">
        <v>186</v>
      </c>
    </row>
    <row r="1716" spans="1:50" hidden="1" outlineLevel="1">
      <c r="A1716" t="s">
        <v>3082</v>
      </c>
      <c r="B1716" t="s">
        <v>3265</v>
      </c>
      <c r="C1716" s="1">
        <f t="shared" si="373"/>
        <v>1714</v>
      </c>
      <c r="D1716" s="7">
        <f>IF(N1716&gt;0, RANK(N1716,(N1716:P1716,Q1716:AE1716)),0)</f>
        <v>2</v>
      </c>
      <c r="E1716" s="7">
        <f>IF(O1716&gt;0,RANK(O1716,(N1716:P1716,Q1716:AE1716)),0)</f>
        <v>1</v>
      </c>
      <c r="F1716" s="7">
        <f>IF(P1716&gt;0,RANK(P1716,(N1716:P1716,Q1716:AE1716)),0)</f>
        <v>3</v>
      </c>
      <c r="G1716" s="1">
        <f t="shared" si="380"/>
        <v>865</v>
      </c>
      <c r="H1716" s="2">
        <f t="shared" si="381"/>
        <v>0.50466744457409574</v>
      </c>
      <c r="I1716" s="2"/>
      <c r="J1716" s="2">
        <f t="shared" si="374"/>
        <v>0.24037339556592766</v>
      </c>
      <c r="K1716" s="2">
        <f t="shared" si="374"/>
        <v>0.74504084014002336</v>
      </c>
      <c r="L1716" s="2">
        <f t="shared" si="374"/>
        <v>6.4177362893815633E-3</v>
      </c>
      <c r="M1716" s="2">
        <f t="shared" si="375"/>
        <v>8.1680280046674443E-3</v>
      </c>
      <c r="N1716" s="1">
        <v>412</v>
      </c>
      <c r="O1716" s="1">
        <v>1277</v>
      </c>
      <c r="P1716" s="1">
        <v>11</v>
      </c>
      <c r="Q1716" s="1">
        <v>6</v>
      </c>
      <c r="R1716" s="1">
        <v>5</v>
      </c>
      <c r="S1716" s="1">
        <v>3</v>
      </c>
      <c r="T1716" s="1">
        <v>0</v>
      </c>
      <c r="W1716" s="1">
        <v>0</v>
      </c>
      <c r="AG1716" s="7">
        <f>IF(Q1716&gt;0,RANK(Q1716,(N1716:P1716,Q1716:AE1716)),0)</f>
        <v>4</v>
      </c>
      <c r="AH1716" s="7">
        <f>IF(R1716&gt;0,RANK(R1716,(N1716:P1716,Q1716:AE1716)),0)</f>
        <v>5</v>
      </c>
      <c r="AI1716" s="7">
        <f>IF(T1716&gt;0,RANK(T1716,(N1716:P1716,Q1716:AE1716)),0)</f>
        <v>0</v>
      </c>
      <c r="AJ1716" s="7">
        <f>IF(S1716&gt;0,RANK(S1716,(N1716:P1716,Q1716:AE1716)),0)</f>
        <v>6</v>
      </c>
      <c r="AK1716" s="2">
        <f t="shared" si="376"/>
        <v>3.5005834305717621E-3</v>
      </c>
      <c r="AL1716" s="2">
        <f t="shared" si="376"/>
        <v>2.9171528588098016E-3</v>
      </c>
      <c r="AM1716" s="2">
        <f t="shared" si="377"/>
        <v>0</v>
      </c>
      <c r="AN1716" s="2">
        <f t="shared" si="378"/>
        <v>1.750291715285881E-3</v>
      </c>
      <c r="AP1716" t="s">
        <v>3082</v>
      </c>
      <c r="AQ1716" t="s">
        <v>3265</v>
      </c>
      <c r="AR1716">
        <v>3</v>
      </c>
      <c r="AT1716" s="85" t="s">
        <v>3945</v>
      </c>
      <c r="AU1716" s="84" t="s">
        <v>3440</v>
      </c>
      <c r="AV1716" s="77" t="str">
        <f t="shared" si="379"/>
        <v>31061</v>
      </c>
      <c r="AX1716" s="7" t="s">
        <v>186</v>
      </c>
    </row>
    <row r="1717" spans="1:50" hidden="1" outlineLevel="1">
      <c r="A1717" t="s">
        <v>4605</v>
      </c>
      <c r="B1717" t="s">
        <v>3265</v>
      </c>
      <c r="C1717" s="1">
        <f t="shared" si="373"/>
        <v>1467</v>
      </c>
      <c r="D1717" s="7">
        <f>IF(N1717&gt;0, RANK(N1717,(N1717:P1717,Q1717:AE1717)),0)</f>
        <v>2</v>
      </c>
      <c r="E1717" s="7">
        <f>IF(O1717&gt;0,RANK(O1717,(N1717:P1717,Q1717:AE1717)),0)</f>
        <v>1</v>
      </c>
      <c r="F1717" s="7">
        <f>IF(P1717&gt;0,RANK(P1717,(N1717:P1717,Q1717:AE1717)),0)</f>
        <v>3</v>
      </c>
      <c r="G1717" s="1">
        <f t="shared" si="380"/>
        <v>885</v>
      </c>
      <c r="H1717" s="2">
        <f t="shared" si="381"/>
        <v>0.60327198364008183</v>
      </c>
      <c r="I1717" s="2"/>
      <c r="J1717" s="2">
        <f t="shared" si="374"/>
        <v>0.18745739604635311</v>
      </c>
      <c r="K1717" s="2">
        <f t="shared" si="374"/>
        <v>0.79072937968643486</v>
      </c>
      <c r="L1717" s="2">
        <f t="shared" si="374"/>
        <v>9.5432856169052494E-3</v>
      </c>
      <c r="M1717" s="2">
        <f t="shared" si="375"/>
        <v>1.2269938650306745E-2</v>
      </c>
      <c r="N1717" s="1">
        <v>275</v>
      </c>
      <c r="O1717" s="1">
        <v>1160</v>
      </c>
      <c r="P1717" s="1">
        <v>14</v>
      </c>
      <c r="Q1717" s="1">
        <v>8</v>
      </c>
      <c r="R1717" s="1">
        <v>6</v>
      </c>
      <c r="S1717" s="1">
        <v>3</v>
      </c>
      <c r="T1717" s="1">
        <v>0</v>
      </c>
      <c r="W1717" s="1">
        <v>1</v>
      </c>
      <c r="AG1717" s="7">
        <f>IF(Q1717&gt;0,RANK(Q1717,(N1717:P1717,Q1717:AE1717)),0)</f>
        <v>4</v>
      </c>
      <c r="AH1717" s="7">
        <f>IF(R1717&gt;0,RANK(R1717,(N1717:P1717,Q1717:AE1717)),0)</f>
        <v>5</v>
      </c>
      <c r="AI1717" s="7">
        <f>IF(T1717&gt;0,RANK(T1717,(N1717:P1717,Q1717:AE1717)),0)</f>
        <v>0</v>
      </c>
      <c r="AJ1717" s="7">
        <f>IF(S1717&gt;0,RANK(S1717,(N1717:P1717,Q1717:AE1717)),0)</f>
        <v>6</v>
      </c>
      <c r="AK1717" s="2">
        <f t="shared" si="376"/>
        <v>5.4533060668029995E-3</v>
      </c>
      <c r="AL1717" s="2">
        <f t="shared" si="376"/>
        <v>4.0899795501022499E-3</v>
      </c>
      <c r="AM1717" s="2">
        <f t="shared" si="377"/>
        <v>0</v>
      </c>
      <c r="AN1717" s="2">
        <f t="shared" si="378"/>
        <v>2.0449897750511249E-3</v>
      </c>
      <c r="AP1717" t="s">
        <v>4605</v>
      </c>
      <c r="AQ1717" t="s">
        <v>3265</v>
      </c>
      <c r="AR1717">
        <v>3</v>
      </c>
      <c r="AT1717" s="85" t="s">
        <v>3945</v>
      </c>
      <c r="AU1717" s="84" t="s">
        <v>4160</v>
      </c>
      <c r="AV1717" s="77" t="str">
        <f t="shared" si="379"/>
        <v>31063</v>
      </c>
      <c r="AX1717" s="7" t="s">
        <v>186</v>
      </c>
    </row>
    <row r="1718" spans="1:50" hidden="1" outlineLevel="1">
      <c r="A1718" t="s">
        <v>4606</v>
      </c>
      <c r="B1718" t="s">
        <v>3265</v>
      </c>
      <c r="C1718" s="1">
        <f t="shared" si="373"/>
        <v>2467</v>
      </c>
      <c r="D1718" s="7">
        <f>IF(N1718&gt;0, RANK(N1718,(N1718:P1718,Q1718:AE1718)),0)</f>
        <v>2</v>
      </c>
      <c r="E1718" s="7">
        <f>IF(O1718&gt;0,RANK(O1718,(N1718:P1718,Q1718:AE1718)),0)</f>
        <v>1</v>
      </c>
      <c r="F1718" s="7">
        <f>IF(P1718&gt;0,RANK(P1718,(N1718:P1718,Q1718:AE1718)),0)</f>
        <v>3</v>
      </c>
      <c r="G1718" s="1">
        <f t="shared" si="380"/>
        <v>1458</v>
      </c>
      <c r="H1718" s="2">
        <f t="shared" si="381"/>
        <v>0.59100121605188483</v>
      </c>
      <c r="I1718" s="2"/>
      <c r="J1718" s="2">
        <f t="shared" ref="J1718:L1749" si="382">IF($C1718=0,"-",N1718/$C1718)</f>
        <v>0.19943250912038912</v>
      </c>
      <c r="K1718" s="2">
        <f t="shared" si="382"/>
        <v>0.79043372517227406</v>
      </c>
      <c r="L1718" s="2">
        <f t="shared" si="382"/>
        <v>6.4856100526955816E-3</v>
      </c>
      <c r="M1718" s="2">
        <f t="shared" si="375"/>
        <v>3.6481556546412355E-3</v>
      </c>
      <c r="N1718" s="1">
        <v>492</v>
      </c>
      <c r="O1718" s="1">
        <v>1950</v>
      </c>
      <c r="P1718" s="1">
        <v>16</v>
      </c>
      <c r="Q1718" s="1">
        <v>3</v>
      </c>
      <c r="R1718" s="1">
        <v>4</v>
      </c>
      <c r="S1718" s="1">
        <v>2</v>
      </c>
      <c r="T1718" s="1">
        <v>0</v>
      </c>
      <c r="W1718" s="1">
        <v>0</v>
      </c>
      <c r="AG1718" s="7">
        <f>IF(Q1718&gt;0,RANK(Q1718,(N1718:P1718,Q1718:AE1718)),0)</f>
        <v>5</v>
      </c>
      <c r="AH1718" s="7">
        <f>IF(R1718&gt;0,RANK(R1718,(N1718:P1718,Q1718:AE1718)),0)</f>
        <v>4</v>
      </c>
      <c r="AI1718" s="7">
        <f>IF(T1718&gt;0,RANK(T1718,(N1718:P1718,Q1718:AE1718)),0)</f>
        <v>0</v>
      </c>
      <c r="AJ1718" s="7">
        <f>IF(S1718&gt;0,RANK(S1718,(N1718:P1718,Q1718:AE1718)),0)</f>
        <v>6</v>
      </c>
      <c r="AK1718" s="2">
        <f t="shared" ref="AK1718:AL1749" si="383">IF($C1718=0,"-",Q1718/$C1718)</f>
        <v>1.2160518848804217E-3</v>
      </c>
      <c r="AL1718" s="2">
        <f t="shared" si="383"/>
        <v>1.6214025131738954E-3</v>
      </c>
      <c r="AM1718" s="2">
        <f t="shared" si="377"/>
        <v>0</v>
      </c>
      <c r="AN1718" s="2">
        <f t="shared" si="378"/>
        <v>8.107012565869477E-4</v>
      </c>
      <c r="AP1718" t="s">
        <v>4606</v>
      </c>
      <c r="AQ1718" t="s">
        <v>3265</v>
      </c>
      <c r="AR1718">
        <v>3</v>
      </c>
      <c r="AT1718" s="85" t="s">
        <v>3945</v>
      </c>
      <c r="AU1718" s="84" t="s">
        <v>4002</v>
      </c>
      <c r="AV1718" s="77" t="str">
        <f t="shared" si="379"/>
        <v>31065</v>
      </c>
      <c r="AX1718" s="7" t="s">
        <v>186</v>
      </c>
    </row>
    <row r="1719" spans="1:50" hidden="1" outlineLevel="1">
      <c r="A1719" t="s">
        <v>4607</v>
      </c>
      <c r="B1719" t="s">
        <v>3265</v>
      </c>
      <c r="C1719" s="1">
        <f t="shared" si="373"/>
        <v>10384</v>
      </c>
      <c r="D1719" s="7">
        <f>IF(N1719&gt;0, RANK(N1719,(N1719:P1719,Q1719:AE1719)),0)</f>
        <v>2</v>
      </c>
      <c r="E1719" s="7">
        <f>IF(O1719&gt;0,RANK(O1719,(N1719:P1719,Q1719:AE1719)),0)</f>
        <v>1</v>
      </c>
      <c r="F1719" s="7">
        <f>IF(P1719&gt;0,RANK(P1719,(N1719:P1719,Q1719:AE1719)),0)</f>
        <v>3</v>
      </c>
      <c r="G1719" s="1">
        <f t="shared" si="380"/>
        <v>2920</v>
      </c>
      <c r="H1719" s="2">
        <f t="shared" si="381"/>
        <v>0.28120184899845918</v>
      </c>
      <c r="I1719" s="2"/>
      <c r="J1719" s="2">
        <f t="shared" si="382"/>
        <v>0.35198382126348227</v>
      </c>
      <c r="K1719" s="2">
        <f t="shared" si="382"/>
        <v>0.6331856702619415</v>
      </c>
      <c r="L1719" s="2">
        <f t="shared" si="382"/>
        <v>7.8967642526964563E-3</v>
      </c>
      <c r="M1719" s="2">
        <f t="shared" si="375"/>
        <v>6.9337442218797753E-3</v>
      </c>
      <c r="N1719" s="1">
        <v>3655</v>
      </c>
      <c r="O1719" s="1">
        <v>6575</v>
      </c>
      <c r="P1719" s="1">
        <v>82</v>
      </c>
      <c r="Q1719" s="1">
        <v>28</v>
      </c>
      <c r="R1719" s="1">
        <v>21</v>
      </c>
      <c r="S1719" s="1">
        <v>17</v>
      </c>
      <c r="T1719" s="1">
        <v>1</v>
      </c>
      <c r="W1719" s="1">
        <v>5</v>
      </c>
      <c r="AG1719" s="7">
        <f>IF(Q1719&gt;0,RANK(Q1719,(N1719:P1719,Q1719:AE1719)),0)</f>
        <v>4</v>
      </c>
      <c r="AH1719" s="7">
        <f>IF(R1719&gt;0,RANK(R1719,(N1719:P1719,Q1719:AE1719)),0)</f>
        <v>5</v>
      </c>
      <c r="AI1719" s="7">
        <f>IF(T1719&gt;0,RANK(T1719,(N1719:P1719,Q1719:AE1719)),0)</f>
        <v>8</v>
      </c>
      <c r="AJ1719" s="7">
        <f>IF(S1719&gt;0,RANK(S1719,(N1719:P1719,Q1719:AE1719)),0)</f>
        <v>6</v>
      </c>
      <c r="AK1719" s="2">
        <f t="shared" si="383"/>
        <v>2.6964560862865949E-3</v>
      </c>
      <c r="AL1719" s="2">
        <f t="shared" si="383"/>
        <v>2.022342064714946E-3</v>
      </c>
      <c r="AM1719" s="2">
        <f t="shared" si="377"/>
        <v>9.6302003081664102E-5</v>
      </c>
      <c r="AN1719" s="2">
        <f t="shared" si="378"/>
        <v>1.6371340523882896E-3</v>
      </c>
      <c r="AP1719" t="s">
        <v>4607</v>
      </c>
      <c r="AQ1719" t="s">
        <v>3265</v>
      </c>
      <c r="AR1719">
        <v>1</v>
      </c>
      <c r="AT1719" s="85" t="s">
        <v>3945</v>
      </c>
      <c r="AU1719" s="84" t="s">
        <v>4003</v>
      </c>
      <c r="AV1719" s="77" t="str">
        <f t="shared" si="379"/>
        <v>31067</v>
      </c>
      <c r="AX1719" s="7" t="s">
        <v>186</v>
      </c>
    </row>
    <row r="1720" spans="1:50" hidden="1" outlineLevel="1">
      <c r="A1720" t="s">
        <v>4210</v>
      </c>
      <c r="B1720" t="s">
        <v>3265</v>
      </c>
      <c r="C1720" s="1">
        <f t="shared" si="373"/>
        <v>1183</v>
      </c>
      <c r="D1720" s="7">
        <f>IF(N1720&gt;0, RANK(N1720,(N1720:P1720,Q1720:AE1720)),0)</f>
        <v>2</v>
      </c>
      <c r="E1720" s="7">
        <f>IF(O1720&gt;0,RANK(O1720,(N1720:P1720,Q1720:AE1720)),0)</f>
        <v>1</v>
      </c>
      <c r="F1720" s="7">
        <f>IF(P1720&gt;0,RANK(P1720,(N1720:P1720,Q1720:AE1720)),0)</f>
        <v>3</v>
      </c>
      <c r="G1720" s="1">
        <f t="shared" si="380"/>
        <v>769</v>
      </c>
      <c r="H1720" s="2">
        <f t="shared" si="381"/>
        <v>0.65004226542688082</v>
      </c>
      <c r="I1720" s="2"/>
      <c r="J1720" s="2">
        <f t="shared" si="382"/>
        <v>0.16990701606086223</v>
      </c>
      <c r="K1720" s="2">
        <f t="shared" si="382"/>
        <v>0.81994928148774304</v>
      </c>
      <c r="L1720" s="2">
        <f t="shared" si="382"/>
        <v>7.6077768385460695E-3</v>
      </c>
      <c r="M1720" s="2">
        <f t="shared" si="375"/>
        <v>2.5359256128486621E-3</v>
      </c>
      <c r="N1720" s="1">
        <v>201</v>
      </c>
      <c r="O1720" s="1">
        <v>970</v>
      </c>
      <c r="P1720" s="1">
        <v>9</v>
      </c>
      <c r="Q1720" s="1">
        <v>2</v>
      </c>
      <c r="R1720" s="1">
        <v>0</v>
      </c>
      <c r="S1720" s="1">
        <v>0</v>
      </c>
      <c r="T1720" s="1">
        <v>0</v>
      </c>
      <c r="W1720" s="1">
        <v>1</v>
      </c>
      <c r="AG1720" s="7">
        <f>IF(Q1720&gt;0,RANK(Q1720,(N1720:P1720,Q1720:AE1720)),0)</f>
        <v>4</v>
      </c>
      <c r="AH1720" s="7">
        <f>IF(R1720&gt;0,RANK(R1720,(N1720:P1720,Q1720:AE1720)),0)</f>
        <v>0</v>
      </c>
      <c r="AI1720" s="7">
        <f>IF(T1720&gt;0,RANK(T1720,(N1720:P1720,Q1720:AE1720)),0)</f>
        <v>0</v>
      </c>
      <c r="AJ1720" s="7">
        <f>IF(S1720&gt;0,RANK(S1720,(N1720:P1720,Q1720:AE1720)),0)</f>
        <v>0</v>
      </c>
      <c r="AK1720" s="2">
        <f t="shared" si="383"/>
        <v>1.6906170752324597E-3</v>
      </c>
      <c r="AL1720" s="2">
        <f t="shared" si="383"/>
        <v>0</v>
      </c>
      <c r="AM1720" s="2">
        <f t="shared" si="377"/>
        <v>0</v>
      </c>
      <c r="AN1720" s="2">
        <f t="shared" si="378"/>
        <v>0</v>
      </c>
      <c r="AP1720" t="s">
        <v>4210</v>
      </c>
      <c r="AQ1720" t="s">
        <v>3265</v>
      </c>
      <c r="AR1720">
        <v>3</v>
      </c>
      <c r="AT1720" s="85" t="s">
        <v>3945</v>
      </c>
      <c r="AU1720" s="84" t="s">
        <v>4004</v>
      </c>
      <c r="AV1720" s="77" t="str">
        <f t="shared" si="379"/>
        <v>31069</v>
      </c>
      <c r="AX1720" s="7" t="s">
        <v>186</v>
      </c>
    </row>
    <row r="1721" spans="1:50" hidden="1" outlineLevel="1">
      <c r="A1721" t="s">
        <v>2406</v>
      </c>
      <c r="B1721" t="s">
        <v>3265</v>
      </c>
      <c r="C1721" s="1">
        <f t="shared" si="373"/>
        <v>1017</v>
      </c>
      <c r="D1721" s="7">
        <f>IF(N1721&gt;0, RANK(N1721,(N1721:P1721,Q1721:AE1721)),0)</f>
        <v>2</v>
      </c>
      <c r="E1721" s="7">
        <f>IF(O1721&gt;0,RANK(O1721,(N1721:P1721,Q1721:AE1721)),0)</f>
        <v>1</v>
      </c>
      <c r="F1721" s="7">
        <f>IF(P1721&gt;0,RANK(P1721,(N1721:P1721,Q1721:AE1721)),0)</f>
        <v>3</v>
      </c>
      <c r="G1721" s="1">
        <f t="shared" si="380"/>
        <v>610</v>
      </c>
      <c r="H1721" s="2">
        <f t="shared" si="381"/>
        <v>0.59980334316617501</v>
      </c>
      <c r="I1721" s="2"/>
      <c r="J1721" s="2">
        <f t="shared" si="382"/>
        <v>0.1927236971484759</v>
      </c>
      <c r="K1721" s="2">
        <f t="shared" si="382"/>
        <v>0.79252704031465093</v>
      </c>
      <c r="L1721" s="2">
        <f t="shared" si="382"/>
        <v>1.1799410029498525E-2</v>
      </c>
      <c r="M1721" s="2">
        <f t="shared" si="375"/>
        <v>2.9498525073746173E-3</v>
      </c>
      <c r="N1721" s="1">
        <v>196</v>
      </c>
      <c r="O1721" s="1">
        <v>806</v>
      </c>
      <c r="P1721" s="1">
        <v>12</v>
      </c>
      <c r="Q1721" s="1">
        <v>1</v>
      </c>
      <c r="R1721" s="1">
        <v>1</v>
      </c>
      <c r="S1721" s="1">
        <v>1</v>
      </c>
      <c r="T1721" s="1">
        <v>0</v>
      </c>
      <c r="W1721" s="1">
        <v>0</v>
      </c>
      <c r="AG1721" s="7">
        <f>IF(Q1721&gt;0,RANK(Q1721,(N1721:P1721,Q1721:AE1721)),0)</f>
        <v>4</v>
      </c>
      <c r="AH1721" s="7">
        <f>IF(R1721&gt;0,RANK(R1721,(N1721:P1721,Q1721:AE1721)),0)</f>
        <v>4</v>
      </c>
      <c r="AI1721" s="7">
        <f>IF(T1721&gt;0,RANK(T1721,(N1721:P1721,Q1721:AE1721)),0)</f>
        <v>0</v>
      </c>
      <c r="AJ1721" s="7">
        <f>IF(S1721&gt;0,RANK(S1721,(N1721:P1721,Q1721:AE1721)),0)</f>
        <v>4</v>
      </c>
      <c r="AK1721" s="2">
        <f t="shared" si="383"/>
        <v>9.8328416912487715E-4</v>
      </c>
      <c r="AL1721" s="2">
        <f t="shared" si="383"/>
        <v>9.8328416912487715E-4</v>
      </c>
      <c r="AM1721" s="2">
        <f t="shared" si="377"/>
        <v>0</v>
      </c>
      <c r="AN1721" s="2">
        <f t="shared" si="378"/>
        <v>9.8328416912487715E-4</v>
      </c>
      <c r="AP1721" t="s">
        <v>2406</v>
      </c>
      <c r="AQ1721" t="s">
        <v>3265</v>
      </c>
      <c r="AR1721">
        <v>3</v>
      </c>
      <c r="AT1721" s="85" t="s">
        <v>3945</v>
      </c>
      <c r="AU1721" s="84" t="s">
        <v>5049</v>
      </c>
      <c r="AV1721" s="77" t="str">
        <f t="shared" si="379"/>
        <v>31071</v>
      </c>
      <c r="AX1721" s="7" t="s">
        <v>186</v>
      </c>
    </row>
    <row r="1722" spans="1:50" hidden="1" outlineLevel="1">
      <c r="A1722" t="s">
        <v>3903</v>
      </c>
      <c r="B1722" t="s">
        <v>3265</v>
      </c>
      <c r="C1722" s="1">
        <f t="shared" si="373"/>
        <v>1119</v>
      </c>
      <c r="D1722" s="7">
        <f>IF(N1722&gt;0, RANK(N1722,(N1722:P1722,Q1722:AE1722)),0)</f>
        <v>2</v>
      </c>
      <c r="E1722" s="7">
        <f>IF(O1722&gt;0,RANK(O1722,(N1722:P1722,Q1722:AE1722)),0)</f>
        <v>1</v>
      </c>
      <c r="F1722" s="7">
        <f>IF(P1722&gt;0,RANK(P1722,(N1722:P1722,Q1722:AE1722)),0)</f>
        <v>3</v>
      </c>
      <c r="G1722" s="1">
        <f t="shared" si="380"/>
        <v>668</v>
      </c>
      <c r="H1722" s="2">
        <f t="shared" si="381"/>
        <v>0.59696157283288653</v>
      </c>
      <c r="I1722" s="2"/>
      <c r="J1722" s="2">
        <f t="shared" si="382"/>
        <v>0.19839142091152814</v>
      </c>
      <c r="K1722" s="2">
        <f t="shared" si="382"/>
        <v>0.7953529937444147</v>
      </c>
      <c r="L1722" s="2">
        <f t="shared" si="382"/>
        <v>4.4682752457551383E-3</v>
      </c>
      <c r="M1722" s="2">
        <f t="shared" si="375"/>
        <v>1.7873100983019858E-3</v>
      </c>
      <c r="N1722" s="1">
        <v>222</v>
      </c>
      <c r="O1722" s="1">
        <v>890</v>
      </c>
      <c r="P1722" s="1">
        <v>5</v>
      </c>
      <c r="Q1722" s="1">
        <v>1</v>
      </c>
      <c r="R1722" s="1">
        <v>0</v>
      </c>
      <c r="S1722" s="1">
        <v>1</v>
      </c>
      <c r="T1722" s="1">
        <v>0</v>
      </c>
      <c r="W1722" s="1">
        <v>0</v>
      </c>
      <c r="AG1722" s="7">
        <f>IF(Q1722&gt;0,RANK(Q1722,(N1722:P1722,Q1722:AE1722)),0)</f>
        <v>4</v>
      </c>
      <c r="AH1722" s="7">
        <f>IF(R1722&gt;0,RANK(R1722,(N1722:P1722,Q1722:AE1722)),0)</f>
        <v>0</v>
      </c>
      <c r="AI1722" s="7">
        <f>IF(T1722&gt;0,RANK(T1722,(N1722:P1722,Q1722:AE1722)),0)</f>
        <v>0</v>
      </c>
      <c r="AJ1722" s="7">
        <f>IF(S1722&gt;0,RANK(S1722,(N1722:P1722,Q1722:AE1722)),0)</f>
        <v>4</v>
      </c>
      <c r="AK1722" s="2">
        <f t="shared" si="383"/>
        <v>8.9365504915102768E-4</v>
      </c>
      <c r="AL1722" s="2">
        <f t="shared" si="383"/>
        <v>0</v>
      </c>
      <c r="AM1722" s="2">
        <f t="shared" si="377"/>
        <v>0</v>
      </c>
      <c r="AN1722" s="2">
        <f t="shared" si="378"/>
        <v>8.9365504915102768E-4</v>
      </c>
      <c r="AP1722" t="s">
        <v>3903</v>
      </c>
      <c r="AQ1722" t="s">
        <v>3265</v>
      </c>
      <c r="AR1722">
        <v>3</v>
      </c>
      <c r="AT1722" s="85" t="s">
        <v>3945</v>
      </c>
      <c r="AU1722" s="84" t="s">
        <v>4879</v>
      </c>
      <c r="AV1722" s="77" t="str">
        <f t="shared" si="379"/>
        <v>31073</v>
      </c>
      <c r="AX1722" s="7" t="s">
        <v>186</v>
      </c>
    </row>
    <row r="1723" spans="1:50" hidden="1" outlineLevel="1">
      <c r="A1723" t="s">
        <v>3212</v>
      </c>
      <c r="B1723" t="s">
        <v>3265</v>
      </c>
      <c r="C1723" s="1">
        <f t="shared" si="373"/>
        <v>396</v>
      </c>
      <c r="D1723" s="7">
        <f>IF(N1723&gt;0, RANK(N1723,(N1723:P1723,Q1723:AE1723)),0)</f>
        <v>2</v>
      </c>
      <c r="E1723" s="7">
        <f>IF(O1723&gt;0,RANK(O1723,(N1723:P1723,Q1723:AE1723)),0)</f>
        <v>1</v>
      </c>
      <c r="F1723" s="7">
        <f>IF(P1723&gt;0,RANK(P1723,(N1723:P1723,Q1723:AE1723)),0)</f>
        <v>3</v>
      </c>
      <c r="G1723" s="1">
        <f t="shared" si="380"/>
        <v>311</v>
      </c>
      <c r="H1723" s="2">
        <f t="shared" si="381"/>
        <v>0.78535353535353536</v>
      </c>
      <c r="I1723" s="2"/>
      <c r="J1723" s="2">
        <f t="shared" si="382"/>
        <v>0.10353535353535354</v>
      </c>
      <c r="K1723" s="2">
        <f t="shared" si="382"/>
        <v>0.88888888888888884</v>
      </c>
      <c r="L1723" s="2">
        <f t="shared" si="382"/>
        <v>5.0505050505050509E-3</v>
      </c>
      <c r="M1723" s="2">
        <f t="shared" si="375"/>
        <v>2.5252525252525181E-3</v>
      </c>
      <c r="N1723" s="1">
        <v>41</v>
      </c>
      <c r="O1723" s="1">
        <v>352</v>
      </c>
      <c r="P1723" s="1">
        <v>2</v>
      </c>
      <c r="Q1723" s="1">
        <v>1</v>
      </c>
      <c r="R1723" s="1">
        <v>0</v>
      </c>
      <c r="S1723" s="1">
        <v>0</v>
      </c>
      <c r="T1723" s="1">
        <v>0</v>
      </c>
      <c r="W1723" s="1">
        <v>0</v>
      </c>
      <c r="AG1723" s="7">
        <f>IF(Q1723&gt;0,RANK(Q1723,(N1723:P1723,Q1723:AE1723)),0)</f>
        <v>4</v>
      </c>
      <c r="AH1723" s="7">
        <f>IF(R1723&gt;0,RANK(R1723,(N1723:P1723,Q1723:AE1723)),0)</f>
        <v>0</v>
      </c>
      <c r="AI1723" s="7">
        <f>IF(T1723&gt;0,RANK(T1723,(N1723:P1723,Q1723:AE1723)),0)</f>
        <v>0</v>
      </c>
      <c r="AJ1723" s="7">
        <f>IF(S1723&gt;0,RANK(S1723,(N1723:P1723,Q1723:AE1723)),0)</f>
        <v>0</v>
      </c>
      <c r="AK1723" s="2">
        <f t="shared" si="383"/>
        <v>2.5252525252525255E-3</v>
      </c>
      <c r="AL1723" s="2">
        <f t="shared" si="383"/>
        <v>0</v>
      </c>
      <c r="AM1723" s="2">
        <f t="shared" si="377"/>
        <v>0</v>
      </c>
      <c r="AN1723" s="2">
        <f t="shared" si="378"/>
        <v>0</v>
      </c>
      <c r="AP1723" t="s">
        <v>3212</v>
      </c>
      <c r="AQ1723" t="s">
        <v>3265</v>
      </c>
      <c r="AR1723">
        <v>3</v>
      </c>
      <c r="AT1723" s="85" t="s">
        <v>3945</v>
      </c>
      <c r="AU1723" s="84" t="s">
        <v>5171</v>
      </c>
      <c r="AV1723" s="77" t="str">
        <f t="shared" si="379"/>
        <v>31075</v>
      </c>
      <c r="AX1723" s="7" t="s">
        <v>186</v>
      </c>
    </row>
    <row r="1724" spans="1:50" hidden="1" outlineLevel="1">
      <c r="A1724" t="s">
        <v>2473</v>
      </c>
      <c r="B1724" t="s">
        <v>3265</v>
      </c>
      <c r="C1724" s="1">
        <f t="shared" si="373"/>
        <v>1248</v>
      </c>
      <c r="D1724" s="7">
        <f>IF(N1724&gt;0, RANK(N1724,(N1724:P1724,Q1724:AE1724)),0)</f>
        <v>2</v>
      </c>
      <c r="E1724" s="7">
        <f>IF(O1724&gt;0,RANK(O1724,(N1724:P1724,Q1724:AE1724)),0)</f>
        <v>1</v>
      </c>
      <c r="F1724" s="7">
        <f>IF(P1724&gt;0,RANK(P1724,(N1724:P1724,Q1724:AE1724)),0)</f>
        <v>3</v>
      </c>
      <c r="G1724" s="1">
        <f t="shared" si="380"/>
        <v>504</v>
      </c>
      <c r="H1724" s="2">
        <f t="shared" si="381"/>
        <v>0.40384615384615385</v>
      </c>
      <c r="I1724" s="2"/>
      <c r="J1724" s="2">
        <f t="shared" si="382"/>
        <v>0.28926282051282054</v>
      </c>
      <c r="K1724" s="2">
        <f t="shared" si="382"/>
        <v>0.69310897435897434</v>
      </c>
      <c r="L1724" s="2">
        <f t="shared" si="382"/>
        <v>1.201923076923077E-2</v>
      </c>
      <c r="M1724" s="2">
        <f t="shared" si="375"/>
        <v>5.6089743589744067E-3</v>
      </c>
      <c r="N1724" s="1">
        <v>361</v>
      </c>
      <c r="O1724" s="1">
        <v>865</v>
      </c>
      <c r="P1724" s="1">
        <v>15</v>
      </c>
      <c r="Q1724" s="1">
        <v>1</v>
      </c>
      <c r="R1724" s="1">
        <v>6</v>
      </c>
      <c r="S1724" s="1">
        <v>0</v>
      </c>
      <c r="T1724" s="1">
        <v>0</v>
      </c>
      <c r="W1724" s="1">
        <v>0</v>
      </c>
      <c r="AG1724" s="7">
        <f>IF(Q1724&gt;0,RANK(Q1724,(N1724:P1724,Q1724:AE1724)),0)</f>
        <v>5</v>
      </c>
      <c r="AH1724" s="7">
        <f>IF(R1724&gt;0,RANK(R1724,(N1724:P1724,Q1724:AE1724)),0)</f>
        <v>4</v>
      </c>
      <c r="AI1724" s="7">
        <f>IF(T1724&gt;0,RANK(T1724,(N1724:P1724,Q1724:AE1724)),0)</f>
        <v>0</v>
      </c>
      <c r="AJ1724" s="7">
        <f>IF(S1724&gt;0,RANK(S1724,(N1724:P1724,Q1724:AE1724)),0)</f>
        <v>0</v>
      </c>
      <c r="AK1724" s="2">
        <f t="shared" si="383"/>
        <v>8.0128205128205125E-4</v>
      </c>
      <c r="AL1724" s="2">
        <f t="shared" si="383"/>
        <v>4.807692307692308E-3</v>
      </c>
      <c r="AM1724" s="2">
        <f t="shared" si="377"/>
        <v>0</v>
      </c>
      <c r="AN1724" s="2">
        <f t="shared" si="378"/>
        <v>0</v>
      </c>
      <c r="AP1724" t="s">
        <v>2473</v>
      </c>
      <c r="AQ1724" t="s">
        <v>3265</v>
      </c>
      <c r="AR1724">
        <v>3</v>
      </c>
      <c r="AT1724" s="85" t="s">
        <v>3945</v>
      </c>
      <c r="AU1724" s="84" t="s">
        <v>5172</v>
      </c>
      <c r="AV1724" s="77" t="str">
        <f t="shared" si="379"/>
        <v>31077</v>
      </c>
      <c r="AX1724" s="7" t="s">
        <v>186</v>
      </c>
    </row>
    <row r="1725" spans="1:50" hidden="1" outlineLevel="1">
      <c r="A1725" t="s">
        <v>2824</v>
      </c>
      <c r="B1725" t="s">
        <v>3265</v>
      </c>
      <c r="C1725" s="1">
        <f t="shared" si="373"/>
        <v>21154</v>
      </c>
      <c r="D1725" s="7">
        <f>IF(N1725&gt;0, RANK(N1725,(N1725:P1725,Q1725:AE1725)),0)</f>
        <v>2</v>
      </c>
      <c r="E1725" s="7">
        <f>IF(O1725&gt;0,RANK(O1725,(N1725:P1725,Q1725:AE1725)),0)</f>
        <v>1</v>
      </c>
      <c r="F1725" s="7">
        <f>IF(P1725&gt;0,RANK(P1725,(N1725:P1725,Q1725:AE1725)),0)</f>
        <v>3</v>
      </c>
      <c r="G1725" s="1">
        <f t="shared" si="380"/>
        <v>8364</v>
      </c>
      <c r="H1725" s="2">
        <f t="shared" si="381"/>
        <v>0.39538621537297913</v>
      </c>
      <c r="I1725" s="2"/>
      <c r="J1725" s="2">
        <f t="shared" si="382"/>
        <v>0.29441240427342347</v>
      </c>
      <c r="K1725" s="2">
        <f t="shared" si="382"/>
        <v>0.68979861964640254</v>
      </c>
      <c r="L1725" s="2">
        <f t="shared" si="382"/>
        <v>9.3126595442942234E-3</v>
      </c>
      <c r="M1725" s="2">
        <f t="shared" si="375"/>
        <v>6.4763165358797097E-3</v>
      </c>
      <c r="N1725" s="1">
        <v>6228</v>
      </c>
      <c r="O1725" s="1">
        <v>14592</v>
      </c>
      <c r="P1725" s="1">
        <v>197</v>
      </c>
      <c r="Q1725" s="1">
        <v>41</v>
      </c>
      <c r="R1725" s="1">
        <v>42</v>
      </c>
      <c r="S1725" s="1">
        <v>24</v>
      </c>
      <c r="T1725" s="1">
        <v>4</v>
      </c>
      <c r="W1725" s="1">
        <v>26</v>
      </c>
      <c r="AG1725" s="7">
        <f>IF(Q1725&gt;0,RANK(Q1725,(N1725:P1725,Q1725:AE1725)),0)</f>
        <v>5</v>
      </c>
      <c r="AH1725" s="7">
        <f>IF(R1725&gt;0,RANK(R1725,(N1725:P1725,Q1725:AE1725)),0)</f>
        <v>4</v>
      </c>
      <c r="AI1725" s="7">
        <f>IF(T1725&gt;0,RANK(T1725,(N1725:P1725,Q1725:AE1725)),0)</f>
        <v>8</v>
      </c>
      <c r="AJ1725" s="7">
        <f>IF(S1725&gt;0,RANK(S1725,(N1725:P1725,Q1725:AE1725)),0)</f>
        <v>7</v>
      </c>
      <c r="AK1725" s="2">
        <f t="shared" si="383"/>
        <v>1.9381677224165643E-3</v>
      </c>
      <c r="AL1725" s="2">
        <f t="shared" si="383"/>
        <v>1.9854401058901389E-3</v>
      </c>
      <c r="AM1725" s="2">
        <f t="shared" si="377"/>
        <v>1.8908953389429895E-4</v>
      </c>
      <c r="AN1725" s="2">
        <f t="shared" si="378"/>
        <v>1.1345372033657937E-3</v>
      </c>
      <c r="AP1725" t="s">
        <v>2824</v>
      </c>
      <c r="AQ1725" t="s">
        <v>3265</v>
      </c>
      <c r="AR1725">
        <v>3</v>
      </c>
      <c r="AT1725" s="85" t="s">
        <v>3945</v>
      </c>
      <c r="AU1725" s="84" t="s">
        <v>4922</v>
      </c>
      <c r="AV1725" s="77" t="str">
        <f t="shared" si="379"/>
        <v>31079</v>
      </c>
      <c r="AX1725" s="7" t="s">
        <v>186</v>
      </c>
    </row>
    <row r="1726" spans="1:50" hidden="1" outlineLevel="1">
      <c r="A1726" t="s">
        <v>3151</v>
      </c>
      <c r="B1726" t="s">
        <v>3265</v>
      </c>
      <c r="C1726" s="1">
        <f t="shared" si="373"/>
        <v>4866</v>
      </c>
      <c r="D1726" s="7">
        <f>IF(N1726&gt;0, RANK(N1726,(N1726:P1726,Q1726:AE1726)),0)</f>
        <v>2</v>
      </c>
      <c r="E1726" s="7">
        <f>IF(O1726&gt;0,RANK(O1726,(N1726:P1726,Q1726:AE1726)),0)</f>
        <v>1</v>
      </c>
      <c r="F1726" s="7">
        <f>IF(P1726&gt;0,RANK(P1726,(N1726:P1726,Q1726:AE1726)),0)</f>
        <v>3</v>
      </c>
      <c r="G1726" s="1">
        <f t="shared" si="380"/>
        <v>2773</v>
      </c>
      <c r="H1726" s="2">
        <f t="shared" si="381"/>
        <v>0.56987258528565554</v>
      </c>
      <c r="I1726" s="2"/>
      <c r="J1726" s="2">
        <f t="shared" si="382"/>
        <v>0.20797369502671598</v>
      </c>
      <c r="K1726" s="2">
        <f t="shared" si="382"/>
        <v>0.77784628031237157</v>
      </c>
      <c r="L1726" s="2">
        <f t="shared" si="382"/>
        <v>1.0275380189066995E-2</v>
      </c>
      <c r="M1726" s="2">
        <f t="shared" si="375"/>
        <v>3.9046444718455094E-3</v>
      </c>
      <c r="N1726" s="1">
        <v>1012</v>
      </c>
      <c r="O1726" s="1">
        <v>3785</v>
      </c>
      <c r="P1726" s="1">
        <v>50</v>
      </c>
      <c r="Q1726" s="1">
        <v>4</v>
      </c>
      <c r="R1726" s="1">
        <v>10</v>
      </c>
      <c r="S1726" s="1">
        <v>5</v>
      </c>
      <c r="T1726" s="1">
        <v>0</v>
      </c>
      <c r="W1726" s="1">
        <v>0</v>
      </c>
      <c r="AG1726" s="7">
        <f>IF(Q1726&gt;0,RANK(Q1726,(N1726:P1726,Q1726:AE1726)),0)</f>
        <v>6</v>
      </c>
      <c r="AH1726" s="7">
        <f>IF(R1726&gt;0,RANK(R1726,(N1726:P1726,Q1726:AE1726)),0)</f>
        <v>4</v>
      </c>
      <c r="AI1726" s="7">
        <f>IF(T1726&gt;0,RANK(T1726,(N1726:P1726,Q1726:AE1726)),0)</f>
        <v>0</v>
      </c>
      <c r="AJ1726" s="7">
        <f>IF(S1726&gt;0,RANK(S1726,(N1726:P1726,Q1726:AE1726)),0)</f>
        <v>5</v>
      </c>
      <c r="AK1726" s="2">
        <f t="shared" si="383"/>
        <v>8.2203041512535961E-4</v>
      </c>
      <c r="AL1726" s="2">
        <f t="shared" si="383"/>
        <v>2.055076037813399E-3</v>
      </c>
      <c r="AM1726" s="2">
        <f t="shared" si="377"/>
        <v>0</v>
      </c>
      <c r="AN1726" s="2">
        <f t="shared" si="378"/>
        <v>1.0275380189066995E-3</v>
      </c>
      <c r="AP1726" t="s">
        <v>3151</v>
      </c>
      <c r="AQ1726" t="s">
        <v>3265</v>
      </c>
      <c r="AR1726">
        <v>3</v>
      </c>
      <c r="AT1726" s="85" t="s">
        <v>3945</v>
      </c>
      <c r="AU1726" s="84" t="s">
        <v>4173</v>
      </c>
      <c r="AV1726" s="77" t="str">
        <f t="shared" si="379"/>
        <v>31081</v>
      </c>
      <c r="AX1726" s="7" t="s">
        <v>186</v>
      </c>
    </row>
    <row r="1727" spans="1:50" hidden="1" outlineLevel="1">
      <c r="A1727" t="s">
        <v>4800</v>
      </c>
      <c r="B1727" t="s">
        <v>3265</v>
      </c>
      <c r="C1727" s="1">
        <f t="shared" si="373"/>
        <v>1897</v>
      </c>
      <c r="D1727" s="7">
        <f>IF(N1727&gt;0, RANK(N1727,(N1727:P1727,Q1727:AE1727)),0)</f>
        <v>2</v>
      </c>
      <c r="E1727" s="7">
        <f>IF(O1727&gt;0,RANK(O1727,(N1727:P1727,Q1727:AE1727)),0)</f>
        <v>1</v>
      </c>
      <c r="F1727" s="7">
        <f>IF(P1727&gt;0,RANK(P1727,(N1727:P1727,Q1727:AE1727)),0)</f>
        <v>3</v>
      </c>
      <c r="G1727" s="1">
        <f t="shared" si="380"/>
        <v>1069</v>
      </c>
      <c r="H1727" s="2">
        <f t="shared" si="381"/>
        <v>0.56352134949920929</v>
      </c>
      <c r="I1727" s="2"/>
      <c r="J1727" s="2">
        <f t="shared" si="382"/>
        <v>0.20980495519240908</v>
      </c>
      <c r="K1727" s="2">
        <f t="shared" si="382"/>
        <v>0.77332630469161834</v>
      </c>
      <c r="L1727" s="2">
        <f t="shared" si="382"/>
        <v>1.1597258829731154E-2</v>
      </c>
      <c r="M1727" s="2">
        <f t="shared" si="375"/>
        <v>5.2714812862414591E-3</v>
      </c>
      <c r="N1727" s="1">
        <v>398</v>
      </c>
      <c r="O1727" s="1">
        <v>1467</v>
      </c>
      <c r="P1727" s="1">
        <v>22</v>
      </c>
      <c r="Q1727" s="1">
        <v>2</v>
      </c>
      <c r="R1727" s="1">
        <v>7</v>
      </c>
      <c r="S1727" s="1">
        <v>0</v>
      </c>
      <c r="T1727" s="1">
        <v>1</v>
      </c>
      <c r="W1727" s="1">
        <v>0</v>
      </c>
      <c r="AG1727" s="7">
        <f>IF(Q1727&gt;0,RANK(Q1727,(N1727:P1727,Q1727:AE1727)),0)</f>
        <v>5</v>
      </c>
      <c r="AH1727" s="7">
        <f>IF(R1727&gt;0,RANK(R1727,(N1727:P1727,Q1727:AE1727)),0)</f>
        <v>4</v>
      </c>
      <c r="AI1727" s="7">
        <f>IF(T1727&gt;0,RANK(T1727,(N1727:P1727,Q1727:AE1727)),0)</f>
        <v>6</v>
      </c>
      <c r="AJ1727" s="7">
        <f>IF(S1727&gt;0,RANK(S1727,(N1727:P1727,Q1727:AE1727)),0)</f>
        <v>0</v>
      </c>
      <c r="AK1727" s="2">
        <f t="shared" si="383"/>
        <v>1.0542962572482868E-3</v>
      </c>
      <c r="AL1727" s="2">
        <f t="shared" si="383"/>
        <v>3.6900369003690036E-3</v>
      </c>
      <c r="AM1727" s="2">
        <f t="shared" si="377"/>
        <v>5.2714812862414342E-4</v>
      </c>
      <c r="AN1727" s="2">
        <f t="shared" si="378"/>
        <v>0</v>
      </c>
      <c r="AP1727" t="s">
        <v>4800</v>
      </c>
      <c r="AQ1727" t="s">
        <v>3265</v>
      </c>
      <c r="AR1727">
        <v>3</v>
      </c>
      <c r="AT1727" s="85" t="s">
        <v>3945</v>
      </c>
      <c r="AU1727" s="84" t="s">
        <v>4372</v>
      </c>
      <c r="AV1727" s="77" t="str">
        <f t="shared" si="379"/>
        <v>31083</v>
      </c>
      <c r="AX1727" s="7" t="s">
        <v>186</v>
      </c>
    </row>
    <row r="1728" spans="1:50" hidden="1" outlineLevel="1">
      <c r="A1728" t="s">
        <v>1591</v>
      </c>
      <c r="B1728" t="s">
        <v>3265</v>
      </c>
      <c r="C1728" s="1">
        <f t="shared" si="373"/>
        <v>598</v>
      </c>
      <c r="D1728" s="7">
        <f>IF(N1728&gt;0, RANK(N1728,(N1728:P1728,Q1728:AE1728)),0)</f>
        <v>2</v>
      </c>
      <c r="E1728" s="7">
        <f>IF(O1728&gt;0,RANK(O1728,(N1728:P1728,Q1728:AE1728)),0)</f>
        <v>1</v>
      </c>
      <c r="F1728" s="7">
        <f>IF(P1728&gt;0,RANK(P1728,(N1728:P1728,Q1728:AE1728)),0)</f>
        <v>4</v>
      </c>
      <c r="G1728" s="1">
        <f t="shared" si="380"/>
        <v>458</v>
      </c>
      <c r="H1728" s="2">
        <f t="shared" si="381"/>
        <v>0.76588628762541811</v>
      </c>
      <c r="I1728" s="2"/>
      <c r="J1728" s="2">
        <f t="shared" si="382"/>
        <v>0.11036789297658862</v>
      </c>
      <c r="K1728" s="2">
        <f t="shared" si="382"/>
        <v>0.87625418060200666</v>
      </c>
      <c r="L1728" s="2">
        <f t="shared" si="382"/>
        <v>3.3444816053511705E-3</v>
      </c>
      <c r="M1728" s="2">
        <f t="shared" si="375"/>
        <v>1.0033444816053503E-2</v>
      </c>
      <c r="N1728" s="1">
        <v>66</v>
      </c>
      <c r="O1728" s="1">
        <v>524</v>
      </c>
      <c r="P1728" s="1">
        <v>2</v>
      </c>
      <c r="Q1728" s="1">
        <v>1</v>
      </c>
      <c r="R1728" s="1">
        <v>1</v>
      </c>
      <c r="S1728" s="1">
        <v>1</v>
      </c>
      <c r="T1728" s="1">
        <v>0</v>
      </c>
      <c r="W1728" s="1">
        <v>3</v>
      </c>
      <c r="AG1728" s="7">
        <f>IF(Q1728&gt;0,RANK(Q1728,(N1728:P1728,Q1728:AE1728)),0)</f>
        <v>5</v>
      </c>
      <c r="AH1728" s="7">
        <f>IF(R1728&gt;0,RANK(R1728,(N1728:P1728,Q1728:AE1728)),0)</f>
        <v>5</v>
      </c>
      <c r="AI1728" s="7">
        <f>IF(T1728&gt;0,RANK(T1728,(N1728:P1728,Q1728:AE1728)),0)</f>
        <v>0</v>
      </c>
      <c r="AJ1728" s="7">
        <f>IF(S1728&gt;0,RANK(S1728,(N1728:P1728,Q1728:AE1728)),0)</f>
        <v>5</v>
      </c>
      <c r="AK1728" s="2">
        <f t="shared" si="383"/>
        <v>1.6722408026755853E-3</v>
      </c>
      <c r="AL1728" s="2">
        <f t="shared" si="383"/>
        <v>1.6722408026755853E-3</v>
      </c>
      <c r="AM1728" s="2">
        <f t="shared" si="377"/>
        <v>0</v>
      </c>
      <c r="AN1728" s="2">
        <f t="shared" si="378"/>
        <v>1.6722408026755853E-3</v>
      </c>
      <c r="AP1728" t="s">
        <v>1591</v>
      </c>
      <c r="AQ1728" t="s">
        <v>3265</v>
      </c>
      <c r="AR1728">
        <v>3</v>
      </c>
      <c r="AT1728" s="85" t="s">
        <v>3945</v>
      </c>
      <c r="AU1728" s="84" t="s">
        <v>5224</v>
      </c>
      <c r="AV1728" s="77" t="str">
        <f t="shared" si="379"/>
        <v>31085</v>
      </c>
      <c r="AX1728" s="7" t="s">
        <v>186</v>
      </c>
    </row>
    <row r="1729" spans="1:50" hidden="1" outlineLevel="1">
      <c r="A1729" t="s">
        <v>2784</v>
      </c>
      <c r="B1729" t="s">
        <v>3265</v>
      </c>
      <c r="C1729" s="1">
        <f t="shared" si="373"/>
        <v>1486</v>
      </c>
      <c r="D1729" s="7">
        <f>IF(N1729&gt;0, RANK(N1729,(N1729:P1729,Q1729:AE1729)),0)</f>
        <v>2</v>
      </c>
      <c r="E1729" s="7">
        <f>IF(O1729&gt;0,RANK(O1729,(N1729:P1729,Q1729:AE1729)),0)</f>
        <v>1</v>
      </c>
      <c r="F1729" s="7">
        <f>IF(P1729&gt;0,RANK(P1729,(N1729:P1729,Q1729:AE1729)),0)</f>
        <v>3</v>
      </c>
      <c r="G1729" s="1">
        <f t="shared" si="380"/>
        <v>875</v>
      </c>
      <c r="H1729" s="2">
        <f t="shared" si="381"/>
        <v>0.58882907133243612</v>
      </c>
      <c r="I1729" s="2"/>
      <c r="J1729" s="2">
        <f t="shared" si="382"/>
        <v>0.19919246298788695</v>
      </c>
      <c r="K1729" s="2">
        <f t="shared" si="382"/>
        <v>0.78802153432032307</v>
      </c>
      <c r="L1729" s="2">
        <f t="shared" si="382"/>
        <v>6.0565275908479139E-3</v>
      </c>
      <c r="M1729" s="2">
        <f t="shared" si="375"/>
        <v>6.7294751009420633E-3</v>
      </c>
      <c r="N1729" s="1">
        <v>296</v>
      </c>
      <c r="O1729" s="1">
        <v>1171</v>
      </c>
      <c r="P1729" s="1">
        <v>9</v>
      </c>
      <c r="Q1729" s="1">
        <v>2</v>
      </c>
      <c r="R1729" s="1">
        <v>8</v>
      </c>
      <c r="S1729" s="1">
        <v>0</v>
      </c>
      <c r="T1729" s="1">
        <v>0</v>
      </c>
      <c r="W1729" s="1">
        <v>0</v>
      </c>
      <c r="AG1729" s="7">
        <f>IF(Q1729&gt;0,RANK(Q1729,(N1729:P1729,Q1729:AE1729)),0)</f>
        <v>5</v>
      </c>
      <c r="AH1729" s="7">
        <f>IF(R1729&gt;0,RANK(R1729,(N1729:P1729,Q1729:AE1729)),0)</f>
        <v>4</v>
      </c>
      <c r="AI1729" s="7">
        <f>IF(T1729&gt;0,RANK(T1729,(N1729:P1729,Q1729:AE1729)),0)</f>
        <v>0</v>
      </c>
      <c r="AJ1729" s="7">
        <f>IF(S1729&gt;0,RANK(S1729,(N1729:P1729,Q1729:AE1729)),0)</f>
        <v>0</v>
      </c>
      <c r="AK1729" s="2">
        <f t="shared" si="383"/>
        <v>1.3458950201884253E-3</v>
      </c>
      <c r="AL1729" s="2">
        <f t="shared" si="383"/>
        <v>5.3835800807537013E-3</v>
      </c>
      <c r="AM1729" s="2">
        <f t="shared" si="377"/>
        <v>0</v>
      </c>
      <c r="AN1729" s="2">
        <f t="shared" si="378"/>
        <v>0</v>
      </c>
      <c r="AP1729" t="s">
        <v>2784</v>
      </c>
      <c r="AQ1729" t="s">
        <v>3265</v>
      </c>
      <c r="AR1729">
        <v>3</v>
      </c>
      <c r="AT1729" s="85" t="s">
        <v>3945</v>
      </c>
      <c r="AU1729" s="84" t="s">
        <v>4374</v>
      </c>
      <c r="AV1729" s="77" t="str">
        <f t="shared" si="379"/>
        <v>31087</v>
      </c>
      <c r="AX1729" s="7" t="s">
        <v>186</v>
      </c>
    </row>
    <row r="1730" spans="1:50" hidden="1" outlineLevel="1">
      <c r="A1730" t="s">
        <v>4612</v>
      </c>
      <c r="B1730" t="s">
        <v>3265</v>
      </c>
      <c r="C1730" s="1">
        <f t="shared" si="373"/>
        <v>5174</v>
      </c>
      <c r="D1730" s="7">
        <f>IF(N1730&gt;0, RANK(N1730,(N1730:P1730,Q1730:AE1730)),0)</f>
        <v>2</v>
      </c>
      <c r="E1730" s="7">
        <f>IF(O1730&gt;0,RANK(O1730,(N1730:P1730,Q1730:AE1730)),0)</f>
        <v>1</v>
      </c>
      <c r="F1730" s="7">
        <f>IF(P1730&gt;0,RANK(P1730,(N1730:P1730,Q1730:AE1730)),0)</f>
        <v>3</v>
      </c>
      <c r="G1730" s="1">
        <f t="shared" si="380"/>
        <v>3323</v>
      </c>
      <c r="H1730" s="2">
        <f t="shared" si="381"/>
        <v>0.64224971008890608</v>
      </c>
      <c r="I1730" s="2"/>
      <c r="J1730" s="2">
        <f t="shared" si="382"/>
        <v>0.17278701198299187</v>
      </c>
      <c r="K1730" s="2">
        <f t="shared" si="382"/>
        <v>0.81503672207189792</v>
      </c>
      <c r="L1730" s="2">
        <f t="shared" si="382"/>
        <v>5.4116737533822963E-3</v>
      </c>
      <c r="M1730" s="2">
        <f t="shared" si="375"/>
        <v>6.7645921917279354E-3</v>
      </c>
      <c r="N1730" s="1">
        <v>894</v>
      </c>
      <c r="O1730" s="1">
        <v>4217</v>
      </c>
      <c r="P1730" s="1">
        <v>28</v>
      </c>
      <c r="Q1730" s="1">
        <v>10</v>
      </c>
      <c r="R1730" s="1">
        <v>19</v>
      </c>
      <c r="S1730" s="1">
        <v>6</v>
      </c>
      <c r="T1730" s="1">
        <v>0</v>
      </c>
      <c r="W1730" s="1">
        <v>0</v>
      </c>
      <c r="AG1730" s="7">
        <f>IF(Q1730&gt;0,RANK(Q1730,(N1730:P1730,Q1730:AE1730)),0)</f>
        <v>5</v>
      </c>
      <c r="AH1730" s="7">
        <f>IF(R1730&gt;0,RANK(R1730,(N1730:P1730,Q1730:AE1730)),0)</f>
        <v>4</v>
      </c>
      <c r="AI1730" s="7">
        <f>IF(T1730&gt;0,RANK(T1730,(N1730:P1730,Q1730:AE1730)),0)</f>
        <v>0</v>
      </c>
      <c r="AJ1730" s="7">
        <f>IF(S1730&gt;0,RANK(S1730,(N1730:P1730,Q1730:AE1730)),0)</f>
        <v>6</v>
      </c>
      <c r="AK1730" s="2">
        <f t="shared" si="383"/>
        <v>1.9327406262079629E-3</v>
      </c>
      <c r="AL1730" s="2">
        <f t="shared" si="383"/>
        <v>3.6722071897951295E-3</v>
      </c>
      <c r="AM1730" s="2">
        <f t="shared" si="377"/>
        <v>0</v>
      </c>
      <c r="AN1730" s="2">
        <f t="shared" si="378"/>
        <v>1.1596443757247777E-3</v>
      </c>
      <c r="AP1730" t="s">
        <v>4612</v>
      </c>
      <c r="AQ1730" t="s">
        <v>3265</v>
      </c>
      <c r="AR1730">
        <v>3</v>
      </c>
      <c r="AT1730" s="85" t="s">
        <v>3945</v>
      </c>
      <c r="AU1730" s="84" t="s">
        <v>4375</v>
      </c>
      <c r="AV1730" s="77" t="str">
        <f t="shared" si="379"/>
        <v>31089</v>
      </c>
      <c r="AX1730" s="7" t="s">
        <v>186</v>
      </c>
    </row>
    <row r="1731" spans="1:50" hidden="1" outlineLevel="1">
      <c r="A1731" t="s">
        <v>2333</v>
      </c>
      <c r="B1731" t="s">
        <v>3265</v>
      </c>
      <c r="C1731" s="1">
        <f t="shared" si="373"/>
        <v>461</v>
      </c>
      <c r="D1731" s="7">
        <f>IF(N1731&gt;0, RANK(N1731,(N1731:P1731,Q1731:AE1731)),0)</f>
        <v>2</v>
      </c>
      <c r="E1731" s="7">
        <f>IF(O1731&gt;0,RANK(O1731,(N1731:P1731,Q1731:AE1731)),0)</f>
        <v>1</v>
      </c>
      <c r="F1731" s="7">
        <f>IF(P1731&gt;0,RANK(P1731,(N1731:P1731,Q1731:AE1731)),0)</f>
        <v>3</v>
      </c>
      <c r="G1731" s="1">
        <f t="shared" si="380"/>
        <v>328</v>
      </c>
      <c r="H1731" s="2">
        <f t="shared" si="381"/>
        <v>0.71149674620390457</v>
      </c>
      <c r="I1731" s="2"/>
      <c r="J1731" s="2">
        <f t="shared" si="382"/>
        <v>0.13882863340563992</v>
      </c>
      <c r="K1731" s="2">
        <f t="shared" si="382"/>
        <v>0.85032537960954446</v>
      </c>
      <c r="L1731" s="2">
        <f t="shared" si="382"/>
        <v>4.3383947939262474E-3</v>
      </c>
      <c r="M1731" s="2">
        <f t="shared" si="375"/>
        <v>6.5075921908894002E-3</v>
      </c>
      <c r="N1731" s="1">
        <v>64</v>
      </c>
      <c r="O1731" s="1">
        <v>392</v>
      </c>
      <c r="P1731" s="1">
        <v>2</v>
      </c>
      <c r="Q1731" s="1">
        <v>1</v>
      </c>
      <c r="R1731" s="1">
        <v>2</v>
      </c>
      <c r="S1731" s="1">
        <v>0</v>
      </c>
      <c r="T1731" s="1">
        <v>0</v>
      </c>
      <c r="W1731" s="1">
        <v>0</v>
      </c>
      <c r="AG1731" s="7">
        <f>IF(Q1731&gt;0,RANK(Q1731,(N1731:P1731,Q1731:AE1731)),0)</f>
        <v>5</v>
      </c>
      <c r="AH1731" s="7">
        <f>IF(R1731&gt;0,RANK(R1731,(N1731:P1731,Q1731:AE1731)),0)</f>
        <v>3</v>
      </c>
      <c r="AI1731" s="7">
        <f>IF(T1731&gt;0,RANK(T1731,(N1731:P1731,Q1731:AE1731)),0)</f>
        <v>0</v>
      </c>
      <c r="AJ1731" s="7">
        <f>IF(S1731&gt;0,RANK(S1731,(N1731:P1731,Q1731:AE1731)),0)</f>
        <v>0</v>
      </c>
      <c r="AK1731" s="2">
        <f t="shared" si="383"/>
        <v>2.1691973969631237E-3</v>
      </c>
      <c r="AL1731" s="2">
        <f t="shared" si="383"/>
        <v>4.3383947939262474E-3</v>
      </c>
      <c r="AM1731" s="2">
        <f t="shared" si="377"/>
        <v>0</v>
      </c>
      <c r="AN1731" s="2">
        <f t="shared" si="378"/>
        <v>0</v>
      </c>
      <c r="AP1731" t="s">
        <v>2333</v>
      </c>
      <c r="AQ1731" t="s">
        <v>3265</v>
      </c>
      <c r="AR1731">
        <v>3</v>
      </c>
      <c r="AT1731" s="85" t="s">
        <v>3945</v>
      </c>
      <c r="AU1731" s="84" t="s">
        <v>4376</v>
      </c>
      <c r="AV1731" s="77" t="str">
        <f t="shared" si="379"/>
        <v>31091</v>
      </c>
      <c r="AX1731" s="7" t="s">
        <v>186</v>
      </c>
    </row>
    <row r="1732" spans="1:50" hidden="1" outlineLevel="1">
      <c r="A1732" t="s">
        <v>5031</v>
      </c>
      <c r="B1732" t="s">
        <v>3265</v>
      </c>
      <c r="C1732" s="1">
        <f t="shared" si="373"/>
        <v>2979</v>
      </c>
      <c r="D1732" s="7">
        <f>IF(N1732&gt;0, RANK(N1732,(N1732:P1732,Q1732:AE1732)),0)</f>
        <v>2</v>
      </c>
      <c r="E1732" s="7">
        <f>IF(O1732&gt;0,RANK(O1732,(N1732:P1732,Q1732:AE1732)),0)</f>
        <v>1</v>
      </c>
      <c r="F1732" s="7">
        <f>IF(P1732&gt;0,RANK(P1732,(N1732:P1732,Q1732:AE1732)),0)</f>
        <v>3</v>
      </c>
      <c r="G1732" s="1">
        <f t="shared" si="380"/>
        <v>1120</v>
      </c>
      <c r="H1732" s="2">
        <f t="shared" si="381"/>
        <v>0.37596508895602554</v>
      </c>
      <c r="I1732" s="2"/>
      <c r="J1732" s="2">
        <f t="shared" si="382"/>
        <v>0.30211480362537763</v>
      </c>
      <c r="K1732" s="2">
        <f t="shared" si="382"/>
        <v>0.67807989258140311</v>
      </c>
      <c r="L1732" s="2">
        <f t="shared" si="382"/>
        <v>1.1413225914736489E-2</v>
      </c>
      <c r="M1732" s="2">
        <f t="shared" si="375"/>
        <v>8.3920778784828311E-3</v>
      </c>
      <c r="N1732" s="1">
        <v>900</v>
      </c>
      <c r="O1732" s="1">
        <v>2020</v>
      </c>
      <c r="P1732" s="1">
        <v>34</v>
      </c>
      <c r="Q1732" s="1">
        <v>10</v>
      </c>
      <c r="R1732" s="1">
        <v>8</v>
      </c>
      <c r="S1732" s="1">
        <v>7</v>
      </c>
      <c r="T1732" s="1">
        <v>0</v>
      </c>
      <c r="W1732" s="1">
        <v>0</v>
      </c>
      <c r="AG1732" s="7">
        <f>IF(Q1732&gt;0,RANK(Q1732,(N1732:P1732,Q1732:AE1732)),0)</f>
        <v>4</v>
      </c>
      <c r="AH1732" s="7">
        <f>IF(R1732&gt;0,RANK(R1732,(N1732:P1732,Q1732:AE1732)),0)</f>
        <v>5</v>
      </c>
      <c r="AI1732" s="7">
        <f>IF(T1732&gt;0,RANK(T1732,(N1732:P1732,Q1732:AE1732)),0)</f>
        <v>0</v>
      </c>
      <c r="AJ1732" s="7">
        <f>IF(S1732&gt;0,RANK(S1732,(N1732:P1732,Q1732:AE1732)),0)</f>
        <v>6</v>
      </c>
      <c r="AK1732" s="2">
        <f t="shared" si="383"/>
        <v>3.3568311513930849E-3</v>
      </c>
      <c r="AL1732" s="2">
        <f t="shared" si="383"/>
        <v>2.6854649211144679E-3</v>
      </c>
      <c r="AM1732" s="2">
        <f t="shared" si="377"/>
        <v>0</v>
      </c>
      <c r="AN1732" s="2">
        <f t="shared" si="378"/>
        <v>2.3497818059751594E-3</v>
      </c>
      <c r="AP1732" t="s">
        <v>5031</v>
      </c>
      <c r="AQ1732" t="s">
        <v>3265</v>
      </c>
      <c r="AR1732">
        <v>3</v>
      </c>
      <c r="AT1732" s="85" t="s">
        <v>3945</v>
      </c>
      <c r="AU1732" s="84" t="s">
        <v>4600</v>
      </c>
      <c r="AV1732" s="77" t="str">
        <f t="shared" si="379"/>
        <v>31093</v>
      </c>
      <c r="AX1732" s="7" t="s">
        <v>186</v>
      </c>
    </row>
    <row r="1733" spans="1:50" hidden="1" outlineLevel="1">
      <c r="A1733" t="s">
        <v>2143</v>
      </c>
      <c r="B1733" t="s">
        <v>3265</v>
      </c>
      <c r="C1733" s="1">
        <f t="shared" si="373"/>
        <v>4011</v>
      </c>
      <c r="D1733" s="7">
        <f>IF(N1733&gt;0, RANK(N1733,(N1733:P1733,Q1733:AE1733)),0)</f>
        <v>2</v>
      </c>
      <c r="E1733" s="7">
        <f>IF(O1733&gt;0,RANK(O1733,(N1733:P1733,Q1733:AE1733)),0)</f>
        <v>1</v>
      </c>
      <c r="F1733" s="7">
        <f>IF(P1733&gt;0,RANK(P1733,(N1733:P1733,Q1733:AE1733)),0)</f>
        <v>3</v>
      </c>
      <c r="G1733" s="1">
        <f t="shared" si="380"/>
        <v>1248</v>
      </c>
      <c r="H1733" s="2">
        <f t="shared" si="381"/>
        <v>0.31114435302916976</v>
      </c>
      <c r="I1733" s="2"/>
      <c r="J1733" s="2">
        <f t="shared" si="382"/>
        <v>0.33707304911493391</v>
      </c>
      <c r="K1733" s="2">
        <f t="shared" si="382"/>
        <v>0.64821740214410373</v>
      </c>
      <c r="L1733" s="2">
        <f t="shared" si="382"/>
        <v>7.2301171777611568E-3</v>
      </c>
      <c r="M1733" s="2">
        <f t="shared" si="375"/>
        <v>7.4794315632012625E-3</v>
      </c>
      <c r="N1733" s="1">
        <v>1352</v>
      </c>
      <c r="O1733" s="1">
        <v>2600</v>
      </c>
      <c r="P1733" s="1">
        <v>29</v>
      </c>
      <c r="Q1733" s="1">
        <v>13</v>
      </c>
      <c r="R1733" s="1">
        <v>6</v>
      </c>
      <c r="S1733" s="1">
        <v>6</v>
      </c>
      <c r="T1733" s="1">
        <v>0</v>
      </c>
      <c r="W1733" s="1">
        <v>5</v>
      </c>
      <c r="AG1733" s="7">
        <f>IF(Q1733&gt;0,RANK(Q1733,(N1733:P1733,Q1733:AE1733)),0)</f>
        <v>4</v>
      </c>
      <c r="AH1733" s="7">
        <f>IF(R1733&gt;0,RANK(R1733,(N1733:P1733,Q1733:AE1733)),0)</f>
        <v>5</v>
      </c>
      <c r="AI1733" s="7">
        <f>IF(T1733&gt;0,RANK(T1733,(N1733:P1733,Q1733:AE1733)),0)</f>
        <v>0</v>
      </c>
      <c r="AJ1733" s="7">
        <f>IF(S1733&gt;0,RANK(S1733,(N1733:P1733,Q1733:AE1733)),0)</f>
        <v>5</v>
      </c>
      <c r="AK1733" s="2">
        <f t="shared" si="383"/>
        <v>3.2410870107205184E-3</v>
      </c>
      <c r="AL1733" s="2">
        <f t="shared" si="383"/>
        <v>1.4958863126402393E-3</v>
      </c>
      <c r="AM1733" s="2">
        <f t="shared" si="377"/>
        <v>0</v>
      </c>
      <c r="AN1733" s="2">
        <f t="shared" si="378"/>
        <v>1.4958863126402393E-3</v>
      </c>
      <c r="AP1733" t="s">
        <v>2143</v>
      </c>
      <c r="AQ1733" t="s">
        <v>3265</v>
      </c>
      <c r="AR1733">
        <v>3</v>
      </c>
      <c r="AT1733" s="85" t="s">
        <v>3945</v>
      </c>
      <c r="AU1733" s="84" t="s">
        <v>4202</v>
      </c>
      <c r="AV1733" s="77" t="str">
        <f t="shared" si="379"/>
        <v>31095</v>
      </c>
      <c r="AX1733" s="7" t="s">
        <v>186</v>
      </c>
    </row>
    <row r="1734" spans="1:50" hidden="1" outlineLevel="1">
      <c r="A1734" t="s">
        <v>2182</v>
      </c>
      <c r="B1734" t="s">
        <v>3265</v>
      </c>
      <c r="C1734" s="1">
        <f t="shared" si="373"/>
        <v>2394</v>
      </c>
      <c r="D1734" s="7">
        <f>IF(N1734&gt;0, RANK(N1734,(N1734:P1734,Q1734:AE1734)),0)</f>
        <v>2</v>
      </c>
      <c r="E1734" s="7">
        <f>IF(O1734&gt;0,RANK(O1734,(N1734:P1734,Q1734:AE1734)),0)</f>
        <v>1</v>
      </c>
      <c r="F1734" s="7">
        <f>IF(P1734&gt;0,RANK(P1734,(N1734:P1734,Q1734:AE1734)),0)</f>
        <v>3</v>
      </c>
      <c r="G1734" s="1">
        <f t="shared" si="380"/>
        <v>585</v>
      </c>
      <c r="H1734" s="2">
        <f t="shared" si="381"/>
        <v>0.24436090225563908</v>
      </c>
      <c r="I1734" s="2"/>
      <c r="J1734" s="2">
        <f t="shared" si="382"/>
        <v>0.36967418546365916</v>
      </c>
      <c r="K1734" s="2">
        <f t="shared" si="382"/>
        <v>0.61403508771929827</v>
      </c>
      <c r="L1734" s="2">
        <f t="shared" si="382"/>
        <v>1.0442773600668337E-2</v>
      </c>
      <c r="M1734" s="2">
        <f t="shared" si="375"/>
        <v>5.8479532163742409E-3</v>
      </c>
      <c r="N1734" s="1">
        <v>885</v>
      </c>
      <c r="O1734" s="1">
        <v>1470</v>
      </c>
      <c r="P1734" s="1">
        <v>25</v>
      </c>
      <c r="Q1734" s="1">
        <v>4</v>
      </c>
      <c r="R1734" s="1">
        <v>2</v>
      </c>
      <c r="S1734" s="1">
        <v>5</v>
      </c>
      <c r="T1734" s="1">
        <v>2</v>
      </c>
      <c r="W1734" s="1">
        <v>1</v>
      </c>
      <c r="AG1734" s="7">
        <f>IF(Q1734&gt;0,RANK(Q1734,(N1734:P1734,Q1734:AE1734)),0)</f>
        <v>5</v>
      </c>
      <c r="AH1734" s="7">
        <f>IF(R1734&gt;0,RANK(R1734,(N1734:P1734,Q1734:AE1734)),0)</f>
        <v>6</v>
      </c>
      <c r="AI1734" s="7">
        <f>IF(T1734&gt;0,RANK(T1734,(N1734:P1734,Q1734:AE1734)),0)</f>
        <v>6</v>
      </c>
      <c r="AJ1734" s="7">
        <f>IF(S1734&gt;0,RANK(S1734,(N1734:P1734,Q1734:AE1734)),0)</f>
        <v>4</v>
      </c>
      <c r="AK1734" s="2">
        <f t="shared" si="383"/>
        <v>1.6708437761069339E-3</v>
      </c>
      <c r="AL1734" s="2">
        <f t="shared" si="383"/>
        <v>8.3542188805346695E-4</v>
      </c>
      <c r="AM1734" s="2">
        <f t="shared" si="377"/>
        <v>8.3542188805346695E-4</v>
      </c>
      <c r="AN1734" s="2">
        <f t="shared" si="378"/>
        <v>2.0885547201336674E-3</v>
      </c>
      <c r="AP1734" t="s">
        <v>2182</v>
      </c>
      <c r="AQ1734" t="s">
        <v>3265</v>
      </c>
      <c r="AR1734">
        <v>1</v>
      </c>
      <c r="AT1734" s="85" t="s">
        <v>3945</v>
      </c>
      <c r="AU1734" s="84" t="s">
        <v>4529</v>
      </c>
      <c r="AV1734" s="77" t="str">
        <f t="shared" si="379"/>
        <v>31097</v>
      </c>
      <c r="AX1734" s="7" t="s">
        <v>186</v>
      </c>
    </row>
    <row r="1735" spans="1:50" hidden="1" outlineLevel="1">
      <c r="A1735" t="s">
        <v>2334</v>
      </c>
      <c r="B1735" t="s">
        <v>3265</v>
      </c>
      <c r="C1735" s="1">
        <f t="shared" si="373"/>
        <v>3379</v>
      </c>
      <c r="D1735" s="7">
        <f>IF(N1735&gt;0, RANK(N1735,(N1735:P1735,Q1735:AE1735)),0)</f>
        <v>2</v>
      </c>
      <c r="E1735" s="7">
        <f>IF(O1735&gt;0,RANK(O1735,(N1735:P1735,Q1735:AE1735)),0)</f>
        <v>1</v>
      </c>
      <c r="F1735" s="7">
        <f>IF(P1735&gt;0,RANK(P1735,(N1735:P1735,Q1735:AE1735)),0)</f>
        <v>3</v>
      </c>
      <c r="G1735" s="1">
        <f t="shared" si="380"/>
        <v>1914</v>
      </c>
      <c r="H1735" s="2">
        <f t="shared" si="381"/>
        <v>0.56643977508138499</v>
      </c>
      <c r="I1735" s="2"/>
      <c r="J1735" s="2">
        <f t="shared" si="382"/>
        <v>0.2092335010358094</v>
      </c>
      <c r="K1735" s="2">
        <f t="shared" si="382"/>
        <v>0.77567327611719439</v>
      </c>
      <c r="L1735" s="2">
        <f t="shared" si="382"/>
        <v>7.9905297425273743E-3</v>
      </c>
      <c r="M1735" s="2">
        <f t="shared" si="375"/>
        <v>7.1026931044688383E-3</v>
      </c>
      <c r="N1735" s="1">
        <v>707</v>
      </c>
      <c r="O1735" s="1">
        <v>2621</v>
      </c>
      <c r="P1735" s="1">
        <v>27</v>
      </c>
      <c r="Q1735" s="1">
        <v>9</v>
      </c>
      <c r="R1735" s="1">
        <v>4</v>
      </c>
      <c r="S1735" s="1">
        <v>7</v>
      </c>
      <c r="T1735" s="1">
        <v>0</v>
      </c>
      <c r="W1735" s="1">
        <v>4</v>
      </c>
      <c r="AG1735" s="7">
        <f>IF(Q1735&gt;0,RANK(Q1735,(N1735:P1735,Q1735:AE1735)),0)</f>
        <v>4</v>
      </c>
      <c r="AH1735" s="7">
        <f>IF(R1735&gt;0,RANK(R1735,(N1735:P1735,Q1735:AE1735)),0)</f>
        <v>6</v>
      </c>
      <c r="AI1735" s="7">
        <f>IF(T1735&gt;0,RANK(T1735,(N1735:P1735,Q1735:AE1735)),0)</f>
        <v>0</v>
      </c>
      <c r="AJ1735" s="7">
        <f>IF(S1735&gt;0,RANK(S1735,(N1735:P1735,Q1735:AE1735)),0)</f>
        <v>5</v>
      </c>
      <c r="AK1735" s="2">
        <f t="shared" si="383"/>
        <v>2.6635099141757916E-3</v>
      </c>
      <c r="AL1735" s="2">
        <f t="shared" si="383"/>
        <v>1.1837821840781297E-3</v>
      </c>
      <c r="AM1735" s="2">
        <f t="shared" si="377"/>
        <v>0</v>
      </c>
      <c r="AN1735" s="2">
        <f t="shared" si="378"/>
        <v>2.0716188221367266E-3</v>
      </c>
      <c r="AP1735" t="s">
        <v>2334</v>
      </c>
      <c r="AQ1735" t="s">
        <v>3265</v>
      </c>
      <c r="AR1735">
        <v>3</v>
      </c>
      <c r="AT1735" s="85" t="s">
        <v>3945</v>
      </c>
      <c r="AU1735" s="84" t="s">
        <v>4530</v>
      </c>
      <c r="AV1735" s="77" t="str">
        <f t="shared" si="379"/>
        <v>31099</v>
      </c>
      <c r="AX1735" s="7" t="s">
        <v>186</v>
      </c>
    </row>
    <row r="1736" spans="1:50" hidden="1" outlineLevel="1">
      <c r="A1736" t="s">
        <v>2219</v>
      </c>
      <c r="B1736" t="s">
        <v>3265</v>
      </c>
      <c r="C1736" s="1">
        <f t="shared" si="373"/>
        <v>4137</v>
      </c>
      <c r="D1736" s="7">
        <f>IF(N1736&gt;0, RANK(N1736,(N1736:P1736,Q1736:AE1736)),0)</f>
        <v>2</v>
      </c>
      <c r="E1736" s="7">
        <f>IF(O1736&gt;0,RANK(O1736,(N1736:P1736,Q1736:AE1736)),0)</f>
        <v>1</v>
      </c>
      <c r="F1736" s="7">
        <f>IF(P1736&gt;0,RANK(P1736,(N1736:P1736,Q1736:AE1736)),0)</f>
        <v>3</v>
      </c>
      <c r="G1736" s="1">
        <f t="shared" si="380"/>
        <v>2613</v>
      </c>
      <c r="H1736" s="2">
        <f t="shared" si="381"/>
        <v>0.63161711385061636</v>
      </c>
      <c r="I1736" s="2"/>
      <c r="J1736" s="2">
        <f t="shared" si="382"/>
        <v>0.1795987430505197</v>
      </c>
      <c r="K1736" s="2">
        <f t="shared" si="382"/>
        <v>0.81121585690113607</v>
      </c>
      <c r="L1736" s="2">
        <f t="shared" si="382"/>
        <v>5.8013052936910807E-3</v>
      </c>
      <c r="M1736" s="2">
        <f t="shared" si="375"/>
        <v>3.3840947546531471E-3</v>
      </c>
      <c r="N1736" s="1">
        <v>743</v>
      </c>
      <c r="O1736" s="1">
        <v>3356</v>
      </c>
      <c r="P1736" s="1">
        <v>24</v>
      </c>
      <c r="Q1736" s="1">
        <v>2</v>
      </c>
      <c r="R1736" s="1">
        <v>9</v>
      </c>
      <c r="S1736" s="1">
        <v>3</v>
      </c>
      <c r="T1736" s="1">
        <v>0</v>
      </c>
      <c r="W1736" s="1">
        <v>0</v>
      </c>
      <c r="AG1736" s="7">
        <f>IF(Q1736&gt;0,RANK(Q1736,(N1736:P1736,Q1736:AE1736)),0)</f>
        <v>6</v>
      </c>
      <c r="AH1736" s="7">
        <f>IF(R1736&gt;0,RANK(R1736,(N1736:P1736,Q1736:AE1736)),0)</f>
        <v>4</v>
      </c>
      <c r="AI1736" s="7">
        <f>IF(T1736&gt;0,RANK(T1736,(N1736:P1736,Q1736:AE1736)),0)</f>
        <v>0</v>
      </c>
      <c r="AJ1736" s="7">
        <f>IF(S1736&gt;0,RANK(S1736,(N1736:P1736,Q1736:AE1736)),0)</f>
        <v>5</v>
      </c>
      <c r="AK1736" s="2">
        <f t="shared" si="383"/>
        <v>4.8344210780759005E-4</v>
      </c>
      <c r="AL1736" s="2">
        <f t="shared" si="383"/>
        <v>2.1754894851341551E-3</v>
      </c>
      <c r="AM1736" s="2">
        <f t="shared" si="377"/>
        <v>0</v>
      </c>
      <c r="AN1736" s="2">
        <f t="shared" si="378"/>
        <v>7.2516316171138508E-4</v>
      </c>
      <c r="AP1736" t="s">
        <v>2219</v>
      </c>
      <c r="AQ1736" t="s">
        <v>3265</v>
      </c>
      <c r="AR1736">
        <v>3</v>
      </c>
      <c r="AT1736" s="85" t="s">
        <v>3945</v>
      </c>
      <c r="AU1736" s="84" t="s">
        <v>4531</v>
      </c>
      <c r="AV1736" s="77" t="str">
        <f t="shared" si="379"/>
        <v>31101</v>
      </c>
      <c r="AX1736" s="7" t="s">
        <v>186</v>
      </c>
    </row>
    <row r="1737" spans="1:50" hidden="1" outlineLevel="1">
      <c r="A1737" t="s">
        <v>3882</v>
      </c>
      <c r="B1737" t="s">
        <v>3265</v>
      </c>
      <c r="C1737" s="1">
        <f t="shared" si="373"/>
        <v>549</v>
      </c>
      <c r="D1737" s="7">
        <f>IF(N1737&gt;0, RANK(N1737,(N1737:P1737,Q1737:AE1737)),0)</f>
        <v>2</v>
      </c>
      <c r="E1737" s="7">
        <f>IF(O1737&gt;0,RANK(O1737,(N1737:P1737,Q1737:AE1737)),0)</f>
        <v>1</v>
      </c>
      <c r="F1737" s="7">
        <f>IF(P1737&gt;0,RANK(P1737,(N1737:P1737,Q1737:AE1737)),0)</f>
        <v>3</v>
      </c>
      <c r="G1737" s="1">
        <f t="shared" si="380"/>
        <v>344</v>
      </c>
      <c r="H1737" s="2">
        <f t="shared" si="381"/>
        <v>0.62659380692167577</v>
      </c>
      <c r="I1737" s="2"/>
      <c r="J1737" s="2">
        <f t="shared" si="382"/>
        <v>0.1785063752276867</v>
      </c>
      <c r="K1737" s="2">
        <f t="shared" si="382"/>
        <v>0.80510018214936252</v>
      </c>
      <c r="L1737" s="2">
        <f t="shared" si="382"/>
        <v>9.1074681238615673E-3</v>
      </c>
      <c r="M1737" s="2">
        <f t="shared" si="375"/>
        <v>7.2859744990891595E-3</v>
      </c>
      <c r="N1737" s="1">
        <v>98</v>
      </c>
      <c r="O1737" s="1">
        <v>442</v>
      </c>
      <c r="P1737" s="1">
        <v>5</v>
      </c>
      <c r="Q1737" s="1">
        <v>2</v>
      </c>
      <c r="R1737" s="1">
        <v>1</v>
      </c>
      <c r="S1737" s="1">
        <v>1</v>
      </c>
      <c r="T1737" s="1">
        <v>0</v>
      </c>
      <c r="W1737" s="1">
        <v>0</v>
      </c>
      <c r="AG1737" s="7">
        <f>IF(Q1737&gt;0,RANK(Q1737,(N1737:P1737,Q1737:AE1737)),0)</f>
        <v>4</v>
      </c>
      <c r="AH1737" s="7">
        <f>IF(R1737&gt;0,RANK(R1737,(N1737:P1737,Q1737:AE1737)),0)</f>
        <v>5</v>
      </c>
      <c r="AI1737" s="7">
        <f>IF(T1737&gt;0,RANK(T1737,(N1737:P1737,Q1737:AE1737)),0)</f>
        <v>0</v>
      </c>
      <c r="AJ1737" s="7">
        <f>IF(S1737&gt;0,RANK(S1737,(N1737:P1737,Q1737:AE1737)),0)</f>
        <v>5</v>
      </c>
      <c r="AK1737" s="2">
        <f t="shared" si="383"/>
        <v>3.6429872495446266E-3</v>
      </c>
      <c r="AL1737" s="2">
        <f t="shared" si="383"/>
        <v>1.8214936247723133E-3</v>
      </c>
      <c r="AM1737" s="2">
        <f t="shared" si="377"/>
        <v>0</v>
      </c>
      <c r="AN1737" s="2">
        <f t="shared" si="378"/>
        <v>1.8214936247723133E-3</v>
      </c>
      <c r="AP1737" t="s">
        <v>3882</v>
      </c>
      <c r="AQ1737" t="s">
        <v>3265</v>
      </c>
      <c r="AR1737">
        <v>3</v>
      </c>
      <c r="AT1737" s="85" t="s">
        <v>3945</v>
      </c>
      <c r="AU1737" s="84" t="s">
        <v>4532</v>
      </c>
      <c r="AV1737" s="77" t="str">
        <f t="shared" si="379"/>
        <v>31103</v>
      </c>
      <c r="AX1737" s="7" t="s">
        <v>186</v>
      </c>
    </row>
    <row r="1738" spans="1:50" hidden="1" outlineLevel="1">
      <c r="A1738" t="s">
        <v>3536</v>
      </c>
      <c r="B1738" t="s">
        <v>3265</v>
      </c>
      <c r="C1738" s="1">
        <f t="shared" si="373"/>
        <v>1877</v>
      </c>
      <c r="D1738" s="7">
        <f>IF(N1738&gt;0, RANK(N1738,(N1738:P1738,Q1738:AE1738)),0)</f>
        <v>2</v>
      </c>
      <c r="E1738" s="7">
        <f>IF(O1738&gt;0,RANK(O1738,(N1738:P1738,Q1738:AE1738)),0)</f>
        <v>1</v>
      </c>
      <c r="F1738" s="7">
        <f>IF(P1738&gt;0,RANK(P1738,(N1738:P1738,Q1738:AE1738)),0)</f>
        <v>3</v>
      </c>
      <c r="G1738" s="1">
        <f t="shared" si="380"/>
        <v>1125</v>
      </c>
      <c r="H1738" s="2">
        <f t="shared" si="381"/>
        <v>0.59936068193926484</v>
      </c>
      <c r="I1738" s="2"/>
      <c r="J1738" s="2">
        <f t="shared" si="382"/>
        <v>0.19499200852424081</v>
      </c>
      <c r="K1738" s="2">
        <f t="shared" si="382"/>
        <v>0.79435269046350554</v>
      </c>
      <c r="L1738" s="2">
        <f t="shared" si="382"/>
        <v>3.7293553542887587E-3</v>
      </c>
      <c r="M1738" s="2">
        <f t="shared" si="375"/>
        <v>6.9259456579648902E-3</v>
      </c>
      <c r="N1738" s="1">
        <v>366</v>
      </c>
      <c r="O1738" s="1">
        <v>1491</v>
      </c>
      <c r="P1738" s="1">
        <v>7</v>
      </c>
      <c r="Q1738" s="1">
        <v>3</v>
      </c>
      <c r="R1738" s="1">
        <v>6</v>
      </c>
      <c r="S1738" s="1">
        <v>1</v>
      </c>
      <c r="T1738" s="1">
        <v>1</v>
      </c>
      <c r="W1738" s="1">
        <v>2</v>
      </c>
      <c r="AG1738" s="7">
        <f>IF(Q1738&gt;0,RANK(Q1738,(N1738:P1738,Q1738:AE1738)),0)</f>
        <v>5</v>
      </c>
      <c r="AH1738" s="7">
        <f>IF(R1738&gt;0,RANK(R1738,(N1738:P1738,Q1738:AE1738)),0)</f>
        <v>4</v>
      </c>
      <c r="AI1738" s="7">
        <f>IF(T1738&gt;0,RANK(T1738,(N1738:P1738,Q1738:AE1738)),0)</f>
        <v>7</v>
      </c>
      <c r="AJ1738" s="7">
        <f>IF(S1738&gt;0,RANK(S1738,(N1738:P1738,Q1738:AE1738)),0)</f>
        <v>7</v>
      </c>
      <c r="AK1738" s="2">
        <f t="shared" si="383"/>
        <v>1.5982951518380393E-3</v>
      </c>
      <c r="AL1738" s="2">
        <f t="shared" si="383"/>
        <v>3.1965903036760787E-3</v>
      </c>
      <c r="AM1738" s="2">
        <f t="shared" si="377"/>
        <v>5.3276505061267978E-4</v>
      </c>
      <c r="AN1738" s="2">
        <f t="shared" si="378"/>
        <v>5.3276505061267978E-4</v>
      </c>
      <c r="AP1738" t="s">
        <v>3536</v>
      </c>
      <c r="AQ1738" t="s">
        <v>3265</v>
      </c>
      <c r="AR1738">
        <v>3</v>
      </c>
      <c r="AT1738" s="85" t="s">
        <v>3945</v>
      </c>
      <c r="AU1738" s="84" t="s">
        <v>4533</v>
      </c>
      <c r="AV1738" s="77" t="str">
        <f t="shared" si="379"/>
        <v>31105</v>
      </c>
      <c r="AX1738" s="7" t="s">
        <v>186</v>
      </c>
    </row>
    <row r="1739" spans="1:50" hidden="1" outlineLevel="1">
      <c r="A1739" t="s">
        <v>4308</v>
      </c>
      <c r="B1739" t="s">
        <v>3265</v>
      </c>
      <c r="C1739" s="1">
        <f t="shared" si="373"/>
        <v>4213</v>
      </c>
      <c r="D1739" s="7">
        <f>IF(N1739&gt;0, RANK(N1739,(N1739:P1739,Q1739:AE1739)),0)</f>
        <v>2</v>
      </c>
      <c r="E1739" s="7">
        <f>IF(O1739&gt;0,RANK(O1739,(N1739:P1739,Q1739:AE1739)),0)</f>
        <v>1</v>
      </c>
      <c r="F1739" s="7">
        <f>IF(P1739&gt;0,RANK(P1739,(N1739:P1739,Q1739:AE1739)),0)</f>
        <v>3</v>
      </c>
      <c r="G1739" s="1">
        <f t="shared" si="380"/>
        <v>1976</v>
      </c>
      <c r="H1739" s="2">
        <f t="shared" si="381"/>
        <v>0.46902444813671967</v>
      </c>
      <c r="I1739" s="2"/>
      <c r="J1739" s="2">
        <f t="shared" si="382"/>
        <v>0.25777355803465463</v>
      </c>
      <c r="K1739" s="2">
        <f t="shared" si="382"/>
        <v>0.72679800617137436</v>
      </c>
      <c r="L1739" s="2">
        <f t="shared" si="382"/>
        <v>9.0197009257061474E-3</v>
      </c>
      <c r="M1739" s="2">
        <f t="shared" si="375"/>
        <v>6.4087348682648707E-3</v>
      </c>
      <c r="N1739" s="1">
        <v>1086</v>
      </c>
      <c r="O1739" s="1">
        <v>3062</v>
      </c>
      <c r="P1739" s="1">
        <v>38</v>
      </c>
      <c r="Q1739" s="1">
        <v>5</v>
      </c>
      <c r="R1739" s="1">
        <v>16</v>
      </c>
      <c r="S1739" s="1">
        <v>4</v>
      </c>
      <c r="T1739" s="1">
        <v>1</v>
      </c>
      <c r="W1739" s="1">
        <v>1</v>
      </c>
      <c r="AG1739" s="7">
        <f>IF(Q1739&gt;0,RANK(Q1739,(N1739:P1739,Q1739:AE1739)),0)</f>
        <v>5</v>
      </c>
      <c r="AH1739" s="7">
        <f>IF(R1739&gt;0,RANK(R1739,(N1739:P1739,Q1739:AE1739)),0)</f>
        <v>4</v>
      </c>
      <c r="AI1739" s="7">
        <f>IF(T1739&gt;0,RANK(T1739,(N1739:P1739,Q1739:AE1739)),0)</f>
        <v>7</v>
      </c>
      <c r="AJ1739" s="7">
        <f>IF(S1739&gt;0,RANK(S1739,(N1739:P1739,Q1739:AE1739)),0)</f>
        <v>6</v>
      </c>
      <c r="AK1739" s="2">
        <f t="shared" si="383"/>
        <v>1.1868027533823878E-3</v>
      </c>
      <c r="AL1739" s="2">
        <f t="shared" si="383"/>
        <v>3.7977688108236413E-3</v>
      </c>
      <c r="AM1739" s="2">
        <f t="shared" si="377"/>
        <v>2.3736055067647758E-4</v>
      </c>
      <c r="AN1739" s="2">
        <f t="shared" si="378"/>
        <v>9.4944220270591032E-4</v>
      </c>
      <c r="AP1739" t="s">
        <v>4308</v>
      </c>
      <c r="AQ1739" t="s">
        <v>3265</v>
      </c>
      <c r="AR1739">
        <v>3</v>
      </c>
      <c r="AT1739" s="85" t="s">
        <v>3945</v>
      </c>
      <c r="AU1739" s="84" t="s">
        <v>5310</v>
      </c>
      <c r="AV1739" s="77" t="str">
        <f t="shared" si="379"/>
        <v>31107</v>
      </c>
      <c r="AX1739" s="7" t="s">
        <v>186</v>
      </c>
    </row>
    <row r="1740" spans="1:50" hidden="1" outlineLevel="1">
      <c r="A1740" t="s">
        <v>3880</v>
      </c>
      <c r="B1740" t="s">
        <v>3265</v>
      </c>
      <c r="C1740" s="1">
        <f t="shared" si="373"/>
        <v>124509</v>
      </c>
      <c r="D1740" s="7">
        <f>IF(N1740&gt;0, RANK(N1740,(N1740:P1740,Q1740:AE1740)),0)</f>
        <v>2</v>
      </c>
      <c r="E1740" s="7">
        <f>IF(O1740&gt;0,RANK(O1740,(N1740:P1740,Q1740:AE1740)),0)</f>
        <v>1</v>
      </c>
      <c r="F1740" s="7">
        <f>IF(P1740&gt;0,RANK(P1740,(N1740:P1740,Q1740:AE1740)),0)</f>
        <v>3</v>
      </c>
      <c r="G1740" s="1">
        <f t="shared" si="380"/>
        <v>17017</v>
      </c>
      <c r="H1740" s="2">
        <f t="shared" si="381"/>
        <v>0.13667285095856524</v>
      </c>
      <c r="I1740" s="2"/>
      <c r="J1740" s="2">
        <f t="shared" si="382"/>
        <v>0.42364005814840694</v>
      </c>
      <c r="K1740" s="2">
        <f t="shared" si="382"/>
        <v>0.56031290910697218</v>
      </c>
      <c r="L1740" s="2">
        <f t="shared" si="382"/>
        <v>8.1118633994329732E-3</v>
      </c>
      <c r="M1740" s="2">
        <f t="shared" si="375"/>
        <v>7.9351693451878529E-3</v>
      </c>
      <c r="N1740" s="1">
        <v>52747</v>
      </c>
      <c r="O1740" s="1">
        <v>69764</v>
      </c>
      <c r="P1740" s="1">
        <v>1010</v>
      </c>
      <c r="Q1740" s="1">
        <v>324</v>
      </c>
      <c r="R1740" s="1">
        <v>151</v>
      </c>
      <c r="S1740" s="1">
        <v>307</v>
      </c>
      <c r="T1740" s="1">
        <v>10</v>
      </c>
      <c r="W1740" s="1">
        <v>196</v>
      </c>
      <c r="AG1740" s="7">
        <f>IF(Q1740&gt;0,RANK(Q1740,(N1740:P1740,Q1740:AE1740)),0)</f>
        <v>4</v>
      </c>
      <c r="AH1740" s="7">
        <f>IF(R1740&gt;0,RANK(R1740,(N1740:P1740,Q1740:AE1740)),0)</f>
        <v>7</v>
      </c>
      <c r="AI1740" s="7">
        <f>IF(T1740&gt;0,RANK(T1740,(N1740:P1740,Q1740:AE1740)),0)</f>
        <v>8</v>
      </c>
      <c r="AJ1740" s="7">
        <f>IF(S1740&gt;0,RANK(S1740,(N1740:P1740,Q1740:AE1740)),0)</f>
        <v>5</v>
      </c>
      <c r="AK1740" s="2">
        <f t="shared" si="383"/>
        <v>2.6022215261547357E-3</v>
      </c>
      <c r="AL1740" s="2">
        <f t="shared" si="383"/>
        <v>1.2127637359548307E-3</v>
      </c>
      <c r="AM1740" s="2">
        <f t="shared" si="377"/>
        <v>8.0315479202306667E-5</v>
      </c>
      <c r="AN1740" s="2">
        <f t="shared" si="378"/>
        <v>2.4656852115108145E-3</v>
      </c>
      <c r="AP1740" t="s">
        <v>3880</v>
      </c>
      <c r="AQ1740" t="s">
        <v>3265</v>
      </c>
      <c r="AR1740">
        <v>1</v>
      </c>
      <c r="AT1740" s="85" t="s">
        <v>3945</v>
      </c>
      <c r="AU1740" s="84" t="s">
        <v>4645</v>
      </c>
      <c r="AV1740" s="77" t="str">
        <f t="shared" si="379"/>
        <v>31109</v>
      </c>
      <c r="AX1740" s="7" t="s">
        <v>186</v>
      </c>
    </row>
    <row r="1741" spans="1:50" hidden="1" outlineLevel="1">
      <c r="A1741" t="s">
        <v>3867</v>
      </c>
      <c r="B1741" t="s">
        <v>3265</v>
      </c>
      <c r="C1741" s="1">
        <f t="shared" si="373"/>
        <v>16199</v>
      </c>
      <c r="D1741" s="7">
        <f>IF(N1741&gt;0, RANK(N1741,(N1741:P1741,Q1741:AE1741)),0)</f>
        <v>2</v>
      </c>
      <c r="E1741" s="7">
        <f>IF(O1741&gt;0,RANK(O1741,(N1741:P1741,Q1741:AE1741)),0)</f>
        <v>1</v>
      </c>
      <c r="F1741" s="7">
        <f>IF(P1741&gt;0,RANK(P1741,(N1741:P1741,Q1741:AE1741)),0)</f>
        <v>3</v>
      </c>
      <c r="G1741" s="1">
        <f t="shared" si="380"/>
        <v>6151</v>
      </c>
      <c r="H1741" s="2">
        <f t="shared" si="381"/>
        <v>0.3797147972097043</v>
      </c>
      <c r="I1741" s="2"/>
      <c r="J1741" s="2">
        <f t="shared" si="382"/>
        <v>0.30279646891783446</v>
      </c>
      <c r="K1741" s="2">
        <f t="shared" si="382"/>
        <v>0.68251126612753876</v>
      </c>
      <c r="L1741" s="2">
        <f t="shared" si="382"/>
        <v>7.5930613000802522E-3</v>
      </c>
      <c r="M1741" s="2">
        <f t="shared" si="375"/>
        <v>7.0992036545465802E-3</v>
      </c>
      <c r="N1741" s="1">
        <v>4905</v>
      </c>
      <c r="O1741" s="1">
        <v>11056</v>
      </c>
      <c r="P1741" s="1">
        <v>123</v>
      </c>
      <c r="Q1741" s="1">
        <v>38</v>
      </c>
      <c r="R1741" s="1">
        <v>36</v>
      </c>
      <c r="S1741" s="1">
        <v>16</v>
      </c>
      <c r="T1741" s="1">
        <v>5</v>
      </c>
      <c r="W1741" s="1">
        <v>20</v>
      </c>
      <c r="AG1741" s="7">
        <f>IF(Q1741&gt;0,RANK(Q1741,(N1741:P1741,Q1741:AE1741)),0)</f>
        <v>4</v>
      </c>
      <c r="AH1741" s="7">
        <f>IF(R1741&gt;0,RANK(R1741,(N1741:P1741,Q1741:AE1741)),0)</f>
        <v>5</v>
      </c>
      <c r="AI1741" s="7">
        <f>IF(T1741&gt;0,RANK(T1741,(N1741:P1741,Q1741:AE1741)),0)</f>
        <v>8</v>
      </c>
      <c r="AJ1741" s="7">
        <f>IF(S1741&gt;0,RANK(S1741,(N1741:P1741,Q1741:AE1741)),0)</f>
        <v>7</v>
      </c>
      <c r="AK1741" s="2">
        <f t="shared" si="383"/>
        <v>2.3458238162849558E-3</v>
      </c>
      <c r="AL1741" s="2">
        <f t="shared" si="383"/>
        <v>2.2223594049015369E-3</v>
      </c>
      <c r="AM1741" s="2">
        <f t="shared" si="377"/>
        <v>3.0866102845854683E-4</v>
      </c>
      <c r="AN1741" s="2">
        <f t="shared" si="378"/>
        <v>9.8771529106734981E-4</v>
      </c>
      <c r="AP1741" t="s">
        <v>3867</v>
      </c>
      <c r="AQ1741" t="s">
        <v>3265</v>
      </c>
      <c r="AR1741">
        <v>3</v>
      </c>
      <c r="AT1741" s="85" t="s">
        <v>3945</v>
      </c>
      <c r="AU1741" s="84" t="s">
        <v>4646</v>
      </c>
      <c r="AV1741" s="77" t="str">
        <f t="shared" si="379"/>
        <v>31111</v>
      </c>
      <c r="AX1741" s="7" t="s">
        <v>186</v>
      </c>
    </row>
    <row r="1742" spans="1:50" hidden="1" outlineLevel="1">
      <c r="A1742" t="s">
        <v>4194</v>
      </c>
      <c r="B1742" t="s">
        <v>3265</v>
      </c>
      <c r="C1742" s="1">
        <f t="shared" si="373"/>
        <v>429</v>
      </c>
      <c r="D1742" s="7">
        <f>IF(N1742&gt;0, RANK(N1742,(N1742:P1742,Q1742:AE1742)),0)</f>
        <v>2</v>
      </c>
      <c r="E1742" s="7">
        <f>IF(O1742&gt;0,RANK(O1742,(N1742:P1742,Q1742:AE1742)),0)</f>
        <v>1</v>
      </c>
      <c r="F1742" s="7">
        <f>IF(P1742&gt;0,RANK(P1742,(N1742:P1742,Q1742:AE1742)),0)</f>
        <v>3</v>
      </c>
      <c r="G1742" s="1">
        <f t="shared" si="380"/>
        <v>290</v>
      </c>
      <c r="H1742" s="2">
        <f t="shared" si="381"/>
        <v>0.67599067599067597</v>
      </c>
      <c r="I1742" s="2"/>
      <c r="J1742" s="2">
        <f t="shared" si="382"/>
        <v>0.15617715617715619</v>
      </c>
      <c r="K1742" s="2">
        <f t="shared" si="382"/>
        <v>0.83216783216783219</v>
      </c>
      <c r="L1742" s="2">
        <f t="shared" si="382"/>
        <v>6.993006993006993E-3</v>
      </c>
      <c r="M1742" s="2">
        <f t="shared" si="375"/>
        <v>4.6620046620046004E-3</v>
      </c>
      <c r="N1742" s="1">
        <v>67</v>
      </c>
      <c r="O1742" s="1">
        <v>357</v>
      </c>
      <c r="P1742" s="1">
        <v>3</v>
      </c>
      <c r="Q1742" s="1">
        <v>1</v>
      </c>
      <c r="R1742" s="1">
        <v>0</v>
      </c>
      <c r="S1742" s="1">
        <v>0</v>
      </c>
      <c r="T1742" s="1">
        <v>0</v>
      </c>
      <c r="W1742" s="1">
        <v>1</v>
      </c>
      <c r="AG1742" s="7">
        <f>IF(Q1742&gt;0,RANK(Q1742,(N1742:P1742,Q1742:AE1742)),0)</f>
        <v>4</v>
      </c>
      <c r="AH1742" s="7">
        <f>IF(R1742&gt;0,RANK(R1742,(N1742:P1742,Q1742:AE1742)),0)</f>
        <v>0</v>
      </c>
      <c r="AI1742" s="7">
        <f>IF(T1742&gt;0,RANK(T1742,(N1742:P1742,Q1742:AE1742)),0)</f>
        <v>0</v>
      </c>
      <c r="AJ1742" s="7">
        <f>IF(S1742&gt;0,RANK(S1742,(N1742:P1742,Q1742:AE1742)),0)</f>
        <v>0</v>
      </c>
      <c r="AK1742" s="2">
        <f t="shared" si="383"/>
        <v>2.331002331002331E-3</v>
      </c>
      <c r="AL1742" s="2">
        <f t="shared" si="383"/>
        <v>0</v>
      </c>
      <c r="AM1742" s="2">
        <f t="shared" si="377"/>
        <v>0</v>
      </c>
      <c r="AN1742" s="2">
        <f t="shared" si="378"/>
        <v>0</v>
      </c>
      <c r="AP1742" t="s">
        <v>4194</v>
      </c>
      <c r="AQ1742" t="s">
        <v>3265</v>
      </c>
      <c r="AR1742">
        <v>3</v>
      </c>
      <c r="AT1742" s="85" t="s">
        <v>3945</v>
      </c>
      <c r="AU1742" s="84" t="s">
        <v>4647</v>
      </c>
      <c r="AV1742" s="77" t="str">
        <f t="shared" si="379"/>
        <v>31113</v>
      </c>
      <c r="AX1742" s="7" t="s">
        <v>186</v>
      </c>
    </row>
    <row r="1743" spans="1:50" hidden="1" outlineLevel="1">
      <c r="A1743" t="s">
        <v>3177</v>
      </c>
      <c r="B1743" t="s">
        <v>3265</v>
      </c>
      <c r="C1743" s="1">
        <f t="shared" si="373"/>
        <v>386</v>
      </c>
      <c r="D1743" s="7">
        <f>IF(N1743&gt;0, RANK(N1743,(N1743:P1743,Q1743:AE1743)),0)</f>
        <v>2</v>
      </c>
      <c r="E1743" s="7">
        <f>IF(O1743&gt;0,RANK(O1743,(N1743:P1743,Q1743:AE1743)),0)</f>
        <v>1</v>
      </c>
      <c r="F1743" s="7">
        <f>IF(P1743&gt;0,RANK(P1743,(N1743:P1743,Q1743:AE1743)),0)</f>
        <v>3</v>
      </c>
      <c r="G1743" s="1">
        <f t="shared" si="380"/>
        <v>246</v>
      </c>
      <c r="H1743" s="2">
        <f t="shared" si="381"/>
        <v>0.63730569948186533</v>
      </c>
      <c r="I1743" s="2"/>
      <c r="J1743" s="2">
        <f t="shared" si="382"/>
        <v>0.17616580310880828</v>
      </c>
      <c r="K1743" s="2">
        <f t="shared" si="382"/>
        <v>0.81347150259067358</v>
      </c>
      <c r="L1743" s="2">
        <f t="shared" si="382"/>
        <v>7.7720207253886009E-3</v>
      </c>
      <c r="M1743" s="2">
        <f t="shared" si="375"/>
        <v>2.5906735751295706E-3</v>
      </c>
      <c r="N1743" s="1">
        <v>68</v>
      </c>
      <c r="O1743" s="1">
        <v>314</v>
      </c>
      <c r="P1743" s="1">
        <v>3</v>
      </c>
      <c r="Q1743" s="1">
        <v>0</v>
      </c>
      <c r="R1743" s="1">
        <v>1</v>
      </c>
      <c r="S1743" s="1">
        <v>0</v>
      </c>
      <c r="T1743" s="1">
        <v>0</v>
      </c>
      <c r="W1743" s="1">
        <v>0</v>
      </c>
      <c r="AG1743" s="7">
        <f>IF(Q1743&gt;0,RANK(Q1743,(N1743:P1743,Q1743:AE1743)),0)</f>
        <v>0</v>
      </c>
      <c r="AH1743" s="7">
        <f>IF(R1743&gt;0,RANK(R1743,(N1743:P1743,Q1743:AE1743)),0)</f>
        <v>4</v>
      </c>
      <c r="AI1743" s="7">
        <f>IF(T1743&gt;0,RANK(T1743,(N1743:P1743,Q1743:AE1743)),0)</f>
        <v>0</v>
      </c>
      <c r="AJ1743" s="7">
        <f>IF(S1743&gt;0,RANK(S1743,(N1743:P1743,Q1743:AE1743)),0)</f>
        <v>0</v>
      </c>
      <c r="AK1743" s="2">
        <f t="shared" si="383"/>
        <v>0</v>
      </c>
      <c r="AL1743" s="2">
        <f t="shared" si="383"/>
        <v>2.5906735751295338E-3</v>
      </c>
      <c r="AM1743" s="2">
        <f t="shared" si="377"/>
        <v>0</v>
      </c>
      <c r="AN1743" s="2">
        <f t="shared" si="378"/>
        <v>0</v>
      </c>
      <c r="AP1743" t="s">
        <v>3177</v>
      </c>
      <c r="AQ1743" t="s">
        <v>3265</v>
      </c>
      <c r="AR1743">
        <v>3</v>
      </c>
      <c r="AT1743" s="85" t="s">
        <v>3945</v>
      </c>
      <c r="AU1743" s="84" t="s">
        <v>5225</v>
      </c>
      <c r="AV1743" s="77" t="str">
        <f t="shared" si="379"/>
        <v>31115</v>
      </c>
      <c r="AX1743" s="7" t="s">
        <v>186</v>
      </c>
    </row>
    <row r="1744" spans="1:50" hidden="1" outlineLevel="1">
      <c r="A1744" t="s">
        <v>3692</v>
      </c>
      <c r="B1744" t="s">
        <v>3265</v>
      </c>
      <c r="C1744" s="1">
        <f t="shared" si="373"/>
        <v>312</v>
      </c>
      <c r="D1744" s="7">
        <f>IF(N1744&gt;0, RANK(N1744,(N1744:P1744,Q1744:AE1744)),0)</f>
        <v>2</v>
      </c>
      <c r="E1744" s="7">
        <f>IF(O1744&gt;0,RANK(O1744,(N1744:P1744,Q1744:AE1744)),0)</f>
        <v>1</v>
      </c>
      <c r="F1744" s="7">
        <f>IF(P1744&gt;0,RANK(P1744,(N1744:P1744,Q1744:AE1744)),0)</f>
        <v>4</v>
      </c>
      <c r="G1744" s="1">
        <f t="shared" si="380"/>
        <v>210</v>
      </c>
      <c r="H1744" s="2">
        <f t="shared" si="381"/>
        <v>0.67307692307692313</v>
      </c>
      <c r="I1744" s="2"/>
      <c r="J1744" s="2">
        <f t="shared" si="382"/>
        <v>0.15705128205128205</v>
      </c>
      <c r="K1744" s="2">
        <f t="shared" si="382"/>
        <v>0.83012820512820518</v>
      </c>
      <c r="L1744" s="2">
        <f t="shared" si="382"/>
        <v>3.205128205128205E-3</v>
      </c>
      <c r="M1744" s="2">
        <f t="shared" si="375"/>
        <v>9.6153846153845708E-3</v>
      </c>
      <c r="N1744" s="1">
        <v>49</v>
      </c>
      <c r="O1744" s="1">
        <v>259</v>
      </c>
      <c r="P1744" s="1">
        <v>1</v>
      </c>
      <c r="Q1744" s="1">
        <v>3</v>
      </c>
      <c r="R1744" s="1">
        <v>0</v>
      </c>
      <c r="S1744" s="1">
        <v>0</v>
      </c>
      <c r="T1744" s="1">
        <v>0</v>
      </c>
      <c r="W1744" s="1">
        <v>0</v>
      </c>
      <c r="AG1744" s="7">
        <f>IF(Q1744&gt;0,RANK(Q1744,(N1744:P1744,Q1744:AE1744)),0)</f>
        <v>3</v>
      </c>
      <c r="AH1744" s="7">
        <f>IF(R1744&gt;0,RANK(R1744,(N1744:P1744,Q1744:AE1744)),0)</f>
        <v>0</v>
      </c>
      <c r="AI1744" s="7">
        <f>IF(T1744&gt;0,RANK(T1744,(N1744:P1744,Q1744:AE1744)),0)</f>
        <v>0</v>
      </c>
      <c r="AJ1744" s="7">
        <f>IF(S1744&gt;0,RANK(S1744,(N1744:P1744,Q1744:AE1744)),0)</f>
        <v>0</v>
      </c>
      <c r="AK1744" s="2">
        <f t="shared" si="383"/>
        <v>9.6153846153846159E-3</v>
      </c>
      <c r="AL1744" s="2">
        <f t="shared" si="383"/>
        <v>0</v>
      </c>
      <c r="AM1744" s="2">
        <f t="shared" si="377"/>
        <v>0</v>
      </c>
      <c r="AN1744" s="2">
        <f t="shared" si="378"/>
        <v>0</v>
      </c>
      <c r="AP1744" t="s">
        <v>3692</v>
      </c>
      <c r="AQ1744" t="s">
        <v>3265</v>
      </c>
      <c r="AR1744">
        <v>3</v>
      </c>
      <c r="AT1744" s="85" t="s">
        <v>3945</v>
      </c>
      <c r="AU1744" s="84" t="s">
        <v>5226</v>
      </c>
      <c r="AV1744" s="77" t="str">
        <f t="shared" si="379"/>
        <v>31117</v>
      </c>
      <c r="AX1744" s="7" t="s">
        <v>186</v>
      </c>
    </row>
    <row r="1745" spans="1:50" hidden="1" outlineLevel="1">
      <c r="A1745" t="s">
        <v>3697</v>
      </c>
      <c r="B1745" t="s">
        <v>3265</v>
      </c>
      <c r="C1745" s="1">
        <f t="shared" si="373"/>
        <v>14089</v>
      </c>
      <c r="D1745" s="7">
        <f>IF(N1745&gt;0, RANK(N1745,(N1745:P1745,Q1745:AE1745)),0)</f>
        <v>2</v>
      </c>
      <c r="E1745" s="7">
        <f>IF(O1745&gt;0,RANK(O1745,(N1745:P1745,Q1745:AE1745)),0)</f>
        <v>1</v>
      </c>
      <c r="F1745" s="7">
        <f>IF(P1745&gt;0,RANK(P1745,(N1745:P1745,Q1745:AE1745)),0)</f>
        <v>3</v>
      </c>
      <c r="G1745" s="1">
        <f t="shared" si="380"/>
        <v>8047</v>
      </c>
      <c r="H1745" s="2">
        <f t="shared" si="381"/>
        <v>0.5711548016182838</v>
      </c>
      <c r="I1745" s="2"/>
      <c r="J1745" s="2">
        <f t="shared" si="382"/>
        <v>0.20824756902548086</v>
      </c>
      <c r="K1745" s="2">
        <f t="shared" si="382"/>
        <v>0.77940237064376461</v>
      </c>
      <c r="L1745" s="2">
        <f t="shared" si="382"/>
        <v>6.6718716729363336E-3</v>
      </c>
      <c r="M1745" s="2">
        <f t="shared" si="375"/>
        <v>5.6781886578182528E-3</v>
      </c>
      <c r="N1745" s="1">
        <v>2934</v>
      </c>
      <c r="O1745" s="1">
        <v>10981</v>
      </c>
      <c r="P1745" s="1">
        <v>94</v>
      </c>
      <c r="Q1745" s="1">
        <v>26</v>
      </c>
      <c r="R1745" s="1">
        <v>25</v>
      </c>
      <c r="S1745" s="1">
        <v>8</v>
      </c>
      <c r="T1745" s="1">
        <v>0</v>
      </c>
      <c r="W1745" s="1">
        <v>21</v>
      </c>
      <c r="AG1745" s="7">
        <f>IF(Q1745&gt;0,RANK(Q1745,(N1745:P1745,Q1745:AE1745)),0)</f>
        <v>4</v>
      </c>
      <c r="AH1745" s="7">
        <f>IF(R1745&gt;0,RANK(R1745,(N1745:P1745,Q1745:AE1745)),0)</f>
        <v>5</v>
      </c>
      <c r="AI1745" s="7">
        <f>IF(T1745&gt;0,RANK(T1745,(N1745:P1745,Q1745:AE1745)),0)</f>
        <v>0</v>
      </c>
      <c r="AJ1745" s="7">
        <f>IF(S1745&gt;0,RANK(S1745,(N1745:P1745,Q1745:AE1745)),0)</f>
        <v>7</v>
      </c>
      <c r="AK1745" s="2">
        <f t="shared" si="383"/>
        <v>1.8454113137909007E-3</v>
      </c>
      <c r="AL1745" s="2">
        <f t="shared" si="383"/>
        <v>1.7744339555681738E-3</v>
      </c>
      <c r="AM1745" s="2">
        <f t="shared" si="377"/>
        <v>0</v>
      </c>
      <c r="AN1745" s="2">
        <f t="shared" si="378"/>
        <v>5.6781886578181559E-4</v>
      </c>
      <c r="AP1745" t="s">
        <v>3697</v>
      </c>
      <c r="AQ1745" t="s">
        <v>3265</v>
      </c>
      <c r="AR1745">
        <v>1</v>
      </c>
      <c r="AT1745" s="85" t="s">
        <v>3945</v>
      </c>
      <c r="AU1745" s="84" t="s">
        <v>4545</v>
      </c>
      <c r="AV1745" s="77" t="str">
        <f t="shared" si="379"/>
        <v>31119</v>
      </c>
      <c r="AX1745" s="7" t="s">
        <v>186</v>
      </c>
    </row>
    <row r="1746" spans="1:50" hidden="1" outlineLevel="1">
      <c r="A1746" t="s">
        <v>5044</v>
      </c>
      <c r="B1746" t="s">
        <v>3265</v>
      </c>
      <c r="C1746" s="1">
        <f t="shared" si="373"/>
        <v>3657</v>
      </c>
      <c r="D1746" s="7">
        <f>IF(N1746&gt;0, RANK(N1746,(N1746:P1746,Q1746:AE1746)),0)</f>
        <v>2</v>
      </c>
      <c r="E1746" s="7">
        <f>IF(O1746&gt;0,RANK(O1746,(N1746:P1746,Q1746:AE1746)),0)</f>
        <v>1</v>
      </c>
      <c r="F1746" s="7">
        <f>IF(P1746&gt;0,RANK(P1746,(N1746:P1746,Q1746:AE1746)),0)</f>
        <v>3</v>
      </c>
      <c r="G1746" s="1">
        <f t="shared" si="380"/>
        <v>1938</v>
      </c>
      <c r="H1746" s="2">
        <f t="shared" si="381"/>
        <v>0.52994257588187044</v>
      </c>
      <c r="I1746" s="2"/>
      <c r="J1746" s="2">
        <f t="shared" si="382"/>
        <v>0.2277823352474706</v>
      </c>
      <c r="K1746" s="2">
        <f t="shared" si="382"/>
        <v>0.75772491112934104</v>
      </c>
      <c r="L1746" s="2">
        <f t="shared" si="382"/>
        <v>8.2034454470877767E-3</v>
      </c>
      <c r="M1746" s="2">
        <f t="shared" si="375"/>
        <v>6.2893081761005824E-3</v>
      </c>
      <c r="N1746" s="1">
        <v>833</v>
      </c>
      <c r="O1746" s="1">
        <v>2771</v>
      </c>
      <c r="P1746" s="1">
        <v>30</v>
      </c>
      <c r="Q1746" s="1">
        <v>5</v>
      </c>
      <c r="R1746" s="1">
        <v>10</v>
      </c>
      <c r="S1746" s="1">
        <v>4</v>
      </c>
      <c r="T1746" s="1">
        <v>1</v>
      </c>
      <c r="W1746" s="1">
        <v>3</v>
      </c>
      <c r="AG1746" s="7">
        <f>IF(Q1746&gt;0,RANK(Q1746,(N1746:P1746,Q1746:AE1746)),0)</f>
        <v>5</v>
      </c>
      <c r="AH1746" s="7">
        <f>IF(R1746&gt;0,RANK(R1746,(N1746:P1746,Q1746:AE1746)),0)</f>
        <v>4</v>
      </c>
      <c r="AI1746" s="7">
        <f>IF(T1746&gt;0,RANK(T1746,(N1746:P1746,Q1746:AE1746)),0)</f>
        <v>8</v>
      </c>
      <c r="AJ1746" s="7">
        <f>IF(S1746&gt;0,RANK(S1746,(N1746:P1746,Q1746:AE1746)),0)</f>
        <v>6</v>
      </c>
      <c r="AK1746" s="2">
        <f t="shared" si="383"/>
        <v>1.3672409078479629E-3</v>
      </c>
      <c r="AL1746" s="2">
        <f t="shared" si="383"/>
        <v>2.7344818156959257E-3</v>
      </c>
      <c r="AM1746" s="2">
        <f t="shared" si="377"/>
        <v>2.7344818156959256E-4</v>
      </c>
      <c r="AN1746" s="2">
        <f t="shared" si="378"/>
        <v>1.0937927262783702E-3</v>
      </c>
      <c r="AP1746" t="s">
        <v>5044</v>
      </c>
      <c r="AQ1746" t="s">
        <v>3265</v>
      </c>
      <c r="AR1746">
        <v>3</v>
      </c>
      <c r="AT1746" s="85" t="s">
        <v>3945</v>
      </c>
      <c r="AU1746" s="84" t="s">
        <v>4534</v>
      </c>
      <c r="AV1746" s="77" t="str">
        <f t="shared" si="379"/>
        <v>31121</v>
      </c>
      <c r="AX1746" s="7" t="s">
        <v>186</v>
      </c>
    </row>
    <row r="1747" spans="1:50" hidden="1" outlineLevel="1">
      <c r="A1747" t="s">
        <v>3150</v>
      </c>
      <c r="B1747" t="s">
        <v>3265</v>
      </c>
      <c r="C1747" s="1">
        <f t="shared" si="373"/>
        <v>2293</v>
      </c>
      <c r="D1747" s="7">
        <f>IF(N1747&gt;0, RANK(N1747,(N1747:P1747,Q1747:AE1747)),0)</f>
        <v>2</v>
      </c>
      <c r="E1747" s="7">
        <f>IF(O1747&gt;0,RANK(O1747,(N1747:P1747,Q1747:AE1747)),0)</f>
        <v>1</v>
      </c>
      <c r="F1747" s="7">
        <f>IF(P1747&gt;0,RANK(P1747,(N1747:P1747,Q1747:AE1747)),0)</f>
        <v>3</v>
      </c>
      <c r="G1747" s="1">
        <f t="shared" si="380"/>
        <v>1260</v>
      </c>
      <c r="H1747" s="2">
        <f t="shared" si="381"/>
        <v>0.54949847361535109</v>
      </c>
      <c r="I1747" s="2"/>
      <c r="J1747" s="2">
        <f t="shared" si="382"/>
        <v>0.21587440034888791</v>
      </c>
      <c r="K1747" s="2">
        <f t="shared" si="382"/>
        <v>0.76537287396423903</v>
      </c>
      <c r="L1747" s="2">
        <f t="shared" si="382"/>
        <v>8.7221979938944608E-3</v>
      </c>
      <c r="M1747" s="2">
        <f t="shared" si="375"/>
        <v>1.0030527692978568E-2</v>
      </c>
      <c r="N1747" s="1">
        <v>495</v>
      </c>
      <c r="O1747" s="1">
        <v>1755</v>
      </c>
      <c r="P1747" s="1">
        <v>20</v>
      </c>
      <c r="Q1747" s="1">
        <v>10</v>
      </c>
      <c r="R1747" s="1">
        <v>7</v>
      </c>
      <c r="S1747" s="1">
        <v>1</v>
      </c>
      <c r="T1747" s="1">
        <v>0</v>
      </c>
      <c r="W1747" s="1">
        <v>5</v>
      </c>
      <c r="AG1747" s="7">
        <f>IF(Q1747&gt;0,RANK(Q1747,(N1747:P1747,Q1747:AE1747)),0)</f>
        <v>4</v>
      </c>
      <c r="AH1747" s="7">
        <f>IF(R1747&gt;0,RANK(R1747,(N1747:P1747,Q1747:AE1747)),0)</f>
        <v>5</v>
      </c>
      <c r="AI1747" s="7">
        <f>IF(T1747&gt;0,RANK(T1747,(N1747:P1747,Q1747:AE1747)),0)</f>
        <v>0</v>
      </c>
      <c r="AJ1747" s="7">
        <f>IF(S1747&gt;0,RANK(S1747,(N1747:P1747,Q1747:AE1747)),0)</f>
        <v>7</v>
      </c>
      <c r="AK1747" s="2">
        <f t="shared" si="383"/>
        <v>4.3610989969472304E-3</v>
      </c>
      <c r="AL1747" s="2">
        <f t="shared" si="383"/>
        <v>3.0527692978630614E-3</v>
      </c>
      <c r="AM1747" s="2">
        <f t="shared" si="377"/>
        <v>0</v>
      </c>
      <c r="AN1747" s="2">
        <f t="shared" si="378"/>
        <v>4.3610989969472308E-4</v>
      </c>
      <c r="AP1747" t="s">
        <v>3150</v>
      </c>
      <c r="AQ1747" t="s">
        <v>3265</v>
      </c>
      <c r="AR1747">
        <v>3</v>
      </c>
      <c r="AT1747" s="85" t="s">
        <v>3945</v>
      </c>
      <c r="AU1747" s="84" t="s">
        <v>2759</v>
      </c>
      <c r="AV1747" s="77" t="str">
        <f t="shared" si="379"/>
        <v>31123</v>
      </c>
      <c r="AX1747" s="7" t="s">
        <v>186</v>
      </c>
    </row>
    <row r="1748" spans="1:50" hidden="1" outlineLevel="1">
      <c r="A1748" t="s">
        <v>3453</v>
      </c>
      <c r="B1748" t="s">
        <v>3265</v>
      </c>
      <c r="C1748" s="1">
        <f t="shared" si="373"/>
        <v>1731</v>
      </c>
      <c r="D1748" s="7">
        <f>IF(N1748&gt;0, RANK(N1748,(N1748:P1748,Q1748:AE1748)),0)</f>
        <v>2</v>
      </c>
      <c r="E1748" s="7">
        <f>IF(O1748&gt;0,RANK(O1748,(N1748:P1748,Q1748:AE1748)),0)</f>
        <v>1</v>
      </c>
      <c r="F1748" s="7">
        <f>IF(P1748&gt;0,RANK(P1748,(N1748:P1748,Q1748:AE1748)),0)</f>
        <v>3</v>
      </c>
      <c r="G1748" s="1">
        <f t="shared" si="380"/>
        <v>778</v>
      </c>
      <c r="H1748" s="2">
        <f t="shared" si="381"/>
        <v>0.44945118428653957</v>
      </c>
      <c r="I1748" s="2"/>
      <c r="J1748" s="2">
        <f t="shared" si="382"/>
        <v>0.26516464471403811</v>
      </c>
      <c r="K1748" s="2">
        <f t="shared" si="382"/>
        <v>0.71461582900057774</v>
      </c>
      <c r="L1748" s="2">
        <f t="shared" si="382"/>
        <v>1.097631426920855E-2</v>
      </c>
      <c r="M1748" s="2">
        <f t="shared" si="375"/>
        <v>9.243212016175598E-3</v>
      </c>
      <c r="N1748" s="1">
        <v>459</v>
      </c>
      <c r="O1748" s="1">
        <v>1237</v>
      </c>
      <c r="P1748" s="1">
        <v>19</v>
      </c>
      <c r="Q1748" s="1">
        <v>3</v>
      </c>
      <c r="R1748" s="1">
        <v>9</v>
      </c>
      <c r="S1748" s="1">
        <v>2</v>
      </c>
      <c r="T1748" s="1">
        <v>0</v>
      </c>
      <c r="W1748" s="1">
        <v>2</v>
      </c>
      <c r="AG1748" s="7">
        <f>IF(Q1748&gt;0,RANK(Q1748,(N1748:P1748,Q1748:AE1748)),0)</f>
        <v>5</v>
      </c>
      <c r="AH1748" s="7">
        <f>IF(R1748&gt;0,RANK(R1748,(N1748:P1748,Q1748:AE1748)),0)</f>
        <v>4</v>
      </c>
      <c r="AI1748" s="7">
        <f>IF(T1748&gt;0,RANK(T1748,(N1748:P1748,Q1748:AE1748)),0)</f>
        <v>0</v>
      </c>
      <c r="AJ1748" s="7">
        <f>IF(S1748&gt;0,RANK(S1748,(N1748:P1748,Q1748:AE1748)),0)</f>
        <v>6</v>
      </c>
      <c r="AK1748" s="2">
        <f t="shared" si="383"/>
        <v>1.7331022530329288E-3</v>
      </c>
      <c r="AL1748" s="2">
        <f t="shared" si="383"/>
        <v>5.1993067590987872E-3</v>
      </c>
      <c r="AM1748" s="2">
        <f t="shared" si="377"/>
        <v>0</v>
      </c>
      <c r="AN1748" s="2">
        <f t="shared" si="378"/>
        <v>1.1554015020219526E-3</v>
      </c>
      <c r="AP1748" t="s">
        <v>3453</v>
      </c>
      <c r="AQ1748" t="s">
        <v>3265</v>
      </c>
      <c r="AR1748">
        <v>3</v>
      </c>
      <c r="AT1748" s="85" t="s">
        <v>3945</v>
      </c>
      <c r="AU1748" s="84" t="s">
        <v>2760</v>
      </c>
      <c r="AV1748" s="77" t="str">
        <f t="shared" si="379"/>
        <v>31125</v>
      </c>
      <c r="AX1748" s="7" t="s">
        <v>186</v>
      </c>
    </row>
    <row r="1749" spans="1:50" hidden="1" outlineLevel="1">
      <c r="A1749" t="s">
        <v>4708</v>
      </c>
      <c r="B1749" t="s">
        <v>3265</v>
      </c>
      <c r="C1749" s="1">
        <f t="shared" si="373"/>
        <v>3715</v>
      </c>
      <c r="D1749" s="7">
        <f>IF(N1749&gt;0, RANK(N1749,(N1749:P1749,Q1749:AE1749)),0)</f>
        <v>2</v>
      </c>
      <c r="E1749" s="7">
        <f>IF(O1749&gt;0,RANK(O1749,(N1749:P1749,Q1749:AE1749)),0)</f>
        <v>1</v>
      </c>
      <c r="F1749" s="7">
        <f>IF(P1749&gt;0,RANK(P1749,(N1749:P1749,Q1749:AE1749)),0)</f>
        <v>3</v>
      </c>
      <c r="G1749" s="1">
        <f t="shared" si="380"/>
        <v>1529</v>
      </c>
      <c r="H1749" s="2">
        <f t="shared" si="381"/>
        <v>0.41157469717362044</v>
      </c>
      <c r="I1749" s="2"/>
      <c r="J1749" s="2">
        <f t="shared" si="382"/>
        <v>0.28694481830417229</v>
      </c>
      <c r="K1749" s="2">
        <f t="shared" si="382"/>
        <v>0.69851951547779279</v>
      </c>
      <c r="L1749" s="2">
        <f t="shared" si="382"/>
        <v>8.0753701211305519E-3</v>
      </c>
      <c r="M1749" s="2">
        <f t="shared" si="375"/>
        <v>6.4602960969043742E-3</v>
      </c>
      <c r="N1749" s="1">
        <v>1066</v>
      </c>
      <c r="O1749" s="1">
        <v>2595</v>
      </c>
      <c r="P1749" s="1">
        <v>30</v>
      </c>
      <c r="Q1749" s="1">
        <v>10</v>
      </c>
      <c r="R1749" s="1">
        <v>5</v>
      </c>
      <c r="S1749" s="1">
        <v>4</v>
      </c>
      <c r="T1749" s="1">
        <v>2</v>
      </c>
      <c r="W1749" s="1">
        <v>3</v>
      </c>
      <c r="AG1749" s="7">
        <f>IF(Q1749&gt;0,RANK(Q1749,(N1749:P1749,Q1749:AE1749)),0)</f>
        <v>4</v>
      </c>
      <c r="AH1749" s="7">
        <f>IF(R1749&gt;0,RANK(R1749,(N1749:P1749,Q1749:AE1749)),0)</f>
        <v>5</v>
      </c>
      <c r="AI1749" s="7">
        <f>IF(T1749&gt;0,RANK(T1749,(N1749:P1749,Q1749:AE1749)),0)</f>
        <v>8</v>
      </c>
      <c r="AJ1749" s="7">
        <f>IF(S1749&gt;0,RANK(S1749,(N1749:P1749,Q1749:AE1749)),0)</f>
        <v>6</v>
      </c>
      <c r="AK1749" s="2">
        <f t="shared" si="383"/>
        <v>2.6917900403768506E-3</v>
      </c>
      <c r="AL1749" s="2">
        <f t="shared" si="383"/>
        <v>1.3458950201884253E-3</v>
      </c>
      <c r="AM1749" s="2">
        <f t="shared" si="377"/>
        <v>5.3835800807537008E-4</v>
      </c>
      <c r="AN1749" s="2">
        <f t="shared" si="378"/>
        <v>1.0767160161507402E-3</v>
      </c>
      <c r="AP1749" t="s">
        <v>4708</v>
      </c>
      <c r="AQ1749" t="s">
        <v>3265</v>
      </c>
      <c r="AR1749">
        <v>1</v>
      </c>
      <c r="AT1749" s="85" t="s">
        <v>3945</v>
      </c>
      <c r="AU1749" s="84" t="s">
        <v>4740</v>
      </c>
      <c r="AV1749" s="77" t="str">
        <f t="shared" si="379"/>
        <v>31127</v>
      </c>
      <c r="AX1749" s="7" t="s">
        <v>186</v>
      </c>
    </row>
    <row r="1750" spans="1:50" hidden="1" outlineLevel="1">
      <c r="A1750" t="s">
        <v>2636</v>
      </c>
      <c r="B1750" t="s">
        <v>3265</v>
      </c>
      <c r="C1750" s="1">
        <f t="shared" ref="C1750:C1779" si="384">SUM(N1750:AE1750)</f>
        <v>2471</v>
      </c>
      <c r="D1750" s="7">
        <f>IF(N1750&gt;0, RANK(N1750,(N1750:P1750,Q1750:AE1750)),0)</f>
        <v>2</v>
      </c>
      <c r="E1750" s="7">
        <f>IF(O1750&gt;0,RANK(O1750,(N1750:P1750,Q1750:AE1750)),0)</f>
        <v>1</v>
      </c>
      <c r="F1750" s="7">
        <f>IF(P1750&gt;0,RANK(P1750,(N1750:P1750,Q1750:AE1750)),0)</f>
        <v>3</v>
      </c>
      <c r="G1750" s="1">
        <f t="shared" si="380"/>
        <v>1343</v>
      </c>
      <c r="H1750" s="2">
        <f t="shared" si="381"/>
        <v>0.54350465398624037</v>
      </c>
      <c r="I1750" s="2"/>
      <c r="J1750" s="2">
        <f t="shared" ref="J1750:L1779" si="385">IF($C1750=0,"-",N1750/$C1750)</f>
        <v>0.21893970052610279</v>
      </c>
      <c r="K1750" s="2">
        <f t="shared" si="385"/>
        <v>0.76244435451234316</v>
      </c>
      <c r="L1750" s="2">
        <f t="shared" si="385"/>
        <v>9.3079724807770131E-3</v>
      </c>
      <c r="M1750" s="2">
        <f t="shared" ref="M1750:M1779" si="386">IF(C1750=0,"-",(1-J1750-K1750-L1750))</f>
        <v>9.3079724807770409E-3</v>
      </c>
      <c r="N1750" s="1">
        <v>541</v>
      </c>
      <c r="O1750" s="1">
        <v>1884</v>
      </c>
      <c r="P1750" s="1">
        <v>23</v>
      </c>
      <c r="Q1750" s="1">
        <v>7</v>
      </c>
      <c r="R1750" s="1">
        <v>9</v>
      </c>
      <c r="S1750" s="1">
        <v>3</v>
      </c>
      <c r="T1750" s="1">
        <v>0</v>
      </c>
      <c r="W1750" s="1">
        <v>4</v>
      </c>
      <c r="AG1750" s="7">
        <f>IF(Q1750&gt;0,RANK(Q1750,(N1750:P1750,Q1750:AE1750)),0)</f>
        <v>5</v>
      </c>
      <c r="AH1750" s="7">
        <f>IF(R1750&gt;0,RANK(R1750,(N1750:P1750,Q1750:AE1750)),0)</f>
        <v>4</v>
      </c>
      <c r="AI1750" s="7">
        <f>IF(T1750&gt;0,RANK(T1750,(N1750:P1750,Q1750:AE1750)),0)</f>
        <v>0</v>
      </c>
      <c r="AJ1750" s="7">
        <f>IF(S1750&gt;0,RANK(S1750,(N1750:P1750,Q1750:AE1750)),0)</f>
        <v>7</v>
      </c>
      <c r="AK1750" s="2">
        <f t="shared" ref="AK1750:AL1779" si="387">IF($C1750=0,"-",Q1750/$C1750)</f>
        <v>2.8328611898016999E-3</v>
      </c>
      <c r="AL1750" s="2">
        <f t="shared" si="387"/>
        <v>3.6422501011736138E-3</v>
      </c>
      <c r="AM1750" s="2">
        <f t="shared" ref="AM1750:AM1779" si="388">IF($C1750=0,"-",T1750/$C1750)</f>
        <v>0</v>
      </c>
      <c r="AN1750" s="2">
        <f t="shared" ref="AN1750:AN1779" si="389">IF($C1750=0,"-",S1750/$C1750)</f>
        <v>1.2140833670578712E-3</v>
      </c>
      <c r="AP1750" t="s">
        <v>2636</v>
      </c>
      <c r="AQ1750" t="s">
        <v>3265</v>
      </c>
      <c r="AR1750">
        <v>3</v>
      </c>
      <c r="AT1750" s="85" t="s">
        <v>3945</v>
      </c>
      <c r="AU1750" s="84" t="s">
        <v>4425</v>
      </c>
      <c r="AV1750" s="77" t="str">
        <f t="shared" ref="AV1750:AV1779" si="390">AT1750&amp;AU1750</f>
        <v>31129</v>
      </c>
      <c r="AX1750" s="7" t="s">
        <v>186</v>
      </c>
    </row>
    <row r="1751" spans="1:50" hidden="1" outlineLevel="1">
      <c r="A1751" t="s">
        <v>2637</v>
      </c>
      <c r="B1751" t="s">
        <v>3265</v>
      </c>
      <c r="C1751" s="1">
        <f t="shared" si="384"/>
        <v>7386</v>
      </c>
      <c r="D1751" s="7">
        <f>IF(N1751&gt;0, RANK(N1751,(N1751:P1751,Q1751:AE1751)),0)</f>
        <v>2</v>
      </c>
      <c r="E1751" s="7">
        <f>IF(O1751&gt;0,RANK(O1751,(N1751:P1751,Q1751:AE1751)),0)</f>
        <v>1</v>
      </c>
      <c r="F1751" s="7">
        <f>IF(P1751&gt;0,RANK(P1751,(N1751:P1751,Q1751:AE1751)),0)</f>
        <v>3</v>
      </c>
      <c r="G1751" s="1">
        <f t="shared" si="380"/>
        <v>2743</v>
      </c>
      <c r="H1751" s="2">
        <f t="shared" si="381"/>
        <v>0.37137828323855943</v>
      </c>
      <c r="I1751" s="2"/>
      <c r="J1751" s="2">
        <f t="shared" si="385"/>
        <v>0.30801516382344979</v>
      </c>
      <c r="K1751" s="2">
        <f t="shared" si="385"/>
        <v>0.67939344706200921</v>
      </c>
      <c r="L1751" s="2">
        <f t="shared" si="385"/>
        <v>6.36339019767127E-3</v>
      </c>
      <c r="M1751" s="2">
        <f t="shared" si="386"/>
        <v>6.2279989168696707E-3</v>
      </c>
      <c r="N1751" s="1">
        <v>2275</v>
      </c>
      <c r="O1751" s="1">
        <v>5018</v>
      </c>
      <c r="P1751" s="1">
        <v>47</v>
      </c>
      <c r="Q1751" s="1">
        <v>16</v>
      </c>
      <c r="R1751" s="1">
        <v>11</v>
      </c>
      <c r="S1751" s="1">
        <v>10</v>
      </c>
      <c r="T1751" s="1">
        <v>1</v>
      </c>
      <c r="W1751" s="1">
        <v>8</v>
      </c>
      <c r="AG1751" s="7">
        <f>IF(Q1751&gt;0,RANK(Q1751,(N1751:P1751,Q1751:AE1751)),0)</f>
        <v>4</v>
      </c>
      <c r="AH1751" s="7">
        <f>IF(R1751&gt;0,RANK(R1751,(N1751:P1751,Q1751:AE1751)),0)</f>
        <v>5</v>
      </c>
      <c r="AI1751" s="7">
        <f>IF(T1751&gt;0,RANK(T1751,(N1751:P1751,Q1751:AE1751)),0)</f>
        <v>8</v>
      </c>
      <c r="AJ1751" s="7">
        <f>IF(S1751&gt;0,RANK(S1751,(N1751:P1751,Q1751:AE1751)),0)</f>
        <v>6</v>
      </c>
      <c r="AK1751" s="2">
        <f t="shared" si="387"/>
        <v>2.166260492824262E-3</v>
      </c>
      <c r="AL1751" s="2">
        <f t="shared" si="387"/>
        <v>1.4893040888166802E-3</v>
      </c>
      <c r="AM1751" s="2">
        <f t="shared" si="388"/>
        <v>1.3539128080151638E-4</v>
      </c>
      <c r="AN1751" s="2">
        <f t="shared" si="389"/>
        <v>1.3539128080151638E-3</v>
      </c>
      <c r="AP1751" t="s">
        <v>2637</v>
      </c>
      <c r="AQ1751" t="s">
        <v>3265</v>
      </c>
      <c r="AR1751">
        <v>1</v>
      </c>
      <c r="AT1751" s="85" t="s">
        <v>3945</v>
      </c>
      <c r="AU1751" s="84" t="s">
        <v>4426</v>
      </c>
      <c r="AV1751" s="77" t="str">
        <f t="shared" si="390"/>
        <v>31131</v>
      </c>
      <c r="AX1751" s="7" t="s">
        <v>186</v>
      </c>
    </row>
    <row r="1752" spans="1:50" hidden="1" outlineLevel="1">
      <c r="A1752" t="s">
        <v>3175</v>
      </c>
      <c r="B1752" t="s">
        <v>3265</v>
      </c>
      <c r="C1752" s="1">
        <f t="shared" si="384"/>
        <v>1483</v>
      </c>
      <c r="D1752" s="7">
        <f>IF(N1752&gt;0, RANK(N1752,(N1752:P1752,Q1752:AE1752)),0)</f>
        <v>2</v>
      </c>
      <c r="E1752" s="7">
        <f>IF(O1752&gt;0,RANK(O1752,(N1752:P1752,Q1752:AE1752)),0)</f>
        <v>1</v>
      </c>
      <c r="F1752" s="7">
        <f>IF(P1752&gt;0,RANK(P1752,(N1752:P1752,Q1752:AE1752)),0)</f>
        <v>3</v>
      </c>
      <c r="G1752" s="1">
        <f t="shared" si="380"/>
        <v>505</v>
      </c>
      <c r="H1752" s="2">
        <f t="shared" si="381"/>
        <v>0.34052596089008769</v>
      </c>
      <c r="I1752" s="2"/>
      <c r="J1752" s="2">
        <f t="shared" si="385"/>
        <v>0.32434254888739045</v>
      </c>
      <c r="K1752" s="2">
        <f t="shared" si="385"/>
        <v>0.66486850977747813</v>
      </c>
      <c r="L1752" s="2">
        <f t="shared" si="385"/>
        <v>3.3715441672285905E-3</v>
      </c>
      <c r="M1752" s="2">
        <f t="shared" si="386"/>
        <v>7.417397167902828E-3</v>
      </c>
      <c r="N1752" s="1">
        <v>481</v>
      </c>
      <c r="O1752" s="1">
        <v>986</v>
      </c>
      <c r="P1752" s="1">
        <v>5</v>
      </c>
      <c r="Q1752" s="1">
        <v>3</v>
      </c>
      <c r="R1752" s="1">
        <v>5</v>
      </c>
      <c r="S1752" s="1">
        <v>3</v>
      </c>
      <c r="T1752" s="1">
        <v>0</v>
      </c>
      <c r="W1752" s="1">
        <v>0</v>
      </c>
      <c r="AG1752" s="7">
        <f>IF(Q1752&gt;0,RANK(Q1752,(N1752:P1752,Q1752:AE1752)),0)</f>
        <v>5</v>
      </c>
      <c r="AH1752" s="7">
        <f>IF(R1752&gt;0,RANK(R1752,(N1752:P1752,Q1752:AE1752)),0)</f>
        <v>3</v>
      </c>
      <c r="AI1752" s="7">
        <f>IF(T1752&gt;0,RANK(T1752,(N1752:P1752,Q1752:AE1752)),0)</f>
        <v>0</v>
      </c>
      <c r="AJ1752" s="7">
        <f>IF(S1752&gt;0,RANK(S1752,(N1752:P1752,Q1752:AE1752)),0)</f>
        <v>5</v>
      </c>
      <c r="AK1752" s="2">
        <f t="shared" si="387"/>
        <v>2.0229265003371545E-3</v>
      </c>
      <c r="AL1752" s="2">
        <f t="shared" si="387"/>
        <v>3.3715441672285905E-3</v>
      </c>
      <c r="AM1752" s="2">
        <f t="shared" si="388"/>
        <v>0</v>
      </c>
      <c r="AN1752" s="2">
        <f t="shared" si="389"/>
        <v>2.0229265003371545E-3</v>
      </c>
      <c r="AP1752" t="s">
        <v>3175</v>
      </c>
      <c r="AQ1752" t="s">
        <v>3265</v>
      </c>
      <c r="AR1752">
        <v>1</v>
      </c>
      <c r="AT1752" s="85" t="s">
        <v>3945</v>
      </c>
      <c r="AU1752" s="84" t="s">
        <v>4427</v>
      </c>
      <c r="AV1752" s="77" t="str">
        <f t="shared" si="390"/>
        <v>31133</v>
      </c>
      <c r="AX1752" s="7" t="s">
        <v>186</v>
      </c>
    </row>
    <row r="1753" spans="1:50" hidden="1" outlineLevel="1">
      <c r="A1753" t="s">
        <v>3528</v>
      </c>
      <c r="B1753" t="s">
        <v>3265</v>
      </c>
      <c r="C1753" s="1">
        <f t="shared" si="384"/>
        <v>1558</v>
      </c>
      <c r="D1753" s="7">
        <f>IF(N1753&gt;0, RANK(N1753,(N1753:P1753,Q1753:AE1753)),0)</f>
        <v>2</v>
      </c>
      <c r="E1753" s="7">
        <f>IF(O1753&gt;0,RANK(O1753,(N1753:P1753,Q1753:AE1753)),0)</f>
        <v>1</v>
      </c>
      <c r="F1753" s="7">
        <f>IF(P1753&gt;0,RANK(P1753,(N1753:P1753,Q1753:AE1753)),0)</f>
        <v>3</v>
      </c>
      <c r="G1753" s="1">
        <f t="shared" si="380"/>
        <v>1023</v>
      </c>
      <c r="H1753" s="2">
        <f t="shared" si="381"/>
        <v>0.65661103979460844</v>
      </c>
      <c r="I1753" s="2"/>
      <c r="J1753" s="2">
        <f t="shared" si="385"/>
        <v>0.16816431322207959</v>
      </c>
      <c r="K1753" s="2">
        <f t="shared" si="385"/>
        <v>0.82477535301668803</v>
      </c>
      <c r="L1753" s="2">
        <f t="shared" si="385"/>
        <v>3.2092426187419771E-3</v>
      </c>
      <c r="M1753" s="2">
        <f t="shared" si="386"/>
        <v>3.8510911424904076E-3</v>
      </c>
      <c r="N1753" s="1">
        <v>262</v>
      </c>
      <c r="O1753" s="1">
        <v>1285</v>
      </c>
      <c r="P1753" s="1">
        <v>5</v>
      </c>
      <c r="Q1753" s="1">
        <v>4</v>
      </c>
      <c r="R1753" s="1">
        <v>2</v>
      </c>
      <c r="S1753" s="1">
        <v>0</v>
      </c>
      <c r="T1753" s="1">
        <v>0</v>
      </c>
      <c r="W1753" s="1">
        <v>0</v>
      </c>
      <c r="AG1753" s="7">
        <f>IF(Q1753&gt;0,RANK(Q1753,(N1753:P1753,Q1753:AE1753)),0)</f>
        <v>4</v>
      </c>
      <c r="AH1753" s="7">
        <f>IF(R1753&gt;0,RANK(R1753,(N1753:P1753,Q1753:AE1753)),0)</f>
        <v>5</v>
      </c>
      <c r="AI1753" s="7">
        <f>IF(T1753&gt;0,RANK(T1753,(N1753:P1753,Q1753:AE1753)),0)</f>
        <v>0</v>
      </c>
      <c r="AJ1753" s="7">
        <f>IF(S1753&gt;0,RANK(S1753,(N1753:P1753,Q1753:AE1753)),0)</f>
        <v>0</v>
      </c>
      <c r="AK1753" s="2">
        <f t="shared" si="387"/>
        <v>2.5673940949935813E-3</v>
      </c>
      <c r="AL1753" s="2">
        <f t="shared" si="387"/>
        <v>1.2836970474967907E-3</v>
      </c>
      <c r="AM1753" s="2">
        <f t="shared" si="388"/>
        <v>0</v>
      </c>
      <c r="AN1753" s="2">
        <f t="shared" si="389"/>
        <v>0</v>
      </c>
      <c r="AP1753" t="s">
        <v>3528</v>
      </c>
      <c r="AQ1753" t="s">
        <v>3265</v>
      </c>
      <c r="AR1753">
        <v>3</v>
      </c>
      <c r="AT1753" s="85" t="s">
        <v>3945</v>
      </c>
      <c r="AU1753" s="84" t="s">
        <v>4416</v>
      </c>
      <c r="AV1753" s="77" t="str">
        <f t="shared" si="390"/>
        <v>31135</v>
      </c>
      <c r="AX1753" s="7" t="s">
        <v>186</v>
      </c>
    </row>
    <row r="1754" spans="1:50" hidden="1" outlineLevel="1">
      <c r="A1754" t="s">
        <v>2453</v>
      </c>
      <c r="B1754" t="s">
        <v>3265</v>
      </c>
      <c r="C1754" s="1">
        <f t="shared" si="384"/>
        <v>4743</v>
      </c>
      <c r="D1754" s="7">
        <f>IF(N1754&gt;0, RANK(N1754,(N1754:P1754,Q1754:AE1754)),0)</f>
        <v>2</v>
      </c>
      <c r="E1754" s="7">
        <f>IF(O1754&gt;0,RANK(O1754,(N1754:P1754,Q1754:AE1754)),0)</f>
        <v>1</v>
      </c>
      <c r="F1754" s="7">
        <f>IF(P1754&gt;0,RANK(P1754,(N1754:P1754,Q1754:AE1754)),0)</f>
        <v>3</v>
      </c>
      <c r="G1754" s="1">
        <f t="shared" si="380"/>
        <v>3042</v>
      </c>
      <c r="H1754" s="2">
        <f t="shared" si="381"/>
        <v>0.6413662239089184</v>
      </c>
      <c r="I1754" s="2"/>
      <c r="J1754" s="2">
        <f t="shared" si="385"/>
        <v>0.17499472907442548</v>
      </c>
      <c r="K1754" s="2">
        <f t="shared" si="385"/>
        <v>0.81636095298334388</v>
      </c>
      <c r="L1754" s="2">
        <f t="shared" si="385"/>
        <v>3.7950664136622392E-3</v>
      </c>
      <c r="M1754" s="2">
        <f t="shared" si="386"/>
        <v>4.8492515285683997E-3</v>
      </c>
      <c r="N1754" s="1">
        <v>830</v>
      </c>
      <c r="O1754" s="1">
        <v>3872</v>
      </c>
      <c r="P1754" s="1">
        <v>18</v>
      </c>
      <c r="Q1754" s="1">
        <v>7</v>
      </c>
      <c r="R1754" s="1">
        <v>10</v>
      </c>
      <c r="S1754" s="1">
        <v>2</v>
      </c>
      <c r="T1754" s="1">
        <v>0</v>
      </c>
      <c r="W1754" s="1">
        <v>4</v>
      </c>
      <c r="AG1754" s="7">
        <f>IF(Q1754&gt;0,RANK(Q1754,(N1754:P1754,Q1754:AE1754)),0)</f>
        <v>5</v>
      </c>
      <c r="AH1754" s="7">
        <f>IF(R1754&gt;0,RANK(R1754,(N1754:P1754,Q1754:AE1754)),0)</f>
        <v>4</v>
      </c>
      <c r="AI1754" s="7">
        <f>IF(T1754&gt;0,RANK(T1754,(N1754:P1754,Q1754:AE1754)),0)</f>
        <v>0</v>
      </c>
      <c r="AJ1754" s="7">
        <f>IF(S1754&gt;0,RANK(S1754,(N1754:P1754,Q1754:AE1754)),0)</f>
        <v>7</v>
      </c>
      <c r="AK1754" s="2">
        <f t="shared" si="387"/>
        <v>1.4758591608686486E-3</v>
      </c>
      <c r="AL1754" s="2">
        <f t="shared" si="387"/>
        <v>2.1083702298123549E-3</v>
      </c>
      <c r="AM1754" s="2">
        <f t="shared" si="388"/>
        <v>0</v>
      </c>
      <c r="AN1754" s="2">
        <f t="shared" si="389"/>
        <v>4.21674045962471E-4</v>
      </c>
      <c r="AP1754" t="s">
        <v>2453</v>
      </c>
      <c r="AQ1754" t="s">
        <v>3265</v>
      </c>
      <c r="AR1754">
        <v>3</v>
      </c>
      <c r="AT1754" s="85" t="s">
        <v>3945</v>
      </c>
      <c r="AU1754" s="84" t="s">
        <v>5200</v>
      </c>
      <c r="AV1754" s="77" t="str">
        <f t="shared" si="390"/>
        <v>31137</v>
      </c>
      <c r="AX1754" s="7" t="s">
        <v>186</v>
      </c>
    </row>
    <row r="1755" spans="1:50" hidden="1" outlineLevel="1">
      <c r="A1755" t="s">
        <v>4433</v>
      </c>
      <c r="B1755" t="s">
        <v>3265</v>
      </c>
      <c r="C1755" s="1">
        <f t="shared" si="384"/>
        <v>3398</v>
      </c>
      <c r="D1755" s="7">
        <f>IF(N1755&gt;0, RANK(N1755,(N1755:P1755,Q1755:AE1755)),0)</f>
        <v>2</v>
      </c>
      <c r="E1755" s="7">
        <f>IF(O1755&gt;0,RANK(O1755,(N1755:P1755,Q1755:AE1755)),0)</f>
        <v>1</v>
      </c>
      <c r="F1755" s="7">
        <f>IF(P1755&gt;0,RANK(P1755,(N1755:P1755,Q1755:AE1755)),0)</f>
        <v>3</v>
      </c>
      <c r="G1755" s="1">
        <f t="shared" si="380"/>
        <v>2278</v>
      </c>
      <c r="H1755" s="2">
        <f t="shared" si="381"/>
        <v>0.67039434961742206</v>
      </c>
      <c r="I1755" s="2"/>
      <c r="J1755" s="2">
        <f t="shared" si="385"/>
        <v>0.16068275456150677</v>
      </c>
      <c r="K1755" s="2">
        <f t="shared" si="385"/>
        <v>0.83107710417892877</v>
      </c>
      <c r="L1755" s="2">
        <f t="shared" si="385"/>
        <v>4.1200706297822246E-3</v>
      </c>
      <c r="M1755" s="2">
        <f t="shared" si="386"/>
        <v>4.1200706297821795E-3</v>
      </c>
      <c r="N1755" s="1">
        <v>546</v>
      </c>
      <c r="O1755" s="1">
        <v>2824</v>
      </c>
      <c r="P1755" s="1">
        <v>14</v>
      </c>
      <c r="Q1755" s="1">
        <v>7</v>
      </c>
      <c r="R1755" s="1">
        <v>3</v>
      </c>
      <c r="S1755" s="1">
        <v>2</v>
      </c>
      <c r="T1755" s="1">
        <v>0</v>
      </c>
      <c r="W1755" s="1">
        <v>2</v>
      </c>
      <c r="AG1755" s="7">
        <f>IF(Q1755&gt;0,RANK(Q1755,(N1755:P1755,Q1755:AE1755)),0)</f>
        <v>4</v>
      </c>
      <c r="AH1755" s="7">
        <f>IF(R1755&gt;0,RANK(R1755,(N1755:P1755,Q1755:AE1755)),0)</f>
        <v>5</v>
      </c>
      <c r="AI1755" s="7">
        <f>IF(T1755&gt;0,RANK(T1755,(N1755:P1755,Q1755:AE1755)),0)</f>
        <v>0</v>
      </c>
      <c r="AJ1755" s="7">
        <f>IF(S1755&gt;0,RANK(S1755,(N1755:P1755,Q1755:AE1755)),0)</f>
        <v>6</v>
      </c>
      <c r="AK1755" s="2">
        <f t="shared" si="387"/>
        <v>2.0600353148911123E-3</v>
      </c>
      <c r="AL1755" s="2">
        <f t="shared" si="387"/>
        <v>8.828722778104767E-4</v>
      </c>
      <c r="AM1755" s="2">
        <f t="shared" si="388"/>
        <v>0</v>
      </c>
      <c r="AN1755" s="2">
        <f t="shared" si="389"/>
        <v>5.885815185403178E-4</v>
      </c>
      <c r="AP1755" t="s">
        <v>4433</v>
      </c>
      <c r="AQ1755" t="s">
        <v>3265</v>
      </c>
      <c r="AR1755">
        <v>3</v>
      </c>
      <c r="AT1755" s="85" t="s">
        <v>3945</v>
      </c>
      <c r="AU1755" s="84" t="s">
        <v>5201</v>
      </c>
      <c r="AV1755" s="77" t="str">
        <f t="shared" si="390"/>
        <v>31139</v>
      </c>
      <c r="AX1755" s="7" t="s">
        <v>186</v>
      </c>
    </row>
    <row r="1756" spans="1:50" hidden="1" outlineLevel="1">
      <c r="A1756" t="s">
        <v>3135</v>
      </c>
      <c r="B1756" t="s">
        <v>3265</v>
      </c>
      <c r="C1756" s="1">
        <f t="shared" si="384"/>
        <v>13987</v>
      </c>
      <c r="D1756" s="7">
        <f>IF(N1756&gt;0, RANK(N1756,(N1756:P1756,Q1756:AE1756)),0)</f>
        <v>2</v>
      </c>
      <c r="E1756" s="7">
        <f>IF(O1756&gt;0,RANK(O1756,(N1756:P1756,Q1756:AE1756)),0)</f>
        <v>1</v>
      </c>
      <c r="F1756" s="7">
        <f>IF(P1756&gt;0,RANK(P1756,(N1756:P1756,Q1756:AE1756)),0)</f>
        <v>3</v>
      </c>
      <c r="G1756" s="1">
        <f t="shared" si="380"/>
        <v>8473</v>
      </c>
      <c r="H1756" s="2">
        <f t="shared" si="381"/>
        <v>0.60577679273611207</v>
      </c>
      <c r="I1756" s="2"/>
      <c r="J1756" s="2">
        <f t="shared" si="385"/>
        <v>0.18996210767140917</v>
      </c>
      <c r="K1756" s="2">
        <f t="shared" si="385"/>
        <v>0.79573890040752127</v>
      </c>
      <c r="L1756" s="2">
        <f t="shared" si="385"/>
        <v>7.6499606777722167E-3</v>
      </c>
      <c r="M1756" s="2">
        <f t="shared" si="386"/>
        <v>6.6490312432973203E-3</v>
      </c>
      <c r="N1756" s="1">
        <v>2657</v>
      </c>
      <c r="O1756" s="1">
        <v>11130</v>
      </c>
      <c r="P1756" s="1">
        <v>107</v>
      </c>
      <c r="Q1756" s="1">
        <v>30</v>
      </c>
      <c r="R1756" s="1">
        <v>26</v>
      </c>
      <c r="S1756" s="1">
        <v>12</v>
      </c>
      <c r="T1756" s="1">
        <v>0</v>
      </c>
      <c r="W1756" s="1">
        <v>25</v>
      </c>
      <c r="AG1756" s="7">
        <f>IF(Q1756&gt;0,RANK(Q1756,(N1756:P1756,Q1756:AE1756)),0)</f>
        <v>4</v>
      </c>
      <c r="AH1756" s="7">
        <f>IF(R1756&gt;0,RANK(R1756,(N1756:P1756,Q1756:AE1756)),0)</f>
        <v>5</v>
      </c>
      <c r="AI1756" s="7">
        <f>IF(T1756&gt;0,RANK(T1756,(N1756:P1756,Q1756:AE1756)),0)</f>
        <v>0</v>
      </c>
      <c r="AJ1756" s="7">
        <f>IF(S1756&gt;0,RANK(S1756,(N1756:P1756,Q1756:AE1756)),0)</f>
        <v>7</v>
      </c>
      <c r="AK1756" s="2">
        <f t="shared" si="387"/>
        <v>2.1448487881604349E-3</v>
      </c>
      <c r="AL1756" s="2">
        <f t="shared" si="387"/>
        <v>1.8588689497390433E-3</v>
      </c>
      <c r="AM1756" s="2">
        <f t="shared" si="388"/>
        <v>0</v>
      </c>
      <c r="AN1756" s="2">
        <f t="shared" si="389"/>
        <v>8.5793951526417383E-4</v>
      </c>
      <c r="AP1756" t="s">
        <v>3135</v>
      </c>
      <c r="AQ1756" t="s">
        <v>3265</v>
      </c>
      <c r="AR1756">
        <v>3</v>
      </c>
      <c r="AT1756" s="85" t="s">
        <v>3945</v>
      </c>
      <c r="AU1756" s="84" t="s">
        <v>5202</v>
      </c>
      <c r="AV1756" s="77" t="str">
        <f t="shared" si="390"/>
        <v>31141</v>
      </c>
      <c r="AX1756" s="7" t="s">
        <v>186</v>
      </c>
    </row>
    <row r="1757" spans="1:50" hidden="1" outlineLevel="1">
      <c r="A1757" t="s">
        <v>4301</v>
      </c>
      <c r="B1757" t="s">
        <v>3265</v>
      </c>
      <c r="C1757" s="1">
        <f t="shared" si="384"/>
        <v>2727</v>
      </c>
      <c r="D1757" s="7">
        <f>IF(N1757&gt;0, RANK(N1757,(N1757:P1757,Q1757:AE1757)),0)</f>
        <v>2</v>
      </c>
      <c r="E1757" s="7">
        <f>IF(O1757&gt;0,RANK(O1757,(N1757:P1757,Q1757:AE1757)),0)</f>
        <v>1</v>
      </c>
      <c r="F1757" s="7">
        <f>IF(P1757&gt;0,RANK(P1757,(N1757:P1757,Q1757:AE1757)),0)</f>
        <v>3</v>
      </c>
      <c r="G1757" s="1">
        <f t="shared" si="380"/>
        <v>1597</v>
      </c>
      <c r="H1757" s="2">
        <f t="shared" si="381"/>
        <v>0.58562522918958559</v>
      </c>
      <c r="I1757" s="2"/>
      <c r="J1757" s="2">
        <f t="shared" si="385"/>
        <v>0.20132013201320131</v>
      </c>
      <c r="K1757" s="2">
        <f t="shared" si="385"/>
        <v>0.78694536120278691</v>
      </c>
      <c r="L1757" s="2">
        <f t="shared" si="385"/>
        <v>7.7007700770077006E-3</v>
      </c>
      <c r="M1757" s="2">
        <f t="shared" si="386"/>
        <v>4.0337367070040773E-3</v>
      </c>
      <c r="N1757" s="1">
        <v>549</v>
      </c>
      <c r="O1757" s="1">
        <v>2146</v>
      </c>
      <c r="P1757" s="1">
        <v>21</v>
      </c>
      <c r="Q1757" s="1">
        <v>2</v>
      </c>
      <c r="R1757" s="1">
        <v>8</v>
      </c>
      <c r="S1757" s="1">
        <v>0</v>
      </c>
      <c r="T1757" s="1">
        <v>0</v>
      </c>
      <c r="W1757" s="1">
        <v>1</v>
      </c>
      <c r="AG1757" s="7">
        <f>IF(Q1757&gt;0,RANK(Q1757,(N1757:P1757,Q1757:AE1757)),0)</f>
        <v>5</v>
      </c>
      <c r="AH1757" s="7">
        <f>IF(R1757&gt;0,RANK(R1757,(N1757:P1757,Q1757:AE1757)),0)</f>
        <v>4</v>
      </c>
      <c r="AI1757" s="7">
        <f>IF(T1757&gt;0,RANK(T1757,(N1757:P1757,Q1757:AE1757)),0)</f>
        <v>0</v>
      </c>
      <c r="AJ1757" s="7">
        <f>IF(S1757&gt;0,RANK(S1757,(N1757:P1757,Q1757:AE1757)),0)</f>
        <v>0</v>
      </c>
      <c r="AK1757" s="2">
        <f t="shared" si="387"/>
        <v>7.334066740007334E-4</v>
      </c>
      <c r="AL1757" s="2">
        <f t="shared" si="387"/>
        <v>2.9336266960029336E-3</v>
      </c>
      <c r="AM1757" s="2">
        <f t="shared" si="388"/>
        <v>0</v>
      </c>
      <c r="AN1757" s="2">
        <f t="shared" si="389"/>
        <v>0</v>
      </c>
      <c r="AP1757" t="s">
        <v>4301</v>
      </c>
      <c r="AQ1757" t="s">
        <v>3265</v>
      </c>
      <c r="AR1757">
        <v>3</v>
      </c>
      <c r="AT1757" s="85" t="s">
        <v>3945</v>
      </c>
      <c r="AU1757" s="84" t="s">
        <v>5203</v>
      </c>
      <c r="AV1757" s="77" t="str">
        <f t="shared" si="390"/>
        <v>31143</v>
      </c>
      <c r="AX1757" s="7" t="s">
        <v>186</v>
      </c>
    </row>
    <row r="1758" spans="1:50" hidden="1" outlineLevel="1">
      <c r="A1758" t="s">
        <v>4944</v>
      </c>
      <c r="B1758" t="s">
        <v>3265</v>
      </c>
      <c r="C1758" s="1">
        <f t="shared" si="384"/>
        <v>5258</v>
      </c>
      <c r="D1758" s="7">
        <f>IF(N1758&gt;0, RANK(N1758,(N1758:P1758,Q1758:AE1758)),0)</f>
        <v>2</v>
      </c>
      <c r="E1758" s="7">
        <f>IF(O1758&gt;0,RANK(O1758,(N1758:P1758,Q1758:AE1758)),0)</f>
        <v>1</v>
      </c>
      <c r="F1758" s="7">
        <f>IF(P1758&gt;0,RANK(P1758,(N1758:P1758,Q1758:AE1758)),0)</f>
        <v>3</v>
      </c>
      <c r="G1758" s="1">
        <f t="shared" si="380"/>
        <v>3074</v>
      </c>
      <c r="H1758" s="2">
        <f t="shared" si="381"/>
        <v>0.58463294028147583</v>
      </c>
      <c r="I1758" s="2"/>
      <c r="J1758" s="2">
        <f t="shared" si="385"/>
        <v>0.20064663370102701</v>
      </c>
      <c r="K1758" s="2">
        <f t="shared" si="385"/>
        <v>0.78527957398250281</v>
      </c>
      <c r="L1758" s="2">
        <f t="shared" si="385"/>
        <v>7.6074553062000757E-3</v>
      </c>
      <c r="M1758" s="2">
        <f t="shared" si="386"/>
        <v>6.4663370102701371E-3</v>
      </c>
      <c r="N1758" s="1">
        <v>1055</v>
      </c>
      <c r="O1758" s="1">
        <v>4129</v>
      </c>
      <c r="P1758" s="1">
        <v>40</v>
      </c>
      <c r="Q1758" s="1">
        <v>14</v>
      </c>
      <c r="R1758" s="1">
        <v>11</v>
      </c>
      <c r="S1758" s="1">
        <v>6</v>
      </c>
      <c r="T1758" s="1">
        <v>0</v>
      </c>
      <c r="W1758" s="1">
        <v>3</v>
      </c>
      <c r="AG1758" s="7">
        <f>IF(Q1758&gt;0,RANK(Q1758,(N1758:P1758,Q1758:AE1758)),0)</f>
        <v>4</v>
      </c>
      <c r="AH1758" s="7">
        <f>IF(R1758&gt;0,RANK(R1758,(N1758:P1758,Q1758:AE1758)),0)</f>
        <v>5</v>
      </c>
      <c r="AI1758" s="7">
        <f>IF(T1758&gt;0,RANK(T1758,(N1758:P1758,Q1758:AE1758)),0)</f>
        <v>0</v>
      </c>
      <c r="AJ1758" s="7">
        <f>IF(S1758&gt;0,RANK(S1758,(N1758:P1758,Q1758:AE1758)),0)</f>
        <v>6</v>
      </c>
      <c r="AK1758" s="2">
        <f t="shared" si="387"/>
        <v>2.6626093571700264E-3</v>
      </c>
      <c r="AL1758" s="2">
        <f t="shared" si="387"/>
        <v>2.0920502092050207E-3</v>
      </c>
      <c r="AM1758" s="2">
        <f t="shared" si="388"/>
        <v>0</v>
      </c>
      <c r="AN1758" s="2">
        <f t="shared" si="389"/>
        <v>1.1411182959300114E-3</v>
      </c>
      <c r="AP1758" t="s">
        <v>4944</v>
      </c>
      <c r="AQ1758" t="s">
        <v>3265</v>
      </c>
      <c r="AR1758">
        <v>3</v>
      </c>
      <c r="AT1758" s="85" t="s">
        <v>3945</v>
      </c>
      <c r="AU1758" s="84" t="s">
        <v>5204</v>
      </c>
      <c r="AV1758" s="77" t="str">
        <f t="shared" si="390"/>
        <v>31145</v>
      </c>
      <c r="AX1758" s="7" t="s">
        <v>186</v>
      </c>
    </row>
    <row r="1759" spans="1:50" hidden="1" outlineLevel="1">
      <c r="A1759" t="s">
        <v>2402</v>
      </c>
      <c r="B1759" t="s">
        <v>3265</v>
      </c>
      <c r="C1759" s="1">
        <f t="shared" si="384"/>
        <v>4278</v>
      </c>
      <c r="D1759" s="7">
        <f>IF(N1759&gt;0, RANK(N1759,(N1759:P1759,Q1759:AE1759)),0)</f>
        <v>2</v>
      </c>
      <c r="E1759" s="7">
        <f>IF(O1759&gt;0,RANK(O1759,(N1759:P1759,Q1759:AE1759)),0)</f>
        <v>1</v>
      </c>
      <c r="F1759" s="7">
        <f>IF(P1759&gt;0,RANK(P1759,(N1759:P1759,Q1759:AE1759)),0)</f>
        <v>3</v>
      </c>
      <c r="G1759" s="1">
        <f t="shared" si="380"/>
        <v>1627</v>
      </c>
      <c r="H1759" s="2">
        <f t="shared" si="381"/>
        <v>0.38031790556334738</v>
      </c>
      <c r="I1759" s="2"/>
      <c r="J1759" s="2">
        <f t="shared" si="385"/>
        <v>0.30317905563347358</v>
      </c>
      <c r="K1759" s="2">
        <f t="shared" si="385"/>
        <v>0.68349696119682091</v>
      </c>
      <c r="L1759" s="2">
        <f t="shared" si="385"/>
        <v>6.311360448807854E-3</v>
      </c>
      <c r="M1759" s="2">
        <f t="shared" si="386"/>
        <v>7.0126227208976571E-3</v>
      </c>
      <c r="N1759" s="1">
        <v>1297</v>
      </c>
      <c r="O1759" s="1">
        <v>2924</v>
      </c>
      <c r="P1759" s="1">
        <v>27</v>
      </c>
      <c r="Q1759" s="1">
        <v>9</v>
      </c>
      <c r="R1759" s="1">
        <v>12</v>
      </c>
      <c r="S1759" s="1">
        <v>2</v>
      </c>
      <c r="T1759" s="1">
        <v>3</v>
      </c>
      <c r="W1759" s="1">
        <v>4</v>
      </c>
      <c r="AG1759" s="7">
        <f>IF(Q1759&gt;0,RANK(Q1759,(N1759:P1759,Q1759:AE1759)),0)</f>
        <v>5</v>
      </c>
      <c r="AH1759" s="7">
        <f>IF(R1759&gt;0,RANK(R1759,(N1759:P1759,Q1759:AE1759)),0)</f>
        <v>4</v>
      </c>
      <c r="AI1759" s="7">
        <f>IF(T1759&gt;0,RANK(T1759,(N1759:P1759,Q1759:AE1759)),0)</f>
        <v>7</v>
      </c>
      <c r="AJ1759" s="7">
        <f>IF(S1759&gt;0,RANK(S1759,(N1759:P1759,Q1759:AE1759)),0)</f>
        <v>8</v>
      </c>
      <c r="AK1759" s="2">
        <f t="shared" si="387"/>
        <v>2.1037868162692847E-3</v>
      </c>
      <c r="AL1759" s="2">
        <f t="shared" si="387"/>
        <v>2.8050490883590462E-3</v>
      </c>
      <c r="AM1759" s="2">
        <f t="shared" si="388"/>
        <v>7.0126227208976155E-4</v>
      </c>
      <c r="AN1759" s="2">
        <f t="shared" si="389"/>
        <v>4.675081813931744E-4</v>
      </c>
      <c r="AP1759" t="s">
        <v>2402</v>
      </c>
      <c r="AQ1759" t="s">
        <v>3265</v>
      </c>
      <c r="AR1759">
        <v>1</v>
      </c>
      <c r="AT1759" s="85" t="s">
        <v>3945</v>
      </c>
      <c r="AU1759" s="84" t="s">
        <v>5205</v>
      </c>
      <c r="AV1759" s="77" t="str">
        <f t="shared" si="390"/>
        <v>31147</v>
      </c>
      <c r="AX1759" s="7" t="s">
        <v>186</v>
      </c>
    </row>
    <row r="1760" spans="1:50" hidden="1" outlineLevel="1">
      <c r="A1760" t="s">
        <v>1881</v>
      </c>
      <c r="B1760" t="s">
        <v>3265</v>
      </c>
      <c r="C1760" s="1">
        <f t="shared" si="384"/>
        <v>883</v>
      </c>
      <c r="D1760" s="7">
        <f>IF(N1760&gt;0, RANK(N1760,(N1760:P1760,Q1760:AE1760)),0)</f>
        <v>2</v>
      </c>
      <c r="E1760" s="7">
        <f>IF(O1760&gt;0,RANK(O1760,(N1760:P1760,Q1760:AE1760)),0)</f>
        <v>1</v>
      </c>
      <c r="F1760" s="7">
        <f>IF(P1760&gt;0,RANK(P1760,(N1760:P1760,Q1760:AE1760)),0)</f>
        <v>3</v>
      </c>
      <c r="G1760" s="1">
        <f t="shared" si="380"/>
        <v>610</v>
      </c>
      <c r="H1760" s="2">
        <f t="shared" si="381"/>
        <v>0.69082672706681769</v>
      </c>
      <c r="I1760" s="2"/>
      <c r="J1760" s="2">
        <f t="shared" si="385"/>
        <v>0.14722536806342015</v>
      </c>
      <c r="K1760" s="2">
        <f t="shared" si="385"/>
        <v>0.83805209513023782</v>
      </c>
      <c r="L1760" s="2">
        <f t="shared" si="385"/>
        <v>9.0600226500566258E-3</v>
      </c>
      <c r="M1760" s="2">
        <f t="shared" si="386"/>
        <v>5.6625141562854312E-3</v>
      </c>
      <c r="N1760" s="1">
        <v>130</v>
      </c>
      <c r="O1760" s="1">
        <v>740</v>
      </c>
      <c r="P1760" s="1">
        <v>8</v>
      </c>
      <c r="Q1760" s="1">
        <v>2</v>
      </c>
      <c r="R1760" s="1">
        <v>2</v>
      </c>
      <c r="S1760" s="1">
        <v>0</v>
      </c>
      <c r="T1760" s="1">
        <v>1</v>
      </c>
      <c r="W1760" s="1">
        <v>0</v>
      </c>
      <c r="AG1760" s="7">
        <f>IF(Q1760&gt;0,RANK(Q1760,(N1760:P1760,Q1760:AE1760)),0)</f>
        <v>4</v>
      </c>
      <c r="AH1760" s="7">
        <f>IF(R1760&gt;0,RANK(R1760,(N1760:P1760,Q1760:AE1760)),0)</f>
        <v>4</v>
      </c>
      <c r="AI1760" s="7">
        <f>IF(T1760&gt;0,RANK(T1760,(N1760:P1760,Q1760:AE1760)),0)</f>
        <v>6</v>
      </c>
      <c r="AJ1760" s="7">
        <f>IF(S1760&gt;0,RANK(S1760,(N1760:P1760,Q1760:AE1760)),0)</f>
        <v>0</v>
      </c>
      <c r="AK1760" s="2">
        <f t="shared" si="387"/>
        <v>2.2650056625141564E-3</v>
      </c>
      <c r="AL1760" s="2">
        <f t="shared" si="387"/>
        <v>2.2650056625141564E-3</v>
      </c>
      <c r="AM1760" s="2">
        <f t="shared" si="388"/>
        <v>1.1325028312570782E-3</v>
      </c>
      <c r="AN1760" s="2">
        <f t="shared" si="389"/>
        <v>0</v>
      </c>
      <c r="AP1760" t="s">
        <v>1881</v>
      </c>
      <c r="AQ1760" t="s">
        <v>3265</v>
      </c>
      <c r="AR1760">
        <v>3</v>
      </c>
      <c r="AT1760" s="85" t="s">
        <v>3945</v>
      </c>
      <c r="AU1760" s="84" t="s">
        <v>5206</v>
      </c>
      <c r="AV1760" s="77" t="str">
        <f t="shared" si="390"/>
        <v>31149</v>
      </c>
      <c r="AX1760" s="7" t="s">
        <v>186</v>
      </c>
    </row>
    <row r="1761" spans="1:50" hidden="1" outlineLevel="1">
      <c r="A1761" t="s">
        <v>4078</v>
      </c>
      <c r="B1761" t="s">
        <v>3265</v>
      </c>
      <c r="C1761" s="1">
        <f t="shared" si="384"/>
        <v>5566</v>
      </c>
      <c r="D1761" s="7">
        <f>IF(N1761&gt;0, RANK(N1761,(N1761:P1761,Q1761:AE1761)),0)</f>
        <v>2</v>
      </c>
      <c r="E1761" s="7">
        <f>IF(O1761&gt;0,RANK(O1761,(N1761:P1761,Q1761:AE1761)),0)</f>
        <v>1</v>
      </c>
      <c r="F1761" s="7">
        <f>IF(P1761&gt;0,RANK(P1761,(N1761:P1761,Q1761:AE1761)),0)</f>
        <v>3</v>
      </c>
      <c r="G1761" s="1">
        <f t="shared" si="380"/>
        <v>651</v>
      </c>
      <c r="H1761" s="2">
        <f t="shared" si="381"/>
        <v>0.1169601149838304</v>
      </c>
      <c r="I1761" s="2"/>
      <c r="J1761" s="2">
        <f t="shared" si="385"/>
        <v>0.43478260869565216</v>
      </c>
      <c r="K1761" s="2">
        <f t="shared" si="385"/>
        <v>0.55174272367948263</v>
      </c>
      <c r="L1761" s="2">
        <f t="shared" si="385"/>
        <v>6.8271649299317281E-3</v>
      </c>
      <c r="M1761" s="2">
        <f t="shared" si="386"/>
        <v>6.6475026949335382E-3</v>
      </c>
      <c r="N1761" s="1">
        <v>2420</v>
      </c>
      <c r="O1761" s="1">
        <v>3071</v>
      </c>
      <c r="P1761" s="1">
        <v>38</v>
      </c>
      <c r="Q1761" s="1">
        <v>10</v>
      </c>
      <c r="R1761" s="1">
        <v>13</v>
      </c>
      <c r="S1761" s="1">
        <v>8</v>
      </c>
      <c r="T1761" s="1">
        <v>3</v>
      </c>
      <c r="W1761" s="1">
        <v>3</v>
      </c>
      <c r="AG1761" s="7">
        <f>IF(Q1761&gt;0,RANK(Q1761,(N1761:P1761,Q1761:AE1761)),0)</f>
        <v>5</v>
      </c>
      <c r="AH1761" s="7">
        <f>IF(R1761&gt;0,RANK(R1761,(N1761:P1761,Q1761:AE1761)),0)</f>
        <v>4</v>
      </c>
      <c r="AI1761" s="7">
        <f>IF(T1761&gt;0,RANK(T1761,(N1761:P1761,Q1761:AE1761)),0)</f>
        <v>7</v>
      </c>
      <c r="AJ1761" s="7">
        <f>IF(S1761&gt;0,RANK(S1761,(N1761:P1761,Q1761:AE1761)),0)</f>
        <v>6</v>
      </c>
      <c r="AK1761" s="2">
        <f t="shared" si="387"/>
        <v>1.7966223499820337E-3</v>
      </c>
      <c r="AL1761" s="2">
        <f t="shared" si="387"/>
        <v>2.3356090549766441E-3</v>
      </c>
      <c r="AM1761" s="2">
        <f t="shared" si="388"/>
        <v>5.3898670499461009E-4</v>
      </c>
      <c r="AN1761" s="2">
        <f t="shared" si="389"/>
        <v>1.437297879985627E-3</v>
      </c>
      <c r="AP1761" t="s">
        <v>4078</v>
      </c>
      <c r="AQ1761" t="s">
        <v>3265</v>
      </c>
      <c r="AR1761">
        <v>3</v>
      </c>
      <c r="AT1761" s="85" t="s">
        <v>3945</v>
      </c>
      <c r="AU1761" s="84" t="s">
        <v>4713</v>
      </c>
      <c r="AV1761" s="77" t="str">
        <f t="shared" si="390"/>
        <v>31151</v>
      </c>
      <c r="AX1761" s="7" t="s">
        <v>186</v>
      </c>
    </row>
    <row r="1762" spans="1:50" hidden="1" outlineLevel="1">
      <c r="A1762" t="s">
        <v>5293</v>
      </c>
      <c r="B1762" t="s">
        <v>3265</v>
      </c>
      <c r="C1762" s="1">
        <f t="shared" si="384"/>
        <v>58334</v>
      </c>
      <c r="D1762" s="7">
        <f>IF(N1762&gt;0, RANK(N1762,(N1762:P1762,Q1762:AE1762)),0)</f>
        <v>2</v>
      </c>
      <c r="E1762" s="7">
        <f>IF(O1762&gt;0,RANK(O1762,(N1762:P1762,Q1762:AE1762)),0)</f>
        <v>1</v>
      </c>
      <c r="F1762" s="7">
        <f>IF(P1762&gt;0,RANK(P1762,(N1762:P1762,Q1762:AE1762)),0)</f>
        <v>3</v>
      </c>
      <c r="G1762" s="1">
        <f t="shared" si="380"/>
        <v>22708</v>
      </c>
      <c r="H1762" s="2">
        <f t="shared" si="381"/>
        <v>0.38927555113655843</v>
      </c>
      <c r="I1762" s="2"/>
      <c r="J1762" s="2">
        <f t="shared" si="385"/>
        <v>0.29922515171255187</v>
      </c>
      <c r="K1762" s="2">
        <f t="shared" si="385"/>
        <v>0.68850070284911025</v>
      </c>
      <c r="L1762" s="2">
        <f t="shared" si="385"/>
        <v>5.7256488497274315E-3</v>
      </c>
      <c r="M1762" s="2">
        <f t="shared" si="386"/>
        <v>6.5484965886103931E-3</v>
      </c>
      <c r="N1762" s="1">
        <v>17455</v>
      </c>
      <c r="O1762" s="1">
        <v>40163</v>
      </c>
      <c r="P1762" s="1">
        <v>334</v>
      </c>
      <c r="Q1762" s="1">
        <v>200</v>
      </c>
      <c r="R1762" s="1">
        <v>65</v>
      </c>
      <c r="S1762" s="1">
        <v>38</v>
      </c>
      <c r="T1762" s="1">
        <v>8</v>
      </c>
      <c r="W1762" s="1">
        <v>71</v>
      </c>
      <c r="AG1762" s="7">
        <f>IF(Q1762&gt;0,RANK(Q1762,(N1762:P1762,Q1762:AE1762)),0)</f>
        <v>4</v>
      </c>
      <c r="AH1762" s="7">
        <f>IF(R1762&gt;0,RANK(R1762,(N1762:P1762,Q1762:AE1762)),0)</f>
        <v>6</v>
      </c>
      <c r="AI1762" s="7">
        <f>IF(T1762&gt;0,RANK(T1762,(N1762:P1762,Q1762:AE1762)),0)</f>
        <v>8</v>
      </c>
      <c r="AJ1762" s="7">
        <f>IF(S1762&gt;0,RANK(S1762,(N1762:P1762,Q1762:AE1762)),0)</f>
        <v>7</v>
      </c>
      <c r="AK1762" s="2">
        <f t="shared" si="387"/>
        <v>3.4285322453457673E-3</v>
      </c>
      <c r="AL1762" s="2">
        <f t="shared" si="387"/>
        <v>1.1142729797373745E-3</v>
      </c>
      <c r="AM1762" s="2">
        <f t="shared" si="388"/>
        <v>1.371412898138307E-4</v>
      </c>
      <c r="AN1762" s="2">
        <f t="shared" si="389"/>
        <v>6.514211266156958E-4</v>
      </c>
      <c r="AP1762" t="s">
        <v>5293</v>
      </c>
      <c r="AQ1762" t="s">
        <v>3265</v>
      </c>
      <c r="AR1762">
        <v>0</v>
      </c>
      <c r="AT1762" s="85" t="s">
        <v>3945</v>
      </c>
      <c r="AU1762" s="84" t="s">
        <v>4068</v>
      </c>
      <c r="AV1762" s="77" t="str">
        <f t="shared" si="390"/>
        <v>31153</v>
      </c>
      <c r="AX1762" s="7" t="s">
        <v>186</v>
      </c>
    </row>
    <row r="1763" spans="1:50" hidden="1" outlineLevel="1">
      <c r="A1763" t="s">
        <v>3793</v>
      </c>
      <c r="B1763" t="s">
        <v>3265</v>
      </c>
      <c r="C1763" s="1">
        <f t="shared" si="384"/>
        <v>9489</v>
      </c>
      <c r="D1763" s="7">
        <f>IF(N1763&gt;0, RANK(N1763,(N1763:P1763,Q1763:AE1763)),0)</f>
        <v>2</v>
      </c>
      <c r="E1763" s="7">
        <f>IF(O1763&gt;0,RANK(O1763,(N1763:P1763,Q1763:AE1763)),0)</f>
        <v>1</v>
      </c>
      <c r="F1763" s="7">
        <f>IF(P1763&gt;0,RANK(P1763,(N1763:P1763,Q1763:AE1763)),0)</f>
        <v>3</v>
      </c>
      <c r="G1763" s="1">
        <f t="shared" si="380"/>
        <v>3557</v>
      </c>
      <c r="H1763" s="2">
        <f t="shared" si="381"/>
        <v>0.37485509537359046</v>
      </c>
      <c r="I1763" s="2"/>
      <c r="J1763" s="2">
        <f t="shared" si="385"/>
        <v>0.30393086732005481</v>
      </c>
      <c r="K1763" s="2">
        <f t="shared" si="385"/>
        <v>0.67878596269364533</v>
      </c>
      <c r="L1763" s="2">
        <f t="shared" si="385"/>
        <v>8.8523553588365483E-3</v>
      </c>
      <c r="M1763" s="2">
        <f t="shared" si="386"/>
        <v>8.430814627463314E-3</v>
      </c>
      <c r="N1763" s="1">
        <v>2884</v>
      </c>
      <c r="O1763" s="1">
        <v>6441</v>
      </c>
      <c r="P1763" s="1">
        <v>84</v>
      </c>
      <c r="Q1763" s="1">
        <v>28</v>
      </c>
      <c r="R1763" s="1">
        <v>23</v>
      </c>
      <c r="S1763" s="1">
        <v>17</v>
      </c>
      <c r="T1763" s="1">
        <v>2</v>
      </c>
      <c r="W1763" s="1">
        <v>10</v>
      </c>
      <c r="AG1763" s="7">
        <f>IF(Q1763&gt;0,RANK(Q1763,(N1763:P1763,Q1763:AE1763)),0)</f>
        <v>4</v>
      </c>
      <c r="AH1763" s="7">
        <f>IF(R1763&gt;0,RANK(R1763,(N1763:P1763,Q1763:AE1763)),0)</f>
        <v>5</v>
      </c>
      <c r="AI1763" s="7">
        <f>IF(T1763&gt;0,RANK(T1763,(N1763:P1763,Q1763:AE1763)),0)</f>
        <v>8</v>
      </c>
      <c r="AJ1763" s="7">
        <f>IF(S1763&gt;0,RANK(S1763,(N1763:P1763,Q1763:AE1763)),0)</f>
        <v>6</v>
      </c>
      <c r="AK1763" s="2">
        <f t="shared" si="387"/>
        <v>2.9507851196121826E-3</v>
      </c>
      <c r="AL1763" s="2">
        <f t="shared" si="387"/>
        <v>2.4238592053957213E-3</v>
      </c>
      <c r="AM1763" s="2">
        <f t="shared" si="388"/>
        <v>2.1077036568658446E-4</v>
      </c>
      <c r="AN1763" s="2">
        <f t="shared" si="389"/>
        <v>1.791548108335968E-3</v>
      </c>
      <c r="AP1763" t="s">
        <v>3793</v>
      </c>
      <c r="AQ1763" t="s">
        <v>3265</v>
      </c>
      <c r="AR1763">
        <v>1</v>
      </c>
      <c r="AT1763" s="85" t="s">
        <v>3945</v>
      </c>
      <c r="AU1763" s="84" t="s">
        <v>4402</v>
      </c>
      <c r="AV1763" s="77" t="str">
        <f t="shared" si="390"/>
        <v>31155</v>
      </c>
      <c r="AX1763" s="7" t="s">
        <v>186</v>
      </c>
    </row>
    <row r="1764" spans="1:50" hidden="1" outlineLevel="1">
      <c r="A1764" t="s">
        <v>5004</v>
      </c>
      <c r="B1764" t="s">
        <v>3265</v>
      </c>
      <c r="C1764" s="1">
        <f t="shared" si="384"/>
        <v>14390</v>
      </c>
      <c r="D1764" s="7">
        <f>IF(N1764&gt;0, RANK(N1764,(N1764:P1764,Q1764:AE1764)),0)</f>
        <v>2</v>
      </c>
      <c r="E1764" s="7">
        <f>IF(O1764&gt;0,RANK(O1764,(N1764:P1764,Q1764:AE1764)),0)</f>
        <v>1</v>
      </c>
      <c r="F1764" s="7">
        <f>IF(P1764&gt;0,RANK(P1764,(N1764:P1764,Q1764:AE1764)),0)</f>
        <v>3</v>
      </c>
      <c r="G1764" s="1">
        <f t="shared" si="380"/>
        <v>6535</v>
      </c>
      <c r="H1764" s="2">
        <f t="shared" si="381"/>
        <v>0.45413481584433635</v>
      </c>
      <c r="I1764" s="2"/>
      <c r="J1764" s="2">
        <f t="shared" si="385"/>
        <v>0.26706045865184158</v>
      </c>
      <c r="K1764" s="2">
        <f t="shared" si="385"/>
        <v>0.72119527449617793</v>
      </c>
      <c r="L1764" s="2">
        <f t="shared" si="385"/>
        <v>5.8373870743571926E-3</v>
      </c>
      <c r="M1764" s="2">
        <f t="shared" si="386"/>
        <v>5.9068797776232968E-3</v>
      </c>
      <c r="N1764" s="1">
        <v>3843</v>
      </c>
      <c r="O1764" s="1">
        <v>10378</v>
      </c>
      <c r="P1764" s="1">
        <v>84</v>
      </c>
      <c r="Q1764" s="1">
        <v>30</v>
      </c>
      <c r="R1764" s="1">
        <v>27</v>
      </c>
      <c r="S1764" s="1">
        <v>15</v>
      </c>
      <c r="T1764" s="1">
        <v>2</v>
      </c>
      <c r="W1764" s="1">
        <v>11</v>
      </c>
      <c r="AG1764" s="7">
        <f>IF(Q1764&gt;0,RANK(Q1764,(N1764:P1764,Q1764:AE1764)),0)</f>
        <v>4</v>
      </c>
      <c r="AH1764" s="7">
        <f>IF(R1764&gt;0,RANK(R1764,(N1764:P1764,Q1764:AE1764)),0)</f>
        <v>5</v>
      </c>
      <c r="AI1764" s="7">
        <f>IF(T1764&gt;0,RANK(T1764,(N1764:P1764,Q1764:AE1764)),0)</f>
        <v>8</v>
      </c>
      <c r="AJ1764" s="7">
        <f>IF(S1764&gt;0,RANK(S1764,(N1764:P1764,Q1764:AE1764)),0)</f>
        <v>6</v>
      </c>
      <c r="AK1764" s="2">
        <f t="shared" si="387"/>
        <v>2.0847810979847115E-3</v>
      </c>
      <c r="AL1764" s="2">
        <f t="shared" si="387"/>
        <v>1.8763029881862403E-3</v>
      </c>
      <c r="AM1764" s="2">
        <f t="shared" si="388"/>
        <v>1.389854065323141E-4</v>
      </c>
      <c r="AN1764" s="2">
        <f t="shared" si="389"/>
        <v>1.0423905489923557E-3</v>
      </c>
      <c r="AP1764" t="s">
        <v>5004</v>
      </c>
      <c r="AQ1764" t="s">
        <v>3265</v>
      </c>
      <c r="AR1764">
        <v>3</v>
      </c>
      <c r="AT1764" s="85" t="s">
        <v>3945</v>
      </c>
      <c r="AU1764" s="84" t="s">
        <v>4152</v>
      </c>
      <c r="AV1764" s="77" t="str">
        <f t="shared" si="390"/>
        <v>31157</v>
      </c>
      <c r="AX1764" s="7" t="s">
        <v>186</v>
      </c>
    </row>
    <row r="1765" spans="1:50" hidden="1" outlineLevel="1">
      <c r="A1765" t="s">
        <v>4079</v>
      </c>
      <c r="B1765" t="s">
        <v>3265</v>
      </c>
      <c r="C1765" s="1">
        <f t="shared" si="384"/>
        <v>7565</v>
      </c>
      <c r="D1765" s="7">
        <f>IF(N1765&gt;0, RANK(N1765,(N1765:P1765,Q1765:AE1765)),0)</f>
        <v>2</v>
      </c>
      <c r="E1765" s="7">
        <f>IF(O1765&gt;0,RANK(O1765,(N1765:P1765,Q1765:AE1765)),0)</f>
        <v>1</v>
      </c>
      <c r="F1765" s="7">
        <f>IF(P1765&gt;0,RANK(P1765,(N1765:P1765,Q1765:AE1765)),0)</f>
        <v>3</v>
      </c>
      <c r="G1765" s="1">
        <f t="shared" ref="G1765:G1828" si="391">IF(C1765&gt;0,MAX(N1765:P1765)-LARGE(N1765:P1765,2),0)</f>
        <v>3239</v>
      </c>
      <c r="H1765" s="2">
        <f t="shared" ref="H1765:H1828" si="392">IF(C1765&gt;0,G1765/C1765,0)</f>
        <v>0.42815598149372108</v>
      </c>
      <c r="I1765" s="2"/>
      <c r="J1765" s="2">
        <f t="shared" si="385"/>
        <v>0.27944481163251816</v>
      </c>
      <c r="K1765" s="2">
        <f t="shared" si="385"/>
        <v>0.70760079312623925</v>
      </c>
      <c r="L1765" s="2">
        <f t="shared" si="385"/>
        <v>6.4771976206212823E-3</v>
      </c>
      <c r="M1765" s="2">
        <f t="shared" si="386"/>
        <v>6.4771976206213621E-3</v>
      </c>
      <c r="N1765" s="1">
        <v>2114</v>
      </c>
      <c r="O1765" s="1">
        <v>5353</v>
      </c>
      <c r="P1765" s="1">
        <v>49</v>
      </c>
      <c r="Q1765" s="1">
        <v>11</v>
      </c>
      <c r="R1765" s="1">
        <v>19</v>
      </c>
      <c r="S1765" s="1">
        <v>5</v>
      </c>
      <c r="T1765" s="1">
        <v>1</v>
      </c>
      <c r="W1765" s="1">
        <v>13</v>
      </c>
      <c r="AG1765" s="7">
        <f>IF(Q1765&gt;0,RANK(Q1765,(N1765:P1765,Q1765:AE1765)),0)</f>
        <v>6</v>
      </c>
      <c r="AH1765" s="7">
        <f>IF(R1765&gt;0,RANK(R1765,(N1765:P1765,Q1765:AE1765)),0)</f>
        <v>4</v>
      </c>
      <c r="AI1765" s="7">
        <f>IF(T1765&gt;0,RANK(T1765,(N1765:P1765,Q1765:AE1765)),0)</f>
        <v>8</v>
      </c>
      <c r="AJ1765" s="7">
        <f>IF(S1765&gt;0,RANK(S1765,(N1765:P1765,Q1765:AE1765)),0)</f>
        <v>7</v>
      </c>
      <c r="AK1765" s="2">
        <f t="shared" si="387"/>
        <v>1.4540647719762062E-3</v>
      </c>
      <c r="AL1765" s="2">
        <f t="shared" si="387"/>
        <v>2.5115664243225378E-3</v>
      </c>
      <c r="AM1765" s="2">
        <f t="shared" si="388"/>
        <v>1.3218770654329148E-4</v>
      </c>
      <c r="AN1765" s="2">
        <f t="shared" si="389"/>
        <v>6.6093853271645734E-4</v>
      </c>
      <c r="AP1765" t="s">
        <v>4079</v>
      </c>
      <c r="AQ1765" t="s">
        <v>3265</v>
      </c>
      <c r="AR1765">
        <v>1</v>
      </c>
      <c r="AT1765" s="85" t="s">
        <v>3945</v>
      </c>
      <c r="AU1765" s="84" t="s">
        <v>4506</v>
      </c>
      <c r="AV1765" s="77" t="str">
        <f t="shared" si="390"/>
        <v>31159</v>
      </c>
      <c r="AX1765" s="7" t="s">
        <v>186</v>
      </c>
    </row>
    <row r="1766" spans="1:50" hidden="1" outlineLevel="1">
      <c r="A1766" t="s">
        <v>2713</v>
      </c>
      <c r="B1766" t="s">
        <v>3265</v>
      </c>
      <c r="C1766" s="1">
        <f t="shared" si="384"/>
        <v>2599</v>
      </c>
      <c r="D1766" s="7">
        <f>IF(N1766&gt;0, RANK(N1766,(N1766:P1766,Q1766:AE1766)),0)</f>
        <v>2</v>
      </c>
      <c r="E1766" s="7">
        <f>IF(O1766&gt;0,RANK(O1766,(N1766:P1766,Q1766:AE1766)),0)</f>
        <v>1</v>
      </c>
      <c r="F1766" s="7">
        <f>IF(P1766&gt;0,RANK(P1766,(N1766:P1766,Q1766:AE1766)),0)</f>
        <v>3</v>
      </c>
      <c r="G1766" s="1">
        <f t="shared" si="391"/>
        <v>1706</v>
      </c>
      <c r="H1766" s="2">
        <f t="shared" si="392"/>
        <v>0.65640631011927664</v>
      </c>
      <c r="I1766" s="2"/>
      <c r="J1766" s="2">
        <f t="shared" si="385"/>
        <v>0.1654482493266641</v>
      </c>
      <c r="K1766" s="2">
        <f t="shared" si="385"/>
        <v>0.82185455944594077</v>
      </c>
      <c r="L1766" s="2">
        <f t="shared" si="385"/>
        <v>6.1562139284340135E-3</v>
      </c>
      <c r="M1766" s="2">
        <f t="shared" si="386"/>
        <v>6.5409772989610858E-3</v>
      </c>
      <c r="N1766" s="1">
        <v>430</v>
      </c>
      <c r="O1766" s="1">
        <v>2136</v>
      </c>
      <c r="P1766" s="1">
        <v>16</v>
      </c>
      <c r="Q1766" s="1">
        <v>11</v>
      </c>
      <c r="R1766" s="1">
        <v>2</v>
      </c>
      <c r="S1766" s="1">
        <v>4</v>
      </c>
      <c r="T1766" s="1">
        <v>0</v>
      </c>
      <c r="W1766" s="1">
        <v>0</v>
      </c>
      <c r="AG1766" s="7">
        <f>IF(Q1766&gt;0,RANK(Q1766,(N1766:P1766,Q1766:AE1766)),0)</f>
        <v>4</v>
      </c>
      <c r="AH1766" s="7">
        <f>IF(R1766&gt;0,RANK(R1766,(N1766:P1766,Q1766:AE1766)),0)</f>
        <v>6</v>
      </c>
      <c r="AI1766" s="7">
        <f>IF(T1766&gt;0,RANK(T1766,(N1766:P1766,Q1766:AE1766)),0)</f>
        <v>0</v>
      </c>
      <c r="AJ1766" s="7">
        <f>IF(S1766&gt;0,RANK(S1766,(N1766:P1766,Q1766:AE1766)),0)</f>
        <v>5</v>
      </c>
      <c r="AK1766" s="2">
        <f t="shared" si="387"/>
        <v>4.2323970757983838E-3</v>
      </c>
      <c r="AL1766" s="2">
        <f t="shared" si="387"/>
        <v>7.6952674105425169E-4</v>
      </c>
      <c r="AM1766" s="2">
        <f t="shared" si="388"/>
        <v>0</v>
      </c>
      <c r="AN1766" s="2">
        <f t="shared" si="389"/>
        <v>1.5390534821085034E-3</v>
      </c>
      <c r="AP1766" t="s">
        <v>2713</v>
      </c>
      <c r="AQ1766" t="s">
        <v>3265</v>
      </c>
      <c r="AR1766">
        <v>3</v>
      </c>
      <c r="AT1766" s="85" t="s">
        <v>3945</v>
      </c>
      <c r="AU1766" s="84" t="s">
        <v>4507</v>
      </c>
      <c r="AV1766" s="77" t="str">
        <f t="shared" si="390"/>
        <v>31161</v>
      </c>
      <c r="AX1766" s="7" t="s">
        <v>186</v>
      </c>
    </row>
    <row r="1767" spans="1:50" hidden="1" outlineLevel="1">
      <c r="A1767" t="s">
        <v>1193</v>
      </c>
      <c r="B1767" t="s">
        <v>3265</v>
      </c>
      <c r="C1767" s="1">
        <f t="shared" si="384"/>
        <v>1643</v>
      </c>
      <c r="D1767" s="7">
        <f>IF(N1767&gt;0, RANK(N1767,(N1767:P1767,Q1767:AE1767)),0)</f>
        <v>2</v>
      </c>
      <c r="E1767" s="7">
        <f>IF(O1767&gt;0,RANK(O1767,(N1767:P1767,Q1767:AE1767)),0)</f>
        <v>1</v>
      </c>
      <c r="F1767" s="7">
        <f>IF(P1767&gt;0,RANK(P1767,(N1767:P1767,Q1767:AE1767)),0)</f>
        <v>3</v>
      </c>
      <c r="G1767" s="1">
        <f t="shared" si="391"/>
        <v>531</v>
      </c>
      <c r="H1767" s="2">
        <f t="shared" si="392"/>
        <v>0.32318928788800971</v>
      </c>
      <c r="I1767" s="2"/>
      <c r="J1767" s="2">
        <f t="shared" si="385"/>
        <v>0.32927571515520387</v>
      </c>
      <c r="K1767" s="2">
        <f t="shared" si="385"/>
        <v>0.65246500304321364</v>
      </c>
      <c r="L1767" s="2">
        <f t="shared" si="385"/>
        <v>1.1564211807668898E-2</v>
      </c>
      <c r="M1767" s="2">
        <f t="shared" si="386"/>
        <v>6.6950699939135293E-3</v>
      </c>
      <c r="N1767" s="1">
        <v>541</v>
      </c>
      <c r="O1767" s="1">
        <v>1072</v>
      </c>
      <c r="P1767" s="1">
        <v>19</v>
      </c>
      <c r="Q1767" s="1">
        <v>6</v>
      </c>
      <c r="R1767" s="1">
        <v>4</v>
      </c>
      <c r="S1767" s="1">
        <v>1</v>
      </c>
      <c r="T1767" s="1">
        <v>0</v>
      </c>
      <c r="W1767" s="1">
        <v>0</v>
      </c>
      <c r="AG1767" s="7">
        <f>IF(Q1767&gt;0,RANK(Q1767,(N1767:P1767,Q1767:AE1767)),0)</f>
        <v>4</v>
      </c>
      <c r="AH1767" s="7">
        <f>IF(R1767&gt;0,RANK(R1767,(N1767:P1767,Q1767:AE1767)),0)</f>
        <v>5</v>
      </c>
      <c r="AI1767" s="7">
        <f>IF(T1767&gt;0,RANK(T1767,(N1767:P1767,Q1767:AE1767)),0)</f>
        <v>0</v>
      </c>
      <c r="AJ1767" s="7">
        <f>IF(S1767&gt;0,RANK(S1767,(N1767:P1767,Q1767:AE1767)),0)</f>
        <v>6</v>
      </c>
      <c r="AK1767" s="2">
        <f t="shared" si="387"/>
        <v>3.6518563603164943E-3</v>
      </c>
      <c r="AL1767" s="2">
        <f t="shared" si="387"/>
        <v>2.4345709068776629E-3</v>
      </c>
      <c r="AM1767" s="2">
        <f t="shared" si="388"/>
        <v>0</v>
      </c>
      <c r="AN1767" s="2">
        <f t="shared" si="389"/>
        <v>6.0864272671941571E-4</v>
      </c>
      <c r="AP1767" t="s">
        <v>1193</v>
      </c>
      <c r="AQ1767" t="s">
        <v>3265</v>
      </c>
      <c r="AR1767">
        <v>3</v>
      </c>
      <c r="AT1767" s="85" t="s">
        <v>3945</v>
      </c>
      <c r="AU1767" s="84" t="s">
        <v>4508</v>
      </c>
      <c r="AV1767" s="77" t="str">
        <f t="shared" si="390"/>
        <v>31163</v>
      </c>
      <c r="AX1767" s="7" t="s">
        <v>186</v>
      </c>
    </row>
    <row r="1768" spans="1:50" hidden="1" outlineLevel="1">
      <c r="A1768" t="s">
        <v>4400</v>
      </c>
      <c r="B1768" t="s">
        <v>3265</v>
      </c>
      <c r="C1768" s="1">
        <f t="shared" si="384"/>
        <v>809</v>
      </c>
      <c r="D1768" s="7">
        <f>IF(N1768&gt;0, RANK(N1768,(N1768:P1768,Q1768:AE1768)),0)</f>
        <v>2</v>
      </c>
      <c r="E1768" s="7">
        <f>IF(O1768&gt;0,RANK(O1768,(N1768:P1768,Q1768:AE1768)),0)</f>
        <v>1</v>
      </c>
      <c r="F1768" s="7">
        <f>IF(P1768&gt;0,RANK(P1768,(N1768:P1768,Q1768:AE1768)),0)</f>
        <v>3</v>
      </c>
      <c r="G1768" s="1">
        <f t="shared" si="391"/>
        <v>554</v>
      </c>
      <c r="H1768" s="2">
        <f t="shared" si="392"/>
        <v>0.68479604449938192</v>
      </c>
      <c r="I1768" s="2"/>
      <c r="J1768" s="2">
        <f t="shared" si="385"/>
        <v>0.15203955500618047</v>
      </c>
      <c r="K1768" s="2">
        <f t="shared" si="385"/>
        <v>0.83683559950556241</v>
      </c>
      <c r="L1768" s="2">
        <f t="shared" si="385"/>
        <v>4.944375772558714E-3</v>
      </c>
      <c r="M1768" s="2">
        <f t="shared" si="386"/>
        <v>6.1804697156983817E-3</v>
      </c>
      <c r="N1768" s="1">
        <v>123</v>
      </c>
      <c r="O1768" s="1">
        <v>677</v>
      </c>
      <c r="P1768" s="1">
        <v>4</v>
      </c>
      <c r="Q1768" s="1">
        <v>4</v>
      </c>
      <c r="R1768" s="1">
        <v>1</v>
      </c>
      <c r="S1768" s="1">
        <v>0</v>
      </c>
      <c r="T1768" s="1">
        <v>0</v>
      </c>
      <c r="W1768" s="1">
        <v>0</v>
      </c>
      <c r="AG1768" s="7">
        <f>IF(Q1768&gt;0,RANK(Q1768,(N1768:P1768,Q1768:AE1768)),0)</f>
        <v>3</v>
      </c>
      <c r="AH1768" s="7">
        <f>IF(R1768&gt;0,RANK(R1768,(N1768:P1768,Q1768:AE1768)),0)</f>
        <v>5</v>
      </c>
      <c r="AI1768" s="7">
        <f>IF(T1768&gt;0,RANK(T1768,(N1768:P1768,Q1768:AE1768)),0)</f>
        <v>0</v>
      </c>
      <c r="AJ1768" s="7">
        <f>IF(S1768&gt;0,RANK(S1768,(N1768:P1768,Q1768:AE1768)),0)</f>
        <v>0</v>
      </c>
      <c r="AK1768" s="2">
        <f t="shared" si="387"/>
        <v>4.944375772558714E-3</v>
      </c>
      <c r="AL1768" s="2">
        <f t="shared" si="387"/>
        <v>1.2360939431396785E-3</v>
      </c>
      <c r="AM1768" s="2">
        <f t="shared" si="388"/>
        <v>0</v>
      </c>
      <c r="AN1768" s="2">
        <f t="shared" si="389"/>
        <v>0</v>
      </c>
      <c r="AP1768" t="s">
        <v>4400</v>
      </c>
      <c r="AQ1768" t="s">
        <v>3265</v>
      </c>
      <c r="AR1768">
        <v>3</v>
      </c>
      <c r="AT1768" s="85" t="s">
        <v>3945</v>
      </c>
      <c r="AU1768" s="84" t="s">
        <v>4499</v>
      </c>
      <c r="AV1768" s="77" t="str">
        <f t="shared" si="390"/>
        <v>31165</v>
      </c>
      <c r="AX1768" s="7" t="s">
        <v>186</v>
      </c>
    </row>
    <row r="1769" spans="1:50" hidden="1" outlineLevel="1">
      <c r="A1769" t="s">
        <v>2576</v>
      </c>
      <c r="B1769" t="s">
        <v>3265</v>
      </c>
      <c r="C1769" s="1">
        <f t="shared" si="384"/>
        <v>2745</v>
      </c>
      <c r="D1769" s="7">
        <f>IF(N1769&gt;0, RANK(N1769,(N1769:P1769,Q1769:AE1769)),0)</f>
        <v>2</v>
      </c>
      <c r="E1769" s="7">
        <f>IF(O1769&gt;0,RANK(O1769,(N1769:P1769,Q1769:AE1769)),0)</f>
        <v>1</v>
      </c>
      <c r="F1769" s="7">
        <f>IF(P1769&gt;0,RANK(P1769,(N1769:P1769,Q1769:AE1769)),0)</f>
        <v>3</v>
      </c>
      <c r="G1769" s="1">
        <f t="shared" si="391"/>
        <v>1600</v>
      </c>
      <c r="H1769" s="2">
        <f t="shared" si="392"/>
        <v>0.58287795992714031</v>
      </c>
      <c r="I1769" s="2"/>
      <c r="J1769" s="2">
        <f t="shared" si="385"/>
        <v>0.20364298724954463</v>
      </c>
      <c r="K1769" s="2">
        <f t="shared" si="385"/>
        <v>0.78652094717668486</v>
      </c>
      <c r="L1769" s="2">
        <f t="shared" si="385"/>
        <v>5.1001821493624772E-3</v>
      </c>
      <c r="M1769" s="2">
        <f t="shared" si="386"/>
        <v>4.7358834244080033E-3</v>
      </c>
      <c r="N1769" s="1">
        <v>559</v>
      </c>
      <c r="O1769" s="1">
        <v>2159</v>
      </c>
      <c r="P1769" s="1">
        <v>14</v>
      </c>
      <c r="Q1769" s="1">
        <v>3</v>
      </c>
      <c r="R1769" s="1">
        <v>5</v>
      </c>
      <c r="S1769" s="1">
        <v>3</v>
      </c>
      <c r="T1769" s="1">
        <v>1</v>
      </c>
      <c r="W1769" s="1">
        <v>1</v>
      </c>
      <c r="AG1769" s="7">
        <f>IF(Q1769&gt;0,RANK(Q1769,(N1769:P1769,Q1769:AE1769)),0)</f>
        <v>5</v>
      </c>
      <c r="AH1769" s="7">
        <f>IF(R1769&gt;0,RANK(R1769,(N1769:P1769,Q1769:AE1769)),0)</f>
        <v>4</v>
      </c>
      <c r="AI1769" s="7">
        <f>IF(T1769&gt;0,RANK(T1769,(N1769:P1769,Q1769:AE1769)),0)</f>
        <v>7</v>
      </c>
      <c r="AJ1769" s="7">
        <f>IF(S1769&gt;0,RANK(S1769,(N1769:P1769,Q1769:AE1769)),0)</f>
        <v>5</v>
      </c>
      <c r="AK1769" s="2">
        <f t="shared" si="387"/>
        <v>1.092896174863388E-3</v>
      </c>
      <c r="AL1769" s="2">
        <f t="shared" si="387"/>
        <v>1.8214936247723133E-3</v>
      </c>
      <c r="AM1769" s="2">
        <f t="shared" si="388"/>
        <v>3.6429872495446266E-4</v>
      </c>
      <c r="AN1769" s="2">
        <f t="shared" si="389"/>
        <v>1.092896174863388E-3</v>
      </c>
      <c r="AP1769" t="s">
        <v>2576</v>
      </c>
      <c r="AQ1769" t="s">
        <v>3265</v>
      </c>
      <c r="AR1769">
        <v>1</v>
      </c>
      <c r="AT1769" s="85" t="s">
        <v>3945</v>
      </c>
      <c r="AU1769" s="84" t="s">
        <v>4500</v>
      </c>
      <c r="AV1769" s="77" t="str">
        <f t="shared" si="390"/>
        <v>31167</v>
      </c>
      <c r="AX1769" s="7" t="s">
        <v>186</v>
      </c>
    </row>
    <row r="1770" spans="1:50" hidden="1" outlineLevel="1">
      <c r="A1770" t="s">
        <v>4553</v>
      </c>
      <c r="B1770" t="s">
        <v>3265</v>
      </c>
      <c r="C1770" s="1">
        <f t="shared" si="384"/>
        <v>2878</v>
      </c>
      <c r="D1770" s="7">
        <f>IF(N1770&gt;0, RANK(N1770,(N1770:P1770,Q1770:AE1770)),0)</f>
        <v>2</v>
      </c>
      <c r="E1770" s="7">
        <f>IF(O1770&gt;0,RANK(O1770,(N1770:P1770,Q1770:AE1770)),0)</f>
        <v>1</v>
      </c>
      <c r="F1770" s="7">
        <f>IF(P1770&gt;0,RANK(P1770,(N1770:P1770,Q1770:AE1770)),0)</f>
        <v>3</v>
      </c>
      <c r="G1770" s="1">
        <f t="shared" si="391"/>
        <v>1311</v>
      </c>
      <c r="H1770" s="2">
        <f t="shared" si="392"/>
        <v>0.45552466990965951</v>
      </c>
      <c r="I1770" s="2"/>
      <c r="J1770" s="2">
        <f t="shared" si="385"/>
        <v>0.26546212647671996</v>
      </c>
      <c r="K1770" s="2">
        <f t="shared" si="385"/>
        <v>0.72098679638637941</v>
      </c>
      <c r="L1770" s="2">
        <f t="shared" si="385"/>
        <v>6.2543432939541352E-3</v>
      </c>
      <c r="M1770" s="2">
        <f t="shared" si="386"/>
        <v>7.2967338429464892E-3</v>
      </c>
      <c r="N1770" s="1">
        <v>764</v>
      </c>
      <c r="O1770" s="1">
        <v>2075</v>
      </c>
      <c r="P1770" s="1">
        <v>18</v>
      </c>
      <c r="Q1770" s="1">
        <v>5</v>
      </c>
      <c r="R1770" s="1">
        <v>10</v>
      </c>
      <c r="S1770" s="1">
        <v>5</v>
      </c>
      <c r="T1770" s="1">
        <v>0</v>
      </c>
      <c r="W1770" s="1">
        <v>1</v>
      </c>
      <c r="AG1770" s="7">
        <f>IF(Q1770&gt;0,RANK(Q1770,(N1770:P1770,Q1770:AE1770)),0)</f>
        <v>5</v>
      </c>
      <c r="AH1770" s="7">
        <f>IF(R1770&gt;0,RANK(R1770,(N1770:P1770,Q1770:AE1770)),0)</f>
        <v>4</v>
      </c>
      <c r="AI1770" s="7">
        <f>IF(T1770&gt;0,RANK(T1770,(N1770:P1770,Q1770:AE1770)),0)</f>
        <v>0</v>
      </c>
      <c r="AJ1770" s="7">
        <f>IF(S1770&gt;0,RANK(S1770,(N1770:P1770,Q1770:AE1770)),0)</f>
        <v>5</v>
      </c>
      <c r="AK1770" s="2">
        <f t="shared" si="387"/>
        <v>1.7373175816539264E-3</v>
      </c>
      <c r="AL1770" s="2">
        <f t="shared" si="387"/>
        <v>3.4746351633078527E-3</v>
      </c>
      <c r="AM1770" s="2">
        <f t="shared" si="388"/>
        <v>0</v>
      </c>
      <c r="AN1770" s="2">
        <f t="shared" si="389"/>
        <v>1.7373175816539264E-3</v>
      </c>
      <c r="AP1770" t="s">
        <v>4553</v>
      </c>
      <c r="AQ1770" t="s">
        <v>3265</v>
      </c>
      <c r="AR1770">
        <v>3</v>
      </c>
      <c r="AT1770" s="85" t="s">
        <v>3945</v>
      </c>
      <c r="AU1770" s="84" t="s">
        <v>4913</v>
      </c>
      <c r="AV1770" s="77" t="str">
        <f t="shared" si="390"/>
        <v>31169</v>
      </c>
      <c r="AX1770" s="7" t="s">
        <v>186</v>
      </c>
    </row>
    <row r="1771" spans="1:50" hidden="1" outlineLevel="1">
      <c r="A1771" t="s">
        <v>3992</v>
      </c>
      <c r="B1771" t="s">
        <v>3265</v>
      </c>
      <c r="C1771" s="1">
        <f t="shared" si="384"/>
        <v>444</v>
      </c>
      <c r="D1771" s="7">
        <f>IF(N1771&gt;0, RANK(N1771,(N1771:P1771,Q1771:AE1771)),0)</f>
        <v>2</v>
      </c>
      <c r="E1771" s="7">
        <f>IF(O1771&gt;0,RANK(O1771,(N1771:P1771,Q1771:AE1771)),0)</f>
        <v>1</v>
      </c>
      <c r="F1771" s="7">
        <f>IF(P1771&gt;0,RANK(P1771,(N1771:P1771,Q1771:AE1771)),0)</f>
        <v>3</v>
      </c>
      <c r="G1771" s="1">
        <f t="shared" si="391"/>
        <v>318</v>
      </c>
      <c r="H1771" s="2">
        <f t="shared" si="392"/>
        <v>0.71621621621621623</v>
      </c>
      <c r="I1771" s="2"/>
      <c r="J1771" s="2">
        <f t="shared" si="385"/>
        <v>0.13513513513513514</v>
      </c>
      <c r="K1771" s="2">
        <f t="shared" si="385"/>
        <v>0.85135135135135132</v>
      </c>
      <c r="L1771" s="2">
        <f t="shared" si="385"/>
        <v>9.0090090090090089E-3</v>
      </c>
      <c r="M1771" s="2">
        <f t="shared" si="386"/>
        <v>4.5045045045045886E-3</v>
      </c>
      <c r="N1771" s="1">
        <v>60</v>
      </c>
      <c r="O1771" s="1">
        <v>378</v>
      </c>
      <c r="P1771" s="1">
        <v>4</v>
      </c>
      <c r="Q1771" s="1">
        <v>1</v>
      </c>
      <c r="R1771" s="1">
        <v>0</v>
      </c>
      <c r="S1771" s="1">
        <v>1</v>
      </c>
      <c r="T1771" s="1">
        <v>0</v>
      </c>
      <c r="W1771" s="1">
        <v>0</v>
      </c>
      <c r="AG1771" s="7">
        <f>IF(Q1771&gt;0,RANK(Q1771,(N1771:P1771,Q1771:AE1771)),0)</f>
        <v>4</v>
      </c>
      <c r="AH1771" s="7">
        <f>IF(R1771&gt;0,RANK(R1771,(N1771:P1771,Q1771:AE1771)),0)</f>
        <v>0</v>
      </c>
      <c r="AI1771" s="7">
        <f>IF(T1771&gt;0,RANK(T1771,(N1771:P1771,Q1771:AE1771)),0)</f>
        <v>0</v>
      </c>
      <c r="AJ1771" s="7">
        <f>IF(S1771&gt;0,RANK(S1771,(N1771:P1771,Q1771:AE1771)),0)</f>
        <v>4</v>
      </c>
      <c r="AK1771" s="2">
        <f t="shared" si="387"/>
        <v>2.2522522522522522E-3</v>
      </c>
      <c r="AL1771" s="2">
        <f t="shared" si="387"/>
        <v>0</v>
      </c>
      <c r="AM1771" s="2">
        <f t="shared" si="388"/>
        <v>0</v>
      </c>
      <c r="AN1771" s="2">
        <f t="shared" si="389"/>
        <v>2.2522522522522522E-3</v>
      </c>
      <c r="AP1771" t="s">
        <v>3992</v>
      </c>
      <c r="AQ1771" t="s">
        <v>3265</v>
      </c>
      <c r="AR1771">
        <v>3</v>
      </c>
      <c r="AT1771" s="85" t="s">
        <v>3945</v>
      </c>
      <c r="AU1771" s="84" t="s">
        <v>3946</v>
      </c>
      <c r="AV1771" s="77" t="str">
        <f t="shared" si="390"/>
        <v>31171</v>
      </c>
      <c r="AX1771" s="7" t="s">
        <v>186</v>
      </c>
    </row>
    <row r="1772" spans="1:50" hidden="1" outlineLevel="1">
      <c r="A1772" t="s">
        <v>3347</v>
      </c>
      <c r="B1772" t="s">
        <v>3265</v>
      </c>
      <c r="C1772" s="1">
        <f t="shared" si="384"/>
        <v>2387</v>
      </c>
      <c r="D1772" s="7">
        <f>IF(N1772&gt;0, RANK(N1772,(N1772:P1772,Q1772:AE1772)),0)</f>
        <v>1</v>
      </c>
      <c r="E1772" s="7">
        <f>IF(O1772&gt;0,RANK(O1772,(N1772:P1772,Q1772:AE1772)),0)</f>
        <v>2</v>
      </c>
      <c r="F1772" s="7">
        <f>IF(P1772&gt;0,RANK(P1772,(N1772:P1772,Q1772:AE1772)),0)</f>
        <v>3</v>
      </c>
      <c r="G1772" s="1">
        <f t="shared" si="391"/>
        <v>58</v>
      </c>
      <c r="H1772" s="2">
        <f t="shared" si="392"/>
        <v>2.4298282362798494E-2</v>
      </c>
      <c r="I1772" s="2"/>
      <c r="J1772" s="2">
        <f t="shared" si="385"/>
        <v>0.50775031420192707</v>
      </c>
      <c r="K1772" s="2">
        <f t="shared" si="385"/>
        <v>0.4834520318391286</v>
      </c>
      <c r="L1772" s="2">
        <f t="shared" si="385"/>
        <v>5.8651026392961877E-3</v>
      </c>
      <c r="M1772" s="2">
        <f t="shared" si="386"/>
        <v>2.9325513196481415E-3</v>
      </c>
      <c r="N1772" s="1">
        <v>1212</v>
      </c>
      <c r="O1772" s="1">
        <v>1154</v>
      </c>
      <c r="P1772" s="1">
        <v>14</v>
      </c>
      <c r="Q1772" s="1">
        <v>2</v>
      </c>
      <c r="R1772" s="1">
        <v>3</v>
      </c>
      <c r="S1772" s="1">
        <v>2</v>
      </c>
      <c r="T1772" s="1">
        <v>0</v>
      </c>
      <c r="W1772" s="1">
        <v>0</v>
      </c>
      <c r="AG1772" s="7">
        <f>IF(Q1772&gt;0,RANK(Q1772,(N1772:P1772,Q1772:AE1772)),0)</f>
        <v>5</v>
      </c>
      <c r="AH1772" s="7">
        <f>IF(R1772&gt;0,RANK(R1772,(N1772:P1772,Q1772:AE1772)),0)</f>
        <v>4</v>
      </c>
      <c r="AI1772" s="7">
        <f>IF(T1772&gt;0,RANK(T1772,(N1772:P1772,Q1772:AE1772)),0)</f>
        <v>0</v>
      </c>
      <c r="AJ1772" s="7">
        <f>IF(S1772&gt;0,RANK(S1772,(N1772:P1772,Q1772:AE1772)),0)</f>
        <v>5</v>
      </c>
      <c r="AK1772" s="2">
        <f t="shared" si="387"/>
        <v>8.378718056137411E-4</v>
      </c>
      <c r="AL1772" s="2">
        <f t="shared" si="387"/>
        <v>1.2568077084206116E-3</v>
      </c>
      <c r="AM1772" s="2">
        <f t="shared" si="388"/>
        <v>0</v>
      </c>
      <c r="AN1772" s="2">
        <f t="shared" si="389"/>
        <v>8.378718056137411E-4</v>
      </c>
      <c r="AP1772" t="s">
        <v>3347</v>
      </c>
      <c r="AQ1772" t="s">
        <v>3265</v>
      </c>
      <c r="AR1772">
        <v>1</v>
      </c>
      <c r="AT1772" s="85" t="s">
        <v>3945</v>
      </c>
      <c r="AU1772" s="84" t="s">
        <v>3947</v>
      </c>
      <c r="AV1772" s="77" t="str">
        <f t="shared" si="390"/>
        <v>31173</v>
      </c>
      <c r="AX1772" s="7" t="s">
        <v>186</v>
      </c>
    </row>
    <row r="1773" spans="1:50" hidden="1" outlineLevel="1">
      <c r="A1773" t="s">
        <v>3664</v>
      </c>
      <c r="B1773" t="s">
        <v>3265</v>
      </c>
      <c r="C1773" s="1">
        <f t="shared" si="384"/>
        <v>2391</v>
      </c>
      <c r="D1773" s="7">
        <f>IF(N1773&gt;0, RANK(N1773,(N1773:P1773,Q1773:AE1773)),0)</f>
        <v>2</v>
      </c>
      <c r="E1773" s="7">
        <f>IF(O1773&gt;0,RANK(O1773,(N1773:P1773,Q1773:AE1773)),0)</f>
        <v>1</v>
      </c>
      <c r="F1773" s="7">
        <f>IF(P1773&gt;0,RANK(P1773,(N1773:P1773,Q1773:AE1773)),0)</f>
        <v>3</v>
      </c>
      <c r="G1773" s="1">
        <f t="shared" si="391"/>
        <v>1237</v>
      </c>
      <c r="H1773" s="2">
        <f t="shared" si="392"/>
        <v>0.5173567544960268</v>
      </c>
      <c r="I1773" s="2"/>
      <c r="J1773" s="2">
        <f t="shared" si="385"/>
        <v>0.23588456712672523</v>
      </c>
      <c r="K1773" s="2">
        <f t="shared" si="385"/>
        <v>0.75324132162275204</v>
      </c>
      <c r="L1773" s="2">
        <f t="shared" si="385"/>
        <v>5.437055625261397E-3</v>
      </c>
      <c r="M1773" s="2">
        <f t="shared" si="386"/>
        <v>5.4370556252613363E-3</v>
      </c>
      <c r="N1773" s="1">
        <v>564</v>
      </c>
      <c r="O1773" s="1">
        <v>1801</v>
      </c>
      <c r="P1773" s="1">
        <v>13</v>
      </c>
      <c r="Q1773" s="1">
        <v>3</v>
      </c>
      <c r="R1773" s="1">
        <v>5</v>
      </c>
      <c r="S1773" s="1">
        <v>2</v>
      </c>
      <c r="T1773" s="1">
        <v>0</v>
      </c>
      <c r="W1773" s="1">
        <v>3</v>
      </c>
      <c r="AG1773" s="7">
        <f>IF(Q1773&gt;0,RANK(Q1773,(N1773:P1773,Q1773:AE1773)),0)</f>
        <v>5</v>
      </c>
      <c r="AH1773" s="7">
        <f>IF(R1773&gt;0,RANK(R1773,(N1773:P1773,Q1773:AE1773)),0)</f>
        <v>4</v>
      </c>
      <c r="AI1773" s="7">
        <f>IF(T1773&gt;0,RANK(T1773,(N1773:P1773,Q1773:AE1773)),0)</f>
        <v>0</v>
      </c>
      <c r="AJ1773" s="7">
        <f>IF(S1773&gt;0,RANK(S1773,(N1773:P1773,Q1773:AE1773)),0)</f>
        <v>7</v>
      </c>
      <c r="AK1773" s="2">
        <f t="shared" si="387"/>
        <v>1.2547051442910915E-3</v>
      </c>
      <c r="AL1773" s="2">
        <f t="shared" si="387"/>
        <v>2.0911752404851529E-3</v>
      </c>
      <c r="AM1773" s="2">
        <f t="shared" si="388"/>
        <v>0</v>
      </c>
      <c r="AN1773" s="2">
        <f t="shared" si="389"/>
        <v>8.3647009619406104E-4</v>
      </c>
      <c r="AP1773" t="s">
        <v>3664</v>
      </c>
      <c r="AQ1773" t="s">
        <v>3265</v>
      </c>
      <c r="AR1773">
        <v>3</v>
      </c>
      <c r="AT1773" s="85" t="s">
        <v>3945</v>
      </c>
      <c r="AU1773" s="84" t="s">
        <v>4677</v>
      </c>
      <c r="AV1773" s="77" t="str">
        <f t="shared" si="390"/>
        <v>31175</v>
      </c>
      <c r="AX1773" s="7" t="s">
        <v>186</v>
      </c>
    </row>
    <row r="1774" spans="1:50" hidden="1" outlineLevel="1">
      <c r="A1774" t="s">
        <v>3830</v>
      </c>
      <c r="B1774" t="s">
        <v>3265</v>
      </c>
      <c r="C1774" s="1">
        <f t="shared" si="384"/>
        <v>9950</v>
      </c>
      <c r="D1774" s="7">
        <f>IF(N1774&gt;0, RANK(N1774,(N1774:P1774,Q1774:AE1774)),0)</f>
        <v>2</v>
      </c>
      <c r="E1774" s="7">
        <f>IF(O1774&gt;0,RANK(O1774,(N1774:P1774,Q1774:AE1774)),0)</f>
        <v>1</v>
      </c>
      <c r="F1774" s="7">
        <f>IF(P1774&gt;0,RANK(P1774,(N1774:P1774,Q1774:AE1774)),0)</f>
        <v>3</v>
      </c>
      <c r="G1774" s="1">
        <f t="shared" si="391"/>
        <v>4329</v>
      </c>
      <c r="H1774" s="2">
        <f t="shared" si="392"/>
        <v>0.4350753768844221</v>
      </c>
      <c r="I1774" s="2"/>
      <c r="J1774" s="2">
        <f t="shared" si="385"/>
        <v>0.27678391959798992</v>
      </c>
      <c r="K1774" s="2">
        <f t="shared" si="385"/>
        <v>0.71185929648241209</v>
      </c>
      <c r="L1774" s="2">
        <f t="shared" si="385"/>
        <v>5.3266331658291454E-3</v>
      </c>
      <c r="M1774" s="2">
        <f t="shared" si="386"/>
        <v>6.0301507537687893E-3</v>
      </c>
      <c r="N1774" s="1">
        <v>2754</v>
      </c>
      <c r="O1774" s="1">
        <v>7083</v>
      </c>
      <c r="P1774" s="1">
        <v>53</v>
      </c>
      <c r="Q1774" s="1">
        <v>38</v>
      </c>
      <c r="R1774" s="1">
        <v>7</v>
      </c>
      <c r="S1774" s="1">
        <v>5</v>
      </c>
      <c r="T1774" s="1">
        <v>0</v>
      </c>
      <c r="W1774" s="1">
        <v>10</v>
      </c>
      <c r="AG1774" s="7">
        <f>IF(Q1774&gt;0,RANK(Q1774,(N1774:P1774,Q1774:AE1774)),0)</f>
        <v>4</v>
      </c>
      <c r="AH1774" s="7">
        <f>IF(R1774&gt;0,RANK(R1774,(N1774:P1774,Q1774:AE1774)),0)</f>
        <v>6</v>
      </c>
      <c r="AI1774" s="7">
        <f>IF(T1774&gt;0,RANK(T1774,(N1774:P1774,Q1774:AE1774)),0)</f>
        <v>0</v>
      </c>
      <c r="AJ1774" s="7">
        <f>IF(S1774&gt;0,RANK(S1774,(N1774:P1774,Q1774:AE1774)),0)</f>
        <v>7</v>
      </c>
      <c r="AK1774" s="2">
        <f t="shared" si="387"/>
        <v>3.8190954773869349E-3</v>
      </c>
      <c r="AL1774" s="2">
        <f t="shared" si="387"/>
        <v>7.0351758793969852E-4</v>
      </c>
      <c r="AM1774" s="2">
        <f t="shared" si="388"/>
        <v>0</v>
      </c>
      <c r="AN1774" s="2">
        <f t="shared" si="389"/>
        <v>5.025125628140704E-4</v>
      </c>
      <c r="AP1774" t="s">
        <v>3830</v>
      </c>
      <c r="AQ1774" t="s">
        <v>3265</v>
      </c>
      <c r="AR1774">
        <v>1</v>
      </c>
      <c r="AT1774" s="85" t="s">
        <v>3945</v>
      </c>
      <c r="AU1774" s="84" t="s">
        <v>3101</v>
      </c>
      <c r="AV1774" s="77" t="str">
        <f t="shared" si="390"/>
        <v>31177</v>
      </c>
      <c r="AX1774" s="7" t="s">
        <v>186</v>
      </c>
    </row>
    <row r="1775" spans="1:50" hidden="1" outlineLevel="1">
      <c r="A1775" t="s">
        <v>4238</v>
      </c>
      <c r="B1775" t="s">
        <v>3265</v>
      </c>
      <c r="C1775" s="1">
        <f t="shared" si="384"/>
        <v>4085</v>
      </c>
      <c r="D1775" s="7">
        <f>IF(N1775&gt;0, RANK(N1775,(N1775:P1775,Q1775:AE1775)),0)</f>
        <v>2</v>
      </c>
      <c r="E1775" s="7">
        <f>IF(O1775&gt;0,RANK(O1775,(N1775:P1775,Q1775:AE1775)),0)</f>
        <v>1</v>
      </c>
      <c r="F1775" s="7">
        <f>IF(P1775&gt;0,RANK(P1775,(N1775:P1775,Q1775:AE1775)),0)</f>
        <v>3</v>
      </c>
      <c r="G1775" s="1">
        <f t="shared" si="391"/>
        <v>1912</v>
      </c>
      <c r="H1775" s="2">
        <f t="shared" si="392"/>
        <v>0.46805385556915546</v>
      </c>
      <c r="I1775" s="2"/>
      <c r="J1775" s="2">
        <f t="shared" si="385"/>
        <v>0.25924112607099142</v>
      </c>
      <c r="K1775" s="2">
        <f t="shared" si="385"/>
        <v>0.72729498164014683</v>
      </c>
      <c r="L1775" s="2">
        <f t="shared" si="385"/>
        <v>5.8751529987760096E-3</v>
      </c>
      <c r="M1775" s="2">
        <f t="shared" si="386"/>
        <v>7.58873929008568E-3</v>
      </c>
      <c r="N1775" s="1">
        <v>1059</v>
      </c>
      <c r="O1775" s="1">
        <v>2971</v>
      </c>
      <c r="P1775" s="1">
        <v>24</v>
      </c>
      <c r="Q1775" s="1">
        <v>10</v>
      </c>
      <c r="R1775" s="1">
        <v>11</v>
      </c>
      <c r="S1775" s="1">
        <v>3</v>
      </c>
      <c r="T1775" s="1">
        <v>0</v>
      </c>
      <c r="W1775" s="1">
        <v>7</v>
      </c>
      <c r="AG1775" s="7">
        <f>IF(Q1775&gt;0,RANK(Q1775,(N1775:P1775,Q1775:AE1775)),0)</f>
        <v>5</v>
      </c>
      <c r="AH1775" s="7">
        <f>IF(R1775&gt;0,RANK(R1775,(N1775:P1775,Q1775:AE1775)),0)</f>
        <v>4</v>
      </c>
      <c r="AI1775" s="7">
        <f>IF(T1775&gt;0,RANK(T1775,(N1775:P1775,Q1775:AE1775)),0)</f>
        <v>0</v>
      </c>
      <c r="AJ1775" s="7">
        <f>IF(S1775&gt;0,RANK(S1775,(N1775:P1775,Q1775:AE1775)),0)</f>
        <v>7</v>
      </c>
      <c r="AK1775" s="2">
        <f t="shared" si="387"/>
        <v>2.4479804161566705E-3</v>
      </c>
      <c r="AL1775" s="2">
        <f t="shared" si="387"/>
        <v>2.6927784577723377E-3</v>
      </c>
      <c r="AM1775" s="2">
        <f t="shared" si="388"/>
        <v>0</v>
      </c>
      <c r="AN1775" s="2">
        <f t="shared" si="389"/>
        <v>7.343941248470012E-4</v>
      </c>
      <c r="AP1775" t="s">
        <v>4238</v>
      </c>
      <c r="AQ1775" t="s">
        <v>3265</v>
      </c>
      <c r="AR1775">
        <v>1</v>
      </c>
      <c r="AT1775" s="85" t="s">
        <v>3945</v>
      </c>
      <c r="AU1775" s="84" t="s">
        <v>3823</v>
      </c>
      <c r="AV1775" s="77" t="str">
        <f t="shared" si="390"/>
        <v>31179</v>
      </c>
      <c r="AX1775" s="7" t="s">
        <v>186</v>
      </c>
    </row>
    <row r="1776" spans="1:50" hidden="1" outlineLevel="1">
      <c r="A1776" t="s">
        <v>3749</v>
      </c>
      <c r="B1776" t="s">
        <v>3265</v>
      </c>
      <c r="C1776" s="1">
        <f t="shared" si="384"/>
        <v>2002</v>
      </c>
      <c r="D1776" s="7">
        <f>IF(N1776&gt;0, RANK(N1776,(N1776:P1776,Q1776:AE1776)),0)</f>
        <v>2</v>
      </c>
      <c r="E1776" s="7">
        <f>IF(O1776&gt;0,RANK(O1776,(N1776:P1776,Q1776:AE1776)),0)</f>
        <v>1</v>
      </c>
      <c r="F1776" s="7">
        <f>IF(P1776&gt;0,RANK(P1776,(N1776:P1776,Q1776:AE1776)),0)</f>
        <v>3</v>
      </c>
      <c r="G1776" s="1">
        <f t="shared" si="391"/>
        <v>846</v>
      </c>
      <c r="H1776" s="2">
        <f t="shared" si="392"/>
        <v>0.42257742257742259</v>
      </c>
      <c r="I1776" s="2"/>
      <c r="J1776" s="2">
        <f t="shared" si="385"/>
        <v>0.27822177822177824</v>
      </c>
      <c r="K1776" s="2">
        <f t="shared" si="385"/>
        <v>0.70079920079920077</v>
      </c>
      <c r="L1776" s="2">
        <f t="shared" si="385"/>
        <v>7.4925074925074929E-3</v>
      </c>
      <c r="M1776" s="2">
        <f t="shared" si="386"/>
        <v>1.3486513486513554E-2</v>
      </c>
      <c r="N1776" s="1">
        <v>557</v>
      </c>
      <c r="O1776" s="1">
        <v>1403</v>
      </c>
      <c r="P1776" s="1">
        <v>15</v>
      </c>
      <c r="Q1776" s="1">
        <v>4</v>
      </c>
      <c r="R1776" s="1">
        <v>7</v>
      </c>
      <c r="S1776" s="1">
        <v>3</v>
      </c>
      <c r="T1776" s="1">
        <v>1</v>
      </c>
      <c r="W1776" s="1">
        <v>12</v>
      </c>
      <c r="AG1776" s="7">
        <f>IF(Q1776&gt;0,RANK(Q1776,(N1776:P1776,Q1776:AE1776)),0)</f>
        <v>6</v>
      </c>
      <c r="AH1776" s="7">
        <f>IF(R1776&gt;0,RANK(R1776,(N1776:P1776,Q1776:AE1776)),0)</f>
        <v>5</v>
      </c>
      <c r="AI1776" s="7">
        <f>IF(T1776&gt;0,RANK(T1776,(N1776:P1776,Q1776:AE1776)),0)</f>
        <v>8</v>
      </c>
      <c r="AJ1776" s="7">
        <f>IF(S1776&gt;0,RANK(S1776,(N1776:P1776,Q1776:AE1776)),0)</f>
        <v>7</v>
      </c>
      <c r="AK1776" s="2">
        <f t="shared" si="387"/>
        <v>1.998001998001998E-3</v>
      </c>
      <c r="AL1776" s="2">
        <f t="shared" si="387"/>
        <v>3.4965034965034965E-3</v>
      </c>
      <c r="AM1776" s="2">
        <f t="shared" si="388"/>
        <v>4.995004995004995E-4</v>
      </c>
      <c r="AN1776" s="2">
        <f t="shared" si="389"/>
        <v>1.4985014985014985E-3</v>
      </c>
      <c r="AP1776" t="s">
        <v>3749</v>
      </c>
      <c r="AQ1776" t="s">
        <v>3265</v>
      </c>
      <c r="AR1776">
        <v>3</v>
      </c>
      <c r="AT1776" s="85" t="s">
        <v>3945</v>
      </c>
      <c r="AU1776" s="84" t="s">
        <v>4132</v>
      </c>
      <c r="AV1776" s="77" t="str">
        <f t="shared" si="390"/>
        <v>31181</v>
      </c>
      <c r="AX1776" s="7" t="s">
        <v>186</v>
      </c>
    </row>
    <row r="1777" spans="1:50" hidden="1" outlineLevel="1">
      <c r="A1777" t="s">
        <v>4887</v>
      </c>
      <c r="B1777" t="s">
        <v>3265</v>
      </c>
      <c r="C1777" s="1">
        <f t="shared" si="384"/>
        <v>453</v>
      </c>
      <c r="D1777" s="7">
        <f>IF(N1777&gt;0, RANK(N1777,(N1777:P1777,Q1777:AE1777)),0)</f>
        <v>2</v>
      </c>
      <c r="E1777" s="7">
        <f>IF(O1777&gt;0,RANK(O1777,(N1777:P1777,Q1777:AE1777)),0)</f>
        <v>1</v>
      </c>
      <c r="F1777" s="7">
        <f>IF(P1777&gt;0,RANK(P1777,(N1777:P1777,Q1777:AE1777)),0)</f>
        <v>3</v>
      </c>
      <c r="G1777" s="1">
        <f t="shared" si="391"/>
        <v>285</v>
      </c>
      <c r="H1777" s="2">
        <f t="shared" si="392"/>
        <v>0.62913907284768211</v>
      </c>
      <c r="I1777" s="2"/>
      <c r="J1777" s="2">
        <f t="shared" si="385"/>
        <v>0.17880794701986755</v>
      </c>
      <c r="K1777" s="2">
        <f t="shared" si="385"/>
        <v>0.80794701986754969</v>
      </c>
      <c r="L1777" s="2">
        <f t="shared" si="385"/>
        <v>1.1037527593818985E-2</v>
      </c>
      <c r="M1777" s="2">
        <f t="shared" si="386"/>
        <v>2.2075055187637527E-3</v>
      </c>
      <c r="N1777" s="1">
        <v>81</v>
      </c>
      <c r="O1777" s="1">
        <v>366</v>
      </c>
      <c r="P1777" s="1">
        <v>5</v>
      </c>
      <c r="Q1777" s="1">
        <v>0</v>
      </c>
      <c r="R1777" s="1">
        <v>0</v>
      </c>
      <c r="S1777" s="1">
        <v>1</v>
      </c>
      <c r="T1777" s="1">
        <v>0</v>
      </c>
      <c r="W1777" s="1">
        <v>0</v>
      </c>
      <c r="AG1777" s="7">
        <f>IF(Q1777&gt;0,RANK(Q1777,(N1777:P1777,Q1777:AE1777)),0)</f>
        <v>0</v>
      </c>
      <c r="AH1777" s="7">
        <f>IF(R1777&gt;0,RANK(R1777,(N1777:P1777,Q1777:AE1777)),0)</f>
        <v>0</v>
      </c>
      <c r="AI1777" s="7">
        <f>IF(T1777&gt;0,RANK(T1777,(N1777:P1777,Q1777:AE1777)),0)</f>
        <v>0</v>
      </c>
      <c r="AJ1777" s="7">
        <f>IF(S1777&gt;0,RANK(S1777,(N1777:P1777,Q1777:AE1777)),0)</f>
        <v>4</v>
      </c>
      <c r="AK1777" s="2">
        <f t="shared" si="387"/>
        <v>0</v>
      </c>
      <c r="AL1777" s="2">
        <f t="shared" si="387"/>
        <v>0</v>
      </c>
      <c r="AM1777" s="2">
        <f t="shared" si="388"/>
        <v>0</v>
      </c>
      <c r="AN1777" s="2">
        <f t="shared" si="389"/>
        <v>2.2075055187637969E-3</v>
      </c>
      <c r="AP1777" t="s">
        <v>4887</v>
      </c>
      <c r="AQ1777" t="s">
        <v>3265</v>
      </c>
      <c r="AR1777">
        <v>3</v>
      </c>
      <c r="AT1777" s="85" t="s">
        <v>3945</v>
      </c>
      <c r="AU1777" s="84" t="s">
        <v>4133</v>
      </c>
      <c r="AV1777" s="77" t="str">
        <f t="shared" si="390"/>
        <v>31183</v>
      </c>
      <c r="AX1777" s="7" t="s">
        <v>186</v>
      </c>
    </row>
    <row r="1778" spans="1:50" hidden="1" outlineLevel="1">
      <c r="A1778" t="s">
        <v>4359</v>
      </c>
      <c r="B1778" t="s">
        <v>3265</v>
      </c>
      <c r="C1778" s="1">
        <f t="shared" si="384"/>
        <v>6797</v>
      </c>
      <c r="D1778" s="7">
        <f>IF(N1778&gt;0, RANK(N1778,(N1778:P1778,Q1778:AE1778)),0)</f>
        <v>2</v>
      </c>
      <c r="E1778" s="7">
        <f>IF(O1778&gt;0,RANK(O1778,(N1778:P1778,Q1778:AE1778)),0)</f>
        <v>1</v>
      </c>
      <c r="F1778" s="7">
        <f>IF(P1778&gt;0,RANK(P1778,(N1778:P1778,Q1778:AE1778)),0)</f>
        <v>3</v>
      </c>
      <c r="G1778" s="1">
        <f t="shared" si="391"/>
        <v>4089</v>
      </c>
      <c r="H1778" s="2">
        <f t="shared" si="392"/>
        <v>0.60158893629542443</v>
      </c>
      <c r="I1778" s="2"/>
      <c r="J1778" s="2">
        <f t="shared" si="385"/>
        <v>0.19184934529939679</v>
      </c>
      <c r="K1778" s="2">
        <f t="shared" si="385"/>
        <v>0.79343828159482122</v>
      </c>
      <c r="L1778" s="2">
        <f t="shared" si="385"/>
        <v>7.0619390907753418E-3</v>
      </c>
      <c r="M1778" s="2">
        <f t="shared" si="386"/>
        <v>7.6504340150066533E-3</v>
      </c>
      <c r="N1778" s="1">
        <v>1304</v>
      </c>
      <c r="O1778" s="1">
        <v>5393</v>
      </c>
      <c r="P1778" s="1">
        <v>48</v>
      </c>
      <c r="Q1778" s="1">
        <v>14</v>
      </c>
      <c r="R1778" s="1">
        <v>17</v>
      </c>
      <c r="S1778" s="1">
        <v>11</v>
      </c>
      <c r="T1778" s="1">
        <v>1</v>
      </c>
      <c r="W1778" s="1">
        <v>9</v>
      </c>
      <c r="AG1778" s="7">
        <f>IF(Q1778&gt;0,RANK(Q1778,(N1778:P1778,Q1778:AE1778)),0)</f>
        <v>5</v>
      </c>
      <c r="AH1778" s="7">
        <f>IF(R1778&gt;0,RANK(R1778,(N1778:P1778,Q1778:AE1778)),0)</f>
        <v>4</v>
      </c>
      <c r="AI1778" s="7">
        <f>IF(T1778&gt;0,RANK(T1778,(N1778:P1778,Q1778:AE1778)),0)</f>
        <v>8</v>
      </c>
      <c r="AJ1778" s="7">
        <f>IF(S1778&gt;0,RANK(S1778,(N1778:P1778,Q1778:AE1778)),0)</f>
        <v>6</v>
      </c>
      <c r="AK1778" s="2">
        <f t="shared" si="387"/>
        <v>2.0597322348094747E-3</v>
      </c>
      <c r="AL1778" s="2">
        <f t="shared" si="387"/>
        <v>2.5011034279829336E-3</v>
      </c>
      <c r="AM1778" s="2">
        <f t="shared" si="388"/>
        <v>1.4712373105781962E-4</v>
      </c>
      <c r="AN1778" s="2">
        <f t="shared" si="389"/>
        <v>1.6183610416360158E-3</v>
      </c>
      <c r="AP1778" t="s">
        <v>4359</v>
      </c>
      <c r="AQ1778" t="s">
        <v>3265</v>
      </c>
      <c r="AR1778">
        <v>3</v>
      </c>
      <c r="AT1778" s="85" t="s">
        <v>3945</v>
      </c>
      <c r="AU1778" s="84" t="s">
        <v>3795</v>
      </c>
      <c r="AV1778" s="77" t="str">
        <f t="shared" si="390"/>
        <v>31185</v>
      </c>
      <c r="AX1778" s="7" t="s">
        <v>186</v>
      </c>
    </row>
    <row r="1779" spans="1:50" collapsed="1">
      <c r="A1779" t="s">
        <v>3264</v>
      </c>
      <c r="B1779" t="s">
        <v>3839</v>
      </c>
      <c r="C1779" s="1">
        <f t="shared" si="384"/>
        <v>778186</v>
      </c>
      <c r="D1779" s="7">
        <f>IF(N1779&gt;0, RANK(N1779,(N1779:P1779,Q1779:AE1779)),0)</f>
        <v>2</v>
      </c>
      <c r="E1779" s="7">
        <f>IF(O1779&gt;0,RANK(O1779,(N1779:P1779,Q1779:AE1779)),0)</f>
        <v>1</v>
      </c>
      <c r="F1779" s="7">
        <f>IF(P1779&gt;0,RANK(P1779,(N1779:P1779,Q1779:AE1779)),0)</f>
        <v>3</v>
      </c>
      <c r="G1779" s="1">
        <f t="shared" si="391"/>
        <v>258486</v>
      </c>
      <c r="H1779" s="2">
        <f t="shared" si="392"/>
        <v>0.33216480378726937</v>
      </c>
      <c r="I1779" s="2"/>
      <c r="J1779" s="2">
        <f t="shared" si="385"/>
        <v>0.32682160820163819</v>
      </c>
      <c r="K1779" s="2">
        <f t="shared" si="385"/>
        <v>0.65898641198890751</v>
      </c>
      <c r="L1779" s="2">
        <f t="shared" si="385"/>
        <v>7.3221569136427541E-3</v>
      </c>
      <c r="M1779" s="2">
        <f t="shared" si="386"/>
        <v>6.8698228958115485E-3</v>
      </c>
      <c r="N1779" s="1">
        <f t="shared" ref="N1779:T1779" si="393">SUM(N1686:N1778)</f>
        <v>254328</v>
      </c>
      <c r="O1779" s="1">
        <f t="shared" si="393"/>
        <v>512814</v>
      </c>
      <c r="P1779" s="1">
        <f t="shared" si="393"/>
        <v>5698</v>
      </c>
      <c r="Q1779" s="1">
        <f t="shared" si="393"/>
        <v>2041</v>
      </c>
      <c r="R1779" s="1">
        <f t="shared" si="393"/>
        <v>1314</v>
      </c>
      <c r="S1779" s="1">
        <f>SUM(S1686:S1778)</f>
        <v>978</v>
      </c>
      <c r="T1779" s="1">
        <f t="shared" si="393"/>
        <v>82</v>
      </c>
      <c r="W1779" s="1">
        <f>SUM(W1686:W1778)</f>
        <v>931</v>
      </c>
      <c r="AG1779" s="7">
        <f>IF(Q1779&gt;0,RANK(Q1779,(N1779:P1779,Q1779:AE1779)),0)</f>
        <v>4</v>
      </c>
      <c r="AH1779" s="7">
        <f>IF(R1779&gt;0,RANK(R1779,(N1779:P1779,Q1779:AE1779)),0)</f>
        <v>5</v>
      </c>
      <c r="AI1779" s="7">
        <f>IF(T1779&gt;0,RANK(T1779,(N1779:P1779,Q1779:AE1779)),0)</f>
        <v>8</v>
      </c>
      <c r="AJ1779" s="7">
        <f>IF(S1779&gt;0,RANK(S1779,(N1779:P1779,Q1779:AE1779)),0)</f>
        <v>6</v>
      </c>
      <c r="AK1779" s="2">
        <f t="shared" si="387"/>
        <v>2.6227662795270026E-3</v>
      </c>
      <c r="AL1779" s="2">
        <f t="shared" si="387"/>
        <v>1.6885423279267425E-3</v>
      </c>
      <c r="AM1779" s="2">
        <f t="shared" si="388"/>
        <v>1.0537326551749839E-4</v>
      </c>
      <c r="AN1779" s="2">
        <f t="shared" si="389"/>
        <v>1.2567689472696758E-3</v>
      </c>
      <c r="AP1779" t="s">
        <v>3264</v>
      </c>
      <c r="AQ1779" t="s">
        <v>3839</v>
      </c>
      <c r="AT1779" s="85" t="s">
        <v>3945</v>
      </c>
      <c r="AU1779" s="116"/>
      <c r="AV1779" s="77" t="str">
        <f t="shared" si="390"/>
        <v>31</v>
      </c>
      <c r="AX1779" s="7" t="s">
        <v>2301</v>
      </c>
    </row>
    <row r="1780" spans="1:50">
      <c r="C1780" s="1"/>
      <c r="E1780" s="7"/>
      <c r="F1780" s="7"/>
      <c r="I1780" s="2"/>
      <c r="AG1780" s="7"/>
      <c r="AH1780" s="7"/>
      <c r="AI1780" s="7"/>
      <c r="AJ1780" s="7"/>
    </row>
    <row r="1781" spans="1:50" hidden="1" outlineLevel="1">
      <c r="A1781" t="s">
        <v>3361</v>
      </c>
      <c r="B1781" t="s">
        <v>3737</v>
      </c>
      <c r="C1781" s="1">
        <f t="shared" ref="C1781:C1798" si="394">SUM(N1781:AE1781)</f>
        <v>23106</v>
      </c>
      <c r="D1781" s="7">
        <f>IF(N1781&gt;0, RANK(N1781,(N1781:P1781,Q1781:AE1781)),0)</f>
        <v>2</v>
      </c>
      <c r="E1781" s="7">
        <f>IF(O1781&gt;0,RANK(O1781,(N1781:P1781,Q1781:AE1781)),0)</f>
        <v>1</v>
      </c>
      <c r="F1781" s="7">
        <f>IF(P1781&gt;0,RANK(P1781,(N1781:P1781,Q1781:AE1781)),0)</f>
        <v>4</v>
      </c>
      <c r="G1781" s="1">
        <f t="shared" si="391"/>
        <v>3730</v>
      </c>
      <c r="H1781" s="2">
        <f t="shared" si="392"/>
        <v>0.16142993161949276</v>
      </c>
      <c r="I1781" s="2"/>
      <c r="J1781" s="2">
        <f t="shared" ref="J1781:L1798" si="395">IF($C1781=0,"-",N1781/$C1781)</f>
        <v>0.40859517008569202</v>
      </c>
      <c r="K1781" s="2">
        <f t="shared" si="395"/>
        <v>0.57002510170518483</v>
      </c>
      <c r="L1781" s="2">
        <f t="shared" si="395"/>
        <v>6.3619839002856402E-3</v>
      </c>
      <c r="M1781" s="2">
        <f t="shared" ref="M1781:M1798" si="396">IF(C1781=0,"-",(1-J1781-K1781-L1781))</f>
        <v>1.5017744308837511E-2</v>
      </c>
      <c r="N1781" s="1">
        <v>9441</v>
      </c>
      <c r="O1781" s="1">
        <v>13171</v>
      </c>
      <c r="P1781" s="1">
        <v>147</v>
      </c>
      <c r="Q1781" s="1">
        <v>97</v>
      </c>
      <c r="R1781" s="1">
        <v>47</v>
      </c>
      <c r="S1781" s="1">
        <v>32</v>
      </c>
      <c r="Z1781" s="1">
        <v>171</v>
      </c>
      <c r="AG1781" s="7">
        <f>IF(Q1781&gt;0,RANK(Q1781,(N1781:P1781,Q1781:AE1781)),0)</f>
        <v>5</v>
      </c>
      <c r="AH1781" s="7">
        <f>IF(R1781&gt;0,RANK(R1781,(N1781:P1781,Q1781:AE1781)),0)</f>
        <v>6</v>
      </c>
      <c r="AI1781" s="7">
        <f>IF(T1781&gt;0,RANK(T1781,(N1781:P1781,Q1781:AE1781)),0)</f>
        <v>0</v>
      </c>
      <c r="AJ1781" s="7">
        <f>IF(S1781&gt;0,RANK(S1781,(N1781:P1781,Q1781:AE1781)),0)</f>
        <v>7</v>
      </c>
      <c r="AK1781" s="2">
        <f t="shared" ref="AK1781:AL1798" si="397">IF($C1781=0,"-",Q1781/$C1781)</f>
        <v>4.1980437981476671E-3</v>
      </c>
      <c r="AL1781" s="2">
        <f t="shared" si="397"/>
        <v>2.0341036960096945E-3</v>
      </c>
      <c r="AM1781" s="2">
        <f t="shared" ref="AM1781:AM1798" si="398">IF($C1781=0,"-",T1781/$C1781)</f>
        <v>0</v>
      </c>
      <c r="AN1781" s="2">
        <f t="shared" ref="AN1781:AN1798" si="399">IF($C1781=0,"-",S1781/$C1781)</f>
        <v>1.3849216653683027E-3</v>
      </c>
      <c r="AP1781" t="s">
        <v>3361</v>
      </c>
      <c r="AQ1781" t="s">
        <v>3737</v>
      </c>
      <c r="AR1781">
        <v>2</v>
      </c>
      <c r="AT1781" s="85" t="s">
        <v>4352</v>
      </c>
      <c r="AU1781" s="84" t="s">
        <v>3809</v>
      </c>
      <c r="AV1781" s="77" t="str">
        <f t="shared" ref="AV1781:AV1798" si="400">AT1781&amp;AU1781</f>
        <v>32510</v>
      </c>
      <c r="AX1781" s="7" t="s">
        <v>4593</v>
      </c>
    </row>
    <row r="1782" spans="1:50" hidden="1" outlineLevel="1">
      <c r="A1782" t="s">
        <v>3006</v>
      </c>
      <c r="B1782" t="s">
        <v>3737</v>
      </c>
      <c r="C1782" s="1">
        <f t="shared" si="394"/>
        <v>10237</v>
      </c>
      <c r="D1782" s="7">
        <f>IF(N1782&gt;0, RANK(N1782,(N1782:P1782,Q1782:AE1782)),0)</f>
        <v>2</v>
      </c>
      <c r="E1782" s="7">
        <f>IF(O1782&gt;0,RANK(O1782,(N1782:P1782,Q1782:AE1782)),0)</f>
        <v>1</v>
      </c>
      <c r="F1782" s="7">
        <f>IF(P1782&gt;0,RANK(P1782,(N1782:P1782,Q1782:AE1782)),0)</f>
        <v>3</v>
      </c>
      <c r="G1782" s="1">
        <f t="shared" si="391"/>
        <v>4630</v>
      </c>
      <c r="H1782" s="2">
        <f t="shared" si="392"/>
        <v>0.45228094168213345</v>
      </c>
      <c r="I1782" s="2"/>
      <c r="J1782" s="2">
        <f t="shared" si="395"/>
        <v>0.2642375696004689</v>
      </c>
      <c r="K1782" s="2">
        <f t="shared" si="395"/>
        <v>0.71651851128260236</v>
      </c>
      <c r="L1782" s="2">
        <f t="shared" si="395"/>
        <v>6.4472013285142129E-3</v>
      </c>
      <c r="M1782" s="2">
        <f t="shared" si="396"/>
        <v>1.2796717788414586E-2</v>
      </c>
      <c r="N1782" s="1">
        <v>2705</v>
      </c>
      <c r="O1782" s="1">
        <v>7335</v>
      </c>
      <c r="P1782" s="1">
        <v>66</v>
      </c>
      <c r="Q1782" s="1">
        <v>39</v>
      </c>
      <c r="R1782" s="1">
        <v>22</v>
      </c>
      <c r="S1782" s="1">
        <v>10</v>
      </c>
      <c r="Z1782" s="1">
        <v>60</v>
      </c>
      <c r="AG1782" s="7">
        <f>IF(Q1782&gt;0,RANK(Q1782,(N1782:P1782,Q1782:AE1782)),0)</f>
        <v>5</v>
      </c>
      <c r="AH1782" s="7">
        <f>IF(R1782&gt;0,RANK(R1782,(N1782:P1782,Q1782:AE1782)),0)</f>
        <v>6</v>
      </c>
      <c r="AI1782" s="7">
        <f>IF(T1782&gt;0,RANK(T1782,(N1782:P1782,Q1782:AE1782)),0)</f>
        <v>0</v>
      </c>
      <c r="AJ1782" s="7">
        <f>IF(S1782&gt;0,RANK(S1782,(N1782:P1782,Q1782:AE1782)),0)</f>
        <v>7</v>
      </c>
      <c r="AK1782" s="2">
        <f t="shared" si="397"/>
        <v>3.8097098759402167E-3</v>
      </c>
      <c r="AL1782" s="2">
        <f t="shared" si="397"/>
        <v>2.1490671095047379E-3</v>
      </c>
      <c r="AM1782" s="2">
        <f t="shared" si="398"/>
        <v>0</v>
      </c>
      <c r="AN1782" s="2">
        <f t="shared" si="399"/>
        <v>9.7684868613851709E-4</v>
      </c>
      <c r="AP1782" t="s">
        <v>3006</v>
      </c>
      <c r="AQ1782" t="s">
        <v>3737</v>
      </c>
      <c r="AR1782">
        <v>2</v>
      </c>
      <c r="AT1782" s="85" t="s">
        <v>4352</v>
      </c>
      <c r="AU1782" s="84" t="s">
        <v>3988</v>
      </c>
      <c r="AV1782" s="77" t="str">
        <f t="shared" si="400"/>
        <v>32001</v>
      </c>
      <c r="AX1782" s="7" t="s">
        <v>186</v>
      </c>
    </row>
    <row r="1783" spans="1:50" hidden="1" outlineLevel="1">
      <c r="A1783" t="s">
        <v>2858</v>
      </c>
      <c r="B1783" t="s">
        <v>3737</v>
      </c>
      <c r="C1783" s="1">
        <f t="shared" si="394"/>
        <v>545397</v>
      </c>
      <c r="D1783" s="7">
        <f>IF(N1783&gt;0, RANK(N1783,(N1783:P1783,Q1783:AE1783)),0)</f>
        <v>1</v>
      </c>
      <c r="E1783" s="7">
        <f>IF(O1783&gt;0,RANK(O1783,(N1783:P1783,Q1783:AE1783)),0)</f>
        <v>2</v>
      </c>
      <c r="F1783" s="7">
        <f>IF(P1783&gt;0,RANK(P1783,(N1783:P1783,Q1783:AE1783)),0)</f>
        <v>3</v>
      </c>
      <c r="G1783" s="1">
        <f t="shared" si="391"/>
        <v>26430</v>
      </c>
      <c r="H1783" s="2">
        <f t="shared" si="392"/>
        <v>4.8460112541873171E-2</v>
      </c>
      <c r="I1783" s="2"/>
      <c r="J1783" s="2">
        <f t="shared" si="395"/>
        <v>0.51662733751744139</v>
      </c>
      <c r="K1783" s="2">
        <f t="shared" si="395"/>
        <v>0.46816722497556823</v>
      </c>
      <c r="L1783" s="2">
        <f t="shared" si="395"/>
        <v>5.6582636134778885E-3</v>
      </c>
      <c r="M1783" s="2">
        <f t="shared" si="396"/>
        <v>9.547173893512494E-3</v>
      </c>
      <c r="N1783" s="1">
        <v>281767</v>
      </c>
      <c r="O1783" s="1">
        <v>255337</v>
      </c>
      <c r="P1783" s="1">
        <v>3086</v>
      </c>
      <c r="Q1783" s="1">
        <v>1944</v>
      </c>
      <c r="R1783" s="1">
        <v>602</v>
      </c>
      <c r="S1783" s="1">
        <v>516</v>
      </c>
      <c r="Z1783" s="1">
        <v>2145</v>
      </c>
      <c r="AG1783" s="7">
        <f>IF(Q1783&gt;0,RANK(Q1783,(N1783:P1783,Q1783:AE1783)),0)</f>
        <v>5</v>
      </c>
      <c r="AH1783" s="7">
        <f>IF(R1783&gt;0,RANK(R1783,(N1783:P1783,Q1783:AE1783)),0)</f>
        <v>6</v>
      </c>
      <c r="AI1783" s="7">
        <f>IF(T1783&gt;0,RANK(T1783,(N1783:P1783,Q1783:AE1783)),0)</f>
        <v>0</v>
      </c>
      <c r="AJ1783" s="7">
        <f>IF(S1783&gt;0,RANK(S1783,(N1783:P1783,Q1783:AE1783)),0)</f>
        <v>7</v>
      </c>
      <c r="AK1783" s="2">
        <f t="shared" si="397"/>
        <v>3.5643760416723966E-3</v>
      </c>
      <c r="AL1783" s="2">
        <f t="shared" si="397"/>
        <v>1.103783115785382E-3</v>
      </c>
      <c r="AM1783" s="2">
        <f t="shared" si="398"/>
        <v>0</v>
      </c>
      <c r="AN1783" s="2">
        <f t="shared" si="399"/>
        <v>9.4609981353032746E-4</v>
      </c>
      <c r="AP1783" t="s">
        <v>2858</v>
      </c>
      <c r="AQ1783" t="s">
        <v>3737</v>
      </c>
      <c r="AT1783" s="85" t="s">
        <v>4352</v>
      </c>
      <c r="AU1783" s="84" t="s">
        <v>3989</v>
      </c>
      <c r="AV1783" s="77" t="str">
        <f t="shared" si="400"/>
        <v>32003</v>
      </c>
      <c r="AX1783" s="7" t="s">
        <v>186</v>
      </c>
    </row>
    <row r="1784" spans="1:50" hidden="1" outlineLevel="1">
      <c r="A1784" t="s">
        <v>4987</v>
      </c>
      <c r="B1784" t="s">
        <v>3737</v>
      </c>
      <c r="C1784" s="1">
        <f t="shared" si="394"/>
        <v>23898</v>
      </c>
      <c r="D1784" s="7">
        <f>IF(N1784&gt;0, RANK(N1784,(N1784:P1784,Q1784:AE1784)),0)</f>
        <v>2</v>
      </c>
      <c r="E1784" s="7">
        <f>IF(O1784&gt;0,RANK(O1784,(N1784:P1784,Q1784:AE1784)),0)</f>
        <v>1</v>
      </c>
      <c r="F1784" s="7">
        <f>IF(P1784&gt;0,RANK(P1784,(N1784:P1784,Q1784:AE1784)),0)</f>
        <v>4</v>
      </c>
      <c r="G1784" s="1">
        <f t="shared" si="391"/>
        <v>6917</v>
      </c>
      <c r="H1784" s="2">
        <f t="shared" si="392"/>
        <v>0.28943844673194408</v>
      </c>
      <c r="I1784" s="2"/>
      <c r="J1784" s="2">
        <f t="shared" si="395"/>
        <v>0.34626328563059672</v>
      </c>
      <c r="K1784" s="2">
        <f t="shared" si="395"/>
        <v>0.63570173236254079</v>
      </c>
      <c r="L1784" s="2">
        <f t="shared" si="395"/>
        <v>5.7326972968449246E-3</v>
      </c>
      <c r="M1784" s="2">
        <f t="shared" si="396"/>
        <v>1.2302284710017562E-2</v>
      </c>
      <c r="N1784" s="1">
        <v>8275</v>
      </c>
      <c r="O1784" s="1">
        <v>15192</v>
      </c>
      <c r="P1784" s="1">
        <v>137</v>
      </c>
      <c r="Q1784" s="1">
        <v>92</v>
      </c>
      <c r="R1784" s="1">
        <v>40</v>
      </c>
      <c r="S1784" s="1">
        <v>21</v>
      </c>
      <c r="Z1784" s="1">
        <v>141</v>
      </c>
      <c r="AG1784" s="7">
        <f>IF(Q1784&gt;0,RANK(Q1784,(N1784:P1784,Q1784:AE1784)),0)</f>
        <v>5</v>
      </c>
      <c r="AH1784" s="7">
        <f>IF(R1784&gt;0,RANK(R1784,(N1784:P1784,Q1784:AE1784)),0)</f>
        <v>6</v>
      </c>
      <c r="AI1784" s="7">
        <f>IF(T1784&gt;0,RANK(T1784,(N1784:P1784,Q1784:AE1784)),0)</f>
        <v>0</v>
      </c>
      <c r="AJ1784" s="7">
        <f>IF(S1784&gt;0,RANK(S1784,(N1784:P1784,Q1784:AE1784)),0)</f>
        <v>7</v>
      </c>
      <c r="AK1784" s="2">
        <f t="shared" si="397"/>
        <v>3.8496945351075402E-3</v>
      </c>
      <c r="AL1784" s="2">
        <f t="shared" si="397"/>
        <v>1.6737802326554523E-3</v>
      </c>
      <c r="AM1784" s="2">
        <f t="shared" si="398"/>
        <v>0</v>
      </c>
      <c r="AN1784" s="2">
        <f t="shared" si="399"/>
        <v>8.7873462214411243E-4</v>
      </c>
      <c r="AP1784" t="s">
        <v>4987</v>
      </c>
      <c r="AQ1784" t="s">
        <v>3737</v>
      </c>
      <c r="AR1784">
        <v>2</v>
      </c>
      <c r="AT1784" s="85" t="s">
        <v>4352</v>
      </c>
      <c r="AU1784" s="84" t="s">
        <v>3632</v>
      </c>
      <c r="AV1784" s="77" t="str">
        <f t="shared" si="400"/>
        <v>32005</v>
      </c>
      <c r="AX1784" s="7" t="s">
        <v>186</v>
      </c>
    </row>
    <row r="1785" spans="1:50" hidden="1" outlineLevel="1">
      <c r="A1785" t="s">
        <v>3667</v>
      </c>
      <c r="B1785" t="s">
        <v>3737</v>
      </c>
      <c r="C1785" s="1">
        <f t="shared" si="394"/>
        <v>15309</v>
      </c>
      <c r="D1785" s="7">
        <f>IF(N1785&gt;0, RANK(N1785,(N1785:P1785,Q1785:AE1785)),0)</f>
        <v>2</v>
      </c>
      <c r="E1785" s="7">
        <f>IF(O1785&gt;0,RANK(O1785,(N1785:P1785,Q1785:AE1785)),0)</f>
        <v>1</v>
      </c>
      <c r="F1785" s="7">
        <f>IF(P1785&gt;0,RANK(P1785,(N1785:P1785,Q1785:AE1785)),0)</f>
        <v>4</v>
      </c>
      <c r="G1785" s="1">
        <f t="shared" si="391"/>
        <v>8888</v>
      </c>
      <c r="H1785" s="2">
        <f t="shared" si="392"/>
        <v>0.58057351884512376</v>
      </c>
      <c r="I1785" s="2"/>
      <c r="J1785" s="2">
        <f t="shared" si="395"/>
        <v>0.1992292115748906</v>
      </c>
      <c r="K1785" s="2">
        <f t="shared" si="395"/>
        <v>0.77980273042001436</v>
      </c>
      <c r="L1785" s="2">
        <f t="shared" si="395"/>
        <v>5.5522895029067867E-3</v>
      </c>
      <c r="M1785" s="2">
        <f t="shared" si="396"/>
        <v>1.541576850218826E-2</v>
      </c>
      <c r="N1785" s="1">
        <v>3050</v>
      </c>
      <c r="O1785" s="1">
        <v>11938</v>
      </c>
      <c r="P1785" s="1">
        <v>85</v>
      </c>
      <c r="Q1785" s="1">
        <v>78</v>
      </c>
      <c r="R1785" s="1">
        <v>53</v>
      </c>
      <c r="S1785" s="1">
        <v>17</v>
      </c>
      <c r="Z1785" s="1">
        <v>88</v>
      </c>
      <c r="AG1785" s="7">
        <f>IF(Q1785&gt;0,RANK(Q1785,(N1785:P1785,Q1785:AE1785)),0)</f>
        <v>5</v>
      </c>
      <c r="AH1785" s="7">
        <f>IF(R1785&gt;0,RANK(R1785,(N1785:P1785,Q1785:AE1785)),0)</f>
        <v>6</v>
      </c>
      <c r="AI1785" s="7">
        <f>IF(T1785&gt;0,RANK(T1785,(N1785:P1785,Q1785:AE1785)),0)</f>
        <v>0</v>
      </c>
      <c r="AJ1785" s="7">
        <f>IF(S1785&gt;0,RANK(S1785,(N1785:P1785,Q1785:AE1785)),0)</f>
        <v>7</v>
      </c>
      <c r="AK1785" s="2">
        <f t="shared" si="397"/>
        <v>5.0950421320791689E-3</v>
      </c>
      <c r="AL1785" s="2">
        <f t="shared" si="397"/>
        <v>3.46201580769482E-3</v>
      </c>
      <c r="AM1785" s="2">
        <f t="shared" si="398"/>
        <v>0</v>
      </c>
      <c r="AN1785" s="2">
        <f t="shared" si="399"/>
        <v>1.1104579005813573E-3</v>
      </c>
      <c r="AP1785" t="s">
        <v>3667</v>
      </c>
      <c r="AQ1785" t="s">
        <v>3737</v>
      </c>
      <c r="AR1785">
        <v>2</v>
      </c>
      <c r="AT1785" s="85" t="s">
        <v>4352</v>
      </c>
      <c r="AU1785" s="84" t="s">
        <v>2597</v>
      </c>
      <c r="AV1785" s="77" t="str">
        <f t="shared" si="400"/>
        <v>32007</v>
      </c>
      <c r="AX1785" s="7" t="s">
        <v>186</v>
      </c>
    </row>
    <row r="1786" spans="1:50" hidden="1" outlineLevel="1">
      <c r="A1786" t="s">
        <v>3777</v>
      </c>
      <c r="B1786" t="s">
        <v>3737</v>
      </c>
      <c r="C1786" s="1">
        <f t="shared" si="394"/>
        <v>481</v>
      </c>
      <c r="D1786" s="7">
        <f>IF(N1786&gt;0, RANK(N1786,(N1786:P1786,Q1786:AE1786)),0)</f>
        <v>2</v>
      </c>
      <c r="E1786" s="7">
        <f>IF(O1786&gt;0,RANK(O1786,(N1786:P1786,Q1786:AE1786)),0)</f>
        <v>1</v>
      </c>
      <c r="F1786" s="7">
        <f>IF(P1786&gt;0,RANK(P1786,(N1786:P1786,Q1786:AE1786)),0)</f>
        <v>3</v>
      </c>
      <c r="G1786" s="1">
        <f t="shared" si="391"/>
        <v>268</v>
      </c>
      <c r="H1786" s="2">
        <f t="shared" si="392"/>
        <v>0.5571725571725572</v>
      </c>
      <c r="I1786" s="2"/>
      <c r="J1786" s="2">
        <f t="shared" si="395"/>
        <v>0.20582120582120583</v>
      </c>
      <c r="K1786" s="2">
        <f t="shared" si="395"/>
        <v>0.76299376299376298</v>
      </c>
      <c r="L1786" s="2">
        <f t="shared" si="395"/>
        <v>8.3160083160083165E-3</v>
      </c>
      <c r="M1786" s="2">
        <f t="shared" si="396"/>
        <v>2.2869022869022815E-2</v>
      </c>
      <c r="N1786" s="1">
        <v>99</v>
      </c>
      <c r="O1786" s="1">
        <v>367</v>
      </c>
      <c r="P1786" s="1">
        <v>4</v>
      </c>
      <c r="Q1786" s="1">
        <v>3</v>
      </c>
      <c r="R1786" s="1">
        <v>4</v>
      </c>
      <c r="S1786" s="1">
        <v>1</v>
      </c>
      <c r="Z1786" s="1">
        <v>3</v>
      </c>
      <c r="AG1786" s="7">
        <f>IF(Q1786&gt;0,RANK(Q1786,(N1786:P1786,Q1786:AE1786)),0)</f>
        <v>5</v>
      </c>
      <c r="AH1786" s="7">
        <f>IF(R1786&gt;0,RANK(R1786,(N1786:P1786,Q1786:AE1786)),0)</f>
        <v>3</v>
      </c>
      <c r="AI1786" s="7">
        <f>IF(T1786&gt;0,RANK(T1786,(N1786:P1786,Q1786:AE1786)),0)</f>
        <v>0</v>
      </c>
      <c r="AJ1786" s="7">
        <f>IF(S1786&gt;0,RANK(S1786,(N1786:P1786,Q1786:AE1786)),0)</f>
        <v>7</v>
      </c>
      <c r="AK1786" s="2">
        <f t="shared" si="397"/>
        <v>6.2370062370062374E-3</v>
      </c>
      <c r="AL1786" s="2">
        <f t="shared" si="397"/>
        <v>8.3160083160083165E-3</v>
      </c>
      <c r="AM1786" s="2">
        <f t="shared" si="398"/>
        <v>0</v>
      </c>
      <c r="AN1786" s="2">
        <f t="shared" si="399"/>
        <v>2.0790020790020791E-3</v>
      </c>
      <c r="AP1786" t="s">
        <v>3777</v>
      </c>
      <c r="AQ1786" t="s">
        <v>3737</v>
      </c>
      <c r="AR1786">
        <v>2</v>
      </c>
      <c r="AT1786" s="85" t="s">
        <v>4352</v>
      </c>
      <c r="AU1786" s="84" t="s">
        <v>3218</v>
      </c>
      <c r="AV1786" s="77" t="str">
        <f t="shared" si="400"/>
        <v>32009</v>
      </c>
      <c r="AX1786" s="7" t="s">
        <v>186</v>
      </c>
    </row>
    <row r="1787" spans="1:50" hidden="1" outlineLevel="1">
      <c r="A1787" t="s">
        <v>3730</v>
      </c>
      <c r="B1787" t="s">
        <v>3737</v>
      </c>
      <c r="C1787" s="1">
        <f t="shared" si="394"/>
        <v>738</v>
      </c>
      <c r="D1787" s="7">
        <f>IF(N1787&gt;0, RANK(N1787,(N1787:P1787,Q1787:AE1787)),0)</f>
        <v>2</v>
      </c>
      <c r="E1787" s="7">
        <f>IF(O1787&gt;0,RANK(O1787,(N1787:P1787,Q1787:AE1787)),0)</f>
        <v>1</v>
      </c>
      <c r="F1787" s="7">
        <f>IF(P1787&gt;0,RANK(P1787,(N1787:P1787,Q1787:AE1787)),0)</f>
        <v>3</v>
      </c>
      <c r="G1787" s="1">
        <f t="shared" si="391"/>
        <v>427</v>
      </c>
      <c r="H1787" s="2">
        <f t="shared" si="392"/>
        <v>0.57859078590785906</v>
      </c>
      <c r="I1787" s="2"/>
      <c r="J1787" s="2">
        <f t="shared" si="395"/>
        <v>0.1951219512195122</v>
      </c>
      <c r="K1787" s="2">
        <f t="shared" si="395"/>
        <v>0.77371273712737132</v>
      </c>
      <c r="L1787" s="2">
        <f t="shared" si="395"/>
        <v>1.0840108401084011E-2</v>
      </c>
      <c r="M1787" s="2">
        <f t="shared" si="396"/>
        <v>2.0325203252032523E-2</v>
      </c>
      <c r="N1787" s="1">
        <v>144</v>
      </c>
      <c r="O1787" s="1">
        <v>571</v>
      </c>
      <c r="P1787" s="1">
        <v>8</v>
      </c>
      <c r="Q1787" s="1">
        <v>6</v>
      </c>
      <c r="R1787" s="1">
        <v>2</v>
      </c>
      <c r="S1787" s="1">
        <v>0</v>
      </c>
      <c r="Z1787" s="1">
        <v>7</v>
      </c>
      <c r="AG1787" s="7">
        <f>IF(Q1787&gt;0,RANK(Q1787,(N1787:P1787,Q1787:AE1787)),0)</f>
        <v>5</v>
      </c>
      <c r="AH1787" s="7">
        <f>IF(R1787&gt;0,RANK(R1787,(N1787:P1787,Q1787:AE1787)),0)</f>
        <v>6</v>
      </c>
      <c r="AI1787" s="7">
        <f>IF(T1787&gt;0,RANK(T1787,(N1787:P1787,Q1787:AE1787)),0)</f>
        <v>0</v>
      </c>
      <c r="AJ1787" s="7">
        <f>IF(S1787&gt;0,RANK(S1787,(N1787:P1787,Q1787:AE1787)),0)</f>
        <v>0</v>
      </c>
      <c r="AK1787" s="2">
        <f t="shared" si="397"/>
        <v>8.130081300813009E-3</v>
      </c>
      <c r="AL1787" s="2">
        <f t="shared" si="397"/>
        <v>2.7100271002710027E-3</v>
      </c>
      <c r="AM1787" s="2">
        <f t="shared" si="398"/>
        <v>0</v>
      </c>
      <c r="AN1787" s="2">
        <f t="shared" si="399"/>
        <v>0</v>
      </c>
      <c r="AP1787" t="s">
        <v>3730</v>
      </c>
      <c r="AQ1787" t="s">
        <v>3737</v>
      </c>
      <c r="AR1787">
        <v>2</v>
      </c>
      <c r="AT1787" s="85" t="s">
        <v>4352</v>
      </c>
      <c r="AU1787" s="84" t="s">
        <v>3234</v>
      </c>
      <c r="AV1787" s="77" t="str">
        <f t="shared" si="400"/>
        <v>32011</v>
      </c>
      <c r="AX1787" s="7" t="s">
        <v>186</v>
      </c>
    </row>
    <row r="1788" spans="1:50" hidden="1" outlineLevel="1">
      <c r="A1788" t="s">
        <v>2792</v>
      </c>
      <c r="B1788" t="s">
        <v>3737</v>
      </c>
      <c r="C1788" s="1">
        <f t="shared" si="394"/>
        <v>5367</v>
      </c>
      <c r="D1788" s="7">
        <f>IF(N1788&gt;0, RANK(N1788,(N1788:P1788,Q1788:AE1788)),0)</f>
        <v>2</v>
      </c>
      <c r="E1788" s="7">
        <f>IF(O1788&gt;0,RANK(O1788,(N1788:P1788,Q1788:AE1788)),0)</f>
        <v>1</v>
      </c>
      <c r="F1788" s="7">
        <f>IF(P1788&gt;0,RANK(P1788,(N1788:P1788,Q1788:AE1788)),0)</f>
        <v>3</v>
      </c>
      <c r="G1788" s="1">
        <f t="shared" si="391"/>
        <v>2535</v>
      </c>
      <c r="H1788" s="2">
        <f t="shared" si="392"/>
        <v>0.4723309111235327</v>
      </c>
      <c r="I1788" s="2"/>
      <c r="J1788" s="2">
        <f t="shared" si="395"/>
        <v>0.25358673374324575</v>
      </c>
      <c r="K1788" s="2">
        <f t="shared" si="395"/>
        <v>0.72591764486677846</v>
      </c>
      <c r="L1788" s="2">
        <f t="shared" si="395"/>
        <v>6.5213340786286567E-3</v>
      </c>
      <c r="M1788" s="2">
        <f t="shared" si="396"/>
        <v>1.3974287311347082E-2</v>
      </c>
      <c r="N1788" s="1">
        <v>1361</v>
      </c>
      <c r="O1788" s="1">
        <v>3896</v>
      </c>
      <c r="P1788" s="1">
        <v>35</v>
      </c>
      <c r="Q1788" s="1">
        <v>22</v>
      </c>
      <c r="R1788" s="1">
        <v>12</v>
      </c>
      <c r="S1788" s="1">
        <v>11</v>
      </c>
      <c r="Z1788" s="1">
        <v>30</v>
      </c>
      <c r="AG1788" s="7">
        <f>IF(Q1788&gt;0,RANK(Q1788,(N1788:P1788,Q1788:AE1788)),0)</f>
        <v>5</v>
      </c>
      <c r="AH1788" s="7">
        <f>IF(R1788&gt;0,RANK(R1788,(N1788:P1788,Q1788:AE1788)),0)</f>
        <v>6</v>
      </c>
      <c r="AI1788" s="7">
        <f>IF(T1788&gt;0,RANK(T1788,(N1788:P1788,Q1788:AE1788)),0)</f>
        <v>0</v>
      </c>
      <c r="AJ1788" s="7">
        <f>IF(S1788&gt;0,RANK(S1788,(N1788:P1788,Q1788:AE1788)),0)</f>
        <v>7</v>
      </c>
      <c r="AK1788" s="2">
        <f t="shared" si="397"/>
        <v>4.0991242779951555E-3</v>
      </c>
      <c r="AL1788" s="2">
        <f t="shared" si="397"/>
        <v>2.2358859698155395E-3</v>
      </c>
      <c r="AM1788" s="2">
        <f t="shared" si="398"/>
        <v>0</v>
      </c>
      <c r="AN1788" s="2">
        <f t="shared" si="399"/>
        <v>2.0495621389975778E-3</v>
      </c>
      <c r="AP1788" t="s">
        <v>2792</v>
      </c>
      <c r="AQ1788" t="s">
        <v>3737</v>
      </c>
      <c r="AR1788">
        <v>2</v>
      </c>
      <c r="AT1788" s="85" t="s">
        <v>4352</v>
      </c>
      <c r="AU1788" s="84" t="s">
        <v>3235</v>
      </c>
      <c r="AV1788" s="77" t="str">
        <f t="shared" si="400"/>
        <v>32013</v>
      </c>
      <c r="AX1788" s="7" t="s">
        <v>186</v>
      </c>
    </row>
    <row r="1789" spans="1:50" hidden="1" outlineLevel="1">
      <c r="A1789" t="s">
        <v>3731</v>
      </c>
      <c r="B1789" t="s">
        <v>3737</v>
      </c>
      <c r="C1789" s="1">
        <f t="shared" si="394"/>
        <v>2053</v>
      </c>
      <c r="D1789" s="7">
        <f>IF(N1789&gt;0, RANK(N1789,(N1789:P1789,Q1789:AE1789)),0)</f>
        <v>2</v>
      </c>
      <c r="E1789" s="7">
        <f>IF(O1789&gt;0,RANK(O1789,(N1789:P1789,Q1789:AE1789)),0)</f>
        <v>1</v>
      </c>
      <c r="F1789" s="7">
        <f>IF(P1789&gt;0,RANK(P1789,(N1789:P1789,Q1789:AE1789)),0)</f>
        <v>4</v>
      </c>
      <c r="G1789" s="1">
        <f t="shared" si="391"/>
        <v>1188</v>
      </c>
      <c r="H1789" s="2">
        <f t="shared" si="392"/>
        <v>0.57866536775450561</v>
      </c>
      <c r="I1789" s="2"/>
      <c r="J1789" s="2">
        <f t="shared" si="395"/>
        <v>0.20165611300535802</v>
      </c>
      <c r="K1789" s="2">
        <f t="shared" si="395"/>
        <v>0.78032148075986363</v>
      </c>
      <c r="L1789" s="2">
        <f t="shared" si="395"/>
        <v>5.8451047247929854E-3</v>
      </c>
      <c r="M1789" s="2">
        <f t="shared" si="396"/>
        <v>1.2177301509985368E-2</v>
      </c>
      <c r="N1789" s="1">
        <v>414</v>
      </c>
      <c r="O1789" s="1">
        <v>1602</v>
      </c>
      <c r="P1789" s="1">
        <v>12</v>
      </c>
      <c r="Q1789" s="1">
        <v>4</v>
      </c>
      <c r="R1789" s="1">
        <v>1</v>
      </c>
      <c r="S1789" s="1">
        <v>0</v>
      </c>
      <c r="Z1789" s="1">
        <v>20</v>
      </c>
      <c r="AG1789" s="7">
        <f>IF(Q1789&gt;0,RANK(Q1789,(N1789:P1789,Q1789:AE1789)),0)</f>
        <v>5</v>
      </c>
      <c r="AH1789" s="7">
        <f>IF(R1789&gt;0,RANK(R1789,(N1789:P1789,Q1789:AE1789)),0)</f>
        <v>6</v>
      </c>
      <c r="AI1789" s="7">
        <f>IF(T1789&gt;0,RANK(T1789,(N1789:P1789,Q1789:AE1789)),0)</f>
        <v>0</v>
      </c>
      <c r="AJ1789" s="7">
        <f>IF(S1789&gt;0,RANK(S1789,(N1789:P1789,Q1789:AE1789)),0)</f>
        <v>0</v>
      </c>
      <c r="AK1789" s="2">
        <f t="shared" si="397"/>
        <v>1.948368241597662E-3</v>
      </c>
      <c r="AL1789" s="2">
        <f t="shared" si="397"/>
        <v>4.8709206039941551E-4</v>
      </c>
      <c r="AM1789" s="2">
        <f t="shared" si="398"/>
        <v>0</v>
      </c>
      <c r="AN1789" s="2">
        <f t="shared" si="399"/>
        <v>0</v>
      </c>
      <c r="AP1789" t="s">
        <v>3731</v>
      </c>
      <c r="AQ1789" t="s">
        <v>3737</v>
      </c>
      <c r="AR1789">
        <v>2</v>
      </c>
      <c r="AT1789" s="85" t="s">
        <v>4352</v>
      </c>
      <c r="AU1789" s="84" t="s">
        <v>4670</v>
      </c>
      <c r="AV1789" s="77" t="str">
        <f t="shared" si="400"/>
        <v>32015</v>
      </c>
      <c r="AX1789" s="7" t="s">
        <v>186</v>
      </c>
    </row>
    <row r="1790" spans="1:50" hidden="1" outlineLevel="1">
      <c r="A1790" t="s">
        <v>3867</v>
      </c>
      <c r="B1790" t="s">
        <v>3737</v>
      </c>
      <c r="C1790" s="1">
        <f t="shared" si="394"/>
        <v>2047</v>
      </c>
      <c r="D1790" s="7">
        <f>IF(N1790&gt;0, RANK(N1790,(N1790:P1790,Q1790:AE1790)),0)</f>
        <v>2</v>
      </c>
      <c r="E1790" s="7">
        <f>IF(O1790&gt;0,RANK(O1790,(N1790:P1790,Q1790:AE1790)),0)</f>
        <v>1</v>
      </c>
      <c r="F1790" s="7">
        <f>IF(P1790&gt;0,RANK(P1790,(N1790:P1790,Q1790:AE1790)),0)</f>
        <v>4</v>
      </c>
      <c r="G1790" s="1">
        <f t="shared" si="391"/>
        <v>1161</v>
      </c>
      <c r="H1790" s="2">
        <f t="shared" si="392"/>
        <v>0.56717147044455296</v>
      </c>
      <c r="I1790" s="2"/>
      <c r="J1790" s="2">
        <f t="shared" si="395"/>
        <v>0.20420127015144113</v>
      </c>
      <c r="K1790" s="2">
        <f t="shared" si="395"/>
        <v>0.77137274059599414</v>
      </c>
      <c r="L1790" s="2">
        <f t="shared" si="395"/>
        <v>5.8622374206155348E-3</v>
      </c>
      <c r="M1790" s="2">
        <f t="shared" si="396"/>
        <v>1.8563751831949249E-2</v>
      </c>
      <c r="N1790" s="1">
        <v>418</v>
      </c>
      <c r="O1790" s="1">
        <v>1579</v>
      </c>
      <c r="P1790" s="1">
        <v>12</v>
      </c>
      <c r="Q1790" s="1">
        <v>10</v>
      </c>
      <c r="R1790" s="1">
        <v>5</v>
      </c>
      <c r="S1790" s="1">
        <v>2</v>
      </c>
      <c r="Z1790" s="1">
        <v>21</v>
      </c>
      <c r="AG1790" s="7">
        <f>IF(Q1790&gt;0,RANK(Q1790,(N1790:P1790,Q1790:AE1790)),0)</f>
        <v>5</v>
      </c>
      <c r="AH1790" s="7">
        <f>IF(R1790&gt;0,RANK(R1790,(N1790:P1790,Q1790:AE1790)),0)</f>
        <v>6</v>
      </c>
      <c r="AI1790" s="7">
        <f>IF(T1790&gt;0,RANK(T1790,(N1790:P1790,Q1790:AE1790)),0)</f>
        <v>0</v>
      </c>
      <c r="AJ1790" s="7">
        <f>IF(S1790&gt;0,RANK(S1790,(N1790:P1790,Q1790:AE1790)),0)</f>
        <v>7</v>
      </c>
      <c r="AK1790" s="2">
        <f t="shared" si="397"/>
        <v>4.8851978505129456E-3</v>
      </c>
      <c r="AL1790" s="2">
        <f t="shared" si="397"/>
        <v>2.4425989252564728E-3</v>
      </c>
      <c r="AM1790" s="2">
        <f t="shared" si="398"/>
        <v>0</v>
      </c>
      <c r="AN1790" s="2">
        <f t="shared" si="399"/>
        <v>9.7703957010258913E-4</v>
      </c>
      <c r="AP1790" t="s">
        <v>3867</v>
      </c>
      <c r="AQ1790" t="s">
        <v>3737</v>
      </c>
      <c r="AR1790">
        <v>2</v>
      </c>
      <c r="AT1790" s="85" t="s">
        <v>4352</v>
      </c>
      <c r="AU1790" s="84" t="s">
        <v>4671</v>
      </c>
      <c r="AV1790" s="77" t="str">
        <f t="shared" si="400"/>
        <v>32017</v>
      </c>
      <c r="AX1790" s="7" t="s">
        <v>186</v>
      </c>
    </row>
    <row r="1791" spans="1:50" hidden="1" outlineLevel="1">
      <c r="A1791" t="s">
        <v>4214</v>
      </c>
      <c r="B1791" t="s">
        <v>3737</v>
      </c>
      <c r="C1791" s="1">
        <f t="shared" si="394"/>
        <v>17151</v>
      </c>
      <c r="D1791" s="7">
        <f>IF(N1791&gt;0, RANK(N1791,(N1791:P1791,Q1791:AE1791)),0)</f>
        <v>2</v>
      </c>
      <c r="E1791" s="7">
        <f>IF(O1791&gt;0,RANK(O1791,(N1791:P1791,Q1791:AE1791)),0)</f>
        <v>1</v>
      </c>
      <c r="F1791" s="7">
        <f>IF(P1791&gt;0,RANK(P1791,(N1791:P1791,Q1791:AE1791)),0)</f>
        <v>3</v>
      </c>
      <c r="G1791" s="1">
        <f t="shared" si="391"/>
        <v>5499</v>
      </c>
      <c r="H1791" s="2">
        <f t="shared" si="392"/>
        <v>0.32062270421549766</v>
      </c>
      <c r="I1791" s="2"/>
      <c r="J1791" s="2">
        <f t="shared" si="395"/>
        <v>0.32866888228091656</v>
      </c>
      <c r="K1791" s="2">
        <f t="shared" si="395"/>
        <v>0.64929158649641416</v>
      </c>
      <c r="L1791" s="2">
        <f t="shared" si="395"/>
        <v>7.1132878549355722E-3</v>
      </c>
      <c r="M1791" s="2">
        <f t="shared" si="396"/>
        <v>1.4926243367733755E-2</v>
      </c>
      <c r="N1791" s="1">
        <v>5637</v>
      </c>
      <c r="O1791" s="1">
        <v>11136</v>
      </c>
      <c r="P1791" s="1">
        <v>122</v>
      </c>
      <c r="Q1791" s="1">
        <v>72</v>
      </c>
      <c r="R1791" s="1">
        <v>53</v>
      </c>
      <c r="S1791" s="1">
        <v>26</v>
      </c>
      <c r="Z1791" s="1">
        <v>105</v>
      </c>
      <c r="AG1791" s="7">
        <f>IF(Q1791&gt;0,RANK(Q1791,(N1791:P1791,Q1791:AE1791)),0)</f>
        <v>5</v>
      </c>
      <c r="AH1791" s="7">
        <f>IF(R1791&gt;0,RANK(R1791,(N1791:P1791,Q1791:AE1791)),0)</f>
        <v>6</v>
      </c>
      <c r="AI1791" s="7">
        <f>IF(T1791&gt;0,RANK(T1791,(N1791:P1791,Q1791:AE1791)),0)</f>
        <v>0</v>
      </c>
      <c r="AJ1791" s="7">
        <f>IF(S1791&gt;0,RANK(S1791,(N1791:P1791,Q1791:AE1791)),0)</f>
        <v>7</v>
      </c>
      <c r="AK1791" s="2">
        <f t="shared" si="397"/>
        <v>4.1980059471750921E-3</v>
      </c>
      <c r="AL1791" s="2">
        <f t="shared" si="397"/>
        <v>3.0901988222261094E-3</v>
      </c>
      <c r="AM1791" s="2">
        <f t="shared" si="398"/>
        <v>0</v>
      </c>
      <c r="AN1791" s="2">
        <f t="shared" si="399"/>
        <v>1.5159465920354497E-3</v>
      </c>
      <c r="AP1791" t="s">
        <v>4214</v>
      </c>
      <c r="AQ1791" t="s">
        <v>3737</v>
      </c>
      <c r="AR1791">
        <v>2</v>
      </c>
      <c r="AT1791" s="85" t="s">
        <v>4352</v>
      </c>
      <c r="AU1791" s="84" t="s">
        <v>4672</v>
      </c>
      <c r="AV1791" s="77" t="str">
        <f t="shared" si="400"/>
        <v>32019</v>
      </c>
      <c r="AX1791" s="7" t="s">
        <v>186</v>
      </c>
    </row>
    <row r="1792" spans="1:50" hidden="1" outlineLevel="1">
      <c r="A1792" t="s">
        <v>2446</v>
      </c>
      <c r="B1792" t="s">
        <v>3737</v>
      </c>
      <c r="C1792" s="1">
        <f t="shared" si="394"/>
        <v>2327</v>
      </c>
      <c r="D1792" s="7">
        <f>IF(N1792&gt;0, RANK(N1792,(N1792:P1792,Q1792:AE1792)),0)</f>
        <v>2</v>
      </c>
      <c r="E1792" s="7">
        <f>IF(O1792&gt;0,RANK(O1792,(N1792:P1792,Q1792:AE1792)),0)</f>
        <v>1</v>
      </c>
      <c r="F1792" s="7">
        <f>IF(P1792&gt;0,RANK(P1792,(N1792:P1792,Q1792:AE1792)),0)</f>
        <v>3</v>
      </c>
      <c r="G1792" s="1">
        <f t="shared" si="391"/>
        <v>405</v>
      </c>
      <c r="H1792" s="2">
        <f t="shared" si="392"/>
        <v>0.17404383326171036</v>
      </c>
      <c r="I1792" s="2"/>
      <c r="J1792" s="2">
        <f t="shared" si="395"/>
        <v>0.40008594757198107</v>
      </c>
      <c r="K1792" s="2">
        <f t="shared" si="395"/>
        <v>0.57412978083369148</v>
      </c>
      <c r="L1792" s="2">
        <f t="shared" si="395"/>
        <v>1.11731843575419E-2</v>
      </c>
      <c r="M1792" s="2">
        <f t="shared" si="396"/>
        <v>1.4611087236785491E-2</v>
      </c>
      <c r="N1792" s="1">
        <v>931</v>
      </c>
      <c r="O1792" s="1">
        <v>1336</v>
      </c>
      <c r="P1792" s="1">
        <v>26</v>
      </c>
      <c r="Q1792" s="1">
        <v>5</v>
      </c>
      <c r="R1792" s="1">
        <v>1</v>
      </c>
      <c r="S1792" s="1">
        <v>5</v>
      </c>
      <c r="Z1792" s="1">
        <v>23</v>
      </c>
      <c r="AG1792" s="7">
        <f>IF(Q1792&gt;0,RANK(Q1792,(N1792:P1792,Q1792:AE1792)),0)</f>
        <v>5</v>
      </c>
      <c r="AH1792" s="7">
        <f>IF(R1792&gt;0,RANK(R1792,(N1792:P1792,Q1792:AE1792)),0)</f>
        <v>7</v>
      </c>
      <c r="AI1792" s="7">
        <f>IF(T1792&gt;0,RANK(T1792,(N1792:P1792,Q1792:AE1792)),0)</f>
        <v>0</v>
      </c>
      <c r="AJ1792" s="7">
        <f>IF(S1792&gt;0,RANK(S1792,(N1792:P1792,Q1792:AE1792)),0)</f>
        <v>5</v>
      </c>
      <c r="AK1792" s="2">
        <f t="shared" si="397"/>
        <v>2.1486892995272885E-3</v>
      </c>
      <c r="AL1792" s="2">
        <f t="shared" si="397"/>
        <v>4.2973785990545768E-4</v>
      </c>
      <c r="AM1792" s="2">
        <f t="shared" si="398"/>
        <v>0</v>
      </c>
      <c r="AN1792" s="2">
        <f t="shared" si="399"/>
        <v>2.1486892995272885E-3</v>
      </c>
      <c r="AP1792" t="s">
        <v>2446</v>
      </c>
      <c r="AQ1792" t="s">
        <v>3737</v>
      </c>
      <c r="AR1792">
        <v>2</v>
      </c>
      <c r="AT1792" s="85" t="s">
        <v>4352</v>
      </c>
      <c r="AU1792" s="84" t="s">
        <v>4350</v>
      </c>
      <c r="AV1792" s="77" t="str">
        <f t="shared" si="400"/>
        <v>32021</v>
      </c>
      <c r="AX1792" s="7" t="s">
        <v>186</v>
      </c>
    </row>
    <row r="1793" spans="1:50" hidden="1" outlineLevel="1">
      <c r="A1793" t="s">
        <v>2793</v>
      </c>
      <c r="B1793" t="s">
        <v>3737</v>
      </c>
      <c r="C1793" s="1">
        <f t="shared" si="394"/>
        <v>14510</v>
      </c>
      <c r="D1793" s="7">
        <f>IF(N1793&gt;0, RANK(N1793,(N1793:P1793,Q1793:AE1793)),0)</f>
        <v>2</v>
      </c>
      <c r="E1793" s="7">
        <f>IF(O1793&gt;0,RANK(O1793,(N1793:P1793,Q1793:AE1793)),0)</f>
        <v>1</v>
      </c>
      <c r="F1793" s="7">
        <f>IF(P1793&gt;0,RANK(P1793,(N1793:P1793,Q1793:AE1793)),0)</f>
        <v>3</v>
      </c>
      <c r="G1793" s="1">
        <f t="shared" si="391"/>
        <v>2871</v>
      </c>
      <c r="H1793" s="2">
        <f t="shared" si="392"/>
        <v>0.19786354238456236</v>
      </c>
      <c r="I1793" s="2"/>
      <c r="J1793" s="2">
        <f t="shared" si="395"/>
        <v>0.3870434183321847</v>
      </c>
      <c r="K1793" s="2">
        <f t="shared" si="395"/>
        <v>0.58490696071674708</v>
      </c>
      <c r="L1793" s="2">
        <f t="shared" si="395"/>
        <v>8.821502412129565E-3</v>
      </c>
      <c r="M1793" s="2">
        <f t="shared" si="396"/>
        <v>1.9228118538938656E-2</v>
      </c>
      <c r="N1793" s="1">
        <v>5616</v>
      </c>
      <c r="O1793" s="1">
        <v>8487</v>
      </c>
      <c r="P1793" s="1">
        <v>128</v>
      </c>
      <c r="Q1793" s="1">
        <v>101</v>
      </c>
      <c r="R1793" s="1">
        <v>49</v>
      </c>
      <c r="S1793" s="1">
        <v>17</v>
      </c>
      <c r="Z1793" s="1">
        <v>112</v>
      </c>
      <c r="AG1793" s="7">
        <f>IF(Q1793&gt;0,RANK(Q1793,(N1793:P1793,Q1793:AE1793)),0)</f>
        <v>5</v>
      </c>
      <c r="AH1793" s="7">
        <f>IF(R1793&gt;0,RANK(R1793,(N1793:P1793,Q1793:AE1793)),0)</f>
        <v>6</v>
      </c>
      <c r="AI1793" s="7">
        <f>IF(T1793&gt;0,RANK(T1793,(N1793:P1793,Q1793:AE1793)),0)</f>
        <v>0</v>
      </c>
      <c r="AJ1793" s="7">
        <f>IF(S1793&gt;0,RANK(S1793,(N1793:P1793,Q1793:AE1793)),0)</f>
        <v>7</v>
      </c>
      <c r="AK1793" s="2">
        <f t="shared" si="397"/>
        <v>6.9607167470709854E-3</v>
      </c>
      <c r="AL1793" s="2">
        <f t="shared" si="397"/>
        <v>3.3769813921433493E-3</v>
      </c>
      <c r="AM1793" s="2">
        <f t="shared" si="398"/>
        <v>0</v>
      </c>
      <c r="AN1793" s="2">
        <f t="shared" si="399"/>
        <v>1.171605789110958E-3</v>
      </c>
      <c r="AP1793" t="s">
        <v>2793</v>
      </c>
      <c r="AQ1793" t="s">
        <v>3737</v>
      </c>
      <c r="AR1793">
        <v>2</v>
      </c>
      <c r="AT1793" s="85" t="s">
        <v>4352</v>
      </c>
      <c r="AU1793" s="84" t="s">
        <v>4351</v>
      </c>
      <c r="AV1793" s="77" t="str">
        <f t="shared" si="400"/>
        <v>32023</v>
      </c>
      <c r="AX1793" s="7" t="s">
        <v>186</v>
      </c>
    </row>
    <row r="1794" spans="1:50" hidden="1" outlineLevel="1">
      <c r="A1794" t="s">
        <v>1833</v>
      </c>
      <c r="B1794" t="s">
        <v>3737</v>
      </c>
      <c r="C1794" s="1">
        <f t="shared" si="394"/>
        <v>1917</v>
      </c>
      <c r="D1794" s="7">
        <f>IF(N1794&gt;0, RANK(N1794,(N1794:P1794,Q1794:AE1794)),0)</f>
        <v>2</v>
      </c>
      <c r="E1794" s="7">
        <f>IF(O1794&gt;0,RANK(O1794,(N1794:P1794,Q1794:AE1794)),0)</f>
        <v>1</v>
      </c>
      <c r="F1794" s="7">
        <f>IF(P1794&gt;0,RANK(P1794,(N1794:P1794,Q1794:AE1794)),0)</f>
        <v>3</v>
      </c>
      <c r="G1794" s="1">
        <f t="shared" si="391"/>
        <v>803</v>
      </c>
      <c r="H1794" s="2">
        <f t="shared" si="392"/>
        <v>0.41888367240479918</v>
      </c>
      <c r="I1794" s="2"/>
      <c r="J1794" s="2">
        <f t="shared" si="395"/>
        <v>0.2806468440271257</v>
      </c>
      <c r="K1794" s="2">
        <f t="shared" si="395"/>
        <v>0.69953051643192488</v>
      </c>
      <c r="L1794" s="2">
        <f t="shared" si="395"/>
        <v>8.8680229525299956E-3</v>
      </c>
      <c r="M1794" s="2">
        <f t="shared" si="396"/>
        <v>1.0954616588419432E-2</v>
      </c>
      <c r="N1794" s="1">
        <v>538</v>
      </c>
      <c r="O1794" s="1">
        <v>1341</v>
      </c>
      <c r="P1794" s="1">
        <v>17</v>
      </c>
      <c r="Q1794" s="1">
        <v>12</v>
      </c>
      <c r="R1794" s="1">
        <v>3</v>
      </c>
      <c r="S1794" s="1">
        <v>0</v>
      </c>
      <c r="Z1794" s="1">
        <v>6</v>
      </c>
      <c r="AG1794" s="7">
        <f>IF(Q1794&gt;0,RANK(Q1794,(N1794:P1794,Q1794:AE1794)),0)</f>
        <v>4</v>
      </c>
      <c r="AH1794" s="7">
        <f>IF(R1794&gt;0,RANK(R1794,(N1794:P1794,Q1794:AE1794)),0)</f>
        <v>6</v>
      </c>
      <c r="AI1794" s="7">
        <f>IF(T1794&gt;0,RANK(T1794,(N1794:P1794,Q1794:AE1794)),0)</f>
        <v>0</v>
      </c>
      <c r="AJ1794" s="7">
        <f>IF(S1794&gt;0,RANK(S1794,(N1794:P1794,Q1794:AE1794)),0)</f>
        <v>0</v>
      </c>
      <c r="AK1794" s="2">
        <f t="shared" si="397"/>
        <v>6.2597809076682318E-3</v>
      </c>
      <c r="AL1794" s="2">
        <f t="shared" si="397"/>
        <v>1.5649452269170579E-3</v>
      </c>
      <c r="AM1794" s="2">
        <f t="shared" si="398"/>
        <v>0</v>
      </c>
      <c r="AN1794" s="2">
        <f t="shared" si="399"/>
        <v>0</v>
      </c>
      <c r="AP1794" t="s">
        <v>1833</v>
      </c>
      <c r="AQ1794" t="s">
        <v>3737</v>
      </c>
      <c r="AR1794">
        <v>2</v>
      </c>
      <c r="AT1794" s="85" t="s">
        <v>4352</v>
      </c>
      <c r="AU1794" s="84" t="s">
        <v>3950</v>
      </c>
      <c r="AV1794" s="77" t="str">
        <f t="shared" si="400"/>
        <v>32027</v>
      </c>
      <c r="AX1794" s="7" t="s">
        <v>186</v>
      </c>
    </row>
    <row r="1795" spans="1:50" hidden="1" outlineLevel="1">
      <c r="A1795" t="s">
        <v>2600</v>
      </c>
      <c r="B1795" t="s">
        <v>3737</v>
      </c>
      <c r="C1795" s="1">
        <f t="shared" si="394"/>
        <v>2168</v>
      </c>
      <c r="D1795" s="7">
        <f>IF(N1795&gt;0, RANK(N1795,(N1795:P1795,Q1795:AE1795)),0)</f>
        <v>2</v>
      </c>
      <c r="E1795" s="7">
        <f>IF(O1795&gt;0,RANK(O1795,(N1795:P1795,Q1795:AE1795)),0)</f>
        <v>1</v>
      </c>
      <c r="F1795" s="7">
        <f>IF(P1795&gt;0,RANK(P1795,(N1795:P1795,Q1795:AE1795)),0)</f>
        <v>3</v>
      </c>
      <c r="G1795" s="1">
        <f t="shared" si="391"/>
        <v>382</v>
      </c>
      <c r="H1795" s="2">
        <f t="shared" si="392"/>
        <v>0.17619926199261993</v>
      </c>
      <c r="I1795" s="2"/>
      <c r="J1795" s="2">
        <f t="shared" si="395"/>
        <v>0.4017527675276753</v>
      </c>
      <c r="K1795" s="2">
        <f t="shared" si="395"/>
        <v>0.57795202952029523</v>
      </c>
      <c r="L1795" s="2">
        <f t="shared" si="395"/>
        <v>7.8413284132841325E-3</v>
      </c>
      <c r="M1795" s="2">
        <f t="shared" si="396"/>
        <v>1.2453874538745335E-2</v>
      </c>
      <c r="N1795" s="1">
        <v>871</v>
      </c>
      <c r="O1795" s="1">
        <v>1253</v>
      </c>
      <c r="P1795" s="1">
        <v>17</v>
      </c>
      <c r="Q1795" s="1">
        <v>13</v>
      </c>
      <c r="R1795" s="1">
        <v>5</v>
      </c>
      <c r="S1795" s="1">
        <v>2</v>
      </c>
      <c r="Z1795" s="1">
        <v>7</v>
      </c>
      <c r="AG1795" s="7">
        <f>IF(Q1795&gt;0,RANK(Q1795,(N1795:P1795,Q1795:AE1795)),0)</f>
        <v>4</v>
      </c>
      <c r="AH1795" s="7">
        <f>IF(R1795&gt;0,RANK(R1795,(N1795:P1795,Q1795:AE1795)),0)</f>
        <v>6</v>
      </c>
      <c r="AI1795" s="7">
        <f>IF(T1795&gt;0,RANK(T1795,(N1795:P1795,Q1795:AE1795)),0)</f>
        <v>0</v>
      </c>
      <c r="AJ1795" s="7">
        <f>IF(S1795&gt;0,RANK(S1795,(N1795:P1795,Q1795:AE1795)),0)</f>
        <v>7</v>
      </c>
      <c r="AK1795" s="2">
        <f t="shared" si="397"/>
        <v>5.9963099630996313E-3</v>
      </c>
      <c r="AL1795" s="2">
        <f t="shared" si="397"/>
        <v>2.3062730627306273E-3</v>
      </c>
      <c r="AM1795" s="2">
        <f t="shared" si="398"/>
        <v>0</v>
      </c>
      <c r="AN1795" s="2">
        <f t="shared" si="399"/>
        <v>9.225092250922509E-4</v>
      </c>
      <c r="AP1795" t="s">
        <v>2600</v>
      </c>
      <c r="AQ1795" t="s">
        <v>3737</v>
      </c>
      <c r="AR1795">
        <v>2</v>
      </c>
      <c r="AT1795" s="85" t="s">
        <v>4352</v>
      </c>
      <c r="AU1795" s="84" t="s">
        <v>3951</v>
      </c>
      <c r="AV1795" s="77" t="str">
        <f t="shared" si="400"/>
        <v>32029</v>
      </c>
      <c r="AX1795" s="7" t="s">
        <v>186</v>
      </c>
    </row>
    <row r="1796" spans="1:50" hidden="1" outlineLevel="1">
      <c r="A1796" t="s">
        <v>2601</v>
      </c>
      <c r="B1796" t="s">
        <v>3737</v>
      </c>
      <c r="C1796" s="1">
        <f t="shared" si="394"/>
        <v>159079</v>
      </c>
      <c r="D1796" s="7">
        <f>IF(N1796&gt;0, RANK(N1796,(N1796:P1796,Q1796:AE1796)),0)</f>
        <v>2</v>
      </c>
      <c r="E1796" s="7">
        <f>IF(O1796&gt;0,RANK(O1796,(N1796:P1796,Q1796:AE1796)),0)</f>
        <v>1</v>
      </c>
      <c r="F1796" s="7">
        <f>IF(P1796&gt;0,RANK(P1796,(N1796:P1796,Q1796:AE1796)),0)</f>
        <v>3</v>
      </c>
      <c r="G1796" s="1">
        <f t="shared" si="391"/>
        <v>6704</v>
      </c>
      <c r="H1796" s="2">
        <f t="shared" si="392"/>
        <v>4.2142583244802898E-2</v>
      </c>
      <c r="I1796" s="2"/>
      <c r="J1796" s="2">
        <f t="shared" si="395"/>
        <v>0.47046436047498413</v>
      </c>
      <c r="K1796" s="2">
        <f t="shared" si="395"/>
        <v>0.51260694371978699</v>
      </c>
      <c r="L1796" s="2">
        <f t="shared" si="395"/>
        <v>5.6449939966934665E-3</v>
      </c>
      <c r="M1796" s="2">
        <f t="shared" si="396"/>
        <v>1.1283701808535466E-2</v>
      </c>
      <c r="N1796" s="1">
        <v>74841</v>
      </c>
      <c r="O1796" s="1">
        <v>81545</v>
      </c>
      <c r="P1796" s="1">
        <v>898</v>
      </c>
      <c r="Q1796" s="1">
        <v>655</v>
      </c>
      <c r="R1796" s="1">
        <v>237</v>
      </c>
      <c r="S1796" s="1">
        <v>186</v>
      </c>
      <c r="Z1796" s="1">
        <v>717</v>
      </c>
      <c r="AG1796" s="7">
        <f>IF(Q1796&gt;0,RANK(Q1796,(N1796:P1796,Q1796:AE1796)),0)</f>
        <v>5</v>
      </c>
      <c r="AH1796" s="7">
        <f>IF(R1796&gt;0,RANK(R1796,(N1796:P1796,Q1796:AE1796)),0)</f>
        <v>6</v>
      </c>
      <c r="AI1796" s="7">
        <f>IF(T1796&gt;0,RANK(T1796,(N1796:P1796,Q1796:AE1796)),0)</f>
        <v>0</v>
      </c>
      <c r="AJ1796" s="7">
        <f>IF(S1796&gt;0,RANK(S1796,(N1796:P1796,Q1796:AE1796)),0)</f>
        <v>7</v>
      </c>
      <c r="AK1796" s="2">
        <f t="shared" si="397"/>
        <v>4.1174510777663926E-3</v>
      </c>
      <c r="AL1796" s="2">
        <f t="shared" si="397"/>
        <v>1.4898258098177636E-3</v>
      </c>
      <c r="AM1796" s="2">
        <f t="shared" si="398"/>
        <v>0</v>
      </c>
      <c r="AN1796" s="2">
        <f t="shared" si="399"/>
        <v>1.1692303823886245E-3</v>
      </c>
      <c r="AP1796" t="s">
        <v>2601</v>
      </c>
      <c r="AQ1796" t="s">
        <v>3737</v>
      </c>
      <c r="AR1796">
        <v>2</v>
      </c>
      <c r="AT1796" s="85" t="s">
        <v>4352</v>
      </c>
      <c r="AU1796" s="84" t="s">
        <v>3971</v>
      </c>
      <c r="AV1796" s="77" t="str">
        <f t="shared" si="400"/>
        <v>32031</v>
      </c>
      <c r="AX1796" s="7" t="s">
        <v>186</v>
      </c>
    </row>
    <row r="1797" spans="1:50" hidden="1" outlineLevel="1">
      <c r="A1797" t="s">
        <v>4678</v>
      </c>
      <c r="B1797" t="s">
        <v>3737</v>
      </c>
      <c r="C1797" s="1">
        <f t="shared" si="394"/>
        <v>3802</v>
      </c>
      <c r="D1797" s="7">
        <f>IF(N1797&gt;0, RANK(N1797,(N1797:P1797,Q1797:AE1797)),0)</f>
        <v>2</v>
      </c>
      <c r="E1797" s="7">
        <f>IF(O1797&gt;0,RANK(O1797,(N1797:P1797,Q1797:AE1797)),0)</f>
        <v>1</v>
      </c>
      <c r="F1797" s="7">
        <f>IF(P1797&gt;0,RANK(P1797,(N1797:P1797,Q1797:AE1797)),0)</f>
        <v>3</v>
      </c>
      <c r="G1797" s="1">
        <f t="shared" si="391"/>
        <v>1522</v>
      </c>
      <c r="H1797" s="2">
        <f t="shared" si="392"/>
        <v>0.40031562335612836</v>
      </c>
      <c r="I1797" s="2"/>
      <c r="J1797" s="2">
        <f t="shared" si="395"/>
        <v>0.28458705944239876</v>
      </c>
      <c r="K1797" s="2">
        <f t="shared" si="395"/>
        <v>0.68490268279852706</v>
      </c>
      <c r="L1797" s="2">
        <f t="shared" si="395"/>
        <v>9.9947396107311938E-3</v>
      </c>
      <c r="M1797" s="2">
        <f t="shared" si="396"/>
        <v>2.0515518148343039E-2</v>
      </c>
      <c r="N1797" s="1">
        <v>1082</v>
      </c>
      <c r="O1797" s="1">
        <v>2604</v>
      </c>
      <c r="P1797" s="1">
        <v>38</v>
      </c>
      <c r="Q1797" s="1">
        <v>23</v>
      </c>
      <c r="R1797" s="1">
        <v>16</v>
      </c>
      <c r="S1797" s="1">
        <v>7</v>
      </c>
      <c r="Z1797" s="1">
        <v>32</v>
      </c>
      <c r="AG1797" s="7">
        <f>IF(Q1797&gt;0,RANK(Q1797,(N1797:P1797,Q1797:AE1797)),0)</f>
        <v>5</v>
      </c>
      <c r="AH1797" s="7">
        <f>IF(R1797&gt;0,RANK(R1797,(N1797:P1797,Q1797:AE1797)),0)</f>
        <v>6</v>
      </c>
      <c r="AI1797" s="7">
        <f>IF(T1797&gt;0,RANK(T1797,(N1797:P1797,Q1797:AE1797)),0)</f>
        <v>0</v>
      </c>
      <c r="AJ1797" s="7">
        <f>IF(S1797&gt;0,RANK(S1797,(N1797:P1797,Q1797:AE1797)),0)</f>
        <v>7</v>
      </c>
      <c r="AK1797" s="2">
        <f t="shared" si="397"/>
        <v>6.0494476591267752E-3</v>
      </c>
      <c r="AL1797" s="2">
        <f t="shared" si="397"/>
        <v>4.2083114150447132E-3</v>
      </c>
      <c r="AM1797" s="2">
        <f t="shared" si="398"/>
        <v>0</v>
      </c>
      <c r="AN1797" s="2">
        <f t="shared" si="399"/>
        <v>1.841136244082062E-3</v>
      </c>
      <c r="AP1797" t="s">
        <v>4678</v>
      </c>
      <c r="AQ1797" t="s">
        <v>3737</v>
      </c>
      <c r="AR1797">
        <v>2</v>
      </c>
      <c r="AT1797" s="85" t="s">
        <v>4352</v>
      </c>
      <c r="AU1797" s="84" t="s">
        <v>3972</v>
      </c>
      <c r="AV1797" s="77" t="str">
        <f t="shared" si="400"/>
        <v>32033</v>
      </c>
      <c r="AX1797" s="7" t="s">
        <v>186</v>
      </c>
    </row>
    <row r="1798" spans="1:50" collapsed="1">
      <c r="A1798" t="s">
        <v>3923</v>
      </c>
      <c r="B1798" t="s">
        <v>3839</v>
      </c>
      <c r="C1798" s="1">
        <f t="shared" si="394"/>
        <v>829587</v>
      </c>
      <c r="D1798" s="7">
        <f>IF(N1798&gt;0, RANK(N1798,(N1798:P1798,Q1798:AE1798)),0)</f>
        <v>2</v>
      </c>
      <c r="E1798" s="7">
        <f>IF(O1798&gt;0,RANK(O1798,(N1798:P1798,Q1798:AE1798)),0)</f>
        <v>1</v>
      </c>
      <c r="F1798" s="7">
        <f>IF(P1798&gt;0,RANK(P1798,(N1798:P1798,Q1798:AE1798)),0)</f>
        <v>3</v>
      </c>
      <c r="G1798" s="1">
        <f t="shared" si="391"/>
        <v>21500</v>
      </c>
      <c r="H1798" s="2">
        <f t="shared" si="392"/>
        <v>2.5916510263540773E-2</v>
      </c>
      <c r="I1798" s="2"/>
      <c r="J1798" s="2">
        <f t="shared" si="395"/>
        <v>0.47878040518957021</v>
      </c>
      <c r="K1798" s="2">
        <f t="shared" si="395"/>
        <v>0.50469691545311102</v>
      </c>
      <c r="L1798" s="2">
        <f t="shared" si="395"/>
        <v>5.8318175188376868E-3</v>
      </c>
      <c r="M1798" s="2">
        <f t="shared" si="396"/>
        <v>1.0690861838481083E-2</v>
      </c>
      <c r="N1798" s="1">
        <f t="shared" ref="N1798:S1798" si="401">SUM(N1781:N1797)</f>
        <v>397190</v>
      </c>
      <c r="O1798" s="1">
        <f t="shared" si="401"/>
        <v>418690</v>
      </c>
      <c r="P1798" s="1">
        <f t="shared" si="401"/>
        <v>4838</v>
      </c>
      <c r="Q1798" s="1">
        <f t="shared" si="401"/>
        <v>3176</v>
      </c>
      <c r="R1798" s="1">
        <f t="shared" si="401"/>
        <v>1152</v>
      </c>
      <c r="S1798" s="1">
        <f t="shared" si="401"/>
        <v>853</v>
      </c>
      <c r="Z1798" s="1">
        <f>SUM(Z1781:Z1797)</f>
        <v>3688</v>
      </c>
      <c r="AG1798" s="7">
        <f>IF(Q1798&gt;0,RANK(Q1798,(N1798:P1798,Q1798:AE1798)),0)</f>
        <v>5</v>
      </c>
      <c r="AH1798" s="7">
        <f>IF(R1798&gt;0,RANK(R1798,(N1798:P1798,Q1798:AE1798)),0)</f>
        <v>6</v>
      </c>
      <c r="AI1798" s="7">
        <f>IF(T1798&gt;0,RANK(T1798,(N1798:P1798,Q1798:AE1798)),0)</f>
        <v>0</v>
      </c>
      <c r="AJ1798" s="7">
        <f>IF(S1798&gt;0,RANK(S1798,(N1798:P1798,Q1798:AE1798)),0)</f>
        <v>7</v>
      </c>
      <c r="AK1798" s="2">
        <f t="shared" si="397"/>
        <v>3.8284110045118838E-3</v>
      </c>
      <c r="AL1798" s="2">
        <f t="shared" si="397"/>
        <v>1.3886427824929754E-3</v>
      </c>
      <c r="AM1798" s="2">
        <f t="shared" si="398"/>
        <v>0</v>
      </c>
      <c r="AN1798" s="2">
        <f t="shared" si="399"/>
        <v>1.028222476967455E-3</v>
      </c>
      <c r="AP1798" t="s">
        <v>3923</v>
      </c>
      <c r="AQ1798" t="s">
        <v>3839</v>
      </c>
      <c r="AT1798" s="85" t="s">
        <v>4352</v>
      </c>
      <c r="AU1798" s="116"/>
      <c r="AV1798" s="77" t="str">
        <f t="shared" si="400"/>
        <v>32</v>
      </c>
      <c r="AX1798" s="7" t="s">
        <v>2301</v>
      </c>
    </row>
    <row r="1799" spans="1:50">
      <c r="C1799" s="1"/>
      <c r="E1799" s="7"/>
      <c r="F1799" s="7"/>
      <c r="I1799" s="2"/>
      <c r="AG1799" s="7"/>
      <c r="AH1799" s="7"/>
      <c r="AI1799" s="7"/>
      <c r="AJ1799" s="7"/>
    </row>
    <row r="1800" spans="1:50" hidden="1" outlineLevel="1">
      <c r="A1800" t="s">
        <v>1425</v>
      </c>
      <c r="B1800" t="s">
        <v>1982</v>
      </c>
      <c r="C1800" s="1">
        <f t="shared" ref="C1800:C1810" si="402">SUM(N1800:AE1800)</f>
        <v>32298</v>
      </c>
      <c r="D1800" s="7">
        <f>IF(N1800&gt;0, RANK(N1800,(N1800:P1800,Q1800:AE1800)),0)</f>
        <v>2</v>
      </c>
      <c r="E1800" s="7">
        <f>IF(O1800&gt;0,RANK(O1800,(N1800:P1800,Q1800:AE1800)),0)</f>
        <v>1</v>
      </c>
      <c r="F1800" s="7">
        <f>IF(P1800&gt;0,RANK(P1800,(N1800:P1800,Q1800:AE1800)),0)</f>
        <v>3</v>
      </c>
      <c r="G1800" s="1">
        <f t="shared" si="391"/>
        <v>3840</v>
      </c>
      <c r="H1800" s="2">
        <f t="shared" si="392"/>
        <v>0.11889281070035296</v>
      </c>
      <c r="I1800" s="2"/>
      <c r="J1800" s="2">
        <f t="shared" ref="J1800:L1810" si="403">IF($C1800=0,"-",N1800/$C1800)</f>
        <v>0.43594030590129418</v>
      </c>
      <c r="K1800" s="2">
        <f t="shared" si="403"/>
        <v>0.55483311660164714</v>
      </c>
      <c r="L1800" s="2">
        <f t="shared" si="403"/>
        <v>6.7496439408012881E-3</v>
      </c>
      <c r="M1800" s="2">
        <f t="shared" ref="M1800:M1810" si="404">IF(C1800=0,"-",(1-J1800-K1800-L1800))</f>
        <v>2.4769335562573975E-3</v>
      </c>
      <c r="N1800" s="1">
        <f>SUMIF(Town!$AH$1046:$AH$1286,$A1800,Town!N$1046:N$1286)</f>
        <v>14080</v>
      </c>
      <c r="O1800" s="1">
        <f>SUMIF(Town!$AH$1046:$AH$1286,$A1800,Town!O$1046:O$1286)</f>
        <v>17920</v>
      </c>
      <c r="P1800" s="1">
        <f>SUMIF(Town!$AH$1046:$AH$1286,$A1800,Town!P$1046:P$1286)</f>
        <v>218</v>
      </c>
      <c r="Q1800" s="1">
        <f>SUMIF(Town!$AH$1046:$AH$1286,$A1800,Town!Q$1046:Q$1286)</f>
        <v>6</v>
      </c>
      <c r="R1800" s="1">
        <f>SUMIF(Town!$AH$1046:$AH$1286,$A1800,Town!R$1046:R$1286)</f>
        <v>7</v>
      </c>
      <c r="W1800" s="1">
        <f>SUMIF(Town!$AH$1046:$AH$1286,$A1800,Town!W$1046:W$1286)</f>
        <v>67</v>
      </c>
      <c r="AG1800" s="7">
        <f>IF(Q1800&gt;0,RANK(Q1800,(N1800:P1800,Q1800:AE1800)),0)</f>
        <v>6</v>
      </c>
      <c r="AH1800" s="7">
        <f>IF(R1800&gt;0,RANK(R1800,(N1800:P1800,Q1800:AE1800)),0)</f>
        <v>5</v>
      </c>
      <c r="AI1800" s="7">
        <f>IF(T1800&gt;0,RANK(T1800,(N1800:P1800,Q1800:AE1800)),0)</f>
        <v>0</v>
      </c>
      <c r="AJ1800" s="7">
        <f>IF(S1800&gt;0,RANK(S1800,(N1800:P1800,Q1800:AE1800)),0)</f>
        <v>0</v>
      </c>
      <c r="AK1800" s="2">
        <f t="shared" ref="AK1800:AL1810" si="405">IF($C1800=0,"-",Q1800/$C1800)</f>
        <v>1.8577001671930151E-4</v>
      </c>
      <c r="AL1800" s="2">
        <f t="shared" si="405"/>
        <v>2.1673168617251842E-4</v>
      </c>
      <c r="AM1800" s="2">
        <f t="shared" ref="AM1800:AM1810" si="406">IF($C1800=0,"-",T1800/$C1800)</f>
        <v>0</v>
      </c>
      <c r="AN1800" s="2">
        <f t="shared" ref="AN1800:AN1810" si="407">IF($C1800=0,"-",S1800/$C1800)</f>
        <v>0</v>
      </c>
      <c r="AP1800" t="s">
        <v>1425</v>
      </c>
      <c r="AQ1800" t="s">
        <v>1982</v>
      </c>
      <c r="AT1800" s="85" t="s">
        <v>3943</v>
      </c>
      <c r="AU1800" s="84" t="s">
        <v>3988</v>
      </c>
      <c r="AV1800" s="77" t="str">
        <f t="shared" ref="AV1800:AV1833" si="408">AT1800&amp;AU1800</f>
        <v>33001</v>
      </c>
      <c r="AX1800" s="7" t="s">
        <v>186</v>
      </c>
    </row>
    <row r="1801" spans="1:50" hidden="1" outlineLevel="1">
      <c r="A1801" t="s">
        <v>4711</v>
      </c>
      <c r="B1801" t="s">
        <v>1982</v>
      </c>
      <c r="C1801" s="1">
        <f t="shared" si="402"/>
        <v>28222</v>
      </c>
      <c r="D1801" s="7">
        <f>IF(N1801&gt;0, RANK(N1801,(N1801:P1801,Q1801:AE1801)),0)</f>
        <v>2</v>
      </c>
      <c r="E1801" s="7">
        <f>IF(O1801&gt;0,RANK(O1801,(N1801:P1801,Q1801:AE1801)),0)</f>
        <v>1</v>
      </c>
      <c r="F1801" s="7">
        <f>IF(P1801&gt;0,RANK(P1801,(N1801:P1801,Q1801:AE1801)),0)</f>
        <v>3</v>
      </c>
      <c r="G1801" s="1">
        <f t="shared" si="391"/>
        <v>1295</v>
      </c>
      <c r="H1801" s="2">
        <f t="shared" si="392"/>
        <v>4.5886188080221102E-2</v>
      </c>
      <c r="I1801" s="2"/>
      <c r="J1801" s="2">
        <f t="shared" si="403"/>
        <v>0.47193678690383389</v>
      </c>
      <c r="K1801" s="2">
        <f t="shared" si="403"/>
        <v>0.51782297498405494</v>
      </c>
      <c r="L1801" s="2">
        <f t="shared" si="403"/>
        <v>8.4331372687973926E-3</v>
      </c>
      <c r="M1801" s="2">
        <f t="shared" si="404"/>
        <v>1.8071008433137737E-3</v>
      </c>
      <c r="N1801" s="1">
        <f>SUMIF(Town!$AH$1046:$AH$1286,$A1801,Town!N$1046:N$1286)</f>
        <v>13319</v>
      </c>
      <c r="O1801" s="1">
        <f>SUMIF(Town!$AH$1046:$AH$1286,$A1801,Town!O$1046:O$1286)</f>
        <v>14614</v>
      </c>
      <c r="P1801" s="1">
        <f>SUMIF(Town!$AH$1046:$AH$1286,$A1801,Town!P$1046:P$1286)</f>
        <v>238</v>
      </c>
      <c r="Q1801" s="1">
        <f>SUMIF(Town!$AH$1046:$AH$1286,$A1801,Town!Q$1046:Q$1286)</f>
        <v>15</v>
      </c>
      <c r="R1801" s="1">
        <f>SUMIF(Town!$AH$1046:$AH$1286,$A1801,Town!R$1046:R$1286)</f>
        <v>4</v>
      </c>
      <c r="W1801" s="1">
        <f>SUMIF(Town!$AH$1046:$AH$1286,$A1801,Town!W$1046:W$1286)</f>
        <v>32</v>
      </c>
      <c r="AG1801" s="7">
        <f>IF(Q1801&gt;0,RANK(Q1801,(N1801:P1801,Q1801:AE1801)),0)</f>
        <v>5</v>
      </c>
      <c r="AH1801" s="7">
        <f>IF(R1801&gt;0,RANK(R1801,(N1801:P1801,Q1801:AE1801)),0)</f>
        <v>6</v>
      </c>
      <c r="AI1801" s="7">
        <f>IF(T1801&gt;0,RANK(T1801,(N1801:P1801,Q1801:AE1801)),0)</f>
        <v>0</v>
      </c>
      <c r="AJ1801" s="7">
        <f>IF(S1801&gt;0,RANK(S1801,(N1801:P1801,Q1801:AE1801)),0)</f>
        <v>0</v>
      </c>
      <c r="AK1801" s="2">
        <f t="shared" si="405"/>
        <v>5.315002480334491E-4</v>
      </c>
      <c r="AL1801" s="2">
        <f t="shared" si="405"/>
        <v>1.4173339947558643E-4</v>
      </c>
      <c r="AM1801" s="2">
        <f t="shared" si="406"/>
        <v>0</v>
      </c>
      <c r="AN1801" s="2">
        <f t="shared" si="407"/>
        <v>0</v>
      </c>
      <c r="AP1801" t="s">
        <v>4711</v>
      </c>
      <c r="AQ1801" t="s">
        <v>1982</v>
      </c>
      <c r="AR1801">
        <v>1</v>
      </c>
      <c r="AT1801" s="85" t="s">
        <v>3943</v>
      </c>
      <c r="AU1801" s="84" t="s">
        <v>3989</v>
      </c>
      <c r="AV1801" s="77" t="str">
        <f t="shared" si="408"/>
        <v>33003</v>
      </c>
      <c r="AX1801" s="7" t="s">
        <v>186</v>
      </c>
    </row>
    <row r="1802" spans="1:50" hidden="1" outlineLevel="1">
      <c r="A1802" t="s">
        <v>2295</v>
      </c>
      <c r="B1802" t="s">
        <v>1982</v>
      </c>
      <c r="C1802" s="1">
        <f t="shared" si="402"/>
        <v>41347</v>
      </c>
      <c r="D1802" s="7">
        <f>IF(N1802&gt;0, RANK(N1802,(N1802:P1802,Q1802:AE1802)),0)</f>
        <v>1</v>
      </c>
      <c r="E1802" s="7">
        <f>IF(O1802&gt;0,RANK(O1802,(N1802:P1802,Q1802:AE1802)),0)</f>
        <v>2</v>
      </c>
      <c r="F1802" s="7">
        <f>IF(P1802&gt;0,RANK(P1802,(N1802:P1802,Q1802:AE1802)),0)</f>
        <v>3</v>
      </c>
      <c r="G1802" s="1">
        <f t="shared" si="391"/>
        <v>7975</v>
      </c>
      <c r="H1802" s="2">
        <f t="shared" si="392"/>
        <v>0.19287977362323747</v>
      </c>
      <c r="I1802" s="2"/>
      <c r="J1802" s="2">
        <f t="shared" si="403"/>
        <v>0.59104650881563359</v>
      </c>
      <c r="K1802" s="2">
        <f t="shared" si="403"/>
        <v>0.39816673519239604</v>
      </c>
      <c r="L1802" s="2">
        <f t="shared" si="403"/>
        <v>7.3282221201054487E-3</v>
      </c>
      <c r="M1802" s="2">
        <f t="shared" si="404"/>
        <v>3.4585338718649272E-3</v>
      </c>
      <c r="N1802" s="1">
        <f>SUMIF(Town!$AH$1046:$AH$1286,$A1802,Town!N$1046:N$1286)</f>
        <v>24438</v>
      </c>
      <c r="O1802" s="1">
        <f>SUMIF(Town!$AH$1046:$AH$1286,$A1802,Town!O$1046:O$1286)</f>
        <v>16463</v>
      </c>
      <c r="P1802" s="1">
        <f>SUMIF(Town!$AH$1046:$AH$1286,$A1802,Town!P$1046:P$1286)</f>
        <v>303</v>
      </c>
      <c r="Q1802" s="1">
        <f>SUMIF(Town!$AH$1046:$AH$1286,$A1802,Town!Q$1046:Q$1286)</f>
        <v>26</v>
      </c>
      <c r="R1802" s="1">
        <f>SUMIF(Town!$AH$1046:$AH$1286,$A1802,Town!R$1046:R$1286)</f>
        <v>44</v>
      </c>
      <c r="W1802" s="1">
        <f>SUMIF(Town!$AH$1046:$AH$1286,$A1802,Town!W$1046:W$1286)</f>
        <v>73</v>
      </c>
      <c r="AG1802" s="7">
        <f>IF(Q1802&gt;0,RANK(Q1802,(N1802:P1802,Q1802:AE1802)),0)</f>
        <v>6</v>
      </c>
      <c r="AH1802" s="7">
        <f>IF(R1802&gt;0,RANK(R1802,(N1802:P1802,Q1802:AE1802)),0)</f>
        <v>5</v>
      </c>
      <c r="AI1802" s="7">
        <f>IF(T1802&gt;0,RANK(T1802,(N1802:P1802,Q1802:AE1802)),0)</f>
        <v>0</v>
      </c>
      <c r="AJ1802" s="7">
        <f>IF(S1802&gt;0,RANK(S1802,(N1802:P1802,Q1802:AE1802)),0)</f>
        <v>0</v>
      </c>
      <c r="AK1802" s="2">
        <f t="shared" si="405"/>
        <v>6.288243403390814E-4</v>
      </c>
      <c r="AL1802" s="2">
        <f t="shared" si="405"/>
        <v>1.0641642682661379E-3</v>
      </c>
      <c r="AM1802" s="2">
        <f t="shared" si="406"/>
        <v>0</v>
      </c>
      <c r="AN1802" s="2">
        <f t="shared" si="407"/>
        <v>0</v>
      </c>
      <c r="AP1802" t="s">
        <v>2295</v>
      </c>
      <c r="AQ1802" t="s">
        <v>1982</v>
      </c>
      <c r="AR1802">
        <v>2</v>
      </c>
      <c r="AT1802" s="85" t="s">
        <v>3943</v>
      </c>
      <c r="AU1802" s="84" t="s">
        <v>3632</v>
      </c>
      <c r="AV1802" s="77" t="str">
        <f t="shared" si="408"/>
        <v>33005</v>
      </c>
      <c r="AX1802" s="7" t="s">
        <v>186</v>
      </c>
    </row>
    <row r="1803" spans="1:50" hidden="1" outlineLevel="1">
      <c r="A1803" t="s">
        <v>3612</v>
      </c>
      <c r="B1803" t="s">
        <v>1982</v>
      </c>
      <c r="C1803" s="1">
        <f t="shared" si="402"/>
        <v>16925</v>
      </c>
      <c r="D1803" s="7">
        <f>IF(N1803&gt;0, RANK(N1803,(N1803:P1803,Q1803:AE1803)),0)</f>
        <v>1</v>
      </c>
      <c r="E1803" s="7">
        <f>IF(O1803&gt;0,RANK(O1803,(N1803:P1803,Q1803:AE1803)),0)</f>
        <v>2</v>
      </c>
      <c r="F1803" s="7">
        <f>IF(P1803&gt;0,RANK(P1803,(N1803:P1803,Q1803:AE1803)),0)</f>
        <v>3</v>
      </c>
      <c r="G1803" s="1">
        <f t="shared" si="391"/>
        <v>442</v>
      </c>
      <c r="H1803" s="2">
        <f t="shared" si="392"/>
        <v>2.6115214180206795E-2</v>
      </c>
      <c r="I1803" s="2"/>
      <c r="J1803" s="2">
        <f t="shared" si="403"/>
        <v>0.50723781388478584</v>
      </c>
      <c r="K1803" s="2">
        <f t="shared" si="403"/>
        <v>0.48112259970457905</v>
      </c>
      <c r="L1803" s="2">
        <f t="shared" si="403"/>
        <v>8.3308714918759238E-3</v>
      </c>
      <c r="M1803" s="2">
        <f t="shared" si="404"/>
        <v>3.3087149187591928E-3</v>
      </c>
      <c r="N1803" s="1">
        <f>SUMIF(Town!$AH$1046:$AH$1286,$A1803,Town!N$1046:N$1286)</f>
        <v>8585</v>
      </c>
      <c r="O1803" s="1">
        <f>SUMIF(Town!$AH$1046:$AH$1286,$A1803,Town!O$1046:O$1286)</f>
        <v>8143</v>
      </c>
      <c r="P1803" s="1">
        <f>SUMIF(Town!$AH$1046:$AH$1286,$A1803,Town!P$1046:P$1286)</f>
        <v>141</v>
      </c>
      <c r="Q1803" s="1">
        <f>SUMIF(Town!$AH$1046:$AH$1286,$A1803,Town!Q$1046:Q$1286)</f>
        <v>12</v>
      </c>
      <c r="R1803" s="1">
        <f>SUMIF(Town!$AH$1046:$AH$1286,$A1803,Town!R$1046:R$1286)</f>
        <v>8</v>
      </c>
      <c r="W1803" s="1">
        <f>SUMIF(Town!$AH$1046:$AH$1286,$A1803,Town!W$1046:W$1286)</f>
        <v>36</v>
      </c>
      <c r="AG1803" s="7">
        <f>IF(Q1803&gt;0,RANK(Q1803,(N1803:P1803,Q1803:AE1803)),0)</f>
        <v>5</v>
      </c>
      <c r="AH1803" s="7">
        <f>IF(R1803&gt;0,RANK(R1803,(N1803:P1803,Q1803:AE1803)),0)</f>
        <v>6</v>
      </c>
      <c r="AI1803" s="7">
        <f>IF(T1803&gt;0,RANK(T1803,(N1803:P1803,Q1803:AE1803)),0)</f>
        <v>0</v>
      </c>
      <c r="AJ1803" s="7">
        <f>IF(S1803&gt;0,RANK(S1803,(N1803:P1803,Q1803:AE1803)),0)</f>
        <v>0</v>
      </c>
      <c r="AK1803" s="2">
        <f t="shared" si="405"/>
        <v>7.0901033973412109E-4</v>
      </c>
      <c r="AL1803" s="2">
        <f t="shared" si="405"/>
        <v>4.7267355982274741E-4</v>
      </c>
      <c r="AM1803" s="2">
        <f t="shared" si="406"/>
        <v>0</v>
      </c>
      <c r="AN1803" s="2">
        <f t="shared" si="407"/>
        <v>0</v>
      </c>
      <c r="AP1803" t="s">
        <v>3612</v>
      </c>
      <c r="AQ1803" t="s">
        <v>1982</v>
      </c>
      <c r="AR1803">
        <v>2</v>
      </c>
      <c r="AT1803" s="85" t="s">
        <v>3943</v>
      </c>
      <c r="AU1803" s="84" t="s">
        <v>2597</v>
      </c>
      <c r="AV1803" s="77" t="str">
        <f t="shared" si="408"/>
        <v>33007</v>
      </c>
      <c r="AX1803" s="7" t="s">
        <v>186</v>
      </c>
    </row>
    <row r="1804" spans="1:50" hidden="1" outlineLevel="1">
      <c r="A1804" t="s">
        <v>4422</v>
      </c>
      <c r="B1804" t="s">
        <v>1982</v>
      </c>
      <c r="C1804" s="1">
        <f t="shared" si="402"/>
        <v>46971</v>
      </c>
      <c r="D1804" s="7">
        <f>IF(N1804&gt;0, RANK(N1804,(N1804:P1804,Q1804:AE1804)),0)</f>
        <v>1</v>
      </c>
      <c r="E1804" s="7">
        <f>IF(O1804&gt;0,RANK(O1804,(N1804:P1804,Q1804:AE1804)),0)</f>
        <v>2</v>
      </c>
      <c r="F1804" s="7">
        <f>IF(P1804&gt;0,RANK(P1804,(N1804:P1804,Q1804:AE1804)),0)</f>
        <v>3</v>
      </c>
      <c r="G1804" s="1">
        <f t="shared" si="391"/>
        <v>5903</v>
      </c>
      <c r="H1804" s="2">
        <f t="shared" si="392"/>
        <v>0.12567328777330694</v>
      </c>
      <c r="I1804" s="2"/>
      <c r="J1804" s="2">
        <f t="shared" si="403"/>
        <v>0.55736518277234892</v>
      </c>
      <c r="K1804" s="2">
        <f t="shared" si="403"/>
        <v>0.43169189499904198</v>
      </c>
      <c r="L1804" s="2">
        <f t="shared" si="403"/>
        <v>7.6217240424943048E-3</v>
      </c>
      <c r="M1804" s="2">
        <f t="shared" si="404"/>
        <v>3.3211981861147929E-3</v>
      </c>
      <c r="N1804" s="1">
        <f>SUMIF(Town!$AH$1046:$AH$1286,$A1804,Town!N$1046:N$1286)</f>
        <v>26180</v>
      </c>
      <c r="O1804" s="1">
        <f>SUMIF(Town!$AH$1046:$AH$1286,$A1804,Town!O$1046:O$1286)</f>
        <v>20277</v>
      </c>
      <c r="P1804" s="1">
        <f>SUMIF(Town!$AH$1046:$AH$1286,$A1804,Town!P$1046:P$1286)</f>
        <v>358</v>
      </c>
      <c r="Q1804" s="1">
        <f>SUMIF(Town!$AH$1046:$AH$1286,$A1804,Town!Q$1046:Q$1286)</f>
        <v>39</v>
      </c>
      <c r="R1804" s="1">
        <f>SUMIF(Town!$AH$1046:$AH$1286,$A1804,Town!R$1046:R$1286)</f>
        <v>28</v>
      </c>
      <c r="W1804" s="1">
        <f>SUMIF(Town!$AH$1046:$AH$1286,$A1804,Town!W$1046:W$1286)</f>
        <v>89</v>
      </c>
      <c r="AG1804" s="7">
        <f>IF(Q1804&gt;0,RANK(Q1804,(N1804:P1804,Q1804:AE1804)),0)</f>
        <v>5</v>
      </c>
      <c r="AH1804" s="7">
        <f>IF(R1804&gt;0,RANK(R1804,(N1804:P1804,Q1804:AE1804)),0)</f>
        <v>6</v>
      </c>
      <c r="AI1804" s="7">
        <f>IF(T1804&gt;0,RANK(T1804,(N1804:P1804,Q1804:AE1804)),0)</f>
        <v>0</v>
      </c>
      <c r="AJ1804" s="7">
        <f>IF(S1804&gt;0,RANK(S1804,(N1804:P1804,Q1804:AE1804)),0)</f>
        <v>0</v>
      </c>
      <c r="AK1804" s="2">
        <f t="shared" si="405"/>
        <v>8.3029954652870917E-4</v>
      </c>
      <c r="AL1804" s="2">
        <f t="shared" si="405"/>
        <v>5.9611249494368867E-4</v>
      </c>
      <c r="AM1804" s="2">
        <f t="shared" si="406"/>
        <v>0</v>
      </c>
      <c r="AN1804" s="2">
        <f t="shared" si="407"/>
        <v>0</v>
      </c>
      <c r="AP1804" t="s">
        <v>4422</v>
      </c>
      <c r="AQ1804" t="s">
        <v>1982</v>
      </c>
      <c r="AR1804">
        <v>2</v>
      </c>
      <c r="AT1804" s="85" t="s">
        <v>3943</v>
      </c>
      <c r="AU1804" s="84" t="s">
        <v>3218</v>
      </c>
      <c r="AV1804" s="77" t="str">
        <f t="shared" si="408"/>
        <v>33009</v>
      </c>
      <c r="AX1804" s="7" t="s">
        <v>186</v>
      </c>
    </row>
    <row r="1805" spans="1:50" hidden="1" outlineLevel="1">
      <c r="A1805" t="s">
        <v>3491</v>
      </c>
      <c r="B1805" t="s">
        <v>1982</v>
      </c>
      <c r="C1805" s="1">
        <f t="shared" si="402"/>
        <v>195427</v>
      </c>
      <c r="D1805" s="7">
        <f>IF(N1805&gt;0, RANK(N1805,(N1805:P1805,Q1805:AE1805)),0)</f>
        <v>2</v>
      </c>
      <c r="E1805" s="7">
        <f>IF(O1805&gt;0,RANK(O1805,(N1805:P1805,Q1805:AE1805)),0)</f>
        <v>1</v>
      </c>
      <c r="F1805" s="7">
        <f>IF(P1805&gt;0,RANK(P1805,(N1805:P1805,Q1805:AE1805)),0)</f>
        <v>3</v>
      </c>
      <c r="G1805" s="1">
        <f t="shared" si="391"/>
        <v>5603</v>
      </c>
      <c r="H1805" s="2">
        <f t="shared" si="392"/>
        <v>2.867055217549264E-2</v>
      </c>
      <c r="I1805" s="2"/>
      <c r="J1805" s="2">
        <f t="shared" si="403"/>
        <v>0.48161717674630422</v>
      </c>
      <c r="K1805" s="2">
        <f t="shared" si="403"/>
        <v>0.51028772892179686</v>
      </c>
      <c r="L1805" s="2">
        <f t="shared" si="403"/>
        <v>6.1813362534347861E-3</v>
      </c>
      <c r="M1805" s="2">
        <f t="shared" si="404"/>
        <v>1.913758078464136E-3</v>
      </c>
      <c r="N1805" s="1">
        <f>SUMIF(Town!$AH$1046:$AH$1286,$A1805,Town!N$1046:N$1286)</f>
        <v>94121</v>
      </c>
      <c r="O1805" s="1">
        <f>SUMIF(Town!$AH$1046:$AH$1286,$A1805,Town!O$1046:O$1286)</f>
        <v>99724</v>
      </c>
      <c r="P1805" s="1">
        <f>SUMIF(Town!$AH$1046:$AH$1286,$A1805,Town!P$1046:P$1286)</f>
        <v>1208</v>
      </c>
      <c r="Q1805" s="1">
        <f>SUMIF(Town!$AH$1046:$AH$1286,$A1805,Town!Q$1046:Q$1286)</f>
        <v>97</v>
      </c>
      <c r="R1805" s="1">
        <f>SUMIF(Town!$AH$1046:$AH$1286,$A1805,Town!R$1046:R$1286)</f>
        <v>16</v>
      </c>
      <c r="W1805" s="1">
        <f>SUMIF(Town!$AH$1046:$AH$1286,$A1805,Town!W$1046:W$1286)</f>
        <v>261</v>
      </c>
      <c r="AG1805" s="7">
        <f>IF(Q1805&gt;0,RANK(Q1805,(N1805:P1805,Q1805:AE1805)),0)</f>
        <v>5</v>
      </c>
      <c r="AH1805" s="7">
        <f>IF(R1805&gt;0,RANK(R1805,(N1805:P1805,Q1805:AE1805)),0)</f>
        <v>6</v>
      </c>
      <c r="AI1805" s="7">
        <f>IF(T1805&gt;0,RANK(T1805,(N1805:P1805,Q1805:AE1805)),0)</f>
        <v>0</v>
      </c>
      <c r="AJ1805" s="7">
        <f>IF(S1805&gt;0,RANK(S1805,(N1805:P1805,Q1805:AE1805)),0)</f>
        <v>0</v>
      </c>
      <c r="AK1805" s="2">
        <f t="shared" si="405"/>
        <v>4.9634902035030986E-4</v>
      </c>
      <c r="AL1805" s="2">
        <f t="shared" si="405"/>
        <v>8.1872003356752137E-5</v>
      </c>
      <c r="AM1805" s="2">
        <f t="shared" si="406"/>
        <v>0</v>
      </c>
      <c r="AN1805" s="2">
        <f t="shared" si="407"/>
        <v>0</v>
      </c>
      <c r="AP1805" t="s">
        <v>3491</v>
      </c>
      <c r="AQ1805" t="s">
        <v>1982</v>
      </c>
      <c r="AT1805" s="85" t="s">
        <v>3943</v>
      </c>
      <c r="AU1805" s="84" t="s">
        <v>3234</v>
      </c>
      <c r="AV1805" s="77" t="str">
        <f t="shared" si="408"/>
        <v>33011</v>
      </c>
      <c r="AX1805" s="7" t="s">
        <v>186</v>
      </c>
    </row>
    <row r="1806" spans="1:50" hidden="1" outlineLevel="1">
      <c r="A1806" t="s">
        <v>3475</v>
      </c>
      <c r="B1806" t="s">
        <v>1982</v>
      </c>
      <c r="C1806" s="1">
        <f t="shared" si="402"/>
        <v>76647</v>
      </c>
      <c r="D1806" s="7">
        <f>IF(N1806&gt;0, RANK(N1806,(N1806:P1806,Q1806:AE1806)),0)</f>
        <v>1</v>
      </c>
      <c r="E1806" s="7">
        <f>IF(O1806&gt;0,RANK(O1806,(N1806:P1806,Q1806:AE1806)),0)</f>
        <v>2</v>
      </c>
      <c r="F1806" s="7">
        <f>IF(P1806&gt;0,RANK(P1806,(N1806:P1806,Q1806:AE1806)),0)</f>
        <v>3</v>
      </c>
      <c r="G1806" s="1">
        <f t="shared" si="391"/>
        <v>3915</v>
      </c>
      <c r="H1806" s="2">
        <f t="shared" si="392"/>
        <v>5.1078320090805901E-2</v>
      </c>
      <c r="I1806" s="2"/>
      <c r="J1806" s="2">
        <f t="shared" si="403"/>
        <v>0.52154683157853532</v>
      </c>
      <c r="K1806" s="2">
        <f t="shared" si="403"/>
        <v>0.47046851148772945</v>
      </c>
      <c r="L1806" s="2">
        <f t="shared" si="403"/>
        <v>5.9232585750257673E-3</v>
      </c>
      <c r="M1806" s="2">
        <f t="shared" si="404"/>
        <v>2.0613983587094674E-3</v>
      </c>
      <c r="N1806" s="1">
        <f>SUMIF(Town!$AH$1046:$AH$1286,$A1806,Town!N$1046:N$1286)</f>
        <v>39975</v>
      </c>
      <c r="O1806" s="1">
        <f>SUMIF(Town!$AH$1046:$AH$1286,$A1806,Town!O$1046:O$1286)</f>
        <v>36060</v>
      </c>
      <c r="P1806" s="1">
        <f>SUMIF(Town!$AH$1046:$AH$1286,$A1806,Town!P$1046:P$1286)</f>
        <v>454</v>
      </c>
      <c r="Q1806" s="1">
        <f>SUMIF(Town!$AH$1046:$AH$1286,$A1806,Town!Q$1046:Q$1286)</f>
        <v>47</v>
      </c>
      <c r="R1806" s="1">
        <f>SUMIF(Town!$AH$1046:$AH$1286,$A1806,Town!R$1046:R$1286)</f>
        <v>9</v>
      </c>
      <c r="W1806" s="1">
        <f>SUMIF(Town!$AH$1046:$AH$1286,$A1806,Town!W$1046:W$1286)</f>
        <v>102</v>
      </c>
      <c r="AG1806" s="7">
        <f>IF(Q1806&gt;0,RANK(Q1806,(N1806:P1806,Q1806:AE1806)),0)</f>
        <v>5</v>
      </c>
      <c r="AH1806" s="7">
        <f>IF(R1806&gt;0,RANK(R1806,(N1806:P1806,Q1806:AE1806)),0)</f>
        <v>6</v>
      </c>
      <c r="AI1806" s="7">
        <f>IF(T1806&gt;0,RANK(T1806,(N1806:P1806,Q1806:AE1806)),0)</f>
        <v>0</v>
      </c>
      <c r="AJ1806" s="7">
        <f>IF(S1806&gt;0,RANK(S1806,(N1806:P1806,Q1806:AE1806)),0)</f>
        <v>0</v>
      </c>
      <c r="AK1806" s="2">
        <f t="shared" si="405"/>
        <v>6.1320077759077329E-4</v>
      </c>
      <c r="AL1806" s="2">
        <f t="shared" si="405"/>
        <v>1.1742142549610553E-4</v>
      </c>
      <c r="AM1806" s="2">
        <f t="shared" si="406"/>
        <v>0</v>
      </c>
      <c r="AN1806" s="2">
        <f t="shared" si="407"/>
        <v>0</v>
      </c>
      <c r="AP1806" t="s">
        <v>3475</v>
      </c>
      <c r="AQ1806" t="s">
        <v>1982</v>
      </c>
      <c r="AT1806" s="85" t="s">
        <v>3943</v>
      </c>
      <c r="AU1806" s="84" t="s">
        <v>3235</v>
      </c>
      <c r="AV1806" s="77" t="str">
        <f t="shared" si="408"/>
        <v>33013</v>
      </c>
      <c r="AX1806" s="7" t="s">
        <v>186</v>
      </c>
    </row>
    <row r="1807" spans="1:50" hidden="1" outlineLevel="1">
      <c r="A1807" t="s">
        <v>1842</v>
      </c>
      <c r="B1807" t="s">
        <v>1982</v>
      </c>
      <c r="C1807" s="1">
        <f t="shared" si="402"/>
        <v>158816</v>
      </c>
      <c r="D1807" s="7">
        <f>IF(N1807&gt;0, RANK(N1807,(N1807:P1807,Q1807:AE1807)),0)</f>
        <v>2</v>
      </c>
      <c r="E1807" s="7">
        <f>IF(O1807&gt;0,RANK(O1807,(N1807:P1807,Q1807:AE1807)),0)</f>
        <v>1</v>
      </c>
      <c r="F1807" s="7">
        <f>IF(P1807&gt;0,RANK(P1807,(N1807:P1807,Q1807:AE1807)),0)</f>
        <v>3</v>
      </c>
      <c r="G1807" s="1">
        <f t="shared" si="391"/>
        <v>6632</v>
      </c>
      <c r="H1807" s="2">
        <f t="shared" si="392"/>
        <v>4.1759016723755794E-2</v>
      </c>
      <c r="I1807" s="2"/>
      <c r="J1807" s="2">
        <f t="shared" si="403"/>
        <v>0.47499622204311909</v>
      </c>
      <c r="K1807" s="2">
        <f t="shared" si="403"/>
        <v>0.5167552387668749</v>
      </c>
      <c r="L1807" s="2">
        <f t="shared" si="403"/>
        <v>6.2210356639129556E-3</v>
      </c>
      <c r="M1807" s="2">
        <f t="shared" si="404"/>
        <v>2.0275035260930545E-3</v>
      </c>
      <c r="N1807" s="1">
        <f>SUMIF(Town!$AH$1046:$AH$1286,$A1807,Town!N$1046:N$1286)</f>
        <v>75437</v>
      </c>
      <c r="O1807" s="1">
        <f>SUMIF(Town!$AH$1046:$AH$1286,$A1807,Town!O$1046:O$1286)</f>
        <v>82069</v>
      </c>
      <c r="P1807" s="1">
        <f>SUMIF(Town!$AH$1046:$AH$1286,$A1807,Town!P$1046:P$1286)</f>
        <v>988</v>
      </c>
      <c r="Q1807" s="1">
        <f>SUMIF(Town!$AH$1046:$AH$1286,$A1807,Town!Q$1046:Q$1286)</f>
        <v>80</v>
      </c>
      <c r="R1807" s="1">
        <f>SUMIF(Town!$AH$1046:$AH$1286,$A1807,Town!R$1046:R$1286)</f>
        <v>18</v>
      </c>
      <c r="W1807" s="1">
        <f>SUMIF(Town!$AH$1046:$AH$1286,$A1807,Town!W$1046:W$1286)</f>
        <v>224</v>
      </c>
      <c r="AG1807" s="7">
        <f>IF(Q1807&gt;0,RANK(Q1807,(N1807:P1807,Q1807:AE1807)),0)</f>
        <v>5</v>
      </c>
      <c r="AH1807" s="7">
        <f>IF(R1807&gt;0,RANK(R1807,(N1807:P1807,Q1807:AE1807)),0)</f>
        <v>6</v>
      </c>
      <c r="AI1807" s="7">
        <f>IF(T1807&gt;0,RANK(T1807,(N1807:P1807,Q1807:AE1807)),0)</f>
        <v>0</v>
      </c>
      <c r="AJ1807" s="7">
        <f>IF(S1807&gt;0,RANK(S1807,(N1807:P1807,Q1807:AE1807)),0)</f>
        <v>0</v>
      </c>
      <c r="AK1807" s="2">
        <f t="shared" si="405"/>
        <v>5.0372758412250659E-4</v>
      </c>
      <c r="AL1807" s="2">
        <f t="shared" si="405"/>
        <v>1.1333870642756398E-4</v>
      </c>
      <c r="AM1807" s="2">
        <f t="shared" si="406"/>
        <v>0</v>
      </c>
      <c r="AN1807" s="2">
        <f t="shared" si="407"/>
        <v>0</v>
      </c>
      <c r="AP1807" t="s">
        <v>1842</v>
      </c>
      <c r="AQ1807" t="s">
        <v>1982</v>
      </c>
      <c r="AT1807" s="85" t="s">
        <v>3943</v>
      </c>
      <c r="AU1807" s="84" t="s">
        <v>4670</v>
      </c>
      <c r="AV1807" s="77" t="str">
        <f t="shared" si="408"/>
        <v>33015</v>
      </c>
      <c r="AX1807" s="7" t="s">
        <v>186</v>
      </c>
    </row>
    <row r="1808" spans="1:50" hidden="1" outlineLevel="1">
      <c r="A1808" t="s">
        <v>3722</v>
      </c>
      <c r="B1808" t="s">
        <v>1982</v>
      </c>
      <c r="C1808" s="1">
        <f t="shared" si="402"/>
        <v>59281</v>
      </c>
      <c r="D1808" s="7">
        <f>IF(N1808&gt;0, RANK(N1808,(N1808:P1808,Q1808:AE1808)),0)</f>
        <v>1</v>
      </c>
      <c r="E1808" s="7">
        <f>IF(O1808&gt;0,RANK(O1808,(N1808:P1808,Q1808:AE1808)),0)</f>
        <v>2</v>
      </c>
      <c r="F1808" s="7">
        <f>IF(P1808&gt;0,RANK(P1808,(N1808:P1808,Q1808:AE1808)),0)</f>
        <v>3</v>
      </c>
      <c r="G1808" s="1">
        <f t="shared" si="391"/>
        <v>7117</v>
      </c>
      <c r="H1808" s="2">
        <f t="shared" si="392"/>
        <v>0.12005532970091598</v>
      </c>
      <c r="I1808" s="2"/>
      <c r="J1808" s="2">
        <f t="shared" si="403"/>
        <v>0.55569238035795621</v>
      </c>
      <c r="K1808" s="2">
        <f t="shared" si="403"/>
        <v>0.43563705065704023</v>
      </c>
      <c r="L1808" s="2">
        <f t="shared" si="403"/>
        <v>7.0849007270457655E-3</v>
      </c>
      <c r="M1808" s="2">
        <f t="shared" si="404"/>
        <v>1.5856682579578028E-3</v>
      </c>
      <c r="N1808" s="1">
        <f>SUMIF(Town!$AH$1046:$AH$1286,$A1808,Town!N$1046:N$1286)</f>
        <v>32942</v>
      </c>
      <c r="O1808" s="1">
        <f>SUMIF(Town!$AH$1046:$AH$1286,$A1808,Town!O$1046:O$1286)</f>
        <v>25825</v>
      </c>
      <c r="P1808" s="1">
        <f>SUMIF(Town!$AH$1046:$AH$1286,$A1808,Town!P$1046:P$1286)</f>
        <v>420</v>
      </c>
      <c r="Q1808" s="1">
        <f>SUMIF(Town!$AH$1046:$AH$1286,$A1808,Town!Q$1046:Q$1286)</f>
        <v>24</v>
      </c>
      <c r="R1808" s="1">
        <f>SUMIF(Town!$AH$1046:$AH$1286,$A1808,Town!R$1046:R$1286)</f>
        <v>11</v>
      </c>
      <c r="W1808" s="1">
        <f>SUMIF(Town!$AH$1046:$AH$1286,$A1808,Town!W$1046:W$1286)</f>
        <v>59</v>
      </c>
      <c r="AG1808" s="7">
        <f>IF(Q1808&gt;0,RANK(Q1808,(N1808:P1808,Q1808:AE1808)),0)</f>
        <v>5</v>
      </c>
      <c r="AH1808" s="7">
        <f>IF(R1808&gt;0,RANK(R1808,(N1808:P1808,Q1808:AE1808)),0)</f>
        <v>6</v>
      </c>
      <c r="AI1808" s="7">
        <f>IF(T1808&gt;0,RANK(T1808,(N1808:P1808,Q1808:AE1808)),0)</f>
        <v>0</v>
      </c>
      <c r="AJ1808" s="7">
        <f>IF(S1808&gt;0,RANK(S1808,(N1808:P1808,Q1808:AE1808)),0)</f>
        <v>0</v>
      </c>
      <c r="AK1808" s="2">
        <f t="shared" si="405"/>
        <v>4.0485147011690088E-4</v>
      </c>
      <c r="AL1808" s="2">
        <f t="shared" si="405"/>
        <v>1.8555692380357956E-4</v>
      </c>
      <c r="AM1808" s="2">
        <f t="shared" si="406"/>
        <v>0</v>
      </c>
      <c r="AN1808" s="2">
        <f t="shared" si="407"/>
        <v>0</v>
      </c>
      <c r="AP1808" t="s">
        <v>3722</v>
      </c>
      <c r="AQ1808" t="s">
        <v>1982</v>
      </c>
      <c r="AR1808">
        <v>1</v>
      </c>
      <c r="AT1808" s="85" t="s">
        <v>3943</v>
      </c>
      <c r="AU1808" s="84" t="s">
        <v>4671</v>
      </c>
      <c r="AV1808" s="77" t="str">
        <f t="shared" si="408"/>
        <v>33017</v>
      </c>
      <c r="AX1808" s="7" t="s">
        <v>186</v>
      </c>
    </row>
    <row r="1809" spans="1:59" hidden="1" outlineLevel="1">
      <c r="A1809" t="s">
        <v>4217</v>
      </c>
      <c r="B1809" t="s">
        <v>1982</v>
      </c>
      <c r="C1809" s="1">
        <f t="shared" si="402"/>
        <v>21804</v>
      </c>
      <c r="D1809" s="7">
        <f>IF(N1809&gt;0, RANK(N1809,(N1809:P1809,Q1809:AE1809)),0)</f>
        <v>1</v>
      </c>
      <c r="E1809" s="7">
        <f>IF(O1809&gt;0,RANK(O1809,(N1809:P1809,Q1809:AE1809)),0)</f>
        <v>2</v>
      </c>
      <c r="F1809" s="7">
        <f>IF(P1809&gt;0,RANK(P1809,(N1809:P1809,Q1809:AE1809)),0)</f>
        <v>3</v>
      </c>
      <c r="G1809" s="1">
        <f t="shared" si="391"/>
        <v>1292</v>
      </c>
      <c r="H1809" s="2">
        <f t="shared" si="392"/>
        <v>5.9255182535314622E-2</v>
      </c>
      <c r="I1809" s="2"/>
      <c r="J1809" s="2">
        <f t="shared" si="403"/>
        <v>0.52439919280865899</v>
      </c>
      <c r="K1809" s="2">
        <f t="shared" si="403"/>
        <v>0.46514401027334434</v>
      </c>
      <c r="L1809" s="2">
        <f t="shared" si="403"/>
        <v>6.9253348009539533E-3</v>
      </c>
      <c r="M1809" s="2">
        <f t="shared" si="404"/>
        <v>3.5314621170427158E-3</v>
      </c>
      <c r="N1809" s="1">
        <f>SUMIF(Town!$AH$1046:$AH$1286,$A1809,Town!N$1046:N$1286)</f>
        <v>11434</v>
      </c>
      <c r="O1809" s="1">
        <f>SUMIF(Town!$AH$1046:$AH$1286,$A1809,Town!O$1046:O$1286)</f>
        <v>10142</v>
      </c>
      <c r="P1809" s="1">
        <f>SUMIF(Town!$AH$1046:$AH$1286,$A1809,Town!P$1046:P$1286)</f>
        <v>151</v>
      </c>
      <c r="Q1809" s="1">
        <f>SUMIF(Town!$AH$1046:$AH$1286,$A1809,Town!Q$1046:Q$1286)</f>
        <v>26</v>
      </c>
      <c r="R1809" s="1">
        <f>SUMIF(Town!$AH$1046:$AH$1286,$A1809,Town!R$1046:R$1286)</f>
        <v>16</v>
      </c>
      <c r="W1809" s="1">
        <f>SUMIF(Town!$AH$1046:$AH$1286,$A1809,Town!W$1046:W$1286)</f>
        <v>35</v>
      </c>
      <c r="AG1809" s="7">
        <f>IF(Q1809&gt;0,RANK(Q1809,(N1809:P1809,Q1809:AE1809)),0)</f>
        <v>5</v>
      </c>
      <c r="AH1809" s="7">
        <f>IF(R1809&gt;0,RANK(R1809,(N1809:P1809,Q1809:AE1809)),0)</f>
        <v>6</v>
      </c>
      <c r="AI1809" s="7">
        <f>IF(T1809&gt;0,RANK(T1809,(N1809:P1809,Q1809:AE1809)),0)</f>
        <v>0</v>
      </c>
      <c r="AJ1809" s="7">
        <f>IF(S1809&gt;0,RANK(S1809,(N1809:P1809,Q1809:AE1809)),0)</f>
        <v>0</v>
      </c>
      <c r="AK1809" s="2">
        <f t="shared" si="405"/>
        <v>1.1924417538066411E-3</v>
      </c>
      <c r="AL1809" s="2">
        <f t="shared" si="405"/>
        <v>7.3381031003485597E-4</v>
      </c>
      <c r="AM1809" s="2">
        <f t="shared" si="406"/>
        <v>0</v>
      </c>
      <c r="AN1809" s="2">
        <f t="shared" si="407"/>
        <v>0</v>
      </c>
      <c r="AP1809" t="s">
        <v>4217</v>
      </c>
      <c r="AQ1809" t="s">
        <v>1982</v>
      </c>
      <c r="AR1809">
        <v>2</v>
      </c>
      <c r="AT1809" s="85" t="s">
        <v>3943</v>
      </c>
      <c r="AU1809" s="84" t="s">
        <v>4672</v>
      </c>
      <c r="AV1809" s="77" t="str">
        <f t="shared" si="408"/>
        <v>33019</v>
      </c>
      <c r="AX1809" s="7" t="s">
        <v>186</v>
      </c>
    </row>
    <row r="1810" spans="1:59" collapsed="1">
      <c r="A1810" t="s">
        <v>2880</v>
      </c>
      <c r="B1810" t="s">
        <v>3839</v>
      </c>
      <c r="C1810" s="1">
        <f t="shared" si="402"/>
        <v>677738</v>
      </c>
      <c r="D1810" s="7">
        <f>IF(N1810&gt;0, RANK(N1810,(N1810:P1810,Q1810:AE1810)),0)</f>
        <v>1</v>
      </c>
      <c r="E1810" s="7">
        <f>IF(O1810&gt;0,RANK(O1810,(N1810:P1810,Q1810:AE1810)),0)</f>
        <v>2</v>
      </c>
      <c r="F1810" s="7">
        <f>IF(P1810&gt;0,RANK(P1810,(N1810:P1810,Q1810:AE1810)),0)</f>
        <v>3</v>
      </c>
      <c r="G1810" s="1">
        <f t="shared" si="391"/>
        <v>9274</v>
      </c>
      <c r="H1810" s="2">
        <f t="shared" si="392"/>
        <v>1.3683753898999318E-2</v>
      </c>
      <c r="I1810" s="2"/>
      <c r="J1810" s="2">
        <f t="shared" si="403"/>
        <v>0.50242276513933115</v>
      </c>
      <c r="K1810" s="2">
        <f t="shared" si="403"/>
        <v>0.48873901124033181</v>
      </c>
      <c r="L1810" s="2">
        <f t="shared" si="403"/>
        <v>6.6087485134373458E-3</v>
      </c>
      <c r="M1810" s="2">
        <f t="shared" si="404"/>
        <v>2.2294751068996921E-3</v>
      </c>
      <c r="N1810" s="1">
        <f>SUM(N1800:N1809)</f>
        <v>340511</v>
      </c>
      <c r="O1810" s="1">
        <f>SUM(O1800:O1809)</f>
        <v>331237</v>
      </c>
      <c r="P1810" s="1">
        <f>SUM(P1800:P1809)</f>
        <v>4479</v>
      </c>
      <c r="Q1810" s="1">
        <f>SUM(Q1800:Q1809)</f>
        <v>372</v>
      </c>
      <c r="R1810" s="1">
        <f>SUM(R1800:R1809)</f>
        <v>161</v>
      </c>
      <c r="W1810" s="1">
        <f>SUM(W1800:W1809)</f>
        <v>978</v>
      </c>
      <c r="AG1810" s="7">
        <f>IF(Q1810&gt;0,RANK(Q1810,(N1810:P1810,Q1810:AE1810)),0)</f>
        <v>5</v>
      </c>
      <c r="AH1810" s="7">
        <f>IF(R1810&gt;0,RANK(R1810,(N1810:P1810,Q1810:AE1810)),0)</f>
        <v>6</v>
      </c>
      <c r="AI1810" s="7">
        <f>IF(T1810&gt;0,RANK(T1810,(N1810:P1810,Q1810:AE1810)),0)</f>
        <v>0</v>
      </c>
      <c r="AJ1810" s="7">
        <f>IF(S1810&gt;0,RANK(S1810,(N1810:P1810,Q1810:AE1810)),0)</f>
        <v>0</v>
      </c>
      <c r="AK1810" s="2">
        <f t="shared" si="405"/>
        <v>5.488846722479778E-4</v>
      </c>
      <c r="AL1810" s="2">
        <f t="shared" si="405"/>
        <v>2.3755492535463556E-4</v>
      </c>
      <c r="AM1810" s="2">
        <f t="shared" si="406"/>
        <v>0</v>
      </c>
      <c r="AN1810" s="2">
        <f t="shared" si="407"/>
        <v>0</v>
      </c>
      <c r="AP1810" t="s">
        <v>2880</v>
      </c>
      <c r="AQ1810" t="s">
        <v>3839</v>
      </c>
      <c r="AT1810" s="85" t="s">
        <v>3943</v>
      </c>
      <c r="AU1810" s="116"/>
      <c r="AV1810" s="77" t="str">
        <f t="shared" si="408"/>
        <v>33</v>
      </c>
      <c r="AX1810" s="7" t="s">
        <v>2301</v>
      </c>
    </row>
    <row r="1811" spans="1:59">
      <c r="A1811" s="1"/>
      <c r="C1811" s="1"/>
      <c r="E1811" s="7"/>
      <c r="F1811" s="7"/>
      <c r="I1811" s="2"/>
      <c r="N1811" s="69"/>
      <c r="O1811" s="69"/>
      <c r="P1811" s="69"/>
      <c r="Q1811" s="69"/>
      <c r="R1811" s="69"/>
      <c r="S1811" s="69"/>
      <c r="T1811" s="69"/>
      <c r="U1811" s="69"/>
      <c r="AG1811" s="7"/>
      <c r="AH1811" s="7"/>
      <c r="AI1811" s="7"/>
      <c r="AJ1811" s="7"/>
      <c r="AV1811" s="77" t="str">
        <f t="shared" si="408"/>
        <v/>
      </c>
      <c r="BG1811" s="1"/>
    </row>
    <row r="1812" spans="1:59" hidden="1" outlineLevel="1">
      <c r="A1812" t="s">
        <v>3164</v>
      </c>
      <c r="B1812" t="s">
        <v>2050</v>
      </c>
      <c r="C1812" s="1">
        <f t="shared" ref="C1812:C1833" si="409">SUM(N1812:AE1812)</f>
        <v>106097</v>
      </c>
      <c r="D1812" s="7">
        <f>IF(N1812&gt;0, RANK(N1812,(N1812:P1812,Q1812:AE1812)),0)</f>
        <v>1</v>
      </c>
      <c r="E1812" s="7">
        <f>IF(O1812&gt;0,RANK(O1812,(N1812:P1812,Q1812:AE1812)),0)</f>
        <v>2</v>
      </c>
      <c r="F1812" s="7">
        <f>IF(P1812&gt;0,RANK(P1812,(N1812:P1812,Q1812:AE1812)),0)</f>
        <v>3</v>
      </c>
      <c r="G1812" s="1">
        <f t="shared" si="391"/>
        <v>6259</v>
      </c>
      <c r="H1812" s="2">
        <f t="shared" si="392"/>
        <v>5.8993185481210589E-2</v>
      </c>
      <c r="I1812" s="2"/>
      <c r="J1812" s="2">
        <f t="shared" ref="J1812:L1833" si="410">IF($C1812=0,"-",N1812/$C1812)</f>
        <v>0.52542484707390402</v>
      </c>
      <c r="K1812" s="2">
        <f t="shared" si="410"/>
        <v>0.4664316615926935</v>
      </c>
      <c r="L1812" s="2">
        <f t="shared" si="410"/>
        <v>5.4384195594597397E-3</v>
      </c>
      <c r="M1812" s="2">
        <f t="shared" ref="M1812:M1833" si="411">IF(C1812=0,"-",(1-J1812-K1812-L1812))</f>
        <v>2.7050717739427353E-3</v>
      </c>
      <c r="N1812" s="1">
        <v>55746</v>
      </c>
      <c r="O1812" s="1">
        <v>49487</v>
      </c>
      <c r="P1812" s="1">
        <v>577</v>
      </c>
      <c r="Q1812" s="1">
        <v>137</v>
      </c>
      <c r="R1812" s="1">
        <v>55</v>
      </c>
      <c r="S1812" s="1">
        <v>59</v>
      </c>
      <c r="T1812" s="1">
        <v>19</v>
      </c>
      <c r="U1812" s="1">
        <v>8</v>
      </c>
      <c r="V1812" s="1">
        <v>9</v>
      </c>
      <c r="AG1812" s="7">
        <f>IF(Q1812&gt;0,RANK(Q1812,(N1812:P1812,Q1812:AE1812)),0)</f>
        <v>4</v>
      </c>
      <c r="AH1812" s="7">
        <f>IF(R1812&gt;0,RANK(R1812,(N1812:P1812,Q1812:AE1812)),0)</f>
        <v>6</v>
      </c>
      <c r="AI1812" s="7">
        <f>IF(T1812&gt;0,RANK(T1812,(N1812:P1812,Q1812:AE1812)),0)</f>
        <v>7</v>
      </c>
      <c r="AJ1812" s="7">
        <f>IF(S1812&gt;0,RANK(S1812,(N1812:P1812,Q1812:AE1812)),0)</f>
        <v>5</v>
      </c>
      <c r="AK1812" s="2">
        <f t="shared" ref="AK1812:AL1833" si="412">IF($C1812=0,"-",Q1812/$C1812)</f>
        <v>1.2912711952270093E-3</v>
      </c>
      <c r="AL1812" s="2">
        <f t="shared" si="412"/>
        <v>5.1839354552909132E-4</v>
      </c>
      <c r="AM1812" s="2">
        <f t="shared" ref="AM1812:AM1833" si="413">IF($C1812=0,"-",T1812/$C1812)</f>
        <v>1.7908140663732246E-4</v>
      </c>
      <c r="AN1812" s="2">
        <f t="shared" ref="AN1812:AN1833" si="414">IF($C1812=0,"-",S1812/$C1812)</f>
        <v>5.560948942948434E-4</v>
      </c>
      <c r="AP1812" t="s">
        <v>3164</v>
      </c>
      <c r="AQ1812" t="s">
        <v>2050</v>
      </c>
      <c r="AR1812">
        <v>2</v>
      </c>
      <c r="AT1812" s="85" t="s">
        <v>3958</v>
      </c>
      <c r="AU1812" s="84" t="s">
        <v>3988</v>
      </c>
      <c r="AV1812" s="77" t="str">
        <f t="shared" si="408"/>
        <v>34001</v>
      </c>
      <c r="AX1812" s="7" t="s">
        <v>186</v>
      </c>
      <c r="BG1812" s="1"/>
    </row>
    <row r="1813" spans="1:59" hidden="1" outlineLevel="1">
      <c r="A1813" t="s">
        <v>1674</v>
      </c>
      <c r="B1813" t="s">
        <v>2050</v>
      </c>
      <c r="C1813" s="1">
        <f t="shared" si="409"/>
        <v>400244</v>
      </c>
      <c r="D1813" s="7">
        <f>IF(N1813&gt;0, RANK(N1813,(N1813:P1813,Q1813:AE1813)),0)</f>
        <v>1</v>
      </c>
      <c r="E1813" s="7">
        <f>IF(O1813&gt;0,RANK(O1813,(N1813:P1813,Q1813:AE1813)),0)</f>
        <v>2</v>
      </c>
      <c r="F1813" s="7">
        <f>IF(P1813&gt;0,RANK(P1813,(N1813:P1813,Q1813:AE1813)),0)</f>
        <v>3</v>
      </c>
      <c r="G1813" s="1">
        <f t="shared" si="391"/>
        <v>17833</v>
      </c>
      <c r="H1813" s="2">
        <f t="shared" si="392"/>
        <v>4.4555321254035038E-2</v>
      </c>
      <c r="I1813" s="2"/>
      <c r="J1813" s="2">
        <f t="shared" si="410"/>
        <v>0.51884850241352776</v>
      </c>
      <c r="K1813" s="2">
        <f t="shared" si="410"/>
        <v>0.4742931811594927</v>
      </c>
      <c r="L1813" s="2">
        <f t="shared" si="410"/>
        <v>4.9669701482095924E-3</v>
      </c>
      <c r="M1813" s="2">
        <f t="shared" si="411"/>
        <v>1.8913462787699458E-3</v>
      </c>
      <c r="N1813" s="1">
        <v>207666</v>
      </c>
      <c r="O1813" s="1">
        <v>189833</v>
      </c>
      <c r="P1813" s="1">
        <v>1988</v>
      </c>
      <c r="Q1813" s="1">
        <v>316</v>
      </c>
      <c r="R1813" s="1">
        <v>117</v>
      </c>
      <c r="S1813" s="1">
        <v>170</v>
      </c>
      <c r="T1813" s="1">
        <v>112</v>
      </c>
      <c r="U1813" s="1">
        <v>23</v>
      </c>
      <c r="V1813" s="1">
        <v>19</v>
      </c>
      <c r="AG1813" s="7">
        <f>IF(Q1813&gt;0,RANK(Q1813,(N1813:P1813,Q1813:AE1813)),0)</f>
        <v>4</v>
      </c>
      <c r="AH1813" s="7">
        <f>IF(R1813&gt;0,RANK(R1813,(N1813:P1813,Q1813:AE1813)),0)</f>
        <v>6</v>
      </c>
      <c r="AI1813" s="7">
        <f>IF(T1813&gt;0,RANK(T1813,(N1813:P1813,Q1813:AE1813)),0)</f>
        <v>7</v>
      </c>
      <c r="AJ1813" s="7">
        <f>IF(S1813&gt;0,RANK(S1813,(N1813:P1813,Q1813:AE1813)),0)</f>
        <v>5</v>
      </c>
      <c r="AK1813" s="2">
        <f t="shared" si="412"/>
        <v>7.8951839377979437E-4</v>
      </c>
      <c r="AL1813" s="2">
        <f t="shared" si="412"/>
        <v>2.9232168377289855E-4</v>
      </c>
      <c r="AM1813" s="2">
        <f t="shared" si="413"/>
        <v>2.7982930412448405E-4</v>
      </c>
      <c r="AN1813" s="2">
        <f t="shared" si="414"/>
        <v>4.2474090804609188E-4</v>
      </c>
      <c r="AP1813" t="s">
        <v>1674</v>
      </c>
      <c r="AQ1813" t="s">
        <v>2050</v>
      </c>
      <c r="AT1813" s="85" t="s">
        <v>3958</v>
      </c>
      <c r="AU1813" s="84" t="s">
        <v>3989</v>
      </c>
      <c r="AV1813" s="77" t="str">
        <f t="shared" si="408"/>
        <v>34003</v>
      </c>
      <c r="AX1813" s="7" t="s">
        <v>186</v>
      </c>
      <c r="BG1813" s="1"/>
    </row>
    <row r="1814" spans="1:59" hidden="1" outlineLevel="1">
      <c r="A1814" t="s">
        <v>2201</v>
      </c>
      <c r="B1814" t="s">
        <v>2050</v>
      </c>
      <c r="C1814" s="1">
        <f t="shared" si="409"/>
        <v>207956</v>
      </c>
      <c r="D1814" s="7">
        <f>IF(N1814&gt;0, RANK(N1814,(N1814:P1814,Q1814:AE1814)),0)</f>
        <v>1</v>
      </c>
      <c r="E1814" s="7">
        <f>IF(O1814&gt;0,RANK(O1814,(N1814:P1814,Q1814:AE1814)),0)</f>
        <v>2</v>
      </c>
      <c r="F1814" s="7">
        <f>IF(P1814&gt;0,RANK(P1814,(N1814:P1814,Q1814:AE1814)),0)</f>
        <v>3</v>
      </c>
      <c r="G1814" s="1">
        <f t="shared" si="391"/>
        <v>14475</v>
      </c>
      <c r="H1814" s="2">
        <f t="shared" si="392"/>
        <v>6.9606070514916615E-2</v>
      </c>
      <c r="I1814" s="2"/>
      <c r="J1814" s="2">
        <f t="shared" si="410"/>
        <v>0.53093442843678473</v>
      </c>
      <c r="K1814" s="2">
        <f t="shared" si="410"/>
        <v>0.4613283579218681</v>
      </c>
      <c r="L1814" s="2">
        <f t="shared" si="410"/>
        <v>4.8760314681951947E-3</v>
      </c>
      <c r="M1814" s="2">
        <f t="shared" si="411"/>
        <v>2.8611821731519679E-3</v>
      </c>
      <c r="N1814" s="1">
        <v>110411</v>
      </c>
      <c r="O1814" s="1">
        <v>95936</v>
      </c>
      <c r="P1814" s="1">
        <v>1014</v>
      </c>
      <c r="Q1814" s="1">
        <v>319</v>
      </c>
      <c r="R1814" s="1">
        <v>138</v>
      </c>
      <c r="S1814" s="1">
        <v>103</v>
      </c>
      <c r="T1814" s="1">
        <v>4</v>
      </c>
      <c r="U1814" s="1">
        <v>25</v>
      </c>
      <c r="V1814" s="1">
        <v>6</v>
      </c>
      <c r="AG1814" s="7">
        <f>IF(Q1814&gt;0,RANK(Q1814,(N1814:P1814,Q1814:AE1814)),0)</f>
        <v>4</v>
      </c>
      <c r="AH1814" s="7">
        <f>IF(R1814&gt;0,RANK(R1814,(N1814:P1814,Q1814:AE1814)),0)</f>
        <v>5</v>
      </c>
      <c r="AI1814" s="7">
        <f>IF(T1814&gt;0,RANK(T1814,(N1814:P1814,Q1814:AE1814)),0)</f>
        <v>9</v>
      </c>
      <c r="AJ1814" s="7">
        <f>IF(S1814&gt;0,RANK(S1814,(N1814:P1814,Q1814:AE1814)),0)</f>
        <v>6</v>
      </c>
      <c r="AK1814" s="2">
        <f t="shared" si="412"/>
        <v>1.5339783415722556E-3</v>
      </c>
      <c r="AL1814" s="2">
        <f t="shared" si="412"/>
        <v>6.636019157898786E-4</v>
      </c>
      <c r="AM1814" s="2">
        <f t="shared" si="413"/>
        <v>1.923483813883706E-5</v>
      </c>
      <c r="AN1814" s="2">
        <f t="shared" si="414"/>
        <v>4.9529708207505434E-4</v>
      </c>
      <c r="AP1814" t="s">
        <v>2201</v>
      </c>
      <c r="AQ1814" t="s">
        <v>2050</v>
      </c>
      <c r="AT1814" s="85" t="s">
        <v>3958</v>
      </c>
      <c r="AU1814" s="84" t="s">
        <v>3632</v>
      </c>
      <c r="AV1814" s="77" t="str">
        <f t="shared" si="408"/>
        <v>34005</v>
      </c>
      <c r="AX1814" s="7" t="s">
        <v>186</v>
      </c>
      <c r="BG1814" s="1"/>
    </row>
    <row r="1815" spans="1:59" hidden="1" outlineLevel="1">
      <c r="A1815" t="s">
        <v>4778</v>
      </c>
      <c r="B1815" t="s">
        <v>2050</v>
      </c>
      <c r="C1815" s="1">
        <f t="shared" si="409"/>
        <v>220933</v>
      </c>
      <c r="D1815" s="7">
        <f>IF(N1815&gt;0, RANK(N1815,(N1815:P1815,Q1815:AE1815)),0)</f>
        <v>1</v>
      </c>
      <c r="E1815" s="7">
        <f>IF(O1815&gt;0,RANK(O1815,(N1815:P1815,Q1815:AE1815)),0)</f>
        <v>2</v>
      </c>
      <c r="F1815" s="7">
        <f>IF(P1815&gt;0,RANK(P1815,(N1815:P1815,Q1815:AE1815)),0)</f>
        <v>3</v>
      </c>
      <c r="G1815" s="1">
        <f t="shared" si="391"/>
        <v>56338</v>
      </c>
      <c r="H1815" s="2">
        <f t="shared" si="392"/>
        <v>0.25500038473202286</v>
      </c>
      <c r="I1815" s="2"/>
      <c r="J1815" s="2">
        <f t="shared" si="410"/>
        <v>0.62356008382631833</v>
      </c>
      <c r="K1815" s="2">
        <f t="shared" si="410"/>
        <v>0.36855969909429553</v>
      </c>
      <c r="L1815" s="2">
        <f t="shared" si="410"/>
        <v>4.3135249147931726E-3</v>
      </c>
      <c r="M1815" s="2">
        <f t="shared" si="411"/>
        <v>3.5666921645929588E-3</v>
      </c>
      <c r="N1815" s="1">
        <v>137765</v>
      </c>
      <c r="O1815" s="1">
        <v>81427</v>
      </c>
      <c r="P1815" s="1">
        <v>953</v>
      </c>
      <c r="Q1815" s="1">
        <v>293</v>
      </c>
      <c r="R1815" s="1">
        <v>128</v>
      </c>
      <c r="S1815" s="1">
        <v>125</v>
      </c>
      <c r="T1815" s="1">
        <v>33</v>
      </c>
      <c r="U1815" s="1">
        <v>30</v>
      </c>
      <c r="V1815" s="1">
        <v>179</v>
      </c>
      <c r="AG1815" s="7">
        <f>IF(Q1815&gt;0,RANK(Q1815,(N1815:P1815,Q1815:AE1815)),0)</f>
        <v>4</v>
      </c>
      <c r="AH1815" s="7">
        <f>IF(R1815&gt;0,RANK(R1815,(N1815:P1815,Q1815:AE1815)),0)</f>
        <v>6</v>
      </c>
      <c r="AI1815" s="7">
        <f>IF(T1815&gt;0,RANK(T1815,(N1815:P1815,Q1815:AE1815)),0)</f>
        <v>8</v>
      </c>
      <c r="AJ1815" s="7">
        <f>IF(S1815&gt;0,RANK(S1815,(N1815:P1815,Q1815:AE1815)),0)</f>
        <v>7</v>
      </c>
      <c r="AK1815" s="2">
        <f t="shared" si="412"/>
        <v>1.3261939139920247E-3</v>
      </c>
      <c r="AL1815" s="2">
        <f t="shared" si="412"/>
        <v>5.7936116379173779E-4</v>
      </c>
      <c r="AM1815" s="2">
        <f t="shared" si="413"/>
        <v>1.493665500400574E-4</v>
      </c>
      <c r="AN1815" s="2">
        <f t="shared" si="414"/>
        <v>5.6578238651536889E-4</v>
      </c>
      <c r="AP1815" t="s">
        <v>4778</v>
      </c>
      <c r="AQ1815" t="s">
        <v>2050</v>
      </c>
      <c r="AT1815" s="85" t="s">
        <v>3958</v>
      </c>
      <c r="AU1815" s="84" t="s">
        <v>2597</v>
      </c>
      <c r="AV1815" s="77" t="str">
        <f t="shared" si="408"/>
        <v>34007</v>
      </c>
      <c r="AX1815" s="7" t="s">
        <v>186</v>
      </c>
      <c r="BG1815" s="1"/>
    </row>
    <row r="1816" spans="1:59" hidden="1" outlineLevel="1">
      <c r="A1816" t="s">
        <v>4849</v>
      </c>
      <c r="B1816" t="s">
        <v>2050</v>
      </c>
      <c r="C1816" s="1">
        <f t="shared" si="409"/>
        <v>50762</v>
      </c>
      <c r="D1816" s="7">
        <f>IF(N1816&gt;0, RANK(N1816,(N1816:P1816,Q1816:AE1816)),0)</f>
        <v>2</v>
      </c>
      <c r="E1816" s="7">
        <f>IF(O1816&gt;0,RANK(O1816,(N1816:P1816,Q1816:AE1816)),0)</f>
        <v>1</v>
      </c>
      <c r="F1816" s="7">
        <f>IF(P1816&gt;0,RANK(P1816,(N1816:P1816,Q1816:AE1816)),0)</f>
        <v>3</v>
      </c>
      <c r="G1816" s="1">
        <f t="shared" si="391"/>
        <v>7357</v>
      </c>
      <c r="H1816" s="2">
        <f t="shared" si="392"/>
        <v>0.14493124778377525</v>
      </c>
      <c r="I1816" s="2"/>
      <c r="J1816" s="2">
        <f t="shared" si="410"/>
        <v>0.42305267719947992</v>
      </c>
      <c r="K1816" s="2">
        <f t="shared" si="410"/>
        <v>0.56798392498325523</v>
      </c>
      <c r="L1816" s="2">
        <f t="shared" si="410"/>
        <v>5.456837792049171E-3</v>
      </c>
      <c r="M1816" s="2">
        <f t="shared" si="411"/>
        <v>3.50656002521568E-3</v>
      </c>
      <c r="N1816" s="1">
        <v>21475</v>
      </c>
      <c r="O1816" s="1">
        <v>28832</v>
      </c>
      <c r="P1816" s="1">
        <v>277</v>
      </c>
      <c r="Q1816" s="1">
        <v>113</v>
      </c>
      <c r="R1816" s="1">
        <v>26</v>
      </c>
      <c r="S1816" s="1">
        <v>18</v>
      </c>
      <c r="T1816" s="1">
        <v>6</v>
      </c>
      <c r="U1816" s="1">
        <v>10</v>
      </c>
      <c r="V1816" s="1">
        <v>5</v>
      </c>
      <c r="AG1816" s="7">
        <f>IF(Q1816&gt;0,RANK(Q1816,(N1816:P1816,Q1816:AE1816)),0)</f>
        <v>4</v>
      </c>
      <c r="AH1816" s="7">
        <f>IF(R1816&gt;0,RANK(R1816,(N1816:P1816,Q1816:AE1816)),0)</f>
        <v>5</v>
      </c>
      <c r="AI1816" s="7">
        <f>IF(T1816&gt;0,RANK(T1816,(N1816:P1816,Q1816:AE1816)),0)</f>
        <v>8</v>
      </c>
      <c r="AJ1816" s="7">
        <f>IF(S1816&gt;0,RANK(S1816,(N1816:P1816,Q1816:AE1816)),0)</f>
        <v>6</v>
      </c>
      <c r="AK1816" s="2">
        <f t="shared" si="412"/>
        <v>2.2260746227493007E-3</v>
      </c>
      <c r="AL1816" s="2">
        <f t="shared" si="412"/>
        <v>5.1219416098656479E-4</v>
      </c>
      <c r="AM1816" s="2">
        <f t="shared" si="413"/>
        <v>1.181986525353611E-4</v>
      </c>
      <c r="AN1816" s="2">
        <f t="shared" si="414"/>
        <v>3.5459595760608327E-4</v>
      </c>
      <c r="AP1816" t="s">
        <v>4849</v>
      </c>
      <c r="AQ1816" t="s">
        <v>2050</v>
      </c>
      <c r="AR1816">
        <v>2</v>
      </c>
      <c r="AT1816" s="85" t="s">
        <v>3958</v>
      </c>
      <c r="AU1816" s="84" t="s">
        <v>3218</v>
      </c>
      <c r="AV1816" s="77" t="str">
        <f t="shared" si="408"/>
        <v>34009</v>
      </c>
      <c r="AX1816" s="7" t="s">
        <v>186</v>
      </c>
      <c r="BG1816" s="1"/>
    </row>
    <row r="1817" spans="1:59" hidden="1" outlineLevel="1">
      <c r="A1817" t="s">
        <v>2450</v>
      </c>
      <c r="B1817" t="s">
        <v>2050</v>
      </c>
      <c r="C1817" s="1">
        <f t="shared" si="409"/>
        <v>53185</v>
      </c>
      <c r="D1817" s="7">
        <f>IF(N1817&gt;0, RANK(N1817,(N1817:P1817,Q1817:AE1817)),0)</f>
        <v>1</v>
      </c>
      <c r="E1817" s="7">
        <f>IF(O1817&gt;0,RANK(O1817,(N1817:P1817,Q1817:AE1817)),0)</f>
        <v>2</v>
      </c>
      <c r="F1817" s="7">
        <f>IF(P1817&gt;0,RANK(P1817,(N1817:P1817,Q1817:AE1817)),0)</f>
        <v>4</v>
      </c>
      <c r="G1817" s="1">
        <f t="shared" si="391"/>
        <v>3513</v>
      </c>
      <c r="H1817" s="2">
        <f t="shared" si="392"/>
        <v>6.6052458399924796E-2</v>
      </c>
      <c r="I1817" s="2"/>
      <c r="J1817" s="2">
        <f t="shared" si="410"/>
        <v>0.52411394190091187</v>
      </c>
      <c r="K1817" s="2">
        <f t="shared" si="410"/>
        <v>0.45806148350098713</v>
      </c>
      <c r="L1817" s="2">
        <f t="shared" si="410"/>
        <v>3.1587853718153614E-3</v>
      </c>
      <c r="M1817" s="2">
        <f t="shared" si="411"/>
        <v>1.4665789226285635E-2</v>
      </c>
      <c r="N1817" s="1">
        <v>27875</v>
      </c>
      <c r="O1817" s="1">
        <v>24362</v>
      </c>
      <c r="P1817" s="1">
        <v>168</v>
      </c>
      <c r="Q1817" s="1">
        <v>98</v>
      </c>
      <c r="R1817" s="1">
        <v>612</v>
      </c>
      <c r="S1817" s="1">
        <v>33</v>
      </c>
      <c r="T1817" s="1">
        <v>10</v>
      </c>
      <c r="U1817" s="1">
        <v>7</v>
      </c>
      <c r="V1817" s="1">
        <v>20</v>
      </c>
      <c r="AG1817" s="7">
        <f>IF(Q1817&gt;0,RANK(Q1817,(N1817:P1817,Q1817:AE1817)),0)</f>
        <v>5</v>
      </c>
      <c r="AH1817" s="7">
        <f>IF(R1817&gt;0,RANK(R1817,(N1817:P1817,Q1817:AE1817)),0)</f>
        <v>3</v>
      </c>
      <c r="AI1817" s="7">
        <f>IF(T1817&gt;0,RANK(T1817,(N1817:P1817,Q1817:AE1817)),0)</f>
        <v>8</v>
      </c>
      <c r="AJ1817" s="7">
        <f>IF(S1817&gt;0,RANK(S1817,(N1817:P1817,Q1817:AE1817)),0)</f>
        <v>6</v>
      </c>
      <c r="AK1817" s="2">
        <f t="shared" si="412"/>
        <v>1.8426248002256275E-3</v>
      </c>
      <c r="AL1817" s="2">
        <f t="shared" si="412"/>
        <v>1.1507003854470245E-2</v>
      </c>
      <c r="AM1817" s="2">
        <f t="shared" si="413"/>
        <v>1.8802293879853342E-4</v>
      </c>
      <c r="AN1817" s="2">
        <f t="shared" si="414"/>
        <v>6.2047569803516027E-4</v>
      </c>
      <c r="AP1817" t="s">
        <v>2450</v>
      </c>
      <c r="AQ1817" t="s">
        <v>2050</v>
      </c>
      <c r="AR1817">
        <v>2</v>
      </c>
      <c r="AT1817" s="85" t="s">
        <v>3958</v>
      </c>
      <c r="AU1817" s="84" t="s">
        <v>3234</v>
      </c>
      <c r="AV1817" s="77" t="str">
        <f t="shared" si="408"/>
        <v>34011</v>
      </c>
      <c r="AX1817" s="7" t="s">
        <v>186</v>
      </c>
      <c r="BG1817" s="1"/>
    </row>
    <row r="1818" spans="1:59" hidden="1" outlineLevel="1">
      <c r="A1818" t="s">
        <v>3273</v>
      </c>
      <c r="B1818" t="s">
        <v>2050</v>
      </c>
      <c r="C1818" s="1">
        <f t="shared" si="409"/>
        <v>289348</v>
      </c>
      <c r="D1818" s="7">
        <f>IF(N1818&gt;0, RANK(N1818,(N1818:P1818,Q1818:AE1818)),0)</f>
        <v>1</v>
      </c>
      <c r="E1818" s="7">
        <f>IF(O1818&gt;0,RANK(O1818,(N1818:P1818,Q1818:AE1818)),0)</f>
        <v>2</v>
      </c>
      <c r="F1818" s="7">
        <f>IF(P1818&gt;0,RANK(P1818,(N1818:P1818,Q1818:AE1818)),0)</f>
        <v>3</v>
      </c>
      <c r="G1818" s="1">
        <f t="shared" si="391"/>
        <v>120307</v>
      </c>
      <c r="H1818" s="2">
        <f t="shared" si="392"/>
        <v>0.41578652695024676</v>
      </c>
      <c r="I1818" s="2"/>
      <c r="J1818" s="2">
        <f t="shared" si="410"/>
        <v>0.70393090672823033</v>
      </c>
      <c r="K1818" s="2">
        <f t="shared" si="410"/>
        <v>0.28814437977798363</v>
      </c>
      <c r="L1818" s="2">
        <f t="shared" si="410"/>
        <v>3.9191561718069593E-3</v>
      </c>
      <c r="M1818" s="2">
        <f t="shared" si="411"/>
        <v>4.0055573219790804E-3</v>
      </c>
      <c r="N1818" s="1">
        <v>203681</v>
      </c>
      <c r="O1818" s="1">
        <v>83374</v>
      </c>
      <c r="P1818" s="1">
        <v>1134</v>
      </c>
      <c r="Q1818" s="1">
        <v>216</v>
      </c>
      <c r="R1818" s="1">
        <v>633</v>
      </c>
      <c r="S1818" s="1">
        <v>108</v>
      </c>
      <c r="T1818" s="1">
        <v>50</v>
      </c>
      <c r="U1818" s="1">
        <v>60</v>
      </c>
      <c r="V1818" s="1">
        <v>92</v>
      </c>
      <c r="AG1818" s="7">
        <f>IF(Q1818&gt;0,RANK(Q1818,(N1818:P1818,Q1818:AE1818)),0)</f>
        <v>5</v>
      </c>
      <c r="AH1818" s="7">
        <f>IF(R1818&gt;0,RANK(R1818,(N1818:P1818,Q1818:AE1818)),0)</f>
        <v>4</v>
      </c>
      <c r="AI1818" s="7">
        <f>IF(T1818&gt;0,RANK(T1818,(N1818:P1818,Q1818:AE1818)),0)</f>
        <v>9</v>
      </c>
      <c r="AJ1818" s="7">
        <f>IF(S1818&gt;0,RANK(S1818,(N1818:P1818,Q1818:AE1818)),0)</f>
        <v>6</v>
      </c>
      <c r="AK1818" s="2">
        <f t="shared" si="412"/>
        <v>7.4650593748703978E-4</v>
      </c>
      <c r="AL1818" s="2">
        <f t="shared" si="412"/>
        <v>2.1876771223578529E-3</v>
      </c>
      <c r="AM1818" s="2">
        <f t="shared" si="413"/>
        <v>1.7280230034422218E-4</v>
      </c>
      <c r="AN1818" s="2">
        <f t="shared" si="414"/>
        <v>3.7325296874351989E-4</v>
      </c>
      <c r="AP1818" t="s">
        <v>3273</v>
      </c>
      <c r="AQ1818" t="s">
        <v>2050</v>
      </c>
      <c r="AT1818" s="85" t="s">
        <v>3958</v>
      </c>
      <c r="AU1818" s="84" t="s">
        <v>3235</v>
      </c>
      <c r="AV1818" s="77" t="str">
        <f t="shared" si="408"/>
        <v>34013</v>
      </c>
      <c r="AX1818" s="7" t="s">
        <v>186</v>
      </c>
      <c r="BG1818" s="1"/>
    </row>
    <row r="1819" spans="1:59" hidden="1" outlineLevel="1">
      <c r="A1819" t="s">
        <v>2587</v>
      </c>
      <c r="B1819" t="s">
        <v>2050</v>
      </c>
      <c r="C1819" s="1">
        <f t="shared" si="409"/>
        <v>127964</v>
      </c>
      <c r="D1819" s="7">
        <f>IF(N1819&gt;0, RANK(N1819,(N1819:P1819,Q1819:AE1819)),0)</f>
        <v>1</v>
      </c>
      <c r="E1819" s="7">
        <f>IF(O1819&gt;0,RANK(O1819,(N1819:P1819,Q1819:AE1819)),0)</f>
        <v>2</v>
      </c>
      <c r="F1819" s="7">
        <f>IF(P1819&gt;0,RANK(P1819,(N1819:P1819,Q1819:AE1819)),0)</f>
        <v>3</v>
      </c>
      <c r="G1819" s="1">
        <f t="shared" si="391"/>
        <v>6802</v>
      </c>
      <c r="H1819" s="2">
        <f t="shared" si="392"/>
        <v>5.3155575005470287E-2</v>
      </c>
      <c r="I1819" s="2"/>
      <c r="J1819" s="2">
        <f t="shared" si="410"/>
        <v>0.52229533306242382</v>
      </c>
      <c r="K1819" s="2">
        <f t="shared" si="410"/>
        <v>0.46913975805695352</v>
      </c>
      <c r="L1819" s="2">
        <f t="shared" si="410"/>
        <v>5.7516176424619427E-3</v>
      </c>
      <c r="M1819" s="2">
        <f t="shared" si="411"/>
        <v>2.8132912381607254E-3</v>
      </c>
      <c r="N1819" s="1">
        <v>66835</v>
      </c>
      <c r="O1819" s="1">
        <v>60033</v>
      </c>
      <c r="P1819" s="1">
        <v>736</v>
      </c>
      <c r="Q1819" s="1">
        <v>176</v>
      </c>
      <c r="R1819" s="1">
        <v>67</v>
      </c>
      <c r="S1819" s="1">
        <v>71</v>
      </c>
      <c r="T1819" s="1">
        <v>13</v>
      </c>
      <c r="U1819" s="1">
        <v>29</v>
      </c>
      <c r="V1819" s="1">
        <v>4</v>
      </c>
      <c r="AG1819" s="7">
        <f>IF(Q1819&gt;0,RANK(Q1819,(N1819:P1819,Q1819:AE1819)),0)</f>
        <v>4</v>
      </c>
      <c r="AH1819" s="7">
        <f>IF(R1819&gt;0,RANK(R1819,(N1819:P1819,Q1819:AE1819)),0)</f>
        <v>6</v>
      </c>
      <c r="AI1819" s="7">
        <f>IF(T1819&gt;0,RANK(T1819,(N1819:P1819,Q1819:AE1819)),0)</f>
        <v>8</v>
      </c>
      <c r="AJ1819" s="7">
        <f>IF(S1819&gt;0,RANK(S1819,(N1819:P1819,Q1819:AE1819)),0)</f>
        <v>5</v>
      </c>
      <c r="AK1819" s="2">
        <f t="shared" si="412"/>
        <v>1.3753868275452471E-3</v>
      </c>
      <c r="AL1819" s="2">
        <f t="shared" si="412"/>
        <v>5.2358475821324751E-4</v>
      </c>
      <c r="AM1819" s="2">
        <f t="shared" si="413"/>
        <v>1.0159107248913757E-4</v>
      </c>
      <c r="AN1819" s="2">
        <f t="shared" si="414"/>
        <v>5.5484354974836669E-4</v>
      </c>
      <c r="AP1819" t="s">
        <v>2587</v>
      </c>
      <c r="AQ1819" t="s">
        <v>2050</v>
      </c>
      <c r="AT1819" s="85" t="s">
        <v>3958</v>
      </c>
      <c r="AU1819" s="84" t="s">
        <v>4670</v>
      </c>
      <c r="AV1819" s="77" t="str">
        <f t="shared" si="408"/>
        <v>34015</v>
      </c>
      <c r="AX1819" s="7" t="s">
        <v>186</v>
      </c>
      <c r="BG1819" s="1"/>
    </row>
    <row r="1820" spans="1:59" hidden="1" outlineLevel="1">
      <c r="A1820" t="s">
        <v>2305</v>
      </c>
      <c r="B1820" t="s">
        <v>2050</v>
      </c>
      <c r="C1820" s="1">
        <f t="shared" si="409"/>
        <v>189446</v>
      </c>
      <c r="D1820" s="7">
        <f>IF(N1820&gt;0, RANK(N1820,(N1820:P1820,Q1820:AE1820)),0)</f>
        <v>1</v>
      </c>
      <c r="E1820" s="7">
        <f>IF(O1820&gt;0,RANK(O1820,(N1820:P1820,Q1820:AE1820)),0)</f>
        <v>2</v>
      </c>
      <c r="F1820" s="7">
        <f>IF(P1820&gt;0,RANK(P1820,(N1820:P1820,Q1820:AE1820)),0)</f>
        <v>3</v>
      </c>
      <c r="G1820" s="1">
        <f t="shared" si="391"/>
        <v>66801</v>
      </c>
      <c r="H1820" s="2">
        <f t="shared" si="392"/>
        <v>0.35261235391615553</v>
      </c>
      <c r="I1820" s="2"/>
      <c r="J1820" s="2">
        <f t="shared" si="410"/>
        <v>0.67273523853763073</v>
      </c>
      <c r="K1820" s="2">
        <f t="shared" si="410"/>
        <v>0.32012288462147526</v>
      </c>
      <c r="L1820" s="2">
        <f t="shared" si="410"/>
        <v>4.8984935021061408E-3</v>
      </c>
      <c r="M1820" s="2">
        <f t="shared" si="411"/>
        <v>2.2433833387878717E-3</v>
      </c>
      <c r="N1820" s="1">
        <v>127447</v>
      </c>
      <c r="O1820" s="1">
        <v>60646</v>
      </c>
      <c r="P1820" s="1">
        <v>928</v>
      </c>
      <c r="Q1820" s="1">
        <v>149</v>
      </c>
      <c r="R1820" s="1">
        <v>44</v>
      </c>
      <c r="S1820" s="1">
        <v>82</v>
      </c>
      <c r="T1820" s="1">
        <v>37</v>
      </c>
      <c r="U1820" s="1">
        <v>31</v>
      </c>
      <c r="V1820" s="1">
        <v>82</v>
      </c>
      <c r="AG1820" s="7">
        <f>IF(Q1820&gt;0,RANK(Q1820,(N1820:P1820,Q1820:AE1820)),0)</f>
        <v>4</v>
      </c>
      <c r="AH1820" s="7">
        <f>IF(R1820&gt;0,RANK(R1820,(N1820:P1820,Q1820:AE1820)),0)</f>
        <v>7</v>
      </c>
      <c r="AI1820" s="7">
        <f>IF(T1820&gt;0,RANK(T1820,(N1820:P1820,Q1820:AE1820)),0)</f>
        <v>8</v>
      </c>
      <c r="AJ1820" s="7">
        <f>IF(S1820&gt;0,RANK(S1820,(N1820:P1820,Q1820:AE1820)),0)</f>
        <v>5</v>
      </c>
      <c r="AK1820" s="2">
        <f t="shared" si="412"/>
        <v>7.8650380583385237E-4</v>
      </c>
      <c r="AL1820" s="2">
        <f t="shared" si="412"/>
        <v>2.3225615742744634E-4</v>
      </c>
      <c r="AM1820" s="2">
        <f t="shared" si="413"/>
        <v>1.953063142003526E-4</v>
      </c>
      <c r="AN1820" s="2">
        <f t="shared" si="414"/>
        <v>4.3284102066024093E-4</v>
      </c>
      <c r="AP1820" t="s">
        <v>2305</v>
      </c>
      <c r="AQ1820" t="s">
        <v>2050</v>
      </c>
      <c r="AT1820" s="85" t="s">
        <v>3958</v>
      </c>
      <c r="AU1820" s="84" t="s">
        <v>4671</v>
      </c>
      <c r="AV1820" s="77" t="str">
        <f t="shared" si="408"/>
        <v>34017</v>
      </c>
      <c r="AX1820" s="7" t="s">
        <v>186</v>
      </c>
      <c r="BG1820" s="128"/>
    </row>
    <row r="1821" spans="1:59" hidden="1" outlineLevel="1">
      <c r="A1821" t="s">
        <v>5030</v>
      </c>
      <c r="B1821" t="s">
        <v>2050</v>
      </c>
      <c r="C1821" s="1">
        <f t="shared" si="409"/>
        <v>66680</v>
      </c>
      <c r="D1821" s="7">
        <f>IF(N1821&gt;0, RANK(N1821,(N1821:P1821,Q1821:AE1821)),0)</f>
        <v>2</v>
      </c>
      <c r="E1821" s="7">
        <f>IF(O1821&gt;0,RANK(O1821,(N1821:P1821,Q1821:AE1821)),0)</f>
        <v>1</v>
      </c>
      <c r="F1821" s="7">
        <f>IF(P1821&gt;0,RANK(P1821,(N1821:P1821,Q1821:AE1821)),0)</f>
        <v>3</v>
      </c>
      <c r="G1821" s="1">
        <f t="shared" si="391"/>
        <v>13838</v>
      </c>
      <c r="H1821" s="2">
        <f t="shared" si="392"/>
        <v>0.20752849430113976</v>
      </c>
      <c r="I1821" s="2"/>
      <c r="J1821" s="2">
        <f t="shared" si="410"/>
        <v>0.39067186562687461</v>
      </c>
      <c r="K1821" s="2">
        <f t="shared" si="410"/>
        <v>0.59820035992801435</v>
      </c>
      <c r="L1821" s="2">
        <f t="shared" si="410"/>
        <v>7.363527294541092E-3</v>
      </c>
      <c r="M1821" s="2">
        <f t="shared" si="411"/>
        <v>3.7642471505699463E-3</v>
      </c>
      <c r="N1821" s="1">
        <v>26050</v>
      </c>
      <c r="O1821" s="1">
        <v>39888</v>
      </c>
      <c r="P1821" s="1">
        <v>491</v>
      </c>
      <c r="Q1821" s="1">
        <v>171</v>
      </c>
      <c r="R1821" s="1">
        <v>29</v>
      </c>
      <c r="S1821" s="1">
        <v>44</v>
      </c>
      <c r="T1821" s="1">
        <v>2</v>
      </c>
      <c r="U1821" s="1">
        <v>5</v>
      </c>
      <c r="V1821" s="1">
        <v>0</v>
      </c>
      <c r="AG1821" s="7">
        <f>IF(Q1821&gt;0,RANK(Q1821,(N1821:P1821,Q1821:AE1821)),0)</f>
        <v>4</v>
      </c>
      <c r="AH1821" s="7">
        <f>IF(R1821&gt;0,RANK(R1821,(N1821:P1821,Q1821:AE1821)),0)</f>
        <v>6</v>
      </c>
      <c r="AI1821" s="7">
        <f>IF(T1821&gt;0,RANK(T1821,(N1821:P1821,Q1821:AE1821)),0)</f>
        <v>8</v>
      </c>
      <c r="AJ1821" s="7">
        <f>IF(S1821&gt;0,RANK(S1821,(N1821:P1821,Q1821:AE1821)),0)</f>
        <v>5</v>
      </c>
      <c r="AK1821" s="2">
        <f t="shared" si="412"/>
        <v>2.5644871025794842E-3</v>
      </c>
      <c r="AL1821" s="2">
        <f t="shared" si="412"/>
        <v>4.3491301739652068E-4</v>
      </c>
      <c r="AM1821" s="2">
        <f t="shared" si="413"/>
        <v>2.999400119976005E-5</v>
      </c>
      <c r="AN1821" s="2">
        <f t="shared" si="414"/>
        <v>6.5986802639472102E-4</v>
      </c>
      <c r="AP1821" t="s">
        <v>5030</v>
      </c>
      <c r="AQ1821" t="s">
        <v>2050</v>
      </c>
      <c r="AR1821">
        <v>12</v>
      </c>
      <c r="AT1821" s="85" t="s">
        <v>3958</v>
      </c>
      <c r="AU1821" s="84" t="s">
        <v>4672</v>
      </c>
      <c r="AV1821" s="77" t="str">
        <f t="shared" si="408"/>
        <v>34019</v>
      </c>
      <c r="AX1821" s="7" t="s">
        <v>186</v>
      </c>
      <c r="BG1821" s="1"/>
    </row>
    <row r="1822" spans="1:59" hidden="1" outlineLevel="1">
      <c r="A1822" t="s">
        <v>4137</v>
      </c>
      <c r="B1822" t="s">
        <v>2050</v>
      </c>
      <c r="C1822" s="1">
        <f t="shared" si="409"/>
        <v>149510</v>
      </c>
      <c r="D1822" s="7">
        <f>IF(N1822&gt;0, RANK(N1822,(N1822:P1822,Q1822:AE1822)),0)</f>
        <v>1</v>
      </c>
      <c r="E1822" s="7">
        <f>IF(O1822&gt;0,RANK(O1822,(N1822:P1822,Q1822:AE1822)),0)</f>
        <v>2</v>
      </c>
      <c r="F1822" s="7">
        <f>IF(P1822&gt;0,RANK(P1822,(N1822:P1822,Q1822:AE1822)),0)</f>
        <v>3</v>
      </c>
      <c r="G1822" s="1">
        <f t="shared" si="391"/>
        <v>34976</v>
      </c>
      <c r="H1822" s="2">
        <f t="shared" si="392"/>
        <v>0.23393752926225669</v>
      </c>
      <c r="I1822" s="2"/>
      <c r="J1822" s="2">
        <f t="shared" si="410"/>
        <v>0.61253427864356902</v>
      </c>
      <c r="K1822" s="2">
        <f t="shared" si="410"/>
        <v>0.37859674938131227</v>
      </c>
      <c r="L1822" s="2">
        <f t="shared" si="410"/>
        <v>5.5715336766771449E-3</v>
      </c>
      <c r="M1822" s="2">
        <f t="shared" si="411"/>
        <v>3.2974382984415664E-3</v>
      </c>
      <c r="N1822" s="1">
        <v>91580</v>
      </c>
      <c r="O1822" s="1">
        <v>56604</v>
      </c>
      <c r="P1822" s="1">
        <v>833</v>
      </c>
      <c r="Q1822" s="1">
        <v>230</v>
      </c>
      <c r="R1822" s="1">
        <v>47</v>
      </c>
      <c r="S1822" s="1">
        <v>87</v>
      </c>
      <c r="T1822" s="1">
        <v>27</v>
      </c>
      <c r="U1822" s="1">
        <v>91</v>
      </c>
      <c r="V1822" s="1">
        <v>11</v>
      </c>
      <c r="AG1822" s="7">
        <f>IF(Q1822&gt;0,RANK(Q1822,(N1822:P1822,Q1822:AE1822)),0)</f>
        <v>4</v>
      </c>
      <c r="AH1822" s="7">
        <f>IF(R1822&gt;0,RANK(R1822,(N1822:P1822,Q1822:AE1822)),0)</f>
        <v>7</v>
      </c>
      <c r="AI1822" s="7">
        <f>IF(T1822&gt;0,RANK(T1822,(N1822:P1822,Q1822:AE1822)),0)</f>
        <v>8</v>
      </c>
      <c r="AJ1822" s="7">
        <f>IF(S1822&gt;0,RANK(S1822,(N1822:P1822,Q1822:AE1822)),0)</f>
        <v>6</v>
      </c>
      <c r="AK1822" s="2">
        <f t="shared" si="412"/>
        <v>1.5383586382181793E-3</v>
      </c>
      <c r="AL1822" s="2">
        <f t="shared" si="412"/>
        <v>3.143602434619758E-4</v>
      </c>
      <c r="AM1822" s="2">
        <f t="shared" si="413"/>
        <v>1.8058992709517758E-4</v>
      </c>
      <c r="AN1822" s="2">
        <f t="shared" si="414"/>
        <v>5.8190087619557226E-4</v>
      </c>
      <c r="AP1822" t="s">
        <v>4137</v>
      </c>
      <c r="AQ1822" t="s">
        <v>2050</v>
      </c>
      <c r="AT1822" s="85" t="s">
        <v>3958</v>
      </c>
      <c r="AU1822" s="84" t="s">
        <v>4350</v>
      </c>
      <c r="AV1822" s="77" t="str">
        <f t="shared" si="408"/>
        <v>34021</v>
      </c>
      <c r="AX1822" s="7" t="s">
        <v>186</v>
      </c>
      <c r="BG1822" s="1"/>
    </row>
    <row r="1823" spans="1:59" hidden="1" outlineLevel="1">
      <c r="A1823" t="s">
        <v>4409</v>
      </c>
      <c r="B1823" t="s">
        <v>2050</v>
      </c>
      <c r="C1823" s="1">
        <f t="shared" si="409"/>
        <v>295805</v>
      </c>
      <c r="D1823" s="7">
        <f>IF(N1823&gt;0, RANK(N1823,(N1823:P1823,Q1823:AE1823)),0)</f>
        <v>1</v>
      </c>
      <c r="E1823" s="7">
        <f>IF(O1823&gt;0,RANK(O1823,(N1823:P1823,Q1823:AE1823)),0)</f>
        <v>2</v>
      </c>
      <c r="F1823" s="7">
        <f>IF(P1823&gt;0,RANK(P1823,(N1823:P1823,Q1823:AE1823)),0)</f>
        <v>3</v>
      </c>
      <c r="G1823" s="1">
        <f t="shared" si="391"/>
        <v>40136</v>
      </c>
      <c r="H1823" s="2">
        <f t="shared" si="392"/>
        <v>0.13568398100099727</v>
      </c>
      <c r="I1823" s="2"/>
      <c r="J1823" s="2">
        <f t="shared" si="410"/>
        <v>0.56330352766180425</v>
      </c>
      <c r="K1823" s="2">
        <f t="shared" si="410"/>
        <v>0.42761954666080693</v>
      </c>
      <c r="L1823" s="2">
        <f t="shared" si="410"/>
        <v>6.19326921451632E-3</v>
      </c>
      <c r="M1823" s="2">
        <f t="shared" si="411"/>
        <v>2.8836564628725051E-3</v>
      </c>
      <c r="N1823" s="1">
        <v>166628</v>
      </c>
      <c r="O1823" s="1">
        <v>126492</v>
      </c>
      <c r="P1823" s="1">
        <v>1832</v>
      </c>
      <c r="Q1823" s="1">
        <v>352</v>
      </c>
      <c r="R1823" s="1">
        <v>230</v>
      </c>
      <c r="S1823" s="1">
        <v>141</v>
      </c>
      <c r="T1823" s="1">
        <v>36</v>
      </c>
      <c r="U1823" s="1">
        <v>70</v>
      </c>
      <c r="V1823" s="1">
        <v>24</v>
      </c>
      <c r="AG1823" s="7">
        <f>IF(Q1823&gt;0,RANK(Q1823,(N1823:P1823,Q1823:AE1823)),0)</f>
        <v>4</v>
      </c>
      <c r="AH1823" s="7">
        <f>IF(R1823&gt;0,RANK(R1823,(N1823:P1823,Q1823:AE1823)),0)</f>
        <v>5</v>
      </c>
      <c r="AI1823" s="7">
        <f>IF(T1823&gt;0,RANK(T1823,(N1823:P1823,Q1823:AE1823)),0)</f>
        <v>8</v>
      </c>
      <c r="AJ1823" s="7">
        <f>IF(S1823&gt;0,RANK(S1823,(N1823:P1823,Q1823:AE1823)),0)</f>
        <v>6</v>
      </c>
      <c r="AK1823" s="2">
        <f t="shared" si="412"/>
        <v>1.1899731241865419E-3</v>
      </c>
      <c r="AL1823" s="2">
        <f t="shared" si="412"/>
        <v>7.7753925728097902E-4</v>
      </c>
      <c r="AM1823" s="2">
        <f t="shared" si="413"/>
        <v>1.2170179679180541E-4</v>
      </c>
      <c r="AN1823" s="2">
        <f t="shared" si="414"/>
        <v>4.7666537076790453E-4</v>
      </c>
      <c r="AP1823" t="s">
        <v>4409</v>
      </c>
      <c r="AQ1823" t="s">
        <v>2050</v>
      </c>
      <c r="AT1823" s="85" t="s">
        <v>3958</v>
      </c>
      <c r="AU1823" s="84" t="s">
        <v>4351</v>
      </c>
      <c r="AV1823" s="77" t="str">
        <f t="shared" si="408"/>
        <v>34023</v>
      </c>
      <c r="AX1823" s="7" t="s">
        <v>186</v>
      </c>
      <c r="BG1823" s="1"/>
    </row>
    <row r="1824" spans="1:59" hidden="1" outlineLevel="1">
      <c r="A1824" t="s">
        <v>2883</v>
      </c>
      <c r="B1824" t="s">
        <v>2050</v>
      </c>
      <c r="C1824" s="1">
        <f t="shared" si="409"/>
        <v>299939</v>
      </c>
      <c r="D1824" s="7">
        <f>IF(N1824&gt;0, RANK(N1824,(N1824:P1824,Q1824:AE1824)),0)</f>
        <v>2</v>
      </c>
      <c r="E1824" s="7">
        <f>IF(O1824&gt;0,RANK(O1824,(N1824:P1824,Q1824:AE1824)),0)</f>
        <v>1</v>
      </c>
      <c r="F1824" s="7">
        <f>IF(P1824&gt;0,RANK(P1824,(N1824:P1824,Q1824:AE1824)),0)</f>
        <v>3</v>
      </c>
      <c r="G1824" s="1">
        <f t="shared" si="391"/>
        <v>29877</v>
      </c>
      <c r="H1824" s="2">
        <f t="shared" si="392"/>
        <v>9.9610254084997282E-2</v>
      </c>
      <c r="I1824" s="2"/>
      <c r="J1824" s="2">
        <f t="shared" si="410"/>
        <v>0.44600068680631727</v>
      </c>
      <c r="K1824" s="2">
        <f t="shared" si="410"/>
        <v>0.54561094089131457</v>
      </c>
      <c r="L1824" s="2">
        <f t="shared" si="410"/>
        <v>5.7845095169351103E-3</v>
      </c>
      <c r="M1824" s="2">
        <f t="shared" si="411"/>
        <v>2.6038627854329975E-3</v>
      </c>
      <c r="N1824" s="1">
        <v>133773</v>
      </c>
      <c r="O1824" s="1">
        <v>163650</v>
      </c>
      <c r="P1824" s="1">
        <v>1735</v>
      </c>
      <c r="Q1824" s="1">
        <v>404</v>
      </c>
      <c r="R1824" s="1">
        <v>114</v>
      </c>
      <c r="S1824" s="1">
        <v>161</v>
      </c>
      <c r="T1824" s="1">
        <v>22</v>
      </c>
      <c r="U1824" s="1">
        <v>61</v>
      </c>
      <c r="V1824" s="1">
        <v>19</v>
      </c>
      <c r="AG1824" s="7">
        <f>IF(Q1824&gt;0,RANK(Q1824,(N1824:P1824,Q1824:AE1824)),0)</f>
        <v>4</v>
      </c>
      <c r="AH1824" s="7">
        <f>IF(R1824&gt;0,RANK(R1824,(N1824:P1824,Q1824:AE1824)),0)</f>
        <v>6</v>
      </c>
      <c r="AI1824" s="7">
        <f>IF(T1824&gt;0,RANK(T1824,(N1824:P1824,Q1824:AE1824)),0)</f>
        <v>8</v>
      </c>
      <c r="AJ1824" s="7">
        <f>IF(S1824&gt;0,RANK(S1824,(N1824:P1824,Q1824:AE1824)),0)</f>
        <v>5</v>
      </c>
      <c r="AK1824" s="2">
        <f t="shared" si="412"/>
        <v>1.3469405445773973E-3</v>
      </c>
      <c r="AL1824" s="2">
        <f t="shared" si="412"/>
        <v>3.8007728238075077E-4</v>
      </c>
      <c r="AM1824" s="2">
        <f t="shared" si="413"/>
        <v>7.3348247476986986E-5</v>
      </c>
      <c r="AN1824" s="2">
        <f t="shared" si="414"/>
        <v>5.3677581108158663E-4</v>
      </c>
      <c r="AP1824" t="s">
        <v>2883</v>
      </c>
      <c r="AQ1824" t="s">
        <v>2050</v>
      </c>
      <c r="AT1824" s="85" t="s">
        <v>3958</v>
      </c>
      <c r="AU1824" s="84" t="s">
        <v>3949</v>
      </c>
      <c r="AV1824" s="77" t="str">
        <f t="shared" si="408"/>
        <v>34025</v>
      </c>
      <c r="AX1824" s="7" t="s">
        <v>186</v>
      </c>
      <c r="BG1824" s="1"/>
    </row>
    <row r="1825" spans="1:59" hidden="1" outlineLevel="1">
      <c r="A1825" t="s">
        <v>3279</v>
      </c>
      <c r="B1825" t="s">
        <v>2050</v>
      </c>
      <c r="C1825" s="1">
        <f t="shared" si="409"/>
        <v>235154</v>
      </c>
      <c r="D1825" s="7">
        <f>IF(N1825&gt;0, RANK(N1825,(N1825:P1825,Q1825:AE1825)),0)</f>
        <v>2</v>
      </c>
      <c r="E1825" s="7">
        <f>IF(O1825&gt;0,RANK(O1825,(N1825:P1825,Q1825:AE1825)),0)</f>
        <v>1</v>
      </c>
      <c r="F1825" s="7">
        <f>IF(P1825&gt;0,RANK(P1825,(N1825:P1825,Q1825:AE1825)),0)</f>
        <v>3</v>
      </c>
      <c r="G1825" s="1">
        <f t="shared" si="391"/>
        <v>37175</v>
      </c>
      <c r="H1825" s="2">
        <f t="shared" si="392"/>
        <v>0.15808789133929255</v>
      </c>
      <c r="I1825" s="2"/>
      <c r="J1825" s="2">
        <f t="shared" si="410"/>
        <v>0.41702884067462176</v>
      </c>
      <c r="K1825" s="2">
        <f t="shared" si="410"/>
        <v>0.57511673201391433</v>
      </c>
      <c r="L1825" s="2">
        <f t="shared" si="410"/>
        <v>5.3284230759417231E-3</v>
      </c>
      <c r="M1825" s="2">
        <f t="shared" si="411"/>
        <v>2.5260042355221843E-3</v>
      </c>
      <c r="N1825" s="1">
        <v>98066</v>
      </c>
      <c r="O1825" s="1">
        <v>135241</v>
      </c>
      <c r="P1825" s="1">
        <v>1253</v>
      </c>
      <c r="Q1825" s="1">
        <v>311</v>
      </c>
      <c r="R1825" s="1">
        <v>111</v>
      </c>
      <c r="S1825" s="1">
        <v>102</v>
      </c>
      <c r="T1825" s="1">
        <v>17</v>
      </c>
      <c r="U1825" s="1">
        <v>41</v>
      </c>
      <c r="V1825" s="1">
        <v>12</v>
      </c>
      <c r="AG1825" s="7">
        <f>IF(Q1825&gt;0,RANK(Q1825,(N1825:P1825,Q1825:AE1825)),0)</f>
        <v>4</v>
      </c>
      <c r="AH1825" s="7">
        <f>IF(R1825&gt;0,RANK(R1825,(N1825:P1825,Q1825:AE1825)),0)</f>
        <v>5</v>
      </c>
      <c r="AI1825" s="7">
        <f>IF(T1825&gt;0,RANK(T1825,(N1825:P1825,Q1825:AE1825)),0)</f>
        <v>8</v>
      </c>
      <c r="AJ1825" s="7">
        <f>IF(S1825&gt;0,RANK(S1825,(N1825:P1825,Q1825:AE1825)),0)</f>
        <v>6</v>
      </c>
      <c r="AK1825" s="2">
        <f t="shared" si="412"/>
        <v>1.3225375711236041E-3</v>
      </c>
      <c r="AL1825" s="2">
        <f t="shared" si="412"/>
        <v>4.7203109451678473E-4</v>
      </c>
      <c r="AM1825" s="2">
        <f t="shared" si="413"/>
        <v>7.229305051157964E-5</v>
      </c>
      <c r="AN1825" s="2">
        <f t="shared" si="414"/>
        <v>4.337583030694779E-4</v>
      </c>
      <c r="AP1825" t="s">
        <v>3279</v>
      </c>
      <c r="AQ1825" t="s">
        <v>2050</v>
      </c>
      <c r="AR1825">
        <v>11</v>
      </c>
      <c r="AT1825" s="85" t="s">
        <v>3958</v>
      </c>
      <c r="AU1825" s="84" t="s">
        <v>3950</v>
      </c>
      <c r="AV1825" s="77" t="str">
        <f t="shared" si="408"/>
        <v>34027</v>
      </c>
      <c r="AX1825" s="7" t="s">
        <v>186</v>
      </c>
      <c r="BG1825" s="1"/>
    </row>
    <row r="1826" spans="1:59" hidden="1" outlineLevel="1">
      <c r="A1826" t="s">
        <v>1984</v>
      </c>
      <c r="B1826" t="s">
        <v>2050</v>
      </c>
      <c r="C1826" s="1">
        <f t="shared" si="409"/>
        <v>256306</v>
      </c>
      <c r="D1826" s="7">
        <f>IF(N1826&gt;0, RANK(N1826,(N1826:P1826,Q1826:AE1826)),0)</f>
        <v>2</v>
      </c>
      <c r="E1826" s="7">
        <f>IF(O1826&gt;0,RANK(O1826,(N1826:P1826,Q1826:AE1826)),0)</f>
        <v>1</v>
      </c>
      <c r="F1826" s="7">
        <f>IF(P1826&gt;0,RANK(P1826,(N1826:P1826,Q1826:AE1826)),0)</f>
        <v>3</v>
      </c>
      <c r="G1826" s="1">
        <f t="shared" si="391"/>
        <v>54365</v>
      </c>
      <c r="H1826" s="2">
        <f t="shared" si="392"/>
        <v>0.21210974382183795</v>
      </c>
      <c r="I1826" s="2"/>
      <c r="J1826" s="2">
        <f t="shared" si="410"/>
        <v>0.38953048309442617</v>
      </c>
      <c r="K1826" s="2">
        <f t="shared" si="410"/>
        <v>0.60164022691626418</v>
      </c>
      <c r="L1826" s="2">
        <f t="shared" si="410"/>
        <v>6.5819762315357426E-3</v>
      </c>
      <c r="M1826" s="2">
        <f t="shared" si="411"/>
        <v>2.2473137577739095E-3</v>
      </c>
      <c r="N1826" s="1">
        <v>99839</v>
      </c>
      <c r="O1826" s="1">
        <v>154204</v>
      </c>
      <c r="P1826" s="1">
        <v>1687</v>
      </c>
      <c r="Q1826" s="1">
        <v>289</v>
      </c>
      <c r="R1826" s="1">
        <v>94</v>
      </c>
      <c r="S1826" s="1">
        <v>103</v>
      </c>
      <c r="T1826" s="1">
        <v>27</v>
      </c>
      <c r="U1826" s="1">
        <v>24</v>
      </c>
      <c r="V1826" s="1">
        <v>39</v>
      </c>
      <c r="AG1826" s="7">
        <f>IF(Q1826&gt;0,RANK(Q1826,(N1826:P1826,Q1826:AE1826)),0)</f>
        <v>4</v>
      </c>
      <c r="AH1826" s="7">
        <f>IF(R1826&gt;0,RANK(R1826,(N1826:P1826,Q1826:AE1826)),0)</f>
        <v>6</v>
      </c>
      <c r="AI1826" s="7">
        <f>IF(T1826&gt;0,RANK(T1826,(N1826:P1826,Q1826:AE1826)),0)</f>
        <v>8</v>
      </c>
      <c r="AJ1826" s="7">
        <f>IF(S1826&gt;0,RANK(S1826,(N1826:P1826,Q1826:AE1826)),0)</f>
        <v>5</v>
      </c>
      <c r="AK1826" s="2">
        <f t="shared" si="412"/>
        <v>1.1275584652719797E-3</v>
      </c>
      <c r="AL1826" s="2">
        <f t="shared" si="412"/>
        <v>3.6674912019227018E-4</v>
      </c>
      <c r="AM1826" s="2">
        <f t="shared" si="413"/>
        <v>1.0534283239565208E-4</v>
      </c>
      <c r="AN1826" s="2">
        <f t="shared" si="414"/>
        <v>4.0186339765748753E-4</v>
      </c>
      <c r="AP1826" t="s">
        <v>1984</v>
      </c>
      <c r="AQ1826" t="s">
        <v>2050</v>
      </c>
      <c r="AT1826" s="85" t="s">
        <v>3958</v>
      </c>
      <c r="AU1826" s="84" t="s">
        <v>3951</v>
      </c>
      <c r="AV1826" s="77" t="str">
        <f t="shared" si="408"/>
        <v>34029</v>
      </c>
      <c r="AX1826" s="7" t="s">
        <v>186</v>
      </c>
      <c r="BG1826" s="1"/>
    </row>
    <row r="1827" spans="1:59" hidden="1" outlineLevel="1">
      <c r="A1827" t="s">
        <v>4768</v>
      </c>
      <c r="B1827" t="s">
        <v>2050</v>
      </c>
      <c r="C1827" s="1">
        <f t="shared" si="409"/>
        <v>171311</v>
      </c>
      <c r="D1827" s="7">
        <f>IF(N1827&gt;0, RANK(N1827,(N1827:P1827,Q1827:AE1827)),0)</f>
        <v>1</v>
      </c>
      <c r="E1827" s="7">
        <f>IF(O1827&gt;0,RANK(O1827,(N1827:P1827,Q1827:AE1827)),0)</f>
        <v>2</v>
      </c>
      <c r="F1827" s="7">
        <f>IF(P1827&gt;0,RANK(P1827,(N1827:P1827,Q1827:AE1827)),0)</f>
        <v>3</v>
      </c>
      <c r="G1827" s="1">
        <f t="shared" si="391"/>
        <v>19762</v>
      </c>
      <c r="H1827" s="2">
        <f t="shared" si="392"/>
        <v>0.11535744931732346</v>
      </c>
      <c r="I1827" s="2"/>
      <c r="J1827" s="2">
        <f t="shared" si="410"/>
        <v>0.55432517468230291</v>
      </c>
      <c r="K1827" s="2">
        <f t="shared" si="410"/>
        <v>0.43896772536497947</v>
      </c>
      <c r="L1827" s="2">
        <f t="shared" si="410"/>
        <v>4.9617362574499013E-3</v>
      </c>
      <c r="M1827" s="2">
        <f t="shared" si="411"/>
        <v>1.7453636952677199E-3</v>
      </c>
      <c r="N1827" s="1">
        <v>94962</v>
      </c>
      <c r="O1827" s="1">
        <v>75200</v>
      </c>
      <c r="P1827" s="1">
        <v>850</v>
      </c>
      <c r="Q1827" s="1">
        <v>118</v>
      </c>
      <c r="R1827" s="1">
        <v>63</v>
      </c>
      <c r="S1827" s="1">
        <v>57</v>
      </c>
      <c r="T1827" s="1">
        <v>26</v>
      </c>
      <c r="U1827" s="1">
        <v>27</v>
      </c>
      <c r="V1827" s="1">
        <v>8</v>
      </c>
      <c r="AG1827" s="7">
        <f>IF(Q1827&gt;0,RANK(Q1827,(N1827:P1827,Q1827:AE1827)),0)</f>
        <v>4</v>
      </c>
      <c r="AH1827" s="7">
        <f>IF(R1827&gt;0,RANK(R1827,(N1827:P1827,Q1827:AE1827)),0)</f>
        <v>5</v>
      </c>
      <c r="AI1827" s="7">
        <f>IF(T1827&gt;0,RANK(T1827,(N1827:P1827,Q1827:AE1827)),0)</f>
        <v>8</v>
      </c>
      <c r="AJ1827" s="7">
        <f>IF(S1827&gt;0,RANK(S1827,(N1827:P1827,Q1827:AE1827)),0)</f>
        <v>6</v>
      </c>
      <c r="AK1827" s="2">
        <f t="shared" si="412"/>
        <v>6.8880573926951563E-4</v>
      </c>
      <c r="AL1827" s="2">
        <f t="shared" si="412"/>
        <v>3.677522167286397E-4</v>
      </c>
      <c r="AM1827" s="2">
        <f t="shared" si="413"/>
        <v>1.5177075611023228E-4</v>
      </c>
      <c r="AN1827" s="2">
        <f t="shared" si="414"/>
        <v>3.327281960878169E-4</v>
      </c>
      <c r="AP1827" t="s">
        <v>4768</v>
      </c>
      <c r="AQ1827" t="s">
        <v>2050</v>
      </c>
      <c r="AT1827" s="85" t="s">
        <v>3958</v>
      </c>
      <c r="AU1827" s="84" t="s">
        <v>3971</v>
      </c>
      <c r="AV1827" s="77" t="str">
        <f t="shared" si="408"/>
        <v>34031</v>
      </c>
      <c r="AX1827" s="7" t="s">
        <v>186</v>
      </c>
      <c r="BG1827" s="1"/>
    </row>
    <row r="1828" spans="1:59" hidden="1" outlineLevel="1">
      <c r="A1828" t="s">
        <v>2267</v>
      </c>
      <c r="B1828" t="s">
        <v>2050</v>
      </c>
      <c r="C1828" s="1">
        <f t="shared" si="409"/>
        <v>29781</v>
      </c>
      <c r="D1828" s="7">
        <f>IF(N1828&gt;0, RANK(N1828,(N1828:P1828,Q1828:AE1828)),0)</f>
        <v>2</v>
      </c>
      <c r="E1828" s="7">
        <f>IF(O1828&gt;0,RANK(O1828,(N1828:P1828,Q1828:AE1828)),0)</f>
        <v>1</v>
      </c>
      <c r="F1828" s="7">
        <f>IF(P1828&gt;0,RANK(P1828,(N1828:P1828,Q1828:AE1828)),0)</f>
        <v>3</v>
      </c>
      <c r="G1828" s="1">
        <f t="shared" si="391"/>
        <v>1972</v>
      </c>
      <c r="H1828" s="2">
        <f t="shared" si="392"/>
        <v>6.621671535542796E-2</v>
      </c>
      <c r="I1828" s="2"/>
      <c r="J1828" s="2">
        <f t="shared" si="410"/>
        <v>0.46167019240455326</v>
      </c>
      <c r="K1828" s="2">
        <f t="shared" si="410"/>
        <v>0.52788690775998115</v>
      </c>
      <c r="L1828" s="2">
        <f t="shared" si="410"/>
        <v>5.5404452503273896E-3</v>
      </c>
      <c r="M1828" s="2">
        <f t="shared" si="411"/>
        <v>4.902454585138257E-3</v>
      </c>
      <c r="N1828" s="1">
        <v>13749</v>
      </c>
      <c r="O1828" s="1">
        <v>15721</v>
      </c>
      <c r="P1828" s="1">
        <v>165</v>
      </c>
      <c r="Q1828" s="1">
        <v>81</v>
      </c>
      <c r="R1828" s="1">
        <v>17</v>
      </c>
      <c r="S1828" s="1">
        <v>21</v>
      </c>
      <c r="T1828" s="1">
        <v>10</v>
      </c>
      <c r="U1828" s="1">
        <v>7</v>
      </c>
      <c r="V1828" s="1">
        <v>10</v>
      </c>
      <c r="AG1828" s="7">
        <f>IF(Q1828&gt;0,RANK(Q1828,(N1828:P1828,Q1828:AE1828)),0)</f>
        <v>4</v>
      </c>
      <c r="AH1828" s="7">
        <f>IF(R1828&gt;0,RANK(R1828,(N1828:P1828,Q1828:AE1828)),0)</f>
        <v>6</v>
      </c>
      <c r="AI1828" s="7">
        <f>IF(T1828&gt;0,RANK(T1828,(N1828:P1828,Q1828:AE1828)),0)</f>
        <v>7</v>
      </c>
      <c r="AJ1828" s="7">
        <f>IF(S1828&gt;0,RANK(S1828,(N1828:P1828,Q1828:AE1828)),0)</f>
        <v>5</v>
      </c>
      <c r="AK1828" s="2">
        <f t="shared" si="412"/>
        <v>2.7198549410698096E-3</v>
      </c>
      <c r="AL1828" s="2">
        <f t="shared" si="412"/>
        <v>5.7083375306403407E-4</v>
      </c>
      <c r="AM1828" s="2">
        <f t="shared" si="413"/>
        <v>3.3578456062590241E-4</v>
      </c>
      <c r="AN1828" s="2">
        <f t="shared" si="414"/>
        <v>7.0514757731439512E-4</v>
      </c>
      <c r="AP1828" t="s">
        <v>2267</v>
      </c>
      <c r="AQ1828" t="s">
        <v>2050</v>
      </c>
      <c r="AT1828" s="85" t="s">
        <v>3958</v>
      </c>
      <c r="AU1828" s="84" t="s">
        <v>3972</v>
      </c>
      <c r="AV1828" s="77" t="str">
        <f t="shared" si="408"/>
        <v>34033</v>
      </c>
      <c r="AX1828" s="7" t="s">
        <v>186</v>
      </c>
      <c r="BG1828" s="1"/>
    </row>
    <row r="1829" spans="1:59" hidden="1" outlineLevel="1">
      <c r="A1829" t="s">
        <v>2304</v>
      </c>
      <c r="B1829" t="s">
        <v>2050</v>
      </c>
      <c r="C1829" s="1">
        <f t="shared" si="409"/>
        <v>140279</v>
      </c>
      <c r="D1829" s="7">
        <f>IF(N1829&gt;0, RANK(N1829,(N1829:P1829,Q1829:AE1829)),0)</f>
        <v>2</v>
      </c>
      <c r="E1829" s="7">
        <f>IF(O1829&gt;0,RANK(O1829,(N1829:P1829,Q1829:AE1829)),0)</f>
        <v>1</v>
      </c>
      <c r="F1829" s="7">
        <f>IF(P1829&gt;0,RANK(P1829,(N1829:P1829,Q1829:AE1829)),0)</f>
        <v>3</v>
      </c>
      <c r="G1829" s="1">
        <f t="shared" ref="G1829:G1892" si="415">IF(C1829&gt;0,MAX(N1829:P1829)-LARGE(N1829:P1829,2),0)</f>
        <v>6032</v>
      </c>
      <c r="H1829" s="2">
        <f t="shared" ref="H1829:H1892" si="416">IF(C1829&gt;0,G1829/C1829,0)</f>
        <v>4.3000021385952283E-2</v>
      </c>
      <c r="I1829" s="2"/>
      <c r="J1829" s="2">
        <f t="shared" si="410"/>
        <v>0.47388418793974862</v>
      </c>
      <c r="K1829" s="2">
        <f t="shared" si="410"/>
        <v>0.51688420932570089</v>
      </c>
      <c r="L1829" s="2">
        <f t="shared" si="410"/>
        <v>5.6458914021343181E-3</v>
      </c>
      <c r="M1829" s="2">
        <f t="shared" si="411"/>
        <v>3.5857113324161633E-3</v>
      </c>
      <c r="N1829" s="1">
        <v>66476</v>
      </c>
      <c r="O1829" s="1">
        <v>72508</v>
      </c>
      <c r="P1829" s="1">
        <v>792</v>
      </c>
      <c r="Q1829" s="1">
        <v>312</v>
      </c>
      <c r="R1829" s="1">
        <v>75</v>
      </c>
      <c r="S1829" s="1">
        <v>81</v>
      </c>
      <c r="T1829" s="1">
        <v>10</v>
      </c>
      <c r="U1829" s="1">
        <v>17</v>
      </c>
      <c r="V1829" s="1">
        <v>8</v>
      </c>
      <c r="AG1829" s="7">
        <f>IF(Q1829&gt;0,RANK(Q1829,(N1829:P1829,Q1829:AE1829)),0)</f>
        <v>4</v>
      </c>
      <c r="AH1829" s="7">
        <f>IF(R1829&gt;0,RANK(R1829,(N1829:P1829,Q1829:AE1829)),0)</f>
        <v>6</v>
      </c>
      <c r="AI1829" s="7">
        <f>IF(T1829&gt;0,RANK(T1829,(N1829:P1829,Q1829:AE1829)),0)</f>
        <v>8</v>
      </c>
      <c r="AJ1829" s="7">
        <f>IF(S1829&gt;0,RANK(S1829,(N1829:P1829,Q1829:AE1829)),0)</f>
        <v>5</v>
      </c>
      <c r="AK1829" s="2">
        <f t="shared" si="412"/>
        <v>2.2241390372044283E-3</v>
      </c>
      <c r="AL1829" s="2">
        <f t="shared" si="412"/>
        <v>5.346488070202953E-4</v>
      </c>
      <c r="AM1829" s="2">
        <f t="shared" si="413"/>
        <v>7.1286507602706038E-5</v>
      </c>
      <c r="AN1829" s="2">
        <f t="shared" si="414"/>
        <v>5.7742071158191886E-4</v>
      </c>
      <c r="AP1829" t="s">
        <v>2304</v>
      </c>
      <c r="AQ1829" t="s">
        <v>2050</v>
      </c>
      <c r="AT1829" s="85" t="s">
        <v>3958</v>
      </c>
      <c r="AU1829" s="84" t="s">
        <v>3970</v>
      </c>
      <c r="AV1829" s="77" t="str">
        <f t="shared" si="408"/>
        <v>34035</v>
      </c>
      <c r="AX1829" s="7" t="s">
        <v>186</v>
      </c>
      <c r="BG1829" s="1"/>
    </row>
    <row r="1830" spans="1:59" hidden="1" outlineLevel="1">
      <c r="A1830" t="s">
        <v>4736</v>
      </c>
      <c r="B1830" t="s">
        <v>2050</v>
      </c>
      <c r="C1830" s="1">
        <f t="shared" si="409"/>
        <v>69396</v>
      </c>
      <c r="D1830" s="7">
        <f>IF(N1830&gt;0, RANK(N1830,(N1830:P1830,Q1830:AE1830)),0)</f>
        <v>2</v>
      </c>
      <c r="E1830" s="7">
        <f>IF(O1830&gt;0,RANK(O1830,(N1830:P1830,Q1830:AE1830)),0)</f>
        <v>1</v>
      </c>
      <c r="F1830" s="7">
        <f>IF(P1830&gt;0,RANK(P1830,(N1830:P1830,Q1830:AE1830)),0)</f>
        <v>3</v>
      </c>
      <c r="G1830" s="1">
        <f t="shared" si="415"/>
        <v>20516</v>
      </c>
      <c r="H1830" s="2">
        <f t="shared" si="416"/>
        <v>0.29563663611735547</v>
      </c>
      <c r="I1830" s="2"/>
      <c r="J1830" s="2">
        <f t="shared" si="410"/>
        <v>0.34569715833765635</v>
      </c>
      <c r="K1830" s="2">
        <f t="shared" si="410"/>
        <v>0.64133379445501182</v>
      </c>
      <c r="L1830" s="2">
        <f t="shared" si="410"/>
        <v>7.3203066459161907E-3</v>
      </c>
      <c r="M1830" s="2">
        <f t="shared" si="411"/>
        <v>5.648740561415639E-3</v>
      </c>
      <c r="N1830" s="1">
        <v>23990</v>
      </c>
      <c r="O1830" s="1">
        <v>44506</v>
      </c>
      <c r="P1830" s="1">
        <v>508</v>
      </c>
      <c r="Q1830" s="1">
        <v>144</v>
      </c>
      <c r="R1830" s="1">
        <v>46</v>
      </c>
      <c r="S1830" s="1">
        <v>89</v>
      </c>
      <c r="T1830" s="1">
        <v>21</v>
      </c>
      <c r="U1830" s="1">
        <v>73</v>
      </c>
      <c r="V1830" s="1">
        <v>19</v>
      </c>
      <c r="AG1830" s="7">
        <f>IF(Q1830&gt;0,RANK(Q1830,(N1830:P1830,Q1830:AE1830)),0)</f>
        <v>4</v>
      </c>
      <c r="AH1830" s="7">
        <f>IF(R1830&gt;0,RANK(R1830,(N1830:P1830,Q1830:AE1830)),0)</f>
        <v>7</v>
      </c>
      <c r="AI1830" s="7">
        <f>IF(T1830&gt;0,RANK(T1830,(N1830:P1830,Q1830:AE1830)),0)</f>
        <v>8</v>
      </c>
      <c r="AJ1830" s="7">
        <f>IF(S1830&gt;0,RANK(S1830,(N1830:P1830,Q1830:AE1830)),0)</f>
        <v>5</v>
      </c>
      <c r="AK1830" s="2">
        <f t="shared" si="412"/>
        <v>2.0750475531730937E-3</v>
      </c>
      <c r="AL1830" s="2">
        <f t="shared" si="412"/>
        <v>6.6286241281918266E-4</v>
      </c>
      <c r="AM1830" s="2">
        <f t="shared" si="413"/>
        <v>3.0261110150440947E-4</v>
      </c>
      <c r="AN1830" s="2">
        <f t="shared" si="414"/>
        <v>1.2824946682805924E-3</v>
      </c>
      <c r="AP1830" t="s">
        <v>4736</v>
      </c>
      <c r="AQ1830" t="s">
        <v>2050</v>
      </c>
      <c r="AT1830" s="85" t="s">
        <v>3958</v>
      </c>
      <c r="AU1830" s="84" t="s">
        <v>3656</v>
      </c>
      <c r="AV1830" s="77" t="str">
        <f t="shared" si="408"/>
        <v>34037</v>
      </c>
      <c r="AX1830" s="7" t="s">
        <v>186</v>
      </c>
      <c r="BG1830" s="1"/>
    </row>
    <row r="1831" spans="1:59" hidden="1" outlineLevel="1">
      <c r="A1831" t="s">
        <v>5088</v>
      </c>
      <c r="B1831" t="s">
        <v>2050</v>
      </c>
      <c r="C1831" s="1">
        <f t="shared" si="409"/>
        <v>203387</v>
      </c>
      <c r="D1831" s="7">
        <f>IF(N1831&gt;0, RANK(N1831,(N1831:P1831,Q1831:AE1831)),0)</f>
        <v>1</v>
      </c>
      <c r="E1831" s="7">
        <f>IF(O1831&gt;0,RANK(O1831,(N1831:P1831,Q1831:AE1831)),0)</f>
        <v>2</v>
      </c>
      <c r="F1831" s="7">
        <f>IF(P1831&gt;0,RANK(P1831,(N1831:P1831,Q1831:AE1831)),0)</f>
        <v>3</v>
      </c>
      <c r="G1831" s="1">
        <f t="shared" si="415"/>
        <v>36855</v>
      </c>
      <c r="H1831" s="2">
        <f t="shared" si="416"/>
        <v>0.18120627178728238</v>
      </c>
      <c r="I1831" s="2"/>
      <c r="J1831" s="2">
        <f t="shared" si="410"/>
        <v>0.58692050131030993</v>
      </c>
      <c r="K1831" s="2">
        <f t="shared" si="410"/>
        <v>0.40571422952302755</v>
      </c>
      <c r="L1831" s="2">
        <f t="shared" si="410"/>
        <v>5.1232379650616808E-3</v>
      </c>
      <c r="M1831" s="2">
        <f t="shared" si="411"/>
        <v>2.2420312016008439E-3</v>
      </c>
      <c r="N1831" s="1">
        <v>119372</v>
      </c>
      <c r="O1831" s="1">
        <v>82517</v>
      </c>
      <c r="P1831" s="1">
        <v>1042</v>
      </c>
      <c r="Q1831" s="1">
        <v>187</v>
      </c>
      <c r="R1831" s="1">
        <v>76</v>
      </c>
      <c r="S1831" s="1">
        <v>119</v>
      </c>
      <c r="T1831" s="1">
        <v>46</v>
      </c>
      <c r="U1831" s="1">
        <v>21</v>
      </c>
      <c r="V1831" s="1">
        <v>7</v>
      </c>
      <c r="AG1831" s="7">
        <f>IF(Q1831&gt;0,RANK(Q1831,(N1831:P1831,Q1831:AE1831)),0)</f>
        <v>4</v>
      </c>
      <c r="AH1831" s="7">
        <f>IF(R1831&gt;0,RANK(R1831,(N1831:P1831,Q1831:AE1831)),0)</f>
        <v>6</v>
      </c>
      <c r="AI1831" s="7">
        <f>IF(T1831&gt;0,RANK(T1831,(N1831:P1831,Q1831:AE1831)),0)</f>
        <v>7</v>
      </c>
      <c r="AJ1831" s="7">
        <f>IF(S1831&gt;0,RANK(S1831,(N1831:P1831,Q1831:AE1831)),0)</f>
        <v>5</v>
      </c>
      <c r="AK1831" s="2">
        <f t="shared" si="412"/>
        <v>9.1942946206001366E-4</v>
      </c>
      <c r="AL1831" s="2">
        <f t="shared" si="412"/>
        <v>3.736718669334815E-4</v>
      </c>
      <c r="AM1831" s="2">
        <f t="shared" si="413"/>
        <v>2.2616981419658089E-4</v>
      </c>
      <c r="AN1831" s="2">
        <f t="shared" si="414"/>
        <v>5.8509147585637236E-4</v>
      </c>
      <c r="AP1831" t="s">
        <v>5088</v>
      </c>
      <c r="AQ1831" t="s">
        <v>2050</v>
      </c>
      <c r="AT1831" s="85" t="s">
        <v>3958</v>
      </c>
      <c r="AU1831" s="84" t="s">
        <v>5210</v>
      </c>
      <c r="AV1831" s="77" t="str">
        <f t="shared" si="408"/>
        <v>34039</v>
      </c>
      <c r="AX1831" s="7" t="s">
        <v>186</v>
      </c>
      <c r="BG1831" s="1"/>
    </row>
    <row r="1832" spans="1:59" hidden="1" outlineLevel="1">
      <c r="A1832" t="s">
        <v>4237</v>
      </c>
      <c r="B1832" t="s">
        <v>2050</v>
      </c>
      <c r="C1832" s="1">
        <f t="shared" si="409"/>
        <v>48208</v>
      </c>
      <c r="D1832" s="7">
        <f>IF(N1832&gt;0, RANK(N1832,(N1832:P1832,Q1832:AE1832)),0)</f>
        <v>2</v>
      </c>
      <c r="E1832" s="7">
        <f>IF(O1832&gt;0,RANK(O1832,(N1832:P1832,Q1832:AE1832)),0)</f>
        <v>1</v>
      </c>
      <c r="F1832" s="7">
        <f>IF(P1832&gt;0,RANK(P1832,(N1832:P1832,Q1832:AE1832)),0)</f>
        <v>3</v>
      </c>
      <c r="G1832" s="1">
        <f t="shared" si="415"/>
        <v>11498</v>
      </c>
      <c r="H1832" s="2">
        <f t="shared" si="416"/>
        <v>0.23850813143046798</v>
      </c>
      <c r="I1832" s="2"/>
      <c r="J1832" s="2">
        <f t="shared" si="410"/>
        <v>0.37429472286757387</v>
      </c>
      <c r="K1832" s="2">
        <f t="shared" si="410"/>
        <v>0.61280285429804182</v>
      </c>
      <c r="L1832" s="2">
        <f t="shared" si="410"/>
        <v>9.438267507467641E-3</v>
      </c>
      <c r="M1832" s="2">
        <f t="shared" si="411"/>
        <v>3.4641553269166118E-3</v>
      </c>
      <c r="N1832" s="1">
        <v>18044</v>
      </c>
      <c r="O1832" s="1">
        <v>29542</v>
      </c>
      <c r="P1832" s="1">
        <v>455</v>
      </c>
      <c r="Q1832" s="1">
        <v>98</v>
      </c>
      <c r="R1832" s="1">
        <v>28</v>
      </c>
      <c r="S1832" s="1">
        <v>33</v>
      </c>
      <c r="T1832" s="1">
        <v>2</v>
      </c>
      <c r="U1832" s="1">
        <v>4</v>
      </c>
      <c r="V1832" s="1">
        <v>2</v>
      </c>
      <c r="AG1832" s="7">
        <f>IF(Q1832&gt;0,RANK(Q1832,(N1832:P1832,Q1832:AE1832)),0)</f>
        <v>4</v>
      </c>
      <c r="AH1832" s="7">
        <f>IF(R1832&gt;0,RANK(R1832,(N1832:P1832,Q1832:AE1832)),0)</f>
        <v>6</v>
      </c>
      <c r="AI1832" s="7">
        <f>IF(T1832&gt;0,RANK(T1832,(N1832:P1832,Q1832:AE1832)),0)</f>
        <v>8</v>
      </c>
      <c r="AJ1832" s="7">
        <f>IF(S1832&gt;0,RANK(S1832,(N1832:P1832,Q1832:AE1832)),0)</f>
        <v>5</v>
      </c>
      <c r="AK1832" s="2">
        <f t="shared" si="412"/>
        <v>2.0328576169930303E-3</v>
      </c>
      <c r="AL1832" s="2">
        <f t="shared" si="412"/>
        <v>5.8081646199800859E-4</v>
      </c>
      <c r="AM1832" s="2">
        <f t="shared" si="413"/>
        <v>4.1486890142714904E-5</v>
      </c>
      <c r="AN1832" s="2">
        <f t="shared" si="414"/>
        <v>6.8453368735479588E-4</v>
      </c>
      <c r="AP1832" t="s">
        <v>4237</v>
      </c>
      <c r="AQ1832" t="s">
        <v>2050</v>
      </c>
      <c r="AR1832">
        <v>5</v>
      </c>
      <c r="AT1832" s="85" t="s">
        <v>3958</v>
      </c>
      <c r="AU1832" s="84" t="s">
        <v>5211</v>
      </c>
      <c r="AV1832" s="77" t="str">
        <f t="shared" si="408"/>
        <v>34041</v>
      </c>
      <c r="AX1832" s="7" t="s">
        <v>186</v>
      </c>
      <c r="BG1832" s="1"/>
    </row>
    <row r="1833" spans="1:59" collapsed="1">
      <c r="A1833" t="s">
        <v>3447</v>
      </c>
      <c r="B1833" t="s">
        <v>3839</v>
      </c>
      <c r="C1833" s="1">
        <f t="shared" si="409"/>
        <v>3611691</v>
      </c>
      <c r="D1833" s="7">
        <f>IF(N1833&gt;0, RANK(N1833,(N1833:P1833,Q1833:AE1833)),0)</f>
        <v>1</v>
      </c>
      <c r="E1833" s="7">
        <f>IF(O1833&gt;0,RANK(O1833,(N1833:P1833,Q1833:AE1833)),0)</f>
        <v>2</v>
      </c>
      <c r="F1833" s="7">
        <f>IF(P1833&gt;0,RANK(P1833,(N1833:P1833,Q1833:AE1833)),0)</f>
        <v>3</v>
      </c>
      <c r="G1833" s="1">
        <f t="shared" si="415"/>
        <v>241427</v>
      </c>
      <c r="H1833" s="2">
        <f t="shared" si="416"/>
        <v>6.6845973257402144E-2</v>
      </c>
      <c r="I1833" s="2"/>
      <c r="J1833" s="2">
        <f t="shared" si="410"/>
        <v>0.52923409007027455</v>
      </c>
      <c r="K1833" s="2">
        <f t="shared" si="410"/>
        <v>0.4623881168128724</v>
      </c>
      <c r="L1833" s="2">
        <f t="shared" si="410"/>
        <v>5.3764289359194903E-3</v>
      </c>
      <c r="M1833" s="2">
        <f t="shared" si="411"/>
        <v>3.0013641809335592E-3</v>
      </c>
      <c r="N1833" s="1">
        <f t="shared" ref="N1833:T1833" si="417">SUM(N1812:N1832)</f>
        <v>1911430</v>
      </c>
      <c r="O1833" s="1">
        <f t="shared" si="417"/>
        <v>1670003</v>
      </c>
      <c r="P1833" s="1">
        <f t="shared" si="417"/>
        <v>19418</v>
      </c>
      <c r="Q1833" s="1">
        <f t="shared" si="417"/>
        <v>4514</v>
      </c>
      <c r="R1833" s="1">
        <f t="shared" si="417"/>
        <v>2750</v>
      </c>
      <c r="S1833" s="1">
        <f>SUM(S1812:S1832)</f>
        <v>1807</v>
      </c>
      <c r="T1833" s="1">
        <f t="shared" si="417"/>
        <v>530</v>
      </c>
      <c r="U1833" s="1">
        <f>SUM(U1812:U1832)</f>
        <v>664</v>
      </c>
      <c r="V1833" s="1">
        <f>SUM(V1812:V1832)</f>
        <v>575</v>
      </c>
      <c r="AG1833" s="7">
        <f>IF(Q1833&gt;0,RANK(Q1833,(N1833:P1833,Q1833:AE1833)),0)</f>
        <v>4</v>
      </c>
      <c r="AH1833" s="7">
        <f>IF(R1833&gt;0,RANK(R1833,(N1833:P1833,Q1833:AE1833)),0)</f>
        <v>5</v>
      </c>
      <c r="AI1833" s="7">
        <f>IF(T1833&gt;0,RANK(T1833,(N1833:P1833,Q1833:AE1833)),0)</f>
        <v>9</v>
      </c>
      <c r="AJ1833" s="7">
        <f>IF(S1833&gt;0,RANK(S1833,(N1833:P1833,Q1833:AE1833)),0)</f>
        <v>6</v>
      </c>
      <c r="AK1833" s="2">
        <f t="shared" si="412"/>
        <v>1.2498300657503645E-3</v>
      </c>
      <c r="AL1833" s="2">
        <f t="shared" si="412"/>
        <v>7.6141618981247293E-4</v>
      </c>
      <c r="AM1833" s="2">
        <f t="shared" si="413"/>
        <v>1.4674566567294932E-4</v>
      </c>
      <c r="AN1833" s="2">
        <f t="shared" si="414"/>
        <v>5.0031965636041398E-4</v>
      </c>
      <c r="AP1833" t="s">
        <v>3447</v>
      </c>
      <c r="AQ1833" t="s">
        <v>3839</v>
      </c>
      <c r="AT1833" s="85" t="s">
        <v>3958</v>
      </c>
      <c r="AU1833" s="116"/>
      <c r="AV1833" s="77" t="str">
        <f t="shared" si="408"/>
        <v>34</v>
      </c>
      <c r="AX1833" s="7" t="s">
        <v>2301</v>
      </c>
      <c r="BG1833" s="1"/>
    </row>
    <row r="1834" spans="1:59">
      <c r="C1834" s="1"/>
      <c r="E1834" s="7"/>
      <c r="F1834" s="7"/>
      <c r="I1834" s="2"/>
      <c r="AG1834" s="7"/>
      <c r="AH1834" s="7"/>
      <c r="AI1834" s="7"/>
      <c r="AJ1834" s="7"/>
    </row>
    <row r="1835" spans="1:59" hidden="1" outlineLevel="1">
      <c r="A1835" t="s">
        <v>5287</v>
      </c>
      <c r="B1835" t="s">
        <v>2913</v>
      </c>
      <c r="C1835" s="1">
        <f t="shared" ref="C1835:C1868" si="418">SUM(N1835:AE1835)</f>
        <v>256811</v>
      </c>
      <c r="D1835" s="7">
        <f>IF(N1835&gt;0, RANK(N1835,(N1835:P1835,Q1835:AE1835)),0)</f>
        <v>1</v>
      </c>
      <c r="E1835" s="7">
        <f>IF(O1835&gt;0,RANK(O1835,(N1835:P1835,Q1835:AE1835)),0)</f>
        <v>2</v>
      </c>
      <c r="F1835" s="7">
        <f>IF(P1835&gt;0,RANK(P1835,(N1835:P1835,Q1835:AE1835)),0)</f>
        <v>3</v>
      </c>
      <c r="G1835" s="1">
        <f t="shared" si="415"/>
        <v>10798</v>
      </c>
      <c r="H1835" s="2">
        <f t="shared" si="416"/>
        <v>4.204648554773744E-2</v>
      </c>
      <c r="I1835" s="2"/>
      <c r="J1835" s="2">
        <f t="shared" ref="J1835:L1868" si="419">IF($C1835=0,"-",N1835/$C1835)</f>
        <v>0.51497794097604854</v>
      </c>
      <c r="K1835" s="2">
        <f t="shared" si="419"/>
        <v>0.47293145542831111</v>
      </c>
      <c r="L1835" s="2">
        <f t="shared" si="419"/>
        <v>5.6929025625849358E-3</v>
      </c>
      <c r="M1835" s="2">
        <f t="shared" ref="M1835:M1868" si="420">IF(C1835=0,"-",(1-J1835-K1835-L1835))</f>
        <v>6.3977010330554121E-3</v>
      </c>
      <c r="N1835" s="1">
        <v>132252</v>
      </c>
      <c r="O1835" s="1">
        <v>121454</v>
      </c>
      <c r="P1835" s="1">
        <v>1462</v>
      </c>
      <c r="Q1835" s="1">
        <v>953</v>
      </c>
      <c r="R1835" s="1">
        <v>261</v>
      </c>
      <c r="S1835" s="1">
        <v>429</v>
      </c>
      <c r="AG1835" s="7">
        <f>IF(Q1835&gt;0,RANK(Q1835,(N1835:P1835,Q1835:AE1835)),0)</f>
        <v>4</v>
      </c>
      <c r="AH1835" s="7">
        <f>IF(R1835&gt;0,RANK(R1835,(N1835:P1835,Q1835:AE1835)),0)</f>
        <v>6</v>
      </c>
      <c r="AI1835" s="7">
        <f>IF(T1835&gt;0,RANK(T1835,(N1835:P1835,Q1835:AE1835)),0)</f>
        <v>0</v>
      </c>
      <c r="AJ1835" s="7">
        <f>IF(S1835&gt;0,RANK(S1835,(N1835:P1835,Q1835:AE1835)),0)</f>
        <v>5</v>
      </c>
      <c r="AK1835" s="2">
        <f t="shared" ref="AK1835:AL1868" si="421">IF($C1835=0,"-",Q1835/$C1835)</f>
        <v>3.7109002340242436E-3</v>
      </c>
      <c r="AL1835" s="2">
        <f t="shared" si="421"/>
        <v>1.0163116065900603E-3</v>
      </c>
      <c r="AM1835" s="2">
        <f t="shared" ref="AM1835:AM1868" si="422">IF($C1835=0,"-",T1835/$C1835)</f>
        <v>0</v>
      </c>
      <c r="AN1835" s="2">
        <f t="shared" ref="AN1835:AN1868" si="423">IF($C1835=0,"-",S1835/$C1835)</f>
        <v>1.6704891924411338E-3</v>
      </c>
      <c r="AP1835" t="s">
        <v>5287</v>
      </c>
      <c r="AQ1835" t="s">
        <v>2913</v>
      </c>
      <c r="AT1835" s="85" t="s">
        <v>3616</v>
      </c>
      <c r="AU1835" s="84" t="s">
        <v>3988</v>
      </c>
      <c r="AV1835" s="77" t="str">
        <f t="shared" ref="AV1835:AV1868" si="424">AT1835&amp;AU1835</f>
        <v>35001</v>
      </c>
      <c r="AX1835" s="7" t="s">
        <v>186</v>
      </c>
    </row>
    <row r="1836" spans="1:59" hidden="1" outlineLevel="1">
      <c r="A1836" t="s">
        <v>2435</v>
      </c>
      <c r="B1836" t="s">
        <v>2913</v>
      </c>
      <c r="C1836" s="1">
        <f t="shared" si="418"/>
        <v>1993</v>
      </c>
      <c r="D1836" s="7">
        <f>IF(N1836&gt;0, RANK(N1836,(N1836:P1836,Q1836:AE1836)),0)</f>
        <v>2</v>
      </c>
      <c r="E1836" s="7">
        <f>IF(O1836&gt;0,RANK(O1836,(N1836:P1836,Q1836:AE1836)),0)</f>
        <v>1</v>
      </c>
      <c r="F1836" s="7">
        <f>IF(P1836&gt;0,RANK(P1836,(N1836:P1836,Q1836:AE1836)),0)</f>
        <v>3</v>
      </c>
      <c r="G1836" s="1">
        <f t="shared" si="415"/>
        <v>876</v>
      </c>
      <c r="H1836" s="2">
        <f t="shared" si="416"/>
        <v>0.43953838434520826</v>
      </c>
      <c r="I1836" s="2"/>
      <c r="J1836" s="2">
        <f t="shared" si="419"/>
        <v>0.2764676367285499</v>
      </c>
      <c r="K1836" s="2">
        <f t="shared" si="419"/>
        <v>0.7160060210737581</v>
      </c>
      <c r="L1836" s="2">
        <f t="shared" si="419"/>
        <v>3.5122930255895636E-3</v>
      </c>
      <c r="M1836" s="2">
        <f t="shared" si="420"/>
        <v>4.01404917210243E-3</v>
      </c>
      <c r="N1836" s="1">
        <v>551</v>
      </c>
      <c r="O1836" s="1">
        <v>1427</v>
      </c>
      <c r="P1836" s="1">
        <v>7</v>
      </c>
      <c r="Q1836" s="1">
        <v>5</v>
      </c>
      <c r="R1836" s="1">
        <v>2</v>
      </c>
      <c r="S1836" s="1">
        <v>1</v>
      </c>
      <c r="AG1836" s="7">
        <f>IF(Q1836&gt;0,RANK(Q1836,(N1836:P1836,Q1836:AE1836)),0)</f>
        <v>4</v>
      </c>
      <c r="AH1836" s="7">
        <f>IF(R1836&gt;0,RANK(R1836,(N1836:P1836,Q1836:AE1836)),0)</f>
        <v>5</v>
      </c>
      <c r="AI1836" s="7">
        <f>IF(T1836&gt;0,RANK(T1836,(N1836:P1836,Q1836:AE1836)),0)</f>
        <v>0</v>
      </c>
      <c r="AJ1836" s="7">
        <f>IF(S1836&gt;0,RANK(S1836,(N1836:P1836,Q1836:AE1836)),0)</f>
        <v>6</v>
      </c>
      <c r="AK1836" s="2">
        <f t="shared" si="421"/>
        <v>2.5087807325639738E-3</v>
      </c>
      <c r="AL1836" s="2">
        <f t="shared" si="421"/>
        <v>1.0035122930255895E-3</v>
      </c>
      <c r="AM1836" s="2">
        <f t="shared" si="422"/>
        <v>0</v>
      </c>
      <c r="AN1836" s="2">
        <f t="shared" si="423"/>
        <v>5.0175614651279475E-4</v>
      </c>
      <c r="AP1836" t="s">
        <v>2435</v>
      </c>
      <c r="AQ1836" t="s">
        <v>2913</v>
      </c>
      <c r="AR1836">
        <v>2</v>
      </c>
      <c r="AT1836" s="85" t="s">
        <v>3616</v>
      </c>
      <c r="AU1836" s="84" t="s">
        <v>3989</v>
      </c>
      <c r="AV1836" s="77" t="str">
        <f t="shared" si="424"/>
        <v>35003</v>
      </c>
      <c r="AX1836" s="7" t="s">
        <v>186</v>
      </c>
    </row>
    <row r="1837" spans="1:59" hidden="1" outlineLevel="1">
      <c r="A1837" t="s">
        <v>2801</v>
      </c>
      <c r="B1837" t="s">
        <v>2913</v>
      </c>
      <c r="C1837" s="1">
        <f t="shared" si="418"/>
        <v>21705</v>
      </c>
      <c r="D1837" s="7">
        <f>IF(N1837&gt;0, RANK(N1837,(N1837:P1837,Q1837:AE1837)),0)</f>
        <v>2</v>
      </c>
      <c r="E1837" s="7">
        <f>IF(O1837&gt;0,RANK(O1837,(N1837:P1837,Q1837:AE1837)),0)</f>
        <v>1</v>
      </c>
      <c r="F1837" s="7">
        <f>IF(P1837&gt;0,RANK(P1837,(N1837:P1837,Q1837:AE1837)),0)</f>
        <v>3</v>
      </c>
      <c r="G1837" s="1">
        <f t="shared" si="415"/>
        <v>8047</v>
      </c>
      <c r="H1837" s="2">
        <f t="shared" si="416"/>
        <v>0.37074406818705369</v>
      </c>
      <c r="I1837" s="2"/>
      <c r="J1837" s="2">
        <f t="shared" si="419"/>
        <v>0.3098825155494126</v>
      </c>
      <c r="K1837" s="2">
        <f t="shared" si="419"/>
        <v>0.68062658373646623</v>
      </c>
      <c r="L1837" s="2">
        <f t="shared" si="419"/>
        <v>4.7454503570605851E-3</v>
      </c>
      <c r="M1837" s="2">
        <f t="shared" si="420"/>
        <v>4.7454503570605903E-3</v>
      </c>
      <c r="N1837" s="1">
        <v>6726</v>
      </c>
      <c r="O1837" s="1">
        <v>14773</v>
      </c>
      <c r="P1837" s="1">
        <v>103</v>
      </c>
      <c r="Q1837" s="1">
        <v>65</v>
      </c>
      <c r="R1837" s="1">
        <v>14</v>
      </c>
      <c r="S1837" s="1">
        <v>24</v>
      </c>
      <c r="AG1837" s="7">
        <f>IF(Q1837&gt;0,RANK(Q1837,(N1837:P1837,Q1837:AE1837)),0)</f>
        <v>4</v>
      </c>
      <c r="AH1837" s="7">
        <f>IF(R1837&gt;0,RANK(R1837,(N1837:P1837,Q1837:AE1837)),0)</f>
        <v>6</v>
      </c>
      <c r="AI1837" s="7">
        <f>IF(T1837&gt;0,RANK(T1837,(N1837:P1837,Q1837:AE1837)),0)</f>
        <v>0</v>
      </c>
      <c r="AJ1837" s="7">
        <f>IF(S1837&gt;0,RANK(S1837,(N1837:P1837,Q1837:AE1837)),0)</f>
        <v>5</v>
      </c>
      <c r="AK1837" s="2">
        <f t="shared" si="421"/>
        <v>2.9947016816401751E-3</v>
      </c>
      <c r="AL1837" s="2">
        <f t="shared" si="421"/>
        <v>6.4501266989173002E-4</v>
      </c>
      <c r="AM1837" s="2">
        <f t="shared" si="422"/>
        <v>0</v>
      </c>
      <c r="AN1837" s="2">
        <f t="shared" si="423"/>
        <v>1.1057360055286801E-3</v>
      </c>
      <c r="AP1837" t="s">
        <v>2801</v>
      </c>
      <c r="AQ1837" t="s">
        <v>2913</v>
      </c>
      <c r="AR1837">
        <v>2</v>
      </c>
      <c r="AT1837" s="85" t="s">
        <v>3616</v>
      </c>
      <c r="AU1837" s="84" t="s">
        <v>3632</v>
      </c>
      <c r="AV1837" s="77" t="str">
        <f t="shared" si="424"/>
        <v>35005</v>
      </c>
      <c r="AX1837" s="7" t="s">
        <v>186</v>
      </c>
    </row>
    <row r="1838" spans="1:59" hidden="1" outlineLevel="1">
      <c r="A1838" t="s">
        <v>2690</v>
      </c>
      <c r="B1838" t="s">
        <v>2913</v>
      </c>
      <c r="C1838" s="1">
        <f t="shared" si="418"/>
        <v>7487</v>
      </c>
      <c r="D1838" s="7">
        <f>IF(N1838&gt;0, RANK(N1838,(N1838:P1838,Q1838:AE1838)),0)</f>
        <v>1</v>
      </c>
      <c r="E1838" s="7">
        <f>IF(O1838&gt;0,RANK(O1838,(N1838:P1838,Q1838:AE1838)),0)</f>
        <v>2</v>
      </c>
      <c r="F1838" s="7">
        <f>IF(P1838&gt;0,RANK(P1838,(N1838:P1838,Q1838:AE1838)),0)</f>
        <v>3</v>
      </c>
      <c r="G1838" s="1">
        <f t="shared" si="415"/>
        <v>436</v>
      </c>
      <c r="H1838" s="2">
        <f t="shared" si="416"/>
        <v>5.8234272739414984E-2</v>
      </c>
      <c r="I1838" s="2"/>
      <c r="J1838" s="2">
        <f t="shared" si="419"/>
        <v>0.52263924135167628</v>
      </c>
      <c r="K1838" s="2">
        <f t="shared" si="419"/>
        <v>0.46440496861226127</v>
      </c>
      <c r="L1838" s="2">
        <f t="shared" si="419"/>
        <v>6.5446774408975559E-3</v>
      </c>
      <c r="M1838" s="2">
        <f t="shared" si="420"/>
        <v>6.4111125951648975E-3</v>
      </c>
      <c r="N1838" s="1">
        <v>3913</v>
      </c>
      <c r="O1838" s="1">
        <v>3477</v>
      </c>
      <c r="P1838" s="1">
        <v>49</v>
      </c>
      <c r="Q1838" s="1">
        <v>21</v>
      </c>
      <c r="R1838" s="1">
        <v>8</v>
      </c>
      <c r="S1838" s="1">
        <v>19</v>
      </c>
      <c r="AG1838" s="7">
        <f>IF(Q1838&gt;0,RANK(Q1838,(N1838:P1838,Q1838:AE1838)),0)</f>
        <v>4</v>
      </c>
      <c r="AH1838" s="7">
        <f>IF(R1838&gt;0,RANK(R1838,(N1838:P1838,Q1838:AE1838)),0)</f>
        <v>6</v>
      </c>
      <c r="AI1838" s="7">
        <f>IF(T1838&gt;0,RANK(T1838,(N1838:P1838,Q1838:AE1838)),0)</f>
        <v>0</v>
      </c>
      <c r="AJ1838" s="7">
        <f>IF(S1838&gt;0,RANK(S1838,(N1838:P1838,Q1838:AE1838)),0)</f>
        <v>5</v>
      </c>
      <c r="AK1838" s="2">
        <f t="shared" si="421"/>
        <v>2.8048617603846668E-3</v>
      </c>
      <c r="AL1838" s="2">
        <f t="shared" si="421"/>
        <v>1.0685187658608254E-3</v>
      </c>
      <c r="AM1838" s="2">
        <f t="shared" si="422"/>
        <v>0</v>
      </c>
      <c r="AN1838" s="2">
        <f t="shared" si="423"/>
        <v>2.5377320689194604E-3</v>
      </c>
      <c r="AP1838" t="s">
        <v>2690</v>
      </c>
      <c r="AQ1838" t="s">
        <v>2913</v>
      </c>
      <c r="AR1838">
        <v>2</v>
      </c>
      <c r="AT1838" s="85" t="s">
        <v>3616</v>
      </c>
      <c r="AU1838" s="84" t="s">
        <v>3811</v>
      </c>
      <c r="AV1838" s="77" t="str">
        <f t="shared" si="424"/>
        <v>35006</v>
      </c>
      <c r="AX1838" s="7" t="s">
        <v>186</v>
      </c>
    </row>
    <row r="1839" spans="1:59" hidden="1" outlineLevel="1">
      <c r="A1839" t="s">
        <v>2878</v>
      </c>
      <c r="B1839" t="s">
        <v>2913</v>
      </c>
      <c r="C1839" s="1">
        <f t="shared" si="418"/>
        <v>5968</v>
      </c>
      <c r="D1839" s="7">
        <f>IF(N1839&gt;0, RANK(N1839,(N1839:P1839,Q1839:AE1839)),0)</f>
        <v>2</v>
      </c>
      <c r="E1839" s="7">
        <f>IF(O1839&gt;0,RANK(O1839,(N1839:P1839,Q1839:AE1839)),0)</f>
        <v>1</v>
      </c>
      <c r="F1839" s="7">
        <f>IF(P1839&gt;0,RANK(P1839,(N1839:P1839,Q1839:AE1839)),0)</f>
        <v>3</v>
      </c>
      <c r="G1839" s="1">
        <f t="shared" si="415"/>
        <v>258</v>
      </c>
      <c r="H1839" s="2">
        <f t="shared" si="416"/>
        <v>4.3230563002680966E-2</v>
      </c>
      <c r="I1839" s="2"/>
      <c r="J1839" s="2">
        <f t="shared" si="419"/>
        <v>0.47319034852546915</v>
      </c>
      <c r="K1839" s="2">
        <f t="shared" si="419"/>
        <v>0.51642091152815017</v>
      </c>
      <c r="L1839" s="2">
        <f t="shared" si="419"/>
        <v>5.5294906166219841E-3</v>
      </c>
      <c r="M1839" s="2">
        <f t="shared" si="420"/>
        <v>4.8592493297586921E-3</v>
      </c>
      <c r="N1839" s="1">
        <v>2824</v>
      </c>
      <c r="O1839" s="1">
        <v>3082</v>
      </c>
      <c r="P1839" s="1">
        <v>33</v>
      </c>
      <c r="Q1839" s="1">
        <v>7</v>
      </c>
      <c r="R1839" s="1">
        <v>6</v>
      </c>
      <c r="S1839" s="1">
        <v>16</v>
      </c>
      <c r="AG1839" s="7">
        <f>IF(Q1839&gt;0,RANK(Q1839,(N1839:P1839,Q1839:AE1839)),0)</f>
        <v>5</v>
      </c>
      <c r="AH1839" s="7">
        <f>IF(R1839&gt;0,RANK(R1839,(N1839:P1839,Q1839:AE1839)),0)</f>
        <v>6</v>
      </c>
      <c r="AI1839" s="7">
        <f>IF(T1839&gt;0,RANK(T1839,(N1839:P1839,Q1839:AE1839)),0)</f>
        <v>0</v>
      </c>
      <c r="AJ1839" s="7">
        <f>IF(S1839&gt;0,RANK(S1839,(N1839:P1839,Q1839:AE1839)),0)</f>
        <v>4</v>
      </c>
      <c r="AK1839" s="2">
        <f t="shared" si="421"/>
        <v>1.1729222520107238E-3</v>
      </c>
      <c r="AL1839" s="2">
        <f t="shared" si="421"/>
        <v>1.0053619302949062E-3</v>
      </c>
      <c r="AM1839" s="2">
        <f t="shared" si="422"/>
        <v>0</v>
      </c>
      <c r="AN1839" s="2">
        <f t="shared" si="423"/>
        <v>2.6809651474530832E-3</v>
      </c>
      <c r="AP1839" t="s">
        <v>2878</v>
      </c>
      <c r="AQ1839" t="s">
        <v>2913</v>
      </c>
      <c r="AR1839">
        <v>3</v>
      </c>
      <c r="AT1839" s="85" t="s">
        <v>3616</v>
      </c>
      <c r="AU1839" s="84" t="s">
        <v>2597</v>
      </c>
      <c r="AV1839" s="77" t="str">
        <f t="shared" si="424"/>
        <v>35007</v>
      </c>
      <c r="AX1839" s="7" t="s">
        <v>186</v>
      </c>
    </row>
    <row r="1840" spans="1:59" hidden="1" outlineLevel="1">
      <c r="A1840" t="s">
        <v>3775</v>
      </c>
      <c r="B1840" t="s">
        <v>2913</v>
      </c>
      <c r="C1840" s="1">
        <f t="shared" si="418"/>
        <v>14286</v>
      </c>
      <c r="D1840" s="7">
        <f>IF(N1840&gt;0, RANK(N1840,(N1840:P1840,Q1840:AE1840)),0)</f>
        <v>2</v>
      </c>
      <c r="E1840" s="7">
        <f>IF(O1840&gt;0,RANK(O1840,(N1840:P1840,Q1840:AE1840)),0)</f>
        <v>1</v>
      </c>
      <c r="F1840" s="7">
        <f>IF(P1840&gt;0,RANK(P1840,(N1840:P1840,Q1840:AE1840)),0)</f>
        <v>3</v>
      </c>
      <c r="G1840" s="1">
        <f t="shared" si="415"/>
        <v>7108</v>
      </c>
      <c r="H1840" s="2">
        <f t="shared" si="416"/>
        <v>0.49755004899902</v>
      </c>
      <c r="I1840" s="2"/>
      <c r="J1840" s="2">
        <f t="shared" si="419"/>
        <v>0.24786504269914603</v>
      </c>
      <c r="K1840" s="2">
        <f t="shared" si="419"/>
        <v>0.745415091698166</v>
      </c>
      <c r="L1840" s="2">
        <f t="shared" si="419"/>
        <v>4.3399132017359655E-3</v>
      </c>
      <c r="M1840" s="2">
        <f t="shared" si="420"/>
        <v>2.3799524009520366E-3</v>
      </c>
      <c r="N1840" s="1">
        <v>3541</v>
      </c>
      <c r="O1840" s="1">
        <v>10649</v>
      </c>
      <c r="P1840" s="1">
        <v>62</v>
      </c>
      <c r="Q1840" s="1">
        <v>19</v>
      </c>
      <c r="R1840" s="1">
        <v>5</v>
      </c>
      <c r="S1840" s="1">
        <v>10</v>
      </c>
      <c r="AG1840" s="7">
        <f>IF(Q1840&gt;0,RANK(Q1840,(N1840:P1840,Q1840:AE1840)),0)</f>
        <v>4</v>
      </c>
      <c r="AH1840" s="7">
        <f>IF(R1840&gt;0,RANK(R1840,(N1840:P1840,Q1840:AE1840)),0)</f>
        <v>6</v>
      </c>
      <c r="AI1840" s="7">
        <f>IF(T1840&gt;0,RANK(T1840,(N1840:P1840,Q1840:AE1840)),0)</f>
        <v>0</v>
      </c>
      <c r="AJ1840" s="7">
        <f>IF(S1840&gt;0,RANK(S1840,(N1840:P1840,Q1840:AE1840)),0)</f>
        <v>5</v>
      </c>
      <c r="AK1840" s="2">
        <f t="shared" si="421"/>
        <v>1.3299734005319894E-3</v>
      </c>
      <c r="AL1840" s="2">
        <f t="shared" si="421"/>
        <v>3.4999300013999722E-4</v>
      </c>
      <c r="AM1840" s="2">
        <f t="shared" si="422"/>
        <v>0</v>
      </c>
      <c r="AN1840" s="2">
        <f t="shared" si="423"/>
        <v>6.9998600027999444E-4</v>
      </c>
      <c r="AP1840" t="s">
        <v>3775</v>
      </c>
      <c r="AQ1840" t="s">
        <v>2913</v>
      </c>
      <c r="AR1840">
        <v>3</v>
      </c>
      <c r="AT1840" s="85" t="s">
        <v>3616</v>
      </c>
      <c r="AU1840" s="84" t="s">
        <v>3218</v>
      </c>
      <c r="AV1840" s="77" t="str">
        <f t="shared" si="424"/>
        <v>35009</v>
      </c>
      <c r="AX1840" s="7" t="s">
        <v>186</v>
      </c>
    </row>
    <row r="1841" spans="1:50" hidden="1" outlineLevel="1">
      <c r="A1841" t="s">
        <v>4748</v>
      </c>
      <c r="B1841" t="s">
        <v>2913</v>
      </c>
      <c r="C1841" s="1">
        <f t="shared" si="418"/>
        <v>993</v>
      </c>
      <c r="D1841" s="7">
        <f>IF(N1841&gt;0, RANK(N1841,(N1841:P1841,Q1841:AE1841)),0)</f>
        <v>2</v>
      </c>
      <c r="E1841" s="7">
        <f>IF(O1841&gt;0,RANK(O1841,(N1841:P1841,Q1841:AE1841)),0)</f>
        <v>1</v>
      </c>
      <c r="F1841" s="7">
        <f>IF(P1841&gt;0,RANK(P1841,(N1841:P1841,Q1841:AE1841)),0)</f>
        <v>3</v>
      </c>
      <c r="G1841" s="1">
        <f t="shared" si="415"/>
        <v>425</v>
      </c>
      <c r="H1841" s="2">
        <f t="shared" si="416"/>
        <v>0.42799597180261834</v>
      </c>
      <c r="I1841" s="2"/>
      <c r="J1841" s="2">
        <f t="shared" si="419"/>
        <v>0.28298086606243705</v>
      </c>
      <c r="K1841" s="2">
        <f t="shared" si="419"/>
        <v>0.71097683786505539</v>
      </c>
      <c r="L1841" s="2">
        <f t="shared" si="419"/>
        <v>2.014098690835851E-3</v>
      </c>
      <c r="M1841" s="2">
        <f t="shared" si="420"/>
        <v>4.0281973816716516E-3</v>
      </c>
      <c r="N1841" s="1">
        <v>281</v>
      </c>
      <c r="O1841" s="1">
        <v>706</v>
      </c>
      <c r="P1841" s="1">
        <v>2</v>
      </c>
      <c r="Q1841" s="1">
        <v>2</v>
      </c>
      <c r="R1841" s="1">
        <v>2</v>
      </c>
      <c r="S1841" s="1">
        <v>0</v>
      </c>
      <c r="AG1841" s="7">
        <f>IF(Q1841&gt;0,RANK(Q1841,(N1841:P1841,Q1841:AE1841)),0)</f>
        <v>3</v>
      </c>
      <c r="AH1841" s="7">
        <f>IF(R1841&gt;0,RANK(R1841,(N1841:P1841,Q1841:AE1841)),0)</f>
        <v>3</v>
      </c>
      <c r="AI1841" s="7">
        <f>IF(T1841&gt;0,RANK(T1841,(N1841:P1841,Q1841:AE1841)),0)</f>
        <v>0</v>
      </c>
      <c r="AJ1841" s="7">
        <f>IF(S1841&gt;0,RANK(S1841,(N1841:P1841,Q1841:AE1841)),0)</f>
        <v>0</v>
      </c>
      <c r="AK1841" s="2">
        <f t="shared" si="421"/>
        <v>2.014098690835851E-3</v>
      </c>
      <c r="AL1841" s="2">
        <f t="shared" si="421"/>
        <v>2.014098690835851E-3</v>
      </c>
      <c r="AM1841" s="2">
        <f t="shared" si="422"/>
        <v>0</v>
      </c>
      <c r="AN1841" s="2">
        <f t="shared" si="423"/>
        <v>0</v>
      </c>
      <c r="AP1841" t="s">
        <v>4748</v>
      </c>
      <c r="AQ1841" t="s">
        <v>2913</v>
      </c>
      <c r="AR1841">
        <v>2</v>
      </c>
      <c r="AT1841" s="85" t="s">
        <v>3616</v>
      </c>
      <c r="AU1841" s="84" t="s">
        <v>3234</v>
      </c>
      <c r="AV1841" s="77" t="str">
        <f t="shared" si="424"/>
        <v>35011</v>
      </c>
      <c r="AX1841" s="7" t="s">
        <v>186</v>
      </c>
    </row>
    <row r="1842" spans="1:50" hidden="1" outlineLevel="1">
      <c r="A1842" t="s">
        <v>873</v>
      </c>
      <c r="B1842" t="s">
        <v>2913</v>
      </c>
      <c r="C1842" s="1">
        <f t="shared" si="418"/>
        <v>61960</v>
      </c>
      <c r="D1842" s="7">
        <f>IF(N1842&gt;0, RANK(N1842,(N1842:P1842,Q1842:AE1842)),0)</f>
        <v>1</v>
      </c>
      <c r="E1842" s="7">
        <f>IF(O1842&gt;0,RANK(O1842,(N1842:P1842,Q1842:AE1842)),0)</f>
        <v>2</v>
      </c>
      <c r="F1842" s="7">
        <f>IF(P1842&gt;0,RANK(P1842,(N1842:P1842,Q1842:AE1842)),0)</f>
        <v>3</v>
      </c>
      <c r="G1842" s="1">
        <f t="shared" si="415"/>
        <v>2214</v>
      </c>
      <c r="H1842" s="2">
        <f t="shared" si="416"/>
        <v>3.5732730794060683E-2</v>
      </c>
      <c r="I1842" s="2"/>
      <c r="J1842" s="2">
        <f t="shared" si="419"/>
        <v>0.51262104583602319</v>
      </c>
      <c r="K1842" s="2">
        <f t="shared" si="419"/>
        <v>0.47688831504196255</v>
      </c>
      <c r="L1842" s="2">
        <f t="shared" si="419"/>
        <v>5.9554551323434471E-3</v>
      </c>
      <c r="M1842" s="2">
        <f t="shared" si="420"/>
        <v>4.5351839896708088E-3</v>
      </c>
      <c r="N1842" s="1">
        <v>31762</v>
      </c>
      <c r="O1842" s="1">
        <v>29548</v>
      </c>
      <c r="P1842" s="1">
        <v>369</v>
      </c>
      <c r="Q1842" s="1">
        <v>131</v>
      </c>
      <c r="R1842" s="1">
        <v>55</v>
      </c>
      <c r="S1842" s="1">
        <v>95</v>
      </c>
      <c r="AG1842" s="7">
        <f>IF(Q1842&gt;0,RANK(Q1842,(N1842:P1842,Q1842:AE1842)),0)</f>
        <v>4</v>
      </c>
      <c r="AH1842" s="7">
        <f>IF(R1842&gt;0,RANK(R1842,(N1842:P1842,Q1842:AE1842)),0)</f>
        <v>6</v>
      </c>
      <c r="AI1842" s="7">
        <f>IF(T1842&gt;0,RANK(T1842,(N1842:P1842,Q1842:AE1842)),0)</f>
        <v>0</v>
      </c>
      <c r="AJ1842" s="7">
        <f>IF(S1842&gt;0,RANK(S1842,(N1842:P1842,Q1842:AE1842)),0)</f>
        <v>5</v>
      </c>
      <c r="AK1842" s="2">
        <f t="shared" si="421"/>
        <v>2.1142672692059392E-3</v>
      </c>
      <c r="AL1842" s="2">
        <f t="shared" si="421"/>
        <v>8.8766946417043256E-4</v>
      </c>
      <c r="AM1842" s="2">
        <f t="shared" si="422"/>
        <v>0</v>
      </c>
      <c r="AN1842" s="2">
        <f t="shared" si="423"/>
        <v>1.5332472562943835E-3</v>
      </c>
      <c r="AP1842" t="s">
        <v>873</v>
      </c>
      <c r="AQ1842" t="s">
        <v>2913</v>
      </c>
      <c r="AR1842">
        <v>2</v>
      </c>
      <c r="AT1842" s="85" t="s">
        <v>3616</v>
      </c>
      <c r="AU1842" s="84" t="s">
        <v>3235</v>
      </c>
      <c r="AV1842" s="77" t="str">
        <f t="shared" si="424"/>
        <v>35013</v>
      </c>
      <c r="AX1842" s="7" t="s">
        <v>186</v>
      </c>
    </row>
    <row r="1843" spans="1:50" hidden="1" outlineLevel="1">
      <c r="A1843" t="s">
        <v>992</v>
      </c>
      <c r="B1843" t="s">
        <v>2913</v>
      </c>
      <c r="C1843" s="1">
        <f t="shared" si="418"/>
        <v>20270</v>
      </c>
      <c r="D1843" s="7">
        <f>IF(N1843&gt;0, RANK(N1843,(N1843:P1843,Q1843:AE1843)),0)</f>
        <v>2</v>
      </c>
      <c r="E1843" s="7">
        <f>IF(O1843&gt;0,RANK(O1843,(N1843:P1843,Q1843:AE1843)),0)</f>
        <v>1</v>
      </c>
      <c r="F1843" s="7">
        <f>IF(P1843&gt;0,RANK(P1843,(N1843:P1843,Q1843:AE1843)),0)</f>
        <v>3</v>
      </c>
      <c r="G1843" s="1">
        <f t="shared" si="415"/>
        <v>6388</v>
      </c>
      <c r="H1843" s="2">
        <f t="shared" si="416"/>
        <v>0.31514553527380362</v>
      </c>
      <c r="I1843" s="2"/>
      <c r="J1843" s="2">
        <f t="shared" si="419"/>
        <v>0.33941785890478537</v>
      </c>
      <c r="K1843" s="2">
        <f t="shared" si="419"/>
        <v>0.654563394178589</v>
      </c>
      <c r="L1843" s="2">
        <f t="shared" si="419"/>
        <v>3.3547113961519487E-3</v>
      </c>
      <c r="M1843" s="2">
        <f t="shared" si="420"/>
        <v>2.6640355204736793E-3</v>
      </c>
      <c r="N1843" s="1">
        <v>6880</v>
      </c>
      <c r="O1843" s="1">
        <v>13268</v>
      </c>
      <c r="P1843" s="1">
        <v>68</v>
      </c>
      <c r="Q1843" s="1">
        <v>23</v>
      </c>
      <c r="R1843" s="1">
        <v>9</v>
      </c>
      <c r="S1843" s="1">
        <v>22</v>
      </c>
      <c r="AG1843" s="7">
        <f>IF(Q1843&gt;0,RANK(Q1843,(N1843:P1843,Q1843:AE1843)),0)</f>
        <v>4</v>
      </c>
      <c r="AH1843" s="7">
        <f>IF(R1843&gt;0,RANK(R1843,(N1843:P1843,Q1843:AE1843)),0)</f>
        <v>6</v>
      </c>
      <c r="AI1843" s="7">
        <f>IF(T1843&gt;0,RANK(T1843,(N1843:P1843,Q1843:AE1843)),0)</f>
        <v>0</v>
      </c>
      <c r="AJ1843" s="7">
        <f>IF(S1843&gt;0,RANK(S1843,(N1843:P1843,Q1843:AE1843)),0)</f>
        <v>5</v>
      </c>
      <c r="AK1843" s="2">
        <f t="shared" si="421"/>
        <v>1.1346817957572767E-3</v>
      </c>
      <c r="AL1843" s="2">
        <f t="shared" si="421"/>
        <v>4.440059200789344E-4</v>
      </c>
      <c r="AM1843" s="2">
        <f t="shared" si="422"/>
        <v>0</v>
      </c>
      <c r="AN1843" s="2">
        <f t="shared" si="423"/>
        <v>1.0853478046373951E-3</v>
      </c>
      <c r="AP1843" t="s">
        <v>992</v>
      </c>
      <c r="AQ1843" t="s">
        <v>2913</v>
      </c>
      <c r="AR1843">
        <v>2</v>
      </c>
      <c r="AT1843" s="85" t="s">
        <v>3616</v>
      </c>
      <c r="AU1843" s="84" t="s">
        <v>4670</v>
      </c>
      <c r="AV1843" s="77" t="str">
        <f t="shared" si="424"/>
        <v>35015</v>
      </c>
      <c r="AX1843" s="7" t="s">
        <v>186</v>
      </c>
    </row>
    <row r="1844" spans="1:50" hidden="1" outlineLevel="1">
      <c r="A1844" t="s">
        <v>3212</v>
      </c>
      <c r="B1844" t="s">
        <v>2913</v>
      </c>
      <c r="C1844" s="1">
        <f t="shared" si="418"/>
        <v>13392</v>
      </c>
      <c r="D1844" s="7">
        <f>IF(N1844&gt;0, RANK(N1844,(N1844:P1844,Q1844:AE1844)),0)</f>
        <v>1</v>
      </c>
      <c r="E1844" s="7">
        <f>IF(O1844&gt;0,RANK(O1844,(N1844:P1844,Q1844:AE1844)),0)</f>
        <v>2</v>
      </c>
      <c r="F1844" s="7">
        <f>IF(P1844&gt;0,RANK(P1844,(N1844:P1844,Q1844:AE1844)),0)</f>
        <v>3</v>
      </c>
      <c r="G1844" s="1">
        <f t="shared" si="415"/>
        <v>960</v>
      </c>
      <c r="H1844" s="2">
        <f t="shared" si="416"/>
        <v>7.1684587813620068E-2</v>
      </c>
      <c r="I1844" s="2"/>
      <c r="J1844" s="2">
        <f t="shared" si="419"/>
        <v>0.5297939068100358</v>
      </c>
      <c r="K1844" s="2">
        <f t="shared" si="419"/>
        <v>0.45810931899641577</v>
      </c>
      <c r="L1844" s="2">
        <f t="shared" si="419"/>
        <v>6.0483870967741934E-3</v>
      </c>
      <c r="M1844" s="2">
        <f t="shared" si="420"/>
        <v>6.0483870967742385E-3</v>
      </c>
      <c r="N1844" s="1">
        <v>7095</v>
      </c>
      <c r="O1844" s="1">
        <v>6135</v>
      </c>
      <c r="P1844" s="1">
        <v>81</v>
      </c>
      <c r="Q1844" s="1">
        <v>33</v>
      </c>
      <c r="R1844" s="1">
        <v>23</v>
      </c>
      <c r="S1844" s="1">
        <v>25</v>
      </c>
      <c r="AG1844" s="7">
        <f>IF(Q1844&gt;0,RANK(Q1844,(N1844:P1844,Q1844:AE1844)),0)</f>
        <v>4</v>
      </c>
      <c r="AH1844" s="7">
        <f>IF(R1844&gt;0,RANK(R1844,(N1844:P1844,Q1844:AE1844)),0)</f>
        <v>6</v>
      </c>
      <c r="AI1844" s="7">
        <f>IF(T1844&gt;0,RANK(T1844,(N1844:P1844,Q1844:AE1844)),0)</f>
        <v>0</v>
      </c>
      <c r="AJ1844" s="7">
        <f>IF(S1844&gt;0,RANK(S1844,(N1844:P1844,Q1844:AE1844)),0)</f>
        <v>5</v>
      </c>
      <c r="AK1844" s="2">
        <f t="shared" si="421"/>
        <v>2.4641577060931898E-3</v>
      </c>
      <c r="AL1844" s="2">
        <f t="shared" si="421"/>
        <v>1.7174432497013142E-3</v>
      </c>
      <c r="AM1844" s="2">
        <f t="shared" si="422"/>
        <v>0</v>
      </c>
      <c r="AN1844" s="2">
        <f t="shared" si="423"/>
        <v>1.8667861409796893E-3</v>
      </c>
      <c r="AP1844" t="s">
        <v>3212</v>
      </c>
      <c r="AQ1844" t="s">
        <v>2913</v>
      </c>
      <c r="AR1844">
        <v>2</v>
      </c>
      <c r="AT1844" s="85" t="s">
        <v>3616</v>
      </c>
      <c r="AU1844" s="84" t="s">
        <v>4671</v>
      </c>
      <c r="AV1844" s="77" t="str">
        <f t="shared" si="424"/>
        <v>35017</v>
      </c>
      <c r="AX1844" s="7" t="s">
        <v>186</v>
      </c>
    </row>
    <row r="1845" spans="1:50" hidden="1" outlineLevel="1">
      <c r="A1845" t="s">
        <v>1583</v>
      </c>
      <c r="B1845" t="s">
        <v>2913</v>
      </c>
      <c r="C1845" s="1">
        <f t="shared" si="418"/>
        <v>2267</v>
      </c>
      <c r="D1845" s="7">
        <f>IF(N1845&gt;0, RANK(N1845,(N1845:P1845,Q1845:AE1845)),0)</f>
        <v>1</v>
      </c>
      <c r="E1845" s="7">
        <f>IF(O1845&gt;0,RANK(O1845,(N1845:P1845,Q1845:AE1845)),0)</f>
        <v>2</v>
      </c>
      <c r="F1845" s="7">
        <f>IF(P1845&gt;0,RANK(P1845,(N1845:P1845,Q1845:AE1845)),0)</f>
        <v>3</v>
      </c>
      <c r="G1845" s="1">
        <f t="shared" si="415"/>
        <v>426</v>
      </c>
      <c r="H1845" s="2">
        <f t="shared" si="416"/>
        <v>0.18791354212615791</v>
      </c>
      <c r="I1845" s="2"/>
      <c r="J1845" s="2">
        <f t="shared" si="419"/>
        <v>0.59108954565505067</v>
      </c>
      <c r="K1845" s="2">
        <f t="shared" si="419"/>
        <v>0.40317600352889282</v>
      </c>
      <c r="L1845" s="2">
        <f t="shared" si="419"/>
        <v>4.8522276135862371E-3</v>
      </c>
      <c r="M1845" s="2">
        <f t="shared" si="420"/>
        <v>8.8222320247026507E-4</v>
      </c>
      <c r="N1845" s="1">
        <v>1340</v>
      </c>
      <c r="O1845" s="1">
        <v>914</v>
      </c>
      <c r="P1845" s="1">
        <v>11</v>
      </c>
      <c r="Q1845" s="1">
        <v>1</v>
      </c>
      <c r="R1845" s="1">
        <v>0</v>
      </c>
      <c r="S1845" s="1">
        <v>1</v>
      </c>
      <c r="AG1845" s="7">
        <f>IF(Q1845&gt;0,RANK(Q1845,(N1845:P1845,Q1845:AE1845)),0)</f>
        <v>4</v>
      </c>
      <c r="AH1845" s="7">
        <f>IF(R1845&gt;0,RANK(R1845,(N1845:P1845,Q1845:AE1845)),0)</f>
        <v>0</v>
      </c>
      <c r="AI1845" s="7">
        <f>IF(T1845&gt;0,RANK(T1845,(N1845:P1845,Q1845:AE1845)),0)</f>
        <v>0</v>
      </c>
      <c r="AJ1845" s="7">
        <f>IF(S1845&gt;0,RANK(S1845,(N1845:P1845,Q1845:AE1845)),0)</f>
        <v>4</v>
      </c>
      <c r="AK1845" s="2">
        <f t="shared" si="421"/>
        <v>4.4111160123511248E-4</v>
      </c>
      <c r="AL1845" s="2">
        <f t="shared" si="421"/>
        <v>0</v>
      </c>
      <c r="AM1845" s="2">
        <f t="shared" si="422"/>
        <v>0</v>
      </c>
      <c r="AN1845" s="2">
        <f t="shared" si="423"/>
        <v>4.4111160123511248E-4</v>
      </c>
      <c r="AP1845" t="s">
        <v>1583</v>
      </c>
      <c r="AQ1845" t="s">
        <v>2913</v>
      </c>
      <c r="AR1845">
        <v>2</v>
      </c>
      <c r="AT1845" s="85" t="s">
        <v>3616</v>
      </c>
      <c r="AU1845" s="84" t="s">
        <v>4672</v>
      </c>
      <c r="AV1845" s="77" t="str">
        <f t="shared" si="424"/>
        <v>35019</v>
      </c>
      <c r="AX1845" s="7" t="s">
        <v>186</v>
      </c>
    </row>
    <row r="1846" spans="1:50" hidden="1" outlineLevel="1">
      <c r="A1846" t="s">
        <v>1584</v>
      </c>
      <c r="B1846" t="s">
        <v>2913</v>
      </c>
      <c r="C1846" s="1">
        <f t="shared" si="418"/>
        <v>644</v>
      </c>
      <c r="D1846" s="7">
        <f>IF(N1846&gt;0, RANK(N1846,(N1846:P1846,Q1846:AE1846)),0)</f>
        <v>2</v>
      </c>
      <c r="E1846" s="7">
        <f>IF(O1846&gt;0,RANK(O1846,(N1846:P1846,Q1846:AE1846)),0)</f>
        <v>1</v>
      </c>
      <c r="F1846" s="7">
        <f>IF(P1846&gt;0,RANK(P1846,(N1846:P1846,Q1846:AE1846)),0)</f>
        <v>3</v>
      </c>
      <c r="G1846" s="1">
        <f t="shared" si="415"/>
        <v>121</v>
      </c>
      <c r="H1846" s="2">
        <f t="shared" si="416"/>
        <v>0.18788819875776397</v>
      </c>
      <c r="I1846" s="2"/>
      <c r="J1846" s="2">
        <f t="shared" si="419"/>
        <v>0.40217391304347827</v>
      </c>
      <c r="K1846" s="2">
        <f t="shared" si="419"/>
        <v>0.59006211180124224</v>
      </c>
      <c r="L1846" s="2">
        <f t="shared" si="419"/>
        <v>6.2111801242236021E-3</v>
      </c>
      <c r="M1846" s="2">
        <f t="shared" si="420"/>
        <v>1.5527950310558879E-3</v>
      </c>
      <c r="N1846" s="1">
        <v>259</v>
      </c>
      <c r="O1846" s="1">
        <v>380</v>
      </c>
      <c r="P1846" s="1">
        <v>4</v>
      </c>
      <c r="Q1846" s="1">
        <v>0</v>
      </c>
      <c r="R1846" s="1">
        <v>1</v>
      </c>
      <c r="S1846" s="1">
        <v>0</v>
      </c>
      <c r="AG1846" s="7">
        <f>IF(Q1846&gt;0,RANK(Q1846,(N1846:P1846,Q1846:AE1846)),0)</f>
        <v>0</v>
      </c>
      <c r="AH1846" s="7">
        <f>IF(R1846&gt;0,RANK(R1846,(N1846:P1846,Q1846:AE1846)),0)</f>
        <v>4</v>
      </c>
      <c r="AI1846" s="7">
        <f>IF(T1846&gt;0,RANK(T1846,(N1846:P1846,Q1846:AE1846)),0)</f>
        <v>0</v>
      </c>
      <c r="AJ1846" s="7">
        <f>IF(S1846&gt;0,RANK(S1846,(N1846:P1846,Q1846:AE1846)),0)</f>
        <v>0</v>
      </c>
      <c r="AK1846" s="2">
        <f t="shared" si="421"/>
        <v>0</v>
      </c>
      <c r="AL1846" s="2">
        <f t="shared" si="421"/>
        <v>1.5527950310559005E-3</v>
      </c>
      <c r="AM1846" s="2">
        <f t="shared" si="422"/>
        <v>0</v>
      </c>
      <c r="AN1846" s="2">
        <f t="shared" si="423"/>
        <v>0</v>
      </c>
      <c r="AP1846" t="s">
        <v>1584</v>
      </c>
      <c r="AQ1846" t="s">
        <v>2913</v>
      </c>
      <c r="AR1846">
        <v>3</v>
      </c>
      <c r="AT1846" s="85" t="s">
        <v>3616</v>
      </c>
      <c r="AU1846" s="84" t="s">
        <v>4350</v>
      </c>
      <c r="AV1846" s="77" t="str">
        <f t="shared" si="424"/>
        <v>35021</v>
      </c>
      <c r="AX1846" s="7" t="s">
        <v>186</v>
      </c>
    </row>
    <row r="1847" spans="1:50" hidden="1" outlineLevel="1">
      <c r="A1847" t="s">
        <v>2478</v>
      </c>
      <c r="B1847" t="s">
        <v>2913</v>
      </c>
      <c r="C1847" s="1">
        <f t="shared" si="418"/>
        <v>1964</v>
      </c>
      <c r="D1847" s="7">
        <f>IF(N1847&gt;0, RANK(N1847,(N1847:P1847,Q1847:AE1847)),0)</f>
        <v>2</v>
      </c>
      <c r="E1847" s="7">
        <f>IF(O1847&gt;0,RANK(O1847,(N1847:P1847,Q1847:AE1847)),0)</f>
        <v>1</v>
      </c>
      <c r="F1847" s="7">
        <f>IF(P1847&gt;0,RANK(P1847,(N1847:P1847,Q1847:AE1847)),0)</f>
        <v>3</v>
      </c>
      <c r="G1847" s="1">
        <f t="shared" si="415"/>
        <v>220</v>
      </c>
      <c r="H1847" s="2">
        <f t="shared" si="416"/>
        <v>0.11201629327902241</v>
      </c>
      <c r="I1847" s="2"/>
      <c r="J1847" s="2">
        <f t="shared" si="419"/>
        <v>0.43839103869653767</v>
      </c>
      <c r="K1847" s="2">
        <f t="shared" si="419"/>
        <v>0.55040733197556013</v>
      </c>
      <c r="L1847" s="2">
        <f t="shared" si="419"/>
        <v>6.1099796334012219E-3</v>
      </c>
      <c r="M1847" s="2">
        <f t="shared" si="420"/>
        <v>5.0916496945009188E-3</v>
      </c>
      <c r="N1847" s="1">
        <v>861</v>
      </c>
      <c r="O1847" s="1">
        <v>1081</v>
      </c>
      <c r="P1847" s="1">
        <v>12</v>
      </c>
      <c r="Q1847" s="1">
        <v>5</v>
      </c>
      <c r="R1847" s="1">
        <v>1</v>
      </c>
      <c r="S1847" s="1">
        <v>4</v>
      </c>
      <c r="AG1847" s="7">
        <f>IF(Q1847&gt;0,RANK(Q1847,(N1847:P1847,Q1847:AE1847)),0)</f>
        <v>4</v>
      </c>
      <c r="AH1847" s="7">
        <f>IF(R1847&gt;0,RANK(R1847,(N1847:P1847,Q1847:AE1847)),0)</f>
        <v>6</v>
      </c>
      <c r="AI1847" s="7">
        <f>IF(T1847&gt;0,RANK(T1847,(N1847:P1847,Q1847:AE1847)),0)</f>
        <v>0</v>
      </c>
      <c r="AJ1847" s="7">
        <f>IF(S1847&gt;0,RANK(S1847,(N1847:P1847,Q1847:AE1847)),0)</f>
        <v>5</v>
      </c>
      <c r="AK1847" s="2">
        <f t="shared" si="421"/>
        <v>2.5458248472505093E-3</v>
      </c>
      <c r="AL1847" s="2">
        <f t="shared" si="421"/>
        <v>5.0916496945010179E-4</v>
      </c>
      <c r="AM1847" s="2">
        <f t="shared" si="422"/>
        <v>0</v>
      </c>
      <c r="AN1847" s="2">
        <f t="shared" si="423"/>
        <v>2.0366598778004071E-3</v>
      </c>
      <c r="AP1847" t="s">
        <v>2478</v>
      </c>
      <c r="AQ1847" t="s">
        <v>2913</v>
      </c>
      <c r="AR1847">
        <v>2</v>
      </c>
      <c r="AT1847" s="85" t="s">
        <v>3616</v>
      </c>
      <c r="AU1847" s="84" t="s">
        <v>4351</v>
      </c>
      <c r="AV1847" s="77" t="str">
        <f t="shared" si="424"/>
        <v>35023</v>
      </c>
      <c r="AX1847" s="7" t="s">
        <v>186</v>
      </c>
    </row>
    <row r="1848" spans="1:50" hidden="1" outlineLevel="1">
      <c r="A1848" t="s">
        <v>3201</v>
      </c>
      <c r="B1848" t="s">
        <v>2913</v>
      </c>
      <c r="C1848" s="1">
        <f t="shared" si="418"/>
        <v>18181</v>
      </c>
      <c r="D1848" s="7">
        <f>IF(N1848&gt;0, RANK(N1848,(N1848:P1848,Q1848:AE1848)),0)</f>
        <v>2</v>
      </c>
      <c r="E1848" s="7">
        <f>IF(O1848&gt;0,RANK(O1848,(N1848:P1848,Q1848:AE1848)),0)</f>
        <v>1</v>
      </c>
      <c r="F1848" s="7">
        <f>IF(P1848&gt;0,RANK(P1848,(N1848:P1848,Q1848:AE1848)),0)</f>
        <v>3</v>
      </c>
      <c r="G1848" s="1">
        <f t="shared" si="415"/>
        <v>10784</v>
      </c>
      <c r="H1848" s="2">
        <f t="shared" si="416"/>
        <v>0.5931466916011221</v>
      </c>
      <c r="I1848" s="2"/>
      <c r="J1848" s="2">
        <f t="shared" si="419"/>
        <v>0.20053902425609152</v>
      </c>
      <c r="K1848" s="2">
        <f t="shared" si="419"/>
        <v>0.79368571585721359</v>
      </c>
      <c r="L1848" s="2">
        <f t="shared" si="419"/>
        <v>2.5851163302348604E-3</v>
      </c>
      <c r="M1848" s="2">
        <f t="shared" si="420"/>
        <v>3.1901435564600563E-3</v>
      </c>
      <c r="N1848" s="1">
        <v>3646</v>
      </c>
      <c r="O1848" s="1">
        <v>14430</v>
      </c>
      <c r="P1848" s="1">
        <v>47</v>
      </c>
      <c r="Q1848" s="1">
        <v>35</v>
      </c>
      <c r="R1848" s="1">
        <v>12</v>
      </c>
      <c r="S1848" s="1">
        <v>11</v>
      </c>
      <c r="AG1848" s="7">
        <f>IF(Q1848&gt;0,RANK(Q1848,(N1848:P1848,Q1848:AE1848)),0)</f>
        <v>4</v>
      </c>
      <c r="AH1848" s="7">
        <f>IF(R1848&gt;0,RANK(R1848,(N1848:P1848,Q1848:AE1848)),0)</f>
        <v>5</v>
      </c>
      <c r="AI1848" s="7">
        <f>IF(T1848&gt;0,RANK(T1848,(N1848:P1848,Q1848:AE1848)),0)</f>
        <v>0</v>
      </c>
      <c r="AJ1848" s="7">
        <f>IF(S1848&gt;0,RANK(S1848,(N1848:P1848,Q1848:AE1848)),0)</f>
        <v>6</v>
      </c>
      <c r="AK1848" s="2">
        <f t="shared" si="421"/>
        <v>1.9250866288983005E-3</v>
      </c>
      <c r="AL1848" s="2">
        <f t="shared" si="421"/>
        <v>6.6002970133656014E-4</v>
      </c>
      <c r="AM1848" s="2">
        <f t="shared" si="422"/>
        <v>0</v>
      </c>
      <c r="AN1848" s="2">
        <f t="shared" si="423"/>
        <v>6.0502722622518014E-4</v>
      </c>
      <c r="AP1848" t="s">
        <v>3201</v>
      </c>
      <c r="AQ1848" t="s">
        <v>2913</v>
      </c>
      <c r="AR1848">
        <v>2</v>
      </c>
      <c r="AT1848" s="85" t="s">
        <v>3616</v>
      </c>
      <c r="AU1848" s="84" t="s">
        <v>3949</v>
      </c>
      <c r="AV1848" s="77" t="str">
        <f t="shared" si="424"/>
        <v>35025</v>
      </c>
      <c r="AX1848" s="7" t="s">
        <v>186</v>
      </c>
    </row>
    <row r="1849" spans="1:50" hidden="1" outlineLevel="1">
      <c r="A1849" t="s">
        <v>3867</v>
      </c>
      <c r="B1849" t="s">
        <v>2913</v>
      </c>
      <c r="C1849" s="1">
        <f t="shared" si="418"/>
        <v>9014</v>
      </c>
      <c r="D1849" s="7">
        <f>IF(N1849&gt;0, RANK(N1849,(N1849:P1849,Q1849:AE1849)),0)</f>
        <v>2</v>
      </c>
      <c r="E1849" s="7">
        <f>IF(O1849&gt;0,RANK(O1849,(N1849:P1849,Q1849:AE1849)),0)</f>
        <v>1</v>
      </c>
      <c r="F1849" s="7">
        <f>IF(P1849&gt;0,RANK(P1849,(N1849:P1849,Q1849:AE1849)),0)</f>
        <v>3</v>
      </c>
      <c r="G1849" s="1">
        <f t="shared" si="415"/>
        <v>3248</v>
      </c>
      <c r="H1849" s="2">
        <f t="shared" si="416"/>
        <v>0.36032837807854451</v>
      </c>
      <c r="I1849" s="2"/>
      <c r="J1849" s="2">
        <f t="shared" si="419"/>
        <v>0.31306856001775019</v>
      </c>
      <c r="K1849" s="2">
        <f t="shared" si="419"/>
        <v>0.67339693809629464</v>
      </c>
      <c r="L1849" s="2">
        <f t="shared" si="419"/>
        <v>5.7688040825382737E-3</v>
      </c>
      <c r="M1849" s="2">
        <f t="shared" si="420"/>
        <v>7.7656978034169009E-3</v>
      </c>
      <c r="N1849" s="1">
        <v>2822</v>
      </c>
      <c r="O1849" s="1">
        <v>6070</v>
      </c>
      <c r="P1849" s="1">
        <v>52</v>
      </c>
      <c r="Q1849" s="1">
        <v>44</v>
      </c>
      <c r="R1849" s="1">
        <v>11</v>
      </c>
      <c r="S1849" s="1">
        <v>15</v>
      </c>
      <c r="AG1849" s="7">
        <f>IF(Q1849&gt;0,RANK(Q1849,(N1849:P1849,Q1849:AE1849)),0)</f>
        <v>4</v>
      </c>
      <c r="AH1849" s="7">
        <f>IF(R1849&gt;0,RANK(R1849,(N1849:P1849,Q1849:AE1849)),0)</f>
        <v>6</v>
      </c>
      <c r="AI1849" s="7">
        <f>IF(T1849&gt;0,RANK(T1849,(N1849:P1849,Q1849:AE1849)),0)</f>
        <v>0</v>
      </c>
      <c r="AJ1849" s="7">
        <f>IF(S1849&gt;0,RANK(S1849,(N1849:P1849,Q1849:AE1849)),0)</f>
        <v>5</v>
      </c>
      <c r="AK1849" s="2">
        <f t="shared" si="421"/>
        <v>4.8812957621477701E-3</v>
      </c>
      <c r="AL1849" s="2">
        <f t="shared" si="421"/>
        <v>1.2203239405369425E-3</v>
      </c>
      <c r="AM1849" s="2">
        <f t="shared" si="422"/>
        <v>0</v>
      </c>
      <c r="AN1849" s="2">
        <f t="shared" si="423"/>
        <v>1.6640781007321943E-3</v>
      </c>
      <c r="AP1849" t="s">
        <v>3867</v>
      </c>
      <c r="AQ1849" t="s">
        <v>2913</v>
      </c>
      <c r="AR1849">
        <v>2</v>
      </c>
      <c r="AT1849" s="85" t="s">
        <v>3616</v>
      </c>
      <c r="AU1849" s="84" t="s">
        <v>3950</v>
      </c>
      <c r="AV1849" s="77" t="str">
        <f t="shared" si="424"/>
        <v>35027</v>
      </c>
      <c r="AX1849" s="7" t="s">
        <v>186</v>
      </c>
    </row>
    <row r="1850" spans="1:50" hidden="1" outlineLevel="1">
      <c r="A1850" t="s">
        <v>3875</v>
      </c>
      <c r="B1850" t="s">
        <v>2913</v>
      </c>
      <c r="C1850" s="1">
        <f t="shared" si="418"/>
        <v>11197</v>
      </c>
      <c r="D1850" s="7">
        <f>IF(N1850&gt;0, RANK(N1850,(N1850:P1850,Q1850:AE1850)),0)</f>
        <v>2</v>
      </c>
      <c r="E1850" s="7">
        <f>IF(O1850&gt;0,RANK(O1850,(N1850:P1850,Q1850:AE1850)),0)</f>
        <v>1</v>
      </c>
      <c r="F1850" s="7">
        <f>IF(P1850&gt;0,RANK(P1850,(N1850:P1850,Q1850:AE1850)),0)</f>
        <v>3</v>
      </c>
      <c r="G1850" s="1">
        <f t="shared" si="415"/>
        <v>604</v>
      </c>
      <c r="H1850" s="2">
        <f t="shared" si="416"/>
        <v>5.3943020451906763E-2</v>
      </c>
      <c r="I1850" s="2"/>
      <c r="J1850" s="2">
        <f t="shared" si="419"/>
        <v>0.46494596766991159</v>
      </c>
      <c r="K1850" s="2">
        <f t="shared" si="419"/>
        <v>0.51888898812181838</v>
      </c>
      <c r="L1850" s="2">
        <f t="shared" si="419"/>
        <v>7.2340805572921321E-3</v>
      </c>
      <c r="M1850" s="2">
        <f t="shared" si="420"/>
        <v>8.9309636509778967E-3</v>
      </c>
      <c r="N1850" s="1">
        <v>5206</v>
      </c>
      <c r="O1850" s="1">
        <v>5810</v>
      </c>
      <c r="P1850" s="1">
        <v>81</v>
      </c>
      <c r="Q1850" s="1">
        <v>72</v>
      </c>
      <c r="R1850" s="1">
        <v>11</v>
      </c>
      <c r="S1850" s="1">
        <v>17</v>
      </c>
      <c r="AG1850" s="7">
        <f>IF(Q1850&gt;0,RANK(Q1850,(N1850:P1850,Q1850:AE1850)),0)</f>
        <v>4</v>
      </c>
      <c r="AH1850" s="7">
        <f>IF(R1850&gt;0,RANK(R1850,(N1850:P1850,Q1850:AE1850)),0)</f>
        <v>6</v>
      </c>
      <c r="AI1850" s="7">
        <f>IF(T1850&gt;0,RANK(T1850,(N1850:P1850,Q1850:AE1850)),0)</f>
        <v>0</v>
      </c>
      <c r="AJ1850" s="7">
        <f>IF(S1850&gt;0,RANK(S1850,(N1850:P1850,Q1850:AE1850)),0)</f>
        <v>5</v>
      </c>
      <c r="AK1850" s="2">
        <f t="shared" si="421"/>
        <v>6.4302938287041176E-3</v>
      </c>
      <c r="AL1850" s="2">
        <f t="shared" si="421"/>
        <v>9.8240600160757335E-4</v>
      </c>
      <c r="AM1850" s="2">
        <f t="shared" si="422"/>
        <v>0</v>
      </c>
      <c r="AN1850" s="2">
        <f t="shared" si="423"/>
        <v>1.51826382066625E-3</v>
      </c>
      <c r="AP1850" t="s">
        <v>3875</v>
      </c>
      <c r="AQ1850" t="s">
        <v>2913</v>
      </c>
      <c r="AR1850">
        <v>3</v>
      </c>
      <c r="AT1850" s="85" t="s">
        <v>3616</v>
      </c>
      <c r="AU1850" s="84" t="s">
        <v>3812</v>
      </c>
      <c r="AV1850" s="77" t="str">
        <f t="shared" si="424"/>
        <v>35028</v>
      </c>
      <c r="AX1850" s="7" t="s">
        <v>186</v>
      </c>
    </row>
    <row r="1851" spans="1:50" hidden="1" outlineLevel="1">
      <c r="A1851" t="s">
        <v>2240</v>
      </c>
      <c r="B1851" t="s">
        <v>2913</v>
      </c>
      <c r="C1851" s="1">
        <f t="shared" si="418"/>
        <v>7593</v>
      </c>
      <c r="D1851" s="7">
        <f>IF(N1851&gt;0, RANK(N1851,(N1851:P1851,Q1851:AE1851)),0)</f>
        <v>2</v>
      </c>
      <c r="E1851" s="7">
        <f>IF(O1851&gt;0,RANK(O1851,(N1851:P1851,Q1851:AE1851)),0)</f>
        <v>1</v>
      </c>
      <c r="F1851" s="7">
        <f>IF(P1851&gt;0,RANK(P1851,(N1851:P1851,Q1851:AE1851)),0)</f>
        <v>3</v>
      </c>
      <c r="G1851" s="1">
        <f t="shared" si="415"/>
        <v>824</v>
      </c>
      <c r="H1851" s="2">
        <f t="shared" si="416"/>
        <v>0.10852100618991176</v>
      </c>
      <c r="I1851" s="2"/>
      <c r="J1851" s="2">
        <f t="shared" si="419"/>
        <v>0.43987883576978798</v>
      </c>
      <c r="K1851" s="2">
        <f t="shared" si="419"/>
        <v>0.54839984195969971</v>
      </c>
      <c r="L1851" s="2">
        <f t="shared" si="419"/>
        <v>6.3216120110628207E-3</v>
      </c>
      <c r="M1851" s="2">
        <f t="shared" si="420"/>
        <v>5.399710259449437E-3</v>
      </c>
      <c r="N1851" s="1">
        <v>3340</v>
      </c>
      <c r="O1851" s="1">
        <v>4164</v>
      </c>
      <c r="P1851" s="1">
        <v>48</v>
      </c>
      <c r="Q1851" s="1">
        <v>17</v>
      </c>
      <c r="R1851" s="1">
        <v>10</v>
      </c>
      <c r="S1851" s="1">
        <v>14</v>
      </c>
      <c r="AG1851" s="7">
        <f>IF(Q1851&gt;0,RANK(Q1851,(N1851:P1851,Q1851:AE1851)),0)</f>
        <v>4</v>
      </c>
      <c r="AH1851" s="7">
        <f>IF(R1851&gt;0,RANK(R1851,(N1851:P1851,Q1851:AE1851)),0)</f>
        <v>6</v>
      </c>
      <c r="AI1851" s="7">
        <f>IF(T1851&gt;0,RANK(T1851,(N1851:P1851,Q1851:AE1851)),0)</f>
        <v>0</v>
      </c>
      <c r="AJ1851" s="7">
        <f>IF(S1851&gt;0,RANK(S1851,(N1851:P1851,Q1851:AE1851)),0)</f>
        <v>5</v>
      </c>
      <c r="AK1851" s="2">
        <f t="shared" si="421"/>
        <v>2.2389042539180826E-3</v>
      </c>
      <c r="AL1851" s="2">
        <f t="shared" si="421"/>
        <v>1.3170025023047543E-3</v>
      </c>
      <c r="AM1851" s="2">
        <f t="shared" si="422"/>
        <v>0</v>
      </c>
      <c r="AN1851" s="2">
        <f t="shared" si="423"/>
        <v>1.8438035032266561E-3</v>
      </c>
      <c r="AP1851" t="s">
        <v>2240</v>
      </c>
      <c r="AQ1851" t="s">
        <v>2913</v>
      </c>
      <c r="AR1851">
        <v>2</v>
      </c>
      <c r="AT1851" s="85" t="s">
        <v>3616</v>
      </c>
      <c r="AU1851" s="84" t="s">
        <v>3951</v>
      </c>
      <c r="AV1851" s="77" t="str">
        <f t="shared" si="424"/>
        <v>35029</v>
      </c>
      <c r="AX1851" s="7" t="s">
        <v>186</v>
      </c>
    </row>
    <row r="1852" spans="1:50" hidden="1" outlineLevel="1">
      <c r="A1852" t="s">
        <v>2185</v>
      </c>
      <c r="B1852" t="s">
        <v>2913</v>
      </c>
      <c r="C1852" s="1">
        <f t="shared" si="418"/>
        <v>20623</v>
      </c>
      <c r="D1852" s="7">
        <f>IF(N1852&gt;0, RANK(N1852,(N1852:P1852,Q1852:AE1852)),0)</f>
        <v>1</v>
      </c>
      <c r="E1852" s="7">
        <f>IF(O1852&gt;0,RANK(O1852,(N1852:P1852,Q1852:AE1852)),0)</f>
        <v>2</v>
      </c>
      <c r="F1852" s="7">
        <f>IF(P1852&gt;0,RANK(P1852,(N1852:P1852,Q1852:AE1852)),0)</f>
        <v>3</v>
      </c>
      <c r="G1852" s="1">
        <f t="shared" si="415"/>
        <v>5700</v>
      </c>
      <c r="H1852" s="2">
        <f t="shared" si="416"/>
        <v>0.27639043786064105</v>
      </c>
      <c r="I1852" s="2"/>
      <c r="J1852" s="2">
        <f t="shared" si="419"/>
        <v>0.63283712359986422</v>
      </c>
      <c r="K1852" s="2">
        <f t="shared" si="419"/>
        <v>0.35644668573922322</v>
      </c>
      <c r="L1852" s="2">
        <f t="shared" si="419"/>
        <v>4.7519759491829513E-3</v>
      </c>
      <c r="M1852" s="2">
        <f t="shared" si="420"/>
        <v>5.9642147117296099E-3</v>
      </c>
      <c r="N1852" s="1">
        <v>13051</v>
      </c>
      <c r="O1852" s="1">
        <v>7351</v>
      </c>
      <c r="P1852" s="1">
        <v>98</v>
      </c>
      <c r="Q1852" s="1">
        <v>51</v>
      </c>
      <c r="R1852" s="1">
        <v>18</v>
      </c>
      <c r="S1852" s="1">
        <v>54</v>
      </c>
      <c r="AG1852" s="7">
        <f>IF(Q1852&gt;0,RANK(Q1852,(N1852:P1852,Q1852:AE1852)),0)</f>
        <v>5</v>
      </c>
      <c r="AH1852" s="7">
        <f>IF(R1852&gt;0,RANK(R1852,(N1852:P1852,Q1852:AE1852)),0)</f>
        <v>6</v>
      </c>
      <c r="AI1852" s="7">
        <f>IF(T1852&gt;0,RANK(T1852,(N1852:P1852,Q1852:AE1852)),0)</f>
        <v>0</v>
      </c>
      <c r="AJ1852" s="7">
        <f>IF(S1852&gt;0,RANK(S1852,(N1852:P1852,Q1852:AE1852)),0)</f>
        <v>4</v>
      </c>
      <c r="AK1852" s="2">
        <f t="shared" si="421"/>
        <v>2.4729670755952093E-3</v>
      </c>
      <c r="AL1852" s="2">
        <f t="shared" si="421"/>
        <v>8.728119090336033E-4</v>
      </c>
      <c r="AM1852" s="2">
        <f t="shared" si="422"/>
        <v>0</v>
      </c>
      <c r="AN1852" s="2">
        <f t="shared" si="423"/>
        <v>2.6184357271008098E-3</v>
      </c>
      <c r="AP1852" t="s">
        <v>2185</v>
      </c>
      <c r="AQ1852" t="s">
        <v>2913</v>
      </c>
      <c r="AT1852" s="85" t="s">
        <v>3616</v>
      </c>
      <c r="AU1852" s="84" t="s">
        <v>3971</v>
      </c>
      <c r="AV1852" s="77" t="str">
        <f t="shared" si="424"/>
        <v>35031</v>
      </c>
      <c r="AX1852" s="7" t="s">
        <v>186</v>
      </c>
    </row>
    <row r="1853" spans="1:50" hidden="1" outlineLevel="1">
      <c r="A1853" t="s">
        <v>2186</v>
      </c>
      <c r="B1853" t="s">
        <v>2913</v>
      </c>
      <c r="C1853" s="1">
        <f t="shared" si="418"/>
        <v>2826</v>
      </c>
      <c r="D1853" s="7">
        <f>IF(N1853&gt;0, RANK(N1853,(N1853:P1853,Q1853:AE1853)),0)</f>
        <v>1</v>
      </c>
      <c r="E1853" s="7">
        <f>IF(O1853&gt;0,RANK(O1853,(N1853:P1853,Q1853:AE1853)),0)</f>
        <v>2</v>
      </c>
      <c r="F1853" s="7">
        <f>IF(P1853&gt;0,RANK(P1853,(N1853:P1853,Q1853:AE1853)),0)</f>
        <v>3</v>
      </c>
      <c r="G1853" s="1">
        <f t="shared" si="415"/>
        <v>948</v>
      </c>
      <c r="H1853" s="2">
        <f t="shared" si="416"/>
        <v>0.3354564755838641</v>
      </c>
      <c r="I1853" s="2"/>
      <c r="J1853" s="2">
        <f t="shared" si="419"/>
        <v>0.66383581033262562</v>
      </c>
      <c r="K1853" s="2">
        <f t="shared" si="419"/>
        <v>0.32837933474876152</v>
      </c>
      <c r="L1853" s="2">
        <f t="shared" si="419"/>
        <v>3.1847133757961785E-3</v>
      </c>
      <c r="M1853" s="2">
        <f t="shared" si="420"/>
        <v>4.6001415428166817E-3</v>
      </c>
      <c r="N1853" s="1">
        <v>1876</v>
      </c>
      <c r="O1853" s="1">
        <v>928</v>
      </c>
      <c r="P1853" s="1">
        <v>9</v>
      </c>
      <c r="Q1853" s="1">
        <v>4</v>
      </c>
      <c r="R1853" s="1">
        <v>2</v>
      </c>
      <c r="S1853" s="1">
        <v>7</v>
      </c>
      <c r="AG1853" s="7">
        <f>IF(Q1853&gt;0,RANK(Q1853,(N1853:P1853,Q1853:AE1853)),0)</f>
        <v>5</v>
      </c>
      <c r="AH1853" s="7">
        <f>IF(R1853&gt;0,RANK(R1853,(N1853:P1853,Q1853:AE1853)),0)</f>
        <v>6</v>
      </c>
      <c r="AI1853" s="7">
        <f>IF(T1853&gt;0,RANK(T1853,(N1853:P1853,Q1853:AE1853)),0)</f>
        <v>0</v>
      </c>
      <c r="AJ1853" s="7">
        <f>IF(S1853&gt;0,RANK(S1853,(N1853:P1853,Q1853:AE1853)),0)</f>
        <v>4</v>
      </c>
      <c r="AK1853" s="2">
        <f t="shared" si="421"/>
        <v>1.4154281670205238E-3</v>
      </c>
      <c r="AL1853" s="2">
        <f t="shared" si="421"/>
        <v>7.0771408351026188E-4</v>
      </c>
      <c r="AM1853" s="2">
        <f t="shared" si="422"/>
        <v>0</v>
      </c>
      <c r="AN1853" s="2">
        <f t="shared" si="423"/>
        <v>2.4769992922859165E-3</v>
      </c>
      <c r="AP1853" t="s">
        <v>2186</v>
      </c>
      <c r="AQ1853" t="s">
        <v>2913</v>
      </c>
      <c r="AR1853">
        <v>3</v>
      </c>
      <c r="AT1853" s="85" t="s">
        <v>3616</v>
      </c>
      <c r="AU1853" s="84" t="s">
        <v>3972</v>
      </c>
      <c r="AV1853" s="77" t="str">
        <f t="shared" si="424"/>
        <v>35033</v>
      </c>
      <c r="AX1853" s="7" t="s">
        <v>186</v>
      </c>
    </row>
    <row r="1854" spans="1:50" hidden="1" outlineLevel="1">
      <c r="A1854" t="s">
        <v>2121</v>
      </c>
      <c r="B1854" t="s">
        <v>2913</v>
      </c>
      <c r="C1854" s="1">
        <f t="shared" si="418"/>
        <v>20764</v>
      </c>
      <c r="D1854" s="7">
        <f>IF(N1854&gt;0, RANK(N1854,(N1854:P1854,Q1854:AE1854)),0)</f>
        <v>2</v>
      </c>
      <c r="E1854" s="7">
        <f>IF(O1854&gt;0,RANK(O1854,(N1854:P1854,Q1854:AE1854)),0)</f>
        <v>1</v>
      </c>
      <c r="F1854" s="7">
        <f>IF(P1854&gt;0,RANK(P1854,(N1854:P1854,Q1854:AE1854)),0)</f>
        <v>3</v>
      </c>
      <c r="G1854" s="1">
        <f t="shared" si="415"/>
        <v>7633</v>
      </c>
      <c r="H1854" s="2">
        <f t="shared" si="416"/>
        <v>0.36760739741860915</v>
      </c>
      <c r="I1854" s="2"/>
      <c r="J1854" s="2">
        <f t="shared" si="419"/>
        <v>0.3098150645347717</v>
      </c>
      <c r="K1854" s="2">
        <f t="shared" si="419"/>
        <v>0.67742246195338085</v>
      </c>
      <c r="L1854" s="2">
        <f t="shared" si="419"/>
        <v>6.1645155076093241E-3</v>
      </c>
      <c r="M1854" s="2">
        <f t="shared" si="420"/>
        <v>6.5979580042381256E-3</v>
      </c>
      <c r="N1854" s="1">
        <v>6433</v>
      </c>
      <c r="O1854" s="1">
        <v>14066</v>
      </c>
      <c r="P1854" s="1">
        <v>128</v>
      </c>
      <c r="Q1854" s="1">
        <v>54</v>
      </c>
      <c r="R1854" s="1">
        <v>45</v>
      </c>
      <c r="S1854" s="1">
        <v>38</v>
      </c>
      <c r="AG1854" s="7">
        <f>IF(Q1854&gt;0,RANK(Q1854,(N1854:P1854,Q1854:AE1854)),0)</f>
        <v>4</v>
      </c>
      <c r="AH1854" s="7">
        <f>IF(R1854&gt;0,RANK(R1854,(N1854:P1854,Q1854:AE1854)),0)</f>
        <v>5</v>
      </c>
      <c r="AI1854" s="7">
        <f>IF(T1854&gt;0,RANK(T1854,(N1854:P1854,Q1854:AE1854)),0)</f>
        <v>0</v>
      </c>
      <c r="AJ1854" s="7">
        <f>IF(S1854&gt;0,RANK(S1854,(N1854:P1854,Q1854:AE1854)),0)</f>
        <v>6</v>
      </c>
      <c r="AK1854" s="2">
        <f t="shared" si="421"/>
        <v>2.6006549797726835E-3</v>
      </c>
      <c r="AL1854" s="2">
        <f t="shared" si="421"/>
        <v>2.1672124831439029E-3</v>
      </c>
      <c r="AM1854" s="2">
        <f t="shared" si="422"/>
        <v>0</v>
      </c>
      <c r="AN1854" s="2">
        <f t="shared" si="423"/>
        <v>1.8300905413215179E-3</v>
      </c>
      <c r="AP1854" t="s">
        <v>2121</v>
      </c>
      <c r="AQ1854" t="s">
        <v>2913</v>
      </c>
      <c r="AR1854">
        <v>2</v>
      </c>
      <c r="AT1854" s="85" t="s">
        <v>3616</v>
      </c>
      <c r="AU1854" s="84" t="s">
        <v>3970</v>
      </c>
      <c r="AV1854" s="77" t="str">
        <f t="shared" si="424"/>
        <v>35035</v>
      </c>
      <c r="AX1854" s="7" t="s">
        <v>186</v>
      </c>
    </row>
    <row r="1855" spans="1:50" hidden="1" outlineLevel="1">
      <c r="A1855" t="s">
        <v>1867</v>
      </c>
      <c r="B1855" t="s">
        <v>2913</v>
      </c>
      <c r="C1855" s="1">
        <f t="shared" si="418"/>
        <v>4117</v>
      </c>
      <c r="D1855" s="7">
        <f>IF(N1855&gt;0, RANK(N1855,(N1855:P1855,Q1855:AE1855)),0)</f>
        <v>2</v>
      </c>
      <c r="E1855" s="7">
        <f>IF(O1855&gt;0,RANK(O1855,(N1855:P1855,Q1855:AE1855)),0)</f>
        <v>1</v>
      </c>
      <c r="F1855" s="7">
        <f>IF(P1855&gt;0,RANK(P1855,(N1855:P1855,Q1855:AE1855)),0)</f>
        <v>3</v>
      </c>
      <c r="G1855" s="1">
        <f t="shared" si="415"/>
        <v>1239</v>
      </c>
      <c r="H1855" s="2">
        <f t="shared" si="416"/>
        <v>0.30094729171726986</v>
      </c>
      <c r="I1855" s="2"/>
      <c r="J1855" s="2">
        <f t="shared" si="419"/>
        <v>0.34539713383531701</v>
      </c>
      <c r="K1855" s="2">
        <f t="shared" si="419"/>
        <v>0.64634442555258687</v>
      </c>
      <c r="L1855" s="2">
        <f t="shared" si="419"/>
        <v>6.0723828030119021E-3</v>
      </c>
      <c r="M1855" s="2">
        <f t="shared" si="420"/>
        <v>2.1860578090842275E-3</v>
      </c>
      <c r="N1855" s="1">
        <v>1422</v>
      </c>
      <c r="O1855" s="1">
        <v>2661</v>
      </c>
      <c r="P1855" s="1">
        <v>25</v>
      </c>
      <c r="Q1855" s="1">
        <v>4</v>
      </c>
      <c r="R1855" s="1">
        <v>2</v>
      </c>
      <c r="S1855" s="1">
        <v>3</v>
      </c>
      <c r="AG1855" s="7">
        <f>IF(Q1855&gt;0,RANK(Q1855,(N1855:P1855,Q1855:AE1855)),0)</f>
        <v>4</v>
      </c>
      <c r="AH1855" s="7">
        <f>IF(R1855&gt;0,RANK(R1855,(N1855:P1855,Q1855:AE1855)),0)</f>
        <v>6</v>
      </c>
      <c r="AI1855" s="7">
        <f>IF(T1855&gt;0,RANK(T1855,(N1855:P1855,Q1855:AE1855)),0)</f>
        <v>0</v>
      </c>
      <c r="AJ1855" s="7">
        <f>IF(S1855&gt;0,RANK(S1855,(N1855:P1855,Q1855:AE1855)),0)</f>
        <v>5</v>
      </c>
      <c r="AK1855" s="2">
        <f t="shared" si="421"/>
        <v>9.7158124848190433E-4</v>
      </c>
      <c r="AL1855" s="2">
        <f t="shared" si="421"/>
        <v>4.8579062424095217E-4</v>
      </c>
      <c r="AM1855" s="2">
        <f t="shared" si="422"/>
        <v>0</v>
      </c>
      <c r="AN1855" s="2">
        <f t="shared" si="423"/>
        <v>7.2868593636142825E-4</v>
      </c>
      <c r="AP1855" t="s">
        <v>1867</v>
      </c>
      <c r="AQ1855" t="s">
        <v>2913</v>
      </c>
      <c r="AR1855">
        <v>3</v>
      </c>
      <c r="AT1855" s="85" t="s">
        <v>3616</v>
      </c>
      <c r="AU1855" s="84" t="s">
        <v>3656</v>
      </c>
      <c r="AV1855" s="77" t="str">
        <f t="shared" si="424"/>
        <v>35037</v>
      </c>
      <c r="AX1855" s="7" t="s">
        <v>186</v>
      </c>
    </row>
    <row r="1856" spans="1:50" hidden="1" outlineLevel="1">
      <c r="A1856" t="s">
        <v>2012</v>
      </c>
      <c r="B1856" t="s">
        <v>2913</v>
      </c>
      <c r="C1856" s="1">
        <f t="shared" si="418"/>
        <v>14999</v>
      </c>
      <c r="D1856" s="7">
        <f>IF(N1856&gt;0, RANK(N1856,(N1856:P1856,Q1856:AE1856)),0)</f>
        <v>1</v>
      </c>
      <c r="E1856" s="7">
        <f>IF(O1856&gt;0,RANK(O1856,(N1856:P1856,Q1856:AE1856)),0)</f>
        <v>2</v>
      </c>
      <c r="F1856" s="7">
        <f>IF(P1856&gt;0,RANK(P1856,(N1856:P1856,Q1856:AE1856)),0)</f>
        <v>3</v>
      </c>
      <c r="G1856" s="1">
        <f t="shared" si="415"/>
        <v>4604</v>
      </c>
      <c r="H1856" s="2">
        <f t="shared" si="416"/>
        <v>0.30695379691979463</v>
      </c>
      <c r="I1856" s="2"/>
      <c r="J1856" s="2">
        <f t="shared" si="419"/>
        <v>0.6502433495566371</v>
      </c>
      <c r="K1856" s="2">
        <f t="shared" si="419"/>
        <v>0.34328955263684247</v>
      </c>
      <c r="L1856" s="2">
        <f t="shared" si="419"/>
        <v>3.2002133475565039E-3</v>
      </c>
      <c r="M1856" s="2">
        <f t="shared" si="420"/>
        <v>3.2668844589639348E-3</v>
      </c>
      <c r="N1856" s="1">
        <v>9753</v>
      </c>
      <c r="O1856" s="1">
        <v>5149</v>
      </c>
      <c r="P1856" s="1">
        <v>48</v>
      </c>
      <c r="Q1856" s="1">
        <v>22</v>
      </c>
      <c r="R1856" s="1">
        <v>11</v>
      </c>
      <c r="S1856" s="1">
        <v>16</v>
      </c>
      <c r="AG1856" s="7">
        <f>IF(Q1856&gt;0,RANK(Q1856,(N1856:P1856,Q1856:AE1856)),0)</f>
        <v>4</v>
      </c>
      <c r="AH1856" s="7">
        <f>IF(R1856&gt;0,RANK(R1856,(N1856:P1856,Q1856:AE1856)),0)</f>
        <v>6</v>
      </c>
      <c r="AI1856" s="7">
        <f>IF(T1856&gt;0,RANK(T1856,(N1856:P1856,Q1856:AE1856)),0)</f>
        <v>0</v>
      </c>
      <c r="AJ1856" s="7">
        <f>IF(S1856&gt;0,RANK(S1856,(N1856:P1856,Q1856:AE1856)),0)</f>
        <v>5</v>
      </c>
      <c r="AK1856" s="2">
        <f t="shared" si="421"/>
        <v>1.4667644509633977E-3</v>
      </c>
      <c r="AL1856" s="2">
        <f t="shared" si="421"/>
        <v>7.3338222548169883E-4</v>
      </c>
      <c r="AM1856" s="2">
        <f t="shared" si="422"/>
        <v>0</v>
      </c>
      <c r="AN1856" s="2">
        <f t="shared" si="423"/>
        <v>1.0667377825188346E-3</v>
      </c>
      <c r="AP1856" t="s">
        <v>2012</v>
      </c>
      <c r="AQ1856" t="s">
        <v>2913</v>
      </c>
      <c r="AR1856">
        <v>3</v>
      </c>
      <c r="AT1856" s="85" t="s">
        <v>3616</v>
      </c>
      <c r="AU1856" s="84" t="s">
        <v>5210</v>
      </c>
      <c r="AV1856" s="77" t="str">
        <f t="shared" si="424"/>
        <v>35039</v>
      </c>
      <c r="AX1856" s="7" t="s">
        <v>186</v>
      </c>
    </row>
    <row r="1857" spans="1:61" hidden="1" outlineLevel="1">
      <c r="A1857" t="s">
        <v>2950</v>
      </c>
      <c r="B1857" t="s">
        <v>2913</v>
      </c>
      <c r="C1857" s="1">
        <f t="shared" si="418"/>
        <v>7144</v>
      </c>
      <c r="D1857" s="7">
        <f>IF(N1857&gt;0, RANK(N1857,(N1857:P1857,Q1857:AE1857)),0)</f>
        <v>2</v>
      </c>
      <c r="E1857" s="7">
        <f>IF(O1857&gt;0,RANK(O1857,(N1857:P1857,Q1857:AE1857)),0)</f>
        <v>1</v>
      </c>
      <c r="F1857" s="7">
        <f>IF(P1857&gt;0,RANK(P1857,(N1857:P1857,Q1857:AE1857)),0)</f>
        <v>3</v>
      </c>
      <c r="G1857" s="1">
        <f t="shared" si="415"/>
        <v>2915</v>
      </c>
      <c r="H1857" s="2">
        <f t="shared" si="416"/>
        <v>0.40803471444568867</v>
      </c>
      <c r="I1857" s="2"/>
      <c r="J1857" s="2">
        <f t="shared" si="419"/>
        <v>0.2914333706606943</v>
      </c>
      <c r="K1857" s="2">
        <f t="shared" si="419"/>
        <v>0.69946808510638303</v>
      </c>
      <c r="L1857" s="2">
        <f t="shared" si="419"/>
        <v>4.8992161254199328E-3</v>
      </c>
      <c r="M1857" s="2">
        <f t="shared" si="420"/>
        <v>4.1993281075027346E-3</v>
      </c>
      <c r="N1857" s="1">
        <v>2082</v>
      </c>
      <c r="O1857" s="1">
        <v>4997</v>
      </c>
      <c r="P1857" s="1">
        <v>35</v>
      </c>
      <c r="Q1857" s="1">
        <v>12</v>
      </c>
      <c r="R1857" s="1">
        <v>8</v>
      </c>
      <c r="S1857" s="1">
        <v>10</v>
      </c>
      <c r="AG1857" s="7">
        <f>IF(Q1857&gt;0,RANK(Q1857,(N1857:P1857,Q1857:AE1857)),0)</f>
        <v>4</v>
      </c>
      <c r="AH1857" s="7">
        <f>IF(R1857&gt;0,RANK(R1857,(N1857:P1857,Q1857:AE1857)),0)</f>
        <v>6</v>
      </c>
      <c r="AI1857" s="7">
        <f>IF(T1857&gt;0,RANK(T1857,(N1857:P1857,Q1857:AE1857)),0)</f>
        <v>0</v>
      </c>
      <c r="AJ1857" s="7">
        <f>IF(S1857&gt;0,RANK(S1857,(N1857:P1857,Q1857:AE1857)),0)</f>
        <v>5</v>
      </c>
      <c r="AK1857" s="2">
        <f t="shared" si="421"/>
        <v>1.6797312430011197E-3</v>
      </c>
      <c r="AL1857" s="2">
        <f t="shared" si="421"/>
        <v>1.1198208286674132E-3</v>
      </c>
      <c r="AM1857" s="2">
        <f t="shared" si="422"/>
        <v>0</v>
      </c>
      <c r="AN1857" s="2">
        <f t="shared" si="423"/>
        <v>1.3997760358342665E-3</v>
      </c>
      <c r="AP1857" t="s">
        <v>2950</v>
      </c>
      <c r="AQ1857" t="s">
        <v>2913</v>
      </c>
      <c r="AR1857">
        <v>3</v>
      </c>
      <c r="AT1857" s="85" t="s">
        <v>3616</v>
      </c>
      <c r="AU1857" s="84" t="s">
        <v>5211</v>
      </c>
      <c r="AV1857" s="77" t="str">
        <f t="shared" si="424"/>
        <v>35041</v>
      </c>
      <c r="AX1857" s="7" t="s">
        <v>186</v>
      </c>
    </row>
    <row r="1858" spans="1:61" hidden="1" outlineLevel="1">
      <c r="A1858" t="s">
        <v>1405</v>
      </c>
      <c r="B1858" t="s">
        <v>2913</v>
      </c>
      <c r="C1858" s="1">
        <f t="shared" si="418"/>
        <v>44541</v>
      </c>
      <c r="D1858" s="7">
        <f>IF(N1858&gt;0, RANK(N1858,(N1858:P1858,Q1858:AE1858)),0)</f>
        <v>2</v>
      </c>
      <c r="E1858" s="7">
        <f>IF(O1858&gt;0,RANK(O1858,(N1858:P1858,Q1858:AE1858)),0)</f>
        <v>1</v>
      </c>
      <c r="F1858" s="7">
        <f>IF(P1858&gt;0,RANK(P1858,(N1858:P1858,Q1858:AE1858)),0)</f>
        <v>3</v>
      </c>
      <c r="G1858" s="1">
        <f t="shared" si="415"/>
        <v>1207</v>
      </c>
      <c r="H1858" s="2">
        <f t="shared" si="416"/>
        <v>2.7098628230169956E-2</v>
      </c>
      <c r="I1858" s="2"/>
      <c r="J1858" s="2">
        <f t="shared" si="419"/>
        <v>0.48092768460519519</v>
      </c>
      <c r="K1858" s="2">
        <f t="shared" si="419"/>
        <v>0.50802631283536515</v>
      </c>
      <c r="L1858" s="2">
        <f t="shared" si="419"/>
        <v>4.8719157630048721E-3</v>
      </c>
      <c r="M1858" s="2">
        <f t="shared" si="420"/>
        <v>6.1740867964347884E-3</v>
      </c>
      <c r="N1858" s="1">
        <v>21421</v>
      </c>
      <c r="O1858" s="1">
        <v>22628</v>
      </c>
      <c r="P1858" s="1">
        <v>217</v>
      </c>
      <c r="Q1858" s="1">
        <v>155</v>
      </c>
      <c r="R1858" s="1">
        <v>42</v>
      </c>
      <c r="S1858" s="1">
        <v>78</v>
      </c>
      <c r="AG1858" s="7">
        <f>IF(Q1858&gt;0,RANK(Q1858,(N1858:P1858,Q1858:AE1858)),0)</f>
        <v>4</v>
      </c>
      <c r="AH1858" s="7">
        <f>IF(R1858&gt;0,RANK(R1858,(N1858:P1858,Q1858:AE1858)),0)</f>
        <v>6</v>
      </c>
      <c r="AI1858" s="7">
        <f>IF(T1858&gt;0,RANK(T1858,(N1858:P1858,Q1858:AE1858)),0)</f>
        <v>0</v>
      </c>
      <c r="AJ1858" s="7">
        <f>IF(S1858&gt;0,RANK(S1858,(N1858:P1858,Q1858:AE1858)),0)</f>
        <v>5</v>
      </c>
      <c r="AK1858" s="2">
        <f t="shared" si="421"/>
        <v>3.4799398307177654E-3</v>
      </c>
      <c r="AL1858" s="2">
        <f t="shared" si="421"/>
        <v>9.4295143800094295E-4</v>
      </c>
      <c r="AM1858" s="2">
        <f t="shared" si="422"/>
        <v>0</v>
      </c>
      <c r="AN1858" s="2">
        <f t="shared" si="423"/>
        <v>1.751195527716037E-3</v>
      </c>
      <c r="AP1858" t="s">
        <v>1405</v>
      </c>
      <c r="AQ1858" t="s">
        <v>2913</v>
      </c>
      <c r="AT1858" s="85" t="s">
        <v>3616</v>
      </c>
      <c r="AU1858" s="84" t="s">
        <v>5216</v>
      </c>
      <c r="AV1858" s="77" t="str">
        <f t="shared" si="424"/>
        <v>35043</v>
      </c>
      <c r="AX1858" s="7" t="s">
        <v>186</v>
      </c>
    </row>
    <row r="1859" spans="1:61" hidden="1" outlineLevel="1">
      <c r="A1859" t="s">
        <v>841</v>
      </c>
      <c r="B1859" t="s">
        <v>2913</v>
      </c>
      <c r="C1859" s="1">
        <f t="shared" si="418"/>
        <v>45006</v>
      </c>
      <c r="D1859" s="7">
        <f>IF(N1859&gt;0, RANK(N1859,(N1859:P1859,Q1859:AE1859)),0)</f>
        <v>2</v>
      </c>
      <c r="E1859" s="7">
        <f>IF(O1859&gt;0,RANK(O1859,(N1859:P1859,Q1859:AE1859)),0)</f>
        <v>1</v>
      </c>
      <c r="F1859" s="7">
        <f>IF(P1859&gt;0,RANK(P1859,(N1859:P1859,Q1859:AE1859)),0)</f>
        <v>3</v>
      </c>
      <c r="G1859" s="1">
        <f t="shared" si="415"/>
        <v>14682</v>
      </c>
      <c r="H1859" s="2">
        <f t="shared" si="416"/>
        <v>0.32622317024396746</v>
      </c>
      <c r="I1859" s="2"/>
      <c r="J1859" s="2">
        <f t="shared" si="419"/>
        <v>0.32980047104830468</v>
      </c>
      <c r="K1859" s="2">
        <f t="shared" si="419"/>
        <v>0.65602364129227209</v>
      </c>
      <c r="L1859" s="2">
        <f t="shared" si="419"/>
        <v>5.3548415766786648E-3</v>
      </c>
      <c r="M1859" s="2">
        <f t="shared" si="420"/>
        <v>8.8210460827445707E-3</v>
      </c>
      <c r="N1859" s="1">
        <v>14843</v>
      </c>
      <c r="O1859" s="1">
        <v>29525</v>
      </c>
      <c r="P1859" s="1">
        <v>241</v>
      </c>
      <c r="Q1859" s="1">
        <v>225</v>
      </c>
      <c r="R1859" s="1">
        <v>83</v>
      </c>
      <c r="S1859" s="1">
        <v>89</v>
      </c>
      <c r="AG1859" s="7">
        <f>IF(Q1859&gt;0,RANK(Q1859,(N1859:P1859,Q1859:AE1859)),0)</f>
        <v>4</v>
      </c>
      <c r="AH1859" s="7">
        <f>IF(R1859&gt;0,RANK(R1859,(N1859:P1859,Q1859:AE1859)),0)</f>
        <v>6</v>
      </c>
      <c r="AI1859" s="7">
        <f>IF(T1859&gt;0,RANK(T1859,(N1859:P1859,Q1859:AE1859)),0)</f>
        <v>0</v>
      </c>
      <c r="AJ1859" s="7">
        <f>IF(S1859&gt;0,RANK(S1859,(N1859:P1859,Q1859:AE1859)),0)</f>
        <v>5</v>
      </c>
      <c r="AK1859" s="2">
        <f t="shared" si="421"/>
        <v>4.9993334222103716E-3</v>
      </c>
      <c r="AL1859" s="2">
        <f t="shared" si="421"/>
        <v>1.8441985513042705E-3</v>
      </c>
      <c r="AM1859" s="2">
        <f t="shared" si="422"/>
        <v>0</v>
      </c>
      <c r="AN1859" s="2">
        <f t="shared" si="423"/>
        <v>1.9775141092298804E-3</v>
      </c>
      <c r="AP1859" t="s">
        <v>841</v>
      </c>
      <c r="AQ1859" t="s">
        <v>2913</v>
      </c>
      <c r="AR1859">
        <v>3</v>
      </c>
      <c r="AT1859" s="85" t="s">
        <v>3616</v>
      </c>
      <c r="AU1859" s="84" t="s">
        <v>3961</v>
      </c>
      <c r="AV1859" s="77" t="str">
        <f t="shared" si="424"/>
        <v>35045</v>
      </c>
      <c r="AX1859" s="7" t="s">
        <v>186</v>
      </c>
    </row>
    <row r="1860" spans="1:61" hidden="1" outlineLevel="1">
      <c r="A1860" t="s">
        <v>2620</v>
      </c>
      <c r="B1860" t="s">
        <v>2913</v>
      </c>
      <c r="C1860" s="1">
        <f t="shared" si="418"/>
        <v>12116</v>
      </c>
      <c r="D1860" s="7">
        <f>IF(N1860&gt;0, RANK(N1860,(N1860:P1860,Q1860:AE1860)),0)</f>
        <v>1</v>
      </c>
      <c r="E1860" s="7">
        <f>IF(O1860&gt;0,RANK(O1860,(N1860:P1860,Q1860:AE1860)),0)</f>
        <v>2</v>
      </c>
      <c r="F1860" s="7">
        <f>IF(P1860&gt;0,RANK(P1860,(N1860:P1860,Q1860:AE1860)),0)</f>
        <v>3</v>
      </c>
      <c r="G1860" s="1">
        <f t="shared" si="415"/>
        <v>5370</v>
      </c>
      <c r="H1860" s="2">
        <f t="shared" si="416"/>
        <v>0.44321558270056122</v>
      </c>
      <c r="I1860" s="2"/>
      <c r="J1860" s="2">
        <f t="shared" si="419"/>
        <v>0.71665566193463193</v>
      </c>
      <c r="K1860" s="2">
        <f t="shared" si="419"/>
        <v>0.27344007923407065</v>
      </c>
      <c r="L1860" s="2">
        <f t="shared" si="419"/>
        <v>5.5298778474744143E-3</v>
      </c>
      <c r="M1860" s="2">
        <f t="shared" si="420"/>
        <v>4.3743809838230046E-3</v>
      </c>
      <c r="N1860" s="1">
        <v>8683</v>
      </c>
      <c r="O1860" s="1">
        <v>3313</v>
      </c>
      <c r="P1860" s="1">
        <v>67</v>
      </c>
      <c r="Q1860" s="1">
        <v>29</v>
      </c>
      <c r="R1860" s="1">
        <v>6</v>
      </c>
      <c r="S1860" s="1">
        <v>18</v>
      </c>
      <c r="AG1860" s="7">
        <f>IF(Q1860&gt;0,RANK(Q1860,(N1860:P1860,Q1860:AE1860)),0)</f>
        <v>4</v>
      </c>
      <c r="AH1860" s="7">
        <f>IF(R1860&gt;0,RANK(R1860,(N1860:P1860,Q1860:AE1860)),0)</f>
        <v>6</v>
      </c>
      <c r="AI1860" s="7">
        <f>IF(T1860&gt;0,RANK(T1860,(N1860:P1860,Q1860:AE1860)),0)</f>
        <v>0</v>
      </c>
      <c r="AJ1860" s="7">
        <f>IF(S1860&gt;0,RANK(S1860,(N1860:P1860,Q1860:AE1860)),0)</f>
        <v>5</v>
      </c>
      <c r="AK1860" s="2">
        <f t="shared" si="421"/>
        <v>2.3935292175635524E-3</v>
      </c>
      <c r="AL1860" s="2">
        <f t="shared" si="421"/>
        <v>4.9521294156487292E-4</v>
      </c>
      <c r="AM1860" s="2">
        <f t="shared" si="422"/>
        <v>0</v>
      </c>
      <c r="AN1860" s="2">
        <f t="shared" si="423"/>
        <v>1.4856388246946186E-3</v>
      </c>
      <c r="AP1860" t="s">
        <v>2620</v>
      </c>
      <c r="AQ1860" t="s">
        <v>2913</v>
      </c>
      <c r="AR1860">
        <v>3</v>
      </c>
      <c r="AT1860" s="85" t="s">
        <v>3616</v>
      </c>
      <c r="AU1860" s="84" t="s">
        <v>3267</v>
      </c>
      <c r="AV1860" s="77" t="str">
        <f t="shared" si="424"/>
        <v>35047</v>
      </c>
      <c r="AX1860" s="7" t="s">
        <v>186</v>
      </c>
    </row>
    <row r="1861" spans="1:61" hidden="1" outlineLevel="1">
      <c r="A1861" t="s">
        <v>1986</v>
      </c>
      <c r="B1861" t="s">
        <v>2913</v>
      </c>
      <c r="C1861" s="1">
        <f t="shared" si="418"/>
        <v>66200</v>
      </c>
      <c r="D1861" s="7">
        <f>IF(N1861&gt;0, RANK(N1861,(N1861:P1861,Q1861:AE1861)),0)</f>
        <v>1</v>
      </c>
      <c r="E1861" s="7">
        <f>IF(O1861&gt;0,RANK(O1861,(N1861:P1861,Q1861:AE1861)),0)</f>
        <v>2</v>
      </c>
      <c r="F1861" s="7">
        <f>IF(P1861&gt;0,RANK(P1861,(N1861:P1861,Q1861:AE1861)),0)</f>
        <v>3</v>
      </c>
      <c r="G1861" s="1">
        <f t="shared" si="415"/>
        <v>28608</v>
      </c>
      <c r="H1861" s="2">
        <f t="shared" si="416"/>
        <v>0.43214501510574016</v>
      </c>
      <c r="I1861" s="2"/>
      <c r="J1861" s="2">
        <f t="shared" si="419"/>
        <v>0.71108761329305137</v>
      </c>
      <c r="K1861" s="2">
        <f t="shared" si="419"/>
        <v>0.27894259818731115</v>
      </c>
      <c r="L1861" s="2">
        <f t="shared" si="419"/>
        <v>4.7885196374622355E-3</v>
      </c>
      <c r="M1861" s="2">
        <f t="shared" si="420"/>
        <v>5.1812688821752436E-3</v>
      </c>
      <c r="N1861" s="1">
        <v>47074</v>
      </c>
      <c r="O1861" s="1">
        <v>18466</v>
      </c>
      <c r="P1861" s="1">
        <v>317</v>
      </c>
      <c r="Q1861" s="1">
        <v>209</v>
      </c>
      <c r="R1861" s="1">
        <v>49</v>
      </c>
      <c r="S1861" s="1">
        <v>85</v>
      </c>
      <c r="AG1861" s="7">
        <f>IF(Q1861&gt;0,RANK(Q1861,(N1861:P1861,Q1861:AE1861)),0)</f>
        <v>4</v>
      </c>
      <c r="AH1861" s="7">
        <f>IF(R1861&gt;0,RANK(R1861,(N1861:P1861,Q1861:AE1861)),0)</f>
        <v>6</v>
      </c>
      <c r="AI1861" s="7">
        <f>IF(T1861&gt;0,RANK(T1861,(N1861:P1861,Q1861:AE1861)),0)</f>
        <v>0</v>
      </c>
      <c r="AJ1861" s="7">
        <f>IF(S1861&gt;0,RANK(S1861,(N1861:P1861,Q1861:AE1861)),0)</f>
        <v>5</v>
      </c>
      <c r="AK1861" s="2">
        <f t="shared" si="421"/>
        <v>3.1570996978851963E-3</v>
      </c>
      <c r="AL1861" s="2">
        <f t="shared" si="421"/>
        <v>7.4018126888217523E-4</v>
      </c>
      <c r="AM1861" s="2">
        <f t="shared" si="422"/>
        <v>0</v>
      </c>
      <c r="AN1861" s="2">
        <f t="shared" si="423"/>
        <v>1.2839879154078551E-3</v>
      </c>
      <c r="AP1861" t="s">
        <v>1986</v>
      </c>
      <c r="AQ1861" t="s">
        <v>2913</v>
      </c>
      <c r="AT1861" s="85" t="s">
        <v>3616</v>
      </c>
      <c r="AU1861" s="84" t="s">
        <v>4660</v>
      </c>
      <c r="AV1861" s="77" t="str">
        <f t="shared" si="424"/>
        <v>35049</v>
      </c>
      <c r="AX1861" s="7" t="s">
        <v>186</v>
      </c>
    </row>
    <row r="1862" spans="1:61" hidden="1" outlineLevel="1">
      <c r="A1862" t="s">
        <v>2879</v>
      </c>
      <c r="B1862" t="s">
        <v>2913</v>
      </c>
      <c r="C1862" s="1">
        <f t="shared" si="418"/>
        <v>5157</v>
      </c>
      <c r="D1862" s="7">
        <f>IF(N1862&gt;0, RANK(N1862,(N1862:P1862,Q1862:AE1862)),0)</f>
        <v>2</v>
      </c>
      <c r="E1862" s="7">
        <f>IF(O1862&gt;0,RANK(O1862,(N1862:P1862,Q1862:AE1862)),0)</f>
        <v>1</v>
      </c>
      <c r="F1862" s="7">
        <f>IF(P1862&gt;0,RANK(P1862,(N1862:P1862,Q1862:AE1862)),0)</f>
        <v>3</v>
      </c>
      <c r="G1862" s="1">
        <f t="shared" si="415"/>
        <v>1236</v>
      </c>
      <c r="H1862" s="2">
        <f t="shared" si="416"/>
        <v>0.239674229203025</v>
      </c>
      <c r="I1862" s="2"/>
      <c r="J1862" s="2">
        <f t="shared" si="419"/>
        <v>0.37347294938917974</v>
      </c>
      <c r="K1862" s="2">
        <f t="shared" si="419"/>
        <v>0.6131471785922048</v>
      </c>
      <c r="L1862" s="2">
        <f t="shared" si="419"/>
        <v>8.1442699243746367E-3</v>
      </c>
      <c r="M1862" s="2">
        <f t="shared" si="420"/>
        <v>5.2356020942408207E-3</v>
      </c>
      <c r="N1862" s="1">
        <v>1926</v>
      </c>
      <c r="O1862" s="1">
        <v>3162</v>
      </c>
      <c r="P1862" s="1">
        <v>42</v>
      </c>
      <c r="Q1862" s="1">
        <v>15</v>
      </c>
      <c r="R1862" s="1">
        <v>4</v>
      </c>
      <c r="S1862" s="1">
        <v>8</v>
      </c>
      <c r="AG1862" s="7">
        <f>IF(Q1862&gt;0,RANK(Q1862,(N1862:P1862,Q1862:AE1862)),0)</f>
        <v>4</v>
      </c>
      <c r="AH1862" s="7">
        <f>IF(R1862&gt;0,RANK(R1862,(N1862:P1862,Q1862:AE1862)),0)</f>
        <v>6</v>
      </c>
      <c r="AI1862" s="7">
        <f>IF(T1862&gt;0,RANK(T1862,(N1862:P1862,Q1862:AE1862)),0)</f>
        <v>0</v>
      </c>
      <c r="AJ1862" s="7">
        <f>IF(S1862&gt;0,RANK(S1862,(N1862:P1862,Q1862:AE1862)),0)</f>
        <v>5</v>
      </c>
      <c r="AK1862" s="2">
        <f t="shared" si="421"/>
        <v>2.9086678301337987E-3</v>
      </c>
      <c r="AL1862" s="2">
        <f t="shared" si="421"/>
        <v>7.7564475470234633E-4</v>
      </c>
      <c r="AM1862" s="2">
        <f t="shared" si="422"/>
        <v>0</v>
      </c>
      <c r="AN1862" s="2">
        <f t="shared" si="423"/>
        <v>1.5512895094046927E-3</v>
      </c>
      <c r="AP1862" t="s">
        <v>2879</v>
      </c>
      <c r="AQ1862" t="s">
        <v>2913</v>
      </c>
      <c r="AR1862">
        <v>2</v>
      </c>
      <c r="AT1862" s="85" t="s">
        <v>3616</v>
      </c>
      <c r="AU1862" s="84" t="s">
        <v>4017</v>
      </c>
      <c r="AV1862" s="77" t="str">
        <f t="shared" si="424"/>
        <v>35051</v>
      </c>
      <c r="AX1862" s="7" t="s">
        <v>186</v>
      </c>
    </row>
    <row r="1863" spans="1:61" hidden="1" outlineLevel="1">
      <c r="A1863" t="s">
        <v>1987</v>
      </c>
      <c r="B1863" t="s">
        <v>2913</v>
      </c>
      <c r="C1863" s="1">
        <f t="shared" si="418"/>
        <v>7851</v>
      </c>
      <c r="D1863" s="7">
        <f>IF(N1863&gt;0, RANK(N1863,(N1863:P1863,Q1863:AE1863)),0)</f>
        <v>1</v>
      </c>
      <c r="E1863" s="7">
        <f>IF(O1863&gt;0,RANK(O1863,(N1863:P1863,Q1863:AE1863)),0)</f>
        <v>2</v>
      </c>
      <c r="F1863" s="7">
        <f>IF(P1863&gt;0,RANK(P1863,(N1863:P1863,Q1863:AE1863)),0)</f>
        <v>3</v>
      </c>
      <c r="G1863" s="1">
        <f t="shared" si="415"/>
        <v>329</v>
      </c>
      <c r="H1863" s="2">
        <f t="shared" si="416"/>
        <v>4.1905489746529107E-2</v>
      </c>
      <c r="I1863" s="2"/>
      <c r="J1863" s="2">
        <f t="shared" si="419"/>
        <v>0.51267354477136673</v>
      </c>
      <c r="K1863" s="2">
        <f t="shared" si="419"/>
        <v>0.4707680550248376</v>
      </c>
      <c r="L1863" s="2">
        <f t="shared" si="419"/>
        <v>5.9864985352184432E-3</v>
      </c>
      <c r="M1863" s="2">
        <f t="shared" si="420"/>
        <v>1.0571901668577233E-2</v>
      </c>
      <c r="N1863" s="1">
        <v>4025</v>
      </c>
      <c r="O1863" s="1">
        <v>3696</v>
      </c>
      <c r="P1863" s="1">
        <v>47</v>
      </c>
      <c r="Q1863" s="1">
        <v>45</v>
      </c>
      <c r="R1863" s="1">
        <v>17</v>
      </c>
      <c r="S1863" s="1">
        <v>21</v>
      </c>
      <c r="AG1863" s="7">
        <f>IF(Q1863&gt;0,RANK(Q1863,(N1863:P1863,Q1863:AE1863)),0)</f>
        <v>4</v>
      </c>
      <c r="AH1863" s="7">
        <f>IF(R1863&gt;0,RANK(R1863,(N1863:P1863,Q1863:AE1863)),0)</f>
        <v>6</v>
      </c>
      <c r="AI1863" s="7">
        <f>IF(T1863&gt;0,RANK(T1863,(N1863:P1863,Q1863:AE1863)),0)</f>
        <v>0</v>
      </c>
      <c r="AJ1863" s="7">
        <f>IF(S1863&gt;0,RANK(S1863,(N1863:P1863,Q1863:AE1863)),0)</f>
        <v>5</v>
      </c>
      <c r="AK1863" s="2">
        <f t="shared" si="421"/>
        <v>5.7317539166985097E-3</v>
      </c>
      <c r="AL1863" s="2">
        <f t="shared" si="421"/>
        <v>2.165329257419437E-3</v>
      </c>
      <c r="AM1863" s="2">
        <f t="shared" si="422"/>
        <v>0</v>
      </c>
      <c r="AN1863" s="2">
        <f t="shared" si="423"/>
        <v>2.6748184944593045E-3</v>
      </c>
      <c r="AP1863" t="s">
        <v>1987</v>
      </c>
      <c r="AQ1863" t="s">
        <v>2913</v>
      </c>
      <c r="AR1863">
        <v>2</v>
      </c>
      <c r="AT1863" s="85" t="s">
        <v>3616</v>
      </c>
      <c r="AU1863" s="84" t="s">
        <v>4018</v>
      </c>
      <c r="AV1863" s="77" t="str">
        <f t="shared" si="424"/>
        <v>35053</v>
      </c>
      <c r="AX1863" s="7" t="s">
        <v>186</v>
      </c>
    </row>
    <row r="1864" spans="1:61" hidden="1" outlineLevel="1">
      <c r="A1864" t="s">
        <v>1988</v>
      </c>
      <c r="B1864" t="s">
        <v>2913</v>
      </c>
      <c r="C1864" s="1">
        <f t="shared" si="418"/>
        <v>14835</v>
      </c>
      <c r="D1864" s="7">
        <f>IF(N1864&gt;0, RANK(N1864,(N1864:P1864,Q1864:AE1864)),0)</f>
        <v>1</v>
      </c>
      <c r="E1864" s="7">
        <f>IF(O1864&gt;0,RANK(O1864,(N1864:P1864,Q1864:AE1864)),0)</f>
        <v>2</v>
      </c>
      <c r="F1864" s="7">
        <f>IF(P1864&gt;0,RANK(P1864,(N1864:P1864,Q1864:AE1864)),0)</f>
        <v>3</v>
      </c>
      <c r="G1864" s="1">
        <f t="shared" si="415"/>
        <v>7321</v>
      </c>
      <c r="H1864" s="2">
        <f t="shared" si="416"/>
        <v>0.49349511290866194</v>
      </c>
      <c r="I1864" s="2"/>
      <c r="J1864" s="2">
        <f t="shared" si="419"/>
        <v>0.74061341422312099</v>
      </c>
      <c r="K1864" s="2">
        <f t="shared" si="419"/>
        <v>0.24711830131445905</v>
      </c>
      <c r="L1864" s="2">
        <f t="shared" si="419"/>
        <v>7.1452645770138188E-3</v>
      </c>
      <c r="M1864" s="2">
        <f t="shared" si="420"/>
        <v>5.1230198854061351E-3</v>
      </c>
      <c r="N1864" s="1">
        <v>10987</v>
      </c>
      <c r="O1864" s="1">
        <v>3666</v>
      </c>
      <c r="P1864" s="1">
        <v>106</v>
      </c>
      <c r="Q1864" s="1">
        <v>37</v>
      </c>
      <c r="R1864" s="1">
        <v>7</v>
      </c>
      <c r="S1864" s="1">
        <v>32</v>
      </c>
      <c r="AG1864" s="7">
        <f>IF(Q1864&gt;0,RANK(Q1864,(N1864:P1864,Q1864:AE1864)),0)</f>
        <v>4</v>
      </c>
      <c r="AH1864" s="7">
        <f>IF(R1864&gt;0,RANK(R1864,(N1864:P1864,Q1864:AE1864)),0)</f>
        <v>6</v>
      </c>
      <c r="AI1864" s="7">
        <f>IF(T1864&gt;0,RANK(T1864,(N1864:P1864,Q1864:AE1864)),0)</f>
        <v>0</v>
      </c>
      <c r="AJ1864" s="7">
        <f>IF(S1864&gt;0,RANK(S1864,(N1864:P1864,Q1864:AE1864)),0)</f>
        <v>5</v>
      </c>
      <c r="AK1864" s="2">
        <f t="shared" si="421"/>
        <v>2.4941017863161444E-3</v>
      </c>
      <c r="AL1864" s="2">
        <f t="shared" si="421"/>
        <v>4.7185709470845972E-4</v>
      </c>
      <c r="AM1864" s="2">
        <f t="shared" si="422"/>
        <v>0</v>
      </c>
      <c r="AN1864" s="2">
        <f t="shared" si="423"/>
        <v>2.1570610043815303E-3</v>
      </c>
      <c r="AP1864" t="s">
        <v>1988</v>
      </c>
      <c r="AQ1864" t="s">
        <v>2913</v>
      </c>
      <c r="AR1864">
        <v>3</v>
      </c>
      <c r="AT1864" s="85" t="s">
        <v>3616</v>
      </c>
      <c r="AU1864" s="84" t="s">
        <v>4019</v>
      </c>
      <c r="AV1864" s="77" t="str">
        <f t="shared" si="424"/>
        <v>35055</v>
      </c>
      <c r="AX1864" s="7" t="s">
        <v>186</v>
      </c>
    </row>
    <row r="1865" spans="1:61" hidden="1" outlineLevel="1">
      <c r="A1865" t="s">
        <v>4074</v>
      </c>
      <c r="B1865" t="s">
        <v>2913</v>
      </c>
      <c r="C1865" s="1">
        <f t="shared" si="418"/>
        <v>6507</v>
      </c>
      <c r="D1865" s="7">
        <f>IF(N1865&gt;0, RANK(N1865,(N1865:P1865,Q1865:AE1865)),0)</f>
        <v>2</v>
      </c>
      <c r="E1865" s="7">
        <f>IF(O1865&gt;0,RANK(O1865,(N1865:P1865,Q1865:AE1865)),0)</f>
        <v>1</v>
      </c>
      <c r="F1865" s="7">
        <f>IF(P1865&gt;0,RANK(P1865,(N1865:P1865,Q1865:AE1865)),0)</f>
        <v>3</v>
      </c>
      <c r="G1865" s="1">
        <f t="shared" si="415"/>
        <v>1640</v>
      </c>
      <c r="H1865" s="2">
        <f t="shared" si="416"/>
        <v>0.25203626863377898</v>
      </c>
      <c r="I1865" s="2"/>
      <c r="J1865" s="2">
        <f t="shared" si="419"/>
        <v>0.36668203473182726</v>
      </c>
      <c r="K1865" s="2">
        <f t="shared" si="419"/>
        <v>0.61871830336560629</v>
      </c>
      <c r="L1865" s="2">
        <f t="shared" si="419"/>
        <v>6.4545873674504376E-3</v>
      </c>
      <c r="M1865" s="2">
        <f t="shared" si="420"/>
        <v>8.1450745351160144E-3</v>
      </c>
      <c r="N1865" s="1">
        <v>2386</v>
      </c>
      <c r="O1865" s="1">
        <v>4026</v>
      </c>
      <c r="P1865" s="1">
        <v>42</v>
      </c>
      <c r="Q1865" s="1">
        <v>30</v>
      </c>
      <c r="R1865" s="1">
        <v>10</v>
      </c>
      <c r="S1865" s="1">
        <v>13</v>
      </c>
      <c r="AG1865" s="7">
        <f>IF(Q1865&gt;0,RANK(Q1865,(N1865:P1865,Q1865:AE1865)),0)</f>
        <v>4</v>
      </c>
      <c r="AH1865" s="7">
        <f>IF(R1865&gt;0,RANK(R1865,(N1865:P1865,Q1865:AE1865)),0)</f>
        <v>6</v>
      </c>
      <c r="AI1865" s="7">
        <f>IF(T1865&gt;0,RANK(T1865,(N1865:P1865,Q1865:AE1865)),0)</f>
        <v>0</v>
      </c>
      <c r="AJ1865" s="7">
        <f>IF(S1865&gt;0,RANK(S1865,(N1865:P1865,Q1865:AE1865)),0)</f>
        <v>5</v>
      </c>
      <c r="AK1865" s="2">
        <f t="shared" si="421"/>
        <v>4.6104195481788844E-3</v>
      </c>
      <c r="AL1865" s="2">
        <f t="shared" si="421"/>
        <v>1.5368065160596281E-3</v>
      </c>
      <c r="AM1865" s="2">
        <f t="shared" si="422"/>
        <v>0</v>
      </c>
      <c r="AN1865" s="2">
        <f t="shared" si="423"/>
        <v>1.9978484708775167E-3</v>
      </c>
      <c r="AP1865" t="s">
        <v>4074</v>
      </c>
      <c r="AQ1865" t="s">
        <v>2913</v>
      </c>
      <c r="AR1865">
        <v>1</v>
      </c>
      <c r="AT1865" s="85" t="s">
        <v>3616</v>
      </c>
      <c r="AU1865" s="84" t="s">
        <v>3104</v>
      </c>
      <c r="AV1865" s="77" t="str">
        <f t="shared" si="424"/>
        <v>35057</v>
      </c>
      <c r="AX1865" s="7" t="s">
        <v>186</v>
      </c>
    </row>
    <row r="1866" spans="1:61" hidden="1" outlineLevel="1">
      <c r="A1866" t="s">
        <v>5088</v>
      </c>
      <c r="B1866" t="s">
        <v>2913</v>
      </c>
      <c r="C1866" s="1">
        <f t="shared" si="418"/>
        <v>1881</v>
      </c>
      <c r="D1866" s="7">
        <f>IF(N1866&gt;0, RANK(N1866,(N1866:P1866,Q1866:AE1866)),0)</f>
        <v>2</v>
      </c>
      <c r="E1866" s="7">
        <f>IF(O1866&gt;0,RANK(O1866,(N1866:P1866,Q1866:AE1866)),0)</f>
        <v>1</v>
      </c>
      <c r="F1866" s="7">
        <f>IF(P1866&gt;0,RANK(P1866,(N1866:P1866,Q1866:AE1866)),0)</f>
        <v>3</v>
      </c>
      <c r="G1866" s="1">
        <f t="shared" si="415"/>
        <v>1043</v>
      </c>
      <c r="H1866" s="2">
        <f t="shared" si="416"/>
        <v>0.55449229133439659</v>
      </c>
      <c r="I1866" s="2"/>
      <c r="J1866" s="2">
        <f t="shared" si="419"/>
        <v>0.21850079744816586</v>
      </c>
      <c r="K1866" s="2">
        <f t="shared" si="419"/>
        <v>0.77299308878256245</v>
      </c>
      <c r="L1866" s="2">
        <f t="shared" si="419"/>
        <v>5.8479532163742687E-3</v>
      </c>
      <c r="M1866" s="2">
        <f t="shared" si="420"/>
        <v>2.658160552897415E-3</v>
      </c>
      <c r="N1866" s="1">
        <v>411</v>
      </c>
      <c r="O1866" s="1">
        <v>1454</v>
      </c>
      <c r="P1866" s="1">
        <v>11</v>
      </c>
      <c r="Q1866" s="1">
        <v>0</v>
      </c>
      <c r="R1866" s="1">
        <v>3</v>
      </c>
      <c r="S1866" s="1">
        <v>2</v>
      </c>
      <c r="AG1866" s="7">
        <f>IF(Q1866&gt;0,RANK(Q1866,(N1866:P1866,Q1866:AE1866)),0)</f>
        <v>0</v>
      </c>
      <c r="AH1866" s="7">
        <f>IF(R1866&gt;0,RANK(R1866,(N1866:P1866,Q1866:AE1866)),0)</f>
        <v>4</v>
      </c>
      <c r="AI1866" s="7">
        <f>IF(T1866&gt;0,RANK(T1866,(N1866:P1866,Q1866:AE1866)),0)</f>
        <v>0</v>
      </c>
      <c r="AJ1866" s="7">
        <f>IF(S1866&gt;0,RANK(S1866,(N1866:P1866,Q1866:AE1866)),0)</f>
        <v>5</v>
      </c>
      <c r="AK1866" s="2">
        <f t="shared" si="421"/>
        <v>0</v>
      </c>
      <c r="AL1866" s="2">
        <f t="shared" si="421"/>
        <v>1.594896331738437E-3</v>
      </c>
      <c r="AM1866" s="2">
        <f t="shared" si="422"/>
        <v>0</v>
      </c>
      <c r="AN1866" s="2">
        <f t="shared" si="423"/>
        <v>1.0632642211589581E-3</v>
      </c>
      <c r="AP1866" t="s">
        <v>5088</v>
      </c>
      <c r="AQ1866" t="s">
        <v>2913</v>
      </c>
      <c r="AR1866">
        <v>3</v>
      </c>
      <c r="AT1866" s="85" t="s">
        <v>3616</v>
      </c>
      <c r="AU1866" s="84" t="s">
        <v>3439</v>
      </c>
      <c r="AV1866" s="77" t="str">
        <f t="shared" si="424"/>
        <v>35059</v>
      </c>
      <c r="AX1866" s="7" t="s">
        <v>186</v>
      </c>
    </row>
    <row r="1867" spans="1:61" hidden="1" outlineLevel="1">
      <c r="A1867" t="s">
        <v>4075</v>
      </c>
      <c r="B1867" t="s">
        <v>2913</v>
      </c>
      <c r="C1867" s="1">
        <f t="shared" si="418"/>
        <v>26012</v>
      </c>
      <c r="D1867" s="7">
        <f>IF(N1867&gt;0, RANK(N1867,(N1867:P1867,Q1867:AE1867)),0)</f>
        <v>2</v>
      </c>
      <c r="E1867" s="7">
        <f>IF(O1867&gt;0,RANK(O1867,(N1867:P1867,Q1867:AE1867)),0)</f>
        <v>1</v>
      </c>
      <c r="F1867" s="7">
        <f>IF(P1867&gt;0,RANK(P1867,(N1867:P1867,Q1867:AE1867)),0)</f>
        <v>3</v>
      </c>
      <c r="G1867" s="1">
        <f t="shared" si="415"/>
        <v>3204</v>
      </c>
      <c r="H1867" s="2">
        <f t="shared" si="416"/>
        <v>0.12317391972935568</v>
      </c>
      <c r="I1867" s="2"/>
      <c r="J1867" s="2">
        <f t="shared" si="419"/>
        <v>0.43326157158234663</v>
      </c>
      <c r="K1867" s="2">
        <f t="shared" si="419"/>
        <v>0.55643549131170233</v>
      </c>
      <c r="L1867" s="2">
        <f t="shared" si="419"/>
        <v>4.9592495771182531E-3</v>
      </c>
      <c r="M1867" s="2">
        <f t="shared" si="420"/>
        <v>5.3436875288327291E-3</v>
      </c>
      <c r="N1867" s="1">
        <v>11270</v>
      </c>
      <c r="O1867" s="1">
        <v>14474</v>
      </c>
      <c r="P1867" s="1">
        <v>129</v>
      </c>
      <c r="Q1867" s="1">
        <v>57</v>
      </c>
      <c r="R1867" s="1">
        <v>33</v>
      </c>
      <c r="S1867" s="1">
        <v>49</v>
      </c>
      <c r="AG1867" s="7">
        <f>IF(Q1867&gt;0,RANK(Q1867,(N1867:P1867,Q1867:AE1867)),0)</f>
        <v>4</v>
      </c>
      <c r="AH1867" s="7">
        <f>IF(R1867&gt;0,RANK(R1867,(N1867:P1867,Q1867:AE1867)),0)</f>
        <v>6</v>
      </c>
      <c r="AI1867" s="7">
        <f>IF(T1867&gt;0,RANK(T1867,(N1867:P1867,Q1867:AE1867)),0)</f>
        <v>0</v>
      </c>
      <c r="AJ1867" s="7">
        <f>IF(S1867&gt;0,RANK(S1867,(N1867:P1867,Q1867:AE1867)),0)</f>
        <v>5</v>
      </c>
      <c r="AK1867" s="2">
        <f t="shared" si="421"/>
        <v>2.1912963247731816E-3</v>
      </c>
      <c r="AL1867" s="2">
        <f t="shared" si="421"/>
        <v>1.2686452406581578E-3</v>
      </c>
      <c r="AM1867" s="2">
        <f t="shared" si="422"/>
        <v>0</v>
      </c>
      <c r="AN1867" s="2">
        <f t="shared" si="423"/>
        <v>1.883745963401507E-3</v>
      </c>
      <c r="AP1867" t="s">
        <v>4075</v>
      </c>
      <c r="AQ1867" t="s">
        <v>2913</v>
      </c>
      <c r="AT1867" s="85" t="s">
        <v>3616</v>
      </c>
      <c r="AU1867" s="84" t="s">
        <v>3440</v>
      </c>
      <c r="AV1867" s="77" t="str">
        <f t="shared" si="424"/>
        <v>35061</v>
      </c>
      <c r="AX1867" s="7" t="s">
        <v>186</v>
      </c>
    </row>
    <row r="1868" spans="1:61" collapsed="1">
      <c r="A1868" t="s">
        <v>2320</v>
      </c>
      <c r="B1868" t="s">
        <v>3839</v>
      </c>
      <c r="C1868" s="1">
        <f t="shared" si="418"/>
        <v>756304</v>
      </c>
      <c r="D1868" s="7">
        <f>IF(N1868&gt;0, RANK(N1868,(N1868:P1868,Q1868:AE1868)),0)</f>
        <v>2</v>
      </c>
      <c r="E1868" s="7">
        <f>IF(O1868&gt;0,RANK(O1868,(N1868:P1868,Q1868:AE1868)),0)</f>
        <v>1</v>
      </c>
      <c r="F1868" s="7">
        <f>IF(P1868&gt;0,RANK(P1868,(N1868:P1868,Q1868:AE1868)),0)</f>
        <v>3</v>
      </c>
      <c r="G1868" s="1">
        <f t="shared" si="415"/>
        <v>5988</v>
      </c>
      <c r="H1868" s="2">
        <f t="shared" si="416"/>
        <v>7.9174511836510187E-3</v>
      </c>
      <c r="I1868" s="2"/>
      <c r="J1868" s="2">
        <f t="shared" si="419"/>
        <v>0.49046679642048702</v>
      </c>
      <c r="K1868" s="2">
        <f t="shared" si="419"/>
        <v>0.49838424760413802</v>
      </c>
      <c r="L1868" s="2">
        <f t="shared" si="419"/>
        <v>5.3589561869301231E-3</v>
      </c>
      <c r="M1868" s="2">
        <f t="shared" si="420"/>
        <v>5.7899997884448958E-3</v>
      </c>
      <c r="N1868" s="1">
        <f t="shared" ref="N1868:S1868" si="425">SUM(N1835:N1867)</f>
        <v>370942</v>
      </c>
      <c r="O1868" s="1">
        <f t="shared" si="425"/>
        <v>376930</v>
      </c>
      <c r="P1868" s="1">
        <f t="shared" si="425"/>
        <v>4053</v>
      </c>
      <c r="Q1868" s="1">
        <f t="shared" si="425"/>
        <v>2382</v>
      </c>
      <c r="R1868" s="1">
        <f t="shared" si="425"/>
        <v>771</v>
      </c>
      <c r="S1868" s="1">
        <f t="shared" si="425"/>
        <v>1226</v>
      </c>
      <c r="AG1868" s="7">
        <f>IF(Q1868&gt;0,RANK(Q1868,(N1868:P1868,Q1868:AE1868)),0)</f>
        <v>4</v>
      </c>
      <c r="AH1868" s="7">
        <f>IF(R1868&gt;0,RANK(R1868,(N1868:P1868,Q1868:AE1868)),0)</f>
        <v>6</v>
      </c>
      <c r="AI1868" s="7">
        <f>IF(T1868&gt;0,RANK(T1868,(N1868:P1868,Q1868:AE1868)),0)</f>
        <v>0</v>
      </c>
      <c r="AJ1868" s="7">
        <f>IF(S1868&gt;0,RANK(S1868,(N1868:P1868,Q1868:AE1868)),0)</f>
        <v>5</v>
      </c>
      <c r="AK1868" s="2">
        <f t="shared" si="421"/>
        <v>3.1495271742579705E-3</v>
      </c>
      <c r="AL1868" s="2">
        <f t="shared" si="421"/>
        <v>1.0194313397787133E-3</v>
      </c>
      <c r="AM1868" s="2">
        <f t="shared" si="422"/>
        <v>0</v>
      </c>
      <c r="AN1868" s="2">
        <f t="shared" si="423"/>
        <v>1.6210412744081745E-3</v>
      </c>
      <c r="AP1868" t="s">
        <v>2320</v>
      </c>
      <c r="AQ1868" t="s">
        <v>3839</v>
      </c>
      <c r="AT1868" s="85" t="s">
        <v>3616</v>
      </c>
      <c r="AU1868" s="116"/>
      <c r="AV1868" s="77" t="str">
        <f t="shared" si="424"/>
        <v>35</v>
      </c>
      <c r="AX1868" s="7" t="s">
        <v>2301</v>
      </c>
    </row>
    <row r="1869" spans="1:61">
      <c r="C1869" s="1"/>
      <c r="E1869" s="7"/>
      <c r="F1869" s="7"/>
      <c r="I1869" s="2"/>
      <c r="AG1869" s="7"/>
      <c r="AH1869" s="7"/>
      <c r="AI1869" s="7"/>
      <c r="AJ1869" s="7"/>
      <c r="BG1869" s="1"/>
      <c r="BH1869" s="1" t="s">
        <v>5441</v>
      </c>
      <c r="BI1869" t="s">
        <v>5442</v>
      </c>
    </row>
    <row r="1870" spans="1:61" hidden="1" outlineLevel="1">
      <c r="A1870" t="s">
        <v>4880</v>
      </c>
      <c r="B1870" t="s">
        <v>3967</v>
      </c>
      <c r="C1870" s="1">
        <f t="shared" ref="C1870:C1932" si="426">SUM(N1870:AE1870)</f>
        <v>147199</v>
      </c>
      <c r="D1870" s="7">
        <f>IF(N1870&gt;0, RANK(N1870,(N1870:P1870,Q1870:AE1870)),0)</f>
        <v>1</v>
      </c>
      <c r="E1870" s="7">
        <f>IF(O1870&gt;0,RANK(O1870,(N1870:P1870,Q1870:AE1870)),0)</f>
        <v>2</v>
      </c>
      <c r="F1870" s="7">
        <f>IF(P1870&gt;0,RANK(P1870,(N1870:P1870,Q1870:AE1870)),0)</f>
        <v>3</v>
      </c>
      <c r="G1870" s="1">
        <f t="shared" si="415"/>
        <v>34451</v>
      </c>
      <c r="H1870" s="2">
        <f t="shared" si="416"/>
        <v>0.2340437095360702</v>
      </c>
      <c r="I1870" s="2"/>
      <c r="J1870" s="2">
        <f t="shared" ref="J1870:L1901" si="427">IF($C1870=0,"-",N1870/$C1870)</f>
        <v>0.60681798110041507</v>
      </c>
      <c r="K1870" s="2">
        <f t="shared" si="427"/>
        <v>0.37277427156434484</v>
      </c>
      <c r="L1870" s="2">
        <f t="shared" si="427"/>
        <v>1.7819414534066127E-2</v>
      </c>
      <c r="M1870" s="2">
        <f t="shared" ref="M1870:M1932" si="428">IF(C1870=0,"-",(1-J1870-K1870-L1870))</f>
        <v>2.5883328011739627E-3</v>
      </c>
      <c r="N1870" s="1">
        <v>89323</v>
      </c>
      <c r="O1870" s="1">
        <v>54872</v>
      </c>
      <c r="P1870" s="1">
        <v>2623</v>
      </c>
      <c r="Q1870" s="1">
        <v>319</v>
      </c>
      <c r="R1870" s="1">
        <v>3</v>
      </c>
      <c r="S1870" s="1">
        <v>8</v>
      </c>
      <c r="T1870" s="1">
        <v>51</v>
      </c>
      <c r="V1870" s="1">
        <v>0</v>
      </c>
      <c r="W1870" s="1">
        <f>IF(BG1870&gt;0,BG1870-S1870-R1870-V1870,SUM(BH1870:BI1870))</f>
        <v>0</v>
      </c>
      <c r="AG1870" s="7">
        <f>IF(Q1870&gt;0,RANK(Q1870,(N1870:P1870,Q1870:AE1870)),0)</f>
        <v>4</v>
      </c>
      <c r="AH1870" s="7">
        <f>IF(R1870&gt;0,RANK(R1870,(N1870:P1870,Q1870:AE1870)),0)</f>
        <v>7</v>
      </c>
      <c r="AI1870" s="7">
        <f>IF(T1870&gt;0,RANK(T1870,(N1870:P1870,Q1870:AE1870)),0)</f>
        <v>5</v>
      </c>
      <c r="AJ1870" s="7">
        <f>IF(S1870&gt;0,RANK(S1870,(N1870:P1870,Q1870:AE1870)),0)</f>
        <v>6</v>
      </c>
      <c r="AK1870" s="2">
        <f t="shared" ref="AK1870:AL1901" si="429">IF($C1870=0,"-",Q1870/$C1870)</f>
        <v>2.1671342875970623E-3</v>
      </c>
      <c r="AL1870" s="2">
        <f t="shared" si="429"/>
        <v>2.0380573237589928E-5</v>
      </c>
      <c r="AM1870" s="2">
        <f t="shared" ref="AM1870:AM1932" si="430">IF($C1870=0,"-",T1870/$C1870)</f>
        <v>3.4646974503902881E-4</v>
      </c>
      <c r="AN1870" s="2">
        <f t="shared" ref="AN1870:AN1932" si="431">IF($C1870=0,"-",S1870/$C1870)</f>
        <v>5.4348195300239809E-5</v>
      </c>
      <c r="AP1870" t="s">
        <v>4880</v>
      </c>
      <c r="AQ1870" t="s">
        <v>3967</v>
      </c>
      <c r="AR1870">
        <v>21</v>
      </c>
      <c r="AT1870" s="85" t="s">
        <v>3637</v>
      </c>
      <c r="AU1870" s="84" t="s">
        <v>3988</v>
      </c>
      <c r="AV1870" s="77" t="str">
        <f t="shared" ref="AV1870:AV1932" si="432">AT1870&amp;AU1870</f>
        <v>36001</v>
      </c>
      <c r="AX1870" s="7" t="s">
        <v>186</v>
      </c>
      <c r="BG1870" s="1"/>
      <c r="BH1870" s="1"/>
    </row>
    <row r="1871" spans="1:61" hidden="1" outlineLevel="1">
      <c r="A1871" t="s">
        <v>2151</v>
      </c>
      <c r="B1871" t="s">
        <v>3967</v>
      </c>
      <c r="C1871" s="1">
        <f t="shared" si="426"/>
        <v>19270</v>
      </c>
      <c r="D1871" s="7">
        <f>IF(N1871&gt;0, RANK(N1871,(N1871:P1871,Q1871:AE1871)),0)</f>
        <v>2</v>
      </c>
      <c r="E1871" s="7">
        <f>IF(O1871&gt;0,RANK(O1871,(N1871:P1871,Q1871:AE1871)),0)</f>
        <v>1</v>
      </c>
      <c r="F1871" s="7">
        <f>IF(P1871&gt;0,RANK(P1871,(N1871:P1871,Q1871:AE1871)),0)</f>
        <v>3</v>
      </c>
      <c r="G1871" s="1">
        <f t="shared" si="415"/>
        <v>5744</v>
      </c>
      <c r="H1871" s="2">
        <f t="shared" si="416"/>
        <v>0.29807991696938246</v>
      </c>
      <c r="I1871" s="2"/>
      <c r="J1871" s="2">
        <f t="shared" si="427"/>
        <v>0.34073689673066943</v>
      </c>
      <c r="K1871" s="2">
        <f t="shared" si="427"/>
        <v>0.63881681370005194</v>
      </c>
      <c r="L1871" s="2">
        <f t="shared" si="427"/>
        <v>1.7228853139595227E-2</v>
      </c>
      <c r="M1871" s="2">
        <f t="shared" si="428"/>
        <v>3.217436429683404E-3</v>
      </c>
      <c r="N1871" s="1">
        <v>6566</v>
      </c>
      <c r="O1871" s="1">
        <v>12310</v>
      </c>
      <c r="P1871" s="1">
        <v>332</v>
      </c>
      <c r="Q1871" s="1">
        <v>55</v>
      </c>
      <c r="R1871" s="1">
        <v>0</v>
      </c>
      <c r="S1871" s="1">
        <v>0</v>
      </c>
      <c r="T1871" s="1">
        <v>7</v>
      </c>
      <c r="V1871" s="1">
        <v>0</v>
      </c>
      <c r="W1871" s="1">
        <f t="shared" ref="W1871:W1931" si="433">IF(BG1871&gt;0,BG1871-S1871-R1871-V1871,SUM(BH1871:BI1871))</f>
        <v>0</v>
      </c>
      <c r="AG1871" s="7">
        <f>IF(Q1871&gt;0,RANK(Q1871,(N1871:P1871,Q1871:AE1871)),0)</f>
        <v>4</v>
      </c>
      <c r="AH1871" s="7">
        <f>IF(R1871&gt;0,RANK(R1871,(N1871:P1871,Q1871:AE1871)),0)</f>
        <v>0</v>
      </c>
      <c r="AI1871" s="7">
        <f>IF(T1871&gt;0,RANK(T1871,(N1871:P1871,Q1871:AE1871)),0)</f>
        <v>5</v>
      </c>
      <c r="AJ1871" s="7">
        <f>IF(S1871&gt;0,RANK(S1871,(N1871:P1871,Q1871:AE1871)),0)</f>
        <v>0</v>
      </c>
      <c r="AK1871" s="2">
        <f t="shared" si="429"/>
        <v>2.854177477944992E-3</v>
      </c>
      <c r="AL1871" s="2">
        <f t="shared" si="429"/>
        <v>0</v>
      </c>
      <c r="AM1871" s="2">
        <f t="shared" si="430"/>
        <v>3.6325895173845355E-4</v>
      </c>
      <c r="AN1871" s="2">
        <f t="shared" si="431"/>
        <v>0</v>
      </c>
      <c r="AP1871" t="s">
        <v>2151</v>
      </c>
      <c r="AQ1871" t="s">
        <v>3967</v>
      </c>
      <c r="AR1871">
        <v>29</v>
      </c>
      <c r="AT1871" s="85" t="s">
        <v>3637</v>
      </c>
      <c r="AU1871" s="84" t="s">
        <v>3989</v>
      </c>
      <c r="AV1871" s="77" t="str">
        <f t="shared" si="432"/>
        <v>36003</v>
      </c>
      <c r="AX1871" s="7" t="s">
        <v>186</v>
      </c>
      <c r="BG1871" s="1"/>
    </row>
    <row r="1872" spans="1:61" hidden="1" outlineLevel="1">
      <c r="A1872" t="s">
        <v>2820</v>
      </c>
      <c r="B1872" t="s">
        <v>3967</v>
      </c>
      <c r="C1872" s="1">
        <f t="shared" si="426"/>
        <v>91890</v>
      </c>
      <c r="D1872" s="7">
        <f>IF(N1872&gt;0, RANK(N1872,(N1872:P1872,Q1872:AE1872)),0)</f>
        <v>1</v>
      </c>
      <c r="E1872" s="7">
        <f>IF(O1872&gt;0,RANK(O1872,(N1872:P1872,Q1872:AE1872)),0)</f>
        <v>2</v>
      </c>
      <c r="F1872" s="7">
        <f>IF(P1872&gt;0,RANK(P1872,(N1872:P1872,Q1872:AE1872)),0)</f>
        <v>3</v>
      </c>
      <c r="G1872" s="1">
        <f t="shared" si="415"/>
        <v>2713</v>
      </c>
      <c r="H1872" s="2">
        <f t="shared" si="416"/>
        <v>2.9524431385352053E-2</v>
      </c>
      <c r="I1872" s="2"/>
      <c r="J1872" s="2">
        <f t="shared" si="427"/>
        <v>0.50365654587006203</v>
      </c>
      <c r="K1872" s="2">
        <f t="shared" si="427"/>
        <v>0.47413211448470999</v>
      </c>
      <c r="L1872" s="2">
        <f t="shared" si="427"/>
        <v>1.8957449123952551E-2</v>
      </c>
      <c r="M1872" s="2">
        <f t="shared" si="428"/>
        <v>3.2538905212754279E-3</v>
      </c>
      <c r="N1872" s="1">
        <v>46281</v>
      </c>
      <c r="O1872" s="1">
        <v>43568</v>
      </c>
      <c r="P1872" s="1">
        <v>1742</v>
      </c>
      <c r="Q1872" s="1">
        <v>249</v>
      </c>
      <c r="R1872" s="1">
        <v>16</v>
      </c>
      <c r="S1872" s="1">
        <v>0</v>
      </c>
      <c r="T1872" s="1">
        <v>34</v>
      </c>
      <c r="V1872" s="1">
        <v>0</v>
      </c>
      <c r="W1872" s="1">
        <f t="shared" si="433"/>
        <v>0</v>
      </c>
      <c r="AG1872" s="7">
        <f>IF(Q1872&gt;0,RANK(Q1872,(N1872:P1872,Q1872:AE1872)),0)</f>
        <v>4</v>
      </c>
      <c r="AH1872" s="7">
        <f>IF(R1872&gt;0,RANK(R1872,(N1872:P1872,Q1872:AE1872)),0)</f>
        <v>6</v>
      </c>
      <c r="AI1872" s="7">
        <f>IF(T1872&gt;0,RANK(T1872,(N1872:P1872,Q1872:AE1872)),0)</f>
        <v>5</v>
      </c>
      <c r="AJ1872" s="7">
        <f>IF(S1872&gt;0,RANK(S1872,(N1872:P1872,Q1872:AE1872)),0)</f>
        <v>0</v>
      </c>
      <c r="AK1872" s="2">
        <f t="shared" si="429"/>
        <v>2.7097616715638265E-3</v>
      </c>
      <c r="AL1872" s="2">
        <f t="shared" si="429"/>
        <v>1.7412123190771575E-4</v>
      </c>
      <c r="AM1872" s="2">
        <f t="shared" si="430"/>
        <v>3.7000761780389598E-4</v>
      </c>
      <c r="AN1872" s="2">
        <f t="shared" si="431"/>
        <v>0</v>
      </c>
      <c r="AP1872" t="s">
        <v>2820</v>
      </c>
      <c r="AQ1872" t="s">
        <v>3967</v>
      </c>
      <c r="AR1872">
        <v>0</v>
      </c>
      <c r="AT1872" s="85" t="s">
        <v>3637</v>
      </c>
      <c r="AU1872" s="84" t="s">
        <v>2597</v>
      </c>
      <c r="AV1872" s="77" t="str">
        <f t="shared" si="432"/>
        <v>36007</v>
      </c>
      <c r="AX1872" s="7" t="s">
        <v>186</v>
      </c>
      <c r="BG1872" s="1"/>
    </row>
    <row r="1873" spans="1:59" hidden="1" outlineLevel="1">
      <c r="A1873" t="s">
        <v>2977</v>
      </c>
      <c r="B1873" t="s">
        <v>3967</v>
      </c>
      <c r="C1873" s="1">
        <f t="shared" si="426"/>
        <v>34266</v>
      </c>
      <c r="D1873" s="7">
        <f>IF(N1873&gt;0, RANK(N1873,(N1873:P1873,Q1873:AE1873)),0)</f>
        <v>2</v>
      </c>
      <c r="E1873" s="7">
        <f>IF(O1873&gt;0,RANK(O1873,(N1873:P1873,Q1873:AE1873)),0)</f>
        <v>1</v>
      </c>
      <c r="F1873" s="7">
        <f>IF(P1873&gt;0,RANK(P1873,(N1873:P1873,Q1873:AE1873)),0)</f>
        <v>3</v>
      </c>
      <c r="G1873" s="1">
        <f t="shared" si="415"/>
        <v>6537</v>
      </c>
      <c r="H1873" s="2">
        <f t="shared" si="416"/>
        <v>0.19077219401155665</v>
      </c>
      <c r="I1873" s="2"/>
      <c r="J1873" s="2">
        <f t="shared" si="427"/>
        <v>0.39438510476857525</v>
      </c>
      <c r="K1873" s="2">
        <f t="shared" si="427"/>
        <v>0.5851572987801319</v>
      </c>
      <c r="L1873" s="2">
        <f t="shared" si="427"/>
        <v>1.751006828926633E-2</v>
      </c>
      <c r="M1873" s="2">
        <f t="shared" si="428"/>
        <v>2.947528162026529E-3</v>
      </c>
      <c r="N1873" s="1">
        <v>13514</v>
      </c>
      <c r="O1873" s="1">
        <v>20051</v>
      </c>
      <c r="P1873" s="1">
        <v>600</v>
      </c>
      <c r="Q1873" s="1">
        <v>77</v>
      </c>
      <c r="R1873" s="1">
        <v>3</v>
      </c>
      <c r="S1873" s="1">
        <v>1</v>
      </c>
      <c r="T1873" s="1">
        <v>20</v>
      </c>
      <c r="V1873" s="1">
        <v>0</v>
      </c>
      <c r="W1873" s="1">
        <f t="shared" si="433"/>
        <v>0</v>
      </c>
      <c r="AG1873" s="7">
        <f>IF(Q1873&gt;0,RANK(Q1873,(N1873:P1873,Q1873:AE1873)),0)</f>
        <v>4</v>
      </c>
      <c r="AH1873" s="7">
        <f>IF(R1873&gt;0,RANK(R1873,(N1873:P1873,Q1873:AE1873)),0)</f>
        <v>6</v>
      </c>
      <c r="AI1873" s="7">
        <f>IF(T1873&gt;0,RANK(T1873,(N1873:P1873,Q1873:AE1873)),0)</f>
        <v>5</v>
      </c>
      <c r="AJ1873" s="7">
        <f>IF(S1873&gt;0,RANK(S1873,(N1873:P1873,Q1873:AE1873)),0)</f>
        <v>7</v>
      </c>
      <c r="AK1873" s="2">
        <f t="shared" si="429"/>
        <v>2.2471254304558454E-3</v>
      </c>
      <c r="AL1873" s="2">
        <f t="shared" si="429"/>
        <v>8.7550341446331645E-5</v>
      </c>
      <c r="AM1873" s="2">
        <f t="shared" si="430"/>
        <v>5.836689429755443E-4</v>
      </c>
      <c r="AN1873" s="2">
        <f t="shared" si="431"/>
        <v>2.9183447148777215E-5</v>
      </c>
      <c r="AP1873" t="s">
        <v>2977</v>
      </c>
      <c r="AQ1873" t="s">
        <v>3967</v>
      </c>
      <c r="AR1873">
        <v>29</v>
      </c>
      <c r="AT1873" s="85" t="s">
        <v>3637</v>
      </c>
      <c r="AU1873" s="84" t="s">
        <v>3218</v>
      </c>
      <c r="AV1873" s="77" t="str">
        <f t="shared" si="432"/>
        <v>36009</v>
      </c>
      <c r="AX1873" s="7" t="s">
        <v>186</v>
      </c>
      <c r="BG1873" s="1"/>
    </row>
    <row r="1874" spans="1:59" hidden="1" outlineLevel="1">
      <c r="A1874" t="s">
        <v>3076</v>
      </c>
      <c r="B1874" t="s">
        <v>3967</v>
      </c>
      <c r="C1874" s="1">
        <f t="shared" si="426"/>
        <v>36052</v>
      </c>
      <c r="D1874" s="7">
        <f>IF(N1874&gt;0, RANK(N1874,(N1874:P1874,Q1874:AE1874)),0)</f>
        <v>2</v>
      </c>
      <c r="E1874" s="7">
        <f>IF(O1874&gt;0,RANK(O1874,(N1874:P1874,Q1874:AE1874)),0)</f>
        <v>1</v>
      </c>
      <c r="F1874" s="7">
        <f>IF(P1874&gt;0,RANK(P1874,(N1874:P1874,Q1874:AE1874)),0)</f>
        <v>3</v>
      </c>
      <c r="G1874" s="1">
        <f t="shared" si="415"/>
        <v>209</v>
      </c>
      <c r="H1874" s="2">
        <f t="shared" si="416"/>
        <v>5.7971818484411405E-3</v>
      </c>
      <c r="I1874" s="2"/>
      <c r="J1874" s="2">
        <f t="shared" si="427"/>
        <v>0.48635304560079884</v>
      </c>
      <c r="K1874" s="2">
        <f t="shared" si="427"/>
        <v>0.49215022744923997</v>
      </c>
      <c r="L1874" s="2">
        <f t="shared" si="427"/>
        <v>1.8889382003772329E-2</v>
      </c>
      <c r="M1874" s="2">
        <f t="shared" si="428"/>
        <v>2.6073449461888575E-3</v>
      </c>
      <c r="N1874" s="1">
        <v>17534</v>
      </c>
      <c r="O1874" s="1">
        <v>17743</v>
      </c>
      <c r="P1874" s="1">
        <v>681</v>
      </c>
      <c r="Q1874" s="1">
        <v>82</v>
      </c>
      <c r="R1874" s="1">
        <v>0</v>
      </c>
      <c r="S1874" s="1">
        <v>0</v>
      </c>
      <c r="T1874" s="1">
        <v>12</v>
      </c>
      <c r="V1874" s="1">
        <v>0</v>
      </c>
      <c r="W1874" s="1">
        <f t="shared" si="433"/>
        <v>0</v>
      </c>
      <c r="AG1874" s="7">
        <f>IF(Q1874&gt;0,RANK(Q1874,(N1874:P1874,Q1874:AE1874)),0)</f>
        <v>4</v>
      </c>
      <c r="AH1874" s="7">
        <f>IF(R1874&gt;0,RANK(R1874,(N1874:P1874,Q1874:AE1874)),0)</f>
        <v>0</v>
      </c>
      <c r="AI1874" s="7">
        <f>IF(T1874&gt;0,RANK(T1874,(N1874:P1874,Q1874:AE1874)),0)</f>
        <v>5</v>
      </c>
      <c r="AJ1874" s="7">
        <f>IF(S1874&gt;0,RANK(S1874,(N1874:P1874,Q1874:AE1874)),0)</f>
        <v>0</v>
      </c>
      <c r="AK1874" s="2">
        <f t="shared" si="429"/>
        <v>2.2744923998668592E-3</v>
      </c>
      <c r="AL1874" s="2">
        <f t="shared" si="429"/>
        <v>0</v>
      </c>
      <c r="AM1874" s="2">
        <f t="shared" si="430"/>
        <v>3.3285254632197937E-4</v>
      </c>
      <c r="AN1874" s="2">
        <f t="shared" si="431"/>
        <v>0</v>
      </c>
      <c r="AP1874" t="s">
        <v>3076</v>
      </c>
      <c r="AQ1874" t="s">
        <v>3967</v>
      </c>
      <c r="AR1874">
        <v>0</v>
      </c>
      <c r="AT1874" s="85" t="s">
        <v>3637</v>
      </c>
      <c r="AU1874" s="84" t="s">
        <v>3234</v>
      </c>
      <c r="AV1874" s="77" t="str">
        <f t="shared" si="432"/>
        <v>36011</v>
      </c>
      <c r="AX1874" s="7" t="s">
        <v>186</v>
      </c>
      <c r="BG1874" s="1"/>
    </row>
    <row r="1875" spans="1:59" hidden="1" outlineLevel="1">
      <c r="A1875" t="s">
        <v>2807</v>
      </c>
      <c r="B1875" t="s">
        <v>3967</v>
      </c>
      <c r="C1875" s="1">
        <f t="shared" si="426"/>
        <v>60944</v>
      </c>
      <c r="D1875" s="7">
        <f>IF(N1875&gt;0, RANK(N1875,(N1875:P1875,Q1875:AE1875)),0)</f>
        <v>2</v>
      </c>
      <c r="E1875" s="7">
        <f>IF(O1875&gt;0,RANK(O1875,(N1875:P1875,Q1875:AE1875)),0)</f>
        <v>1</v>
      </c>
      <c r="F1875" s="7">
        <f>IF(P1875&gt;0,RANK(P1875,(N1875:P1875,Q1875:AE1875)),0)</f>
        <v>3</v>
      </c>
      <c r="G1875" s="1">
        <f t="shared" si="415"/>
        <v>5177</v>
      </c>
      <c r="H1875" s="2">
        <f t="shared" si="416"/>
        <v>8.4946836440010498E-2</v>
      </c>
      <c r="I1875" s="2"/>
      <c r="J1875" s="2">
        <f t="shared" si="427"/>
        <v>0.4472466526647414</v>
      </c>
      <c r="K1875" s="2">
        <f t="shared" si="427"/>
        <v>0.53219348910475195</v>
      </c>
      <c r="L1875" s="2">
        <f t="shared" si="427"/>
        <v>1.8262667366762929E-2</v>
      </c>
      <c r="M1875" s="2">
        <f t="shared" si="428"/>
        <v>2.2971908637437269E-3</v>
      </c>
      <c r="N1875" s="1">
        <v>27257</v>
      </c>
      <c r="O1875" s="1">
        <v>32434</v>
      </c>
      <c r="P1875" s="1">
        <v>1113</v>
      </c>
      <c r="Q1875" s="1">
        <v>119</v>
      </c>
      <c r="R1875" s="1">
        <v>0</v>
      </c>
      <c r="S1875" s="1">
        <v>2</v>
      </c>
      <c r="T1875" s="1">
        <v>19</v>
      </c>
      <c r="V1875" s="1">
        <v>0</v>
      </c>
      <c r="W1875" s="1">
        <f t="shared" si="433"/>
        <v>0</v>
      </c>
      <c r="AG1875" s="7">
        <f>IF(Q1875&gt;0,RANK(Q1875,(N1875:P1875,Q1875:AE1875)),0)</f>
        <v>4</v>
      </c>
      <c r="AH1875" s="7">
        <f>IF(R1875&gt;0,RANK(R1875,(N1875:P1875,Q1875:AE1875)),0)</f>
        <v>0</v>
      </c>
      <c r="AI1875" s="7">
        <f>IF(T1875&gt;0,RANK(T1875,(N1875:P1875,Q1875:AE1875)),0)</f>
        <v>5</v>
      </c>
      <c r="AJ1875" s="7">
        <f>IF(S1875&gt;0,RANK(S1875,(N1875:P1875,Q1875:AE1875)),0)</f>
        <v>6</v>
      </c>
      <c r="AK1875" s="2">
        <f t="shared" si="429"/>
        <v>1.9526122341821999E-3</v>
      </c>
      <c r="AL1875" s="2">
        <f t="shared" si="429"/>
        <v>0</v>
      </c>
      <c r="AM1875" s="2">
        <f t="shared" si="430"/>
        <v>3.1176161722236808E-4</v>
      </c>
      <c r="AN1875" s="2">
        <f t="shared" si="431"/>
        <v>3.2817012339196641E-5</v>
      </c>
      <c r="AP1875" t="s">
        <v>2807</v>
      </c>
      <c r="AQ1875" t="s">
        <v>3967</v>
      </c>
      <c r="AR1875">
        <v>27</v>
      </c>
      <c r="AT1875" s="85" t="s">
        <v>3637</v>
      </c>
      <c r="AU1875" s="84" t="s">
        <v>3235</v>
      </c>
      <c r="AV1875" s="77" t="str">
        <f t="shared" si="432"/>
        <v>36013</v>
      </c>
      <c r="AX1875" s="7" t="s">
        <v>186</v>
      </c>
      <c r="BG1875" s="1"/>
    </row>
    <row r="1876" spans="1:59" hidden="1" outlineLevel="1">
      <c r="A1876" t="s">
        <v>3723</v>
      </c>
      <c r="B1876" t="s">
        <v>3967</v>
      </c>
      <c r="C1876" s="1">
        <f t="shared" si="426"/>
        <v>39075</v>
      </c>
      <c r="D1876" s="7">
        <f>IF(N1876&gt;0, RANK(N1876,(N1876:P1876,Q1876:AE1876)),0)</f>
        <v>2</v>
      </c>
      <c r="E1876" s="7">
        <f>IF(O1876&gt;0,RANK(O1876,(N1876:P1876,Q1876:AE1876)),0)</f>
        <v>1</v>
      </c>
      <c r="F1876" s="7">
        <f>IF(P1876&gt;0,RANK(P1876,(N1876:P1876,Q1876:AE1876)),0)</f>
        <v>3</v>
      </c>
      <c r="G1876" s="1">
        <f t="shared" si="415"/>
        <v>4241</v>
      </c>
      <c r="H1876" s="2">
        <f t="shared" si="416"/>
        <v>0.10853486884197057</v>
      </c>
      <c r="I1876" s="2"/>
      <c r="J1876" s="2">
        <f t="shared" si="427"/>
        <v>0.43710812539987204</v>
      </c>
      <c r="K1876" s="2">
        <f t="shared" si="427"/>
        <v>0.54564299424184259</v>
      </c>
      <c r="L1876" s="2">
        <f t="shared" si="427"/>
        <v>1.5329494561740244E-2</v>
      </c>
      <c r="M1876" s="2">
        <f t="shared" si="428"/>
        <v>1.9193857965450686E-3</v>
      </c>
      <c r="N1876" s="1">
        <v>17080</v>
      </c>
      <c r="O1876" s="1">
        <v>21321</v>
      </c>
      <c r="P1876" s="1">
        <v>599</v>
      </c>
      <c r="Q1876" s="1">
        <v>71</v>
      </c>
      <c r="R1876" s="1">
        <v>0</v>
      </c>
      <c r="S1876" s="1">
        <v>0</v>
      </c>
      <c r="T1876" s="1">
        <v>4</v>
      </c>
      <c r="V1876" s="1">
        <v>0</v>
      </c>
      <c r="W1876" s="1">
        <f t="shared" si="433"/>
        <v>0</v>
      </c>
      <c r="AG1876" s="7">
        <f>IF(Q1876&gt;0,RANK(Q1876,(N1876:P1876,Q1876:AE1876)),0)</f>
        <v>4</v>
      </c>
      <c r="AH1876" s="7">
        <f>IF(R1876&gt;0,RANK(R1876,(N1876:P1876,Q1876:AE1876)),0)</f>
        <v>0</v>
      </c>
      <c r="AI1876" s="7">
        <f>IF(T1876&gt;0,RANK(T1876,(N1876:P1876,Q1876:AE1876)),0)</f>
        <v>5</v>
      </c>
      <c r="AJ1876" s="7">
        <f>IF(S1876&gt;0,RANK(S1876,(N1876:P1876,Q1876:AE1876)),0)</f>
        <v>0</v>
      </c>
      <c r="AK1876" s="2">
        <f t="shared" si="429"/>
        <v>1.8170185540626999E-3</v>
      </c>
      <c r="AL1876" s="2">
        <f t="shared" si="429"/>
        <v>0</v>
      </c>
      <c r="AM1876" s="2">
        <f t="shared" si="430"/>
        <v>1.0236724248240563E-4</v>
      </c>
      <c r="AN1876" s="2">
        <f t="shared" si="431"/>
        <v>0</v>
      </c>
      <c r="AP1876" t="s">
        <v>3723</v>
      </c>
      <c r="AQ1876" t="s">
        <v>3967</v>
      </c>
      <c r="AR1876">
        <v>29</v>
      </c>
      <c r="AT1876" s="85" t="s">
        <v>3637</v>
      </c>
      <c r="AU1876" s="84" t="s">
        <v>4670</v>
      </c>
      <c r="AV1876" s="77" t="str">
        <f t="shared" si="432"/>
        <v>36015</v>
      </c>
      <c r="AX1876" s="7" t="s">
        <v>186</v>
      </c>
      <c r="BG1876" s="1"/>
    </row>
    <row r="1877" spans="1:59" hidden="1" outlineLevel="1">
      <c r="A1877" t="s">
        <v>2653</v>
      </c>
      <c r="B1877" t="s">
        <v>3967</v>
      </c>
      <c r="C1877" s="1">
        <f t="shared" si="426"/>
        <v>21341</v>
      </c>
      <c r="D1877" s="7">
        <f>IF(N1877&gt;0, RANK(N1877,(N1877:P1877,Q1877:AE1877)),0)</f>
        <v>2</v>
      </c>
      <c r="E1877" s="7">
        <f>IF(O1877&gt;0,RANK(O1877,(N1877:P1877,Q1877:AE1877)),0)</f>
        <v>1</v>
      </c>
      <c r="F1877" s="7">
        <f>IF(P1877&gt;0,RANK(P1877,(N1877:P1877,Q1877:AE1877)),0)</f>
        <v>3</v>
      </c>
      <c r="G1877" s="1">
        <f t="shared" si="415"/>
        <v>2305</v>
      </c>
      <c r="H1877" s="2">
        <f t="shared" si="416"/>
        <v>0.10800805960357997</v>
      </c>
      <c r="I1877" s="2"/>
      <c r="J1877" s="2">
        <f t="shared" si="427"/>
        <v>0.43470315355419148</v>
      </c>
      <c r="K1877" s="2">
        <f t="shared" si="427"/>
        <v>0.54271121315777138</v>
      </c>
      <c r="L1877" s="2">
        <f t="shared" si="427"/>
        <v>1.958671102572513E-2</v>
      </c>
      <c r="M1877" s="2">
        <f t="shared" si="428"/>
        <v>2.998922262312069E-3</v>
      </c>
      <c r="N1877" s="1">
        <v>9277</v>
      </c>
      <c r="O1877" s="1">
        <v>11582</v>
      </c>
      <c r="P1877" s="1">
        <v>418</v>
      </c>
      <c r="Q1877" s="1">
        <v>47</v>
      </c>
      <c r="R1877" s="1">
        <v>3</v>
      </c>
      <c r="S1877" s="1">
        <v>5</v>
      </c>
      <c r="T1877" s="1">
        <v>9</v>
      </c>
      <c r="V1877" s="1">
        <v>0</v>
      </c>
      <c r="W1877" s="1">
        <f t="shared" si="433"/>
        <v>0</v>
      </c>
      <c r="AG1877" s="7">
        <f>IF(Q1877&gt;0,RANK(Q1877,(N1877:P1877,Q1877:AE1877)),0)</f>
        <v>4</v>
      </c>
      <c r="AH1877" s="7">
        <f>IF(R1877&gt;0,RANK(R1877,(N1877:P1877,Q1877:AE1877)),0)</f>
        <v>7</v>
      </c>
      <c r="AI1877" s="7">
        <f>IF(T1877&gt;0,RANK(T1877,(N1877:P1877,Q1877:AE1877)),0)</f>
        <v>5</v>
      </c>
      <c r="AJ1877" s="7">
        <f>IF(S1877&gt;0,RANK(S1877,(N1877:P1877,Q1877:AE1877)),0)</f>
        <v>6</v>
      </c>
      <c r="AK1877" s="2">
        <f t="shared" si="429"/>
        <v>2.2023335363853614E-3</v>
      </c>
      <c r="AL1877" s="2">
        <f t="shared" si="429"/>
        <v>1.4057448104587414E-4</v>
      </c>
      <c r="AM1877" s="2">
        <f t="shared" si="430"/>
        <v>4.217234431376224E-4</v>
      </c>
      <c r="AN1877" s="2">
        <f t="shared" si="431"/>
        <v>2.3429080174312356E-4</v>
      </c>
      <c r="AP1877" t="s">
        <v>2653</v>
      </c>
      <c r="AQ1877" t="s">
        <v>3967</v>
      </c>
      <c r="AR1877">
        <v>24</v>
      </c>
      <c r="AT1877" s="85" t="s">
        <v>3637</v>
      </c>
      <c r="AU1877" s="84" t="s">
        <v>4671</v>
      </c>
      <c r="AV1877" s="77" t="str">
        <f t="shared" si="432"/>
        <v>36017</v>
      </c>
      <c r="AX1877" s="7" t="s">
        <v>186</v>
      </c>
      <c r="BG1877" s="1"/>
    </row>
    <row r="1878" spans="1:59" hidden="1" outlineLevel="1">
      <c r="A1878" t="s">
        <v>2337</v>
      </c>
      <c r="B1878" t="s">
        <v>3967</v>
      </c>
      <c r="C1878" s="1">
        <f t="shared" si="426"/>
        <v>33736</v>
      </c>
      <c r="D1878" s="7">
        <f>IF(N1878&gt;0, RANK(N1878,(N1878:P1878,Q1878:AE1878)),0)</f>
        <v>1</v>
      </c>
      <c r="E1878" s="7">
        <f>IF(O1878&gt;0,RANK(O1878,(N1878:P1878,Q1878:AE1878)),0)</f>
        <v>2</v>
      </c>
      <c r="F1878" s="7">
        <f>IF(P1878&gt;0,RANK(P1878,(N1878:P1878,Q1878:AE1878)),0)</f>
        <v>3</v>
      </c>
      <c r="G1878" s="1">
        <f t="shared" si="415"/>
        <v>2294</v>
      </c>
      <c r="H1878" s="2">
        <f t="shared" si="416"/>
        <v>6.79985771875741E-2</v>
      </c>
      <c r="I1878" s="2"/>
      <c r="J1878" s="2">
        <f t="shared" si="427"/>
        <v>0.52240929570784922</v>
      </c>
      <c r="K1878" s="2">
        <f t="shared" si="427"/>
        <v>0.45441071852027509</v>
      </c>
      <c r="L1878" s="2">
        <f t="shared" si="427"/>
        <v>2.0393644771164336E-2</v>
      </c>
      <c r="M1878" s="2">
        <f t="shared" si="428"/>
        <v>2.7863410007113523E-3</v>
      </c>
      <c r="N1878" s="1">
        <v>17624</v>
      </c>
      <c r="O1878" s="1">
        <v>15330</v>
      </c>
      <c r="P1878" s="1">
        <v>688</v>
      </c>
      <c r="Q1878" s="1">
        <v>73</v>
      </c>
      <c r="R1878" s="1">
        <v>0</v>
      </c>
      <c r="S1878" s="1">
        <v>2</v>
      </c>
      <c r="T1878" s="1">
        <v>19</v>
      </c>
      <c r="V1878" s="1">
        <v>0</v>
      </c>
      <c r="W1878" s="1">
        <f t="shared" si="433"/>
        <v>0</v>
      </c>
      <c r="AG1878" s="7">
        <f>IF(Q1878&gt;0,RANK(Q1878,(N1878:P1878,Q1878:AE1878)),0)</f>
        <v>4</v>
      </c>
      <c r="AH1878" s="7">
        <f>IF(R1878&gt;0,RANK(R1878,(N1878:P1878,Q1878:AE1878)),0)</f>
        <v>0</v>
      </c>
      <c r="AI1878" s="7">
        <f>IF(T1878&gt;0,RANK(T1878,(N1878:P1878,Q1878:AE1878)),0)</f>
        <v>5</v>
      </c>
      <c r="AJ1878" s="7">
        <f>IF(S1878&gt;0,RANK(S1878,(N1878:P1878,Q1878:AE1878)),0)</f>
        <v>6</v>
      </c>
      <c r="AK1878" s="2">
        <f t="shared" si="429"/>
        <v>2.1638605643822624E-3</v>
      </c>
      <c r="AL1878" s="2">
        <f t="shared" si="429"/>
        <v>0</v>
      </c>
      <c r="AM1878" s="2">
        <f t="shared" si="430"/>
        <v>5.6319658525017782E-4</v>
      </c>
      <c r="AN1878" s="2">
        <f t="shared" si="431"/>
        <v>5.9283851078966093E-5</v>
      </c>
      <c r="AP1878" t="s">
        <v>2337</v>
      </c>
      <c r="AQ1878" t="s">
        <v>3967</v>
      </c>
      <c r="AR1878">
        <v>23</v>
      </c>
      <c r="AT1878" s="85" t="s">
        <v>3637</v>
      </c>
      <c r="AU1878" s="84" t="s">
        <v>4672</v>
      </c>
      <c r="AV1878" s="77" t="str">
        <f t="shared" si="432"/>
        <v>36019</v>
      </c>
      <c r="AX1878" s="7" t="s">
        <v>186</v>
      </c>
      <c r="BG1878" s="1"/>
    </row>
    <row r="1879" spans="1:59" hidden="1" outlineLevel="1">
      <c r="A1879" t="s">
        <v>2432</v>
      </c>
      <c r="B1879" t="s">
        <v>3967</v>
      </c>
      <c r="C1879" s="1">
        <f t="shared" si="426"/>
        <v>31103</v>
      </c>
      <c r="D1879" s="7">
        <f>IF(N1879&gt;0, RANK(N1879,(N1879:P1879,Q1879:AE1879)),0)</f>
        <v>1</v>
      </c>
      <c r="E1879" s="7">
        <f>IF(O1879&gt;0,RANK(O1879,(N1879:P1879,Q1879:AE1879)),0)</f>
        <v>2</v>
      </c>
      <c r="F1879" s="7">
        <f>IF(P1879&gt;0,RANK(P1879,(N1879:P1879,Q1879:AE1879)),0)</f>
        <v>3</v>
      </c>
      <c r="G1879" s="1">
        <f t="shared" si="415"/>
        <v>1472</v>
      </c>
      <c r="H1879" s="2">
        <f t="shared" si="416"/>
        <v>4.7326624441372214E-2</v>
      </c>
      <c r="I1879" s="2"/>
      <c r="J1879" s="2">
        <f t="shared" si="427"/>
        <v>0.5121370928849307</v>
      </c>
      <c r="K1879" s="2">
        <f t="shared" si="427"/>
        <v>0.4648104684435585</v>
      </c>
      <c r="L1879" s="2">
        <f t="shared" si="427"/>
        <v>2.0190978362215863E-2</v>
      </c>
      <c r="M1879" s="2">
        <f t="shared" si="428"/>
        <v>2.8614603092949366E-3</v>
      </c>
      <c r="N1879" s="1">
        <v>15929</v>
      </c>
      <c r="O1879" s="1">
        <v>14457</v>
      </c>
      <c r="P1879" s="1">
        <v>628</v>
      </c>
      <c r="Q1879" s="1">
        <v>66</v>
      </c>
      <c r="R1879" s="1">
        <v>0</v>
      </c>
      <c r="S1879" s="1">
        <v>0</v>
      </c>
      <c r="T1879" s="1">
        <v>23</v>
      </c>
      <c r="V1879" s="1">
        <v>0</v>
      </c>
      <c r="W1879" s="1">
        <f t="shared" si="433"/>
        <v>0</v>
      </c>
      <c r="AG1879" s="7">
        <f>IF(Q1879&gt;0,RANK(Q1879,(N1879:P1879,Q1879:AE1879)),0)</f>
        <v>4</v>
      </c>
      <c r="AH1879" s="7">
        <f>IF(R1879&gt;0,RANK(R1879,(N1879:P1879,Q1879:AE1879)),0)</f>
        <v>0</v>
      </c>
      <c r="AI1879" s="7">
        <f>IF(T1879&gt;0,RANK(T1879,(N1879:P1879,Q1879:AE1879)),0)</f>
        <v>5</v>
      </c>
      <c r="AJ1879" s="7">
        <f>IF(S1879&gt;0,RANK(S1879,(N1879:P1879,Q1879:AE1879)),0)</f>
        <v>0</v>
      </c>
      <c r="AK1879" s="2">
        <f t="shared" si="429"/>
        <v>2.1219818023984825E-3</v>
      </c>
      <c r="AL1879" s="2">
        <f t="shared" si="429"/>
        <v>0</v>
      </c>
      <c r="AM1879" s="2">
        <f t="shared" si="430"/>
        <v>7.3947850689644085E-4</v>
      </c>
      <c r="AN1879" s="2">
        <f t="shared" si="431"/>
        <v>0</v>
      </c>
      <c r="AP1879" t="s">
        <v>2432</v>
      </c>
      <c r="AQ1879" t="s">
        <v>3967</v>
      </c>
      <c r="AR1879">
        <v>20</v>
      </c>
      <c r="AT1879" s="85" t="s">
        <v>3637</v>
      </c>
      <c r="AU1879" s="84" t="s">
        <v>4350</v>
      </c>
      <c r="AV1879" s="77" t="str">
        <f t="shared" si="432"/>
        <v>36021</v>
      </c>
      <c r="AX1879" s="7" t="s">
        <v>186</v>
      </c>
      <c r="BG1879" s="1"/>
    </row>
    <row r="1880" spans="1:59" hidden="1" outlineLevel="1">
      <c r="A1880" t="s">
        <v>2654</v>
      </c>
      <c r="B1880" t="s">
        <v>3967</v>
      </c>
      <c r="C1880" s="1">
        <f t="shared" si="426"/>
        <v>22760</v>
      </c>
      <c r="D1880" s="7">
        <f>IF(N1880&gt;0, RANK(N1880,(N1880:P1880,Q1880:AE1880)),0)</f>
        <v>2</v>
      </c>
      <c r="E1880" s="7">
        <f>IF(O1880&gt;0,RANK(O1880,(N1880:P1880,Q1880:AE1880)),0)</f>
        <v>1</v>
      </c>
      <c r="F1880" s="7">
        <f>IF(P1880&gt;0,RANK(P1880,(N1880:P1880,Q1880:AE1880)),0)</f>
        <v>3</v>
      </c>
      <c r="G1880" s="1">
        <f t="shared" si="415"/>
        <v>943</v>
      </c>
      <c r="H1880" s="2">
        <f t="shared" si="416"/>
        <v>4.1432337434094905E-2</v>
      </c>
      <c r="I1880" s="2"/>
      <c r="J1880" s="2">
        <f t="shared" si="427"/>
        <v>0.46880492091388398</v>
      </c>
      <c r="K1880" s="2">
        <f t="shared" si="427"/>
        <v>0.51023725834797895</v>
      </c>
      <c r="L1880" s="2">
        <f t="shared" si="427"/>
        <v>1.8409490333919157E-2</v>
      </c>
      <c r="M1880" s="2">
        <f t="shared" si="428"/>
        <v>2.5483304042178551E-3</v>
      </c>
      <c r="N1880" s="1">
        <v>10670</v>
      </c>
      <c r="O1880" s="1">
        <v>11613</v>
      </c>
      <c r="P1880" s="1">
        <v>419</v>
      </c>
      <c r="Q1880" s="1">
        <v>42</v>
      </c>
      <c r="R1880" s="1">
        <v>3</v>
      </c>
      <c r="S1880" s="1">
        <v>1</v>
      </c>
      <c r="T1880" s="1">
        <v>12</v>
      </c>
      <c r="V1880" s="1">
        <v>0</v>
      </c>
      <c r="W1880" s="1">
        <f t="shared" si="433"/>
        <v>0</v>
      </c>
      <c r="AG1880" s="7">
        <f>IF(Q1880&gt;0,RANK(Q1880,(N1880:P1880,Q1880:AE1880)),0)</f>
        <v>4</v>
      </c>
      <c r="AH1880" s="7">
        <f>IF(R1880&gt;0,RANK(R1880,(N1880:P1880,Q1880:AE1880)),0)</f>
        <v>6</v>
      </c>
      <c r="AI1880" s="7">
        <f>IF(T1880&gt;0,RANK(T1880,(N1880:P1880,Q1880:AE1880)),0)</f>
        <v>5</v>
      </c>
      <c r="AJ1880" s="7">
        <f>IF(S1880&gt;0,RANK(S1880,(N1880:P1880,Q1880:AE1880)),0)</f>
        <v>7</v>
      </c>
      <c r="AK1880" s="2">
        <f t="shared" si="429"/>
        <v>1.8453427065026362E-3</v>
      </c>
      <c r="AL1880" s="2">
        <f t="shared" si="429"/>
        <v>1.3181019332161688E-4</v>
      </c>
      <c r="AM1880" s="2">
        <f t="shared" si="430"/>
        <v>5.2724077328646752E-4</v>
      </c>
      <c r="AN1880" s="2">
        <f t="shared" si="431"/>
        <v>4.3936731107205627E-5</v>
      </c>
      <c r="AP1880" t="s">
        <v>2654</v>
      </c>
      <c r="AQ1880" t="s">
        <v>3967</v>
      </c>
      <c r="AR1880">
        <v>24</v>
      </c>
      <c r="AT1880" s="85" t="s">
        <v>3637</v>
      </c>
      <c r="AU1880" s="84" t="s">
        <v>4351</v>
      </c>
      <c r="AV1880" s="77" t="str">
        <f t="shared" si="432"/>
        <v>36023</v>
      </c>
      <c r="AX1880" s="7" t="s">
        <v>186</v>
      </c>
      <c r="BG1880" s="1"/>
    </row>
    <row r="1881" spans="1:59" hidden="1" outlineLevel="1">
      <c r="A1881" t="s">
        <v>3078</v>
      </c>
      <c r="B1881" t="s">
        <v>3967</v>
      </c>
      <c r="C1881" s="1">
        <f t="shared" si="426"/>
        <v>21167</v>
      </c>
      <c r="D1881" s="7">
        <f>IF(N1881&gt;0, RANK(N1881,(N1881:P1881,Q1881:AE1881)),0)</f>
        <v>2</v>
      </c>
      <c r="E1881" s="7">
        <f>IF(O1881&gt;0,RANK(O1881,(N1881:P1881,Q1881:AE1881)),0)</f>
        <v>1</v>
      </c>
      <c r="F1881" s="7">
        <f>IF(P1881&gt;0,RANK(P1881,(N1881:P1881,Q1881:AE1881)),0)</f>
        <v>3</v>
      </c>
      <c r="G1881" s="1">
        <f t="shared" si="415"/>
        <v>3234</v>
      </c>
      <c r="H1881" s="2">
        <f t="shared" si="416"/>
        <v>0.15278499551188171</v>
      </c>
      <c r="I1881" s="2"/>
      <c r="J1881" s="2">
        <f t="shared" si="427"/>
        <v>0.41215098974819292</v>
      </c>
      <c r="K1881" s="2">
        <f t="shared" si="427"/>
        <v>0.5649359852600746</v>
      </c>
      <c r="L1881" s="2">
        <f t="shared" si="427"/>
        <v>2.0078423961827373E-2</v>
      </c>
      <c r="M1881" s="2">
        <f t="shared" si="428"/>
        <v>2.8346010299050498E-3</v>
      </c>
      <c r="N1881" s="1">
        <v>8724</v>
      </c>
      <c r="O1881" s="1">
        <v>11958</v>
      </c>
      <c r="P1881" s="1">
        <v>425</v>
      </c>
      <c r="Q1881" s="1">
        <v>43</v>
      </c>
      <c r="R1881" s="1">
        <v>0</v>
      </c>
      <c r="S1881" s="1">
        <v>1</v>
      </c>
      <c r="T1881" s="1">
        <v>16</v>
      </c>
      <c r="V1881" s="1">
        <v>0</v>
      </c>
      <c r="W1881" s="1">
        <f t="shared" si="433"/>
        <v>0</v>
      </c>
      <c r="AG1881" s="7">
        <f>IF(Q1881&gt;0,RANK(Q1881,(N1881:P1881,Q1881:AE1881)),0)</f>
        <v>4</v>
      </c>
      <c r="AH1881" s="7">
        <f>IF(R1881&gt;0,RANK(R1881,(N1881:P1881,Q1881:AE1881)),0)</f>
        <v>0</v>
      </c>
      <c r="AI1881" s="7">
        <f>IF(T1881&gt;0,RANK(T1881,(N1881:P1881,Q1881:AE1881)),0)</f>
        <v>5</v>
      </c>
      <c r="AJ1881" s="7">
        <f>IF(S1881&gt;0,RANK(S1881,(N1881:P1881,Q1881:AE1881)),0)</f>
        <v>6</v>
      </c>
      <c r="AK1881" s="2">
        <f t="shared" si="429"/>
        <v>2.031464071431946E-3</v>
      </c>
      <c r="AL1881" s="2">
        <f t="shared" si="429"/>
        <v>0</v>
      </c>
      <c r="AM1881" s="2">
        <f t="shared" si="430"/>
        <v>7.5589360797467754E-4</v>
      </c>
      <c r="AN1881" s="2">
        <f t="shared" si="431"/>
        <v>4.7243350498417346E-5</v>
      </c>
      <c r="AP1881" t="s">
        <v>3078</v>
      </c>
      <c r="AQ1881" t="s">
        <v>3967</v>
      </c>
      <c r="AR1881">
        <v>0</v>
      </c>
      <c r="AT1881" s="85" t="s">
        <v>3637</v>
      </c>
      <c r="AU1881" s="84" t="s">
        <v>3949</v>
      </c>
      <c r="AV1881" s="77" t="str">
        <f t="shared" si="432"/>
        <v>36025</v>
      </c>
      <c r="AX1881" s="7" t="s">
        <v>186</v>
      </c>
      <c r="BG1881" s="1"/>
    </row>
    <row r="1882" spans="1:59" hidden="1" outlineLevel="1">
      <c r="A1882" t="s">
        <v>4285</v>
      </c>
      <c r="B1882" t="s">
        <v>3967</v>
      </c>
      <c r="C1882" s="1">
        <f t="shared" si="426"/>
        <v>123881</v>
      </c>
      <c r="D1882" s="7">
        <f>IF(N1882&gt;0, RANK(N1882,(N1882:P1882,Q1882:AE1882)),0)</f>
        <v>2</v>
      </c>
      <c r="E1882" s="7">
        <f>IF(O1882&gt;0,RANK(O1882,(N1882:P1882,Q1882:AE1882)),0)</f>
        <v>1</v>
      </c>
      <c r="F1882" s="7">
        <f>IF(P1882&gt;0,RANK(P1882,(N1882:P1882,Q1882:AE1882)),0)</f>
        <v>3</v>
      </c>
      <c r="G1882" s="1">
        <f t="shared" si="415"/>
        <v>5140</v>
      </c>
      <c r="H1882" s="2">
        <f t="shared" si="416"/>
        <v>4.1491431292934346E-2</v>
      </c>
      <c r="I1882" s="2"/>
      <c r="J1882" s="2">
        <f t="shared" si="427"/>
        <v>0.47006401304477685</v>
      </c>
      <c r="K1882" s="2">
        <f t="shared" si="427"/>
        <v>0.51155544433771116</v>
      </c>
      <c r="L1882" s="2">
        <f t="shared" si="427"/>
        <v>1.588621338219743E-2</v>
      </c>
      <c r="M1882" s="2">
        <f t="shared" si="428"/>
        <v>2.494329235314556E-3</v>
      </c>
      <c r="N1882" s="1">
        <v>58232</v>
      </c>
      <c r="O1882" s="1">
        <v>63372</v>
      </c>
      <c r="P1882" s="1">
        <v>1968</v>
      </c>
      <c r="Q1882" s="1">
        <v>245</v>
      </c>
      <c r="R1882" s="1">
        <v>6</v>
      </c>
      <c r="S1882" s="1">
        <v>0</v>
      </c>
      <c r="T1882" s="1">
        <v>58</v>
      </c>
      <c r="V1882" s="1">
        <v>0</v>
      </c>
      <c r="W1882" s="1">
        <f t="shared" si="433"/>
        <v>0</v>
      </c>
      <c r="AG1882" s="7">
        <f>IF(Q1882&gt;0,RANK(Q1882,(N1882:P1882,Q1882:AE1882)),0)</f>
        <v>4</v>
      </c>
      <c r="AH1882" s="7">
        <f>IF(R1882&gt;0,RANK(R1882,(N1882:P1882,Q1882:AE1882)),0)</f>
        <v>6</v>
      </c>
      <c r="AI1882" s="7">
        <f>IF(T1882&gt;0,RANK(T1882,(N1882:P1882,Q1882:AE1882)),0)</f>
        <v>5</v>
      </c>
      <c r="AJ1882" s="7">
        <f>IF(S1882&gt;0,RANK(S1882,(N1882:P1882,Q1882:AE1882)),0)</f>
        <v>0</v>
      </c>
      <c r="AK1882" s="2">
        <f t="shared" si="429"/>
        <v>1.977704409877221E-3</v>
      </c>
      <c r="AL1882" s="2">
        <f t="shared" si="429"/>
        <v>4.8433577384748264E-5</v>
      </c>
      <c r="AM1882" s="2">
        <f t="shared" si="430"/>
        <v>4.6819124805256657E-4</v>
      </c>
      <c r="AN1882" s="2">
        <f t="shared" si="431"/>
        <v>0</v>
      </c>
      <c r="AP1882" t="s">
        <v>4285</v>
      </c>
      <c r="AQ1882" t="s">
        <v>3967</v>
      </c>
      <c r="AR1882">
        <v>0</v>
      </c>
      <c r="AT1882" s="85" t="s">
        <v>3637</v>
      </c>
      <c r="AU1882" s="84" t="s">
        <v>3950</v>
      </c>
      <c r="AV1882" s="77" t="str">
        <f t="shared" si="432"/>
        <v>36027</v>
      </c>
      <c r="AX1882" s="7" t="s">
        <v>186</v>
      </c>
      <c r="BG1882" s="1"/>
    </row>
    <row r="1883" spans="1:59" hidden="1" outlineLevel="1">
      <c r="A1883" t="s">
        <v>3176</v>
      </c>
      <c r="B1883" t="s">
        <v>3967</v>
      </c>
      <c r="C1883" s="1">
        <f t="shared" si="426"/>
        <v>445138</v>
      </c>
      <c r="D1883" s="7">
        <f>IF(N1883&gt;0, RANK(N1883,(N1883:P1883,Q1883:AE1883)),0)</f>
        <v>1</v>
      </c>
      <c r="E1883" s="7">
        <f>IF(O1883&gt;0,RANK(O1883,(N1883:P1883,Q1883:AE1883)),0)</f>
        <v>2</v>
      </c>
      <c r="F1883" s="7">
        <f>IF(P1883&gt;0,RANK(P1883,(N1883:P1883,Q1883:AE1883)),0)</f>
        <v>3</v>
      </c>
      <c r="G1883" s="1">
        <f t="shared" si="415"/>
        <v>66667</v>
      </c>
      <c r="H1883" s="2">
        <f t="shared" si="416"/>
        <v>0.149767038536364</v>
      </c>
      <c r="I1883" s="2"/>
      <c r="J1883" s="2">
        <f t="shared" si="427"/>
        <v>0.56407226523010845</v>
      </c>
      <c r="K1883" s="2">
        <f t="shared" si="427"/>
        <v>0.41430522669374442</v>
      </c>
      <c r="L1883" s="2">
        <f t="shared" si="427"/>
        <v>1.9362534764499999E-2</v>
      </c>
      <c r="M1883" s="2">
        <f t="shared" si="428"/>
        <v>2.2599733116471302E-3</v>
      </c>
      <c r="N1883" s="1">
        <v>251090</v>
      </c>
      <c r="O1883" s="1">
        <v>184423</v>
      </c>
      <c r="P1883" s="1">
        <v>8619</v>
      </c>
      <c r="Q1883" s="1">
        <v>786</v>
      </c>
      <c r="R1883" s="1">
        <v>34</v>
      </c>
      <c r="S1883" s="1">
        <v>18</v>
      </c>
      <c r="T1883" s="1">
        <v>168</v>
      </c>
      <c r="V1883" s="1">
        <v>0</v>
      </c>
      <c r="W1883" s="1">
        <f t="shared" si="433"/>
        <v>0</v>
      </c>
      <c r="AG1883" s="7">
        <f>IF(Q1883&gt;0,RANK(Q1883,(N1883:P1883,Q1883:AE1883)),0)</f>
        <v>4</v>
      </c>
      <c r="AH1883" s="7">
        <f>IF(R1883&gt;0,RANK(R1883,(N1883:P1883,Q1883:AE1883)),0)</f>
        <v>6</v>
      </c>
      <c r="AI1883" s="7">
        <f>IF(T1883&gt;0,RANK(T1883,(N1883:P1883,Q1883:AE1883)),0)</f>
        <v>5</v>
      </c>
      <c r="AJ1883" s="7">
        <f>IF(S1883&gt;0,RANK(S1883,(N1883:P1883,Q1883:AE1883)),0)</f>
        <v>7</v>
      </c>
      <c r="AK1883" s="2">
        <f t="shared" si="429"/>
        <v>1.7657445556209534E-3</v>
      </c>
      <c r="AL1883" s="2">
        <f t="shared" si="429"/>
        <v>7.63808077495069E-5</v>
      </c>
      <c r="AM1883" s="2">
        <f t="shared" si="430"/>
        <v>3.7741105005638701E-4</v>
      </c>
      <c r="AN1883" s="2">
        <f t="shared" si="431"/>
        <v>4.0436898220327182E-5</v>
      </c>
      <c r="AP1883" t="s">
        <v>3176</v>
      </c>
      <c r="AQ1883" t="s">
        <v>3967</v>
      </c>
      <c r="AR1883">
        <v>0</v>
      </c>
      <c r="AT1883" s="85" t="s">
        <v>3637</v>
      </c>
      <c r="AU1883" s="84" t="s">
        <v>3951</v>
      </c>
      <c r="AV1883" s="77" t="str">
        <f t="shared" si="432"/>
        <v>36029</v>
      </c>
      <c r="AX1883" s="7" t="s">
        <v>186</v>
      </c>
      <c r="BG1883" s="1"/>
    </row>
    <row r="1884" spans="1:59" hidden="1" outlineLevel="1">
      <c r="A1884" t="s">
        <v>3273</v>
      </c>
      <c r="B1884" t="s">
        <v>3967</v>
      </c>
      <c r="C1884" s="1">
        <f t="shared" si="426"/>
        <v>19082</v>
      </c>
      <c r="D1884" s="7">
        <f>IF(N1884&gt;0, RANK(N1884,(N1884:P1884,Q1884:AE1884)),0)</f>
        <v>2</v>
      </c>
      <c r="E1884" s="7">
        <f>IF(O1884&gt;0,RANK(O1884,(N1884:P1884,Q1884:AE1884)),0)</f>
        <v>1</v>
      </c>
      <c r="F1884" s="7">
        <f>IF(P1884&gt;0,RANK(P1884,(N1884:P1884,Q1884:AE1884)),0)</f>
        <v>3</v>
      </c>
      <c r="G1884" s="1">
        <f t="shared" si="415"/>
        <v>1101</v>
      </c>
      <c r="H1884" s="2">
        <f t="shared" si="416"/>
        <v>5.7698354470181325E-2</v>
      </c>
      <c r="I1884" s="2"/>
      <c r="J1884" s="2">
        <f t="shared" si="427"/>
        <v>0.45949061943192537</v>
      </c>
      <c r="K1884" s="2">
        <f t="shared" si="427"/>
        <v>0.51718897390210672</v>
      </c>
      <c r="L1884" s="2">
        <f t="shared" si="427"/>
        <v>2.085735247877581E-2</v>
      </c>
      <c r="M1884" s="2">
        <f t="shared" si="428"/>
        <v>2.4630541871920979E-3</v>
      </c>
      <c r="N1884" s="1">
        <v>8768</v>
      </c>
      <c r="O1884" s="1">
        <v>9869</v>
      </c>
      <c r="P1884" s="1">
        <v>398</v>
      </c>
      <c r="Q1884" s="1">
        <v>37</v>
      </c>
      <c r="R1884" s="1">
        <v>6</v>
      </c>
      <c r="S1884" s="1">
        <v>0</v>
      </c>
      <c r="T1884" s="1">
        <v>4</v>
      </c>
      <c r="V1884" s="1">
        <v>0</v>
      </c>
      <c r="W1884" s="1">
        <f t="shared" si="433"/>
        <v>0</v>
      </c>
      <c r="AG1884" s="7">
        <f>IF(Q1884&gt;0,RANK(Q1884,(N1884:P1884,Q1884:AE1884)),0)</f>
        <v>4</v>
      </c>
      <c r="AH1884" s="7">
        <f>IF(R1884&gt;0,RANK(R1884,(N1884:P1884,Q1884:AE1884)),0)</f>
        <v>5</v>
      </c>
      <c r="AI1884" s="7">
        <f>IF(T1884&gt;0,RANK(T1884,(N1884:P1884,Q1884:AE1884)),0)</f>
        <v>6</v>
      </c>
      <c r="AJ1884" s="7">
        <f>IF(S1884&gt;0,RANK(S1884,(N1884:P1884,Q1884:AE1884)),0)</f>
        <v>0</v>
      </c>
      <c r="AK1884" s="2">
        <f t="shared" si="429"/>
        <v>1.9390001048108165E-3</v>
      </c>
      <c r="AL1884" s="2">
        <f t="shared" si="429"/>
        <v>3.1443244942878104E-4</v>
      </c>
      <c r="AM1884" s="2">
        <f t="shared" si="430"/>
        <v>2.096216329525207E-4</v>
      </c>
      <c r="AN1884" s="2">
        <f t="shared" si="431"/>
        <v>0</v>
      </c>
      <c r="AP1884" t="s">
        <v>3273</v>
      </c>
      <c r="AQ1884" t="s">
        <v>3967</v>
      </c>
      <c r="AR1884">
        <v>0</v>
      </c>
      <c r="AT1884" s="85" t="s">
        <v>3637</v>
      </c>
      <c r="AU1884" s="84" t="s">
        <v>3971</v>
      </c>
      <c r="AV1884" s="77" t="str">
        <f t="shared" si="432"/>
        <v>36031</v>
      </c>
      <c r="AX1884" s="7" t="s">
        <v>186</v>
      </c>
      <c r="BG1884" s="1"/>
    </row>
    <row r="1885" spans="1:59" hidden="1" outlineLevel="1">
      <c r="A1885" t="s">
        <v>3082</v>
      </c>
      <c r="B1885" t="s">
        <v>3967</v>
      </c>
      <c r="C1885" s="1">
        <f t="shared" si="426"/>
        <v>18316</v>
      </c>
      <c r="D1885" s="7">
        <f>IF(N1885&gt;0, RANK(N1885,(N1885:P1885,Q1885:AE1885)),0)</f>
        <v>1</v>
      </c>
      <c r="E1885" s="7">
        <f>IF(O1885&gt;0,RANK(O1885,(N1885:P1885,Q1885:AE1885)),0)</f>
        <v>2</v>
      </c>
      <c r="F1885" s="7">
        <f>IF(P1885&gt;0,RANK(P1885,(N1885:P1885,Q1885:AE1885)),0)</f>
        <v>3</v>
      </c>
      <c r="G1885" s="1">
        <f t="shared" si="415"/>
        <v>1160</v>
      </c>
      <c r="H1885" s="2">
        <f t="shared" si="416"/>
        <v>6.3332605372352038E-2</v>
      </c>
      <c r="I1885" s="2"/>
      <c r="J1885" s="2">
        <f t="shared" si="427"/>
        <v>0.52101987333478927</v>
      </c>
      <c r="K1885" s="2">
        <f t="shared" si="427"/>
        <v>0.45768726796243719</v>
      </c>
      <c r="L1885" s="2">
        <f t="shared" si="427"/>
        <v>1.9436558200480455E-2</v>
      </c>
      <c r="M1885" s="2">
        <f t="shared" si="428"/>
        <v>1.8563005022930769E-3</v>
      </c>
      <c r="N1885" s="1">
        <v>9543</v>
      </c>
      <c r="O1885" s="1">
        <v>8383</v>
      </c>
      <c r="P1885" s="1">
        <v>356</v>
      </c>
      <c r="Q1885" s="1">
        <v>24</v>
      </c>
      <c r="R1885" s="1">
        <v>3</v>
      </c>
      <c r="S1885" s="1">
        <v>1</v>
      </c>
      <c r="T1885" s="1">
        <v>6</v>
      </c>
      <c r="V1885" s="1">
        <v>0</v>
      </c>
      <c r="W1885" s="1">
        <f t="shared" si="433"/>
        <v>0</v>
      </c>
      <c r="AG1885" s="7">
        <f>IF(Q1885&gt;0,RANK(Q1885,(N1885:P1885,Q1885:AE1885)),0)</f>
        <v>4</v>
      </c>
      <c r="AH1885" s="7">
        <f>IF(R1885&gt;0,RANK(R1885,(N1885:P1885,Q1885:AE1885)),0)</f>
        <v>6</v>
      </c>
      <c r="AI1885" s="7">
        <f>IF(T1885&gt;0,RANK(T1885,(N1885:P1885,Q1885:AE1885)),0)</f>
        <v>5</v>
      </c>
      <c r="AJ1885" s="7">
        <f>IF(S1885&gt;0,RANK(S1885,(N1885:P1885,Q1885:AE1885)),0)</f>
        <v>7</v>
      </c>
      <c r="AK1885" s="2">
        <f t="shared" si="429"/>
        <v>1.3103297663245249E-3</v>
      </c>
      <c r="AL1885" s="2">
        <f t="shared" si="429"/>
        <v>1.6379122079056562E-4</v>
      </c>
      <c r="AM1885" s="2">
        <f t="shared" si="430"/>
        <v>3.2758244158113123E-4</v>
      </c>
      <c r="AN1885" s="2">
        <f t="shared" si="431"/>
        <v>5.4597073596855206E-5</v>
      </c>
      <c r="AP1885" t="s">
        <v>3082</v>
      </c>
      <c r="AQ1885" t="s">
        <v>3967</v>
      </c>
      <c r="AR1885">
        <v>23</v>
      </c>
      <c r="AT1885" s="85" t="s">
        <v>3637</v>
      </c>
      <c r="AU1885" s="84" t="s">
        <v>3972</v>
      </c>
      <c r="AV1885" s="77" t="str">
        <f t="shared" si="432"/>
        <v>36033</v>
      </c>
      <c r="AX1885" s="7" t="s">
        <v>186</v>
      </c>
      <c r="BG1885" s="1"/>
    </row>
    <row r="1886" spans="1:59" hidden="1" outlineLevel="1">
      <c r="A1886" t="s">
        <v>1028</v>
      </c>
      <c r="B1886" t="s">
        <v>3967</v>
      </c>
      <c r="C1886" s="1">
        <f t="shared" si="426"/>
        <v>22215</v>
      </c>
      <c r="D1886" s="7">
        <f>IF(N1886&gt;0, RANK(N1886,(N1886:P1886,Q1886:AE1886)),0)</f>
        <v>2</v>
      </c>
      <c r="E1886" s="7">
        <f>IF(O1886&gt;0,RANK(O1886,(N1886:P1886,Q1886:AE1886)),0)</f>
        <v>1</v>
      </c>
      <c r="F1886" s="7">
        <f>IF(P1886&gt;0,RANK(P1886,(N1886:P1886,Q1886:AE1886)),0)</f>
        <v>3</v>
      </c>
      <c r="G1886" s="1">
        <f t="shared" si="415"/>
        <v>3368</v>
      </c>
      <c r="H1886" s="2">
        <f t="shared" si="416"/>
        <v>0.15160927301372945</v>
      </c>
      <c r="I1886" s="2"/>
      <c r="J1886" s="2">
        <f t="shared" si="427"/>
        <v>0.41422462300247581</v>
      </c>
      <c r="K1886" s="2">
        <f t="shared" si="427"/>
        <v>0.56583389601620526</v>
      </c>
      <c r="L1886" s="2">
        <f t="shared" si="427"/>
        <v>1.8140895791132119E-2</v>
      </c>
      <c r="M1886" s="2">
        <f t="shared" si="428"/>
        <v>1.8005851901868632E-3</v>
      </c>
      <c r="N1886" s="1">
        <v>9202</v>
      </c>
      <c r="O1886" s="1">
        <v>12570</v>
      </c>
      <c r="P1886" s="1">
        <v>403</v>
      </c>
      <c r="Q1886" s="1">
        <v>37</v>
      </c>
      <c r="R1886" s="1">
        <v>0</v>
      </c>
      <c r="S1886" s="1">
        <v>0</v>
      </c>
      <c r="T1886" s="1">
        <v>3</v>
      </c>
      <c r="V1886" s="1">
        <v>0</v>
      </c>
      <c r="W1886" s="1">
        <f t="shared" si="433"/>
        <v>0</v>
      </c>
      <c r="AG1886" s="7">
        <f>IF(Q1886&gt;0,RANK(Q1886,(N1886:P1886,Q1886:AE1886)),0)</f>
        <v>4</v>
      </c>
      <c r="AH1886" s="7">
        <f>IF(R1886&gt;0,RANK(R1886,(N1886:P1886,Q1886:AE1886)),0)</f>
        <v>0</v>
      </c>
      <c r="AI1886" s="7">
        <f>IF(T1886&gt;0,RANK(T1886,(N1886:P1886,Q1886:AE1886)),0)</f>
        <v>5</v>
      </c>
      <c r="AJ1886" s="7">
        <f>IF(S1886&gt;0,RANK(S1886,(N1886:P1886,Q1886:AE1886)),0)</f>
        <v>0</v>
      </c>
      <c r="AK1886" s="2">
        <f t="shared" si="429"/>
        <v>1.6655413009227999E-3</v>
      </c>
      <c r="AL1886" s="2">
        <f t="shared" si="429"/>
        <v>0</v>
      </c>
      <c r="AM1886" s="2">
        <f t="shared" si="430"/>
        <v>1.3504388926401079E-4</v>
      </c>
      <c r="AN1886" s="2">
        <f t="shared" si="431"/>
        <v>0</v>
      </c>
      <c r="AP1886" t="s">
        <v>1028</v>
      </c>
      <c r="AQ1886" t="s">
        <v>3967</v>
      </c>
      <c r="AR1886">
        <v>0</v>
      </c>
      <c r="AT1886" s="85" t="s">
        <v>3637</v>
      </c>
      <c r="AU1886" s="84" t="s">
        <v>3970</v>
      </c>
      <c r="AV1886" s="77" t="str">
        <f t="shared" si="432"/>
        <v>36035</v>
      </c>
      <c r="AX1886" s="7" t="s">
        <v>186</v>
      </c>
      <c r="BG1886" s="1"/>
    </row>
    <row r="1887" spans="1:59" hidden="1" outlineLevel="1">
      <c r="A1887" t="s">
        <v>3755</v>
      </c>
      <c r="B1887" t="s">
        <v>3967</v>
      </c>
      <c r="C1887" s="1">
        <f t="shared" si="426"/>
        <v>27580</v>
      </c>
      <c r="D1887" s="7">
        <f>IF(N1887&gt;0, RANK(N1887,(N1887:P1887,Q1887:AE1887)),0)</f>
        <v>2</v>
      </c>
      <c r="E1887" s="7">
        <f>IF(O1887&gt;0,RANK(O1887,(N1887:P1887,Q1887:AE1887)),0)</f>
        <v>1</v>
      </c>
      <c r="F1887" s="7">
        <f>IF(P1887&gt;0,RANK(P1887,(N1887:P1887,Q1887:AE1887)),0)</f>
        <v>3</v>
      </c>
      <c r="G1887" s="1">
        <f t="shared" si="415"/>
        <v>6394</v>
      </c>
      <c r="H1887" s="2">
        <f t="shared" si="416"/>
        <v>0.23183466279912981</v>
      </c>
      <c r="I1887" s="2"/>
      <c r="J1887" s="2">
        <f t="shared" si="427"/>
        <v>0.37458303118201597</v>
      </c>
      <c r="K1887" s="2">
        <f t="shared" si="427"/>
        <v>0.60641769398114576</v>
      </c>
      <c r="L1887" s="2">
        <f t="shared" si="427"/>
        <v>1.6243654822335026E-2</v>
      </c>
      <c r="M1887" s="2">
        <f t="shared" si="428"/>
        <v>2.7556200145032496E-3</v>
      </c>
      <c r="N1887" s="1">
        <v>10331</v>
      </c>
      <c r="O1887" s="1">
        <v>16725</v>
      </c>
      <c r="P1887" s="1">
        <v>448</v>
      </c>
      <c r="Q1887" s="1">
        <v>67</v>
      </c>
      <c r="R1887" s="1">
        <v>0</v>
      </c>
      <c r="S1887" s="1">
        <v>0</v>
      </c>
      <c r="T1887" s="1">
        <v>9</v>
      </c>
      <c r="V1887" s="1">
        <v>0</v>
      </c>
      <c r="W1887" s="1">
        <f t="shared" si="433"/>
        <v>0</v>
      </c>
      <c r="AG1887" s="7">
        <f>IF(Q1887&gt;0,RANK(Q1887,(N1887:P1887,Q1887:AE1887)),0)</f>
        <v>4</v>
      </c>
      <c r="AH1887" s="7">
        <f>IF(R1887&gt;0,RANK(R1887,(N1887:P1887,Q1887:AE1887)),0)</f>
        <v>0</v>
      </c>
      <c r="AI1887" s="7">
        <f>IF(T1887&gt;0,RANK(T1887,(N1887:P1887,Q1887:AE1887)),0)</f>
        <v>5</v>
      </c>
      <c r="AJ1887" s="7">
        <f>IF(S1887&gt;0,RANK(S1887,(N1887:P1887,Q1887:AE1887)),0)</f>
        <v>0</v>
      </c>
      <c r="AK1887" s="2">
        <f t="shared" si="429"/>
        <v>2.42929659173314E-3</v>
      </c>
      <c r="AL1887" s="2">
        <f t="shared" si="429"/>
        <v>0</v>
      </c>
      <c r="AM1887" s="2">
        <f t="shared" si="430"/>
        <v>3.2632342277012327E-4</v>
      </c>
      <c r="AN1887" s="2">
        <f t="shared" si="431"/>
        <v>0</v>
      </c>
      <c r="AP1887" t="s">
        <v>3755</v>
      </c>
      <c r="AQ1887" t="s">
        <v>3967</v>
      </c>
      <c r="AR1887">
        <v>26</v>
      </c>
      <c r="AT1887" s="85" t="s">
        <v>3637</v>
      </c>
      <c r="AU1887" s="84" t="s">
        <v>3656</v>
      </c>
      <c r="AV1887" s="77" t="str">
        <f t="shared" si="432"/>
        <v>36037</v>
      </c>
      <c r="AX1887" s="7" t="s">
        <v>186</v>
      </c>
      <c r="BG1887" s="1"/>
    </row>
    <row r="1888" spans="1:59" hidden="1" outlineLevel="1">
      <c r="A1888" t="s">
        <v>1763</v>
      </c>
      <c r="B1888" t="s">
        <v>3967</v>
      </c>
      <c r="C1888" s="1">
        <f t="shared" si="426"/>
        <v>22398</v>
      </c>
      <c r="D1888" s="7">
        <f>IF(N1888&gt;0, RANK(N1888,(N1888:P1888,Q1888:AE1888)),0)</f>
        <v>2</v>
      </c>
      <c r="E1888" s="7">
        <f>IF(O1888&gt;0,RANK(O1888,(N1888:P1888,Q1888:AE1888)),0)</f>
        <v>1</v>
      </c>
      <c r="F1888" s="7">
        <f>IF(P1888&gt;0,RANK(P1888,(N1888:P1888,Q1888:AE1888)),0)</f>
        <v>3</v>
      </c>
      <c r="G1888" s="1">
        <f t="shared" si="415"/>
        <v>4063</v>
      </c>
      <c r="H1888" s="2">
        <f t="shared" si="416"/>
        <v>0.18140012501116171</v>
      </c>
      <c r="I1888" s="2"/>
      <c r="J1888" s="2">
        <f t="shared" si="427"/>
        <v>0.39883025270113404</v>
      </c>
      <c r="K1888" s="2">
        <f t="shared" si="427"/>
        <v>0.58023037771229569</v>
      </c>
      <c r="L1888" s="2">
        <f t="shared" si="427"/>
        <v>1.745691579605322E-2</v>
      </c>
      <c r="M1888" s="2">
        <f t="shared" si="428"/>
        <v>3.482453790517058E-3</v>
      </c>
      <c r="N1888" s="1">
        <v>8933</v>
      </c>
      <c r="O1888" s="1">
        <v>12996</v>
      </c>
      <c r="P1888" s="1">
        <v>391</v>
      </c>
      <c r="Q1888" s="1">
        <v>45</v>
      </c>
      <c r="R1888" s="1">
        <v>24</v>
      </c>
      <c r="S1888" s="1">
        <v>2</v>
      </c>
      <c r="T1888" s="1">
        <v>7</v>
      </c>
      <c r="V1888" s="1">
        <v>0</v>
      </c>
      <c r="W1888" s="1">
        <f t="shared" si="433"/>
        <v>0</v>
      </c>
      <c r="AG1888" s="7">
        <f>IF(Q1888&gt;0,RANK(Q1888,(N1888:P1888,Q1888:AE1888)),0)</f>
        <v>4</v>
      </c>
      <c r="AH1888" s="7">
        <f>IF(R1888&gt;0,RANK(R1888,(N1888:P1888,Q1888:AE1888)),0)</f>
        <v>5</v>
      </c>
      <c r="AI1888" s="7">
        <f>IF(T1888&gt;0,RANK(T1888,(N1888:P1888,Q1888:AE1888)),0)</f>
        <v>6</v>
      </c>
      <c r="AJ1888" s="7">
        <f>IF(S1888&gt;0,RANK(S1888,(N1888:P1888,Q1888:AE1888)),0)</f>
        <v>7</v>
      </c>
      <c r="AK1888" s="2">
        <f t="shared" si="429"/>
        <v>2.009107956067506E-3</v>
      </c>
      <c r="AL1888" s="2">
        <f t="shared" si="429"/>
        <v>1.0715242432360033E-3</v>
      </c>
      <c r="AM1888" s="2">
        <f t="shared" si="430"/>
        <v>3.1252790427716763E-4</v>
      </c>
      <c r="AN1888" s="2">
        <f t="shared" si="431"/>
        <v>8.9293686936333595E-5</v>
      </c>
      <c r="AP1888" t="s">
        <v>1763</v>
      </c>
      <c r="AQ1888" t="s">
        <v>3967</v>
      </c>
      <c r="AR1888">
        <v>20</v>
      </c>
      <c r="AT1888" s="85" t="s">
        <v>3637</v>
      </c>
      <c r="AU1888" s="84" t="s">
        <v>5210</v>
      </c>
      <c r="AV1888" s="77" t="str">
        <f t="shared" si="432"/>
        <v>36039</v>
      </c>
      <c r="AX1888" s="7" t="s">
        <v>186</v>
      </c>
      <c r="BG1888" s="1"/>
    </row>
    <row r="1889" spans="1:61" hidden="1" outlineLevel="1">
      <c r="A1889" t="s">
        <v>3151</v>
      </c>
      <c r="B1889" t="s">
        <v>3967</v>
      </c>
      <c r="C1889" s="1">
        <f t="shared" si="426"/>
        <v>3695</v>
      </c>
      <c r="D1889" s="7">
        <f>IF(N1889&gt;0, RANK(N1889,(N1889:P1889,Q1889:AE1889)),0)</f>
        <v>2</v>
      </c>
      <c r="E1889" s="7">
        <f>IF(O1889&gt;0,RANK(O1889,(N1889:P1889,Q1889:AE1889)),0)</f>
        <v>1</v>
      </c>
      <c r="F1889" s="7">
        <f>IF(P1889&gt;0,RANK(P1889,(N1889:P1889,Q1889:AE1889)),0)</f>
        <v>3</v>
      </c>
      <c r="G1889" s="1">
        <f t="shared" si="415"/>
        <v>1330</v>
      </c>
      <c r="H1889" s="2">
        <f t="shared" si="416"/>
        <v>0.35994587280108253</v>
      </c>
      <c r="I1889" s="2"/>
      <c r="J1889" s="2">
        <f t="shared" si="427"/>
        <v>0.30987821380243574</v>
      </c>
      <c r="K1889" s="2">
        <f t="shared" si="427"/>
        <v>0.66982408660351822</v>
      </c>
      <c r="L1889" s="2">
        <f t="shared" si="427"/>
        <v>1.5696887686062245E-2</v>
      </c>
      <c r="M1889" s="2">
        <f t="shared" si="428"/>
        <v>4.6008119079837921E-3</v>
      </c>
      <c r="N1889" s="1">
        <v>1145</v>
      </c>
      <c r="O1889" s="1">
        <v>2475</v>
      </c>
      <c r="P1889" s="1">
        <v>58</v>
      </c>
      <c r="Q1889" s="1">
        <v>13</v>
      </c>
      <c r="R1889" s="1">
        <v>3</v>
      </c>
      <c r="S1889" s="1">
        <v>0</v>
      </c>
      <c r="T1889" s="1">
        <v>1</v>
      </c>
      <c r="V1889" s="1">
        <v>0</v>
      </c>
      <c r="W1889" s="1">
        <f t="shared" si="433"/>
        <v>0</v>
      </c>
      <c r="AG1889" s="7">
        <f>IF(Q1889&gt;0,RANK(Q1889,(N1889:P1889,Q1889:AE1889)),0)</f>
        <v>4</v>
      </c>
      <c r="AH1889" s="7">
        <f>IF(R1889&gt;0,RANK(R1889,(N1889:P1889,Q1889:AE1889)),0)</f>
        <v>5</v>
      </c>
      <c r="AI1889" s="7">
        <f>IF(T1889&gt;0,RANK(T1889,(N1889:P1889,Q1889:AE1889)),0)</f>
        <v>6</v>
      </c>
      <c r="AJ1889" s="7">
        <f>IF(S1889&gt;0,RANK(S1889,(N1889:P1889,Q1889:AE1889)),0)</f>
        <v>0</v>
      </c>
      <c r="AK1889" s="2">
        <f t="shared" si="429"/>
        <v>3.5182679296346412E-3</v>
      </c>
      <c r="AL1889" s="2">
        <f t="shared" si="429"/>
        <v>8.1190798376184028E-4</v>
      </c>
      <c r="AM1889" s="2">
        <f t="shared" si="430"/>
        <v>2.7063599458728013E-4</v>
      </c>
      <c r="AN1889" s="2">
        <f t="shared" si="431"/>
        <v>0</v>
      </c>
      <c r="AP1889" t="s">
        <v>3151</v>
      </c>
      <c r="AQ1889" t="s">
        <v>3967</v>
      </c>
      <c r="AR1889">
        <v>23</v>
      </c>
      <c r="AT1889" s="85" t="s">
        <v>3637</v>
      </c>
      <c r="AU1889" s="84" t="s">
        <v>5211</v>
      </c>
      <c r="AV1889" s="77" t="str">
        <f t="shared" si="432"/>
        <v>36041</v>
      </c>
      <c r="AX1889" s="7" t="s">
        <v>186</v>
      </c>
      <c r="BG1889" s="1"/>
    </row>
    <row r="1890" spans="1:61" hidden="1" outlineLevel="1">
      <c r="A1890" t="s">
        <v>4313</v>
      </c>
      <c r="B1890" t="s">
        <v>3967</v>
      </c>
      <c r="C1890" s="1">
        <f t="shared" si="426"/>
        <v>28310</v>
      </c>
      <c r="D1890" s="7">
        <f>IF(N1890&gt;0, RANK(N1890,(N1890:P1890,Q1890:AE1890)),0)</f>
        <v>2</v>
      </c>
      <c r="E1890" s="7">
        <f>IF(O1890&gt;0,RANK(O1890,(N1890:P1890,Q1890:AE1890)),0)</f>
        <v>1</v>
      </c>
      <c r="F1890" s="7">
        <f>IF(P1890&gt;0,RANK(P1890,(N1890:P1890,Q1890:AE1890)),0)</f>
        <v>3</v>
      </c>
      <c r="G1890" s="1">
        <f t="shared" si="415"/>
        <v>4349</v>
      </c>
      <c r="H1890" s="2">
        <f t="shared" si="416"/>
        <v>0.15362062875309079</v>
      </c>
      <c r="I1890" s="2"/>
      <c r="J1890" s="2">
        <f t="shared" si="427"/>
        <v>0.41239844577887674</v>
      </c>
      <c r="K1890" s="2">
        <f t="shared" si="427"/>
        <v>0.56601907453196754</v>
      </c>
      <c r="L1890" s="2">
        <f t="shared" si="427"/>
        <v>1.9639703285058284E-2</v>
      </c>
      <c r="M1890" s="2">
        <f t="shared" si="428"/>
        <v>1.9427764040974363E-3</v>
      </c>
      <c r="N1890" s="1">
        <v>11675</v>
      </c>
      <c r="O1890" s="1">
        <v>16024</v>
      </c>
      <c r="P1890" s="1">
        <v>556</v>
      </c>
      <c r="Q1890" s="1">
        <v>47</v>
      </c>
      <c r="R1890" s="1">
        <v>1</v>
      </c>
      <c r="S1890" s="1">
        <v>0</v>
      </c>
      <c r="T1890" s="1">
        <v>7</v>
      </c>
      <c r="V1890" s="1">
        <v>0</v>
      </c>
      <c r="W1890" s="1">
        <f t="shared" si="433"/>
        <v>0</v>
      </c>
      <c r="AG1890" s="7">
        <f>IF(Q1890&gt;0,RANK(Q1890,(N1890:P1890,Q1890:AE1890)),0)</f>
        <v>4</v>
      </c>
      <c r="AH1890" s="7">
        <f>IF(R1890&gt;0,RANK(R1890,(N1890:P1890,Q1890:AE1890)),0)</f>
        <v>6</v>
      </c>
      <c r="AI1890" s="7">
        <f>IF(T1890&gt;0,RANK(T1890,(N1890:P1890,Q1890:AE1890)),0)</f>
        <v>5</v>
      </c>
      <c r="AJ1890" s="7">
        <f>IF(S1890&gt;0,RANK(S1890,(N1890:P1890,Q1890:AE1890)),0)</f>
        <v>0</v>
      </c>
      <c r="AK1890" s="2">
        <f t="shared" si="429"/>
        <v>1.6601907453196751E-3</v>
      </c>
      <c r="AL1890" s="2">
        <f t="shared" si="429"/>
        <v>3.532320734722713E-5</v>
      </c>
      <c r="AM1890" s="2">
        <f t="shared" si="430"/>
        <v>2.472624514305899E-4</v>
      </c>
      <c r="AN1890" s="2">
        <f t="shared" si="431"/>
        <v>0</v>
      </c>
      <c r="AP1890" t="s">
        <v>4313</v>
      </c>
      <c r="AQ1890" t="s">
        <v>3967</v>
      </c>
      <c r="AR1890">
        <v>24</v>
      </c>
      <c r="AT1890" s="85" t="s">
        <v>3637</v>
      </c>
      <c r="AU1890" s="84" t="s">
        <v>5216</v>
      </c>
      <c r="AV1890" s="77" t="str">
        <f t="shared" si="432"/>
        <v>36043</v>
      </c>
      <c r="AX1890" s="7" t="s">
        <v>186</v>
      </c>
      <c r="BG1890" s="1"/>
    </row>
    <row r="1891" spans="1:61" hidden="1" outlineLevel="1">
      <c r="A1891" t="s">
        <v>2143</v>
      </c>
      <c r="B1891" t="s">
        <v>3967</v>
      </c>
      <c r="C1891" s="1">
        <f t="shared" si="426"/>
        <v>38800</v>
      </c>
      <c r="D1891" s="7">
        <f>IF(N1891&gt;0, RANK(N1891,(N1891:P1891,Q1891:AE1891)),0)</f>
        <v>2</v>
      </c>
      <c r="E1891" s="7">
        <f>IF(O1891&gt;0,RANK(O1891,(N1891:P1891,Q1891:AE1891)),0)</f>
        <v>1</v>
      </c>
      <c r="F1891" s="7">
        <f>IF(P1891&gt;0,RANK(P1891,(N1891:P1891,Q1891:AE1891)),0)</f>
        <v>3</v>
      </c>
      <c r="G1891" s="1">
        <f t="shared" si="415"/>
        <v>4371</v>
      </c>
      <c r="H1891" s="2">
        <f t="shared" si="416"/>
        <v>0.11265463917525773</v>
      </c>
      <c r="I1891" s="2"/>
      <c r="J1891" s="2">
        <f t="shared" si="427"/>
        <v>0.43453608247422681</v>
      </c>
      <c r="K1891" s="2">
        <f t="shared" si="427"/>
        <v>0.54719072164948457</v>
      </c>
      <c r="L1891" s="2">
        <f t="shared" si="427"/>
        <v>1.6804123711340206E-2</v>
      </c>
      <c r="M1891" s="2">
        <f t="shared" si="428"/>
        <v>1.4690721649484109E-3</v>
      </c>
      <c r="N1891" s="1">
        <v>16860</v>
      </c>
      <c r="O1891" s="1">
        <v>21231</v>
      </c>
      <c r="P1891" s="1">
        <v>652</v>
      </c>
      <c r="Q1891" s="1">
        <v>52</v>
      </c>
      <c r="R1891" s="1">
        <v>0</v>
      </c>
      <c r="S1891" s="1">
        <v>0</v>
      </c>
      <c r="T1891" s="1">
        <v>5</v>
      </c>
      <c r="V1891" s="1">
        <v>0</v>
      </c>
      <c r="W1891" s="1">
        <f t="shared" si="433"/>
        <v>0</v>
      </c>
      <c r="AG1891" s="7">
        <f>IF(Q1891&gt;0,RANK(Q1891,(N1891:P1891,Q1891:AE1891)),0)</f>
        <v>4</v>
      </c>
      <c r="AH1891" s="7">
        <f>IF(R1891&gt;0,RANK(R1891,(N1891:P1891,Q1891:AE1891)),0)</f>
        <v>0</v>
      </c>
      <c r="AI1891" s="7">
        <f>IF(T1891&gt;0,RANK(T1891,(N1891:P1891,Q1891:AE1891)),0)</f>
        <v>5</v>
      </c>
      <c r="AJ1891" s="7">
        <f>IF(S1891&gt;0,RANK(S1891,(N1891:P1891,Q1891:AE1891)),0)</f>
        <v>0</v>
      </c>
      <c r="AK1891" s="2">
        <f t="shared" si="429"/>
        <v>1.3402061855670104E-3</v>
      </c>
      <c r="AL1891" s="2">
        <f t="shared" si="429"/>
        <v>0</v>
      </c>
      <c r="AM1891" s="2">
        <f t="shared" si="430"/>
        <v>1.288659793814433E-4</v>
      </c>
      <c r="AN1891" s="2">
        <f t="shared" si="431"/>
        <v>0</v>
      </c>
      <c r="AP1891" t="s">
        <v>2143</v>
      </c>
      <c r="AQ1891" t="s">
        <v>3967</v>
      </c>
      <c r="AR1891">
        <v>23</v>
      </c>
      <c r="AT1891" s="85" t="s">
        <v>3637</v>
      </c>
      <c r="AU1891" s="84" t="s">
        <v>3961</v>
      </c>
      <c r="AV1891" s="77" t="str">
        <f t="shared" si="432"/>
        <v>36045</v>
      </c>
      <c r="AX1891" s="7" t="s">
        <v>186</v>
      </c>
      <c r="BG1891" s="1"/>
    </row>
    <row r="1892" spans="1:61" hidden="1" outlineLevel="1">
      <c r="A1892" t="s">
        <v>1015</v>
      </c>
      <c r="B1892" t="s">
        <v>3967</v>
      </c>
      <c r="C1892" s="1">
        <f t="shared" si="426"/>
        <v>11397</v>
      </c>
      <c r="D1892" s="7">
        <f>IF(N1892&gt;0, RANK(N1892,(N1892:P1892,Q1892:AE1892)),0)</f>
        <v>2</v>
      </c>
      <c r="E1892" s="7">
        <f>IF(O1892&gt;0,RANK(O1892,(N1892:P1892,Q1892:AE1892)),0)</f>
        <v>1</v>
      </c>
      <c r="F1892" s="7">
        <f>IF(P1892&gt;0,RANK(P1892,(N1892:P1892,Q1892:AE1892)),0)</f>
        <v>3</v>
      </c>
      <c r="G1892" s="1">
        <f t="shared" si="415"/>
        <v>2078</v>
      </c>
      <c r="H1892" s="2">
        <f t="shared" si="416"/>
        <v>0.1823286829867509</v>
      </c>
      <c r="I1892" s="2"/>
      <c r="J1892" s="2">
        <f t="shared" si="427"/>
        <v>0.398876897429148</v>
      </c>
      <c r="K1892" s="2">
        <f t="shared" si="427"/>
        <v>0.58120558041589887</v>
      </c>
      <c r="L1892" s="2">
        <f t="shared" si="427"/>
        <v>1.8513643941388085E-2</v>
      </c>
      <c r="M1892" s="2">
        <f t="shared" si="428"/>
        <v>1.4038782135650414E-3</v>
      </c>
      <c r="N1892" s="1">
        <v>4546</v>
      </c>
      <c r="O1892" s="1">
        <v>6624</v>
      </c>
      <c r="P1892" s="1">
        <v>211</v>
      </c>
      <c r="Q1892" s="1">
        <v>13</v>
      </c>
      <c r="R1892" s="1">
        <v>0</v>
      </c>
      <c r="S1892" s="1">
        <v>0</v>
      </c>
      <c r="T1892" s="1">
        <v>3</v>
      </c>
      <c r="V1892" s="1">
        <v>0</v>
      </c>
      <c r="W1892" s="1">
        <f t="shared" si="433"/>
        <v>0</v>
      </c>
      <c r="AG1892" s="7">
        <f>IF(Q1892&gt;0,RANK(Q1892,(N1892:P1892,Q1892:AE1892)),0)</f>
        <v>4</v>
      </c>
      <c r="AH1892" s="7">
        <f>IF(R1892&gt;0,RANK(R1892,(N1892:P1892,Q1892:AE1892)),0)</f>
        <v>0</v>
      </c>
      <c r="AI1892" s="7">
        <f>IF(T1892&gt;0,RANK(T1892,(N1892:P1892,Q1892:AE1892)),0)</f>
        <v>5</v>
      </c>
      <c r="AJ1892" s="7">
        <f>IF(S1892&gt;0,RANK(S1892,(N1892:P1892,Q1892:AE1892)),0)</f>
        <v>0</v>
      </c>
      <c r="AK1892" s="2">
        <f t="shared" si="429"/>
        <v>1.1406510485215409E-3</v>
      </c>
      <c r="AL1892" s="2">
        <f t="shared" si="429"/>
        <v>0</v>
      </c>
      <c r="AM1892" s="2">
        <f t="shared" si="430"/>
        <v>2.6322716504343247E-4</v>
      </c>
      <c r="AN1892" s="2">
        <f t="shared" si="431"/>
        <v>0</v>
      </c>
      <c r="AP1892" t="s">
        <v>1015</v>
      </c>
      <c r="AQ1892" t="s">
        <v>3967</v>
      </c>
      <c r="AR1892">
        <v>23</v>
      </c>
      <c r="AT1892" s="85" t="s">
        <v>3637</v>
      </c>
      <c r="AU1892" s="84" t="s">
        <v>4660</v>
      </c>
      <c r="AV1892" s="77" t="str">
        <f t="shared" si="432"/>
        <v>36049</v>
      </c>
      <c r="AX1892" s="7" t="s">
        <v>186</v>
      </c>
      <c r="BG1892" s="1"/>
    </row>
    <row r="1893" spans="1:61" hidden="1" outlineLevel="1">
      <c r="A1893" t="s">
        <v>2058</v>
      </c>
      <c r="B1893" t="s">
        <v>3967</v>
      </c>
      <c r="C1893" s="1">
        <f t="shared" si="426"/>
        <v>29948</v>
      </c>
      <c r="D1893" s="7">
        <f>IF(N1893&gt;0, RANK(N1893,(N1893:P1893,Q1893:AE1893)),0)</f>
        <v>2</v>
      </c>
      <c r="E1893" s="7">
        <f>IF(O1893&gt;0,RANK(O1893,(N1893:P1893,Q1893:AE1893)),0)</f>
        <v>1</v>
      </c>
      <c r="F1893" s="7">
        <f>IF(P1893&gt;0,RANK(P1893,(N1893:P1893,Q1893:AE1893)),0)</f>
        <v>3</v>
      </c>
      <c r="G1893" s="1">
        <f t="shared" ref="G1893:G1956" si="434">IF(C1893&gt;0,MAX(N1893:P1893)-LARGE(N1893:P1893,2),0)</f>
        <v>6225</v>
      </c>
      <c r="H1893" s="2">
        <f t="shared" ref="H1893:H1956" si="435">IF(C1893&gt;0,G1893/C1893,0)</f>
        <v>0.2078602911713637</v>
      </c>
      <c r="I1893" s="2"/>
      <c r="J1893" s="2">
        <f t="shared" si="427"/>
        <v>0.38413249632696672</v>
      </c>
      <c r="K1893" s="2">
        <f t="shared" si="427"/>
        <v>0.5919927874983304</v>
      </c>
      <c r="L1893" s="2">
        <f t="shared" si="427"/>
        <v>2.0702551088553494E-2</v>
      </c>
      <c r="M1893" s="2">
        <f t="shared" si="428"/>
        <v>3.1721650861493318E-3</v>
      </c>
      <c r="N1893" s="1">
        <v>11504</v>
      </c>
      <c r="O1893" s="1">
        <v>17729</v>
      </c>
      <c r="P1893" s="1">
        <v>620</v>
      </c>
      <c r="Q1893" s="1">
        <v>80</v>
      </c>
      <c r="R1893" s="1">
        <v>2</v>
      </c>
      <c r="S1893" s="1">
        <v>1</v>
      </c>
      <c r="T1893" s="1">
        <v>12</v>
      </c>
      <c r="V1893" s="1">
        <v>0</v>
      </c>
      <c r="W1893" s="1">
        <f t="shared" si="433"/>
        <v>0</v>
      </c>
      <c r="AG1893" s="7">
        <f>IF(Q1893&gt;0,RANK(Q1893,(N1893:P1893,Q1893:AE1893)),0)</f>
        <v>4</v>
      </c>
      <c r="AH1893" s="7">
        <f>IF(R1893&gt;0,RANK(R1893,(N1893:P1893,Q1893:AE1893)),0)</f>
        <v>6</v>
      </c>
      <c r="AI1893" s="7">
        <f>IF(T1893&gt;0,RANK(T1893,(N1893:P1893,Q1893:AE1893)),0)</f>
        <v>5</v>
      </c>
      <c r="AJ1893" s="7">
        <f>IF(S1893&gt;0,RANK(S1893,(N1893:P1893,Q1893:AE1893)),0)</f>
        <v>7</v>
      </c>
      <c r="AK1893" s="2">
        <f t="shared" si="429"/>
        <v>2.6712969146520634E-3</v>
      </c>
      <c r="AL1893" s="2">
        <f t="shared" si="429"/>
        <v>6.6782422866301584E-5</v>
      </c>
      <c r="AM1893" s="2">
        <f t="shared" si="430"/>
        <v>4.0069453719780956E-4</v>
      </c>
      <c r="AN1893" s="2">
        <f t="shared" si="431"/>
        <v>3.3391211433150792E-5</v>
      </c>
      <c r="AP1893" t="s">
        <v>2058</v>
      </c>
      <c r="AQ1893" t="s">
        <v>3967</v>
      </c>
      <c r="AR1893">
        <v>26</v>
      </c>
      <c r="AT1893" s="85" t="s">
        <v>3637</v>
      </c>
      <c r="AU1893" s="84" t="s">
        <v>4017</v>
      </c>
      <c r="AV1893" s="77" t="str">
        <f t="shared" si="432"/>
        <v>36051</v>
      </c>
      <c r="AX1893" s="7" t="s">
        <v>186</v>
      </c>
      <c r="BG1893" s="1"/>
    </row>
    <row r="1894" spans="1:61" hidden="1" outlineLevel="1">
      <c r="A1894" t="s">
        <v>3697</v>
      </c>
      <c r="B1894" t="s">
        <v>3967</v>
      </c>
      <c r="C1894" s="1">
        <f t="shared" si="426"/>
        <v>30287</v>
      </c>
      <c r="D1894" s="7">
        <f>IF(N1894&gt;0, RANK(N1894,(N1894:P1894,Q1894:AE1894)),0)</f>
        <v>2</v>
      </c>
      <c r="E1894" s="7">
        <f>IF(O1894&gt;0,RANK(O1894,(N1894:P1894,Q1894:AE1894)),0)</f>
        <v>1</v>
      </c>
      <c r="F1894" s="7">
        <f>IF(P1894&gt;0,RANK(P1894,(N1894:P1894,Q1894:AE1894)),0)</f>
        <v>3</v>
      </c>
      <c r="G1894" s="1">
        <f t="shared" si="434"/>
        <v>3416</v>
      </c>
      <c r="H1894" s="2">
        <f t="shared" si="435"/>
        <v>0.11278766467461288</v>
      </c>
      <c r="I1894" s="2"/>
      <c r="J1894" s="2">
        <f t="shared" si="427"/>
        <v>0.43322217453032652</v>
      </c>
      <c r="K1894" s="2">
        <f t="shared" si="427"/>
        <v>0.5460098392049394</v>
      </c>
      <c r="L1894" s="2">
        <f t="shared" si="427"/>
        <v>1.7664344438207812E-2</v>
      </c>
      <c r="M1894" s="2">
        <f t="shared" si="428"/>
        <v>3.1036418265262718E-3</v>
      </c>
      <c r="N1894" s="1">
        <v>13121</v>
      </c>
      <c r="O1894" s="1">
        <v>16537</v>
      </c>
      <c r="P1894" s="1">
        <v>535</v>
      </c>
      <c r="Q1894" s="1">
        <v>77</v>
      </c>
      <c r="R1894" s="1">
        <v>3</v>
      </c>
      <c r="S1894" s="1">
        <v>1</v>
      </c>
      <c r="T1894" s="1">
        <v>11</v>
      </c>
      <c r="V1894" s="1">
        <v>0</v>
      </c>
      <c r="W1894" s="1">
        <f t="shared" si="433"/>
        <v>2</v>
      </c>
      <c r="AG1894" s="7">
        <f>IF(Q1894&gt;0,RANK(Q1894,(N1894:P1894,Q1894:AE1894)),0)</f>
        <v>4</v>
      </c>
      <c r="AH1894" s="7">
        <f>IF(R1894&gt;0,RANK(R1894,(N1894:P1894,Q1894:AE1894)),0)</f>
        <v>6</v>
      </c>
      <c r="AI1894" s="7">
        <f>IF(T1894&gt;0,RANK(T1894,(N1894:P1894,Q1894:AE1894)),0)</f>
        <v>5</v>
      </c>
      <c r="AJ1894" s="7">
        <f>IF(S1894&gt;0,RANK(S1894,(N1894:P1894,Q1894:AE1894)),0)</f>
        <v>8</v>
      </c>
      <c r="AK1894" s="2">
        <f t="shared" si="429"/>
        <v>2.5423449004523392E-3</v>
      </c>
      <c r="AL1894" s="2">
        <f t="shared" si="429"/>
        <v>9.9052398718922312E-5</v>
      </c>
      <c r="AM1894" s="2">
        <f t="shared" si="430"/>
        <v>3.6319212863604846E-4</v>
      </c>
      <c r="AN1894" s="2">
        <f t="shared" si="431"/>
        <v>3.3017466239640773E-5</v>
      </c>
      <c r="AP1894" t="s">
        <v>3697</v>
      </c>
      <c r="AQ1894" t="s">
        <v>3967</v>
      </c>
      <c r="AR1894">
        <v>23</v>
      </c>
      <c r="AT1894" s="85" t="s">
        <v>3637</v>
      </c>
      <c r="AU1894" s="84" t="s">
        <v>4018</v>
      </c>
      <c r="AV1894" s="77" t="str">
        <f t="shared" si="432"/>
        <v>36053</v>
      </c>
      <c r="AX1894" s="7" t="s">
        <v>186</v>
      </c>
      <c r="BG1894" s="1"/>
      <c r="BI1894">
        <v>2</v>
      </c>
    </row>
    <row r="1895" spans="1:61" hidden="1" outlineLevel="1">
      <c r="A1895" t="s">
        <v>2996</v>
      </c>
      <c r="B1895" t="s">
        <v>3967</v>
      </c>
      <c r="C1895" s="1">
        <f t="shared" si="426"/>
        <v>343064</v>
      </c>
      <c r="D1895" s="7">
        <f>IF(N1895&gt;0, RANK(N1895,(N1895:P1895,Q1895:AE1895)),0)</f>
        <v>1</v>
      </c>
      <c r="E1895" s="7">
        <f>IF(O1895&gt;0,RANK(O1895,(N1895:P1895,Q1895:AE1895)),0)</f>
        <v>2</v>
      </c>
      <c r="F1895" s="7">
        <f>IF(P1895&gt;0,RANK(P1895,(N1895:P1895,Q1895:AE1895)),0)</f>
        <v>3</v>
      </c>
      <c r="G1895" s="1">
        <f t="shared" si="434"/>
        <v>9952</v>
      </c>
      <c r="H1895" s="2">
        <f t="shared" si="435"/>
        <v>2.9009164470769302E-2</v>
      </c>
      <c r="I1895" s="2"/>
      <c r="J1895" s="2">
        <f t="shared" si="427"/>
        <v>0.50572779423081404</v>
      </c>
      <c r="K1895" s="2">
        <f t="shared" si="427"/>
        <v>0.47671862976004475</v>
      </c>
      <c r="L1895" s="2">
        <f t="shared" si="427"/>
        <v>1.4758179231863443E-2</v>
      </c>
      <c r="M1895" s="2">
        <f t="shared" si="428"/>
        <v>2.7953967772777599E-3</v>
      </c>
      <c r="N1895" s="1">
        <v>173497</v>
      </c>
      <c r="O1895" s="1">
        <v>163545</v>
      </c>
      <c r="P1895" s="1">
        <v>5063</v>
      </c>
      <c r="Q1895" s="1">
        <v>801</v>
      </c>
      <c r="R1895" s="1">
        <v>67</v>
      </c>
      <c r="S1895" s="1">
        <v>16</v>
      </c>
      <c r="T1895" s="1">
        <v>75</v>
      </c>
      <c r="V1895" s="1">
        <v>0</v>
      </c>
      <c r="W1895" s="1">
        <f t="shared" si="433"/>
        <v>0</v>
      </c>
      <c r="AG1895" s="7">
        <f>IF(Q1895&gt;0,RANK(Q1895,(N1895:P1895,Q1895:AE1895)),0)</f>
        <v>4</v>
      </c>
      <c r="AH1895" s="7">
        <f>IF(R1895&gt;0,RANK(R1895,(N1895:P1895,Q1895:AE1895)),0)</f>
        <v>6</v>
      </c>
      <c r="AI1895" s="7">
        <f>IF(T1895&gt;0,RANK(T1895,(N1895:P1895,Q1895:AE1895)),0)</f>
        <v>5</v>
      </c>
      <c r="AJ1895" s="7">
        <f>IF(S1895&gt;0,RANK(S1895,(N1895:P1895,Q1895:AE1895)),0)</f>
        <v>7</v>
      </c>
      <c r="AK1895" s="2">
        <f t="shared" si="429"/>
        <v>2.3348413124081803E-3</v>
      </c>
      <c r="AL1895" s="2">
        <f t="shared" si="429"/>
        <v>1.952988363687242E-4</v>
      </c>
      <c r="AM1895" s="2">
        <f t="shared" si="430"/>
        <v>2.1861810041275096E-4</v>
      </c>
      <c r="AN1895" s="2">
        <f t="shared" si="431"/>
        <v>4.6638528088053541E-5</v>
      </c>
      <c r="AP1895" t="s">
        <v>2996</v>
      </c>
      <c r="AQ1895" t="s">
        <v>3967</v>
      </c>
      <c r="AR1895">
        <v>0</v>
      </c>
      <c r="AT1895" s="85" t="s">
        <v>3637</v>
      </c>
      <c r="AU1895" s="84" t="s">
        <v>4019</v>
      </c>
      <c r="AV1895" s="77" t="str">
        <f t="shared" si="432"/>
        <v>36055</v>
      </c>
      <c r="AX1895" s="7" t="s">
        <v>186</v>
      </c>
      <c r="BG1895" s="1"/>
    </row>
    <row r="1896" spans="1:61" hidden="1" outlineLevel="1">
      <c r="A1896" t="s">
        <v>2519</v>
      </c>
      <c r="B1896" t="s">
        <v>3967</v>
      </c>
      <c r="C1896" s="1">
        <f t="shared" si="426"/>
        <v>21221</v>
      </c>
      <c r="D1896" s="7">
        <f>IF(N1896&gt;0, RANK(N1896,(N1896:P1896,Q1896:AE1896)),0)</f>
        <v>2</v>
      </c>
      <c r="E1896" s="7">
        <f>IF(O1896&gt;0,RANK(O1896,(N1896:P1896,Q1896:AE1896)),0)</f>
        <v>1</v>
      </c>
      <c r="F1896" s="7">
        <f>IF(P1896&gt;0,RANK(P1896,(N1896:P1896,Q1896:AE1896)),0)</f>
        <v>3</v>
      </c>
      <c r="G1896" s="1">
        <f t="shared" si="434"/>
        <v>1889</v>
      </c>
      <c r="H1896" s="2">
        <f t="shared" si="435"/>
        <v>8.9015597756938875E-2</v>
      </c>
      <c r="I1896" s="2"/>
      <c r="J1896" s="2">
        <f t="shared" si="427"/>
        <v>0.44526648131567786</v>
      </c>
      <c r="K1896" s="2">
        <f t="shared" si="427"/>
        <v>0.53428207907261671</v>
      </c>
      <c r="L1896" s="2">
        <f t="shared" si="427"/>
        <v>1.8613637434616654E-2</v>
      </c>
      <c r="M1896" s="2">
        <f t="shared" si="428"/>
        <v>1.8378021770887147E-3</v>
      </c>
      <c r="N1896" s="1">
        <v>9449</v>
      </c>
      <c r="O1896" s="1">
        <v>11338</v>
      </c>
      <c r="P1896" s="1">
        <v>395</v>
      </c>
      <c r="Q1896" s="1">
        <v>34</v>
      </c>
      <c r="R1896" s="1">
        <v>0</v>
      </c>
      <c r="S1896" s="1">
        <v>0</v>
      </c>
      <c r="T1896" s="1">
        <v>5</v>
      </c>
      <c r="V1896" s="1">
        <v>0</v>
      </c>
      <c r="W1896" s="1">
        <f t="shared" si="433"/>
        <v>0</v>
      </c>
      <c r="AG1896" s="7">
        <f>IF(Q1896&gt;0,RANK(Q1896,(N1896:P1896,Q1896:AE1896)),0)</f>
        <v>4</v>
      </c>
      <c r="AH1896" s="7">
        <f>IF(R1896&gt;0,RANK(R1896,(N1896:P1896,Q1896:AE1896)),0)</f>
        <v>0</v>
      </c>
      <c r="AI1896" s="7">
        <f>IF(T1896&gt;0,RANK(T1896,(N1896:P1896,Q1896:AE1896)),0)</f>
        <v>5</v>
      </c>
      <c r="AJ1896" s="7">
        <f>IF(S1896&gt;0,RANK(S1896,(N1896:P1896,Q1896:AE1896)),0)</f>
        <v>0</v>
      </c>
      <c r="AK1896" s="2">
        <f t="shared" si="429"/>
        <v>1.6021865133594082E-3</v>
      </c>
      <c r="AL1896" s="2">
        <f t="shared" si="429"/>
        <v>0</v>
      </c>
      <c r="AM1896" s="2">
        <f t="shared" si="430"/>
        <v>2.3561566372932473E-4</v>
      </c>
      <c r="AN1896" s="2">
        <f t="shared" si="431"/>
        <v>0</v>
      </c>
      <c r="AP1896" t="s">
        <v>2519</v>
      </c>
      <c r="AQ1896" t="s">
        <v>3967</v>
      </c>
      <c r="AR1896">
        <v>21</v>
      </c>
      <c r="AT1896" s="85" t="s">
        <v>3637</v>
      </c>
      <c r="AU1896" s="84" t="s">
        <v>3104</v>
      </c>
      <c r="AV1896" s="77" t="str">
        <f t="shared" si="432"/>
        <v>36057</v>
      </c>
      <c r="AX1896" s="7" t="s">
        <v>186</v>
      </c>
      <c r="BG1896" s="1"/>
    </row>
    <row r="1897" spans="1:61" hidden="1" outlineLevel="1">
      <c r="A1897" t="s">
        <v>3301</v>
      </c>
      <c r="B1897" t="s">
        <v>3967</v>
      </c>
      <c r="C1897" s="1">
        <f t="shared" si="426"/>
        <v>618343</v>
      </c>
      <c r="D1897" s="7">
        <f>IF(N1897&gt;0, RANK(N1897,(N1897:P1897,Q1897:AE1897)),0)</f>
        <v>1</v>
      </c>
      <c r="E1897" s="7">
        <f>IF(O1897&gt;0,RANK(O1897,(N1897:P1897,Q1897:AE1897)),0)</f>
        <v>2</v>
      </c>
      <c r="F1897" s="7">
        <f>IF(P1897&gt;0,RANK(P1897,(N1897:P1897,Q1897:AE1897)),0)</f>
        <v>3</v>
      </c>
      <c r="G1897" s="1">
        <f t="shared" si="434"/>
        <v>34715</v>
      </c>
      <c r="H1897" s="2">
        <f t="shared" si="435"/>
        <v>5.614197945153418E-2</v>
      </c>
      <c r="I1897" s="2"/>
      <c r="J1897" s="2">
        <f t="shared" si="427"/>
        <v>0.52247700709800227</v>
      </c>
      <c r="K1897" s="2">
        <f t="shared" si="427"/>
        <v>0.46633502764646806</v>
      </c>
      <c r="L1897" s="2">
        <f t="shared" si="427"/>
        <v>9.7599552352011752E-3</v>
      </c>
      <c r="M1897" s="2">
        <f t="shared" si="428"/>
        <v>1.4280100203284997E-3</v>
      </c>
      <c r="N1897" s="1">
        <v>323070</v>
      </c>
      <c r="O1897" s="1">
        <v>288355</v>
      </c>
      <c r="P1897" s="1">
        <v>6035</v>
      </c>
      <c r="Q1897" s="1">
        <v>729</v>
      </c>
      <c r="R1897" s="1">
        <v>6</v>
      </c>
      <c r="S1897" s="1">
        <v>1</v>
      </c>
      <c r="T1897" s="1">
        <v>147</v>
      </c>
      <c r="V1897" s="1">
        <v>0</v>
      </c>
      <c r="W1897" s="1">
        <f t="shared" si="433"/>
        <v>0</v>
      </c>
      <c r="AG1897" s="7">
        <f>IF(Q1897&gt;0,RANK(Q1897,(N1897:P1897,Q1897:AE1897)),0)</f>
        <v>4</v>
      </c>
      <c r="AH1897" s="7">
        <f>IF(R1897&gt;0,RANK(R1897,(N1897:P1897,Q1897:AE1897)),0)</f>
        <v>6</v>
      </c>
      <c r="AI1897" s="7">
        <f>IF(T1897&gt;0,RANK(T1897,(N1897:P1897,Q1897:AE1897)),0)</f>
        <v>5</v>
      </c>
      <c r="AJ1897" s="7">
        <f>IF(S1897&gt;0,RANK(S1897,(N1897:P1897,Q1897:AE1897)),0)</f>
        <v>7</v>
      </c>
      <c r="AK1897" s="2">
        <f t="shared" si="429"/>
        <v>1.1789573101013515E-3</v>
      </c>
      <c r="AL1897" s="2">
        <f t="shared" si="429"/>
        <v>9.7033523465131807E-6</v>
      </c>
      <c r="AM1897" s="2">
        <f t="shared" si="430"/>
        <v>2.3773213248957294E-4</v>
      </c>
      <c r="AN1897" s="2">
        <f t="shared" si="431"/>
        <v>1.6172253910855303E-6</v>
      </c>
      <c r="AP1897" t="s">
        <v>3301</v>
      </c>
      <c r="AQ1897" t="s">
        <v>3967</v>
      </c>
      <c r="AR1897">
        <v>0</v>
      </c>
      <c r="AT1897" s="85" t="s">
        <v>3637</v>
      </c>
      <c r="AU1897" s="84" t="s">
        <v>3439</v>
      </c>
      <c r="AV1897" s="77" t="str">
        <f t="shared" si="432"/>
        <v>36059</v>
      </c>
      <c r="AX1897" s="7" t="s">
        <v>186</v>
      </c>
      <c r="BG1897" s="1"/>
    </row>
    <row r="1898" spans="1:61" hidden="1" outlineLevel="1">
      <c r="A1898" t="s">
        <v>2493</v>
      </c>
      <c r="B1898" t="s">
        <v>3967</v>
      </c>
      <c r="C1898" s="1">
        <f t="shared" si="426"/>
        <v>96580</v>
      </c>
      <c r="D1898" s="7">
        <f>IF(N1898&gt;0, RANK(N1898,(N1898:P1898,Q1898:AE1898)),0)</f>
        <v>1</v>
      </c>
      <c r="E1898" s="7">
        <f>IF(O1898&gt;0,RANK(O1898,(N1898:P1898,Q1898:AE1898)),0)</f>
        <v>2</v>
      </c>
      <c r="F1898" s="7">
        <f>IF(P1898&gt;0,RANK(P1898,(N1898:P1898,Q1898:AE1898)),0)</f>
        <v>3</v>
      </c>
      <c r="G1898" s="1">
        <f t="shared" si="434"/>
        <v>491</v>
      </c>
      <c r="H1898" s="2">
        <f t="shared" si="435"/>
        <v>5.0838682957133983E-3</v>
      </c>
      <c r="I1898" s="2"/>
      <c r="J1898" s="2">
        <f t="shared" si="427"/>
        <v>0.49287637191965211</v>
      </c>
      <c r="K1898" s="2">
        <f t="shared" si="427"/>
        <v>0.48779250362393872</v>
      </c>
      <c r="L1898" s="2">
        <f t="shared" si="427"/>
        <v>1.7446676330503209E-2</v>
      </c>
      <c r="M1898" s="2">
        <f t="shared" si="428"/>
        <v>1.8844481259060117E-3</v>
      </c>
      <c r="N1898" s="1">
        <v>47602</v>
      </c>
      <c r="O1898" s="1">
        <v>47111</v>
      </c>
      <c r="P1898" s="1">
        <v>1685</v>
      </c>
      <c r="Q1898" s="1">
        <v>145</v>
      </c>
      <c r="R1898" s="1">
        <v>12</v>
      </c>
      <c r="S1898" s="1">
        <v>1</v>
      </c>
      <c r="T1898" s="1">
        <v>24</v>
      </c>
      <c r="V1898" s="1">
        <v>0</v>
      </c>
      <c r="W1898" s="1">
        <f t="shared" si="433"/>
        <v>0</v>
      </c>
      <c r="AG1898" s="7">
        <f>IF(Q1898&gt;0,RANK(Q1898,(N1898:P1898,Q1898:AE1898)),0)</f>
        <v>4</v>
      </c>
      <c r="AH1898" s="7">
        <f>IF(R1898&gt;0,RANK(R1898,(N1898:P1898,Q1898:AE1898)),0)</f>
        <v>6</v>
      </c>
      <c r="AI1898" s="7">
        <f>IF(T1898&gt;0,RANK(T1898,(N1898:P1898,Q1898:AE1898)),0)</f>
        <v>5</v>
      </c>
      <c r="AJ1898" s="7">
        <f>IF(S1898&gt;0,RANK(S1898,(N1898:P1898,Q1898:AE1898)),0)</f>
        <v>7</v>
      </c>
      <c r="AK1898" s="2">
        <f t="shared" si="429"/>
        <v>1.5013460343756471E-3</v>
      </c>
      <c r="AL1898" s="2">
        <f t="shared" si="429"/>
        <v>1.2424932698281219E-4</v>
      </c>
      <c r="AM1898" s="2">
        <f t="shared" si="430"/>
        <v>2.4849865396562437E-4</v>
      </c>
      <c r="AN1898" s="2">
        <f t="shared" si="431"/>
        <v>1.0354110581901015E-5</v>
      </c>
      <c r="AP1898" t="s">
        <v>2493</v>
      </c>
      <c r="AQ1898" t="s">
        <v>3967</v>
      </c>
      <c r="AR1898">
        <v>0</v>
      </c>
      <c r="AT1898" s="85" t="s">
        <v>3637</v>
      </c>
      <c r="AU1898" s="84" t="s">
        <v>4160</v>
      </c>
      <c r="AV1898" s="77" t="str">
        <f t="shared" si="432"/>
        <v>36063</v>
      </c>
      <c r="AX1898" s="7" t="s">
        <v>186</v>
      </c>
      <c r="BG1898" s="1"/>
    </row>
    <row r="1899" spans="1:61" hidden="1" outlineLevel="1">
      <c r="A1899" t="s">
        <v>1601</v>
      </c>
      <c r="B1899" t="s">
        <v>3967</v>
      </c>
      <c r="C1899" s="1">
        <f t="shared" si="426"/>
        <v>95381</v>
      </c>
      <c r="D1899" s="7">
        <f>IF(N1899&gt;0, RANK(N1899,(N1899:P1899,Q1899:AE1899)),0)</f>
        <v>2</v>
      </c>
      <c r="E1899" s="7">
        <f>IF(O1899&gt;0,RANK(O1899,(N1899:P1899,Q1899:AE1899)),0)</f>
        <v>1</v>
      </c>
      <c r="F1899" s="7">
        <f>IF(P1899&gt;0,RANK(P1899,(N1899:P1899,Q1899:AE1899)),0)</f>
        <v>3</v>
      </c>
      <c r="G1899" s="1">
        <f t="shared" si="434"/>
        <v>11600</v>
      </c>
      <c r="H1899" s="2">
        <f t="shared" si="435"/>
        <v>0.12161751292186075</v>
      </c>
      <c r="I1899" s="2"/>
      <c r="J1899" s="2">
        <f t="shared" si="427"/>
        <v>0.42767427475073649</v>
      </c>
      <c r="K1899" s="2">
        <f t="shared" si="427"/>
        <v>0.54929178767259723</v>
      </c>
      <c r="L1899" s="2">
        <f t="shared" si="427"/>
        <v>2.0811272685335655E-2</v>
      </c>
      <c r="M1899" s="2">
        <f t="shared" si="428"/>
        <v>2.2226648913306196E-3</v>
      </c>
      <c r="N1899" s="1">
        <v>40792</v>
      </c>
      <c r="O1899" s="1">
        <v>52392</v>
      </c>
      <c r="P1899" s="1">
        <v>1985</v>
      </c>
      <c r="Q1899" s="1">
        <v>167</v>
      </c>
      <c r="R1899" s="1">
        <v>8</v>
      </c>
      <c r="S1899" s="1">
        <v>2</v>
      </c>
      <c r="T1899" s="1">
        <v>33</v>
      </c>
      <c r="V1899" s="1">
        <v>0</v>
      </c>
      <c r="W1899" s="1">
        <f t="shared" si="433"/>
        <v>2</v>
      </c>
      <c r="AG1899" s="7">
        <f>IF(Q1899&gt;0,RANK(Q1899,(N1899:P1899,Q1899:AE1899)),0)</f>
        <v>4</v>
      </c>
      <c r="AH1899" s="7">
        <f>IF(R1899&gt;0,RANK(R1899,(N1899:P1899,Q1899:AE1899)),0)</f>
        <v>6</v>
      </c>
      <c r="AI1899" s="7">
        <f>IF(T1899&gt;0,RANK(T1899,(N1899:P1899,Q1899:AE1899)),0)</f>
        <v>5</v>
      </c>
      <c r="AJ1899" s="7">
        <f>IF(S1899&gt;0,RANK(S1899,(N1899:P1899,Q1899:AE1899)),0)</f>
        <v>7</v>
      </c>
      <c r="AK1899" s="2">
        <f t="shared" si="429"/>
        <v>1.7508728153405814E-3</v>
      </c>
      <c r="AL1899" s="2">
        <f t="shared" si="429"/>
        <v>8.3874146842662586E-5</v>
      </c>
      <c r="AM1899" s="2">
        <f t="shared" si="430"/>
        <v>3.4598085572598315E-4</v>
      </c>
      <c r="AN1899" s="2">
        <f t="shared" si="431"/>
        <v>2.0968536710665646E-5</v>
      </c>
      <c r="AP1899" t="s">
        <v>1601</v>
      </c>
      <c r="AQ1899" t="s">
        <v>3967</v>
      </c>
      <c r="AR1899">
        <v>0</v>
      </c>
      <c r="AT1899" s="85" t="s">
        <v>3637</v>
      </c>
      <c r="AU1899" s="84" t="s">
        <v>4002</v>
      </c>
      <c r="AV1899" s="77" t="str">
        <f t="shared" si="432"/>
        <v>36065</v>
      </c>
      <c r="AX1899" s="7" t="s">
        <v>186</v>
      </c>
      <c r="BG1899" s="1"/>
      <c r="BH1899">
        <v>2</v>
      </c>
    </row>
    <row r="1900" spans="1:61" hidden="1" outlineLevel="1">
      <c r="A1900" t="s">
        <v>2796</v>
      </c>
      <c r="B1900" t="s">
        <v>3967</v>
      </c>
      <c r="C1900" s="1">
        <f t="shared" si="426"/>
        <v>214625</v>
      </c>
      <c r="D1900" s="7">
        <f>IF(N1900&gt;0, RANK(N1900,(N1900:P1900,Q1900:AE1900)),0)</f>
        <v>1</v>
      </c>
      <c r="E1900" s="7">
        <f>IF(O1900&gt;0,RANK(O1900,(N1900:P1900,Q1900:AE1900)),0)</f>
        <v>2</v>
      </c>
      <c r="F1900" s="7">
        <f>IF(P1900&gt;0,RANK(P1900,(N1900:P1900,Q1900:AE1900)),0)</f>
        <v>3</v>
      </c>
      <c r="G1900" s="1">
        <f t="shared" si="434"/>
        <v>22375</v>
      </c>
      <c r="H1900" s="2">
        <f t="shared" si="435"/>
        <v>0.10425160163075131</v>
      </c>
      <c r="I1900" s="2"/>
      <c r="J1900" s="2">
        <f t="shared" si="427"/>
        <v>0.54225276645311593</v>
      </c>
      <c r="K1900" s="2">
        <f t="shared" si="427"/>
        <v>0.43800116482236456</v>
      </c>
      <c r="L1900" s="2">
        <f t="shared" si="427"/>
        <v>1.7066977285963892E-2</v>
      </c>
      <c r="M1900" s="2">
        <f t="shared" si="428"/>
        <v>2.6790914385556135E-3</v>
      </c>
      <c r="N1900" s="1">
        <v>116381</v>
      </c>
      <c r="O1900" s="1">
        <v>94006</v>
      </c>
      <c r="P1900" s="1">
        <v>3663</v>
      </c>
      <c r="Q1900" s="1">
        <v>467</v>
      </c>
      <c r="R1900" s="1">
        <v>27</v>
      </c>
      <c r="S1900" s="1">
        <v>8</v>
      </c>
      <c r="T1900" s="1">
        <v>72</v>
      </c>
      <c r="V1900" s="1">
        <v>1</v>
      </c>
      <c r="W1900" s="1">
        <f t="shared" si="433"/>
        <v>0</v>
      </c>
      <c r="AG1900" s="7">
        <f>IF(Q1900&gt;0,RANK(Q1900,(N1900:P1900,Q1900:AE1900)),0)</f>
        <v>4</v>
      </c>
      <c r="AH1900" s="7">
        <f>IF(R1900&gt;0,RANK(R1900,(N1900:P1900,Q1900:AE1900)),0)</f>
        <v>6</v>
      </c>
      <c r="AI1900" s="7">
        <f>IF(T1900&gt;0,RANK(T1900,(N1900:P1900,Q1900:AE1900)),0)</f>
        <v>5</v>
      </c>
      <c r="AJ1900" s="7">
        <f>IF(S1900&gt;0,RANK(S1900,(N1900:P1900,Q1900:AE1900)),0)</f>
        <v>7</v>
      </c>
      <c r="AK1900" s="2">
        <f t="shared" si="429"/>
        <v>2.1758881770529994E-3</v>
      </c>
      <c r="AL1900" s="2">
        <f t="shared" si="429"/>
        <v>1.258008153756552E-4</v>
      </c>
      <c r="AM1900" s="2">
        <f t="shared" si="430"/>
        <v>3.3546884100174725E-4</v>
      </c>
      <c r="AN1900" s="2">
        <f t="shared" si="431"/>
        <v>3.7274315666860804E-5</v>
      </c>
      <c r="AP1900" t="s">
        <v>2796</v>
      </c>
      <c r="AQ1900" t="s">
        <v>3967</v>
      </c>
      <c r="AR1900">
        <v>25</v>
      </c>
      <c r="AT1900" s="85" t="s">
        <v>3637</v>
      </c>
      <c r="AU1900" s="84" t="s">
        <v>4003</v>
      </c>
      <c r="AV1900" s="77" t="str">
        <f t="shared" si="432"/>
        <v>36067</v>
      </c>
      <c r="AX1900" s="7" t="s">
        <v>186</v>
      </c>
      <c r="BG1900" s="1"/>
    </row>
    <row r="1901" spans="1:61" hidden="1" outlineLevel="1">
      <c r="A1901" t="s">
        <v>3848</v>
      </c>
      <c r="B1901" t="s">
        <v>3967</v>
      </c>
      <c r="C1901" s="1">
        <f t="shared" si="426"/>
        <v>50110</v>
      </c>
      <c r="D1901" s="7">
        <f>IF(N1901&gt;0, RANK(N1901,(N1901:P1901,Q1901:AE1901)),0)</f>
        <v>2</v>
      </c>
      <c r="E1901" s="7">
        <f>IF(O1901&gt;0,RANK(O1901,(N1901:P1901,Q1901:AE1901)),0)</f>
        <v>1</v>
      </c>
      <c r="F1901" s="7">
        <f>IF(P1901&gt;0,RANK(P1901,(N1901:P1901,Q1901:AE1901)),0)</f>
        <v>3</v>
      </c>
      <c r="G1901" s="1">
        <f t="shared" si="434"/>
        <v>6833</v>
      </c>
      <c r="H1901" s="2">
        <f t="shared" si="435"/>
        <v>0.13636000798243864</v>
      </c>
      <c r="I1901" s="2"/>
      <c r="J1901" s="2">
        <f t="shared" si="427"/>
        <v>0.4223907403711834</v>
      </c>
      <c r="K1901" s="2">
        <f t="shared" si="427"/>
        <v>0.55875074835362204</v>
      </c>
      <c r="L1901" s="2">
        <f t="shared" si="427"/>
        <v>1.5905008980243465E-2</v>
      </c>
      <c r="M1901" s="2">
        <f t="shared" si="428"/>
        <v>2.9535022949510915E-3</v>
      </c>
      <c r="N1901" s="1">
        <v>21166</v>
      </c>
      <c r="O1901" s="1">
        <v>27999</v>
      </c>
      <c r="P1901" s="1">
        <v>797</v>
      </c>
      <c r="Q1901" s="1">
        <v>129</v>
      </c>
      <c r="R1901" s="1">
        <v>8</v>
      </c>
      <c r="S1901" s="1">
        <v>0</v>
      </c>
      <c r="T1901" s="1">
        <v>11</v>
      </c>
      <c r="V1901" s="1">
        <v>0</v>
      </c>
      <c r="W1901" s="1">
        <f t="shared" si="433"/>
        <v>0</v>
      </c>
      <c r="AG1901" s="7">
        <f>IF(Q1901&gt;0,RANK(Q1901,(N1901:P1901,Q1901:AE1901)),0)</f>
        <v>4</v>
      </c>
      <c r="AH1901" s="7">
        <f>IF(R1901&gt;0,RANK(R1901,(N1901:P1901,Q1901:AE1901)),0)</f>
        <v>6</v>
      </c>
      <c r="AI1901" s="7">
        <f>IF(T1901&gt;0,RANK(T1901,(N1901:P1901,Q1901:AE1901)),0)</f>
        <v>5</v>
      </c>
      <c r="AJ1901" s="7">
        <f>IF(S1901&gt;0,RANK(S1901,(N1901:P1901,Q1901:AE1901)),0)</f>
        <v>0</v>
      </c>
      <c r="AK1901" s="2">
        <f t="shared" si="429"/>
        <v>2.5743364597884655E-3</v>
      </c>
      <c r="AL1901" s="2">
        <f t="shared" si="429"/>
        <v>1.5964877270005986E-4</v>
      </c>
      <c r="AM1901" s="2">
        <f t="shared" si="430"/>
        <v>2.1951706246258233E-4</v>
      </c>
      <c r="AN1901" s="2">
        <f t="shared" si="431"/>
        <v>0</v>
      </c>
      <c r="AP1901" t="s">
        <v>3848</v>
      </c>
      <c r="AQ1901" t="s">
        <v>3967</v>
      </c>
      <c r="AR1901">
        <v>0</v>
      </c>
      <c r="AT1901" s="85" t="s">
        <v>3637</v>
      </c>
      <c r="AU1901" s="84" t="s">
        <v>4004</v>
      </c>
      <c r="AV1901" s="77" t="str">
        <f t="shared" si="432"/>
        <v>36069</v>
      </c>
      <c r="AX1901" s="7" t="s">
        <v>186</v>
      </c>
      <c r="BG1901" s="1"/>
    </row>
    <row r="1902" spans="1:61" hidden="1" outlineLevel="1">
      <c r="A1902" t="s">
        <v>3924</v>
      </c>
      <c r="B1902" t="s">
        <v>3967</v>
      </c>
      <c r="C1902" s="1">
        <f t="shared" si="426"/>
        <v>144673</v>
      </c>
      <c r="D1902" s="7">
        <f>IF(N1902&gt;0, RANK(N1902,(N1902:P1902,Q1902:AE1902)),0)</f>
        <v>2</v>
      </c>
      <c r="E1902" s="7">
        <f>IF(O1902&gt;0,RANK(O1902,(N1902:P1902,Q1902:AE1902)),0)</f>
        <v>1</v>
      </c>
      <c r="F1902" s="7">
        <f>IF(P1902&gt;0,RANK(P1902,(N1902:P1902,Q1902:AE1902)),0)</f>
        <v>3</v>
      </c>
      <c r="G1902" s="1">
        <f t="shared" si="434"/>
        <v>15695</v>
      </c>
      <c r="H1902" s="2">
        <f t="shared" si="435"/>
        <v>0.10848603402155205</v>
      </c>
      <c r="I1902" s="2"/>
      <c r="J1902" s="2">
        <f t="shared" ref="J1902:L1932" si="436">IF($C1902=0,"-",N1902/$C1902)</f>
        <v>0.43818818991795289</v>
      </c>
      <c r="K1902" s="2">
        <f t="shared" si="436"/>
        <v>0.54667422393950493</v>
      </c>
      <c r="L1902" s="2">
        <f t="shared" si="436"/>
        <v>1.3395726915181132E-2</v>
      </c>
      <c r="M1902" s="2">
        <f t="shared" si="428"/>
        <v>1.741859227360993E-3</v>
      </c>
      <c r="N1902" s="1">
        <v>63394</v>
      </c>
      <c r="O1902" s="1">
        <v>79089</v>
      </c>
      <c r="P1902" s="1">
        <v>1938</v>
      </c>
      <c r="Q1902" s="1">
        <v>205</v>
      </c>
      <c r="R1902" s="1">
        <v>5</v>
      </c>
      <c r="S1902" s="1">
        <v>1</v>
      </c>
      <c r="T1902" s="1">
        <v>41</v>
      </c>
      <c r="V1902" s="1">
        <v>0</v>
      </c>
      <c r="W1902" s="1">
        <f t="shared" si="433"/>
        <v>0</v>
      </c>
      <c r="AG1902" s="7">
        <f>IF(Q1902&gt;0,RANK(Q1902,(N1902:P1902,Q1902:AE1902)),0)</f>
        <v>4</v>
      </c>
      <c r="AH1902" s="7">
        <f>IF(R1902&gt;0,RANK(R1902,(N1902:P1902,Q1902:AE1902)),0)</f>
        <v>6</v>
      </c>
      <c r="AI1902" s="7">
        <f>IF(T1902&gt;0,RANK(T1902,(N1902:P1902,Q1902:AE1902)),0)</f>
        <v>5</v>
      </c>
      <c r="AJ1902" s="7">
        <f>IF(S1902&gt;0,RANK(S1902,(N1902:P1902,Q1902:AE1902)),0)</f>
        <v>7</v>
      </c>
      <c r="AK1902" s="2">
        <f t="shared" ref="AK1902:AL1932" si="437">IF($C1902=0,"-",Q1902/$C1902)</f>
        <v>1.4169886571786029E-3</v>
      </c>
      <c r="AL1902" s="2">
        <f t="shared" si="437"/>
        <v>3.4560698955575676E-5</v>
      </c>
      <c r="AM1902" s="2">
        <f t="shared" si="430"/>
        <v>2.8339773143572054E-4</v>
      </c>
      <c r="AN1902" s="2">
        <f t="shared" si="431"/>
        <v>6.9121397911151358E-6</v>
      </c>
      <c r="AP1902" t="s">
        <v>3924</v>
      </c>
      <c r="AQ1902" t="s">
        <v>3967</v>
      </c>
      <c r="AR1902">
        <v>0</v>
      </c>
      <c r="AT1902" s="85" t="s">
        <v>3637</v>
      </c>
      <c r="AU1902" s="84" t="s">
        <v>5049</v>
      </c>
      <c r="AV1902" s="77" t="str">
        <f t="shared" si="432"/>
        <v>36071</v>
      </c>
      <c r="AX1902" s="7" t="s">
        <v>186</v>
      </c>
      <c r="BG1902" s="1"/>
    </row>
    <row r="1903" spans="1:61" hidden="1" outlineLevel="1">
      <c r="A1903" t="s">
        <v>4603</v>
      </c>
      <c r="B1903" t="s">
        <v>3967</v>
      </c>
      <c r="C1903" s="1">
        <f t="shared" si="426"/>
        <v>16577</v>
      </c>
      <c r="D1903" s="7">
        <f>IF(N1903&gt;0, RANK(N1903,(N1903:P1903,Q1903:AE1903)),0)</f>
        <v>2</v>
      </c>
      <c r="E1903" s="7">
        <f>IF(O1903&gt;0,RANK(O1903,(N1903:P1903,Q1903:AE1903)),0)</f>
        <v>1</v>
      </c>
      <c r="F1903" s="7">
        <f>IF(P1903&gt;0,RANK(P1903,(N1903:P1903,Q1903:AE1903)),0)</f>
        <v>3</v>
      </c>
      <c r="G1903" s="1">
        <f t="shared" si="434"/>
        <v>4358</v>
      </c>
      <c r="H1903" s="2">
        <f t="shared" si="435"/>
        <v>0.2628943717198528</v>
      </c>
      <c r="I1903" s="2"/>
      <c r="J1903" s="2">
        <f t="shared" si="436"/>
        <v>0.35947396995837605</v>
      </c>
      <c r="K1903" s="2">
        <f t="shared" si="436"/>
        <v>0.62236834167822885</v>
      </c>
      <c r="L1903" s="2">
        <f t="shared" si="436"/>
        <v>1.5624057428967848E-2</v>
      </c>
      <c r="M1903" s="2">
        <f t="shared" si="428"/>
        <v>2.5336309344273049E-3</v>
      </c>
      <c r="N1903" s="1">
        <v>5959</v>
      </c>
      <c r="O1903" s="1">
        <v>10317</v>
      </c>
      <c r="P1903" s="1">
        <v>259</v>
      </c>
      <c r="Q1903" s="1">
        <v>32</v>
      </c>
      <c r="R1903" s="1">
        <v>4</v>
      </c>
      <c r="S1903" s="1">
        <v>0</v>
      </c>
      <c r="T1903" s="1">
        <v>6</v>
      </c>
      <c r="V1903" s="1">
        <v>0</v>
      </c>
      <c r="W1903" s="1">
        <f t="shared" si="433"/>
        <v>0</v>
      </c>
      <c r="AG1903" s="7">
        <f>IF(Q1903&gt;0,RANK(Q1903,(N1903:P1903,Q1903:AE1903)),0)</f>
        <v>4</v>
      </c>
      <c r="AH1903" s="7">
        <f>IF(R1903&gt;0,RANK(R1903,(N1903:P1903,Q1903:AE1903)),0)</f>
        <v>6</v>
      </c>
      <c r="AI1903" s="7">
        <f>IF(T1903&gt;0,RANK(T1903,(N1903:P1903,Q1903:AE1903)),0)</f>
        <v>5</v>
      </c>
      <c r="AJ1903" s="7">
        <f>IF(S1903&gt;0,RANK(S1903,(N1903:P1903,Q1903:AE1903)),0)</f>
        <v>0</v>
      </c>
      <c r="AK1903" s="2">
        <f t="shared" si="437"/>
        <v>1.9303854738493094E-3</v>
      </c>
      <c r="AL1903" s="2">
        <f t="shared" si="437"/>
        <v>2.4129818423116367E-4</v>
      </c>
      <c r="AM1903" s="2">
        <f t="shared" si="430"/>
        <v>3.619472763467455E-4</v>
      </c>
      <c r="AN1903" s="2">
        <f t="shared" si="431"/>
        <v>0</v>
      </c>
      <c r="AP1903" t="s">
        <v>4603</v>
      </c>
      <c r="AQ1903" t="s">
        <v>3967</v>
      </c>
      <c r="AR1903">
        <v>0</v>
      </c>
      <c r="AT1903" s="85" t="s">
        <v>3637</v>
      </c>
      <c r="AU1903" s="84" t="s">
        <v>4879</v>
      </c>
      <c r="AV1903" s="77" t="str">
        <f t="shared" si="432"/>
        <v>36073</v>
      </c>
      <c r="AX1903" s="7" t="s">
        <v>186</v>
      </c>
      <c r="BG1903" s="1"/>
    </row>
    <row r="1904" spans="1:61" hidden="1" outlineLevel="1">
      <c r="A1904" t="s">
        <v>2189</v>
      </c>
      <c r="B1904" t="s">
        <v>3967</v>
      </c>
      <c r="C1904" s="1">
        <f t="shared" si="426"/>
        <v>51607</v>
      </c>
      <c r="D1904" s="7">
        <f>IF(N1904&gt;0, RANK(N1904,(N1904:P1904,Q1904:AE1904)),0)</f>
        <v>2</v>
      </c>
      <c r="E1904" s="7">
        <f>IF(O1904&gt;0,RANK(O1904,(N1904:P1904,Q1904:AE1904)),0)</f>
        <v>1</v>
      </c>
      <c r="F1904" s="7">
        <f>IF(P1904&gt;0,RANK(P1904,(N1904:P1904,Q1904:AE1904)),0)</f>
        <v>3</v>
      </c>
      <c r="G1904" s="1">
        <f t="shared" si="434"/>
        <v>2192</v>
      </c>
      <c r="H1904" s="2">
        <f t="shared" si="435"/>
        <v>4.247485806189083E-2</v>
      </c>
      <c r="I1904" s="2"/>
      <c r="J1904" s="2">
        <f t="shared" si="436"/>
        <v>0.46763036022245047</v>
      </c>
      <c r="K1904" s="2">
        <f t="shared" si="436"/>
        <v>0.5101052182843413</v>
      </c>
      <c r="L1904" s="2">
        <f t="shared" si="436"/>
        <v>1.9958532757184105E-2</v>
      </c>
      <c r="M1904" s="2">
        <f t="shared" si="428"/>
        <v>2.3058887360240705E-3</v>
      </c>
      <c r="N1904" s="1">
        <v>24133</v>
      </c>
      <c r="O1904" s="1">
        <v>26325</v>
      </c>
      <c r="P1904" s="1">
        <v>1030</v>
      </c>
      <c r="Q1904" s="1">
        <v>101</v>
      </c>
      <c r="R1904" s="1">
        <v>2</v>
      </c>
      <c r="S1904" s="1">
        <v>3</v>
      </c>
      <c r="T1904" s="1">
        <v>13</v>
      </c>
      <c r="V1904" s="1">
        <v>0</v>
      </c>
      <c r="W1904" s="1">
        <f t="shared" si="433"/>
        <v>0</v>
      </c>
      <c r="AG1904" s="7">
        <f>IF(Q1904&gt;0,RANK(Q1904,(N1904:P1904,Q1904:AE1904)),0)</f>
        <v>4</v>
      </c>
      <c r="AH1904" s="7">
        <f>IF(R1904&gt;0,RANK(R1904,(N1904:P1904,Q1904:AE1904)),0)</f>
        <v>7</v>
      </c>
      <c r="AI1904" s="7">
        <f>IF(T1904&gt;0,RANK(T1904,(N1904:P1904,Q1904:AE1904)),0)</f>
        <v>5</v>
      </c>
      <c r="AJ1904" s="7">
        <f>IF(S1904&gt;0,RANK(S1904,(N1904:P1904,Q1904:AE1904)),0)</f>
        <v>6</v>
      </c>
      <c r="AK1904" s="2">
        <f t="shared" si="437"/>
        <v>1.9570988431801889E-3</v>
      </c>
      <c r="AL1904" s="2">
        <f t="shared" si="437"/>
        <v>3.8754432538221557E-5</v>
      </c>
      <c r="AM1904" s="2">
        <f t="shared" si="430"/>
        <v>2.5190381149844016E-4</v>
      </c>
      <c r="AN1904" s="2">
        <f t="shared" si="431"/>
        <v>5.8131648807332339E-5</v>
      </c>
      <c r="AP1904" t="s">
        <v>2189</v>
      </c>
      <c r="AQ1904" t="s">
        <v>3967</v>
      </c>
      <c r="AR1904">
        <v>23</v>
      </c>
      <c r="AT1904" s="85" t="s">
        <v>3637</v>
      </c>
      <c r="AU1904" s="84" t="s">
        <v>5171</v>
      </c>
      <c r="AV1904" s="77" t="str">
        <f t="shared" si="432"/>
        <v>36075</v>
      </c>
      <c r="AX1904" s="7" t="s">
        <v>186</v>
      </c>
      <c r="BG1904" s="1"/>
    </row>
    <row r="1905" spans="1:61" hidden="1" outlineLevel="1">
      <c r="A1905" t="s">
        <v>2486</v>
      </c>
      <c r="B1905" t="s">
        <v>3967</v>
      </c>
      <c r="C1905" s="1">
        <f t="shared" si="426"/>
        <v>26652</v>
      </c>
      <c r="D1905" s="7">
        <f>IF(N1905&gt;0, RANK(N1905,(N1905:P1905,Q1905:AE1905)),0)</f>
        <v>2</v>
      </c>
      <c r="E1905" s="7">
        <f>IF(O1905&gt;0,RANK(O1905,(N1905:P1905,Q1905:AE1905)),0)</f>
        <v>1</v>
      </c>
      <c r="F1905" s="7">
        <f>IF(P1905&gt;0,RANK(P1905,(N1905:P1905,Q1905:AE1905)),0)</f>
        <v>3</v>
      </c>
      <c r="G1905" s="1">
        <f t="shared" si="434"/>
        <v>619</v>
      </c>
      <c r="H1905" s="2">
        <f t="shared" si="435"/>
        <v>2.3225273900645355E-2</v>
      </c>
      <c r="I1905" s="2"/>
      <c r="J1905" s="2">
        <f t="shared" si="436"/>
        <v>0.4773750562809545</v>
      </c>
      <c r="K1905" s="2">
        <f t="shared" si="436"/>
        <v>0.50060033018159988</v>
      </c>
      <c r="L1905" s="2">
        <f t="shared" si="436"/>
        <v>1.9398168992946122E-2</v>
      </c>
      <c r="M1905" s="2">
        <f t="shared" si="428"/>
        <v>2.6264445444995482E-3</v>
      </c>
      <c r="N1905" s="1">
        <v>12723</v>
      </c>
      <c r="O1905" s="1">
        <v>13342</v>
      </c>
      <c r="P1905" s="1">
        <v>517</v>
      </c>
      <c r="Q1905" s="1">
        <v>60</v>
      </c>
      <c r="R1905" s="1">
        <v>1</v>
      </c>
      <c r="S1905" s="1">
        <v>1</v>
      </c>
      <c r="T1905" s="1">
        <v>8</v>
      </c>
      <c r="V1905" s="1">
        <v>0</v>
      </c>
      <c r="W1905" s="1">
        <f t="shared" si="433"/>
        <v>0</v>
      </c>
      <c r="AG1905" s="7">
        <f>IF(Q1905&gt;0,RANK(Q1905,(N1905:P1905,Q1905:AE1905)),0)</f>
        <v>4</v>
      </c>
      <c r="AH1905" s="7">
        <f>IF(R1905&gt;0,RANK(R1905,(N1905:P1905,Q1905:AE1905)),0)</f>
        <v>6</v>
      </c>
      <c r="AI1905" s="7">
        <f>IF(T1905&gt;0,RANK(T1905,(N1905:P1905,Q1905:AE1905)),0)</f>
        <v>5</v>
      </c>
      <c r="AJ1905" s="7">
        <f>IF(S1905&gt;0,RANK(S1905,(N1905:P1905,Q1905:AE1905)),0)</f>
        <v>6</v>
      </c>
      <c r="AK1905" s="2">
        <f t="shared" si="437"/>
        <v>2.2512381809995496E-3</v>
      </c>
      <c r="AL1905" s="2">
        <f t="shared" si="437"/>
        <v>3.7520636349992496E-5</v>
      </c>
      <c r="AM1905" s="2">
        <f t="shared" si="430"/>
        <v>3.0016509079993996E-4</v>
      </c>
      <c r="AN1905" s="2">
        <f t="shared" si="431"/>
        <v>3.7520636349992496E-5</v>
      </c>
      <c r="AP1905" t="s">
        <v>2486</v>
      </c>
      <c r="AQ1905" t="s">
        <v>3967</v>
      </c>
      <c r="AR1905">
        <v>0</v>
      </c>
      <c r="AT1905" s="85" t="s">
        <v>3637</v>
      </c>
      <c r="AU1905" s="84" t="s">
        <v>5172</v>
      </c>
      <c r="AV1905" s="77" t="str">
        <f t="shared" si="432"/>
        <v>36077</v>
      </c>
      <c r="AX1905" s="7" t="s">
        <v>186</v>
      </c>
      <c r="BG1905" s="1"/>
    </row>
    <row r="1906" spans="1:61" hidden="1" outlineLevel="1">
      <c r="A1906" t="s">
        <v>3587</v>
      </c>
      <c r="B1906" t="s">
        <v>3967</v>
      </c>
      <c r="C1906" s="1">
        <f t="shared" si="426"/>
        <v>46571</v>
      </c>
      <c r="D1906" s="7">
        <f>IF(N1906&gt;0, RANK(N1906,(N1906:P1906,Q1906:AE1906)),0)</f>
        <v>2</v>
      </c>
      <c r="E1906" s="7">
        <f>IF(O1906&gt;0,RANK(O1906,(N1906:P1906,Q1906:AE1906)),0)</f>
        <v>1</v>
      </c>
      <c r="F1906" s="7">
        <f>IF(P1906&gt;0,RANK(P1906,(N1906:P1906,Q1906:AE1906)),0)</f>
        <v>3</v>
      </c>
      <c r="G1906" s="1">
        <f t="shared" si="434"/>
        <v>6781</v>
      </c>
      <c r="H1906" s="2">
        <f t="shared" si="435"/>
        <v>0.1456056344076786</v>
      </c>
      <c r="I1906" s="2"/>
      <c r="J1906" s="2">
        <f t="shared" si="436"/>
        <v>0.42032595391982136</v>
      </c>
      <c r="K1906" s="2">
        <f t="shared" si="436"/>
        <v>0.5659315883274999</v>
      </c>
      <c r="L1906" s="2">
        <f t="shared" si="436"/>
        <v>1.1616671319061219E-2</v>
      </c>
      <c r="M1906" s="2">
        <f t="shared" si="428"/>
        <v>2.1257864336174642E-3</v>
      </c>
      <c r="N1906" s="1">
        <v>19575</v>
      </c>
      <c r="O1906" s="1">
        <v>26356</v>
      </c>
      <c r="P1906" s="1">
        <v>541</v>
      </c>
      <c r="Q1906" s="1">
        <v>5</v>
      </c>
      <c r="R1906" s="1">
        <v>4</v>
      </c>
      <c r="S1906" s="1">
        <v>2</v>
      </c>
      <c r="T1906" s="1">
        <v>86</v>
      </c>
      <c r="V1906" s="1">
        <v>0</v>
      </c>
      <c r="W1906" s="1">
        <f t="shared" si="433"/>
        <v>2</v>
      </c>
      <c r="AG1906" s="7">
        <f>IF(Q1906&gt;0,RANK(Q1906,(N1906:P1906,Q1906:AE1906)),0)</f>
        <v>5</v>
      </c>
      <c r="AH1906" s="7">
        <f>IF(R1906&gt;0,RANK(R1906,(N1906:P1906,Q1906:AE1906)),0)</f>
        <v>6</v>
      </c>
      <c r="AI1906" s="7">
        <f>IF(T1906&gt;0,RANK(T1906,(N1906:P1906,Q1906:AE1906)),0)</f>
        <v>4</v>
      </c>
      <c r="AJ1906" s="7">
        <f>IF(S1906&gt;0,RANK(S1906,(N1906:P1906,Q1906:AE1906)),0)</f>
        <v>7</v>
      </c>
      <c r="AK1906" s="2">
        <f t="shared" si="437"/>
        <v>1.0736295119280239E-4</v>
      </c>
      <c r="AL1906" s="2">
        <f t="shared" si="437"/>
        <v>8.5890360954241912E-5</v>
      </c>
      <c r="AM1906" s="2">
        <f t="shared" si="430"/>
        <v>1.8466427605162011E-3</v>
      </c>
      <c r="AN1906" s="2">
        <f t="shared" si="431"/>
        <v>4.2945180477120956E-5</v>
      </c>
      <c r="AP1906" t="s">
        <v>3587</v>
      </c>
      <c r="AQ1906" t="s">
        <v>3967</v>
      </c>
      <c r="AR1906">
        <v>19</v>
      </c>
      <c r="AT1906" s="85" t="s">
        <v>3637</v>
      </c>
      <c r="AU1906" s="84" t="s">
        <v>4922</v>
      </c>
      <c r="AV1906" s="77" t="str">
        <f t="shared" si="432"/>
        <v>36079</v>
      </c>
      <c r="AX1906" s="7" t="s">
        <v>186</v>
      </c>
      <c r="BG1906" s="1"/>
      <c r="BH1906">
        <v>2</v>
      </c>
    </row>
    <row r="1907" spans="1:61" hidden="1" outlineLevel="1">
      <c r="A1907" t="s">
        <v>3227</v>
      </c>
      <c r="B1907" t="s">
        <v>3967</v>
      </c>
      <c r="C1907" s="1">
        <f t="shared" si="426"/>
        <v>72514</v>
      </c>
      <c r="D1907" s="7">
        <f>IF(N1907&gt;0, RANK(N1907,(N1907:P1907,Q1907:AE1907)),0)</f>
        <v>1</v>
      </c>
      <c r="E1907" s="7">
        <f>IF(O1907&gt;0,RANK(O1907,(N1907:P1907,Q1907:AE1907)),0)</f>
        <v>2</v>
      </c>
      <c r="F1907" s="7">
        <f>IF(P1907&gt;0,RANK(P1907,(N1907:P1907,Q1907:AE1907)),0)</f>
        <v>3</v>
      </c>
      <c r="G1907" s="1">
        <f t="shared" si="434"/>
        <v>1341</v>
      </c>
      <c r="H1907" s="2">
        <f t="shared" si="435"/>
        <v>1.8492980665802464E-2</v>
      </c>
      <c r="I1907" s="2"/>
      <c r="J1907" s="2">
        <f t="shared" si="436"/>
        <v>0.49749013983506635</v>
      </c>
      <c r="K1907" s="2">
        <f t="shared" si="436"/>
        <v>0.47899715916926389</v>
      </c>
      <c r="L1907" s="2">
        <f t="shared" si="436"/>
        <v>2.0685660700002759E-2</v>
      </c>
      <c r="M1907" s="2">
        <f t="shared" si="428"/>
        <v>2.8270402956669521E-3</v>
      </c>
      <c r="N1907" s="1">
        <v>36075</v>
      </c>
      <c r="O1907" s="1">
        <v>34734</v>
      </c>
      <c r="P1907" s="1">
        <v>1500</v>
      </c>
      <c r="Q1907" s="1">
        <v>160</v>
      </c>
      <c r="R1907" s="1">
        <v>10</v>
      </c>
      <c r="S1907" s="1">
        <v>1</v>
      </c>
      <c r="T1907" s="1">
        <v>34</v>
      </c>
      <c r="V1907" s="1">
        <v>0</v>
      </c>
      <c r="W1907" s="1">
        <f t="shared" si="433"/>
        <v>0</v>
      </c>
      <c r="AG1907" s="7">
        <f>IF(Q1907&gt;0,RANK(Q1907,(N1907:P1907,Q1907:AE1907)),0)</f>
        <v>4</v>
      </c>
      <c r="AH1907" s="7">
        <f>IF(R1907&gt;0,RANK(R1907,(N1907:P1907,Q1907:AE1907)),0)</f>
        <v>6</v>
      </c>
      <c r="AI1907" s="7">
        <f>IF(T1907&gt;0,RANK(T1907,(N1907:P1907,Q1907:AE1907)),0)</f>
        <v>5</v>
      </c>
      <c r="AJ1907" s="7">
        <f>IF(S1907&gt;0,RANK(S1907,(N1907:P1907,Q1907:AE1907)),0)</f>
        <v>7</v>
      </c>
      <c r="AK1907" s="2">
        <f t="shared" si="437"/>
        <v>2.206470474666961E-3</v>
      </c>
      <c r="AL1907" s="2">
        <f t="shared" si="437"/>
        <v>1.3790440466668506E-4</v>
      </c>
      <c r="AM1907" s="2">
        <f t="shared" si="430"/>
        <v>4.6887497586672921E-4</v>
      </c>
      <c r="AN1907" s="2">
        <f t="shared" si="431"/>
        <v>1.3790440466668505E-5</v>
      </c>
      <c r="AP1907" t="s">
        <v>3227</v>
      </c>
      <c r="AQ1907" t="s">
        <v>3967</v>
      </c>
      <c r="AR1907">
        <v>0</v>
      </c>
      <c r="AT1907" s="85" t="s">
        <v>3637</v>
      </c>
      <c r="AU1907" s="84" t="s">
        <v>4372</v>
      </c>
      <c r="AV1907" s="77" t="str">
        <f t="shared" si="432"/>
        <v>36083</v>
      </c>
      <c r="AX1907" s="7" t="s">
        <v>186</v>
      </c>
      <c r="BG1907" s="1"/>
    </row>
    <row r="1908" spans="1:61" hidden="1" outlineLevel="1">
      <c r="A1908" t="s">
        <v>3545</v>
      </c>
      <c r="B1908" t="s">
        <v>3967</v>
      </c>
      <c r="C1908" s="1">
        <f t="shared" si="426"/>
        <v>131231</v>
      </c>
      <c r="D1908" s="7">
        <f>IF(N1908&gt;0, RANK(N1908,(N1908:P1908,Q1908:AE1908)),0)</f>
        <v>2</v>
      </c>
      <c r="E1908" s="7">
        <f>IF(O1908&gt;0,RANK(O1908,(N1908:P1908,Q1908:AE1908)),0)</f>
        <v>1</v>
      </c>
      <c r="F1908" s="7">
        <f>IF(P1908&gt;0,RANK(P1908,(N1908:P1908,Q1908:AE1908)),0)</f>
        <v>3</v>
      </c>
      <c r="G1908" s="1">
        <f t="shared" si="434"/>
        <v>939</v>
      </c>
      <c r="H1908" s="2">
        <f t="shared" si="435"/>
        <v>7.1553215322599081E-3</v>
      </c>
      <c r="I1908" s="2"/>
      <c r="J1908" s="2">
        <f t="shared" si="436"/>
        <v>0.48914509528998484</v>
      </c>
      <c r="K1908" s="2">
        <f t="shared" si="436"/>
        <v>0.49630041682224474</v>
      </c>
      <c r="L1908" s="2">
        <f t="shared" si="436"/>
        <v>1.3083798797540215E-2</v>
      </c>
      <c r="M1908" s="2">
        <f t="shared" si="428"/>
        <v>1.4706890902302025E-3</v>
      </c>
      <c r="N1908" s="1">
        <v>64191</v>
      </c>
      <c r="O1908" s="1">
        <v>65130</v>
      </c>
      <c r="P1908" s="1">
        <v>1717</v>
      </c>
      <c r="Q1908" s="1">
        <v>159</v>
      </c>
      <c r="R1908" s="1">
        <v>2</v>
      </c>
      <c r="S1908" s="1">
        <v>3</v>
      </c>
      <c r="T1908" s="1">
        <v>28</v>
      </c>
      <c r="V1908" s="1">
        <v>0</v>
      </c>
      <c r="W1908" s="1">
        <f t="shared" si="433"/>
        <v>1</v>
      </c>
      <c r="AG1908" s="7">
        <f>IF(Q1908&gt;0,RANK(Q1908,(N1908:P1908,Q1908:AE1908)),0)</f>
        <v>4</v>
      </c>
      <c r="AH1908" s="7">
        <f>IF(R1908&gt;0,RANK(R1908,(N1908:P1908,Q1908:AE1908)),0)</f>
        <v>7</v>
      </c>
      <c r="AI1908" s="7">
        <f>IF(T1908&gt;0,RANK(T1908,(N1908:P1908,Q1908:AE1908)),0)</f>
        <v>5</v>
      </c>
      <c r="AJ1908" s="7">
        <f>IF(S1908&gt;0,RANK(S1908,(N1908:P1908,Q1908:AE1908)),0)</f>
        <v>6</v>
      </c>
      <c r="AK1908" s="2">
        <f t="shared" si="437"/>
        <v>1.2116039655264382E-3</v>
      </c>
      <c r="AL1908" s="2">
        <f t="shared" si="437"/>
        <v>1.5240301453162743E-5</v>
      </c>
      <c r="AM1908" s="2">
        <f t="shared" si="430"/>
        <v>2.133642203442784E-4</v>
      </c>
      <c r="AN1908" s="2">
        <f t="shared" si="431"/>
        <v>2.2860452179744116E-5</v>
      </c>
      <c r="AP1908" t="s">
        <v>3545</v>
      </c>
      <c r="AQ1908" t="s">
        <v>3967</v>
      </c>
      <c r="AR1908">
        <v>0</v>
      </c>
      <c r="AT1908" s="85" t="s">
        <v>3637</v>
      </c>
      <c r="AU1908" s="84" t="s">
        <v>4374</v>
      </c>
      <c r="AV1908" s="77" t="str">
        <f t="shared" si="432"/>
        <v>36087</v>
      </c>
      <c r="AX1908" s="7" t="s">
        <v>186</v>
      </c>
      <c r="BG1908" s="1"/>
      <c r="BH1908">
        <v>1</v>
      </c>
    </row>
    <row r="1909" spans="1:61" hidden="1" outlineLevel="1">
      <c r="A1909" t="s">
        <v>4989</v>
      </c>
      <c r="B1909" t="s">
        <v>3967</v>
      </c>
      <c r="C1909" s="1">
        <f t="shared" si="426"/>
        <v>41761</v>
      </c>
      <c r="D1909" s="7">
        <f>IF(N1909&gt;0, RANK(N1909,(N1909:P1909,Q1909:AE1909)),0)</f>
        <v>1</v>
      </c>
      <c r="E1909" s="7">
        <f>IF(O1909&gt;0,RANK(O1909,(N1909:P1909,Q1909:AE1909)),0)</f>
        <v>2</v>
      </c>
      <c r="F1909" s="7">
        <f>IF(P1909&gt;0,RANK(P1909,(N1909:P1909,Q1909:AE1909)),0)</f>
        <v>3</v>
      </c>
      <c r="G1909" s="1">
        <f t="shared" si="434"/>
        <v>4828</v>
      </c>
      <c r="H1909" s="2">
        <f t="shared" si="435"/>
        <v>0.11561025837503891</v>
      </c>
      <c r="I1909" s="2"/>
      <c r="J1909" s="2">
        <f t="shared" si="436"/>
        <v>0.54732884748928423</v>
      </c>
      <c r="K1909" s="2">
        <f t="shared" si="436"/>
        <v>0.43171858911424532</v>
      </c>
      <c r="L1909" s="2">
        <f t="shared" si="436"/>
        <v>1.8605876296065707E-2</v>
      </c>
      <c r="M1909" s="2">
        <f t="shared" si="428"/>
        <v>2.3466871004047402E-3</v>
      </c>
      <c r="N1909" s="1">
        <v>22857</v>
      </c>
      <c r="O1909" s="1">
        <v>18029</v>
      </c>
      <c r="P1909" s="1">
        <v>777</v>
      </c>
      <c r="Q1909" s="1">
        <v>75</v>
      </c>
      <c r="R1909" s="1">
        <v>6</v>
      </c>
      <c r="S1909" s="1">
        <v>0</v>
      </c>
      <c r="T1909" s="1">
        <v>17</v>
      </c>
      <c r="V1909" s="1">
        <v>0</v>
      </c>
      <c r="W1909" s="1">
        <f t="shared" si="433"/>
        <v>0</v>
      </c>
      <c r="AG1909" s="7">
        <f>IF(Q1909&gt;0,RANK(Q1909,(N1909:P1909,Q1909:AE1909)),0)</f>
        <v>4</v>
      </c>
      <c r="AH1909" s="7">
        <f>IF(R1909&gt;0,RANK(R1909,(N1909:P1909,Q1909:AE1909)),0)</f>
        <v>6</v>
      </c>
      <c r="AI1909" s="7">
        <f>IF(T1909&gt;0,RANK(T1909,(N1909:P1909,Q1909:AE1909)),0)</f>
        <v>5</v>
      </c>
      <c r="AJ1909" s="7">
        <f>IF(S1909&gt;0,RANK(S1909,(N1909:P1909,Q1909:AE1909)),0)</f>
        <v>0</v>
      </c>
      <c r="AK1909" s="2">
        <f t="shared" si="437"/>
        <v>1.7959340054117478E-3</v>
      </c>
      <c r="AL1909" s="2">
        <f t="shared" si="437"/>
        <v>1.4367472043293983E-4</v>
      </c>
      <c r="AM1909" s="2">
        <f t="shared" si="430"/>
        <v>4.0707837455999615E-4</v>
      </c>
      <c r="AN1909" s="2">
        <f t="shared" si="431"/>
        <v>0</v>
      </c>
      <c r="AP1909" t="s">
        <v>4989</v>
      </c>
      <c r="AQ1909" t="s">
        <v>3967</v>
      </c>
      <c r="AR1909">
        <v>23</v>
      </c>
      <c r="AT1909" s="85" t="s">
        <v>3637</v>
      </c>
      <c r="AU1909" s="84" t="s">
        <v>4375</v>
      </c>
      <c r="AV1909" s="77" t="str">
        <f t="shared" si="432"/>
        <v>36089</v>
      </c>
      <c r="AX1909" s="7" t="s">
        <v>186</v>
      </c>
      <c r="BG1909" s="1"/>
    </row>
    <row r="1910" spans="1:61" hidden="1" outlineLevel="1">
      <c r="A1910" t="s">
        <v>2608</v>
      </c>
      <c r="B1910" t="s">
        <v>3967</v>
      </c>
      <c r="C1910" s="1">
        <f t="shared" si="426"/>
        <v>106873</v>
      </c>
      <c r="D1910" s="7">
        <f>IF(N1910&gt;0, RANK(N1910,(N1910:P1910,Q1910:AE1910)),0)</f>
        <v>2</v>
      </c>
      <c r="E1910" s="7">
        <f>IF(O1910&gt;0,RANK(O1910,(N1910:P1910,Q1910:AE1910)),0)</f>
        <v>1</v>
      </c>
      <c r="F1910" s="7">
        <f>IF(P1910&gt;0,RANK(P1910,(N1910:P1910,Q1910:AE1910)),0)</f>
        <v>3</v>
      </c>
      <c r="G1910" s="1">
        <f t="shared" si="434"/>
        <v>7428</v>
      </c>
      <c r="H1910" s="2">
        <f t="shared" si="435"/>
        <v>6.9503055027930347E-2</v>
      </c>
      <c r="I1910" s="2"/>
      <c r="J1910" s="2">
        <f t="shared" si="436"/>
        <v>0.45596174899179398</v>
      </c>
      <c r="K1910" s="2">
        <f t="shared" si="436"/>
        <v>0.5254648040197244</v>
      </c>
      <c r="L1910" s="2">
        <f t="shared" si="436"/>
        <v>1.606579772253048E-2</v>
      </c>
      <c r="M1910" s="2">
        <f t="shared" si="428"/>
        <v>2.5076492659511437E-3</v>
      </c>
      <c r="N1910" s="1">
        <v>48730</v>
      </c>
      <c r="O1910" s="1">
        <v>56158</v>
      </c>
      <c r="P1910" s="1">
        <v>1717</v>
      </c>
      <c r="Q1910" s="1">
        <v>240</v>
      </c>
      <c r="R1910" s="1">
        <v>1</v>
      </c>
      <c r="S1910" s="1">
        <v>1</v>
      </c>
      <c r="T1910" s="1">
        <v>26</v>
      </c>
      <c r="V1910" s="1">
        <v>0</v>
      </c>
      <c r="W1910" s="1">
        <f t="shared" si="433"/>
        <v>0</v>
      </c>
      <c r="AG1910" s="7">
        <f>IF(Q1910&gt;0,RANK(Q1910,(N1910:P1910,Q1910:AE1910)),0)</f>
        <v>4</v>
      </c>
      <c r="AH1910" s="7">
        <f>IF(R1910&gt;0,RANK(R1910,(N1910:P1910,Q1910:AE1910)),0)</f>
        <v>6</v>
      </c>
      <c r="AI1910" s="7">
        <f>IF(T1910&gt;0,RANK(T1910,(N1910:P1910,Q1910:AE1910)),0)</f>
        <v>5</v>
      </c>
      <c r="AJ1910" s="7">
        <f>IF(S1910&gt;0,RANK(S1910,(N1910:P1910,Q1910:AE1910)),0)</f>
        <v>6</v>
      </c>
      <c r="AK1910" s="2">
        <f t="shared" si="437"/>
        <v>2.2456560590607545E-3</v>
      </c>
      <c r="AL1910" s="2">
        <f t="shared" si="437"/>
        <v>9.3569002460864765E-6</v>
      </c>
      <c r="AM1910" s="2">
        <f t="shared" si="430"/>
        <v>2.4327940639824839E-4</v>
      </c>
      <c r="AN1910" s="2">
        <f t="shared" si="431"/>
        <v>9.3569002460864765E-6</v>
      </c>
      <c r="AP1910" t="s">
        <v>2608</v>
      </c>
      <c r="AQ1910" t="s">
        <v>3967</v>
      </c>
      <c r="AR1910">
        <v>0</v>
      </c>
      <c r="AT1910" s="85" t="s">
        <v>3637</v>
      </c>
      <c r="AU1910" s="84" t="s">
        <v>4376</v>
      </c>
      <c r="AV1910" s="77" t="str">
        <f t="shared" si="432"/>
        <v>36091</v>
      </c>
      <c r="AX1910" s="7" t="s">
        <v>186</v>
      </c>
      <c r="BG1910" s="1"/>
    </row>
    <row r="1911" spans="1:61" hidden="1" outlineLevel="1">
      <c r="A1911" t="s">
        <v>3983</v>
      </c>
      <c r="B1911" t="s">
        <v>3967</v>
      </c>
      <c r="C1911" s="1">
        <f t="shared" si="426"/>
        <v>69469</v>
      </c>
      <c r="D1911" s="7">
        <f>IF(N1911&gt;0, RANK(N1911,(N1911:P1911,Q1911:AE1911)),0)</f>
        <v>1</v>
      </c>
      <c r="E1911" s="7">
        <f>IF(O1911&gt;0,RANK(O1911,(N1911:P1911,Q1911:AE1911)),0)</f>
        <v>2</v>
      </c>
      <c r="F1911" s="7">
        <f>IF(P1911&gt;0,RANK(P1911,(N1911:P1911,Q1911:AE1911)),0)</f>
        <v>3</v>
      </c>
      <c r="G1911" s="1">
        <f t="shared" si="434"/>
        <v>3905</v>
      </c>
      <c r="H1911" s="2">
        <f t="shared" si="435"/>
        <v>5.6212123393168174E-2</v>
      </c>
      <c r="I1911" s="2"/>
      <c r="J1911" s="2">
        <f t="shared" si="436"/>
        <v>0.51779930616533998</v>
      </c>
      <c r="K1911" s="2">
        <f t="shared" si="436"/>
        <v>0.46158718277217176</v>
      </c>
      <c r="L1911" s="2">
        <f t="shared" si="436"/>
        <v>1.7331471591645196E-2</v>
      </c>
      <c r="M1911" s="2">
        <f t="shared" si="428"/>
        <v>3.2820394708430699E-3</v>
      </c>
      <c r="N1911" s="1">
        <v>35971</v>
      </c>
      <c r="O1911" s="1">
        <v>32066</v>
      </c>
      <c r="P1911" s="1">
        <v>1204</v>
      </c>
      <c r="Q1911" s="1">
        <v>186</v>
      </c>
      <c r="R1911" s="1">
        <v>12</v>
      </c>
      <c r="S1911" s="1">
        <v>1</v>
      </c>
      <c r="T1911" s="1">
        <v>29</v>
      </c>
      <c r="V1911" s="1">
        <v>0</v>
      </c>
      <c r="W1911" s="1">
        <f t="shared" si="433"/>
        <v>0</v>
      </c>
      <c r="AG1911" s="7">
        <f>IF(Q1911&gt;0,RANK(Q1911,(N1911:P1911,Q1911:AE1911)),0)</f>
        <v>4</v>
      </c>
      <c r="AH1911" s="7">
        <f>IF(R1911&gt;0,RANK(R1911,(N1911:P1911,Q1911:AE1911)),0)</f>
        <v>6</v>
      </c>
      <c r="AI1911" s="7">
        <f>IF(T1911&gt;0,RANK(T1911,(N1911:P1911,Q1911:AE1911)),0)</f>
        <v>5</v>
      </c>
      <c r="AJ1911" s="7">
        <f>IF(S1911&gt;0,RANK(S1911,(N1911:P1911,Q1911:AE1911)),0)</f>
        <v>7</v>
      </c>
      <c r="AK1911" s="2">
        <f t="shared" si="437"/>
        <v>2.6774532525299056E-3</v>
      </c>
      <c r="AL1911" s="2">
        <f t="shared" si="437"/>
        <v>1.7273891951805843E-4</v>
      </c>
      <c r="AM1911" s="2">
        <f t="shared" si="430"/>
        <v>4.1745238883530782E-4</v>
      </c>
      <c r="AN1911" s="2">
        <f t="shared" si="431"/>
        <v>1.4394909959838201E-5</v>
      </c>
      <c r="AP1911" t="s">
        <v>3983</v>
      </c>
      <c r="AQ1911" t="s">
        <v>3967</v>
      </c>
      <c r="AR1911">
        <v>21</v>
      </c>
      <c r="AT1911" s="85" t="s">
        <v>3637</v>
      </c>
      <c r="AU1911" s="84" t="s">
        <v>4600</v>
      </c>
      <c r="AV1911" s="77" t="str">
        <f t="shared" si="432"/>
        <v>36093</v>
      </c>
      <c r="AX1911" s="7" t="s">
        <v>186</v>
      </c>
      <c r="BG1911" s="1"/>
    </row>
    <row r="1912" spans="1:61" hidden="1" outlineLevel="1">
      <c r="A1912" t="s">
        <v>1715</v>
      </c>
      <c r="B1912" t="s">
        <v>3967</v>
      </c>
      <c r="C1912" s="1">
        <f t="shared" si="426"/>
        <v>14559</v>
      </c>
      <c r="D1912" s="7">
        <f>IF(N1912&gt;0, RANK(N1912,(N1912:P1912,Q1912:AE1912)),0)</f>
        <v>2</v>
      </c>
      <c r="E1912" s="7">
        <f>IF(O1912&gt;0,RANK(O1912,(N1912:P1912,Q1912:AE1912)),0)</f>
        <v>1</v>
      </c>
      <c r="F1912" s="7">
        <f>IF(P1912&gt;0,RANK(P1912,(N1912:P1912,Q1912:AE1912)),0)</f>
        <v>3</v>
      </c>
      <c r="G1912" s="1">
        <f t="shared" si="434"/>
        <v>2961</v>
      </c>
      <c r="H1912" s="2">
        <f t="shared" si="435"/>
        <v>0.20337935297753967</v>
      </c>
      <c r="I1912" s="2"/>
      <c r="J1912" s="2">
        <f t="shared" si="436"/>
        <v>0.38670238340545365</v>
      </c>
      <c r="K1912" s="2">
        <f t="shared" si="436"/>
        <v>0.59008173638299333</v>
      </c>
      <c r="L1912" s="2">
        <f t="shared" si="436"/>
        <v>2.0262380658012225E-2</v>
      </c>
      <c r="M1912" s="2">
        <f t="shared" si="428"/>
        <v>2.9534995535407393E-3</v>
      </c>
      <c r="N1912" s="1">
        <v>5630</v>
      </c>
      <c r="O1912" s="1">
        <v>8591</v>
      </c>
      <c r="P1912" s="1">
        <v>295</v>
      </c>
      <c r="Q1912" s="1">
        <v>34</v>
      </c>
      <c r="R1912" s="1">
        <v>1</v>
      </c>
      <c r="S1912" s="1">
        <v>1</v>
      </c>
      <c r="T1912" s="1">
        <v>7</v>
      </c>
      <c r="V1912" s="1">
        <v>0</v>
      </c>
      <c r="W1912" s="1">
        <f t="shared" si="433"/>
        <v>0</v>
      </c>
      <c r="AG1912" s="7">
        <f>IF(Q1912&gt;0,RANK(Q1912,(N1912:P1912,Q1912:AE1912)),0)</f>
        <v>4</v>
      </c>
      <c r="AH1912" s="7">
        <f>IF(R1912&gt;0,RANK(R1912,(N1912:P1912,Q1912:AE1912)),0)</f>
        <v>6</v>
      </c>
      <c r="AI1912" s="7">
        <f>IF(T1912&gt;0,RANK(T1912,(N1912:P1912,Q1912:AE1912)),0)</f>
        <v>5</v>
      </c>
      <c r="AJ1912" s="7">
        <f>IF(S1912&gt;0,RANK(S1912,(N1912:P1912,Q1912:AE1912)),0)</f>
        <v>6</v>
      </c>
      <c r="AK1912" s="2">
        <f t="shared" si="437"/>
        <v>2.3353252283810702E-3</v>
      </c>
      <c r="AL1912" s="2">
        <f t="shared" si="437"/>
        <v>6.8686036128855007E-5</v>
      </c>
      <c r="AM1912" s="2">
        <f t="shared" si="430"/>
        <v>4.8080225290198501E-4</v>
      </c>
      <c r="AN1912" s="2">
        <f t="shared" si="431"/>
        <v>6.8686036128855007E-5</v>
      </c>
      <c r="AP1912" t="s">
        <v>1715</v>
      </c>
      <c r="AQ1912" t="s">
        <v>3967</v>
      </c>
      <c r="AR1912">
        <v>21</v>
      </c>
      <c r="AT1912" s="85" t="s">
        <v>3637</v>
      </c>
      <c r="AU1912" s="84" t="s">
        <v>4202</v>
      </c>
      <c r="AV1912" s="77" t="str">
        <f t="shared" si="432"/>
        <v>36095</v>
      </c>
      <c r="AX1912" s="7" t="s">
        <v>186</v>
      </c>
      <c r="BG1912" s="1"/>
    </row>
    <row r="1913" spans="1:61" hidden="1" outlineLevel="1">
      <c r="A1913" t="s">
        <v>2853</v>
      </c>
      <c r="B1913" t="s">
        <v>3967</v>
      </c>
      <c r="C1913" s="1">
        <f t="shared" si="426"/>
        <v>8590</v>
      </c>
      <c r="D1913" s="7">
        <f>IF(N1913&gt;0, RANK(N1913,(N1913:P1913,Q1913:AE1913)),0)</f>
        <v>2</v>
      </c>
      <c r="E1913" s="7">
        <f>IF(O1913&gt;0,RANK(O1913,(N1913:P1913,Q1913:AE1913)),0)</f>
        <v>1</v>
      </c>
      <c r="F1913" s="7">
        <f>IF(P1913&gt;0,RANK(P1913,(N1913:P1913,Q1913:AE1913)),0)</f>
        <v>3</v>
      </c>
      <c r="G1913" s="1">
        <f t="shared" si="434"/>
        <v>1515</v>
      </c>
      <c r="H1913" s="2">
        <f t="shared" si="435"/>
        <v>0.17636786961583237</v>
      </c>
      <c r="I1913" s="2"/>
      <c r="J1913" s="2">
        <f t="shared" si="436"/>
        <v>0.4010477299185099</v>
      </c>
      <c r="K1913" s="2">
        <f t="shared" si="436"/>
        <v>0.57741559953434229</v>
      </c>
      <c r="L1913" s="2">
        <f t="shared" si="436"/>
        <v>1.9557625145518044E-2</v>
      </c>
      <c r="M1913" s="2">
        <f t="shared" si="428"/>
        <v>1.9790454016297629E-3</v>
      </c>
      <c r="N1913" s="1">
        <v>3445</v>
      </c>
      <c r="O1913" s="1">
        <v>4960</v>
      </c>
      <c r="P1913" s="1">
        <v>168</v>
      </c>
      <c r="Q1913" s="1">
        <v>16</v>
      </c>
      <c r="R1913" s="1">
        <v>0</v>
      </c>
      <c r="S1913" s="1">
        <v>0</v>
      </c>
      <c r="T1913" s="1">
        <v>1</v>
      </c>
      <c r="V1913" s="1">
        <v>0</v>
      </c>
      <c r="W1913" s="1">
        <f t="shared" si="433"/>
        <v>0</v>
      </c>
      <c r="AG1913" s="7">
        <f>IF(Q1913&gt;0,RANK(Q1913,(N1913:P1913,Q1913:AE1913)),0)</f>
        <v>4</v>
      </c>
      <c r="AH1913" s="7">
        <f>IF(R1913&gt;0,RANK(R1913,(N1913:P1913,Q1913:AE1913)),0)</f>
        <v>0</v>
      </c>
      <c r="AI1913" s="7">
        <f>IF(T1913&gt;0,RANK(T1913,(N1913:P1913,Q1913:AE1913)),0)</f>
        <v>5</v>
      </c>
      <c r="AJ1913" s="7">
        <f>IF(S1913&gt;0,RANK(S1913,(N1913:P1913,Q1913:AE1913)),0)</f>
        <v>0</v>
      </c>
      <c r="AK1913" s="2">
        <f t="shared" si="437"/>
        <v>1.8626309662398137E-3</v>
      </c>
      <c r="AL1913" s="2">
        <f t="shared" si="437"/>
        <v>0</v>
      </c>
      <c r="AM1913" s="2">
        <f t="shared" si="430"/>
        <v>1.1641443538998836E-4</v>
      </c>
      <c r="AN1913" s="2">
        <f t="shared" si="431"/>
        <v>0</v>
      </c>
      <c r="AP1913" t="s">
        <v>2853</v>
      </c>
      <c r="AQ1913" t="s">
        <v>3967</v>
      </c>
      <c r="AR1913">
        <v>29</v>
      </c>
      <c r="AT1913" s="85" t="s">
        <v>3637</v>
      </c>
      <c r="AU1913" s="84" t="s">
        <v>4529</v>
      </c>
      <c r="AV1913" s="77" t="str">
        <f t="shared" si="432"/>
        <v>36097</v>
      </c>
      <c r="AX1913" s="7" t="s">
        <v>186</v>
      </c>
      <c r="BG1913" s="1"/>
    </row>
    <row r="1914" spans="1:61" hidden="1" outlineLevel="1">
      <c r="A1914" t="s">
        <v>3080</v>
      </c>
      <c r="B1914" t="s">
        <v>3967</v>
      </c>
      <c r="C1914" s="1">
        <f t="shared" si="426"/>
        <v>15325</v>
      </c>
      <c r="D1914" s="7">
        <f>IF(N1914&gt;0, RANK(N1914,(N1914:P1914,Q1914:AE1914)),0)</f>
        <v>2</v>
      </c>
      <c r="E1914" s="7">
        <f>IF(O1914&gt;0,RANK(O1914,(N1914:P1914,Q1914:AE1914)),0)</f>
        <v>1</v>
      </c>
      <c r="F1914" s="7">
        <f>IF(P1914&gt;0,RANK(P1914,(N1914:P1914,Q1914:AE1914)),0)</f>
        <v>3</v>
      </c>
      <c r="G1914" s="1">
        <f t="shared" si="434"/>
        <v>1002</v>
      </c>
      <c r="H1914" s="2">
        <f t="shared" si="435"/>
        <v>6.5383360522022843E-2</v>
      </c>
      <c r="I1914" s="2"/>
      <c r="J1914" s="2">
        <f t="shared" si="436"/>
        <v>0.45539967373572593</v>
      </c>
      <c r="K1914" s="2">
        <f t="shared" si="436"/>
        <v>0.52078303425774874</v>
      </c>
      <c r="L1914" s="2">
        <f t="shared" si="436"/>
        <v>2.0815660685154974E-2</v>
      </c>
      <c r="M1914" s="2">
        <f t="shared" si="428"/>
        <v>3.0016313213702961E-3</v>
      </c>
      <c r="N1914" s="1">
        <v>6979</v>
      </c>
      <c r="O1914" s="1">
        <v>7981</v>
      </c>
      <c r="P1914" s="1">
        <v>319</v>
      </c>
      <c r="Q1914" s="1">
        <v>40</v>
      </c>
      <c r="R1914" s="1">
        <v>2</v>
      </c>
      <c r="S1914" s="1">
        <v>0</v>
      </c>
      <c r="T1914" s="1">
        <v>4</v>
      </c>
      <c r="V1914" s="1">
        <v>0</v>
      </c>
      <c r="W1914" s="1">
        <f t="shared" si="433"/>
        <v>0</v>
      </c>
      <c r="AG1914" s="7">
        <f>IF(Q1914&gt;0,RANK(Q1914,(N1914:P1914,Q1914:AE1914)),0)</f>
        <v>4</v>
      </c>
      <c r="AH1914" s="7">
        <f>IF(R1914&gt;0,RANK(R1914,(N1914:P1914,Q1914:AE1914)),0)</f>
        <v>6</v>
      </c>
      <c r="AI1914" s="7">
        <f>IF(T1914&gt;0,RANK(T1914,(N1914:P1914,Q1914:AE1914)),0)</f>
        <v>5</v>
      </c>
      <c r="AJ1914" s="7">
        <f>IF(S1914&gt;0,RANK(S1914,(N1914:P1914,Q1914:AE1914)),0)</f>
        <v>0</v>
      </c>
      <c r="AK1914" s="2">
        <f t="shared" si="437"/>
        <v>2.6101141924959217E-3</v>
      </c>
      <c r="AL1914" s="2">
        <f t="shared" si="437"/>
        <v>1.305057096247961E-4</v>
      </c>
      <c r="AM1914" s="2">
        <f t="shared" si="430"/>
        <v>2.6101141924959219E-4</v>
      </c>
      <c r="AN1914" s="2">
        <f t="shared" si="431"/>
        <v>0</v>
      </c>
      <c r="AP1914" t="s">
        <v>3080</v>
      </c>
      <c r="AQ1914" t="s">
        <v>3967</v>
      </c>
      <c r="AR1914">
        <v>24</v>
      </c>
      <c r="AT1914" s="85" t="s">
        <v>3637</v>
      </c>
      <c r="AU1914" s="84" t="s">
        <v>4530</v>
      </c>
      <c r="AV1914" s="77" t="str">
        <f t="shared" si="432"/>
        <v>36099</v>
      </c>
      <c r="AX1914" s="7" t="s">
        <v>186</v>
      </c>
      <c r="BG1914" s="1"/>
    </row>
    <row r="1915" spans="1:61" hidden="1" outlineLevel="1">
      <c r="A1915" t="s">
        <v>4216</v>
      </c>
      <c r="B1915" t="s">
        <v>3967</v>
      </c>
      <c r="C1915" s="1">
        <f t="shared" si="426"/>
        <v>42284</v>
      </c>
      <c r="D1915" s="7">
        <f>IF(N1915&gt;0, RANK(N1915,(N1915:P1915,Q1915:AE1915)),0)</f>
        <v>2</v>
      </c>
      <c r="E1915" s="7">
        <f>IF(O1915&gt;0,RANK(O1915,(N1915:P1915,Q1915:AE1915)),0)</f>
        <v>1</v>
      </c>
      <c r="F1915" s="7">
        <f>IF(P1915&gt;0,RANK(P1915,(N1915:P1915,Q1915:AE1915)),0)</f>
        <v>3</v>
      </c>
      <c r="G1915" s="1">
        <f t="shared" si="434"/>
        <v>12457</v>
      </c>
      <c r="H1915" s="2">
        <f t="shared" si="435"/>
        <v>0.29460315958755084</v>
      </c>
      <c r="I1915" s="2"/>
      <c r="J1915" s="2">
        <f t="shared" si="436"/>
        <v>0.34346324851007476</v>
      </c>
      <c r="K1915" s="2">
        <f t="shared" si="436"/>
        <v>0.6380664080976256</v>
      </c>
      <c r="L1915" s="2">
        <f t="shared" si="436"/>
        <v>1.6389177939646202E-2</v>
      </c>
      <c r="M1915" s="2">
        <f t="shared" si="428"/>
        <v>2.0811654526533795E-3</v>
      </c>
      <c r="N1915" s="1">
        <v>14523</v>
      </c>
      <c r="O1915" s="1">
        <v>26980</v>
      </c>
      <c r="P1915" s="1">
        <v>693</v>
      </c>
      <c r="Q1915" s="1">
        <v>66</v>
      </c>
      <c r="R1915" s="1">
        <v>6</v>
      </c>
      <c r="S1915" s="1">
        <v>5</v>
      </c>
      <c r="T1915" s="1">
        <v>11</v>
      </c>
      <c r="V1915" s="1">
        <v>0</v>
      </c>
      <c r="W1915" s="1">
        <f t="shared" si="433"/>
        <v>0</v>
      </c>
      <c r="AG1915" s="7">
        <f>IF(Q1915&gt;0,RANK(Q1915,(N1915:P1915,Q1915:AE1915)),0)</f>
        <v>4</v>
      </c>
      <c r="AH1915" s="7">
        <f>IF(R1915&gt;0,RANK(R1915,(N1915:P1915,Q1915:AE1915)),0)</f>
        <v>6</v>
      </c>
      <c r="AI1915" s="7">
        <f>IF(T1915&gt;0,RANK(T1915,(N1915:P1915,Q1915:AE1915)),0)</f>
        <v>5</v>
      </c>
      <c r="AJ1915" s="7">
        <f>IF(S1915&gt;0,RANK(S1915,(N1915:P1915,Q1915:AE1915)),0)</f>
        <v>7</v>
      </c>
      <c r="AK1915" s="2">
        <f t="shared" si="437"/>
        <v>1.5608740894901144E-3</v>
      </c>
      <c r="AL1915" s="2">
        <f t="shared" si="437"/>
        <v>1.4189764449910132E-4</v>
      </c>
      <c r="AM1915" s="2">
        <f t="shared" si="430"/>
        <v>2.6014568158168577E-4</v>
      </c>
      <c r="AN1915" s="2">
        <f t="shared" si="431"/>
        <v>1.1824803708258442E-4</v>
      </c>
      <c r="AP1915" t="s">
        <v>4216</v>
      </c>
      <c r="AQ1915" t="s">
        <v>3967</v>
      </c>
      <c r="AR1915">
        <v>29</v>
      </c>
      <c r="AT1915" s="85" t="s">
        <v>3637</v>
      </c>
      <c r="AU1915" s="84" t="s">
        <v>4531</v>
      </c>
      <c r="AV1915" s="77" t="str">
        <f t="shared" si="432"/>
        <v>36101</v>
      </c>
      <c r="AX1915" s="7" t="s">
        <v>186</v>
      </c>
      <c r="BG1915" s="1"/>
    </row>
    <row r="1916" spans="1:61" hidden="1" outlineLevel="1">
      <c r="A1916" t="s">
        <v>3226</v>
      </c>
      <c r="B1916" t="s">
        <v>3967</v>
      </c>
      <c r="C1916" s="1">
        <f t="shared" si="426"/>
        <v>638712</v>
      </c>
      <c r="D1916" s="7">
        <f>IF(N1916&gt;0, RANK(N1916,(N1916:P1916,Q1916:AE1916)),0)</f>
        <v>1</v>
      </c>
      <c r="E1916" s="7">
        <f>IF(O1916&gt;0,RANK(O1916,(N1916:P1916,Q1916:AE1916)),0)</f>
        <v>2</v>
      </c>
      <c r="F1916" s="7">
        <f>IF(P1916&gt;0,RANK(P1916,(N1916:P1916,Q1916:AE1916)),0)</f>
        <v>3</v>
      </c>
      <c r="G1916" s="1">
        <f t="shared" si="434"/>
        <v>5960</v>
      </c>
      <c r="H1916" s="2">
        <f t="shared" si="435"/>
        <v>9.3312791993887707E-3</v>
      </c>
      <c r="I1916" s="2"/>
      <c r="J1916" s="2">
        <f t="shared" si="436"/>
        <v>0.49460320144290382</v>
      </c>
      <c r="K1916" s="2">
        <f t="shared" si="436"/>
        <v>0.48527192224351506</v>
      </c>
      <c r="L1916" s="2">
        <f t="shared" si="436"/>
        <v>1.8479377246709002E-2</v>
      </c>
      <c r="M1916" s="2">
        <f t="shared" si="428"/>
        <v>1.6454990668721171E-3</v>
      </c>
      <c r="N1916" s="1">
        <v>315909</v>
      </c>
      <c r="O1916" s="1">
        <v>309949</v>
      </c>
      <c r="P1916" s="1">
        <v>11803</v>
      </c>
      <c r="Q1916" s="1">
        <v>852</v>
      </c>
      <c r="R1916" s="1">
        <v>33</v>
      </c>
      <c r="S1916" s="1">
        <v>16</v>
      </c>
      <c r="T1916" s="1">
        <v>148</v>
      </c>
      <c r="V1916" s="1">
        <v>0</v>
      </c>
      <c r="W1916" s="1">
        <f t="shared" si="433"/>
        <v>2</v>
      </c>
      <c r="AG1916" s="7">
        <f>IF(Q1916&gt;0,RANK(Q1916,(N1916:P1916,Q1916:AE1916)),0)</f>
        <v>4</v>
      </c>
      <c r="AH1916" s="7">
        <f>IF(R1916&gt;0,RANK(R1916,(N1916:P1916,Q1916:AE1916)),0)</f>
        <v>6</v>
      </c>
      <c r="AI1916" s="7">
        <f>IF(T1916&gt;0,RANK(T1916,(N1916:P1916,Q1916:AE1916)),0)</f>
        <v>5</v>
      </c>
      <c r="AJ1916" s="7">
        <f>IF(S1916&gt;0,RANK(S1916,(N1916:P1916,Q1916:AE1916)),0)</f>
        <v>7</v>
      </c>
      <c r="AK1916" s="2">
        <f t="shared" si="437"/>
        <v>1.3339345432683274E-3</v>
      </c>
      <c r="AL1916" s="2">
        <f t="shared" si="437"/>
        <v>5.1666478788561982E-5</v>
      </c>
      <c r="AM1916" s="2">
        <f t="shared" si="430"/>
        <v>2.3171632911233859E-4</v>
      </c>
      <c r="AN1916" s="2">
        <f t="shared" si="431"/>
        <v>2.5050413958090658E-5</v>
      </c>
      <c r="AP1916" t="s">
        <v>3226</v>
      </c>
      <c r="AQ1916" t="s">
        <v>3967</v>
      </c>
      <c r="AR1916">
        <v>0</v>
      </c>
      <c r="AT1916" s="85" t="s">
        <v>3637</v>
      </c>
      <c r="AU1916" s="84" t="s">
        <v>4532</v>
      </c>
      <c r="AV1916" s="77" t="str">
        <f t="shared" si="432"/>
        <v>36103</v>
      </c>
      <c r="AX1916" s="7" t="s">
        <v>186</v>
      </c>
      <c r="BG1916" s="1"/>
      <c r="BI1916">
        <v>2</v>
      </c>
    </row>
    <row r="1917" spans="1:61" hidden="1" outlineLevel="1">
      <c r="A1917" t="s">
        <v>4217</v>
      </c>
      <c r="B1917" t="s">
        <v>3967</v>
      </c>
      <c r="C1917" s="1">
        <f t="shared" si="426"/>
        <v>30966</v>
      </c>
      <c r="D1917" s="7">
        <f>IF(N1917&gt;0, RANK(N1917,(N1917:P1917,Q1917:AE1917)),0)</f>
        <v>2</v>
      </c>
      <c r="E1917" s="7">
        <f>IF(O1917&gt;0,RANK(O1917,(N1917:P1917,Q1917:AE1917)),0)</f>
        <v>1</v>
      </c>
      <c r="F1917" s="7">
        <f>IF(P1917&gt;0,RANK(P1917,(N1917:P1917,Q1917:AE1917)),0)</f>
        <v>3</v>
      </c>
      <c r="G1917" s="1">
        <f t="shared" si="434"/>
        <v>285</v>
      </c>
      <c r="H1917" s="2">
        <f t="shared" si="435"/>
        <v>9.2036427049021503E-3</v>
      </c>
      <c r="I1917" s="2"/>
      <c r="J1917" s="2">
        <f t="shared" si="436"/>
        <v>0.4855002260543822</v>
      </c>
      <c r="K1917" s="2">
        <f t="shared" si="436"/>
        <v>0.49470386875928435</v>
      </c>
      <c r="L1917" s="2">
        <f t="shared" si="436"/>
        <v>1.7955176645352969E-2</v>
      </c>
      <c r="M1917" s="2">
        <f t="shared" si="428"/>
        <v>1.840728540980538E-3</v>
      </c>
      <c r="N1917" s="1">
        <v>15034</v>
      </c>
      <c r="O1917" s="1">
        <v>15319</v>
      </c>
      <c r="P1917" s="1">
        <v>556</v>
      </c>
      <c r="Q1917" s="1">
        <v>45</v>
      </c>
      <c r="R1917" s="1">
        <v>1</v>
      </c>
      <c r="S1917" s="1">
        <v>0</v>
      </c>
      <c r="T1917" s="1">
        <v>10</v>
      </c>
      <c r="V1917" s="1">
        <v>0</v>
      </c>
      <c r="W1917" s="1">
        <f t="shared" si="433"/>
        <v>1</v>
      </c>
      <c r="AG1917" s="7">
        <f>IF(Q1917&gt;0,RANK(Q1917,(N1917:P1917,Q1917:AE1917)),0)</f>
        <v>4</v>
      </c>
      <c r="AH1917" s="7">
        <f>IF(R1917&gt;0,RANK(R1917,(N1917:P1917,Q1917:AE1917)),0)</f>
        <v>6</v>
      </c>
      <c r="AI1917" s="7">
        <f>IF(T1917&gt;0,RANK(T1917,(N1917:P1917,Q1917:AE1917)),0)</f>
        <v>5</v>
      </c>
      <c r="AJ1917" s="7">
        <f>IF(S1917&gt;0,RANK(S1917,(N1917:P1917,Q1917:AE1917)),0)</f>
        <v>0</v>
      </c>
      <c r="AK1917" s="2">
        <f t="shared" si="437"/>
        <v>1.453206742879287E-3</v>
      </c>
      <c r="AL1917" s="2">
        <f t="shared" si="437"/>
        <v>3.2293483175095268E-5</v>
      </c>
      <c r="AM1917" s="2">
        <f t="shared" si="430"/>
        <v>3.2293483175095265E-4</v>
      </c>
      <c r="AN1917" s="2">
        <f t="shared" si="431"/>
        <v>0</v>
      </c>
      <c r="AP1917" t="s">
        <v>4217</v>
      </c>
      <c r="AQ1917" t="s">
        <v>3967</v>
      </c>
      <c r="AR1917">
        <v>22</v>
      </c>
      <c r="AT1917" s="85" t="s">
        <v>3637</v>
      </c>
      <c r="AU1917" s="84" t="s">
        <v>4533</v>
      </c>
      <c r="AV1917" s="77" t="str">
        <f t="shared" si="432"/>
        <v>36105</v>
      </c>
      <c r="AX1917" s="7" t="s">
        <v>186</v>
      </c>
      <c r="BG1917" s="1"/>
      <c r="BH1917">
        <v>1</v>
      </c>
    </row>
    <row r="1918" spans="1:61" hidden="1" outlineLevel="1">
      <c r="A1918" t="s">
        <v>3081</v>
      </c>
      <c r="B1918" t="s">
        <v>3967</v>
      </c>
      <c r="C1918" s="1">
        <f t="shared" si="426"/>
        <v>23902</v>
      </c>
      <c r="D1918" s="7">
        <f>IF(N1918&gt;0, RANK(N1918,(N1918:P1918,Q1918:AE1918)),0)</f>
        <v>2</v>
      </c>
      <c r="E1918" s="7">
        <f>IF(O1918&gt;0,RANK(O1918,(N1918:P1918,Q1918:AE1918)),0)</f>
        <v>1</v>
      </c>
      <c r="F1918" s="7">
        <f>IF(P1918&gt;0,RANK(P1918,(N1918:P1918,Q1918:AE1918)),0)</f>
        <v>3</v>
      </c>
      <c r="G1918" s="1">
        <f t="shared" si="434"/>
        <v>4068</v>
      </c>
      <c r="H1918" s="2">
        <f t="shared" si="435"/>
        <v>0.1701949627646222</v>
      </c>
      <c r="I1918" s="2"/>
      <c r="J1918" s="2">
        <f t="shared" si="436"/>
        <v>0.40557275541795668</v>
      </c>
      <c r="K1918" s="2">
        <f t="shared" si="436"/>
        <v>0.57576771818257888</v>
      </c>
      <c r="L1918" s="2">
        <f t="shared" si="436"/>
        <v>1.6274788720609154E-2</v>
      </c>
      <c r="M1918" s="2">
        <f t="shared" si="428"/>
        <v>2.3847376788552893E-3</v>
      </c>
      <c r="N1918" s="1">
        <v>9694</v>
      </c>
      <c r="O1918" s="1">
        <v>13762</v>
      </c>
      <c r="P1918" s="1">
        <v>389</v>
      </c>
      <c r="Q1918" s="1">
        <v>50</v>
      </c>
      <c r="R1918" s="1">
        <v>2</v>
      </c>
      <c r="S1918" s="1">
        <v>1</v>
      </c>
      <c r="T1918" s="1">
        <v>4</v>
      </c>
      <c r="V1918" s="1">
        <v>0</v>
      </c>
      <c r="W1918" s="1">
        <f t="shared" si="433"/>
        <v>0</v>
      </c>
      <c r="AG1918" s="7">
        <f>IF(Q1918&gt;0,RANK(Q1918,(N1918:P1918,Q1918:AE1918)),0)</f>
        <v>4</v>
      </c>
      <c r="AH1918" s="7">
        <f>IF(R1918&gt;0,RANK(R1918,(N1918:P1918,Q1918:AE1918)),0)</f>
        <v>6</v>
      </c>
      <c r="AI1918" s="7">
        <f>IF(T1918&gt;0,RANK(T1918,(N1918:P1918,Q1918:AE1918)),0)</f>
        <v>5</v>
      </c>
      <c r="AJ1918" s="7">
        <f>IF(S1918&gt;0,RANK(S1918,(N1918:P1918,Q1918:AE1918)),0)</f>
        <v>7</v>
      </c>
      <c r="AK1918" s="2">
        <f t="shared" si="437"/>
        <v>2.0918751568906368E-3</v>
      </c>
      <c r="AL1918" s="2">
        <f t="shared" si="437"/>
        <v>8.3675006275625474E-5</v>
      </c>
      <c r="AM1918" s="2">
        <f t="shared" si="430"/>
        <v>1.6735001255125095E-4</v>
      </c>
      <c r="AN1918" s="2">
        <f t="shared" si="431"/>
        <v>4.1837503137812737E-5</v>
      </c>
      <c r="AP1918" t="s">
        <v>3081</v>
      </c>
      <c r="AQ1918" t="s">
        <v>3967</v>
      </c>
      <c r="AR1918">
        <v>0</v>
      </c>
      <c r="AT1918" s="85" t="s">
        <v>3637</v>
      </c>
      <c r="AU1918" s="84" t="s">
        <v>5310</v>
      </c>
      <c r="AV1918" s="77" t="str">
        <f t="shared" si="432"/>
        <v>36107</v>
      </c>
      <c r="AX1918" s="7" t="s">
        <v>186</v>
      </c>
      <c r="BG1918" s="1"/>
    </row>
    <row r="1919" spans="1:61" hidden="1" outlineLevel="1">
      <c r="A1919" t="s">
        <v>1701</v>
      </c>
      <c r="B1919" t="s">
        <v>3967</v>
      </c>
      <c r="C1919" s="1">
        <f t="shared" si="426"/>
        <v>42421</v>
      </c>
      <c r="D1919" s="7">
        <f>IF(N1919&gt;0, RANK(N1919,(N1919:P1919,Q1919:AE1919)),0)</f>
        <v>1</v>
      </c>
      <c r="E1919" s="7">
        <f>IF(O1919&gt;0,RANK(O1919,(N1919:P1919,Q1919:AE1919)),0)</f>
        <v>2</v>
      </c>
      <c r="F1919" s="7">
        <f>IF(P1919&gt;0,RANK(P1919,(N1919:P1919,Q1919:AE1919)),0)</f>
        <v>3</v>
      </c>
      <c r="G1919" s="1">
        <f t="shared" si="434"/>
        <v>13235</v>
      </c>
      <c r="H1919" s="2">
        <f t="shared" si="435"/>
        <v>0.31199170222295564</v>
      </c>
      <c r="I1919" s="2"/>
      <c r="J1919" s="2">
        <f t="shared" si="436"/>
        <v>0.64187548619787371</v>
      </c>
      <c r="K1919" s="2">
        <f t="shared" si="436"/>
        <v>0.32988378397491808</v>
      </c>
      <c r="L1919" s="2">
        <f t="shared" si="436"/>
        <v>2.2158836425355367E-2</v>
      </c>
      <c r="M1919" s="2">
        <f t="shared" si="428"/>
        <v>6.0818934018528441E-3</v>
      </c>
      <c r="N1919" s="1">
        <v>27229</v>
      </c>
      <c r="O1919" s="1">
        <v>13994</v>
      </c>
      <c r="P1919" s="1">
        <v>940</v>
      </c>
      <c r="Q1919" s="1">
        <v>214</v>
      </c>
      <c r="R1919" s="1">
        <v>5</v>
      </c>
      <c r="S1919" s="1">
        <v>13</v>
      </c>
      <c r="T1919" s="1">
        <v>25</v>
      </c>
      <c r="V1919" s="1">
        <v>1</v>
      </c>
      <c r="W1919" s="1">
        <f t="shared" si="433"/>
        <v>0</v>
      </c>
      <c r="AG1919" s="7">
        <f>IF(Q1919&gt;0,RANK(Q1919,(N1919:P1919,Q1919:AE1919)),0)</f>
        <v>4</v>
      </c>
      <c r="AH1919" s="7">
        <f>IF(R1919&gt;0,RANK(R1919,(N1919:P1919,Q1919:AE1919)),0)</f>
        <v>7</v>
      </c>
      <c r="AI1919" s="7">
        <f>IF(T1919&gt;0,RANK(T1919,(N1919:P1919,Q1919:AE1919)),0)</f>
        <v>5</v>
      </c>
      <c r="AJ1919" s="7">
        <f>IF(S1919&gt;0,RANK(S1919,(N1919:P1919,Q1919:AE1919)),0)</f>
        <v>6</v>
      </c>
      <c r="AK1919" s="2">
        <f t="shared" si="437"/>
        <v>5.0446712713043068E-3</v>
      </c>
      <c r="AL1919" s="2">
        <f t="shared" si="437"/>
        <v>1.1786615119869876E-4</v>
      </c>
      <c r="AM1919" s="2">
        <f t="shared" si="430"/>
        <v>5.8933075599349382E-4</v>
      </c>
      <c r="AN1919" s="2">
        <f t="shared" si="431"/>
        <v>3.0645199311661679E-4</v>
      </c>
      <c r="AP1919" t="s">
        <v>1701</v>
      </c>
      <c r="AQ1919" t="s">
        <v>3967</v>
      </c>
      <c r="AR1919">
        <v>0</v>
      </c>
      <c r="AT1919" s="85" t="s">
        <v>3637</v>
      </c>
      <c r="AU1919" s="84" t="s">
        <v>4645</v>
      </c>
      <c r="AV1919" s="77" t="str">
        <f t="shared" si="432"/>
        <v>36109</v>
      </c>
      <c r="AX1919" s="7" t="s">
        <v>186</v>
      </c>
      <c r="BG1919" s="1"/>
    </row>
    <row r="1920" spans="1:61" hidden="1" outlineLevel="1">
      <c r="A1920" t="s">
        <v>3049</v>
      </c>
      <c r="B1920" t="s">
        <v>3967</v>
      </c>
      <c r="C1920" s="1">
        <f t="shared" si="426"/>
        <v>87712</v>
      </c>
      <c r="D1920" s="7">
        <f>IF(N1920&gt;0, RANK(N1920,(N1920:P1920,Q1920:AE1920)),0)</f>
        <v>1</v>
      </c>
      <c r="E1920" s="7">
        <f>IF(O1920&gt;0,RANK(O1920,(N1920:P1920,Q1920:AE1920)),0)</f>
        <v>2</v>
      </c>
      <c r="F1920" s="7">
        <f>IF(P1920&gt;0,RANK(P1920,(N1920:P1920,Q1920:AE1920)),0)</f>
        <v>3</v>
      </c>
      <c r="G1920" s="1">
        <f t="shared" si="434"/>
        <v>9781</v>
      </c>
      <c r="H1920" s="2">
        <f t="shared" si="435"/>
        <v>0.11151267785479752</v>
      </c>
      <c r="I1920" s="2"/>
      <c r="J1920" s="2">
        <f t="shared" si="436"/>
        <v>0.54270795330171473</v>
      </c>
      <c r="K1920" s="2">
        <f t="shared" si="436"/>
        <v>0.43119527544691716</v>
      </c>
      <c r="L1920" s="2">
        <f t="shared" si="436"/>
        <v>2.3064118934695368E-2</v>
      </c>
      <c r="M1920" s="2">
        <f t="shared" si="428"/>
        <v>3.0326523166727438E-3</v>
      </c>
      <c r="N1920" s="1">
        <v>47602</v>
      </c>
      <c r="O1920" s="1">
        <v>37821</v>
      </c>
      <c r="P1920" s="1">
        <v>2023</v>
      </c>
      <c r="Q1920" s="1">
        <v>222</v>
      </c>
      <c r="R1920" s="1">
        <v>3</v>
      </c>
      <c r="S1920" s="1">
        <v>7</v>
      </c>
      <c r="T1920" s="1">
        <v>34</v>
      </c>
      <c r="V1920" s="1">
        <v>0</v>
      </c>
      <c r="W1920" s="1">
        <f t="shared" si="433"/>
        <v>0</v>
      </c>
      <c r="AG1920" s="7">
        <f>IF(Q1920&gt;0,RANK(Q1920,(N1920:P1920,Q1920:AE1920)),0)</f>
        <v>4</v>
      </c>
      <c r="AH1920" s="7">
        <f>IF(R1920&gt;0,RANK(R1920,(N1920:P1920,Q1920:AE1920)),0)</f>
        <v>7</v>
      </c>
      <c r="AI1920" s="7">
        <f>IF(T1920&gt;0,RANK(T1920,(N1920:P1920,Q1920:AE1920)),0)</f>
        <v>5</v>
      </c>
      <c r="AJ1920" s="7">
        <f>IF(S1920&gt;0,RANK(S1920,(N1920:P1920,Q1920:AE1920)),0)</f>
        <v>6</v>
      </c>
      <c r="AK1920" s="2">
        <f t="shared" si="437"/>
        <v>2.5310105800802627E-3</v>
      </c>
      <c r="AL1920" s="2">
        <f t="shared" si="437"/>
        <v>3.4202845676760304E-5</v>
      </c>
      <c r="AM1920" s="2">
        <f t="shared" si="430"/>
        <v>3.8763225100328348E-4</v>
      </c>
      <c r="AN1920" s="2">
        <f t="shared" si="431"/>
        <v>7.9806639912440719E-5</v>
      </c>
      <c r="AP1920" t="s">
        <v>3049</v>
      </c>
      <c r="AQ1920" t="s">
        <v>3967</v>
      </c>
      <c r="AR1920">
        <v>22</v>
      </c>
      <c r="AT1920" s="85" t="s">
        <v>3637</v>
      </c>
      <c r="AU1920" s="84" t="s">
        <v>4646</v>
      </c>
      <c r="AV1920" s="77" t="str">
        <f t="shared" si="432"/>
        <v>36111</v>
      </c>
      <c r="AX1920" s="7" t="s">
        <v>186</v>
      </c>
      <c r="BG1920" s="1"/>
    </row>
    <row r="1921" spans="1:61" hidden="1" outlineLevel="1">
      <c r="A1921" t="s">
        <v>4237</v>
      </c>
      <c r="B1921" t="s">
        <v>3967</v>
      </c>
      <c r="C1921" s="1">
        <f t="shared" si="426"/>
        <v>31059</v>
      </c>
      <c r="D1921" s="7">
        <f>IF(N1921&gt;0, RANK(N1921,(N1921:P1921,Q1921:AE1921)),0)</f>
        <v>2</v>
      </c>
      <c r="E1921" s="7">
        <f>IF(O1921&gt;0,RANK(O1921,(N1921:P1921,Q1921:AE1921)),0)</f>
        <v>1</v>
      </c>
      <c r="F1921" s="7">
        <f>IF(P1921&gt;0,RANK(P1921,(N1921:P1921,Q1921:AE1921)),0)</f>
        <v>3</v>
      </c>
      <c r="G1921" s="1">
        <f t="shared" si="434"/>
        <v>3564</v>
      </c>
      <c r="H1921" s="2">
        <f t="shared" si="435"/>
        <v>0.1147493480150681</v>
      </c>
      <c r="I1921" s="2"/>
      <c r="J1921" s="2">
        <f t="shared" si="436"/>
        <v>0.43159792652693263</v>
      </c>
      <c r="K1921" s="2">
        <f t="shared" si="436"/>
        <v>0.54634727454200072</v>
      </c>
      <c r="L1921" s="2">
        <f t="shared" si="436"/>
        <v>1.9511252776972857E-2</v>
      </c>
      <c r="M1921" s="2">
        <f t="shared" si="428"/>
        <v>2.5435461540937974E-3</v>
      </c>
      <c r="N1921" s="1">
        <v>13405</v>
      </c>
      <c r="O1921" s="1">
        <v>16969</v>
      </c>
      <c r="P1921" s="1">
        <v>606</v>
      </c>
      <c r="Q1921" s="1">
        <v>64</v>
      </c>
      <c r="R1921" s="1">
        <v>0</v>
      </c>
      <c r="S1921" s="1">
        <v>0</v>
      </c>
      <c r="T1921" s="1">
        <v>14</v>
      </c>
      <c r="V1921" s="1">
        <v>0</v>
      </c>
      <c r="W1921" s="1">
        <f t="shared" si="433"/>
        <v>1</v>
      </c>
      <c r="AG1921" s="7">
        <f>IF(Q1921&gt;0,RANK(Q1921,(N1921:P1921,Q1921:AE1921)),0)</f>
        <v>4</v>
      </c>
      <c r="AH1921" s="7">
        <f>IF(R1921&gt;0,RANK(R1921,(N1921:P1921,Q1921:AE1921)),0)</f>
        <v>0</v>
      </c>
      <c r="AI1921" s="7">
        <f>IF(T1921&gt;0,RANK(T1921,(N1921:P1921,Q1921:AE1921)),0)</f>
        <v>5</v>
      </c>
      <c r="AJ1921" s="7">
        <f>IF(S1921&gt;0,RANK(S1921,(N1921:P1921,Q1921:AE1921)),0)</f>
        <v>0</v>
      </c>
      <c r="AK1921" s="2">
        <f t="shared" si="437"/>
        <v>2.0605943526836022E-3</v>
      </c>
      <c r="AL1921" s="2">
        <f t="shared" si="437"/>
        <v>0</v>
      </c>
      <c r="AM1921" s="2">
        <f t="shared" si="430"/>
        <v>4.5075501464953799E-4</v>
      </c>
      <c r="AN1921" s="2">
        <f t="shared" si="431"/>
        <v>0</v>
      </c>
      <c r="AP1921" t="s">
        <v>4237</v>
      </c>
      <c r="AQ1921" t="s">
        <v>3967</v>
      </c>
      <c r="AR1921">
        <v>20</v>
      </c>
      <c r="AT1921" s="85" t="s">
        <v>3637</v>
      </c>
      <c r="AU1921" s="84" t="s">
        <v>4647</v>
      </c>
      <c r="AV1921" s="77" t="str">
        <f t="shared" si="432"/>
        <v>36113</v>
      </c>
      <c r="AX1921" s="7" t="s">
        <v>186</v>
      </c>
      <c r="BG1921" s="1"/>
      <c r="BH1921">
        <v>1</v>
      </c>
    </row>
    <row r="1922" spans="1:61" hidden="1" outlineLevel="1">
      <c r="A1922" t="s">
        <v>3830</v>
      </c>
      <c r="B1922" t="s">
        <v>3967</v>
      </c>
      <c r="C1922" s="1">
        <f t="shared" si="426"/>
        <v>25103</v>
      </c>
      <c r="D1922" s="7">
        <f>IF(N1922&gt;0, RANK(N1922,(N1922:P1922,Q1922:AE1922)),0)</f>
        <v>2</v>
      </c>
      <c r="E1922" s="7">
        <f>IF(O1922&gt;0,RANK(O1922,(N1922:P1922,Q1922:AE1922)),0)</f>
        <v>1</v>
      </c>
      <c r="F1922" s="7">
        <f>IF(P1922&gt;0,RANK(P1922,(N1922:P1922,Q1922:AE1922)),0)</f>
        <v>3</v>
      </c>
      <c r="G1922" s="1">
        <f t="shared" si="434"/>
        <v>3203</v>
      </c>
      <c r="H1922" s="2">
        <f t="shared" si="435"/>
        <v>0.12759431143688005</v>
      </c>
      <c r="I1922" s="2"/>
      <c r="J1922" s="2">
        <f t="shared" si="436"/>
        <v>0.42321634864358842</v>
      </c>
      <c r="K1922" s="2">
        <f t="shared" si="436"/>
        <v>0.55081066008046842</v>
      </c>
      <c r="L1922" s="2">
        <f t="shared" si="436"/>
        <v>2.2746285304545272E-2</v>
      </c>
      <c r="M1922" s="2">
        <f t="shared" si="428"/>
        <v>3.2267059713978301E-3</v>
      </c>
      <c r="N1922" s="1">
        <v>10624</v>
      </c>
      <c r="O1922" s="1">
        <v>13827</v>
      </c>
      <c r="P1922" s="1">
        <v>571</v>
      </c>
      <c r="Q1922" s="1">
        <v>65</v>
      </c>
      <c r="R1922" s="1">
        <v>0</v>
      </c>
      <c r="S1922" s="1">
        <v>1</v>
      </c>
      <c r="T1922" s="1">
        <v>15</v>
      </c>
      <c r="V1922" s="1">
        <v>0</v>
      </c>
      <c r="W1922" s="1">
        <f t="shared" si="433"/>
        <v>0</v>
      </c>
      <c r="AG1922" s="7">
        <f>IF(Q1922&gt;0,RANK(Q1922,(N1922:P1922,Q1922:AE1922)),0)</f>
        <v>4</v>
      </c>
      <c r="AH1922" s="7">
        <f>IF(R1922&gt;0,RANK(R1922,(N1922:P1922,Q1922:AE1922)),0)</f>
        <v>0</v>
      </c>
      <c r="AI1922" s="7">
        <f>IF(T1922&gt;0,RANK(T1922,(N1922:P1922,Q1922:AE1922)),0)</f>
        <v>5</v>
      </c>
      <c r="AJ1922" s="7">
        <f>IF(S1922&gt;0,RANK(S1922,(N1922:P1922,Q1922:AE1922)),0)</f>
        <v>6</v>
      </c>
      <c r="AK1922" s="2">
        <f t="shared" si="437"/>
        <v>2.5893319523562922E-3</v>
      </c>
      <c r="AL1922" s="2">
        <f t="shared" si="437"/>
        <v>0</v>
      </c>
      <c r="AM1922" s="2">
        <f t="shared" si="430"/>
        <v>5.9753814285145202E-4</v>
      </c>
      <c r="AN1922" s="2">
        <f t="shared" si="431"/>
        <v>3.9835876190096803E-5</v>
      </c>
      <c r="AP1922" t="s">
        <v>3830</v>
      </c>
      <c r="AQ1922" t="s">
        <v>3967</v>
      </c>
      <c r="AR1922">
        <v>20</v>
      </c>
      <c r="AT1922" s="85" t="s">
        <v>3637</v>
      </c>
      <c r="AU1922" s="84" t="s">
        <v>5225</v>
      </c>
      <c r="AV1922" s="77" t="str">
        <f t="shared" si="432"/>
        <v>36115</v>
      </c>
      <c r="AX1922" s="7" t="s">
        <v>186</v>
      </c>
      <c r="BG1922" s="1"/>
    </row>
    <row r="1923" spans="1:61" hidden="1" outlineLevel="1">
      <c r="A1923" t="s">
        <v>4238</v>
      </c>
      <c r="B1923" t="s">
        <v>3967</v>
      </c>
      <c r="C1923" s="1">
        <f t="shared" si="426"/>
        <v>41220</v>
      </c>
      <c r="D1923" s="7">
        <f>IF(N1923&gt;0, RANK(N1923,(N1923:P1923,Q1923:AE1923)),0)</f>
        <v>2</v>
      </c>
      <c r="E1923" s="7">
        <f>IF(O1923&gt;0,RANK(O1923,(N1923:P1923,Q1923:AE1923)),0)</f>
        <v>1</v>
      </c>
      <c r="F1923" s="7">
        <f>IF(P1923&gt;0,RANK(P1923,(N1923:P1923,Q1923:AE1923)),0)</f>
        <v>3</v>
      </c>
      <c r="G1923" s="1">
        <f t="shared" si="434"/>
        <v>9000</v>
      </c>
      <c r="H1923" s="2">
        <f t="shared" si="435"/>
        <v>0.2183406113537118</v>
      </c>
      <c r="I1923" s="2"/>
      <c r="J1923" s="2">
        <f t="shared" si="436"/>
        <v>0.38110140708393986</v>
      </c>
      <c r="K1923" s="2">
        <f t="shared" si="436"/>
        <v>0.59944201843765166</v>
      </c>
      <c r="L1923" s="2">
        <f t="shared" si="436"/>
        <v>1.6327025715672003E-2</v>
      </c>
      <c r="M1923" s="2">
        <f t="shared" si="428"/>
        <v>3.1295487627365365E-3</v>
      </c>
      <c r="N1923" s="1">
        <v>15709</v>
      </c>
      <c r="O1923" s="1">
        <v>24709</v>
      </c>
      <c r="P1923" s="1">
        <v>673</v>
      </c>
      <c r="Q1923" s="1">
        <v>98</v>
      </c>
      <c r="R1923" s="1">
        <v>20</v>
      </c>
      <c r="S1923" s="1">
        <v>0</v>
      </c>
      <c r="T1923" s="1">
        <v>11</v>
      </c>
      <c r="V1923" s="1">
        <v>0</v>
      </c>
      <c r="W1923" s="1">
        <f t="shared" si="433"/>
        <v>0</v>
      </c>
      <c r="AG1923" s="7">
        <f>IF(Q1923&gt;0,RANK(Q1923,(N1923:P1923,Q1923:AE1923)),0)</f>
        <v>4</v>
      </c>
      <c r="AH1923" s="7">
        <f>IF(R1923&gt;0,RANK(R1923,(N1923:P1923,Q1923:AE1923)),0)</f>
        <v>5</v>
      </c>
      <c r="AI1923" s="7">
        <f>IF(T1923&gt;0,RANK(T1923,(N1923:P1923,Q1923:AE1923)),0)</f>
        <v>6</v>
      </c>
      <c r="AJ1923" s="7">
        <f>IF(S1923&gt;0,RANK(S1923,(N1923:P1923,Q1923:AE1923)),0)</f>
        <v>0</v>
      </c>
      <c r="AK1923" s="2">
        <f t="shared" si="437"/>
        <v>2.3774866569626395E-3</v>
      </c>
      <c r="AL1923" s="2">
        <f t="shared" si="437"/>
        <v>4.8520135856380397E-4</v>
      </c>
      <c r="AM1923" s="2">
        <f t="shared" si="430"/>
        <v>2.668607472100922E-4</v>
      </c>
      <c r="AN1923" s="2">
        <f t="shared" si="431"/>
        <v>0</v>
      </c>
      <c r="AP1923" t="s">
        <v>4238</v>
      </c>
      <c r="AQ1923" t="s">
        <v>3967</v>
      </c>
      <c r="AR1923">
        <v>25</v>
      </c>
      <c r="AT1923" s="85" t="s">
        <v>3637</v>
      </c>
      <c r="AU1923" s="84" t="s">
        <v>5226</v>
      </c>
      <c r="AV1923" s="77" t="str">
        <f t="shared" si="432"/>
        <v>36117</v>
      </c>
      <c r="AX1923" s="7" t="s">
        <v>186</v>
      </c>
      <c r="BG1923" s="1"/>
    </row>
    <row r="1924" spans="1:61" hidden="1" outlineLevel="1">
      <c r="A1924" t="s">
        <v>3302</v>
      </c>
      <c r="B1924" t="s">
        <v>3967</v>
      </c>
      <c r="C1924" s="1">
        <f t="shared" si="426"/>
        <v>395770</v>
      </c>
      <c r="D1924" s="7">
        <f>IF(N1924&gt;0, RANK(N1924,(N1924:P1924,Q1924:AE1924)),0)</f>
        <v>1</v>
      </c>
      <c r="E1924" s="7">
        <f>IF(O1924&gt;0,RANK(O1924,(N1924:P1924,Q1924:AE1924)),0)</f>
        <v>2</v>
      </c>
      <c r="F1924" s="7">
        <f>IF(P1924&gt;0,RANK(P1924,(N1924:P1924,Q1924:AE1924)),0)</f>
        <v>3</v>
      </c>
      <c r="G1924" s="1">
        <f t="shared" si="434"/>
        <v>70221</v>
      </c>
      <c r="H1924" s="2">
        <f t="shared" si="435"/>
        <v>0.17742880966217753</v>
      </c>
      <c r="I1924" s="2"/>
      <c r="J1924" s="2">
        <f t="shared" si="436"/>
        <v>0.58076408014756042</v>
      </c>
      <c r="K1924" s="2">
        <f t="shared" si="436"/>
        <v>0.40333527048538292</v>
      </c>
      <c r="L1924" s="2">
        <f t="shared" si="436"/>
        <v>1.3980342117896758E-2</v>
      </c>
      <c r="M1924" s="2">
        <f t="shared" si="428"/>
        <v>1.9203072491598937E-3</v>
      </c>
      <c r="N1924" s="1">
        <v>229849</v>
      </c>
      <c r="O1924" s="1">
        <v>159628</v>
      </c>
      <c r="P1924" s="1">
        <v>5533</v>
      </c>
      <c r="Q1924" s="1">
        <v>636</v>
      </c>
      <c r="R1924" s="1">
        <v>5</v>
      </c>
      <c r="S1924" s="1">
        <v>5</v>
      </c>
      <c r="T1924" s="1">
        <v>111</v>
      </c>
      <c r="V1924" s="1">
        <v>2</v>
      </c>
      <c r="W1924" s="1">
        <f t="shared" si="433"/>
        <v>1</v>
      </c>
      <c r="AG1924" s="7">
        <f>IF(Q1924&gt;0,RANK(Q1924,(N1924:P1924,Q1924:AE1924)),0)</f>
        <v>4</v>
      </c>
      <c r="AH1924" s="7">
        <f>IF(R1924&gt;0,RANK(R1924,(N1924:P1924,Q1924:AE1924)),0)</f>
        <v>6</v>
      </c>
      <c r="AI1924" s="7">
        <f>IF(T1924&gt;0,RANK(T1924,(N1924:P1924,Q1924:AE1924)),0)</f>
        <v>5</v>
      </c>
      <c r="AJ1924" s="7">
        <f>IF(S1924&gt;0,RANK(S1924,(N1924:P1924,Q1924:AE1924)),0)</f>
        <v>6</v>
      </c>
      <c r="AK1924" s="2">
        <f t="shared" si="437"/>
        <v>1.6069939611390454E-3</v>
      </c>
      <c r="AL1924" s="2">
        <f t="shared" si="437"/>
        <v>1.2633600323420168E-5</v>
      </c>
      <c r="AM1924" s="2">
        <f t="shared" si="430"/>
        <v>2.8046592717992776E-4</v>
      </c>
      <c r="AN1924" s="2">
        <f t="shared" si="431"/>
        <v>1.2633600323420168E-5</v>
      </c>
      <c r="AP1924" t="s">
        <v>3302</v>
      </c>
      <c r="AQ1924" t="s">
        <v>3967</v>
      </c>
      <c r="AR1924">
        <v>0</v>
      </c>
      <c r="AT1924" s="85" t="s">
        <v>3637</v>
      </c>
      <c r="AU1924" s="84" t="s">
        <v>4545</v>
      </c>
      <c r="AV1924" s="77" t="str">
        <f t="shared" si="432"/>
        <v>36119</v>
      </c>
      <c r="AX1924" s="7" t="s">
        <v>186</v>
      </c>
      <c r="BG1924" s="1"/>
      <c r="BH1924">
        <v>1</v>
      </c>
    </row>
    <row r="1925" spans="1:61" hidden="1" outlineLevel="1">
      <c r="A1925" t="s">
        <v>2938</v>
      </c>
      <c r="B1925" t="s">
        <v>3967</v>
      </c>
      <c r="C1925" s="1">
        <f t="shared" si="426"/>
        <v>18169</v>
      </c>
      <c r="D1925" s="7">
        <f>IF(N1925&gt;0, RANK(N1925,(N1925:P1925,Q1925:AE1925)),0)</f>
        <v>2</v>
      </c>
      <c r="E1925" s="7">
        <f>IF(O1925&gt;0,RANK(O1925,(N1925:P1925,Q1925:AE1925)),0)</f>
        <v>1</v>
      </c>
      <c r="F1925" s="7">
        <f>IF(P1925&gt;0,RANK(P1925,(N1925:P1925,Q1925:AE1925)),0)</f>
        <v>3</v>
      </c>
      <c r="G1925" s="1">
        <f t="shared" si="434"/>
        <v>5611</v>
      </c>
      <c r="H1925" s="2">
        <f t="shared" si="435"/>
        <v>0.30882272001761241</v>
      </c>
      <c r="I1925" s="2"/>
      <c r="J1925" s="2">
        <f t="shared" si="436"/>
        <v>0.33760801364962301</v>
      </c>
      <c r="K1925" s="2">
        <f t="shared" si="436"/>
        <v>0.64643073366723536</v>
      </c>
      <c r="L1925" s="2">
        <f t="shared" si="436"/>
        <v>1.3429467774781221E-2</v>
      </c>
      <c r="M1925" s="2">
        <f t="shared" si="428"/>
        <v>2.5317849083604151E-3</v>
      </c>
      <c r="N1925" s="1">
        <v>6134</v>
      </c>
      <c r="O1925" s="1">
        <v>11745</v>
      </c>
      <c r="P1925" s="1">
        <v>244</v>
      </c>
      <c r="Q1925" s="1">
        <v>40</v>
      </c>
      <c r="R1925" s="1">
        <v>0</v>
      </c>
      <c r="S1925" s="1">
        <v>5</v>
      </c>
      <c r="T1925" s="1">
        <v>1</v>
      </c>
      <c r="V1925" s="1">
        <v>0</v>
      </c>
      <c r="W1925" s="1">
        <f t="shared" si="433"/>
        <v>0</v>
      </c>
      <c r="AG1925" s="7">
        <f>IF(Q1925&gt;0,RANK(Q1925,(N1925:P1925,Q1925:AE1925)),0)</f>
        <v>4</v>
      </c>
      <c r="AH1925" s="7">
        <f>IF(R1925&gt;0,RANK(R1925,(N1925:P1925,Q1925:AE1925)),0)</f>
        <v>0</v>
      </c>
      <c r="AI1925" s="7">
        <f>IF(T1925&gt;0,RANK(T1925,(N1925:P1925,Q1925:AE1925)),0)</f>
        <v>6</v>
      </c>
      <c r="AJ1925" s="7">
        <f>IF(S1925&gt;0,RANK(S1925,(N1925:P1925,Q1925:AE1925)),0)</f>
        <v>5</v>
      </c>
      <c r="AK1925" s="2">
        <f t="shared" si="437"/>
        <v>2.2015520942264295E-3</v>
      </c>
      <c r="AL1925" s="2">
        <f t="shared" si="437"/>
        <v>0</v>
      </c>
      <c r="AM1925" s="2">
        <f t="shared" si="430"/>
        <v>5.5038802355660743E-5</v>
      </c>
      <c r="AN1925" s="2">
        <f t="shared" si="431"/>
        <v>2.7519401177830368E-4</v>
      </c>
      <c r="AP1925" t="s">
        <v>2938</v>
      </c>
      <c r="AQ1925" t="s">
        <v>3967</v>
      </c>
      <c r="AR1925">
        <v>26</v>
      </c>
      <c r="AT1925" s="85" t="s">
        <v>3637</v>
      </c>
      <c r="AU1925" s="84" t="s">
        <v>4534</v>
      </c>
      <c r="AV1925" s="77" t="str">
        <f t="shared" si="432"/>
        <v>36121</v>
      </c>
      <c r="AX1925" s="7" t="s">
        <v>186</v>
      </c>
      <c r="BG1925" s="1"/>
    </row>
    <row r="1926" spans="1:61" hidden="1" outlineLevel="1">
      <c r="A1926" t="s">
        <v>4344</v>
      </c>
      <c r="B1926" t="s">
        <v>3967</v>
      </c>
      <c r="C1926" s="1">
        <f t="shared" si="426"/>
        <v>10711</v>
      </c>
      <c r="D1926" s="7">
        <f>IF(N1926&gt;0, RANK(N1926,(N1926:P1926,Q1926:AE1926)),0)</f>
        <v>2</v>
      </c>
      <c r="E1926" s="7">
        <f>IF(O1926&gt;0,RANK(O1926,(N1926:P1926,Q1926:AE1926)),0)</f>
        <v>1</v>
      </c>
      <c r="F1926" s="7">
        <f>IF(P1926&gt;0,RANK(P1926,(N1926:P1926,Q1926:AE1926)),0)</f>
        <v>3</v>
      </c>
      <c r="G1926" s="1">
        <f t="shared" si="434"/>
        <v>2104</v>
      </c>
      <c r="H1926" s="2">
        <f t="shared" si="435"/>
        <v>0.19643357296237512</v>
      </c>
      <c r="I1926" s="2"/>
      <c r="J1926" s="2">
        <f t="shared" si="436"/>
        <v>0.39258706003174304</v>
      </c>
      <c r="K1926" s="2">
        <f t="shared" si="436"/>
        <v>0.58902063299411822</v>
      </c>
      <c r="L1926" s="2">
        <f t="shared" si="436"/>
        <v>1.6244981794416954E-2</v>
      </c>
      <c r="M1926" s="2">
        <f t="shared" si="428"/>
        <v>2.1473251797217846E-3</v>
      </c>
      <c r="N1926" s="1">
        <v>4205</v>
      </c>
      <c r="O1926" s="1">
        <v>6309</v>
      </c>
      <c r="P1926" s="1">
        <v>174</v>
      </c>
      <c r="Q1926" s="1">
        <v>23</v>
      </c>
      <c r="R1926" s="1">
        <v>0</v>
      </c>
      <c r="S1926" s="1">
        <v>0</v>
      </c>
      <c r="T1926" s="1">
        <v>0</v>
      </c>
      <c r="V1926" s="1">
        <v>0</v>
      </c>
      <c r="W1926" s="1">
        <f t="shared" si="433"/>
        <v>0</v>
      </c>
      <c r="AG1926" s="7">
        <f>IF(Q1926&gt;0,RANK(Q1926,(N1926:P1926,Q1926:AE1926)),0)</f>
        <v>4</v>
      </c>
      <c r="AH1926" s="7">
        <f>IF(R1926&gt;0,RANK(R1926,(N1926:P1926,Q1926:AE1926)),0)</f>
        <v>0</v>
      </c>
      <c r="AI1926" s="7">
        <f>IF(T1926&gt;0,RANK(T1926,(N1926:P1926,Q1926:AE1926)),0)</f>
        <v>0</v>
      </c>
      <c r="AJ1926" s="7">
        <f>IF(S1926&gt;0,RANK(S1926,(N1926:P1926,Q1926:AE1926)),0)</f>
        <v>0</v>
      </c>
      <c r="AK1926" s="2">
        <f t="shared" si="437"/>
        <v>2.1473251797217811E-3</v>
      </c>
      <c r="AL1926" s="2">
        <f t="shared" si="437"/>
        <v>0</v>
      </c>
      <c r="AM1926" s="2">
        <f t="shared" si="430"/>
        <v>0</v>
      </c>
      <c r="AN1926" s="2">
        <f t="shared" si="431"/>
        <v>0</v>
      </c>
      <c r="AP1926" t="s">
        <v>4344</v>
      </c>
      <c r="AQ1926" t="s">
        <v>3967</v>
      </c>
      <c r="AR1926">
        <v>29</v>
      </c>
      <c r="AT1926" s="85" t="s">
        <v>3637</v>
      </c>
      <c r="AU1926" s="84" t="s">
        <v>2759</v>
      </c>
      <c r="AV1926" s="77" t="str">
        <f t="shared" si="432"/>
        <v>36123</v>
      </c>
      <c r="AX1926" s="7" t="s">
        <v>186</v>
      </c>
      <c r="BG1926" s="1"/>
    </row>
    <row r="1927" spans="1:61" hidden="1" outlineLevel="1">
      <c r="A1927" t="s">
        <v>3300</v>
      </c>
      <c r="B1927" t="s">
        <v>3967</v>
      </c>
      <c r="C1927" s="1">
        <f t="shared" si="426"/>
        <v>342979</v>
      </c>
      <c r="D1927" s="7">
        <f>IF(N1927&gt;0, RANK(N1927,(N1927:P1927,Q1927:AE1927)),0)</f>
        <v>1</v>
      </c>
      <c r="E1927" s="7">
        <f>IF(O1927&gt;0,RANK(O1927,(N1927:P1927,Q1927:AE1927)),0)</f>
        <v>2</v>
      </c>
      <c r="F1927" s="7">
        <f>IF(P1927&gt;0,RANK(P1927,(N1927:P1927,Q1927:AE1927)),0)</f>
        <v>3</v>
      </c>
      <c r="G1927" s="1">
        <f t="shared" si="434"/>
        <v>227293</v>
      </c>
      <c r="H1927" s="2">
        <f t="shared" si="435"/>
        <v>0.66270238119535019</v>
      </c>
      <c r="I1927" s="2"/>
      <c r="J1927" s="2">
        <f t="shared" si="436"/>
        <v>0.82802154067741762</v>
      </c>
      <c r="K1927" s="2">
        <f t="shared" si="436"/>
        <v>0.16531915948206741</v>
      </c>
      <c r="L1927" s="2">
        <f t="shared" si="436"/>
        <v>5.7525387851734364E-3</v>
      </c>
      <c r="M1927" s="2">
        <f t="shared" si="428"/>
        <v>9.0676105534153416E-4</v>
      </c>
      <c r="N1927" s="1">
        <v>283994</v>
      </c>
      <c r="O1927" s="1">
        <v>56701</v>
      </c>
      <c r="P1927" s="1">
        <v>1973</v>
      </c>
      <c r="Q1927" s="1">
        <v>140</v>
      </c>
      <c r="R1927" s="1">
        <v>0</v>
      </c>
      <c r="S1927" s="1">
        <v>0</v>
      </c>
      <c r="T1927" s="1">
        <v>121</v>
      </c>
      <c r="V1927" s="1">
        <v>0</v>
      </c>
      <c r="W1927" s="1">
        <f t="shared" si="433"/>
        <v>50</v>
      </c>
      <c r="AG1927" s="7">
        <f>IF(Q1927&gt;0,RANK(Q1927,(N1927:P1927,Q1927:AE1927)),0)</f>
        <v>4</v>
      </c>
      <c r="AH1927" s="7">
        <f>IF(R1927&gt;0,RANK(R1927,(N1927:P1927,Q1927:AE1927)),0)</f>
        <v>0</v>
      </c>
      <c r="AI1927" s="7">
        <f>IF(T1927&gt;0,RANK(T1927,(N1927:P1927,Q1927:AE1927)),0)</f>
        <v>5</v>
      </c>
      <c r="AJ1927" s="7">
        <f>IF(S1927&gt;0,RANK(S1927,(N1927:P1927,Q1927:AE1927)),0)</f>
        <v>0</v>
      </c>
      <c r="AK1927" s="2">
        <f t="shared" si="437"/>
        <v>4.081882564238627E-4</v>
      </c>
      <c r="AL1927" s="2">
        <f t="shared" si="437"/>
        <v>0</v>
      </c>
      <c r="AM1927" s="2">
        <f t="shared" si="430"/>
        <v>3.5279127876633844E-4</v>
      </c>
      <c r="AN1927" s="2">
        <f t="shared" si="431"/>
        <v>0</v>
      </c>
      <c r="AP1927" t="s">
        <v>3300</v>
      </c>
      <c r="AQ1927" t="s">
        <v>3967</v>
      </c>
      <c r="AR1927">
        <v>0</v>
      </c>
      <c r="AT1927" s="85" t="s">
        <v>3637</v>
      </c>
      <c r="AU1927" s="84" t="s">
        <v>3632</v>
      </c>
      <c r="AV1927" s="77" t="str">
        <f t="shared" si="432"/>
        <v>36005</v>
      </c>
      <c r="AX1927" s="7" t="s">
        <v>186</v>
      </c>
      <c r="BG1927" s="1">
        <v>50</v>
      </c>
    </row>
    <row r="1928" spans="1:61" hidden="1" outlineLevel="1">
      <c r="A1928" t="s">
        <v>3449</v>
      </c>
      <c r="B1928" t="s">
        <v>3967</v>
      </c>
      <c r="C1928" s="1">
        <f t="shared" si="426"/>
        <v>687884</v>
      </c>
      <c r="D1928" s="7">
        <f>IF(N1928&gt;0, RANK(N1928,(N1928:P1928,Q1928:AE1928)),0)</f>
        <v>1</v>
      </c>
      <c r="E1928" s="7">
        <f>IF(O1928&gt;0,RANK(O1928,(N1928:P1928,Q1928:AE1928)),0)</f>
        <v>2</v>
      </c>
      <c r="F1928" s="7">
        <f>IF(P1928&gt;0,RANK(P1928,(N1928:P1928,Q1928:AE1928)),0)</f>
        <v>3</v>
      </c>
      <c r="G1928" s="1">
        <f t="shared" si="434"/>
        <v>347824</v>
      </c>
      <c r="H1928" s="2">
        <f t="shared" si="435"/>
        <v>0.50564339336283448</v>
      </c>
      <c r="I1928" s="2"/>
      <c r="J1928" s="2">
        <f t="shared" si="436"/>
        <v>0.74863349053038009</v>
      </c>
      <c r="K1928" s="2">
        <f t="shared" si="436"/>
        <v>0.24299009716754569</v>
      </c>
      <c r="L1928" s="2">
        <f t="shared" si="436"/>
        <v>7.0636909711521128E-3</v>
      </c>
      <c r="M1928" s="2">
        <f t="shared" si="428"/>
        <v>1.3127213309221137E-3</v>
      </c>
      <c r="N1928" s="1">
        <v>514973</v>
      </c>
      <c r="O1928" s="1">
        <v>167149</v>
      </c>
      <c r="P1928" s="1">
        <v>4859</v>
      </c>
      <c r="Q1928" s="1">
        <v>570</v>
      </c>
      <c r="R1928" s="1">
        <v>0</v>
      </c>
      <c r="S1928" s="1">
        <v>0</v>
      </c>
      <c r="T1928" s="1">
        <v>229</v>
      </c>
      <c r="V1928" s="1">
        <v>0</v>
      </c>
      <c r="W1928" s="1">
        <f t="shared" si="433"/>
        <v>104</v>
      </c>
      <c r="AG1928" s="7">
        <f>IF(Q1928&gt;0,RANK(Q1928,(N1928:P1928,Q1928:AE1928)),0)</f>
        <v>4</v>
      </c>
      <c r="AH1928" s="7">
        <f>IF(R1928&gt;0,RANK(R1928,(N1928:P1928,Q1928:AE1928)),0)</f>
        <v>0</v>
      </c>
      <c r="AI1928" s="7">
        <f>IF(T1928&gt;0,RANK(T1928,(N1928:P1928,Q1928:AE1928)),0)</f>
        <v>5</v>
      </c>
      <c r="AJ1928" s="7">
        <f>IF(S1928&gt;0,RANK(S1928,(N1928:P1928,Q1928:AE1928)),0)</f>
        <v>0</v>
      </c>
      <c r="AK1928" s="2">
        <f t="shared" si="437"/>
        <v>8.2862808264184073E-4</v>
      </c>
      <c r="AL1928" s="2">
        <f t="shared" si="437"/>
        <v>0</v>
      </c>
      <c r="AM1928" s="2">
        <f t="shared" si="430"/>
        <v>3.329049665350553E-4</v>
      </c>
      <c r="AN1928" s="2">
        <f t="shared" si="431"/>
        <v>0</v>
      </c>
      <c r="AP1928" t="s">
        <v>3449</v>
      </c>
      <c r="AQ1928" t="s">
        <v>3967</v>
      </c>
      <c r="AR1928">
        <v>0</v>
      </c>
      <c r="AT1928" s="85" t="s">
        <v>3637</v>
      </c>
      <c r="AU1928" s="84" t="s">
        <v>3267</v>
      </c>
      <c r="AV1928" s="77" t="str">
        <f t="shared" si="432"/>
        <v>36047</v>
      </c>
      <c r="AX1928" s="7" t="s">
        <v>186</v>
      </c>
      <c r="BG1928" s="1">
        <v>104</v>
      </c>
    </row>
    <row r="1929" spans="1:61" hidden="1" outlineLevel="1">
      <c r="A1929" t="s">
        <v>3966</v>
      </c>
      <c r="B1929" t="s">
        <v>3967</v>
      </c>
      <c r="C1929" s="1">
        <f t="shared" si="426"/>
        <v>641951</v>
      </c>
      <c r="D1929" s="7">
        <f>IF(N1929&gt;0, RANK(N1929,(N1929:P1929,Q1929:AE1929)),0)</f>
        <v>1</v>
      </c>
      <c r="E1929" s="7">
        <f>IF(O1929&gt;0,RANK(O1929,(N1929:P1929,Q1929:AE1929)),0)</f>
        <v>2</v>
      </c>
      <c r="F1929" s="7">
        <f>IF(P1929&gt;0,RANK(P1929,(N1929:P1929,Q1929:AE1929)),0)</f>
        <v>3</v>
      </c>
      <c r="G1929" s="1">
        <f t="shared" si="434"/>
        <v>419360</v>
      </c>
      <c r="H1929" s="2">
        <f t="shared" si="435"/>
        <v>0.65325858204130849</v>
      </c>
      <c r="I1929" s="2"/>
      <c r="J1929" s="2">
        <f t="shared" si="436"/>
        <v>0.82056885961701131</v>
      </c>
      <c r="K1929" s="2">
        <f t="shared" si="436"/>
        <v>0.16731027757570283</v>
      </c>
      <c r="L1929" s="2">
        <f t="shared" si="436"/>
        <v>9.3823360349933257E-3</v>
      </c>
      <c r="M1929" s="2">
        <f t="shared" si="428"/>
        <v>2.7385267722925336E-3</v>
      </c>
      <c r="N1929" s="1">
        <v>526765</v>
      </c>
      <c r="O1929" s="1">
        <v>107405</v>
      </c>
      <c r="P1929" s="1">
        <v>6023</v>
      </c>
      <c r="Q1929" s="1">
        <v>1276</v>
      </c>
      <c r="R1929" s="1">
        <v>0</v>
      </c>
      <c r="S1929" s="1">
        <v>0</v>
      </c>
      <c r="T1929" s="1">
        <v>278</v>
      </c>
      <c r="V1929" s="1">
        <v>0</v>
      </c>
      <c r="W1929" s="1">
        <f t="shared" si="433"/>
        <v>204</v>
      </c>
      <c r="AG1929" s="7">
        <f>IF(Q1929&gt;0,RANK(Q1929,(N1929:P1929,Q1929:AE1929)),0)</f>
        <v>4</v>
      </c>
      <c r="AH1929" s="7">
        <f>IF(R1929&gt;0,RANK(R1929,(N1929:P1929,Q1929:AE1929)),0)</f>
        <v>0</v>
      </c>
      <c r="AI1929" s="7">
        <f>IF(T1929&gt;0,RANK(T1929,(N1929:P1929,Q1929:AE1929)),0)</f>
        <v>5</v>
      </c>
      <c r="AJ1929" s="7">
        <f>IF(S1929&gt;0,RANK(S1929,(N1929:P1929,Q1929:AE1929)),0)</f>
        <v>0</v>
      </c>
      <c r="AK1929" s="2">
        <f t="shared" si="437"/>
        <v>1.9876906492863164E-3</v>
      </c>
      <c r="AL1929" s="2">
        <f t="shared" si="437"/>
        <v>0</v>
      </c>
      <c r="AM1929" s="2">
        <f t="shared" si="430"/>
        <v>4.3305485932726954E-4</v>
      </c>
      <c r="AN1929" s="2">
        <f t="shared" si="431"/>
        <v>0</v>
      </c>
      <c r="AP1929" t="s">
        <v>3966</v>
      </c>
      <c r="AQ1929" t="s">
        <v>3967</v>
      </c>
      <c r="AR1929">
        <v>0</v>
      </c>
      <c r="AT1929" s="85" t="s">
        <v>3637</v>
      </c>
      <c r="AU1929" s="84" t="s">
        <v>3440</v>
      </c>
      <c r="AV1929" s="77" t="str">
        <f t="shared" si="432"/>
        <v>36061</v>
      </c>
      <c r="AX1929" s="7" t="s">
        <v>186</v>
      </c>
      <c r="BG1929" s="1">
        <v>204</v>
      </c>
    </row>
    <row r="1930" spans="1:61" hidden="1" outlineLevel="1">
      <c r="A1930" t="s">
        <v>4011</v>
      </c>
      <c r="B1930" t="s">
        <v>3967</v>
      </c>
      <c r="C1930" s="1">
        <f t="shared" si="426"/>
        <v>605392</v>
      </c>
      <c r="D1930" s="7">
        <f>IF(N1930&gt;0, RANK(N1930,(N1930:P1930,Q1930:AE1930)),0)</f>
        <v>1</v>
      </c>
      <c r="E1930" s="7">
        <f>IF(O1930&gt;0,RANK(O1930,(N1930:P1930,Q1930:AE1930)),0)</f>
        <v>2</v>
      </c>
      <c r="F1930" s="7">
        <f>IF(P1930&gt;0,RANK(P1930,(N1930:P1930,Q1930:AE1930)),0)</f>
        <v>3</v>
      </c>
      <c r="G1930" s="1">
        <f t="shared" si="434"/>
        <v>267881</v>
      </c>
      <c r="H1930" s="2">
        <f t="shared" si="435"/>
        <v>0.44249180696143986</v>
      </c>
      <c r="I1930" s="2"/>
      <c r="J1930" s="2">
        <f t="shared" si="436"/>
        <v>0.71661832333430242</v>
      </c>
      <c r="K1930" s="2">
        <f t="shared" si="436"/>
        <v>0.27412651637286256</v>
      </c>
      <c r="L1930" s="2">
        <f t="shared" si="436"/>
        <v>7.4910140867404922E-3</v>
      </c>
      <c r="M1930" s="2">
        <f t="shared" si="428"/>
        <v>1.7641462060945263E-3</v>
      </c>
      <c r="N1930" s="1">
        <v>433835</v>
      </c>
      <c r="O1930" s="1">
        <v>165954</v>
      </c>
      <c r="P1930" s="1">
        <v>4535</v>
      </c>
      <c r="Q1930" s="1">
        <v>561</v>
      </c>
      <c r="R1930" s="1">
        <v>0</v>
      </c>
      <c r="S1930" s="1">
        <v>0</v>
      </c>
      <c r="T1930" s="1">
        <v>177</v>
      </c>
      <c r="V1930" s="1">
        <v>0</v>
      </c>
      <c r="W1930" s="1">
        <f t="shared" si="433"/>
        <v>330</v>
      </c>
      <c r="AG1930" s="7">
        <f>IF(Q1930&gt;0,RANK(Q1930,(N1930:P1930,Q1930:AE1930)),0)</f>
        <v>4</v>
      </c>
      <c r="AH1930" s="7">
        <f>IF(R1930&gt;0,RANK(R1930,(N1930:P1930,Q1930:AE1930)),0)</f>
        <v>0</v>
      </c>
      <c r="AI1930" s="7">
        <f>IF(T1930&gt;0,RANK(T1930,(N1930:P1930,Q1930:AE1930)),0)</f>
        <v>6</v>
      </c>
      <c r="AJ1930" s="7">
        <f>IF(S1930&gt;0,RANK(S1930,(N1930:P1930,Q1930:AE1930)),0)</f>
        <v>0</v>
      </c>
      <c r="AK1930" s="2">
        <f t="shared" si="437"/>
        <v>9.2667230488675107E-4</v>
      </c>
      <c r="AL1930" s="2">
        <f t="shared" si="437"/>
        <v>0</v>
      </c>
      <c r="AM1930" s="2">
        <f t="shared" si="430"/>
        <v>2.9237254539207655E-4</v>
      </c>
      <c r="AN1930" s="2">
        <f t="shared" si="431"/>
        <v>0</v>
      </c>
      <c r="AP1930" t="s">
        <v>4011</v>
      </c>
      <c r="AQ1930" t="s">
        <v>3967</v>
      </c>
      <c r="AR1930">
        <v>0</v>
      </c>
      <c r="AT1930" s="85" t="s">
        <v>3637</v>
      </c>
      <c r="AU1930" s="84" t="s">
        <v>4173</v>
      </c>
      <c r="AV1930" s="77" t="str">
        <f t="shared" si="432"/>
        <v>36081</v>
      </c>
      <c r="AX1930" s="7" t="s">
        <v>186</v>
      </c>
      <c r="BG1930" s="1">
        <v>330</v>
      </c>
    </row>
    <row r="1931" spans="1:61" hidden="1" outlineLevel="1">
      <c r="A1931" t="s">
        <v>1553</v>
      </c>
      <c r="B1931" t="s">
        <v>3967</v>
      </c>
      <c r="C1931" s="1">
        <f t="shared" si="426"/>
        <v>160143</v>
      </c>
      <c r="D1931" s="7">
        <f>IF(N1931&gt;0, RANK(N1931,(N1931:P1931,Q1931:AE1931)),0)</f>
        <v>2</v>
      </c>
      <c r="E1931" s="7">
        <f>IF(O1931&gt;0,RANK(O1931,(N1931:P1931,Q1931:AE1931)),0)</f>
        <v>1</v>
      </c>
      <c r="F1931" s="7">
        <f>IF(P1931&gt;0,RANK(P1931,(N1931:P1931,Q1931:AE1931)),0)</f>
        <v>3</v>
      </c>
      <c r="G1931" s="1">
        <f t="shared" si="434"/>
        <v>21877</v>
      </c>
      <c r="H1931" s="2">
        <f t="shared" si="435"/>
        <v>0.13660915556721182</v>
      </c>
      <c r="I1931" s="2"/>
      <c r="J1931" s="2">
        <f t="shared" si="436"/>
        <v>0.42741799516681966</v>
      </c>
      <c r="K1931" s="2">
        <f t="shared" si="436"/>
        <v>0.56402715073403142</v>
      </c>
      <c r="L1931" s="2">
        <f t="shared" si="436"/>
        <v>7.4308586700636307E-3</v>
      </c>
      <c r="M1931" s="2">
        <f t="shared" si="428"/>
        <v>1.1239954290852812E-3</v>
      </c>
      <c r="N1931" s="1">
        <v>68448</v>
      </c>
      <c r="O1931" s="1">
        <v>90325</v>
      </c>
      <c r="P1931" s="1">
        <v>1190</v>
      </c>
      <c r="Q1931" s="1">
        <v>134</v>
      </c>
      <c r="R1931" s="1">
        <v>0</v>
      </c>
      <c r="S1931" s="1">
        <v>0</v>
      </c>
      <c r="T1931" s="1">
        <v>29</v>
      </c>
      <c r="V1931" s="1">
        <v>0</v>
      </c>
      <c r="W1931" s="1">
        <f t="shared" si="433"/>
        <v>17</v>
      </c>
      <c r="AG1931" s="7">
        <f>IF(Q1931&gt;0,RANK(Q1931,(N1931:P1931,Q1931:AE1931)),0)</f>
        <v>4</v>
      </c>
      <c r="AH1931" s="7">
        <f>IF(R1931&gt;0,RANK(R1931,(N1931:P1931,Q1931:AE1931)),0)</f>
        <v>0</v>
      </c>
      <c r="AI1931" s="7">
        <f>IF(T1931&gt;0,RANK(T1931,(N1931:P1931,Q1931:AE1931)),0)</f>
        <v>5</v>
      </c>
      <c r="AJ1931" s="7">
        <f>IF(S1931&gt;0,RANK(S1931,(N1931:P1931,Q1931:AE1931)),0)</f>
        <v>0</v>
      </c>
      <c r="AK1931" s="2">
        <f t="shared" si="437"/>
        <v>8.3675215276346763E-4</v>
      </c>
      <c r="AL1931" s="2">
        <f t="shared" si="437"/>
        <v>0</v>
      </c>
      <c r="AM1931" s="2">
        <f t="shared" si="430"/>
        <v>1.8108815246373552E-4</v>
      </c>
      <c r="AN1931" s="2">
        <f t="shared" si="431"/>
        <v>0</v>
      </c>
      <c r="AP1931" t="s">
        <v>1553</v>
      </c>
      <c r="AQ1931" t="s">
        <v>3967</v>
      </c>
      <c r="AR1931">
        <v>13</v>
      </c>
      <c r="AT1931" s="85" t="s">
        <v>3637</v>
      </c>
      <c r="AU1931" s="84" t="s">
        <v>5224</v>
      </c>
      <c r="AV1931" s="77" t="str">
        <f t="shared" si="432"/>
        <v>36085</v>
      </c>
      <c r="AX1931" s="7" t="s">
        <v>186</v>
      </c>
      <c r="BG1931" s="1">
        <v>17</v>
      </c>
    </row>
    <row r="1932" spans="1:61" collapsed="1">
      <c r="A1932" t="s">
        <v>3966</v>
      </c>
      <c r="B1932" t="s">
        <v>3839</v>
      </c>
      <c r="C1932" s="1">
        <f t="shared" si="426"/>
        <v>7391954</v>
      </c>
      <c r="D1932" s="7">
        <f>IF(N1932&gt;0, RANK(N1932,(N1932:P1932,Q1932:AE1932)),0)</f>
        <v>1</v>
      </c>
      <c r="E1932" s="7">
        <f>IF(O1932&gt;0,RANK(O1932,(N1932:P1932,Q1932:AE1932)),0)</f>
        <v>2</v>
      </c>
      <c r="F1932" s="7">
        <f>IF(P1932&gt;0,RANK(P1932,(N1932:P1932,Q1932:AE1932)),0)</f>
        <v>3</v>
      </c>
      <c r="G1932" s="1">
        <f t="shared" si="434"/>
        <v>1351713</v>
      </c>
      <c r="H1932" s="2">
        <f t="shared" si="435"/>
        <v>0.18286274508742884</v>
      </c>
      <c r="I1932" s="2"/>
      <c r="J1932" s="2">
        <f t="shared" si="436"/>
        <v>0.58364540688429611</v>
      </c>
      <c r="K1932" s="2">
        <f t="shared" si="436"/>
        <v>0.40078266179686722</v>
      </c>
      <c r="L1932" s="2">
        <f t="shared" si="436"/>
        <v>1.3511041870660991E-2</v>
      </c>
      <c r="M1932" s="2">
        <f t="shared" si="428"/>
        <v>2.0608894481756717E-3</v>
      </c>
      <c r="N1932" s="1">
        <f t="shared" ref="N1932:T1932" si="438">SUM(N1870:N1931)</f>
        <v>4314280</v>
      </c>
      <c r="O1932" s="1">
        <f t="shared" si="438"/>
        <v>2962567</v>
      </c>
      <c r="P1932" s="1">
        <f t="shared" si="438"/>
        <v>99873</v>
      </c>
      <c r="Q1932" s="1">
        <f t="shared" si="438"/>
        <v>11607</v>
      </c>
      <c r="R1932" s="1">
        <f t="shared" si="438"/>
        <v>363</v>
      </c>
      <c r="S1932" s="1">
        <f>SUM(S1870:S1931)</f>
        <v>138</v>
      </c>
      <c r="T1932" s="1">
        <f t="shared" si="438"/>
        <v>2405</v>
      </c>
      <c r="V1932" s="1">
        <f>SUM(V1870:V1931)</f>
        <v>4</v>
      </c>
      <c r="W1932" s="1">
        <f>SUM(W1870:W1931)</f>
        <v>717</v>
      </c>
      <c r="AG1932" s="7">
        <f>IF(Q1932&gt;0,RANK(Q1932,(N1932:P1932,Q1932:AE1932)),0)</f>
        <v>4</v>
      </c>
      <c r="AH1932" s="7">
        <f>IF(R1932&gt;0,RANK(R1932,(N1932:P1932,Q1932:AE1932)),0)</f>
        <v>7</v>
      </c>
      <c r="AI1932" s="7">
        <f>IF(T1932&gt;0,RANK(T1932,(N1932:P1932,Q1932:AE1932)),0)</f>
        <v>5</v>
      </c>
      <c r="AJ1932" s="7">
        <f>IF(S1932&gt;0,RANK(S1932,(N1932:P1932,Q1932:AE1932)),0)</f>
        <v>8</v>
      </c>
      <c r="AK1932" s="2">
        <f t="shared" si="437"/>
        <v>1.5702208103567745E-3</v>
      </c>
      <c r="AL1932" s="2">
        <f t="shared" si="437"/>
        <v>4.9107448450030937E-5</v>
      </c>
      <c r="AM1932" s="2">
        <f t="shared" si="430"/>
        <v>3.2535375625984686E-4</v>
      </c>
      <c r="AN1932" s="2">
        <f t="shared" si="431"/>
        <v>1.866894734463986E-5</v>
      </c>
      <c r="AP1932" t="s">
        <v>3966</v>
      </c>
      <c r="AQ1932" t="s">
        <v>3839</v>
      </c>
      <c r="AT1932" s="85" t="s">
        <v>3637</v>
      </c>
      <c r="AU1932" s="116"/>
      <c r="AV1932" s="77" t="str">
        <f t="shared" si="432"/>
        <v>36</v>
      </c>
      <c r="AX1932" s="7" t="s">
        <v>2301</v>
      </c>
      <c r="BG1932" s="1">
        <f>SUM(BG1871:BG1931)</f>
        <v>705</v>
      </c>
      <c r="BH1932" s="1">
        <f>SUM(BH1871:BH1931)</f>
        <v>8</v>
      </c>
      <c r="BI1932" s="1">
        <f>SUM(BI1871:BI1931)</f>
        <v>4</v>
      </c>
    </row>
    <row r="1933" spans="1:61" s="1" customFormat="1">
      <c r="A1933"/>
      <c r="B1933"/>
      <c r="D1933" s="7"/>
      <c r="E1933" s="7"/>
      <c r="F1933" s="7"/>
      <c r="H1933" s="2"/>
      <c r="J1933" s="2"/>
      <c r="K1933" s="2"/>
      <c r="L1933" s="2"/>
      <c r="M1933" s="2"/>
      <c r="AG1933" s="7"/>
      <c r="AH1933" s="7"/>
      <c r="AI1933" s="7"/>
      <c r="AJ1933" s="7"/>
      <c r="AK1933" s="2"/>
      <c r="AL1933" s="2"/>
      <c r="AM1933" s="2"/>
      <c r="AN1933" s="2"/>
      <c r="AO1933" s="2"/>
      <c r="AP1933"/>
      <c r="AQ1933"/>
      <c r="AT1933" s="85"/>
      <c r="AU1933" s="115"/>
      <c r="AV1933" s="77"/>
      <c r="AX1933" s="7"/>
    </row>
    <row r="1934" spans="1:61" ht="13" hidden="1" customHeight="1" outlineLevel="1">
      <c r="A1934" t="s">
        <v>3172</v>
      </c>
      <c r="B1934" t="s">
        <v>2717</v>
      </c>
      <c r="C1934" s="1">
        <f t="shared" ref="C1934:C1997" si="439">SUM(N1934:AE1934)</f>
        <v>54175</v>
      </c>
      <c r="D1934" s="7">
        <f>IF(N1934&gt;0, RANK(N1934,(N1934:P1934,Q1934:AE1934)),0)</f>
        <v>2</v>
      </c>
      <c r="E1934" s="7">
        <f>IF(O1934&gt;0,RANK(O1934,(N1934:P1934,Q1934:AE1934)),0)</f>
        <v>1</v>
      </c>
      <c r="F1934" s="7">
        <f>IF(P1934&gt;0,RANK(P1934,(N1934:P1934,Q1934:AE1934)),0)</f>
        <v>4</v>
      </c>
      <c r="G1934" s="1">
        <f t="shared" si="434"/>
        <v>12616</v>
      </c>
      <c r="H1934" s="2">
        <f t="shared" si="435"/>
        <v>0.23287494231656669</v>
      </c>
      <c r="I1934" s="2"/>
      <c r="J1934" s="2">
        <f t="shared" ref="J1934:L1965" si="440">IF($C1934=0,"-",N1934/$C1934)</f>
        <v>0.38183664051684357</v>
      </c>
      <c r="K1934" s="2">
        <f t="shared" si="440"/>
        <v>0.61471158283341021</v>
      </c>
      <c r="L1934" s="2">
        <f t="shared" si="440"/>
        <v>5.1684356252884177E-4</v>
      </c>
      <c r="M1934" s="2">
        <f t="shared" ref="M1934:M1997" si="441">IF(C1934=0,"-",(1-J1934-K1934-L1934))</f>
        <v>2.9349330872173217E-3</v>
      </c>
      <c r="N1934" s="1">
        <v>20686</v>
      </c>
      <c r="O1934" s="1">
        <v>33302</v>
      </c>
      <c r="P1934" s="1">
        <v>28</v>
      </c>
      <c r="Q1934" s="1">
        <v>157</v>
      </c>
      <c r="S1934" s="1">
        <v>2</v>
      </c>
      <c r="U1934" s="1">
        <v>0</v>
      </c>
      <c r="AG1934" s="7">
        <f>IF(Q1934&gt;0,RANK(Q1934,(N1934:P1934,Q1934:AE1934)),0)</f>
        <v>3</v>
      </c>
      <c r="AH1934" s="7">
        <f>IF(R1934&gt;0,RANK(R1934,(N1934:P1934,Q1934:AE1934)),0)</f>
        <v>0</v>
      </c>
      <c r="AI1934" s="7">
        <f>IF(T1934&gt;0,RANK(T1934,(N1934:P1934,Q1934:AE1934)),0)</f>
        <v>0</v>
      </c>
      <c r="AJ1934" s="7">
        <f>IF(S1934&gt;0,RANK(S1934,(N1934:P1934,Q1934:AE1934)),0)</f>
        <v>5</v>
      </c>
      <c r="AK1934" s="2">
        <f t="shared" ref="AK1934:AL1965" si="442">IF($C1934=0,"-",Q1934/$C1934)</f>
        <v>2.8980156898938624E-3</v>
      </c>
      <c r="AL1934" s="2">
        <f t="shared" si="442"/>
        <v>0</v>
      </c>
      <c r="AM1934" s="2">
        <f t="shared" ref="AM1934:AM1997" si="443">IF($C1934=0,"-",T1934/$C1934)</f>
        <v>0</v>
      </c>
      <c r="AN1934" s="2">
        <f t="shared" ref="AN1934:AN1997" si="444">IF($C1934=0,"-",S1934/$C1934)</f>
        <v>3.6917397323488691E-5</v>
      </c>
      <c r="AP1934" t="s">
        <v>3172</v>
      </c>
      <c r="AQ1934" t="s">
        <v>2717</v>
      </c>
      <c r="AT1934" s="85" t="s">
        <v>3638</v>
      </c>
      <c r="AU1934" s="84" t="s">
        <v>3988</v>
      </c>
      <c r="AV1934" s="77" t="str">
        <f t="shared" ref="AV1934:AV1997" si="445">AT1934&amp;AU1934</f>
        <v>37001</v>
      </c>
      <c r="AX1934" s="7" t="s">
        <v>186</v>
      </c>
    </row>
    <row r="1935" spans="1:61" ht="13" hidden="1" customHeight="1" outlineLevel="1">
      <c r="A1935" t="s">
        <v>3173</v>
      </c>
      <c r="B1935" t="s">
        <v>2717</v>
      </c>
      <c r="C1935" s="1">
        <f t="shared" si="439"/>
        <v>15600</v>
      </c>
      <c r="D1935" s="7">
        <f>IF(N1935&gt;0, RANK(N1935,(N1935:P1935,Q1935:AE1935)),0)</f>
        <v>2</v>
      </c>
      <c r="E1935" s="7">
        <f>IF(O1935&gt;0,RANK(O1935,(N1935:P1935,Q1935:AE1935)),0)</f>
        <v>1</v>
      </c>
      <c r="F1935" s="7">
        <f>IF(P1935&gt;0,RANK(P1935,(N1935:P1935,Q1935:AE1935)),0)</f>
        <v>4</v>
      </c>
      <c r="G1935" s="1">
        <f t="shared" si="434"/>
        <v>6310</v>
      </c>
      <c r="H1935" s="2">
        <f t="shared" si="435"/>
        <v>0.40448717948717949</v>
      </c>
      <c r="I1935" s="2"/>
      <c r="J1935" s="2">
        <f t="shared" si="440"/>
        <v>0.29602564102564105</v>
      </c>
      <c r="K1935" s="2">
        <f t="shared" si="440"/>
        <v>0.70051282051282049</v>
      </c>
      <c r="L1935" s="2">
        <f t="shared" si="440"/>
        <v>1.2820512820512821E-4</v>
      </c>
      <c r="M1935" s="2">
        <f t="shared" si="441"/>
        <v>3.3333333333333878E-3</v>
      </c>
      <c r="N1935" s="1">
        <v>4618</v>
      </c>
      <c r="O1935" s="1">
        <v>10928</v>
      </c>
      <c r="P1935" s="1">
        <v>2</v>
      </c>
      <c r="Q1935" s="1">
        <v>52</v>
      </c>
      <c r="S1935" s="1">
        <v>0</v>
      </c>
      <c r="U1935" s="1">
        <v>0</v>
      </c>
      <c r="AG1935" s="7">
        <f>IF(Q1935&gt;0,RANK(Q1935,(N1935:P1935,Q1935:AE1935)),0)</f>
        <v>3</v>
      </c>
      <c r="AH1935" s="7">
        <f>IF(R1935&gt;0,RANK(R1935,(N1935:P1935,Q1935:AE1935)),0)</f>
        <v>0</v>
      </c>
      <c r="AI1935" s="7">
        <f>IF(T1935&gt;0,RANK(T1935,(N1935:P1935,Q1935:AE1935)),0)</f>
        <v>0</v>
      </c>
      <c r="AJ1935" s="7">
        <f>IF(S1935&gt;0,RANK(S1935,(N1935:P1935,Q1935:AE1935)),0)</f>
        <v>0</v>
      </c>
      <c r="AK1935" s="2">
        <f t="shared" si="442"/>
        <v>3.3333333333333335E-3</v>
      </c>
      <c r="AL1935" s="2">
        <f t="shared" si="442"/>
        <v>0</v>
      </c>
      <c r="AM1935" s="2">
        <f t="shared" si="443"/>
        <v>0</v>
      </c>
      <c r="AN1935" s="2">
        <f t="shared" si="444"/>
        <v>0</v>
      </c>
      <c r="AP1935" t="s">
        <v>3173</v>
      </c>
      <c r="AQ1935" t="s">
        <v>2717</v>
      </c>
      <c r="AR1935">
        <v>5</v>
      </c>
      <c r="AT1935" s="85" t="s">
        <v>3638</v>
      </c>
      <c r="AU1935" s="84" t="s">
        <v>3989</v>
      </c>
      <c r="AV1935" s="77" t="str">
        <f t="shared" si="445"/>
        <v>37003</v>
      </c>
      <c r="AX1935" s="7" t="s">
        <v>186</v>
      </c>
    </row>
    <row r="1936" spans="1:61" ht="13" hidden="1" customHeight="1" outlineLevel="1">
      <c r="A1936" t="s">
        <v>2433</v>
      </c>
      <c r="B1936" t="s">
        <v>2717</v>
      </c>
      <c r="C1936" s="1">
        <f t="shared" si="439"/>
        <v>4827</v>
      </c>
      <c r="D1936" s="7">
        <f>IF(N1936&gt;0, RANK(N1936,(N1936:P1936,Q1936:AE1936)),0)</f>
        <v>2</v>
      </c>
      <c r="E1936" s="7">
        <f>IF(O1936&gt;0,RANK(O1936,(N1936:P1936,Q1936:AE1936)),0)</f>
        <v>1</v>
      </c>
      <c r="F1936" s="7">
        <f>IF(P1936&gt;0,RANK(P1936,(N1936:P1936,Q1936:AE1936)),0)</f>
        <v>4</v>
      </c>
      <c r="G1936" s="1">
        <f t="shared" si="434"/>
        <v>961</v>
      </c>
      <c r="H1936" s="2">
        <f t="shared" si="435"/>
        <v>0.19908846074166148</v>
      </c>
      <c r="I1936" s="2"/>
      <c r="J1936" s="2">
        <f t="shared" si="440"/>
        <v>0.39817692148332295</v>
      </c>
      <c r="K1936" s="2">
        <f t="shared" si="440"/>
        <v>0.59726538222498449</v>
      </c>
      <c r="L1936" s="2">
        <f t="shared" si="440"/>
        <v>6.215040397762585E-4</v>
      </c>
      <c r="M1936" s="2">
        <f t="shared" si="441"/>
        <v>3.9361922519163001E-3</v>
      </c>
      <c r="N1936" s="1">
        <v>1922</v>
      </c>
      <c r="O1936" s="1">
        <v>2883</v>
      </c>
      <c r="P1936" s="1">
        <v>3</v>
      </c>
      <c r="Q1936" s="1">
        <v>18</v>
      </c>
      <c r="S1936" s="1">
        <v>0</v>
      </c>
      <c r="U1936" s="1">
        <v>1</v>
      </c>
      <c r="AG1936" s="7">
        <f>IF(Q1936&gt;0,RANK(Q1936,(N1936:P1936,Q1936:AE1936)),0)</f>
        <v>3</v>
      </c>
      <c r="AH1936" s="7">
        <f>IF(R1936&gt;0,RANK(R1936,(N1936:P1936,Q1936:AE1936)),0)</f>
        <v>0</v>
      </c>
      <c r="AI1936" s="7">
        <f>IF(T1936&gt;0,RANK(T1936,(N1936:P1936,Q1936:AE1936)),0)</f>
        <v>0</v>
      </c>
      <c r="AJ1936" s="7">
        <f>IF(S1936&gt;0,RANK(S1936,(N1936:P1936,Q1936:AE1936)),0)</f>
        <v>0</v>
      </c>
      <c r="AK1936" s="2">
        <f t="shared" si="442"/>
        <v>3.7290242386575512E-3</v>
      </c>
      <c r="AL1936" s="2">
        <f t="shared" si="442"/>
        <v>0</v>
      </c>
      <c r="AM1936" s="2">
        <f t="shared" si="443"/>
        <v>0</v>
      </c>
      <c r="AN1936" s="2">
        <f t="shared" si="444"/>
        <v>0</v>
      </c>
      <c r="AP1936" t="s">
        <v>2433</v>
      </c>
      <c r="AQ1936" t="s">
        <v>2717</v>
      </c>
      <c r="AR1936">
        <v>5</v>
      </c>
      <c r="AT1936" s="85" t="s">
        <v>3638</v>
      </c>
      <c r="AU1936" s="84" t="s">
        <v>3632</v>
      </c>
      <c r="AV1936" s="77" t="str">
        <f t="shared" si="445"/>
        <v>37005</v>
      </c>
      <c r="AX1936" s="7" t="s">
        <v>186</v>
      </c>
    </row>
    <row r="1937" spans="1:50" ht="13" hidden="1" customHeight="1" outlineLevel="1">
      <c r="A1937" t="s">
        <v>3122</v>
      </c>
      <c r="B1937" t="s">
        <v>2717</v>
      </c>
      <c r="C1937" s="1">
        <f t="shared" si="439"/>
        <v>9225</v>
      </c>
      <c r="D1937" s="7">
        <f>IF(N1937&gt;0, RANK(N1937,(N1937:P1937,Q1937:AE1937)),0)</f>
        <v>1</v>
      </c>
      <c r="E1937" s="7">
        <f>IF(O1937&gt;0,RANK(O1937,(N1937:P1937,Q1937:AE1937)),0)</f>
        <v>2</v>
      </c>
      <c r="F1937" s="7">
        <f>IF(P1937&gt;0,RANK(P1937,(N1937:P1937,Q1937:AE1937)),0)</f>
        <v>4</v>
      </c>
      <c r="G1937" s="1">
        <f t="shared" si="434"/>
        <v>1617</v>
      </c>
      <c r="H1937" s="2">
        <f t="shared" si="435"/>
        <v>0.17528455284552846</v>
      </c>
      <c r="I1937" s="2"/>
      <c r="J1937" s="2">
        <f t="shared" si="440"/>
        <v>0.58677506775067756</v>
      </c>
      <c r="K1937" s="2">
        <f t="shared" si="440"/>
        <v>0.41149051490514904</v>
      </c>
      <c r="L1937" s="2">
        <f t="shared" si="440"/>
        <v>1.0840108401084011E-4</v>
      </c>
      <c r="M1937" s="2">
        <f t="shared" si="441"/>
        <v>1.62601626016256E-3</v>
      </c>
      <c r="N1937" s="1">
        <v>5413</v>
      </c>
      <c r="O1937" s="1">
        <v>3796</v>
      </c>
      <c r="P1937" s="1">
        <v>1</v>
      </c>
      <c r="Q1937" s="1">
        <v>15</v>
      </c>
      <c r="S1937" s="1">
        <v>0</v>
      </c>
      <c r="U1937" s="1">
        <v>0</v>
      </c>
      <c r="AG1937" s="7">
        <f>IF(Q1937&gt;0,RANK(Q1937,(N1937:P1937,Q1937:AE1937)),0)</f>
        <v>3</v>
      </c>
      <c r="AH1937" s="7">
        <f>IF(R1937&gt;0,RANK(R1937,(N1937:P1937,Q1937:AE1937)),0)</f>
        <v>0</v>
      </c>
      <c r="AI1937" s="7">
        <f>IF(T1937&gt;0,RANK(T1937,(N1937:P1937,Q1937:AE1937)),0)</f>
        <v>0</v>
      </c>
      <c r="AJ1937" s="7">
        <f>IF(S1937&gt;0,RANK(S1937,(N1937:P1937,Q1937:AE1937)),0)</f>
        <v>0</v>
      </c>
      <c r="AK1937" s="2">
        <f t="shared" si="442"/>
        <v>1.6260162601626016E-3</v>
      </c>
      <c r="AL1937" s="2">
        <f t="shared" si="442"/>
        <v>0</v>
      </c>
      <c r="AM1937" s="2">
        <f t="shared" si="443"/>
        <v>0</v>
      </c>
      <c r="AN1937" s="2">
        <f t="shared" si="444"/>
        <v>0</v>
      </c>
      <c r="AP1937" t="s">
        <v>3122</v>
      </c>
      <c r="AQ1937" t="s">
        <v>2717</v>
      </c>
      <c r="AR1937">
        <v>8</v>
      </c>
      <c r="AT1937" s="85" t="s">
        <v>3638</v>
      </c>
      <c r="AU1937" s="84" t="s">
        <v>2597</v>
      </c>
      <c r="AV1937" s="77" t="str">
        <f t="shared" si="445"/>
        <v>37007</v>
      </c>
      <c r="AX1937" s="7" t="s">
        <v>186</v>
      </c>
    </row>
    <row r="1938" spans="1:50" ht="13" hidden="1" customHeight="1" outlineLevel="1">
      <c r="A1938" t="s">
        <v>3170</v>
      </c>
      <c r="B1938" t="s">
        <v>2717</v>
      </c>
      <c r="C1938" s="1">
        <f t="shared" si="439"/>
        <v>11823</v>
      </c>
      <c r="D1938" s="7">
        <f>IF(N1938&gt;0, RANK(N1938,(N1938:P1938,Q1938:AE1938)),0)</f>
        <v>2</v>
      </c>
      <c r="E1938" s="7">
        <f>IF(O1938&gt;0,RANK(O1938,(N1938:P1938,Q1938:AE1938)),0)</f>
        <v>1</v>
      </c>
      <c r="F1938" s="7">
        <f>IF(P1938&gt;0,RANK(P1938,(N1938:P1938,Q1938:AE1938)),0)</f>
        <v>0</v>
      </c>
      <c r="G1938" s="1">
        <f t="shared" si="434"/>
        <v>2815</v>
      </c>
      <c r="H1938" s="2">
        <f t="shared" si="435"/>
        <v>0.23809523809523808</v>
      </c>
      <c r="I1938" s="2"/>
      <c r="J1938" s="2">
        <f t="shared" si="440"/>
        <v>0.37866869660830582</v>
      </c>
      <c r="K1938" s="2">
        <f t="shared" si="440"/>
        <v>0.61676393470354396</v>
      </c>
      <c r="L1938" s="2">
        <f t="shared" si="440"/>
        <v>0</v>
      </c>
      <c r="M1938" s="2">
        <f t="shared" si="441"/>
        <v>4.5673686881502196E-3</v>
      </c>
      <c r="N1938" s="1">
        <v>4477</v>
      </c>
      <c r="O1938" s="1">
        <v>7292</v>
      </c>
      <c r="P1938" s="1">
        <v>0</v>
      </c>
      <c r="Q1938" s="1">
        <v>54</v>
      </c>
      <c r="S1938" s="1">
        <v>0</v>
      </c>
      <c r="U1938" s="1">
        <v>0</v>
      </c>
      <c r="AG1938" s="7">
        <f>IF(Q1938&gt;0,RANK(Q1938,(N1938:P1938,Q1938:AE1938)),0)</f>
        <v>3</v>
      </c>
      <c r="AH1938" s="7">
        <f>IF(R1938&gt;0,RANK(R1938,(N1938:P1938,Q1938:AE1938)),0)</f>
        <v>0</v>
      </c>
      <c r="AI1938" s="7">
        <f>IF(T1938&gt;0,RANK(T1938,(N1938:P1938,Q1938:AE1938)),0)</f>
        <v>0</v>
      </c>
      <c r="AJ1938" s="7">
        <f>IF(S1938&gt;0,RANK(S1938,(N1938:P1938,Q1938:AE1938)),0)</f>
        <v>0</v>
      </c>
      <c r="AK1938" s="2">
        <f t="shared" si="442"/>
        <v>4.5673686881502161E-3</v>
      </c>
      <c r="AL1938" s="2">
        <f t="shared" si="442"/>
        <v>0</v>
      </c>
      <c r="AM1938" s="2">
        <f t="shared" si="443"/>
        <v>0</v>
      </c>
      <c r="AN1938" s="2">
        <f t="shared" si="444"/>
        <v>0</v>
      </c>
      <c r="AP1938" t="s">
        <v>3170</v>
      </c>
      <c r="AQ1938" t="s">
        <v>2717</v>
      </c>
      <c r="AR1938">
        <v>5</v>
      </c>
      <c r="AT1938" s="85" t="s">
        <v>3638</v>
      </c>
      <c r="AU1938" s="84" t="s">
        <v>3218</v>
      </c>
      <c r="AV1938" s="77" t="str">
        <f t="shared" si="445"/>
        <v>37009</v>
      </c>
      <c r="AX1938" s="7" t="s">
        <v>186</v>
      </c>
    </row>
    <row r="1939" spans="1:50" ht="13" hidden="1" customHeight="1" outlineLevel="1">
      <c r="A1939" t="s">
        <v>3171</v>
      </c>
      <c r="B1939" t="s">
        <v>2717</v>
      </c>
      <c r="C1939" s="1">
        <f t="shared" si="439"/>
        <v>7524</v>
      </c>
      <c r="D1939" s="7">
        <f>IF(N1939&gt;0, RANK(N1939,(N1939:P1939,Q1939:AE1939)),0)</f>
        <v>2</v>
      </c>
      <c r="E1939" s="7">
        <f>IF(O1939&gt;0,RANK(O1939,(N1939:P1939,Q1939:AE1939)),0)</f>
        <v>1</v>
      </c>
      <c r="F1939" s="7">
        <f>IF(P1939&gt;0,RANK(P1939,(N1939:P1939,Q1939:AE1939)),0)</f>
        <v>4</v>
      </c>
      <c r="G1939" s="1">
        <f t="shared" si="434"/>
        <v>3873</v>
      </c>
      <c r="H1939" s="2">
        <f t="shared" si="435"/>
        <v>0.51475279106858052</v>
      </c>
      <c r="I1939" s="2"/>
      <c r="J1939" s="2">
        <f t="shared" si="440"/>
        <v>0.23989898989898989</v>
      </c>
      <c r="K1939" s="2">
        <f t="shared" si="440"/>
        <v>0.75465178096757046</v>
      </c>
      <c r="L1939" s="2">
        <f t="shared" si="440"/>
        <v>1.594896331738437E-3</v>
      </c>
      <c r="M1939" s="2">
        <f t="shared" si="441"/>
        <v>3.8543328017012664E-3</v>
      </c>
      <c r="N1939" s="1">
        <v>1805</v>
      </c>
      <c r="O1939" s="1">
        <v>5678</v>
      </c>
      <c r="P1939" s="1">
        <v>12</v>
      </c>
      <c r="Q1939" s="1">
        <v>29</v>
      </c>
      <c r="S1939" s="1">
        <v>0</v>
      </c>
      <c r="U1939" s="1">
        <v>0</v>
      </c>
      <c r="AG1939" s="7">
        <f>IF(Q1939&gt;0,RANK(Q1939,(N1939:P1939,Q1939:AE1939)),0)</f>
        <v>3</v>
      </c>
      <c r="AH1939" s="7">
        <f>IF(R1939&gt;0,RANK(R1939,(N1939:P1939,Q1939:AE1939)),0)</f>
        <v>0</v>
      </c>
      <c r="AI1939" s="7">
        <f>IF(T1939&gt;0,RANK(T1939,(N1939:P1939,Q1939:AE1939)),0)</f>
        <v>0</v>
      </c>
      <c r="AJ1939" s="7">
        <f>IF(S1939&gt;0,RANK(S1939,(N1939:P1939,Q1939:AE1939)),0)</f>
        <v>0</v>
      </c>
      <c r="AK1939" s="2">
        <f t="shared" si="442"/>
        <v>3.8543328017012226E-3</v>
      </c>
      <c r="AL1939" s="2">
        <f t="shared" si="442"/>
        <v>0</v>
      </c>
      <c r="AM1939" s="2">
        <f t="shared" si="443"/>
        <v>0</v>
      </c>
      <c r="AN1939" s="2">
        <f t="shared" si="444"/>
        <v>0</v>
      </c>
      <c r="AP1939" t="s">
        <v>3171</v>
      </c>
      <c r="AQ1939" t="s">
        <v>2717</v>
      </c>
      <c r="AR1939">
        <v>10</v>
      </c>
      <c r="AT1939" s="85" t="s">
        <v>3638</v>
      </c>
      <c r="AU1939" s="84" t="s">
        <v>3234</v>
      </c>
      <c r="AV1939" s="77" t="str">
        <f t="shared" si="445"/>
        <v>37011</v>
      </c>
      <c r="AX1939" s="7" t="s">
        <v>186</v>
      </c>
    </row>
    <row r="1940" spans="1:50" ht="13" hidden="1" customHeight="1" outlineLevel="1">
      <c r="A1940" t="s">
        <v>4418</v>
      </c>
      <c r="B1940" t="s">
        <v>2717</v>
      </c>
      <c r="C1940" s="1">
        <f t="shared" si="439"/>
        <v>19522</v>
      </c>
      <c r="D1940" s="7">
        <f>IF(N1940&gt;0, RANK(N1940,(N1940:P1940,Q1940:AE1940)),0)</f>
        <v>2</v>
      </c>
      <c r="E1940" s="7">
        <f>IF(O1940&gt;0,RANK(O1940,(N1940:P1940,Q1940:AE1940)),0)</f>
        <v>1</v>
      </c>
      <c r="F1940" s="7">
        <f>IF(P1940&gt;0,RANK(P1940,(N1940:P1940,Q1940:AE1940)),0)</f>
        <v>4</v>
      </c>
      <c r="G1940" s="1">
        <f t="shared" si="434"/>
        <v>5407</v>
      </c>
      <c r="H1940" s="2">
        <f t="shared" si="435"/>
        <v>0.27696957278967321</v>
      </c>
      <c r="I1940" s="2"/>
      <c r="J1940" s="2">
        <f t="shared" si="440"/>
        <v>0.3598504251613564</v>
      </c>
      <c r="K1940" s="2">
        <f t="shared" si="440"/>
        <v>0.63681999795102961</v>
      </c>
      <c r="L1940" s="2">
        <f t="shared" si="440"/>
        <v>3.5856981866612029E-4</v>
      </c>
      <c r="M1940" s="2">
        <f t="shared" si="441"/>
        <v>2.9710070689479185E-3</v>
      </c>
      <c r="N1940" s="1">
        <v>7025</v>
      </c>
      <c r="O1940" s="1">
        <v>12432</v>
      </c>
      <c r="P1940" s="1">
        <v>7</v>
      </c>
      <c r="Q1940" s="1">
        <v>58</v>
      </c>
      <c r="S1940" s="1">
        <v>0</v>
      </c>
      <c r="U1940" s="1">
        <v>0</v>
      </c>
      <c r="AG1940" s="7">
        <f>IF(Q1940&gt;0,RANK(Q1940,(N1940:P1940,Q1940:AE1940)),0)</f>
        <v>3</v>
      </c>
      <c r="AH1940" s="7">
        <f>IF(R1940&gt;0,RANK(R1940,(N1940:P1940,Q1940:AE1940)),0)</f>
        <v>0</v>
      </c>
      <c r="AI1940" s="7">
        <f>IF(T1940&gt;0,RANK(T1940,(N1940:P1940,Q1940:AE1940)),0)</f>
        <v>0</v>
      </c>
      <c r="AJ1940" s="7">
        <f>IF(S1940&gt;0,RANK(S1940,(N1940:P1940,Q1940:AE1940)),0)</f>
        <v>0</v>
      </c>
      <c r="AK1940" s="2">
        <f t="shared" si="442"/>
        <v>2.9710070689478538E-3</v>
      </c>
      <c r="AL1940" s="2">
        <f t="shared" si="442"/>
        <v>0</v>
      </c>
      <c r="AM1940" s="2">
        <f t="shared" si="443"/>
        <v>0</v>
      </c>
      <c r="AN1940" s="2">
        <f t="shared" si="444"/>
        <v>0</v>
      </c>
      <c r="AP1940" t="s">
        <v>4418</v>
      </c>
      <c r="AQ1940" t="s">
        <v>2717</v>
      </c>
      <c r="AT1940" s="85" t="s">
        <v>3638</v>
      </c>
      <c r="AU1940" s="84" t="s">
        <v>3235</v>
      </c>
      <c r="AV1940" s="77" t="str">
        <f t="shared" si="445"/>
        <v>37013</v>
      </c>
      <c r="AX1940" s="7" t="s">
        <v>186</v>
      </c>
    </row>
    <row r="1941" spans="1:50" ht="13" hidden="1" customHeight="1" outlineLevel="1">
      <c r="A1941" t="s">
        <v>2819</v>
      </c>
      <c r="B1941" t="s">
        <v>2717</v>
      </c>
      <c r="C1941" s="1">
        <f t="shared" si="439"/>
        <v>8032</v>
      </c>
      <c r="D1941" s="7">
        <f>IF(N1941&gt;0, RANK(N1941,(N1941:P1941,Q1941:AE1941)),0)</f>
        <v>1</v>
      </c>
      <c r="E1941" s="7">
        <f>IF(O1941&gt;0,RANK(O1941,(N1941:P1941,Q1941:AE1941)),0)</f>
        <v>2</v>
      </c>
      <c r="F1941" s="7">
        <f>IF(P1941&gt;0,RANK(P1941,(N1941:P1941,Q1941:AE1941)),0)</f>
        <v>4</v>
      </c>
      <c r="G1941" s="1">
        <f t="shared" si="434"/>
        <v>1881</v>
      </c>
      <c r="H1941" s="2">
        <f t="shared" si="435"/>
        <v>0.23418824701195218</v>
      </c>
      <c r="I1941" s="2"/>
      <c r="J1941" s="2">
        <f t="shared" si="440"/>
        <v>0.61479083665338641</v>
      </c>
      <c r="K1941" s="2">
        <f t="shared" si="440"/>
        <v>0.38060258964143429</v>
      </c>
      <c r="L1941" s="2">
        <f t="shared" si="440"/>
        <v>2.4900398406374502E-4</v>
      </c>
      <c r="M1941" s="2">
        <f t="shared" si="441"/>
        <v>4.3575697211155617E-3</v>
      </c>
      <c r="N1941" s="1">
        <v>4938</v>
      </c>
      <c r="O1941" s="1">
        <v>3057</v>
      </c>
      <c r="P1941" s="1">
        <v>2</v>
      </c>
      <c r="Q1941" s="1">
        <v>35</v>
      </c>
      <c r="S1941" s="1">
        <v>0</v>
      </c>
      <c r="U1941" s="1">
        <v>0</v>
      </c>
      <c r="AG1941" s="7">
        <f>IF(Q1941&gt;0,RANK(Q1941,(N1941:P1941,Q1941:AE1941)),0)</f>
        <v>3</v>
      </c>
      <c r="AH1941" s="7">
        <f>IF(R1941&gt;0,RANK(R1941,(N1941:P1941,Q1941:AE1941)),0)</f>
        <v>0</v>
      </c>
      <c r="AI1941" s="7">
        <f>IF(T1941&gt;0,RANK(T1941,(N1941:P1941,Q1941:AE1941)),0)</f>
        <v>0</v>
      </c>
      <c r="AJ1941" s="7">
        <f>IF(S1941&gt;0,RANK(S1941,(N1941:P1941,Q1941:AE1941)),0)</f>
        <v>0</v>
      </c>
      <c r="AK1941" s="2">
        <f t="shared" si="442"/>
        <v>4.3575697211155374E-3</v>
      </c>
      <c r="AL1941" s="2">
        <f t="shared" si="442"/>
        <v>0</v>
      </c>
      <c r="AM1941" s="2">
        <f t="shared" si="443"/>
        <v>0</v>
      </c>
      <c r="AN1941" s="2">
        <f t="shared" si="444"/>
        <v>0</v>
      </c>
      <c r="AP1941" t="s">
        <v>2819</v>
      </c>
      <c r="AQ1941" t="s">
        <v>2717</v>
      </c>
      <c r="AR1941">
        <v>1</v>
      </c>
      <c r="AT1941" s="85" t="s">
        <v>3638</v>
      </c>
      <c r="AU1941" s="84" t="s">
        <v>4670</v>
      </c>
      <c r="AV1941" s="77" t="str">
        <f t="shared" si="445"/>
        <v>37015</v>
      </c>
      <c r="AX1941" s="7" t="s">
        <v>186</v>
      </c>
    </row>
    <row r="1942" spans="1:50" ht="13" hidden="1" customHeight="1" outlineLevel="1">
      <c r="A1942" t="s">
        <v>2177</v>
      </c>
      <c r="B1942" t="s">
        <v>2717</v>
      </c>
      <c r="C1942" s="1">
        <f t="shared" si="439"/>
        <v>12313</v>
      </c>
      <c r="D1942" s="7">
        <f>IF(N1942&gt;0, RANK(N1942,(N1942:P1942,Q1942:AE1942)),0)</f>
        <v>2</v>
      </c>
      <c r="E1942" s="7">
        <f>IF(O1942&gt;0,RANK(O1942,(N1942:P1942,Q1942:AE1942)),0)</f>
        <v>1</v>
      </c>
      <c r="F1942" s="7">
        <f>IF(P1942&gt;0,RANK(P1942,(N1942:P1942,Q1942:AE1942)),0)</f>
        <v>4</v>
      </c>
      <c r="G1942" s="1">
        <f t="shared" si="434"/>
        <v>65</v>
      </c>
      <c r="H1942" s="2">
        <f t="shared" si="435"/>
        <v>5.2789734427028346E-3</v>
      </c>
      <c r="I1942" s="2"/>
      <c r="J1942" s="2">
        <f t="shared" si="440"/>
        <v>0.49614228863802484</v>
      </c>
      <c r="K1942" s="2">
        <f t="shared" si="440"/>
        <v>0.50142126208072768</v>
      </c>
      <c r="L1942" s="2">
        <f t="shared" si="440"/>
        <v>8.1214976041582069E-5</v>
      </c>
      <c r="M1942" s="2">
        <f t="shared" si="441"/>
        <v>2.3552343052058392E-3</v>
      </c>
      <c r="N1942" s="1">
        <v>6109</v>
      </c>
      <c r="O1942" s="1">
        <v>6174</v>
      </c>
      <c r="P1942" s="1">
        <v>1</v>
      </c>
      <c r="Q1942" s="1">
        <v>29</v>
      </c>
      <c r="S1942" s="1">
        <v>0</v>
      </c>
      <c r="U1942" s="1">
        <v>0</v>
      </c>
      <c r="AG1942" s="7">
        <f>IF(Q1942&gt;0,RANK(Q1942,(N1942:P1942,Q1942:AE1942)),0)</f>
        <v>3</v>
      </c>
      <c r="AH1942" s="7">
        <f>IF(R1942&gt;0,RANK(R1942,(N1942:P1942,Q1942:AE1942)),0)</f>
        <v>0</v>
      </c>
      <c r="AI1942" s="7">
        <f>IF(T1942&gt;0,RANK(T1942,(N1942:P1942,Q1942:AE1942)),0)</f>
        <v>0</v>
      </c>
      <c r="AJ1942" s="7">
        <f>IF(S1942&gt;0,RANK(S1942,(N1942:P1942,Q1942:AE1942)),0)</f>
        <v>0</v>
      </c>
      <c r="AK1942" s="2">
        <f t="shared" si="442"/>
        <v>2.35523430520588E-3</v>
      </c>
      <c r="AL1942" s="2">
        <f t="shared" si="442"/>
        <v>0</v>
      </c>
      <c r="AM1942" s="2">
        <f t="shared" si="443"/>
        <v>0</v>
      </c>
      <c r="AN1942" s="2">
        <f t="shared" si="444"/>
        <v>0</v>
      </c>
      <c r="AP1942" t="s">
        <v>2177</v>
      </c>
      <c r="AQ1942" t="s">
        <v>2717</v>
      </c>
      <c r="AR1942">
        <v>7</v>
      </c>
      <c r="AT1942" s="85" t="s">
        <v>3638</v>
      </c>
      <c r="AU1942" s="84" t="s">
        <v>4671</v>
      </c>
      <c r="AV1942" s="77" t="str">
        <f t="shared" si="445"/>
        <v>37017</v>
      </c>
      <c r="AX1942" s="7" t="s">
        <v>186</v>
      </c>
    </row>
    <row r="1943" spans="1:50" ht="13" hidden="1" customHeight="1" outlineLevel="1">
      <c r="A1943" t="s">
        <v>1918</v>
      </c>
      <c r="B1943" t="s">
        <v>2717</v>
      </c>
      <c r="C1943" s="1">
        <f t="shared" si="439"/>
        <v>37977</v>
      </c>
      <c r="D1943" s="7">
        <f>IF(N1943&gt;0, RANK(N1943,(N1943:P1943,Q1943:AE1943)),0)</f>
        <v>2</v>
      </c>
      <c r="E1943" s="7">
        <f>IF(O1943&gt;0,RANK(O1943,(N1943:P1943,Q1943:AE1943)),0)</f>
        <v>1</v>
      </c>
      <c r="F1943" s="7">
        <f>IF(P1943&gt;0,RANK(P1943,(N1943:P1943,Q1943:AE1943)),0)</f>
        <v>4</v>
      </c>
      <c r="G1943" s="1">
        <f t="shared" si="434"/>
        <v>8022</v>
      </c>
      <c r="H1943" s="2">
        <f t="shared" si="435"/>
        <v>0.21123311477999843</v>
      </c>
      <c r="I1943" s="2"/>
      <c r="J1943" s="2">
        <f t="shared" si="440"/>
        <v>0.39242172894120125</v>
      </c>
      <c r="K1943" s="2">
        <f t="shared" si="440"/>
        <v>0.60365484372119971</v>
      </c>
      <c r="L1943" s="2">
        <f t="shared" si="440"/>
        <v>5.0030281486162674E-4</v>
      </c>
      <c r="M1943" s="2">
        <f t="shared" si="441"/>
        <v>3.4231245227373569E-3</v>
      </c>
      <c r="N1943" s="1">
        <v>14903</v>
      </c>
      <c r="O1943" s="1">
        <v>22925</v>
      </c>
      <c r="P1943" s="1">
        <v>19</v>
      </c>
      <c r="Q1943" s="1">
        <v>130</v>
      </c>
      <c r="S1943" s="1">
        <v>0</v>
      </c>
      <c r="U1943" s="1">
        <v>0</v>
      </c>
      <c r="AG1943" s="7">
        <f>IF(Q1943&gt;0,RANK(Q1943,(N1943:P1943,Q1943:AE1943)),0)</f>
        <v>3</v>
      </c>
      <c r="AH1943" s="7">
        <f>IF(R1943&gt;0,RANK(R1943,(N1943:P1943,Q1943:AE1943)),0)</f>
        <v>0</v>
      </c>
      <c r="AI1943" s="7">
        <f>IF(T1943&gt;0,RANK(T1943,(N1943:P1943,Q1943:AE1943)),0)</f>
        <v>0</v>
      </c>
      <c r="AJ1943" s="7">
        <f>IF(S1943&gt;0,RANK(S1943,(N1943:P1943,Q1943:AE1943)),0)</f>
        <v>0</v>
      </c>
      <c r="AK1943" s="2">
        <f t="shared" si="442"/>
        <v>3.4231245227374463E-3</v>
      </c>
      <c r="AL1943" s="2">
        <f t="shared" si="442"/>
        <v>0</v>
      </c>
      <c r="AM1943" s="2">
        <f t="shared" si="443"/>
        <v>0</v>
      </c>
      <c r="AN1943" s="2">
        <f t="shared" si="444"/>
        <v>0</v>
      </c>
      <c r="AP1943" t="s">
        <v>1918</v>
      </c>
      <c r="AQ1943" t="s">
        <v>2717</v>
      </c>
      <c r="AR1943">
        <v>7</v>
      </c>
      <c r="AT1943" s="85" t="s">
        <v>3638</v>
      </c>
      <c r="AU1943" s="84" t="s">
        <v>4672</v>
      </c>
      <c r="AV1943" s="77" t="str">
        <f t="shared" si="445"/>
        <v>37019</v>
      </c>
      <c r="AX1943" s="7" t="s">
        <v>186</v>
      </c>
    </row>
    <row r="1944" spans="1:50" ht="13" hidden="1" customHeight="1" outlineLevel="1">
      <c r="A1944" t="s">
        <v>3194</v>
      </c>
      <c r="B1944" t="s">
        <v>2717</v>
      </c>
      <c r="C1944" s="1">
        <f t="shared" si="439"/>
        <v>105013</v>
      </c>
      <c r="D1944" s="7">
        <f>IF(N1944&gt;0, RANK(N1944,(N1944:P1944,Q1944:AE1944)),0)</f>
        <v>2</v>
      </c>
      <c r="E1944" s="7">
        <f>IF(O1944&gt;0,RANK(O1944,(N1944:P1944,Q1944:AE1944)),0)</f>
        <v>1</v>
      </c>
      <c r="F1944" s="7">
        <f>IF(P1944&gt;0,RANK(P1944,(N1944:P1944,Q1944:AE1944)),0)</f>
        <v>4</v>
      </c>
      <c r="G1944" s="1">
        <f t="shared" si="434"/>
        <v>623</v>
      </c>
      <c r="H1944" s="2">
        <f t="shared" si="435"/>
        <v>5.9325988210983402E-3</v>
      </c>
      <c r="I1944" s="2"/>
      <c r="J1944" s="2">
        <f t="shared" si="440"/>
        <v>0.49391980040566408</v>
      </c>
      <c r="K1944" s="2">
        <f t="shared" si="440"/>
        <v>0.49985239922676239</v>
      </c>
      <c r="L1944" s="2">
        <f t="shared" si="440"/>
        <v>1.3426909049355795E-3</v>
      </c>
      <c r="M1944" s="2">
        <f t="shared" si="441"/>
        <v>4.8851094626379534E-3</v>
      </c>
      <c r="N1944" s="1">
        <v>51868</v>
      </c>
      <c r="O1944" s="1">
        <v>52491</v>
      </c>
      <c r="P1944" s="1">
        <v>141</v>
      </c>
      <c r="Q1944" s="1">
        <v>501</v>
      </c>
      <c r="S1944" s="1">
        <v>12</v>
      </c>
      <c r="U1944" s="1">
        <v>0</v>
      </c>
      <c r="AG1944" s="7">
        <f>IF(Q1944&gt;0,RANK(Q1944,(N1944:P1944,Q1944:AE1944)),0)</f>
        <v>3</v>
      </c>
      <c r="AH1944" s="7">
        <f>IF(R1944&gt;0,RANK(R1944,(N1944:P1944,Q1944:AE1944)),0)</f>
        <v>0</v>
      </c>
      <c r="AI1944" s="7">
        <f>IF(T1944&gt;0,RANK(T1944,(N1944:P1944,Q1944:AE1944)),0)</f>
        <v>0</v>
      </c>
      <c r="AJ1944" s="7">
        <f>IF(S1944&gt;0,RANK(S1944,(N1944:P1944,Q1944:AE1944)),0)</f>
        <v>5</v>
      </c>
      <c r="AK1944" s="2">
        <f t="shared" si="442"/>
        <v>4.7708378962604634E-3</v>
      </c>
      <c r="AL1944" s="2">
        <f t="shared" si="442"/>
        <v>0</v>
      </c>
      <c r="AM1944" s="2">
        <f t="shared" si="443"/>
        <v>0</v>
      </c>
      <c r="AN1944" s="2">
        <f t="shared" si="444"/>
        <v>1.1427156637749612E-4</v>
      </c>
      <c r="AP1944" t="s">
        <v>3194</v>
      </c>
      <c r="AQ1944" t="s">
        <v>2717</v>
      </c>
      <c r="AR1944">
        <v>11</v>
      </c>
      <c r="AT1944" s="85" t="s">
        <v>3638</v>
      </c>
      <c r="AU1944" s="84" t="s">
        <v>4350</v>
      </c>
      <c r="AV1944" s="77" t="str">
        <f t="shared" si="445"/>
        <v>37021</v>
      </c>
      <c r="AX1944" s="7" t="s">
        <v>186</v>
      </c>
    </row>
    <row r="1945" spans="1:50" ht="13" hidden="1" customHeight="1" outlineLevel="1">
      <c r="A1945" t="s">
        <v>997</v>
      </c>
      <c r="B1945" t="s">
        <v>2717</v>
      </c>
      <c r="C1945" s="1">
        <f t="shared" si="439"/>
        <v>30762</v>
      </c>
      <c r="D1945" s="7">
        <f>IF(N1945&gt;0, RANK(N1945,(N1945:P1945,Q1945:AE1945)),0)</f>
        <v>2</v>
      </c>
      <c r="E1945" s="7">
        <f>IF(O1945&gt;0,RANK(O1945,(N1945:P1945,Q1945:AE1945)),0)</f>
        <v>1</v>
      </c>
      <c r="F1945" s="7">
        <f>IF(P1945&gt;0,RANK(P1945,(N1945:P1945,Q1945:AE1945)),0)</f>
        <v>4</v>
      </c>
      <c r="G1945" s="1">
        <f t="shared" si="434"/>
        <v>7194</v>
      </c>
      <c r="H1945" s="2">
        <f t="shared" si="435"/>
        <v>0.23385995708991614</v>
      </c>
      <c r="I1945" s="2"/>
      <c r="J1945" s="2">
        <f t="shared" si="440"/>
        <v>0.38124959365450883</v>
      </c>
      <c r="K1945" s="2">
        <f t="shared" si="440"/>
        <v>0.61510955074442497</v>
      </c>
      <c r="L1945" s="2">
        <f t="shared" si="440"/>
        <v>6.5015278590468755E-5</v>
      </c>
      <c r="M1945" s="2">
        <f t="shared" si="441"/>
        <v>3.5758403224757265E-3</v>
      </c>
      <c r="N1945" s="1">
        <v>11728</v>
      </c>
      <c r="O1945" s="1">
        <v>18922</v>
      </c>
      <c r="P1945" s="1">
        <v>2</v>
      </c>
      <c r="Q1945" s="1">
        <v>110</v>
      </c>
      <c r="S1945" s="1">
        <v>0</v>
      </c>
      <c r="U1945" s="1">
        <v>0</v>
      </c>
      <c r="AG1945" s="7">
        <f>IF(Q1945&gt;0,RANK(Q1945,(N1945:P1945,Q1945:AE1945)),0)</f>
        <v>3</v>
      </c>
      <c r="AH1945" s="7">
        <f>IF(R1945&gt;0,RANK(R1945,(N1945:P1945,Q1945:AE1945)),0)</f>
        <v>0</v>
      </c>
      <c r="AI1945" s="7">
        <f>IF(T1945&gt;0,RANK(T1945,(N1945:P1945,Q1945:AE1945)),0)</f>
        <v>0</v>
      </c>
      <c r="AJ1945" s="7">
        <f>IF(S1945&gt;0,RANK(S1945,(N1945:P1945,Q1945:AE1945)),0)</f>
        <v>0</v>
      </c>
      <c r="AK1945" s="2">
        <f t="shared" si="442"/>
        <v>3.575840322475782E-3</v>
      </c>
      <c r="AL1945" s="2">
        <f t="shared" si="442"/>
        <v>0</v>
      </c>
      <c r="AM1945" s="2">
        <f t="shared" si="443"/>
        <v>0</v>
      </c>
      <c r="AN1945" s="2">
        <f t="shared" si="444"/>
        <v>0</v>
      </c>
      <c r="AP1945" t="s">
        <v>997</v>
      </c>
      <c r="AQ1945" t="s">
        <v>2717</v>
      </c>
      <c r="AR1945">
        <v>10</v>
      </c>
      <c r="AT1945" s="85" t="s">
        <v>3638</v>
      </c>
      <c r="AU1945" s="84" t="s">
        <v>4351</v>
      </c>
      <c r="AV1945" s="77" t="str">
        <f t="shared" si="445"/>
        <v>37023</v>
      </c>
      <c r="AX1945" s="7" t="s">
        <v>186</v>
      </c>
    </row>
    <row r="1946" spans="1:50" ht="13" hidden="1" customHeight="1" outlineLevel="1">
      <c r="A1946" t="s">
        <v>2732</v>
      </c>
      <c r="B1946" t="s">
        <v>2717</v>
      </c>
      <c r="C1946" s="1">
        <f t="shared" si="439"/>
        <v>60824</v>
      </c>
      <c r="D1946" s="7">
        <f>IF(N1946&gt;0, RANK(N1946,(N1946:P1946,Q1946:AE1946)),0)</f>
        <v>2</v>
      </c>
      <c r="E1946" s="7">
        <f>IF(O1946&gt;0,RANK(O1946,(N1946:P1946,Q1946:AE1946)),0)</f>
        <v>1</v>
      </c>
      <c r="F1946" s="7">
        <f>IF(P1946&gt;0,RANK(P1946,(N1946:P1946,Q1946:AE1946)),0)</f>
        <v>4</v>
      </c>
      <c r="G1946" s="1">
        <f t="shared" si="434"/>
        <v>20977</v>
      </c>
      <c r="H1946" s="2">
        <f t="shared" si="435"/>
        <v>0.34488031040378797</v>
      </c>
      <c r="I1946" s="2"/>
      <c r="J1946" s="2">
        <f t="shared" si="440"/>
        <v>0.32557871892673945</v>
      </c>
      <c r="K1946" s="2">
        <f t="shared" si="440"/>
        <v>0.67045902933052748</v>
      </c>
      <c r="L1946" s="2">
        <f t="shared" si="440"/>
        <v>2.6305405760883863E-4</v>
      </c>
      <c r="M1946" s="2">
        <f t="shared" si="441"/>
        <v>3.6991976851242863E-3</v>
      </c>
      <c r="N1946" s="1">
        <v>19803</v>
      </c>
      <c r="O1946" s="1">
        <v>40780</v>
      </c>
      <c r="P1946" s="1">
        <v>16</v>
      </c>
      <c r="Q1946" s="1">
        <v>224</v>
      </c>
      <c r="S1946" s="1">
        <v>1</v>
      </c>
      <c r="U1946" s="1">
        <v>0</v>
      </c>
      <c r="X1946" s="69"/>
      <c r="AG1946" s="7">
        <f>IF(Q1946&gt;0,RANK(Q1946,(N1946:P1946,Q1946:AE1946)),0)</f>
        <v>3</v>
      </c>
      <c r="AH1946" s="7">
        <f>IF(R1946&gt;0,RANK(R1946,(N1946:P1946,Q1946:AE1946)),0)</f>
        <v>0</v>
      </c>
      <c r="AI1946" s="7">
        <f>IF(T1946&gt;0,RANK(T1946,(N1946:P1946,Q1946:AE1946)),0)</f>
        <v>0</v>
      </c>
      <c r="AJ1946" s="7">
        <f>IF(S1946&gt;0,RANK(S1946,(N1946:P1946,Q1946:AE1946)),0)</f>
        <v>5</v>
      </c>
      <c r="AK1946" s="2">
        <f t="shared" si="442"/>
        <v>3.6827568065237407E-3</v>
      </c>
      <c r="AL1946" s="2">
        <f t="shared" si="442"/>
        <v>0</v>
      </c>
      <c r="AM1946" s="2">
        <f t="shared" si="443"/>
        <v>0</v>
      </c>
      <c r="AN1946" s="2">
        <f t="shared" si="444"/>
        <v>1.6440878600552414E-5</v>
      </c>
      <c r="AP1946" t="s">
        <v>2732</v>
      </c>
      <c r="AQ1946" t="s">
        <v>2717</v>
      </c>
      <c r="AT1946" s="85" t="s">
        <v>3638</v>
      </c>
      <c r="AU1946" s="84" t="s">
        <v>3949</v>
      </c>
      <c r="AV1946" s="77" t="str">
        <f t="shared" si="445"/>
        <v>37025</v>
      </c>
      <c r="AX1946" s="7" t="s">
        <v>186</v>
      </c>
    </row>
    <row r="1947" spans="1:50" ht="13" hidden="1" customHeight="1" outlineLevel="1">
      <c r="A1947" t="s">
        <v>4053</v>
      </c>
      <c r="B1947" t="s">
        <v>2717</v>
      </c>
      <c r="C1947" s="1">
        <f t="shared" si="439"/>
        <v>31348</v>
      </c>
      <c r="D1947" s="7">
        <f>IF(N1947&gt;0, RANK(N1947,(N1947:P1947,Q1947:AE1947)),0)</f>
        <v>2</v>
      </c>
      <c r="E1947" s="7">
        <f>IF(O1947&gt;0,RANK(O1947,(N1947:P1947,Q1947:AE1947)),0)</f>
        <v>1</v>
      </c>
      <c r="F1947" s="7">
        <f>IF(P1947&gt;0,RANK(P1947,(N1947:P1947,Q1947:AE1947)),0)</f>
        <v>0</v>
      </c>
      <c r="G1947" s="1">
        <f t="shared" si="434"/>
        <v>11187</v>
      </c>
      <c r="H1947" s="2">
        <f t="shared" si="435"/>
        <v>0.35686487176215387</v>
      </c>
      <c r="I1947" s="2"/>
      <c r="J1947" s="2">
        <f t="shared" si="440"/>
        <v>0.31896771723873929</v>
      </c>
      <c r="K1947" s="2">
        <f t="shared" si="440"/>
        <v>0.67583258900089316</v>
      </c>
      <c r="L1947" s="2">
        <f t="shared" si="440"/>
        <v>0</v>
      </c>
      <c r="M1947" s="2">
        <f t="shared" si="441"/>
        <v>5.1996937603675519E-3</v>
      </c>
      <c r="N1947" s="1">
        <v>9999</v>
      </c>
      <c r="O1947" s="1">
        <v>21186</v>
      </c>
      <c r="P1947" s="1">
        <v>0</v>
      </c>
      <c r="Q1947" s="1">
        <v>111</v>
      </c>
      <c r="S1947" s="1">
        <v>0</v>
      </c>
      <c r="U1947" s="1">
        <v>52</v>
      </c>
      <c r="AG1947" s="7">
        <f>IF(Q1947&gt;0,RANK(Q1947,(N1947:P1947,Q1947:AE1947)),0)</f>
        <v>3</v>
      </c>
      <c r="AH1947" s="7">
        <f>IF(R1947&gt;0,RANK(R1947,(N1947:P1947,Q1947:AE1947)),0)</f>
        <v>0</v>
      </c>
      <c r="AI1947" s="7">
        <f>IF(T1947&gt;0,RANK(T1947,(N1947:P1947,Q1947:AE1947)),0)</f>
        <v>0</v>
      </c>
      <c r="AJ1947" s="7">
        <f>IF(S1947&gt;0,RANK(S1947,(N1947:P1947,Q1947:AE1947)),0)</f>
        <v>0</v>
      </c>
      <c r="AK1947" s="2">
        <f t="shared" si="442"/>
        <v>3.5408957509250991E-3</v>
      </c>
      <c r="AL1947" s="2">
        <f t="shared" si="442"/>
        <v>0</v>
      </c>
      <c r="AM1947" s="2">
        <f t="shared" si="443"/>
        <v>0</v>
      </c>
      <c r="AN1947" s="2">
        <f t="shared" si="444"/>
        <v>0</v>
      </c>
      <c r="AP1947" t="s">
        <v>4053</v>
      </c>
      <c r="AQ1947" t="s">
        <v>2717</v>
      </c>
      <c r="AR1947">
        <v>10</v>
      </c>
      <c r="AT1947" s="85" t="s">
        <v>3638</v>
      </c>
      <c r="AU1947" s="84" t="s">
        <v>3950</v>
      </c>
      <c r="AV1947" s="77" t="str">
        <f t="shared" si="445"/>
        <v>37027</v>
      </c>
      <c r="AX1947" s="7" t="s">
        <v>186</v>
      </c>
    </row>
    <row r="1948" spans="1:50" ht="13" hidden="1" customHeight="1" outlineLevel="1">
      <c r="A1948" t="s">
        <v>4778</v>
      </c>
      <c r="B1948" t="s">
        <v>2717</v>
      </c>
      <c r="C1948" s="1">
        <f t="shared" si="439"/>
        <v>3830</v>
      </c>
      <c r="D1948" s="7">
        <f>IF(N1948&gt;0, RANK(N1948,(N1948:P1948,Q1948:AE1948)),0)</f>
        <v>2</v>
      </c>
      <c r="E1948" s="7">
        <f>IF(O1948&gt;0,RANK(O1948,(N1948:P1948,Q1948:AE1948)),0)</f>
        <v>1</v>
      </c>
      <c r="F1948" s="7">
        <f>IF(P1948&gt;0,RANK(P1948,(N1948:P1948,Q1948:AE1948)),0)</f>
        <v>4</v>
      </c>
      <c r="G1948" s="1">
        <f t="shared" si="434"/>
        <v>1141</v>
      </c>
      <c r="H1948" s="2">
        <f t="shared" si="435"/>
        <v>0.297911227154047</v>
      </c>
      <c r="I1948" s="2"/>
      <c r="J1948" s="2">
        <f t="shared" si="440"/>
        <v>0.34960835509138383</v>
      </c>
      <c r="K1948" s="2">
        <f t="shared" si="440"/>
        <v>0.64751958224543082</v>
      </c>
      <c r="L1948" s="2">
        <f t="shared" si="440"/>
        <v>1.0443864229765013E-3</v>
      </c>
      <c r="M1948" s="2">
        <f t="shared" si="441"/>
        <v>1.8276762402089028E-3</v>
      </c>
      <c r="N1948" s="1">
        <v>1339</v>
      </c>
      <c r="O1948" s="1">
        <v>2480</v>
      </c>
      <c r="P1948" s="1">
        <v>4</v>
      </c>
      <c r="Q1948" s="1">
        <v>7</v>
      </c>
      <c r="S1948" s="1">
        <v>0</v>
      </c>
      <c r="U1948" s="1">
        <v>0</v>
      </c>
      <c r="AG1948" s="7">
        <f>IF(Q1948&gt;0,RANK(Q1948,(N1948:P1948,Q1948:AE1948)),0)</f>
        <v>3</v>
      </c>
      <c r="AH1948" s="7">
        <f>IF(R1948&gt;0,RANK(R1948,(N1948:P1948,Q1948:AE1948)),0)</f>
        <v>0</v>
      </c>
      <c r="AI1948" s="7">
        <f>IF(T1948&gt;0,RANK(T1948,(N1948:P1948,Q1948:AE1948)),0)</f>
        <v>0</v>
      </c>
      <c r="AJ1948" s="7">
        <f>IF(S1948&gt;0,RANK(S1948,(N1948:P1948,Q1948:AE1948)),0)</f>
        <v>0</v>
      </c>
      <c r="AK1948" s="2">
        <f t="shared" si="442"/>
        <v>1.8276762402088772E-3</v>
      </c>
      <c r="AL1948" s="2">
        <f t="shared" si="442"/>
        <v>0</v>
      </c>
      <c r="AM1948" s="2">
        <f t="shared" si="443"/>
        <v>0</v>
      </c>
      <c r="AN1948" s="2">
        <f t="shared" si="444"/>
        <v>0</v>
      </c>
      <c r="AP1948" t="s">
        <v>4778</v>
      </c>
      <c r="AQ1948" t="s">
        <v>2717</v>
      </c>
      <c r="AR1948">
        <v>3</v>
      </c>
      <c r="AT1948" s="85" t="s">
        <v>3638</v>
      </c>
      <c r="AU1948" s="84" t="s">
        <v>3951</v>
      </c>
      <c r="AV1948" s="77" t="str">
        <f t="shared" si="445"/>
        <v>37029</v>
      </c>
      <c r="AX1948" s="7" t="s">
        <v>186</v>
      </c>
    </row>
    <row r="1949" spans="1:50" ht="13" hidden="1" customHeight="1" outlineLevel="1">
      <c r="A1949" t="s">
        <v>4723</v>
      </c>
      <c r="B1949" t="s">
        <v>2717</v>
      </c>
      <c r="C1949" s="1">
        <f t="shared" si="439"/>
        <v>25575</v>
      </c>
      <c r="D1949" s="7">
        <f>IF(N1949&gt;0, RANK(N1949,(N1949:P1949,Q1949:AE1949)),0)</f>
        <v>2</v>
      </c>
      <c r="E1949" s="7">
        <f>IF(O1949&gt;0,RANK(O1949,(N1949:P1949,Q1949:AE1949)),0)</f>
        <v>1</v>
      </c>
      <c r="F1949" s="7">
        <f>IF(P1949&gt;0,RANK(P1949,(N1949:P1949,Q1949:AE1949)),0)</f>
        <v>5</v>
      </c>
      <c r="G1949" s="1">
        <f t="shared" si="434"/>
        <v>9984</v>
      </c>
      <c r="H1949" s="2">
        <f t="shared" si="435"/>
        <v>0.39038123167155425</v>
      </c>
      <c r="I1949" s="2"/>
      <c r="J1949" s="2">
        <f t="shared" si="440"/>
        <v>0.30232649071358747</v>
      </c>
      <c r="K1949" s="2">
        <f t="shared" si="440"/>
        <v>0.69270772238514178</v>
      </c>
      <c r="L1949" s="2">
        <f t="shared" si="440"/>
        <v>1.9550342130987292E-4</v>
      </c>
      <c r="M1949" s="2">
        <f t="shared" si="441"/>
        <v>4.7702834799609349E-3</v>
      </c>
      <c r="N1949" s="1">
        <v>7732</v>
      </c>
      <c r="O1949" s="1">
        <v>17716</v>
      </c>
      <c r="P1949" s="1">
        <v>5</v>
      </c>
      <c r="Q1949" s="1">
        <v>100</v>
      </c>
      <c r="S1949" s="1">
        <v>0</v>
      </c>
      <c r="U1949" s="1">
        <v>22</v>
      </c>
      <c r="X1949" s="69"/>
      <c r="AG1949" s="7">
        <f>IF(Q1949&gt;0,RANK(Q1949,(N1949:P1949,Q1949:AE1949)),0)</f>
        <v>3</v>
      </c>
      <c r="AH1949" s="7">
        <f>IF(R1949&gt;0,RANK(R1949,(N1949:P1949,Q1949:AE1949)),0)</f>
        <v>0</v>
      </c>
      <c r="AI1949" s="7">
        <f>IF(T1949&gt;0,RANK(T1949,(N1949:P1949,Q1949:AE1949)),0)</f>
        <v>0</v>
      </c>
      <c r="AJ1949" s="7">
        <f>IF(S1949&gt;0,RANK(S1949,(N1949:P1949,Q1949:AE1949)),0)</f>
        <v>0</v>
      </c>
      <c r="AK1949" s="2">
        <f t="shared" si="442"/>
        <v>3.9100684261974585E-3</v>
      </c>
      <c r="AL1949" s="2">
        <f t="shared" si="442"/>
        <v>0</v>
      </c>
      <c r="AM1949" s="2">
        <f t="shared" si="443"/>
        <v>0</v>
      </c>
      <c r="AN1949" s="2">
        <f t="shared" si="444"/>
        <v>0</v>
      </c>
      <c r="AP1949" t="s">
        <v>4723</v>
      </c>
      <c r="AQ1949" t="s">
        <v>2717</v>
      </c>
      <c r="AR1949">
        <v>3</v>
      </c>
      <c r="AT1949" s="85" t="s">
        <v>3638</v>
      </c>
      <c r="AU1949" s="84" t="s">
        <v>3971</v>
      </c>
      <c r="AV1949" s="77" t="str">
        <f t="shared" si="445"/>
        <v>37031</v>
      </c>
      <c r="AX1949" s="7" t="s">
        <v>186</v>
      </c>
    </row>
    <row r="1950" spans="1:50" ht="13" hidden="1" customHeight="1" outlineLevel="1">
      <c r="A1950" t="s">
        <v>4067</v>
      </c>
      <c r="B1950" t="s">
        <v>2717</v>
      </c>
      <c r="C1950" s="1">
        <f t="shared" si="439"/>
        <v>9437</v>
      </c>
      <c r="D1950" s="7">
        <f>IF(N1950&gt;0, RANK(N1950,(N1950:P1950,Q1950:AE1950)),0)</f>
        <v>2</v>
      </c>
      <c r="E1950" s="7">
        <f>IF(O1950&gt;0,RANK(O1950,(N1950:P1950,Q1950:AE1950)),0)</f>
        <v>1</v>
      </c>
      <c r="F1950" s="7">
        <f>IF(P1950&gt;0,RANK(P1950,(N1950:P1950,Q1950:AE1950)),0)</f>
        <v>4</v>
      </c>
      <c r="G1950" s="1">
        <f t="shared" si="434"/>
        <v>329</v>
      </c>
      <c r="H1950" s="2">
        <f t="shared" si="435"/>
        <v>3.4862774186711881E-2</v>
      </c>
      <c r="I1950" s="2"/>
      <c r="J1950" s="2">
        <f t="shared" si="440"/>
        <v>0.48097912472183957</v>
      </c>
      <c r="K1950" s="2">
        <f t="shared" si="440"/>
        <v>0.51584189890855148</v>
      </c>
      <c r="L1950" s="2">
        <f t="shared" si="440"/>
        <v>6.3579527392179723E-4</v>
      </c>
      <c r="M1950" s="2">
        <f t="shared" si="441"/>
        <v>2.5431810956871572E-3</v>
      </c>
      <c r="N1950" s="1">
        <v>4539</v>
      </c>
      <c r="O1950" s="1">
        <v>4868</v>
      </c>
      <c r="P1950" s="1">
        <v>6</v>
      </c>
      <c r="Q1950" s="1">
        <v>22</v>
      </c>
      <c r="S1950" s="1">
        <v>1</v>
      </c>
      <c r="U1950" s="1">
        <v>1</v>
      </c>
      <c r="AG1950" s="7">
        <f>IF(Q1950&gt;0,RANK(Q1950,(N1950:P1950,Q1950:AE1950)),0)</f>
        <v>3</v>
      </c>
      <c r="AH1950" s="7">
        <f>IF(R1950&gt;0,RANK(R1950,(N1950:P1950,Q1950:AE1950)),0)</f>
        <v>0</v>
      </c>
      <c r="AI1950" s="7">
        <f>IF(T1950&gt;0,RANK(T1950,(N1950:P1950,Q1950:AE1950)),0)</f>
        <v>0</v>
      </c>
      <c r="AJ1950" s="7">
        <f>IF(S1950&gt;0,RANK(S1950,(N1950:P1950,Q1950:AE1950)),0)</f>
        <v>5</v>
      </c>
      <c r="AK1950" s="2">
        <f t="shared" si="442"/>
        <v>2.3312493377132563E-3</v>
      </c>
      <c r="AL1950" s="2">
        <f t="shared" si="442"/>
        <v>0</v>
      </c>
      <c r="AM1950" s="2">
        <f t="shared" si="443"/>
        <v>0</v>
      </c>
      <c r="AN1950" s="2">
        <f t="shared" si="444"/>
        <v>1.059658789869662E-4</v>
      </c>
      <c r="AP1950" t="s">
        <v>4067</v>
      </c>
      <c r="AQ1950" t="s">
        <v>2717</v>
      </c>
      <c r="AR1950">
        <v>13</v>
      </c>
      <c r="AT1950" s="85" t="s">
        <v>3638</v>
      </c>
      <c r="AU1950" s="84" t="s">
        <v>3972</v>
      </c>
      <c r="AV1950" s="77" t="str">
        <f t="shared" si="445"/>
        <v>37033</v>
      </c>
      <c r="AX1950" s="7" t="s">
        <v>186</v>
      </c>
    </row>
    <row r="1951" spans="1:50" ht="13" hidden="1" customHeight="1" outlineLevel="1">
      <c r="A1951" t="s">
        <v>4392</v>
      </c>
      <c r="B1951" t="s">
        <v>2717</v>
      </c>
      <c r="C1951" s="1">
        <f t="shared" si="439"/>
        <v>58688</v>
      </c>
      <c r="D1951" s="7">
        <f>IF(N1951&gt;0, RANK(N1951,(N1951:P1951,Q1951:AE1951)),0)</f>
        <v>2</v>
      </c>
      <c r="E1951" s="7">
        <f>IF(O1951&gt;0,RANK(O1951,(N1951:P1951,Q1951:AE1951)),0)</f>
        <v>1</v>
      </c>
      <c r="F1951" s="7">
        <f>IF(P1951&gt;0,RANK(P1951,(N1951:P1951,Q1951:AE1951)),0)</f>
        <v>4</v>
      </c>
      <c r="G1951" s="1">
        <f t="shared" si="434"/>
        <v>20744</v>
      </c>
      <c r="H1951" s="2">
        <f t="shared" si="435"/>
        <v>0.35346237731733915</v>
      </c>
      <c r="I1951" s="2"/>
      <c r="J1951" s="2">
        <f t="shared" si="440"/>
        <v>0.32132633587786258</v>
      </c>
      <c r="K1951" s="2">
        <f t="shared" si="440"/>
        <v>0.67478871319520173</v>
      </c>
      <c r="L1951" s="2">
        <f t="shared" si="440"/>
        <v>7.4972737186477644E-4</v>
      </c>
      <c r="M1951" s="2">
        <f t="shared" si="441"/>
        <v>3.1352235550708612E-3</v>
      </c>
      <c r="N1951" s="1">
        <v>18858</v>
      </c>
      <c r="O1951" s="1">
        <v>39602</v>
      </c>
      <c r="P1951" s="1">
        <v>44</v>
      </c>
      <c r="Q1951" s="1">
        <v>182</v>
      </c>
      <c r="S1951" s="1">
        <v>0</v>
      </c>
      <c r="U1951" s="1">
        <v>2</v>
      </c>
      <c r="AG1951" s="7">
        <f>IF(Q1951&gt;0,RANK(Q1951,(N1951:P1951,Q1951:AE1951)),0)</f>
        <v>3</v>
      </c>
      <c r="AH1951" s="7">
        <f>IF(R1951&gt;0,RANK(R1951,(N1951:P1951,Q1951:AE1951)),0)</f>
        <v>0</v>
      </c>
      <c r="AI1951" s="7">
        <f>IF(T1951&gt;0,RANK(T1951,(N1951:P1951,Q1951:AE1951)),0)</f>
        <v>0</v>
      </c>
      <c r="AJ1951" s="7">
        <f>IF(S1951&gt;0,RANK(S1951,(N1951:P1951,Q1951:AE1951)),0)</f>
        <v>0</v>
      </c>
      <c r="AK1951" s="2">
        <f t="shared" si="442"/>
        <v>3.1011450381679389E-3</v>
      </c>
      <c r="AL1951" s="2">
        <f t="shared" si="442"/>
        <v>0</v>
      </c>
      <c r="AM1951" s="2">
        <f t="shared" si="443"/>
        <v>0</v>
      </c>
      <c r="AN1951" s="2">
        <f t="shared" si="444"/>
        <v>0</v>
      </c>
      <c r="AP1951" t="s">
        <v>4392</v>
      </c>
      <c r="AQ1951" t="s">
        <v>2717</v>
      </c>
      <c r="AR1951">
        <v>10</v>
      </c>
      <c r="AT1951" s="85" t="s">
        <v>3638</v>
      </c>
      <c r="AU1951" s="84" t="s">
        <v>3970</v>
      </c>
      <c r="AV1951" s="77" t="str">
        <f t="shared" si="445"/>
        <v>37035</v>
      </c>
      <c r="AX1951" s="7" t="s">
        <v>186</v>
      </c>
    </row>
    <row r="1952" spans="1:50" ht="13" hidden="1" customHeight="1" outlineLevel="1">
      <c r="A1952" t="s">
        <v>4775</v>
      </c>
      <c r="B1952" t="s">
        <v>2717</v>
      </c>
      <c r="C1952" s="1">
        <f t="shared" si="439"/>
        <v>25922</v>
      </c>
      <c r="D1952" s="7">
        <f>IF(N1952&gt;0, RANK(N1952,(N1952:P1952,Q1952:AE1952)),0)</f>
        <v>1</v>
      </c>
      <c r="E1952" s="7">
        <f>IF(O1952&gt;0,RANK(O1952,(N1952:P1952,Q1952:AE1952)),0)</f>
        <v>2</v>
      </c>
      <c r="F1952" s="7">
        <f>IF(P1952&gt;0,RANK(P1952,(N1952:P1952,Q1952:AE1952)),0)</f>
        <v>4</v>
      </c>
      <c r="G1952" s="1">
        <f t="shared" si="434"/>
        <v>5</v>
      </c>
      <c r="H1952" s="2">
        <f t="shared" si="435"/>
        <v>1.9288635136177764E-4</v>
      </c>
      <c r="I1952" s="2"/>
      <c r="J1952" s="2">
        <f t="shared" si="440"/>
        <v>0.49753105470256925</v>
      </c>
      <c r="K1952" s="2">
        <f t="shared" si="440"/>
        <v>0.49733816835120748</v>
      </c>
      <c r="L1952" s="2">
        <f t="shared" si="440"/>
        <v>6.9439086490239951E-4</v>
      </c>
      <c r="M1952" s="2">
        <f t="shared" si="441"/>
        <v>4.4363860813208152E-3</v>
      </c>
      <c r="N1952" s="1">
        <v>12897</v>
      </c>
      <c r="O1952" s="1">
        <v>12892</v>
      </c>
      <c r="P1952" s="1">
        <v>18</v>
      </c>
      <c r="Q1952" s="1">
        <v>115</v>
      </c>
      <c r="S1952" s="1">
        <v>0</v>
      </c>
      <c r="U1952" s="1">
        <v>0</v>
      </c>
      <c r="AG1952" s="7">
        <f>IF(Q1952&gt;0,RANK(Q1952,(N1952:P1952,Q1952:AE1952)),0)</f>
        <v>3</v>
      </c>
      <c r="AH1952" s="7">
        <f>IF(R1952&gt;0,RANK(R1952,(N1952:P1952,Q1952:AE1952)),0)</f>
        <v>0</v>
      </c>
      <c r="AI1952" s="7">
        <f>IF(T1952&gt;0,RANK(T1952,(N1952:P1952,Q1952:AE1952)),0)</f>
        <v>0</v>
      </c>
      <c r="AJ1952" s="7">
        <f>IF(S1952&gt;0,RANK(S1952,(N1952:P1952,Q1952:AE1952)),0)</f>
        <v>0</v>
      </c>
      <c r="AK1952" s="2">
        <f t="shared" si="442"/>
        <v>4.4363860813208854E-3</v>
      </c>
      <c r="AL1952" s="2">
        <f t="shared" si="442"/>
        <v>0</v>
      </c>
      <c r="AM1952" s="2">
        <f t="shared" si="443"/>
        <v>0</v>
      </c>
      <c r="AN1952" s="2">
        <f t="shared" si="444"/>
        <v>0</v>
      </c>
      <c r="AP1952" t="s">
        <v>4775</v>
      </c>
      <c r="AQ1952" t="s">
        <v>2717</v>
      </c>
      <c r="AT1952" s="85" t="s">
        <v>3638</v>
      </c>
      <c r="AU1952" s="84" t="s">
        <v>3656</v>
      </c>
      <c r="AV1952" s="77" t="str">
        <f t="shared" si="445"/>
        <v>37037</v>
      </c>
      <c r="AX1952" s="7" t="s">
        <v>186</v>
      </c>
    </row>
    <row r="1953" spans="1:50" ht="13" hidden="1" customHeight="1" outlineLevel="1">
      <c r="A1953" t="s">
        <v>3290</v>
      </c>
      <c r="B1953" t="s">
        <v>2717</v>
      </c>
      <c r="C1953" s="1">
        <f t="shared" si="439"/>
        <v>11199</v>
      </c>
      <c r="D1953" s="7">
        <f>IF(N1953&gt;0, RANK(N1953,(N1953:P1953,Q1953:AE1953)),0)</f>
        <v>2</v>
      </c>
      <c r="E1953" s="7">
        <f>IF(O1953&gt;0,RANK(O1953,(N1953:P1953,Q1953:AE1953)),0)</f>
        <v>1</v>
      </c>
      <c r="F1953" s="7">
        <f>IF(P1953&gt;0,RANK(P1953,(N1953:P1953,Q1953:AE1953)),0)</f>
        <v>4</v>
      </c>
      <c r="G1953" s="1">
        <f t="shared" si="434"/>
        <v>3882</v>
      </c>
      <c r="H1953" s="2">
        <f t="shared" si="435"/>
        <v>0.34663809268684703</v>
      </c>
      <c r="I1953" s="2"/>
      <c r="J1953" s="2">
        <f t="shared" si="440"/>
        <v>0.32458255201357267</v>
      </c>
      <c r="K1953" s="2">
        <f t="shared" si="440"/>
        <v>0.67122064470041964</v>
      </c>
      <c r="L1953" s="2">
        <f t="shared" si="440"/>
        <v>5.3576212161800165E-4</v>
      </c>
      <c r="M1953" s="2">
        <f t="shared" si="441"/>
        <v>3.6610411643896871E-3</v>
      </c>
      <c r="N1953" s="1">
        <v>3635</v>
      </c>
      <c r="O1953" s="1">
        <v>7517</v>
      </c>
      <c r="P1953" s="1">
        <v>6</v>
      </c>
      <c r="Q1953" s="1">
        <v>41</v>
      </c>
      <c r="S1953" s="1">
        <v>0</v>
      </c>
      <c r="U1953" s="1">
        <v>0</v>
      </c>
      <c r="AG1953" s="7">
        <f>IF(Q1953&gt;0,RANK(Q1953,(N1953:P1953,Q1953:AE1953)),0)</f>
        <v>3</v>
      </c>
      <c r="AH1953" s="7">
        <f>IF(R1953&gt;0,RANK(R1953,(N1953:P1953,Q1953:AE1953)),0)</f>
        <v>0</v>
      </c>
      <c r="AI1953" s="7">
        <f>IF(T1953&gt;0,RANK(T1953,(N1953:P1953,Q1953:AE1953)),0)</f>
        <v>0</v>
      </c>
      <c r="AJ1953" s="7">
        <f>IF(S1953&gt;0,RANK(S1953,(N1953:P1953,Q1953:AE1953)),0)</f>
        <v>0</v>
      </c>
      <c r="AK1953" s="2">
        <f t="shared" si="442"/>
        <v>3.6610411643896775E-3</v>
      </c>
      <c r="AL1953" s="2">
        <f t="shared" si="442"/>
        <v>0</v>
      </c>
      <c r="AM1953" s="2">
        <f t="shared" si="443"/>
        <v>0</v>
      </c>
      <c r="AN1953" s="2">
        <f t="shared" si="444"/>
        <v>0</v>
      </c>
      <c r="AP1953" t="s">
        <v>3290</v>
      </c>
      <c r="AQ1953" t="s">
        <v>2717</v>
      </c>
      <c r="AR1953">
        <v>11</v>
      </c>
      <c r="AT1953" s="85" t="s">
        <v>3638</v>
      </c>
      <c r="AU1953" s="84" t="s">
        <v>5210</v>
      </c>
      <c r="AV1953" s="77" t="str">
        <f t="shared" si="445"/>
        <v>37039</v>
      </c>
      <c r="AX1953" s="7" t="s">
        <v>186</v>
      </c>
    </row>
    <row r="1954" spans="1:50" ht="13" hidden="1" customHeight="1" outlineLevel="1">
      <c r="A1954" t="s">
        <v>2470</v>
      </c>
      <c r="B1954" t="s">
        <v>2717</v>
      </c>
      <c r="C1954" s="1">
        <f t="shared" si="439"/>
        <v>5386</v>
      </c>
      <c r="D1954" s="7">
        <f>IF(N1954&gt;0, RANK(N1954,(N1954:P1954,Q1954:AE1954)),0)</f>
        <v>2</v>
      </c>
      <c r="E1954" s="7">
        <f>IF(O1954&gt;0,RANK(O1954,(N1954:P1954,Q1954:AE1954)),0)</f>
        <v>1</v>
      </c>
      <c r="F1954" s="7">
        <f>IF(P1954&gt;0,RANK(P1954,(N1954:P1954,Q1954:AE1954)),0)</f>
        <v>0</v>
      </c>
      <c r="G1954" s="1">
        <f t="shared" si="434"/>
        <v>561</v>
      </c>
      <c r="H1954" s="2">
        <f t="shared" si="435"/>
        <v>0.10415893056071296</v>
      </c>
      <c r="I1954" s="2"/>
      <c r="J1954" s="2">
        <f t="shared" si="440"/>
        <v>0.4467137021908652</v>
      </c>
      <c r="K1954" s="2">
        <f t="shared" si="440"/>
        <v>0.55087263275157816</v>
      </c>
      <c r="L1954" s="2">
        <f t="shared" si="440"/>
        <v>0</v>
      </c>
      <c r="M1954" s="2">
        <f t="shared" si="441"/>
        <v>2.4136650575566909E-3</v>
      </c>
      <c r="N1954" s="1">
        <v>2406</v>
      </c>
      <c r="O1954" s="1">
        <v>2967</v>
      </c>
      <c r="P1954" s="1">
        <v>0</v>
      </c>
      <c r="Q1954" s="1">
        <v>13</v>
      </c>
      <c r="S1954" s="1">
        <v>0</v>
      </c>
      <c r="U1954" s="1">
        <v>0</v>
      </c>
      <c r="AG1954" s="7">
        <f>IF(Q1954&gt;0,RANK(Q1954,(N1954:P1954,Q1954:AE1954)),0)</f>
        <v>3</v>
      </c>
      <c r="AH1954" s="7">
        <f>IF(R1954&gt;0,RANK(R1954,(N1954:P1954,Q1954:AE1954)),0)</f>
        <v>0</v>
      </c>
      <c r="AI1954" s="7">
        <f>IF(T1954&gt;0,RANK(T1954,(N1954:P1954,Q1954:AE1954)),0)</f>
        <v>0</v>
      </c>
      <c r="AJ1954" s="7">
        <f>IF(S1954&gt;0,RANK(S1954,(N1954:P1954,Q1954:AE1954)),0)</f>
        <v>0</v>
      </c>
      <c r="AK1954" s="2">
        <f t="shared" si="442"/>
        <v>2.4136650575566285E-3</v>
      </c>
      <c r="AL1954" s="2">
        <f t="shared" si="442"/>
        <v>0</v>
      </c>
      <c r="AM1954" s="2">
        <f t="shared" si="443"/>
        <v>0</v>
      </c>
      <c r="AN1954" s="2">
        <f t="shared" si="444"/>
        <v>0</v>
      </c>
      <c r="AP1954" t="s">
        <v>2470</v>
      </c>
      <c r="AQ1954" t="s">
        <v>2717</v>
      </c>
      <c r="AR1954">
        <v>1</v>
      </c>
      <c r="AT1954" s="85" t="s">
        <v>3638</v>
      </c>
      <c r="AU1954" s="84" t="s">
        <v>5211</v>
      </c>
      <c r="AV1954" s="77" t="str">
        <f t="shared" si="445"/>
        <v>37041</v>
      </c>
      <c r="AX1954" s="7" t="s">
        <v>186</v>
      </c>
    </row>
    <row r="1955" spans="1:50" ht="13" hidden="1" customHeight="1" outlineLevel="1">
      <c r="A1955" t="s">
        <v>1408</v>
      </c>
      <c r="B1955" t="s">
        <v>2717</v>
      </c>
      <c r="C1955" s="1">
        <f t="shared" si="439"/>
        <v>4866</v>
      </c>
      <c r="D1955" s="7">
        <f>IF(N1955&gt;0, RANK(N1955,(N1955:P1955,Q1955:AE1955)),0)</f>
        <v>2</v>
      </c>
      <c r="E1955" s="7">
        <f>IF(O1955&gt;0,RANK(O1955,(N1955:P1955,Q1955:AE1955)),0)</f>
        <v>1</v>
      </c>
      <c r="F1955" s="7">
        <f>IF(P1955&gt;0,RANK(P1955,(N1955:P1955,Q1955:AE1955)),0)</f>
        <v>4</v>
      </c>
      <c r="G1955" s="1">
        <f t="shared" si="434"/>
        <v>1581</v>
      </c>
      <c r="H1955" s="2">
        <f t="shared" si="435"/>
        <v>0.32490752157829839</v>
      </c>
      <c r="I1955" s="2"/>
      <c r="J1955" s="2">
        <f t="shared" si="440"/>
        <v>0.33456637895602137</v>
      </c>
      <c r="K1955" s="2">
        <f t="shared" si="440"/>
        <v>0.65947390053431976</v>
      </c>
      <c r="L1955" s="2">
        <f t="shared" si="440"/>
        <v>6.1652281134401974E-4</v>
      </c>
      <c r="M1955" s="2">
        <f t="shared" si="441"/>
        <v>5.343197698314853E-3</v>
      </c>
      <c r="N1955" s="1">
        <v>1628</v>
      </c>
      <c r="O1955" s="1">
        <v>3209</v>
      </c>
      <c r="P1955" s="1">
        <v>3</v>
      </c>
      <c r="Q1955" s="1">
        <v>25</v>
      </c>
      <c r="S1955" s="1">
        <v>0</v>
      </c>
      <c r="U1955" s="1">
        <v>1</v>
      </c>
      <c r="AG1955" s="7">
        <f>IF(Q1955&gt;0,RANK(Q1955,(N1955:P1955,Q1955:AE1955)),0)</f>
        <v>3</v>
      </c>
      <c r="AH1955" s="7">
        <f>IF(R1955&gt;0,RANK(R1955,(N1955:P1955,Q1955:AE1955)),0)</f>
        <v>0</v>
      </c>
      <c r="AI1955" s="7">
        <f>IF(T1955&gt;0,RANK(T1955,(N1955:P1955,Q1955:AE1955)),0)</f>
        <v>0</v>
      </c>
      <c r="AJ1955" s="7">
        <f>IF(S1955&gt;0,RANK(S1955,(N1955:P1955,Q1955:AE1955)),0)</f>
        <v>0</v>
      </c>
      <c r="AK1955" s="2">
        <f t="shared" si="442"/>
        <v>5.1376900945334977E-3</v>
      </c>
      <c r="AL1955" s="2">
        <f t="shared" si="442"/>
        <v>0</v>
      </c>
      <c r="AM1955" s="2">
        <f t="shared" si="443"/>
        <v>0</v>
      </c>
      <c r="AN1955" s="2">
        <f t="shared" si="444"/>
        <v>0</v>
      </c>
      <c r="AP1955" t="s">
        <v>1408</v>
      </c>
      <c r="AQ1955" t="s">
        <v>2717</v>
      </c>
      <c r="AR1955">
        <v>11</v>
      </c>
      <c r="AT1955" s="85" t="s">
        <v>3638</v>
      </c>
      <c r="AU1955" s="84" t="s">
        <v>5216</v>
      </c>
      <c r="AV1955" s="77" t="str">
        <f t="shared" si="445"/>
        <v>37043</v>
      </c>
      <c r="AX1955" s="7" t="s">
        <v>186</v>
      </c>
    </row>
    <row r="1956" spans="1:50" ht="13" hidden="1" customHeight="1" outlineLevel="1">
      <c r="A1956" t="s">
        <v>942</v>
      </c>
      <c r="B1956" t="s">
        <v>2717</v>
      </c>
      <c r="C1956" s="1">
        <f t="shared" si="439"/>
        <v>37079</v>
      </c>
      <c r="D1956" s="7">
        <f>IF(N1956&gt;0, RANK(N1956,(N1956:P1956,Q1956:AE1956)),0)</f>
        <v>2</v>
      </c>
      <c r="E1956" s="7">
        <f>IF(O1956&gt;0,RANK(O1956,(N1956:P1956,Q1956:AE1956)),0)</f>
        <v>1</v>
      </c>
      <c r="F1956" s="7">
        <f>IF(P1956&gt;0,RANK(P1956,(N1956:P1956,Q1956:AE1956)),0)</f>
        <v>4</v>
      </c>
      <c r="G1956" s="1">
        <f t="shared" si="434"/>
        <v>8535</v>
      </c>
      <c r="H1956" s="2">
        <f t="shared" si="435"/>
        <v>0.23018420129992717</v>
      </c>
      <c r="I1956" s="2"/>
      <c r="J1956" s="2">
        <f t="shared" si="440"/>
        <v>0.38337064106367486</v>
      </c>
      <c r="K1956" s="2">
        <f t="shared" si="440"/>
        <v>0.61355484236360203</v>
      </c>
      <c r="L1956" s="2">
        <f t="shared" si="440"/>
        <v>5.3938887240756223E-4</v>
      </c>
      <c r="M1956" s="2">
        <f t="shared" si="441"/>
        <v>2.5351277003156118E-3</v>
      </c>
      <c r="N1956" s="1">
        <v>14215</v>
      </c>
      <c r="O1956" s="1">
        <v>22750</v>
      </c>
      <c r="P1956" s="1">
        <v>20</v>
      </c>
      <c r="Q1956" s="1">
        <v>93</v>
      </c>
      <c r="S1956" s="1">
        <v>1</v>
      </c>
      <c r="U1956" s="1">
        <v>0</v>
      </c>
      <c r="AG1956" s="7">
        <f>IF(Q1956&gt;0,RANK(Q1956,(N1956:P1956,Q1956:AE1956)),0)</f>
        <v>3</v>
      </c>
      <c r="AH1956" s="7">
        <f>IF(R1956&gt;0,RANK(R1956,(N1956:P1956,Q1956:AE1956)),0)</f>
        <v>0</v>
      </c>
      <c r="AI1956" s="7">
        <f>IF(T1956&gt;0,RANK(T1956,(N1956:P1956,Q1956:AE1956)),0)</f>
        <v>0</v>
      </c>
      <c r="AJ1956" s="7">
        <f>IF(S1956&gt;0,RANK(S1956,(N1956:P1956,Q1956:AE1956)),0)</f>
        <v>5</v>
      </c>
      <c r="AK1956" s="2">
        <f t="shared" si="442"/>
        <v>2.5081582566951642E-3</v>
      </c>
      <c r="AL1956" s="2">
        <f t="shared" si="442"/>
        <v>0</v>
      </c>
      <c r="AM1956" s="2">
        <f t="shared" si="443"/>
        <v>0</v>
      </c>
      <c r="AN1956" s="2">
        <f t="shared" si="444"/>
        <v>2.6969443620378112E-5</v>
      </c>
      <c r="AP1956" t="s">
        <v>942</v>
      </c>
      <c r="AQ1956" t="s">
        <v>2717</v>
      </c>
      <c r="AR1956">
        <v>10</v>
      </c>
      <c r="AT1956" s="85" t="s">
        <v>3638</v>
      </c>
      <c r="AU1956" s="84" t="s">
        <v>3961</v>
      </c>
      <c r="AV1956" s="77" t="str">
        <f t="shared" si="445"/>
        <v>37045</v>
      </c>
      <c r="AX1956" s="7" t="s">
        <v>186</v>
      </c>
    </row>
    <row r="1957" spans="1:50" ht="13" hidden="1" customHeight="1" outlineLevel="1">
      <c r="A1957" t="s">
        <v>2187</v>
      </c>
      <c r="B1957" t="s">
        <v>2717</v>
      </c>
      <c r="C1957" s="1">
        <f t="shared" si="439"/>
        <v>21191</v>
      </c>
      <c r="D1957" s="7">
        <f>IF(N1957&gt;0, RANK(N1957,(N1957:P1957,Q1957:AE1957)),0)</f>
        <v>2</v>
      </c>
      <c r="E1957" s="7">
        <f>IF(O1957&gt;0,RANK(O1957,(N1957:P1957,Q1957:AE1957)),0)</f>
        <v>1</v>
      </c>
      <c r="F1957" s="7">
        <f>IF(P1957&gt;0,RANK(P1957,(N1957:P1957,Q1957:AE1957)),0)</f>
        <v>4</v>
      </c>
      <c r="G1957" s="1">
        <f t="shared" ref="G1957:G2020" si="446">IF(C1957&gt;0,MAX(N1957:P1957)-LARGE(N1957:P1957,2),0)</f>
        <v>430</v>
      </c>
      <c r="H1957" s="2">
        <f t="shared" ref="H1957:H2020" si="447">IF(C1957&gt;0,G1957/C1957,0)</f>
        <v>2.029163324052664E-2</v>
      </c>
      <c r="I1957" s="2"/>
      <c r="J1957" s="2">
        <f t="shared" si="440"/>
        <v>0.48808456420178375</v>
      </c>
      <c r="K1957" s="2">
        <f t="shared" si="440"/>
        <v>0.50837619744231044</v>
      </c>
      <c r="L1957" s="2">
        <f t="shared" si="440"/>
        <v>5.1908829219951861E-4</v>
      </c>
      <c r="M1957" s="2">
        <f t="shared" si="441"/>
        <v>3.0201500637063419E-3</v>
      </c>
      <c r="N1957" s="1">
        <v>10343</v>
      </c>
      <c r="O1957" s="1">
        <v>10773</v>
      </c>
      <c r="P1957" s="1">
        <v>11</v>
      </c>
      <c r="Q1957" s="1">
        <v>63</v>
      </c>
      <c r="S1957" s="1">
        <v>0</v>
      </c>
      <c r="U1957" s="1">
        <v>1</v>
      </c>
      <c r="AG1957" s="7">
        <f>IF(Q1957&gt;0,RANK(Q1957,(N1957:P1957,Q1957:AE1957)),0)</f>
        <v>3</v>
      </c>
      <c r="AH1957" s="7">
        <f>IF(R1957&gt;0,RANK(R1957,(N1957:P1957,Q1957:AE1957)),0)</f>
        <v>0</v>
      </c>
      <c r="AI1957" s="7">
        <f>IF(T1957&gt;0,RANK(T1957,(N1957:P1957,Q1957:AE1957)),0)</f>
        <v>0</v>
      </c>
      <c r="AJ1957" s="7">
        <f>IF(S1957&gt;0,RANK(S1957,(N1957:P1957,Q1957:AE1957)),0)</f>
        <v>0</v>
      </c>
      <c r="AK1957" s="2">
        <f t="shared" si="442"/>
        <v>2.9729602189608796E-3</v>
      </c>
      <c r="AL1957" s="2">
        <f t="shared" si="442"/>
        <v>0</v>
      </c>
      <c r="AM1957" s="2">
        <f t="shared" si="443"/>
        <v>0</v>
      </c>
      <c r="AN1957" s="2">
        <f t="shared" si="444"/>
        <v>0</v>
      </c>
      <c r="AP1957" t="s">
        <v>2187</v>
      </c>
      <c r="AQ1957" t="s">
        <v>2717</v>
      </c>
      <c r="AR1957">
        <v>7</v>
      </c>
      <c r="AT1957" s="85" t="s">
        <v>3638</v>
      </c>
      <c r="AU1957" s="84" t="s">
        <v>3267</v>
      </c>
      <c r="AV1957" s="77" t="str">
        <f t="shared" si="445"/>
        <v>37047</v>
      </c>
      <c r="AX1957" s="7" t="s">
        <v>186</v>
      </c>
    </row>
    <row r="1958" spans="1:50" ht="13" hidden="1" customHeight="1" outlineLevel="1">
      <c r="A1958" t="s">
        <v>3052</v>
      </c>
      <c r="B1958" t="s">
        <v>2717</v>
      </c>
      <c r="C1958" s="1">
        <f t="shared" si="439"/>
        <v>37756</v>
      </c>
      <c r="D1958" s="7">
        <f>IF(N1958&gt;0, RANK(N1958,(N1958:P1958,Q1958:AE1958)),0)</f>
        <v>2</v>
      </c>
      <c r="E1958" s="7">
        <f>IF(O1958&gt;0,RANK(O1958,(N1958:P1958,Q1958:AE1958)),0)</f>
        <v>1</v>
      </c>
      <c r="F1958" s="7">
        <f>IF(P1958&gt;0,RANK(P1958,(N1958:P1958,Q1958:AE1958)),0)</f>
        <v>4</v>
      </c>
      <c r="G1958" s="1">
        <f t="shared" si="446"/>
        <v>9556</v>
      </c>
      <c r="H1958" s="2">
        <f t="shared" si="447"/>
        <v>0.25309884521665432</v>
      </c>
      <c r="I1958" s="2"/>
      <c r="J1958" s="2">
        <f t="shared" si="440"/>
        <v>0.37130522301091218</v>
      </c>
      <c r="K1958" s="2">
        <f t="shared" si="440"/>
        <v>0.62440406822756644</v>
      </c>
      <c r="L1958" s="2">
        <f t="shared" si="440"/>
        <v>3.9728784828901365E-4</v>
      </c>
      <c r="M1958" s="2">
        <f t="shared" si="441"/>
        <v>3.8934209132323642E-3</v>
      </c>
      <c r="N1958" s="1">
        <v>14019</v>
      </c>
      <c r="O1958" s="1">
        <v>23575</v>
      </c>
      <c r="P1958" s="1">
        <v>15</v>
      </c>
      <c r="Q1958" s="1">
        <v>136</v>
      </c>
      <c r="S1958" s="1">
        <v>0</v>
      </c>
      <c r="U1958" s="1">
        <v>11</v>
      </c>
      <c r="AG1958" s="7">
        <f>IF(Q1958&gt;0,RANK(Q1958,(N1958:P1958,Q1958:AE1958)),0)</f>
        <v>3</v>
      </c>
      <c r="AH1958" s="7">
        <f>IF(R1958&gt;0,RANK(R1958,(N1958:P1958,Q1958:AE1958)),0)</f>
        <v>0</v>
      </c>
      <c r="AI1958" s="7">
        <f>IF(T1958&gt;0,RANK(T1958,(N1958:P1958,Q1958:AE1958)),0)</f>
        <v>0</v>
      </c>
      <c r="AJ1958" s="7">
        <f>IF(S1958&gt;0,RANK(S1958,(N1958:P1958,Q1958:AE1958)),0)</f>
        <v>0</v>
      </c>
      <c r="AK1958" s="2">
        <f t="shared" si="442"/>
        <v>3.6020764911537241E-3</v>
      </c>
      <c r="AL1958" s="2">
        <f t="shared" si="442"/>
        <v>0</v>
      </c>
      <c r="AM1958" s="2">
        <f t="shared" si="443"/>
        <v>0</v>
      </c>
      <c r="AN1958" s="2">
        <f t="shared" si="444"/>
        <v>0</v>
      </c>
      <c r="AP1958" t="s">
        <v>3052</v>
      </c>
      <c r="AQ1958" t="s">
        <v>2717</v>
      </c>
      <c r="AT1958" s="85" t="s">
        <v>3638</v>
      </c>
      <c r="AU1958" s="84" t="s">
        <v>4660</v>
      </c>
      <c r="AV1958" s="77" t="str">
        <f t="shared" si="445"/>
        <v>37049</v>
      </c>
      <c r="AX1958" s="7" t="s">
        <v>186</v>
      </c>
    </row>
    <row r="1959" spans="1:50" ht="13" hidden="1" customHeight="1" outlineLevel="1">
      <c r="A1959" t="s">
        <v>2450</v>
      </c>
      <c r="B1959" t="s">
        <v>2717</v>
      </c>
      <c r="C1959" s="1">
        <f t="shared" si="439"/>
        <v>95226</v>
      </c>
      <c r="D1959" s="7">
        <f>IF(N1959&gt;0, RANK(N1959,(N1959:P1959,Q1959:AE1959)),0)</f>
        <v>2</v>
      </c>
      <c r="E1959" s="7">
        <f>IF(O1959&gt;0,RANK(O1959,(N1959:P1959,Q1959:AE1959)),0)</f>
        <v>1</v>
      </c>
      <c r="F1959" s="7">
        <f>IF(P1959&gt;0,RANK(P1959,(N1959:P1959,Q1959:AE1959)),0)</f>
        <v>4</v>
      </c>
      <c r="G1959" s="1">
        <f t="shared" si="446"/>
        <v>3351</v>
      </c>
      <c r="H1959" s="2">
        <f t="shared" si="447"/>
        <v>3.518996912607901E-2</v>
      </c>
      <c r="I1959" s="2"/>
      <c r="J1959" s="2">
        <f t="shared" si="440"/>
        <v>0.48083506605338877</v>
      </c>
      <c r="K1959" s="2">
        <f t="shared" si="440"/>
        <v>0.51602503517946774</v>
      </c>
      <c r="L1959" s="2">
        <f t="shared" si="440"/>
        <v>5.4606935080755254E-4</v>
      </c>
      <c r="M1959" s="2">
        <f t="shared" si="441"/>
        <v>2.5938294163359373E-3</v>
      </c>
      <c r="N1959" s="1">
        <v>45788</v>
      </c>
      <c r="O1959" s="1">
        <v>49139</v>
      </c>
      <c r="P1959" s="1">
        <v>52</v>
      </c>
      <c r="Q1959" s="1">
        <v>247</v>
      </c>
      <c r="S1959" s="1">
        <v>0</v>
      </c>
      <c r="U1959" s="1">
        <v>0</v>
      </c>
      <c r="AG1959" s="7">
        <f>IF(Q1959&gt;0,RANK(Q1959,(N1959:P1959,Q1959:AE1959)),0)</f>
        <v>3</v>
      </c>
      <c r="AH1959" s="7">
        <f>IF(R1959&gt;0,RANK(R1959,(N1959:P1959,Q1959:AE1959)),0)</f>
        <v>0</v>
      </c>
      <c r="AI1959" s="7">
        <f>IF(T1959&gt;0,RANK(T1959,(N1959:P1959,Q1959:AE1959)),0)</f>
        <v>0</v>
      </c>
      <c r="AJ1959" s="7">
        <f>IF(S1959&gt;0,RANK(S1959,(N1959:P1959,Q1959:AE1959)),0)</f>
        <v>0</v>
      </c>
      <c r="AK1959" s="2">
        <f t="shared" si="442"/>
        <v>2.5938294163358748E-3</v>
      </c>
      <c r="AL1959" s="2">
        <f t="shared" si="442"/>
        <v>0</v>
      </c>
      <c r="AM1959" s="2">
        <f t="shared" si="443"/>
        <v>0</v>
      </c>
      <c r="AN1959" s="2">
        <f t="shared" si="444"/>
        <v>0</v>
      </c>
      <c r="AP1959" t="s">
        <v>2450</v>
      </c>
      <c r="AQ1959" t="s">
        <v>2717</v>
      </c>
      <c r="AT1959" s="85" t="s">
        <v>3638</v>
      </c>
      <c r="AU1959" s="84" t="s">
        <v>4017</v>
      </c>
      <c r="AV1959" s="77" t="str">
        <f t="shared" si="445"/>
        <v>37051</v>
      </c>
      <c r="AX1959" s="7" t="s">
        <v>186</v>
      </c>
    </row>
    <row r="1960" spans="1:50" ht="13" hidden="1" customHeight="1" outlineLevel="1">
      <c r="A1960" t="s">
        <v>3120</v>
      </c>
      <c r="B1960" t="s">
        <v>2717</v>
      </c>
      <c r="C1960" s="1">
        <f t="shared" si="439"/>
        <v>8976</v>
      </c>
      <c r="D1960" s="7">
        <f>IF(N1960&gt;0, RANK(N1960,(N1960:P1960,Q1960:AE1960)),0)</f>
        <v>2</v>
      </c>
      <c r="E1960" s="7">
        <f>IF(O1960&gt;0,RANK(O1960,(N1960:P1960,Q1960:AE1960)),0)</f>
        <v>1</v>
      </c>
      <c r="F1960" s="7">
        <f>IF(P1960&gt;0,RANK(P1960,(N1960:P1960,Q1960:AE1960)),0)</f>
        <v>4</v>
      </c>
      <c r="G1960" s="1">
        <f t="shared" si="446"/>
        <v>3104</v>
      </c>
      <c r="H1960" s="2">
        <f t="shared" si="447"/>
        <v>0.34581105169340465</v>
      </c>
      <c r="I1960" s="2"/>
      <c r="J1960" s="2">
        <f t="shared" si="440"/>
        <v>0.32408645276292336</v>
      </c>
      <c r="K1960" s="2">
        <f t="shared" si="440"/>
        <v>0.66989750445632801</v>
      </c>
      <c r="L1960" s="2">
        <f t="shared" si="440"/>
        <v>1.1140819964349375E-4</v>
      </c>
      <c r="M1960" s="2">
        <f t="shared" si="441"/>
        <v>5.9046345811051377E-3</v>
      </c>
      <c r="N1960" s="1">
        <v>2909</v>
      </c>
      <c r="O1960" s="1">
        <v>6013</v>
      </c>
      <c r="P1960" s="1">
        <v>1</v>
      </c>
      <c r="Q1960" s="1">
        <v>53</v>
      </c>
      <c r="S1960" s="1">
        <v>0</v>
      </c>
      <c r="U1960" s="1">
        <v>0</v>
      </c>
      <c r="AG1960" s="7">
        <f>IF(Q1960&gt;0,RANK(Q1960,(N1960:P1960,Q1960:AE1960)),0)</f>
        <v>3</v>
      </c>
      <c r="AH1960" s="7">
        <f>IF(R1960&gt;0,RANK(R1960,(N1960:P1960,Q1960:AE1960)),0)</f>
        <v>0</v>
      </c>
      <c r="AI1960" s="7">
        <f>IF(T1960&gt;0,RANK(T1960,(N1960:P1960,Q1960:AE1960)),0)</f>
        <v>0</v>
      </c>
      <c r="AJ1960" s="7">
        <f>IF(S1960&gt;0,RANK(S1960,(N1960:P1960,Q1960:AE1960)),0)</f>
        <v>0</v>
      </c>
      <c r="AK1960" s="2">
        <f t="shared" si="442"/>
        <v>5.9046345811051689E-3</v>
      </c>
      <c r="AL1960" s="2">
        <f t="shared" si="442"/>
        <v>0</v>
      </c>
      <c r="AM1960" s="2">
        <f t="shared" si="443"/>
        <v>0</v>
      </c>
      <c r="AN1960" s="2">
        <f t="shared" si="444"/>
        <v>0</v>
      </c>
      <c r="AP1960" t="s">
        <v>3120</v>
      </c>
      <c r="AQ1960" t="s">
        <v>2717</v>
      </c>
      <c r="AR1960">
        <v>3</v>
      </c>
      <c r="AT1960" s="85" t="s">
        <v>3638</v>
      </c>
      <c r="AU1960" s="84" t="s">
        <v>4018</v>
      </c>
      <c r="AV1960" s="77" t="str">
        <f t="shared" si="445"/>
        <v>37053</v>
      </c>
      <c r="AX1960" s="7" t="s">
        <v>186</v>
      </c>
    </row>
    <row r="1961" spans="1:50" ht="13" hidden="1" customHeight="1" outlineLevel="1">
      <c r="A1961" t="s">
        <v>2194</v>
      </c>
      <c r="B1961" t="s">
        <v>2717</v>
      </c>
      <c r="C1961" s="1">
        <f t="shared" si="439"/>
        <v>15548</v>
      </c>
      <c r="D1961" s="7">
        <f>IF(N1961&gt;0, RANK(N1961,(N1961:P1961,Q1961:AE1961)),0)</f>
        <v>2</v>
      </c>
      <c r="E1961" s="7">
        <f>IF(O1961&gt;0,RANK(O1961,(N1961:P1961,Q1961:AE1961)),0)</f>
        <v>1</v>
      </c>
      <c r="F1961" s="7">
        <f>IF(P1961&gt;0,RANK(P1961,(N1961:P1961,Q1961:AE1961)),0)</f>
        <v>4</v>
      </c>
      <c r="G1961" s="1">
        <f t="shared" si="446"/>
        <v>3209</v>
      </c>
      <c r="H1961" s="2">
        <f t="shared" si="447"/>
        <v>0.20639310522253665</v>
      </c>
      <c r="I1961" s="2"/>
      <c r="J1961" s="2">
        <f t="shared" si="440"/>
        <v>0.39464882943143814</v>
      </c>
      <c r="K1961" s="2">
        <f t="shared" si="440"/>
        <v>0.60104193465397482</v>
      </c>
      <c r="L1961" s="2">
        <f t="shared" si="440"/>
        <v>3.2158476974530485E-4</v>
      </c>
      <c r="M1961" s="2">
        <f t="shared" si="441"/>
        <v>3.9876511448417905E-3</v>
      </c>
      <c r="N1961" s="1">
        <v>6136</v>
      </c>
      <c r="O1961" s="1">
        <v>9345</v>
      </c>
      <c r="P1961" s="1">
        <v>5</v>
      </c>
      <c r="Q1961" s="1">
        <v>62</v>
      </c>
      <c r="S1961" s="1">
        <v>0</v>
      </c>
      <c r="U1961" s="1">
        <v>0</v>
      </c>
      <c r="AG1961" s="7">
        <f>IF(Q1961&gt;0,RANK(Q1961,(N1961:P1961,Q1961:AE1961)),0)</f>
        <v>3</v>
      </c>
      <c r="AH1961" s="7">
        <f>IF(R1961&gt;0,RANK(R1961,(N1961:P1961,Q1961:AE1961)),0)</f>
        <v>0</v>
      </c>
      <c r="AI1961" s="7">
        <f>IF(T1961&gt;0,RANK(T1961,(N1961:P1961,Q1961:AE1961)),0)</f>
        <v>0</v>
      </c>
      <c r="AJ1961" s="7">
        <f>IF(S1961&gt;0,RANK(S1961,(N1961:P1961,Q1961:AE1961)),0)</f>
        <v>0</v>
      </c>
      <c r="AK1961" s="2">
        <f t="shared" si="442"/>
        <v>3.9876511448417801E-3</v>
      </c>
      <c r="AL1961" s="2">
        <f t="shared" si="442"/>
        <v>0</v>
      </c>
      <c r="AM1961" s="2">
        <f t="shared" si="443"/>
        <v>0</v>
      </c>
      <c r="AN1961" s="2">
        <f t="shared" si="444"/>
        <v>0</v>
      </c>
      <c r="AP1961" t="s">
        <v>2194</v>
      </c>
      <c r="AQ1961" t="s">
        <v>2717</v>
      </c>
      <c r="AR1961">
        <v>3</v>
      </c>
      <c r="AT1961" s="85" t="s">
        <v>3638</v>
      </c>
      <c r="AU1961" s="84" t="s">
        <v>4019</v>
      </c>
      <c r="AV1961" s="77" t="str">
        <f t="shared" si="445"/>
        <v>37055</v>
      </c>
      <c r="AX1961" s="7" t="s">
        <v>186</v>
      </c>
    </row>
    <row r="1962" spans="1:50" ht="13" hidden="1" customHeight="1" outlineLevel="1">
      <c r="A1962" t="s">
        <v>3774</v>
      </c>
      <c r="B1962" t="s">
        <v>2717</v>
      </c>
      <c r="C1962" s="1">
        <f t="shared" si="439"/>
        <v>59496</v>
      </c>
      <c r="D1962" s="7">
        <f>IF(N1962&gt;0, RANK(N1962,(N1962:P1962,Q1962:AE1962)),0)</f>
        <v>2</v>
      </c>
      <c r="E1962" s="7">
        <f>IF(O1962&gt;0,RANK(O1962,(N1962:P1962,Q1962:AE1962)),0)</f>
        <v>1</v>
      </c>
      <c r="F1962" s="7">
        <f>IF(P1962&gt;0,RANK(P1962,(N1962:P1962,Q1962:AE1962)),0)</f>
        <v>4</v>
      </c>
      <c r="G1962" s="1">
        <f t="shared" si="446"/>
        <v>24884</v>
      </c>
      <c r="H1962" s="2">
        <f t="shared" si="447"/>
        <v>0.41824660481376902</v>
      </c>
      <c r="I1962" s="2"/>
      <c r="J1962" s="2">
        <f t="shared" si="440"/>
        <v>0.28894379454080948</v>
      </c>
      <c r="K1962" s="2">
        <f t="shared" si="440"/>
        <v>0.7071903993545785</v>
      </c>
      <c r="L1962" s="2">
        <f t="shared" si="440"/>
        <v>4.538120209762001E-4</v>
      </c>
      <c r="M1962" s="2">
        <f t="shared" si="441"/>
        <v>3.4119940836357574E-3</v>
      </c>
      <c r="N1962" s="1">
        <v>17191</v>
      </c>
      <c r="O1962" s="1">
        <v>42075</v>
      </c>
      <c r="P1962" s="1">
        <v>27</v>
      </c>
      <c r="Q1962" s="1">
        <v>203</v>
      </c>
      <c r="S1962" s="1">
        <v>0</v>
      </c>
      <c r="U1962" s="1">
        <v>0</v>
      </c>
      <c r="AG1962" s="7">
        <f>IF(Q1962&gt;0,RANK(Q1962,(N1962:P1962,Q1962:AE1962)),0)</f>
        <v>3</v>
      </c>
      <c r="AH1962" s="7">
        <f>IF(R1962&gt;0,RANK(R1962,(N1962:P1962,Q1962:AE1962)),0)</f>
        <v>0</v>
      </c>
      <c r="AI1962" s="7">
        <f>IF(T1962&gt;0,RANK(T1962,(N1962:P1962,Q1962:AE1962)),0)</f>
        <v>0</v>
      </c>
      <c r="AJ1962" s="7">
        <f>IF(S1962&gt;0,RANK(S1962,(N1962:P1962,Q1962:AE1962)),0)</f>
        <v>0</v>
      </c>
      <c r="AK1962" s="2">
        <f t="shared" si="442"/>
        <v>3.4119940836358745E-3</v>
      </c>
      <c r="AL1962" s="2">
        <f t="shared" si="442"/>
        <v>0</v>
      </c>
      <c r="AM1962" s="2">
        <f t="shared" si="443"/>
        <v>0</v>
      </c>
      <c r="AN1962" s="2">
        <f t="shared" si="444"/>
        <v>0</v>
      </c>
      <c r="AP1962" t="s">
        <v>3774</v>
      </c>
      <c r="AQ1962" t="s">
        <v>2717</v>
      </c>
      <c r="AT1962" s="85" t="s">
        <v>3638</v>
      </c>
      <c r="AU1962" s="84" t="s">
        <v>3104</v>
      </c>
      <c r="AV1962" s="77" t="str">
        <f t="shared" si="445"/>
        <v>37057</v>
      </c>
      <c r="AX1962" s="7" t="s">
        <v>186</v>
      </c>
    </row>
    <row r="1963" spans="1:50" ht="13" hidden="1" customHeight="1" outlineLevel="1">
      <c r="A1963" t="s">
        <v>2195</v>
      </c>
      <c r="B1963" t="s">
        <v>2717</v>
      </c>
      <c r="C1963" s="1">
        <f t="shared" si="439"/>
        <v>16680</v>
      </c>
      <c r="D1963" s="7">
        <f>IF(N1963&gt;0, RANK(N1963,(N1963:P1963,Q1963:AE1963)),0)</f>
        <v>2</v>
      </c>
      <c r="E1963" s="7">
        <f>IF(O1963&gt;0,RANK(O1963,(N1963:P1963,Q1963:AE1963)),0)</f>
        <v>1</v>
      </c>
      <c r="F1963" s="7">
        <f>IF(P1963&gt;0,RANK(P1963,(N1963:P1963,Q1963:AE1963)),0)</f>
        <v>4</v>
      </c>
      <c r="G1963" s="1">
        <f t="shared" si="446"/>
        <v>8139</v>
      </c>
      <c r="H1963" s="2">
        <f t="shared" si="447"/>
        <v>0.48794964028776977</v>
      </c>
      <c r="I1963" s="2"/>
      <c r="J1963" s="2">
        <f t="shared" si="440"/>
        <v>0.25377697841726621</v>
      </c>
      <c r="K1963" s="2">
        <f t="shared" si="440"/>
        <v>0.74172661870503598</v>
      </c>
      <c r="L1963" s="2">
        <f t="shared" si="440"/>
        <v>4.1966426858513188E-4</v>
      </c>
      <c r="M1963" s="2">
        <f t="shared" si="441"/>
        <v>4.0767386091126821E-3</v>
      </c>
      <c r="N1963" s="1">
        <v>4233</v>
      </c>
      <c r="O1963" s="1">
        <v>12372</v>
      </c>
      <c r="P1963" s="1">
        <v>7</v>
      </c>
      <c r="Q1963" s="1">
        <v>66</v>
      </c>
      <c r="S1963" s="1">
        <v>2</v>
      </c>
      <c r="U1963" s="1">
        <v>0</v>
      </c>
      <c r="AG1963" s="7">
        <f>IF(Q1963&gt;0,RANK(Q1963,(N1963:P1963,Q1963:AE1963)),0)</f>
        <v>3</v>
      </c>
      <c r="AH1963" s="7">
        <f>IF(R1963&gt;0,RANK(R1963,(N1963:P1963,Q1963:AE1963)),0)</f>
        <v>0</v>
      </c>
      <c r="AI1963" s="7">
        <f>IF(T1963&gt;0,RANK(T1963,(N1963:P1963,Q1963:AE1963)),0)</f>
        <v>0</v>
      </c>
      <c r="AJ1963" s="7">
        <f>IF(S1963&gt;0,RANK(S1963,(N1963:P1963,Q1963:AE1963)),0)</f>
        <v>5</v>
      </c>
      <c r="AK1963" s="2">
        <f t="shared" si="442"/>
        <v>3.9568345323741008E-3</v>
      </c>
      <c r="AL1963" s="2">
        <f t="shared" si="442"/>
        <v>0</v>
      </c>
      <c r="AM1963" s="2">
        <f t="shared" si="443"/>
        <v>0</v>
      </c>
      <c r="AN1963" s="2">
        <f t="shared" si="444"/>
        <v>1.1990407673860912E-4</v>
      </c>
      <c r="AP1963" t="s">
        <v>2195</v>
      </c>
      <c r="AQ1963" t="s">
        <v>2717</v>
      </c>
      <c r="AR1963">
        <v>5</v>
      </c>
      <c r="AT1963" s="85" t="s">
        <v>3638</v>
      </c>
      <c r="AU1963" s="84" t="s">
        <v>3439</v>
      </c>
      <c r="AV1963" s="77" t="str">
        <f t="shared" si="445"/>
        <v>37059</v>
      </c>
      <c r="AX1963" s="7" t="s">
        <v>186</v>
      </c>
    </row>
    <row r="1964" spans="1:50" ht="13" hidden="1" customHeight="1" outlineLevel="1">
      <c r="A1964" t="s">
        <v>2196</v>
      </c>
      <c r="B1964" t="s">
        <v>2717</v>
      </c>
      <c r="C1964" s="1">
        <f t="shared" si="439"/>
        <v>16583</v>
      </c>
      <c r="D1964" s="7">
        <f>IF(N1964&gt;0, RANK(N1964,(N1964:P1964,Q1964:AE1964)),0)</f>
        <v>2</v>
      </c>
      <c r="E1964" s="7">
        <f>IF(O1964&gt;0,RANK(O1964,(N1964:P1964,Q1964:AE1964)),0)</f>
        <v>1</v>
      </c>
      <c r="F1964" s="7">
        <f>IF(P1964&gt;0,RANK(P1964,(N1964:P1964,Q1964:AE1964)),0)</f>
        <v>0</v>
      </c>
      <c r="G1964" s="1">
        <f t="shared" si="446"/>
        <v>2688</v>
      </c>
      <c r="H1964" s="2">
        <f t="shared" si="447"/>
        <v>0.16209371042634022</v>
      </c>
      <c r="I1964" s="2"/>
      <c r="J1964" s="2">
        <f t="shared" si="440"/>
        <v>0.41747572815533979</v>
      </c>
      <c r="K1964" s="2">
        <f t="shared" si="440"/>
        <v>0.57956943858168009</v>
      </c>
      <c r="L1964" s="2">
        <f t="shared" si="440"/>
        <v>0</v>
      </c>
      <c r="M1964" s="2">
        <f t="shared" si="441"/>
        <v>2.9548332629800722E-3</v>
      </c>
      <c r="N1964" s="1">
        <v>6923</v>
      </c>
      <c r="O1964" s="1">
        <v>9611</v>
      </c>
      <c r="P1964" s="1">
        <v>0</v>
      </c>
      <c r="Q1964" s="1">
        <v>41</v>
      </c>
      <c r="S1964" s="1">
        <v>0</v>
      </c>
      <c r="U1964" s="1">
        <v>8</v>
      </c>
      <c r="AG1964" s="7">
        <f>IF(Q1964&gt;0,RANK(Q1964,(N1964:P1964,Q1964:AE1964)),0)</f>
        <v>3</v>
      </c>
      <c r="AH1964" s="7">
        <f>IF(R1964&gt;0,RANK(R1964,(N1964:P1964,Q1964:AE1964)),0)</f>
        <v>0</v>
      </c>
      <c r="AI1964" s="7">
        <f>IF(T1964&gt;0,RANK(T1964,(N1964:P1964,Q1964:AE1964)),0)</f>
        <v>0</v>
      </c>
      <c r="AJ1964" s="7">
        <f>IF(S1964&gt;0,RANK(S1964,(N1964:P1964,Q1964:AE1964)),0)</f>
        <v>0</v>
      </c>
      <c r="AK1964" s="2">
        <f t="shared" si="442"/>
        <v>2.4724115057589099E-3</v>
      </c>
      <c r="AL1964" s="2">
        <f t="shared" si="442"/>
        <v>0</v>
      </c>
      <c r="AM1964" s="2">
        <f t="shared" si="443"/>
        <v>0</v>
      </c>
      <c r="AN1964" s="2">
        <f t="shared" si="444"/>
        <v>0</v>
      </c>
      <c r="AP1964" t="s">
        <v>2196</v>
      </c>
      <c r="AQ1964" t="s">
        <v>2717</v>
      </c>
      <c r="AT1964" s="85" t="s">
        <v>3638</v>
      </c>
      <c r="AU1964" s="84" t="s">
        <v>3440</v>
      </c>
      <c r="AV1964" s="77" t="str">
        <f t="shared" si="445"/>
        <v>37061</v>
      </c>
      <c r="AX1964" s="7" t="s">
        <v>186</v>
      </c>
    </row>
    <row r="1965" spans="1:50" ht="13" hidden="1" customHeight="1" outlineLevel="1">
      <c r="A1965" t="s">
        <v>2197</v>
      </c>
      <c r="B1965" t="s">
        <v>2717</v>
      </c>
      <c r="C1965" s="1">
        <f t="shared" si="439"/>
        <v>109651</v>
      </c>
      <c r="D1965" s="7">
        <f>IF(N1965&gt;0, RANK(N1965,(N1965:P1965,Q1965:AE1965)),0)</f>
        <v>1</v>
      </c>
      <c r="E1965" s="7">
        <f>IF(O1965&gt;0,RANK(O1965,(N1965:P1965,Q1965:AE1965)),0)</f>
        <v>2</v>
      </c>
      <c r="F1965" s="7">
        <f>IF(P1965&gt;0,RANK(P1965,(N1965:P1965,Q1965:AE1965)),0)</f>
        <v>4</v>
      </c>
      <c r="G1965" s="1">
        <f t="shared" si="446"/>
        <v>39910</v>
      </c>
      <c r="H1965" s="2">
        <f t="shared" si="447"/>
        <v>0.36397296878277446</v>
      </c>
      <c r="I1965" s="2"/>
      <c r="J1965" s="2">
        <f t="shared" si="440"/>
        <v>0.67964724443917524</v>
      </c>
      <c r="K1965" s="2">
        <f t="shared" si="440"/>
        <v>0.31567427565640077</v>
      </c>
      <c r="L1965" s="2">
        <f t="shared" si="440"/>
        <v>1.121740795797576E-3</v>
      </c>
      <c r="M1965" s="2">
        <f t="shared" si="441"/>
        <v>3.5567391086264175E-3</v>
      </c>
      <c r="N1965" s="1">
        <v>74524</v>
      </c>
      <c r="O1965" s="1">
        <v>34614</v>
      </c>
      <c r="P1965" s="1">
        <v>123</v>
      </c>
      <c r="Q1965" s="1">
        <v>381</v>
      </c>
      <c r="S1965" s="1">
        <v>7</v>
      </c>
      <c r="U1965" s="1">
        <v>2</v>
      </c>
      <c r="X1965" s="69"/>
      <c r="AG1965" s="7">
        <f>IF(Q1965&gt;0,RANK(Q1965,(N1965:P1965,Q1965:AE1965)),0)</f>
        <v>3</v>
      </c>
      <c r="AH1965" s="7">
        <f>IF(R1965&gt;0,RANK(R1965,(N1965:P1965,Q1965:AE1965)),0)</f>
        <v>0</v>
      </c>
      <c r="AI1965" s="7">
        <f>IF(T1965&gt;0,RANK(T1965,(N1965:P1965,Q1965:AE1965)),0)</f>
        <v>0</v>
      </c>
      <c r="AJ1965" s="7">
        <f>IF(S1965&gt;0,RANK(S1965,(N1965:P1965,Q1965:AE1965)),0)</f>
        <v>5</v>
      </c>
      <c r="AK1965" s="2">
        <f t="shared" si="442"/>
        <v>3.4746605138120034E-3</v>
      </c>
      <c r="AL1965" s="2">
        <f t="shared" si="442"/>
        <v>0</v>
      </c>
      <c r="AM1965" s="2">
        <f t="shared" si="443"/>
        <v>0</v>
      </c>
      <c r="AN1965" s="2">
        <f t="shared" si="444"/>
        <v>6.3838907077910824E-5</v>
      </c>
      <c r="AP1965" t="s">
        <v>2197</v>
      </c>
      <c r="AQ1965" t="s">
        <v>2717</v>
      </c>
      <c r="AR1965">
        <v>4</v>
      </c>
      <c r="AT1965" s="85" t="s">
        <v>3638</v>
      </c>
      <c r="AU1965" s="84" t="s">
        <v>4160</v>
      </c>
      <c r="AV1965" s="77" t="str">
        <f t="shared" si="445"/>
        <v>37063</v>
      </c>
      <c r="AX1965" s="7" t="s">
        <v>186</v>
      </c>
    </row>
    <row r="1966" spans="1:50" ht="13" hidden="1" customHeight="1" outlineLevel="1">
      <c r="A1966" t="s">
        <v>1909</v>
      </c>
      <c r="B1966" t="s">
        <v>2717</v>
      </c>
      <c r="C1966" s="1">
        <f t="shared" si="439"/>
        <v>21079</v>
      </c>
      <c r="D1966" s="7">
        <f>IF(N1966&gt;0, RANK(N1966,(N1966:P1966,Q1966:AE1966)),0)</f>
        <v>1</v>
      </c>
      <c r="E1966" s="7">
        <f>IF(O1966&gt;0,RANK(O1966,(N1966:P1966,Q1966:AE1966)),0)</f>
        <v>2</v>
      </c>
      <c r="F1966" s="7">
        <f>IF(P1966&gt;0,RANK(P1966,(N1966:P1966,Q1966:AE1966)),0)</f>
        <v>4</v>
      </c>
      <c r="G1966" s="1">
        <f t="shared" si="446"/>
        <v>4714</v>
      </c>
      <c r="H1966" s="2">
        <f t="shared" si="447"/>
        <v>0.22363489729114283</v>
      </c>
      <c r="I1966" s="2"/>
      <c r="J1966" s="2">
        <f t="shared" ref="J1966:L1997" si="448">IF($C1966=0,"-",N1966/$C1966)</f>
        <v>0.61089235732245362</v>
      </c>
      <c r="K1966" s="2">
        <f t="shared" si="448"/>
        <v>0.38725746003131079</v>
      </c>
      <c r="L1966" s="2">
        <f t="shared" si="448"/>
        <v>9.4881161345414868E-5</v>
      </c>
      <c r="M1966" s="2">
        <f t="shared" si="441"/>
        <v>1.7553014848901837E-3</v>
      </c>
      <c r="N1966" s="1">
        <v>12877</v>
      </c>
      <c r="O1966" s="1">
        <v>8163</v>
      </c>
      <c r="P1966" s="1">
        <v>2</v>
      </c>
      <c r="Q1966" s="1">
        <v>36</v>
      </c>
      <c r="S1966" s="1">
        <v>1</v>
      </c>
      <c r="U1966" s="1">
        <v>0</v>
      </c>
      <c r="AG1966" s="7">
        <f>IF(Q1966&gt;0,RANK(Q1966,(N1966:P1966,Q1966:AE1966)),0)</f>
        <v>3</v>
      </c>
      <c r="AH1966" s="7">
        <f>IF(R1966&gt;0,RANK(R1966,(N1966:P1966,Q1966:AE1966)),0)</f>
        <v>0</v>
      </c>
      <c r="AI1966" s="7">
        <f>IF(T1966&gt;0,RANK(T1966,(N1966:P1966,Q1966:AE1966)),0)</f>
        <v>0</v>
      </c>
      <c r="AJ1966" s="7">
        <f>IF(S1966&gt;0,RANK(S1966,(N1966:P1966,Q1966:AE1966)),0)</f>
        <v>5</v>
      </c>
      <c r="AK1966" s="2">
        <f t="shared" ref="AK1966:AL1997" si="449">IF($C1966=0,"-",Q1966/$C1966)</f>
        <v>1.7078609042174677E-3</v>
      </c>
      <c r="AL1966" s="2">
        <f t="shared" si="449"/>
        <v>0</v>
      </c>
      <c r="AM1966" s="2">
        <f t="shared" si="443"/>
        <v>0</v>
      </c>
      <c r="AN1966" s="2">
        <f t="shared" si="444"/>
        <v>4.7440580672707434E-5</v>
      </c>
      <c r="AP1966" t="s">
        <v>1909</v>
      </c>
      <c r="AQ1966" t="s">
        <v>2717</v>
      </c>
      <c r="AR1966">
        <v>1</v>
      </c>
      <c r="AT1966" s="85" t="s">
        <v>3638</v>
      </c>
      <c r="AU1966" s="84" t="s">
        <v>4002</v>
      </c>
      <c r="AV1966" s="77" t="str">
        <f t="shared" si="445"/>
        <v>37065</v>
      </c>
      <c r="AX1966" s="7" t="s">
        <v>186</v>
      </c>
    </row>
    <row r="1967" spans="1:50" ht="13" hidden="1" customHeight="1" outlineLevel="1">
      <c r="A1967" t="s">
        <v>2415</v>
      </c>
      <c r="B1967" t="s">
        <v>2717</v>
      </c>
      <c r="C1967" s="1">
        <f t="shared" si="439"/>
        <v>139125</v>
      </c>
      <c r="D1967" s="7">
        <f>IF(N1967&gt;0, RANK(N1967,(N1967:P1967,Q1967:AE1967)),0)</f>
        <v>2</v>
      </c>
      <c r="E1967" s="7">
        <f>IF(O1967&gt;0,RANK(O1967,(N1967:P1967,Q1967:AE1967)),0)</f>
        <v>1</v>
      </c>
      <c r="F1967" s="7">
        <f>IF(P1967&gt;0,RANK(P1967,(N1967:P1967,Q1967:AE1967)),0)</f>
        <v>0</v>
      </c>
      <c r="G1967" s="1">
        <f t="shared" si="446"/>
        <v>11954</v>
      </c>
      <c r="H1967" s="2">
        <f t="shared" si="447"/>
        <v>8.5922731356693621E-2</v>
      </c>
      <c r="I1967" s="2"/>
      <c r="J1967" s="2">
        <f t="shared" si="448"/>
        <v>0.45527403414195866</v>
      </c>
      <c r="K1967" s="2">
        <f t="shared" si="448"/>
        <v>0.54119676549865225</v>
      </c>
      <c r="L1967" s="2">
        <f t="shared" si="448"/>
        <v>0</v>
      </c>
      <c r="M1967" s="2">
        <f t="shared" si="441"/>
        <v>3.5292003593890842E-3</v>
      </c>
      <c r="N1967" s="1">
        <v>63340</v>
      </c>
      <c r="O1967" s="1">
        <v>75294</v>
      </c>
      <c r="P1967" s="1">
        <v>0</v>
      </c>
      <c r="Q1967" s="1">
        <v>491</v>
      </c>
      <c r="S1967" s="1">
        <v>0</v>
      </c>
      <c r="U1967" s="1">
        <v>0</v>
      </c>
      <c r="AG1967" s="7">
        <f>IF(Q1967&gt;0,RANK(Q1967,(N1967:P1967,Q1967:AE1967)),0)</f>
        <v>3</v>
      </c>
      <c r="AH1967" s="7">
        <f>IF(R1967&gt;0,RANK(R1967,(N1967:P1967,Q1967:AE1967)),0)</f>
        <v>0</v>
      </c>
      <c r="AI1967" s="7">
        <f>IF(T1967&gt;0,RANK(T1967,(N1967:P1967,Q1967:AE1967)),0)</f>
        <v>0</v>
      </c>
      <c r="AJ1967" s="7">
        <f>IF(S1967&gt;0,RANK(S1967,(N1967:P1967,Q1967:AE1967)),0)</f>
        <v>0</v>
      </c>
      <c r="AK1967" s="2">
        <f t="shared" si="449"/>
        <v>3.5292003593890386E-3</v>
      </c>
      <c r="AL1967" s="2">
        <f t="shared" si="449"/>
        <v>0</v>
      </c>
      <c r="AM1967" s="2">
        <f t="shared" si="443"/>
        <v>0</v>
      </c>
      <c r="AN1967" s="2">
        <f t="shared" si="444"/>
        <v>0</v>
      </c>
      <c r="AP1967" t="s">
        <v>2415</v>
      </c>
      <c r="AQ1967" t="s">
        <v>2717</v>
      </c>
      <c r="AT1967" s="85" t="s">
        <v>3638</v>
      </c>
      <c r="AU1967" s="84" t="s">
        <v>4003</v>
      </c>
      <c r="AV1967" s="77" t="str">
        <f t="shared" si="445"/>
        <v>37067</v>
      </c>
      <c r="AX1967" s="7" t="s">
        <v>186</v>
      </c>
    </row>
    <row r="1968" spans="1:50" ht="13" hidden="1" customHeight="1" outlineLevel="1">
      <c r="A1968" t="s">
        <v>3082</v>
      </c>
      <c r="B1968" t="s">
        <v>2717</v>
      </c>
      <c r="C1968" s="1">
        <f t="shared" si="439"/>
        <v>20918</v>
      </c>
      <c r="D1968" s="7">
        <f>IF(N1968&gt;0, RANK(N1968,(N1968:P1968,Q1968:AE1968)),0)</f>
        <v>2</v>
      </c>
      <c r="E1968" s="7">
        <f>IF(O1968&gt;0,RANK(O1968,(N1968:P1968,Q1968:AE1968)),0)</f>
        <v>1</v>
      </c>
      <c r="F1968" s="7">
        <f>IF(P1968&gt;0,RANK(P1968,(N1968:P1968,Q1968:AE1968)),0)</f>
        <v>4</v>
      </c>
      <c r="G1968" s="1">
        <f t="shared" si="446"/>
        <v>2254</v>
      </c>
      <c r="H1968" s="2">
        <f t="shared" si="447"/>
        <v>0.10775408738885171</v>
      </c>
      <c r="I1968" s="2"/>
      <c r="J1968" s="2">
        <f t="shared" si="448"/>
        <v>0.44392389329763837</v>
      </c>
      <c r="K1968" s="2">
        <f t="shared" si="448"/>
        <v>0.5516779806864901</v>
      </c>
      <c r="L1968" s="2">
        <f t="shared" si="448"/>
        <v>7.6489148102113012E-4</v>
      </c>
      <c r="M1968" s="2">
        <f t="shared" si="441"/>
        <v>3.6332345348503983E-3</v>
      </c>
      <c r="N1968" s="1">
        <v>9286</v>
      </c>
      <c r="O1968" s="1">
        <v>11540</v>
      </c>
      <c r="P1968" s="1">
        <v>16</v>
      </c>
      <c r="Q1968" s="1">
        <v>72</v>
      </c>
      <c r="S1968" s="1">
        <v>0</v>
      </c>
      <c r="U1968" s="1">
        <v>4</v>
      </c>
      <c r="AG1968" s="7">
        <f>IF(Q1968&gt;0,RANK(Q1968,(N1968:P1968,Q1968:AE1968)),0)</f>
        <v>3</v>
      </c>
      <c r="AH1968" s="7">
        <f>IF(R1968&gt;0,RANK(R1968,(N1968:P1968,Q1968:AE1968)),0)</f>
        <v>0</v>
      </c>
      <c r="AI1968" s="7">
        <f>IF(T1968&gt;0,RANK(T1968,(N1968:P1968,Q1968:AE1968)),0)</f>
        <v>0</v>
      </c>
      <c r="AJ1968" s="7">
        <f>IF(S1968&gt;0,RANK(S1968,(N1968:P1968,Q1968:AE1968)),0)</f>
        <v>0</v>
      </c>
      <c r="AK1968" s="2">
        <f t="shared" si="449"/>
        <v>3.4420116645950856E-3</v>
      </c>
      <c r="AL1968" s="2">
        <f t="shared" si="449"/>
        <v>0</v>
      </c>
      <c r="AM1968" s="2">
        <f t="shared" si="443"/>
        <v>0</v>
      </c>
      <c r="AN1968" s="2">
        <f t="shared" si="444"/>
        <v>0</v>
      </c>
      <c r="AP1968" t="s">
        <v>3082</v>
      </c>
      <c r="AQ1968" t="s">
        <v>2717</v>
      </c>
      <c r="AR1968">
        <v>2</v>
      </c>
      <c r="AT1968" s="85" t="s">
        <v>3638</v>
      </c>
      <c r="AU1968" s="84" t="s">
        <v>4004</v>
      </c>
      <c r="AV1968" s="77" t="str">
        <f t="shared" si="445"/>
        <v>37069</v>
      </c>
      <c r="AX1968" s="7" t="s">
        <v>186</v>
      </c>
    </row>
    <row r="1969" spans="1:50" ht="13" hidden="1" customHeight="1" outlineLevel="1">
      <c r="A1969" t="s">
        <v>2631</v>
      </c>
      <c r="B1969" t="s">
        <v>2717</v>
      </c>
      <c r="C1969" s="1">
        <f t="shared" si="439"/>
        <v>63755</v>
      </c>
      <c r="D1969" s="7">
        <f>IF(N1969&gt;0, RANK(N1969,(N1969:P1969,Q1969:AE1969)),0)</f>
        <v>2</v>
      </c>
      <c r="E1969" s="7">
        <f>IF(O1969&gt;0,RANK(O1969,(N1969:P1969,Q1969:AE1969)),0)</f>
        <v>1</v>
      </c>
      <c r="F1969" s="7">
        <f>IF(P1969&gt;0,RANK(P1969,(N1969:P1969,Q1969:AE1969)),0)</f>
        <v>4</v>
      </c>
      <c r="G1969" s="1">
        <f t="shared" si="446"/>
        <v>22998</v>
      </c>
      <c r="H1969" s="2">
        <f t="shared" si="447"/>
        <v>0.36072464904713358</v>
      </c>
      <c r="I1969" s="2"/>
      <c r="J1969" s="2">
        <f t="shared" si="448"/>
        <v>0.31768488745980705</v>
      </c>
      <c r="K1969" s="2">
        <f t="shared" si="448"/>
        <v>0.67840953650694058</v>
      </c>
      <c r="L1969" s="2">
        <f t="shared" si="448"/>
        <v>6.2740177241000703E-4</v>
      </c>
      <c r="M1969" s="2">
        <f t="shared" si="441"/>
        <v>3.2781742608423599E-3</v>
      </c>
      <c r="N1969" s="1">
        <v>20254</v>
      </c>
      <c r="O1969" s="1">
        <v>43252</v>
      </c>
      <c r="P1969" s="1">
        <v>40</v>
      </c>
      <c r="Q1969" s="1">
        <v>208</v>
      </c>
      <c r="S1969" s="1">
        <v>1</v>
      </c>
      <c r="U1969" s="1">
        <v>0</v>
      </c>
      <c r="AG1969" s="7">
        <f>IF(Q1969&gt;0,RANK(Q1969,(N1969:P1969,Q1969:AE1969)),0)</f>
        <v>3</v>
      </c>
      <c r="AH1969" s="7">
        <f>IF(R1969&gt;0,RANK(R1969,(N1969:P1969,Q1969:AE1969)),0)</f>
        <v>0</v>
      </c>
      <c r="AI1969" s="7">
        <f>IF(T1969&gt;0,RANK(T1969,(N1969:P1969,Q1969:AE1969)),0)</f>
        <v>0</v>
      </c>
      <c r="AJ1969" s="7">
        <f>IF(S1969&gt;0,RANK(S1969,(N1969:P1969,Q1969:AE1969)),0)</f>
        <v>5</v>
      </c>
      <c r="AK1969" s="2">
        <f t="shared" si="449"/>
        <v>3.2624892165320366E-3</v>
      </c>
      <c r="AL1969" s="2">
        <f t="shared" si="449"/>
        <v>0</v>
      </c>
      <c r="AM1969" s="2">
        <f t="shared" si="443"/>
        <v>0</v>
      </c>
      <c r="AN1969" s="2">
        <f t="shared" si="444"/>
        <v>1.5685044310250178E-5</v>
      </c>
      <c r="AP1969" t="s">
        <v>2631</v>
      </c>
      <c r="AQ1969" t="s">
        <v>2717</v>
      </c>
      <c r="AT1969" s="85" t="s">
        <v>3638</v>
      </c>
      <c r="AU1969" s="84" t="s">
        <v>5049</v>
      </c>
      <c r="AV1969" s="77" t="str">
        <f t="shared" si="445"/>
        <v>37071</v>
      </c>
      <c r="AX1969" s="7" t="s">
        <v>186</v>
      </c>
    </row>
    <row r="1970" spans="1:50" ht="13" hidden="1" customHeight="1" outlineLevel="1">
      <c r="A1970" t="s">
        <v>1076</v>
      </c>
      <c r="B1970" t="s">
        <v>2717</v>
      </c>
      <c r="C1970" s="1">
        <f t="shared" si="439"/>
        <v>4053</v>
      </c>
      <c r="D1970" s="7">
        <f>IF(N1970&gt;0, RANK(N1970,(N1970:P1970,Q1970:AE1970)),0)</f>
        <v>1</v>
      </c>
      <c r="E1970" s="7">
        <f>IF(O1970&gt;0,RANK(O1970,(N1970:P1970,Q1970:AE1970)),0)</f>
        <v>2</v>
      </c>
      <c r="F1970" s="7">
        <f>IF(P1970&gt;0,RANK(P1970,(N1970:P1970,Q1970:AE1970)),0)</f>
        <v>4</v>
      </c>
      <c r="G1970" s="1">
        <f t="shared" si="446"/>
        <v>197</v>
      </c>
      <c r="H1970" s="2">
        <f t="shared" si="447"/>
        <v>4.8605970885763634E-2</v>
      </c>
      <c r="I1970" s="2"/>
      <c r="J1970" s="2">
        <f t="shared" si="448"/>
        <v>0.52331606217616577</v>
      </c>
      <c r="K1970" s="2">
        <f t="shared" si="448"/>
        <v>0.47471009129040215</v>
      </c>
      <c r="L1970" s="2">
        <f t="shared" si="448"/>
        <v>2.467308166790032E-4</v>
      </c>
      <c r="M1970" s="2">
        <f t="shared" si="441"/>
        <v>1.7271157167530744E-3</v>
      </c>
      <c r="N1970" s="1">
        <v>2121</v>
      </c>
      <c r="O1970" s="1">
        <v>1924</v>
      </c>
      <c r="P1970" s="1">
        <v>1</v>
      </c>
      <c r="Q1970" s="1">
        <v>7</v>
      </c>
      <c r="S1970" s="1">
        <v>0</v>
      </c>
      <c r="U1970" s="1">
        <v>0</v>
      </c>
      <c r="AG1970" s="7">
        <f>IF(Q1970&gt;0,RANK(Q1970,(N1970:P1970,Q1970:AE1970)),0)</f>
        <v>3</v>
      </c>
      <c r="AH1970" s="7">
        <f>IF(R1970&gt;0,RANK(R1970,(N1970:P1970,Q1970:AE1970)),0)</f>
        <v>0</v>
      </c>
      <c r="AI1970" s="7">
        <f>IF(T1970&gt;0,RANK(T1970,(N1970:P1970,Q1970:AE1970)),0)</f>
        <v>0</v>
      </c>
      <c r="AJ1970" s="7">
        <f>IF(S1970&gt;0,RANK(S1970,(N1970:P1970,Q1970:AE1970)),0)</f>
        <v>0</v>
      </c>
      <c r="AK1970" s="2">
        <f t="shared" si="449"/>
        <v>1.7271157167530224E-3</v>
      </c>
      <c r="AL1970" s="2">
        <f t="shared" si="449"/>
        <v>0</v>
      </c>
      <c r="AM1970" s="2">
        <f t="shared" si="443"/>
        <v>0</v>
      </c>
      <c r="AN1970" s="2">
        <f t="shared" si="444"/>
        <v>0</v>
      </c>
      <c r="AP1970" t="s">
        <v>1076</v>
      </c>
      <c r="AQ1970" t="s">
        <v>2717</v>
      </c>
      <c r="AR1970">
        <v>1</v>
      </c>
      <c r="AT1970" s="85" t="s">
        <v>3638</v>
      </c>
      <c r="AU1970" s="84" t="s">
        <v>4879</v>
      </c>
      <c r="AV1970" s="77" t="str">
        <f t="shared" si="445"/>
        <v>37073</v>
      </c>
      <c r="AX1970" s="7" t="s">
        <v>186</v>
      </c>
    </row>
    <row r="1971" spans="1:50" ht="13" hidden="1" customHeight="1" outlineLevel="1">
      <c r="A1971" t="s">
        <v>2640</v>
      </c>
      <c r="B1971" t="s">
        <v>2717</v>
      </c>
      <c r="C1971" s="1">
        <f t="shared" si="439"/>
        <v>3987</v>
      </c>
      <c r="D1971" s="7">
        <f>IF(N1971&gt;0, RANK(N1971,(N1971:P1971,Q1971:AE1971)),0)</f>
        <v>2</v>
      </c>
      <c r="E1971" s="7">
        <f>IF(O1971&gt;0,RANK(O1971,(N1971:P1971,Q1971:AE1971)),0)</f>
        <v>1</v>
      </c>
      <c r="F1971" s="7">
        <f>IF(P1971&gt;0,RANK(P1971,(N1971:P1971,Q1971:AE1971)),0)</f>
        <v>0</v>
      </c>
      <c r="G1971" s="1">
        <f t="shared" si="446"/>
        <v>1421</v>
      </c>
      <c r="H1971" s="2">
        <f t="shared" si="447"/>
        <v>0.35640832706295461</v>
      </c>
      <c r="I1971" s="2"/>
      <c r="J1971" s="2">
        <f t="shared" si="448"/>
        <v>0.31903686982693757</v>
      </c>
      <c r="K1971" s="2">
        <f t="shared" si="448"/>
        <v>0.67544519688989213</v>
      </c>
      <c r="L1971" s="2">
        <f t="shared" si="448"/>
        <v>0</v>
      </c>
      <c r="M1971" s="2">
        <f t="shared" si="441"/>
        <v>5.5179332831702954E-3</v>
      </c>
      <c r="N1971" s="1">
        <v>1272</v>
      </c>
      <c r="O1971" s="1">
        <v>2693</v>
      </c>
      <c r="P1971" s="1">
        <v>0</v>
      </c>
      <c r="Q1971" s="1">
        <v>21</v>
      </c>
      <c r="S1971" s="1">
        <v>0</v>
      </c>
      <c r="U1971" s="1">
        <v>1</v>
      </c>
      <c r="AG1971" s="7">
        <f>IF(Q1971&gt;0,RANK(Q1971,(N1971:P1971,Q1971:AE1971)),0)</f>
        <v>3</v>
      </c>
      <c r="AH1971" s="7">
        <f>IF(R1971&gt;0,RANK(R1971,(N1971:P1971,Q1971:AE1971)),0)</f>
        <v>0</v>
      </c>
      <c r="AI1971" s="7">
        <f>IF(T1971&gt;0,RANK(T1971,(N1971:P1971,Q1971:AE1971)),0)</f>
        <v>0</v>
      </c>
      <c r="AJ1971" s="7">
        <f>IF(S1971&gt;0,RANK(S1971,(N1971:P1971,Q1971:AE1971)),0)</f>
        <v>0</v>
      </c>
      <c r="AK1971" s="2">
        <f t="shared" si="449"/>
        <v>5.2671181339352894E-3</v>
      </c>
      <c r="AL1971" s="2">
        <f t="shared" si="449"/>
        <v>0</v>
      </c>
      <c r="AM1971" s="2">
        <f t="shared" si="443"/>
        <v>0</v>
      </c>
      <c r="AN1971" s="2">
        <f t="shared" si="444"/>
        <v>0</v>
      </c>
      <c r="AP1971" t="s">
        <v>2640</v>
      </c>
      <c r="AQ1971" t="s">
        <v>2717</v>
      </c>
      <c r="AR1971">
        <v>11</v>
      </c>
      <c r="AT1971" s="85" t="s">
        <v>3638</v>
      </c>
      <c r="AU1971" s="84" t="s">
        <v>5171</v>
      </c>
      <c r="AV1971" s="77" t="str">
        <f t="shared" si="445"/>
        <v>37075</v>
      </c>
      <c r="AX1971" s="7" t="s">
        <v>186</v>
      </c>
    </row>
    <row r="1972" spans="1:50" ht="13" hidden="1" customHeight="1" outlineLevel="1">
      <c r="A1972" t="s">
        <v>3315</v>
      </c>
      <c r="B1972" t="s">
        <v>2717</v>
      </c>
      <c r="C1972" s="1">
        <f t="shared" si="439"/>
        <v>18601</v>
      </c>
      <c r="D1972" s="7">
        <f>IF(N1972&gt;0, RANK(N1972,(N1972:P1972,Q1972:AE1972)),0)</f>
        <v>2</v>
      </c>
      <c r="E1972" s="7">
        <f>IF(O1972&gt;0,RANK(O1972,(N1972:P1972,Q1972:AE1972)),0)</f>
        <v>1</v>
      </c>
      <c r="F1972" s="7">
        <f>IF(P1972&gt;0,RANK(P1972,(N1972:P1972,Q1972:AE1972)),0)</f>
        <v>4</v>
      </c>
      <c r="G1972" s="1">
        <f t="shared" si="446"/>
        <v>434</v>
      </c>
      <c r="H1972" s="2">
        <f t="shared" si="447"/>
        <v>2.3332078920488147E-2</v>
      </c>
      <c r="I1972" s="2"/>
      <c r="J1972" s="2">
        <f t="shared" si="448"/>
        <v>0.48690930595129295</v>
      </c>
      <c r="K1972" s="2">
        <f t="shared" si="448"/>
        <v>0.51024138487178106</v>
      </c>
      <c r="L1972" s="2">
        <f t="shared" si="448"/>
        <v>4.8384495457233484E-4</v>
      </c>
      <c r="M1972" s="2">
        <f t="shared" si="441"/>
        <v>2.3654642223536054E-3</v>
      </c>
      <c r="N1972" s="1">
        <v>9057</v>
      </c>
      <c r="O1972" s="1">
        <v>9491</v>
      </c>
      <c r="P1972" s="1">
        <v>9</v>
      </c>
      <c r="Q1972" s="1">
        <v>44</v>
      </c>
      <c r="S1972" s="1">
        <v>0</v>
      </c>
      <c r="U1972" s="1">
        <v>0</v>
      </c>
      <c r="AG1972" s="7">
        <f>IF(Q1972&gt;0,RANK(Q1972,(N1972:P1972,Q1972:AE1972)),0)</f>
        <v>3</v>
      </c>
      <c r="AH1972" s="7">
        <f>IF(R1972&gt;0,RANK(R1972,(N1972:P1972,Q1972:AE1972)),0)</f>
        <v>0</v>
      </c>
      <c r="AI1972" s="7">
        <f>IF(T1972&gt;0,RANK(T1972,(N1972:P1972,Q1972:AE1972)),0)</f>
        <v>0</v>
      </c>
      <c r="AJ1972" s="7">
        <f>IF(S1972&gt;0,RANK(S1972,(N1972:P1972,Q1972:AE1972)),0)</f>
        <v>0</v>
      </c>
      <c r="AK1972" s="2">
        <f t="shared" si="449"/>
        <v>2.3654642223536371E-3</v>
      </c>
      <c r="AL1972" s="2">
        <f t="shared" si="449"/>
        <v>0</v>
      </c>
      <c r="AM1972" s="2">
        <f t="shared" si="443"/>
        <v>0</v>
      </c>
      <c r="AN1972" s="2">
        <f t="shared" si="444"/>
        <v>0</v>
      </c>
      <c r="AP1972" t="s">
        <v>3315</v>
      </c>
      <c r="AQ1972" t="s">
        <v>2717</v>
      </c>
      <c r="AT1972" s="85" t="s">
        <v>3638</v>
      </c>
      <c r="AU1972" s="84" t="s">
        <v>5172</v>
      </c>
      <c r="AV1972" s="77" t="str">
        <f t="shared" si="445"/>
        <v>37077</v>
      </c>
      <c r="AX1972" s="7" t="s">
        <v>186</v>
      </c>
    </row>
    <row r="1973" spans="1:50" ht="13" hidden="1" customHeight="1" outlineLevel="1">
      <c r="A1973" t="s">
        <v>1763</v>
      </c>
      <c r="B1973" t="s">
        <v>2717</v>
      </c>
      <c r="C1973" s="1">
        <f t="shared" si="439"/>
        <v>6472</v>
      </c>
      <c r="D1973" s="7">
        <f>IF(N1973&gt;0, RANK(N1973,(N1973:P1973,Q1973:AE1973)),0)</f>
        <v>2</v>
      </c>
      <c r="E1973" s="7">
        <f>IF(O1973&gt;0,RANK(O1973,(N1973:P1973,Q1973:AE1973)),0)</f>
        <v>1</v>
      </c>
      <c r="F1973" s="7">
        <f>IF(P1973&gt;0,RANK(P1973,(N1973:P1973,Q1973:AE1973)),0)</f>
        <v>0</v>
      </c>
      <c r="G1973" s="1">
        <f t="shared" si="446"/>
        <v>1135</v>
      </c>
      <c r="H1973" s="2">
        <f t="shared" si="447"/>
        <v>0.17537082818294189</v>
      </c>
      <c r="I1973" s="2"/>
      <c r="J1973" s="2">
        <f t="shared" si="448"/>
        <v>0.41177379480840542</v>
      </c>
      <c r="K1973" s="2">
        <f t="shared" si="448"/>
        <v>0.58714462299134729</v>
      </c>
      <c r="L1973" s="2">
        <f t="shared" si="448"/>
        <v>0</v>
      </c>
      <c r="M1973" s="2">
        <f t="shared" si="441"/>
        <v>1.0815822002472331E-3</v>
      </c>
      <c r="N1973" s="1">
        <v>2665</v>
      </c>
      <c r="O1973" s="1">
        <v>3800</v>
      </c>
      <c r="P1973" s="1">
        <v>0</v>
      </c>
      <c r="Q1973" s="1">
        <v>7</v>
      </c>
      <c r="S1973" s="1">
        <v>0</v>
      </c>
      <c r="U1973" s="1">
        <v>0</v>
      </c>
      <c r="AG1973" s="7">
        <f>IF(Q1973&gt;0,RANK(Q1973,(N1973:P1973,Q1973:AE1973)),0)</f>
        <v>3</v>
      </c>
      <c r="AH1973" s="7">
        <f>IF(R1973&gt;0,RANK(R1973,(N1973:P1973,Q1973:AE1973)),0)</f>
        <v>0</v>
      </c>
      <c r="AI1973" s="7">
        <f>IF(T1973&gt;0,RANK(T1973,(N1973:P1973,Q1973:AE1973)),0)</f>
        <v>0</v>
      </c>
      <c r="AJ1973" s="7">
        <f>IF(S1973&gt;0,RANK(S1973,(N1973:P1973,Q1973:AE1973)),0)</f>
        <v>0</v>
      </c>
      <c r="AK1973" s="2">
        <f t="shared" si="449"/>
        <v>1.0815822002472187E-3</v>
      </c>
      <c r="AL1973" s="2">
        <f t="shared" si="449"/>
        <v>0</v>
      </c>
      <c r="AM1973" s="2">
        <f t="shared" si="443"/>
        <v>0</v>
      </c>
      <c r="AN1973" s="2">
        <f t="shared" si="444"/>
        <v>0</v>
      </c>
      <c r="AP1973" t="s">
        <v>1763</v>
      </c>
      <c r="AQ1973" t="s">
        <v>2717</v>
      </c>
      <c r="AR1973">
        <v>1</v>
      </c>
      <c r="AT1973" s="85" t="s">
        <v>3638</v>
      </c>
      <c r="AU1973" s="84" t="s">
        <v>4922</v>
      </c>
      <c r="AV1973" s="77" t="str">
        <f t="shared" si="445"/>
        <v>37079</v>
      </c>
      <c r="AX1973" s="7" t="s">
        <v>186</v>
      </c>
    </row>
    <row r="1974" spans="1:50" ht="13" hidden="1" customHeight="1" outlineLevel="1">
      <c r="A1974" t="s">
        <v>3318</v>
      </c>
      <c r="B1974" t="s">
        <v>2717</v>
      </c>
      <c r="C1974" s="1">
        <f t="shared" si="439"/>
        <v>199314</v>
      </c>
      <c r="D1974" s="7">
        <f>IF(N1974&gt;0, RANK(N1974,(N1974:P1974,Q1974:AE1974)),0)</f>
        <v>1</v>
      </c>
      <c r="E1974" s="7">
        <f>IF(O1974&gt;0,RANK(O1974,(N1974:P1974,Q1974:AE1974)),0)</f>
        <v>2</v>
      </c>
      <c r="F1974" s="7">
        <f>IF(P1974&gt;0,RANK(P1974,(N1974:P1974,Q1974:AE1974)),0)</f>
        <v>4</v>
      </c>
      <c r="G1974" s="1">
        <f t="shared" si="446"/>
        <v>1788</v>
      </c>
      <c r="H1974" s="2">
        <f t="shared" si="447"/>
        <v>8.9707697402089167E-3</v>
      </c>
      <c r="I1974" s="2"/>
      <c r="J1974" s="2">
        <f t="shared" si="448"/>
        <v>0.50193162547538051</v>
      </c>
      <c r="K1974" s="2">
        <f t="shared" si="448"/>
        <v>0.49296085573517162</v>
      </c>
      <c r="L1974" s="2">
        <f t="shared" si="448"/>
        <v>8.8302878874539669E-4</v>
      </c>
      <c r="M1974" s="2">
        <f t="shared" si="441"/>
        <v>4.2244900007024772E-3</v>
      </c>
      <c r="N1974" s="1">
        <v>100042</v>
      </c>
      <c r="O1974" s="1">
        <v>98254</v>
      </c>
      <c r="P1974" s="1">
        <v>176</v>
      </c>
      <c r="Q1974" s="1">
        <v>836</v>
      </c>
      <c r="S1974" s="1">
        <v>5</v>
      </c>
      <c r="U1974" s="1">
        <v>1</v>
      </c>
      <c r="AG1974" s="7">
        <f>IF(Q1974&gt;0,RANK(Q1974,(N1974:P1974,Q1974:AE1974)),0)</f>
        <v>3</v>
      </c>
      <c r="AH1974" s="7">
        <f>IF(R1974&gt;0,RANK(R1974,(N1974:P1974,Q1974:AE1974)),0)</f>
        <v>0</v>
      </c>
      <c r="AI1974" s="7">
        <f>IF(T1974&gt;0,RANK(T1974,(N1974:P1974,Q1974:AE1974)),0)</f>
        <v>0</v>
      </c>
      <c r="AJ1974" s="7">
        <f>IF(S1974&gt;0,RANK(S1974,(N1974:P1974,Q1974:AE1974)),0)</f>
        <v>5</v>
      </c>
      <c r="AK1974" s="2">
        <f t="shared" si="449"/>
        <v>4.1943867465406345E-3</v>
      </c>
      <c r="AL1974" s="2">
        <f t="shared" si="449"/>
        <v>0</v>
      </c>
      <c r="AM1974" s="2">
        <f t="shared" si="443"/>
        <v>0</v>
      </c>
      <c r="AN1974" s="2">
        <f t="shared" si="444"/>
        <v>2.5086045134812405E-5</v>
      </c>
      <c r="AP1974" t="s">
        <v>3318</v>
      </c>
      <c r="AQ1974" t="s">
        <v>2717</v>
      </c>
      <c r="AT1974" s="85" t="s">
        <v>3638</v>
      </c>
      <c r="AU1974" s="84" t="s">
        <v>4173</v>
      </c>
      <c r="AV1974" s="77" t="str">
        <f t="shared" si="445"/>
        <v>37081</v>
      </c>
      <c r="AX1974" s="7" t="s">
        <v>186</v>
      </c>
    </row>
    <row r="1975" spans="1:50" ht="13" hidden="1" customHeight="1" outlineLevel="1">
      <c r="A1975" t="s">
        <v>2847</v>
      </c>
      <c r="B1975" t="s">
        <v>2717</v>
      </c>
      <c r="C1975" s="1">
        <f t="shared" si="439"/>
        <v>19647</v>
      </c>
      <c r="D1975" s="7">
        <f>IF(N1975&gt;0, RANK(N1975,(N1975:P1975,Q1975:AE1975)),0)</f>
        <v>1</v>
      </c>
      <c r="E1975" s="7">
        <f>IF(O1975&gt;0,RANK(O1975,(N1975:P1975,Q1975:AE1975)),0)</f>
        <v>2</v>
      </c>
      <c r="F1975" s="7">
        <f>IF(P1975&gt;0,RANK(P1975,(N1975:P1975,Q1975:AE1975)),0)</f>
        <v>4</v>
      </c>
      <c r="G1975" s="1">
        <f t="shared" si="446"/>
        <v>3440</v>
      </c>
      <c r="H1975" s="2">
        <f t="shared" si="447"/>
        <v>0.17509034458187001</v>
      </c>
      <c r="I1975" s="2"/>
      <c r="J1975" s="2">
        <f t="shared" si="448"/>
        <v>0.5867562477731969</v>
      </c>
      <c r="K1975" s="2">
        <f t="shared" si="448"/>
        <v>0.4116659031913269</v>
      </c>
      <c r="L1975" s="2">
        <f t="shared" si="448"/>
        <v>1.5269506794930523E-4</v>
      </c>
      <c r="M1975" s="2">
        <f t="shared" si="441"/>
        <v>1.4251539675268923E-3</v>
      </c>
      <c r="N1975" s="1">
        <v>11528</v>
      </c>
      <c r="O1975" s="1">
        <v>8088</v>
      </c>
      <c r="P1975" s="1">
        <v>3</v>
      </c>
      <c r="Q1975" s="1">
        <v>26</v>
      </c>
      <c r="S1975" s="1">
        <v>1</v>
      </c>
      <c r="U1975" s="1">
        <v>1</v>
      </c>
      <c r="AG1975" s="7">
        <f>IF(Q1975&gt;0,RANK(Q1975,(N1975:P1975,Q1975:AE1975)),0)</f>
        <v>3</v>
      </c>
      <c r="AH1975" s="7">
        <f>IF(R1975&gt;0,RANK(R1975,(N1975:P1975,Q1975:AE1975)),0)</f>
        <v>0</v>
      </c>
      <c r="AI1975" s="7">
        <f>IF(T1975&gt;0,RANK(T1975,(N1975:P1975,Q1975:AE1975)),0)</f>
        <v>0</v>
      </c>
      <c r="AJ1975" s="7">
        <f>IF(S1975&gt;0,RANK(S1975,(N1975:P1975,Q1975:AE1975)),0)</f>
        <v>5</v>
      </c>
      <c r="AK1975" s="2">
        <f t="shared" si="449"/>
        <v>1.3233572555606454E-3</v>
      </c>
      <c r="AL1975" s="2">
        <f t="shared" si="449"/>
        <v>0</v>
      </c>
      <c r="AM1975" s="2">
        <f t="shared" si="443"/>
        <v>0</v>
      </c>
      <c r="AN1975" s="2">
        <f t="shared" si="444"/>
        <v>5.0898355983101747E-5</v>
      </c>
      <c r="AP1975" t="s">
        <v>2847</v>
      </c>
      <c r="AQ1975" t="s">
        <v>2717</v>
      </c>
      <c r="AR1975">
        <v>1</v>
      </c>
      <c r="AT1975" s="85" t="s">
        <v>3638</v>
      </c>
      <c r="AU1975" s="84" t="s">
        <v>4372</v>
      </c>
      <c r="AV1975" s="77" t="str">
        <f t="shared" si="445"/>
        <v>37083</v>
      </c>
      <c r="AX1975" s="7" t="s">
        <v>186</v>
      </c>
    </row>
    <row r="1976" spans="1:50" ht="13" hidden="1" customHeight="1" outlineLevel="1">
      <c r="A1976" t="s">
        <v>4655</v>
      </c>
      <c r="B1976" t="s">
        <v>2717</v>
      </c>
      <c r="C1976" s="1">
        <f t="shared" si="439"/>
        <v>32571</v>
      </c>
      <c r="D1976" s="7">
        <f>IF(N1976&gt;0, RANK(N1976,(N1976:P1976,Q1976:AE1976)),0)</f>
        <v>2</v>
      </c>
      <c r="E1976" s="7">
        <f>IF(O1976&gt;0,RANK(O1976,(N1976:P1976,Q1976:AE1976)),0)</f>
        <v>1</v>
      </c>
      <c r="F1976" s="7">
        <f>IF(P1976&gt;0,RANK(P1976,(N1976:P1976,Q1976:AE1976)),0)</f>
        <v>4</v>
      </c>
      <c r="G1976" s="1">
        <f t="shared" si="446"/>
        <v>9359</v>
      </c>
      <c r="H1976" s="2">
        <f t="shared" si="447"/>
        <v>0.28734150010745757</v>
      </c>
      <c r="I1976" s="2"/>
      <c r="J1976" s="2">
        <f t="shared" si="448"/>
        <v>0.35500905713671671</v>
      </c>
      <c r="K1976" s="2">
        <f t="shared" si="448"/>
        <v>0.64235055724417423</v>
      </c>
      <c r="L1976" s="2">
        <f t="shared" si="448"/>
        <v>2.149151085321298E-4</v>
      </c>
      <c r="M1976" s="2">
        <f t="shared" si="441"/>
        <v>2.4254705105769348E-3</v>
      </c>
      <c r="N1976" s="1">
        <v>11563</v>
      </c>
      <c r="O1976" s="1">
        <v>20922</v>
      </c>
      <c r="P1976" s="1">
        <v>7</v>
      </c>
      <c r="Q1976" s="1">
        <v>79</v>
      </c>
      <c r="S1976" s="1">
        <v>0</v>
      </c>
      <c r="U1976" s="1">
        <v>0</v>
      </c>
      <c r="AG1976" s="7">
        <f>IF(Q1976&gt;0,RANK(Q1976,(N1976:P1976,Q1976:AE1976)),0)</f>
        <v>3</v>
      </c>
      <c r="AH1976" s="7">
        <f>IF(R1976&gt;0,RANK(R1976,(N1976:P1976,Q1976:AE1976)),0)</f>
        <v>0</v>
      </c>
      <c r="AI1976" s="7">
        <f>IF(T1976&gt;0,RANK(T1976,(N1976:P1976,Q1976:AE1976)),0)</f>
        <v>0</v>
      </c>
      <c r="AJ1976" s="7">
        <f>IF(S1976&gt;0,RANK(S1976,(N1976:P1976,Q1976:AE1976)),0)</f>
        <v>0</v>
      </c>
      <c r="AK1976" s="2">
        <f t="shared" si="449"/>
        <v>2.4254705105768936E-3</v>
      </c>
      <c r="AL1976" s="2">
        <f t="shared" si="449"/>
        <v>0</v>
      </c>
      <c r="AM1976" s="2">
        <f t="shared" si="443"/>
        <v>0</v>
      </c>
      <c r="AN1976" s="2">
        <f t="shared" si="444"/>
        <v>0</v>
      </c>
      <c r="AP1976" t="s">
        <v>4655</v>
      </c>
      <c r="AQ1976" t="s">
        <v>2717</v>
      </c>
      <c r="AR1976">
        <v>2</v>
      </c>
      <c r="AT1976" s="85" t="s">
        <v>3638</v>
      </c>
      <c r="AU1976" s="84" t="s">
        <v>5224</v>
      </c>
      <c r="AV1976" s="77" t="str">
        <f t="shared" si="445"/>
        <v>37085</v>
      </c>
      <c r="AX1976" s="7" t="s">
        <v>186</v>
      </c>
    </row>
    <row r="1977" spans="1:50" ht="13" hidden="1" customHeight="1" outlineLevel="1">
      <c r="A1977" t="s">
        <v>4397</v>
      </c>
      <c r="B1977" t="s">
        <v>2717</v>
      </c>
      <c r="C1977" s="1">
        <f t="shared" si="439"/>
        <v>25932</v>
      </c>
      <c r="D1977" s="7">
        <f>IF(N1977&gt;0, RANK(N1977,(N1977:P1977,Q1977:AE1977)),0)</f>
        <v>2</v>
      </c>
      <c r="E1977" s="7">
        <f>IF(O1977&gt;0,RANK(O1977,(N1977:P1977,Q1977:AE1977)),0)</f>
        <v>1</v>
      </c>
      <c r="F1977" s="7">
        <f>IF(P1977&gt;0,RANK(P1977,(N1977:P1977,Q1977:AE1977)),0)</f>
        <v>4</v>
      </c>
      <c r="G1977" s="1">
        <f t="shared" si="446"/>
        <v>3308</v>
      </c>
      <c r="H1977" s="2">
        <f t="shared" si="447"/>
        <v>0.12756439919790222</v>
      </c>
      <c r="I1977" s="2"/>
      <c r="J1977" s="2">
        <f t="shared" si="448"/>
        <v>0.43332562085454263</v>
      </c>
      <c r="K1977" s="2">
        <f t="shared" si="448"/>
        <v>0.56089002005244482</v>
      </c>
      <c r="L1977" s="2">
        <f t="shared" si="448"/>
        <v>8.098102730217492E-4</v>
      </c>
      <c r="M1977" s="2">
        <f t="shared" si="441"/>
        <v>4.9745488199908093E-3</v>
      </c>
      <c r="N1977" s="1">
        <v>11237</v>
      </c>
      <c r="O1977" s="1">
        <v>14545</v>
      </c>
      <c r="P1977" s="1">
        <v>21</v>
      </c>
      <c r="Q1977" s="1">
        <v>113</v>
      </c>
      <c r="R1977" s="69"/>
      <c r="S1977" s="1">
        <v>1</v>
      </c>
      <c r="U1977" s="1">
        <v>15</v>
      </c>
      <c r="AG1977" s="7">
        <f>IF(Q1977&gt;0,RANK(Q1977,(N1977:P1977,Q1977:AE1977)),0)</f>
        <v>3</v>
      </c>
      <c r="AH1977" s="7">
        <f>IF(R1977&gt;0,RANK(R1977,(N1977:P1977,Q1977:AE1977)),0)</f>
        <v>0</v>
      </c>
      <c r="AI1977" s="7">
        <f>IF(T1977&gt;0,RANK(T1977,(N1977:P1977,Q1977:AE1977)),0)</f>
        <v>0</v>
      </c>
      <c r="AJ1977" s="7">
        <f>IF(S1977&gt;0,RANK(S1977,(N1977:P1977,Q1977:AE1977)),0)</f>
        <v>6</v>
      </c>
      <c r="AK1977" s="2">
        <f t="shared" si="449"/>
        <v>4.3575505167360792E-3</v>
      </c>
      <c r="AL1977" s="2">
        <f t="shared" si="449"/>
        <v>0</v>
      </c>
      <c r="AM1977" s="2">
        <f t="shared" si="443"/>
        <v>0</v>
      </c>
      <c r="AN1977" s="2">
        <f t="shared" si="444"/>
        <v>3.8562393953416629E-5</v>
      </c>
      <c r="AP1977" t="s">
        <v>4397</v>
      </c>
      <c r="AQ1977" t="s">
        <v>2717</v>
      </c>
      <c r="AR1977">
        <v>11</v>
      </c>
      <c r="AT1977" s="85" t="s">
        <v>3638</v>
      </c>
      <c r="AU1977" s="84" t="s">
        <v>4374</v>
      </c>
      <c r="AV1977" s="77" t="str">
        <f t="shared" si="445"/>
        <v>37087</v>
      </c>
      <c r="AX1977" s="7" t="s">
        <v>186</v>
      </c>
    </row>
    <row r="1978" spans="1:50" ht="13" hidden="1" customHeight="1" outlineLevel="1">
      <c r="A1978" t="s">
        <v>4383</v>
      </c>
      <c r="B1978" t="s">
        <v>2717</v>
      </c>
      <c r="C1978" s="1">
        <f t="shared" si="439"/>
        <v>43234</v>
      </c>
      <c r="D1978" s="7">
        <f>IF(N1978&gt;0, RANK(N1978,(N1978:P1978,Q1978:AE1978)),0)</f>
        <v>2</v>
      </c>
      <c r="E1978" s="7">
        <f>IF(O1978&gt;0,RANK(O1978,(N1978:P1978,Q1978:AE1978)),0)</f>
        <v>1</v>
      </c>
      <c r="F1978" s="7">
        <f>IF(P1978&gt;0,RANK(P1978,(N1978:P1978,Q1978:AE1978)),0)</f>
        <v>4</v>
      </c>
      <c r="G1978" s="1">
        <f t="shared" si="446"/>
        <v>13022</v>
      </c>
      <c r="H1978" s="2">
        <f t="shared" si="447"/>
        <v>0.30119813110052274</v>
      </c>
      <c r="I1978" s="2"/>
      <c r="J1978" s="2">
        <f t="shared" si="448"/>
        <v>0.34701855021510847</v>
      </c>
      <c r="K1978" s="2">
        <f t="shared" si="448"/>
        <v>0.64821668131563126</v>
      </c>
      <c r="L1978" s="2">
        <f t="shared" si="448"/>
        <v>7.6328815284267015E-4</v>
      </c>
      <c r="M1978" s="2">
        <f t="shared" si="441"/>
        <v>4.0014803164176577E-3</v>
      </c>
      <c r="N1978" s="1">
        <v>15003</v>
      </c>
      <c r="O1978" s="1">
        <v>28025</v>
      </c>
      <c r="P1978" s="1">
        <v>33</v>
      </c>
      <c r="Q1978" s="1">
        <v>172</v>
      </c>
      <c r="S1978" s="1">
        <v>1</v>
      </c>
      <c r="U1978" s="1">
        <v>0</v>
      </c>
      <c r="AG1978" s="7">
        <f>IF(Q1978&gt;0,RANK(Q1978,(N1978:P1978,Q1978:AE1978)),0)</f>
        <v>3</v>
      </c>
      <c r="AH1978" s="7">
        <f>IF(R1978&gt;0,RANK(R1978,(N1978:P1978,Q1978:AE1978)),0)</f>
        <v>0</v>
      </c>
      <c r="AI1978" s="7">
        <f>IF(T1978&gt;0,RANK(T1978,(N1978:P1978,Q1978:AE1978)),0)</f>
        <v>0</v>
      </c>
      <c r="AJ1978" s="7">
        <f>IF(S1978&gt;0,RANK(S1978,(N1978:P1978,Q1978:AE1978)),0)</f>
        <v>5</v>
      </c>
      <c r="AK1978" s="2">
        <f t="shared" si="449"/>
        <v>3.9783503723920992E-3</v>
      </c>
      <c r="AL1978" s="2">
        <f t="shared" si="449"/>
        <v>0</v>
      </c>
      <c r="AM1978" s="2">
        <f t="shared" si="443"/>
        <v>0</v>
      </c>
      <c r="AN1978" s="2">
        <f t="shared" si="444"/>
        <v>2.3129944025535459E-5</v>
      </c>
      <c r="AP1978" t="s">
        <v>4383</v>
      </c>
      <c r="AQ1978" t="s">
        <v>2717</v>
      </c>
      <c r="AR1978">
        <v>11</v>
      </c>
      <c r="AT1978" s="85" t="s">
        <v>3638</v>
      </c>
      <c r="AU1978" s="84" t="s">
        <v>4375</v>
      </c>
      <c r="AV1978" s="77" t="str">
        <f t="shared" si="445"/>
        <v>37089</v>
      </c>
      <c r="AX1978" s="7" t="s">
        <v>186</v>
      </c>
    </row>
    <row r="1979" spans="1:50" ht="13" hidden="1" customHeight="1" outlineLevel="1">
      <c r="A1979" t="s">
        <v>1042</v>
      </c>
      <c r="B1979" t="s">
        <v>2717</v>
      </c>
      <c r="C1979" s="1">
        <f t="shared" si="439"/>
        <v>8132</v>
      </c>
      <c r="D1979" s="7">
        <f>IF(N1979&gt;0, RANK(N1979,(N1979:P1979,Q1979:AE1979)),0)</f>
        <v>1</v>
      </c>
      <c r="E1979" s="7">
        <f>IF(O1979&gt;0,RANK(O1979,(N1979:P1979,Q1979:AE1979)),0)</f>
        <v>2</v>
      </c>
      <c r="F1979" s="7">
        <f>IF(P1979&gt;0,RANK(P1979,(N1979:P1979,Q1979:AE1979)),0)</f>
        <v>0</v>
      </c>
      <c r="G1979" s="1">
        <f t="shared" si="446"/>
        <v>2199</v>
      </c>
      <c r="H1979" s="2">
        <f t="shared" si="447"/>
        <v>0.27041318248893259</v>
      </c>
      <c r="I1979" s="2"/>
      <c r="J1979" s="2">
        <f t="shared" si="448"/>
        <v>0.63219380226266597</v>
      </c>
      <c r="K1979" s="2">
        <f t="shared" si="448"/>
        <v>0.36178061977373338</v>
      </c>
      <c r="L1979" s="2">
        <f t="shared" si="448"/>
        <v>0</v>
      </c>
      <c r="M1979" s="2">
        <f t="shared" si="441"/>
        <v>6.0255779636006479E-3</v>
      </c>
      <c r="N1979" s="1">
        <v>5141</v>
      </c>
      <c r="O1979" s="1">
        <v>2942</v>
      </c>
      <c r="P1979" s="1">
        <v>0</v>
      </c>
      <c r="Q1979" s="1">
        <v>42</v>
      </c>
      <c r="S1979" s="1">
        <v>0</v>
      </c>
      <c r="U1979" s="1">
        <v>7</v>
      </c>
      <c r="AG1979" s="7">
        <f>IF(Q1979&gt;0,RANK(Q1979,(N1979:P1979,Q1979:AE1979)),0)</f>
        <v>3</v>
      </c>
      <c r="AH1979" s="7">
        <f>IF(R1979&gt;0,RANK(R1979,(N1979:P1979,Q1979:AE1979)),0)</f>
        <v>0</v>
      </c>
      <c r="AI1979" s="7">
        <f>IF(T1979&gt;0,RANK(T1979,(N1979:P1979,Q1979:AE1979)),0)</f>
        <v>0</v>
      </c>
      <c r="AJ1979" s="7">
        <f>IF(S1979&gt;0,RANK(S1979,(N1979:P1979,Q1979:AE1979)),0)</f>
        <v>0</v>
      </c>
      <c r="AK1979" s="2">
        <f t="shared" si="449"/>
        <v>5.1647811116576486E-3</v>
      </c>
      <c r="AL1979" s="2">
        <f t="shared" si="449"/>
        <v>0</v>
      </c>
      <c r="AM1979" s="2">
        <f t="shared" si="443"/>
        <v>0</v>
      </c>
      <c r="AN1979" s="2">
        <f t="shared" si="444"/>
        <v>0</v>
      </c>
      <c r="AP1979" t="s">
        <v>1042</v>
      </c>
      <c r="AQ1979" t="s">
        <v>2717</v>
      </c>
      <c r="AR1979">
        <v>1</v>
      </c>
      <c r="AT1979" s="85" t="s">
        <v>3638</v>
      </c>
      <c r="AU1979" s="84" t="s">
        <v>4376</v>
      </c>
      <c r="AV1979" s="77" t="str">
        <f t="shared" si="445"/>
        <v>37091</v>
      </c>
      <c r="AX1979" s="7" t="s">
        <v>186</v>
      </c>
    </row>
    <row r="1980" spans="1:50" ht="13" hidden="1" customHeight="1" outlineLevel="1">
      <c r="A1980" t="s">
        <v>1424</v>
      </c>
      <c r="B1980" t="s">
        <v>2717</v>
      </c>
      <c r="C1980" s="1">
        <f t="shared" si="439"/>
        <v>11088</v>
      </c>
      <c r="D1980" s="7">
        <f>IF(N1980&gt;0, RANK(N1980,(N1980:P1980,Q1980:AE1980)),0)</f>
        <v>1</v>
      </c>
      <c r="E1980" s="7">
        <f>IF(O1980&gt;0,RANK(O1980,(N1980:P1980,Q1980:AE1980)),0)</f>
        <v>2</v>
      </c>
      <c r="F1980" s="7">
        <f>IF(P1980&gt;0,RANK(P1980,(N1980:P1980,Q1980:AE1980)),0)</f>
        <v>5</v>
      </c>
      <c r="G1980" s="1">
        <f t="shared" si="446"/>
        <v>537</v>
      </c>
      <c r="H1980" s="2">
        <f t="shared" si="447"/>
        <v>4.8430735930735928E-2</v>
      </c>
      <c r="I1980" s="2"/>
      <c r="J1980" s="2">
        <f t="shared" si="448"/>
        <v>0.52254689754689754</v>
      </c>
      <c r="K1980" s="2">
        <f t="shared" si="448"/>
        <v>0.4741161616161616</v>
      </c>
      <c r="L1980" s="2">
        <f t="shared" si="448"/>
        <v>1.8037518037518038E-4</v>
      </c>
      <c r="M1980" s="2">
        <f t="shared" si="441"/>
        <v>3.1565656565656799E-3</v>
      </c>
      <c r="N1980" s="1">
        <v>5794</v>
      </c>
      <c r="O1980" s="1">
        <v>5257</v>
      </c>
      <c r="P1980" s="1">
        <v>2</v>
      </c>
      <c r="Q1980" s="1">
        <v>31</v>
      </c>
      <c r="S1980" s="1">
        <v>0</v>
      </c>
      <c r="U1980" s="1">
        <v>4</v>
      </c>
      <c r="AG1980" s="7">
        <f>IF(Q1980&gt;0,RANK(Q1980,(N1980:P1980,Q1980:AE1980)),0)</f>
        <v>3</v>
      </c>
      <c r="AH1980" s="7">
        <f>IF(R1980&gt;0,RANK(R1980,(N1980:P1980,Q1980:AE1980)),0)</f>
        <v>0</v>
      </c>
      <c r="AI1980" s="7">
        <f>IF(T1980&gt;0,RANK(T1980,(N1980:P1980,Q1980:AE1980)),0)</f>
        <v>0</v>
      </c>
      <c r="AJ1980" s="7">
        <f>IF(S1980&gt;0,RANK(S1980,(N1980:P1980,Q1980:AE1980)),0)</f>
        <v>0</v>
      </c>
      <c r="AK1980" s="2">
        <f t="shared" si="449"/>
        <v>2.795815295815296E-3</v>
      </c>
      <c r="AL1980" s="2">
        <f t="shared" si="449"/>
        <v>0</v>
      </c>
      <c r="AM1980" s="2">
        <f t="shared" si="443"/>
        <v>0</v>
      </c>
      <c r="AN1980" s="2">
        <f t="shared" si="444"/>
        <v>0</v>
      </c>
      <c r="AP1980" t="s">
        <v>1424</v>
      </c>
      <c r="AQ1980" t="s">
        <v>2717</v>
      </c>
      <c r="AR1980">
        <v>8</v>
      </c>
      <c r="AT1980" s="85" t="s">
        <v>3638</v>
      </c>
      <c r="AU1980" s="84" t="s">
        <v>4600</v>
      </c>
      <c r="AV1980" s="77" t="str">
        <f t="shared" si="445"/>
        <v>37093</v>
      </c>
      <c r="AX1980" s="7" t="s">
        <v>186</v>
      </c>
    </row>
    <row r="1981" spans="1:50" ht="13" hidden="1" customHeight="1" outlineLevel="1">
      <c r="A1981" t="s">
        <v>1774</v>
      </c>
      <c r="B1981" t="s">
        <v>2717</v>
      </c>
      <c r="C1981" s="1">
        <f t="shared" si="439"/>
        <v>2293</v>
      </c>
      <c r="D1981" s="7">
        <f>IF(N1981&gt;0, RANK(N1981,(N1981:P1981,Q1981:AE1981)),0)</f>
        <v>2</v>
      </c>
      <c r="E1981" s="7">
        <f>IF(O1981&gt;0,RANK(O1981,(N1981:P1981,Q1981:AE1981)),0)</f>
        <v>1</v>
      </c>
      <c r="F1981" s="7">
        <f>IF(P1981&gt;0,RANK(P1981,(N1981:P1981,Q1981:AE1981)),0)</f>
        <v>4</v>
      </c>
      <c r="G1981" s="1">
        <f t="shared" si="446"/>
        <v>187</v>
      </c>
      <c r="H1981" s="2">
        <f t="shared" si="447"/>
        <v>8.1552551242913218E-2</v>
      </c>
      <c r="I1981" s="2"/>
      <c r="J1981" s="2">
        <f t="shared" si="448"/>
        <v>0.45704317488006979</v>
      </c>
      <c r="K1981" s="2">
        <f t="shared" si="448"/>
        <v>0.53859572612298301</v>
      </c>
      <c r="L1981" s="2">
        <f t="shared" si="448"/>
        <v>4.3610989969472308E-4</v>
      </c>
      <c r="M1981" s="2">
        <f t="shared" si="441"/>
        <v>3.9249890972524208E-3</v>
      </c>
      <c r="N1981" s="1">
        <v>1048</v>
      </c>
      <c r="O1981" s="1">
        <v>1235</v>
      </c>
      <c r="P1981" s="1">
        <v>1</v>
      </c>
      <c r="Q1981" s="1">
        <v>9</v>
      </c>
      <c r="S1981" s="1">
        <v>0</v>
      </c>
      <c r="U1981" s="1">
        <v>0</v>
      </c>
      <c r="AG1981" s="7">
        <f>IF(Q1981&gt;0,RANK(Q1981,(N1981:P1981,Q1981:AE1981)),0)</f>
        <v>3</v>
      </c>
      <c r="AH1981" s="7">
        <f>IF(R1981&gt;0,RANK(R1981,(N1981:P1981,Q1981:AE1981)),0)</f>
        <v>0</v>
      </c>
      <c r="AI1981" s="7">
        <f>IF(T1981&gt;0,RANK(T1981,(N1981:P1981,Q1981:AE1981)),0)</f>
        <v>0</v>
      </c>
      <c r="AJ1981" s="7">
        <f>IF(S1981&gt;0,RANK(S1981,(N1981:P1981,Q1981:AE1981)),0)</f>
        <v>0</v>
      </c>
      <c r="AK1981" s="2">
        <f t="shared" si="449"/>
        <v>3.9249890972525075E-3</v>
      </c>
      <c r="AL1981" s="2">
        <f t="shared" si="449"/>
        <v>0</v>
      </c>
      <c r="AM1981" s="2">
        <f t="shared" si="443"/>
        <v>0</v>
      </c>
      <c r="AN1981" s="2">
        <f t="shared" si="444"/>
        <v>0</v>
      </c>
      <c r="AP1981" t="s">
        <v>1774</v>
      </c>
      <c r="AQ1981" t="s">
        <v>2717</v>
      </c>
      <c r="AR1981">
        <v>3</v>
      </c>
      <c r="AT1981" s="85" t="s">
        <v>3638</v>
      </c>
      <c r="AU1981" s="84" t="s">
        <v>4202</v>
      </c>
      <c r="AV1981" s="77" t="str">
        <f t="shared" si="445"/>
        <v>37095</v>
      </c>
      <c r="AX1981" s="7" t="s">
        <v>186</v>
      </c>
    </row>
    <row r="1982" spans="1:50" ht="13" hidden="1" customHeight="1" outlineLevel="1">
      <c r="A1982" t="s">
        <v>2972</v>
      </c>
      <c r="B1982" t="s">
        <v>2717</v>
      </c>
      <c r="C1982" s="1">
        <f t="shared" si="439"/>
        <v>56973</v>
      </c>
      <c r="D1982" s="7">
        <f>IF(N1982&gt;0, RANK(N1982,(N1982:P1982,Q1982:AE1982)),0)</f>
        <v>2</v>
      </c>
      <c r="E1982" s="7">
        <f>IF(O1982&gt;0,RANK(O1982,(N1982:P1982,Q1982:AE1982)),0)</f>
        <v>1</v>
      </c>
      <c r="F1982" s="7">
        <f>IF(P1982&gt;0,RANK(P1982,(N1982:P1982,Q1982:AE1982)),0)</f>
        <v>5</v>
      </c>
      <c r="G1982" s="1">
        <f t="shared" si="446"/>
        <v>20610</v>
      </c>
      <c r="H1982" s="2">
        <f t="shared" si="447"/>
        <v>0.3617503027749987</v>
      </c>
      <c r="I1982" s="2"/>
      <c r="J1982" s="2">
        <f t="shared" si="448"/>
        <v>0.31708002036052163</v>
      </c>
      <c r="K1982" s="2">
        <f t="shared" si="448"/>
        <v>0.67883032313552039</v>
      </c>
      <c r="L1982" s="2">
        <f t="shared" si="448"/>
        <v>4.9146086742843105E-4</v>
      </c>
      <c r="M1982" s="2">
        <f t="shared" si="441"/>
        <v>3.5981956365295524E-3</v>
      </c>
      <c r="N1982" s="1">
        <v>18065</v>
      </c>
      <c r="O1982" s="1">
        <v>38675</v>
      </c>
      <c r="P1982" s="1">
        <v>28</v>
      </c>
      <c r="Q1982" s="1">
        <v>148</v>
      </c>
      <c r="S1982" s="1">
        <v>0</v>
      </c>
      <c r="U1982" s="1">
        <v>57</v>
      </c>
      <c r="AG1982" s="7">
        <f>IF(Q1982&gt;0,RANK(Q1982,(N1982:P1982,Q1982:AE1982)),0)</f>
        <v>3</v>
      </c>
      <c r="AH1982" s="7">
        <f>IF(R1982&gt;0,RANK(R1982,(N1982:P1982,Q1982:AE1982)),0)</f>
        <v>0</v>
      </c>
      <c r="AI1982" s="7">
        <f>IF(T1982&gt;0,RANK(T1982,(N1982:P1982,Q1982:AE1982)),0)</f>
        <v>0</v>
      </c>
      <c r="AJ1982" s="7">
        <f>IF(S1982&gt;0,RANK(S1982,(N1982:P1982,Q1982:AE1982)),0)</f>
        <v>0</v>
      </c>
      <c r="AK1982" s="2">
        <f t="shared" si="449"/>
        <v>2.5977217278359923E-3</v>
      </c>
      <c r="AL1982" s="2">
        <f t="shared" si="449"/>
        <v>0</v>
      </c>
      <c r="AM1982" s="2">
        <f t="shared" si="443"/>
        <v>0</v>
      </c>
      <c r="AN1982" s="2">
        <f t="shared" si="444"/>
        <v>0</v>
      </c>
      <c r="AP1982" t="s">
        <v>2972</v>
      </c>
      <c r="AQ1982" t="s">
        <v>2717</v>
      </c>
      <c r="AT1982" s="85" t="s">
        <v>3638</v>
      </c>
      <c r="AU1982" s="84" t="s">
        <v>4529</v>
      </c>
      <c r="AV1982" s="77" t="str">
        <f t="shared" si="445"/>
        <v>37097</v>
      </c>
      <c r="AX1982" s="7" t="s">
        <v>186</v>
      </c>
    </row>
    <row r="1983" spans="1:50" ht="13" hidden="1" customHeight="1" outlineLevel="1">
      <c r="A1983" t="s">
        <v>1843</v>
      </c>
      <c r="B1983" t="s">
        <v>2717</v>
      </c>
      <c r="C1983" s="1">
        <f t="shared" si="439"/>
        <v>14174</v>
      </c>
      <c r="D1983" s="7">
        <f>IF(N1983&gt;0, RANK(N1983,(N1983:P1983,Q1983:AE1983)),0)</f>
        <v>2</v>
      </c>
      <c r="E1983" s="7">
        <f>IF(O1983&gt;0,RANK(O1983,(N1983:P1983,Q1983:AE1983)),0)</f>
        <v>1</v>
      </c>
      <c r="F1983" s="7">
        <f>IF(P1983&gt;0,RANK(P1983,(N1983:P1983,Q1983:AE1983)),0)</f>
        <v>4</v>
      </c>
      <c r="G1983" s="1">
        <f t="shared" si="446"/>
        <v>614</v>
      </c>
      <c r="H1983" s="2">
        <f t="shared" si="447"/>
        <v>4.3318752645689289E-2</v>
      </c>
      <c r="I1983" s="2"/>
      <c r="J1983" s="2">
        <f t="shared" si="448"/>
        <v>0.47530689995766895</v>
      </c>
      <c r="K1983" s="2">
        <f t="shared" si="448"/>
        <v>0.51862565260335824</v>
      </c>
      <c r="L1983" s="2">
        <f t="shared" si="448"/>
        <v>7.0551714406660079E-4</v>
      </c>
      <c r="M1983" s="2">
        <f t="shared" si="441"/>
        <v>5.3619302949062054E-3</v>
      </c>
      <c r="N1983" s="1">
        <v>6737</v>
      </c>
      <c r="O1983" s="1">
        <v>7351</v>
      </c>
      <c r="P1983" s="1">
        <v>10</v>
      </c>
      <c r="Q1983" s="1">
        <v>76</v>
      </c>
      <c r="S1983" s="1">
        <v>0</v>
      </c>
      <c r="U1983" s="1">
        <v>0</v>
      </c>
      <c r="AG1983" s="7">
        <f>IF(Q1983&gt;0,RANK(Q1983,(N1983:P1983,Q1983:AE1983)),0)</f>
        <v>3</v>
      </c>
      <c r="AH1983" s="7">
        <f>IF(R1983&gt;0,RANK(R1983,(N1983:P1983,Q1983:AE1983)),0)</f>
        <v>0</v>
      </c>
      <c r="AI1983" s="7">
        <f>IF(T1983&gt;0,RANK(T1983,(N1983:P1983,Q1983:AE1983)),0)</f>
        <v>0</v>
      </c>
      <c r="AJ1983" s="7">
        <f>IF(S1983&gt;0,RANK(S1983,(N1983:P1983,Q1983:AE1983)),0)</f>
        <v>0</v>
      </c>
      <c r="AK1983" s="2">
        <f t="shared" si="449"/>
        <v>5.3619302949061663E-3</v>
      </c>
      <c r="AL1983" s="2">
        <f t="shared" si="449"/>
        <v>0</v>
      </c>
      <c r="AM1983" s="2">
        <f t="shared" si="443"/>
        <v>0</v>
      </c>
      <c r="AN1983" s="2">
        <f t="shared" si="444"/>
        <v>0</v>
      </c>
      <c r="AP1983" t="s">
        <v>1843</v>
      </c>
      <c r="AQ1983" t="s">
        <v>2717</v>
      </c>
      <c r="AR1983">
        <v>11</v>
      </c>
      <c r="AT1983" s="85" t="s">
        <v>3638</v>
      </c>
      <c r="AU1983" s="84" t="s">
        <v>4530</v>
      </c>
      <c r="AV1983" s="77" t="str">
        <f t="shared" si="445"/>
        <v>37099</v>
      </c>
      <c r="AX1983" s="7" t="s">
        <v>186</v>
      </c>
    </row>
    <row r="1984" spans="1:50" ht="13" hidden="1" customHeight="1" outlineLevel="1">
      <c r="A1984" t="s">
        <v>2028</v>
      </c>
      <c r="B1984" t="s">
        <v>2717</v>
      </c>
      <c r="C1984" s="1">
        <f t="shared" si="439"/>
        <v>54357</v>
      </c>
      <c r="D1984" s="7">
        <f>IF(N1984&gt;0, RANK(N1984,(N1984:P1984,Q1984:AE1984)),0)</f>
        <v>2</v>
      </c>
      <c r="E1984" s="7">
        <f>IF(O1984&gt;0,RANK(O1984,(N1984:P1984,Q1984:AE1984)),0)</f>
        <v>1</v>
      </c>
      <c r="F1984" s="7">
        <f>IF(P1984&gt;0,RANK(P1984,(N1984:P1984,Q1984:AE1984)),0)</f>
        <v>5</v>
      </c>
      <c r="G1984" s="1">
        <f t="shared" si="446"/>
        <v>19637</v>
      </c>
      <c r="H1984" s="2">
        <f t="shared" si="447"/>
        <v>0.36125981934249501</v>
      </c>
      <c r="I1984" s="2"/>
      <c r="J1984" s="2">
        <f t="shared" si="448"/>
        <v>0.3176407822359586</v>
      </c>
      <c r="K1984" s="2">
        <f t="shared" si="448"/>
        <v>0.67890060157845356</v>
      </c>
      <c r="L1984" s="2">
        <f t="shared" si="448"/>
        <v>4.967161543131519E-4</v>
      </c>
      <c r="M1984" s="2">
        <f t="shared" si="441"/>
        <v>2.9619000312746963E-3</v>
      </c>
      <c r="N1984" s="1">
        <v>17266</v>
      </c>
      <c r="O1984" s="1">
        <v>36903</v>
      </c>
      <c r="P1984" s="1">
        <v>27</v>
      </c>
      <c r="Q1984" s="1">
        <v>123</v>
      </c>
      <c r="S1984" s="1">
        <v>8</v>
      </c>
      <c r="U1984" s="1">
        <v>30</v>
      </c>
      <c r="AG1984" s="7">
        <f>IF(Q1984&gt;0,RANK(Q1984,(N1984:P1984,Q1984:AE1984)),0)</f>
        <v>3</v>
      </c>
      <c r="AH1984" s="7">
        <f>IF(R1984&gt;0,RANK(R1984,(N1984:P1984,Q1984:AE1984)),0)</f>
        <v>0</v>
      </c>
      <c r="AI1984" s="7">
        <f>IF(T1984&gt;0,RANK(T1984,(N1984:P1984,Q1984:AE1984)),0)</f>
        <v>0</v>
      </c>
      <c r="AJ1984" s="7">
        <f>IF(S1984&gt;0,RANK(S1984,(N1984:P1984,Q1984:AE1984)),0)</f>
        <v>6</v>
      </c>
      <c r="AK1984" s="2">
        <f t="shared" si="449"/>
        <v>2.2628180363154699E-3</v>
      </c>
      <c r="AL1984" s="2">
        <f t="shared" si="449"/>
        <v>0</v>
      </c>
      <c r="AM1984" s="2">
        <f t="shared" si="443"/>
        <v>0</v>
      </c>
      <c r="AN1984" s="2">
        <f t="shared" si="444"/>
        <v>1.4717515683352651E-4</v>
      </c>
      <c r="AP1984" t="s">
        <v>2028</v>
      </c>
      <c r="AQ1984" t="s">
        <v>2717</v>
      </c>
      <c r="AR1984">
        <v>2</v>
      </c>
      <c r="AT1984" s="85" t="s">
        <v>3638</v>
      </c>
      <c r="AU1984" s="84" t="s">
        <v>4531</v>
      </c>
      <c r="AV1984" s="77" t="str">
        <f t="shared" si="445"/>
        <v>37101</v>
      </c>
      <c r="AX1984" s="7" t="s">
        <v>186</v>
      </c>
    </row>
    <row r="1985" spans="1:50" ht="13" hidden="1" customHeight="1" outlineLevel="1">
      <c r="A1985" t="s">
        <v>4046</v>
      </c>
      <c r="B1985" t="s">
        <v>2717</v>
      </c>
      <c r="C1985" s="1">
        <f t="shared" si="439"/>
        <v>4513</v>
      </c>
      <c r="D1985" s="7">
        <f>IF(N1985&gt;0, RANK(N1985,(N1985:P1985,Q1985:AE1985)),0)</f>
        <v>2</v>
      </c>
      <c r="E1985" s="7">
        <f>IF(O1985&gt;0,RANK(O1985,(N1985:P1985,Q1985:AE1985)),0)</f>
        <v>1</v>
      </c>
      <c r="F1985" s="7">
        <f>IF(P1985&gt;0,RANK(P1985,(N1985:P1985,Q1985:AE1985)),0)</f>
        <v>4</v>
      </c>
      <c r="G1985" s="1">
        <f t="shared" si="446"/>
        <v>714</v>
      </c>
      <c r="H1985" s="2">
        <f t="shared" si="447"/>
        <v>0.15820961666297365</v>
      </c>
      <c r="I1985" s="2"/>
      <c r="J1985" s="2">
        <f t="shared" si="448"/>
        <v>0.41945490804343011</v>
      </c>
      <c r="K1985" s="2">
        <f t="shared" si="448"/>
        <v>0.57766452470640373</v>
      </c>
      <c r="L1985" s="2">
        <f t="shared" si="448"/>
        <v>2.2158209616662973E-4</v>
      </c>
      <c r="M1985" s="2">
        <f t="shared" si="441"/>
        <v>2.6589851539995362E-3</v>
      </c>
      <c r="N1985" s="1">
        <v>1893</v>
      </c>
      <c r="O1985" s="1">
        <v>2607</v>
      </c>
      <c r="P1985" s="1">
        <v>1</v>
      </c>
      <c r="Q1985" s="1">
        <v>12</v>
      </c>
      <c r="S1985" s="1">
        <v>0</v>
      </c>
      <c r="U1985" s="1">
        <v>0</v>
      </c>
      <c r="AG1985" s="7">
        <f>IF(Q1985&gt;0,RANK(Q1985,(N1985:P1985,Q1985:AE1985)),0)</f>
        <v>3</v>
      </c>
      <c r="AH1985" s="7">
        <f>IF(R1985&gt;0,RANK(R1985,(N1985:P1985,Q1985:AE1985)),0)</f>
        <v>0</v>
      </c>
      <c r="AI1985" s="7">
        <f>IF(T1985&gt;0,RANK(T1985,(N1985:P1985,Q1985:AE1985)),0)</f>
        <v>0</v>
      </c>
      <c r="AJ1985" s="7">
        <f>IF(S1985&gt;0,RANK(S1985,(N1985:P1985,Q1985:AE1985)),0)</f>
        <v>0</v>
      </c>
      <c r="AK1985" s="2">
        <f t="shared" si="449"/>
        <v>2.658985153999557E-3</v>
      </c>
      <c r="AL1985" s="2">
        <f t="shared" si="449"/>
        <v>0</v>
      </c>
      <c r="AM1985" s="2">
        <f t="shared" si="443"/>
        <v>0</v>
      </c>
      <c r="AN1985" s="2">
        <f t="shared" si="444"/>
        <v>0</v>
      </c>
      <c r="AP1985" t="s">
        <v>4046</v>
      </c>
      <c r="AQ1985" t="s">
        <v>2717</v>
      </c>
      <c r="AT1985" s="85" t="s">
        <v>3638</v>
      </c>
      <c r="AU1985" s="84" t="s">
        <v>4532</v>
      </c>
      <c r="AV1985" s="77" t="str">
        <f t="shared" si="445"/>
        <v>37103</v>
      </c>
      <c r="AX1985" s="7" t="s">
        <v>186</v>
      </c>
    </row>
    <row r="1986" spans="1:50" ht="13" hidden="1" customHeight="1" outlineLevel="1">
      <c r="A1986" t="s">
        <v>2839</v>
      </c>
      <c r="B1986" t="s">
        <v>2717</v>
      </c>
      <c r="C1986" s="1">
        <f t="shared" si="439"/>
        <v>19543</v>
      </c>
      <c r="D1986" s="7">
        <f>IF(N1986&gt;0, RANK(N1986,(N1986:P1986,Q1986:AE1986)),0)</f>
        <v>2</v>
      </c>
      <c r="E1986" s="7">
        <f>IF(O1986&gt;0,RANK(O1986,(N1986:P1986,Q1986:AE1986)),0)</f>
        <v>1</v>
      </c>
      <c r="F1986" s="7">
        <f>IF(P1986&gt;0,RANK(P1986,(N1986:P1986,Q1986:AE1986)),0)</f>
        <v>0</v>
      </c>
      <c r="G1986" s="1">
        <f t="shared" si="446"/>
        <v>4177</v>
      </c>
      <c r="H1986" s="2">
        <f t="shared" si="447"/>
        <v>0.21373381773525046</v>
      </c>
      <c r="I1986" s="2"/>
      <c r="J1986" s="2">
        <f t="shared" si="448"/>
        <v>0.39180269150079311</v>
      </c>
      <c r="K1986" s="2">
        <f t="shared" si="448"/>
        <v>0.60553650923604363</v>
      </c>
      <c r="L1986" s="2">
        <f t="shared" si="448"/>
        <v>0</v>
      </c>
      <c r="M1986" s="2">
        <f t="shared" si="441"/>
        <v>2.6607992631633159E-3</v>
      </c>
      <c r="N1986" s="1">
        <v>7657</v>
      </c>
      <c r="O1986" s="1">
        <v>11834</v>
      </c>
      <c r="P1986" s="1">
        <v>0</v>
      </c>
      <c r="Q1986" s="1">
        <v>52</v>
      </c>
      <c r="S1986" s="1">
        <v>0</v>
      </c>
      <c r="U1986" s="1">
        <v>0</v>
      </c>
      <c r="AG1986" s="7">
        <f>IF(Q1986&gt;0,RANK(Q1986,(N1986:P1986,Q1986:AE1986)),0)</f>
        <v>3</v>
      </c>
      <c r="AH1986" s="7">
        <f>IF(R1986&gt;0,RANK(R1986,(N1986:P1986,Q1986:AE1986)),0)</f>
        <v>0</v>
      </c>
      <c r="AI1986" s="7">
        <f>IF(T1986&gt;0,RANK(T1986,(N1986:P1986,Q1986:AE1986)),0)</f>
        <v>0</v>
      </c>
      <c r="AJ1986" s="7">
        <f>IF(S1986&gt;0,RANK(S1986,(N1986:P1986,Q1986:AE1986)),0)</f>
        <v>0</v>
      </c>
      <c r="AK1986" s="2">
        <f t="shared" si="449"/>
        <v>2.6607992631632808E-3</v>
      </c>
      <c r="AL1986" s="2">
        <f t="shared" si="449"/>
        <v>0</v>
      </c>
      <c r="AM1986" s="2">
        <f t="shared" si="443"/>
        <v>0</v>
      </c>
      <c r="AN1986" s="2">
        <f t="shared" si="444"/>
        <v>0</v>
      </c>
      <c r="AP1986" t="s">
        <v>2839</v>
      </c>
      <c r="AQ1986" t="s">
        <v>2717</v>
      </c>
      <c r="AR1986">
        <v>2</v>
      </c>
      <c r="AT1986" s="85" t="s">
        <v>3638</v>
      </c>
      <c r="AU1986" s="84" t="s">
        <v>4533</v>
      </c>
      <c r="AV1986" s="77" t="str">
        <f t="shared" si="445"/>
        <v>37105</v>
      </c>
      <c r="AX1986" s="7" t="s">
        <v>186</v>
      </c>
    </row>
    <row r="1987" spans="1:50" ht="13" hidden="1" customHeight="1" outlineLevel="1">
      <c r="A1987" t="s">
        <v>1709</v>
      </c>
      <c r="B1987" t="s">
        <v>2717</v>
      </c>
      <c r="C1987" s="1">
        <f t="shared" si="439"/>
        <v>23179</v>
      </c>
      <c r="D1987" s="7">
        <f>IF(N1987&gt;0, RANK(N1987,(N1987:P1987,Q1987:AE1987)),0)</f>
        <v>2</v>
      </c>
      <c r="E1987" s="7">
        <f>IF(O1987&gt;0,RANK(O1987,(N1987:P1987,Q1987:AE1987)),0)</f>
        <v>1</v>
      </c>
      <c r="F1987" s="7">
        <f>IF(P1987&gt;0,RANK(P1987,(N1987:P1987,Q1987:AE1987)),0)</f>
        <v>0</v>
      </c>
      <c r="G1987" s="1">
        <f t="shared" si="446"/>
        <v>2732</v>
      </c>
      <c r="H1987" s="2">
        <f t="shared" si="447"/>
        <v>0.11786530911601018</v>
      </c>
      <c r="I1987" s="2"/>
      <c r="J1987" s="2">
        <f t="shared" si="448"/>
        <v>0.44035549419733377</v>
      </c>
      <c r="K1987" s="2">
        <f t="shared" si="448"/>
        <v>0.55822080331334401</v>
      </c>
      <c r="L1987" s="2">
        <f t="shared" si="448"/>
        <v>0</v>
      </c>
      <c r="M1987" s="2">
        <f t="shared" si="441"/>
        <v>1.4237024893222205E-3</v>
      </c>
      <c r="N1987" s="1">
        <v>10207</v>
      </c>
      <c r="O1987" s="1">
        <v>12939</v>
      </c>
      <c r="P1987" s="1">
        <v>0</v>
      </c>
      <c r="Q1987" s="1">
        <v>31</v>
      </c>
      <c r="S1987" s="1">
        <v>0</v>
      </c>
      <c r="U1987" s="1">
        <v>2</v>
      </c>
      <c r="AG1987" s="7">
        <f>IF(Q1987&gt;0,RANK(Q1987,(N1987:P1987,Q1987:AE1987)),0)</f>
        <v>3</v>
      </c>
      <c r="AH1987" s="7">
        <f>IF(R1987&gt;0,RANK(R1987,(N1987:P1987,Q1987:AE1987)),0)</f>
        <v>0</v>
      </c>
      <c r="AI1987" s="7">
        <f>IF(T1987&gt;0,RANK(T1987,(N1987:P1987,Q1987:AE1987)),0)</f>
        <v>0</v>
      </c>
      <c r="AJ1987" s="7">
        <f>IF(S1987&gt;0,RANK(S1987,(N1987:P1987,Q1987:AE1987)),0)</f>
        <v>0</v>
      </c>
      <c r="AK1987" s="2">
        <f t="shared" si="449"/>
        <v>1.3374174899693689E-3</v>
      </c>
      <c r="AL1987" s="2">
        <f t="shared" si="449"/>
        <v>0</v>
      </c>
      <c r="AM1987" s="2">
        <f t="shared" si="443"/>
        <v>0</v>
      </c>
      <c r="AN1987" s="2">
        <f t="shared" si="444"/>
        <v>0</v>
      </c>
      <c r="AP1987" t="s">
        <v>1709</v>
      </c>
      <c r="AQ1987" t="s">
        <v>2717</v>
      </c>
      <c r="AT1987" s="85" t="s">
        <v>3638</v>
      </c>
      <c r="AU1987" s="84" t="s">
        <v>5310</v>
      </c>
      <c r="AV1987" s="77" t="str">
        <f t="shared" si="445"/>
        <v>37107</v>
      </c>
      <c r="AX1987" s="7" t="s">
        <v>186</v>
      </c>
    </row>
    <row r="1988" spans="1:50" ht="13" hidden="1" customHeight="1" outlineLevel="1">
      <c r="A1988" t="s">
        <v>3867</v>
      </c>
      <c r="B1988" t="s">
        <v>2717</v>
      </c>
      <c r="C1988" s="1">
        <f t="shared" si="439"/>
        <v>29579</v>
      </c>
      <c r="D1988" s="7">
        <f>IF(N1988&gt;0, RANK(N1988,(N1988:P1988,Q1988:AE1988)),0)</f>
        <v>2</v>
      </c>
      <c r="E1988" s="7">
        <f>IF(O1988&gt;0,RANK(O1988,(N1988:P1988,Q1988:AE1988)),0)</f>
        <v>1</v>
      </c>
      <c r="F1988" s="7">
        <f>IF(P1988&gt;0,RANK(P1988,(N1988:P1988,Q1988:AE1988)),0)</f>
        <v>4</v>
      </c>
      <c r="G1988" s="1">
        <f t="shared" si="446"/>
        <v>10618</v>
      </c>
      <c r="H1988" s="2">
        <f t="shared" si="447"/>
        <v>0.35897089151086919</v>
      </c>
      <c r="I1988" s="2"/>
      <c r="J1988" s="2">
        <f t="shared" si="448"/>
        <v>0.31894249298488792</v>
      </c>
      <c r="K1988" s="2">
        <f t="shared" si="448"/>
        <v>0.67791338449575711</v>
      </c>
      <c r="L1988" s="2">
        <f t="shared" si="448"/>
        <v>1.690388451266101E-4</v>
      </c>
      <c r="M1988" s="2">
        <f t="shared" si="441"/>
        <v>2.9750836742284204E-3</v>
      </c>
      <c r="N1988" s="1">
        <v>9434</v>
      </c>
      <c r="O1988" s="1">
        <v>20052</v>
      </c>
      <c r="P1988" s="1">
        <v>5</v>
      </c>
      <c r="Q1988" s="1">
        <v>88</v>
      </c>
      <c r="S1988" s="1">
        <v>0</v>
      </c>
      <c r="U1988" s="1">
        <v>0</v>
      </c>
      <c r="AG1988" s="7">
        <f>IF(Q1988&gt;0,RANK(Q1988,(N1988:P1988,Q1988:AE1988)),0)</f>
        <v>3</v>
      </c>
      <c r="AH1988" s="7">
        <f>IF(R1988&gt;0,RANK(R1988,(N1988:P1988,Q1988:AE1988)),0)</f>
        <v>0</v>
      </c>
      <c r="AI1988" s="7">
        <f>IF(T1988&gt;0,RANK(T1988,(N1988:P1988,Q1988:AE1988)),0)</f>
        <v>0</v>
      </c>
      <c r="AJ1988" s="7">
        <f>IF(S1988&gt;0,RANK(S1988,(N1988:P1988,Q1988:AE1988)),0)</f>
        <v>0</v>
      </c>
      <c r="AK1988" s="2">
        <f t="shared" si="449"/>
        <v>2.9750836742283376E-3</v>
      </c>
      <c r="AL1988" s="2">
        <f t="shared" si="449"/>
        <v>0</v>
      </c>
      <c r="AM1988" s="2">
        <f t="shared" si="443"/>
        <v>0</v>
      </c>
      <c r="AN1988" s="2">
        <f t="shared" si="444"/>
        <v>0</v>
      </c>
      <c r="AP1988" t="s">
        <v>3867</v>
      </c>
      <c r="AQ1988" t="s">
        <v>2717</v>
      </c>
      <c r="AR1988">
        <v>10</v>
      </c>
      <c r="AT1988" s="85" t="s">
        <v>3638</v>
      </c>
      <c r="AU1988" s="84" t="s">
        <v>4645</v>
      </c>
      <c r="AV1988" s="77" t="str">
        <f t="shared" si="445"/>
        <v>37109</v>
      </c>
      <c r="AX1988" s="7" t="s">
        <v>186</v>
      </c>
    </row>
    <row r="1989" spans="1:50" ht="13" hidden="1" customHeight="1" outlineLevel="1">
      <c r="A1989" t="s">
        <v>4687</v>
      </c>
      <c r="B1989" t="s">
        <v>2717</v>
      </c>
      <c r="C1989" s="1">
        <f t="shared" si="439"/>
        <v>16002</v>
      </c>
      <c r="D1989" s="7">
        <f>IF(N1989&gt;0, RANK(N1989,(N1989:P1989,Q1989:AE1989)),0)</f>
        <v>2</v>
      </c>
      <c r="E1989" s="7">
        <f>IF(O1989&gt;0,RANK(O1989,(N1989:P1989,Q1989:AE1989)),0)</f>
        <v>1</v>
      </c>
      <c r="F1989" s="7">
        <f>IF(P1989&gt;0,RANK(P1989,(N1989:P1989,Q1989:AE1989)),0)</f>
        <v>5</v>
      </c>
      <c r="G1989" s="1">
        <f t="shared" si="446"/>
        <v>5260</v>
      </c>
      <c r="H1989" s="2">
        <f t="shared" si="447"/>
        <v>0.32870891138607672</v>
      </c>
      <c r="I1989" s="2"/>
      <c r="J1989" s="2">
        <f t="shared" si="448"/>
        <v>0.33308336457942755</v>
      </c>
      <c r="K1989" s="2">
        <f t="shared" si="448"/>
        <v>0.66179227596550427</v>
      </c>
      <c r="L1989" s="2">
        <f t="shared" si="448"/>
        <v>3.7495313085864269E-4</v>
      </c>
      <c r="M1989" s="2">
        <f t="shared" si="441"/>
        <v>4.7494063242095302E-3</v>
      </c>
      <c r="N1989" s="1">
        <v>5330</v>
      </c>
      <c r="O1989" s="1">
        <v>10590</v>
      </c>
      <c r="P1989" s="1">
        <v>6</v>
      </c>
      <c r="Q1989" s="1">
        <v>64</v>
      </c>
      <c r="S1989" s="1">
        <v>0</v>
      </c>
      <c r="U1989" s="1">
        <v>12</v>
      </c>
      <c r="AG1989" s="7">
        <f>IF(Q1989&gt;0,RANK(Q1989,(N1989:P1989,Q1989:AE1989)),0)</f>
        <v>3</v>
      </c>
      <c r="AH1989" s="7">
        <f>IF(R1989&gt;0,RANK(R1989,(N1989:P1989,Q1989:AE1989)),0)</f>
        <v>0</v>
      </c>
      <c r="AI1989" s="7">
        <f>IF(T1989&gt;0,RANK(T1989,(N1989:P1989,Q1989:AE1989)),0)</f>
        <v>0</v>
      </c>
      <c r="AJ1989" s="7">
        <f>IF(S1989&gt;0,RANK(S1989,(N1989:P1989,Q1989:AE1989)),0)</f>
        <v>0</v>
      </c>
      <c r="AK1989" s="2">
        <f t="shared" si="449"/>
        <v>3.9995000624921881E-3</v>
      </c>
      <c r="AL1989" s="2">
        <f t="shared" si="449"/>
        <v>0</v>
      </c>
      <c r="AM1989" s="2">
        <f t="shared" si="443"/>
        <v>0</v>
      </c>
      <c r="AN1989" s="2">
        <f t="shared" si="444"/>
        <v>0</v>
      </c>
      <c r="AP1989" t="s">
        <v>4687</v>
      </c>
      <c r="AQ1989" t="s">
        <v>2717</v>
      </c>
      <c r="AR1989">
        <v>11</v>
      </c>
      <c r="AT1989" s="85" t="s">
        <v>3638</v>
      </c>
      <c r="AU1989" s="84" t="s">
        <v>4646</v>
      </c>
      <c r="AV1989" s="77" t="str">
        <f t="shared" si="445"/>
        <v>37111</v>
      </c>
      <c r="AX1989" s="7" t="s">
        <v>186</v>
      </c>
    </row>
    <row r="1990" spans="1:50" ht="13" hidden="1" customHeight="1" outlineLevel="1">
      <c r="A1990" t="s">
        <v>3696</v>
      </c>
      <c r="B1990" t="s">
        <v>2717</v>
      </c>
      <c r="C1990" s="1">
        <f t="shared" si="439"/>
        <v>15024</v>
      </c>
      <c r="D1990" s="7">
        <f>IF(N1990&gt;0, RANK(N1990,(N1990:P1990,Q1990:AE1990)),0)</f>
        <v>2</v>
      </c>
      <c r="E1990" s="7">
        <f>IF(O1990&gt;0,RANK(O1990,(N1990:P1990,Q1990:AE1990)),0)</f>
        <v>1</v>
      </c>
      <c r="F1990" s="7">
        <f>IF(P1990&gt;0,RANK(P1990,(N1990:P1990,Q1990:AE1990)),0)</f>
        <v>4</v>
      </c>
      <c r="G1990" s="1">
        <f t="shared" si="446"/>
        <v>3959</v>
      </c>
      <c r="H1990" s="2">
        <f t="shared" si="447"/>
        <v>0.26351171458998934</v>
      </c>
      <c r="I1990" s="2"/>
      <c r="J1990" s="2">
        <f t="shared" si="448"/>
        <v>0.36534877529286475</v>
      </c>
      <c r="K1990" s="2">
        <f t="shared" si="448"/>
        <v>0.62886048988285415</v>
      </c>
      <c r="L1990" s="2">
        <f t="shared" si="448"/>
        <v>1.4643237486687967E-3</v>
      </c>
      <c r="M1990" s="2">
        <f t="shared" si="441"/>
        <v>4.3264110756122548E-3</v>
      </c>
      <c r="N1990" s="1">
        <v>5489</v>
      </c>
      <c r="O1990" s="1">
        <v>9448</v>
      </c>
      <c r="P1990" s="1">
        <v>22</v>
      </c>
      <c r="Q1990" s="1">
        <v>65</v>
      </c>
      <c r="S1990" s="1">
        <v>0</v>
      </c>
      <c r="U1990" s="1">
        <v>0</v>
      </c>
      <c r="AG1990" s="7">
        <f>IF(Q1990&gt;0,RANK(Q1990,(N1990:P1990,Q1990:AE1990)),0)</f>
        <v>3</v>
      </c>
      <c r="AH1990" s="7">
        <f>IF(R1990&gt;0,RANK(R1990,(N1990:P1990,Q1990:AE1990)),0)</f>
        <v>0</v>
      </c>
      <c r="AI1990" s="7">
        <f>IF(T1990&gt;0,RANK(T1990,(N1990:P1990,Q1990:AE1990)),0)</f>
        <v>0</v>
      </c>
      <c r="AJ1990" s="7">
        <f>IF(S1990&gt;0,RANK(S1990,(N1990:P1990,Q1990:AE1990)),0)</f>
        <v>0</v>
      </c>
      <c r="AK1990" s="2">
        <f t="shared" si="449"/>
        <v>4.3264110756123537E-3</v>
      </c>
      <c r="AL1990" s="2">
        <f t="shared" si="449"/>
        <v>0</v>
      </c>
      <c r="AM1990" s="2">
        <f t="shared" si="443"/>
        <v>0</v>
      </c>
      <c r="AN1990" s="2">
        <f t="shared" si="444"/>
        <v>0</v>
      </c>
      <c r="AP1990" t="s">
        <v>3696</v>
      </c>
      <c r="AQ1990" t="s">
        <v>2717</v>
      </c>
      <c r="AR1990">
        <v>11</v>
      </c>
      <c r="AT1990" s="85" t="s">
        <v>3638</v>
      </c>
      <c r="AU1990" s="84" t="s">
        <v>4647</v>
      </c>
      <c r="AV1990" s="77" t="str">
        <f t="shared" si="445"/>
        <v>37113</v>
      </c>
      <c r="AX1990" s="7" t="s">
        <v>186</v>
      </c>
    </row>
    <row r="1991" spans="1:50" ht="13" hidden="1" customHeight="1" outlineLevel="1">
      <c r="A1991" t="s">
        <v>3697</v>
      </c>
      <c r="B1991" t="s">
        <v>2717</v>
      </c>
      <c r="C1991" s="1">
        <f t="shared" si="439"/>
        <v>9463</v>
      </c>
      <c r="D1991" s="7">
        <f>IF(N1991&gt;0, RANK(N1991,(N1991:P1991,Q1991:AE1991)),0)</f>
        <v>2</v>
      </c>
      <c r="E1991" s="7">
        <f>IF(O1991&gt;0,RANK(O1991,(N1991:P1991,Q1991:AE1991)),0)</f>
        <v>1</v>
      </c>
      <c r="F1991" s="7">
        <f>IF(P1991&gt;0,RANK(P1991,(N1991:P1991,Q1991:AE1991)),0)</f>
        <v>4</v>
      </c>
      <c r="G1991" s="1">
        <f t="shared" si="446"/>
        <v>941</v>
      </c>
      <c r="H1991" s="2">
        <f t="shared" si="447"/>
        <v>9.943992391419211E-2</v>
      </c>
      <c r="I1991" s="2"/>
      <c r="J1991" s="2">
        <f t="shared" si="448"/>
        <v>0.44742682024727887</v>
      </c>
      <c r="K1991" s="2">
        <f t="shared" si="448"/>
        <v>0.54686674416147096</v>
      </c>
      <c r="L1991" s="2">
        <f t="shared" si="448"/>
        <v>1.0567473317129874E-4</v>
      </c>
      <c r="M1991" s="2">
        <f t="shared" si="441"/>
        <v>5.6007608580788707E-3</v>
      </c>
      <c r="N1991" s="1">
        <v>4234</v>
      </c>
      <c r="O1991" s="1">
        <v>5175</v>
      </c>
      <c r="P1991" s="1">
        <v>1</v>
      </c>
      <c r="Q1991" s="1">
        <v>53</v>
      </c>
      <c r="S1991" s="1">
        <v>0</v>
      </c>
      <c r="U1991" s="1">
        <v>0</v>
      </c>
      <c r="AG1991" s="7">
        <f>IF(Q1991&gt;0,RANK(Q1991,(N1991:P1991,Q1991:AE1991)),0)</f>
        <v>3</v>
      </c>
      <c r="AH1991" s="7">
        <f>IF(R1991&gt;0,RANK(R1991,(N1991:P1991,Q1991:AE1991)),0)</f>
        <v>0</v>
      </c>
      <c r="AI1991" s="7">
        <f>IF(T1991&gt;0,RANK(T1991,(N1991:P1991,Q1991:AE1991)),0)</f>
        <v>0</v>
      </c>
      <c r="AJ1991" s="7">
        <f>IF(S1991&gt;0,RANK(S1991,(N1991:P1991,Q1991:AE1991)),0)</f>
        <v>0</v>
      </c>
      <c r="AK1991" s="2">
        <f t="shared" si="449"/>
        <v>5.6007608580788334E-3</v>
      </c>
      <c r="AL1991" s="2">
        <f t="shared" si="449"/>
        <v>0</v>
      </c>
      <c r="AM1991" s="2">
        <f t="shared" si="443"/>
        <v>0</v>
      </c>
      <c r="AN1991" s="2">
        <f t="shared" si="444"/>
        <v>0</v>
      </c>
      <c r="AP1991" t="s">
        <v>3697</v>
      </c>
      <c r="AQ1991" t="s">
        <v>2717</v>
      </c>
      <c r="AR1991">
        <v>11</v>
      </c>
      <c r="AT1991" s="85" t="s">
        <v>3638</v>
      </c>
      <c r="AU1991" s="84" t="s">
        <v>5225</v>
      </c>
      <c r="AV1991" s="77" t="str">
        <f t="shared" si="445"/>
        <v>37115</v>
      </c>
      <c r="AX1991" s="7" t="s">
        <v>186</v>
      </c>
    </row>
    <row r="1992" spans="1:50" ht="13" hidden="1" customHeight="1" outlineLevel="1">
      <c r="A1992" t="s">
        <v>2992</v>
      </c>
      <c r="B1992" t="s">
        <v>2717</v>
      </c>
      <c r="C1992" s="1">
        <f t="shared" si="439"/>
        <v>10452</v>
      </c>
      <c r="D1992" s="7">
        <f>IF(N1992&gt;0, RANK(N1992,(N1992:P1992,Q1992:AE1992)),0)</f>
        <v>2</v>
      </c>
      <c r="E1992" s="7">
        <f>IF(O1992&gt;0,RANK(O1992,(N1992:P1992,Q1992:AE1992)),0)</f>
        <v>1</v>
      </c>
      <c r="F1992" s="7">
        <f>IF(P1992&gt;0,RANK(P1992,(N1992:P1992,Q1992:AE1992)),0)</f>
        <v>4</v>
      </c>
      <c r="G1992" s="1">
        <f t="shared" si="446"/>
        <v>232</v>
      </c>
      <c r="H1992" s="2">
        <f t="shared" si="447"/>
        <v>2.2196708763872943E-2</v>
      </c>
      <c r="I1992" s="2"/>
      <c r="J1992" s="2">
        <f t="shared" si="448"/>
        <v>0.48813624186758514</v>
      </c>
      <c r="K1992" s="2">
        <f t="shared" si="448"/>
        <v>0.51033295063145812</v>
      </c>
      <c r="L1992" s="2">
        <f t="shared" si="448"/>
        <v>9.567546880979717E-5</v>
      </c>
      <c r="M1992" s="2">
        <f t="shared" si="441"/>
        <v>1.4351320321468908E-3</v>
      </c>
      <c r="N1992" s="1">
        <v>5102</v>
      </c>
      <c r="O1992" s="1">
        <v>5334</v>
      </c>
      <c r="P1992" s="1">
        <v>1</v>
      </c>
      <c r="Q1992" s="1">
        <v>14</v>
      </c>
      <c r="S1992" s="1">
        <v>0</v>
      </c>
      <c r="U1992" s="1">
        <v>1</v>
      </c>
      <c r="AG1992" s="7">
        <f>IF(Q1992&gt;0,RANK(Q1992,(N1992:P1992,Q1992:AE1992)),0)</f>
        <v>3</v>
      </c>
      <c r="AH1992" s="7">
        <f>IF(R1992&gt;0,RANK(R1992,(N1992:P1992,Q1992:AE1992)),0)</f>
        <v>0</v>
      </c>
      <c r="AI1992" s="7">
        <f>IF(T1992&gt;0,RANK(T1992,(N1992:P1992,Q1992:AE1992)),0)</f>
        <v>0</v>
      </c>
      <c r="AJ1992" s="7">
        <f>IF(S1992&gt;0,RANK(S1992,(N1992:P1992,Q1992:AE1992)),0)</f>
        <v>0</v>
      </c>
      <c r="AK1992" s="2">
        <f t="shared" si="449"/>
        <v>1.3394565633371603E-3</v>
      </c>
      <c r="AL1992" s="2">
        <f t="shared" si="449"/>
        <v>0</v>
      </c>
      <c r="AM1992" s="2">
        <f t="shared" si="443"/>
        <v>0</v>
      </c>
      <c r="AN1992" s="2">
        <f t="shared" si="444"/>
        <v>0</v>
      </c>
      <c r="AP1992" t="s">
        <v>2992</v>
      </c>
      <c r="AQ1992" t="s">
        <v>2717</v>
      </c>
      <c r="AR1992">
        <v>1</v>
      </c>
      <c r="AT1992" s="85" t="s">
        <v>3638</v>
      </c>
      <c r="AU1992" s="84" t="s">
        <v>5226</v>
      </c>
      <c r="AV1992" s="77" t="str">
        <f t="shared" si="445"/>
        <v>37117</v>
      </c>
      <c r="AX1992" s="7" t="s">
        <v>186</v>
      </c>
    </row>
    <row r="1993" spans="1:50" ht="13" hidden="1" customHeight="1" outlineLevel="1">
      <c r="A1993" t="s">
        <v>2392</v>
      </c>
      <c r="B1993" t="s">
        <v>2717</v>
      </c>
      <c r="C1993" s="1">
        <f t="shared" si="439"/>
        <v>323102</v>
      </c>
      <c r="D1993" s="7">
        <f>IF(N1993&gt;0, RANK(N1993,(N1993:P1993,Q1993:AE1993)),0)</f>
        <v>1</v>
      </c>
      <c r="E1993" s="7">
        <f>IF(O1993&gt;0,RANK(O1993,(N1993:P1993,Q1993:AE1993)),0)</f>
        <v>2</v>
      </c>
      <c r="F1993" s="7">
        <f>IF(P1993&gt;0,RANK(P1993,(N1993:P1993,Q1993:AE1993)),0)</f>
        <v>4</v>
      </c>
      <c r="G1993" s="1">
        <f t="shared" si="446"/>
        <v>11744</v>
      </c>
      <c r="H1993" s="2">
        <f t="shared" si="447"/>
        <v>3.6347654920118107E-2</v>
      </c>
      <c r="I1993" s="2"/>
      <c r="J1993" s="2">
        <f t="shared" si="448"/>
        <v>0.51633230373071037</v>
      </c>
      <c r="K1993" s="2">
        <f t="shared" si="448"/>
        <v>0.47998464881059233</v>
      </c>
      <c r="L1993" s="2">
        <f t="shared" si="448"/>
        <v>5.7257460492352258E-4</v>
      </c>
      <c r="M1993" s="2">
        <f t="shared" si="441"/>
        <v>3.1104728537737747E-3</v>
      </c>
      <c r="N1993" s="1">
        <v>166828</v>
      </c>
      <c r="O1993" s="1">
        <v>155084</v>
      </c>
      <c r="P1993" s="1">
        <v>185</v>
      </c>
      <c r="Q1993" s="1">
        <v>988</v>
      </c>
      <c r="S1993" s="1">
        <v>17</v>
      </c>
      <c r="U1993" s="1">
        <v>0</v>
      </c>
      <c r="AG1993" s="7">
        <f>IF(Q1993&gt;0,RANK(Q1993,(N1993:P1993,Q1993:AE1993)),0)</f>
        <v>3</v>
      </c>
      <c r="AH1993" s="7">
        <f>IF(R1993&gt;0,RANK(R1993,(N1993:P1993,Q1993:AE1993)),0)</f>
        <v>0</v>
      </c>
      <c r="AI1993" s="7">
        <f>IF(T1993&gt;0,RANK(T1993,(N1993:P1993,Q1993:AE1993)),0)</f>
        <v>0</v>
      </c>
      <c r="AJ1993" s="7">
        <f>IF(S1993&gt;0,RANK(S1993,(N1993:P1993,Q1993:AE1993)),0)</f>
        <v>5</v>
      </c>
      <c r="AK1993" s="2">
        <f t="shared" si="449"/>
        <v>3.0578578900780557E-3</v>
      </c>
      <c r="AL1993" s="2">
        <f t="shared" si="449"/>
        <v>0</v>
      </c>
      <c r="AM1993" s="2">
        <f t="shared" si="443"/>
        <v>0</v>
      </c>
      <c r="AN1993" s="2">
        <f t="shared" si="444"/>
        <v>5.2614963695675047E-5</v>
      </c>
      <c r="AP1993" t="s">
        <v>2392</v>
      </c>
      <c r="AQ1993" t="s">
        <v>2717</v>
      </c>
      <c r="AT1993" s="85" t="s">
        <v>3638</v>
      </c>
      <c r="AU1993" s="84" t="s">
        <v>4545</v>
      </c>
      <c r="AV1993" s="77" t="str">
        <f t="shared" si="445"/>
        <v>37119</v>
      </c>
      <c r="AX1993" s="7" t="s">
        <v>186</v>
      </c>
    </row>
    <row r="1994" spans="1:50" ht="13" hidden="1" customHeight="1" outlineLevel="1">
      <c r="A1994" t="s">
        <v>3091</v>
      </c>
      <c r="B1994" t="s">
        <v>2717</v>
      </c>
      <c r="C1994" s="1">
        <f t="shared" si="439"/>
        <v>7798</v>
      </c>
      <c r="D1994" s="7">
        <f>IF(N1994&gt;0, RANK(N1994,(N1994:P1994,Q1994:AE1994)),0)</f>
        <v>2</v>
      </c>
      <c r="E1994" s="7">
        <f>IF(O1994&gt;0,RANK(O1994,(N1994:P1994,Q1994:AE1994)),0)</f>
        <v>1</v>
      </c>
      <c r="F1994" s="7">
        <f>IF(P1994&gt;0,RANK(P1994,(N1994:P1994,Q1994:AE1994)),0)</f>
        <v>4</v>
      </c>
      <c r="G1994" s="1">
        <f t="shared" si="446"/>
        <v>3606</v>
      </c>
      <c r="H1994" s="2">
        <f t="shared" si="447"/>
        <v>0.462426263144396</v>
      </c>
      <c r="I1994" s="2"/>
      <c r="J1994" s="2">
        <f t="shared" si="448"/>
        <v>0.26673506027186455</v>
      </c>
      <c r="K1994" s="2">
        <f t="shared" si="448"/>
        <v>0.72916132341626061</v>
      </c>
      <c r="L1994" s="2">
        <f t="shared" si="448"/>
        <v>1.2823800974608873E-4</v>
      </c>
      <c r="M1994" s="2">
        <f t="shared" si="441"/>
        <v>3.9753783021287473E-3</v>
      </c>
      <c r="N1994" s="1">
        <v>2080</v>
      </c>
      <c r="O1994" s="1">
        <v>5686</v>
      </c>
      <c r="P1994" s="1">
        <v>1</v>
      </c>
      <c r="Q1994" s="1">
        <v>31</v>
      </c>
      <c r="S1994" s="1">
        <v>0</v>
      </c>
      <c r="U1994" s="1">
        <v>0</v>
      </c>
      <c r="AG1994" s="7">
        <f>IF(Q1994&gt;0,RANK(Q1994,(N1994:P1994,Q1994:AE1994)),0)</f>
        <v>3</v>
      </c>
      <c r="AH1994" s="7">
        <f>IF(R1994&gt;0,RANK(R1994,(N1994:P1994,Q1994:AE1994)),0)</f>
        <v>0</v>
      </c>
      <c r="AI1994" s="7">
        <f>IF(T1994&gt;0,RANK(T1994,(N1994:P1994,Q1994:AE1994)),0)</f>
        <v>0</v>
      </c>
      <c r="AJ1994" s="7">
        <f>IF(S1994&gt;0,RANK(S1994,(N1994:P1994,Q1994:AE1994)),0)</f>
        <v>0</v>
      </c>
      <c r="AK1994" s="2">
        <f t="shared" si="449"/>
        <v>3.9753783021287507E-3</v>
      </c>
      <c r="AL1994" s="2">
        <f t="shared" si="449"/>
        <v>0</v>
      </c>
      <c r="AM1994" s="2">
        <f t="shared" si="443"/>
        <v>0</v>
      </c>
      <c r="AN1994" s="2">
        <f t="shared" si="444"/>
        <v>0</v>
      </c>
      <c r="AP1994" t="s">
        <v>3091</v>
      </c>
      <c r="AQ1994" t="s">
        <v>2717</v>
      </c>
      <c r="AR1994">
        <v>10</v>
      </c>
      <c r="AT1994" s="85" t="s">
        <v>3638</v>
      </c>
      <c r="AU1994" s="84" t="s">
        <v>4534</v>
      </c>
      <c r="AV1994" s="77" t="str">
        <f t="shared" si="445"/>
        <v>37121</v>
      </c>
      <c r="AX1994" s="7" t="s">
        <v>186</v>
      </c>
    </row>
    <row r="1995" spans="1:50" ht="13" hidden="1" customHeight="1" outlineLevel="1">
      <c r="A1995" t="s">
        <v>2519</v>
      </c>
      <c r="B1995" t="s">
        <v>2717</v>
      </c>
      <c r="C1995" s="1">
        <f t="shared" si="439"/>
        <v>10080</v>
      </c>
      <c r="D1995" s="7">
        <f>IF(N1995&gt;0, RANK(N1995,(N1995:P1995,Q1995:AE1995)),0)</f>
        <v>2</v>
      </c>
      <c r="E1995" s="7">
        <f>IF(O1995&gt;0,RANK(O1995,(N1995:P1995,Q1995:AE1995)),0)</f>
        <v>1</v>
      </c>
      <c r="F1995" s="7">
        <f>IF(P1995&gt;0,RANK(P1995,(N1995:P1995,Q1995:AE1995)),0)</f>
        <v>4</v>
      </c>
      <c r="G1995" s="1">
        <f t="shared" si="446"/>
        <v>1432</v>
      </c>
      <c r="H1995" s="2">
        <f t="shared" si="447"/>
        <v>0.14206349206349206</v>
      </c>
      <c r="I1995" s="2"/>
      <c r="J1995" s="2">
        <f t="shared" si="448"/>
        <v>0.42787698412698411</v>
      </c>
      <c r="K1995" s="2">
        <f t="shared" si="448"/>
        <v>0.56994047619047616</v>
      </c>
      <c r="L1995" s="2">
        <f t="shared" si="448"/>
        <v>2.9761904761904765E-4</v>
      </c>
      <c r="M1995" s="2">
        <f t="shared" si="441"/>
        <v>1.8849206349207382E-3</v>
      </c>
      <c r="N1995" s="1">
        <v>4313</v>
      </c>
      <c r="O1995" s="1">
        <v>5745</v>
      </c>
      <c r="P1995" s="1">
        <v>3</v>
      </c>
      <c r="Q1995" s="1">
        <v>19</v>
      </c>
      <c r="S1995" s="1">
        <v>0</v>
      </c>
      <c r="U1995" s="1">
        <v>0</v>
      </c>
      <c r="AG1995" s="7">
        <f>IF(Q1995&gt;0,RANK(Q1995,(N1995:P1995,Q1995:AE1995)),0)</f>
        <v>3</v>
      </c>
      <c r="AH1995" s="7">
        <f>IF(R1995&gt;0,RANK(R1995,(N1995:P1995,Q1995:AE1995)),0)</f>
        <v>0</v>
      </c>
      <c r="AI1995" s="7">
        <f>IF(T1995&gt;0,RANK(T1995,(N1995:P1995,Q1995:AE1995)),0)</f>
        <v>0</v>
      </c>
      <c r="AJ1995" s="7">
        <f>IF(S1995&gt;0,RANK(S1995,(N1995:P1995,Q1995:AE1995)),0)</f>
        <v>0</v>
      </c>
      <c r="AK1995" s="2">
        <f t="shared" si="449"/>
        <v>1.8849206349206349E-3</v>
      </c>
      <c r="AL1995" s="2">
        <f t="shared" si="449"/>
        <v>0</v>
      </c>
      <c r="AM1995" s="2">
        <f t="shared" si="443"/>
        <v>0</v>
      </c>
      <c r="AN1995" s="2">
        <f t="shared" si="444"/>
        <v>0</v>
      </c>
      <c r="AP1995" t="s">
        <v>2519</v>
      </c>
      <c r="AQ1995" t="s">
        <v>2717</v>
      </c>
      <c r="AR1995">
        <v>8</v>
      </c>
      <c r="AT1995" s="85" t="s">
        <v>3638</v>
      </c>
      <c r="AU1995" s="84" t="s">
        <v>2759</v>
      </c>
      <c r="AV1995" s="77" t="str">
        <f t="shared" si="445"/>
        <v>37123</v>
      </c>
      <c r="AX1995" s="7" t="s">
        <v>186</v>
      </c>
    </row>
    <row r="1996" spans="1:50" ht="13" hidden="1" customHeight="1" outlineLevel="1">
      <c r="A1996" t="s">
        <v>3040</v>
      </c>
      <c r="B1996" t="s">
        <v>2717</v>
      </c>
      <c r="C1996" s="1">
        <f t="shared" si="439"/>
        <v>38382</v>
      </c>
      <c r="D1996" s="7">
        <f>IF(N1996&gt;0, RANK(N1996,(N1996:P1996,Q1996:AE1996)),0)</f>
        <v>2</v>
      </c>
      <c r="E1996" s="7">
        <f>IF(O1996&gt;0,RANK(O1996,(N1996:P1996,Q1996:AE1996)),0)</f>
        <v>1</v>
      </c>
      <c r="F1996" s="7">
        <f>IF(P1996&gt;0,RANK(P1996,(N1996:P1996,Q1996:AE1996)),0)</f>
        <v>4</v>
      </c>
      <c r="G1996" s="1">
        <f t="shared" si="446"/>
        <v>11159</v>
      </c>
      <c r="H1996" s="2">
        <f t="shared" si="447"/>
        <v>0.29073524047730709</v>
      </c>
      <c r="I1996" s="2"/>
      <c r="J1996" s="2">
        <f t="shared" si="448"/>
        <v>0.35316033557396698</v>
      </c>
      <c r="K1996" s="2">
        <f t="shared" si="448"/>
        <v>0.64389557605127401</v>
      </c>
      <c r="L1996" s="2">
        <f t="shared" si="448"/>
        <v>3.9080819133969049E-4</v>
      </c>
      <c r="M1996" s="2">
        <f t="shared" si="441"/>
        <v>2.5532801834193225E-3</v>
      </c>
      <c r="N1996" s="1">
        <v>13555</v>
      </c>
      <c r="O1996" s="1">
        <v>24714</v>
      </c>
      <c r="P1996" s="1">
        <v>15</v>
      </c>
      <c r="Q1996" s="1">
        <v>98</v>
      </c>
      <c r="S1996" s="1">
        <v>0</v>
      </c>
      <c r="U1996" s="1">
        <v>0</v>
      </c>
      <c r="AG1996" s="7">
        <f>IF(Q1996&gt;0,RANK(Q1996,(N1996:P1996,Q1996:AE1996)),0)</f>
        <v>3</v>
      </c>
      <c r="AH1996" s="7">
        <f>IF(R1996&gt;0,RANK(R1996,(N1996:P1996,Q1996:AE1996)),0)</f>
        <v>0</v>
      </c>
      <c r="AI1996" s="7">
        <f>IF(T1996&gt;0,RANK(T1996,(N1996:P1996,Q1996:AE1996)),0)</f>
        <v>0</v>
      </c>
      <c r="AJ1996" s="7">
        <f>IF(S1996&gt;0,RANK(S1996,(N1996:P1996,Q1996:AE1996)),0)</f>
        <v>0</v>
      </c>
      <c r="AK1996" s="2">
        <f t="shared" si="449"/>
        <v>2.5532801834193112E-3</v>
      </c>
      <c r="AL1996" s="2">
        <f t="shared" si="449"/>
        <v>0</v>
      </c>
      <c r="AM1996" s="2">
        <f t="shared" si="443"/>
        <v>0</v>
      </c>
      <c r="AN1996" s="2">
        <f t="shared" si="444"/>
        <v>0</v>
      </c>
      <c r="AP1996" t="s">
        <v>3040</v>
      </c>
      <c r="AQ1996" t="s">
        <v>2717</v>
      </c>
      <c r="AR1996">
        <v>6</v>
      </c>
      <c r="AT1996" s="85" t="s">
        <v>3638</v>
      </c>
      <c r="AU1996" s="84" t="s">
        <v>2760</v>
      </c>
      <c r="AV1996" s="77" t="str">
        <f t="shared" si="445"/>
        <v>37125</v>
      </c>
      <c r="AX1996" s="7" t="s">
        <v>186</v>
      </c>
    </row>
    <row r="1997" spans="1:50" ht="13" hidden="1" customHeight="1" outlineLevel="1">
      <c r="A1997" t="s">
        <v>1710</v>
      </c>
      <c r="B1997" t="s">
        <v>2717</v>
      </c>
      <c r="C1997" s="1">
        <f t="shared" si="439"/>
        <v>37673</v>
      </c>
      <c r="D1997" s="7">
        <f>IF(N1997&gt;0, RANK(N1997,(N1997:P1997,Q1997:AE1997)),0)</f>
        <v>2</v>
      </c>
      <c r="E1997" s="7">
        <f>IF(O1997&gt;0,RANK(O1997,(N1997:P1997,Q1997:AE1997)),0)</f>
        <v>1</v>
      </c>
      <c r="F1997" s="7">
        <f>IF(P1997&gt;0,RANK(P1997,(N1997:P1997,Q1997:AE1997)),0)</f>
        <v>4</v>
      </c>
      <c r="G1997" s="1">
        <f t="shared" si="446"/>
        <v>6209</v>
      </c>
      <c r="H1997" s="2">
        <f t="shared" si="447"/>
        <v>0.16481299604491281</v>
      </c>
      <c r="I1997" s="2"/>
      <c r="J1997" s="2">
        <f t="shared" si="448"/>
        <v>0.41655827781169535</v>
      </c>
      <c r="K1997" s="2">
        <f t="shared" si="448"/>
        <v>0.58137127385660814</v>
      </c>
      <c r="L1997" s="2">
        <f t="shared" si="448"/>
        <v>1.8580946566506518E-4</v>
      </c>
      <c r="M1997" s="2">
        <f t="shared" si="441"/>
        <v>1.8846388660313854E-3</v>
      </c>
      <c r="N1997" s="1">
        <v>15693</v>
      </c>
      <c r="O1997" s="1">
        <v>21902</v>
      </c>
      <c r="P1997" s="1">
        <v>7</v>
      </c>
      <c r="Q1997" s="1">
        <v>66</v>
      </c>
      <c r="S1997" s="1">
        <v>0</v>
      </c>
      <c r="U1997" s="1">
        <v>5</v>
      </c>
      <c r="AG1997" s="7">
        <f>IF(Q1997&gt;0,RANK(Q1997,(N1997:P1997,Q1997:AE1997)),0)</f>
        <v>3</v>
      </c>
      <c r="AH1997" s="7">
        <f>IF(R1997&gt;0,RANK(R1997,(N1997:P1997,Q1997:AE1997)),0)</f>
        <v>0</v>
      </c>
      <c r="AI1997" s="7">
        <f>IF(T1997&gt;0,RANK(T1997,(N1997:P1997,Q1997:AE1997)),0)</f>
        <v>0</v>
      </c>
      <c r="AJ1997" s="7">
        <f>IF(S1997&gt;0,RANK(S1997,(N1997:P1997,Q1997:AE1997)),0)</f>
        <v>0</v>
      </c>
      <c r="AK1997" s="2">
        <f t="shared" si="449"/>
        <v>1.7519178191277573E-3</v>
      </c>
      <c r="AL1997" s="2">
        <f t="shared" si="449"/>
        <v>0</v>
      </c>
      <c r="AM1997" s="2">
        <f t="shared" si="443"/>
        <v>0</v>
      </c>
      <c r="AN1997" s="2">
        <f t="shared" si="444"/>
        <v>0</v>
      </c>
      <c r="AP1997" t="s">
        <v>1710</v>
      </c>
      <c r="AQ1997" t="s">
        <v>2717</v>
      </c>
      <c r="AT1997" s="85" t="s">
        <v>3638</v>
      </c>
      <c r="AU1997" s="84" t="s">
        <v>4740</v>
      </c>
      <c r="AV1997" s="77" t="str">
        <f t="shared" si="445"/>
        <v>37127</v>
      </c>
      <c r="AX1997" s="7" t="s">
        <v>186</v>
      </c>
    </row>
    <row r="1998" spans="1:50" ht="13" hidden="1" customHeight="1" outlineLevel="1">
      <c r="A1998" t="s">
        <v>2709</v>
      </c>
      <c r="B1998" t="s">
        <v>2717</v>
      </c>
      <c r="C1998" s="1">
        <f t="shared" ref="C1998:C2034" si="450">SUM(N1998:AE1998)</f>
        <v>81247</v>
      </c>
      <c r="D1998" s="7">
        <f>IF(N1998&gt;0, RANK(N1998,(N1998:P1998,Q1998:AE1998)),0)</f>
        <v>2</v>
      </c>
      <c r="E1998" s="7">
        <f>IF(O1998&gt;0,RANK(O1998,(N1998:P1998,Q1998:AE1998)),0)</f>
        <v>1</v>
      </c>
      <c r="F1998" s="7">
        <f>IF(P1998&gt;0,RANK(P1998,(N1998:P1998,Q1998:AE1998)),0)</f>
        <v>4</v>
      </c>
      <c r="G1998" s="1">
        <f t="shared" si="446"/>
        <v>9779</v>
      </c>
      <c r="H1998" s="2">
        <f t="shared" si="447"/>
        <v>0.12036136718894236</v>
      </c>
      <c r="I1998" s="2"/>
      <c r="J1998" s="2">
        <f t="shared" ref="J1998:L2034" si="451">IF($C1998=0,"-",N1998/$C1998)</f>
        <v>0.4378253966300294</v>
      </c>
      <c r="K1998" s="2">
        <f t="shared" si="451"/>
        <v>0.55818676381897181</v>
      </c>
      <c r="L1998" s="2">
        <f t="shared" si="451"/>
        <v>2.7077922877152388E-4</v>
      </c>
      <c r="M1998" s="2">
        <f t="shared" ref="M1998:M2029" si="452">IF(C1998=0,"-",(1-J1998-K1998-L1998))</f>
        <v>3.7170603222272712E-3</v>
      </c>
      <c r="N1998" s="1">
        <v>35572</v>
      </c>
      <c r="O1998" s="1">
        <v>45351</v>
      </c>
      <c r="P1998" s="1">
        <v>22</v>
      </c>
      <c r="Q1998" s="1">
        <v>302</v>
      </c>
      <c r="S1998" s="1">
        <v>0</v>
      </c>
      <c r="U1998" s="1">
        <v>0</v>
      </c>
      <c r="AG1998" s="7">
        <f>IF(Q1998&gt;0,RANK(Q1998,(N1998:P1998,Q1998:AE1998)),0)</f>
        <v>3</v>
      </c>
      <c r="AH1998" s="7">
        <f>IF(R1998&gt;0,RANK(R1998,(N1998:P1998,Q1998:AE1998)),0)</f>
        <v>0</v>
      </c>
      <c r="AI1998" s="7">
        <f>IF(T1998&gt;0,RANK(T1998,(N1998:P1998,Q1998:AE1998)),0)</f>
        <v>0</v>
      </c>
      <c r="AJ1998" s="7">
        <f>IF(S1998&gt;0,RANK(S1998,(N1998:P1998,Q1998:AE1998)),0)</f>
        <v>0</v>
      </c>
      <c r="AK1998" s="2">
        <f t="shared" ref="AK1998:AL2034" si="453">IF($C1998=0,"-",Q1998/$C1998)</f>
        <v>3.7170603222272821E-3</v>
      </c>
      <c r="AL1998" s="2">
        <f t="shared" si="453"/>
        <v>0</v>
      </c>
      <c r="AM1998" s="2">
        <f t="shared" ref="AM1998:AM2034" si="454">IF($C1998=0,"-",T1998/$C1998)</f>
        <v>0</v>
      </c>
      <c r="AN1998" s="2">
        <f t="shared" ref="AN1998:AN2034" si="455">IF($C1998=0,"-",S1998/$C1998)</f>
        <v>0</v>
      </c>
      <c r="AP1998" t="s">
        <v>2709</v>
      </c>
      <c r="AQ1998" t="s">
        <v>2717</v>
      </c>
      <c r="AR1998">
        <v>7</v>
      </c>
      <c r="AT1998" s="85" t="s">
        <v>3638</v>
      </c>
      <c r="AU1998" s="84" t="s">
        <v>4425</v>
      </c>
      <c r="AV1998" s="77" t="str">
        <f t="shared" ref="AV1998:AV2029" si="456">AT1998&amp;AU1998</f>
        <v>37129</v>
      </c>
      <c r="AX1998" s="7" t="s">
        <v>186</v>
      </c>
    </row>
    <row r="1999" spans="1:50" ht="13" hidden="1" customHeight="1" outlineLevel="1">
      <c r="A1999" t="s">
        <v>1385</v>
      </c>
      <c r="B1999" t="s">
        <v>2717</v>
      </c>
      <c r="C1999" s="1">
        <f t="shared" si="450"/>
        <v>8770</v>
      </c>
      <c r="D1999" s="7">
        <f>IF(N1999&gt;0, RANK(N1999,(N1999:P1999,Q1999:AE1999)),0)</f>
        <v>1</v>
      </c>
      <c r="E1999" s="7">
        <f>IF(O1999&gt;0,RANK(O1999,(N1999:P1999,Q1999:AE1999)),0)</f>
        <v>2</v>
      </c>
      <c r="F1999" s="7">
        <f>IF(P1999&gt;0,RANK(P1999,(N1999:P1999,Q1999:AE1999)),0)</f>
        <v>5</v>
      </c>
      <c r="G1999" s="1">
        <f t="shared" si="446"/>
        <v>2408</v>
      </c>
      <c r="H1999" s="2">
        <f t="shared" si="447"/>
        <v>0.27457240592930443</v>
      </c>
      <c r="I1999" s="2"/>
      <c r="J1999" s="2">
        <f t="shared" si="451"/>
        <v>0.63671607753705817</v>
      </c>
      <c r="K1999" s="2">
        <f t="shared" si="451"/>
        <v>0.36214367160775368</v>
      </c>
      <c r="L1999" s="2">
        <f t="shared" si="451"/>
        <v>1.1402508551881414E-4</v>
      </c>
      <c r="M1999" s="2">
        <f t="shared" si="452"/>
        <v>1.0262257696693378E-3</v>
      </c>
      <c r="N1999" s="1">
        <v>5584</v>
      </c>
      <c r="O1999" s="1">
        <v>3176</v>
      </c>
      <c r="P1999" s="1">
        <v>1</v>
      </c>
      <c r="Q1999" s="1">
        <v>7</v>
      </c>
      <c r="S1999" s="1">
        <v>0</v>
      </c>
      <c r="U1999" s="1">
        <v>2</v>
      </c>
      <c r="AG1999" s="7">
        <f>IF(Q1999&gt;0,RANK(Q1999,(N1999:P1999,Q1999:AE1999)),0)</f>
        <v>3</v>
      </c>
      <c r="AH1999" s="7">
        <f>IF(R1999&gt;0,RANK(R1999,(N1999:P1999,Q1999:AE1999)),0)</f>
        <v>0</v>
      </c>
      <c r="AI1999" s="7">
        <f>IF(T1999&gt;0,RANK(T1999,(N1999:P1999,Q1999:AE1999)),0)</f>
        <v>0</v>
      </c>
      <c r="AJ1999" s="7">
        <f>IF(S1999&gt;0,RANK(S1999,(N1999:P1999,Q1999:AE1999)),0)</f>
        <v>0</v>
      </c>
      <c r="AK1999" s="2">
        <f t="shared" si="453"/>
        <v>7.9817559863169893E-4</v>
      </c>
      <c r="AL1999" s="2">
        <f t="shared" si="453"/>
        <v>0</v>
      </c>
      <c r="AM1999" s="2">
        <f t="shared" si="454"/>
        <v>0</v>
      </c>
      <c r="AN1999" s="2">
        <f t="shared" si="455"/>
        <v>0</v>
      </c>
      <c r="AP1999" t="s">
        <v>1385</v>
      </c>
      <c r="AQ1999" t="s">
        <v>2717</v>
      </c>
      <c r="AR1999">
        <v>1</v>
      </c>
      <c r="AT1999" s="85" t="s">
        <v>3638</v>
      </c>
      <c r="AU1999" s="84" t="s">
        <v>4426</v>
      </c>
      <c r="AV1999" s="77" t="str">
        <f t="shared" si="456"/>
        <v>37131</v>
      </c>
      <c r="AX1999" s="7" t="s">
        <v>186</v>
      </c>
    </row>
    <row r="2000" spans="1:50" ht="13" hidden="1" customHeight="1" outlineLevel="1">
      <c r="A2000" t="s">
        <v>1824</v>
      </c>
      <c r="B2000" t="s">
        <v>2717</v>
      </c>
      <c r="C2000" s="1">
        <f t="shared" si="450"/>
        <v>37277</v>
      </c>
      <c r="D2000" s="7">
        <f>IF(N2000&gt;0, RANK(N2000,(N2000:P2000,Q2000:AE2000)),0)</f>
        <v>2</v>
      </c>
      <c r="E2000" s="7">
        <f>IF(O2000&gt;0,RANK(O2000,(N2000:P2000,Q2000:AE2000)),0)</f>
        <v>1</v>
      </c>
      <c r="F2000" s="7">
        <f>IF(P2000&gt;0,RANK(P2000,(N2000:P2000,Q2000:AE2000)),0)</f>
        <v>4</v>
      </c>
      <c r="G2000" s="1">
        <f t="shared" si="446"/>
        <v>14640</v>
      </c>
      <c r="H2000" s="2">
        <f t="shared" si="447"/>
        <v>0.39273546690989081</v>
      </c>
      <c r="I2000" s="2"/>
      <c r="J2000" s="2">
        <f t="shared" si="451"/>
        <v>0.30179467231805135</v>
      </c>
      <c r="K2000" s="2">
        <f t="shared" si="451"/>
        <v>0.69453013922794216</v>
      </c>
      <c r="L2000" s="2">
        <f t="shared" si="451"/>
        <v>2.9508812404431686E-4</v>
      </c>
      <c r="M2000" s="2">
        <f t="shared" si="452"/>
        <v>3.3801003299621783E-3</v>
      </c>
      <c r="N2000" s="1">
        <v>11250</v>
      </c>
      <c r="O2000" s="1">
        <v>25890</v>
      </c>
      <c r="P2000" s="1">
        <v>11</v>
      </c>
      <c r="Q2000" s="1">
        <v>122</v>
      </c>
      <c r="S2000" s="1">
        <v>1</v>
      </c>
      <c r="U2000" s="1">
        <v>3</v>
      </c>
      <c r="AG2000" s="7">
        <f>IF(Q2000&gt;0,RANK(Q2000,(N2000:P2000,Q2000:AE2000)),0)</f>
        <v>3</v>
      </c>
      <c r="AH2000" s="7">
        <f>IF(R2000&gt;0,RANK(R2000,(N2000:P2000,Q2000:AE2000)),0)</f>
        <v>0</v>
      </c>
      <c r="AI2000" s="7">
        <f>IF(T2000&gt;0,RANK(T2000,(N2000:P2000,Q2000:AE2000)),0)</f>
        <v>0</v>
      </c>
      <c r="AJ2000" s="7">
        <f>IF(S2000&gt;0,RANK(S2000,(N2000:P2000,Q2000:AE2000)),0)</f>
        <v>6</v>
      </c>
      <c r="AK2000" s="2">
        <f t="shared" si="453"/>
        <v>3.2727955575824236E-3</v>
      </c>
      <c r="AL2000" s="2">
        <f t="shared" si="453"/>
        <v>0</v>
      </c>
      <c r="AM2000" s="2">
        <f t="shared" si="454"/>
        <v>0</v>
      </c>
      <c r="AN2000" s="2">
        <f t="shared" si="455"/>
        <v>2.6826193094937897E-5</v>
      </c>
      <c r="AP2000" t="s">
        <v>1824</v>
      </c>
      <c r="AQ2000" t="s">
        <v>2717</v>
      </c>
      <c r="AR2000">
        <v>3</v>
      </c>
      <c r="AT2000" s="85" t="s">
        <v>3638</v>
      </c>
      <c r="AU2000" s="84" t="s">
        <v>4427</v>
      </c>
      <c r="AV2000" s="77" t="str">
        <f t="shared" si="456"/>
        <v>37133</v>
      </c>
      <c r="AX2000" s="7" t="s">
        <v>186</v>
      </c>
    </row>
    <row r="2001" spans="1:50" ht="13" hidden="1" customHeight="1" outlineLevel="1">
      <c r="A2001" t="s">
        <v>3924</v>
      </c>
      <c r="B2001" t="s">
        <v>2717</v>
      </c>
      <c r="C2001" s="1">
        <f t="shared" si="450"/>
        <v>64153</v>
      </c>
      <c r="D2001" s="7">
        <f>IF(N2001&gt;0, RANK(N2001,(N2001:P2001,Q2001:AE2001)),0)</f>
        <v>1</v>
      </c>
      <c r="E2001" s="7">
        <f>IF(O2001&gt;0,RANK(O2001,(N2001:P2001,Q2001:AE2001)),0)</f>
        <v>2</v>
      </c>
      <c r="F2001" s="7">
        <f>IF(P2001&gt;0,RANK(P2001,(N2001:P2001,Q2001:AE2001)),0)</f>
        <v>4</v>
      </c>
      <c r="G2001" s="1">
        <f t="shared" si="446"/>
        <v>22139</v>
      </c>
      <c r="H2001" s="2">
        <f t="shared" si="447"/>
        <v>0.34509687777656539</v>
      </c>
      <c r="I2001" s="2"/>
      <c r="J2001" s="2">
        <f t="shared" si="451"/>
        <v>0.66886973329384436</v>
      </c>
      <c r="K2001" s="2">
        <f t="shared" si="451"/>
        <v>0.32377285551727902</v>
      </c>
      <c r="L2001" s="2">
        <f t="shared" si="451"/>
        <v>1.8549405327888018E-3</v>
      </c>
      <c r="M2001" s="2">
        <f t="shared" si="452"/>
        <v>5.5024706560878149E-3</v>
      </c>
      <c r="N2001" s="1">
        <v>42910</v>
      </c>
      <c r="O2001" s="1">
        <v>20771</v>
      </c>
      <c r="P2001" s="1">
        <v>119</v>
      </c>
      <c r="Q2001" s="1">
        <v>338</v>
      </c>
      <c r="S2001" s="1">
        <v>6</v>
      </c>
      <c r="U2001" s="1">
        <v>9</v>
      </c>
      <c r="AG2001" s="7">
        <f>IF(Q2001&gt;0,RANK(Q2001,(N2001:P2001,Q2001:AE2001)),0)</f>
        <v>3</v>
      </c>
      <c r="AH2001" s="7">
        <f>IF(R2001&gt;0,RANK(R2001,(N2001:P2001,Q2001:AE2001)),0)</f>
        <v>0</v>
      </c>
      <c r="AI2001" s="7">
        <f>IF(T2001&gt;0,RANK(T2001,(N2001:P2001,Q2001:AE2001)),0)</f>
        <v>0</v>
      </c>
      <c r="AJ2001" s="7">
        <f>IF(S2001&gt;0,RANK(S2001,(N2001:P2001,Q2001:AE2001)),0)</f>
        <v>6</v>
      </c>
      <c r="AK2001" s="2">
        <f t="shared" si="453"/>
        <v>5.2686546225429835E-3</v>
      </c>
      <c r="AL2001" s="2">
        <f t="shared" si="453"/>
        <v>0</v>
      </c>
      <c r="AM2001" s="2">
        <f t="shared" si="454"/>
        <v>0</v>
      </c>
      <c r="AN2001" s="2">
        <f t="shared" si="455"/>
        <v>9.3526413417922778E-5</v>
      </c>
      <c r="AP2001" t="s">
        <v>3924</v>
      </c>
      <c r="AQ2001" t="s">
        <v>2717</v>
      </c>
      <c r="AR2001">
        <v>4</v>
      </c>
      <c r="AT2001" s="85" t="s">
        <v>3638</v>
      </c>
      <c r="AU2001" s="84" t="s">
        <v>4416</v>
      </c>
      <c r="AV2001" s="77" t="str">
        <f t="shared" si="456"/>
        <v>37135</v>
      </c>
      <c r="AX2001" s="7" t="s">
        <v>186</v>
      </c>
    </row>
    <row r="2002" spans="1:50" ht="13" hidden="1" customHeight="1" outlineLevel="1">
      <c r="A2002" t="s">
        <v>1825</v>
      </c>
      <c r="B2002" t="s">
        <v>2717</v>
      </c>
      <c r="C2002" s="1">
        <f t="shared" si="450"/>
        <v>6038</v>
      </c>
      <c r="D2002" s="7">
        <f>IF(N2002&gt;0, RANK(N2002,(N2002:P2002,Q2002:AE2002)),0)</f>
        <v>2</v>
      </c>
      <c r="E2002" s="7">
        <f>IF(O2002&gt;0,RANK(O2002,(N2002:P2002,Q2002:AE2002)),0)</f>
        <v>1</v>
      </c>
      <c r="F2002" s="7">
        <f>IF(P2002&gt;0,RANK(P2002,(N2002:P2002,Q2002:AE2002)),0)</f>
        <v>4</v>
      </c>
      <c r="G2002" s="1">
        <f t="shared" si="446"/>
        <v>1344</v>
      </c>
      <c r="H2002" s="2">
        <f t="shared" si="447"/>
        <v>0.22259026167605167</v>
      </c>
      <c r="I2002" s="2"/>
      <c r="J2002" s="2">
        <f t="shared" si="451"/>
        <v>0.38671745611129515</v>
      </c>
      <c r="K2002" s="2">
        <f t="shared" si="451"/>
        <v>0.60930771778734683</v>
      </c>
      <c r="L2002" s="2">
        <f t="shared" si="451"/>
        <v>4.9685326266975824E-4</v>
      </c>
      <c r="M2002" s="2">
        <f t="shared" si="452"/>
        <v>3.4779728386882618E-3</v>
      </c>
      <c r="N2002" s="1">
        <v>2335</v>
      </c>
      <c r="O2002" s="1">
        <v>3679</v>
      </c>
      <c r="P2002" s="1">
        <v>3</v>
      </c>
      <c r="Q2002" s="1">
        <v>20</v>
      </c>
      <c r="S2002" s="1">
        <v>1</v>
      </c>
      <c r="U2002" s="1">
        <v>0</v>
      </c>
      <c r="AG2002" s="7">
        <f>IF(Q2002&gt;0,RANK(Q2002,(N2002:P2002,Q2002:AE2002)),0)</f>
        <v>3</v>
      </c>
      <c r="AH2002" s="7">
        <f>IF(R2002&gt;0,RANK(R2002,(N2002:P2002,Q2002:AE2002)),0)</f>
        <v>0</v>
      </c>
      <c r="AI2002" s="7">
        <f>IF(T2002&gt;0,RANK(T2002,(N2002:P2002,Q2002:AE2002)),0)</f>
        <v>0</v>
      </c>
      <c r="AJ2002" s="7">
        <f>IF(S2002&gt;0,RANK(S2002,(N2002:P2002,Q2002:AE2002)),0)</f>
        <v>5</v>
      </c>
      <c r="AK2002" s="2">
        <f t="shared" si="453"/>
        <v>3.3123550844650546E-3</v>
      </c>
      <c r="AL2002" s="2">
        <f t="shared" si="453"/>
        <v>0</v>
      </c>
      <c r="AM2002" s="2">
        <f t="shared" si="454"/>
        <v>0</v>
      </c>
      <c r="AN2002" s="2">
        <f t="shared" si="455"/>
        <v>1.6561775422325274E-4</v>
      </c>
      <c r="AP2002" t="s">
        <v>1825</v>
      </c>
      <c r="AQ2002" t="s">
        <v>2717</v>
      </c>
      <c r="AR2002">
        <v>3</v>
      </c>
      <c r="AT2002" s="85" t="s">
        <v>3638</v>
      </c>
      <c r="AU2002" s="84" t="s">
        <v>5200</v>
      </c>
      <c r="AV2002" s="77" t="str">
        <f t="shared" si="456"/>
        <v>37137</v>
      </c>
      <c r="AX2002" s="7" t="s">
        <v>186</v>
      </c>
    </row>
    <row r="2003" spans="1:50" ht="13" hidden="1" customHeight="1" outlineLevel="1">
      <c r="A2003" t="s">
        <v>2123</v>
      </c>
      <c r="B2003" t="s">
        <v>2717</v>
      </c>
      <c r="C2003" s="1">
        <f t="shared" si="450"/>
        <v>13648</v>
      </c>
      <c r="D2003" s="7">
        <f>IF(N2003&gt;0, RANK(N2003,(N2003:P2003,Q2003:AE2003)),0)</f>
        <v>1</v>
      </c>
      <c r="E2003" s="7">
        <f>IF(O2003&gt;0,RANK(O2003,(N2003:P2003,Q2003:AE2003)),0)</f>
        <v>2</v>
      </c>
      <c r="F2003" s="7">
        <f>IF(P2003&gt;0,RANK(P2003,(N2003:P2003,Q2003:AE2003)),0)</f>
        <v>4</v>
      </c>
      <c r="G2003" s="1">
        <f t="shared" si="446"/>
        <v>375</v>
      </c>
      <c r="H2003" s="2">
        <f t="shared" si="447"/>
        <v>2.7476553341148888E-2</v>
      </c>
      <c r="I2003" s="2"/>
      <c r="J2003" s="2">
        <f t="shared" si="451"/>
        <v>0.51172332942555687</v>
      </c>
      <c r="K2003" s="2">
        <f t="shared" si="451"/>
        <v>0.48424677608440797</v>
      </c>
      <c r="L2003" s="2">
        <f t="shared" si="451"/>
        <v>7.3270808909730358E-5</v>
      </c>
      <c r="M2003" s="2">
        <f t="shared" si="452"/>
        <v>3.9566236811254272E-3</v>
      </c>
      <c r="N2003" s="1">
        <v>6984</v>
      </c>
      <c r="O2003" s="1">
        <v>6609</v>
      </c>
      <c r="P2003" s="1">
        <v>1</v>
      </c>
      <c r="Q2003" s="1">
        <v>54</v>
      </c>
      <c r="S2003" s="1">
        <v>0</v>
      </c>
      <c r="U2003" s="1">
        <v>0</v>
      </c>
      <c r="AG2003" s="7">
        <f>IF(Q2003&gt;0,RANK(Q2003,(N2003:P2003,Q2003:AE2003)),0)</f>
        <v>3</v>
      </c>
      <c r="AH2003" s="7">
        <f>IF(R2003&gt;0,RANK(R2003,(N2003:P2003,Q2003:AE2003)),0)</f>
        <v>0</v>
      </c>
      <c r="AI2003" s="7">
        <f>IF(T2003&gt;0,RANK(T2003,(N2003:P2003,Q2003:AE2003)),0)</f>
        <v>0</v>
      </c>
      <c r="AJ2003" s="7">
        <f>IF(S2003&gt;0,RANK(S2003,(N2003:P2003,Q2003:AE2003)),0)</f>
        <v>0</v>
      </c>
      <c r="AK2003" s="2">
        <f t="shared" si="453"/>
        <v>3.9566236811254393E-3</v>
      </c>
      <c r="AL2003" s="2">
        <f t="shared" si="453"/>
        <v>0</v>
      </c>
      <c r="AM2003" s="2">
        <f t="shared" si="454"/>
        <v>0</v>
      </c>
      <c r="AN2003" s="2">
        <f t="shared" si="455"/>
        <v>0</v>
      </c>
      <c r="AP2003" t="s">
        <v>2123</v>
      </c>
      <c r="AQ2003" t="s">
        <v>2717</v>
      </c>
      <c r="AR2003">
        <v>1</v>
      </c>
      <c r="AT2003" s="85" t="s">
        <v>3638</v>
      </c>
      <c r="AU2003" s="84" t="s">
        <v>5201</v>
      </c>
      <c r="AV2003" s="77" t="str">
        <f t="shared" si="456"/>
        <v>37139</v>
      </c>
      <c r="AX2003" s="7" t="s">
        <v>186</v>
      </c>
    </row>
    <row r="2004" spans="1:50" ht="13" hidden="1" customHeight="1" outlineLevel="1">
      <c r="A2004" t="s">
        <v>2076</v>
      </c>
      <c r="B2004" t="s">
        <v>2717</v>
      </c>
      <c r="C2004" s="1">
        <f t="shared" si="450"/>
        <v>17085</v>
      </c>
      <c r="D2004" s="7">
        <f>IF(N2004&gt;0, RANK(N2004,(N2004:P2004,Q2004:AE2004)),0)</f>
        <v>2</v>
      </c>
      <c r="E2004" s="7">
        <f>IF(O2004&gt;0,RANK(O2004,(N2004:P2004,Q2004:AE2004)),0)</f>
        <v>1</v>
      </c>
      <c r="F2004" s="7">
        <f>IF(P2004&gt;0,RANK(P2004,(N2004:P2004,Q2004:AE2004)),0)</f>
        <v>4</v>
      </c>
      <c r="G2004" s="1">
        <f t="shared" si="446"/>
        <v>3038</v>
      </c>
      <c r="H2004" s="2">
        <f t="shared" si="447"/>
        <v>0.17781679836113551</v>
      </c>
      <c r="I2004" s="2"/>
      <c r="J2004" s="2">
        <f t="shared" si="451"/>
        <v>0.40965759438103599</v>
      </c>
      <c r="K2004" s="2">
        <f t="shared" si="451"/>
        <v>0.5874743927421715</v>
      </c>
      <c r="L2004" s="2">
        <f t="shared" si="451"/>
        <v>2.3412350014632719E-4</v>
      </c>
      <c r="M2004" s="2">
        <f t="shared" si="452"/>
        <v>2.6338893766461756E-3</v>
      </c>
      <c r="N2004" s="1">
        <v>6999</v>
      </c>
      <c r="O2004" s="1">
        <v>10037</v>
      </c>
      <c r="P2004" s="1">
        <v>4</v>
      </c>
      <c r="Q2004" s="1">
        <v>45</v>
      </c>
      <c r="S2004" s="1">
        <v>0</v>
      </c>
      <c r="U2004" s="1">
        <v>0</v>
      </c>
      <c r="AG2004" s="7">
        <f>IF(Q2004&gt;0,RANK(Q2004,(N2004:P2004,Q2004:AE2004)),0)</f>
        <v>3</v>
      </c>
      <c r="AH2004" s="7">
        <f>IF(R2004&gt;0,RANK(R2004,(N2004:P2004,Q2004:AE2004)),0)</f>
        <v>0</v>
      </c>
      <c r="AI2004" s="7">
        <f>IF(T2004&gt;0,RANK(T2004,(N2004:P2004,Q2004:AE2004)),0)</f>
        <v>0</v>
      </c>
      <c r="AJ2004" s="7">
        <f>IF(S2004&gt;0,RANK(S2004,(N2004:P2004,Q2004:AE2004)),0)</f>
        <v>0</v>
      </c>
      <c r="AK2004" s="2">
        <f t="shared" si="453"/>
        <v>2.6338893766461808E-3</v>
      </c>
      <c r="AL2004" s="2">
        <f t="shared" si="453"/>
        <v>0</v>
      </c>
      <c r="AM2004" s="2">
        <f t="shared" si="454"/>
        <v>0</v>
      </c>
      <c r="AN2004" s="2">
        <f t="shared" si="455"/>
        <v>0</v>
      </c>
      <c r="AP2004" t="s">
        <v>2076</v>
      </c>
      <c r="AQ2004" t="s">
        <v>2717</v>
      </c>
      <c r="AR2004">
        <v>7</v>
      </c>
      <c r="AT2004" s="85" t="s">
        <v>3638</v>
      </c>
      <c r="AU2004" s="84" t="s">
        <v>5202</v>
      </c>
      <c r="AV2004" s="77" t="str">
        <f t="shared" si="456"/>
        <v>37141</v>
      </c>
      <c r="AX2004" s="7" t="s">
        <v>186</v>
      </c>
    </row>
    <row r="2005" spans="1:50" ht="13" hidden="1" customHeight="1" outlineLevel="1">
      <c r="A2005" t="s">
        <v>2513</v>
      </c>
      <c r="B2005" t="s">
        <v>2717</v>
      </c>
      <c r="C2005" s="1">
        <f t="shared" si="450"/>
        <v>4958</v>
      </c>
      <c r="D2005" s="7">
        <f>IF(N2005&gt;0, RANK(N2005,(N2005:P2005,Q2005:AE2005)),0)</f>
        <v>2</v>
      </c>
      <c r="E2005" s="7">
        <f>IF(O2005&gt;0,RANK(O2005,(N2005:P2005,Q2005:AE2005)),0)</f>
        <v>1</v>
      </c>
      <c r="F2005" s="7">
        <f>IF(P2005&gt;0,RANK(P2005,(N2005:P2005,Q2005:AE2005)),0)</f>
        <v>4</v>
      </c>
      <c r="G2005" s="1">
        <f t="shared" si="446"/>
        <v>994</v>
      </c>
      <c r="H2005" s="2">
        <f t="shared" si="447"/>
        <v>0.20048406615570794</v>
      </c>
      <c r="I2005" s="2"/>
      <c r="J2005" s="2">
        <f t="shared" si="451"/>
        <v>0.39753933037515127</v>
      </c>
      <c r="K2005" s="2">
        <f t="shared" si="451"/>
        <v>0.59802339653085923</v>
      </c>
      <c r="L2005" s="2">
        <f t="shared" si="451"/>
        <v>4.0338846308995562E-4</v>
      </c>
      <c r="M2005" s="2">
        <f t="shared" si="452"/>
        <v>4.0338846308994912E-3</v>
      </c>
      <c r="N2005" s="1">
        <v>1971</v>
      </c>
      <c r="O2005" s="1">
        <v>2965</v>
      </c>
      <c r="P2005" s="1">
        <v>2</v>
      </c>
      <c r="Q2005" s="1">
        <v>20</v>
      </c>
      <c r="S2005" s="1">
        <v>0</v>
      </c>
      <c r="U2005" s="1">
        <v>0</v>
      </c>
      <c r="AG2005" s="7">
        <f>IF(Q2005&gt;0,RANK(Q2005,(N2005:P2005,Q2005:AE2005)),0)</f>
        <v>3</v>
      </c>
      <c r="AH2005" s="7">
        <f>IF(R2005&gt;0,RANK(R2005,(N2005:P2005,Q2005:AE2005)),0)</f>
        <v>0</v>
      </c>
      <c r="AI2005" s="7">
        <f>IF(T2005&gt;0,RANK(T2005,(N2005:P2005,Q2005:AE2005)),0)</f>
        <v>0</v>
      </c>
      <c r="AJ2005" s="7">
        <f>IF(S2005&gt;0,RANK(S2005,(N2005:P2005,Q2005:AE2005)),0)</f>
        <v>0</v>
      </c>
      <c r="AK2005" s="2">
        <f t="shared" si="453"/>
        <v>4.0338846308995563E-3</v>
      </c>
      <c r="AL2005" s="2">
        <f t="shared" si="453"/>
        <v>0</v>
      </c>
      <c r="AM2005" s="2">
        <f t="shared" si="454"/>
        <v>0</v>
      </c>
      <c r="AN2005" s="2">
        <f t="shared" si="455"/>
        <v>0</v>
      </c>
      <c r="AP2005" t="s">
        <v>2513</v>
      </c>
      <c r="AQ2005" t="s">
        <v>2717</v>
      </c>
      <c r="AR2005">
        <v>1</v>
      </c>
      <c r="AT2005" s="85" t="s">
        <v>3638</v>
      </c>
      <c r="AU2005" s="84" t="s">
        <v>5203</v>
      </c>
      <c r="AV2005" s="77" t="str">
        <f t="shared" si="456"/>
        <v>37143</v>
      </c>
      <c r="AX2005" s="7" t="s">
        <v>186</v>
      </c>
    </row>
    <row r="2006" spans="1:50" ht="13" hidden="1" customHeight="1" outlineLevel="1">
      <c r="A2006" t="s">
        <v>1422</v>
      </c>
      <c r="B2006" t="s">
        <v>2717</v>
      </c>
      <c r="C2006" s="1">
        <f t="shared" si="450"/>
        <v>15214</v>
      </c>
      <c r="D2006" s="7">
        <f>IF(N2006&gt;0, RANK(N2006,(N2006:P2006,Q2006:AE2006)),0)</f>
        <v>2</v>
      </c>
      <c r="E2006" s="7">
        <f>IF(O2006&gt;0,RANK(O2006,(N2006:P2006,Q2006:AE2006)),0)</f>
        <v>1</v>
      </c>
      <c r="F2006" s="7">
        <f>IF(P2006&gt;0,RANK(P2006,(N2006:P2006,Q2006:AE2006)),0)</f>
        <v>4</v>
      </c>
      <c r="G2006" s="1">
        <f t="shared" si="446"/>
        <v>2775</v>
      </c>
      <c r="H2006" s="2">
        <f t="shared" si="447"/>
        <v>0.18239779150782173</v>
      </c>
      <c r="I2006" s="2"/>
      <c r="J2006" s="2">
        <f t="shared" si="451"/>
        <v>0.40738793216774022</v>
      </c>
      <c r="K2006" s="2">
        <f t="shared" si="451"/>
        <v>0.58978572367556203</v>
      </c>
      <c r="L2006" s="2">
        <f t="shared" si="451"/>
        <v>1.3145786775338504E-4</v>
      </c>
      <c r="M2006" s="2">
        <f t="shared" si="452"/>
        <v>2.6948862889443061E-3</v>
      </c>
      <c r="N2006" s="1">
        <v>6198</v>
      </c>
      <c r="O2006" s="1">
        <v>8973</v>
      </c>
      <c r="P2006" s="1">
        <v>2</v>
      </c>
      <c r="Q2006" s="1">
        <v>41</v>
      </c>
      <c r="S2006" s="1">
        <v>0</v>
      </c>
      <c r="U2006" s="1">
        <v>0</v>
      </c>
      <c r="AG2006" s="7">
        <f>IF(Q2006&gt;0,RANK(Q2006,(N2006:P2006,Q2006:AE2006)),0)</f>
        <v>3</v>
      </c>
      <c r="AH2006" s="7">
        <f>IF(R2006&gt;0,RANK(R2006,(N2006:P2006,Q2006:AE2006)),0)</f>
        <v>0</v>
      </c>
      <c r="AI2006" s="7">
        <f>IF(T2006&gt;0,RANK(T2006,(N2006:P2006,Q2006:AE2006)),0)</f>
        <v>0</v>
      </c>
      <c r="AJ2006" s="7">
        <f>IF(S2006&gt;0,RANK(S2006,(N2006:P2006,Q2006:AE2006)),0)</f>
        <v>0</v>
      </c>
      <c r="AK2006" s="2">
        <f t="shared" si="453"/>
        <v>2.6948862889443932E-3</v>
      </c>
      <c r="AL2006" s="2">
        <f t="shared" si="453"/>
        <v>0</v>
      </c>
      <c r="AM2006" s="2">
        <f t="shared" si="454"/>
        <v>0</v>
      </c>
      <c r="AN2006" s="2">
        <f t="shared" si="455"/>
        <v>0</v>
      </c>
      <c r="AP2006" t="s">
        <v>1422</v>
      </c>
      <c r="AQ2006" t="s">
        <v>2717</v>
      </c>
      <c r="AR2006">
        <v>13</v>
      </c>
      <c r="AT2006" s="85" t="s">
        <v>3638</v>
      </c>
      <c r="AU2006" s="84" t="s">
        <v>5204</v>
      </c>
      <c r="AV2006" s="77" t="str">
        <f t="shared" si="456"/>
        <v>37145</v>
      </c>
      <c r="AX2006" s="7" t="s">
        <v>186</v>
      </c>
    </row>
    <row r="2007" spans="1:50" ht="13" hidden="1" customHeight="1" outlineLevel="1">
      <c r="A2007" t="s">
        <v>3549</v>
      </c>
      <c r="B2007" t="s">
        <v>2717</v>
      </c>
      <c r="C2007" s="1">
        <f t="shared" si="450"/>
        <v>53643</v>
      </c>
      <c r="D2007" s="7">
        <f>IF(N2007&gt;0, RANK(N2007,(N2007:P2007,Q2007:AE2007)),0)</f>
        <v>2</v>
      </c>
      <c r="E2007" s="7">
        <f>IF(O2007&gt;0,RANK(O2007,(N2007:P2007,Q2007:AE2007)),0)</f>
        <v>1</v>
      </c>
      <c r="F2007" s="7">
        <f>IF(P2007&gt;0,RANK(P2007,(N2007:P2007,Q2007:AE2007)),0)</f>
        <v>4</v>
      </c>
      <c r="G2007" s="1">
        <f t="shared" si="446"/>
        <v>3666</v>
      </c>
      <c r="H2007" s="2">
        <f t="shared" si="447"/>
        <v>6.8340696829036401E-2</v>
      </c>
      <c r="I2007" s="2"/>
      <c r="J2007" s="2">
        <f t="shared" si="451"/>
        <v>0.46462725798333426</v>
      </c>
      <c r="K2007" s="2">
        <f t="shared" si="451"/>
        <v>0.53296795481237069</v>
      </c>
      <c r="L2007" s="2">
        <f t="shared" si="451"/>
        <v>2.2370113528326157E-4</v>
      </c>
      <c r="M2007" s="2">
        <f t="shared" si="452"/>
        <v>2.1810860690117829E-3</v>
      </c>
      <c r="N2007" s="1">
        <v>24924</v>
      </c>
      <c r="O2007" s="1">
        <v>28590</v>
      </c>
      <c r="P2007" s="1">
        <v>12</v>
      </c>
      <c r="Q2007" s="1">
        <v>108</v>
      </c>
      <c r="S2007" s="1">
        <v>2</v>
      </c>
      <c r="U2007" s="1">
        <v>7</v>
      </c>
      <c r="AG2007" s="7">
        <f>IF(Q2007&gt;0,RANK(Q2007,(N2007:P2007,Q2007:AE2007)),0)</f>
        <v>3</v>
      </c>
      <c r="AH2007" s="7">
        <f>IF(R2007&gt;0,RANK(R2007,(N2007:P2007,Q2007:AE2007)),0)</f>
        <v>0</v>
      </c>
      <c r="AI2007" s="7">
        <f>IF(T2007&gt;0,RANK(T2007,(N2007:P2007,Q2007:AE2007)),0)</f>
        <v>0</v>
      </c>
      <c r="AJ2007" s="7">
        <f>IF(S2007&gt;0,RANK(S2007,(N2007:P2007,Q2007:AE2007)),0)</f>
        <v>6</v>
      </c>
      <c r="AK2007" s="2">
        <f t="shared" si="453"/>
        <v>2.0133102175493539E-3</v>
      </c>
      <c r="AL2007" s="2">
        <f t="shared" si="453"/>
        <v>0</v>
      </c>
      <c r="AM2007" s="2">
        <f t="shared" si="454"/>
        <v>0</v>
      </c>
      <c r="AN2007" s="2">
        <f t="shared" si="455"/>
        <v>3.7283522547210264E-5</v>
      </c>
      <c r="AP2007" t="s">
        <v>3549</v>
      </c>
      <c r="AQ2007" t="s">
        <v>2717</v>
      </c>
      <c r="AT2007" s="85" t="s">
        <v>3638</v>
      </c>
      <c r="AU2007" s="84" t="s">
        <v>5205</v>
      </c>
      <c r="AV2007" s="77" t="str">
        <f t="shared" si="456"/>
        <v>37147</v>
      </c>
      <c r="AX2007" s="7" t="s">
        <v>186</v>
      </c>
    </row>
    <row r="2008" spans="1:50" ht="13" hidden="1" customHeight="1" outlineLevel="1">
      <c r="A2008" t="s">
        <v>4301</v>
      </c>
      <c r="B2008" t="s">
        <v>2717</v>
      </c>
      <c r="C2008" s="1">
        <f t="shared" si="450"/>
        <v>9021</v>
      </c>
      <c r="D2008" s="7">
        <f>IF(N2008&gt;0, RANK(N2008,(N2008:P2008,Q2008:AE2008)),0)</f>
        <v>2</v>
      </c>
      <c r="E2008" s="7">
        <f>IF(O2008&gt;0,RANK(O2008,(N2008:P2008,Q2008:AE2008)),0)</f>
        <v>1</v>
      </c>
      <c r="F2008" s="7">
        <f>IF(P2008&gt;0,RANK(P2008,(N2008:P2008,Q2008:AE2008)),0)</f>
        <v>4</v>
      </c>
      <c r="G2008" s="1">
        <f t="shared" si="446"/>
        <v>1353</v>
      </c>
      <c r="H2008" s="2">
        <f t="shared" si="447"/>
        <v>0.14998337213169272</v>
      </c>
      <c r="I2008" s="2"/>
      <c r="J2008" s="2">
        <f t="shared" si="451"/>
        <v>0.41979824853120495</v>
      </c>
      <c r="K2008" s="2">
        <f t="shared" si="451"/>
        <v>0.56978162066289773</v>
      </c>
      <c r="L2008" s="2">
        <f t="shared" si="451"/>
        <v>5.5426227690943356E-4</v>
      </c>
      <c r="M2008" s="2">
        <f t="shared" si="452"/>
        <v>9.8658685289878881E-3</v>
      </c>
      <c r="N2008" s="1">
        <v>3787</v>
      </c>
      <c r="O2008" s="1">
        <v>5140</v>
      </c>
      <c r="P2008" s="1">
        <v>5</v>
      </c>
      <c r="Q2008" s="1">
        <v>89</v>
      </c>
      <c r="S2008" s="1">
        <v>0</v>
      </c>
      <c r="U2008" s="1">
        <v>0</v>
      </c>
      <c r="AG2008" s="7">
        <f>IF(Q2008&gt;0,RANK(Q2008,(N2008:P2008,Q2008:AE2008)),0)</f>
        <v>3</v>
      </c>
      <c r="AH2008" s="7">
        <f>IF(R2008&gt;0,RANK(R2008,(N2008:P2008,Q2008:AE2008)),0)</f>
        <v>0</v>
      </c>
      <c r="AI2008" s="7">
        <f>IF(T2008&gt;0,RANK(T2008,(N2008:P2008,Q2008:AE2008)),0)</f>
        <v>0</v>
      </c>
      <c r="AJ2008" s="7">
        <f>IF(S2008&gt;0,RANK(S2008,(N2008:P2008,Q2008:AE2008)),0)</f>
        <v>0</v>
      </c>
      <c r="AK2008" s="2">
        <f t="shared" si="453"/>
        <v>9.8658685289879176E-3</v>
      </c>
      <c r="AL2008" s="2">
        <f t="shared" si="453"/>
        <v>0</v>
      </c>
      <c r="AM2008" s="2">
        <f t="shared" si="454"/>
        <v>0</v>
      </c>
      <c r="AN2008" s="2">
        <f t="shared" si="455"/>
        <v>0</v>
      </c>
      <c r="AP2008" t="s">
        <v>4301</v>
      </c>
      <c r="AQ2008" t="s">
        <v>2717</v>
      </c>
      <c r="AR2008">
        <v>11</v>
      </c>
      <c r="AT2008" s="85" t="s">
        <v>3638</v>
      </c>
      <c r="AU2008" s="84" t="s">
        <v>5206</v>
      </c>
      <c r="AV2008" s="77" t="str">
        <f t="shared" si="456"/>
        <v>37149</v>
      </c>
      <c r="AX2008" s="7" t="s">
        <v>186</v>
      </c>
    </row>
    <row r="2009" spans="1:50" ht="13" hidden="1" customHeight="1" outlineLevel="1">
      <c r="A2009" t="s">
        <v>2734</v>
      </c>
      <c r="B2009" t="s">
        <v>2717</v>
      </c>
      <c r="C2009" s="1">
        <f t="shared" si="450"/>
        <v>50910</v>
      </c>
      <c r="D2009" s="7">
        <f>IF(N2009&gt;0, RANK(N2009,(N2009:P2009,Q2009:AE2009)),0)</f>
        <v>2</v>
      </c>
      <c r="E2009" s="7">
        <f>IF(O2009&gt;0,RANK(O2009,(N2009:P2009,Q2009:AE2009)),0)</f>
        <v>1</v>
      </c>
      <c r="F2009" s="7">
        <f>IF(P2009&gt;0,RANK(P2009,(N2009:P2009,Q2009:AE2009)),0)</f>
        <v>4</v>
      </c>
      <c r="G2009" s="1">
        <f t="shared" si="446"/>
        <v>24805</v>
      </c>
      <c r="H2009" s="2">
        <f t="shared" si="447"/>
        <v>0.48723237085052051</v>
      </c>
      <c r="I2009" s="2"/>
      <c r="J2009" s="2">
        <f t="shared" si="451"/>
        <v>0.25468473777253975</v>
      </c>
      <c r="K2009" s="2">
        <f t="shared" si="451"/>
        <v>0.74191710862306026</v>
      </c>
      <c r="L2009" s="2">
        <f t="shared" si="451"/>
        <v>5.8927519151443724E-5</v>
      </c>
      <c r="M2009" s="2">
        <f t="shared" si="452"/>
        <v>3.3392260852485455E-3</v>
      </c>
      <c r="N2009" s="1">
        <v>12966</v>
      </c>
      <c r="O2009" s="1">
        <v>37771</v>
      </c>
      <c r="P2009" s="1">
        <v>3</v>
      </c>
      <c r="Q2009" s="1">
        <v>170</v>
      </c>
      <c r="S2009" s="1">
        <v>0</v>
      </c>
      <c r="U2009" s="1">
        <v>0</v>
      </c>
      <c r="AG2009" s="7">
        <f>IF(Q2009&gt;0,RANK(Q2009,(N2009:P2009,Q2009:AE2009)),0)</f>
        <v>3</v>
      </c>
      <c r="AH2009" s="7">
        <f>IF(R2009&gt;0,RANK(R2009,(N2009:P2009,Q2009:AE2009)),0)</f>
        <v>0</v>
      </c>
      <c r="AI2009" s="7">
        <f>IF(T2009&gt;0,RANK(T2009,(N2009:P2009,Q2009:AE2009)),0)</f>
        <v>0</v>
      </c>
      <c r="AJ2009" s="7">
        <f>IF(S2009&gt;0,RANK(S2009,(N2009:P2009,Q2009:AE2009)),0)</f>
        <v>0</v>
      </c>
      <c r="AK2009" s="2">
        <f t="shared" si="453"/>
        <v>3.3392260852484778E-3</v>
      </c>
      <c r="AL2009" s="2">
        <f t="shared" si="453"/>
        <v>0</v>
      </c>
      <c r="AM2009" s="2">
        <f t="shared" si="454"/>
        <v>0</v>
      </c>
      <c r="AN2009" s="2">
        <f t="shared" si="455"/>
        <v>0</v>
      </c>
      <c r="AP2009" t="s">
        <v>2734</v>
      </c>
      <c r="AQ2009" t="s">
        <v>2717</v>
      </c>
      <c r="AR2009">
        <v>6</v>
      </c>
      <c r="AT2009" s="85" t="s">
        <v>3638</v>
      </c>
      <c r="AU2009" s="84" t="s">
        <v>4713</v>
      </c>
      <c r="AV2009" s="77" t="str">
        <f t="shared" si="456"/>
        <v>37151</v>
      </c>
      <c r="AX2009" s="7" t="s">
        <v>186</v>
      </c>
    </row>
    <row r="2010" spans="1:50" ht="13" hidden="1" customHeight="1" outlineLevel="1">
      <c r="A2010" t="s">
        <v>1553</v>
      </c>
      <c r="B2010" t="s">
        <v>2717</v>
      </c>
      <c r="C2010" s="1">
        <f t="shared" si="450"/>
        <v>16145</v>
      </c>
      <c r="D2010" s="7">
        <f>IF(N2010&gt;0, RANK(N2010,(N2010:P2010,Q2010:AE2010)),0)</f>
        <v>1</v>
      </c>
      <c r="E2010" s="7">
        <f>IF(O2010&gt;0,RANK(O2010,(N2010:P2010,Q2010:AE2010)),0)</f>
        <v>2</v>
      </c>
      <c r="F2010" s="7">
        <f>IF(P2010&gt;0,RANK(P2010,(N2010:P2010,Q2010:AE2010)),0)</f>
        <v>5</v>
      </c>
      <c r="G2010" s="1">
        <f t="shared" si="446"/>
        <v>674</v>
      </c>
      <c r="H2010" s="2">
        <f t="shared" si="447"/>
        <v>4.1746670795912044E-2</v>
      </c>
      <c r="I2010" s="2"/>
      <c r="J2010" s="2">
        <f t="shared" si="451"/>
        <v>0.51923196035924435</v>
      </c>
      <c r="K2010" s="2">
        <f t="shared" si="451"/>
        <v>0.4774852895633323</v>
      </c>
      <c r="L2010" s="2">
        <f t="shared" si="451"/>
        <v>1.8581604211830288E-4</v>
      </c>
      <c r="M2010" s="2">
        <f t="shared" si="452"/>
        <v>3.0969340353050436E-3</v>
      </c>
      <c r="N2010" s="1">
        <v>8383</v>
      </c>
      <c r="O2010" s="1">
        <v>7709</v>
      </c>
      <c r="P2010" s="1">
        <v>3</v>
      </c>
      <c r="Q2010" s="1">
        <v>30</v>
      </c>
      <c r="S2010" s="1">
        <v>0</v>
      </c>
      <c r="U2010" s="1">
        <v>20</v>
      </c>
      <c r="AG2010" s="7">
        <f>IF(Q2010&gt;0,RANK(Q2010,(N2010:P2010,Q2010:AE2010)),0)</f>
        <v>3</v>
      </c>
      <c r="AH2010" s="7">
        <f>IF(R2010&gt;0,RANK(R2010,(N2010:P2010,Q2010:AE2010)),0)</f>
        <v>0</v>
      </c>
      <c r="AI2010" s="7">
        <f>IF(T2010&gt;0,RANK(T2010,(N2010:P2010,Q2010:AE2010)),0)</f>
        <v>0</v>
      </c>
      <c r="AJ2010" s="7">
        <f>IF(S2010&gt;0,RANK(S2010,(N2010:P2010,Q2010:AE2010)),0)</f>
        <v>0</v>
      </c>
      <c r="AK2010" s="2">
        <f t="shared" si="453"/>
        <v>1.8581604211830288E-3</v>
      </c>
      <c r="AL2010" s="2">
        <f t="shared" si="453"/>
        <v>0</v>
      </c>
      <c r="AM2010" s="2">
        <f t="shared" si="454"/>
        <v>0</v>
      </c>
      <c r="AN2010" s="2">
        <f t="shared" si="455"/>
        <v>0</v>
      </c>
      <c r="AP2010" t="s">
        <v>1553</v>
      </c>
      <c r="AQ2010" t="s">
        <v>2717</v>
      </c>
      <c r="AR2010">
        <v>8</v>
      </c>
      <c r="AT2010" s="85" t="s">
        <v>3638</v>
      </c>
      <c r="AU2010" s="84" t="s">
        <v>4068</v>
      </c>
      <c r="AV2010" s="77" t="str">
        <f t="shared" si="456"/>
        <v>37153</v>
      </c>
      <c r="AX2010" s="7" t="s">
        <v>186</v>
      </c>
    </row>
    <row r="2011" spans="1:50" ht="13" hidden="1" customHeight="1" outlineLevel="1">
      <c r="A2011" t="s">
        <v>4243</v>
      </c>
      <c r="B2011" t="s">
        <v>2717</v>
      </c>
      <c r="C2011" s="1">
        <f t="shared" si="450"/>
        <v>33871</v>
      </c>
      <c r="D2011" s="7">
        <f>IF(N2011&gt;0, RANK(N2011,(N2011:P2011,Q2011:AE2011)),0)</f>
        <v>1</v>
      </c>
      <c r="E2011" s="7">
        <f>IF(O2011&gt;0,RANK(O2011,(N2011:P2011,Q2011:AE2011)),0)</f>
        <v>2</v>
      </c>
      <c r="F2011" s="7">
        <f>IF(P2011&gt;0,RANK(P2011,(N2011:P2011,Q2011:AE2011)),0)</f>
        <v>5</v>
      </c>
      <c r="G2011" s="1">
        <f t="shared" si="446"/>
        <v>1959</v>
      </c>
      <c r="H2011" s="2">
        <f t="shared" si="447"/>
        <v>5.7837087774202121E-2</v>
      </c>
      <c r="I2011" s="2"/>
      <c r="J2011" s="2">
        <f t="shared" si="451"/>
        <v>0.52753092616102271</v>
      </c>
      <c r="K2011" s="2">
        <f t="shared" si="451"/>
        <v>0.46969383838682061</v>
      </c>
      <c r="L2011" s="2">
        <f t="shared" si="451"/>
        <v>2.0666646984145729E-4</v>
      </c>
      <c r="M2011" s="2">
        <f t="shared" si="452"/>
        <v>2.5685689823152307E-3</v>
      </c>
      <c r="N2011" s="1">
        <v>17868</v>
      </c>
      <c r="O2011" s="1">
        <v>15909</v>
      </c>
      <c r="P2011" s="1">
        <v>7</v>
      </c>
      <c r="Q2011" s="1">
        <v>72</v>
      </c>
      <c r="S2011" s="1">
        <v>2</v>
      </c>
      <c r="U2011" s="1">
        <v>13</v>
      </c>
      <c r="AG2011" s="7">
        <f>IF(Q2011&gt;0,RANK(Q2011,(N2011:P2011,Q2011:AE2011)),0)</f>
        <v>3</v>
      </c>
      <c r="AH2011" s="7">
        <f>IF(R2011&gt;0,RANK(R2011,(N2011:P2011,Q2011:AE2011)),0)</f>
        <v>0</v>
      </c>
      <c r="AI2011" s="7">
        <f>IF(T2011&gt;0,RANK(T2011,(N2011:P2011,Q2011:AE2011)),0)</f>
        <v>0</v>
      </c>
      <c r="AJ2011" s="7">
        <f>IF(S2011&gt;0,RANK(S2011,(N2011:P2011,Q2011:AE2011)),0)</f>
        <v>6</v>
      </c>
      <c r="AK2011" s="2">
        <f t="shared" si="453"/>
        <v>2.1257122612264178E-3</v>
      </c>
      <c r="AL2011" s="2">
        <f t="shared" si="453"/>
        <v>0</v>
      </c>
      <c r="AM2011" s="2">
        <f t="shared" si="454"/>
        <v>0</v>
      </c>
      <c r="AN2011" s="2">
        <f t="shared" si="455"/>
        <v>5.9047562811844938E-5</v>
      </c>
      <c r="AP2011" t="s">
        <v>4243</v>
      </c>
      <c r="AQ2011" t="s">
        <v>2717</v>
      </c>
      <c r="AR2011">
        <v>7</v>
      </c>
      <c r="AT2011" s="85" t="s">
        <v>3638</v>
      </c>
      <c r="AU2011" s="84" t="s">
        <v>4402</v>
      </c>
      <c r="AV2011" s="77" t="str">
        <f t="shared" si="456"/>
        <v>37155</v>
      </c>
      <c r="AX2011" s="7" t="s">
        <v>186</v>
      </c>
    </row>
    <row r="2012" spans="1:50" ht="13" hidden="1" customHeight="1" outlineLevel="1">
      <c r="A2012" t="s">
        <v>1842</v>
      </c>
      <c r="B2012" t="s">
        <v>2717</v>
      </c>
      <c r="C2012" s="1">
        <f t="shared" si="450"/>
        <v>37388</v>
      </c>
      <c r="D2012" s="7">
        <f>IF(N2012&gt;0, RANK(N2012,(N2012:P2012,Q2012:AE2012)),0)</f>
        <v>2</v>
      </c>
      <c r="E2012" s="7">
        <f>IF(O2012&gt;0,RANK(O2012,(N2012:P2012,Q2012:AE2012)),0)</f>
        <v>1</v>
      </c>
      <c r="F2012" s="7">
        <f>IF(P2012&gt;0,RANK(P2012,(N2012:P2012,Q2012:AE2012)),0)</f>
        <v>0</v>
      </c>
      <c r="G2012" s="1">
        <f t="shared" si="446"/>
        <v>8410</v>
      </c>
      <c r="H2012" s="2">
        <f t="shared" si="447"/>
        <v>0.22493848293570129</v>
      </c>
      <c r="I2012" s="2"/>
      <c r="J2012" s="2">
        <f t="shared" si="451"/>
        <v>0.38595271210013909</v>
      </c>
      <c r="K2012" s="2">
        <f t="shared" si="451"/>
        <v>0.61089119503584033</v>
      </c>
      <c r="L2012" s="2">
        <f t="shared" si="451"/>
        <v>0</v>
      </c>
      <c r="M2012" s="2">
        <f t="shared" si="452"/>
        <v>3.156092864020521E-3</v>
      </c>
      <c r="N2012" s="1">
        <v>14430</v>
      </c>
      <c r="O2012" s="1">
        <v>22840</v>
      </c>
      <c r="P2012" s="1">
        <v>0</v>
      </c>
      <c r="Q2012" s="1">
        <v>89</v>
      </c>
      <c r="S2012" s="1">
        <v>0</v>
      </c>
      <c r="U2012" s="1">
        <v>29</v>
      </c>
      <c r="AG2012" s="7">
        <f>IF(Q2012&gt;0,RANK(Q2012,(N2012:P2012,Q2012:AE2012)),0)</f>
        <v>3</v>
      </c>
      <c r="AH2012" s="7">
        <f>IF(R2012&gt;0,RANK(R2012,(N2012:P2012,Q2012:AE2012)),0)</f>
        <v>0</v>
      </c>
      <c r="AI2012" s="7">
        <f>IF(T2012&gt;0,RANK(T2012,(N2012:P2012,Q2012:AE2012)),0)</f>
        <v>0</v>
      </c>
      <c r="AJ2012" s="7">
        <f>IF(S2012&gt;0,RANK(S2012,(N2012:P2012,Q2012:AE2012)),0)</f>
        <v>0</v>
      </c>
      <c r="AK2012" s="2">
        <f t="shared" si="453"/>
        <v>2.3804429228629505E-3</v>
      </c>
      <c r="AL2012" s="2">
        <f t="shared" si="453"/>
        <v>0</v>
      </c>
      <c r="AM2012" s="2">
        <f t="shared" si="454"/>
        <v>0</v>
      </c>
      <c r="AN2012" s="2">
        <f t="shared" si="455"/>
        <v>0</v>
      </c>
      <c r="AP2012" t="s">
        <v>1842</v>
      </c>
      <c r="AQ2012" t="s">
        <v>2717</v>
      </c>
      <c r="AT2012" s="85" t="s">
        <v>3638</v>
      </c>
      <c r="AU2012" s="84" t="s">
        <v>4152</v>
      </c>
      <c r="AV2012" s="77" t="str">
        <f t="shared" si="456"/>
        <v>37157</v>
      </c>
      <c r="AX2012" s="7" t="s">
        <v>186</v>
      </c>
    </row>
    <row r="2013" spans="1:50" ht="13" hidden="1" customHeight="1" outlineLevel="1">
      <c r="A2013" t="s">
        <v>4454</v>
      </c>
      <c r="B2013" t="s">
        <v>2717</v>
      </c>
      <c r="C2013" s="1">
        <f t="shared" si="450"/>
        <v>51867</v>
      </c>
      <c r="D2013" s="7">
        <f>IF(N2013&gt;0, RANK(N2013,(N2013:P2013,Q2013:AE2013)),0)</f>
        <v>2</v>
      </c>
      <c r="E2013" s="7">
        <f>IF(O2013&gt;0,RANK(O2013,(N2013:P2013,Q2013:AE2013)),0)</f>
        <v>1</v>
      </c>
      <c r="F2013" s="7">
        <f>IF(P2013&gt;0,RANK(P2013,(N2013:P2013,Q2013:AE2013)),0)</f>
        <v>4</v>
      </c>
      <c r="G2013" s="1">
        <f t="shared" si="446"/>
        <v>18180</v>
      </c>
      <c r="H2013" s="2">
        <f t="shared" si="447"/>
        <v>0.35051188617039736</v>
      </c>
      <c r="I2013" s="2"/>
      <c r="J2013" s="2">
        <f t="shared" si="451"/>
        <v>0.32265216804519253</v>
      </c>
      <c r="K2013" s="2">
        <f t="shared" si="451"/>
        <v>0.67316405421558989</v>
      </c>
      <c r="L2013" s="2">
        <f t="shared" si="451"/>
        <v>5.7840245242639832E-4</v>
      </c>
      <c r="M2013" s="2">
        <f t="shared" si="452"/>
        <v>3.6053752867911217E-3</v>
      </c>
      <c r="N2013" s="1">
        <v>16735</v>
      </c>
      <c r="O2013" s="1">
        <v>34915</v>
      </c>
      <c r="P2013" s="1">
        <v>30</v>
      </c>
      <c r="Q2013" s="1">
        <v>187</v>
      </c>
      <c r="S2013" s="1">
        <v>0</v>
      </c>
      <c r="U2013" s="1">
        <v>0</v>
      </c>
      <c r="AG2013" s="7">
        <f>IF(Q2013&gt;0,RANK(Q2013,(N2013:P2013,Q2013:AE2013)),0)</f>
        <v>3</v>
      </c>
      <c r="AH2013" s="7">
        <f>IF(R2013&gt;0,RANK(R2013,(N2013:P2013,Q2013:AE2013)),0)</f>
        <v>0</v>
      </c>
      <c r="AI2013" s="7">
        <f>IF(T2013&gt;0,RANK(T2013,(N2013:P2013,Q2013:AE2013)),0)</f>
        <v>0</v>
      </c>
      <c r="AJ2013" s="7">
        <f>IF(S2013&gt;0,RANK(S2013,(N2013:P2013,Q2013:AE2013)),0)</f>
        <v>0</v>
      </c>
      <c r="AK2013" s="2">
        <f t="shared" si="453"/>
        <v>3.6053752867912158E-3</v>
      </c>
      <c r="AL2013" s="2">
        <f t="shared" si="453"/>
        <v>0</v>
      </c>
      <c r="AM2013" s="2">
        <f t="shared" si="454"/>
        <v>0</v>
      </c>
      <c r="AN2013" s="2">
        <f t="shared" si="455"/>
        <v>0</v>
      </c>
      <c r="AP2013" t="s">
        <v>4454</v>
      </c>
      <c r="AQ2013" t="s">
        <v>2717</v>
      </c>
      <c r="AT2013" s="85" t="s">
        <v>3638</v>
      </c>
      <c r="AU2013" s="84" t="s">
        <v>4506</v>
      </c>
      <c r="AV2013" s="77" t="str">
        <f t="shared" si="456"/>
        <v>37159</v>
      </c>
      <c r="AX2013" s="7" t="s">
        <v>186</v>
      </c>
    </row>
    <row r="2014" spans="1:50" ht="13" hidden="1" customHeight="1" outlineLevel="1">
      <c r="A2014" t="s">
        <v>5196</v>
      </c>
      <c r="B2014" t="s">
        <v>2717</v>
      </c>
      <c r="C2014" s="1">
        <f t="shared" si="450"/>
        <v>24658</v>
      </c>
      <c r="D2014" s="7">
        <f>IF(N2014&gt;0, RANK(N2014,(N2014:P2014,Q2014:AE2014)),0)</f>
        <v>2</v>
      </c>
      <c r="E2014" s="7">
        <f>IF(O2014&gt;0,RANK(O2014,(N2014:P2014,Q2014:AE2014)),0)</f>
        <v>1</v>
      </c>
      <c r="F2014" s="7">
        <f>IF(P2014&gt;0,RANK(P2014,(N2014:P2014,Q2014:AE2014)),0)</f>
        <v>4</v>
      </c>
      <c r="G2014" s="1">
        <f t="shared" si="446"/>
        <v>8159</v>
      </c>
      <c r="H2014" s="2">
        <f t="shared" si="447"/>
        <v>0.33088652769892124</v>
      </c>
      <c r="I2014" s="2"/>
      <c r="J2014" s="2">
        <f t="shared" si="451"/>
        <v>0.33190039743693728</v>
      </c>
      <c r="K2014" s="2">
        <f t="shared" si="451"/>
        <v>0.66278692513585857</v>
      </c>
      <c r="L2014" s="2">
        <f t="shared" si="451"/>
        <v>2.0277394760321194E-4</v>
      </c>
      <c r="M2014" s="2">
        <f t="shared" si="452"/>
        <v>5.1099034796009924E-3</v>
      </c>
      <c r="N2014" s="1">
        <v>8184</v>
      </c>
      <c r="O2014" s="1">
        <v>16343</v>
      </c>
      <c r="P2014" s="1">
        <v>5</v>
      </c>
      <c r="Q2014" s="1">
        <v>126</v>
      </c>
      <c r="S2014" s="1">
        <v>0</v>
      </c>
      <c r="U2014" s="1">
        <v>0</v>
      </c>
      <c r="AG2014" s="7">
        <f>IF(Q2014&gt;0,RANK(Q2014,(N2014:P2014,Q2014:AE2014)),0)</f>
        <v>3</v>
      </c>
      <c r="AH2014" s="7">
        <f>IF(R2014&gt;0,RANK(R2014,(N2014:P2014,Q2014:AE2014)),0)</f>
        <v>0</v>
      </c>
      <c r="AI2014" s="7">
        <f>IF(T2014&gt;0,RANK(T2014,(N2014:P2014,Q2014:AE2014)),0)</f>
        <v>0</v>
      </c>
      <c r="AJ2014" s="7">
        <f>IF(S2014&gt;0,RANK(S2014,(N2014:P2014,Q2014:AE2014)),0)</f>
        <v>0</v>
      </c>
      <c r="AK2014" s="2">
        <f t="shared" si="453"/>
        <v>5.1099034796009413E-3</v>
      </c>
      <c r="AL2014" s="2">
        <f t="shared" si="453"/>
        <v>0</v>
      </c>
      <c r="AM2014" s="2">
        <f t="shared" si="454"/>
        <v>0</v>
      </c>
      <c r="AN2014" s="2">
        <f t="shared" si="455"/>
        <v>0</v>
      </c>
      <c r="AP2014" t="s">
        <v>5196</v>
      </c>
      <c r="AQ2014" t="s">
        <v>2717</v>
      </c>
      <c r="AT2014" s="85" t="s">
        <v>3638</v>
      </c>
      <c r="AU2014" s="84" t="s">
        <v>4507</v>
      </c>
      <c r="AV2014" s="77" t="str">
        <f t="shared" si="456"/>
        <v>37161</v>
      </c>
      <c r="AX2014" s="7" t="s">
        <v>186</v>
      </c>
    </row>
    <row r="2015" spans="1:50" ht="13" hidden="1" customHeight="1" outlineLevel="1">
      <c r="A2015" t="s">
        <v>4613</v>
      </c>
      <c r="B2015" t="s">
        <v>2717</v>
      </c>
      <c r="C2015" s="1">
        <f t="shared" si="450"/>
        <v>22288</v>
      </c>
      <c r="D2015" s="7">
        <f>IF(N2015&gt;0, RANK(N2015,(N2015:P2015,Q2015:AE2015)),0)</f>
        <v>2</v>
      </c>
      <c r="E2015" s="7">
        <f>IF(O2015&gt;0,RANK(O2015,(N2015:P2015,Q2015:AE2015)),0)</f>
        <v>1</v>
      </c>
      <c r="F2015" s="7">
        <f>IF(P2015&gt;0,RANK(P2015,(N2015:P2015,Q2015:AE2015)),0)</f>
        <v>4</v>
      </c>
      <c r="G2015" s="1">
        <f t="shared" si="446"/>
        <v>2951</v>
      </c>
      <c r="H2015" s="2">
        <f t="shared" si="447"/>
        <v>0.13240308686288585</v>
      </c>
      <c r="I2015" s="2"/>
      <c r="J2015" s="2">
        <f t="shared" si="451"/>
        <v>0.43292354630294327</v>
      </c>
      <c r="K2015" s="2">
        <f t="shared" si="451"/>
        <v>0.5653266331658291</v>
      </c>
      <c r="L2015" s="2">
        <f t="shared" si="451"/>
        <v>4.486719310839914E-5</v>
      </c>
      <c r="M2015" s="2">
        <f t="shared" si="452"/>
        <v>1.7049533381192313E-3</v>
      </c>
      <c r="N2015" s="1">
        <v>9649</v>
      </c>
      <c r="O2015" s="1">
        <v>12600</v>
      </c>
      <c r="P2015" s="1">
        <v>1</v>
      </c>
      <c r="Q2015" s="1">
        <v>38</v>
      </c>
      <c r="S2015" s="1">
        <v>0</v>
      </c>
      <c r="U2015" s="1">
        <v>0</v>
      </c>
      <c r="AG2015" s="7">
        <f>IF(Q2015&gt;0,RANK(Q2015,(N2015:P2015,Q2015:AE2015)),0)</f>
        <v>3</v>
      </c>
      <c r="AH2015" s="7">
        <f>IF(R2015&gt;0,RANK(R2015,(N2015:P2015,Q2015:AE2015)),0)</f>
        <v>0</v>
      </c>
      <c r="AI2015" s="7">
        <f>IF(T2015&gt;0,RANK(T2015,(N2015:P2015,Q2015:AE2015)),0)</f>
        <v>0</v>
      </c>
      <c r="AJ2015" s="7">
        <f>IF(S2015&gt;0,RANK(S2015,(N2015:P2015,Q2015:AE2015)),0)</f>
        <v>0</v>
      </c>
      <c r="AK2015" s="2">
        <f t="shared" si="453"/>
        <v>1.7049533381191674E-3</v>
      </c>
      <c r="AL2015" s="2">
        <f t="shared" si="453"/>
        <v>0</v>
      </c>
      <c r="AM2015" s="2">
        <f t="shared" si="454"/>
        <v>0</v>
      </c>
      <c r="AN2015" s="2">
        <f t="shared" si="455"/>
        <v>0</v>
      </c>
      <c r="AP2015" t="s">
        <v>4613</v>
      </c>
      <c r="AQ2015" t="s">
        <v>2717</v>
      </c>
      <c r="AT2015" s="85" t="s">
        <v>3638</v>
      </c>
      <c r="AU2015" s="84" t="s">
        <v>4508</v>
      </c>
      <c r="AV2015" s="77" t="str">
        <f t="shared" si="456"/>
        <v>37163</v>
      </c>
      <c r="AX2015" s="7" t="s">
        <v>186</v>
      </c>
    </row>
    <row r="2016" spans="1:50" ht="13" hidden="1" customHeight="1" outlineLevel="1">
      <c r="A2016" t="s">
        <v>2537</v>
      </c>
      <c r="B2016" t="s">
        <v>2717</v>
      </c>
      <c r="C2016" s="1">
        <f t="shared" si="450"/>
        <v>11547</v>
      </c>
      <c r="D2016" s="7">
        <f>IF(N2016&gt;0, RANK(N2016,(N2016:P2016,Q2016:AE2016)),0)</f>
        <v>1</v>
      </c>
      <c r="E2016" s="7">
        <f>IF(O2016&gt;0,RANK(O2016,(N2016:P2016,Q2016:AE2016)),0)</f>
        <v>2</v>
      </c>
      <c r="F2016" s="7">
        <f>IF(P2016&gt;0,RANK(P2016,(N2016:P2016,Q2016:AE2016)),0)</f>
        <v>4</v>
      </c>
      <c r="G2016" s="1">
        <f t="shared" si="446"/>
        <v>1245</v>
      </c>
      <c r="H2016" s="2">
        <f t="shared" si="447"/>
        <v>0.10782021304234866</v>
      </c>
      <c r="I2016" s="2"/>
      <c r="J2016" s="2">
        <f t="shared" si="451"/>
        <v>0.55304408071360522</v>
      </c>
      <c r="K2016" s="2">
        <f t="shared" si="451"/>
        <v>0.4452238676712566</v>
      </c>
      <c r="L2016" s="2">
        <f t="shared" si="451"/>
        <v>1.732051615138131E-4</v>
      </c>
      <c r="M2016" s="2">
        <f t="shared" si="452"/>
        <v>1.5588464536243618E-3</v>
      </c>
      <c r="N2016" s="1">
        <v>6386</v>
      </c>
      <c r="O2016" s="1">
        <v>5141</v>
      </c>
      <c r="P2016" s="1">
        <v>2</v>
      </c>
      <c r="Q2016" s="1">
        <v>18</v>
      </c>
      <c r="S2016" s="1">
        <v>0</v>
      </c>
      <c r="U2016" s="1">
        <v>0</v>
      </c>
      <c r="AG2016" s="7">
        <f>IF(Q2016&gt;0,RANK(Q2016,(N2016:P2016,Q2016:AE2016)),0)</f>
        <v>3</v>
      </c>
      <c r="AH2016" s="7">
        <f>IF(R2016&gt;0,RANK(R2016,(N2016:P2016,Q2016:AE2016)),0)</f>
        <v>0</v>
      </c>
      <c r="AI2016" s="7">
        <f>IF(T2016&gt;0,RANK(T2016,(N2016:P2016,Q2016:AE2016)),0)</f>
        <v>0</v>
      </c>
      <c r="AJ2016" s="7">
        <f>IF(S2016&gt;0,RANK(S2016,(N2016:P2016,Q2016:AE2016)),0)</f>
        <v>0</v>
      </c>
      <c r="AK2016" s="2">
        <f t="shared" si="453"/>
        <v>1.558846453624318E-3</v>
      </c>
      <c r="AL2016" s="2">
        <f t="shared" si="453"/>
        <v>0</v>
      </c>
      <c r="AM2016" s="2">
        <f t="shared" si="454"/>
        <v>0</v>
      </c>
      <c r="AN2016" s="2">
        <f t="shared" si="455"/>
        <v>0</v>
      </c>
      <c r="AP2016" t="s">
        <v>2537</v>
      </c>
      <c r="AQ2016" t="s">
        <v>2717</v>
      </c>
      <c r="AT2016" s="85" t="s">
        <v>3638</v>
      </c>
      <c r="AU2016" s="84" t="s">
        <v>4499</v>
      </c>
      <c r="AV2016" s="77" t="str">
        <f t="shared" si="456"/>
        <v>37165</v>
      </c>
      <c r="AX2016" s="7" t="s">
        <v>186</v>
      </c>
    </row>
    <row r="2017" spans="1:50" ht="13" hidden="1" customHeight="1" outlineLevel="1">
      <c r="A2017" t="s">
        <v>692</v>
      </c>
      <c r="B2017" t="s">
        <v>2717</v>
      </c>
      <c r="C2017" s="1">
        <f t="shared" si="450"/>
        <v>25553</v>
      </c>
      <c r="D2017" s="7">
        <f>IF(N2017&gt;0, RANK(N2017,(N2017:P2017,Q2017:AE2017)),0)</f>
        <v>2</v>
      </c>
      <c r="E2017" s="7">
        <f>IF(O2017&gt;0,RANK(O2017,(N2017:P2017,Q2017:AE2017)),0)</f>
        <v>1</v>
      </c>
      <c r="F2017" s="7">
        <f>IF(P2017&gt;0,RANK(P2017,(N2017:P2017,Q2017:AE2017)),0)</f>
        <v>4</v>
      </c>
      <c r="G2017" s="1">
        <f t="shared" si="446"/>
        <v>10164</v>
      </c>
      <c r="H2017" s="2">
        <f t="shared" si="447"/>
        <v>0.39776151528196296</v>
      </c>
      <c r="I2017" s="2"/>
      <c r="J2017" s="2">
        <f t="shared" si="451"/>
        <v>0.29937776386334286</v>
      </c>
      <c r="K2017" s="2">
        <f t="shared" si="451"/>
        <v>0.69713927914530582</v>
      </c>
      <c r="L2017" s="2">
        <f t="shared" si="451"/>
        <v>1.1740304465229132E-4</v>
      </c>
      <c r="M2017" s="2">
        <f t="shared" si="452"/>
        <v>3.3655539466990801E-3</v>
      </c>
      <c r="N2017" s="1">
        <v>7650</v>
      </c>
      <c r="O2017" s="1">
        <v>17814</v>
      </c>
      <c r="P2017" s="1">
        <v>3</v>
      </c>
      <c r="Q2017" s="1">
        <v>86</v>
      </c>
      <c r="S2017" s="1">
        <v>0</v>
      </c>
      <c r="U2017" s="1">
        <v>0</v>
      </c>
      <c r="AG2017" s="7">
        <f>IF(Q2017&gt;0,RANK(Q2017,(N2017:P2017,Q2017:AE2017)),0)</f>
        <v>3</v>
      </c>
      <c r="AH2017" s="7">
        <f>IF(R2017&gt;0,RANK(R2017,(N2017:P2017,Q2017:AE2017)),0)</f>
        <v>0</v>
      </c>
      <c r="AI2017" s="7">
        <f>IF(T2017&gt;0,RANK(T2017,(N2017:P2017,Q2017:AE2017)),0)</f>
        <v>0</v>
      </c>
      <c r="AJ2017" s="7">
        <f>IF(S2017&gt;0,RANK(S2017,(N2017:P2017,Q2017:AE2017)),0)</f>
        <v>0</v>
      </c>
      <c r="AK2017" s="2">
        <f t="shared" si="453"/>
        <v>3.3655539466990177E-3</v>
      </c>
      <c r="AL2017" s="2">
        <f t="shared" si="453"/>
        <v>0</v>
      </c>
      <c r="AM2017" s="2">
        <f t="shared" si="454"/>
        <v>0</v>
      </c>
      <c r="AN2017" s="2">
        <f t="shared" si="455"/>
        <v>0</v>
      </c>
      <c r="AP2017" t="s">
        <v>692</v>
      </c>
      <c r="AQ2017" t="s">
        <v>2717</v>
      </c>
      <c r="AR2017">
        <v>8</v>
      </c>
      <c r="AT2017" s="85" t="s">
        <v>3638</v>
      </c>
      <c r="AU2017" s="84" t="s">
        <v>4500</v>
      </c>
      <c r="AV2017" s="77" t="str">
        <f t="shared" si="456"/>
        <v>37167</v>
      </c>
      <c r="AX2017" s="7" t="s">
        <v>186</v>
      </c>
    </row>
    <row r="2018" spans="1:50" ht="13" hidden="1" customHeight="1" outlineLevel="1">
      <c r="A2018" t="s">
        <v>693</v>
      </c>
      <c r="B2018" t="s">
        <v>2717</v>
      </c>
      <c r="C2018" s="1">
        <f t="shared" si="450"/>
        <v>19414</v>
      </c>
      <c r="D2018" s="7">
        <f>IF(N2018&gt;0, RANK(N2018,(N2018:P2018,Q2018:AE2018)),0)</f>
        <v>2</v>
      </c>
      <c r="E2018" s="7">
        <f>IF(O2018&gt;0,RANK(O2018,(N2018:P2018,Q2018:AE2018)),0)</f>
        <v>1</v>
      </c>
      <c r="F2018" s="7">
        <f>IF(P2018&gt;0,RANK(P2018,(N2018:P2018,Q2018:AE2018)),0)</f>
        <v>4</v>
      </c>
      <c r="G2018" s="1">
        <f t="shared" si="446"/>
        <v>7816</v>
      </c>
      <c r="H2018" s="2">
        <f t="shared" si="447"/>
        <v>0.40259606469558051</v>
      </c>
      <c r="I2018" s="2"/>
      <c r="J2018" s="2">
        <f t="shared" si="451"/>
        <v>0.29705367260739673</v>
      </c>
      <c r="K2018" s="2">
        <f t="shared" si="451"/>
        <v>0.69964973730297719</v>
      </c>
      <c r="L2018" s="2">
        <f t="shared" si="451"/>
        <v>4.1207376120325537E-4</v>
      </c>
      <c r="M2018" s="2">
        <f t="shared" si="452"/>
        <v>2.8845163284228724E-3</v>
      </c>
      <c r="N2018" s="1">
        <v>5767</v>
      </c>
      <c r="O2018" s="1">
        <v>13583</v>
      </c>
      <c r="P2018" s="1">
        <v>8</v>
      </c>
      <c r="Q2018" s="1">
        <v>56</v>
      </c>
      <c r="S2018" s="1">
        <v>0</v>
      </c>
      <c r="U2018" s="1">
        <v>0</v>
      </c>
      <c r="AG2018" s="7">
        <f>IF(Q2018&gt;0,RANK(Q2018,(N2018:P2018,Q2018:AE2018)),0)</f>
        <v>3</v>
      </c>
      <c r="AH2018" s="7">
        <f>IF(R2018&gt;0,RANK(R2018,(N2018:P2018,Q2018:AE2018)),0)</f>
        <v>0</v>
      </c>
      <c r="AI2018" s="7">
        <f>IF(T2018&gt;0,RANK(T2018,(N2018:P2018,Q2018:AE2018)),0)</f>
        <v>0</v>
      </c>
      <c r="AJ2018" s="7">
        <f>IF(S2018&gt;0,RANK(S2018,(N2018:P2018,Q2018:AE2018)),0)</f>
        <v>0</v>
      </c>
      <c r="AK2018" s="2">
        <f t="shared" si="453"/>
        <v>2.8845163284227878E-3</v>
      </c>
      <c r="AL2018" s="2">
        <f t="shared" si="453"/>
        <v>0</v>
      </c>
      <c r="AM2018" s="2">
        <f t="shared" si="454"/>
        <v>0</v>
      </c>
      <c r="AN2018" s="2">
        <f t="shared" si="455"/>
        <v>0</v>
      </c>
      <c r="AP2018" t="s">
        <v>693</v>
      </c>
      <c r="AQ2018" t="s">
        <v>2717</v>
      </c>
      <c r="AR2018">
        <v>5</v>
      </c>
      <c r="AT2018" s="85" t="s">
        <v>3638</v>
      </c>
      <c r="AU2018" s="84" t="s">
        <v>4913</v>
      </c>
      <c r="AV2018" s="77" t="str">
        <f t="shared" si="456"/>
        <v>37169</v>
      </c>
      <c r="AX2018" s="7" t="s">
        <v>186</v>
      </c>
    </row>
    <row r="2019" spans="1:50" ht="13" hidden="1" customHeight="1" outlineLevel="1">
      <c r="A2019" t="s">
        <v>2586</v>
      </c>
      <c r="B2019" t="s">
        <v>2717</v>
      </c>
      <c r="C2019" s="1">
        <f t="shared" si="450"/>
        <v>25992</v>
      </c>
      <c r="D2019" s="7">
        <f>IF(N2019&gt;0, RANK(N2019,(N2019:P2019,Q2019:AE2019)),0)</f>
        <v>2</v>
      </c>
      <c r="E2019" s="7">
        <f>IF(O2019&gt;0,RANK(O2019,(N2019:P2019,Q2019:AE2019)),0)</f>
        <v>1</v>
      </c>
      <c r="F2019" s="7">
        <f>IF(P2019&gt;0,RANK(P2019,(N2019:P2019,Q2019:AE2019)),0)</f>
        <v>0</v>
      </c>
      <c r="G2019" s="1">
        <f t="shared" si="446"/>
        <v>9283</v>
      </c>
      <c r="H2019" s="2">
        <f t="shared" si="447"/>
        <v>0.35714835333948908</v>
      </c>
      <c r="I2019" s="2"/>
      <c r="J2019" s="2">
        <f t="shared" si="451"/>
        <v>0.31948291782086796</v>
      </c>
      <c r="K2019" s="2">
        <f t="shared" si="451"/>
        <v>0.67663127116035704</v>
      </c>
      <c r="L2019" s="2">
        <f t="shared" si="451"/>
        <v>0</v>
      </c>
      <c r="M2019" s="2">
        <f t="shared" si="452"/>
        <v>3.8858110187749428E-3</v>
      </c>
      <c r="N2019" s="1">
        <v>8304</v>
      </c>
      <c r="O2019" s="1">
        <v>17587</v>
      </c>
      <c r="P2019" s="1">
        <v>0</v>
      </c>
      <c r="Q2019" s="1">
        <v>101</v>
      </c>
      <c r="S2019" s="1">
        <v>0</v>
      </c>
      <c r="U2019" s="1">
        <v>0</v>
      </c>
      <c r="AG2019" s="7">
        <f>IF(Q2019&gt;0,RANK(Q2019,(N2019:P2019,Q2019:AE2019)),0)</f>
        <v>3</v>
      </c>
      <c r="AH2019" s="7">
        <f>IF(R2019&gt;0,RANK(R2019,(N2019:P2019,Q2019:AE2019)),0)</f>
        <v>0</v>
      </c>
      <c r="AI2019" s="7">
        <f>IF(T2019&gt;0,RANK(T2019,(N2019:P2019,Q2019:AE2019)),0)</f>
        <v>0</v>
      </c>
      <c r="AJ2019" s="7">
        <f>IF(S2019&gt;0,RANK(S2019,(N2019:P2019,Q2019:AE2019)),0)</f>
        <v>0</v>
      </c>
      <c r="AK2019" s="2">
        <f t="shared" si="453"/>
        <v>3.8858110187750079E-3</v>
      </c>
      <c r="AL2019" s="2">
        <f t="shared" si="453"/>
        <v>0</v>
      </c>
      <c r="AM2019" s="2">
        <f t="shared" si="454"/>
        <v>0</v>
      </c>
      <c r="AN2019" s="2">
        <f t="shared" si="455"/>
        <v>0</v>
      </c>
      <c r="AP2019" t="s">
        <v>2586</v>
      </c>
      <c r="AQ2019" t="s">
        <v>2717</v>
      </c>
      <c r="AR2019">
        <v>5</v>
      </c>
      <c r="AT2019" s="85" t="s">
        <v>3638</v>
      </c>
      <c r="AU2019" s="84" t="s">
        <v>3946</v>
      </c>
      <c r="AV2019" s="77" t="str">
        <f t="shared" si="456"/>
        <v>37171</v>
      </c>
      <c r="AX2019" s="7" t="s">
        <v>186</v>
      </c>
    </row>
    <row r="2020" spans="1:50" ht="13" hidden="1" customHeight="1" outlineLevel="1">
      <c r="A2020" t="s">
        <v>1200</v>
      </c>
      <c r="B2020" t="s">
        <v>2717</v>
      </c>
      <c r="C2020" s="1">
        <f t="shared" si="450"/>
        <v>5044</v>
      </c>
      <c r="D2020" s="7">
        <f>IF(N2020&gt;0, RANK(N2020,(N2020:P2020,Q2020:AE2020)),0)</f>
        <v>2</v>
      </c>
      <c r="E2020" s="7">
        <f>IF(O2020&gt;0,RANK(O2020,(N2020:P2020,Q2020:AE2020)),0)</f>
        <v>1</v>
      </c>
      <c r="F2020" s="7">
        <f>IF(P2020&gt;0,RANK(P2020,(N2020:P2020,Q2020:AE2020)),0)</f>
        <v>5</v>
      </c>
      <c r="G2020" s="1">
        <f t="shared" si="446"/>
        <v>174</v>
      </c>
      <c r="H2020" s="2">
        <f t="shared" si="447"/>
        <v>3.4496431403647901E-2</v>
      </c>
      <c r="I2020" s="2"/>
      <c r="J2020" s="2">
        <f t="shared" si="451"/>
        <v>0.47957969865186362</v>
      </c>
      <c r="K2020" s="2">
        <f t="shared" si="451"/>
        <v>0.51407613005551145</v>
      </c>
      <c r="L2020" s="2">
        <f t="shared" si="451"/>
        <v>1.9825535289452815E-4</v>
      </c>
      <c r="M2020" s="2">
        <f t="shared" si="452"/>
        <v>6.14591593973035E-3</v>
      </c>
      <c r="N2020" s="1">
        <v>2419</v>
      </c>
      <c r="O2020" s="1">
        <v>2593</v>
      </c>
      <c r="P2020" s="1">
        <v>1</v>
      </c>
      <c r="Q2020" s="1">
        <v>25</v>
      </c>
      <c r="S2020" s="1">
        <v>6</v>
      </c>
      <c r="U2020" s="1">
        <v>0</v>
      </c>
      <c r="AG2020" s="7">
        <f>IF(Q2020&gt;0,RANK(Q2020,(N2020:P2020,Q2020:AE2020)),0)</f>
        <v>3</v>
      </c>
      <c r="AH2020" s="7">
        <f>IF(R2020&gt;0,RANK(R2020,(N2020:P2020,Q2020:AE2020)),0)</f>
        <v>0</v>
      </c>
      <c r="AI2020" s="7">
        <f>IF(T2020&gt;0,RANK(T2020,(N2020:P2020,Q2020:AE2020)),0)</f>
        <v>0</v>
      </c>
      <c r="AJ2020" s="7">
        <f>IF(S2020&gt;0,RANK(S2020,(N2020:P2020,Q2020:AE2020)),0)</f>
        <v>4</v>
      </c>
      <c r="AK2020" s="2">
        <f t="shared" si="453"/>
        <v>4.9563838223632035E-3</v>
      </c>
      <c r="AL2020" s="2">
        <f t="shared" si="453"/>
        <v>0</v>
      </c>
      <c r="AM2020" s="2">
        <f t="shared" si="454"/>
        <v>0</v>
      </c>
      <c r="AN2020" s="2">
        <f t="shared" si="455"/>
        <v>1.1895321173671688E-3</v>
      </c>
      <c r="AP2020" t="s">
        <v>1200</v>
      </c>
      <c r="AQ2020" t="s">
        <v>2717</v>
      </c>
      <c r="AR2020">
        <v>11</v>
      </c>
      <c r="AT2020" s="85" t="s">
        <v>3638</v>
      </c>
      <c r="AU2020" s="84" t="s">
        <v>3947</v>
      </c>
      <c r="AV2020" s="77" t="str">
        <f t="shared" si="456"/>
        <v>37173</v>
      </c>
      <c r="AX2020" s="7" t="s">
        <v>186</v>
      </c>
    </row>
    <row r="2021" spans="1:50" ht="13" hidden="1" customHeight="1" outlineLevel="1">
      <c r="A2021" t="s">
        <v>1896</v>
      </c>
      <c r="B2021" t="s">
        <v>2717</v>
      </c>
      <c r="C2021" s="1">
        <f t="shared" si="450"/>
        <v>15588</v>
      </c>
      <c r="D2021" s="7">
        <f>IF(N2021&gt;0, RANK(N2021,(N2021:P2021,Q2021:AE2021)),0)</f>
        <v>2</v>
      </c>
      <c r="E2021" s="7">
        <f>IF(O2021&gt;0,RANK(O2021,(N2021:P2021,Q2021:AE2021)),0)</f>
        <v>1</v>
      </c>
      <c r="F2021" s="7">
        <f>IF(P2021&gt;0,RANK(P2021,(N2021:P2021,Q2021:AE2021)),0)</f>
        <v>4</v>
      </c>
      <c r="G2021" s="1">
        <f t="shared" ref="G2021:G2084" si="457">IF(C2021&gt;0,MAX(N2021:P2021)-LARGE(N2021:P2021,2),0)</f>
        <v>3289</v>
      </c>
      <c r="H2021" s="2">
        <f t="shared" ref="H2021:H2084" si="458">IF(C2021&gt;0,G2021/C2021,0)</f>
        <v>0.21099563767000257</v>
      </c>
      <c r="I2021" s="2"/>
      <c r="J2021" s="2">
        <f t="shared" si="451"/>
        <v>0.39113420579933283</v>
      </c>
      <c r="K2021" s="2">
        <f t="shared" si="451"/>
        <v>0.6021298434693354</v>
      </c>
      <c r="L2021" s="2">
        <f t="shared" si="451"/>
        <v>9.6227867590454198E-4</v>
      </c>
      <c r="M2021" s="2">
        <f t="shared" si="452"/>
        <v>5.773672055427277E-3</v>
      </c>
      <c r="N2021" s="1">
        <v>6097</v>
      </c>
      <c r="O2021" s="1">
        <v>9386</v>
      </c>
      <c r="P2021" s="1">
        <v>15</v>
      </c>
      <c r="Q2021" s="1">
        <v>90</v>
      </c>
      <c r="S2021" s="1">
        <v>0</v>
      </c>
      <c r="U2021" s="1">
        <v>0</v>
      </c>
      <c r="AG2021" s="7">
        <f>IF(Q2021&gt;0,RANK(Q2021,(N2021:P2021,Q2021:AE2021)),0)</f>
        <v>3</v>
      </c>
      <c r="AH2021" s="7">
        <f>IF(R2021&gt;0,RANK(R2021,(N2021:P2021,Q2021:AE2021)),0)</f>
        <v>0</v>
      </c>
      <c r="AI2021" s="7">
        <f>IF(T2021&gt;0,RANK(T2021,(N2021:P2021,Q2021:AE2021)),0)</f>
        <v>0</v>
      </c>
      <c r="AJ2021" s="7">
        <f>IF(S2021&gt;0,RANK(S2021,(N2021:P2021,Q2021:AE2021)),0)</f>
        <v>0</v>
      </c>
      <c r="AK2021" s="2">
        <f t="shared" si="453"/>
        <v>5.7736720554272519E-3</v>
      </c>
      <c r="AL2021" s="2">
        <f t="shared" si="453"/>
        <v>0</v>
      </c>
      <c r="AM2021" s="2">
        <f t="shared" si="454"/>
        <v>0</v>
      </c>
      <c r="AN2021" s="2">
        <f t="shared" si="455"/>
        <v>0</v>
      </c>
      <c r="AP2021" t="s">
        <v>1896</v>
      </c>
      <c r="AQ2021" t="s">
        <v>2717</v>
      </c>
      <c r="AR2021">
        <v>11</v>
      </c>
      <c r="AT2021" s="85" t="s">
        <v>3638</v>
      </c>
      <c r="AU2021" s="84" t="s">
        <v>4677</v>
      </c>
      <c r="AV2021" s="77" t="str">
        <f t="shared" si="456"/>
        <v>37175</v>
      </c>
      <c r="AX2021" s="7" t="s">
        <v>186</v>
      </c>
    </row>
    <row r="2022" spans="1:50" ht="13" hidden="1" customHeight="1" outlineLevel="1">
      <c r="A2022" t="s">
        <v>2521</v>
      </c>
      <c r="B2022" t="s">
        <v>2717</v>
      </c>
      <c r="C2022" s="1">
        <f t="shared" si="450"/>
        <v>1590</v>
      </c>
      <c r="D2022" s="7">
        <f>IF(N2022&gt;0, RANK(N2022,(N2022:P2022,Q2022:AE2022)),0)</f>
        <v>2</v>
      </c>
      <c r="E2022" s="7">
        <f>IF(O2022&gt;0,RANK(O2022,(N2022:P2022,Q2022:AE2022)),0)</f>
        <v>1</v>
      </c>
      <c r="F2022" s="7">
        <f>IF(P2022&gt;0,RANK(P2022,(N2022:P2022,Q2022:AE2022)),0)</f>
        <v>0</v>
      </c>
      <c r="G2022" s="1">
        <f t="shared" si="457"/>
        <v>124</v>
      </c>
      <c r="H2022" s="2">
        <f t="shared" si="458"/>
        <v>7.7987421383647795E-2</v>
      </c>
      <c r="I2022" s="2"/>
      <c r="J2022" s="2">
        <f t="shared" si="451"/>
        <v>0.45974842767295598</v>
      </c>
      <c r="K2022" s="2">
        <f t="shared" si="451"/>
        <v>0.53773584905660377</v>
      </c>
      <c r="L2022" s="2">
        <f t="shared" si="451"/>
        <v>0</v>
      </c>
      <c r="M2022" s="2">
        <f t="shared" si="452"/>
        <v>2.515723270440251E-3</v>
      </c>
      <c r="N2022" s="1">
        <v>731</v>
      </c>
      <c r="O2022" s="1">
        <v>855</v>
      </c>
      <c r="P2022" s="1">
        <v>0</v>
      </c>
      <c r="Q2022" s="1">
        <v>4</v>
      </c>
      <c r="S2022" s="1">
        <v>0</v>
      </c>
      <c r="U2022" s="1">
        <v>0</v>
      </c>
      <c r="AG2022" s="7">
        <f>IF(Q2022&gt;0,RANK(Q2022,(N2022:P2022,Q2022:AE2022)),0)</f>
        <v>3</v>
      </c>
      <c r="AH2022" s="7">
        <f>IF(R2022&gt;0,RANK(R2022,(N2022:P2022,Q2022:AE2022)),0)</f>
        <v>0</v>
      </c>
      <c r="AI2022" s="7">
        <f>IF(T2022&gt;0,RANK(T2022,(N2022:P2022,Q2022:AE2022)),0)</f>
        <v>0</v>
      </c>
      <c r="AJ2022" s="7">
        <f>IF(S2022&gt;0,RANK(S2022,(N2022:P2022,Q2022:AE2022)),0)</f>
        <v>0</v>
      </c>
      <c r="AK2022" s="2">
        <f t="shared" si="453"/>
        <v>2.5157232704402514E-3</v>
      </c>
      <c r="AL2022" s="2">
        <f t="shared" si="453"/>
        <v>0</v>
      </c>
      <c r="AM2022" s="2">
        <f t="shared" si="454"/>
        <v>0</v>
      </c>
      <c r="AN2022" s="2">
        <f t="shared" si="455"/>
        <v>0</v>
      </c>
      <c r="AP2022" t="s">
        <v>2521</v>
      </c>
      <c r="AQ2022" t="s">
        <v>2717</v>
      </c>
      <c r="AR2022">
        <v>3</v>
      </c>
      <c r="AT2022" s="85" t="s">
        <v>3638</v>
      </c>
      <c r="AU2022" s="84" t="s">
        <v>3101</v>
      </c>
      <c r="AV2022" s="77" t="str">
        <f t="shared" si="456"/>
        <v>37177</v>
      </c>
      <c r="AX2022" s="7" t="s">
        <v>186</v>
      </c>
    </row>
    <row r="2023" spans="1:50" ht="13" hidden="1" customHeight="1" outlineLevel="1">
      <c r="A2023" t="s">
        <v>5088</v>
      </c>
      <c r="B2023" t="s">
        <v>2717</v>
      </c>
      <c r="C2023" s="1">
        <f t="shared" si="450"/>
        <v>61001</v>
      </c>
      <c r="D2023" s="7">
        <f>IF(N2023&gt;0, RANK(N2023,(N2023:P2023,Q2023:AE2023)),0)</f>
        <v>2</v>
      </c>
      <c r="E2023" s="7">
        <f>IF(O2023&gt;0,RANK(O2023,(N2023:P2023,Q2023:AE2023)),0)</f>
        <v>1</v>
      </c>
      <c r="F2023" s="7">
        <f>IF(P2023&gt;0,RANK(P2023,(N2023:P2023,Q2023:AE2023)),0)</f>
        <v>4</v>
      </c>
      <c r="G2023" s="1">
        <f t="shared" si="457"/>
        <v>24846</v>
      </c>
      <c r="H2023" s="2">
        <f t="shared" si="458"/>
        <v>0.40730479828199539</v>
      </c>
      <c r="I2023" s="2"/>
      <c r="J2023" s="2">
        <f t="shared" si="451"/>
        <v>0.29465090736217436</v>
      </c>
      <c r="K2023" s="2">
        <f t="shared" si="451"/>
        <v>0.70195570564416976</v>
      </c>
      <c r="L2023" s="2">
        <f t="shared" si="451"/>
        <v>5.5736791200144259E-4</v>
      </c>
      <c r="M2023" s="2">
        <f t="shared" si="452"/>
        <v>2.8360190816544353E-3</v>
      </c>
      <c r="N2023" s="1">
        <v>17974</v>
      </c>
      <c r="O2023" s="1">
        <v>42820</v>
      </c>
      <c r="P2023" s="1">
        <v>34</v>
      </c>
      <c r="Q2023" s="1">
        <v>169</v>
      </c>
      <c r="S2023" s="1">
        <v>4</v>
      </c>
      <c r="U2023" s="1">
        <v>0</v>
      </c>
      <c r="X2023" s="69"/>
      <c r="AG2023" s="7">
        <f>IF(Q2023&gt;0,RANK(Q2023,(N2023:P2023,Q2023:AE2023)),0)</f>
        <v>3</v>
      </c>
      <c r="AH2023" s="7">
        <f>IF(R2023&gt;0,RANK(R2023,(N2023:P2023,Q2023:AE2023)),0)</f>
        <v>0</v>
      </c>
      <c r="AI2023" s="7">
        <f>IF(T2023&gt;0,RANK(T2023,(N2023:P2023,Q2023:AE2023)),0)</f>
        <v>0</v>
      </c>
      <c r="AJ2023" s="7">
        <f>IF(S2023&gt;0,RANK(S2023,(N2023:P2023,Q2023:AE2023)),0)</f>
        <v>5</v>
      </c>
      <c r="AK2023" s="2">
        <f t="shared" si="453"/>
        <v>2.7704463861248176E-3</v>
      </c>
      <c r="AL2023" s="2">
        <f t="shared" si="453"/>
        <v>0</v>
      </c>
      <c r="AM2023" s="2">
        <f t="shared" si="454"/>
        <v>0</v>
      </c>
      <c r="AN2023" s="2">
        <f t="shared" si="455"/>
        <v>6.5572695529581481E-5</v>
      </c>
      <c r="AP2023" t="s">
        <v>5088</v>
      </c>
      <c r="AQ2023" t="s">
        <v>2717</v>
      </c>
      <c r="AT2023" s="85" t="s">
        <v>3638</v>
      </c>
      <c r="AU2023" s="84" t="s">
        <v>3823</v>
      </c>
      <c r="AV2023" s="77" t="str">
        <f t="shared" si="456"/>
        <v>37179</v>
      </c>
      <c r="AX2023" s="7" t="s">
        <v>186</v>
      </c>
    </row>
    <row r="2024" spans="1:50" ht="13" hidden="1" customHeight="1" outlineLevel="1">
      <c r="A2024" t="s">
        <v>1649</v>
      </c>
      <c r="B2024" t="s">
        <v>2717</v>
      </c>
      <c r="C2024" s="1">
        <f t="shared" si="450"/>
        <v>15677</v>
      </c>
      <c r="D2024" s="7">
        <f>IF(N2024&gt;0, RANK(N2024,(N2024:P2024,Q2024:AE2024)),0)</f>
        <v>1</v>
      </c>
      <c r="E2024" s="7">
        <f>IF(O2024&gt;0,RANK(O2024,(N2024:P2024,Q2024:AE2024)),0)</f>
        <v>2</v>
      </c>
      <c r="F2024" s="7">
        <f>IF(P2024&gt;0,RANK(P2024,(N2024:P2024,Q2024:AE2024)),0)</f>
        <v>0</v>
      </c>
      <c r="G2024" s="1">
        <f t="shared" si="457"/>
        <v>1878</v>
      </c>
      <c r="H2024" s="2">
        <f t="shared" si="458"/>
        <v>0.11979332780506474</v>
      </c>
      <c r="I2024" s="2"/>
      <c r="J2024" s="2">
        <f t="shared" si="451"/>
        <v>0.55890795432799645</v>
      </c>
      <c r="K2024" s="2">
        <f t="shared" si="451"/>
        <v>0.43911462652293171</v>
      </c>
      <c r="L2024" s="2">
        <f t="shared" si="451"/>
        <v>0</v>
      </c>
      <c r="M2024" s="2">
        <f t="shared" si="452"/>
        <v>1.9774191490718462E-3</v>
      </c>
      <c r="N2024" s="1">
        <v>8762</v>
      </c>
      <c r="O2024" s="1">
        <v>6884</v>
      </c>
      <c r="P2024" s="1">
        <v>0</v>
      </c>
      <c r="Q2024" s="1">
        <v>31</v>
      </c>
      <c r="S2024" s="1">
        <v>0</v>
      </c>
      <c r="U2024" s="1">
        <v>0</v>
      </c>
      <c r="AG2024" s="7">
        <f>IF(Q2024&gt;0,RANK(Q2024,(N2024:P2024,Q2024:AE2024)),0)</f>
        <v>3</v>
      </c>
      <c r="AH2024" s="7">
        <f>IF(R2024&gt;0,RANK(R2024,(N2024:P2024,Q2024:AE2024)),0)</f>
        <v>0</v>
      </c>
      <c r="AI2024" s="7">
        <f>IF(T2024&gt;0,RANK(T2024,(N2024:P2024,Q2024:AE2024)),0)</f>
        <v>0</v>
      </c>
      <c r="AJ2024" s="7">
        <f>IF(S2024&gt;0,RANK(S2024,(N2024:P2024,Q2024:AE2024)),0)</f>
        <v>0</v>
      </c>
      <c r="AK2024" s="2">
        <f t="shared" si="453"/>
        <v>1.9774191490718887E-3</v>
      </c>
      <c r="AL2024" s="2">
        <f t="shared" si="453"/>
        <v>0</v>
      </c>
      <c r="AM2024" s="2">
        <f t="shared" si="454"/>
        <v>0</v>
      </c>
      <c r="AN2024" s="2">
        <f t="shared" si="455"/>
        <v>0</v>
      </c>
      <c r="AP2024" t="s">
        <v>1649</v>
      </c>
      <c r="AQ2024" t="s">
        <v>2717</v>
      </c>
      <c r="AT2024" s="85" t="s">
        <v>3638</v>
      </c>
      <c r="AU2024" s="84" t="s">
        <v>4132</v>
      </c>
      <c r="AV2024" s="77" t="str">
        <f t="shared" si="456"/>
        <v>37181</v>
      </c>
      <c r="AX2024" s="7" t="s">
        <v>186</v>
      </c>
    </row>
    <row r="2025" spans="1:50" ht="13" hidden="1" customHeight="1" outlineLevel="1">
      <c r="A2025" t="s">
        <v>2387</v>
      </c>
      <c r="B2025" t="s">
        <v>2717</v>
      </c>
      <c r="C2025" s="1">
        <f t="shared" si="450"/>
        <v>348844</v>
      </c>
      <c r="D2025" s="7">
        <f>IF(N2025&gt;0, RANK(N2025,(N2025:P2025,Q2025:AE2025)),0)</f>
        <v>2</v>
      </c>
      <c r="E2025" s="7">
        <f>IF(O2025&gt;0,RANK(O2025,(N2025:P2025,Q2025:AE2025)),0)</f>
        <v>1</v>
      </c>
      <c r="F2025" s="7">
        <f>IF(P2025&gt;0,RANK(P2025,(N2025:P2025,Q2025:AE2025)),0)</f>
        <v>4</v>
      </c>
      <c r="G2025" s="1">
        <f t="shared" si="457"/>
        <v>7415</v>
      </c>
      <c r="H2025" s="2">
        <f t="shared" si="458"/>
        <v>2.1255919551432731E-2</v>
      </c>
      <c r="I2025" s="2"/>
      <c r="J2025" s="2">
        <f t="shared" si="451"/>
        <v>0.48706298517388863</v>
      </c>
      <c r="K2025" s="2">
        <f t="shared" si="451"/>
        <v>0.50831890472532137</v>
      </c>
      <c r="L2025" s="2">
        <f t="shared" si="451"/>
        <v>6.7365355287750395E-4</v>
      </c>
      <c r="M2025" s="2">
        <f t="shared" si="452"/>
        <v>3.9444565479125476E-3</v>
      </c>
      <c r="N2025" s="1">
        <v>169909</v>
      </c>
      <c r="O2025" s="1">
        <v>177324</v>
      </c>
      <c r="P2025" s="1">
        <v>235</v>
      </c>
      <c r="Q2025" s="1">
        <v>1353</v>
      </c>
      <c r="S2025" s="1">
        <v>23</v>
      </c>
      <c r="U2025" s="1">
        <v>0</v>
      </c>
      <c r="X2025" s="69"/>
      <c r="AG2025" s="7">
        <f>IF(Q2025&gt;0,RANK(Q2025,(N2025:P2025,Q2025:AE2025)),0)</f>
        <v>3</v>
      </c>
      <c r="AH2025" s="7">
        <f>IF(R2025&gt;0,RANK(R2025,(N2025:P2025,Q2025:AE2025)),0)</f>
        <v>0</v>
      </c>
      <c r="AI2025" s="7">
        <f>IF(T2025&gt;0,RANK(T2025,(N2025:P2025,Q2025:AE2025)),0)</f>
        <v>0</v>
      </c>
      <c r="AJ2025" s="7">
        <f>IF(S2025&gt;0,RANK(S2025,(N2025:P2025,Q2025:AE2025)),0)</f>
        <v>5</v>
      </c>
      <c r="AK2025" s="2">
        <f t="shared" si="453"/>
        <v>3.8785244980564376E-3</v>
      </c>
      <c r="AL2025" s="2">
        <f t="shared" si="453"/>
        <v>0</v>
      </c>
      <c r="AM2025" s="2">
        <f t="shared" si="454"/>
        <v>0</v>
      </c>
      <c r="AN2025" s="2">
        <f t="shared" si="455"/>
        <v>6.5932049856096131E-5</v>
      </c>
      <c r="AP2025" t="s">
        <v>2387</v>
      </c>
      <c r="AQ2025" t="s">
        <v>2717</v>
      </c>
      <c r="AT2025" s="85" t="s">
        <v>3638</v>
      </c>
      <c r="AU2025" s="84" t="s">
        <v>4133</v>
      </c>
      <c r="AV2025" s="77" t="str">
        <f t="shared" si="456"/>
        <v>37183</v>
      </c>
      <c r="AX2025" s="7" t="s">
        <v>186</v>
      </c>
    </row>
    <row r="2026" spans="1:50" ht="13" hidden="1" customHeight="1" outlineLevel="1">
      <c r="A2026" t="s">
        <v>4237</v>
      </c>
      <c r="B2026" t="s">
        <v>2717</v>
      </c>
      <c r="C2026" s="1">
        <f t="shared" si="450"/>
        <v>8027</v>
      </c>
      <c r="D2026" s="7">
        <f>IF(N2026&gt;0, RANK(N2026,(N2026:P2026,Q2026:AE2026)),0)</f>
        <v>1</v>
      </c>
      <c r="E2026" s="7">
        <f>IF(O2026&gt;0,RANK(O2026,(N2026:P2026,Q2026:AE2026)),0)</f>
        <v>2</v>
      </c>
      <c r="F2026" s="7">
        <f>IF(P2026&gt;0,RANK(P2026,(N2026:P2026,Q2026:AE2026)),0)</f>
        <v>0</v>
      </c>
      <c r="G2026" s="1">
        <f t="shared" si="457"/>
        <v>2331</v>
      </c>
      <c r="H2026" s="2">
        <f t="shared" si="458"/>
        <v>0.29039491715460319</v>
      </c>
      <c r="I2026" s="2"/>
      <c r="J2026" s="2">
        <f t="shared" si="451"/>
        <v>0.64420082222499064</v>
      </c>
      <c r="K2026" s="2">
        <f t="shared" si="451"/>
        <v>0.35380590507038745</v>
      </c>
      <c r="L2026" s="2">
        <f t="shared" si="451"/>
        <v>0</v>
      </c>
      <c r="M2026" s="2">
        <f t="shared" si="452"/>
        <v>1.9932727046219068E-3</v>
      </c>
      <c r="N2026" s="1">
        <v>5171</v>
      </c>
      <c r="O2026" s="1">
        <v>2840</v>
      </c>
      <c r="P2026" s="1">
        <v>0</v>
      </c>
      <c r="Q2026" s="1">
        <v>9</v>
      </c>
      <c r="S2026" s="1">
        <v>0</v>
      </c>
      <c r="U2026" s="1">
        <v>7</v>
      </c>
      <c r="AG2026" s="7">
        <f>IF(Q2026&gt;0,RANK(Q2026,(N2026:P2026,Q2026:AE2026)),0)</f>
        <v>3</v>
      </c>
      <c r="AH2026" s="7">
        <f>IF(R2026&gt;0,RANK(R2026,(N2026:P2026,Q2026:AE2026)),0)</f>
        <v>0</v>
      </c>
      <c r="AI2026" s="7">
        <f>IF(T2026&gt;0,RANK(T2026,(N2026:P2026,Q2026:AE2026)),0)</f>
        <v>0</v>
      </c>
      <c r="AJ2026" s="7">
        <f>IF(S2026&gt;0,RANK(S2026,(N2026:P2026,Q2026:AE2026)),0)</f>
        <v>0</v>
      </c>
      <c r="AK2026" s="2">
        <f t="shared" si="453"/>
        <v>1.1212158963498193E-3</v>
      </c>
      <c r="AL2026" s="2">
        <f t="shared" si="453"/>
        <v>0</v>
      </c>
      <c r="AM2026" s="2">
        <f t="shared" si="454"/>
        <v>0</v>
      </c>
      <c r="AN2026" s="2">
        <f t="shared" si="455"/>
        <v>0</v>
      </c>
      <c r="AP2026" t="s">
        <v>4237</v>
      </c>
      <c r="AQ2026" t="s">
        <v>2717</v>
      </c>
      <c r="AR2026">
        <v>1</v>
      </c>
      <c r="AT2026" s="85" t="s">
        <v>3638</v>
      </c>
      <c r="AU2026" s="84" t="s">
        <v>3795</v>
      </c>
      <c r="AV2026" s="77" t="str">
        <f t="shared" si="456"/>
        <v>37185</v>
      </c>
      <c r="AX2026" s="7" t="s">
        <v>186</v>
      </c>
    </row>
    <row r="2027" spans="1:50" ht="13" hidden="1" customHeight="1" outlineLevel="1">
      <c r="A2027" t="s">
        <v>3830</v>
      </c>
      <c r="B2027" t="s">
        <v>2717</v>
      </c>
      <c r="C2027" s="1">
        <f t="shared" si="450"/>
        <v>5471</v>
      </c>
      <c r="D2027" s="7">
        <f>IF(N2027&gt;0, RANK(N2027,(N2027:P2027,Q2027:AE2027)),0)</f>
        <v>1</v>
      </c>
      <c r="E2027" s="7">
        <f>IF(O2027&gt;0,RANK(O2027,(N2027:P2027,Q2027:AE2027)),0)</f>
        <v>2</v>
      </c>
      <c r="F2027" s="7">
        <f>IF(P2027&gt;0,RANK(P2027,(N2027:P2027,Q2027:AE2027)),0)</f>
        <v>4</v>
      </c>
      <c r="G2027" s="1">
        <f t="shared" si="457"/>
        <v>485</v>
      </c>
      <c r="H2027" s="2">
        <f t="shared" si="458"/>
        <v>8.8649241454944253E-2</v>
      </c>
      <c r="I2027" s="2"/>
      <c r="J2027" s="2">
        <f t="shared" si="451"/>
        <v>0.54267958325717414</v>
      </c>
      <c r="K2027" s="2">
        <f t="shared" si="451"/>
        <v>0.45403034180222995</v>
      </c>
      <c r="L2027" s="2">
        <f t="shared" si="451"/>
        <v>9.1390970572107475E-4</v>
      </c>
      <c r="M2027" s="2">
        <f t="shared" si="452"/>
        <v>2.3761652348748361E-3</v>
      </c>
      <c r="N2027" s="1">
        <v>2969</v>
      </c>
      <c r="O2027" s="1">
        <v>2484</v>
      </c>
      <c r="P2027" s="1">
        <v>5</v>
      </c>
      <c r="Q2027" s="1">
        <v>12</v>
      </c>
      <c r="S2027" s="1">
        <v>0</v>
      </c>
      <c r="U2027" s="1">
        <v>1</v>
      </c>
      <c r="AG2027" s="7">
        <f>IF(Q2027&gt;0,RANK(Q2027,(N2027:P2027,Q2027:AE2027)),0)</f>
        <v>3</v>
      </c>
      <c r="AH2027" s="7">
        <f>IF(R2027&gt;0,RANK(R2027,(N2027:P2027,Q2027:AE2027)),0)</f>
        <v>0</v>
      </c>
      <c r="AI2027" s="7">
        <f>IF(T2027&gt;0,RANK(T2027,(N2027:P2027,Q2027:AE2027)),0)</f>
        <v>0</v>
      </c>
      <c r="AJ2027" s="7">
        <f>IF(S2027&gt;0,RANK(S2027,(N2027:P2027,Q2027:AE2027)),0)</f>
        <v>0</v>
      </c>
      <c r="AK2027" s="2">
        <f t="shared" si="453"/>
        <v>2.1933832937305795E-3</v>
      </c>
      <c r="AL2027" s="2">
        <f t="shared" si="453"/>
        <v>0</v>
      </c>
      <c r="AM2027" s="2">
        <f t="shared" si="454"/>
        <v>0</v>
      </c>
      <c r="AN2027" s="2">
        <f t="shared" si="455"/>
        <v>0</v>
      </c>
      <c r="AP2027" t="s">
        <v>3830</v>
      </c>
      <c r="AQ2027" t="s">
        <v>2717</v>
      </c>
      <c r="AR2027">
        <v>1</v>
      </c>
      <c r="AT2027" s="85" t="s">
        <v>3638</v>
      </c>
      <c r="AU2027" s="84" t="s">
        <v>3796</v>
      </c>
      <c r="AV2027" s="77" t="str">
        <f t="shared" si="456"/>
        <v>37187</v>
      </c>
      <c r="AX2027" s="7" t="s">
        <v>186</v>
      </c>
    </row>
    <row r="2028" spans="1:50" ht="13" hidden="1" customHeight="1" outlineLevel="1">
      <c r="A2028" t="s">
        <v>2388</v>
      </c>
      <c r="B2028" t="s">
        <v>2717</v>
      </c>
      <c r="C2028" s="1">
        <f t="shared" si="450"/>
        <v>24050</v>
      </c>
      <c r="D2028" s="7">
        <f>IF(N2028&gt;0, RANK(N2028,(N2028:P2028,Q2028:AE2028)),0)</f>
        <v>2</v>
      </c>
      <c r="E2028" s="7">
        <f>IF(O2028&gt;0,RANK(O2028,(N2028:P2028,Q2028:AE2028)),0)</f>
        <v>1</v>
      </c>
      <c r="F2028" s="7">
        <f>IF(P2028&gt;0,RANK(P2028,(N2028:P2028,Q2028:AE2028)),0)</f>
        <v>4</v>
      </c>
      <c r="G2028" s="1">
        <f t="shared" si="457"/>
        <v>1427</v>
      </c>
      <c r="H2028" s="2">
        <f t="shared" si="458"/>
        <v>5.9334719334719337E-2</v>
      </c>
      <c r="I2028" s="2"/>
      <c r="J2028" s="2">
        <f t="shared" si="451"/>
        <v>0.46702702702702703</v>
      </c>
      <c r="K2028" s="2">
        <f t="shared" si="451"/>
        <v>0.52636174636174637</v>
      </c>
      <c r="L2028" s="2">
        <f t="shared" si="451"/>
        <v>9.9792099792099802E-4</v>
      </c>
      <c r="M2028" s="2">
        <f t="shared" si="452"/>
        <v>5.6133056133055971E-3</v>
      </c>
      <c r="N2028" s="1">
        <v>11232</v>
      </c>
      <c r="O2028" s="1">
        <v>12659</v>
      </c>
      <c r="P2028" s="1">
        <v>24</v>
      </c>
      <c r="Q2028" s="1">
        <v>135</v>
      </c>
      <c r="S2028" s="1">
        <v>0</v>
      </c>
      <c r="U2028" s="1">
        <v>0</v>
      </c>
      <c r="AG2028" s="7">
        <f>IF(Q2028&gt;0,RANK(Q2028,(N2028:P2028,Q2028:AE2028)),0)</f>
        <v>3</v>
      </c>
      <c r="AH2028" s="7">
        <f>IF(R2028&gt;0,RANK(R2028,(N2028:P2028,Q2028:AE2028)),0)</f>
        <v>0</v>
      </c>
      <c r="AI2028" s="7">
        <f>IF(T2028&gt;0,RANK(T2028,(N2028:P2028,Q2028:AE2028)),0)</f>
        <v>0</v>
      </c>
      <c r="AJ2028" s="7">
        <f>IF(S2028&gt;0,RANK(S2028,(N2028:P2028,Q2028:AE2028)),0)</f>
        <v>0</v>
      </c>
      <c r="AK2028" s="2">
        <f t="shared" si="453"/>
        <v>5.6133056133056136E-3</v>
      </c>
      <c r="AL2028" s="2">
        <f t="shared" si="453"/>
        <v>0</v>
      </c>
      <c r="AM2028" s="2">
        <f t="shared" si="454"/>
        <v>0</v>
      </c>
      <c r="AN2028" s="2">
        <f t="shared" si="455"/>
        <v>0</v>
      </c>
      <c r="AP2028" t="s">
        <v>2388</v>
      </c>
      <c r="AQ2028" t="s">
        <v>2717</v>
      </c>
      <c r="AR2028">
        <v>5</v>
      </c>
      <c r="AT2028" s="85" t="s">
        <v>3638</v>
      </c>
      <c r="AU2028" s="84" t="s">
        <v>3821</v>
      </c>
      <c r="AV2028" s="77" t="str">
        <f t="shared" si="456"/>
        <v>37189</v>
      </c>
      <c r="AX2028" s="7" t="s">
        <v>186</v>
      </c>
    </row>
    <row r="2029" spans="1:50" ht="13" hidden="1" customHeight="1" outlineLevel="1">
      <c r="A2029" t="s">
        <v>4238</v>
      </c>
      <c r="B2029" t="s">
        <v>2717</v>
      </c>
      <c r="C2029" s="1">
        <f t="shared" si="450"/>
        <v>40046</v>
      </c>
      <c r="D2029" s="7">
        <f>IF(N2029&gt;0, RANK(N2029,(N2029:P2029,Q2029:AE2029)),0)</f>
        <v>2</v>
      </c>
      <c r="E2029" s="7">
        <f>IF(O2029&gt;0,RANK(O2029,(N2029:P2029,Q2029:AE2029)),0)</f>
        <v>1</v>
      </c>
      <c r="F2029" s="7">
        <f>IF(P2029&gt;0,RANK(P2029,(N2029:P2029,Q2029:AE2029)),0)</f>
        <v>4</v>
      </c>
      <c r="G2029" s="1">
        <f t="shared" si="457"/>
        <v>9807</v>
      </c>
      <c r="H2029" s="2">
        <f t="shared" si="458"/>
        <v>0.24489337262148531</v>
      </c>
      <c r="I2029" s="2"/>
      <c r="J2029" s="2">
        <f t="shared" si="451"/>
        <v>0.37646706287769066</v>
      </c>
      <c r="K2029" s="2">
        <f t="shared" si="451"/>
        <v>0.62136043549917597</v>
      </c>
      <c r="L2029" s="2">
        <f t="shared" si="451"/>
        <v>3.995405283923488E-4</v>
      </c>
      <c r="M2029" s="2">
        <f t="shared" si="452"/>
        <v>1.7729610947409672E-3</v>
      </c>
      <c r="N2029" s="1">
        <v>15076</v>
      </c>
      <c r="O2029" s="1">
        <v>24883</v>
      </c>
      <c r="P2029" s="1">
        <v>16</v>
      </c>
      <c r="Q2029" s="1">
        <v>71</v>
      </c>
      <c r="S2029" s="1">
        <v>0</v>
      </c>
      <c r="U2029" s="1">
        <v>0</v>
      </c>
      <c r="AG2029" s="7">
        <f>IF(Q2029&gt;0,RANK(Q2029,(N2029:P2029,Q2029:AE2029)),0)</f>
        <v>3</v>
      </c>
      <c r="AH2029" s="7">
        <f>IF(R2029&gt;0,RANK(R2029,(N2029:P2029,Q2029:AE2029)),0)</f>
        <v>0</v>
      </c>
      <c r="AI2029" s="7">
        <f>IF(T2029&gt;0,RANK(T2029,(N2029:P2029,Q2029:AE2029)),0)</f>
        <v>0</v>
      </c>
      <c r="AJ2029" s="7">
        <f>IF(S2029&gt;0,RANK(S2029,(N2029:P2029,Q2029:AE2029)),0)</f>
        <v>0</v>
      </c>
      <c r="AK2029" s="2">
        <f t="shared" si="453"/>
        <v>1.7729610947410479E-3</v>
      </c>
      <c r="AL2029" s="2">
        <f t="shared" si="453"/>
        <v>0</v>
      </c>
      <c r="AM2029" s="2">
        <f t="shared" si="454"/>
        <v>0</v>
      </c>
      <c r="AN2029" s="2">
        <f t="shared" si="455"/>
        <v>0</v>
      </c>
      <c r="AP2029" t="s">
        <v>4238</v>
      </c>
      <c r="AQ2029" t="s">
        <v>2717</v>
      </c>
      <c r="AT2029" s="85" t="s">
        <v>3638</v>
      </c>
      <c r="AU2029" s="84" t="s">
        <v>4141</v>
      </c>
      <c r="AV2029" s="77" t="str">
        <f t="shared" si="456"/>
        <v>37191</v>
      </c>
      <c r="AX2029" s="7" t="s">
        <v>186</v>
      </c>
    </row>
    <row r="2030" spans="1:50" ht="13" hidden="1" customHeight="1" outlineLevel="1">
      <c r="A2030" t="s">
        <v>4623</v>
      </c>
      <c r="B2030" t="s">
        <v>2717</v>
      </c>
      <c r="C2030" s="1">
        <f t="shared" si="450"/>
        <v>27154</v>
      </c>
      <c r="D2030" s="7">
        <f>IF(N2030&gt;0, RANK(N2030,(N2030:P2030,Q2030:AE2030)),0)</f>
        <v>2</v>
      </c>
      <c r="E2030" s="7">
        <f>IF(O2030&gt;0,RANK(O2030,(N2030:P2030,Q2030:AE2030)),0)</f>
        <v>1</v>
      </c>
      <c r="F2030" s="7">
        <f>IF(P2030&gt;0,RANK(P2030,(N2030:P2030,Q2030:AE2030)),0)</f>
        <v>4</v>
      </c>
      <c r="G2030" s="1">
        <f t="shared" si="457"/>
        <v>11335</v>
      </c>
      <c r="H2030" s="2">
        <f t="shared" si="458"/>
        <v>0.41743389555866539</v>
      </c>
      <c r="I2030" s="2"/>
      <c r="J2030" s="2">
        <f t="shared" si="451"/>
        <v>0.28953377034691019</v>
      </c>
      <c r="K2030" s="2">
        <f t="shared" si="451"/>
        <v>0.70696766590557558</v>
      </c>
      <c r="L2030" s="2">
        <f t="shared" si="451"/>
        <v>4.4192384179126461E-4</v>
      </c>
      <c r="M2030" s="2">
        <f>IF(C2030=0,"-",(1-J2030-K2030-L2030))</f>
        <v>3.0566399057229627E-3</v>
      </c>
      <c r="N2030" s="1">
        <v>7862</v>
      </c>
      <c r="O2030" s="1">
        <v>19197</v>
      </c>
      <c r="P2030" s="1">
        <v>12</v>
      </c>
      <c r="Q2030" s="1">
        <v>82</v>
      </c>
      <c r="S2030" s="1">
        <v>0</v>
      </c>
      <c r="U2030" s="1">
        <v>1</v>
      </c>
      <c r="AG2030" s="7">
        <f>IF(Q2030&gt;0,RANK(Q2030,(N2030:P2030,Q2030:AE2030)),0)</f>
        <v>3</v>
      </c>
      <c r="AH2030" s="7">
        <f>IF(R2030&gt;0,RANK(R2030,(N2030:P2030,Q2030:AE2030)),0)</f>
        <v>0</v>
      </c>
      <c r="AI2030" s="7">
        <f>IF(T2030&gt;0,RANK(T2030,(N2030:P2030,Q2030:AE2030)),0)</f>
        <v>0</v>
      </c>
      <c r="AJ2030" s="7">
        <f>IF(S2030&gt;0,RANK(S2030,(N2030:P2030,Q2030:AE2030)),0)</f>
        <v>0</v>
      </c>
      <c r="AK2030" s="2">
        <f t="shared" si="453"/>
        <v>3.019812918906975E-3</v>
      </c>
      <c r="AL2030" s="2">
        <f t="shared" si="453"/>
        <v>0</v>
      </c>
      <c r="AM2030" s="2">
        <f t="shared" si="454"/>
        <v>0</v>
      </c>
      <c r="AN2030" s="2">
        <f t="shared" si="455"/>
        <v>0</v>
      </c>
      <c r="AP2030" t="s">
        <v>4623</v>
      </c>
      <c r="AQ2030" t="s">
        <v>2717</v>
      </c>
      <c r="AR2030">
        <v>5</v>
      </c>
      <c r="AT2030" s="85" t="s">
        <v>3638</v>
      </c>
      <c r="AU2030" s="84" t="s">
        <v>4142</v>
      </c>
      <c r="AV2030" s="77" t="str">
        <f>AT2030&amp;AU2030</f>
        <v>37193</v>
      </c>
      <c r="AX2030" s="7" t="s">
        <v>186</v>
      </c>
    </row>
    <row r="2031" spans="1:50" ht="13" hidden="1" customHeight="1" outlineLevel="1">
      <c r="A2031" t="s">
        <v>3701</v>
      </c>
      <c r="B2031" t="s">
        <v>2717</v>
      </c>
      <c r="C2031" s="1">
        <f t="shared" si="450"/>
        <v>30535</v>
      </c>
      <c r="D2031" s="7">
        <f>IF(N2031&gt;0, RANK(N2031,(N2031:P2031,Q2031:AE2031)),0)</f>
        <v>2</v>
      </c>
      <c r="E2031" s="7">
        <f>IF(O2031&gt;0,RANK(O2031,(N2031:P2031,Q2031:AE2031)),0)</f>
        <v>1</v>
      </c>
      <c r="F2031" s="7">
        <f>IF(P2031&gt;0,RANK(P2031,(N2031:P2031,Q2031:AE2031)),0)</f>
        <v>4</v>
      </c>
      <c r="G2031" s="1">
        <f t="shared" si="457"/>
        <v>2058</v>
      </c>
      <c r="H2031" s="2">
        <f t="shared" si="458"/>
        <v>6.7398067791059446E-2</v>
      </c>
      <c r="I2031" s="2"/>
      <c r="J2031" s="2">
        <f t="shared" si="451"/>
        <v>0.4652366137219584</v>
      </c>
      <c r="K2031" s="2">
        <f t="shared" si="451"/>
        <v>0.53263468151301785</v>
      </c>
      <c r="L2031" s="2">
        <f t="shared" si="451"/>
        <v>9.8247912231865076E-5</v>
      </c>
      <c r="M2031" s="2">
        <f>IF(C2031=0,"-",(1-J2031-K2031-L2031))</f>
        <v>2.0304568527919381E-3</v>
      </c>
      <c r="N2031" s="1">
        <v>14206</v>
      </c>
      <c r="O2031" s="1">
        <v>16264</v>
      </c>
      <c r="P2031" s="1">
        <v>3</v>
      </c>
      <c r="Q2031" s="1">
        <v>60</v>
      </c>
      <c r="S2031" s="1">
        <v>2</v>
      </c>
      <c r="U2031" s="1">
        <v>0</v>
      </c>
      <c r="AG2031" s="7">
        <f>IF(Q2031&gt;0,RANK(Q2031,(N2031:P2031,Q2031:AE2031)),0)</f>
        <v>3</v>
      </c>
      <c r="AH2031" s="7">
        <f>IF(R2031&gt;0,RANK(R2031,(N2031:P2031,Q2031:AE2031)),0)</f>
        <v>0</v>
      </c>
      <c r="AI2031" s="7">
        <f>IF(T2031&gt;0,RANK(T2031,(N2031:P2031,Q2031:AE2031)),0)</f>
        <v>0</v>
      </c>
      <c r="AJ2031" s="7">
        <f>IF(S2031&gt;0,RANK(S2031,(N2031:P2031,Q2031:AE2031)),0)</f>
        <v>5</v>
      </c>
      <c r="AK2031" s="2">
        <f t="shared" si="453"/>
        <v>1.9649582446373015E-3</v>
      </c>
      <c r="AL2031" s="2">
        <f t="shared" si="453"/>
        <v>0</v>
      </c>
      <c r="AM2031" s="2">
        <f t="shared" si="454"/>
        <v>0</v>
      </c>
      <c r="AN2031" s="2">
        <f t="shared" si="455"/>
        <v>6.5498608154576722E-5</v>
      </c>
      <c r="AP2031" t="s">
        <v>3701</v>
      </c>
      <c r="AQ2031" t="s">
        <v>2717</v>
      </c>
      <c r="AT2031" s="85" t="s">
        <v>3638</v>
      </c>
      <c r="AU2031" s="84" t="s">
        <v>4962</v>
      </c>
      <c r="AV2031" s="77" t="str">
        <f>AT2031&amp;AU2031</f>
        <v>37195</v>
      </c>
      <c r="AX2031" s="7" t="s">
        <v>186</v>
      </c>
    </row>
    <row r="2032" spans="1:50" ht="13" hidden="1" customHeight="1" outlineLevel="1">
      <c r="A2032" t="s">
        <v>165</v>
      </c>
      <c r="B2032" t="s">
        <v>2717</v>
      </c>
      <c r="C2032" s="1">
        <f t="shared" si="450"/>
        <v>15313</v>
      </c>
      <c r="D2032" s="7">
        <f>IF(N2032&gt;0, RANK(N2032,(N2032:P2032,Q2032:AE2032)),0)</f>
        <v>2</v>
      </c>
      <c r="E2032" s="7">
        <f>IF(O2032&gt;0,RANK(O2032,(N2032:P2032,Q2032:AE2032)),0)</f>
        <v>1</v>
      </c>
      <c r="F2032" s="7">
        <f>IF(P2032&gt;0,RANK(P2032,(N2032:P2032,Q2032:AE2032)),0)</f>
        <v>4</v>
      </c>
      <c r="G2032" s="1">
        <f t="shared" si="457"/>
        <v>8365</v>
      </c>
      <c r="H2032" s="2">
        <f t="shared" si="458"/>
        <v>0.54626787696728274</v>
      </c>
      <c r="I2032" s="2"/>
      <c r="J2032" s="2">
        <f t="shared" si="451"/>
        <v>0.22536406974466139</v>
      </c>
      <c r="K2032" s="2">
        <f t="shared" si="451"/>
        <v>0.77163194671194413</v>
      </c>
      <c r="L2032" s="2">
        <f t="shared" si="451"/>
        <v>1.9591197022138053E-4</v>
      </c>
      <c r="M2032" s="2">
        <f>IF(C2032=0,"-",(1-J2032-K2032-L2032))</f>
        <v>2.8080715731731033E-3</v>
      </c>
      <c r="N2032" s="1">
        <v>3451</v>
      </c>
      <c r="O2032" s="1">
        <v>11816</v>
      </c>
      <c r="P2032" s="1">
        <v>3</v>
      </c>
      <c r="Q2032" s="1">
        <v>42</v>
      </c>
      <c r="S2032" s="1">
        <v>0</v>
      </c>
      <c r="U2032" s="1">
        <v>1</v>
      </c>
      <c r="AG2032" s="7">
        <f>IF(Q2032&gt;0,RANK(Q2032,(N2032:P2032,Q2032:AE2032)),0)</f>
        <v>3</v>
      </c>
      <c r="AH2032" s="7">
        <f>IF(R2032&gt;0,RANK(R2032,(N2032:P2032,Q2032:AE2032)),0)</f>
        <v>0</v>
      </c>
      <c r="AI2032" s="7">
        <f>IF(T2032&gt;0,RANK(T2032,(N2032:P2032,Q2032:AE2032)),0)</f>
        <v>0</v>
      </c>
      <c r="AJ2032" s="7">
        <f>IF(S2032&gt;0,RANK(S2032,(N2032:P2032,Q2032:AE2032)),0)</f>
        <v>0</v>
      </c>
      <c r="AK2032" s="2">
        <f t="shared" si="453"/>
        <v>2.7427675830993272E-3</v>
      </c>
      <c r="AL2032" s="2">
        <f t="shared" si="453"/>
        <v>0</v>
      </c>
      <c r="AM2032" s="2">
        <f t="shared" si="454"/>
        <v>0</v>
      </c>
      <c r="AN2032" s="2">
        <f t="shared" si="455"/>
        <v>0</v>
      </c>
      <c r="AP2032" t="s">
        <v>165</v>
      </c>
      <c r="AQ2032" t="s">
        <v>2717</v>
      </c>
      <c r="AR2032">
        <v>5</v>
      </c>
      <c r="AT2032" s="85" t="s">
        <v>3638</v>
      </c>
      <c r="AU2032" s="84" t="s">
        <v>3602</v>
      </c>
      <c r="AV2032" s="77" t="str">
        <f>AT2032&amp;AU2032</f>
        <v>37197</v>
      </c>
      <c r="AX2032" s="7" t="s">
        <v>186</v>
      </c>
    </row>
    <row r="2033" spans="1:55" ht="13" hidden="1" customHeight="1" outlineLevel="1">
      <c r="A2033" t="s">
        <v>1561</v>
      </c>
      <c r="B2033" t="s">
        <v>2717</v>
      </c>
      <c r="C2033" s="1">
        <f t="shared" si="450"/>
        <v>9431</v>
      </c>
      <c r="D2033" s="7">
        <f>IF(N2033&gt;0, RANK(N2033,(N2033:P2033,Q2033:AE2033)),0)</f>
        <v>2</v>
      </c>
      <c r="E2033" s="7">
        <f>IF(O2033&gt;0,RANK(O2033,(N2033:P2033,Q2033:AE2033)),0)</f>
        <v>1</v>
      </c>
      <c r="F2033" s="7">
        <f>IF(P2033&gt;0,RANK(P2033,(N2033:P2033,Q2033:AE2033)),0)</f>
        <v>5</v>
      </c>
      <c r="G2033" s="1">
        <f t="shared" si="457"/>
        <v>506</v>
      </c>
      <c r="H2033" s="2">
        <f t="shared" si="458"/>
        <v>5.3652846993956102E-2</v>
      </c>
      <c r="I2033" s="2"/>
      <c r="J2033" s="2">
        <f t="shared" si="451"/>
        <v>0.47015162761106988</v>
      </c>
      <c r="K2033" s="2">
        <f t="shared" si="451"/>
        <v>0.52380447460502599</v>
      </c>
      <c r="L2033" s="2">
        <f t="shared" si="451"/>
        <v>9.5429965009012825E-4</v>
      </c>
      <c r="M2033" s="2">
        <f>IF(C2033=0,"-",(1-J2033-K2033-L2033))</f>
        <v>5.0895981338140005E-3</v>
      </c>
      <c r="N2033" s="1">
        <v>4434</v>
      </c>
      <c r="O2033" s="1">
        <v>4940</v>
      </c>
      <c r="P2033" s="1">
        <v>9</v>
      </c>
      <c r="Q2033" s="1">
        <v>34</v>
      </c>
      <c r="S2033" s="1">
        <v>0</v>
      </c>
      <c r="U2033" s="1">
        <v>14</v>
      </c>
      <c r="AG2033" s="7">
        <f>IF(Q2033&gt;0,RANK(Q2033,(N2033:P2033,Q2033:AE2033)),0)</f>
        <v>3</v>
      </c>
      <c r="AH2033" s="7">
        <f>IF(R2033&gt;0,RANK(R2033,(N2033:P2033,Q2033:AE2033)),0)</f>
        <v>0</v>
      </c>
      <c r="AI2033" s="7">
        <f>IF(T2033&gt;0,RANK(T2033,(N2033:P2033,Q2033:AE2033)),0)</f>
        <v>0</v>
      </c>
      <c r="AJ2033" s="7">
        <f>IF(S2033&gt;0,RANK(S2033,(N2033:P2033,Q2033:AE2033)),0)</f>
        <v>0</v>
      </c>
      <c r="AK2033" s="2">
        <f t="shared" si="453"/>
        <v>3.6051320114515958E-3</v>
      </c>
      <c r="AL2033" s="2">
        <f t="shared" si="453"/>
        <v>0</v>
      </c>
      <c r="AM2033" s="2">
        <f t="shared" si="454"/>
        <v>0</v>
      </c>
      <c r="AN2033" s="2">
        <f t="shared" si="455"/>
        <v>0</v>
      </c>
      <c r="AP2033" t="s">
        <v>1561</v>
      </c>
      <c r="AQ2033" t="s">
        <v>2717</v>
      </c>
      <c r="AR2033">
        <v>11</v>
      </c>
      <c r="AT2033" s="85" t="s">
        <v>3638</v>
      </c>
      <c r="AU2033" s="84" t="s">
        <v>3973</v>
      </c>
      <c r="AV2033" s="77" t="str">
        <f>AT2033&amp;AU2033</f>
        <v>37199</v>
      </c>
      <c r="AX2033" s="7" t="s">
        <v>186</v>
      </c>
    </row>
    <row r="2034" spans="1:55" collapsed="1">
      <c r="A2034" t="s">
        <v>3665</v>
      </c>
      <c r="B2034" t="s">
        <v>3839</v>
      </c>
      <c r="C2034" s="1">
        <f t="shared" si="450"/>
        <v>3501007</v>
      </c>
      <c r="D2034" s="7">
        <f>IF(N2034&gt;0, RANK(N2034,(N2034:P2034,Q2034:AE2034)),0)</f>
        <v>2</v>
      </c>
      <c r="E2034" s="7">
        <f>IF(O2034&gt;0,RANK(O2034,(N2034:P2034,Q2034:AE2034)),0)</f>
        <v>1</v>
      </c>
      <c r="F2034" s="7">
        <f>IF(P2034&gt;0,RANK(P2034,(N2034:P2034,Q2034:AE2034)),0)</f>
        <v>4</v>
      </c>
      <c r="G2034" s="1">
        <f t="shared" si="457"/>
        <v>435317</v>
      </c>
      <c r="H2034" s="2">
        <f t="shared" si="458"/>
        <v>0.12434051117292824</v>
      </c>
      <c r="I2034" s="2"/>
      <c r="J2034" s="2">
        <f t="shared" si="451"/>
        <v>0.43583146220501701</v>
      </c>
      <c r="K2034" s="2">
        <f t="shared" si="451"/>
        <v>0.56017197337794522</v>
      </c>
      <c r="L2034" s="2">
        <f t="shared" si="451"/>
        <v>5.1556595002523562E-4</v>
      </c>
      <c r="M2034" s="2">
        <f>IF(C2034=0,"-",(1-J2034-K2034-L2034))</f>
        <v>3.4809984670125379E-3</v>
      </c>
      <c r="N2034" s="1">
        <f>SUM(N1934:N2033)</f>
        <v>1525849</v>
      </c>
      <c r="O2034" s="1">
        <f>SUM(O1934:O2033)</f>
        <v>1961166</v>
      </c>
      <c r="P2034" s="1">
        <f>SUM(P1934:P2033)</f>
        <v>1805</v>
      </c>
      <c r="Q2034" s="1">
        <f>SUM(Q1934:Q2033)</f>
        <v>11731</v>
      </c>
      <c r="S2034" s="1">
        <f>SUM(S1934:S2033)</f>
        <v>108</v>
      </c>
      <c r="T2034" s="69"/>
      <c r="U2034" s="1">
        <f>SUM(U1934:U2033)</f>
        <v>348</v>
      </c>
      <c r="AG2034" s="7">
        <f>IF(Q2034&gt;0,RANK(Q2034,(N2034:P2034,Q2034:AE2034)),0)</f>
        <v>3</v>
      </c>
      <c r="AH2034" s="7">
        <f>IF(R2034&gt;0,RANK(R2034,(N2034:P2034,Q2034:AE2034)),0)</f>
        <v>0</v>
      </c>
      <c r="AI2034" s="7">
        <f>IF(T2034&gt;0,RANK(T2034,(N2034:P2034,Q2034:AE2034)),0)</f>
        <v>0</v>
      </c>
      <c r="AJ2034" s="7">
        <f>IF(S2034&gt;0,RANK(S2034,(N2034:P2034,Q2034:AE2034)),0)</f>
        <v>6</v>
      </c>
      <c r="AK2034" s="2">
        <f t="shared" si="453"/>
        <v>3.3507502270061157E-3</v>
      </c>
      <c r="AL2034" s="2">
        <f t="shared" si="453"/>
        <v>0</v>
      </c>
      <c r="AM2034" s="2">
        <f t="shared" si="454"/>
        <v>0</v>
      </c>
      <c r="AN2034" s="2">
        <f t="shared" si="455"/>
        <v>3.0848267369930991E-5</v>
      </c>
      <c r="AP2034" t="s">
        <v>3665</v>
      </c>
      <c r="AQ2034" t="s">
        <v>3839</v>
      </c>
      <c r="AT2034" s="85" t="s">
        <v>3638</v>
      </c>
      <c r="AU2034" s="116"/>
      <c r="AV2034" s="77" t="str">
        <f>AT2034&amp;AU2034</f>
        <v>37</v>
      </c>
      <c r="AX2034" s="7" t="s">
        <v>2301</v>
      </c>
    </row>
    <row r="2035" spans="1:55">
      <c r="C2035" s="1"/>
      <c r="E2035" s="7"/>
      <c r="F2035" s="7"/>
      <c r="I2035" s="2"/>
      <c r="AG2035" s="7"/>
      <c r="AH2035" s="7"/>
      <c r="AI2035" s="7"/>
      <c r="AJ2035" s="7"/>
      <c r="AZ2035" t="s">
        <v>5372</v>
      </c>
    </row>
    <row r="2036" spans="1:55" hidden="1" outlineLevel="1">
      <c r="A2036" t="s">
        <v>2827</v>
      </c>
      <c r="B2036" t="s">
        <v>3346</v>
      </c>
      <c r="C2036" s="1">
        <f t="shared" ref="C2036:C2089" si="459">SUM(N2036:AE2036)</f>
        <v>1291</v>
      </c>
      <c r="D2036" s="7">
        <f>IF(N2036&gt;0, RANK(N2036,(N2036:P2036,Q2036:AE2036)),0)</f>
        <v>2</v>
      </c>
      <c r="E2036" s="7">
        <f>IF(O2036&gt;0,RANK(O2036,(N2036:P2036,Q2036:AE2036)),0)</f>
        <v>1</v>
      </c>
      <c r="F2036" s="7">
        <f>IF(P2036&gt;0,RANK(P2036,(N2036:P2036,Q2036:AE2036)),0)</f>
        <v>3</v>
      </c>
      <c r="G2036" s="1">
        <f t="shared" si="457"/>
        <v>562</v>
      </c>
      <c r="H2036" s="2">
        <f t="shared" si="458"/>
        <v>0.43532145623547636</v>
      </c>
      <c r="I2036" s="2"/>
      <c r="J2036" s="2">
        <f t="shared" ref="J2036:L2067" si="460">IF($C2036=0,"-",N2036/$C2036)</f>
        <v>0.27343144848954298</v>
      </c>
      <c r="K2036" s="2">
        <f t="shared" si="460"/>
        <v>0.70875290472501939</v>
      </c>
      <c r="L2036" s="2">
        <f t="shared" si="460"/>
        <v>1.1618900077459334E-2</v>
      </c>
      <c r="M2036" s="2">
        <f t="shared" ref="M2036:M2089" si="461">IF(C2036=0,"-",(1-J2036-K2036-L2036))</f>
        <v>6.1967467079782328E-3</v>
      </c>
      <c r="N2036" s="1">
        <v>353</v>
      </c>
      <c r="O2036" s="1">
        <v>915</v>
      </c>
      <c r="P2036" s="1">
        <v>15</v>
      </c>
      <c r="Q2036" s="1">
        <v>3</v>
      </c>
      <c r="R2036" s="1">
        <v>5</v>
      </c>
      <c r="W2036" s="1">
        <v>0</v>
      </c>
      <c r="AG2036" s="7">
        <f>IF(Q2036&gt;0,RANK(Q2036,(N2036:P2036,Q2036:AE2036)),0)</f>
        <v>5</v>
      </c>
      <c r="AH2036" s="7">
        <f>IF(R2036&gt;0,RANK(R2036,(N2036:P2036,Q2036:AE2036)),0)</f>
        <v>4</v>
      </c>
      <c r="AI2036" s="7">
        <f>IF(T2036&gt;0,RANK(T2036,(N2036:P2036,Q2036:AE2036)),0)</f>
        <v>0</v>
      </c>
      <c r="AJ2036" s="7">
        <f>IF(S2036&gt;0,RANK(S2036,(N2036:P2036,Q2036:AE2036)),0)</f>
        <v>0</v>
      </c>
      <c r="AK2036" s="2">
        <f t="shared" ref="AK2036:AL2067" si="462">IF($C2036=0,"-",Q2036/$C2036)</f>
        <v>2.3237800154918666E-3</v>
      </c>
      <c r="AL2036" s="2">
        <f t="shared" si="462"/>
        <v>3.8729666924864447E-3</v>
      </c>
      <c r="AM2036" s="2">
        <f t="shared" ref="AM2036:AM2089" si="463">IF($C2036=0,"-",T2036/$C2036)</f>
        <v>0</v>
      </c>
      <c r="AN2036" s="2">
        <f t="shared" ref="AN2036:AN2089" si="464">IF($C2036=0,"-",S2036/$C2036)</f>
        <v>0</v>
      </c>
      <c r="AP2036" t="s">
        <v>2827</v>
      </c>
      <c r="AQ2036" t="s">
        <v>3346</v>
      </c>
      <c r="AR2036">
        <v>1</v>
      </c>
      <c r="AT2036" s="85" t="s">
        <v>3639</v>
      </c>
      <c r="AU2036" s="84" t="s">
        <v>3988</v>
      </c>
      <c r="AV2036" s="77" t="str">
        <f t="shared" ref="AV2036:AV2089" si="465">AT2036&amp;AU2036</f>
        <v>38001</v>
      </c>
      <c r="AX2036" s="7" t="s">
        <v>186</v>
      </c>
      <c r="AY2036">
        <v>3</v>
      </c>
      <c r="BB2036" t="s">
        <v>637</v>
      </c>
      <c r="BC2036" t="s">
        <v>5373</v>
      </c>
    </row>
    <row r="2037" spans="1:55" hidden="1" outlineLevel="1">
      <c r="A2037" t="s">
        <v>2609</v>
      </c>
      <c r="B2037" t="s">
        <v>3346</v>
      </c>
      <c r="C2037" s="1">
        <f t="shared" si="459"/>
        <v>5813</v>
      </c>
      <c r="D2037" s="7">
        <f>IF(N2037&gt;0, RANK(N2037,(N2037:P2037,Q2037:AE2037)),0)</f>
        <v>2</v>
      </c>
      <c r="E2037" s="7">
        <f>IF(O2037&gt;0,RANK(O2037,(N2037:P2037,Q2037:AE2037)),0)</f>
        <v>1</v>
      </c>
      <c r="F2037" s="7">
        <f>IF(P2037&gt;0,RANK(P2037,(N2037:P2037,Q2037:AE2037)),0)</f>
        <v>3</v>
      </c>
      <c r="G2037" s="1">
        <f t="shared" si="457"/>
        <v>1355</v>
      </c>
      <c r="H2037" s="2">
        <f t="shared" si="458"/>
        <v>0.23309822810940994</v>
      </c>
      <c r="I2037" s="2"/>
      <c r="J2037" s="2">
        <f t="shared" si="460"/>
        <v>0.37605367280233959</v>
      </c>
      <c r="K2037" s="2">
        <f t="shared" si="460"/>
        <v>0.60915190091174953</v>
      </c>
      <c r="L2037" s="2">
        <f t="shared" si="460"/>
        <v>1.1009805608119731E-2</v>
      </c>
      <c r="M2037" s="2">
        <f t="shared" si="461"/>
        <v>3.7846206777911468E-3</v>
      </c>
      <c r="N2037" s="1">
        <v>2186</v>
      </c>
      <c r="O2037" s="1">
        <v>3541</v>
      </c>
      <c r="P2037" s="1">
        <v>64</v>
      </c>
      <c r="Q2037" s="1">
        <v>9</v>
      </c>
      <c r="R2037" s="1">
        <v>13</v>
      </c>
      <c r="W2037" s="1">
        <v>0</v>
      </c>
      <c r="AG2037" s="7">
        <f>IF(Q2037&gt;0,RANK(Q2037,(N2037:P2037,Q2037:AE2037)),0)</f>
        <v>5</v>
      </c>
      <c r="AH2037" s="7">
        <f>IF(R2037&gt;0,RANK(R2037,(N2037:P2037,Q2037:AE2037)),0)</f>
        <v>4</v>
      </c>
      <c r="AI2037" s="7">
        <f>IF(T2037&gt;0,RANK(T2037,(N2037:P2037,Q2037:AE2037)),0)</f>
        <v>0</v>
      </c>
      <c r="AJ2037" s="7">
        <f>IF(S2037&gt;0,RANK(S2037,(N2037:P2037,Q2037:AE2037)),0)</f>
        <v>0</v>
      </c>
      <c r="AK2037" s="2">
        <f t="shared" si="462"/>
        <v>1.5482539136418372E-3</v>
      </c>
      <c r="AL2037" s="2">
        <f t="shared" si="462"/>
        <v>2.2363667641493207E-3</v>
      </c>
      <c r="AM2037" s="2">
        <f t="shared" si="463"/>
        <v>0</v>
      </c>
      <c r="AN2037" s="2">
        <f t="shared" si="464"/>
        <v>0</v>
      </c>
      <c r="AP2037" t="s">
        <v>2609</v>
      </c>
      <c r="AQ2037" t="s">
        <v>3346</v>
      </c>
      <c r="AR2037">
        <v>1</v>
      </c>
      <c r="AT2037" s="85" t="s">
        <v>3639</v>
      </c>
      <c r="AU2037" s="84" t="s">
        <v>3989</v>
      </c>
      <c r="AV2037" s="77" t="str">
        <f t="shared" si="465"/>
        <v>38003</v>
      </c>
      <c r="AX2037" s="7" t="s">
        <v>186</v>
      </c>
      <c r="AY2037">
        <v>15</v>
      </c>
      <c r="AZ2037">
        <v>23</v>
      </c>
      <c r="BB2037" t="s">
        <v>637</v>
      </c>
      <c r="BC2037" t="s">
        <v>5374</v>
      </c>
    </row>
    <row r="2038" spans="1:55" hidden="1" outlineLevel="1">
      <c r="A2038" t="s">
        <v>3086</v>
      </c>
      <c r="B2038" t="s">
        <v>3346</v>
      </c>
      <c r="C2038" s="1">
        <f t="shared" si="459"/>
        <v>2246</v>
      </c>
      <c r="D2038" s="7">
        <f>IF(N2038&gt;0, RANK(N2038,(N2038:P2038,Q2038:AE2038)),0)</f>
        <v>1</v>
      </c>
      <c r="E2038" s="7">
        <f>IF(O2038&gt;0,RANK(O2038,(N2038:P2038,Q2038:AE2038)),0)</f>
        <v>2</v>
      </c>
      <c r="F2038" s="7">
        <f>IF(P2038&gt;0,RANK(P2038,(N2038:P2038,Q2038:AE2038)),0)</f>
        <v>3</v>
      </c>
      <c r="G2038" s="1">
        <f t="shared" si="457"/>
        <v>194</v>
      </c>
      <c r="H2038" s="2">
        <f t="shared" si="458"/>
        <v>8.637577916295637E-2</v>
      </c>
      <c r="I2038" s="2"/>
      <c r="J2038" s="2">
        <f t="shared" si="460"/>
        <v>0.5325022261798753</v>
      </c>
      <c r="K2038" s="2">
        <f t="shared" si="460"/>
        <v>0.44612644701691895</v>
      </c>
      <c r="L2038" s="2">
        <f t="shared" si="460"/>
        <v>1.1576135351736421E-2</v>
      </c>
      <c r="M2038" s="2">
        <f t="shared" si="461"/>
        <v>9.7951914514693272E-3</v>
      </c>
      <c r="N2038" s="1">
        <v>1196</v>
      </c>
      <c r="O2038" s="1">
        <v>1002</v>
      </c>
      <c r="P2038" s="1">
        <v>26</v>
      </c>
      <c r="Q2038" s="1">
        <v>15</v>
      </c>
      <c r="R2038" s="1">
        <v>7</v>
      </c>
      <c r="W2038" s="1">
        <v>0</v>
      </c>
      <c r="AG2038" s="7">
        <f>IF(Q2038&gt;0,RANK(Q2038,(N2038:P2038,Q2038:AE2038)),0)</f>
        <v>4</v>
      </c>
      <c r="AH2038" s="7">
        <f>IF(R2038&gt;0,RANK(R2038,(N2038:P2038,Q2038:AE2038)),0)</f>
        <v>5</v>
      </c>
      <c r="AI2038" s="7">
        <f>IF(T2038&gt;0,RANK(T2038,(N2038:P2038,Q2038:AE2038)),0)</f>
        <v>0</v>
      </c>
      <c r="AJ2038" s="7">
        <f>IF(S2038&gt;0,RANK(S2038,(N2038:P2038,Q2038:AE2038)),0)</f>
        <v>0</v>
      </c>
      <c r="AK2038" s="2">
        <f t="shared" si="462"/>
        <v>6.6785396260017806E-3</v>
      </c>
      <c r="AL2038" s="2">
        <f t="shared" si="462"/>
        <v>3.116651825467498E-3</v>
      </c>
      <c r="AM2038" s="2">
        <f t="shared" si="463"/>
        <v>0</v>
      </c>
      <c r="AN2038" s="2">
        <f t="shared" si="464"/>
        <v>0</v>
      </c>
      <c r="AP2038" t="s">
        <v>3086</v>
      </c>
      <c r="AQ2038" t="s">
        <v>3346</v>
      </c>
      <c r="AR2038">
        <v>1</v>
      </c>
      <c r="AT2038" s="85" t="s">
        <v>3639</v>
      </c>
      <c r="AU2038" s="84" t="s">
        <v>3632</v>
      </c>
      <c r="AV2038" s="77" t="str">
        <f t="shared" si="465"/>
        <v>38005</v>
      </c>
      <c r="AX2038" s="7" t="s">
        <v>186</v>
      </c>
      <c r="AY2038">
        <v>8</v>
      </c>
      <c r="BB2038" t="s">
        <v>637</v>
      </c>
      <c r="BC2038" t="s">
        <v>5373</v>
      </c>
    </row>
    <row r="2039" spans="1:55" hidden="1" outlineLevel="1">
      <c r="A2039" t="s">
        <v>5128</v>
      </c>
      <c r="B2039" t="s">
        <v>3346</v>
      </c>
      <c r="C2039" s="1">
        <f t="shared" si="459"/>
        <v>564</v>
      </c>
      <c r="D2039" s="7">
        <f>IF(N2039&gt;0, RANK(N2039,(N2039:P2039,Q2039:AE2039)),0)</f>
        <v>2</v>
      </c>
      <c r="E2039" s="7">
        <f>IF(O2039&gt;0,RANK(O2039,(N2039:P2039,Q2039:AE2039)),0)</f>
        <v>1</v>
      </c>
      <c r="F2039" s="7">
        <f>IF(P2039&gt;0,RANK(P2039,(N2039:P2039,Q2039:AE2039)),0)</f>
        <v>3</v>
      </c>
      <c r="G2039" s="1">
        <f t="shared" si="457"/>
        <v>350</v>
      </c>
      <c r="H2039" s="2">
        <f t="shared" si="458"/>
        <v>0.62056737588652477</v>
      </c>
      <c r="I2039" s="2"/>
      <c r="J2039" s="2">
        <f t="shared" si="460"/>
        <v>0.17553191489361702</v>
      </c>
      <c r="K2039" s="2">
        <f t="shared" si="460"/>
        <v>0.79609929078014185</v>
      </c>
      <c r="L2039" s="2">
        <f t="shared" si="460"/>
        <v>1.5957446808510637E-2</v>
      </c>
      <c r="M2039" s="2">
        <f t="shared" si="461"/>
        <v>1.2411347517730539E-2</v>
      </c>
      <c r="N2039" s="1">
        <v>99</v>
      </c>
      <c r="O2039" s="1">
        <v>449</v>
      </c>
      <c r="P2039" s="1">
        <v>9</v>
      </c>
      <c r="Q2039" s="1">
        <v>1</v>
      </c>
      <c r="R2039" s="1">
        <v>6</v>
      </c>
      <c r="W2039" s="1">
        <v>0</v>
      </c>
      <c r="AG2039" s="7">
        <f>IF(Q2039&gt;0,RANK(Q2039,(N2039:P2039,Q2039:AE2039)),0)</f>
        <v>5</v>
      </c>
      <c r="AH2039" s="7">
        <f>IF(R2039&gt;0,RANK(R2039,(N2039:P2039,Q2039:AE2039)),0)</f>
        <v>4</v>
      </c>
      <c r="AI2039" s="7">
        <f>IF(T2039&gt;0,RANK(T2039,(N2039:P2039,Q2039:AE2039)),0)</f>
        <v>0</v>
      </c>
      <c r="AJ2039" s="7">
        <f>IF(S2039&gt;0,RANK(S2039,(N2039:P2039,Q2039:AE2039)),0)</f>
        <v>0</v>
      </c>
      <c r="AK2039" s="2">
        <f t="shared" si="462"/>
        <v>1.7730496453900709E-3</v>
      </c>
      <c r="AL2039" s="2">
        <f t="shared" si="462"/>
        <v>1.0638297872340425E-2</v>
      </c>
      <c r="AM2039" s="2">
        <f t="shared" si="463"/>
        <v>0</v>
      </c>
      <c r="AN2039" s="2">
        <f t="shared" si="464"/>
        <v>0</v>
      </c>
      <c r="AP2039" t="s">
        <v>5128</v>
      </c>
      <c r="AQ2039" t="s">
        <v>3346</v>
      </c>
      <c r="AR2039">
        <v>1</v>
      </c>
      <c r="AT2039" s="85" t="s">
        <v>3639</v>
      </c>
      <c r="AU2039" s="84" t="s">
        <v>2597</v>
      </c>
      <c r="AV2039" s="77" t="str">
        <f t="shared" si="465"/>
        <v>38007</v>
      </c>
      <c r="AX2039" s="7" t="s">
        <v>186</v>
      </c>
      <c r="AY2039">
        <v>3</v>
      </c>
      <c r="BB2039" t="s">
        <v>637</v>
      </c>
      <c r="BC2039" t="s">
        <v>5373</v>
      </c>
    </row>
    <row r="2040" spans="1:55" hidden="1" outlineLevel="1">
      <c r="A2040" t="s">
        <v>4502</v>
      </c>
      <c r="B2040" t="s">
        <v>3346</v>
      </c>
      <c r="C2040" s="1">
        <f t="shared" si="459"/>
        <v>3674</v>
      </c>
      <c r="D2040" s="7">
        <f>IF(N2040&gt;0, RANK(N2040,(N2040:P2040,Q2040:AE2040)),0)</f>
        <v>2</v>
      </c>
      <c r="E2040" s="7">
        <f>IF(O2040&gt;0,RANK(O2040,(N2040:P2040,Q2040:AE2040)),0)</f>
        <v>1</v>
      </c>
      <c r="F2040" s="7">
        <f>IF(P2040&gt;0,RANK(P2040,(N2040:P2040,Q2040:AE2040)),0)</f>
        <v>3</v>
      </c>
      <c r="G2040" s="1">
        <f t="shared" si="457"/>
        <v>1300</v>
      </c>
      <c r="H2040" s="2">
        <f t="shared" si="458"/>
        <v>0.35383777898747959</v>
      </c>
      <c r="I2040" s="2"/>
      <c r="J2040" s="2">
        <f t="shared" si="460"/>
        <v>0.31790963527490473</v>
      </c>
      <c r="K2040" s="2">
        <f t="shared" si="460"/>
        <v>0.67174741426238427</v>
      </c>
      <c r="L2040" s="2">
        <f t="shared" si="460"/>
        <v>8.9820359281437123E-3</v>
      </c>
      <c r="M2040" s="2">
        <f t="shared" si="461"/>
        <v>1.3609145345673413E-3</v>
      </c>
      <c r="N2040" s="1">
        <v>1168</v>
      </c>
      <c r="O2040" s="1">
        <v>2468</v>
      </c>
      <c r="P2040" s="1">
        <v>33</v>
      </c>
      <c r="Q2040" s="1">
        <v>3</v>
      </c>
      <c r="R2040" s="1">
        <v>2</v>
      </c>
      <c r="W2040" s="1">
        <v>0</v>
      </c>
      <c r="AG2040" s="7">
        <f>IF(Q2040&gt;0,RANK(Q2040,(N2040:P2040,Q2040:AE2040)),0)</f>
        <v>4</v>
      </c>
      <c r="AH2040" s="7">
        <f>IF(R2040&gt;0,RANK(R2040,(N2040:P2040,Q2040:AE2040)),0)</f>
        <v>5</v>
      </c>
      <c r="AI2040" s="7">
        <f>IF(T2040&gt;0,RANK(T2040,(N2040:P2040,Q2040:AE2040)),0)</f>
        <v>0</v>
      </c>
      <c r="AJ2040" s="7">
        <f>IF(S2040&gt;0,RANK(S2040,(N2040:P2040,Q2040:AE2040)),0)</f>
        <v>0</v>
      </c>
      <c r="AK2040" s="2">
        <f t="shared" si="462"/>
        <v>8.1654872074033748E-4</v>
      </c>
      <c r="AL2040" s="2">
        <f t="shared" si="462"/>
        <v>5.4436581382689172E-4</v>
      </c>
      <c r="AM2040" s="2">
        <f t="shared" si="463"/>
        <v>0</v>
      </c>
      <c r="AN2040" s="2">
        <f t="shared" si="464"/>
        <v>0</v>
      </c>
      <c r="AP2040" t="s">
        <v>4502</v>
      </c>
      <c r="AQ2040" t="s">
        <v>3346</v>
      </c>
      <c r="AR2040">
        <v>1</v>
      </c>
      <c r="AT2040" s="85" t="s">
        <v>3639</v>
      </c>
      <c r="AU2040" s="84" t="s">
        <v>3218</v>
      </c>
      <c r="AV2040" s="77" t="str">
        <f t="shared" si="465"/>
        <v>38009</v>
      </c>
      <c r="AX2040" s="7" t="s">
        <v>186</v>
      </c>
      <c r="AY2040">
        <v>15</v>
      </c>
      <c r="BB2040" t="s">
        <v>637</v>
      </c>
      <c r="BC2040" t="s">
        <v>5374</v>
      </c>
    </row>
    <row r="2041" spans="1:55" hidden="1" outlineLevel="1">
      <c r="A2041" t="s">
        <v>4186</v>
      </c>
      <c r="B2041" t="s">
        <v>3346</v>
      </c>
      <c r="C2041" s="1">
        <f t="shared" si="459"/>
        <v>1716</v>
      </c>
      <c r="D2041" s="7">
        <f>IF(N2041&gt;0, RANK(N2041,(N2041:P2041,Q2041:AE2041)),0)</f>
        <v>2</v>
      </c>
      <c r="E2041" s="7">
        <f>IF(O2041&gt;0,RANK(O2041,(N2041:P2041,Q2041:AE2041)),0)</f>
        <v>1</v>
      </c>
      <c r="F2041" s="7">
        <f>IF(P2041&gt;0,RANK(P2041,(N2041:P2041,Q2041:AE2041)),0)</f>
        <v>3</v>
      </c>
      <c r="G2041" s="1">
        <f t="shared" si="457"/>
        <v>883</v>
      </c>
      <c r="H2041" s="2">
        <f t="shared" si="458"/>
        <v>0.51456876456876455</v>
      </c>
      <c r="I2041" s="2"/>
      <c r="J2041" s="2">
        <f t="shared" si="460"/>
        <v>0.23135198135198135</v>
      </c>
      <c r="K2041" s="2">
        <f t="shared" si="460"/>
        <v>0.74592074592074598</v>
      </c>
      <c r="L2041" s="2">
        <f t="shared" si="460"/>
        <v>1.68997668997669E-2</v>
      </c>
      <c r="M2041" s="2">
        <f t="shared" si="461"/>
        <v>5.8275058275058071E-3</v>
      </c>
      <c r="N2041" s="1">
        <v>397</v>
      </c>
      <c r="O2041" s="1">
        <v>1280</v>
      </c>
      <c r="P2041" s="1">
        <v>29</v>
      </c>
      <c r="Q2041" s="1">
        <v>3</v>
      </c>
      <c r="R2041" s="1">
        <v>6</v>
      </c>
      <c r="W2041" s="1">
        <v>1</v>
      </c>
      <c r="AG2041" s="7">
        <f>IF(Q2041&gt;0,RANK(Q2041,(N2041:P2041,Q2041:AE2041)),0)</f>
        <v>5</v>
      </c>
      <c r="AH2041" s="7">
        <f>IF(R2041&gt;0,RANK(R2041,(N2041:P2041,Q2041:AE2041)),0)</f>
        <v>4</v>
      </c>
      <c r="AI2041" s="7">
        <f>IF(T2041&gt;0,RANK(T2041,(N2041:P2041,Q2041:AE2041)),0)</f>
        <v>0</v>
      </c>
      <c r="AJ2041" s="7">
        <f>IF(S2041&gt;0,RANK(S2041,(N2041:P2041,Q2041:AE2041)),0)</f>
        <v>0</v>
      </c>
      <c r="AK2041" s="2">
        <f t="shared" si="462"/>
        <v>1.7482517482517483E-3</v>
      </c>
      <c r="AL2041" s="2">
        <f t="shared" si="462"/>
        <v>3.4965034965034965E-3</v>
      </c>
      <c r="AM2041" s="2">
        <f t="shared" si="463"/>
        <v>0</v>
      </c>
      <c r="AN2041" s="2">
        <f t="shared" si="464"/>
        <v>0</v>
      </c>
      <c r="AP2041" t="s">
        <v>4186</v>
      </c>
      <c r="AQ2041" t="s">
        <v>3346</v>
      </c>
      <c r="AR2041">
        <v>1</v>
      </c>
      <c r="AT2041" s="85" t="s">
        <v>3639</v>
      </c>
      <c r="AU2041" s="84" t="s">
        <v>3234</v>
      </c>
      <c r="AV2041" s="77" t="str">
        <f t="shared" si="465"/>
        <v>38011</v>
      </c>
      <c r="AX2041" s="7" t="s">
        <v>186</v>
      </c>
      <c r="AY2041">
        <v>4</v>
      </c>
      <c r="BB2041" t="s">
        <v>637</v>
      </c>
      <c r="BC2041" t="s">
        <v>5373</v>
      </c>
    </row>
    <row r="2042" spans="1:55" hidden="1" outlineLevel="1">
      <c r="A2042" t="s">
        <v>997</v>
      </c>
      <c r="B2042" t="s">
        <v>3346</v>
      </c>
      <c r="C2042" s="1">
        <f t="shared" si="459"/>
        <v>1165</v>
      </c>
      <c r="D2042" s="7">
        <f>IF(N2042&gt;0, RANK(N2042,(N2042:P2042,Q2042:AE2042)),0)</f>
        <v>2</v>
      </c>
      <c r="E2042" s="7">
        <f>IF(O2042&gt;0,RANK(O2042,(N2042:P2042,Q2042:AE2042)),0)</f>
        <v>1</v>
      </c>
      <c r="F2042" s="7">
        <f>IF(P2042&gt;0,RANK(P2042,(N2042:P2042,Q2042:AE2042)),0)</f>
        <v>3</v>
      </c>
      <c r="G2042" s="1">
        <f t="shared" si="457"/>
        <v>472</v>
      </c>
      <c r="H2042" s="2">
        <f t="shared" si="458"/>
        <v>0.40515021459227468</v>
      </c>
      <c r="I2042" s="2"/>
      <c r="J2042" s="2">
        <f t="shared" si="460"/>
        <v>0.28841201716738196</v>
      </c>
      <c r="K2042" s="2">
        <f t="shared" si="460"/>
        <v>0.6935622317596567</v>
      </c>
      <c r="L2042" s="2">
        <f t="shared" si="460"/>
        <v>1.1158798283261802E-2</v>
      </c>
      <c r="M2042" s="2">
        <f t="shared" si="461"/>
        <v>6.8669527896995358E-3</v>
      </c>
      <c r="N2042" s="1">
        <v>336</v>
      </c>
      <c r="O2042" s="1">
        <v>808</v>
      </c>
      <c r="P2042" s="1">
        <v>13</v>
      </c>
      <c r="Q2042" s="1">
        <v>5</v>
      </c>
      <c r="R2042" s="1">
        <v>3</v>
      </c>
      <c r="W2042" s="1">
        <v>0</v>
      </c>
      <c r="AG2042" s="7">
        <f>IF(Q2042&gt;0,RANK(Q2042,(N2042:P2042,Q2042:AE2042)),0)</f>
        <v>4</v>
      </c>
      <c r="AH2042" s="7">
        <f>IF(R2042&gt;0,RANK(R2042,(N2042:P2042,Q2042:AE2042)),0)</f>
        <v>5</v>
      </c>
      <c r="AI2042" s="7">
        <f>IF(T2042&gt;0,RANK(T2042,(N2042:P2042,Q2042:AE2042)),0)</f>
        <v>0</v>
      </c>
      <c r="AJ2042" s="7">
        <f>IF(S2042&gt;0,RANK(S2042,(N2042:P2042,Q2042:AE2042)),0)</f>
        <v>0</v>
      </c>
      <c r="AK2042" s="2">
        <f t="shared" si="462"/>
        <v>4.2918454935622317E-3</v>
      </c>
      <c r="AL2042" s="2">
        <f t="shared" si="462"/>
        <v>2.5751072961373391E-3</v>
      </c>
      <c r="AM2042" s="2">
        <f t="shared" si="463"/>
        <v>0</v>
      </c>
      <c r="AN2042" s="2">
        <f t="shared" si="464"/>
        <v>0</v>
      </c>
      <c r="AP2042" t="s">
        <v>997</v>
      </c>
      <c r="AQ2042" t="s">
        <v>3346</v>
      </c>
      <c r="AR2042">
        <v>1</v>
      </c>
      <c r="AT2042" s="85" t="s">
        <v>3639</v>
      </c>
      <c r="AU2042" s="84" t="s">
        <v>3235</v>
      </c>
      <c r="AV2042" s="77" t="str">
        <f t="shared" si="465"/>
        <v>38013</v>
      </c>
      <c r="AX2042" s="7" t="s">
        <v>186</v>
      </c>
      <c r="AY2042">
        <v>6</v>
      </c>
      <c r="BB2042" t="s">
        <v>637</v>
      </c>
      <c r="BC2042" t="s">
        <v>5373</v>
      </c>
    </row>
    <row r="2043" spans="1:55" hidden="1" outlineLevel="1">
      <c r="A2043" t="s">
        <v>4463</v>
      </c>
      <c r="B2043" t="s">
        <v>3346</v>
      </c>
      <c r="C2043" s="1">
        <f t="shared" si="459"/>
        <v>38814</v>
      </c>
      <c r="D2043" s="7">
        <f>IF(N2043&gt;0, RANK(N2043,(N2043:P2043,Q2043:AE2043)),0)</f>
        <v>2</v>
      </c>
      <c r="E2043" s="7">
        <f>IF(O2043&gt;0,RANK(O2043,(N2043:P2043,Q2043:AE2043)),0)</f>
        <v>1</v>
      </c>
      <c r="F2043" s="7">
        <f>IF(P2043&gt;0,RANK(P2043,(N2043:P2043,Q2043:AE2043)),0)</f>
        <v>3</v>
      </c>
      <c r="G2043" s="1">
        <f t="shared" si="457"/>
        <v>14956</v>
      </c>
      <c r="H2043" s="2">
        <f t="shared" si="458"/>
        <v>0.38532488277425669</v>
      </c>
      <c r="I2043" s="2"/>
      <c r="J2043" s="2">
        <f t="shared" si="460"/>
        <v>0.29940227752872672</v>
      </c>
      <c r="K2043" s="2">
        <f t="shared" si="460"/>
        <v>0.68472716030298342</v>
      </c>
      <c r="L2043" s="2">
        <f t="shared" si="460"/>
        <v>1.2598546916061215E-2</v>
      </c>
      <c r="M2043" s="2">
        <f t="shared" si="461"/>
        <v>3.2720152522286439E-3</v>
      </c>
      <c r="N2043" s="1">
        <v>11621</v>
      </c>
      <c r="O2043" s="1">
        <v>26577</v>
      </c>
      <c r="P2043" s="1">
        <v>489</v>
      </c>
      <c r="Q2043" s="1">
        <v>78</v>
      </c>
      <c r="R2043" s="1">
        <v>48</v>
      </c>
      <c r="W2043" s="1">
        <v>1</v>
      </c>
      <c r="AG2043" s="7">
        <f>IF(Q2043&gt;0,RANK(Q2043,(N2043:P2043,Q2043:AE2043)),0)</f>
        <v>4</v>
      </c>
      <c r="AH2043" s="7">
        <f>IF(R2043&gt;0,RANK(R2043,(N2043:P2043,Q2043:AE2043)),0)</f>
        <v>5</v>
      </c>
      <c r="AI2043" s="7">
        <f>IF(T2043&gt;0,RANK(T2043,(N2043:P2043,Q2043:AE2043)),0)</f>
        <v>0</v>
      </c>
      <c r="AJ2043" s="7">
        <f>IF(S2043&gt;0,RANK(S2043,(N2043:P2043,Q2043:AE2043)),0)</f>
        <v>0</v>
      </c>
      <c r="AK2043" s="2">
        <f t="shared" si="462"/>
        <v>2.0095841706600712E-3</v>
      </c>
      <c r="AL2043" s="2">
        <f t="shared" si="462"/>
        <v>1.2366671819446591E-3</v>
      </c>
      <c r="AM2043" s="2">
        <f t="shared" si="463"/>
        <v>0</v>
      </c>
      <c r="AN2043" s="2">
        <f t="shared" si="464"/>
        <v>0</v>
      </c>
      <c r="AP2043" t="s">
        <v>4463</v>
      </c>
      <c r="AQ2043" t="s">
        <v>3346</v>
      </c>
      <c r="AR2043">
        <v>1</v>
      </c>
      <c r="AT2043" s="85" t="s">
        <v>3639</v>
      </c>
      <c r="AU2043" s="84" t="s">
        <v>4670</v>
      </c>
      <c r="AV2043" s="77" t="str">
        <f t="shared" si="465"/>
        <v>38015</v>
      </c>
      <c r="AX2043" s="7" t="s">
        <v>186</v>
      </c>
      <c r="AY2043">
        <v>38</v>
      </c>
      <c r="BB2043" t="s">
        <v>637</v>
      </c>
      <c r="BC2043" t="s">
        <v>5375</v>
      </c>
    </row>
    <row r="2044" spans="1:55" hidden="1" outlineLevel="1">
      <c r="A2044" t="s">
        <v>4226</v>
      </c>
      <c r="B2044" t="s">
        <v>3346</v>
      </c>
      <c r="C2044" s="1">
        <f t="shared" si="459"/>
        <v>66711</v>
      </c>
      <c r="D2044" s="7">
        <f>IF(N2044&gt;0, RANK(N2044,(N2044:P2044,Q2044:AE2044)),0)</f>
        <v>2</v>
      </c>
      <c r="E2044" s="7">
        <f>IF(O2044&gt;0,RANK(O2044,(N2044:P2044,Q2044:AE2044)),0)</f>
        <v>1</v>
      </c>
      <c r="F2044" s="7">
        <f>IF(P2044&gt;0,RANK(P2044,(N2044:P2044,Q2044:AE2044)),0)</f>
        <v>3</v>
      </c>
      <c r="G2044" s="1">
        <f t="shared" si="457"/>
        <v>13609</v>
      </c>
      <c r="H2044" s="2">
        <f t="shared" si="458"/>
        <v>0.20399934043860832</v>
      </c>
      <c r="I2044" s="2"/>
      <c r="J2044" s="2">
        <f t="shared" si="460"/>
        <v>0.38989072266942482</v>
      </c>
      <c r="K2044" s="2">
        <f t="shared" si="460"/>
        <v>0.59389006310803316</v>
      </c>
      <c r="L2044" s="2">
        <f t="shared" si="460"/>
        <v>1.0972703152403651E-2</v>
      </c>
      <c r="M2044" s="2">
        <f t="shared" si="461"/>
        <v>5.2465110701383714E-3</v>
      </c>
      <c r="N2044" s="1">
        <v>26010</v>
      </c>
      <c r="O2044" s="1">
        <v>39619</v>
      </c>
      <c r="P2044" s="1">
        <v>732</v>
      </c>
      <c r="Q2044" s="1">
        <v>234</v>
      </c>
      <c r="R2044" s="1">
        <v>112</v>
      </c>
      <c r="W2044" s="1">
        <v>4</v>
      </c>
      <c r="AG2044" s="7">
        <f>IF(Q2044&gt;0,RANK(Q2044,(N2044:P2044,Q2044:AE2044)),0)</f>
        <v>4</v>
      </c>
      <c r="AH2044" s="7">
        <f>IF(R2044&gt;0,RANK(R2044,(N2044:P2044,Q2044:AE2044)),0)</f>
        <v>5</v>
      </c>
      <c r="AI2044" s="7">
        <f>IF(T2044&gt;0,RANK(T2044,(N2044:P2044,Q2044:AE2044)),0)</f>
        <v>0</v>
      </c>
      <c r="AJ2044" s="7">
        <f>IF(S2044&gt;0,RANK(S2044,(N2044:P2044,Q2044:AE2044)),0)</f>
        <v>0</v>
      </c>
      <c r="AK2044" s="2">
        <f t="shared" si="462"/>
        <v>3.5076674011782164E-3</v>
      </c>
      <c r="AL2044" s="2">
        <f t="shared" si="462"/>
        <v>1.6788835424442745E-3</v>
      </c>
      <c r="AM2044" s="2">
        <f t="shared" si="463"/>
        <v>0</v>
      </c>
      <c r="AN2044" s="2">
        <f t="shared" si="464"/>
        <v>0</v>
      </c>
      <c r="AP2044" t="s">
        <v>4226</v>
      </c>
      <c r="AQ2044" t="s">
        <v>3346</v>
      </c>
      <c r="AR2044">
        <v>1</v>
      </c>
      <c r="AT2044" s="85" t="s">
        <v>3639</v>
      </c>
      <c r="AU2044" s="84" t="s">
        <v>4671</v>
      </c>
      <c r="AV2044" s="77" t="str">
        <f t="shared" si="465"/>
        <v>38017</v>
      </c>
      <c r="AX2044" s="7" t="s">
        <v>186</v>
      </c>
      <c r="AY2044">
        <v>59</v>
      </c>
      <c r="BB2044" t="s">
        <v>637</v>
      </c>
      <c r="BC2044" t="s">
        <v>5373</v>
      </c>
    </row>
    <row r="2045" spans="1:55" hidden="1" outlineLevel="1">
      <c r="A2045" t="s">
        <v>3103</v>
      </c>
      <c r="B2045" t="s">
        <v>3346</v>
      </c>
      <c r="C2045" s="1">
        <f t="shared" si="459"/>
        <v>2444</v>
      </c>
      <c r="D2045" s="7">
        <f>IF(N2045&gt;0, RANK(N2045,(N2045:P2045,Q2045:AE2045)),0)</f>
        <v>2</v>
      </c>
      <c r="E2045" s="7">
        <f>IF(O2045&gt;0,RANK(O2045,(N2045:P2045,Q2045:AE2045)),0)</f>
        <v>1</v>
      </c>
      <c r="F2045" s="7">
        <f>IF(P2045&gt;0,RANK(P2045,(N2045:P2045,Q2045:AE2045)),0)</f>
        <v>3</v>
      </c>
      <c r="G2045" s="1">
        <f t="shared" si="457"/>
        <v>635</v>
      </c>
      <c r="H2045" s="2">
        <f t="shared" si="458"/>
        <v>0.25981996726677575</v>
      </c>
      <c r="I2045" s="2"/>
      <c r="J2045" s="2">
        <f t="shared" si="460"/>
        <v>0.36292962356792147</v>
      </c>
      <c r="K2045" s="2">
        <f t="shared" si="460"/>
        <v>0.62274959083469716</v>
      </c>
      <c r="L2045" s="2">
        <f t="shared" si="460"/>
        <v>1.1865793780687398E-2</v>
      </c>
      <c r="M2045" s="2">
        <f t="shared" si="461"/>
        <v>2.4549918166939712E-3</v>
      </c>
      <c r="N2045" s="1">
        <v>887</v>
      </c>
      <c r="O2045" s="1">
        <v>1522</v>
      </c>
      <c r="P2045" s="1">
        <v>29</v>
      </c>
      <c r="Q2045" s="1">
        <v>1</v>
      </c>
      <c r="R2045" s="1">
        <v>5</v>
      </c>
      <c r="W2045" s="1">
        <v>0</v>
      </c>
      <c r="AG2045" s="7">
        <f>IF(Q2045&gt;0,RANK(Q2045,(N2045:P2045,Q2045:AE2045)),0)</f>
        <v>5</v>
      </c>
      <c r="AH2045" s="7">
        <f>IF(R2045&gt;0,RANK(R2045,(N2045:P2045,Q2045:AE2045)),0)</f>
        <v>4</v>
      </c>
      <c r="AI2045" s="7">
        <f>IF(T2045&gt;0,RANK(T2045,(N2045:P2045,Q2045:AE2045)),0)</f>
        <v>0</v>
      </c>
      <c r="AJ2045" s="7">
        <f>IF(S2045&gt;0,RANK(S2045,(N2045:P2045,Q2045:AE2045)),0)</f>
        <v>0</v>
      </c>
      <c r="AK2045" s="2">
        <f t="shared" si="462"/>
        <v>4.0916530278232408E-4</v>
      </c>
      <c r="AL2045" s="2">
        <f t="shared" si="462"/>
        <v>2.0458265139116204E-3</v>
      </c>
      <c r="AM2045" s="2">
        <f t="shared" si="463"/>
        <v>0</v>
      </c>
      <c r="AN2045" s="2">
        <f t="shared" si="464"/>
        <v>0</v>
      </c>
      <c r="AP2045" t="s">
        <v>3103</v>
      </c>
      <c r="AQ2045" t="s">
        <v>3346</v>
      </c>
      <c r="AR2045">
        <v>1</v>
      </c>
      <c r="AT2045" s="85" t="s">
        <v>3639</v>
      </c>
      <c r="AU2045" s="84" t="s">
        <v>4672</v>
      </c>
      <c r="AV2045" s="77" t="str">
        <f t="shared" si="465"/>
        <v>38019</v>
      </c>
      <c r="AX2045" s="7" t="s">
        <v>186</v>
      </c>
      <c r="AY2045">
        <v>10</v>
      </c>
      <c r="AZ2045">
        <v>22</v>
      </c>
      <c r="BB2045" t="s">
        <v>198</v>
      </c>
      <c r="BC2045" t="s">
        <v>5376</v>
      </c>
    </row>
    <row r="2046" spans="1:55" hidden="1" outlineLevel="1">
      <c r="A2046" t="s">
        <v>3716</v>
      </c>
      <c r="B2046" t="s">
        <v>3346</v>
      </c>
      <c r="C2046" s="1">
        <f t="shared" si="459"/>
        <v>2821</v>
      </c>
      <c r="D2046" s="7">
        <f>IF(N2046&gt;0, RANK(N2046,(N2046:P2046,Q2046:AE2046)),0)</f>
        <v>2</v>
      </c>
      <c r="E2046" s="7">
        <f>IF(O2046&gt;0,RANK(O2046,(N2046:P2046,Q2046:AE2046)),0)</f>
        <v>1</v>
      </c>
      <c r="F2046" s="7">
        <f>IF(P2046&gt;0,RANK(P2046,(N2046:P2046,Q2046:AE2046)),0)</f>
        <v>3</v>
      </c>
      <c r="G2046" s="1">
        <f t="shared" si="457"/>
        <v>1007</v>
      </c>
      <c r="H2046" s="2">
        <f t="shared" si="458"/>
        <v>0.35696561503013113</v>
      </c>
      <c r="I2046" s="2"/>
      <c r="J2046" s="2">
        <f t="shared" si="460"/>
        <v>0.31300957107408722</v>
      </c>
      <c r="K2046" s="2">
        <f t="shared" si="460"/>
        <v>0.66997518610421836</v>
      </c>
      <c r="L2046" s="2">
        <f t="shared" si="460"/>
        <v>1.2052463665366891E-2</v>
      </c>
      <c r="M2046" s="2">
        <f t="shared" si="461"/>
        <v>4.9627791563275295E-3</v>
      </c>
      <c r="N2046" s="1">
        <v>883</v>
      </c>
      <c r="O2046" s="1">
        <v>1890</v>
      </c>
      <c r="P2046" s="1">
        <v>34</v>
      </c>
      <c r="Q2046" s="1">
        <v>7</v>
      </c>
      <c r="R2046" s="1">
        <v>7</v>
      </c>
      <c r="W2046" s="1">
        <v>0</v>
      </c>
      <c r="AG2046" s="7">
        <f>IF(Q2046&gt;0,RANK(Q2046,(N2046:P2046,Q2046:AE2046)),0)</f>
        <v>4</v>
      </c>
      <c r="AH2046" s="7">
        <f>IF(R2046&gt;0,RANK(R2046,(N2046:P2046,Q2046:AE2046)),0)</f>
        <v>4</v>
      </c>
      <c r="AI2046" s="7">
        <f>IF(T2046&gt;0,RANK(T2046,(N2046:P2046,Q2046:AE2046)),0)</f>
        <v>0</v>
      </c>
      <c r="AJ2046" s="7">
        <f>IF(S2046&gt;0,RANK(S2046,(N2046:P2046,Q2046:AE2046)),0)</f>
        <v>0</v>
      </c>
      <c r="AK2046" s="2">
        <f t="shared" si="462"/>
        <v>2.4813895781637717E-3</v>
      </c>
      <c r="AL2046" s="2">
        <f t="shared" si="462"/>
        <v>2.4813895781637717E-3</v>
      </c>
      <c r="AM2046" s="2">
        <f t="shared" si="463"/>
        <v>0</v>
      </c>
      <c r="AN2046" s="2">
        <f t="shared" si="464"/>
        <v>0</v>
      </c>
      <c r="AP2046" t="s">
        <v>3716</v>
      </c>
      <c r="AQ2046" t="s">
        <v>3346</v>
      </c>
      <c r="AR2046">
        <v>1</v>
      </c>
      <c r="AT2046" s="85" t="s">
        <v>3639</v>
      </c>
      <c r="AU2046" s="84" t="s">
        <v>4350</v>
      </c>
      <c r="AV2046" s="77" t="str">
        <f t="shared" si="465"/>
        <v>38021</v>
      </c>
      <c r="AX2046" s="7" t="s">
        <v>186</v>
      </c>
      <c r="AY2046">
        <v>3</v>
      </c>
      <c r="BB2046" t="s">
        <v>637</v>
      </c>
      <c r="BC2046" t="s">
        <v>5373</v>
      </c>
    </row>
    <row r="2047" spans="1:55" hidden="1" outlineLevel="1">
      <c r="A2047" t="s">
        <v>3353</v>
      </c>
      <c r="B2047" t="s">
        <v>3346</v>
      </c>
      <c r="C2047" s="1">
        <f t="shared" si="459"/>
        <v>1268</v>
      </c>
      <c r="D2047" s="7">
        <f>IF(N2047&gt;0, RANK(N2047,(N2047:P2047,Q2047:AE2047)),0)</f>
        <v>2</v>
      </c>
      <c r="E2047" s="7">
        <f>IF(O2047&gt;0,RANK(O2047,(N2047:P2047,Q2047:AE2047)),0)</f>
        <v>1</v>
      </c>
      <c r="F2047" s="7">
        <f>IF(P2047&gt;0,RANK(P2047,(N2047:P2047,Q2047:AE2047)),0)</f>
        <v>3</v>
      </c>
      <c r="G2047" s="1">
        <f t="shared" si="457"/>
        <v>264</v>
      </c>
      <c r="H2047" s="2">
        <f t="shared" si="458"/>
        <v>0.20820189274447951</v>
      </c>
      <c r="I2047" s="2"/>
      <c r="J2047" s="2">
        <f t="shared" si="460"/>
        <v>0.38406940063091483</v>
      </c>
      <c r="K2047" s="2">
        <f t="shared" si="460"/>
        <v>0.5922712933753943</v>
      </c>
      <c r="L2047" s="2">
        <f t="shared" si="460"/>
        <v>2.0504731861198739E-2</v>
      </c>
      <c r="M2047" s="2">
        <f t="shared" si="461"/>
        <v>3.1545741324920766E-3</v>
      </c>
      <c r="N2047" s="1">
        <v>487</v>
      </c>
      <c r="O2047" s="1">
        <v>751</v>
      </c>
      <c r="P2047" s="1">
        <v>26</v>
      </c>
      <c r="Q2047" s="1">
        <v>3</v>
      </c>
      <c r="R2047" s="1">
        <v>1</v>
      </c>
      <c r="W2047" s="1">
        <v>0</v>
      </c>
      <c r="AG2047" s="7">
        <f>IF(Q2047&gt;0,RANK(Q2047,(N2047:P2047,Q2047:AE2047)),0)</f>
        <v>4</v>
      </c>
      <c r="AH2047" s="7">
        <f>IF(R2047&gt;0,RANK(R2047,(N2047:P2047,Q2047:AE2047)),0)</f>
        <v>5</v>
      </c>
      <c r="AI2047" s="7">
        <f>IF(T2047&gt;0,RANK(T2047,(N2047:P2047,Q2047:AE2047)),0)</f>
        <v>0</v>
      </c>
      <c r="AJ2047" s="7">
        <f>IF(S2047&gt;0,RANK(S2047,(N2047:P2047,Q2047:AE2047)),0)</f>
        <v>0</v>
      </c>
      <c r="AK2047" s="2">
        <f t="shared" si="462"/>
        <v>2.3659305993690852E-3</v>
      </c>
      <c r="AL2047" s="2">
        <f t="shared" si="462"/>
        <v>7.8864353312302837E-4</v>
      </c>
      <c r="AM2047" s="2">
        <f t="shared" si="463"/>
        <v>0</v>
      </c>
      <c r="AN2047" s="2">
        <f t="shared" si="464"/>
        <v>0</v>
      </c>
      <c r="AP2047" t="s">
        <v>3353</v>
      </c>
      <c r="AQ2047" t="s">
        <v>3346</v>
      </c>
      <c r="AR2047">
        <v>1</v>
      </c>
      <c r="AT2047" s="85" t="s">
        <v>3639</v>
      </c>
      <c r="AU2047" s="84" t="s">
        <v>4351</v>
      </c>
      <c r="AV2047" s="77" t="str">
        <f t="shared" si="465"/>
        <v>38023</v>
      </c>
      <c r="AX2047" s="7" t="s">
        <v>186</v>
      </c>
      <c r="AY2047">
        <v>6</v>
      </c>
      <c r="BB2047" t="s">
        <v>637</v>
      </c>
      <c r="BC2047" t="s">
        <v>5377</v>
      </c>
    </row>
    <row r="2048" spans="1:55" hidden="1" outlineLevel="1">
      <c r="A2048" t="s">
        <v>2512</v>
      </c>
      <c r="B2048" t="s">
        <v>3346</v>
      </c>
      <c r="C2048" s="1">
        <f t="shared" si="459"/>
        <v>1774</v>
      </c>
      <c r="D2048" s="7">
        <f>IF(N2048&gt;0, RANK(N2048,(N2048:P2048,Q2048:AE2048)),0)</f>
        <v>2</v>
      </c>
      <c r="E2048" s="7">
        <f>IF(O2048&gt;0,RANK(O2048,(N2048:P2048,Q2048:AE2048)),0)</f>
        <v>1</v>
      </c>
      <c r="F2048" s="7">
        <f>IF(P2048&gt;0,RANK(P2048,(N2048:P2048,Q2048:AE2048)),0)</f>
        <v>3</v>
      </c>
      <c r="G2048" s="1">
        <f t="shared" si="457"/>
        <v>607</v>
      </c>
      <c r="H2048" s="2">
        <f t="shared" si="458"/>
        <v>0.34216459977452085</v>
      </c>
      <c r="I2048" s="2"/>
      <c r="J2048" s="2">
        <f t="shared" si="460"/>
        <v>0.3218714768883878</v>
      </c>
      <c r="K2048" s="2">
        <f t="shared" si="460"/>
        <v>0.66403607666290865</v>
      </c>
      <c r="L2048" s="2">
        <f t="shared" si="460"/>
        <v>9.0191657271702363E-3</v>
      </c>
      <c r="M2048" s="2">
        <f t="shared" si="461"/>
        <v>5.0732807215333187E-3</v>
      </c>
      <c r="N2048" s="1">
        <v>571</v>
      </c>
      <c r="O2048" s="1">
        <v>1178</v>
      </c>
      <c r="P2048" s="1">
        <v>16</v>
      </c>
      <c r="Q2048" s="1">
        <v>2</v>
      </c>
      <c r="R2048" s="1">
        <v>7</v>
      </c>
      <c r="W2048" s="1">
        <v>0</v>
      </c>
      <c r="AG2048" s="7">
        <f>IF(Q2048&gt;0,RANK(Q2048,(N2048:P2048,Q2048:AE2048)),0)</f>
        <v>5</v>
      </c>
      <c r="AH2048" s="7">
        <f>IF(R2048&gt;0,RANK(R2048,(N2048:P2048,Q2048:AE2048)),0)</f>
        <v>4</v>
      </c>
      <c r="AI2048" s="7">
        <f>IF(T2048&gt;0,RANK(T2048,(N2048:P2048,Q2048:AE2048)),0)</f>
        <v>0</v>
      </c>
      <c r="AJ2048" s="7">
        <f>IF(S2048&gt;0,RANK(S2048,(N2048:P2048,Q2048:AE2048)),0)</f>
        <v>0</v>
      </c>
      <c r="AK2048" s="2">
        <f t="shared" si="462"/>
        <v>1.1273957158962795E-3</v>
      </c>
      <c r="AL2048" s="2">
        <f t="shared" si="462"/>
        <v>3.9458850056369784E-3</v>
      </c>
      <c r="AM2048" s="2">
        <f t="shared" si="463"/>
        <v>0</v>
      </c>
      <c r="AN2048" s="2">
        <f t="shared" si="464"/>
        <v>0</v>
      </c>
      <c r="AP2048" t="s">
        <v>2512</v>
      </c>
      <c r="AQ2048" t="s">
        <v>3346</v>
      </c>
      <c r="AR2048">
        <v>1</v>
      </c>
      <c r="AT2048" s="85" t="s">
        <v>3639</v>
      </c>
      <c r="AU2048" s="84" t="s">
        <v>3949</v>
      </c>
      <c r="AV2048" s="77" t="str">
        <f t="shared" si="465"/>
        <v>38025</v>
      </c>
      <c r="AX2048" s="7" t="s">
        <v>186</v>
      </c>
      <c r="AY2048">
        <v>11</v>
      </c>
      <c r="BB2048" t="s">
        <v>637</v>
      </c>
      <c r="BC2048" t="s">
        <v>5373</v>
      </c>
    </row>
    <row r="2049" spans="1:55" hidden="1" outlineLevel="1">
      <c r="A2049" t="s">
        <v>992</v>
      </c>
      <c r="B2049" t="s">
        <v>3346</v>
      </c>
      <c r="C2049" s="1">
        <f t="shared" si="459"/>
        <v>1213</v>
      </c>
      <c r="D2049" s="7">
        <f>IF(N2049&gt;0, RANK(N2049,(N2049:P2049,Q2049:AE2049)),0)</f>
        <v>2</v>
      </c>
      <c r="E2049" s="7">
        <f>IF(O2049&gt;0,RANK(O2049,(N2049:P2049,Q2049:AE2049)),0)</f>
        <v>1</v>
      </c>
      <c r="F2049" s="7">
        <f>IF(P2049&gt;0,RANK(P2049,(N2049:P2049,Q2049:AE2049)),0)</f>
        <v>3</v>
      </c>
      <c r="G2049" s="1">
        <f t="shared" si="457"/>
        <v>121</v>
      </c>
      <c r="H2049" s="2">
        <f t="shared" si="458"/>
        <v>9.9752679307502062E-2</v>
      </c>
      <c r="I2049" s="2"/>
      <c r="J2049" s="2">
        <f t="shared" si="460"/>
        <v>0.44023083264633139</v>
      </c>
      <c r="K2049" s="2">
        <f t="shared" si="460"/>
        <v>0.53998351195383343</v>
      </c>
      <c r="L2049" s="2">
        <f t="shared" si="460"/>
        <v>1.483924154987634E-2</v>
      </c>
      <c r="M2049" s="2">
        <f t="shared" si="461"/>
        <v>4.9464138499588934E-3</v>
      </c>
      <c r="N2049" s="1">
        <v>534</v>
      </c>
      <c r="O2049" s="1">
        <v>655</v>
      </c>
      <c r="P2049" s="1">
        <v>18</v>
      </c>
      <c r="Q2049" s="1">
        <v>1</v>
      </c>
      <c r="R2049" s="1">
        <v>5</v>
      </c>
      <c r="W2049" s="1">
        <v>0</v>
      </c>
      <c r="AG2049" s="7">
        <f>IF(Q2049&gt;0,RANK(Q2049,(N2049:P2049,Q2049:AE2049)),0)</f>
        <v>5</v>
      </c>
      <c r="AH2049" s="7">
        <f>IF(R2049&gt;0,RANK(R2049,(N2049:P2049,Q2049:AE2049)),0)</f>
        <v>4</v>
      </c>
      <c r="AI2049" s="7">
        <f>IF(T2049&gt;0,RANK(T2049,(N2049:P2049,Q2049:AE2049)),0)</f>
        <v>0</v>
      </c>
      <c r="AJ2049" s="7">
        <f>IF(S2049&gt;0,RANK(S2049,(N2049:P2049,Q2049:AE2049)),0)</f>
        <v>0</v>
      </c>
      <c r="AK2049" s="2">
        <f t="shared" si="462"/>
        <v>8.2440230832646333E-4</v>
      </c>
      <c r="AL2049" s="2">
        <f t="shared" si="462"/>
        <v>4.1220115416323163E-3</v>
      </c>
      <c r="AM2049" s="2">
        <f t="shared" si="463"/>
        <v>0</v>
      </c>
      <c r="AN2049" s="2">
        <f t="shared" si="464"/>
        <v>0</v>
      </c>
      <c r="AP2049" t="s">
        <v>992</v>
      </c>
      <c r="AQ2049" t="s">
        <v>3346</v>
      </c>
      <c r="AR2049">
        <v>1</v>
      </c>
      <c r="AT2049" s="85" t="s">
        <v>3639</v>
      </c>
      <c r="AU2049" s="84" t="s">
        <v>3950</v>
      </c>
      <c r="AV2049" s="77" t="str">
        <f t="shared" si="465"/>
        <v>38027</v>
      </c>
      <c r="AX2049" s="7" t="s">
        <v>186</v>
      </c>
      <c r="AY2049">
        <v>4</v>
      </c>
      <c r="AZ2049">
        <v>6</v>
      </c>
      <c r="BB2049" t="s">
        <v>637</v>
      </c>
      <c r="BC2049" t="s">
        <v>5377</v>
      </c>
    </row>
    <row r="2050" spans="1:55" hidden="1" outlineLevel="1">
      <c r="A2050" t="s">
        <v>3354</v>
      </c>
      <c r="B2050" t="s">
        <v>3346</v>
      </c>
      <c r="C2050" s="1">
        <f t="shared" si="459"/>
        <v>2113</v>
      </c>
      <c r="D2050" s="7">
        <f>IF(N2050&gt;0, RANK(N2050,(N2050:P2050,Q2050:AE2050)),0)</f>
        <v>2</v>
      </c>
      <c r="E2050" s="7">
        <f>IF(O2050&gt;0,RANK(O2050,(N2050:P2050,Q2050:AE2050)),0)</f>
        <v>1</v>
      </c>
      <c r="F2050" s="7">
        <f>IF(P2050&gt;0,RANK(P2050,(N2050:P2050,Q2050:AE2050)),0)</f>
        <v>3</v>
      </c>
      <c r="G2050" s="1">
        <f t="shared" si="457"/>
        <v>838</v>
      </c>
      <c r="H2050" s="2">
        <f t="shared" si="458"/>
        <v>0.39659252247988641</v>
      </c>
      <c r="I2050" s="2"/>
      <c r="J2050" s="2">
        <f t="shared" si="460"/>
        <v>0.28916232844297207</v>
      </c>
      <c r="K2050" s="2">
        <f t="shared" si="460"/>
        <v>0.68575485092285848</v>
      </c>
      <c r="L2050" s="2">
        <f t="shared" si="460"/>
        <v>2.0350212967345006E-2</v>
      </c>
      <c r="M2050" s="2">
        <f t="shared" si="461"/>
        <v>4.7326076668244392E-3</v>
      </c>
      <c r="N2050" s="1">
        <v>611</v>
      </c>
      <c r="O2050" s="1">
        <v>1449</v>
      </c>
      <c r="P2050" s="1">
        <v>43</v>
      </c>
      <c r="Q2050" s="1">
        <v>9</v>
      </c>
      <c r="R2050" s="1">
        <v>1</v>
      </c>
      <c r="W2050" s="1">
        <v>0</v>
      </c>
      <c r="AG2050" s="7">
        <f>IF(Q2050&gt;0,RANK(Q2050,(N2050:P2050,Q2050:AE2050)),0)</f>
        <v>4</v>
      </c>
      <c r="AH2050" s="7">
        <f>IF(R2050&gt;0,RANK(R2050,(N2050:P2050,Q2050:AE2050)),0)</f>
        <v>5</v>
      </c>
      <c r="AI2050" s="7">
        <f>IF(T2050&gt;0,RANK(T2050,(N2050:P2050,Q2050:AE2050)),0)</f>
        <v>0</v>
      </c>
      <c r="AJ2050" s="7">
        <f>IF(S2050&gt;0,RANK(S2050,(N2050:P2050,Q2050:AE2050)),0)</f>
        <v>0</v>
      </c>
      <c r="AK2050" s="2">
        <f t="shared" si="462"/>
        <v>4.2593469001419781E-3</v>
      </c>
      <c r="AL2050" s="2">
        <f t="shared" si="462"/>
        <v>4.7326076668244201E-4</v>
      </c>
      <c r="AM2050" s="2">
        <f t="shared" si="463"/>
        <v>0</v>
      </c>
      <c r="AN2050" s="2">
        <f t="shared" si="464"/>
        <v>0</v>
      </c>
      <c r="AP2050" t="s">
        <v>3354</v>
      </c>
      <c r="AQ2050" t="s">
        <v>3346</v>
      </c>
      <c r="AR2050">
        <v>1</v>
      </c>
      <c r="AT2050" s="85" t="s">
        <v>3639</v>
      </c>
      <c r="AU2050" s="84" t="s">
        <v>3951</v>
      </c>
      <c r="AV2050" s="77" t="str">
        <f t="shared" si="465"/>
        <v>38029</v>
      </c>
      <c r="AX2050" s="7" t="s">
        <v>186</v>
      </c>
      <c r="AY2050">
        <v>11</v>
      </c>
      <c r="BB2050" t="s">
        <v>198</v>
      </c>
      <c r="BC2050" t="s">
        <v>5376</v>
      </c>
    </row>
    <row r="2051" spans="1:55" hidden="1" outlineLevel="1">
      <c r="A2051" t="s">
        <v>3689</v>
      </c>
      <c r="B2051" t="s">
        <v>3346</v>
      </c>
      <c r="C2051" s="1">
        <f t="shared" si="459"/>
        <v>1766</v>
      </c>
      <c r="D2051" s="7">
        <f>IF(N2051&gt;0, RANK(N2051,(N2051:P2051,Q2051:AE2051)),0)</f>
        <v>2</v>
      </c>
      <c r="E2051" s="7">
        <f>IF(O2051&gt;0,RANK(O2051,(N2051:P2051,Q2051:AE2051)),0)</f>
        <v>1</v>
      </c>
      <c r="F2051" s="7">
        <f>IF(P2051&gt;0,RANK(P2051,(N2051:P2051,Q2051:AE2051)),0)</f>
        <v>3</v>
      </c>
      <c r="G2051" s="1">
        <f t="shared" si="457"/>
        <v>701</v>
      </c>
      <c r="H2051" s="2">
        <f t="shared" si="458"/>
        <v>0.39694224235560588</v>
      </c>
      <c r="I2051" s="2"/>
      <c r="J2051" s="2">
        <f t="shared" si="460"/>
        <v>0.29331823329558326</v>
      </c>
      <c r="K2051" s="2">
        <f t="shared" si="460"/>
        <v>0.69026047565118909</v>
      </c>
      <c r="L2051" s="2">
        <f t="shared" si="460"/>
        <v>1.1325028312570781E-2</v>
      </c>
      <c r="M2051" s="2">
        <f t="shared" si="461"/>
        <v>5.0962627406568681E-3</v>
      </c>
      <c r="N2051" s="1">
        <v>518</v>
      </c>
      <c r="O2051" s="1">
        <v>1219</v>
      </c>
      <c r="P2051" s="1">
        <v>20</v>
      </c>
      <c r="Q2051" s="1">
        <v>6</v>
      </c>
      <c r="R2051" s="1">
        <v>3</v>
      </c>
      <c r="W2051" s="1">
        <v>0</v>
      </c>
      <c r="AG2051" s="7">
        <f>IF(Q2051&gt;0,RANK(Q2051,(N2051:P2051,Q2051:AE2051)),0)</f>
        <v>4</v>
      </c>
      <c r="AH2051" s="7">
        <f>IF(R2051&gt;0,RANK(R2051,(N2051:P2051,Q2051:AE2051)),0)</f>
        <v>5</v>
      </c>
      <c r="AI2051" s="7">
        <f>IF(T2051&gt;0,RANK(T2051,(N2051:P2051,Q2051:AE2051)),0)</f>
        <v>0</v>
      </c>
      <c r="AJ2051" s="7">
        <f>IF(S2051&gt;0,RANK(S2051,(N2051:P2051,Q2051:AE2051)),0)</f>
        <v>0</v>
      </c>
      <c r="AK2051" s="2">
        <f t="shared" si="462"/>
        <v>3.3975084937712344E-3</v>
      </c>
      <c r="AL2051" s="2">
        <f t="shared" si="462"/>
        <v>1.6987542468856172E-3</v>
      </c>
      <c r="AM2051" s="2">
        <f t="shared" si="463"/>
        <v>0</v>
      </c>
      <c r="AN2051" s="2">
        <f t="shared" si="464"/>
        <v>0</v>
      </c>
      <c r="AP2051" t="s">
        <v>3689</v>
      </c>
      <c r="AQ2051" t="s">
        <v>3346</v>
      </c>
      <c r="AR2051">
        <v>1</v>
      </c>
      <c r="AT2051" s="85" t="s">
        <v>3639</v>
      </c>
      <c r="AU2051" s="84" t="s">
        <v>3971</v>
      </c>
      <c r="AV2051" s="77" t="str">
        <f t="shared" si="465"/>
        <v>38031</v>
      </c>
      <c r="AX2051" s="7" t="s">
        <v>186</v>
      </c>
      <c r="AY2051">
        <v>6</v>
      </c>
      <c r="BB2051" t="s">
        <v>637</v>
      </c>
      <c r="BC2051" t="s">
        <v>5373</v>
      </c>
    </row>
    <row r="2052" spans="1:55" hidden="1" outlineLevel="1">
      <c r="A2052" t="s">
        <v>3604</v>
      </c>
      <c r="B2052" t="s">
        <v>3346</v>
      </c>
      <c r="C2052" s="1">
        <f t="shared" si="459"/>
        <v>927</v>
      </c>
      <c r="D2052" s="7">
        <f>IF(N2052&gt;0, RANK(N2052,(N2052:P2052,Q2052:AE2052)),0)</f>
        <v>2</v>
      </c>
      <c r="E2052" s="7">
        <f>IF(O2052&gt;0,RANK(O2052,(N2052:P2052,Q2052:AE2052)),0)</f>
        <v>1</v>
      </c>
      <c r="F2052" s="7">
        <f>IF(P2052&gt;0,RANK(P2052,(N2052:P2052,Q2052:AE2052)),0)</f>
        <v>3</v>
      </c>
      <c r="G2052" s="1">
        <f t="shared" si="457"/>
        <v>524</v>
      </c>
      <c r="H2052" s="2">
        <f t="shared" si="458"/>
        <v>0.56526429341963325</v>
      </c>
      <c r="I2052" s="2"/>
      <c r="J2052" s="2">
        <f t="shared" si="460"/>
        <v>0.21035598705501618</v>
      </c>
      <c r="K2052" s="2">
        <f t="shared" si="460"/>
        <v>0.77562028047464937</v>
      </c>
      <c r="L2052" s="2">
        <f t="shared" si="460"/>
        <v>6.4724919093851136E-3</v>
      </c>
      <c r="M2052" s="2">
        <f t="shared" si="461"/>
        <v>7.5512405609492799E-3</v>
      </c>
      <c r="N2052" s="1">
        <v>195</v>
      </c>
      <c r="O2052" s="1">
        <v>719</v>
      </c>
      <c r="P2052" s="1">
        <v>6</v>
      </c>
      <c r="Q2052" s="1">
        <v>3</v>
      </c>
      <c r="R2052" s="1">
        <v>4</v>
      </c>
      <c r="W2052" s="1">
        <v>0</v>
      </c>
      <c r="AG2052" s="7">
        <f>IF(Q2052&gt;0,RANK(Q2052,(N2052:P2052,Q2052:AE2052)),0)</f>
        <v>5</v>
      </c>
      <c r="AH2052" s="7">
        <f>IF(R2052&gt;0,RANK(R2052,(N2052:P2052,Q2052:AE2052)),0)</f>
        <v>4</v>
      </c>
      <c r="AI2052" s="7">
        <f>IF(T2052&gt;0,RANK(T2052,(N2052:P2052,Q2052:AE2052)),0)</f>
        <v>0</v>
      </c>
      <c r="AJ2052" s="7">
        <f>IF(S2052&gt;0,RANK(S2052,(N2052:P2052,Q2052:AE2052)),0)</f>
        <v>0</v>
      </c>
      <c r="AK2052" s="2">
        <f t="shared" si="462"/>
        <v>3.2362459546925568E-3</v>
      </c>
      <c r="AL2052" s="2">
        <f t="shared" si="462"/>
        <v>4.3149946062567418E-3</v>
      </c>
      <c r="AM2052" s="2">
        <f t="shared" si="463"/>
        <v>0</v>
      </c>
      <c r="AN2052" s="2">
        <f t="shared" si="464"/>
        <v>0</v>
      </c>
      <c r="AP2052" t="s">
        <v>3604</v>
      </c>
      <c r="AQ2052" t="s">
        <v>3346</v>
      </c>
      <c r="AR2052">
        <v>1</v>
      </c>
      <c r="AT2052" s="85" t="s">
        <v>3639</v>
      </c>
      <c r="AU2052" s="84" t="s">
        <v>3972</v>
      </c>
      <c r="AV2052" s="77" t="str">
        <f t="shared" si="465"/>
        <v>38033</v>
      </c>
      <c r="AX2052" s="7" t="s">
        <v>186</v>
      </c>
      <c r="AY2052">
        <v>5</v>
      </c>
      <c r="BB2052" t="s">
        <v>637</v>
      </c>
      <c r="BC2052" t="s">
        <v>5378</v>
      </c>
    </row>
    <row r="2053" spans="1:55" hidden="1" outlineLevel="1">
      <c r="A2053" t="s">
        <v>3704</v>
      </c>
      <c r="B2053" t="s">
        <v>3346</v>
      </c>
      <c r="C2053" s="1">
        <f t="shared" si="459"/>
        <v>30470</v>
      </c>
      <c r="D2053" s="7">
        <f>IF(N2053&gt;0, RANK(N2053,(N2053:P2053,Q2053:AE2053)),0)</f>
        <v>2</v>
      </c>
      <c r="E2053" s="7">
        <f>IF(O2053&gt;0,RANK(O2053,(N2053:P2053,Q2053:AE2053)),0)</f>
        <v>1</v>
      </c>
      <c r="F2053" s="7">
        <f>IF(P2053&gt;0,RANK(P2053,(N2053:P2053,Q2053:AE2053)),0)</f>
        <v>3</v>
      </c>
      <c r="G2053" s="1">
        <f t="shared" si="457"/>
        <v>4652</v>
      </c>
      <c r="H2053" s="2">
        <f t="shared" si="458"/>
        <v>0.15267476206104366</v>
      </c>
      <c r="I2053" s="2"/>
      <c r="J2053" s="2">
        <f t="shared" si="460"/>
        <v>0.4150311782080735</v>
      </c>
      <c r="K2053" s="2">
        <f t="shared" si="460"/>
        <v>0.56770594026911714</v>
      </c>
      <c r="L2053" s="2">
        <f t="shared" si="460"/>
        <v>1.1421069904824417E-2</v>
      </c>
      <c r="M2053" s="2">
        <f t="shared" si="461"/>
        <v>5.8418116179848861E-3</v>
      </c>
      <c r="N2053" s="1">
        <v>12646</v>
      </c>
      <c r="O2053" s="1">
        <v>17298</v>
      </c>
      <c r="P2053" s="1">
        <v>348</v>
      </c>
      <c r="Q2053" s="1">
        <v>137</v>
      </c>
      <c r="R2053" s="1">
        <v>41</v>
      </c>
      <c r="W2053" s="1">
        <v>0</v>
      </c>
      <c r="AG2053" s="7">
        <f>IF(Q2053&gt;0,RANK(Q2053,(N2053:P2053,Q2053:AE2053)),0)</f>
        <v>4</v>
      </c>
      <c r="AH2053" s="7">
        <f>IF(R2053&gt;0,RANK(R2053,(N2053:P2053,Q2053:AE2053)),0)</f>
        <v>5</v>
      </c>
      <c r="AI2053" s="7">
        <f>IF(T2053&gt;0,RANK(T2053,(N2053:P2053,Q2053:AE2053)),0)</f>
        <v>0</v>
      </c>
      <c r="AJ2053" s="7">
        <f>IF(S2053&gt;0,RANK(S2053,(N2053:P2053,Q2053:AE2053)),0)</f>
        <v>0</v>
      </c>
      <c r="AK2053" s="2">
        <f t="shared" si="462"/>
        <v>4.4962257958647851E-3</v>
      </c>
      <c r="AL2053" s="2">
        <f t="shared" si="462"/>
        <v>1.3455858221201181E-3</v>
      </c>
      <c r="AM2053" s="2">
        <f t="shared" si="463"/>
        <v>0</v>
      </c>
      <c r="AN2053" s="2">
        <f t="shared" si="464"/>
        <v>0</v>
      </c>
      <c r="AP2053" t="s">
        <v>3704</v>
      </c>
      <c r="AQ2053" t="s">
        <v>3346</v>
      </c>
      <c r="AR2053">
        <v>1</v>
      </c>
      <c r="AT2053" s="85" t="s">
        <v>3639</v>
      </c>
      <c r="AU2053" s="84" t="s">
        <v>3970</v>
      </c>
      <c r="AV2053" s="77" t="str">
        <f t="shared" si="465"/>
        <v>38035</v>
      </c>
      <c r="AX2053" s="7" t="s">
        <v>186</v>
      </c>
      <c r="AY2053">
        <v>43</v>
      </c>
      <c r="BB2053" t="s">
        <v>637</v>
      </c>
      <c r="BC2053" t="s">
        <v>5373</v>
      </c>
    </row>
    <row r="2054" spans="1:55" hidden="1" outlineLevel="1">
      <c r="A2054" t="s">
        <v>3212</v>
      </c>
      <c r="B2054" t="s">
        <v>3346</v>
      </c>
      <c r="C2054" s="1">
        <f t="shared" si="459"/>
        <v>1242</v>
      </c>
      <c r="D2054" s="7">
        <f>IF(N2054&gt;0, RANK(N2054,(N2054:P2054,Q2054:AE2054)),0)</f>
        <v>2</v>
      </c>
      <c r="E2054" s="7">
        <f>IF(O2054&gt;0,RANK(O2054,(N2054:P2054,Q2054:AE2054)),0)</f>
        <v>1</v>
      </c>
      <c r="F2054" s="7">
        <f>IF(P2054&gt;0,RANK(P2054,(N2054:P2054,Q2054:AE2054)),0)</f>
        <v>3</v>
      </c>
      <c r="G2054" s="1">
        <f t="shared" si="457"/>
        <v>688</v>
      </c>
      <c r="H2054" s="2">
        <f t="shared" si="458"/>
        <v>0.55394524959742353</v>
      </c>
      <c r="I2054" s="2"/>
      <c r="J2054" s="2">
        <f t="shared" si="460"/>
        <v>0.21256038647342995</v>
      </c>
      <c r="K2054" s="2">
        <f t="shared" si="460"/>
        <v>0.76650563607085342</v>
      </c>
      <c r="L2054" s="2">
        <f t="shared" si="460"/>
        <v>1.2882447665056361E-2</v>
      </c>
      <c r="M2054" s="2">
        <f t="shared" si="461"/>
        <v>8.0515297906602074E-3</v>
      </c>
      <c r="N2054" s="1">
        <v>264</v>
      </c>
      <c r="O2054" s="1">
        <v>952</v>
      </c>
      <c r="P2054" s="1">
        <v>16</v>
      </c>
      <c r="Q2054" s="1">
        <v>4</v>
      </c>
      <c r="R2054" s="1">
        <v>6</v>
      </c>
      <c r="W2054" s="1">
        <v>0</v>
      </c>
      <c r="AG2054" s="7">
        <f>IF(Q2054&gt;0,RANK(Q2054,(N2054:P2054,Q2054:AE2054)),0)</f>
        <v>5</v>
      </c>
      <c r="AH2054" s="7">
        <f>IF(R2054&gt;0,RANK(R2054,(N2054:P2054,Q2054:AE2054)),0)</f>
        <v>4</v>
      </c>
      <c r="AI2054" s="7">
        <f>IF(T2054&gt;0,RANK(T2054,(N2054:P2054,Q2054:AE2054)),0)</f>
        <v>0</v>
      </c>
      <c r="AJ2054" s="7">
        <f>IF(S2054&gt;0,RANK(S2054,(N2054:P2054,Q2054:AE2054)),0)</f>
        <v>0</v>
      </c>
      <c r="AK2054" s="2">
        <f t="shared" si="462"/>
        <v>3.2206119162640902E-3</v>
      </c>
      <c r="AL2054" s="2">
        <f t="shared" si="462"/>
        <v>4.830917874396135E-3</v>
      </c>
      <c r="AM2054" s="2">
        <f t="shared" si="463"/>
        <v>0</v>
      </c>
      <c r="AN2054" s="2">
        <f t="shared" si="464"/>
        <v>0</v>
      </c>
      <c r="AP2054" t="s">
        <v>3212</v>
      </c>
      <c r="AQ2054" t="s">
        <v>3346</v>
      </c>
      <c r="AR2054">
        <v>1</v>
      </c>
      <c r="AT2054" s="85" t="s">
        <v>3639</v>
      </c>
      <c r="AU2054" s="84" t="s">
        <v>3656</v>
      </c>
      <c r="AV2054" s="77" t="str">
        <f t="shared" si="465"/>
        <v>38037</v>
      </c>
      <c r="AX2054" s="7" t="s">
        <v>186</v>
      </c>
      <c r="AY2054">
        <v>7</v>
      </c>
      <c r="BB2054" t="s">
        <v>198</v>
      </c>
      <c r="BC2054" t="s">
        <v>5376</v>
      </c>
    </row>
    <row r="2055" spans="1:55" hidden="1" outlineLevel="1">
      <c r="A2055" t="s">
        <v>2162</v>
      </c>
      <c r="B2055" t="s">
        <v>3346</v>
      </c>
      <c r="C2055" s="1">
        <f t="shared" si="459"/>
        <v>1439</v>
      </c>
      <c r="D2055" s="7">
        <f>IF(N2055&gt;0, RANK(N2055,(N2055:P2055,Q2055:AE2055)),0)</f>
        <v>2</v>
      </c>
      <c r="E2055" s="7">
        <f>IF(O2055&gt;0,RANK(O2055,(N2055:P2055,Q2055:AE2055)),0)</f>
        <v>1</v>
      </c>
      <c r="F2055" s="7">
        <f>IF(P2055&gt;0,RANK(P2055,(N2055:P2055,Q2055:AE2055)),0)</f>
        <v>3</v>
      </c>
      <c r="G2055" s="1">
        <f t="shared" si="457"/>
        <v>402</v>
      </c>
      <c r="H2055" s="2">
        <f t="shared" si="458"/>
        <v>0.27936066712995133</v>
      </c>
      <c r="I2055" s="2"/>
      <c r="J2055" s="2">
        <f t="shared" si="460"/>
        <v>0.35093815149409313</v>
      </c>
      <c r="K2055" s="2">
        <f t="shared" si="460"/>
        <v>0.63029881862404447</v>
      </c>
      <c r="L2055" s="2">
        <f t="shared" si="460"/>
        <v>9.7289784572619879E-3</v>
      </c>
      <c r="M2055" s="2">
        <f t="shared" si="461"/>
        <v>9.0340514246004151E-3</v>
      </c>
      <c r="N2055" s="1">
        <v>505</v>
      </c>
      <c r="O2055" s="1">
        <v>907</v>
      </c>
      <c r="P2055" s="1">
        <v>14</v>
      </c>
      <c r="Q2055" s="1">
        <v>9</v>
      </c>
      <c r="R2055" s="1">
        <v>4</v>
      </c>
      <c r="W2055" s="1">
        <v>0</v>
      </c>
      <c r="AG2055" s="7">
        <f>IF(Q2055&gt;0,RANK(Q2055,(N2055:P2055,Q2055:AE2055)),0)</f>
        <v>4</v>
      </c>
      <c r="AH2055" s="7">
        <f>IF(R2055&gt;0,RANK(R2055,(N2055:P2055,Q2055:AE2055)),0)</f>
        <v>5</v>
      </c>
      <c r="AI2055" s="7">
        <f>IF(T2055&gt;0,RANK(T2055,(N2055:P2055,Q2055:AE2055)),0)</f>
        <v>0</v>
      </c>
      <c r="AJ2055" s="7">
        <f>IF(S2055&gt;0,RANK(S2055,(N2055:P2055,Q2055:AE2055)),0)</f>
        <v>0</v>
      </c>
      <c r="AK2055" s="2">
        <f t="shared" si="462"/>
        <v>6.2543432939541352E-3</v>
      </c>
      <c r="AL2055" s="2">
        <f t="shared" si="462"/>
        <v>2.7797081306462821E-3</v>
      </c>
      <c r="AM2055" s="2">
        <f t="shared" si="463"/>
        <v>0</v>
      </c>
      <c r="AN2055" s="2">
        <f t="shared" si="464"/>
        <v>0</v>
      </c>
      <c r="AP2055" t="s">
        <v>2162</v>
      </c>
      <c r="AQ2055" t="s">
        <v>3346</v>
      </c>
      <c r="AR2055">
        <v>1</v>
      </c>
      <c r="AT2055" s="85" t="s">
        <v>3639</v>
      </c>
      <c r="AU2055" s="84" t="s">
        <v>5210</v>
      </c>
      <c r="AV2055" s="77" t="str">
        <f t="shared" si="465"/>
        <v>38039</v>
      </c>
      <c r="AX2055" s="7" t="s">
        <v>186</v>
      </c>
      <c r="AY2055">
        <v>7</v>
      </c>
      <c r="BB2055" t="s">
        <v>637</v>
      </c>
      <c r="BC2055" t="s">
        <v>5373</v>
      </c>
    </row>
    <row r="2056" spans="1:55" hidden="1" outlineLevel="1">
      <c r="A2056" t="s">
        <v>1432</v>
      </c>
      <c r="B2056" t="s">
        <v>3346</v>
      </c>
      <c r="C2056" s="1">
        <f t="shared" si="459"/>
        <v>1494</v>
      </c>
      <c r="D2056" s="7">
        <f>IF(N2056&gt;0, RANK(N2056,(N2056:P2056,Q2056:AE2056)),0)</f>
        <v>2</v>
      </c>
      <c r="E2056" s="7">
        <f>IF(O2056&gt;0,RANK(O2056,(N2056:P2056,Q2056:AE2056)),0)</f>
        <v>1</v>
      </c>
      <c r="F2056" s="7">
        <f>IF(P2056&gt;0,RANK(P2056,(N2056:P2056,Q2056:AE2056)),0)</f>
        <v>3</v>
      </c>
      <c r="G2056" s="1">
        <f t="shared" si="457"/>
        <v>639</v>
      </c>
      <c r="H2056" s="2">
        <f t="shared" si="458"/>
        <v>0.42771084337349397</v>
      </c>
      <c r="I2056" s="2"/>
      <c r="J2056" s="2">
        <f t="shared" si="460"/>
        <v>0.27108433734939757</v>
      </c>
      <c r="K2056" s="2">
        <f t="shared" si="460"/>
        <v>0.6987951807228916</v>
      </c>
      <c r="L2056" s="2">
        <f t="shared" si="460"/>
        <v>2.3427041499330656E-2</v>
      </c>
      <c r="M2056" s="2">
        <f t="shared" si="461"/>
        <v>6.693440428380118E-3</v>
      </c>
      <c r="N2056" s="1">
        <v>405</v>
      </c>
      <c r="O2056" s="1">
        <v>1044</v>
      </c>
      <c r="P2056" s="1">
        <v>35</v>
      </c>
      <c r="Q2056" s="1">
        <v>6</v>
      </c>
      <c r="R2056" s="1">
        <v>4</v>
      </c>
      <c r="W2056" s="1">
        <v>0</v>
      </c>
      <c r="AG2056" s="7">
        <f>IF(Q2056&gt;0,RANK(Q2056,(N2056:P2056,Q2056:AE2056)),0)</f>
        <v>4</v>
      </c>
      <c r="AH2056" s="7">
        <f>IF(R2056&gt;0,RANK(R2056,(N2056:P2056,Q2056:AE2056)),0)</f>
        <v>5</v>
      </c>
      <c r="AI2056" s="7">
        <f>IF(T2056&gt;0,RANK(T2056,(N2056:P2056,Q2056:AE2056)),0)</f>
        <v>0</v>
      </c>
      <c r="AJ2056" s="7">
        <f>IF(S2056&gt;0,RANK(S2056,(N2056:P2056,Q2056:AE2056)),0)</f>
        <v>0</v>
      </c>
      <c r="AK2056" s="2">
        <f t="shared" si="462"/>
        <v>4.0160642570281121E-3</v>
      </c>
      <c r="AL2056" s="2">
        <f t="shared" si="462"/>
        <v>2.6773761713520749E-3</v>
      </c>
      <c r="AM2056" s="2">
        <f t="shared" si="463"/>
        <v>0</v>
      </c>
      <c r="AN2056" s="2">
        <f t="shared" si="464"/>
        <v>0</v>
      </c>
      <c r="AP2056" t="s">
        <v>1432</v>
      </c>
      <c r="AQ2056" t="s">
        <v>3346</v>
      </c>
      <c r="AR2056">
        <v>1</v>
      </c>
      <c r="AT2056" s="85" t="s">
        <v>3639</v>
      </c>
      <c r="AU2056" s="84" t="s">
        <v>5211</v>
      </c>
      <c r="AV2056" s="77" t="str">
        <f t="shared" si="465"/>
        <v>38041</v>
      </c>
      <c r="AX2056" s="7" t="s">
        <v>186</v>
      </c>
      <c r="AY2056">
        <v>3</v>
      </c>
      <c r="BB2056" t="s">
        <v>637</v>
      </c>
      <c r="BC2056" t="s">
        <v>5378</v>
      </c>
    </row>
    <row r="2057" spans="1:55" hidden="1" outlineLevel="1">
      <c r="A2057" t="s">
        <v>761</v>
      </c>
      <c r="B2057" t="s">
        <v>3346</v>
      </c>
      <c r="C2057" s="1">
        <f t="shared" si="459"/>
        <v>1369</v>
      </c>
      <c r="D2057" s="7">
        <f>IF(N2057&gt;0, RANK(N2057,(N2057:P2057,Q2057:AE2057)),0)</f>
        <v>2</v>
      </c>
      <c r="E2057" s="7">
        <f>IF(O2057&gt;0,RANK(O2057,(N2057:P2057,Q2057:AE2057)),0)</f>
        <v>1</v>
      </c>
      <c r="F2057" s="7">
        <f>IF(P2057&gt;0,RANK(P2057,(N2057:P2057,Q2057:AE2057)),0)</f>
        <v>3</v>
      </c>
      <c r="G2057" s="1">
        <f t="shared" si="457"/>
        <v>469</v>
      </c>
      <c r="H2057" s="2">
        <f t="shared" si="458"/>
        <v>0.34258582907231555</v>
      </c>
      <c r="I2057" s="2"/>
      <c r="J2057" s="2">
        <f t="shared" si="460"/>
        <v>0.3162892622352082</v>
      </c>
      <c r="K2057" s="2">
        <f t="shared" si="460"/>
        <v>0.65887509130752375</v>
      </c>
      <c r="L2057" s="2">
        <f t="shared" si="460"/>
        <v>1.4609203798392988E-2</v>
      </c>
      <c r="M2057" s="2">
        <f t="shared" si="461"/>
        <v>1.0226442658875002E-2</v>
      </c>
      <c r="N2057" s="1">
        <v>433</v>
      </c>
      <c r="O2057" s="1">
        <v>902</v>
      </c>
      <c r="P2057" s="1">
        <v>20</v>
      </c>
      <c r="Q2057" s="1">
        <v>7</v>
      </c>
      <c r="R2057" s="1">
        <v>7</v>
      </c>
      <c r="W2057" s="1">
        <v>0</v>
      </c>
      <c r="AG2057" s="7">
        <f>IF(Q2057&gt;0,RANK(Q2057,(N2057:P2057,Q2057:AE2057)),0)</f>
        <v>4</v>
      </c>
      <c r="AH2057" s="7">
        <f>IF(R2057&gt;0,RANK(R2057,(N2057:P2057,Q2057:AE2057)),0)</f>
        <v>4</v>
      </c>
      <c r="AI2057" s="7">
        <f>IF(T2057&gt;0,RANK(T2057,(N2057:P2057,Q2057:AE2057)),0)</f>
        <v>0</v>
      </c>
      <c r="AJ2057" s="7">
        <f>IF(S2057&gt;0,RANK(S2057,(N2057:P2057,Q2057:AE2057)),0)</f>
        <v>0</v>
      </c>
      <c r="AK2057" s="2">
        <f t="shared" si="462"/>
        <v>5.1132213294375461E-3</v>
      </c>
      <c r="AL2057" s="2">
        <f t="shared" si="462"/>
        <v>5.1132213294375461E-3</v>
      </c>
      <c r="AM2057" s="2">
        <f t="shared" si="463"/>
        <v>0</v>
      </c>
      <c r="AN2057" s="2">
        <f t="shared" si="464"/>
        <v>0</v>
      </c>
      <c r="AP2057" t="s">
        <v>761</v>
      </c>
      <c r="AQ2057" t="s">
        <v>3346</v>
      </c>
      <c r="AR2057">
        <v>1</v>
      </c>
      <c r="AT2057" s="85" t="s">
        <v>3639</v>
      </c>
      <c r="AU2057" s="84" t="s">
        <v>5216</v>
      </c>
      <c r="AV2057" s="77" t="str">
        <f t="shared" si="465"/>
        <v>38043</v>
      </c>
      <c r="AX2057" s="7" t="s">
        <v>186</v>
      </c>
      <c r="AY2057">
        <v>9</v>
      </c>
      <c r="BB2057" t="s">
        <v>198</v>
      </c>
      <c r="BC2057" t="s">
        <v>5376</v>
      </c>
    </row>
    <row r="2058" spans="1:55" hidden="1" outlineLevel="1">
      <c r="A2058" t="s">
        <v>3705</v>
      </c>
      <c r="B2058" t="s">
        <v>3346</v>
      </c>
      <c r="C2058" s="1">
        <f t="shared" si="459"/>
        <v>2335</v>
      </c>
      <c r="D2058" s="7">
        <f>IF(N2058&gt;0, RANK(N2058,(N2058:P2058,Q2058:AE2058)),0)</f>
        <v>2</v>
      </c>
      <c r="E2058" s="7">
        <f>IF(O2058&gt;0,RANK(O2058,(N2058:P2058,Q2058:AE2058)),0)</f>
        <v>1</v>
      </c>
      <c r="F2058" s="7">
        <f>IF(P2058&gt;0,RANK(P2058,(N2058:P2058,Q2058:AE2058)),0)</f>
        <v>3</v>
      </c>
      <c r="G2058" s="1">
        <f t="shared" si="457"/>
        <v>880</v>
      </c>
      <c r="H2058" s="2">
        <f t="shared" si="458"/>
        <v>0.37687366167023556</v>
      </c>
      <c r="I2058" s="2"/>
      <c r="J2058" s="2">
        <f t="shared" si="460"/>
        <v>0.3049250535331906</v>
      </c>
      <c r="K2058" s="2">
        <f t="shared" si="460"/>
        <v>0.68179871520342616</v>
      </c>
      <c r="L2058" s="2">
        <f t="shared" si="460"/>
        <v>7.2805139186295506E-3</v>
      </c>
      <c r="M2058" s="2">
        <f t="shared" si="461"/>
        <v>5.9957173447536252E-3</v>
      </c>
      <c r="N2058" s="1">
        <v>712</v>
      </c>
      <c r="O2058" s="1">
        <v>1592</v>
      </c>
      <c r="P2058" s="1">
        <v>17</v>
      </c>
      <c r="Q2058" s="1">
        <v>5</v>
      </c>
      <c r="R2058" s="1">
        <v>9</v>
      </c>
      <c r="W2058" s="1">
        <v>0</v>
      </c>
      <c r="AG2058" s="7">
        <f>IF(Q2058&gt;0,RANK(Q2058,(N2058:P2058,Q2058:AE2058)),0)</f>
        <v>5</v>
      </c>
      <c r="AH2058" s="7">
        <f>IF(R2058&gt;0,RANK(R2058,(N2058:P2058,Q2058:AE2058)),0)</f>
        <v>4</v>
      </c>
      <c r="AI2058" s="7">
        <f>IF(T2058&gt;0,RANK(T2058,(N2058:P2058,Q2058:AE2058)),0)</f>
        <v>0</v>
      </c>
      <c r="AJ2058" s="7">
        <f>IF(S2058&gt;0,RANK(S2058,(N2058:P2058,Q2058:AE2058)),0)</f>
        <v>0</v>
      </c>
      <c r="AK2058" s="2">
        <f t="shared" si="462"/>
        <v>2.1413276231263384E-3</v>
      </c>
      <c r="AL2058" s="2">
        <f t="shared" si="462"/>
        <v>3.854389721627409E-3</v>
      </c>
      <c r="AM2058" s="2">
        <f t="shared" si="463"/>
        <v>0</v>
      </c>
      <c r="AN2058" s="2">
        <f t="shared" si="464"/>
        <v>0</v>
      </c>
      <c r="AP2058" t="s">
        <v>3705</v>
      </c>
      <c r="AQ2058" t="s">
        <v>3346</v>
      </c>
      <c r="AR2058">
        <v>1</v>
      </c>
      <c r="AT2058" s="85" t="s">
        <v>3639</v>
      </c>
      <c r="AU2058" s="84" t="s">
        <v>3961</v>
      </c>
      <c r="AV2058" s="77" t="str">
        <f t="shared" si="465"/>
        <v>38045</v>
      </c>
      <c r="AX2058" s="7" t="s">
        <v>186</v>
      </c>
      <c r="AY2058">
        <v>9</v>
      </c>
      <c r="AZ2058">
        <v>11</v>
      </c>
      <c r="BB2058" t="s">
        <v>637</v>
      </c>
      <c r="BC2058" t="s">
        <v>5377</v>
      </c>
    </row>
    <row r="2059" spans="1:55" hidden="1" outlineLevel="1">
      <c r="A2059" t="s">
        <v>4194</v>
      </c>
      <c r="B2059" t="s">
        <v>3346</v>
      </c>
      <c r="C2059" s="1">
        <f t="shared" si="459"/>
        <v>1130</v>
      </c>
      <c r="D2059" s="7">
        <f>IF(N2059&gt;0, RANK(N2059,(N2059:P2059,Q2059:AE2059)),0)</f>
        <v>2</v>
      </c>
      <c r="E2059" s="7">
        <f>IF(O2059&gt;0,RANK(O2059,(N2059:P2059,Q2059:AE2059)),0)</f>
        <v>1</v>
      </c>
      <c r="F2059" s="7">
        <f>IF(P2059&gt;0,RANK(P2059,(N2059:P2059,Q2059:AE2059)),0)</f>
        <v>3</v>
      </c>
      <c r="G2059" s="1">
        <f t="shared" si="457"/>
        <v>579</v>
      </c>
      <c r="H2059" s="2">
        <f t="shared" si="458"/>
        <v>0.51238938053097349</v>
      </c>
      <c r="I2059" s="2"/>
      <c r="J2059" s="2">
        <f t="shared" si="460"/>
        <v>0.23451327433628319</v>
      </c>
      <c r="K2059" s="2">
        <f t="shared" si="460"/>
        <v>0.7469026548672566</v>
      </c>
      <c r="L2059" s="2">
        <f t="shared" si="460"/>
        <v>1.3274336283185841E-2</v>
      </c>
      <c r="M2059" s="2">
        <f t="shared" si="461"/>
        <v>5.3097345132743431E-3</v>
      </c>
      <c r="N2059" s="1">
        <v>265</v>
      </c>
      <c r="O2059" s="1">
        <v>844</v>
      </c>
      <c r="P2059" s="1">
        <v>15</v>
      </c>
      <c r="Q2059" s="1">
        <v>2</v>
      </c>
      <c r="R2059" s="1">
        <v>4</v>
      </c>
      <c r="W2059" s="1">
        <v>0</v>
      </c>
      <c r="AG2059" s="7">
        <f>IF(Q2059&gt;0,RANK(Q2059,(N2059:P2059,Q2059:AE2059)),0)</f>
        <v>5</v>
      </c>
      <c r="AH2059" s="7">
        <f>IF(R2059&gt;0,RANK(R2059,(N2059:P2059,Q2059:AE2059)),0)</f>
        <v>4</v>
      </c>
      <c r="AI2059" s="7">
        <f>IF(T2059&gt;0,RANK(T2059,(N2059:P2059,Q2059:AE2059)),0)</f>
        <v>0</v>
      </c>
      <c r="AJ2059" s="7">
        <f>IF(S2059&gt;0,RANK(S2059,(N2059:P2059,Q2059:AE2059)),0)</f>
        <v>0</v>
      </c>
      <c r="AK2059" s="2">
        <f t="shared" si="462"/>
        <v>1.7699115044247787E-3</v>
      </c>
      <c r="AL2059" s="2">
        <f t="shared" si="462"/>
        <v>3.5398230088495575E-3</v>
      </c>
      <c r="AM2059" s="2">
        <f t="shared" si="463"/>
        <v>0</v>
      </c>
      <c r="AN2059" s="2">
        <f t="shared" si="464"/>
        <v>0</v>
      </c>
      <c r="AP2059" t="s">
        <v>4194</v>
      </c>
      <c r="AQ2059" t="s">
        <v>3346</v>
      </c>
      <c r="AR2059">
        <v>1</v>
      </c>
      <c r="AT2059" s="85" t="s">
        <v>3639</v>
      </c>
      <c r="AU2059" s="84" t="s">
        <v>3267</v>
      </c>
      <c r="AV2059" s="77" t="str">
        <f t="shared" si="465"/>
        <v>38047</v>
      </c>
      <c r="AX2059" s="7" t="s">
        <v>186</v>
      </c>
      <c r="AY2059">
        <v>5</v>
      </c>
      <c r="BB2059" t="s">
        <v>637</v>
      </c>
      <c r="BC2059" t="s">
        <v>5373</v>
      </c>
    </row>
    <row r="2060" spans="1:55" hidden="1" outlineLevel="1">
      <c r="A2060" t="s">
        <v>2928</v>
      </c>
      <c r="B2060" t="s">
        <v>3346</v>
      </c>
      <c r="C2060" s="1">
        <f t="shared" si="459"/>
        <v>2820</v>
      </c>
      <c r="D2060" s="7">
        <f>IF(N2060&gt;0, RANK(N2060,(N2060:P2060,Q2060:AE2060)),0)</f>
        <v>2</v>
      </c>
      <c r="E2060" s="7">
        <f>IF(O2060&gt;0,RANK(O2060,(N2060:P2060,Q2060:AE2060)),0)</f>
        <v>1</v>
      </c>
      <c r="F2060" s="7">
        <f>IF(P2060&gt;0,RANK(P2060,(N2060:P2060,Q2060:AE2060)),0)</f>
        <v>3</v>
      </c>
      <c r="G2060" s="1">
        <f t="shared" si="457"/>
        <v>714</v>
      </c>
      <c r="H2060" s="2">
        <f t="shared" si="458"/>
        <v>0.2531914893617021</v>
      </c>
      <c r="I2060" s="2"/>
      <c r="J2060" s="2">
        <f t="shared" si="460"/>
        <v>0.36524822695035464</v>
      </c>
      <c r="K2060" s="2">
        <f t="shared" si="460"/>
        <v>0.61843971631205674</v>
      </c>
      <c r="L2060" s="2">
        <f t="shared" si="460"/>
        <v>1.276595744680851E-2</v>
      </c>
      <c r="M2060" s="2">
        <f t="shared" si="461"/>
        <v>3.5460992907801105E-3</v>
      </c>
      <c r="N2060" s="1">
        <v>1030</v>
      </c>
      <c r="O2060" s="1">
        <v>1744</v>
      </c>
      <c r="P2060" s="1">
        <v>36</v>
      </c>
      <c r="Q2060" s="1">
        <v>7</v>
      </c>
      <c r="R2060" s="1">
        <v>3</v>
      </c>
      <c r="W2060" s="1">
        <v>0</v>
      </c>
      <c r="AG2060" s="7">
        <f>IF(Q2060&gt;0,RANK(Q2060,(N2060:P2060,Q2060:AE2060)),0)</f>
        <v>4</v>
      </c>
      <c r="AH2060" s="7">
        <f>IF(R2060&gt;0,RANK(R2060,(N2060:P2060,Q2060:AE2060)),0)</f>
        <v>5</v>
      </c>
      <c r="AI2060" s="7">
        <f>IF(T2060&gt;0,RANK(T2060,(N2060:P2060,Q2060:AE2060)),0)</f>
        <v>0</v>
      </c>
      <c r="AJ2060" s="7">
        <f>IF(S2060&gt;0,RANK(S2060,(N2060:P2060,Q2060:AE2060)),0)</f>
        <v>0</v>
      </c>
      <c r="AK2060" s="2">
        <f t="shared" si="462"/>
        <v>2.4822695035460994E-3</v>
      </c>
      <c r="AL2060" s="2">
        <f t="shared" si="462"/>
        <v>1.0638297872340426E-3</v>
      </c>
      <c r="AM2060" s="2">
        <f t="shared" si="463"/>
        <v>0</v>
      </c>
      <c r="AN2060" s="2">
        <f t="shared" si="464"/>
        <v>0</v>
      </c>
      <c r="AP2060" t="s">
        <v>2928</v>
      </c>
      <c r="AQ2060" t="s">
        <v>3346</v>
      </c>
      <c r="AR2060">
        <v>1</v>
      </c>
      <c r="AT2060" s="85" t="s">
        <v>3639</v>
      </c>
      <c r="AU2060" s="84" t="s">
        <v>4660</v>
      </c>
      <c r="AV2060" s="77" t="str">
        <f t="shared" si="465"/>
        <v>38049</v>
      </c>
      <c r="AX2060" s="7" t="s">
        <v>186</v>
      </c>
      <c r="AY2060">
        <v>8</v>
      </c>
      <c r="BB2060" t="s">
        <v>637</v>
      </c>
      <c r="BC2060" t="s">
        <v>5373</v>
      </c>
    </row>
    <row r="2061" spans="1:55" hidden="1" outlineLevel="1">
      <c r="A2061" t="s">
        <v>2506</v>
      </c>
      <c r="B2061" t="s">
        <v>3346</v>
      </c>
      <c r="C2061" s="1">
        <f t="shared" si="459"/>
        <v>1722</v>
      </c>
      <c r="D2061" s="7">
        <f>IF(N2061&gt;0, RANK(N2061,(N2061:P2061,Q2061:AE2061)),0)</f>
        <v>2</v>
      </c>
      <c r="E2061" s="7">
        <f>IF(O2061&gt;0,RANK(O2061,(N2061:P2061,Q2061:AE2061)),0)</f>
        <v>1</v>
      </c>
      <c r="F2061" s="7">
        <f>IF(P2061&gt;0,RANK(P2061,(N2061:P2061,Q2061:AE2061)),0)</f>
        <v>3</v>
      </c>
      <c r="G2061" s="1">
        <f t="shared" si="457"/>
        <v>818</v>
      </c>
      <c r="H2061" s="2">
        <f t="shared" si="458"/>
        <v>0.47502903600464574</v>
      </c>
      <c r="I2061" s="2"/>
      <c r="J2061" s="2">
        <f t="shared" si="460"/>
        <v>0.25319396051103366</v>
      </c>
      <c r="K2061" s="2">
        <f t="shared" si="460"/>
        <v>0.72822299651567945</v>
      </c>
      <c r="L2061" s="2">
        <f t="shared" si="460"/>
        <v>1.3937282229965157E-2</v>
      </c>
      <c r="M2061" s="2">
        <f t="shared" si="461"/>
        <v>4.6457607433217883E-3</v>
      </c>
      <c r="N2061" s="1">
        <v>436</v>
      </c>
      <c r="O2061" s="1">
        <v>1254</v>
      </c>
      <c r="P2061" s="1">
        <v>24</v>
      </c>
      <c r="Q2061" s="1">
        <v>3</v>
      </c>
      <c r="R2061" s="1">
        <v>5</v>
      </c>
      <c r="W2061" s="1">
        <v>0</v>
      </c>
      <c r="AG2061" s="7">
        <f>IF(Q2061&gt;0,RANK(Q2061,(N2061:P2061,Q2061:AE2061)),0)</f>
        <v>5</v>
      </c>
      <c r="AH2061" s="7">
        <f>IF(R2061&gt;0,RANK(R2061,(N2061:P2061,Q2061:AE2061)),0)</f>
        <v>4</v>
      </c>
      <c r="AI2061" s="7">
        <f>IF(T2061&gt;0,RANK(T2061,(N2061:P2061,Q2061:AE2061)),0)</f>
        <v>0</v>
      </c>
      <c r="AJ2061" s="7">
        <f>IF(S2061&gt;0,RANK(S2061,(N2061:P2061,Q2061:AE2061)),0)</f>
        <v>0</v>
      </c>
      <c r="AK2061" s="2">
        <f t="shared" si="462"/>
        <v>1.7421602787456446E-3</v>
      </c>
      <c r="AL2061" s="2">
        <f t="shared" si="462"/>
        <v>2.9036004645760743E-3</v>
      </c>
      <c r="AM2061" s="2">
        <f t="shared" si="463"/>
        <v>0</v>
      </c>
      <c r="AN2061" s="2">
        <f t="shared" si="464"/>
        <v>0</v>
      </c>
      <c r="AP2061" t="s">
        <v>2506</v>
      </c>
      <c r="AQ2061" t="s">
        <v>3346</v>
      </c>
      <c r="AR2061">
        <v>1</v>
      </c>
      <c r="AT2061" s="85" t="s">
        <v>3639</v>
      </c>
      <c r="AU2061" s="84" t="s">
        <v>4017</v>
      </c>
      <c r="AV2061" s="77" t="str">
        <f t="shared" si="465"/>
        <v>38051</v>
      </c>
      <c r="AX2061" s="7" t="s">
        <v>186</v>
      </c>
      <c r="AY2061">
        <v>6</v>
      </c>
      <c r="BB2061" t="s">
        <v>637</v>
      </c>
      <c r="BC2061" t="s">
        <v>5378</v>
      </c>
    </row>
    <row r="2062" spans="1:55" hidden="1" outlineLevel="1">
      <c r="A2062" t="s">
        <v>3596</v>
      </c>
      <c r="B2062" t="s">
        <v>3346</v>
      </c>
      <c r="C2062" s="1">
        <f t="shared" si="459"/>
        <v>2762</v>
      </c>
      <c r="D2062" s="7">
        <f>IF(N2062&gt;0, RANK(N2062,(N2062:P2062,Q2062:AE2062)),0)</f>
        <v>2</v>
      </c>
      <c r="E2062" s="7">
        <f>IF(O2062&gt;0,RANK(O2062,(N2062:P2062,Q2062:AE2062)),0)</f>
        <v>1</v>
      </c>
      <c r="F2062" s="7">
        <f>IF(P2062&gt;0,RANK(P2062,(N2062:P2062,Q2062:AE2062)),0)</f>
        <v>3</v>
      </c>
      <c r="G2062" s="1">
        <f t="shared" si="457"/>
        <v>1050</v>
      </c>
      <c r="H2062" s="2">
        <f t="shared" si="458"/>
        <v>0.38015930485155686</v>
      </c>
      <c r="I2062" s="2"/>
      <c r="J2062" s="2">
        <f t="shared" si="460"/>
        <v>0.30666183924692253</v>
      </c>
      <c r="K2062" s="2">
        <f t="shared" si="460"/>
        <v>0.68682114409847939</v>
      </c>
      <c r="L2062" s="2">
        <f t="shared" si="460"/>
        <v>5.4308472121650979E-3</v>
      </c>
      <c r="M2062" s="2">
        <f t="shared" si="461"/>
        <v>1.0861694424330421E-3</v>
      </c>
      <c r="N2062" s="1">
        <v>847</v>
      </c>
      <c r="O2062" s="1">
        <v>1897</v>
      </c>
      <c r="P2062" s="1">
        <v>15</v>
      </c>
      <c r="Q2062" s="1">
        <v>2</v>
      </c>
      <c r="R2062" s="1">
        <v>1</v>
      </c>
      <c r="W2062" s="1">
        <v>0</v>
      </c>
      <c r="AG2062" s="7">
        <f>IF(Q2062&gt;0,RANK(Q2062,(N2062:P2062,Q2062:AE2062)),0)</f>
        <v>4</v>
      </c>
      <c r="AH2062" s="7">
        <f>IF(R2062&gt;0,RANK(R2062,(N2062:P2062,Q2062:AE2062)),0)</f>
        <v>5</v>
      </c>
      <c r="AI2062" s="7">
        <f>IF(T2062&gt;0,RANK(T2062,(N2062:P2062,Q2062:AE2062)),0)</f>
        <v>0</v>
      </c>
      <c r="AJ2062" s="7">
        <f>IF(S2062&gt;0,RANK(S2062,(N2062:P2062,Q2062:AE2062)),0)</f>
        <v>0</v>
      </c>
      <c r="AK2062" s="2">
        <f t="shared" si="462"/>
        <v>7.2411296162201298E-4</v>
      </c>
      <c r="AL2062" s="2">
        <f t="shared" si="462"/>
        <v>3.6205648081100649E-4</v>
      </c>
      <c r="AM2062" s="2">
        <f t="shared" si="463"/>
        <v>0</v>
      </c>
      <c r="AN2062" s="2">
        <f t="shared" si="464"/>
        <v>0</v>
      </c>
      <c r="AP2062" t="s">
        <v>3596</v>
      </c>
      <c r="AQ2062" t="s">
        <v>3346</v>
      </c>
      <c r="AR2062">
        <v>1</v>
      </c>
      <c r="AT2062" s="85" t="s">
        <v>3639</v>
      </c>
      <c r="AU2062" s="84" t="s">
        <v>4018</v>
      </c>
      <c r="AV2062" s="77" t="str">
        <f t="shared" si="465"/>
        <v>38053</v>
      </c>
      <c r="AX2062" s="7" t="s">
        <v>186</v>
      </c>
      <c r="AY2062">
        <v>17</v>
      </c>
      <c r="BB2062" t="s">
        <v>637</v>
      </c>
      <c r="BC2062" t="s">
        <v>5374</v>
      </c>
    </row>
    <row r="2063" spans="1:55" hidden="1" outlineLevel="1">
      <c r="A2063" t="s">
        <v>4724</v>
      </c>
      <c r="B2063" t="s">
        <v>3346</v>
      </c>
      <c r="C2063" s="1">
        <f t="shared" si="459"/>
        <v>4750</v>
      </c>
      <c r="D2063" s="7">
        <f>IF(N2063&gt;0, RANK(N2063,(N2063:P2063,Q2063:AE2063)),0)</f>
        <v>2</v>
      </c>
      <c r="E2063" s="7">
        <f>IF(O2063&gt;0,RANK(O2063,(N2063:P2063,Q2063:AE2063)),0)</f>
        <v>1</v>
      </c>
      <c r="F2063" s="7">
        <f>IF(P2063&gt;0,RANK(P2063,(N2063:P2063,Q2063:AE2063)),0)</f>
        <v>3</v>
      </c>
      <c r="G2063" s="1">
        <f t="shared" si="457"/>
        <v>1350</v>
      </c>
      <c r="H2063" s="2">
        <f t="shared" si="458"/>
        <v>0.28421052631578947</v>
      </c>
      <c r="I2063" s="2"/>
      <c r="J2063" s="2">
        <f t="shared" si="460"/>
        <v>0.35031578947368419</v>
      </c>
      <c r="K2063" s="2">
        <f t="shared" si="460"/>
        <v>0.63452631578947372</v>
      </c>
      <c r="L2063" s="2">
        <f t="shared" si="460"/>
        <v>1.2E-2</v>
      </c>
      <c r="M2063" s="2">
        <f t="shared" si="461"/>
        <v>3.1578947368421477E-3</v>
      </c>
      <c r="N2063" s="1">
        <v>1664</v>
      </c>
      <c r="O2063" s="1">
        <v>3014</v>
      </c>
      <c r="P2063" s="1">
        <v>57</v>
      </c>
      <c r="Q2063" s="1">
        <v>8</v>
      </c>
      <c r="R2063" s="1">
        <v>7</v>
      </c>
      <c r="W2063" s="1">
        <v>0</v>
      </c>
      <c r="AG2063" s="7">
        <f>IF(Q2063&gt;0,RANK(Q2063,(N2063:P2063,Q2063:AE2063)),0)</f>
        <v>4</v>
      </c>
      <c r="AH2063" s="7">
        <f>IF(R2063&gt;0,RANK(R2063,(N2063:P2063,Q2063:AE2063)),0)</f>
        <v>5</v>
      </c>
      <c r="AI2063" s="7">
        <f>IF(T2063&gt;0,RANK(T2063,(N2063:P2063,Q2063:AE2063)),0)</f>
        <v>0</v>
      </c>
      <c r="AJ2063" s="7">
        <f>IF(S2063&gt;0,RANK(S2063,(N2063:P2063,Q2063:AE2063)),0)</f>
        <v>0</v>
      </c>
      <c r="AK2063" s="2">
        <f t="shared" si="462"/>
        <v>1.6842105263157896E-3</v>
      </c>
      <c r="AL2063" s="2">
        <f t="shared" si="462"/>
        <v>1.4736842105263158E-3</v>
      </c>
      <c r="AM2063" s="2">
        <f t="shared" si="463"/>
        <v>0</v>
      </c>
      <c r="AN2063" s="2">
        <f t="shared" si="464"/>
        <v>0</v>
      </c>
      <c r="AP2063" t="s">
        <v>4724</v>
      </c>
      <c r="AQ2063" t="s">
        <v>3346</v>
      </c>
      <c r="AR2063">
        <v>1</v>
      </c>
      <c r="AT2063" s="85" t="s">
        <v>3639</v>
      </c>
      <c r="AU2063" s="84" t="s">
        <v>4019</v>
      </c>
      <c r="AV2063" s="77" t="str">
        <f t="shared" si="465"/>
        <v>38055</v>
      </c>
      <c r="AX2063" s="7" t="s">
        <v>186</v>
      </c>
      <c r="AY2063">
        <v>16</v>
      </c>
      <c r="BB2063" t="s">
        <v>637</v>
      </c>
      <c r="BC2063" t="s">
        <v>5374</v>
      </c>
    </row>
    <row r="2064" spans="1:55" hidden="1" outlineLevel="1">
      <c r="A2064" t="s">
        <v>4137</v>
      </c>
      <c r="B2064" t="s">
        <v>3346</v>
      </c>
      <c r="C2064" s="1">
        <f t="shared" si="459"/>
        <v>4617</v>
      </c>
      <c r="D2064" s="7">
        <f>IF(N2064&gt;0, RANK(N2064,(N2064:P2064,Q2064:AE2064)),0)</f>
        <v>2</v>
      </c>
      <c r="E2064" s="7">
        <f>IF(O2064&gt;0,RANK(O2064,(N2064:P2064,Q2064:AE2064)),0)</f>
        <v>1</v>
      </c>
      <c r="F2064" s="7">
        <f>IF(P2064&gt;0,RANK(P2064,(N2064:P2064,Q2064:AE2064)),0)</f>
        <v>3</v>
      </c>
      <c r="G2064" s="1">
        <f t="shared" si="457"/>
        <v>2040</v>
      </c>
      <c r="H2064" s="2">
        <f t="shared" si="458"/>
        <v>0.44184535412605586</v>
      </c>
      <c r="I2064" s="2"/>
      <c r="J2064" s="2">
        <f t="shared" si="460"/>
        <v>0.2696556205328135</v>
      </c>
      <c r="K2064" s="2">
        <f t="shared" si="460"/>
        <v>0.71150097465886941</v>
      </c>
      <c r="L2064" s="2">
        <f t="shared" si="460"/>
        <v>1.472817847086853E-2</v>
      </c>
      <c r="M2064" s="2">
        <f t="shared" si="461"/>
        <v>4.1152263374485028E-3</v>
      </c>
      <c r="N2064" s="1">
        <v>1245</v>
      </c>
      <c r="O2064" s="1">
        <v>3285</v>
      </c>
      <c r="P2064" s="1">
        <v>68</v>
      </c>
      <c r="Q2064" s="1">
        <v>8</v>
      </c>
      <c r="R2064" s="1">
        <v>10</v>
      </c>
      <c r="W2064" s="1">
        <v>1</v>
      </c>
      <c r="AG2064" s="7">
        <f>IF(Q2064&gt;0,RANK(Q2064,(N2064:P2064,Q2064:AE2064)),0)</f>
        <v>5</v>
      </c>
      <c r="AH2064" s="7">
        <f>IF(R2064&gt;0,RANK(R2064,(N2064:P2064,Q2064:AE2064)),0)</f>
        <v>4</v>
      </c>
      <c r="AI2064" s="7">
        <f>IF(T2064&gt;0,RANK(T2064,(N2064:P2064,Q2064:AE2064)),0)</f>
        <v>0</v>
      </c>
      <c r="AJ2064" s="7">
        <f>IF(S2064&gt;0,RANK(S2064,(N2064:P2064,Q2064:AE2064)),0)</f>
        <v>0</v>
      </c>
      <c r="AK2064" s="2">
        <f t="shared" si="462"/>
        <v>1.7327268789257093E-3</v>
      </c>
      <c r="AL2064" s="2">
        <f t="shared" si="462"/>
        <v>2.1659085986571367E-3</v>
      </c>
      <c r="AM2064" s="2">
        <f t="shared" si="463"/>
        <v>0</v>
      </c>
      <c r="AN2064" s="2">
        <f t="shared" si="464"/>
        <v>0</v>
      </c>
      <c r="AP2064" t="s">
        <v>4137</v>
      </c>
      <c r="AQ2064" t="s">
        <v>3346</v>
      </c>
      <c r="AR2064">
        <v>1</v>
      </c>
      <c r="AT2064" s="85" t="s">
        <v>3639</v>
      </c>
      <c r="AU2064" s="84" t="s">
        <v>3104</v>
      </c>
      <c r="AV2064" s="77" t="str">
        <f t="shared" si="465"/>
        <v>38057</v>
      </c>
      <c r="AX2064" s="7" t="s">
        <v>186</v>
      </c>
      <c r="AY2064">
        <v>15</v>
      </c>
      <c r="AZ2064">
        <v>10</v>
      </c>
      <c r="BB2064" t="s">
        <v>637</v>
      </c>
      <c r="BC2064" t="s">
        <v>5373</v>
      </c>
    </row>
    <row r="2065" spans="1:55" hidden="1" outlineLevel="1">
      <c r="A2065" t="s">
        <v>3511</v>
      </c>
      <c r="B2065" t="s">
        <v>3346</v>
      </c>
      <c r="C2065" s="1">
        <f t="shared" si="459"/>
        <v>12633</v>
      </c>
      <c r="D2065" s="7">
        <f>IF(N2065&gt;0, RANK(N2065,(N2065:P2065,Q2065:AE2065)),0)</f>
        <v>2</v>
      </c>
      <c r="E2065" s="7">
        <f>IF(O2065&gt;0,RANK(O2065,(N2065:P2065,Q2065:AE2065)),0)</f>
        <v>1</v>
      </c>
      <c r="F2065" s="7">
        <f>IF(P2065&gt;0,RANK(P2065,(N2065:P2065,Q2065:AE2065)),0)</f>
        <v>3</v>
      </c>
      <c r="G2065" s="1">
        <f t="shared" si="457"/>
        <v>4252</v>
      </c>
      <c r="H2065" s="2">
        <f t="shared" si="458"/>
        <v>0.33657880155149211</v>
      </c>
      <c r="I2065" s="2"/>
      <c r="J2065" s="2">
        <f t="shared" si="460"/>
        <v>0.32240956225757933</v>
      </c>
      <c r="K2065" s="2">
        <f t="shared" si="460"/>
        <v>0.65898836380907144</v>
      </c>
      <c r="L2065" s="2">
        <f t="shared" si="460"/>
        <v>1.5119132430934852E-2</v>
      </c>
      <c r="M2065" s="2">
        <f t="shared" si="461"/>
        <v>3.4829415024143755E-3</v>
      </c>
      <c r="N2065" s="1">
        <v>4073</v>
      </c>
      <c r="O2065" s="1">
        <v>8325</v>
      </c>
      <c r="P2065" s="1">
        <v>191</v>
      </c>
      <c r="Q2065" s="1">
        <v>31</v>
      </c>
      <c r="R2065" s="1">
        <v>13</v>
      </c>
      <c r="W2065" s="1">
        <v>0</v>
      </c>
      <c r="AG2065" s="7">
        <f>IF(Q2065&gt;0,RANK(Q2065,(N2065:P2065,Q2065:AE2065)),0)</f>
        <v>4</v>
      </c>
      <c r="AH2065" s="7">
        <f>IF(R2065&gt;0,RANK(R2065,(N2065:P2065,Q2065:AE2065)),0)</f>
        <v>5</v>
      </c>
      <c r="AI2065" s="7">
        <f>IF(T2065&gt;0,RANK(T2065,(N2065:P2065,Q2065:AE2065)),0)</f>
        <v>0</v>
      </c>
      <c r="AJ2065" s="7">
        <f>IF(S2065&gt;0,RANK(S2065,(N2065:P2065,Q2065:AE2065)),0)</f>
        <v>0</v>
      </c>
      <c r="AK2065" s="2">
        <f t="shared" si="462"/>
        <v>2.4538906039737198E-3</v>
      </c>
      <c r="AL2065" s="2">
        <f t="shared" si="462"/>
        <v>1.029050898440592E-3</v>
      </c>
      <c r="AM2065" s="2">
        <f t="shared" si="463"/>
        <v>0</v>
      </c>
      <c r="AN2065" s="2">
        <f t="shared" si="464"/>
        <v>0</v>
      </c>
      <c r="AP2065" t="s">
        <v>3511</v>
      </c>
      <c r="AQ2065" t="s">
        <v>3346</v>
      </c>
      <c r="AR2065">
        <v>1</v>
      </c>
      <c r="AT2065" s="85" t="s">
        <v>3639</v>
      </c>
      <c r="AU2065" s="84" t="s">
        <v>3439</v>
      </c>
      <c r="AV2065" s="77" t="str">
        <f t="shared" si="465"/>
        <v>38059</v>
      </c>
      <c r="AX2065" s="7" t="s">
        <v>186</v>
      </c>
      <c r="AY2065">
        <v>18</v>
      </c>
      <c r="AZ2065">
        <v>17</v>
      </c>
      <c r="BB2065" t="s">
        <v>637</v>
      </c>
      <c r="BC2065" t="s">
        <v>5373</v>
      </c>
    </row>
    <row r="2066" spans="1:55" hidden="1" outlineLevel="1">
      <c r="A2066" t="s">
        <v>1546</v>
      </c>
      <c r="B2066" t="s">
        <v>3346</v>
      </c>
      <c r="C2066" s="1">
        <f t="shared" si="459"/>
        <v>3030</v>
      </c>
      <c r="D2066" s="7">
        <f>IF(N2066&gt;0, RANK(N2066,(N2066:P2066,Q2066:AE2066)),0)</f>
        <v>2</v>
      </c>
      <c r="E2066" s="7">
        <f>IF(O2066&gt;0,RANK(O2066,(N2066:P2066,Q2066:AE2066)),0)</f>
        <v>1</v>
      </c>
      <c r="F2066" s="7">
        <f>IF(P2066&gt;0,RANK(P2066,(N2066:P2066,Q2066:AE2066)),0)</f>
        <v>3</v>
      </c>
      <c r="G2066" s="1">
        <f t="shared" si="457"/>
        <v>62</v>
      </c>
      <c r="H2066" s="2">
        <f t="shared" si="458"/>
        <v>2.0462046204620461E-2</v>
      </c>
      <c r="I2066" s="2"/>
      <c r="J2066" s="2">
        <f t="shared" si="460"/>
        <v>0.48349834983498352</v>
      </c>
      <c r="K2066" s="2">
        <f t="shared" si="460"/>
        <v>0.50396039603960396</v>
      </c>
      <c r="L2066" s="2">
        <f t="shared" si="460"/>
        <v>9.9009900990099011E-3</v>
      </c>
      <c r="M2066" s="2">
        <f t="shared" si="461"/>
        <v>2.6402640264026143E-3</v>
      </c>
      <c r="N2066" s="1">
        <v>1465</v>
      </c>
      <c r="O2066" s="1">
        <v>1527</v>
      </c>
      <c r="P2066" s="1">
        <v>30</v>
      </c>
      <c r="Q2066" s="1">
        <v>6</v>
      </c>
      <c r="R2066" s="1">
        <v>2</v>
      </c>
      <c r="W2066" s="1">
        <v>0</v>
      </c>
      <c r="AG2066" s="7">
        <f>IF(Q2066&gt;0,RANK(Q2066,(N2066:P2066,Q2066:AE2066)),0)</f>
        <v>4</v>
      </c>
      <c r="AH2066" s="7">
        <f>IF(R2066&gt;0,RANK(R2066,(N2066:P2066,Q2066:AE2066)),0)</f>
        <v>5</v>
      </c>
      <c r="AI2066" s="7">
        <f>IF(T2066&gt;0,RANK(T2066,(N2066:P2066,Q2066:AE2066)),0)</f>
        <v>0</v>
      </c>
      <c r="AJ2066" s="7">
        <f>IF(S2066&gt;0,RANK(S2066,(N2066:P2066,Q2066:AE2066)),0)</f>
        <v>0</v>
      </c>
      <c r="AK2066" s="2">
        <f t="shared" si="462"/>
        <v>1.9801980198019802E-3</v>
      </c>
      <c r="AL2066" s="2">
        <f t="shared" si="462"/>
        <v>6.6006600660066007E-4</v>
      </c>
      <c r="AM2066" s="2">
        <f t="shared" si="463"/>
        <v>0</v>
      </c>
      <c r="AN2066" s="2">
        <f t="shared" si="464"/>
        <v>0</v>
      </c>
      <c r="AP2066" t="s">
        <v>1546</v>
      </c>
      <c r="AQ2066" t="s">
        <v>3346</v>
      </c>
      <c r="AR2066">
        <v>1</v>
      </c>
      <c r="AT2066" s="85" t="s">
        <v>3639</v>
      </c>
      <c r="AU2066" s="84" t="s">
        <v>3440</v>
      </c>
      <c r="AV2066" s="77" t="str">
        <f t="shared" si="465"/>
        <v>38061</v>
      </c>
      <c r="AX2066" s="7" t="s">
        <v>186</v>
      </c>
      <c r="AY2066">
        <v>9</v>
      </c>
      <c r="BB2066" t="s">
        <v>637</v>
      </c>
      <c r="BC2066" t="s">
        <v>5377</v>
      </c>
    </row>
    <row r="2067" spans="1:55" hidden="1" outlineLevel="1">
      <c r="A2067" t="s">
        <v>4249</v>
      </c>
      <c r="B2067" t="s">
        <v>3346</v>
      </c>
      <c r="C2067" s="1">
        <f t="shared" si="459"/>
        <v>1922</v>
      </c>
      <c r="D2067" s="7">
        <f>IF(N2067&gt;0, RANK(N2067,(N2067:P2067,Q2067:AE2067)),0)</f>
        <v>2</v>
      </c>
      <c r="E2067" s="7">
        <f>IF(O2067&gt;0,RANK(O2067,(N2067:P2067,Q2067:AE2067)),0)</f>
        <v>1</v>
      </c>
      <c r="F2067" s="7">
        <f>IF(P2067&gt;0,RANK(P2067,(N2067:P2067,Q2067:AE2067)),0)</f>
        <v>3</v>
      </c>
      <c r="G2067" s="1">
        <f t="shared" si="457"/>
        <v>329</v>
      </c>
      <c r="H2067" s="2">
        <f t="shared" si="458"/>
        <v>0.17117585848074923</v>
      </c>
      <c r="I2067" s="2"/>
      <c r="J2067" s="2">
        <f t="shared" si="460"/>
        <v>0.40478668054110301</v>
      </c>
      <c r="K2067" s="2">
        <f t="shared" si="460"/>
        <v>0.57596253902185224</v>
      </c>
      <c r="L2067" s="2">
        <f t="shared" si="460"/>
        <v>1.3527575442247659E-2</v>
      </c>
      <c r="M2067" s="2">
        <f t="shared" si="461"/>
        <v>5.723204994797098E-3</v>
      </c>
      <c r="N2067" s="1">
        <v>778</v>
      </c>
      <c r="O2067" s="1">
        <v>1107</v>
      </c>
      <c r="P2067" s="1">
        <v>26</v>
      </c>
      <c r="Q2067" s="1">
        <v>6</v>
      </c>
      <c r="R2067" s="1">
        <v>5</v>
      </c>
      <c r="W2067" s="1">
        <v>0</v>
      </c>
      <c r="AG2067" s="7">
        <f>IF(Q2067&gt;0,RANK(Q2067,(N2067:P2067,Q2067:AE2067)),0)</f>
        <v>4</v>
      </c>
      <c r="AH2067" s="7">
        <f>IF(R2067&gt;0,RANK(R2067,(N2067:P2067,Q2067:AE2067)),0)</f>
        <v>5</v>
      </c>
      <c r="AI2067" s="7">
        <f>IF(T2067&gt;0,RANK(T2067,(N2067:P2067,Q2067:AE2067)),0)</f>
        <v>0</v>
      </c>
      <c r="AJ2067" s="7">
        <f>IF(S2067&gt;0,RANK(S2067,(N2067:P2067,Q2067:AE2067)),0)</f>
        <v>0</v>
      </c>
      <c r="AK2067" s="2">
        <f t="shared" si="462"/>
        <v>3.1217481789802288E-3</v>
      </c>
      <c r="AL2067" s="2">
        <f t="shared" si="462"/>
        <v>2.6014568158168575E-3</v>
      </c>
      <c r="AM2067" s="2">
        <f t="shared" si="463"/>
        <v>0</v>
      </c>
      <c r="AN2067" s="2">
        <f t="shared" si="464"/>
        <v>0</v>
      </c>
      <c r="AP2067" t="s">
        <v>4249</v>
      </c>
      <c r="AQ2067" t="s">
        <v>3346</v>
      </c>
      <c r="AR2067">
        <v>1</v>
      </c>
      <c r="AT2067" s="85" t="s">
        <v>3639</v>
      </c>
      <c r="AU2067" s="84" t="s">
        <v>4160</v>
      </c>
      <c r="AV2067" s="77" t="str">
        <f t="shared" si="465"/>
        <v>38063</v>
      </c>
      <c r="AX2067" s="7" t="s">
        <v>186</v>
      </c>
      <c r="AY2067">
        <v>7</v>
      </c>
      <c r="BB2067" t="s">
        <v>637</v>
      </c>
      <c r="BC2067" t="s">
        <v>5374</v>
      </c>
    </row>
    <row r="2068" spans="1:55" hidden="1" outlineLevel="1">
      <c r="A2068" t="s">
        <v>2611</v>
      </c>
      <c r="B2068" t="s">
        <v>3346</v>
      </c>
      <c r="C2068" s="1">
        <f t="shared" si="459"/>
        <v>1119</v>
      </c>
      <c r="D2068" s="7">
        <f>IF(N2068&gt;0, RANK(N2068,(N2068:P2068,Q2068:AE2068)),0)</f>
        <v>2</v>
      </c>
      <c r="E2068" s="7">
        <f>IF(O2068&gt;0,RANK(O2068,(N2068:P2068,Q2068:AE2068)),0)</f>
        <v>1</v>
      </c>
      <c r="F2068" s="7">
        <f>IF(P2068&gt;0,RANK(P2068,(N2068:P2068,Q2068:AE2068)),0)</f>
        <v>3</v>
      </c>
      <c r="G2068" s="1">
        <f t="shared" si="457"/>
        <v>480</v>
      </c>
      <c r="H2068" s="2">
        <f t="shared" si="458"/>
        <v>0.42895442359249331</v>
      </c>
      <c r="I2068" s="2"/>
      <c r="J2068" s="2">
        <f t="shared" ref="J2068:L2089" si="466">IF($C2068=0,"-",N2068/$C2068)</f>
        <v>0.27703306523681859</v>
      </c>
      <c r="K2068" s="2">
        <f t="shared" si="466"/>
        <v>0.70598748882931184</v>
      </c>
      <c r="L2068" s="2">
        <f t="shared" si="466"/>
        <v>1.3404825737265416E-2</v>
      </c>
      <c r="M2068" s="2">
        <f t="shared" si="461"/>
        <v>3.5746201966041589E-3</v>
      </c>
      <c r="N2068" s="1">
        <v>310</v>
      </c>
      <c r="O2068" s="1">
        <v>790</v>
      </c>
      <c r="P2068" s="1">
        <v>15</v>
      </c>
      <c r="Q2068" s="1">
        <v>1</v>
      </c>
      <c r="R2068" s="1">
        <v>3</v>
      </c>
      <c r="W2068" s="1">
        <v>0</v>
      </c>
      <c r="AG2068" s="7">
        <f>IF(Q2068&gt;0,RANK(Q2068,(N2068:P2068,Q2068:AE2068)),0)</f>
        <v>5</v>
      </c>
      <c r="AH2068" s="7">
        <f>IF(R2068&gt;0,RANK(R2068,(N2068:P2068,Q2068:AE2068)),0)</f>
        <v>4</v>
      </c>
      <c r="AI2068" s="7">
        <f>IF(T2068&gt;0,RANK(T2068,(N2068:P2068,Q2068:AE2068)),0)</f>
        <v>0</v>
      </c>
      <c r="AJ2068" s="7">
        <f>IF(S2068&gt;0,RANK(S2068,(N2068:P2068,Q2068:AE2068)),0)</f>
        <v>0</v>
      </c>
      <c r="AK2068" s="2">
        <f t="shared" ref="AK2068:AL2089" si="467">IF($C2068=0,"-",Q2068/$C2068)</f>
        <v>8.9365504915102768E-4</v>
      </c>
      <c r="AL2068" s="2">
        <f t="shared" si="467"/>
        <v>2.6809651474530832E-3</v>
      </c>
      <c r="AM2068" s="2">
        <f t="shared" si="463"/>
        <v>0</v>
      </c>
      <c r="AN2068" s="2">
        <f t="shared" si="464"/>
        <v>0</v>
      </c>
      <c r="AP2068" t="s">
        <v>2611</v>
      </c>
      <c r="AQ2068" t="s">
        <v>3346</v>
      </c>
      <c r="AR2068">
        <v>1</v>
      </c>
      <c r="AT2068" s="85" t="s">
        <v>3639</v>
      </c>
      <c r="AU2068" s="84" t="s">
        <v>4002</v>
      </c>
      <c r="AV2068" s="77" t="str">
        <f t="shared" si="465"/>
        <v>38065</v>
      </c>
      <c r="AX2068" s="7" t="s">
        <v>186</v>
      </c>
      <c r="AY2068">
        <v>7</v>
      </c>
      <c r="BB2068" t="s">
        <v>637</v>
      </c>
      <c r="BC2068" t="s">
        <v>5373</v>
      </c>
    </row>
    <row r="2069" spans="1:55" hidden="1" outlineLevel="1">
      <c r="A2069" t="s">
        <v>3717</v>
      </c>
      <c r="B2069" t="s">
        <v>3346</v>
      </c>
      <c r="C2069" s="1">
        <f t="shared" si="459"/>
        <v>3856</v>
      </c>
      <c r="D2069" s="7">
        <f>IF(N2069&gt;0, RANK(N2069,(N2069:P2069,Q2069:AE2069)),0)</f>
        <v>2</v>
      </c>
      <c r="E2069" s="7">
        <f>IF(O2069&gt;0,RANK(O2069,(N2069:P2069,Q2069:AE2069)),0)</f>
        <v>1</v>
      </c>
      <c r="F2069" s="7">
        <f>IF(P2069&gt;0,RANK(P2069,(N2069:P2069,Q2069:AE2069)),0)</f>
        <v>3</v>
      </c>
      <c r="G2069" s="1">
        <f t="shared" si="457"/>
        <v>1145</v>
      </c>
      <c r="H2069" s="2">
        <f t="shared" si="458"/>
        <v>0.29693983402489627</v>
      </c>
      <c r="I2069" s="2"/>
      <c r="J2069" s="2">
        <f t="shared" si="466"/>
        <v>0.34258298755186722</v>
      </c>
      <c r="K2069" s="2">
        <f t="shared" si="466"/>
        <v>0.63952282157676343</v>
      </c>
      <c r="L2069" s="2">
        <f t="shared" si="466"/>
        <v>1.3744813278008298E-2</v>
      </c>
      <c r="M2069" s="2">
        <f t="shared" si="461"/>
        <v>4.1493775933610436E-3</v>
      </c>
      <c r="N2069" s="1">
        <v>1321</v>
      </c>
      <c r="O2069" s="1">
        <v>2466</v>
      </c>
      <c r="P2069" s="1">
        <v>53</v>
      </c>
      <c r="Q2069" s="1">
        <v>8</v>
      </c>
      <c r="R2069" s="1">
        <v>8</v>
      </c>
      <c r="W2069" s="1">
        <v>0</v>
      </c>
      <c r="AG2069" s="7">
        <f>IF(Q2069&gt;0,RANK(Q2069,(N2069:P2069,Q2069:AE2069)),0)</f>
        <v>4</v>
      </c>
      <c r="AH2069" s="7">
        <f>IF(R2069&gt;0,RANK(R2069,(N2069:P2069,Q2069:AE2069)),0)</f>
        <v>4</v>
      </c>
      <c r="AI2069" s="7">
        <f>IF(T2069&gt;0,RANK(T2069,(N2069:P2069,Q2069:AE2069)),0)</f>
        <v>0</v>
      </c>
      <c r="AJ2069" s="7">
        <f>IF(S2069&gt;0,RANK(S2069,(N2069:P2069,Q2069:AE2069)),0)</f>
        <v>0</v>
      </c>
      <c r="AK2069" s="2">
        <f t="shared" si="467"/>
        <v>2.0746887966804979E-3</v>
      </c>
      <c r="AL2069" s="2">
        <f t="shared" si="467"/>
        <v>2.0746887966804979E-3</v>
      </c>
      <c r="AM2069" s="2">
        <f t="shared" si="463"/>
        <v>0</v>
      </c>
      <c r="AN2069" s="2">
        <f t="shared" si="464"/>
        <v>0</v>
      </c>
      <c r="AP2069" t="s">
        <v>3717</v>
      </c>
      <c r="AQ2069" t="s">
        <v>3346</v>
      </c>
      <c r="AR2069">
        <v>1</v>
      </c>
      <c r="AT2069" s="85" t="s">
        <v>3639</v>
      </c>
      <c r="AU2069" s="84" t="s">
        <v>4003</v>
      </c>
      <c r="AV2069" s="77" t="str">
        <f t="shared" si="465"/>
        <v>38067</v>
      </c>
      <c r="AX2069" s="7" t="s">
        <v>186</v>
      </c>
      <c r="AY2069">
        <v>14</v>
      </c>
      <c r="BB2069" t="s">
        <v>637</v>
      </c>
      <c r="BC2069" t="s">
        <v>5379</v>
      </c>
    </row>
    <row r="2070" spans="1:55" hidden="1" outlineLevel="1">
      <c r="A2070" t="s">
        <v>4433</v>
      </c>
      <c r="B2070" t="s">
        <v>3346</v>
      </c>
      <c r="C2070" s="1">
        <f t="shared" si="459"/>
        <v>2195</v>
      </c>
      <c r="D2070" s="7">
        <f>IF(N2070&gt;0, RANK(N2070,(N2070:P2070,Q2070:AE2070)),0)</f>
        <v>2</v>
      </c>
      <c r="E2070" s="7">
        <f>IF(O2070&gt;0,RANK(O2070,(N2070:P2070,Q2070:AE2070)),0)</f>
        <v>1</v>
      </c>
      <c r="F2070" s="7">
        <f>IF(P2070&gt;0,RANK(P2070,(N2070:P2070,Q2070:AE2070)),0)</f>
        <v>3</v>
      </c>
      <c r="G2070" s="1">
        <f t="shared" si="457"/>
        <v>789</v>
      </c>
      <c r="H2070" s="2">
        <f t="shared" si="458"/>
        <v>0.35945330296127564</v>
      </c>
      <c r="I2070" s="2"/>
      <c r="J2070" s="2">
        <f t="shared" si="466"/>
        <v>0.3125284738041002</v>
      </c>
      <c r="K2070" s="2">
        <f t="shared" si="466"/>
        <v>0.67198177676537585</v>
      </c>
      <c r="L2070" s="2">
        <f t="shared" si="466"/>
        <v>1.0933940774487472E-2</v>
      </c>
      <c r="M2070" s="2">
        <f t="shared" si="461"/>
        <v>4.5558086560364749E-3</v>
      </c>
      <c r="N2070" s="1">
        <v>686</v>
      </c>
      <c r="O2070" s="1">
        <v>1475</v>
      </c>
      <c r="P2070" s="1">
        <v>24</v>
      </c>
      <c r="Q2070" s="1">
        <v>2</v>
      </c>
      <c r="R2070" s="1">
        <v>8</v>
      </c>
      <c r="W2070" s="1">
        <v>0</v>
      </c>
      <c r="AG2070" s="7">
        <f>IF(Q2070&gt;0,RANK(Q2070,(N2070:P2070,Q2070:AE2070)),0)</f>
        <v>5</v>
      </c>
      <c r="AH2070" s="7">
        <f>IF(R2070&gt;0,RANK(R2070,(N2070:P2070,Q2070:AE2070)),0)</f>
        <v>4</v>
      </c>
      <c r="AI2070" s="7">
        <f>IF(T2070&gt;0,RANK(T2070,(N2070:P2070,Q2070:AE2070)),0)</f>
        <v>0</v>
      </c>
      <c r="AJ2070" s="7">
        <f>IF(S2070&gt;0,RANK(S2070,(N2070:P2070,Q2070:AE2070)),0)</f>
        <v>0</v>
      </c>
      <c r="AK2070" s="2">
        <f t="shared" si="467"/>
        <v>9.1116173120728934E-4</v>
      </c>
      <c r="AL2070" s="2">
        <f t="shared" si="467"/>
        <v>3.6446469248291574E-3</v>
      </c>
      <c r="AM2070" s="2">
        <f t="shared" si="463"/>
        <v>0</v>
      </c>
      <c r="AN2070" s="2">
        <f t="shared" si="464"/>
        <v>0</v>
      </c>
      <c r="AP2070" t="s">
        <v>4433</v>
      </c>
      <c r="AQ2070" t="s">
        <v>3346</v>
      </c>
      <c r="AR2070">
        <v>1</v>
      </c>
      <c r="AT2070" s="85" t="s">
        <v>3639</v>
      </c>
      <c r="AU2070" s="84" t="s">
        <v>4004</v>
      </c>
      <c r="AV2070" s="77" t="str">
        <f t="shared" si="465"/>
        <v>38069</v>
      </c>
      <c r="AX2070" s="7" t="s">
        <v>186</v>
      </c>
      <c r="AY2070">
        <v>9</v>
      </c>
      <c r="BB2070" t="s">
        <v>637</v>
      </c>
      <c r="BC2070" t="s">
        <v>5373</v>
      </c>
    </row>
    <row r="2071" spans="1:55" hidden="1" outlineLevel="1">
      <c r="A2071" t="s">
        <v>5283</v>
      </c>
      <c r="B2071" t="s">
        <v>3346</v>
      </c>
      <c r="C2071" s="1">
        <f t="shared" si="459"/>
        <v>4900</v>
      </c>
      <c r="D2071" s="7">
        <f>IF(N2071&gt;0, RANK(N2071,(N2071:P2071,Q2071:AE2071)),0)</f>
        <v>2</v>
      </c>
      <c r="E2071" s="7">
        <f>IF(O2071&gt;0,RANK(O2071,(N2071:P2071,Q2071:AE2071)),0)</f>
        <v>1</v>
      </c>
      <c r="F2071" s="7">
        <f>IF(P2071&gt;0,RANK(P2071,(N2071:P2071,Q2071:AE2071)),0)</f>
        <v>3</v>
      </c>
      <c r="G2071" s="1">
        <f t="shared" si="457"/>
        <v>1058</v>
      </c>
      <c r="H2071" s="2">
        <f t="shared" si="458"/>
        <v>0.21591836734693878</v>
      </c>
      <c r="I2071" s="2"/>
      <c r="J2071" s="2">
        <f t="shared" si="466"/>
        <v>0.38469387755102041</v>
      </c>
      <c r="K2071" s="2">
        <f t="shared" si="466"/>
        <v>0.60061224489795917</v>
      </c>
      <c r="L2071" s="2">
        <f t="shared" si="466"/>
        <v>1.1836734693877551E-2</v>
      </c>
      <c r="M2071" s="2">
        <f t="shared" si="461"/>
        <v>2.8571428571428116E-3</v>
      </c>
      <c r="N2071" s="1">
        <v>1885</v>
      </c>
      <c r="O2071" s="1">
        <v>2943</v>
      </c>
      <c r="P2071" s="1">
        <v>58</v>
      </c>
      <c r="Q2071" s="1">
        <v>9</v>
      </c>
      <c r="R2071" s="1">
        <v>5</v>
      </c>
      <c r="W2071" s="1">
        <v>0</v>
      </c>
      <c r="AG2071" s="7">
        <f>IF(Q2071&gt;0,RANK(Q2071,(N2071:P2071,Q2071:AE2071)),0)</f>
        <v>4</v>
      </c>
      <c r="AH2071" s="7">
        <f>IF(R2071&gt;0,RANK(R2071,(N2071:P2071,Q2071:AE2071)),0)</f>
        <v>5</v>
      </c>
      <c r="AI2071" s="7">
        <f>IF(T2071&gt;0,RANK(T2071,(N2071:P2071,Q2071:AE2071)),0)</f>
        <v>0</v>
      </c>
      <c r="AJ2071" s="7">
        <f>IF(S2071&gt;0,RANK(S2071,(N2071:P2071,Q2071:AE2071)),0)</f>
        <v>0</v>
      </c>
      <c r="AK2071" s="2">
        <f t="shared" si="467"/>
        <v>1.8367346938775509E-3</v>
      </c>
      <c r="AL2071" s="2">
        <f t="shared" si="467"/>
        <v>1.0204081632653062E-3</v>
      </c>
      <c r="AM2071" s="2">
        <f t="shared" si="463"/>
        <v>0</v>
      </c>
      <c r="AN2071" s="2">
        <f t="shared" si="464"/>
        <v>0</v>
      </c>
      <c r="AP2071" t="s">
        <v>5283</v>
      </c>
      <c r="AQ2071" t="s">
        <v>3346</v>
      </c>
      <c r="AR2071">
        <v>1</v>
      </c>
      <c r="AT2071" s="85" t="s">
        <v>3639</v>
      </c>
      <c r="AU2071" s="84" t="s">
        <v>5049</v>
      </c>
      <c r="AV2071" s="77" t="str">
        <f t="shared" si="465"/>
        <v>38071</v>
      </c>
      <c r="AX2071" s="7" t="s">
        <v>186</v>
      </c>
      <c r="AY2071">
        <v>8</v>
      </c>
      <c r="AZ2071">
        <v>13</v>
      </c>
      <c r="BB2071" t="s">
        <v>637</v>
      </c>
      <c r="BC2071" t="s">
        <v>5380</v>
      </c>
    </row>
    <row r="2072" spans="1:55" hidden="1" outlineLevel="1">
      <c r="A2072" t="s">
        <v>2299</v>
      </c>
      <c r="B2072" t="s">
        <v>3346</v>
      </c>
      <c r="C2072" s="1">
        <f t="shared" si="459"/>
        <v>2602</v>
      </c>
      <c r="D2072" s="7">
        <f>IF(N2072&gt;0, RANK(N2072,(N2072:P2072,Q2072:AE2072)),0)</f>
        <v>2</v>
      </c>
      <c r="E2072" s="7">
        <f>IF(O2072&gt;0,RANK(O2072,(N2072:P2072,Q2072:AE2072)),0)</f>
        <v>1</v>
      </c>
      <c r="F2072" s="7">
        <f>IF(P2072&gt;0,RANK(P2072,(N2072:P2072,Q2072:AE2072)),0)</f>
        <v>3</v>
      </c>
      <c r="G2072" s="1">
        <f t="shared" si="457"/>
        <v>153</v>
      </c>
      <c r="H2072" s="2">
        <f t="shared" si="458"/>
        <v>5.8800922367409685E-2</v>
      </c>
      <c r="I2072" s="2"/>
      <c r="J2072" s="2">
        <f t="shared" si="466"/>
        <v>0.46079938508839352</v>
      </c>
      <c r="K2072" s="2">
        <f t="shared" si="466"/>
        <v>0.51960030745580321</v>
      </c>
      <c r="L2072" s="2">
        <f t="shared" si="466"/>
        <v>1.5372790161414296E-2</v>
      </c>
      <c r="M2072" s="2">
        <f t="shared" si="461"/>
        <v>4.2275172943889161E-3</v>
      </c>
      <c r="N2072" s="1">
        <v>1199</v>
      </c>
      <c r="O2072" s="1">
        <v>1352</v>
      </c>
      <c r="P2072" s="1">
        <v>40</v>
      </c>
      <c r="Q2072" s="1">
        <v>9</v>
      </c>
      <c r="R2072" s="1">
        <v>2</v>
      </c>
      <c r="W2072" s="1">
        <v>0</v>
      </c>
      <c r="AG2072" s="7">
        <f>IF(Q2072&gt;0,RANK(Q2072,(N2072:P2072,Q2072:AE2072)),0)</f>
        <v>4</v>
      </c>
      <c r="AH2072" s="7">
        <f>IF(R2072&gt;0,RANK(R2072,(N2072:P2072,Q2072:AE2072)),0)</f>
        <v>5</v>
      </c>
      <c r="AI2072" s="7">
        <f>IF(T2072&gt;0,RANK(T2072,(N2072:P2072,Q2072:AE2072)),0)</f>
        <v>0</v>
      </c>
      <c r="AJ2072" s="7">
        <f>IF(S2072&gt;0,RANK(S2072,(N2072:P2072,Q2072:AE2072)),0)</f>
        <v>0</v>
      </c>
      <c r="AK2072" s="2">
        <f t="shared" si="467"/>
        <v>3.4588777863182167E-3</v>
      </c>
      <c r="AL2072" s="2">
        <f t="shared" si="467"/>
        <v>7.6863950807071484E-4</v>
      </c>
      <c r="AM2072" s="2">
        <f t="shared" si="463"/>
        <v>0</v>
      </c>
      <c r="AN2072" s="2">
        <f t="shared" si="464"/>
        <v>0</v>
      </c>
      <c r="AP2072" t="s">
        <v>2299</v>
      </c>
      <c r="AQ2072" t="s">
        <v>3346</v>
      </c>
      <c r="AR2072">
        <v>1</v>
      </c>
      <c r="AT2072" s="85" t="s">
        <v>3639</v>
      </c>
      <c r="AU2072" s="84" t="s">
        <v>4879</v>
      </c>
      <c r="AV2072" s="77" t="str">
        <f t="shared" si="465"/>
        <v>38073</v>
      </c>
      <c r="AX2072" s="7" t="s">
        <v>186</v>
      </c>
      <c r="AY2072">
        <v>6</v>
      </c>
      <c r="AZ2072">
        <v>7</v>
      </c>
      <c r="BB2072" t="s">
        <v>637</v>
      </c>
      <c r="BC2072" t="s">
        <v>5377</v>
      </c>
    </row>
    <row r="2073" spans="1:55" hidden="1" outlineLevel="1">
      <c r="A2073" t="s">
        <v>2895</v>
      </c>
      <c r="B2073" t="s">
        <v>3346</v>
      </c>
      <c r="C2073" s="1">
        <f t="shared" si="459"/>
        <v>1469</v>
      </c>
      <c r="D2073" s="7">
        <f>IF(N2073&gt;0, RANK(N2073,(N2073:P2073,Q2073:AE2073)),0)</f>
        <v>2</v>
      </c>
      <c r="E2073" s="7">
        <f>IF(O2073&gt;0,RANK(O2073,(N2073:P2073,Q2073:AE2073)),0)</f>
        <v>1</v>
      </c>
      <c r="F2073" s="7">
        <f>IF(P2073&gt;0,RANK(P2073,(N2073:P2073,Q2073:AE2073)),0)</f>
        <v>3</v>
      </c>
      <c r="G2073" s="1">
        <f t="shared" si="457"/>
        <v>456</v>
      </c>
      <c r="H2073" s="2">
        <f t="shared" si="458"/>
        <v>0.31041524846834584</v>
      </c>
      <c r="I2073" s="2"/>
      <c r="J2073" s="2">
        <f t="shared" si="466"/>
        <v>0.33832539142273654</v>
      </c>
      <c r="K2073" s="2">
        <f t="shared" si="466"/>
        <v>0.64874063989108233</v>
      </c>
      <c r="L2073" s="2">
        <f t="shared" si="466"/>
        <v>1.2253233492171545E-2</v>
      </c>
      <c r="M2073" s="2">
        <f t="shared" si="461"/>
        <v>6.8073519400958446E-4</v>
      </c>
      <c r="N2073" s="1">
        <v>497</v>
      </c>
      <c r="O2073" s="1">
        <v>953</v>
      </c>
      <c r="P2073" s="1">
        <v>18</v>
      </c>
      <c r="Q2073" s="1">
        <v>0</v>
      </c>
      <c r="R2073" s="1">
        <v>1</v>
      </c>
      <c r="W2073" s="1">
        <v>0</v>
      </c>
      <c r="AG2073" s="7">
        <f>IF(Q2073&gt;0,RANK(Q2073,(N2073:P2073,Q2073:AE2073)),0)</f>
        <v>0</v>
      </c>
      <c r="AH2073" s="7">
        <f>IF(R2073&gt;0,RANK(R2073,(N2073:P2073,Q2073:AE2073)),0)</f>
        <v>4</v>
      </c>
      <c r="AI2073" s="7">
        <f>IF(T2073&gt;0,RANK(T2073,(N2073:P2073,Q2073:AE2073)),0)</f>
        <v>0</v>
      </c>
      <c r="AJ2073" s="7">
        <f>IF(S2073&gt;0,RANK(S2073,(N2073:P2073,Q2073:AE2073)),0)</f>
        <v>0</v>
      </c>
      <c r="AK2073" s="2">
        <f t="shared" si="467"/>
        <v>0</v>
      </c>
      <c r="AL2073" s="2">
        <f t="shared" si="467"/>
        <v>6.8073519400953025E-4</v>
      </c>
      <c r="AM2073" s="2">
        <f t="shared" si="463"/>
        <v>0</v>
      </c>
      <c r="AN2073" s="2">
        <f t="shared" si="464"/>
        <v>0</v>
      </c>
      <c r="AP2073" t="s">
        <v>2895</v>
      </c>
      <c r="AQ2073" t="s">
        <v>3346</v>
      </c>
      <c r="AR2073">
        <v>1</v>
      </c>
      <c r="AT2073" s="85" t="s">
        <v>3639</v>
      </c>
      <c r="AU2073" s="84" t="s">
        <v>5171</v>
      </c>
      <c r="AV2073" s="77" t="str">
        <f t="shared" si="465"/>
        <v>38075</v>
      </c>
      <c r="AX2073" s="7" t="s">
        <v>186</v>
      </c>
      <c r="AY2073">
        <v>5</v>
      </c>
      <c r="BB2073" t="s">
        <v>637</v>
      </c>
      <c r="BC2073" t="s">
        <v>5374</v>
      </c>
    </row>
    <row r="2074" spans="1:55" hidden="1" outlineLevel="1">
      <c r="A2074" t="s">
        <v>4602</v>
      </c>
      <c r="B2074" t="s">
        <v>3346</v>
      </c>
      <c r="C2074" s="1">
        <f t="shared" si="459"/>
        <v>8215</v>
      </c>
      <c r="D2074" s="7">
        <f>IF(N2074&gt;0, RANK(N2074,(N2074:P2074,Q2074:AE2074)),0)</f>
        <v>2</v>
      </c>
      <c r="E2074" s="7">
        <f>IF(O2074&gt;0,RANK(O2074,(N2074:P2074,Q2074:AE2074)),0)</f>
        <v>1</v>
      </c>
      <c r="F2074" s="7">
        <f>IF(P2074&gt;0,RANK(P2074,(N2074:P2074,Q2074:AE2074)),0)</f>
        <v>3</v>
      </c>
      <c r="G2074" s="1">
        <f t="shared" si="457"/>
        <v>2443</v>
      </c>
      <c r="H2074" s="2">
        <f t="shared" si="458"/>
        <v>0.29738283627510653</v>
      </c>
      <c r="I2074" s="2"/>
      <c r="J2074" s="2">
        <f t="shared" si="466"/>
        <v>0.34339622641509432</v>
      </c>
      <c r="K2074" s="2">
        <f t="shared" si="466"/>
        <v>0.64077906269020091</v>
      </c>
      <c r="L2074" s="2">
        <f t="shared" si="466"/>
        <v>1.1442483262325016E-2</v>
      </c>
      <c r="M2074" s="2">
        <f t="shared" si="461"/>
        <v>4.3822276323798141E-3</v>
      </c>
      <c r="N2074" s="1">
        <v>2821</v>
      </c>
      <c r="O2074" s="1">
        <v>5264</v>
      </c>
      <c r="P2074" s="1">
        <v>94</v>
      </c>
      <c r="Q2074" s="1">
        <v>25</v>
      </c>
      <c r="R2074" s="1">
        <v>11</v>
      </c>
      <c r="W2074" s="1">
        <v>0</v>
      </c>
      <c r="AG2074" s="7">
        <f>IF(Q2074&gt;0,RANK(Q2074,(N2074:P2074,Q2074:AE2074)),0)</f>
        <v>4</v>
      </c>
      <c r="AH2074" s="7">
        <f>IF(R2074&gt;0,RANK(R2074,(N2074:P2074,Q2074:AE2074)),0)</f>
        <v>5</v>
      </c>
      <c r="AI2074" s="7">
        <f>IF(T2074&gt;0,RANK(T2074,(N2074:P2074,Q2074:AE2074)),0)</f>
        <v>0</v>
      </c>
      <c r="AJ2074" s="7">
        <f>IF(S2074&gt;0,RANK(S2074,(N2074:P2074,Q2074:AE2074)),0)</f>
        <v>0</v>
      </c>
      <c r="AK2074" s="2">
        <f t="shared" si="467"/>
        <v>3.0432136335970784E-3</v>
      </c>
      <c r="AL2074" s="2">
        <f t="shared" si="467"/>
        <v>1.3390139987827145E-3</v>
      </c>
      <c r="AM2074" s="2">
        <f t="shared" si="463"/>
        <v>0</v>
      </c>
      <c r="AN2074" s="2">
        <f t="shared" si="464"/>
        <v>0</v>
      </c>
      <c r="AP2074" t="s">
        <v>4602</v>
      </c>
      <c r="AQ2074" t="s">
        <v>3346</v>
      </c>
      <c r="AR2074">
        <v>1</v>
      </c>
      <c r="AT2074" s="85" t="s">
        <v>3639</v>
      </c>
      <c r="AU2074" s="84" t="s">
        <v>5172</v>
      </c>
      <c r="AV2074" s="77" t="str">
        <f t="shared" si="465"/>
        <v>38077</v>
      </c>
      <c r="AX2074" s="7" t="s">
        <v>186</v>
      </c>
      <c r="AY2074">
        <v>18</v>
      </c>
      <c r="BB2074" t="s">
        <v>637</v>
      </c>
      <c r="BC2074" t="s">
        <v>5373</v>
      </c>
    </row>
    <row r="2075" spans="1:55" hidden="1" outlineLevel="1">
      <c r="A2075" t="s">
        <v>1739</v>
      </c>
      <c r="B2075" t="s">
        <v>3346</v>
      </c>
      <c r="C2075" s="1">
        <f t="shared" si="459"/>
        <v>4044</v>
      </c>
      <c r="D2075" s="7">
        <f>IF(N2075&gt;0, RANK(N2075,(N2075:P2075,Q2075:AE2075)),0)</f>
        <v>1</v>
      </c>
      <c r="E2075" s="7">
        <f>IF(O2075&gt;0,RANK(O2075,(N2075:P2075,Q2075:AE2075)),0)</f>
        <v>2</v>
      </c>
      <c r="F2075" s="7">
        <f>IF(P2075&gt;0,RANK(P2075,(N2075:P2075,Q2075:AE2075)),0)</f>
        <v>3</v>
      </c>
      <c r="G2075" s="1">
        <f t="shared" si="457"/>
        <v>1172</v>
      </c>
      <c r="H2075" s="2">
        <f t="shared" si="458"/>
        <v>0.28981206726013847</v>
      </c>
      <c r="I2075" s="2"/>
      <c r="J2075" s="2">
        <f t="shared" si="466"/>
        <v>0.63402571711177047</v>
      </c>
      <c r="K2075" s="2">
        <f t="shared" si="466"/>
        <v>0.34421364985163205</v>
      </c>
      <c r="L2075" s="2">
        <f t="shared" si="466"/>
        <v>1.6320474777448073E-2</v>
      </c>
      <c r="M2075" s="2">
        <f t="shared" si="461"/>
        <v>5.4401582591494038E-3</v>
      </c>
      <c r="N2075" s="1">
        <v>2564</v>
      </c>
      <c r="O2075" s="1">
        <v>1392</v>
      </c>
      <c r="P2075" s="1">
        <v>66</v>
      </c>
      <c r="Q2075" s="1">
        <v>15</v>
      </c>
      <c r="R2075" s="1">
        <v>7</v>
      </c>
      <c r="W2075" s="1">
        <v>0</v>
      </c>
      <c r="AG2075" s="7">
        <f>IF(Q2075&gt;0,RANK(Q2075,(N2075:P2075,Q2075:AE2075)),0)</f>
        <v>4</v>
      </c>
      <c r="AH2075" s="7">
        <f>IF(R2075&gt;0,RANK(R2075,(N2075:P2075,Q2075:AE2075)),0)</f>
        <v>5</v>
      </c>
      <c r="AI2075" s="7">
        <f>IF(T2075&gt;0,RANK(T2075,(N2075:P2075,Q2075:AE2075)),0)</f>
        <v>0</v>
      </c>
      <c r="AJ2075" s="7">
        <f>IF(S2075&gt;0,RANK(S2075,(N2075:P2075,Q2075:AE2075)),0)</f>
        <v>0</v>
      </c>
      <c r="AK2075" s="2">
        <f t="shared" si="467"/>
        <v>3.70919881305638E-3</v>
      </c>
      <c r="AL2075" s="2">
        <f t="shared" si="467"/>
        <v>1.7309594460929772E-3</v>
      </c>
      <c r="AM2075" s="2">
        <f t="shared" si="463"/>
        <v>0</v>
      </c>
      <c r="AN2075" s="2">
        <f t="shared" si="464"/>
        <v>0</v>
      </c>
      <c r="AP2075" t="s">
        <v>1739</v>
      </c>
      <c r="AQ2075" t="s">
        <v>3346</v>
      </c>
      <c r="AR2075">
        <v>1</v>
      </c>
      <c r="AT2075" s="85" t="s">
        <v>3639</v>
      </c>
      <c r="AU2075" s="84" t="s">
        <v>4922</v>
      </c>
      <c r="AV2075" s="77" t="str">
        <f t="shared" si="465"/>
        <v>38079</v>
      </c>
      <c r="AX2075" s="7" t="s">
        <v>186</v>
      </c>
      <c r="AY2075">
        <v>5</v>
      </c>
      <c r="BB2075" t="s">
        <v>637</v>
      </c>
      <c r="BC2075" t="s">
        <v>5374</v>
      </c>
    </row>
    <row r="2076" spans="1:55" hidden="1" outlineLevel="1">
      <c r="A2076" t="s">
        <v>1741</v>
      </c>
      <c r="B2076" t="s">
        <v>3346</v>
      </c>
      <c r="C2076" s="1">
        <f t="shared" si="459"/>
        <v>2200</v>
      </c>
      <c r="D2076" s="7">
        <f>IF(N2076&gt;0, RANK(N2076,(N2076:P2076,Q2076:AE2076)),0)</f>
        <v>2</v>
      </c>
      <c r="E2076" s="7">
        <f>IF(O2076&gt;0,RANK(O2076,(N2076:P2076,Q2076:AE2076)),0)</f>
        <v>1</v>
      </c>
      <c r="F2076" s="7">
        <f>IF(P2076&gt;0,RANK(P2076,(N2076:P2076,Q2076:AE2076)),0)</f>
        <v>3</v>
      </c>
      <c r="G2076" s="1">
        <f t="shared" si="457"/>
        <v>126</v>
      </c>
      <c r="H2076" s="2">
        <f t="shared" si="458"/>
        <v>5.7272727272727274E-2</v>
      </c>
      <c r="I2076" s="2"/>
      <c r="J2076" s="2">
        <f t="shared" si="466"/>
        <v>0.46409090909090911</v>
      </c>
      <c r="K2076" s="2">
        <f t="shared" si="466"/>
        <v>0.52136363636363636</v>
      </c>
      <c r="L2076" s="2">
        <f t="shared" si="466"/>
        <v>1.2727272727272728E-2</v>
      </c>
      <c r="M2076" s="2">
        <f t="shared" si="461"/>
        <v>1.8181818181818004E-3</v>
      </c>
      <c r="N2076" s="1">
        <v>1021</v>
      </c>
      <c r="O2076" s="1">
        <v>1147</v>
      </c>
      <c r="P2076" s="1">
        <v>28</v>
      </c>
      <c r="Q2076" s="1">
        <v>4</v>
      </c>
      <c r="R2076" s="1">
        <v>0</v>
      </c>
      <c r="W2076" s="1">
        <v>0</v>
      </c>
      <c r="AG2076" s="7">
        <f>IF(Q2076&gt;0,RANK(Q2076,(N2076:P2076,Q2076:AE2076)),0)</f>
        <v>4</v>
      </c>
      <c r="AH2076" s="7">
        <f>IF(R2076&gt;0,RANK(R2076,(N2076:P2076,Q2076:AE2076)),0)</f>
        <v>0</v>
      </c>
      <c r="AI2076" s="7">
        <f>IF(T2076&gt;0,RANK(T2076,(N2076:P2076,Q2076:AE2076)),0)</f>
        <v>0</v>
      </c>
      <c r="AJ2076" s="7">
        <f>IF(S2076&gt;0,RANK(S2076,(N2076:P2076,Q2076:AE2076)),0)</f>
        <v>0</v>
      </c>
      <c r="AK2076" s="2">
        <f t="shared" si="467"/>
        <v>1.8181818181818182E-3</v>
      </c>
      <c r="AL2076" s="2">
        <f t="shared" si="467"/>
        <v>0</v>
      </c>
      <c r="AM2076" s="2">
        <f t="shared" si="463"/>
        <v>0</v>
      </c>
      <c r="AN2076" s="2">
        <f t="shared" si="464"/>
        <v>0</v>
      </c>
      <c r="AP2076" t="s">
        <v>1741</v>
      </c>
      <c r="AQ2076" t="s">
        <v>3346</v>
      </c>
      <c r="AR2076">
        <v>1</v>
      </c>
      <c r="AT2076" s="85" t="s">
        <v>3639</v>
      </c>
      <c r="AU2076" s="84" t="s">
        <v>4173</v>
      </c>
      <c r="AV2076" s="77" t="str">
        <f t="shared" si="465"/>
        <v>38081</v>
      </c>
      <c r="AX2076" s="7" t="s">
        <v>186</v>
      </c>
      <c r="AY2076">
        <v>5</v>
      </c>
      <c r="BB2076" t="s">
        <v>637</v>
      </c>
      <c r="BC2076" t="s">
        <v>5373</v>
      </c>
    </row>
    <row r="2077" spans="1:55" hidden="1" outlineLevel="1">
      <c r="A2077" t="s">
        <v>2713</v>
      </c>
      <c r="B2077" t="s">
        <v>3346</v>
      </c>
      <c r="C2077" s="1">
        <f t="shared" si="459"/>
        <v>944</v>
      </c>
      <c r="D2077" s="7">
        <f>IF(N2077&gt;0, RANK(N2077,(N2077:P2077,Q2077:AE2077)),0)</f>
        <v>2</v>
      </c>
      <c r="E2077" s="7">
        <f>IF(O2077&gt;0,RANK(O2077,(N2077:P2077,Q2077:AE2077)),0)</f>
        <v>1</v>
      </c>
      <c r="F2077" s="7">
        <f>IF(P2077&gt;0,RANK(P2077,(N2077:P2077,Q2077:AE2077)),0)</f>
        <v>3</v>
      </c>
      <c r="G2077" s="1">
        <f t="shared" si="457"/>
        <v>527</v>
      </c>
      <c r="H2077" s="2">
        <f t="shared" si="458"/>
        <v>0.55826271186440679</v>
      </c>
      <c r="I2077" s="2"/>
      <c r="J2077" s="2">
        <f t="shared" si="466"/>
        <v>0.21186440677966101</v>
      </c>
      <c r="K2077" s="2">
        <f t="shared" si="466"/>
        <v>0.7701271186440678</v>
      </c>
      <c r="L2077" s="2">
        <f t="shared" si="466"/>
        <v>1.2711864406779662E-2</v>
      </c>
      <c r="M2077" s="2">
        <f t="shared" si="461"/>
        <v>5.2966101694915321E-3</v>
      </c>
      <c r="N2077" s="1">
        <v>200</v>
      </c>
      <c r="O2077" s="1">
        <v>727</v>
      </c>
      <c r="P2077" s="1">
        <v>12</v>
      </c>
      <c r="Q2077" s="1">
        <v>4</v>
      </c>
      <c r="R2077" s="1">
        <v>1</v>
      </c>
      <c r="W2077" s="1">
        <v>0</v>
      </c>
      <c r="AG2077" s="7">
        <f>IF(Q2077&gt;0,RANK(Q2077,(N2077:P2077,Q2077:AE2077)),0)</f>
        <v>4</v>
      </c>
      <c r="AH2077" s="7">
        <f>IF(R2077&gt;0,RANK(R2077,(N2077:P2077,Q2077:AE2077)),0)</f>
        <v>5</v>
      </c>
      <c r="AI2077" s="7">
        <f>IF(T2077&gt;0,RANK(T2077,(N2077:P2077,Q2077:AE2077)),0)</f>
        <v>0</v>
      </c>
      <c r="AJ2077" s="7">
        <f>IF(S2077&gt;0,RANK(S2077,(N2077:P2077,Q2077:AE2077)),0)</f>
        <v>0</v>
      </c>
      <c r="AK2077" s="2">
        <f t="shared" si="467"/>
        <v>4.2372881355932203E-3</v>
      </c>
      <c r="AL2077" s="2">
        <f t="shared" si="467"/>
        <v>1.0593220338983051E-3</v>
      </c>
      <c r="AM2077" s="2">
        <f t="shared" si="463"/>
        <v>0</v>
      </c>
      <c r="AN2077" s="2">
        <f t="shared" si="464"/>
        <v>0</v>
      </c>
      <c r="AP2077" t="s">
        <v>2713</v>
      </c>
      <c r="AQ2077" t="s">
        <v>3346</v>
      </c>
      <c r="AR2077">
        <v>1</v>
      </c>
      <c r="AT2077" s="85" t="s">
        <v>3639</v>
      </c>
      <c r="AU2077" s="84" t="s">
        <v>4372</v>
      </c>
      <c r="AV2077" s="77" t="str">
        <f t="shared" si="465"/>
        <v>38083</v>
      </c>
      <c r="AX2077" s="7" t="s">
        <v>186</v>
      </c>
      <c r="AY2077">
        <v>6</v>
      </c>
      <c r="BB2077" t="s">
        <v>637</v>
      </c>
      <c r="BC2077" t="s">
        <v>5373</v>
      </c>
    </row>
    <row r="2078" spans="1:55" hidden="1" outlineLevel="1">
      <c r="A2078" t="s">
        <v>4400</v>
      </c>
      <c r="B2078" t="s">
        <v>3346</v>
      </c>
      <c r="C2078" s="1">
        <f t="shared" si="459"/>
        <v>1140</v>
      </c>
      <c r="D2078" s="7">
        <f>IF(N2078&gt;0, RANK(N2078,(N2078:P2078,Q2078:AE2078)),0)</f>
        <v>1</v>
      </c>
      <c r="E2078" s="7">
        <f>IF(O2078&gt;0,RANK(O2078,(N2078:P2078,Q2078:AE2078)),0)</f>
        <v>2</v>
      </c>
      <c r="F2078" s="7">
        <f>IF(P2078&gt;0,RANK(P2078,(N2078:P2078,Q2078:AE2078)),0)</f>
        <v>3</v>
      </c>
      <c r="G2078" s="1">
        <f t="shared" si="457"/>
        <v>485</v>
      </c>
      <c r="H2078" s="2">
        <f t="shared" si="458"/>
        <v>0.42543859649122806</v>
      </c>
      <c r="I2078" s="2"/>
      <c r="J2078" s="2">
        <f t="shared" si="466"/>
        <v>0.70526315789473681</v>
      </c>
      <c r="K2078" s="2">
        <f t="shared" si="466"/>
        <v>0.27982456140350875</v>
      </c>
      <c r="L2078" s="2">
        <f t="shared" si="466"/>
        <v>1.0526315789473684E-2</v>
      </c>
      <c r="M2078" s="2">
        <f t="shared" si="461"/>
        <v>4.3859649122807483E-3</v>
      </c>
      <c r="N2078" s="1">
        <v>804</v>
      </c>
      <c r="O2078" s="1">
        <v>319</v>
      </c>
      <c r="P2078" s="1">
        <v>12</v>
      </c>
      <c r="Q2078" s="1">
        <v>2</v>
      </c>
      <c r="R2078" s="1">
        <v>3</v>
      </c>
      <c r="W2078" s="1">
        <v>0</v>
      </c>
      <c r="AG2078" s="7">
        <f>IF(Q2078&gt;0,RANK(Q2078,(N2078:P2078,Q2078:AE2078)),0)</f>
        <v>5</v>
      </c>
      <c r="AH2078" s="7">
        <f>IF(R2078&gt;0,RANK(R2078,(N2078:P2078,Q2078:AE2078)),0)</f>
        <v>4</v>
      </c>
      <c r="AI2078" s="7">
        <f>IF(T2078&gt;0,RANK(T2078,(N2078:P2078,Q2078:AE2078)),0)</f>
        <v>0</v>
      </c>
      <c r="AJ2078" s="7">
        <f>IF(S2078&gt;0,RANK(S2078,(N2078:P2078,Q2078:AE2078)),0)</f>
        <v>0</v>
      </c>
      <c r="AK2078" s="2">
        <f t="shared" si="467"/>
        <v>1.7543859649122807E-3</v>
      </c>
      <c r="AL2078" s="2">
        <f t="shared" si="467"/>
        <v>2.631578947368421E-3</v>
      </c>
      <c r="AM2078" s="2">
        <f t="shared" si="463"/>
        <v>0</v>
      </c>
      <c r="AN2078" s="2">
        <f t="shared" si="464"/>
        <v>0</v>
      </c>
      <c r="AP2078" t="s">
        <v>4400</v>
      </c>
      <c r="AQ2078" t="s">
        <v>3346</v>
      </c>
      <c r="AR2078">
        <v>1</v>
      </c>
      <c r="AT2078" s="85" t="s">
        <v>3639</v>
      </c>
      <c r="AU2078" s="84" t="s">
        <v>5224</v>
      </c>
      <c r="AV2078" s="77" t="str">
        <f t="shared" si="465"/>
        <v>38085</v>
      </c>
      <c r="AX2078" s="7" t="s">
        <v>186</v>
      </c>
      <c r="AY2078">
        <v>9</v>
      </c>
      <c r="BB2078" t="s">
        <v>198</v>
      </c>
      <c r="BC2078" t="s">
        <v>5376</v>
      </c>
    </row>
    <row r="2079" spans="1:55" hidden="1" outlineLevel="1">
      <c r="A2079" t="s">
        <v>1742</v>
      </c>
      <c r="B2079" t="s">
        <v>3346</v>
      </c>
      <c r="C2079" s="1">
        <f t="shared" si="459"/>
        <v>432</v>
      </c>
      <c r="D2079" s="7">
        <f>IF(N2079&gt;0, RANK(N2079,(N2079:P2079,Q2079:AE2079)),0)</f>
        <v>2</v>
      </c>
      <c r="E2079" s="7">
        <f>IF(O2079&gt;0,RANK(O2079,(N2079:P2079,Q2079:AE2079)),0)</f>
        <v>1</v>
      </c>
      <c r="F2079" s="7">
        <f>IF(P2079&gt;0,RANK(P2079,(N2079:P2079,Q2079:AE2079)),0)</f>
        <v>3</v>
      </c>
      <c r="G2079" s="1">
        <f t="shared" si="457"/>
        <v>246</v>
      </c>
      <c r="H2079" s="2">
        <f t="shared" si="458"/>
        <v>0.56944444444444442</v>
      </c>
      <c r="I2079" s="2"/>
      <c r="J2079" s="2">
        <f t="shared" si="466"/>
        <v>0.20601851851851852</v>
      </c>
      <c r="K2079" s="2">
        <f t="shared" si="466"/>
        <v>0.77546296296296291</v>
      </c>
      <c r="L2079" s="2">
        <f t="shared" si="466"/>
        <v>1.1574074074074073E-2</v>
      </c>
      <c r="M2079" s="2">
        <f t="shared" si="461"/>
        <v>6.9444444444445273E-3</v>
      </c>
      <c r="N2079" s="1">
        <v>89</v>
      </c>
      <c r="O2079" s="1">
        <v>335</v>
      </c>
      <c r="P2079" s="1">
        <v>5</v>
      </c>
      <c r="Q2079" s="1">
        <v>2</v>
      </c>
      <c r="R2079" s="1">
        <v>1</v>
      </c>
      <c r="W2079" s="1">
        <v>0</v>
      </c>
      <c r="AG2079" s="7">
        <f>IF(Q2079&gt;0,RANK(Q2079,(N2079:P2079,Q2079:AE2079)),0)</f>
        <v>4</v>
      </c>
      <c r="AH2079" s="7">
        <f>IF(R2079&gt;0,RANK(R2079,(N2079:P2079,Q2079:AE2079)),0)</f>
        <v>5</v>
      </c>
      <c r="AI2079" s="7">
        <f>IF(T2079&gt;0,RANK(T2079,(N2079:P2079,Q2079:AE2079)),0)</f>
        <v>0</v>
      </c>
      <c r="AJ2079" s="7">
        <f>IF(S2079&gt;0,RANK(S2079,(N2079:P2079,Q2079:AE2079)),0)</f>
        <v>0</v>
      </c>
      <c r="AK2079" s="2">
        <f t="shared" si="467"/>
        <v>4.6296296296296294E-3</v>
      </c>
      <c r="AL2079" s="2">
        <f t="shared" si="467"/>
        <v>2.3148148148148147E-3</v>
      </c>
      <c r="AM2079" s="2">
        <f t="shared" si="463"/>
        <v>0</v>
      </c>
      <c r="AN2079" s="2">
        <f t="shared" si="464"/>
        <v>0</v>
      </c>
      <c r="AP2079" t="s">
        <v>1742</v>
      </c>
      <c r="AQ2079" t="s">
        <v>3346</v>
      </c>
      <c r="AR2079">
        <v>1</v>
      </c>
      <c r="AT2079" s="85" t="s">
        <v>3639</v>
      </c>
      <c r="AU2079" s="84" t="s">
        <v>4374</v>
      </c>
      <c r="AV2079" s="77" t="str">
        <f t="shared" si="465"/>
        <v>38087</v>
      </c>
      <c r="AX2079" s="7" t="s">
        <v>186</v>
      </c>
      <c r="AY2079">
        <v>6</v>
      </c>
      <c r="BB2079" t="s">
        <v>198</v>
      </c>
      <c r="BC2079" t="s">
        <v>5376</v>
      </c>
    </row>
    <row r="2080" spans="1:55" hidden="1" outlineLevel="1">
      <c r="A2080" t="s">
        <v>4171</v>
      </c>
      <c r="B2080" t="s">
        <v>3346</v>
      </c>
      <c r="C2080" s="1">
        <f t="shared" si="459"/>
        <v>10400</v>
      </c>
      <c r="D2080" s="7">
        <f>IF(N2080&gt;0, RANK(N2080,(N2080:P2080,Q2080:AE2080)),0)</f>
        <v>2</v>
      </c>
      <c r="E2080" s="7">
        <f>IF(O2080&gt;0,RANK(O2080,(N2080:P2080,Q2080:AE2080)),0)</f>
        <v>1</v>
      </c>
      <c r="F2080" s="7">
        <f>IF(P2080&gt;0,RANK(P2080,(N2080:P2080,Q2080:AE2080)),0)</f>
        <v>3</v>
      </c>
      <c r="G2080" s="1">
        <f t="shared" si="457"/>
        <v>4207</v>
      </c>
      <c r="H2080" s="2">
        <f t="shared" si="458"/>
        <v>0.40451923076923074</v>
      </c>
      <c r="I2080" s="2"/>
      <c r="J2080" s="2">
        <f t="shared" si="466"/>
        <v>0.28971153846153846</v>
      </c>
      <c r="K2080" s="2">
        <f t="shared" si="466"/>
        <v>0.69423076923076921</v>
      </c>
      <c r="L2080" s="2">
        <f t="shared" si="466"/>
        <v>1.2115384615384615E-2</v>
      </c>
      <c r="M2080" s="2">
        <f t="shared" si="461"/>
        <v>3.9423076923076582E-3</v>
      </c>
      <c r="N2080" s="1">
        <v>3013</v>
      </c>
      <c r="O2080" s="1">
        <v>7220</v>
      </c>
      <c r="P2080" s="1">
        <v>126</v>
      </c>
      <c r="Q2080" s="1">
        <v>19</v>
      </c>
      <c r="R2080" s="1">
        <v>22</v>
      </c>
      <c r="W2080" s="1">
        <v>0</v>
      </c>
      <c r="AG2080" s="7">
        <f>IF(Q2080&gt;0,RANK(Q2080,(N2080:P2080,Q2080:AE2080)),0)</f>
        <v>5</v>
      </c>
      <c r="AH2080" s="7">
        <f>IF(R2080&gt;0,RANK(R2080,(N2080:P2080,Q2080:AE2080)),0)</f>
        <v>4</v>
      </c>
      <c r="AI2080" s="7">
        <f>IF(T2080&gt;0,RANK(T2080,(N2080:P2080,Q2080:AE2080)),0)</f>
        <v>0</v>
      </c>
      <c r="AJ2080" s="7">
        <f>IF(S2080&gt;0,RANK(S2080,(N2080:P2080,Q2080:AE2080)),0)</f>
        <v>0</v>
      </c>
      <c r="AK2080" s="2">
        <f t="shared" si="467"/>
        <v>1.8269230769230769E-3</v>
      </c>
      <c r="AL2080" s="2">
        <f t="shared" si="467"/>
        <v>2.1153846153846153E-3</v>
      </c>
      <c r="AM2080" s="2">
        <f t="shared" si="463"/>
        <v>0</v>
      </c>
      <c r="AN2080" s="2">
        <f t="shared" si="464"/>
        <v>0</v>
      </c>
      <c r="AP2080" t="s">
        <v>4171</v>
      </c>
      <c r="AQ2080" t="s">
        <v>3346</v>
      </c>
      <c r="AR2080">
        <v>1</v>
      </c>
      <c r="AT2080" s="85" t="s">
        <v>3639</v>
      </c>
      <c r="AU2080" s="84" t="s">
        <v>4375</v>
      </c>
      <c r="AV2080" s="77" t="str">
        <f t="shared" si="465"/>
        <v>38089</v>
      </c>
      <c r="AX2080" s="7" t="s">
        <v>186</v>
      </c>
      <c r="AY2080">
        <v>13</v>
      </c>
      <c r="BB2080" t="s">
        <v>637</v>
      </c>
      <c r="BC2080" t="s">
        <v>5373</v>
      </c>
    </row>
    <row r="2081" spans="1:55" hidden="1" outlineLevel="1">
      <c r="A2081" t="s">
        <v>4111</v>
      </c>
      <c r="B2081" t="s">
        <v>3346</v>
      </c>
      <c r="C2081" s="1">
        <f t="shared" si="459"/>
        <v>1213</v>
      </c>
      <c r="D2081" s="7">
        <f>IF(N2081&gt;0, RANK(N2081,(N2081:P2081,Q2081:AE2081)),0)</f>
        <v>1</v>
      </c>
      <c r="E2081" s="7">
        <f>IF(O2081&gt;0,RANK(O2081,(N2081:P2081,Q2081:AE2081)),0)</f>
        <v>2</v>
      </c>
      <c r="F2081" s="7">
        <f>IF(P2081&gt;0,RANK(P2081,(N2081:P2081,Q2081:AE2081)),0)</f>
        <v>3</v>
      </c>
      <c r="G2081" s="1">
        <f t="shared" si="457"/>
        <v>30</v>
      </c>
      <c r="H2081" s="2">
        <f t="shared" si="458"/>
        <v>2.47320692497939E-2</v>
      </c>
      <c r="I2081" s="2"/>
      <c r="J2081" s="2">
        <f t="shared" si="466"/>
        <v>0.50783182192910137</v>
      </c>
      <c r="K2081" s="2">
        <f t="shared" si="466"/>
        <v>0.48309975267930749</v>
      </c>
      <c r="L2081" s="2">
        <f t="shared" si="466"/>
        <v>5.7708161582852432E-3</v>
      </c>
      <c r="M2081" s="2">
        <f t="shared" si="461"/>
        <v>3.2976092333058963E-3</v>
      </c>
      <c r="N2081" s="1">
        <v>616</v>
      </c>
      <c r="O2081" s="1">
        <v>586</v>
      </c>
      <c r="P2081" s="1">
        <v>7</v>
      </c>
      <c r="Q2081" s="1">
        <v>2</v>
      </c>
      <c r="R2081" s="1">
        <v>2</v>
      </c>
      <c r="W2081" s="1">
        <v>0</v>
      </c>
      <c r="AG2081" s="7">
        <f>IF(Q2081&gt;0,RANK(Q2081,(N2081:P2081,Q2081:AE2081)),0)</f>
        <v>4</v>
      </c>
      <c r="AH2081" s="7">
        <f>IF(R2081&gt;0,RANK(R2081,(N2081:P2081,Q2081:AE2081)),0)</f>
        <v>4</v>
      </c>
      <c r="AI2081" s="7">
        <f>IF(T2081&gt;0,RANK(T2081,(N2081:P2081,Q2081:AE2081)),0)</f>
        <v>0</v>
      </c>
      <c r="AJ2081" s="7">
        <f>IF(S2081&gt;0,RANK(S2081,(N2081:P2081,Q2081:AE2081)),0)</f>
        <v>0</v>
      </c>
      <c r="AK2081" s="2">
        <f t="shared" si="467"/>
        <v>1.6488046166529267E-3</v>
      </c>
      <c r="AL2081" s="2">
        <f t="shared" si="467"/>
        <v>1.6488046166529267E-3</v>
      </c>
      <c r="AM2081" s="2">
        <f t="shared" si="463"/>
        <v>0</v>
      </c>
      <c r="AN2081" s="2">
        <f t="shared" si="464"/>
        <v>0</v>
      </c>
      <c r="AP2081" t="s">
        <v>4111</v>
      </c>
      <c r="AQ2081" t="s">
        <v>3346</v>
      </c>
      <c r="AR2081">
        <v>1</v>
      </c>
      <c r="AT2081" s="85" t="s">
        <v>3639</v>
      </c>
      <c r="AU2081" s="84" t="s">
        <v>4376</v>
      </c>
      <c r="AV2081" s="77" t="str">
        <f t="shared" si="465"/>
        <v>38091</v>
      </c>
      <c r="AX2081" s="7" t="s">
        <v>186</v>
      </c>
      <c r="AY2081">
        <v>5</v>
      </c>
      <c r="BB2081" t="s">
        <v>637</v>
      </c>
      <c r="BC2081" t="s">
        <v>5373</v>
      </c>
    </row>
    <row r="2082" spans="1:55" hidden="1" outlineLevel="1">
      <c r="A2082" t="s">
        <v>2300</v>
      </c>
      <c r="B2082" t="s">
        <v>3346</v>
      </c>
      <c r="C2082" s="1">
        <f t="shared" si="459"/>
        <v>10122</v>
      </c>
      <c r="D2082" s="7">
        <f>IF(N2082&gt;0, RANK(N2082,(N2082:P2082,Q2082:AE2082)),0)</f>
        <v>2</v>
      </c>
      <c r="E2082" s="7">
        <f>IF(O2082&gt;0,RANK(O2082,(N2082:P2082,Q2082:AE2082)),0)</f>
        <v>1</v>
      </c>
      <c r="F2082" s="7">
        <f>IF(P2082&gt;0,RANK(P2082,(N2082:P2082,Q2082:AE2082)),0)</f>
        <v>3</v>
      </c>
      <c r="G2082" s="1">
        <f t="shared" si="457"/>
        <v>3079</v>
      </c>
      <c r="H2082" s="2">
        <f t="shared" si="458"/>
        <v>0.3041888954752025</v>
      </c>
      <c r="I2082" s="2"/>
      <c r="J2082" s="2">
        <f t="shared" si="466"/>
        <v>0.33965619442797867</v>
      </c>
      <c r="K2082" s="2">
        <f t="shared" si="466"/>
        <v>0.64384508990318123</v>
      </c>
      <c r="L2082" s="2">
        <f t="shared" si="466"/>
        <v>1.3337285121517486E-2</v>
      </c>
      <c r="M2082" s="2">
        <f t="shared" si="461"/>
        <v>3.1614305473226054E-3</v>
      </c>
      <c r="N2082" s="1">
        <v>3438</v>
      </c>
      <c r="O2082" s="1">
        <v>6517</v>
      </c>
      <c r="P2082" s="1">
        <v>135</v>
      </c>
      <c r="Q2082" s="1">
        <v>19</v>
      </c>
      <c r="R2082" s="1">
        <v>13</v>
      </c>
      <c r="W2082" s="1">
        <v>0</v>
      </c>
      <c r="AG2082" s="7">
        <f>IF(Q2082&gt;0,RANK(Q2082,(N2082:P2082,Q2082:AE2082)),0)</f>
        <v>4</v>
      </c>
      <c r="AH2082" s="7">
        <f>IF(R2082&gt;0,RANK(R2082,(N2082:P2082,Q2082:AE2082)),0)</f>
        <v>5</v>
      </c>
      <c r="AI2082" s="7">
        <f>IF(T2082&gt;0,RANK(T2082,(N2082:P2082,Q2082:AE2082)),0)</f>
        <v>0</v>
      </c>
      <c r="AJ2082" s="7">
        <f>IF(S2082&gt;0,RANK(S2082,(N2082:P2082,Q2082:AE2082)),0)</f>
        <v>0</v>
      </c>
      <c r="AK2082" s="2">
        <f t="shared" si="467"/>
        <v>1.8770993874728315E-3</v>
      </c>
      <c r="AL2082" s="2">
        <f t="shared" si="467"/>
        <v>1.284331159849832E-3</v>
      </c>
      <c r="AM2082" s="2">
        <f t="shared" si="463"/>
        <v>0</v>
      </c>
      <c r="AN2082" s="2">
        <f t="shared" si="464"/>
        <v>0</v>
      </c>
      <c r="AP2082" t="s">
        <v>2300</v>
      </c>
      <c r="AQ2082" t="s">
        <v>3346</v>
      </c>
      <c r="AR2082">
        <v>1</v>
      </c>
      <c r="AT2082" s="85" t="s">
        <v>3639</v>
      </c>
      <c r="AU2082" s="84" t="s">
        <v>4600</v>
      </c>
      <c r="AV2082" s="77" t="str">
        <f t="shared" si="465"/>
        <v>38093</v>
      </c>
      <c r="AX2082" s="7" t="s">
        <v>186</v>
      </c>
      <c r="AY2082">
        <v>18</v>
      </c>
      <c r="BB2082" t="s">
        <v>637</v>
      </c>
      <c r="BC2082" t="s">
        <v>5374</v>
      </c>
    </row>
    <row r="2083" spans="1:55" hidden="1" outlineLevel="1">
      <c r="A2083" t="s">
        <v>3802</v>
      </c>
      <c r="B2083" t="s">
        <v>3346</v>
      </c>
      <c r="C2083" s="1">
        <f t="shared" si="459"/>
        <v>1391</v>
      </c>
      <c r="D2083" s="7">
        <f>IF(N2083&gt;0, RANK(N2083,(N2083:P2083,Q2083:AE2083)),0)</f>
        <v>2</v>
      </c>
      <c r="E2083" s="7">
        <f>IF(O2083&gt;0,RANK(O2083,(N2083:P2083,Q2083:AE2083)),0)</f>
        <v>1</v>
      </c>
      <c r="F2083" s="7">
        <f>IF(P2083&gt;0,RANK(P2083,(N2083:P2083,Q2083:AE2083)),0)</f>
        <v>3</v>
      </c>
      <c r="G2083" s="1">
        <f t="shared" si="457"/>
        <v>148</v>
      </c>
      <c r="H2083" s="2">
        <f t="shared" si="458"/>
        <v>0.10639827462257369</v>
      </c>
      <c r="I2083" s="2"/>
      <c r="J2083" s="2">
        <f t="shared" si="466"/>
        <v>0.43565780014378147</v>
      </c>
      <c r="K2083" s="2">
        <f t="shared" si="466"/>
        <v>0.54205607476635509</v>
      </c>
      <c r="L2083" s="2">
        <f t="shared" si="466"/>
        <v>1.7972681524083392E-2</v>
      </c>
      <c r="M2083" s="2">
        <f t="shared" si="461"/>
        <v>4.3134435657801035E-3</v>
      </c>
      <c r="N2083" s="1">
        <v>606</v>
      </c>
      <c r="O2083" s="1">
        <v>754</v>
      </c>
      <c r="P2083" s="1">
        <v>25</v>
      </c>
      <c r="Q2083" s="1">
        <v>2</v>
      </c>
      <c r="R2083" s="1">
        <v>4</v>
      </c>
      <c r="W2083" s="1">
        <v>0</v>
      </c>
      <c r="AG2083" s="7">
        <f>IF(Q2083&gt;0,RANK(Q2083,(N2083:P2083,Q2083:AE2083)),0)</f>
        <v>5</v>
      </c>
      <c r="AH2083" s="7">
        <f>IF(R2083&gt;0,RANK(R2083,(N2083:P2083,Q2083:AE2083)),0)</f>
        <v>4</v>
      </c>
      <c r="AI2083" s="7">
        <f>IF(T2083&gt;0,RANK(T2083,(N2083:P2083,Q2083:AE2083)),0)</f>
        <v>0</v>
      </c>
      <c r="AJ2083" s="7">
        <f>IF(S2083&gt;0,RANK(S2083,(N2083:P2083,Q2083:AE2083)),0)</f>
        <v>0</v>
      </c>
      <c r="AK2083" s="2">
        <f t="shared" si="467"/>
        <v>1.4378145219266715E-3</v>
      </c>
      <c r="AL2083" s="2">
        <f t="shared" si="467"/>
        <v>2.875629043853343E-3</v>
      </c>
      <c r="AM2083" s="2">
        <f t="shared" si="463"/>
        <v>0</v>
      </c>
      <c r="AN2083" s="2">
        <f t="shared" si="464"/>
        <v>0</v>
      </c>
      <c r="AP2083" t="s">
        <v>3802</v>
      </c>
      <c r="AQ2083" t="s">
        <v>3346</v>
      </c>
      <c r="AR2083">
        <v>1</v>
      </c>
      <c r="AT2083" s="85" t="s">
        <v>3639</v>
      </c>
      <c r="AU2083" s="84" t="s">
        <v>4202</v>
      </c>
      <c r="AV2083" s="77" t="str">
        <f t="shared" si="465"/>
        <v>38095</v>
      </c>
      <c r="AX2083" s="7" t="s">
        <v>186</v>
      </c>
      <c r="AY2083">
        <v>3</v>
      </c>
      <c r="BB2083" t="s">
        <v>637</v>
      </c>
      <c r="BC2083" t="s">
        <v>5373</v>
      </c>
    </row>
    <row r="2084" spans="1:55" hidden="1" outlineLevel="1">
      <c r="A2084" t="s">
        <v>4884</v>
      </c>
      <c r="B2084" t="s">
        <v>3346</v>
      </c>
      <c r="C2084" s="1">
        <f t="shared" si="459"/>
        <v>4248</v>
      </c>
      <c r="D2084" s="7">
        <f>IF(N2084&gt;0, RANK(N2084,(N2084:P2084,Q2084:AE2084)),0)</f>
        <v>2</v>
      </c>
      <c r="E2084" s="7">
        <f>IF(O2084&gt;0,RANK(O2084,(N2084:P2084,Q2084:AE2084)),0)</f>
        <v>1</v>
      </c>
      <c r="F2084" s="7">
        <f>IF(P2084&gt;0,RANK(P2084,(N2084:P2084,Q2084:AE2084)),0)</f>
        <v>3</v>
      </c>
      <c r="G2084" s="1">
        <f t="shared" si="457"/>
        <v>892</v>
      </c>
      <c r="H2084" s="2">
        <f t="shared" si="458"/>
        <v>0.20998116760828625</v>
      </c>
      <c r="I2084" s="2"/>
      <c r="J2084" s="2">
        <f t="shared" si="466"/>
        <v>0.38865348399246702</v>
      </c>
      <c r="K2084" s="2">
        <f t="shared" si="466"/>
        <v>0.59863465160075324</v>
      </c>
      <c r="L2084" s="2">
        <f t="shared" si="466"/>
        <v>1.012241054613936E-2</v>
      </c>
      <c r="M2084" s="2">
        <f t="shared" si="461"/>
        <v>2.5894538606403786E-3</v>
      </c>
      <c r="N2084" s="1">
        <v>1651</v>
      </c>
      <c r="O2084" s="1">
        <v>2543</v>
      </c>
      <c r="P2084" s="1">
        <v>43</v>
      </c>
      <c r="Q2084" s="1">
        <v>6</v>
      </c>
      <c r="R2084" s="1">
        <v>5</v>
      </c>
      <c r="W2084" s="1">
        <v>0</v>
      </c>
      <c r="AG2084" s="7">
        <f>IF(Q2084&gt;0,RANK(Q2084,(N2084:P2084,Q2084:AE2084)),0)</f>
        <v>4</v>
      </c>
      <c r="AH2084" s="7">
        <f>IF(R2084&gt;0,RANK(R2084,(N2084:P2084,Q2084:AE2084)),0)</f>
        <v>5</v>
      </c>
      <c r="AI2084" s="7">
        <f>IF(T2084&gt;0,RANK(T2084,(N2084:P2084,Q2084:AE2084)),0)</f>
        <v>0</v>
      </c>
      <c r="AJ2084" s="7">
        <f>IF(S2084&gt;0,RANK(S2084,(N2084:P2084,Q2084:AE2084)),0)</f>
        <v>0</v>
      </c>
      <c r="AK2084" s="2">
        <f t="shared" si="467"/>
        <v>1.4124293785310734E-3</v>
      </c>
      <c r="AL2084" s="2">
        <f t="shared" si="467"/>
        <v>1.1770244821092278E-3</v>
      </c>
      <c r="AM2084" s="2">
        <f t="shared" si="463"/>
        <v>0</v>
      </c>
      <c r="AN2084" s="2">
        <f t="shared" si="464"/>
        <v>0</v>
      </c>
      <c r="AP2084" t="s">
        <v>4884</v>
      </c>
      <c r="AQ2084" t="s">
        <v>3346</v>
      </c>
      <c r="AR2084">
        <v>1</v>
      </c>
      <c r="AT2084" s="85" t="s">
        <v>3639</v>
      </c>
      <c r="AU2084" s="84" t="s">
        <v>4529</v>
      </c>
      <c r="AV2084" s="77" t="str">
        <f t="shared" si="465"/>
        <v>38097</v>
      </c>
      <c r="AX2084" s="7" t="s">
        <v>186</v>
      </c>
      <c r="AY2084">
        <v>13</v>
      </c>
      <c r="BB2084" t="s">
        <v>637</v>
      </c>
      <c r="BC2084" t="s">
        <v>5373</v>
      </c>
    </row>
    <row r="2085" spans="1:55" hidden="1" outlineLevel="1">
      <c r="A2085" t="s">
        <v>4885</v>
      </c>
      <c r="B2085" t="s">
        <v>3346</v>
      </c>
      <c r="C2085" s="1">
        <f t="shared" si="459"/>
        <v>5186</v>
      </c>
      <c r="D2085" s="7">
        <f>IF(N2085&gt;0, RANK(N2085,(N2085:P2085,Q2085:AE2085)),0)</f>
        <v>2</v>
      </c>
      <c r="E2085" s="7">
        <f>IF(O2085&gt;0,RANK(O2085,(N2085:P2085,Q2085:AE2085)),0)</f>
        <v>1</v>
      </c>
      <c r="F2085" s="7">
        <f>IF(P2085&gt;0,RANK(P2085,(N2085:P2085,Q2085:AE2085)),0)</f>
        <v>3</v>
      </c>
      <c r="G2085" s="1">
        <f t="shared" ref="G2085:G2148" si="468">IF(C2085&gt;0,MAX(N2085:P2085)-LARGE(N2085:P2085,2),0)</f>
        <v>1289</v>
      </c>
      <c r="H2085" s="2">
        <f t="shared" ref="H2085:H2148" si="469">IF(C2085&gt;0,G2085/C2085,0)</f>
        <v>0.24855379868877747</v>
      </c>
      <c r="I2085" s="2"/>
      <c r="J2085" s="2">
        <f t="shared" si="466"/>
        <v>0.36733513305052062</v>
      </c>
      <c r="K2085" s="2">
        <f t="shared" si="466"/>
        <v>0.61588893173929815</v>
      </c>
      <c r="L2085" s="2">
        <f t="shared" si="466"/>
        <v>1.1762437331276514E-2</v>
      </c>
      <c r="M2085" s="2">
        <f t="shared" si="461"/>
        <v>5.0134978789047671E-3</v>
      </c>
      <c r="N2085" s="1">
        <v>1905</v>
      </c>
      <c r="O2085" s="1">
        <v>3194</v>
      </c>
      <c r="P2085" s="1">
        <v>61</v>
      </c>
      <c r="Q2085" s="1">
        <v>17</v>
      </c>
      <c r="R2085" s="1">
        <v>9</v>
      </c>
      <c r="W2085" s="1">
        <v>0</v>
      </c>
      <c r="AG2085" s="7">
        <f>IF(Q2085&gt;0,RANK(Q2085,(N2085:P2085,Q2085:AE2085)),0)</f>
        <v>4</v>
      </c>
      <c r="AH2085" s="7">
        <f>IF(R2085&gt;0,RANK(R2085,(N2085:P2085,Q2085:AE2085)),0)</f>
        <v>5</v>
      </c>
      <c r="AI2085" s="7">
        <f>IF(T2085&gt;0,RANK(T2085,(N2085:P2085,Q2085:AE2085)),0)</f>
        <v>0</v>
      </c>
      <c r="AJ2085" s="7">
        <f>IF(S2085&gt;0,RANK(S2085,(N2085:P2085,Q2085:AE2085)),0)</f>
        <v>0</v>
      </c>
      <c r="AK2085" s="2">
        <f t="shared" si="467"/>
        <v>3.2780563054377169E-3</v>
      </c>
      <c r="AL2085" s="2">
        <f t="shared" si="467"/>
        <v>1.7354415734670266E-3</v>
      </c>
      <c r="AM2085" s="2">
        <f t="shared" si="463"/>
        <v>0</v>
      </c>
      <c r="AN2085" s="2">
        <f t="shared" si="464"/>
        <v>0</v>
      </c>
      <c r="AP2085" t="s">
        <v>4885</v>
      </c>
      <c r="AQ2085" t="s">
        <v>3346</v>
      </c>
      <c r="AR2085">
        <v>1</v>
      </c>
      <c r="AT2085" s="85" t="s">
        <v>3639</v>
      </c>
      <c r="AU2085" s="84" t="s">
        <v>4530</v>
      </c>
      <c r="AV2085" s="77" t="str">
        <f t="shared" si="465"/>
        <v>38099</v>
      </c>
      <c r="AX2085" s="7" t="s">
        <v>186</v>
      </c>
      <c r="AY2085">
        <v>18</v>
      </c>
      <c r="BB2085" t="s">
        <v>637</v>
      </c>
      <c r="BC2085" t="s">
        <v>5380</v>
      </c>
    </row>
    <row r="2086" spans="1:55" hidden="1" outlineLevel="1">
      <c r="A2086" t="s">
        <v>2517</v>
      </c>
      <c r="B2086" t="s">
        <v>3346</v>
      </c>
      <c r="C2086" s="1">
        <f t="shared" si="459"/>
        <v>25612</v>
      </c>
      <c r="D2086" s="7">
        <f>IF(N2086&gt;0, RANK(N2086,(N2086:P2086,Q2086:AE2086)),0)</f>
        <v>2</v>
      </c>
      <c r="E2086" s="7">
        <f>IF(O2086&gt;0,RANK(O2086,(N2086:P2086,Q2086:AE2086)),0)</f>
        <v>1</v>
      </c>
      <c r="F2086" s="7">
        <f>IF(P2086&gt;0,RANK(P2086,(N2086:P2086,Q2086:AE2086)),0)</f>
        <v>3</v>
      </c>
      <c r="G2086" s="1">
        <f t="shared" si="468"/>
        <v>8772</v>
      </c>
      <c r="H2086" s="2">
        <f t="shared" si="469"/>
        <v>0.34249570513821648</v>
      </c>
      <c r="I2086" s="2"/>
      <c r="J2086" s="2">
        <f t="shared" si="466"/>
        <v>0.32156801499297205</v>
      </c>
      <c r="K2086" s="2">
        <f t="shared" si="466"/>
        <v>0.66406372013118853</v>
      </c>
      <c r="L2086" s="2">
        <f t="shared" si="466"/>
        <v>1.0776198656879588E-2</v>
      </c>
      <c r="M2086" s="2">
        <f t="shared" si="461"/>
        <v>3.5920662189598326E-3</v>
      </c>
      <c r="N2086" s="1">
        <v>8236</v>
      </c>
      <c r="O2086" s="1">
        <v>17008</v>
      </c>
      <c r="P2086" s="1">
        <v>276</v>
      </c>
      <c r="Q2086" s="1">
        <v>60</v>
      </c>
      <c r="R2086" s="1">
        <v>32</v>
      </c>
      <c r="W2086" s="1">
        <v>0</v>
      </c>
      <c r="AG2086" s="7">
        <f>IF(Q2086&gt;0,RANK(Q2086,(N2086:P2086,Q2086:AE2086)),0)</f>
        <v>4</v>
      </c>
      <c r="AH2086" s="7">
        <f>IF(R2086&gt;0,RANK(R2086,(N2086:P2086,Q2086:AE2086)),0)</f>
        <v>5</v>
      </c>
      <c r="AI2086" s="7">
        <f>IF(T2086&gt;0,RANK(T2086,(N2086:P2086,Q2086:AE2086)),0)</f>
        <v>0</v>
      </c>
      <c r="AJ2086" s="7">
        <f>IF(S2086&gt;0,RANK(S2086,(N2086:P2086,Q2086:AE2086)),0)</f>
        <v>0</v>
      </c>
      <c r="AK2086" s="2">
        <f t="shared" si="467"/>
        <v>2.342651881930345E-3</v>
      </c>
      <c r="AL2086" s="2">
        <f t="shared" si="467"/>
        <v>1.2494143370295175E-3</v>
      </c>
      <c r="AM2086" s="2">
        <f t="shared" si="463"/>
        <v>0</v>
      </c>
      <c r="AN2086" s="2">
        <f t="shared" si="464"/>
        <v>0</v>
      </c>
      <c r="AP2086" t="s">
        <v>2517</v>
      </c>
      <c r="AQ2086" t="s">
        <v>3346</v>
      </c>
      <c r="AR2086">
        <v>1</v>
      </c>
      <c r="AT2086" s="85" t="s">
        <v>3639</v>
      </c>
      <c r="AU2086" s="84" t="s">
        <v>4531</v>
      </c>
      <c r="AV2086" s="77" t="str">
        <f t="shared" si="465"/>
        <v>38101</v>
      </c>
      <c r="AX2086" s="7" t="s">
        <v>186</v>
      </c>
      <c r="AY2086">
        <v>32</v>
      </c>
      <c r="BB2086" t="s">
        <v>637</v>
      </c>
      <c r="BC2086" t="s">
        <v>5373</v>
      </c>
    </row>
    <row r="2087" spans="1:55" hidden="1" outlineLevel="1">
      <c r="A2087" t="s">
        <v>3527</v>
      </c>
      <c r="B2087" t="s">
        <v>3346</v>
      </c>
      <c r="C2087" s="1">
        <f t="shared" si="459"/>
        <v>2561</v>
      </c>
      <c r="D2087" s="7">
        <f>IF(N2087&gt;0, RANK(N2087,(N2087:P2087,Q2087:AE2087)),0)</f>
        <v>2</v>
      </c>
      <c r="E2087" s="7">
        <f>IF(O2087&gt;0,RANK(O2087,(N2087:P2087,Q2087:AE2087)),0)</f>
        <v>1</v>
      </c>
      <c r="F2087" s="7">
        <f>IF(P2087&gt;0,RANK(P2087,(N2087:P2087,Q2087:AE2087)),0)</f>
        <v>3</v>
      </c>
      <c r="G2087" s="1">
        <f t="shared" si="468"/>
        <v>796</v>
      </c>
      <c r="H2087" s="2">
        <f t="shared" si="469"/>
        <v>0.31081608746583367</v>
      </c>
      <c r="I2087" s="2"/>
      <c r="J2087" s="2">
        <f t="shared" si="466"/>
        <v>0.3350253807106599</v>
      </c>
      <c r="K2087" s="2">
        <f t="shared" si="466"/>
        <v>0.64584146817649357</v>
      </c>
      <c r="L2087" s="2">
        <f t="shared" si="466"/>
        <v>1.3666536509176102E-2</v>
      </c>
      <c r="M2087" s="2">
        <f t="shared" si="461"/>
        <v>5.4666146036704225E-3</v>
      </c>
      <c r="N2087" s="1">
        <v>858</v>
      </c>
      <c r="O2087" s="1">
        <v>1654</v>
      </c>
      <c r="P2087" s="1">
        <v>35</v>
      </c>
      <c r="Q2087" s="1">
        <v>3</v>
      </c>
      <c r="R2087" s="1">
        <v>9</v>
      </c>
      <c r="W2087" s="1">
        <v>2</v>
      </c>
      <c r="AG2087" s="7">
        <f>IF(Q2087&gt;0,RANK(Q2087,(N2087:P2087,Q2087:AE2087)),0)</f>
        <v>5</v>
      </c>
      <c r="AH2087" s="7">
        <f>IF(R2087&gt;0,RANK(R2087,(N2087:P2087,Q2087:AE2087)),0)</f>
        <v>4</v>
      </c>
      <c r="AI2087" s="7">
        <f>IF(T2087&gt;0,RANK(T2087,(N2087:P2087,Q2087:AE2087)),0)</f>
        <v>0</v>
      </c>
      <c r="AJ2087" s="7">
        <f>IF(S2087&gt;0,RANK(S2087,(N2087:P2087,Q2087:AE2087)),0)</f>
        <v>0</v>
      </c>
      <c r="AK2087" s="2">
        <f t="shared" si="467"/>
        <v>1.1714174150722373E-3</v>
      </c>
      <c r="AL2087" s="2">
        <f t="shared" si="467"/>
        <v>3.5142522452167122E-3</v>
      </c>
      <c r="AM2087" s="2">
        <f t="shared" si="463"/>
        <v>0</v>
      </c>
      <c r="AN2087" s="2">
        <f t="shared" si="464"/>
        <v>0</v>
      </c>
      <c r="AP2087" t="s">
        <v>3527</v>
      </c>
      <c r="AQ2087" t="s">
        <v>3346</v>
      </c>
      <c r="AR2087">
        <v>1</v>
      </c>
      <c r="AT2087" s="85" t="s">
        <v>3639</v>
      </c>
      <c r="AU2087" s="84" t="s">
        <v>4532</v>
      </c>
      <c r="AV2087" s="77" t="str">
        <f t="shared" si="465"/>
        <v>38103</v>
      </c>
      <c r="AX2087" s="7" t="s">
        <v>186</v>
      </c>
      <c r="AY2087">
        <v>6</v>
      </c>
      <c r="BB2087" t="s">
        <v>637</v>
      </c>
      <c r="BC2087" t="s">
        <v>5374</v>
      </c>
    </row>
    <row r="2088" spans="1:55" hidden="1" outlineLevel="1">
      <c r="A2088" t="s">
        <v>2714</v>
      </c>
      <c r="B2088" t="s">
        <v>3346</v>
      </c>
      <c r="C2088" s="1">
        <f t="shared" si="459"/>
        <v>8929</v>
      </c>
      <c r="D2088" s="7">
        <f>IF(N2088&gt;0, RANK(N2088,(N2088:P2088,Q2088:AE2088)),0)</f>
        <v>2</v>
      </c>
      <c r="E2088" s="7">
        <f>IF(O2088&gt;0,RANK(O2088,(N2088:P2088,Q2088:AE2088)),0)</f>
        <v>1</v>
      </c>
      <c r="F2088" s="7">
        <f>IF(P2088&gt;0,RANK(P2088,(N2088:P2088,Q2088:AE2088)),0)</f>
        <v>3</v>
      </c>
      <c r="G2088" s="1">
        <f t="shared" si="468"/>
        <v>3766</v>
      </c>
      <c r="H2088" s="2">
        <f t="shared" si="469"/>
        <v>0.42177175495576213</v>
      </c>
      <c r="I2088" s="2"/>
      <c r="J2088" s="2">
        <f t="shared" si="466"/>
        <v>0.28133049613618544</v>
      </c>
      <c r="K2088" s="2">
        <f t="shared" si="466"/>
        <v>0.70310225109194757</v>
      </c>
      <c r="L2088" s="2">
        <f t="shared" si="466"/>
        <v>1.2207414044125882E-2</v>
      </c>
      <c r="M2088" s="2">
        <f t="shared" si="461"/>
        <v>3.3598387277411091E-3</v>
      </c>
      <c r="N2088" s="1">
        <v>2512</v>
      </c>
      <c r="O2088" s="1">
        <v>6278</v>
      </c>
      <c r="P2088" s="1">
        <v>109</v>
      </c>
      <c r="Q2088" s="1">
        <v>18</v>
      </c>
      <c r="R2088" s="1">
        <v>12</v>
      </c>
      <c r="W2088" s="1">
        <v>0</v>
      </c>
      <c r="AG2088" s="7">
        <f>IF(Q2088&gt;0,RANK(Q2088,(N2088:P2088,Q2088:AE2088)),0)</f>
        <v>4</v>
      </c>
      <c r="AH2088" s="7">
        <f>IF(R2088&gt;0,RANK(R2088,(N2088:P2088,Q2088:AE2088)),0)</f>
        <v>5</v>
      </c>
      <c r="AI2088" s="7">
        <f>IF(T2088&gt;0,RANK(T2088,(N2088:P2088,Q2088:AE2088)),0)</f>
        <v>0</v>
      </c>
      <c r="AJ2088" s="7">
        <f>IF(S2088&gt;0,RANK(S2088,(N2088:P2088,Q2088:AE2088)),0)</f>
        <v>0</v>
      </c>
      <c r="AK2088" s="2">
        <f t="shared" si="467"/>
        <v>2.0159032366446413E-3</v>
      </c>
      <c r="AL2088" s="2">
        <f t="shared" si="467"/>
        <v>1.3439354910964273E-3</v>
      </c>
      <c r="AM2088" s="2">
        <f t="shared" si="463"/>
        <v>0</v>
      </c>
      <c r="AN2088" s="2">
        <f t="shared" si="464"/>
        <v>0</v>
      </c>
      <c r="AP2088" t="s">
        <v>2714</v>
      </c>
      <c r="AQ2088" t="s">
        <v>3346</v>
      </c>
      <c r="AR2088">
        <v>1</v>
      </c>
      <c r="AT2088" s="85" t="s">
        <v>3639</v>
      </c>
      <c r="AU2088" s="84" t="s">
        <v>4533</v>
      </c>
      <c r="AV2088" s="77" t="str">
        <f t="shared" si="465"/>
        <v>38105</v>
      </c>
      <c r="AX2088" s="7" t="s">
        <v>186</v>
      </c>
      <c r="AY2088">
        <v>15</v>
      </c>
      <c r="BB2088" t="s">
        <v>637</v>
      </c>
      <c r="BC2088" t="s">
        <v>5373</v>
      </c>
    </row>
    <row r="2089" spans="1:55" collapsed="1">
      <c r="A2089" t="s">
        <v>2743</v>
      </c>
      <c r="B2089" t="s">
        <v>3839</v>
      </c>
      <c r="C2089" s="1">
        <f t="shared" si="459"/>
        <v>312833</v>
      </c>
      <c r="D2089" s="7">
        <f>IF(N2089&gt;0, RANK(N2089,(N2089:P2089,Q2089:AE2089)),0)</f>
        <v>2</v>
      </c>
      <c r="E2089" s="7">
        <f>IF(O2089&gt;0,RANK(O2089,(N2089:P2089,Q2089:AE2089)),0)</f>
        <v>1</v>
      </c>
      <c r="F2089" s="7">
        <f>IF(P2089&gt;0,RANK(P2089,(N2089:P2089,Q2089:AE2089)),0)</f>
        <v>3</v>
      </c>
      <c r="G2089" s="1">
        <f t="shared" si="468"/>
        <v>85599</v>
      </c>
      <c r="H2089" s="2">
        <f t="shared" si="469"/>
        <v>0.2736252249602823</v>
      </c>
      <c r="I2089" s="2"/>
      <c r="J2089" s="2">
        <f t="shared" si="466"/>
        <v>0.3549881246543683</v>
      </c>
      <c r="K2089" s="2">
        <f t="shared" si="466"/>
        <v>0.62861334961465065</v>
      </c>
      <c r="L2089" s="2">
        <f t="shared" si="466"/>
        <v>1.2006405973794324E-2</v>
      </c>
      <c r="M2089" s="2">
        <f t="shared" si="461"/>
        <v>4.3921197571867819E-3</v>
      </c>
      <c r="N2089" s="1">
        <f>SUM(N2036:N2088)</f>
        <v>111052</v>
      </c>
      <c r="O2089" s="1">
        <f>SUM(O2036:O2088)</f>
        <v>196651</v>
      </c>
      <c r="P2089" s="1">
        <f>SUM(P2036:P2088)</f>
        <v>3756</v>
      </c>
      <c r="Q2089" s="1">
        <f>SUM(Q2036:Q2088)</f>
        <v>851</v>
      </c>
      <c r="R2089" s="1">
        <f>SUM(R2036:R2088)</f>
        <v>514</v>
      </c>
      <c r="W2089" s="1">
        <f>SUM(W2036:W2088)</f>
        <v>9</v>
      </c>
      <c r="AG2089" s="7">
        <f>IF(Q2089&gt;0,RANK(Q2089,(N2089:P2089,Q2089:AE2089)),0)</f>
        <v>4</v>
      </c>
      <c r="AH2089" s="7">
        <f>IF(R2089&gt;0,RANK(R2089,(N2089:P2089,Q2089:AE2089)),0)</f>
        <v>5</v>
      </c>
      <c r="AI2089" s="7">
        <f>IF(T2089&gt;0,RANK(T2089,(N2089:P2089,Q2089:AE2089)),0)</f>
        <v>0</v>
      </c>
      <c r="AJ2089" s="7">
        <f>IF(S2089&gt;0,RANK(S2089,(N2089:P2089,Q2089:AE2089)),0)</f>
        <v>0</v>
      </c>
      <c r="AK2089" s="2">
        <f t="shared" si="467"/>
        <v>2.7203012469912062E-3</v>
      </c>
      <c r="AL2089" s="2">
        <f t="shared" si="467"/>
        <v>1.6430491668078496E-3</v>
      </c>
      <c r="AM2089" s="2">
        <f t="shared" si="463"/>
        <v>0</v>
      </c>
      <c r="AN2089" s="2">
        <f t="shared" si="464"/>
        <v>0</v>
      </c>
      <c r="AP2089" t="s">
        <v>2743</v>
      </c>
      <c r="AQ2089" t="s">
        <v>3839</v>
      </c>
      <c r="AT2089" s="85" t="s">
        <v>3639</v>
      </c>
      <c r="AU2089" s="116"/>
      <c r="AV2089" s="77" t="str">
        <f t="shared" si="465"/>
        <v>38</v>
      </c>
      <c r="AX2089" s="7" t="s">
        <v>2301</v>
      </c>
    </row>
    <row r="2090" spans="1:55">
      <c r="C2090" s="1"/>
      <c r="E2090" s="7"/>
      <c r="F2090" s="7"/>
      <c r="I2090" s="2"/>
      <c r="AG2090" s="7"/>
      <c r="AH2090" s="7"/>
      <c r="AI2090" s="7"/>
      <c r="AJ2090" s="7"/>
    </row>
    <row r="2091" spans="1:55" hidden="1" outlineLevel="1">
      <c r="A2091" t="s">
        <v>2827</v>
      </c>
      <c r="B2091" t="s">
        <v>4401</v>
      </c>
      <c r="C2091" s="1">
        <f t="shared" ref="C2091:C2154" si="470">SUM(N2091:AE2091)</f>
        <v>12000</v>
      </c>
      <c r="D2091" s="7">
        <f>IF(N2091&gt;0, RANK(N2091,(N2091:P2091,Q2091:AE2091)),0)</f>
        <v>2</v>
      </c>
      <c r="E2091" s="7">
        <f>IF(O2091&gt;0,RANK(O2091,(N2091:P2091,Q2091:AE2091)),0)</f>
        <v>1</v>
      </c>
      <c r="F2091" s="7">
        <f>IF(P2091&gt;0,RANK(P2091,(N2091:P2091,Q2091:AE2091)),0)</f>
        <v>0</v>
      </c>
      <c r="G2091" s="1">
        <f t="shared" si="468"/>
        <v>3372</v>
      </c>
      <c r="H2091" s="2">
        <f t="shared" si="469"/>
        <v>0.28100000000000003</v>
      </c>
      <c r="I2091" s="2"/>
      <c r="J2091" s="2">
        <f t="shared" ref="J2091:L2122" si="471">IF($C2091=0,"-",N2091/$C2091)</f>
        <v>0.35675000000000001</v>
      </c>
      <c r="K2091" s="2">
        <f t="shared" si="471"/>
        <v>0.63775000000000004</v>
      </c>
      <c r="L2091" s="2">
        <f t="shared" si="471"/>
        <v>0</v>
      </c>
      <c r="M2091" s="2">
        <f t="shared" ref="M2091:M2154" si="472">IF(C2091=0,"-",(1-J2091-K2091-L2091))</f>
        <v>5.4999999999999494E-3</v>
      </c>
      <c r="N2091" s="1">
        <v>4281</v>
      </c>
      <c r="O2091" s="1">
        <v>7653</v>
      </c>
      <c r="Q2091" s="1">
        <v>35</v>
      </c>
      <c r="R2091" s="1">
        <v>31</v>
      </c>
      <c r="S2091" s="1">
        <v>0</v>
      </c>
      <c r="T2091" s="1">
        <v>0</v>
      </c>
      <c r="W2091" s="1">
        <v>0</v>
      </c>
      <c r="Y2091" s="1">
        <v>0</v>
      </c>
      <c r="AG2091" s="7">
        <f>IF(Q2091&gt;0,RANK(Q2091,(N2091:P2091,Q2091:AE2091)),0)</f>
        <v>3</v>
      </c>
      <c r="AH2091" s="7">
        <f>IF(R2091&gt;0,RANK(R2091,(N2091:P2091,Q2091:AE2091)),0)</f>
        <v>4</v>
      </c>
      <c r="AI2091" s="7">
        <f>IF(T2091&gt;0,RANK(T2091,(N2091:P2091,Q2091:AE2091)),0)</f>
        <v>0</v>
      </c>
      <c r="AJ2091" s="7">
        <f>IF(S2091&gt;0,RANK(S2091,(N2091:P2091,Q2091:AE2091)),0)</f>
        <v>0</v>
      </c>
      <c r="AK2091" s="2">
        <f t="shared" ref="AK2091:AL2122" si="473">IF($C2091=0,"-",Q2091/$C2091)</f>
        <v>2.9166666666666668E-3</v>
      </c>
      <c r="AL2091" s="2">
        <f t="shared" si="473"/>
        <v>2.5833333333333333E-3</v>
      </c>
      <c r="AM2091" s="2">
        <f t="shared" ref="AM2091:AM2154" si="474">IF($C2091=0,"-",T2091/$C2091)</f>
        <v>0</v>
      </c>
      <c r="AN2091" s="2">
        <f t="shared" ref="AN2091:AN2154" si="475">IF($C2091=0,"-",S2091/$C2091)</f>
        <v>0</v>
      </c>
      <c r="AP2091" t="s">
        <v>2827</v>
      </c>
      <c r="AQ2091" t="s">
        <v>4401</v>
      </c>
      <c r="AR2091">
        <v>2</v>
      </c>
      <c r="AT2091" s="85" t="s">
        <v>3325</v>
      </c>
      <c r="AU2091" s="84" t="s">
        <v>3988</v>
      </c>
      <c r="AV2091" s="77" t="str">
        <f t="shared" ref="AV2091:AV2154" si="476">AT2091&amp;AU2091</f>
        <v>39001</v>
      </c>
      <c r="AX2091" s="7" t="s">
        <v>186</v>
      </c>
    </row>
    <row r="2092" spans="1:55" hidden="1" outlineLevel="1">
      <c r="A2092" t="s">
        <v>3662</v>
      </c>
      <c r="B2092" t="s">
        <v>4401</v>
      </c>
      <c r="C2092" s="1">
        <f t="shared" si="470"/>
        <v>49256</v>
      </c>
      <c r="D2092" s="7">
        <f>IF(N2092&gt;0, RANK(N2092,(N2092:P2092,Q2092:AE2092)),0)</f>
        <v>2</v>
      </c>
      <c r="E2092" s="7">
        <f>IF(O2092&gt;0,RANK(O2092,(N2092:P2092,Q2092:AE2092)),0)</f>
        <v>1</v>
      </c>
      <c r="F2092" s="7">
        <f>IF(P2092&gt;0,RANK(P2092,(N2092:P2092,Q2092:AE2092)),0)</f>
        <v>0</v>
      </c>
      <c r="G2092" s="1">
        <f t="shared" si="468"/>
        <v>16110</v>
      </c>
      <c r="H2092" s="2">
        <f t="shared" si="469"/>
        <v>0.32706675328893942</v>
      </c>
      <c r="I2092" s="2"/>
      <c r="J2092" s="2">
        <f t="shared" si="471"/>
        <v>0.33437550755237938</v>
      </c>
      <c r="K2092" s="2">
        <f t="shared" si="471"/>
        <v>0.66144226084131885</v>
      </c>
      <c r="L2092" s="2">
        <f t="shared" si="471"/>
        <v>0</v>
      </c>
      <c r="M2092" s="2">
        <f t="shared" si="472"/>
        <v>4.1822316063018228E-3</v>
      </c>
      <c r="N2092" s="1">
        <v>16470</v>
      </c>
      <c r="O2092" s="1">
        <v>32580</v>
      </c>
      <c r="Q2092" s="1">
        <v>134</v>
      </c>
      <c r="R2092" s="1">
        <v>64</v>
      </c>
      <c r="S2092" s="1">
        <v>1</v>
      </c>
      <c r="T2092" s="1">
        <v>0</v>
      </c>
      <c r="W2092" s="1">
        <v>7</v>
      </c>
      <c r="Y2092" s="1">
        <v>0</v>
      </c>
      <c r="AG2092" s="7">
        <f>IF(Q2092&gt;0,RANK(Q2092,(N2092:P2092,Q2092:AE2092)),0)</f>
        <v>3</v>
      </c>
      <c r="AH2092" s="7">
        <f>IF(R2092&gt;0,RANK(R2092,(N2092:P2092,Q2092:AE2092)),0)</f>
        <v>4</v>
      </c>
      <c r="AI2092" s="7">
        <f>IF(T2092&gt;0,RANK(T2092,(N2092:P2092,Q2092:AE2092)),0)</f>
        <v>0</v>
      </c>
      <c r="AJ2092" s="7">
        <f>IF(S2092&gt;0,RANK(S2092,(N2092:P2092,Q2092:AE2092)),0)</f>
        <v>6</v>
      </c>
      <c r="AK2092" s="2">
        <f t="shared" si="473"/>
        <v>2.7204807536137729E-3</v>
      </c>
      <c r="AL2092" s="2">
        <f t="shared" si="473"/>
        <v>1.2993340912782199E-3</v>
      </c>
      <c r="AM2092" s="2">
        <f t="shared" si="474"/>
        <v>0</v>
      </c>
      <c r="AN2092" s="2">
        <f t="shared" si="475"/>
        <v>2.0302095176222185E-5</v>
      </c>
      <c r="AP2092" t="s">
        <v>3662</v>
      </c>
      <c r="AQ2092" t="s">
        <v>4401</v>
      </c>
      <c r="AR2092">
        <v>4</v>
      </c>
      <c r="AT2092" s="85" t="s">
        <v>3325</v>
      </c>
      <c r="AU2092" s="84" t="s">
        <v>3989</v>
      </c>
      <c r="AV2092" s="77" t="str">
        <f t="shared" si="476"/>
        <v>39003</v>
      </c>
      <c r="AX2092" s="7" t="s">
        <v>186</v>
      </c>
    </row>
    <row r="2093" spans="1:55" hidden="1" outlineLevel="1">
      <c r="A2093" t="s">
        <v>3292</v>
      </c>
      <c r="B2093" t="s">
        <v>4401</v>
      </c>
      <c r="C2093" s="1">
        <f t="shared" si="470"/>
        <v>24979</v>
      </c>
      <c r="D2093" s="7">
        <f>IF(N2093&gt;0, RANK(N2093,(N2093:P2093,Q2093:AE2093)),0)</f>
        <v>2</v>
      </c>
      <c r="E2093" s="7">
        <f>IF(O2093&gt;0,RANK(O2093,(N2093:P2093,Q2093:AE2093)),0)</f>
        <v>1</v>
      </c>
      <c r="F2093" s="7">
        <f>IF(P2093&gt;0,RANK(P2093,(N2093:P2093,Q2093:AE2093)),0)</f>
        <v>0</v>
      </c>
      <c r="G2093" s="1">
        <f t="shared" si="468"/>
        <v>7633</v>
      </c>
      <c r="H2093" s="2">
        <f t="shared" si="469"/>
        <v>0.30557668441490854</v>
      </c>
      <c r="I2093" s="2"/>
      <c r="J2093" s="2">
        <f t="shared" si="471"/>
        <v>0.34332839585251612</v>
      </c>
      <c r="K2093" s="2">
        <f t="shared" si="471"/>
        <v>0.64890508026742466</v>
      </c>
      <c r="L2093" s="2">
        <f t="shared" si="471"/>
        <v>0</v>
      </c>
      <c r="M2093" s="2">
        <f t="shared" si="472"/>
        <v>7.7665238800591618E-3</v>
      </c>
      <c r="N2093" s="1">
        <v>8576</v>
      </c>
      <c r="O2093" s="1">
        <v>16209</v>
      </c>
      <c r="Q2093" s="1">
        <v>70</v>
      </c>
      <c r="R2093" s="1">
        <v>122</v>
      </c>
      <c r="S2093" s="1">
        <v>1</v>
      </c>
      <c r="T2093" s="1">
        <v>0</v>
      </c>
      <c r="W2093" s="1">
        <v>1</v>
      </c>
      <c r="Y2093" s="1">
        <v>0</v>
      </c>
      <c r="AG2093" s="7">
        <f>IF(Q2093&gt;0,RANK(Q2093,(N2093:P2093,Q2093:AE2093)),0)</f>
        <v>4</v>
      </c>
      <c r="AH2093" s="7">
        <f>IF(R2093&gt;0,RANK(R2093,(N2093:P2093,Q2093:AE2093)),0)</f>
        <v>3</v>
      </c>
      <c r="AI2093" s="7">
        <f>IF(T2093&gt;0,RANK(T2093,(N2093:P2093,Q2093:AE2093)),0)</f>
        <v>0</v>
      </c>
      <c r="AJ2093" s="7">
        <f>IF(S2093&gt;0,RANK(S2093,(N2093:P2093,Q2093:AE2093)),0)</f>
        <v>5</v>
      </c>
      <c r="AK2093" s="2">
        <f t="shared" si="473"/>
        <v>2.8023539773409665E-3</v>
      </c>
      <c r="AL2093" s="2">
        <f t="shared" si="473"/>
        <v>4.8841026462228274E-3</v>
      </c>
      <c r="AM2093" s="2">
        <f t="shared" si="474"/>
        <v>0</v>
      </c>
      <c r="AN2093" s="2">
        <f t="shared" si="475"/>
        <v>4.0033628247728093E-5</v>
      </c>
      <c r="AP2093" t="s">
        <v>3292</v>
      </c>
      <c r="AQ2093" t="s">
        <v>4401</v>
      </c>
      <c r="AR2093">
        <v>0</v>
      </c>
      <c r="AT2093" s="85" t="s">
        <v>3325</v>
      </c>
      <c r="AU2093" s="84" t="s">
        <v>3632</v>
      </c>
      <c r="AV2093" s="77" t="str">
        <f t="shared" si="476"/>
        <v>39005</v>
      </c>
      <c r="AX2093" s="7" t="s">
        <v>186</v>
      </c>
    </row>
    <row r="2094" spans="1:55" hidden="1" outlineLevel="1">
      <c r="A2094" t="s">
        <v>2776</v>
      </c>
      <c r="B2094" t="s">
        <v>4401</v>
      </c>
      <c r="C2094" s="1">
        <f t="shared" si="470"/>
        <v>45407</v>
      </c>
      <c r="D2094" s="7">
        <f>IF(N2094&gt;0, RANK(N2094,(N2094:P2094,Q2094:AE2094)),0)</f>
        <v>1</v>
      </c>
      <c r="E2094" s="7">
        <f>IF(O2094&gt;0,RANK(O2094,(N2094:P2094,Q2094:AE2094)),0)</f>
        <v>2</v>
      </c>
      <c r="F2094" s="7">
        <f>IF(P2094&gt;0,RANK(P2094,(N2094:P2094,Q2094:AE2094)),0)</f>
        <v>0</v>
      </c>
      <c r="G2094" s="1">
        <f t="shared" si="468"/>
        <v>3022</v>
      </c>
      <c r="H2094" s="2">
        <f t="shared" si="469"/>
        <v>6.6553615081375112E-2</v>
      </c>
      <c r="I2094" s="2"/>
      <c r="J2094" s="2">
        <f t="shared" si="471"/>
        <v>0.52987424846389319</v>
      </c>
      <c r="K2094" s="2">
        <f t="shared" si="471"/>
        <v>0.46332063338251811</v>
      </c>
      <c r="L2094" s="2">
        <f t="shared" si="471"/>
        <v>0</v>
      </c>
      <c r="M2094" s="2">
        <f t="shared" si="472"/>
        <v>6.8051181535886962E-3</v>
      </c>
      <c r="N2094" s="1">
        <v>24060</v>
      </c>
      <c r="O2094" s="1">
        <v>21038</v>
      </c>
      <c r="Q2094" s="1">
        <v>145</v>
      </c>
      <c r="R2094" s="1">
        <v>161</v>
      </c>
      <c r="S2094" s="1">
        <v>2</v>
      </c>
      <c r="T2094" s="1">
        <v>0</v>
      </c>
      <c r="W2094" s="1">
        <v>1</v>
      </c>
      <c r="Y2094" s="1">
        <v>0</v>
      </c>
      <c r="AG2094" s="7">
        <f>IF(Q2094&gt;0,RANK(Q2094,(N2094:P2094,Q2094:AE2094)),0)</f>
        <v>4</v>
      </c>
      <c r="AH2094" s="7">
        <f>IF(R2094&gt;0,RANK(R2094,(N2094:P2094,Q2094:AE2094)),0)</f>
        <v>3</v>
      </c>
      <c r="AI2094" s="7">
        <f>IF(T2094&gt;0,RANK(T2094,(N2094:P2094,Q2094:AE2094)),0)</f>
        <v>0</v>
      </c>
      <c r="AJ2094" s="7">
        <f>IF(S2094&gt;0,RANK(S2094,(N2094:P2094,Q2094:AE2094)),0)</f>
        <v>5</v>
      </c>
      <c r="AK2094" s="2">
        <f t="shared" si="473"/>
        <v>3.1933402338846432E-3</v>
      </c>
      <c r="AL2094" s="2">
        <f t="shared" si="473"/>
        <v>3.5457088114167418E-3</v>
      </c>
      <c r="AM2094" s="2">
        <f t="shared" si="474"/>
        <v>0</v>
      </c>
      <c r="AN2094" s="2">
        <f t="shared" si="475"/>
        <v>4.4046072191512322E-5</v>
      </c>
      <c r="AP2094" t="s">
        <v>2776</v>
      </c>
      <c r="AQ2094" t="s">
        <v>4401</v>
      </c>
      <c r="AR2094">
        <v>14</v>
      </c>
      <c r="AT2094" s="85" t="s">
        <v>3325</v>
      </c>
      <c r="AU2094" s="84" t="s">
        <v>2597</v>
      </c>
      <c r="AV2094" s="77" t="str">
        <f t="shared" si="476"/>
        <v>39007</v>
      </c>
      <c r="AX2094" s="7" t="s">
        <v>186</v>
      </c>
    </row>
    <row r="2095" spans="1:55" hidden="1" outlineLevel="1">
      <c r="A2095" t="s">
        <v>2761</v>
      </c>
      <c r="B2095" t="s">
        <v>4401</v>
      </c>
      <c r="C2095" s="1">
        <f t="shared" si="470"/>
        <v>30045</v>
      </c>
      <c r="D2095" s="7">
        <f>IF(N2095&gt;0, RANK(N2095,(N2095:P2095,Q2095:AE2095)),0)</f>
        <v>1</v>
      </c>
      <c r="E2095" s="7">
        <f>IF(O2095&gt;0,RANK(O2095,(N2095:P2095,Q2095:AE2095)),0)</f>
        <v>2</v>
      </c>
      <c r="F2095" s="7">
        <f>IF(P2095&gt;0,RANK(P2095,(N2095:P2095,Q2095:AE2095)),0)</f>
        <v>0</v>
      </c>
      <c r="G2095" s="1">
        <f t="shared" si="468"/>
        <v>8151</v>
      </c>
      <c r="H2095" s="2">
        <f t="shared" si="469"/>
        <v>0.27129306040938594</v>
      </c>
      <c r="I2095" s="2"/>
      <c r="J2095" s="2">
        <f t="shared" si="471"/>
        <v>0.63231818938259277</v>
      </c>
      <c r="K2095" s="2">
        <f t="shared" si="471"/>
        <v>0.36102512897320688</v>
      </c>
      <c r="L2095" s="2">
        <f t="shared" si="471"/>
        <v>0</v>
      </c>
      <c r="M2095" s="2">
        <f t="shared" si="472"/>
        <v>6.6566816442003574E-3</v>
      </c>
      <c r="N2095" s="1">
        <v>18998</v>
      </c>
      <c r="O2095" s="1">
        <v>10847</v>
      </c>
      <c r="Q2095" s="1">
        <v>104</v>
      </c>
      <c r="R2095" s="1">
        <v>93</v>
      </c>
      <c r="S2095" s="1">
        <v>3</v>
      </c>
      <c r="T2095" s="1">
        <v>0</v>
      </c>
      <c r="W2095" s="1">
        <v>0</v>
      </c>
      <c r="Y2095" s="1">
        <v>0</v>
      </c>
      <c r="AG2095" s="7">
        <f>IF(Q2095&gt;0,RANK(Q2095,(N2095:P2095,Q2095:AE2095)),0)</f>
        <v>3</v>
      </c>
      <c r="AH2095" s="7">
        <f>IF(R2095&gt;0,RANK(R2095,(N2095:P2095,Q2095:AE2095)),0)</f>
        <v>4</v>
      </c>
      <c r="AI2095" s="7">
        <f>IF(T2095&gt;0,RANK(T2095,(N2095:P2095,Q2095:AE2095)),0)</f>
        <v>0</v>
      </c>
      <c r="AJ2095" s="7">
        <f>IF(S2095&gt;0,RANK(S2095,(N2095:P2095,Q2095:AE2095)),0)</f>
        <v>5</v>
      </c>
      <c r="AK2095" s="2">
        <f t="shared" si="473"/>
        <v>3.4614744549841905E-3</v>
      </c>
      <c r="AL2095" s="2">
        <f t="shared" si="473"/>
        <v>3.09535696455317E-3</v>
      </c>
      <c r="AM2095" s="2">
        <f t="shared" si="474"/>
        <v>0</v>
      </c>
      <c r="AN2095" s="2">
        <f t="shared" si="475"/>
        <v>9.9850224663005485E-5</v>
      </c>
      <c r="AP2095" t="s">
        <v>2761</v>
      </c>
      <c r="AQ2095" t="s">
        <v>4401</v>
      </c>
      <c r="AR2095">
        <v>0</v>
      </c>
      <c r="AT2095" s="85" t="s">
        <v>3325</v>
      </c>
      <c r="AU2095" s="84" t="s">
        <v>3218</v>
      </c>
      <c r="AV2095" s="77" t="str">
        <f t="shared" si="476"/>
        <v>39009</v>
      </c>
      <c r="AX2095" s="7" t="s">
        <v>186</v>
      </c>
    </row>
    <row r="2096" spans="1:55" hidden="1" outlineLevel="1">
      <c r="A2096" t="s">
        <v>3770</v>
      </c>
      <c r="B2096" t="s">
        <v>4401</v>
      </c>
      <c r="C2096" s="1">
        <f t="shared" si="470"/>
        <v>23034</v>
      </c>
      <c r="D2096" s="7">
        <f>IF(N2096&gt;0, RANK(N2096,(N2096:P2096,Q2096:AE2096)),0)</f>
        <v>2</v>
      </c>
      <c r="E2096" s="7">
        <f>IF(O2096&gt;0,RANK(O2096,(N2096:P2096,Q2096:AE2096)),0)</f>
        <v>1</v>
      </c>
      <c r="F2096" s="7">
        <f>IF(P2096&gt;0,RANK(P2096,(N2096:P2096,Q2096:AE2096)),0)</f>
        <v>0</v>
      </c>
      <c r="G2096" s="1">
        <f t="shared" si="468"/>
        <v>11113</v>
      </c>
      <c r="H2096" s="2">
        <f t="shared" si="469"/>
        <v>0.48246071025440651</v>
      </c>
      <c r="I2096" s="2"/>
      <c r="J2096" s="2">
        <f t="shared" si="471"/>
        <v>0.25627333506989669</v>
      </c>
      <c r="K2096" s="2">
        <f t="shared" si="471"/>
        <v>0.7387340453243032</v>
      </c>
      <c r="L2096" s="2">
        <f t="shared" si="471"/>
        <v>0</v>
      </c>
      <c r="M2096" s="2">
        <f t="shared" si="472"/>
        <v>4.9926196058001082E-3</v>
      </c>
      <c r="N2096" s="1">
        <v>5903</v>
      </c>
      <c r="O2096" s="1">
        <v>17016</v>
      </c>
      <c r="Q2096" s="1">
        <v>66</v>
      </c>
      <c r="R2096" s="1">
        <v>47</v>
      </c>
      <c r="S2096" s="1">
        <v>0</v>
      </c>
      <c r="T2096" s="1">
        <v>0</v>
      </c>
      <c r="W2096" s="1">
        <v>2</v>
      </c>
      <c r="Y2096" s="1">
        <v>0</v>
      </c>
      <c r="AG2096" s="7">
        <f>IF(Q2096&gt;0,RANK(Q2096,(N2096:P2096,Q2096:AE2096)),0)</f>
        <v>3</v>
      </c>
      <c r="AH2096" s="7">
        <f>IF(R2096&gt;0,RANK(R2096,(N2096:P2096,Q2096:AE2096)),0)</f>
        <v>4</v>
      </c>
      <c r="AI2096" s="7">
        <f>IF(T2096&gt;0,RANK(T2096,(N2096:P2096,Q2096:AE2096)),0)</f>
        <v>0</v>
      </c>
      <c r="AJ2096" s="7">
        <f>IF(S2096&gt;0,RANK(S2096,(N2096:P2096,Q2096:AE2096)),0)</f>
        <v>0</v>
      </c>
      <c r="AK2096" s="2">
        <f t="shared" si="473"/>
        <v>2.8653295128939827E-3</v>
      </c>
      <c r="AL2096" s="2">
        <f t="shared" si="473"/>
        <v>2.0404619258487453E-3</v>
      </c>
      <c r="AM2096" s="2">
        <f t="shared" si="474"/>
        <v>0</v>
      </c>
      <c r="AN2096" s="2">
        <f t="shared" si="475"/>
        <v>0</v>
      </c>
      <c r="AP2096" t="s">
        <v>3770</v>
      </c>
      <c r="AQ2096" t="s">
        <v>4401</v>
      </c>
      <c r="AR2096">
        <v>4</v>
      </c>
      <c r="AT2096" s="85" t="s">
        <v>3325</v>
      </c>
      <c r="AU2096" s="84" t="s">
        <v>3234</v>
      </c>
      <c r="AV2096" s="77" t="str">
        <f t="shared" si="476"/>
        <v>39011</v>
      </c>
      <c r="AX2096" s="7" t="s">
        <v>186</v>
      </c>
    </row>
    <row r="2097" spans="1:50" hidden="1" outlineLevel="1">
      <c r="A2097" t="s">
        <v>3790</v>
      </c>
      <c r="B2097" t="s">
        <v>4401</v>
      </c>
      <c r="C2097" s="1">
        <f t="shared" si="470"/>
        <v>33322</v>
      </c>
      <c r="D2097" s="7">
        <f>IF(N2097&gt;0, RANK(N2097,(N2097:P2097,Q2097:AE2097)),0)</f>
        <v>1</v>
      </c>
      <c r="E2097" s="7">
        <f>IF(O2097&gt;0,RANK(O2097,(N2097:P2097,Q2097:AE2097)),0)</f>
        <v>2</v>
      </c>
      <c r="F2097" s="7">
        <f>IF(P2097&gt;0,RANK(P2097,(N2097:P2097,Q2097:AE2097)),0)</f>
        <v>0</v>
      </c>
      <c r="G2097" s="1">
        <f t="shared" si="468"/>
        <v>1987</v>
      </c>
      <c r="H2097" s="2">
        <f t="shared" si="469"/>
        <v>5.9630274293259705E-2</v>
      </c>
      <c r="I2097" s="2"/>
      <c r="J2097" s="2">
        <f t="shared" si="471"/>
        <v>0.5274593361742993</v>
      </c>
      <c r="K2097" s="2">
        <f t="shared" si="471"/>
        <v>0.46782906188103957</v>
      </c>
      <c r="L2097" s="2">
        <f t="shared" si="471"/>
        <v>0</v>
      </c>
      <c r="M2097" s="2">
        <f t="shared" si="472"/>
        <v>4.7116019446611368E-3</v>
      </c>
      <c r="N2097" s="1">
        <v>17576</v>
      </c>
      <c r="O2097" s="1">
        <v>15589</v>
      </c>
      <c r="Q2097" s="1">
        <v>88</v>
      </c>
      <c r="R2097" s="1">
        <v>66</v>
      </c>
      <c r="S2097" s="1">
        <v>0</v>
      </c>
      <c r="T2097" s="1">
        <v>0</v>
      </c>
      <c r="W2097" s="1">
        <v>3</v>
      </c>
      <c r="Y2097" s="1">
        <v>0</v>
      </c>
      <c r="AG2097" s="7">
        <f>IF(Q2097&gt;0,RANK(Q2097,(N2097:P2097,Q2097:AE2097)),0)</f>
        <v>3</v>
      </c>
      <c r="AH2097" s="7">
        <f>IF(R2097&gt;0,RANK(R2097,(N2097:P2097,Q2097:AE2097)),0)</f>
        <v>4</v>
      </c>
      <c r="AI2097" s="7">
        <f>IF(T2097&gt;0,RANK(T2097,(N2097:P2097,Q2097:AE2097)),0)</f>
        <v>0</v>
      </c>
      <c r="AJ2097" s="7">
        <f>IF(S2097&gt;0,RANK(S2097,(N2097:P2097,Q2097:AE2097)),0)</f>
        <v>0</v>
      </c>
      <c r="AK2097" s="2">
        <f t="shared" si="473"/>
        <v>2.640897905287798E-3</v>
      </c>
      <c r="AL2097" s="2">
        <f t="shared" si="473"/>
        <v>1.9806734289658486E-3</v>
      </c>
      <c r="AM2097" s="2">
        <f t="shared" si="474"/>
        <v>0</v>
      </c>
      <c r="AN2097" s="2">
        <f t="shared" si="475"/>
        <v>0</v>
      </c>
      <c r="AP2097" t="s">
        <v>3790</v>
      </c>
      <c r="AQ2097" t="s">
        <v>4401</v>
      </c>
      <c r="AR2097">
        <v>0</v>
      </c>
      <c r="AT2097" s="85" t="s">
        <v>3325</v>
      </c>
      <c r="AU2097" s="84" t="s">
        <v>3235</v>
      </c>
      <c r="AV2097" s="77" t="str">
        <f t="shared" si="476"/>
        <v>39013</v>
      </c>
      <c r="AX2097" s="7" t="s">
        <v>186</v>
      </c>
    </row>
    <row r="2098" spans="1:50" hidden="1" outlineLevel="1">
      <c r="A2098" t="s">
        <v>2627</v>
      </c>
      <c r="B2098" t="s">
        <v>4401</v>
      </c>
      <c r="C2098" s="1">
        <f t="shared" si="470"/>
        <v>19892</v>
      </c>
      <c r="D2098" s="7">
        <f>IF(N2098&gt;0, RANK(N2098,(N2098:P2098,Q2098:AE2098)),0)</f>
        <v>2</v>
      </c>
      <c r="E2098" s="7">
        <f>IF(O2098&gt;0,RANK(O2098,(N2098:P2098,Q2098:AE2098)),0)</f>
        <v>1</v>
      </c>
      <c r="F2098" s="7">
        <f>IF(P2098&gt;0,RANK(P2098,(N2098:P2098,Q2098:AE2098)),0)</f>
        <v>0</v>
      </c>
      <c r="G2098" s="1">
        <f t="shared" si="468"/>
        <v>5507</v>
      </c>
      <c r="H2098" s="2">
        <f t="shared" si="469"/>
        <v>0.27684496279911525</v>
      </c>
      <c r="I2098" s="2"/>
      <c r="J2098" s="2">
        <f t="shared" si="471"/>
        <v>0.35893826663985523</v>
      </c>
      <c r="K2098" s="2">
        <f t="shared" si="471"/>
        <v>0.63578322943897048</v>
      </c>
      <c r="L2098" s="2">
        <f t="shared" si="471"/>
        <v>0</v>
      </c>
      <c r="M2098" s="2">
        <f t="shared" si="472"/>
        <v>5.2785039211742379E-3</v>
      </c>
      <c r="N2098" s="1">
        <v>7140</v>
      </c>
      <c r="O2098" s="1">
        <v>12647</v>
      </c>
      <c r="Q2098" s="1">
        <v>52</v>
      </c>
      <c r="R2098" s="1">
        <v>53</v>
      </c>
      <c r="S2098" s="1">
        <v>0</v>
      </c>
      <c r="T2098" s="1">
        <v>0</v>
      </c>
      <c r="W2098" s="1">
        <v>0</v>
      </c>
      <c r="Y2098" s="1">
        <v>0</v>
      </c>
      <c r="AG2098" s="7">
        <f>IF(Q2098&gt;0,RANK(Q2098,(N2098:P2098,Q2098:AE2098)),0)</f>
        <v>4</v>
      </c>
      <c r="AH2098" s="7">
        <f>IF(R2098&gt;0,RANK(R2098,(N2098:P2098,Q2098:AE2098)),0)</f>
        <v>3</v>
      </c>
      <c r="AI2098" s="7">
        <f>IF(T2098&gt;0,RANK(T2098,(N2098:P2098,Q2098:AE2098)),0)</f>
        <v>0</v>
      </c>
      <c r="AJ2098" s="7">
        <f>IF(S2098&gt;0,RANK(S2098,(N2098:P2098,Q2098:AE2098)),0)</f>
        <v>0</v>
      </c>
      <c r="AK2098" s="2">
        <f t="shared" si="473"/>
        <v>2.6141162276291977E-3</v>
      </c>
      <c r="AL2098" s="2">
        <f t="shared" si="473"/>
        <v>2.6643876935451439E-3</v>
      </c>
      <c r="AM2098" s="2">
        <f t="shared" si="474"/>
        <v>0</v>
      </c>
      <c r="AN2098" s="2">
        <f t="shared" si="475"/>
        <v>0</v>
      </c>
      <c r="AP2098" t="s">
        <v>2627</v>
      </c>
      <c r="AQ2098" t="s">
        <v>4401</v>
      </c>
      <c r="AR2098">
        <v>2</v>
      </c>
      <c r="AT2098" s="85" t="s">
        <v>3325</v>
      </c>
      <c r="AU2098" s="84" t="s">
        <v>4670</v>
      </c>
      <c r="AV2098" s="77" t="str">
        <f t="shared" si="476"/>
        <v>39015</v>
      </c>
      <c r="AX2098" s="7" t="s">
        <v>186</v>
      </c>
    </row>
    <row r="2099" spans="1:50" hidden="1" outlineLevel="1">
      <c r="A2099" t="s">
        <v>2308</v>
      </c>
      <c r="B2099" t="s">
        <v>4401</v>
      </c>
      <c r="C2099" s="1">
        <f t="shared" si="470"/>
        <v>166819</v>
      </c>
      <c r="D2099" s="7">
        <f>IF(N2099&gt;0, RANK(N2099,(N2099:P2099,Q2099:AE2099)),0)</f>
        <v>2</v>
      </c>
      <c r="E2099" s="7">
        <f>IF(O2099&gt;0,RANK(O2099,(N2099:P2099,Q2099:AE2099)),0)</f>
        <v>1</v>
      </c>
      <c r="F2099" s="7">
        <f>IF(P2099&gt;0,RANK(P2099,(N2099:P2099,Q2099:AE2099)),0)</f>
        <v>0</v>
      </c>
      <c r="G2099" s="1">
        <f t="shared" si="468"/>
        <v>53629</v>
      </c>
      <c r="H2099" s="2">
        <f t="shared" si="469"/>
        <v>0.3214801671272457</v>
      </c>
      <c r="I2099" s="2"/>
      <c r="J2099" s="2">
        <f t="shared" si="471"/>
        <v>0.33714984504163192</v>
      </c>
      <c r="K2099" s="2">
        <f t="shared" si="471"/>
        <v>0.65863001216887762</v>
      </c>
      <c r="L2099" s="2">
        <f t="shared" si="471"/>
        <v>0</v>
      </c>
      <c r="M2099" s="2">
        <f t="shared" si="472"/>
        <v>4.2201427894904553E-3</v>
      </c>
      <c r="N2099" s="1">
        <v>56243</v>
      </c>
      <c r="O2099" s="1">
        <v>109872</v>
      </c>
      <c r="Q2099" s="1">
        <v>412</v>
      </c>
      <c r="R2099" s="1">
        <v>286</v>
      </c>
      <c r="S2099" s="1">
        <v>6</v>
      </c>
      <c r="T2099" s="1">
        <v>0</v>
      </c>
      <c r="W2099" s="1">
        <v>0</v>
      </c>
      <c r="Y2099" s="1">
        <v>0</v>
      </c>
      <c r="AG2099" s="7">
        <f>IF(Q2099&gt;0,RANK(Q2099,(N2099:P2099,Q2099:AE2099)),0)</f>
        <v>3</v>
      </c>
      <c r="AH2099" s="7">
        <f>IF(R2099&gt;0,RANK(R2099,(N2099:P2099,Q2099:AE2099)),0)</f>
        <v>4</v>
      </c>
      <c r="AI2099" s="7">
        <f>IF(T2099&gt;0,RANK(T2099,(N2099:P2099,Q2099:AE2099)),0)</f>
        <v>0</v>
      </c>
      <c r="AJ2099" s="7">
        <f>IF(S2099&gt;0,RANK(S2099,(N2099:P2099,Q2099:AE2099)),0)</f>
        <v>5</v>
      </c>
      <c r="AK2099" s="2">
        <f t="shared" si="473"/>
        <v>2.4697426552131351E-3</v>
      </c>
      <c r="AL2099" s="2">
        <f t="shared" si="473"/>
        <v>1.7144330082304773E-3</v>
      </c>
      <c r="AM2099" s="2">
        <f t="shared" si="474"/>
        <v>0</v>
      </c>
      <c r="AN2099" s="2">
        <f t="shared" si="475"/>
        <v>3.5967126046793232E-5</v>
      </c>
      <c r="AP2099" t="s">
        <v>2308</v>
      </c>
      <c r="AQ2099" t="s">
        <v>4401</v>
      </c>
      <c r="AR2099">
        <v>0</v>
      </c>
      <c r="AT2099" s="85" t="s">
        <v>3325</v>
      </c>
      <c r="AU2099" s="84" t="s">
        <v>4671</v>
      </c>
      <c r="AV2099" s="77" t="str">
        <f t="shared" si="476"/>
        <v>39017</v>
      </c>
      <c r="AX2099" s="7" t="s">
        <v>186</v>
      </c>
    </row>
    <row r="2100" spans="1:50" hidden="1" outlineLevel="1">
      <c r="A2100" t="s">
        <v>4711</v>
      </c>
      <c r="B2100" t="s">
        <v>4401</v>
      </c>
      <c r="C2100" s="1">
        <f t="shared" si="470"/>
        <v>14112</v>
      </c>
      <c r="D2100" s="7">
        <f>IF(N2100&gt;0, RANK(N2100,(N2100:P2100,Q2100:AE2100)),0)</f>
        <v>2</v>
      </c>
      <c r="E2100" s="7">
        <f>IF(O2100&gt;0,RANK(O2100,(N2100:P2100,Q2100:AE2100)),0)</f>
        <v>1</v>
      </c>
      <c r="F2100" s="7">
        <f>IF(P2100&gt;0,RANK(P2100,(N2100:P2100,Q2100:AE2100)),0)</f>
        <v>0</v>
      </c>
      <c r="G2100" s="1">
        <f t="shared" si="468"/>
        <v>1395</v>
      </c>
      <c r="H2100" s="2">
        <f t="shared" si="469"/>
        <v>9.8852040816326536E-2</v>
      </c>
      <c r="I2100" s="2"/>
      <c r="J2100" s="2">
        <f t="shared" si="471"/>
        <v>0.44642857142857145</v>
      </c>
      <c r="K2100" s="2">
        <f t="shared" si="471"/>
        <v>0.54528061224489799</v>
      </c>
      <c r="L2100" s="2">
        <f t="shared" si="471"/>
        <v>0</v>
      </c>
      <c r="M2100" s="2">
        <f t="shared" si="472"/>
        <v>8.2908163265306145E-3</v>
      </c>
      <c r="N2100" s="1">
        <v>6300</v>
      </c>
      <c r="O2100" s="1">
        <v>7695</v>
      </c>
      <c r="Q2100" s="1">
        <v>59</v>
      </c>
      <c r="R2100" s="1">
        <v>57</v>
      </c>
      <c r="S2100" s="1">
        <v>1</v>
      </c>
      <c r="T2100" s="1">
        <v>0</v>
      </c>
      <c r="W2100" s="1">
        <v>0</v>
      </c>
      <c r="Y2100" s="1">
        <v>0</v>
      </c>
      <c r="AG2100" s="7">
        <f>IF(Q2100&gt;0,RANK(Q2100,(N2100:P2100,Q2100:AE2100)),0)</f>
        <v>3</v>
      </c>
      <c r="AH2100" s="7">
        <f>IF(R2100&gt;0,RANK(R2100,(N2100:P2100,Q2100:AE2100)),0)</f>
        <v>4</v>
      </c>
      <c r="AI2100" s="7">
        <f>IF(T2100&gt;0,RANK(T2100,(N2100:P2100,Q2100:AE2100)),0)</f>
        <v>0</v>
      </c>
      <c r="AJ2100" s="7">
        <f>IF(S2100&gt;0,RANK(S2100,(N2100:P2100,Q2100:AE2100)),0)</f>
        <v>5</v>
      </c>
      <c r="AK2100" s="2">
        <f t="shared" si="473"/>
        <v>4.1808390022675737E-3</v>
      </c>
      <c r="AL2100" s="2">
        <f t="shared" si="473"/>
        <v>4.0391156462585035E-3</v>
      </c>
      <c r="AM2100" s="2">
        <f t="shared" si="474"/>
        <v>0</v>
      </c>
      <c r="AN2100" s="2">
        <f t="shared" si="475"/>
        <v>7.0861678004535149E-5</v>
      </c>
      <c r="AP2100" t="s">
        <v>4711</v>
      </c>
      <c r="AQ2100" t="s">
        <v>4401</v>
      </c>
      <c r="AR2100">
        <v>18</v>
      </c>
      <c r="AT2100" s="85" t="s">
        <v>3325</v>
      </c>
      <c r="AU2100" s="84" t="s">
        <v>4672</v>
      </c>
      <c r="AV2100" s="77" t="str">
        <f t="shared" si="476"/>
        <v>39019</v>
      </c>
      <c r="AX2100" s="7" t="s">
        <v>186</v>
      </c>
    </row>
    <row r="2101" spans="1:50" hidden="1" outlineLevel="1">
      <c r="A2101" t="s">
        <v>2762</v>
      </c>
      <c r="B2101" t="s">
        <v>4401</v>
      </c>
      <c r="C2101" s="1">
        <f t="shared" si="470"/>
        <v>18776</v>
      </c>
      <c r="D2101" s="7">
        <f>IF(N2101&gt;0, RANK(N2101,(N2101:P2101,Q2101:AE2101)),0)</f>
        <v>2</v>
      </c>
      <c r="E2101" s="7">
        <f>IF(O2101&gt;0,RANK(O2101,(N2101:P2101,Q2101:AE2101)),0)</f>
        <v>1</v>
      </c>
      <c r="F2101" s="7">
        <f>IF(P2101&gt;0,RANK(P2101,(N2101:P2101,Q2101:AE2101)),0)</f>
        <v>0</v>
      </c>
      <c r="G2101" s="1">
        <f t="shared" si="468"/>
        <v>4750</v>
      </c>
      <c r="H2101" s="2">
        <f t="shared" si="469"/>
        <v>0.25298253089049849</v>
      </c>
      <c r="I2101" s="2"/>
      <c r="J2101" s="2">
        <f t="shared" si="471"/>
        <v>0.37111205794631447</v>
      </c>
      <c r="K2101" s="2">
        <f t="shared" si="471"/>
        <v>0.6240945888368129</v>
      </c>
      <c r="L2101" s="2">
        <f t="shared" si="471"/>
        <v>0</v>
      </c>
      <c r="M2101" s="2">
        <f t="shared" si="472"/>
        <v>4.7933532168725757E-3</v>
      </c>
      <c r="N2101" s="1">
        <v>6968</v>
      </c>
      <c r="O2101" s="1">
        <v>11718</v>
      </c>
      <c r="Q2101" s="1">
        <v>47</v>
      </c>
      <c r="R2101" s="1">
        <v>43</v>
      </c>
      <c r="S2101" s="1">
        <v>0</v>
      </c>
      <c r="T2101" s="1">
        <v>0</v>
      </c>
      <c r="W2101" s="1">
        <v>0</v>
      </c>
      <c r="Y2101" s="1">
        <v>0</v>
      </c>
      <c r="AG2101" s="7">
        <f>IF(Q2101&gt;0,RANK(Q2101,(N2101:P2101,Q2101:AE2101)),0)</f>
        <v>3</v>
      </c>
      <c r="AH2101" s="7">
        <f>IF(R2101&gt;0,RANK(R2101,(N2101:P2101,Q2101:AE2101)),0)</f>
        <v>4</v>
      </c>
      <c r="AI2101" s="7">
        <f>IF(T2101&gt;0,RANK(T2101,(N2101:P2101,Q2101:AE2101)),0)</f>
        <v>0</v>
      </c>
      <c r="AJ2101" s="7">
        <f>IF(S2101&gt;0,RANK(S2101,(N2101:P2101,Q2101:AE2101)),0)</f>
        <v>0</v>
      </c>
      <c r="AK2101" s="2">
        <f t="shared" si="473"/>
        <v>2.5031955688112483E-3</v>
      </c>
      <c r="AL2101" s="2">
        <f t="shared" si="473"/>
        <v>2.2901576480613547E-3</v>
      </c>
      <c r="AM2101" s="2">
        <f t="shared" si="474"/>
        <v>0</v>
      </c>
      <c r="AN2101" s="2">
        <f t="shared" si="475"/>
        <v>0</v>
      </c>
      <c r="AP2101" t="s">
        <v>2762</v>
      </c>
      <c r="AQ2101" t="s">
        <v>4401</v>
      </c>
      <c r="AR2101">
        <v>4</v>
      </c>
      <c r="AT2101" s="85" t="s">
        <v>3325</v>
      </c>
      <c r="AU2101" s="84" t="s">
        <v>4350</v>
      </c>
      <c r="AV2101" s="77" t="str">
        <f t="shared" si="476"/>
        <v>39021</v>
      </c>
      <c r="AX2101" s="7" t="s">
        <v>186</v>
      </c>
    </row>
    <row r="2102" spans="1:50" hidden="1" outlineLevel="1">
      <c r="A2102" t="s">
        <v>2858</v>
      </c>
      <c r="B2102" t="s">
        <v>4401</v>
      </c>
      <c r="C2102" s="1">
        <f t="shared" si="470"/>
        <v>68807</v>
      </c>
      <c r="D2102" s="7">
        <f>IF(N2102&gt;0, RANK(N2102,(N2102:P2102,Q2102:AE2102)),0)</f>
        <v>2</v>
      </c>
      <c r="E2102" s="7">
        <f>IF(O2102&gt;0,RANK(O2102,(N2102:P2102,Q2102:AE2102)),0)</f>
        <v>1</v>
      </c>
      <c r="F2102" s="7">
        <f>IF(P2102&gt;0,RANK(P2102,(N2102:P2102,Q2102:AE2102)),0)</f>
        <v>0</v>
      </c>
      <c r="G2102" s="1">
        <f t="shared" si="468"/>
        <v>1406</v>
      </c>
      <c r="H2102" s="2">
        <f t="shared" si="469"/>
        <v>2.0433967474239541E-2</v>
      </c>
      <c r="I2102" s="2"/>
      <c r="J2102" s="2">
        <f t="shared" si="471"/>
        <v>0.48737773773017279</v>
      </c>
      <c r="K2102" s="2">
        <f t="shared" si="471"/>
        <v>0.50781170520441232</v>
      </c>
      <c r="L2102" s="2">
        <f t="shared" si="471"/>
        <v>0</v>
      </c>
      <c r="M2102" s="2">
        <f t="shared" si="472"/>
        <v>4.8105570654148888E-3</v>
      </c>
      <c r="N2102" s="1">
        <v>33535</v>
      </c>
      <c r="O2102" s="1">
        <v>34941</v>
      </c>
      <c r="Q2102" s="1">
        <v>185</v>
      </c>
      <c r="R2102" s="1">
        <v>146</v>
      </c>
      <c r="S2102" s="1">
        <v>0</v>
      </c>
      <c r="T2102" s="1">
        <v>0</v>
      </c>
      <c r="W2102" s="1">
        <v>0</v>
      </c>
      <c r="Y2102" s="1">
        <v>0</v>
      </c>
      <c r="AG2102" s="7">
        <f>IF(Q2102&gt;0,RANK(Q2102,(N2102:P2102,Q2102:AE2102)),0)</f>
        <v>3</v>
      </c>
      <c r="AH2102" s="7">
        <f>IF(R2102&gt;0,RANK(R2102,(N2102:P2102,Q2102:AE2102)),0)</f>
        <v>4</v>
      </c>
      <c r="AI2102" s="7">
        <f>IF(T2102&gt;0,RANK(T2102,(N2102:P2102,Q2102:AE2102)),0)</f>
        <v>0</v>
      </c>
      <c r="AJ2102" s="7">
        <f>IF(S2102&gt;0,RANK(S2102,(N2102:P2102,Q2102:AE2102)),0)</f>
        <v>0</v>
      </c>
      <c r="AK2102" s="2">
        <f t="shared" si="473"/>
        <v>2.6886799308209921E-3</v>
      </c>
      <c r="AL2102" s="2">
        <f t="shared" si="473"/>
        <v>2.1218771345938641E-3</v>
      </c>
      <c r="AM2102" s="2">
        <f t="shared" si="474"/>
        <v>0</v>
      </c>
      <c r="AN2102" s="2">
        <f t="shared" si="475"/>
        <v>0</v>
      </c>
      <c r="AP2102" t="s">
        <v>2858</v>
      </c>
      <c r="AQ2102" t="s">
        <v>4401</v>
      </c>
      <c r="AR2102">
        <v>7</v>
      </c>
      <c r="AT2102" s="85" t="s">
        <v>3325</v>
      </c>
      <c r="AU2102" s="84" t="s">
        <v>4351</v>
      </c>
      <c r="AV2102" s="77" t="str">
        <f t="shared" si="476"/>
        <v>39023</v>
      </c>
      <c r="AX2102" s="7" t="s">
        <v>186</v>
      </c>
    </row>
    <row r="2103" spans="1:50" hidden="1" outlineLevel="1">
      <c r="A2103" t="s">
        <v>2532</v>
      </c>
      <c r="B2103" t="s">
        <v>4401</v>
      </c>
      <c r="C2103" s="1">
        <f t="shared" si="470"/>
        <v>89079</v>
      </c>
      <c r="D2103" s="7">
        <f>IF(N2103&gt;0, RANK(N2103,(N2103:P2103,Q2103:AE2103)),0)</f>
        <v>2</v>
      </c>
      <c r="E2103" s="7">
        <f>IF(O2103&gt;0,RANK(O2103,(N2103:P2103,Q2103:AE2103)),0)</f>
        <v>1</v>
      </c>
      <c r="F2103" s="7">
        <f>IF(P2103&gt;0,RANK(P2103,(N2103:P2103,Q2103:AE2103)),0)</f>
        <v>0</v>
      </c>
      <c r="G2103" s="1">
        <f t="shared" si="468"/>
        <v>37062</v>
      </c>
      <c r="H2103" s="2">
        <f t="shared" si="469"/>
        <v>0.4160576566867612</v>
      </c>
      <c r="I2103" s="2"/>
      <c r="J2103" s="2">
        <f t="shared" si="471"/>
        <v>0.29060721382143939</v>
      </c>
      <c r="K2103" s="2">
        <f t="shared" si="471"/>
        <v>0.70666487050820059</v>
      </c>
      <c r="L2103" s="2">
        <f t="shared" si="471"/>
        <v>0</v>
      </c>
      <c r="M2103" s="2">
        <f t="shared" si="472"/>
        <v>2.7279156703600149E-3</v>
      </c>
      <c r="N2103" s="1">
        <v>25887</v>
      </c>
      <c r="O2103" s="1">
        <v>62949</v>
      </c>
      <c r="Q2103" s="1">
        <v>149</v>
      </c>
      <c r="R2103" s="1">
        <v>89</v>
      </c>
      <c r="S2103" s="1">
        <v>4</v>
      </c>
      <c r="T2103" s="1">
        <v>0</v>
      </c>
      <c r="W2103" s="1">
        <v>1</v>
      </c>
      <c r="Y2103" s="1">
        <v>0</v>
      </c>
      <c r="AG2103" s="7">
        <f>IF(Q2103&gt;0,RANK(Q2103,(N2103:P2103,Q2103:AE2103)),0)</f>
        <v>3</v>
      </c>
      <c r="AH2103" s="7">
        <f>IF(R2103&gt;0,RANK(R2103,(N2103:P2103,Q2103:AE2103)),0)</f>
        <v>4</v>
      </c>
      <c r="AI2103" s="7">
        <f>IF(T2103&gt;0,RANK(T2103,(N2103:P2103,Q2103:AE2103)),0)</f>
        <v>0</v>
      </c>
      <c r="AJ2103" s="7">
        <f>IF(S2103&gt;0,RANK(S2103,(N2103:P2103,Q2103:AE2103)),0)</f>
        <v>5</v>
      </c>
      <c r="AK2103" s="2">
        <f t="shared" si="473"/>
        <v>1.6726725715376239E-3</v>
      </c>
      <c r="AL2103" s="2">
        <f t="shared" si="473"/>
        <v>9.9911314675737257E-4</v>
      </c>
      <c r="AM2103" s="2">
        <f t="shared" si="474"/>
        <v>0</v>
      </c>
      <c r="AN2103" s="2">
        <f t="shared" si="475"/>
        <v>4.4903961652016746E-5</v>
      </c>
      <c r="AP2103" t="s">
        <v>2532</v>
      </c>
      <c r="AQ2103" t="s">
        <v>4401</v>
      </c>
      <c r="AR2103">
        <v>2</v>
      </c>
      <c r="AT2103" s="85" t="s">
        <v>3325</v>
      </c>
      <c r="AU2103" s="84" t="s">
        <v>3949</v>
      </c>
      <c r="AV2103" s="77" t="str">
        <f t="shared" si="476"/>
        <v>39025</v>
      </c>
      <c r="AX2103" s="7" t="s">
        <v>186</v>
      </c>
    </row>
    <row r="2104" spans="1:50" hidden="1" outlineLevel="1">
      <c r="A2104" t="s">
        <v>2337</v>
      </c>
      <c r="B2104" t="s">
        <v>4401</v>
      </c>
      <c r="C2104" s="1">
        <f t="shared" si="470"/>
        <v>18414</v>
      </c>
      <c r="D2104" s="7">
        <f>IF(N2104&gt;0, RANK(N2104,(N2104:P2104,Q2104:AE2104)),0)</f>
        <v>2</v>
      </c>
      <c r="E2104" s="7">
        <f>IF(O2104&gt;0,RANK(O2104,(N2104:P2104,Q2104:AE2104)),0)</f>
        <v>1</v>
      </c>
      <c r="F2104" s="7">
        <f>IF(P2104&gt;0,RANK(P2104,(N2104:P2104,Q2104:AE2104)),0)</f>
        <v>0</v>
      </c>
      <c r="G2104" s="1">
        <f t="shared" si="468"/>
        <v>7521</v>
      </c>
      <c r="H2104" s="2">
        <f t="shared" si="469"/>
        <v>0.40843923101987617</v>
      </c>
      <c r="I2104" s="2"/>
      <c r="J2104" s="2">
        <f t="shared" si="471"/>
        <v>0.29417834256543934</v>
      </c>
      <c r="K2104" s="2">
        <f t="shared" si="471"/>
        <v>0.70261757358531551</v>
      </c>
      <c r="L2104" s="2">
        <f t="shared" si="471"/>
        <v>0</v>
      </c>
      <c r="M2104" s="2">
        <f t="shared" si="472"/>
        <v>3.2040838492450874E-3</v>
      </c>
      <c r="N2104" s="1">
        <v>5417</v>
      </c>
      <c r="O2104" s="1">
        <v>12938</v>
      </c>
      <c r="Q2104" s="1">
        <v>31</v>
      </c>
      <c r="R2104" s="1">
        <v>27</v>
      </c>
      <c r="S2104" s="1">
        <v>1</v>
      </c>
      <c r="T2104" s="1">
        <v>0</v>
      </c>
      <c r="W2104" s="1">
        <v>0</v>
      </c>
      <c r="Y2104" s="1">
        <v>0</v>
      </c>
      <c r="AG2104" s="7">
        <f>IF(Q2104&gt;0,RANK(Q2104,(N2104:P2104,Q2104:AE2104)),0)</f>
        <v>3</v>
      </c>
      <c r="AH2104" s="7">
        <f>IF(R2104&gt;0,RANK(R2104,(N2104:P2104,Q2104:AE2104)),0)</f>
        <v>4</v>
      </c>
      <c r="AI2104" s="7">
        <f>IF(T2104&gt;0,RANK(T2104,(N2104:P2104,Q2104:AE2104)),0)</f>
        <v>0</v>
      </c>
      <c r="AJ2104" s="7">
        <f>IF(S2104&gt;0,RANK(S2104,(N2104:P2104,Q2104:AE2104)),0)</f>
        <v>5</v>
      </c>
      <c r="AK2104" s="2">
        <f t="shared" si="473"/>
        <v>1.6835016835016834E-3</v>
      </c>
      <c r="AL2104" s="2">
        <f t="shared" si="473"/>
        <v>1.4662756598240469E-3</v>
      </c>
      <c r="AM2104" s="2">
        <f t="shared" si="474"/>
        <v>0</v>
      </c>
      <c r="AN2104" s="2">
        <f t="shared" si="475"/>
        <v>5.4306505919409147E-5</v>
      </c>
      <c r="AP2104" t="s">
        <v>2337</v>
      </c>
      <c r="AQ2104" t="s">
        <v>4401</v>
      </c>
      <c r="AR2104">
        <v>3</v>
      </c>
      <c r="AT2104" s="85" t="s">
        <v>3325</v>
      </c>
      <c r="AU2104" s="84" t="s">
        <v>3950</v>
      </c>
      <c r="AV2104" s="77" t="str">
        <f t="shared" si="476"/>
        <v>39027</v>
      </c>
      <c r="AX2104" s="7" t="s">
        <v>186</v>
      </c>
    </row>
    <row r="2105" spans="1:50" hidden="1" outlineLevel="1">
      <c r="A2105" t="s">
        <v>2553</v>
      </c>
      <c r="B2105" t="s">
        <v>4401</v>
      </c>
      <c r="C2105" s="1">
        <f t="shared" si="470"/>
        <v>49465</v>
      </c>
      <c r="D2105" s="7">
        <f>IF(N2105&gt;0, RANK(N2105,(N2105:P2105,Q2105:AE2105)),0)</f>
        <v>2</v>
      </c>
      <c r="E2105" s="7">
        <f>IF(O2105&gt;0,RANK(O2105,(N2105:P2105,Q2105:AE2105)),0)</f>
        <v>1</v>
      </c>
      <c r="F2105" s="7">
        <f>IF(P2105&gt;0,RANK(P2105,(N2105:P2105,Q2105:AE2105)),0)</f>
        <v>0</v>
      </c>
      <c r="G2105" s="1">
        <f t="shared" si="468"/>
        <v>2324</v>
      </c>
      <c r="H2105" s="2">
        <f t="shared" si="469"/>
        <v>4.6982715051046196E-2</v>
      </c>
      <c r="I2105" s="2"/>
      <c r="J2105" s="2">
        <f t="shared" si="471"/>
        <v>0.47364803396340849</v>
      </c>
      <c r="K2105" s="2">
        <f t="shared" si="471"/>
        <v>0.52063074901445472</v>
      </c>
      <c r="L2105" s="2">
        <f t="shared" si="471"/>
        <v>0</v>
      </c>
      <c r="M2105" s="2">
        <f t="shared" si="472"/>
        <v>5.7212170221367931E-3</v>
      </c>
      <c r="N2105" s="1">
        <v>23429</v>
      </c>
      <c r="O2105" s="1">
        <v>25753</v>
      </c>
      <c r="Q2105" s="1">
        <v>125</v>
      </c>
      <c r="R2105" s="1">
        <v>150</v>
      </c>
      <c r="S2105" s="1">
        <v>2</v>
      </c>
      <c r="T2105" s="1">
        <v>1</v>
      </c>
      <c r="W2105" s="1">
        <v>5</v>
      </c>
      <c r="Y2105" s="1">
        <v>0</v>
      </c>
      <c r="AG2105" s="7">
        <f>IF(Q2105&gt;0,RANK(Q2105,(N2105:P2105,Q2105:AE2105)),0)</f>
        <v>4</v>
      </c>
      <c r="AH2105" s="7">
        <f>IF(R2105&gt;0,RANK(R2105,(N2105:P2105,Q2105:AE2105)),0)</f>
        <v>3</v>
      </c>
      <c r="AI2105" s="7">
        <f>IF(T2105&gt;0,RANK(T2105,(N2105:P2105,Q2105:AE2105)),0)</f>
        <v>7</v>
      </c>
      <c r="AJ2105" s="7">
        <f>IF(S2105&gt;0,RANK(S2105,(N2105:P2105,Q2105:AE2105)),0)</f>
        <v>6</v>
      </c>
      <c r="AK2105" s="2">
        <f t="shared" si="473"/>
        <v>2.5270393207318304E-3</v>
      </c>
      <c r="AL2105" s="2">
        <f t="shared" si="473"/>
        <v>3.0324471848781967E-3</v>
      </c>
      <c r="AM2105" s="2">
        <f t="shared" si="474"/>
        <v>2.0216314565854644E-5</v>
      </c>
      <c r="AN2105" s="2">
        <f t="shared" si="475"/>
        <v>4.0432629131709289E-5</v>
      </c>
      <c r="AP2105" t="s">
        <v>2553</v>
      </c>
      <c r="AQ2105" t="s">
        <v>4401</v>
      </c>
      <c r="AR2105">
        <v>6</v>
      </c>
      <c r="AT2105" s="85" t="s">
        <v>3325</v>
      </c>
      <c r="AU2105" s="84" t="s">
        <v>3951</v>
      </c>
      <c r="AV2105" s="77" t="str">
        <f t="shared" si="476"/>
        <v>39029</v>
      </c>
      <c r="AX2105" s="7" t="s">
        <v>186</v>
      </c>
    </row>
    <row r="2106" spans="1:50" hidden="1" outlineLevel="1">
      <c r="A2106" t="s">
        <v>3059</v>
      </c>
      <c r="B2106" t="s">
        <v>4401</v>
      </c>
      <c r="C2106" s="1">
        <f t="shared" si="470"/>
        <v>17303</v>
      </c>
      <c r="D2106" s="7">
        <f>IF(N2106&gt;0, RANK(N2106,(N2106:P2106,Q2106:AE2106)),0)</f>
        <v>2</v>
      </c>
      <c r="E2106" s="7">
        <f>IF(O2106&gt;0,RANK(O2106,(N2106:P2106,Q2106:AE2106)),0)</f>
        <v>1</v>
      </c>
      <c r="F2106" s="7">
        <f>IF(P2106&gt;0,RANK(P2106,(N2106:P2106,Q2106:AE2106)),0)</f>
        <v>0</v>
      </c>
      <c r="G2106" s="1">
        <f t="shared" si="468"/>
        <v>2461</v>
      </c>
      <c r="H2106" s="2">
        <f t="shared" si="469"/>
        <v>0.14222967115529098</v>
      </c>
      <c r="I2106" s="2"/>
      <c r="J2106" s="2">
        <f t="shared" si="471"/>
        <v>0.42640004623475697</v>
      </c>
      <c r="K2106" s="2">
        <f t="shared" si="471"/>
        <v>0.56862971739004797</v>
      </c>
      <c r="L2106" s="2">
        <f t="shared" si="471"/>
        <v>0</v>
      </c>
      <c r="M2106" s="2">
        <f t="shared" si="472"/>
        <v>4.9702363751950029E-3</v>
      </c>
      <c r="N2106" s="1">
        <v>7378</v>
      </c>
      <c r="O2106" s="1">
        <v>9839</v>
      </c>
      <c r="Q2106" s="1">
        <v>15</v>
      </c>
      <c r="R2106" s="1">
        <v>68</v>
      </c>
      <c r="S2106" s="1">
        <v>1</v>
      </c>
      <c r="T2106" s="1">
        <v>0</v>
      </c>
      <c r="W2106" s="1">
        <v>2</v>
      </c>
      <c r="Y2106" s="1">
        <v>0</v>
      </c>
      <c r="AG2106" s="7">
        <f>IF(Q2106&gt;0,RANK(Q2106,(N2106:P2106,Q2106:AE2106)),0)</f>
        <v>4</v>
      </c>
      <c r="AH2106" s="7">
        <f>IF(R2106&gt;0,RANK(R2106,(N2106:P2106,Q2106:AE2106)),0)</f>
        <v>3</v>
      </c>
      <c r="AI2106" s="7">
        <f>IF(T2106&gt;0,RANK(T2106,(N2106:P2106,Q2106:AE2106)),0)</f>
        <v>0</v>
      </c>
      <c r="AJ2106" s="7">
        <f>IF(S2106&gt;0,RANK(S2106,(N2106:P2106,Q2106:AE2106)),0)</f>
        <v>6</v>
      </c>
      <c r="AK2106" s="2">
        <f t="shared" si="473"/>
        <v>8.669016933479743E-4</v>
      </c>
      <c r="AL2106" s="2">
        <f t="shared" si="473"/>
        <v>3.9299543431774841E-3</v>
      </c>
      <c r="AM2106" s="2">
        <f t="shared" si="474"/>
        <v>0</v>
      </c>
      <c r="AN2106" s="2">
        <f t="shared" si="475"/>
        <v>5.7793446223198291E-5</v>
      </c>
      <c r="AP2106" t="s">
        <v>3059</v>
      </c>
      <c r="AQ2106" t="s">
        <v>4401</v>
      </c>
      <c r="AR2106">
        <v>18</v>
      </c>
      <c r="AT2106" s="85" t="s">
        <v>3325</v>
      </c>
      <c r="AU2106" s="84" t="s">
        <v>3971</v>
      </c>
      <c r="AV2106" s="77" t="str">
        <f t="shared" si="476"/>
        <v>39031</v>
      </c>
      <c r="AX2106" s="7" t="s">
        <v>186</v>
      </c>
    </row>
    <row r="2107" spans="1:50" hidden="1" outlineLevel="1">
      <c r="A2107" t="s">
        <v>2780</v>
      </c>
      <c r="B2107" t="s">
        <v>4401</v>
      </c>
      <c r="C2107" s="1">
        <f t="shared" si="470"/>
        <v>21801</v>
      </c>
      <c r="D2107" s="7">
        <f>IF(N2107&gt;0, RANK(N2107,(N2107:P2107,Q2107:AE2107)),0)</f>
        <v>2</v>
      </c>
      <c r="E2107" s="7">
        <f>IF(O2107&gt;0,RANK(O2107,(N2107:P2107,Q2107:AE2107)),0)</f>
        <v>1</v>
      </c>
      <c r="F2107" s="7">
        <f>IF(P2107&gt;0,RANK(P2107,(N2107:P2107,Q2107:AE2107)),0)</f>
        <v>0</v>
      </c>
      <c r="G2107" s="1">
        <f t="shared" si="468"/>
        <v>6112</v>
      </c>
      <c r="H2107" s="2">
        <f t="shared" si="469"/>
        <v>0.28035411219668821</v>
      </c>
      <c r="I2107" s="2"/>
      <c r="J2107" s="2">
        <f t="shared" si="471"/>
        <v>0.35654327783129214</v>
      </c>
      <c r="K2107" s="2">
        <f t="shared" si="471"/>
        <v>0.6368973900279804</v>
      </c>
      <c r="L2107" s="2">
        <f t="shared" si="471"/>
        <v>0</v>
      </c>
      <c r="M2107" s="2">
        <f t="shared" si="472"/>
        <v>6.5593321407274585E-3</v>
      </c>
      <c r="N2107" s="1">
        <v>7773</v>
      </c>
      <c r="O2107" s="1">
        <v>13885</v>
      </c>
      <c r="Q2107" s="1">
        <v>71</v>
      </c>
      <c r="R2107" s="1">
        <v>72</v>
      </c>
      <c r="S2107" s="1">
        <v>0</v>
      </c>
      <c r="T2107" s="1">
        <v>0</v>
      </c>
      <c r="W2107" s="1">
        <v>0</v>
      </c>
      <c r="Y2107" s="1">
        <v>0</v>
      </c>
      <c r="AG2107" s="7">
        <f>IF(Q2107&gt;0,RANK(Q2107,(N2107:P2107,Q2107:AE2107)),0)</f>
        <v>4</v>
      </c>
      <c r="AH2107" s="7">
        <f>IF(R2107&gt;0,RANK(R2107,(N2107:P2107,Q2107:AE2107)),0)</f>
        <v>3</v>
      </c>
      <c r="AI2107" s="7">
        <f>IF(T2107&gt;0,RANK(T2107,(N2107:P2107,Q2107:AE2107)),0)</f>
        <v>0</v>
      </c>
      <c r="AJ2107" s="7">
        <f>IF(S2107&gt;0,RANK(S2107,(N2107:P2107,Q2107:AE2107)),0)</f>
        <v>0</v>
      </c>
      <c r="AK2107" s="2">
        <f t="shared" si="473"/>
        <v>3.2567313425989632E-3</v>
      </c>
      <c r="AL2107" s="2">
        <f t="shared" si="473"/>
        <v>3.3026007981285261E-3</v>
      </c>
      <c r="AM2107" s="2">
        <f t="shared" si="474"/>
        <v>0</v>
      </c>
      <c r="AN2107" s="2">
        <f t="shared" si="475"/>
        <v>0</v>
      </c>
      <c r="AP2107" t="s">
        <v>2780</v>
      </c>
      <c r="AQ2107" t="s">
        <v>4401</v>
      </c>
      <c r="AR2107">
        <v>5</v>
      </c>
      <c r="AT2107" s="85" t="s">
        <v>3325</v>
      </c>
      <c r="AU2107" s="84" t="s">
        <v>3972</v>
      </c>
      <c r="AV2107" s="77" t="str">
        <f t="shared" si="476"/>
        <v>39033</v>
      </c>
      <c r="AX2107" s="7" t="s">
        <v>186</v>
      </c>
    </row>
    <row r="2108" spans="1:50" hidden="1" outlineLevel="1">
      <c r="A2108" t="s">
        <v>4051</v>
      </c>
      <c r="B2108" t="s">
        <v>4401</v>
      </c>
      <c r="C2108" s="1">
        <f t="shared" si="470"/>
        <v>673777</v>
      </c>
      <c r="D2108" s="7">
        <f>IF(N2108&gt;0, RANK(N2108,(N2108:P2108,Q2108:AE2108)),0)</f>
        <v>1</v>
      </c>
      <c r="E2108" s="7">
        <f>IF(O2108&gt;0,RANK(O2108,(N2108:P2108,Q2108:AE2108)),0)</f>
        <v>2</v>
      </c>
      <c r="F2108" s="7">
        <f>IF(P2108&gt;0,RANK(P2108,(N2108:P2108,Q2108:AE2108)),0)</f>
        <v>0</v>
      </c>
      <c r="G2108" s="1">
        <f t="shared" si="468"/>
        <v>226903</v>
      </c>
      <c r="H2108" s="2">
        <f t="shared" si="469"/>
        <v>0.3367627568171665</v>
      </c>
      <c r="I2108" s="2"/>
      <c r="J2108" s="2">
        <f t="shared" si="471"/>
        <v>0.66565495705552435</v>
      </c>
      <c r="K2108" s="2">
        <f t="shared" si="471"/>
        <v>0.3288922002383578</v>
      </c>
      <c r="L2108" s="2">
        <f t="shared" si="471"/>
        <v>0</v>
      </c>
      <c r="M2108" s="2">
        <f t="shared" si="472"/>
        <v>5.4528427061178442E-3</v>
      </c>
      <c r="N2108" s="1">
        <v>448503</v>
      </c>
      <c r="O2108" s="1">
        <v>221600</v>
      </c>
      <c r="Q2108" s="1">
        <v>1885</v>
      </c>
      <c r="R2108" s="1">
        <v>1752</v>
      </c>
      <c r="S2108" s="1">
        <v>13</v>
      </c>
      <c r="T2108" s="1">
        <v>9</v>
      </c>
      <c r="W2108" s="1">
        <v>13</v>
      </c>
      <c r="Y2108" s="1">
        <v>2</v>
      </c>
      <c r="AG2108" s="7">
        <f>IF(Q2108&gt;0,RANK(Q2108,(N2108:P2108,Q2108:AE2108)),0)</f>
        <v>3</v>
      </c>
      <c r="AH2108" s="7">
        <f>IF(R2108&gt;0,RANK(R2108,(N2108:P2108,Q2108:AE2108)),0)</f>
        <v>4</v>
      </c>
      <c r="AI2108" s="7">
        <f>IF(T2108&gt;0,RANK(T2108,(N2108:P2108,Q2108:AE2108)),0)</f>
        <v>7</v>
      </c>
      <c r="AJ2108" s="7">
        <f>IF(S2108&gt;0,RANK(S2108,(N2108:P2108,Q2108:AE2108)),0)</f>
        <v>5</v>
      </c>
      <c r="AK2108" s="2">
        <f t="shared" si="473"/>
        <v>2.7976615408362112E-3</v>
      </c>
      <c r="AL2108" s="2">
        <f t="shared" si="473"/>
        <v>2.6002668538700488E-3</v>
      </c>
      <c r="AM2108" s="2">
        <f t="shared" si="474"/>
        <v>1.3357535208236553E-5</v>
      </c>
      <c r="AN2108" s="2">
        <f t="shared" si="475"/>
        <v>1.9294217523008356E-5</v>
      </c>
      <c r="AP2108" t="s">
        <v>4051</v>
      </c>
      <c r="AQ2108" t="s">
        <v>4401</v>
      </c>
      <c r="AR2108">
        <v>0</v>
      </c>
      <c r="AT2108" s="85" t="s">
        <v>3325</v>
      </c>
      <c r="AU2108" s="84" t="s">
        <v>3970</v>
      </c>
      <c r="AV2108" s="77" t="str">
        <f t="shared" si="476"/>
        <v>39035</v>
      </c>
      <c r="AX2108" s="7" t="s">
        <v>186</v>
      </c>
    </row>
    <row r="2109" spans="1:50" hidden="1" outlineLevel="1">
      <c r="A2109" t="s">
        <v>4065</v>
      </c>
      <c r="B2109" t="s">
        <v>4401</v>
      </c>
      <c r="C2109" s="1">
        <f t="shared" si="470"/>
        <v>26313</v>
      </c>
      <c r="D2109" s="7">
        <f>IF(N2109&gt;0, RANK(N2109,(N2109:P2109,Q2109:AE2109)),0)</f>
        <v>2</v>
      </c>
      <c r="E2109" s="7">
        <f>IF(O2109&gt;0,RANK(O2109,(N2109:P2109,Q2109:AE2109)),0)</f>
        <v>1</v>
      </c>
      <c r="F2109" s="7">
        <f>IF(P2109&gt;0,RANK(P2109,(N2109:P2109,Q2109:AE2109)),0)</f>
        <v>0</v>
      </c>
      <c r="G2109" s="1">
        <f t="shared" si="468"/>
        <v>10460</v>
      </c>
      <c r="H2109" s="2">
        <f t="shared" si="469"/>
        <v>0.39752213734655872</v>
      </c>
      <c r="I2109" s="2"/>
      <c r="J2109" s="2">
        <f t="shared" si="471"/>
        <v>0.29817960703834606</v>
      </c>
      <c r="K2109" s="2">
        <f t="shared" si="471"/>
        <v>0.69570174438490484</v>
      </c>
      <c r="L2109" s="2">
        <f t="shared" si="471"/>
        <v>0</v>
      </c>
      <c r="M2109" s="2">
        <f t="shared" si="472"/>
        <v>6.1186485767491527E-3</v>
      </c>
      <c r="N2109" s="1">
        <v>7846</v>
      </c>
      <c r="O2109" s="1">
        <v>18306</v>
      </c>
      <c r="Q2109" s="1">
        <v>82</v>
      </c>
      <c r="R2109" s="1">
        <v>79</v>
      </c>
      <c r="S2109" s="1">
        <v>0</v>
      </c>
      <c r="T2109" s="1">
        <v>0</v>
      </c>
      <c r="W2109" s="1">
        <v>0</v>
      </c>
      <c r="Y2109" s="1">
        <v>0</v>
      </c>
      <c r="AG2109" s="7">
        <f>IF(Q2109&gt;0,RANK(Q2109,(N2109:P2109,Q2109:AE2109)),0)</f>
        <v>3</v>
      </c>
      <c r="AH2109" s="7">
        <f>IF(R2109&gt;0,RANK(R2109,(N2109:P2109,Q2109:AE2109)),0)</f>
        <v>4</v>
      </c>
      <c r="AI2109" s="7">
        <f>IF(T2109&gt;0,RANK(T2109,(N2109:P2109,Q2109:AE2109)),0)</f>
        <v>0</v>
      </c>
      <c r="AJ2109" s="7">
        <f>IF(S2109&gt;0,RANK(S2109,(N2109:P2109,Q2109:AE2109)),0)</f>
        <v>0</v>
      </c>
      <c r="AK2109" s="2">
        <f t="shared" si="473"/>
        <v>3.1163303310150878E-3</v>
      </c>
      <c r="AL2109" s="2">
        <f t="shared" si="473"/>
        <v>3.0023182457340476E-3</v>
      </c>
      <c r="AM2109" s="2">
        <f t="shared" si="474"/>
        <v>0</v>
      </c>
      <c r="AN2109" s="2">
        <f t="shared" si="475"/>
        <v>0</v>
      </c>
      <c r="AP2109" t="s">
        <v>4065</v>
      </c>
      <c r="AQ2109" t="s">
        <v>4401</v>
      </c>
      <c r="AR2109">
        <v>8</v>
      </c>
      <c r="AT2109" s="85" t="s">
        <v>3325</v>
      </c>
      <c r="AU2109" s="84" t="s">
        <v>3656</v>
      </c>
      <c r="AV2109" s="77" t="str">
        <f t="shared" si="476"/>
        <v>39037</v>
      </c>
      <c r="AX2109" s="7" t="s">
        <v>186</v>
      </c>
    </row>
    <row r="2110" spans="1:50" hidden="1" outlineLevel="1">
      <c r="A2110" t="s">
        <v>4337</v>
      </c>
      <c r="B2110" t="s">
        <v>4401</v>
      </c>
      <c r="C2110" s="1">
        <f t="shared" si="470"/>
        <v>18516</v>
      </c>
      <c r="D2110" s="7">
        <f>IF(N2110&gt;0, RANK(N2110,(N2110:P2110,Q2110:AE2110)),0)</f>
        <v>2</v>
      </c>
      <c r="E2110" s="7">
        <f>IF(O2110&gt;0,RANK(O2110,(N2110:P2110,Q2110:AE2110)),0)</f>
        <v>1</v>
      </c>
      <c r="F2110" s="7">
        <f>IF(P2110&gt;0,RANK(P2110,(N2110:P2110,Q2110:AE2110)),0)</f>
        <v>0</v>
      </c>
      <c r="G2110" s="1">
        <f t="shared" si="468"/>
        <v>4422</v>
      </c>
      <c r="H2110" s="2">
        <f t="shared" si="469"/>
        <v>0.23882047958522359</v>
      </c>
      <c r="I2110" s="2"/>
      <c r="J2110" s="2">
        <f t="shared" si="471"/>
        <v>0.37670123136746597</v>
      </c>
      <c r="K2110" s="2">
        <f t="shared" si="471"/>
        <v>0.61552171095268959</v>
      </c>
      <c r="L2110" s="2">
        <f t="shared" si="471"/>
        <v>0</v>
      </c>
      <c r="M2110" s="2">
        <f t="shared" si="472"/>
        <v>7.7770576798443791E-3</v>
      </c>
      <c r="N2110" s="1">
        <v>6975</v>
      </c>
      <c r="O2110" s="1">
        <v>11397</v>
      </c>
      <c r="Q2110" s="1">
        <v>67</v>
      </c>
      <c r="R2110" s="1">
        <v>77</v>
      </c>
      <c r="S2110" s="1">
        <v>0</v>
      </c>
      <c r="T2110" s="1">
        <v>0</v>
      </c>
      <c r="W2110" s="1">
        <v>0</v>
      </c>
      <c r="Y2110" s="1">
        <v>0</v>
      </c>
      <c r="AG2110" s="7">
        <f>IF(Q2110&gt;0,RANK(Q2110,(N2110:P2110,Q2110:AE2110)),0)</f>
        <v>4</v>
      </c>
      <c r="AH2110" s="7">
        <f>IF(R2110&gt;0,RANK(R2110,(N2110:P2110,Q2110:AE2110)),0)</f>
        <v>3</v>
      </c>
      <c r="AI2110" s="7">
        <f>IF(T2110&gt;0,RANK(T2110,(N2110:P2110,Q2110:AE2110)),0)</f>
        <v>0</v>
      </c>
      <c r="AJ2110" s="7">
        <f>IF(S2110&gt;0,RANK(S2110,(N2110:P2110,Q2110:AE2110)),0)</f>
        <v>0</v>
      </c>
      <c r="AK2110" s="2">
        <f t="shared" si="473"/>
        <v>3.61849211492763E-3</v>
      </c>
      <c r="AL2110" s="2">
        <f t="shared" si="473"/>
        <v>4.1585655649168289E-3</v>
      </c>
      <c r="AM2110" s="2">
        <f t="shared" si="474"/>
        <v>0</v>
      </c>
      <c r="AN2110" s="2">
        <f t="shared" si="475"/>
        <v>0</v>
      </c>
      <c r="AP2110" t="s">
        <v>4337</v>
      </c>
      <c r="AQ2110" t="s">
        <v>4401</v>
      </c>
      <c r="AR2110">
        <v>5</v>
      </c>
      <c r="AT2110" s="85" t="s">
        <v>3325</v>
      </c>
      <c r="AU2110" s="84" t="s">
        <v>5210</v>
      </c>
      <c r="AV2110" s="77" t="str">
        <f t="shared" si="476"/>
        <v>39039</v>
      </c>
      <c r="AX2110" s="7" t="s">
        <v>186</v>
      </c>
    </row>
    <row r="2111" spans="1:50" hidden="1" outlineLevel="1">
      <c r="A2111" t="s">
        <v>3078</v>
      </c>
      <c r="B2111" t="s">
        <v>4401</v>
      </c>
      <c r="C2111" s="1">
        <f t="shared" si="470"/>
        <v>80456</v>
      </c>
      <c r="D2111" s="7">
        <f>IF(N2111&gt;0, RANK(N2111,(N2111:P2111,Q2111:AE2111)),0)</f>
        <v>2</v>
      </c>
      <c r="E2111" s="7">
        <f>IF(O2111&gt;0,RANK(O2111,(N2111:P2111,Q2111:AE2111)),0)</f>
        <v>1</v>
      </c>
      <c r="F2111" s="7">
        <f>IF(P2111&gt;0,RANK(P2111,(N2111:P2111,Q2111:AE2111)),0)</f>
        <v>0</v>
      </c>
      <c r="G2111" s="1">
        <f t="shared" si="468"/>
        <v>26095</v>
      </c>
      <c r="H2111" s="2">
        <f t="shared" si="469"/>
        <v>0.32433876901660535</v>
      </c>
      <c r="I2111" s="2"/>
      <c r="J2111" s="2">
        <f t="shared" si="471"/>
        <v>0.33618375261012229</v>
      </c>
      <c r="K2111" s="2">
        <f t="shared" si="471"/>
        <v>0.66052252162672764</v>
      </c>
      <c r="L2111" s="2">
        <f t="shared" si="471"/>
        <v>0</v>
      </c>
      <c r="M2111" s="2">
        <f t="shared" si="472"/>
        <v>3.2937257631500128E-3</v>
      </c>
      <c r="N2111" s="1">
        <v>27048</v>
      </c>
      <c r="O2111" s="1">
        <v>53143</v>
      </c>
      <c r="Q2111" s="1">
        <v>171</v>
      </c>
      <c r="R2111" s="1">
        <v>92</v>
      </c>
      <c r="S2111" s="1">
        <v>1</v>
      </c>
      <c r="T2111" s="1">
        <v>0</v>
      </c>
      <c r="W2111" s="1">
        <v>1</v>
      </c>
      <c r="Y2111" s="1">
        <v>0</v>
      </c>
      <c r="AG2111" s="7">
        <f>IF(Q2111&gt;0,RANK(Q2111,(N2111:P2111,Q2111:AE2111)),0)</f>
        <v>3</v>
      </c>
      <c r="AH2111" s="7">
        <f>IF(R2111&gt;0,RANK(R2111,(N2111:P2111,Q2111:AE2111)),0)</f>
        <v>4</v>
      </c>
      <c r="AI2111" s="7">
        <f>IF(T2111&gt;0,RANK(T2111,(N2111:P2111,Q2111:AE2111)),0)</f>
        <v>0</v>
      </c>
      <c r="AJ2111" s="7">
        <f>IF(S2111&gt;0,RANK(S2111,(N2111:P2111,Q2111:AE2111)),0)</f>
        <v>5</v>
      </c>
      <c r="AK2111" s="2">
        <f t="shared" si="473"/>
        <v>2.1253853037685195E-3</v>
      </c>
      <c r="AL2111" s="2">
        <f t="shared" si="473"/>
        <v>1.1434821517351099E-3</v>
      </c>
      <c r="AM2111" s="2">
        <f t="shared" si="474"/>
        <v>0</v>
      </c>
      <c r="AN2111" s="2">
        <f t="shared" si="475"/>
        <v>1.2429153823207716E-5</v>
      </c>
      <c r="AP2111" t="s">
        <v>3078</v>
      </c>
      <c r="AQ2111" t="s">
        <v>4401</v>
      </c>
      <c r="AR2111">
        <v>12</v>
      </c>
      <c r="AT2111" s="85" t="s">
        <v>3325</v>
      </c>
      <c r="AU2111" s="84" t="s">
        <v>5211</v>
      </c>
      <c r="AV2111" s="77" t="str">
        <f t="shared" si="476"/>
        <v>39041</v>
      </c>
      <c r="AX2111" s="7" t="s">
        <v>186</v>
      </c>
    </row>
    <row r="2112" spans="1:50" hidden="1" outlineLevel="1">
      <c r="A2112" t="s">
        <v>3176</v>
      </c>
      <c r="B2112" t="s">
        <v>4401</v>
      </c>
      <c r="C2112" s="1">
        <f t="shared" si="470"/>
        <v>40085</v>
      </c>
      <c r="D2112" s="7">
        <f>IF(N2112&gt;0, RANK(N2112,(N2112:P2112,Q2112:AE2112)),0)</f>
        <v>1</v>
      </c>
      <c r="E2112" s="7">
        <f>IF(O2112&gt;0,RANK(O2112,(N2112:P2112,Q2112:AE2112)),0)</f>
        <v>2</v>
      </c>
      <c r="F2112" s="7">
        <f>IF(P2112&gt;0,RANK(P2112,(N2112:P2112,Q2112:AE2112)),0)</f>
        <v>0</v>
      </c>
      <c r="G2112" s="1">
        <f t="shared" si="468"/>
        <v>2824</v>
      </c>
      <c r="H2112" s="2">
        <f t="shared" si="469"/>
        <v>7.0450293127104907E-2</v>
      </c>
      <c r="I2112" s="2"/>
      <c r="J2112" s="2">
        <f t="shared" si="471"/>
        <v>0.53438942247723586</v>
      </c>
      <c r="K2112" s="2">
        <f t="shared" si="471"/>
        <v>0.46393912935013099</v>
      </c>
      <c r="L2112" s="2">
        <f t="shared" si="471"/>
        <v>0</v>
      </c>
      <c r="M2112" s="2">
        <f t="shared" si="472"/>
        <v>1.6714481726331498E-3</v>
      </c>
      <c r="N2112" s="1">
        <v>21421</v>
      </c>
      <c r="O2112" s="1">
        <v>18597</v>
      </c>
      <c r="Q2112" s="1">
        <v>49</v>
      </c>
      <c r="R2112" s="1">
        <v>18</v>
      </c>
      <c r="S2112" s="1">
        <v>0</v>
      </c>
      <c r="T2112" s="1">
        <v>0</v>
      </c>
      <c r="W2112" s="1">
        <v>0</v>
      </c>
      <c r="Y2112" s="1">
        <v>0</v>
      </c>
      <c r="AG2112" s="7">
        <f>IF(Q2112&gt;0,RANK(Q2112,(N2112:P2112,Q2112:AE2112)),0)</f>
        <v>3</v>
      </c>
      <c r="AH2112" s="7">
        <f>IF(R2112&gt;0,RANK(R2112,(N2112:P2112,Q2112:AE2112)),0)</f>
        <v>4</v>
      </c>
      <c r="AI2112" s="7">
        <f>IF(T2112&gt;0,RANK(T2112,(N2112:P2112,Q2112:AE2112)),0)</f>
        <v>0</v>
      </c>
      <c r="AJ2112" s="7">
        <f>IF(S2112&gt;0,RANK(S2112,(N2112:P2112,Q2112:AE2112)),0)</f>
        <v>0</v>
      </c>
      <c r="AK2112" s="2">
        <f t="shared" si="473"/>
        <v>1.2224023949108146E-3</v>
      </c>
      <c r="AL2112" s="2">
        <f t="shared" si="473"/>
        <v>4.4904577772234E-4</v>
      </c>
      <c r="AM2112" s="2">
        <f t="shared" si="474"/>
        <v>0</v>
      </c>
      <c r="AN2112" s="2">
        <f t="shared" si="475"/>
        <v>0</v>
      </c>
      <c r="AP2112" t="s">
        <v>3176</v>
      </c>
      <c r="AQ2112" t="s">
        <v>4401</v>
      </c>
      <c r="AR2112">
        <v>9</v>
      </c>
      <c r="AT2112" s="85" t="s">
        <v>3325</v>
      </c>
      <c r="AU2112" s="84" t="s">
        <v>5216</v>
      </c>
      <c r="AV2112" s="77" t="str">
        <f t="shared" si="476"/>
        <v>39043</v>
      </c>
      <c r="AX2112" s="7" t="s">
        <v>186</v>
      </c>
    </row>
    <row r="2113" spans="1:50" hidden="1" outlineLevel="1">
      <c r="A2113" t="s">
        <v>4066</v>
      </c>
      <c r="B2113" t="s">
        <v>4401</v>
      </c>
      <c r="C2113" s="1">
        <f t="shared" si="470"/>
        <v>67882</v>
      </c>
      <c r="D2113" s="7">
        <f>IF(N2113&gt;0, RANK(N2113,(N2113:P2113,Q2113:AE2113)),0)</f>
        <v>2</v>
      </c>
      <c r="E2113" s="7">
        <f>IF(O2113&gt;0,RANK(O2113,(N2113:P2113,Q2113:AE2113)),0)</f>
        <v>1</v>
      </c>
      <c r="F2113" s="7">
        <f>IF(P2113&gt;0,RANK(P2113,(N2113:P2113,Q2113:AE2113)),0)</f>
        <v>0</v>
      </c>
      <c r="G2113" s="1">
        <f t="shared" si="468"/>
        <v>17932</v>
      </c>
      <c r="H2113" s="2">
        <f t="shared" si="469"/>
        <v>0.26416428508293804</v>
      </c>
      <c r="I2113" s="2"/>
      <c r="J2113" s="2">
        <f t="shared" si="471"/>
        <v>0.36508941987566662</v>
      </c>
      <c r="K2113" s="2">
        <f t="shared" si="471"/>
        <v>0.62925370495860466</v>
      </c>
      <c r="L2113" s="2">
        <f t="shared" si="471"/>
        <v>0</v>
      </c>
      <c r="M2113" s="2">
        <f t="shared" si="472"/>
        <v>5.6568751657286587E-3</v>
      </c>
      <c r="N2113" s="1">
        <v>24783</v>
      </c>
      <c r="O2113" s="1">
        <v>42715</v>
      </c>
      <c r="Q2113" s="1">
        <v>190</v>
      </c>
      <c r="R2113" s="1">
        <v>191</v>
      </c>
      <c r="S2113" s="1">
        <v>0</v>
      </c>
      <c r="T2113" s="1">
        <v>0</v>
      </c>
      <c r="W2113" s="1">
        <v>3</v>
      </c>
      <c r="Y2113" s="1">
        <v>0</v>
      </c>
      <c r="AG2113" s="7">
        <f>IF(Q2113&gt;0,RANK(Q2113,(N2113:P2113,Q2113:AE2113)),0)</f>
        <v>4</v>
      </c>
      <c r="AH2113" s="7">
        <f>IF(R2113&gt;0,RANK(R2113,(N2113:P2113,Q2113:AE2113)),0)</f>
        <v>3</v>
      </c>
      <c r="AI2113" s="7">
        <f>IF(T2113&gt;0,RANK(T2113,(N2113:P2113,Q2113:AE2113)),0)</f>
        <v>0</v>
      </c>
      <c r="AJ2113" s="7">
        <f>IF(S2113&gt;0,RANK(S2113,(N2113:P2113,Q2113:AE2113)),0)</f>
        <v>0</v>
      </c>
      <c r="AK2113" s="2">
        <f t="shared" si="473"/>
        <v>2.7989746913762116E-3</v>
      </c>
      <c r="AL2113" s="2">
        <f t="shared" si="473"/>
        <v>2.8137061371202969E-3</v>
      </c>
      <c r="AM2113" s="2">
        <f t="shared" si="474"/>
        <v>0</v>
      </c>
      <c r="AN2113" s="2">
        <f t="shared" si="475"/>
        <v>0</v>
      </c>
      <c r="AP2113" t="s">
        <v>4066</v>
      </c>
      <c r="AQ2113" t="s">
        <v>4401</v>
      </c>
      <c r="AR2113">
        <v>7</v>
      </c>
      <c r="AT2113" s="85" t="s">
        <v>3325</v>
      </c>
      <c r="AU2113" s="84" t="s">
        <v>3961</v>
      </c>
      <c r="AV2113" s="77" t="str">
        <f t="shared" si="476"/>
        <v>39045</v>
      </c>
      <c r="AX2113" s="7" t="s">
        <v>186</v>
      </c>
    </row>
    <row r="2114" spans="1:50" hidden="1" outlineLevel="1">
      <c r="A2114" t="s">
        <v>4468</v>
      </c>
      <c r="B2114" t="s">
        <v>4401</v>
      </c>
      <c r="C2114" s="1">
        <f t="shared" si="470"/>
        <v>11757</v>
      </c>
      <c r="D2114" s="7">
        <f>IF(N2114&gt;0, RANK(N2114,(N2114:P2114,Q2114:AE2114)),0)</f>
        <v>2</v>
      </c>
      <c r="E2114" s="7">
        <f>IF(O2114&gt;0,RANK(O2114,(N2114:P2114,Q2114:AE2114)),0)</f>
        <v>1</v>
      </c>
      <c r="F2114" s="7">
        <f>IF(P2114&gt;0,RANK(P2114,(N2114:P2114,Q2114:AE2114)),0)</f>
        <v>0</v>
      </c>
      <c r="G2114" s="1">
        <f t="shared" si="468"/>
        <v>3042</v>
      </c>
      <c r="H2114" s="2">
        <f t="shared" si="469"/>
        <v>0.25873947435570299</v>
      </c>
      <c r="I2114" s="2"/>
      <c r="J2114" s="2">
        <f t="shared" si="471"/>
        <v>0.36863145360210936</v>
      </c>
      <c r="K2114" s="2">
        <f t="shared" si="471"/>
        <v>0.62737092795781235</v>
      </c>
      <c r="L2114" s="2">
        <f t="shared" si="471"/>
        <v>0</v>
      </c>
      <c r="M2114" s="2">
        <f t="shared" si="472"/>
        <v>3.9976184400782877E-3</v>
      </c>
      <c r="N2114" s="1">
        <v>4334</v>
      </c>
      <c r="O2114" s="1">
        <v>7376</v>
      </c>
      <c r="Q2114" s="1">
        <v>28</v>
      </c>
      <c r="R2114" s="1">
        <v>19</v>
      </c>
      <c r="S2114" s="1">
        <v>0</v>
      </c>
      <c r="T2114" s="1">
        <v>0</v>
      </c>
      <c r="W2114" s="1">
        <v>0</v>
      </c>
      <c r="Y2114" s="1">
        <v>0</v>
      </c>
      <c r="AG2114" s="7">
        <f>IF(Q2114&gt;0,RANK(Q2114,(N2114:P2114,Q2114:AE2114)),0)</f>
        <v>3</v>
      </c>
      <c r="AH2114" s="7">
        <f>IF(R2114&gt;0,RANK(R2114,(N2114:P2114,Q2114:AE2114)),0)</f>
        <v>4</v>
      </c>
      <c r="AI2114" s="7">
        <f>IF(T2114&gt;0,RANK(T2114,(N2114:P2114,Q2114:AE2114)),0)</f>
        <v>0</v>
      </c>
      <c r="AJ2114" s="7">
        <f>IF(S2114&gt;0,RANK(S2114,(N2114:P2114,Q2114:AE2114)),0)</f>
        <v>0</v>
      </c>
      <c r="AK2114" s="2">
        <f t="shared" si="473"/>
        <v>2.3815599217487456E-3</v>
      </c>
      <c r="AL2114" s="2">
        <f t="shared" si="473"/>
        <v>1.6160585183295059E-3</v>
      </c>
      <c r="AM2114" s="2">
        <f t="shared" si="474"/>
        <v>0</v>
      </c>
      <c r="AN2114" s="2">
        <f t="shared" si="475"/>
        <v>0</v>
      </c>
      <c r="AP2114" t="s">
        <v>4468</v>
      </c>
      <c r="AQ2114" t="s">
        <v>4401</v>
      </c>
      <c r="AR2114">
        <v>7</v>
      </c>
      <c r="AT2114" s="85" t="s">
        <v>3325</v>
      </c>
      <c r="AU2114" s="84" t="s">
        <v>3267</v>
      </c>
      <c r="AV2114" s="77" t="str">
        <f t="shared" si="476"/>
        <v>39047</v>
      </c>
      <c r="AX2114" s="7" t="s">
        <v>186</v>
      </c>
    </row>
    <row r="2115" spans="1:50" hidden="1" outlineLevel="1">
      <c r="A2115" t="s">
        <v>3082</v>
      </c>
      <c r="B2115" t="s">
        <v>4401</v>
      </c>
      <c r="C2115" s="1">
        <f t="shared" si="470"/>
        <v>525827</v>
      </c>
      <c r="D2115" s="7">
        <f>IF(N2115&gt;0, RANK(N2115,(N2115:P2115,Q2115:AE2115)),0)</f>
        <v>1</v>
      </c>
      <c r="E2115" s="7">
        <f>IF(O2115&gt;0,RANK(O2115,(N2115:P2115,Q2115:AE2115)),0)</f>
        <v>2</v>
      </c>
      <c r="F2115" s="7">
        <f>IF(P2115&gt;0,RANK(P2115,(N2115:P2115,Q2115:AE2115)),0)</f>
        <v>0</v>
      </c>
      <c r="G2115" s="1">
        <f t="shared" si="468"/>
        <v>48548</v>
      </c>
      <c r="H2115" s="2">
        <f t="shared" si="469"/>
        <v>9.232694403292338E-2</v>
      </c>
      <c r="I2115" s="2"/>
      <c r="J2115" s="2">
        <f t="shared" si="471"/>
        <v>0.54352667322142079</v>
      </c>
      <c r="K2115" s="2">
        <f t="shared" si="471"/>
        <v>0.45119972918849738</v>
      </c>
      <c r="L2115" s="2">
        <f t="shared" si="471"/>
        <v>0</v>
      </c>
      <c r="M2115" s="2">
        <f t="shared" si="472"/>
        <v>5.2735975900818355E-3</v>
      </c>
      <c r="N2115" s="1">
        <v>285801</v>
      </c>
      <c r="O2115" s="1">
        <v>237253</v>
      </c>
      <c r="Q2115" s="1">
        <v>1615</v>
      </c>
      <c r="R2115" s="1">
        <v>1129</v>
      </c>
      <c r="S2115" s="1">
        <v>20</v>
      </c>
      <c r="T2115" s="1">
        <v>1</v>
      </c>
      <c r="W2115" s="1">
        <v>8</v>
      </c>
      <c r="Y2115" s="1">
        <v>0</v>
      </c>
      <c r="AG2115" s="7">
        <f>IF(Q2115&gt;0,RANK(Q2115,(N2115:P2115,Q2115:AE2115)),0)</f>
        <v>3</v>
      </c>
      <c r="AH2115" s="7">
        <f>IF(R2115&gt;0,RANK(R2115,(N2115:P2115,Q2115:AE2115)),0)</f>
        <v>4</v>
      </c>
      <c r="AI2115" s="7">
        <f>IF(T2115&gt;0,RANK(T2115,(N2115:P2115,Q2115:AE2115)),0)</f>
        <v>7</v>
      </c>
      <c r="AJ2115" s="7">
        <f>IF(S2115&gt;0,RANK(S2115,(N2115:P2115,Q2115:AE2115)),0)</f>
        <v>5</v>
      </c>
      <c r="AK2115" s="2">
        <f t="shared" si="473"/>
        <v>3.0713523649413209E-3</v>
      </c>
      <c r="AL2115" s="2">
        <f t="shared" si="473"/>
        <v>2.1470940062035611E-3</v>
      </c>
      <c r="AM2115" s="2">
        <f t="shared" si="474"/>
        <v>1.901766170242304E-6</v>
      </c>
      <c r="AN2115" s="2">
        <f t="shared" si="475"/>
        <v>3.803532340484608E-5</v>
      </c>
      <c r="AP2115" t="s">
        <v>3082</v>
      </c>
      <c r="AQ2115" t="s">
        <v>4401</v>
      </c>
      <c r="AR2115">
        <v>0</v>
      </c>
      <c r="AT2115" s="85" t="s">
        <v>3325</v>
      </c>
      <c r="AU2115" s="84" t="s">
        <v>4660</v>
      </c>
      <c r="AV2115" s="77" t="str">
        <f t="shared" si="476"/>
        <v>39049</v>
      </c>
      <c r="AX2115" s="7" t="s">
        <v>186</v>
      </c>
    </row>
    <row r="2116" spans="1:50" hidden="1" outlineLevel="1">
      <c r="A2116" t="s">
        <v>1028</v>
      </c>
      <c r="B2116" t="s">
        <v>4401</v>
      </c>
      <c r="C2116" s="1">
        <f t="shared" si="470"/>
        <v>21954</v>
      </c>
      <c r="D2116" s="7">
        <f>IF(N2116&gt;0, RANK(N2116,(N2116:P2116,Q2116:AE2116)),0)</f>
        <v>2</v>
      </c>
      <c r="E2116" s="7">
        <f>IF(O2116&gt;0,RANK(O2116,(N2116:P2116,Q2116:AE2116)),0)</f>
        <v>1</v>
      </c>
      <c r="F2116" s="7">
        <f>IF(P2116&gt;0,RANK(P2116,(N2116:P2116,Q2116:AE2116)),0)</f>
        <v>0</v>
      </c>
      <c r="G2116" s="1">
        <f t="shared" si="468"/>
        <v>5416</v>
      </c>
      <c r="H2116" s="2">
        <f t="shared" si="469"/>
        <v>0.24669764052108956</v>
      </c>
      <c r="I2116" s="2"/>
      <c r="J2116" s="2">
        <f t="shared" si="471"/>
        <v>0.37460143937323492</v>
      </c>
      <c r="K2116" s="2">
        <f t="shared" si="471"/>
        <v>0.62129907989432454</v>
      </c>
      <c r="L2116" s="2">
        <f t="shared" si="471"/>
        <v>0</v>
      </c>
      <c r="M2116" s="2">
        <f t="shared" si="472"/>
        <v>4.0994807324405969E-3</v>
      </c>
      <c r="N2116" s="1">
        <v>8224</v>
      </c>
      <c r="O2116" s="1">
        <v>13640</v>
      </c>
      <c r="Q2116" s="1">
        <v>45</v>
      </c>
      <c r="R2116" s="1">
        <v>44</v>
      </c>
      <c r="S2116" s="1">
        <v>1</v>
      </c>
      <c r="T2116" s="1">
        <v>0</v>
      </c>
      <c r="W2116" s="1">
        <v>0</v>
      </c>
      <c r="Y2116" s="1">
        <v>0</v>
      </c>
      <c r="AG2116" s="7">
        <f>IF(Q2116&gt;0,RANK(Q2116,(N2116:P2116,Q2116:AE2116)),0)</f>
        <v>3</v>
      </c>
      <c r="AH2116" s="7">
        <f>IF(R2116&gt;0,RANK(R2116,(N2116:P2116,Q2116:AE2116)),0)</f>
        <v>4</v>
      </c>
      <c r="AI2116" s="7">
        <f>IF(T2116&gt;0,RANK(T2116,(N2116:P2116,Q2116:AE2116)),0)</f>
        <v>0</v>
      </c>
      <c r="AJ2116" s="7">
        <f>IF(S2116&gt;0,RANK(S2116,(N2116:P2116,Q2116:AE2116)),0)</f>
        <v>5</v>
      </c>
      <c r="AK2116" s="2">
        <f t="shared" si="473"/>
        <v>2.0497403662202789E-3</v>
      </c>
      <c r="AL2116" s="2">
        <f t="shared" si="473"/>
        <v>2.0041905803042724E-3</v>
      </c>
      <c r="AM2116" s="2">
        <f t="shared" si="474"/>
        <v>0</v>
      </c>
      <c r="AN2116" s="2">
        <f t="shared" si="475"/>
        <v>4.5549785916006198E-5</v>
      </c>
      <c r="AP2116" t="s">
        <v>1028</v>
      </c>
      <c r="AQ2116" t="s">
        <v>4401</v>
      </c>
      <c r="AR2116">
        <v>5</v>
      </c>
      <c r="AT2116" s="85" t="s">
        <v>3325</v>
      </c>
      <c r="AU2116" s="84" t="s">
        <v>4017</v>
      </c>
      <c r="AV2116" s="77" t="str">
        <f t="shared" si="476"/>
        <v>39051</v>
      </c>
      <c r="AX2116" s="7" t="s">
        <v>186</v>
      </c>
    </row>
    <row r="2117" spans="1:50" hidden="1" outlineLevel="1">
      <c r="A2117" t="s">
        <v>4733</v>
      </c>
      <c r="B2117" t="s">
        <v>4401</v>
      </c>
      <c r="C2117" s="1">
        <f t="shared" si="470"/>
        <v>13993</v>
      </c>
      <c r="D2117" s="7">
        <f>IF(N2117&gt;0, RANK(N2117,(N2117:P2117,Q2117:AE2117)),0)</f>
        <v>2</v>
      </c>
      <c r="E2117" s="7">
        <f>IF(O2117&gt;0,RANK(O2117,(N2117:P2117,Q2117:AE2117)),0)</f>
        <v>1</v>
      </c>
      <c r="F2117" s="7">
        <f>IF(P2117&gt;0,RANK(P2117,(N2117:P2117,Q2117:AE2117)),0)</f>
        <v>0</v>
      </c>
      <c r="G2117" s="1">
        <f t="shared" si="468"/>
        <v>3210</v>
      </c>
      <c r="H2117" s="2">
        <f t="shared" si="469"/>
        <v>0.22940041449296075</v>
      </c>
      <c r="I2117" s="2"/>
      <c r="J2117" s="2">
        <f t="shared" si="471"/>
        <v>0.38347745301222042</v>
      </c>
      <c r="K2117" s="2">
        <f t="shared" si="471"/>
        <v>0.61287786750518114</v>
      </c>
      <c r="L2117" s="2">
        <f t="shared" si="471"/>
        <v>0</v>
      </c>
      <c r="M2117" s="2">
        <f t="shared" si="472"/>
        <v>3.6446794825983897E-3</v>
      </c>
      <c r="N2117" s="1">
        <v>5366</v>
      </c>
      <c r="O2117" s="1">
        <v>8576</v>
      </c>
      <c r="Q2117" s="1">
        <v>30</v>
      </c>
      <c r="R2117" s="1">
        <v>21</v>
      </c>
      <c r="S2117" s="1">
        <v>0</v>
      </c>
      <c r="T2117" s="1">
        <v>0</v>
      </c>
      <c r="W2117" s="1">
        <v>0</v>
      </c>
      <c r="Y2117" s="1">
        <v>0</v>
      </c>
      <c r="AG2117" s="7">
        <f>IF(Q2117&gt;0,RANK(Q2117,(N2117:P2117,Q2117:AE2117)),0)</f>
        <v>3</v>
      </c>
      <c r="AH2117" s="7">
        <f>IF(R2117&gt;0,RANK(R2117,(N2117:P2117,Q2117:AE2117)),0)</f>
        <v>4</v>
      </c>
      <c r="AI2117" s="7">
        <f>IF(T2117&gt;0,RANK(T2117,(N2117:P2117,Q2117:AE2117)),0)</f>
        <v>0</v>
      </c>
      <c r="AJ2117" s="7">
        <f>IF(S2117&gt;0,RANK(S2117,(N2117:P2117,Q2117:AE2117)),0)</f>
        <v>0</v>
      </c>
      <c r="AK2117" s="2">
        <f t="shared" si="473"/>
        <v>2.1439291074108482E-3</v>
      </c>
      <c r="AL2117" s="2">
        <f t="shared" si="473"/>
        <v>1.5007503751875938E-3</v>
      </c>
      <c r="AM2117" s="2">
        <f t="shared" si="474"/>
        <v>0</v>
      </c>
      <c r="AN2117" s="2">
        <f t="shared" si="475"/>
        <v>0</v>
      </c>
      <c r="AP2117" t="s">
        <v>4733</v>
      </c>
      <c r="AQ2117" t="s">
        <v>4401</v>
      </c>
      <c r="AR2117">
        <v>6</v>
      </c>
      <c r="AT2117" s="85" t="s">
        <v>3325</v>
      </c>
      <c r="AU2117" s="84" t="s">
        <v>4018</v>
      </c>
      <c r="AV2117" s="77" t="str">
        <f t="shared" si="476"/>
        <v>39053</v>
      </c>
      <c r="AX2117" s="7" t="s">
        <v>186</v>
      </c>
    </row>
    <row r="2118" spans="1:50" hidden="1" outlineLevel="1">
      <c r="A2118" t="s">
        <v>4734</v>
      </c>
      <c r="B2118" t="s">
        <v>4401</v>
      </c>
      <c r="C2118" s="1">
        <f t="shared" si="470"/>
        <v>50442</v>
      </c>
      <c r="D2118" s="7">
        <f>IF(N2118&gt;0, RANK(N2118,(N2118:P2118,Q2118:AE2118)),0)</f>
        <v>2</v>
      </c>
      <c r="E2118" s="7">
        <f>IF(O2118&gt;0,RANK(O2118,(N2118:P2118,Q2118:AE2118)),0)</f>
        <v>1</v>
      </c>
      <c r="F2118" s="7">
        <f>IF(P2118&gt;0,RANK(P2118,(N2118:P2118,Q2118:AE2118)),0)</f>
        <v>0</v>
      </c>
      <c r="G2118" s="1">
        <f t="shared" si="468"/>
        <v>10520</v>
      </c>
      <c r="H2118" s="2">
        <f t="shared" si="469"/>
        <v>0.20855636176202372</v>
      </c>
      <c r="I2118" s="2"/>
      <c r="J2118" s="2">
        <f t="shared" si="471"/>
        <v>0.39352127195590975</v>
      </c>
      <c r="K2118" s="2">
        <f t="shared" si="471"/>
        <v>0.60207763371793344</v>
      </c>
      <c r="L2118" s="2">
        <f t="shared" si="471"/>
        <v>0</v>
      </c>
      <c r="M2118" s="2">
        <f t="shared" si="472"/>
        <v>4.4010943261567625E-3</v>
      </c>
      <c r="N2118" s="1">
        <v>19850</v>
      </c>
      <c r="O2118" s="1">
        <v>30370</v>
      </c>
      <c r="Q2118" s="1">
        <v>104</v>
      </c>
      <c r="R2118" s="1">
        <v>103</v>
      </c>
      <c r="S2118" s="1">
        <v>2</v>
      </c>
      <c r="T2118" s="1">
        <v>0</v>
      </c>
      <c r="W2118" s="1">
        <v>13</v>
      </c>
      <c r="Y2118" s="1">
        <v>0</v>
      </c>
      <c r="AG2118" s="7">
        <f>IF(Q2118&gt;0,RANK(Q2118,(N2118:P2118,Q2118:AE2118)),0)</f>
        <v>3</v>
      </c>
      <c r="AH2118" s="7">
        <f>IF(R2118&gt;0,RANK(R2118,(N2118:P2118,Q2118:AE2118)),0)</f>
        <v>4</v>
      </c>
      <c r="AI2118" s="7">
        <f>IF(T2118&gt;0,RANK(T2118,(N2118:P2118,Q2118:AE2118)),0)</f>
        <v>0</v>
      </c>
      <c r="AJ2118" s="7">
        <f>IF(S2118&gt;0,RANK(S2118,(N2118:P2118,Q2118:AE2118)),0)</f>
        <v>6</v>
      </c>
      <c r="AK2118" s="2">
        <f t="shared" si="473"/>
        <v>2.0617739185599302E-3</v>
      </c>
      <c r="AL2118" s="2">
        <f t="shared" si="473"/>
        <v>2.0419491693430079E-3</v>
      </c>
      <c r="AM2118" s="2">
        <f t="shared" si="474"/>
        <v>0</v>
      </c>
      <c r="AN2118" s="2">
        <f t="shared" si="475"/>
        <v>3.9649498433844809E-5</v>
      </c>
      <c r="AP2118" t="s">
        <v>4734</v>
      </c>
      <c r="AQ2118" t="s">
        <v>4401</v>
      </c>
      <c r="AR2118">
        <v>14</v>
      </c>
      <c r="AT2118" s="85" t="s">
        <v>3325</v>
      </c>
      <c r="AU2118" s="84" t="s">
        <v>4019</v>
      </c>
      <c r="AV2118" s="77" t="str">
        <f t="shared" si="476"/>
        <v>39055</v>
      </c>
      <c r="AX2118" s="7" t="s">
        <v>186</v>
      </c>
    </row>
    <row r="2119" spans="1:50" hidden="1" outlineLevel="1">
      <c r="A2119" t="s">
        <v>1763</v>
      </c>
      <c r="B2119" t="s">
        <v>4401</v>
      </c>
      <c r="C2119" s="1">
        <f t="shared" si="470"/>
        <v>79282</v>
      </c>
      <c r="D2119" s="7">
        <f>IF(N2119&gt;0, RANK(N2119,(N2119:P2119,Q2119:AE2119)),0)</f>
        <v>2</v>
      </c>
      <c r="E2119" s="7">
        <f>IF(O2119&gt;0,RANK(O2119,(N2119:P2119,Q2119:AE2119)),0)</f>
        <v>1</v>
      </c>
      <c r="F2119" s="7">
        <f>IF(P2119&gt;0,RANK(P2119,(N2119:P2119,Q2119:AE2119)),0)</f>
        <v>0</v>
      </c>
      <c r="G2119" s="1">
        <f t="shared" si="468"/>
        <v>17857</v>
      </c>
      <c r="H2119" s="2">
        <f t="shared" si="469"/>
        <v>0.22523397492495145</v>
      </c>
      <c r="I2119" s="2"/>
      <c r="J2119" s="2">
        <f t="shared" si="471"/>
        <v>0.38509371610201559</v>
      </c>
      <c r="K2119" s="2">
        <f t="shared" si="471"/>
        <v>0.61032769102696705</v>
      </c>
      <c r="L2119" s="2">
        <f t="shared" si="471"/>
        <v>0</v>
      </c>
      <c r="M2119" s="2">
        <f t="shared" si="472"/>
        <v>4.5785928710173618E-3</v>
      </c>
      <c r="N2119" s="1">
        <v>30531</v>
      </c>
      <c r="O2119" s="1">
        <v>48388</v>
      </c>
      <c r="Q2119" s="1">
        <v>215</v>
      </c>
      <c r="R2119" s="1">
        <v>144</v>
      </c>
      <c r="S2119" s="1">
        <v>3</v>
      </c>
      <c r="T2119" s="1">
        <v>0</v>
      </c>
      <c r="W2119" s="1">
        <v>1</v>
      </c>
      <c r="Y2119" s="1">
        <v>0</v>
      </c>
      <c r="AG2119" s="7">
        <f>IF(Q2119&gt;0,RANK(Q2119,(N2119:P2119,Q2119:AE2119)),0)</f>
        <v>3</v>
      </c>
      <c r="AH2119" s="7">
        <f>IF(R2119&gt;0,RANK(R2119,(N2119:P2119,Q2119:AE2119)),0)</f>
        <v>4</v>
      </c>
      <c r="AI2119" s="7">
        <f>IF(T2119&gt;0,RANK(T2119,(N2119:P2119,Q2119:AE2119)),0)</f>
        <v>0</v>
      </c>
      <c r="AJ2119" s="7">
        <f>IF(S2119&gt;0,RANK(S2119,(N2119:P2119,Q2119:AE2119)),0)</f>
        <v>5</v>
      </c>
      <c r="AK2119" s="2">
        <f t="shared" si="473"/>
        <v>2.7118387528064377E-3</v>
      </c>
      <c r="AL2119" s="2">
        <f t="shared" si="473"/>
        <v>1.8163013042052421E-3</v>
      </c>
      <c r="AM2119" s="2">
        <f t="shared" si="474"/>
        <v>0</v>
      </c>
      <c r="AN2119" s="2">
        <f t="shared" si="475"/>
        <v>3.7839610504275878E-5</v>
      </c>
      <c r="AP2119" t="s">
        <v>1763</v>
      </c>
      <c r="AQ2119" t="s">
        <v>4401</v>
      </c>
      <c r="AR2119">
        <v>7</v>
      </c>
      <c r="AT2119" s="85" t="s">
        <v>3325</v>
      </c>
      <c r="AU2119" s="84" t="s">
        <v>3104</v>
      </c>
      <c r="AV2119" s="77" t="str">
        <f t="shared" si="476"/>
        <v>39057</v>
      </c>
      <c r="AX2119" s="7" t="s">
        <v>186</v>
      </c>
    </row>
    <row r="2120" spans="1:50" hidden="1" outlineLevel="1">
      <c r="A2120" t="s">
        <v>3700</v>
      </c>
      <c r="B2120" t="s">
        <v>4401</v>
      </c>
      <c r="C2120" s="1">
        <f t="shared" si="470"/>
        <v>17840</v>
      </c>
      <c r="D2120" s="7">
        <f>IF(N2120&gt;0, RANK(N2120,(N2120:P2120,Q2120:AE2120)),0)</f>
        <v>2</v>
      </c>
      <c r="E2120" s="7">
        <f>IF(O2120&gt;0,RANK(O2120,(N2120:P2120,Q2120:AE2120)),0)</f>
        <v>1</v>
      </c>
      <c r="F2120" s="7">
        <f>IF(P2120&gt;0,RANK(P2120,(N2120:P2120,Q2120:AE2120)),0)</f>
        <v>0</v>
      </c>
      <c r="G2120" s="1">
        <f t="shared" si="468"/>
        <v>2194</v>
      </c>
      <c r="H2120" s="2">
        <f t="shared" si="469"/>
        <v>0.12298206278026906</v>
      </c>
      <c r="I2120" s="2"/>
      <c r="J2120" s="2">
        <f t="shared" si="471"/>
        <v>0.43542600896860989</v>
      </c>
      <c r="K2120" s="2">
        <f t="shared" si="471"/>
        <v>0.55840807174887896</v>
      </c>
      <c r="L2120" s="2">
        <f t="shared" si="471"/>
        <v>0</v>
      </c>
      <c r="M2120" s="2">
        <f t="shared" si="472"/>
        <v>6.1659192825110898E-3</v>
      </c>
      <c r="N2120" s="1">
        <v>7768</v>
      </c>
      <c r="O2120" s="1">
        <v>9962</v>
      </c>
      <c r="Q2120" s="1">
        <v>45</v>
      </c>
      <c r="R2120" s="1">
        <v>63</v>
      </c>
      <c r="S2120" s="1">
        <v>1</v>
      </c>
      <c r="T2120" s="1">
        <v>0</v>
      </c>
      <c r="W2120" s="1">
        <v>1</v>
      </c>
      <c r="Y2120" s="1">
        <v>0</v>
      </c>
      <c r="AG2120" s="7">
        <f>IF(Q2120&gt;0,RANK(Q2120,(N2120:P2120,Q2120:AE2120)),0)</f>
        <v>4</v>
      </c>
      <c r="AH2120" s="7">
        <f>IF(R2120&gt;0,RANK(R2120,(N2120:P2120,Q2120:AE2120)),0)</f>
        <v>3</v>
      </c>
      <c r="AI2120" s="7">
        <f>IF(T2120&gt;0,RANK(T2120,(N2120:P2120,Q2120:AE2120)),0)</f>
        <v>0</v>
      </c>
      <c r="AJ2120" s="7">
        <f>IF(S2120&gt;0,RANK(S2120,(N2120:P2120,Q2120:AE2120)),0)</f>
        <v>5</v>
      </c>
      <c r="AK2120" s="2">
        <f t="shared" si="473"/>
        <v>2.522421524663677E-3</v>
      </c>
      <c r="AL2120" s="2">
        <f t="shared" si="473"/>
        <v>3.5313901345291479E-3</v>
      </c>
      <c r="AM2120" s="2">
        <f t="shared" si="474"/>
        <v>0</v>
      </c>
      <c r="AN2120" s="2">
        <f t="shared" si="475"/>
        <v>5.6053811659192826E-5</v>
      </c>
      <c r="AP2120" t="s">
        <v>3700</v>
      </c>
      <c r="AQ2120" t="s">
        <v>4401</v>
      </c>
      <c r="AR2120">
        <v>18</v>
      </c>
      <c r="AT2120" s="85" t="s">
        <v>3325</v>
      </c>
      <c r="AU2120" s="84" t="s">
        <v>3439</v>
      </c>
      <c r="AV2120" s="77" t="str">
        <f t="shared" si="476"/>
        <v>39059</v>
      </c>
      <c r="AX2120" s="7" t="s">
        <v>186</v>
      </c>
    </row>
    <row r="2121" spans="1:50" hidden="1" outlineLevel="1">
      <c r="A2121" t="s">
        <v>3151</v>
      </c>
      <c r="B2121" t="s">
        <v>4401</v>
      </c>
      <c r="C2121" s="1">
        <f t="shared" si="470"/>
        <v>424025</v>
      </c>
      <c r="D2121" s="7">
        <f>IF(N2121&gt;0, RANK(N2121,(N2121:P2121,Q2121:AE2121)),0)</f>
        <v>2</v>
      </c>
      <c r="E2121" s="7">
        <f>IF(O2121&gt;0,RANK(O2121,(N2121:P2121,Q2121:AE2121)),0)</f>
        <v>1</v>
      </c>
      <c r="F2121" s="7">
        <f>IF(P2121&gt;0,RANK(P2121,(N2121:P2121,Q2121:AE2121)),0)</f>
        <v>0</v>
      </c>
      <c r="G2121" s="1">
        <f t="shared" si="468"/>
        <v>22937</v>
      </c>
      <c r="H2121" s="2">
        <f t="shared" si="469"/>
        <v>5.4093508637462415E-2</v>
      </c>
      <c r="I2121" s="2"/>
      <c r="J2121" s="2">
        <f t="shared" si="471"/>
        <v>0.47091327162313545</v>
      </c>
      <c r="K2121" s="2">
        <f t="shared" si="471"/>
        <v>0.52500678026059788</v>
      </c>
      <c r="L2121" s="2">
        <f t="shared" si="471"/>
        <v>0</v>
      </c>
      <c r="M2121" s="2">
        <f t="shared" si="472"/>
        <v>4.0799481162666629E-3</v>
      </c>
      <c r="N2121" s="1">
        <v>199679</v>
      </c>
      <c r="O2121" s="1">
        <v>222616</v>
      </c>
      <c r="Q2121" s="1">
        <v>1021</v>
      </c>
      <c r="R2121" s="1">
        <v>621</v>
      </c>
      <c r="S2121" s="1">
        <v>66</v>
      </c>
      <c r="T2121" s="1">
        <v>10</v>
      </c>
      <c r="W2121" s="1">
        <v>12</v>
      </c>
      <c r="Y2121" s="1">
        <v>0</v>
      </c>
      <c r="AG2121" s="7">
        <f>IF(Q2121&gt;0,RANK(Q2121,(N2121:P2121,Q2121:AE2121)),0)</f>
        <v>3</v>
      </c>
      <c r="AH2121" s="7">
        <f>IF(R2121&gt;0,RANK(R2121,(N2121:P2121,Q2121:AE2121)),0)</f>
        <v>4</v>
      </c>
      <c r="AI2121" s="7">
        <f>IF(T2121&gt;0,RANK(T2121,(N2121:P2121,Q2121:AE2121)),0)</f>
        <v>7</v>
      </c>
      <c r="AJ2121" s="7">
        <f>IF(S2121&gt;0,RANK(S2121,(N2121:P2121,Q2121:AE2121)),0)</f>
        <v>5</v>
      </c>
      <c r="AK2121" s="2">
        <f t="shared" si="473"/>
        <v>2.4078768940510582E-3</v>
      </c>
      <c r="AL2121" s="2">
        <f t="shared" si="473"/>
        <v>1.4645362891338954E-3</v>
      </c>
      <c r="AM2121" s="2">
        <f t="shared" si="474"/>
        <v>2.3583515122929072E-5</v>
      </c>
      <c r="AN2121" s="2">
        <f t="shared" si="475"/>
        <v>1.5565119981133187E-4</v>
      </c>
      <c r="AP2121" t="s">
        <v>3151</v>
      </c>
      <c r="AQ2121" t="s">
        <v>4401</v>
      </c>
      <c r="AR2121">
        <v>0</v>
      </c>
      <c r="AT2121" s="85" t="s">
        <v>3325</v>
      </c>
      <c r="AU2121" s="84" t="s">
        <v>3440</v>
      </c>
      <c r="AV2121" s="77" t="str">
        <f t="shared" si="476"/>
        <v>39061</v>
      </c>
      <c r="AX2121" s="7" t="s">
        <v>186</v>
      </c>
    </row>
    <row r="2122" spans="1:50" hidden="1" outlineLevel="1">
      <c r="A2122" t="s">
        <v>5079</v>
      </c>
      <c r="B2122" t="s">
        <v>4401</v>
      </c>
      <c r="C2122" s="1">
        <f t="shared" si="470"/>
        <v>35619</v>
      </c>
      <c r="D2122" s="7">
        <f>IF(N2122&gt;0, RANK(N2122,(N2122:P2122,Q2122:AE2122)),0)</f>
        <v>2</v>
      </c>
      <c r="E2122" s="7">
        <f>IF(O2122&gt;0,RANK(O2122,(N2122:P2122,Q2122:AE2122)),0)</f>
        <v>1</v>
      </c>
      <c r="F2122" s="7">
        <f>IF(P2122&gt;0,RANK(P2122,(N2122:P2122,Q2122:AE2122)),0)</f>
        <v>0</v>
      </c>
      <c r="G2122" s="1">
        <f t="shared" si="468"/>
        <v>14753</v>
      </c>
      <c r="H2122" s="2">
        <f t="shared" si="469"/>
        <v>0.41418905640248183</v>
      </c>
      <c r="I2122" s="2"/>
      <c r="J2122" s="2">
        <f t="shared" si="471"/>
        <v>0.2906314045874393</v>
      </c>
      <c r="K2122" s="2">
        <f t="shared" si="471"/>
        <v>0.70482046098992113</v>
      </c>
      <c r="L2122" s="2">
        <f t="shared" si="471"/>
        <v>0</v>
      </c>
      <c r="M2122" s="2">
        <f t="shared" si="472"/>
        <v>4.5481344226395715E-3</v>
      </c>
      <c r="N2122" s="1">
        <v>10352</v>
      </c>
      <c r="O2122" s="1">
        <v>25105</v>
      </c>
      <c r="Q2122" s="1">
        <v>66</v>
      </c>
      <c r="R2122" s="1">
        <v>74</v>
      </c>
      <c r="S2122" s="1">
        <v>2</v>
      </c>
      <c r="T2122" s="1">
        <v>0</v>
      </c>
      <c r="W2122" s="1">
        <v>20</v>
      </c>
      <c r="Y2122" s="1">
        <v>0</v>
      </c>
      <c r="AG2122" s="7">
        <f>IF(Q2122&gt;0,RANK(Q2122,(N2122:P2122,Q2122:AE2122)),0)</f>
        <v>4</v>
      </c>
      <c r="AH2122" s="7">
        <f>IF(R2122&gt;0,RANK(R2122,(N2122:P2122,Q2122:AE2122)),0)</f>
        <v>3</v>
      </c>
      <c r="AI2122" s="7">
        <f>IF(T2122&gt;0,RANK(T2122,(N2122:P2122,Q2122:AE2122)),0)</f>
        <v>0</v>
      </c>
      <c r="AJ2122" s="7">
        <f>IF(S2122&gt;0,RANK(S2122,(N2122:P2122,Q2122:AE2122)),0)</f>
        <v>6</v>
      </c>
      <c r="AK2122" s="2">
        <f t="shared" si="473"/>
        <v>1.8529436536679862E-3</v>
      </c>
      <c r="AL2122" s="2">
        <f t="shared" si="473"/>
        <v>2.077542884415621E-3</v>
      </c>
      <c r="AM2122" s="2">
        <f t="shared" si="474"/>
        <v>0</v>
      </c>
      <c r="AN2122" s="2">
        <f t="shared" si="475"/>
        <v>5.6149807686908675E-5</v>
      </c>
      <c r="AP2122" t="s">
        <v>5079</v>
      </c>
      <c r="AQ2122" t="s">
        <v>4401</v>
      </c>
      <c r="AR2122">
        <v>4</v>
      </c>
      <c r="AT2122" s="85" t="s">
        <v>3325</v>
      </c>
      <c r="AU2122" s="84" t="s">
        <v>4160</v>
      </c>
      <c r="AV2122" s="77" t="str">
        <f t="shared" si="476"/>
        <v>39063</v>
      </c>
      <c r="AX2122" s="7" t="s">
        <v>186</v>
      </c>
    </row>
    <row r="2123" spans="1:50" hidden="1" outlineLevel="1">
      <c r="A2123" t="s">
        <v>3695</v>
      </c>
      <c r="B2123" t="s">
        <v>4401</v>
      </c>
      <c r="C2123" s="1">
        <f t="shared" si="470"/>
        <v>13392</v>
      </c>
      <c r="D2123" s="7">
        <f>IF(N2123&gt;0, RANK(N2123,(N2123:P2123,Q2123:AE2123)),0)</f>
        <v>2</v>
      </c>
      <c r="E2123" s="7">
        <f>IF(O2123&gt;0,RANK(O2123,(N2123:P2123,Q2123:AE2123)),0)</f>
        <v>1</v>
      </c>
      <c r="F2123" s="7">
        <f>IF(P2123&gt;0,RANK(P2123,(N2123:P2123,Q2123:AE2123)),0)</f>
        <v>0</v>
      </c>
      <c r="G2123" s="1">
        <f t="shared" si="468"/>
        <v>3550</v>
      </c>
      <c r="H2123" s="2">
        <f t="shared" si="469"/>
        <v>0.26508363201911589</v>
      </c>
      <c r="I2123" s="2"/>
      <c r="J2123" s="2">
        <f t="shared" ref="J2123:L2154" si="477">IF($C2123=0,"-",N2123/$C2123)</f>
        <v>0.36521804062126645</v>
      </c>
      <c r="K2123" s="2">
        <f t="shared" si="477"/>
        <v>0.63030167264038228</v>
      </c>
      <c r="L2123" s="2">
        <f t="shared" si="477"/>
        <v>0</v>
      </c>
      <c r="M2123" s="2">
        <f t="shared" si="472"/>
        <v>4.4802867383513245E-3</v>
      </c>
      <c r="N2123" s="1">
        <v>4891</v>
      </c>
      <c r="O2123" s="1">
        <v>8441</v>
      </c>
      <c r="Q2123" s="1">
        <v>32</v>
      </c>
      <c r="R2123" s="1">
        <v>28</v>
      </c>
      <c r="S2123" s="1">
        <v>0</v>
      </c>
      <c r="T2123" s="1">
        <v>0</v>
      </c>
      <c r="W2123" s="1">
        <v>0</v>
      </c>
      <c r="Y2123" s="1">
        <v>0</v>
      </c>
      <c r="AG2123" s="7">
        <f>IF(Q2123&gt;0,RANK(Q2123,(N2123:P2123,Q2123:AE2123)),0)</f>
        <v>3</v>
      </c>
      <c r="AH2123" s="7">
        <f>IF(R2123&gt;0,RANK(R2123,(N2123:P2123,Q2123:AE2123)),0)</f>
        <v>4</v>
      </c>
      <c r="AI2123" s="7">
        <f>IF(T2123&gt;0,RANK(T2123,(N2123:P2123,Q2123:AE2123)),0)</f>
        <v>0</v>
      </c>
      <c r="AJ2123" s="7">
        <f>IF(S2123&gt;0,RANK(S2123,(N2123:P2123,Q2123:AE2123)),0)</f>
        <v>0</v>
      </c>
      <c r="AK2123" s="2">
        <f t="shared" ref="AK2123:AL2154" si="478">IF($C2123=0,"-",Q2123/$C2123)</f>
        <v>2.3894862604540022E-3</v>
      </c>
      <c r="AL2123" s="2">
        <f t="shared" si="478"/>
        <v>2.090800477897252E-3</v>
      </c>
      <c r="AM2123" s="2">
        <f t="shared" si="474"/>
        <v>0</v>
      </c>
      <c r="AN2123" s="2">
        <f t="shared" si="475"/>
        <v>0</v>
      </c>
      <c r="AP2123" t="s">
        <v>3695</v>
      </c>
      <c r="AQ2123" t="s">
        <v>4401</v>
      </c>
      <c r="AR2123">
        <v>4</v>
      </c>
      <c r="AT2123" s="85" t="s">
        <v>3325</v>
      </c>
      <c r="AU2123" s="84" t="s">
        <v>4002</v>
      </c>
      <c r="AV2123" s="77" t="str">
        <f t="shared" si="476"/>
        <v>39065</v>
      </c>
      <c r="AX2123" s="7" t="s">
        <v>186</v>
      </c>
    </row>
    <row r="2124" spans="1:50" hidden="1" outlineLevel="1">
      <c r="A2124" t="s">
        <v>3213</v>
      </c>
      <c r="B2124" t="s">
        <v>4401</v>
      </c>
      <c r="C2124" s="1">
        <f t="shared" si="470"/>
        <v>8109</v>
      </c>
      <c r="D2124" s="7">
        <f>IF(N2124&gt;0, RANK(N2124,(N2124:P2124,Q2124:AE2124)),0)</f>
        <v>2</v>
      </c>
      <c r="E2124" s="7">
        <f>IF(O2124&gt;0,RANK(O2124,(N2124:P2124,Q2124:AE2124)),0)</f>
        <v>1</v>
      </c>
      <c r="F2124" s="7">
        <f>IF(P2124&gt;0,RANK(P2124,(N2124:P2124,Q2124:AE2124)),0)</f>
        <v>0</v>
      </c>
      <c r="G2124" s="1">
        <f t="shared" si="468"/>
        <v>494</v>
      </c>
      <c r="H2124" s="2">
        <f t="shared" si="469"/>
        <v>6.0919965470464917E-2</v>
      </c>
      <c r="I2124" s="2"/>
      <c r="J2124" s="2">
        <f t="shared" si="477"/>
        <v>0.46614872364039955</v>
      </c>
      <c r="K2124" s="2">
        <f t="shared" si="477"/>
        <v>0.52706868911086446</v>
      </c>
      <c r="L2124" s="2">
        <f t="shared" si="477"/>
        <v>0</v>
      </c>
      <c r="M2124" s="2">
        <f t="shared" si="472"/>
        <v>6.7825872487359273E-3</v>
      </c>
      <c r="N2124" s="1">
        <v>3780</v>
      </c>
      <c r="O2124" s="1">
        <v>4274</v>
      </c>
      <c r="Q2124" s="1">
        <v>24</v>
      </c>
      <c r="R2124" s="1">
        <v>31</v>
      </c>
      <c r="S2124" s="1">
        <v>0</v>
      </c>
      <c r="T2124" s="1">
        <v>0</v>
      </c>
      <c r="W2124" s="1">
        <v>0</v>
      </c>
      <c r="Y2124" s="1">
        <v>0</v>
      </c>
      <c r="AG2124" s="7">
        <f>IF(Q2124&gt;0,RANK(Q2124,(N2124:P2124,Q2124:AE2124)),0)</f>
        <v>4</v>
      </c>
      <c r="AH2124" s="7">
        <f>IF(R2124&gt;0,RANK(R2124,(N2124:P2124,Q2124:AE2124)),0)</f>
        <v>3</v>
      </c>
      <c r="AI2124" s="7">
        <f>IF(T2124&gt;0,RANK(T2124,(N2124:P2124,Q2124:AE2124)),0)</f>
        <v>0</v>
      </c>
      <c r="AJ2124" s="7">
        <f>IF(S2124&gt;0,RANK(S2124,(N2124:P2124,Q2124:AE2124)),0)</f>
        <v>0</v>
      </c>
      <c r="AK2124" s="2">
        <f t="shared" si="478"/>
        <v>2.9596744358120607E-3</v>
      </c>
      <c r="AL2124" s="2">
        <f t="shared" si="478"/>
        <v>3.8229128129239117E-3</v>
      </c>
      <c r="AM2124" s="2">
        <f t="shared" si="474"/>
        <v>0</v>
      </c>
      <c r="AN2124" s="2">
        <f t="shared" si="475"/>
        <v>0</v>
      </c>
      <c r="AP2124" t="s">
        <v>3213</v>
      </c>
      <c r="AQ2124" t="s">
        <v>4401</v>
      </c>
      <c r="AR2124">
        <v>18</v>
      </c>
      <c r="AT2124" s="85" t="s">
        <v>3325</v>
      </c>
      <c r="AU2124" s="84" t="s">
        <v>4003</v>
      </c>
      <c r="AV2124" s="77" t="str">
        <f t="shared" si="476"/>
        <v>39067</v>
      </c>
      <c r="AX2124" s="7" t="s">
        <v>186</v>
      </c>
    </row>
    <row r="2125" spans="1:50" hidden="1" outlineLevel="1">
      <c r="A2125" t="s">
        <v>2559</v>
      </c>
      <c r="B2125" t="s">
        <v>4401</v>
      </c>
      <c r="C2125" s="1">
        <f t="shared" si="470"/>
        <v>15105</v>
      </c>
      <c r="D2125" s="7">
        <f>IF(N2125&gt;0, RANK(N2125,(N2125:P2125,Q2125:AE2125)),0)</f>
        <v>2</v>
      </c>
      <c r="E2125" s="7">
        <f>IF(O2125&gt;0,RANK(O2125,(N2125:P2125,Q2125:AE2125)),0)</f>
        <v>1</v>
      </c>
      <c r="F2125" s="7">
        <f>IF(P2125&gt;0,RANK(P2125,(N2125:P2125,Q2125:AE2125)),0)</f>
        <v>0</v>
      </c>
      <c r="G2125" s="1">
        <f t="shared" si="468"/>
        <v>4791</v>
      </c>
      <c r="H2125" s="2">
        <f t="shared" si="469"/>
        <v>0.31717974180734854</v>
      </c>
      <c r="I2125" s="2"/>
      <c r="J2125" s="2">
        <f t="shared" si="477"/>
        <v>0.33836477987421382</v>
      </c>
      <c r="K2125" s="2">
        <f t="shared" si="477"/>
        <v>0.65554452168156241</v>
      </c>
      <c r="L2125" s="2">
        <f t="shared" si="477"/>
        <v>0</v>
      </c>
      <c r="M2125" s="2">
        <f t="shared" si="472"/>
        <v>6.0906984442238299E-3</v>
      </c>
      <c r="N2125" s="1">
        <v>5111</v>
      </c>
      <c r="O2125" s="1">
        <v>9902</v>
      </c>
      <c r="Q2125" s="1">
        <v>40</v>
      </c>
      <c r="R2125" s="1">
        <v>52</v>
      </c>
      <c r="S2125" s="1">
        <v>0</v>
      </c>
      <c r="T2125" s="1">
        <v>0</v>
      </c>
      <c r="W2125" s="1">
        <v>0</v>
      </c>
      <c r="Y2125" s="1">
        <v>0</v>
      </c>
      <c r="AG2125" s="7">
        <f>IF(Q2125&gt;0,RANK(Q2125,(N2125:P2125,Q2125:AE2125)),0)</f>
        <v>4</v>
      </c>
      <c r="AH2125" s="7">
        <f>IF(R2125&gt;0,RANK(R2125,(N2125:P2125,Q2125:AE2125)),0)</f>
        <v>3</v>
      </c>
      <c r="AI2125" s="7">
        <f>IF(T2125&gt;0,RANK(T2125,(N2125:P2125,Q2125:AE2125)),0)</f>
        <v>0</v>
      </c>
      <c r="AJ2125" s="7">
        <f>IF(S2125&gt;0,RANK(S2125,(N2125:P2125,Q2125:AE2125)),0)</f>
        <v>0</v>
      </c>
      <c r="AK2125" s="2">
        <f t="shared" si="478"/>
        <v>2.6481297583581596E-3</v>
      </c>
      <c r="AL2125" s="2">
        <f t="shared" si="478"/>
        <v>3.4425686858656074E-3</v>
      </c>
      <c r="AM2125" s="2">
        <f t="shared" si="474"/>
        <v>0</v>
      </c>
      <c r="AN2125" s="2">
        <f t="shared" si="475"/>
        <v>0</v>
      </c>
      <c r="AP2125" t="s">
        <v>2559</v>
      </c>
      <c r="AQ2125" t="s">
        <v>4401</v>
      </c>
      <c r="AR2125">
        <v>5</v>
      </c>
      <c r="AT2125" s="85" t="s">
        <v>3325</v>
      </c>
      <c r="AU2125" s="84" t="s">
        <v>4004</v>
      </c>
      <c r="AV2125" s="77" t="str">
        <f t="shared" si="476"/>
        <v>39069</v>
      </c>
      <c r="AX2125" s="7" t="s">
        <v>186</v>
      </c>
    </row>
    <row r="2126" spans="1:50" hidden="1" outlineLevel="1">
      <c r="A2126" t="s">
        <v>4045</v>
      </c>
      <c r="B2126" t="s">
        <v>4401</v>
      </c>
      <c r="C2126" s="1">
        <f t="shared" si="470"/>
        <v>18481</v>
      </c>
      <c r="D2126" s="7">
        <f>IF(N2126&gt;0, RANK(N2126,(N2126:P2126,Q2126:AE2126)),0)</f>
        <v>2</v>
      </c>
      <c r="E2126" s="7">
        <f>IF(O2126&gt;0,RANK(O2126,(N2126:P2126,Q2126:AE2126)),0)</f>
        <v>1</v>
      </c>
      <c r="F2126" s="7">
        <f>IF(P2126&gt;0,RANK(P2126,(N2126:P2126,Q2126:AE2126)),0)</f>
        <v>0</v>
      </c>
      <c r="G2126" s="1">
        <f t="shared" si="468"/>
        <v>6017</v>
      </c>
      <c r="H2126" s="2">
        <f t="shared" si="469"/>
        <v>0.32557762025864401</v>
      </c>
      <c r="I2126" s="2"/>
      <c r="J2126" s="2">
        <f t="shared" si="477"/>
        <v>0.33515502407878361</v>
      </c>
      <c r="K2126" s="2">
        <f t="shared" si="477"/>
        <v>0.66073264433742762</v>
      </c>
      <c r="L2126" s="2">
        <f t="shared" si="477"/>
        <v>0</v>
      </c>
      <c r="M2126" s="2">
        <f t="shared" si="472"/>
        <v>4.1123315837887642E-3</v>
      </c>
      <c r="N2126" s="1">
        <v>6194</v>
      </c>
      <c r="O2126" s="1">
        <v>12211</v>
      </c>
      <c r="Q2126" s="1">
        <v>41</v>
      </c>
      <c r="R2126" s="1">
        <v>35</v>
      </c>
      <c r="S2126" s="1">
        <v>0</v>
      </c>
      <c r="T2126" s="1">
        <v>0</v>
      </c>
      <c r="W2126" s="1">
        <v>0</v>
      </c>
      <c r="Y2126" s="1">
        <v>0</v>
      </c>
      <c r="AG2126" s="7">
        <f>IF(Q2126&gt;0,RANK(Q2126,(N2126:P2126,Q2126:AE2126)),0)</f>
        <v>3</v>
      </c>
      <c r="AH2126" s="7">
        <f>IF(R2126&gt;0,RANK(R2126,(N2126:P2126,Q2126:AE2126)),0)</f>
        <v>4</v>
      </c>
      <c r="AI2126" s="7">
        <f>IF(T2126&gt;0,RANK(T2126,(N2126:P2126,Q2126:AE2126)),0)</f>
        <v>0</v>
      </c>
      <c r="AJ2126" s="7">
        <f>IF(S2126&gt;0,RANK(S2126,(N2126:P2126,Q2126:AE2126)),0)</f>
        <v>0</v>
      </c>
      <c r="AK2126" s="2">
        <f t="shared" si="478"/>
        <v>2.218494670201829E-3</v>
      </c>
      <c r="AL2126" s="2">
        <f t="shared" si="478"/>
        <v>1.8938369135869271E-3</v>
      </c>
      <c r="AM2126" s="2">
        <f t="shared" si="474"/>
        <v>0</v>
      </c>
      <c r="AN2126" s="2">
        <f t="shared" si="475"/>
        <v>0</v>
      </c>
      <c r="AP2126" t="s">
        <v>4045</v>
      </c>
      <c r="AQ2126" t="s">
        <v>4401</v>
      </c>
      <c r="AR2126">
        <v>3</v>
      </c>
      <c r="AT2126" s="85" t="s">
        <v>3325</v>
      </c>
      <c r="AU2126" s="84" t="s">
        <v>5049</v>
      </c>
      <c r="AV2126" s="77" t="str">
        <f t="shared" si="476"/>
        <v>39071</v>
      </c>
      <c r="AX2126" s="7" t="s">
        <v>186</v>
      </c>
    </row>
    <row r="2127" spans="1:50" hidden="1" outlineLevel="1">
      <c r="A2127" t="s">
        <v>3719</v>
      </c>
      <c r="B2127" t="s">
        <v>4401</v>
      </c>
      <c r="C2127" s="1">
        <f t="shared" si="470"/>
        <v>13199</v>
      </c>
      <c r="D2127" s="7">
        <f>IF(N2127&gt;0, RANK(N2127,(N2127:P2127,Q2127:AE2127)),0)</f>
        <v>2</v>
      </c>
      <c r="E2127" s="7">
        <f>IF(O2127&gt;0,RANK(O2127,(N2127:P2127,Q2127:AE2127)),0)</f>
        <v>1</v>
      </c>
      <c r="F2127" s="7">
        <f>IF(P2127&gt;0,RANK(P2127,(N2127:P2127,Q2127:AE2127)),0)</f>
        <v>0</v>
      </c>
      <c r="G2127" s="1">
        <f t="shared" si="468"/>
        <v>761</v>
      </c>
      <c r="H2127" s="2">
        <f t="shared" si="469"/>
        <v>5.7655883021441021E-2</v>
      </c>
      <c r="I2127" s="2"/>
      <c r="J2127" s="2">
        <f t="shared" si="477"/>
        <v>0.46783847261156147</v>
      </c>
      <c r="K2127" s="2">
        <f t="shared" si="477"/>
        <v>0.52549435563300251</v>
      </c>
      <c r="L2127" s="2">
        <f t="shared" si="477"/>
        <v>0</v>
      </c>
      <c r="M2127" s="2">
        <f t="shared" si="472"/>
        <v>6.6671717554360743E-3</v>
      </c>
      <c r="N2127" s="1">
        <v>6175</v>
      </c>
      <c r="O2127" s="1">
        <v>6936</v>
      </c>
      <c r="Q2127" s="1">
        <v>44</v>
      </c>
      <c r="R2127" s="1">
        <v>44</v>
      </c>
      <c r="S2127" s="1">
        <v>0</v>
      </c>
      <c r="T2127" s="1">
        <v>0</v>
      </c>
      <c r="W2127" s="1">
        <v>0</v>
      </c>
      <c r="Y2127" s="1">
        <v>0</v>
      </c>
      <c r="AG2127" s="7">
        <f>IF(Q2127&gt;0,RANK(Q2127,(N2127:P2127,Q2127:AE2127)),0)</f>
        <v>3</v>
      </c>
      <c r="AH2127" s="7">
        <f>IF(R2127&gt;0,RANK(R2127,(N2127:P2127,Q2127:AE2127)),0)</f>
        <v>3</v>
      </c>
      <c r="AI2127" s="7">
        <f>IF(T2127&gt;0,RANK(T2127,(N2127:P2127,Q2127:AE2127)),0)</f>
        <v>0</v>
      </c>
      <c r="AJ2127" s="7">
        <f>IF(S2127&gt;0,RANK(S2127,(N2127:P2127,Q2127:AE2127)),0)</f>
        <v>0</v>
      </c>
      <c r="AK2127" s="2">
        <f t="shared" si="478"/>
        <v>3.333585877718009E-3</v>
      </c>
      <c r="AL2127" s="2">
        <f t="shared" si="478"/>
        <v>3.333585877718009E-3</v>
      </c>
      <c r="AM2127" s="2">
        <f t="shared" si="474"/>
        <v>0</v>
      </c>
      <c r="AN2127" s="2">
        <f t="shared" si="475"/>
        <v>0</v>
      </c>
      <c r="AP2127" t="s">
        <v>3719</v>
      </c>
      <c r="AQ2127" t="s">
        <v>4401</v>
      </c>
      <c r="AR2127">
        <v>18</v>
      </c>
      <c r="AT2127" s="85" t="s">
        <v>3325</v>
      </c>
      <c r="AU2127" s="84" t="s">
        <v>4879</v>
      </c>
      <c r="AV2127" s="77" t="str">
        <f t="shared" si="476"/>
        <v>39073</v>
      </c>
      <c r="AX2127" s="7" t="s">
        <v>186</v>
      </c>
    </row>
    <row r="2128" spans="1:50" hidden="1" outlineLevel="1">
      <c r="A2128" t="s">
        <v>4783</v>
      </c>
      <c r="B2128" t="s">
        <v>4401</v>
      </c>
      <c r="C2128" s="1">
        <f t="shared" si="470"/>
        <v>11220</v>
      </c>
      <c r="D2128" s="7">
        <f>IF(N2128&gt;0, RANK(N2128,(N2128:P2128,Q2128:AE2128)),0)</f>
        <v>2</v>
      </c>
      <c r="E2128" s="7">
        <f>IF(O2128&gt;0,RANK(O2128,(N2128:P2128,Q2128:AE2128)),0)</f>
        <v>1</v>
      </c>
      <c r="F2128" s="7">
        <f>IF(P2128&gt;0,RANK(P2128,(N2128:P2128,Q2128:AE2128)),0)</f>
        <v>0</v>
      </c>
      <c r="G2128" s="1">
        <f t="shared" si="468"/>
        <v>5771</v>
      </c>
      <c r="H2128" s="2">
        <f t="shared" si="469"/>
        <v>0.51434937611408205</v>
      </c>
      <c r="I2128" s="2"/>
      <c r="J2128" s="2">
        <f t="shared" si="477"/>
        <v>0.24037433155080215</v>
      </c>
      <c r="K2128" s="2">
        <f t="shared" si="477"/>
        <v>0.75472370766488417</v>
      </c>
      <c r="L2128" s="2">
        <f t="shared" si="477"/>
        <v>0</v>
      </c>
      <c r="M2128" s="2">
        <f t="shared" si="472"/>
        <v>4.9019607843137081E-3</v>
      </c>
      <c r="N2128" s="1">
        <v>2697</v>
      </c>
      <c r="O2128" s="1">
        <v>8468</v>
      </c>
      <c r="Q2128" s="1">
        <v>22</v>
      </c>
      <c r="R2128" s="1">
        <v>32</v>
      </c>
      <c r="S2128" s="1">
        <v>1</v>
      </c>
      <c r="T2128" s="1">
        <v>0</v>
      </c>
      <c r="W2128" s="1">
        <v>0</v>
      </c>
      <c r="Y2128" s="1">
        <v>0</v>
      </c>
      <c r="AG2128" s="7">
        <f>IF(Q2128&gt;0,RANK(Q2128,(N2128:P2128,Q2128:AE2128)),0)</f>
        <v>4</v>
      </c>
      <c r="AH2128" s="7">
        <f>IF(R2128&gt;0,RANK(R2128,(N2128:P2128,Q2128:AE2128)),0)</f>
        <v>3</v>
      </c>
      <c r="AI2128" s="7">
        <f>IF(T2128&gt;0,RANK(T2128,(N2128:P2128,Q2128:AE2128)),0)</f>
        <v>0</v>
      </c>
      <c r="AJ2128" s="7">
        <f>IF(S2128&gt;0,RANK(S2128,(N2128:P2128,Q2128:AE2128)),0)</f>
        <v>5</v>
      </c>
      <c r="AK2128" s="2">
        <f t="shared" si="478"/>
        <v>1.9607843137254902E-3</v>
      </c>
      <c r="AL2128" s="2">
        <f t="shared" si="478"/>
        <v>2.8520499108734402E-3</v>
      </c>
      <c r="AM2128" s="2">
        <f t="shared" si="474"/>
        <v>0</v>
      </c>
      <c r="AN2128" s="2">
        <f t="shared" si="475"/>
        <v>8.9126559714795006E-5</v>
      </c>
      <c r="AP2128" t="s">
        <v>4783</v>
      </c>
      <c r="AQ2128" t="s">
        <v>4401</v>
      </c>
      <c r="AR2128">
        <v>18</v>
      </c>
      <c r="AT2128" s="85" t="s">
        <v>3325</v>
      </c>
      <c r="AU2128" s="84" t="s">
        <v>5171</v>
      </c>
      <c r="AV2128" s="77" t="str">
        <f t="shared" si="476"/>
        <v>39075</v>
      </c>
      <c r="AX2128" s="7" t="s">
        <v>186</v>
      </c>
    </row>
    <row r="2129" spans="1:50" hidden="1" outlineLevel="1">
      <c r="A2129" t="s">
        <v>4340</v>
      </c>
      <c r="B2129" t="s">
        <v>4401</v>
      </c>
      <c r="C2129" s="1">
        <f t="shared" si="470"/>
        <v>25558</v>
      </c>
      <c r="D2129" s="7">
        <f>IF(N2129&gt;0, RANK(N2129,(N2129:P2129,Q2129:AE2129)),0)</f>
        <v>2</v>
      </c>
      <c r="E2129" s="7">
        <f>IF(O2129&gt;0,RANK(O2129,(N2129:P2129,Q2129:AE2129)),0)</f>
        <v>1</v>
      </c>
      <c r="F2129" s="7">
        <f>IF(P2129&gt;0,RANK(P2129,(N2129:P2129,Q2129:AE2129)),0)</f>
        <v>0</v>
      </c>
      <c r="G2129" s="1">
        <f t="shared" si="468"/>
        <v>4249</v>
      </c>
      <c r="H2129" s="2">
        <f t="shared" si="469"/>
        <v>0.16624931528288597</v>
      </c>
      <c r="I2129" s="2"/>
      <c r="J2129" s="2">
        <f t="shared" si="477"/>
        <v>0.41349088348071056</v>
      </c>
      <c r="K2129" s="2">
        <f t="shared" si="477"/>
        <v>0.5797401987635965</v>
      </c>
      <c r="L2129" s="2">
        <f t="shared" si="477"/>
        <v>0</v>
      </c>
      <c r="M2129" s="2">
        <f t="shared" si="472"/>
        <v>6.7689177556929936E-3</v>
      </c>
      <c r="N2129" s="1">
        <v>10568</v>
      </c>
      <c r="O2129" s="1">
        <v>14817</v>
      </c>
      <c r="Q2129" s="1">
        <v>86</v>
      </c>
      <c r="R2129" s="1">
        <v>86</v>
      </c>
      <c r="S2129" s="1">
        <v>0</v>
      </c>
      <c r="T2129" s="1">
        <v>0</v>
      </c>
      <c r="W2129" s="1">
        <v>1</v>
      </c>
      <c r="Y2129" s="1">
        <v>0</v>
      </c>
      <c r="AG2129" s="7">
        <f>IF(Q2129&gt;0,RANK(Q2129,(N2129:P2129,Q2129:AE2129)),0)</f>
        <v>3</v>
      </c>
      <c r="AH2129" s="7">
        <f>IF(R2129&gt;0,RANK(R2129,(N2129:P2129,Q2129:AE2129)),0)</f>
        <v>3</v>
      </c>
      <c r="AI2129" s="7">
        <f>IF(T2129&gt;0,RANK(T2129,(N2129:P2129,Q2129:AE2129)),0)</f>
        <v>0</v>
      </c>
      <c r="AJ2129" s="7">
        <f>IF(S2129&gt;0,RANK(S2129,(N2129:P2129,Q2129:AE2129)),0)</f>
        <v>0</v>
      </c>
      <c r="AK2129" s="2">
        <f t="shared" si="478"/>
        <v>3.3648955317317473E-3</v>
      </c>
      <c r="AL2129" s="2">
        <f t="shared" si="478"/>
        <v>3.3648955317317473E-3</v>
      </c>
      <c r="AM2129" s="2">
        <f t="shared" si="474"/>
        <v>0</v>
      </c>
      <c r="AN2129" s="2">
        <f t="shared" si="475"/>
        <v>0</v>
      </c>
      <c r="AP2129" t="s">
        <v>4340</v>
      </c>
      <c r="AQ2129" t="s">
        <v>4401</v>
      </c>
      <c r="AR2129">
        <v>5</v>
      </c>
      <c r="AT2129" s="85" t="s">
        <v>3325</v>
      </c>
      <c r="AU2129" s="84" t="s">
        <v>5172</v>
      </c>
      <c r="AV2129" s="77" t="str">
        <f t="shared" si="476"/>
        <v>39077</v>
      </c>
      <c r="AX2129" s="7" t="s">
        <v>186</v>
      </c>
    </row>
    <row r="2130" spans="1:50" hidden="1" outlineLevel="1">
      <c r="A2130" t="s">
        <v>1843</v>
      </c>
      <c r="B2130" t="s">
        <v>4401</v>
      </c>
      <c r="C2130" s="1">
        <f t="shared" si="470"/>
        <v>14334</v>
      </c>
      <c r="D2130" s="7">
        <f>IF(N2130&gt;0, RANK(N2130,(N2130:P2130,Q2130:AE2130)),0)</f>
        <v>2</v>
      </c>
      <c r="E2130" s="7">
        <f>IF(O2130&gt;0,RANK(O2130,(N2130:P2130,Q2130:AE2130)),0)</f>
        <v>1</v>
      </c>
      <c r="F2130" s="7">
        <f>IF(P2130&gt;0,RANK(P2130,(N2130:P2130,Q2130:AE2130)),0)</f>
        <v>0</v>
      </c>
      <c r="G2130" s="1">
        <f t="shared" si="468"/>
        <v>2885</v>
      </c>
      <c r="H2130" s="2">
        <f t="shared" si="469"/>
        <v>0.20126970838565647</v>
      </c>
      <c r="I2130" s="2"/>
      <c r="J2130" s="2">
        <f t="shared" si="477"/>
        <v>0.39765592298032648</v>
      </c>
      <c r="K2130" s="2">
        <f t="shared" si="477"/>
        <v>0.59892563136598298</v>
      </c>
      <c r="L2130" s="2">
        <f t="shared" si="477"/>
        <v>0</v>
      </c>
      <c r="M2130" s="2">
        <f t="shared" si="472"/>
        <v>3.4184456536905383E-3</v>
      </c>
      <c r="N2130" s="1">
        <v>5700</v>
      </c>
      <c r="O2130" s="1">
        <v>8585</v>
      </c>
      <c r="Q2130" s="1">
        <v>32</v>
      </c>
      <c r="R2130" s="1">
        <v>17</v>
      </c>
      <c r="S2130" s="1">
        <v>0</v>
      </c>
      <c r="T2130" s="1">
        <v>0</v>
      </c>
      <c r="W2130" s="1">
        <v>0</v>
      </c>
      <c r="Y2130" s="1">
        <v>0</v>
      </c>
      <c r="AG2130" s="7">
        <f>IF(Q2130&gt;0,RANK(Q2130,(N2130:P2130,Q2130:AE2130)),0)</f>
        <v>3</v>
      </c>
      <c r="AH2130" s="7">
        <f>IF(R2130&gt;0,RANK(R2130,(N2130:P2130,Q2130:AE2130)),0)</f>
        <v>4</v>
      </c>
      <c r="AI2130" s="7">
        <f>IF(T2130&gt;0,RANK(T2130,(N2130:P2130,Q2130:AE2130)),0)</f>
        <v>0</v>
      </c>
      <c r="AJ2130" s="7">
        <f>IF(S2130&gt;0,RANK(S2130,(N2130:P2130,Q2130:AE2130)),0)</f>
        <v>0</v>
      </c>
      <c r="AK2130" s="2">
        <f t="shared" si="478"/>
        <v>2.2324543044509558E-3</v>
      </c>
      <c r="AL2130" s="2">
        <f t="shared" si="478"/>
        <v>1.1859913492395702E-3</v>
      </c>
      <c r="AM2130" s="2">
        <f t="shared" si="474"/>
        <v>0</v>
      </c>
      <c r="AN2130" s="2">
        <f t="shared" si="475"/>
        <v>0</v>
      </c>
      <c r="AP2130" t="s">
        <v>1843</v>
      </c>
      <c r="AQ2130" t="s">
        <v>4401</v>
      </c>
      <c r="AR2130">
        <v>18</v>
      </c>
      <c r="AT2130" s="85" t="s">
        <v>3325</v>
      </c>
      <c r="AU2130" s="84" t="s">
        <v>4922</v>
      </c>
      <c r="AV2130" s="77" t="str">
        <f t="shared" si="476"/>
        <v>39079</v>
      </c>
      <c r="AX2130" s="7" t="s">
        <v>186</v>
      </c>
    </row>
    <row r="2131" spans="1:50" hidden="1" outlineLevel="1">
      <c r="A2131" t="s">
        <v>2143</v>
      </c>
      <c r="B2131" t="s">
        <v>4401</v>
      </c>
      <c r="C2131" s="1">
        <f t="shared" si="470"/>
        <v>36372</v>
      </c>
      <c r="D2131" s="7">
        <f>IF(N2131&gt;0, RANK(N2131,(N2131:P2131,Q2131:AE2131)),0)</f>
        <v>1</v>
      </c>
      <c r="E2131" s="7">
        <f>IF(O2131&gt;0,RANK(O2131,(N2131:P2131,Q2131:AE2131)),0)</f>
        <v>2</v>
      </c>
      <c r="F2131" s="7">
        <f>IF(P2131&gt;0,RANK(P2131,(N2131:P2131,Q2131:AE2131)),0)</f>
        <v>0</v>
      </c>
      <c r="G2131" s="1">
        <f t="shared" si="468"/>
        <v>1839</v>
      </c>
      <c r="H2131" s="2">
        <f t="shared" si="469"/>
        <v>5.0560870999670077E-2</v>
      </c>
      <c r="I2131" s="2"/>
      <c r="J2131" s="2">
        <f t="shared" si="477"/>
        <v>0.52303970086880014</v>
      </c>
      <c r="K2131" s="2">
        <f t="shared" si="477"/>
        <v>0.47247882986913009</v>
      </c>
      <c r="L2131" s="2">
        <f t="shared" si="477"/>
        <v>0</v>
      </c>
      <c r="M2131" s="2">
        <f t="shared" si="472"/>
        <v>4.4814692620697705E-3</v>
      </c>
      <c r="N2131" s="1">
        <v>19024</v>
      </c>
      <c r="O2131" s="1">
        <v>17185</v>
      </c>
      <c r="Q2131" s="1">
        <v>85</v>
      </c>
      <c r="R2131" s="1">
        <v>77</v>
      </c>
      <c r="S2131" s="1">
        <v>0</v>
      </c>
      <c r="T2131" s="1">
        <v>0</v>
      </c>
      <c r="W2131" s="1">
        <v>1</v>
      </c>
      <c r="Y2131" s="1">
        <v>0</v>
      </c>
      <c r="AG2131" s="7">
        <f>IF(Q2131&gt;0,RANK(Q2131,(N2131:P2131,Q2131:AE2131)),0)</f>
        <v>3</v>
      </c>
      <c r="AH2131" s="7">
        <f>IF(R2131&gt;0,RANK(R2131,(N2131:P2131,Q2131:AE2131)),0)</f>
        <v>4</v>
      </c>
      <c r="AI2131" s="7">
        <f>IF(T2131&gt;0,RANK(T2131,(N2131:P2131,Q2131:AE2131)),0)</f>
        <v>0</v>
      </c>
      <c r="AJ2131" s="7">
        <f>IF(S2131&gt;0,RANK(S2131,(N2131:P2131,Q2131:AE2131)),0)</f>
        <v>0</v>
      </c>
      <c r="AK2131" s="2">
        <f t="shared" si="478"/>
        <v>2.3369624986253161E-3</v>
      </c>
      <c r="AL2131" s="2">
        <f t="shared" si="478"/>
        <v>2.1170130869899921E-3</v>
      </c>
      <c r="AM2131" s="2">
        <f t="shared" si="474"/>
        <v>0</v>
      </c>
      <c r="AN2131" s="2">
        <f t="shared" si="475"/>
        <v>0</v>
      </c>
      <c r="AP2131" t="s">
        <v>2143</v>
      </c>
      <c r="AQ2131" t="s">
        <v>4401</v>
      </c>
      <c r="AR2131">
        <v>6</v>
      </c>
      <c r="AT2131" s="85" t="s">
        <v>3325</v>
      </c>
      <c r="AU2131" s="84" t="s">
        <v>4173</v>
      </c>
      <c r="AV2131" s="77" t="str">
        <f t="shared" si="476"/>
        <v>39081</v>
      </c>
      <c r="AX2131" s="7" t="s">
        <v>186</v>
      </c>
    </row>
    <row r="2132" spans="1:50" hidden="1" outlineLevel="1">
      <c r="A2132" t="s">
        <v>4308</v>
      </c>
      <c r="B2132" t="s">
        <v>4401</v>
      </c>
      <c r="C2132" s="1">
        <f t="shared" si="470"/>
        <v>27045</v>
      </c>
      <c r="D2132" s="7">
        <f>IF(N2132&gt;0, RANK(N2132,(N2132:P2132,Q2132:AE2132)),0)</f>
        <v>2</v>
      </c>
      <c r="E2132" s="7">
        <f>IF(O2132&gt;0,RANK(O2132,(N2132:P2132,Q2132:AE2132)),0)</f>
        <v>1</v>
      </c>
      <c r="F2132" s="7">
        <f>IF(P2132&gt;0,RANK(P2132,(N2132:P2132,Q2132:AE2132)),0)</f>
        <v>0</v>
      </c>
      <c r="G2132" s="1">
        <f t="shared" si="468"/>
        <v>7248</v>
      </c>
      <c r="H2132" s="2">
        <f t="shared" si="469"/>
        <v>0.26799778147531889</v>
      </c>
      <c r="I2132" s="2"/>
      <c r="J2132" s="2">
        <f t="shared" si="477"/>
        <v>0.36309853947125159</v>
      </c>
      <c r="K2132" s="2">
        <f t="shared" si="477"/>
        <v>0.63109632094657053</v>
      </c>
      <c r="L2132" s="2">
        <f t="shared" si="477"/>
        <v>0</v>
      </c>
      <c r="M2132" s="2">
        <f t="shared" si="472"/>
        <v>5.8051395821778762E-3</v>
      </c>
      <c r="N2132" s="1">
        <v>9820</v>
      </c>
      <c r="O2132" s="1">
        <v>17068</v>
      </c>
      <c r="Q2132" s="1">
        <v>73</v>
      </c>
      <c r="R2132" s="1">
        <v>78</v>
      </c>
      <c r="S2132" s="1">
        <v>2</v>
      </c>
      <c r="T2132" s="1">
        <v>0</v>
      </c>
      <c r="W2132" s="1">
        <v>4</v>
      </c>
      <c r="Y2132" s="1">
        <v>0</v>
      </c>
      <c r="AG2132" s="7">
        <f>IF(Q2132&gt;0,RANK(Q2132,(N2132:P2132,Q2132:AE2132)),0)</f>
        <v>4</v>
      </c>
      <c r="AH2132" s="7">
        <f>IF(R2132&gt;0,RANK(R2132,(N2132:P2132,Q2132:AE2132)),0)</f>
        <v>3</v>
      </c>
      <c r="AI2132" s="7">
        <f>IF(T2132&gt;0,RANK(T2132,(N2132:P2132,Q2132:AE2132)),0)</f>
        <v>0</v>
      </c>
      <c r="AJ2132" s="7">
        <f>IF(S2132&gt;0,RANK(S2132,(N2132:P2132,Q2132:AE2132)),0)</f>
        <v>6</v>
      </c>
      <c r="AK2132" s="2">
        <f t="shared" si="478"/>
        <v>2.6992050286559436E-3</v>
      </c>
      <c r="AL2132" s="2">
        <f t="shared" si="478"/>
        <v>2.8840820854132004E-3</v>
      </c>
      <c r="AM2132" s="2">
        <f t="shared" si="474"/>
        <v>0</v>
      </c>
      <c r="AN2132" s="2">
        <f t="shared" si="475"/>
        <v>7.395082270290257E-5</v>
      </c>
      <c r="AP2132" t="s">
        <v>4308</v>
      </c>
      <c r="AQ2132" t="s">
        <v>4401</v>
      </c>
      <c r="AR2132">
        <v>18</v>
      </c>
      <c r="AT2132" s="85" t="s">
        <v>3325</v>
      </c>
      <c r="AU2132" s="84" t="s">
        <v>4372</v>
      </c>
      <c r="AV2132" s="77" t="str">
        <f t="shared" si="476"/>
        <v>39083</v>
      </c>
      <c r="AX2132" s="7" t="s">
        <v>186</v>
      </c>
    </row>
    <row r="2133" spans="1:50" hidden="1" outlineLevel="1">
      <c r="A2133" t="s">
        <v>3450</v>
      </c>
      <c r="B2133" t="s">
        <v>4401</v>
      </c>
      <c r="C2133" s="1">
        <f t="shared" si="470"/>
        <v>121823</v>
      </c>
      <c r="D2133" s="7">
        <f>IF(N2133&gt;0, RANK(N2133,(N2133:P2133,Q2133:AE2133)),0)</f>
        <v>2</v>
      </c>
      <c r="E2133" s="7">
        <f>IF(O2133&gt;0,RANK(O2133,(N2133:P2133,Q2133:AE2133)),0)</f>
        <v>1</v>
      </c>
      <c r="F2133" s="7">
        <f>IF(P2133&gt;0,RANK(P2133,(N2133:P2133,Q2133:AE2133)),0)</f>
        <v>0</v>
      </c>
      <c r="G2133" s="1">
        <f t="shared" si="468"/>
        <v>3144</v>
      </c>
      <c r="H2133" s="2">
        <f t="shared" si="469"/>
        <v>2.5807934462293656E-2</v>
      </c>
      <c r="I2133" s="2"/>
      <c r="J2133" s="2">
        <f t="shared" si="477"/>
        <v>0.48471142559286834</v>
      </c>
      <c r="K2133" s="2">
        <f t="shared" si="477"/>
        <v>0.51051936005516196</v>
      </c>
      <c r="L2133" s="2">
        <f t="shared" si="477"/>
        <v>0</v>
      </c>
      <c r="M2133" s="2">
        <f t="shared" si="472"/>
        <v>4.7692143519696417E-3</v>
      </c>
      <c r="N2133" s="1">
        <v>59049</v>
      </c>
      <c r="O2133" s="1">
        <v>62193</v>
      </c>
      <c r="Q2133" s="1">
        <v>319</v>
      </c>
      <c r="R2133" s="1">
        <v>253</v>
      </c>
      <c r="S2133" s="1">
        <v>8</v>
      </c>
      <c r="T2133" s="1">
        <v>0</v>
      </c>
      <c r="W2133" s="1">
        <v>1</v>
      </c>
      <c r="Y2133" s="1">
        <v>0</v>
      </c>
      <c r="AG2133" s="7">
        <f>IF(Q2133&gt;0,RANK(Q2133,(N2133:P2133,Q2133:AE2133)),0)</f>
        <v>3</v>
      </c>
      <c r="AH2133" s="7">
        <f>IF(R2133&gt;0,RANK(R2133,(N2133:P2133,Q2133:AE2133)),0)</f>
        <v>4</v>
      </c>
      <c r="AI2133" s="7">
        <f>IF(T2133&gt;0,RANK(T2133,(N2133:P2133,Q2133:AE2133)),0)</f>
        <v>0</v>
      </c>
      <c r="AJ2133" s="7">
        <f>IF(S2133&gt;0,RANK(S2133,(N2133:P2133,Q2133:AE2133)),0)</f>
        <v>5</v>
      </c>
      <c r="AK2133" s="2">
        <f t="shared" si="478"/>
        <v>2.618553146778523E-3</v>
      </c>
      <c r="AL2133" s="2">
        <f t="shared" si="478"/>
        <v>2.0767835302036562E-3</v>
      </c>
      <c r="AM2133" s="2">
        <f t="shared" si="474"/>
        <v>0</v>
      </c>
      <c r="AN2133" s="2">
        <f t="shared" si="475"/>
        <v>6.5669044433317185E-5</v>
      </c>
      <c r="AP2133" t="s">
        <v>3450</v>
      </c>
      <c r="AQ2133" t="s">
        <v>4401</v>
      </c>
      <c r="AR2133">
        <v>14</v>
      </c>
      <c r="AT2133" s="85" t="s">
        <v>3325</v>
      </c>
      <c r="AU2133" s="84" t="s">
        <v>5224</v>
      </c>
      <c r="AV2133" s="77" t="str">
        <f t="shared" si="476"/>
        <v>39085</v>
      </c>
      <c r="AX2133" s="7" t="s">
        <v>186</v>
      </c>
    </row>
    <row r="2134" spans="1:50" hidden="1" outlineLevel="1">
      <c r="A2134" t="s">
        <v>2838</v>
      </c>
      <c r="B2134" t="s">
        <v>4401</v>
      </c>
      <c r="C2134" s="1">
        <f t="shared" si="470"/>
        <v>27710</v>
      </c>
      <c r="D2134" s="7">
        <f>IF(N2134&gt;0, RANK(N2134,(N2134:P2134,Q2134:AE2134)),0)</f>
        <v>2</v>
      </c>
      <c r="E2134" s="7">
        <f>IF(O2134&gt;0,RANK(O2134,(N2134:P2134,Q2134:AE2134)),0)</f>
        <v>1</v>
      </c>
      <c r="F2134" s="7">
        <f>IF(P2134&gt;0,RANK(P2134,(N2134:P2134,Q2134:AE2134)),0)</f>
        <v>0</v>
      </c>
      <c r="G2134" s="1">
        <f t="shared" si="468"/>
        <v>3335</v>
      </c>
      <c r="H2134" s="2">
        <f t="shared" si="469"/>
        <v>0.12035366293756766</v>
      </c>
      <c r="I2134" s="2"/>
      <c r="J2134" s="2">
        <f t="shared" si="477"/>
        <v>0.43738722482858172</v>
      </c>
      <c r="K2134" s="2">
        <f t="shared" si="477"/>
        <v>0.55774088776614938</v>
      </c>
      <c r="L2134" s="2">
        <f t="shared" si="477"/>
        <v>0</v>
      </c>
      <c r="M2134" s="2">
        <f t="shared" si="472"/>
        <v>4.8718874052688932E-3</v>
      </c>
      <c r="N2134" s="1">
        <v>12120</v>
      </c>
      <c r="O2134" s="1">
        <v>15455</v>
      </c>
      <c r="Q2134" s="1">
        <v>81</v>
      </c>
      <c r="R2134" s="1">
        <v>54</v>
      </c>
      <c r="S2134" s="1">
        <v>0</v>
      </c>
      <c r="T2134" s="1">
        <v>0</v>
      </c>
      <c r="W2134" s="1">
        <v>0</v>
      </c>
      <c r="Y2134" s="1">
        <v>0</v>
      </c>
      <c r="AG2134" s="7">
        <f>IF(Q2134&gt;0,RANK(Q2134,(N2134:P2134,Q2134:AE2134)),0)</f>
        <v>3</v>
      </c>
      <c r="AH2134" s="7">
        <f>IF(R2134&gt;0,RANK(R2134,(N2134:P2134,Q2134:AE2134)),0)</f>
        <v>4</v>
      </c>
      <c r="AI2134" s="7">
        <f>IF(T2134&gt;0,RANK(T2134,(N2134:P2134,Q2134:AE2134)),0)</f>
        <v>0</v>
      </c>
      <c r="AJ2134" s="7">
        <f>IF(S2134&gt;0,RANK(S2134,(N2134:P2134,Q2134:AE2134)),0)</f>
        <v>0</v>
      </c>
      <c r="AK2134" s="2">
        <f t="shared" si="478"/>
        <v>2.9231324431613138E-3</v>
      </c>
      <c r="AL2134" s="2">
        <f t="shared" si="478"/>
        <v>1.9487549621075423E-3</v>
      </c>
      <c r="AM2134" s="2">
        <f t="shared" si="474"/>
        <v>0</v>
      </c>
      <c r="AN2134" s="2">
        <f t="shared" si="475"/>
        <v>0</v>
      </c>
      <c r="AP2134" t="s">
        <v>2838</v>
      </c>
      <c r="AQ2134" t="s">
        <v>4401</v>
      </c>
      <c r="AR2134">
        <v>6</v>
      </c>
      <c r="AT2134" s="85" t="s">
        <v>3325</v>
      </c>
      <c r="AU2134" s="84" t="s">
        <v>4374</v>
      </c>
      <c r="AV2134" s="77" t="str">
        <f t="shared" si="476"/>
        <v>39087</v>
      </c>
      <c r="AX2134" s="7" t="s">
        <v>186</v>
      </c>
    </row>
    <row r="2135" spans="1:50" hidden="1" outlineLevel="1">
      <c r="A2135" t="s">
        <v>1434</v>
      </c>
      <c r="B2135" t="s">
        <v>4401</v>
      </c>
      <c r="C2135" s="1">
        <f t="shared" si="470"/>
        <v>79420</v>
      </c>
      <c r="D2135" s="7">
        <f>IF(N2135&gt;0, RANK(N2135,(N2135:P2135,Q2135:AE2135)),0)</f>
        <v>2</v>
      </c>
      <c r="E2135" s="7">
        <f>IF(O2135&gt;0,RANK(O2135,(N2135:P2135,Q2135:AE2135)),0)</f>
        <v>1</v>
      </c>
      <c r="F2135" s="7">
        <f>IF(P2135&gt;0,RANK(P2135,(N2135:P2135,Q2135:AE2135)),0)</f>
        <v>0</v>
      </c>
      <c r="G2135" s="1">
        <f t="shared" si="468"/>
        <v>18963</v>
      </c>
      <c r="H2135" s="2">
        <f t="shared" si="469"/>
        <v>0.23876857214807354</v>
      </c>
      <c r="I2135" s="2"/>
      <c r="J2135" s="2">
        <f t="shared" si="477"/>
        <v>0.37840594308738351</v>
      </c>
      <c r="K2135" s="2">
        <f t="shared" si="477"/>
        <v>0.61717451523545708</v>
      </c>
      <c r="L2135" s="2">
        <f t="shared" si="477"/>
        <v>0</v>
      </c>
      <c r="M2135" s="2">
        <f t="shared" si="472"/>
        <v>4.4195416771594109E-3</v>
      </c>
      <c r="N2135" s="1">
        <v>30053</v>
      </c>
      <c r="O2135" s="1">
        <v>49016</v>
      </c>
      <c r="Q2135" s="1">
        <v>173</v>
      </c>
      <c r="R2135" s="1">
        <v>176</v>
      </c>
      <c r="S2135" s="1">
        <v>1</v>
      </c>
      <c r="T2135" s="1">
        <v>0</v>
      </c>
      <c r="W2135" s="1">
        <v>1</v>
      </c>
      <c r="Y2135" s="1">
        <v>0</v>
      </c>
      <c r="AG2135" s="7">
        <f>IF(Q2135&gt;0,RANK(Q2135,(N2135:P2135,Q2135:AE2135)),0)</f>
        <v>4</v>
      </c>
      <c r="AH2135" s="7">
        <f>IF(R2135&gt;0,RANK(R2135,(N2135:P2135,Q2135:AE2135)),0)</f>
        <v>3</v>
      </c>
      <c r="AI2135" s="7">
        <f>IF(T2135&gt;0,RANK(T2135,(N2135:P2135,Q2135:AE2135)),0)</f>
        <v>0</v>
      </c>
      <c r="AJ2135" s="7">
        <f>IF(S2135&gt;0,RANK(S2135,(N2135:P2135,Q2135:AE2135)),0)</f>
        <v>5</v>
      </c>
      <c r="AK2135" s="2">
        <f t="shared" si="478"/>
        <v>2.178292621505918E-3</v>
      </c>
      <c r="AL2135" s="2">
        <f t="shared" si="478"/>
        <v>2.21606648199446E-3</v>
      </c>
      <c r="AM2135" s="2">
        <f t="shared" si="474"/>
        <v>0</v>
      </c>
      <c r="AN2135" s="2">
        <f t="shared" si="475"/>
        <v>1.2591286829513976E-5</v>
      </c>
      <c r="AP2135" t="s">
        <v>1434</v>
      </c>
      <c r="AQ2135" t="s">
        <v>4401</v>
      </c>
      <c r="AR2135">
        <v>0</v>
      </c>
      <c r="AT2135" s="85" t="s">
        <v>3325</v>
      </c>
      <c r="AU2135" s="84" t="s">
        <v>4375</v>
      </c>
      <c r="AV2135" s="77" t="str">
        <f t="shared" si="476"/>
        <v>39089</v>
      </c>
      <c r="AX2135" s="7" t="s">
        <v>186</v>
      </c>
    </row>
    <row r="2136" spans="1:50" hidden="1" outlineLevel="1">
      <c r="A2136" t="s">
        <v>4194</v>
      </c>
      <c r="B2136" t="s">
        <v>4401</v>
      </c>
      <c r="C2136" s="1">
        <f t="shared" si="470"/>
        <v>21398</v>
      </c>
      <c r="D2136" s="7">
        <f>IF(N2136&gt;0, RANK(N2136,(N2136:P2136,Q2136:AE2136)),0)</f>
        <v>2</v>
      </c>
      <c r="E2136" s="7">
        <f>IF(O2136&gt;0,RANK(O2136,(N2136:P2136,Q2136:AE2136)),0)</f>
        <v>1</v>
      </c>
      <c r="F2136" s="7">
        <f>IF(P2136&gt;0,RANK(P2136,(N2136:P2136,Q2136:AE2136)),0)</f>
        <v>0</v>
      </c>
      <c r="G2136" s="1">
        <f t="shared" si="468"/>
        <v>7646</v>
      </c>
      <c r="H2136" s="2">
        <f t="shared" si="469"/>
        <v>0.35732311430974856</v>
      </c>
      <c r="I2136" s="2"/>
      <c r="J2136" s="2">
        <f t="shared" si="477"/>
        <v>0.31895504252733903</v>
      </c>
      <c r="K2136" s="2">
        <f t="shared" si="477"/>
        <v>0.67627815683708759</v>
      </c>
      <c r="L2136" s="2">
        <f t="shared" si="477"/>
        <v>0</v>
      </c>
      <c r="M2136" s="2">
        <f t="shared" si="472"/>
        <v>4.7668006355733317E-3</v>
      </c>
      <c r="N2136" s="1">
        <v>6825</v>
      </c>
      <c r="O2136" s="1">
        <v>14471</v>
      </c>
      <c r="Q2136" s="1">
        <v>41</v>
      </c>
      <c r="R2136" s="1">
        <v>61</v>
      </c>
      <c r="S2136" s="1">
        <v>0</v>
      </c>
      <c r="T2136" s="1">
        <v>0</v>
      </c>
      <c r="W2136" s="1">
        <v>0</v>
      </c>
      <c r="Y2136" s="1">
        <v>0</v>
      </c>
      <c r="AG2136" s="7">
        <f>IF(Q2136&gt;0,RANK(Q2136,(N2136:P2136,Q2136:AE2136)),0)</f>
        <v>4</v>
      </c>
      <c r="AH2136" s="7">
        <f>IF(R2136&gt;0,RANK(R2136,(N2136:P2136,Q2136:AE2136)),0)</f>
        <v>3</v>
      </c>
      <c r="AI2136" s="7">
        <f>IF(T2136&gt;0,RANK(T2136,(N2136:P2136,Q2136:AE2136)),0)</f>
        <v>0</v>
      </c>
      <c r="AJ2136" s="7">
        <f>IF(S2136&gt;0,RANK(S2136,(N2136:P2136,Q2136:AE2136)),0)</f>
        <v>0</v>
      </c>
      <c r="AK2136" s="2">
        <f t="shared" si="478"/>
        <v>1.9160669221422563E-3</v>
      </c>
      <c r="AL2136" s="2">
        <f t="shared" si="478"/>
        <v>2.8507337134311616E-3</v>
      </c>
      <c r="AM2136" s="2">
        <f t="shared" si="474"/>
        <v>0</v>
      </c>
      <c r="AN2136" s="2">
        <f t="shared" si="475"/>
        <v>0</v>
      </c>
      <c r="AP2136" t="s">
        <v>4194</v>
      </c>
      <c r="AQ2136" t="s">
        <v>4401</v>
      </c>
      <c r="AR2136">
        <v>4</v>
      </c>
      <c r="AT2136" s="85" t="s">
        <v>3325</v>
      </c>
      <c r="AU2136" s="84" t="s">
        <v>4376</v>
      </c>
      <c r="AV2136" s="77" t="str">
        <f t="shared" si="476"/>
        <v>39091</v>
      </c>
      <c r="AX2136" s="7" t="s">
        <v>186</v>
      </c>
    </row>
    <row r="2137" spans="1:50" hidden="1" outlineLevel="1">
      <c r="A2137" t="s">
        <v>4227</v>
      </c>
      <c r="B2137" t="s">
        <v>4401</v>
      </c>
      <c r="C2137" s="1">
        <f t="shared" si="470"/>
        <v>140742</v>
      </c>
      <c r="D2137" s="7">
        <f>IF(N2137&gt;0, RANK(N2137,(N2137:P2137,Q2137:AE2137)),0)</f>
        <v>1</v>
      </c>
      <c r="E2137" s="7">
        <f>IF(O2137&gt;0,RANK(O2137,(N2137:P2137,Q2137:AE2137)),0)</f>
        <v>2</v>
      </c>
      <c r="F2137" s="7">
        <f>IF(P2137&gt;0,RANK(P2137,(N2137:P2137,Q2137:AE2137)),0)</f>
        <v>0</v>
      </c>
      <c r="G2137" s="1">
        <f t="shared" si="468"/>
        <v>17767</v>
      </c>
      <c r="H2137" s="2">
        <f t="shared" si="469"/>
        <v>0.12623808102769607</v>
      </c>
      <c r="I2137" s="2"/>
      <c r="J2137" s="2">
        <f t="shared" si="477"/>
        <v>0.5610976112318995</v>
      </c>
      <c r="K2137" s="2">
        <f t="shared" si="477"/>
        <v>0.43485953020420343</v>
      </c>
      <c r="L2137" s="2">
        <f t="shared" si="477"/>
        <v>0</v>
      </c>
      <c r="M2137" s="2">
        <f t="shared" si="472"/>
        <v>4.0428585638970782E-3</v>
      </c>
      <c r="N2137" s="1">
        <v>78970</v>
      </c>
      <c r="O2137" s="1">
        <v>61203</v>
      </c>
      <c r="Q2137" s="1">
        <v>325</v>
      </c>
      <c r="R2137" s="1">
        <v>234</v>
      </c>
      <c r="S2137" s="1">
        <v>3</v>
      </c>
      <c r="T2137" s="1">
        <v>0</v>
      </c>
      <c r="W2137" s="1">
        <v>7</v>
      </c>
      <c r="Y2137" s="1">
        <v>0</v>
      </c>
      <c r="AG2137" s="7">
        <f>IF(Q2137&gt;0,RANK(Q2137,(N2137:P2137,Q2137:AE2137)),0)</f>
        <v>3</v>
      </c>
      <c r="AH2137" s="7">
        <f>IF(R2137&gt;0,RANK(R2137,(N2137:P2137,Q2137:AE2137)),0)</f>
        <v>4</v>
      </c>
      <c r="AI2137" s="7">
        <f>IF(T2137&gt;0,RANK(T2137,(N2137:P2137,Q2137:AE2137)),0)</f>
        <v>0</v>
      </c>
      <c r="AJ2137" s="7">
        <f>IF(S2137&gt;0,RANK(S2137,(N2137:P2137,Q2137:AE2137)),0)</f>
        <v>6</v>
      </c>
      <c r="AK2137" s="2">
        <f t="shared" si="478"/>
        <v>2.3091898651433117E-3</v>
      </c>
      <c r="AL2137" s="2">
        <f t="shared" si="478"/>
        <v>1.6626167029031844E-3</v>
      </c>
      <c r="AM2137" s="2">
        <f t="shared" si="474"/>
        <v>0</v>
      </c>
      <c r="AN2137" s="2">
        <f t="shared" si="475"/>
        <v>2.1315598755169033E-5</v>
      </c>
      <c r="AP2137" t="s">
        <v>4227</v>
      </c>
      <c r="AQ2137" t="s">
        <v>4401</v>
      </c>
      <c r="AR2137">
        <v>0</v>
      </c>
      <c r="AT2137" s="85" t="s">
        <v>3325</v>
      </c>
      <c r="AU2137" s="84" t="s">
        <v>4600</v>
      </c>
      <c r="AV2137" s="77" t="str">
        <f t="shared" si="476"/>
        <v>39093</v>
      </c>
      <c r="AX2137" s="7" t="s">
        <v>186</v>
      </c>
    </row>
    <row r="2138" spans="1:50" hidden="1" outlineLevel="1">
      <c r="A2138" t="s">
        <v>1737</v>
      </c>
      <c r="B2138" t="s">
        <v>4401</v>
      </c>
      <c r="C2138" s="1">
        <f t="shared" si="470"/>
        <v>220430</v>
      </c>
      <c r="D2138" s="7">
        <f>IF(N2138&gt;0, RANK(N2138,(N2138:P2138,Q2138:AE2138)),0)</f>
        <v>1</v>
      </c>
      <c r="E2138" s="7">
        <f>IF(O2138&gt;0,RANK(O2138,(N2138:P2138,Q2138:AE2138)),0)</f>
        <v>2</v>
      </c>
      <c r="F2138" s="7">
        <f>IF(P2138&gt;0,RANK(P2138,(N2138:P2138,Q2138:AE2138)),0)</f>
        <v>0</v>
      </c>
      <c r="G2138" s="1">
        <f t="shared" si="468"/>
        <v>45555</v>
      </c>
      <c r="H2138" s="2">
        <f t="shared" si="469"/>
        <v>0.20666424715329129</v>
      </c>
      <c r="I2138" s="2"/>
      <c r="J2138" s="2">
        <f t="shared" si="477"/>
        <v>0.60207322052352219</v>
      </c>
      <c r="K2138" s="2">
        <f t="shared" si="477"/>
        <v>0.3954089733702309</v>
      </c>
      <c r="L2138" s="2">
        <f t="shared" si="477"/>
        <v>0</v>
      </c>
      <c r="M2138" s="2">
        <f t="shared" si="472"/>
        <v>2.5178061062469115E-3</v>
      </c>
      <c r="N2138" s="1">
        <v>132715</v>
      </c>
      <c r="O2138" s="1">
        <v>87160</v>
      </c>
      <c r="Q2138" s="1">
        <v>295</v>
      </c>
      <c r="R2138" s="1">
        <v>243</v>
      </c>
      <c r="S2138" s="1">
        <v>15</v>
      </c>
      <c r="T2138" s="1">
        <v>0</v>
      </c>
      <c r="W2138" s="1">
        <v>2</v>
      </c>
      <c r="Y2138" s="1">
        <v>0</v>
      </c>
      <c r="AG2138" s="7">
        <f>IF(Q2138&gt;0,RANK(Q2138,(N2138:P2138,Q2138:AE2138)),0)</f>
        <v>3</v>
      </c>
      <c r="AH2138" s="7">
        <f>IF(R2138&gt;0,RANK(R2138,(N2138:P2138,Q2138:AE2138)),0)</f>
        <v>4</v>
      </c>
      <c r="AI2138" s="7">
        <f>IF(T2138&gt;0,RANK(T2138,(N2138:P2138,Q2138:AE2138)),0)</f>
        <v>0</v>
      </c>
      <c r="AJ2138" s="7">
        <f>IF(S2138&gt;0,RANK(S2138,(N2138:P2138,Q2138:AE2138)),0)</f>
        <v>5</v>
      </c>
      <c r="AK2138" s="2">
        <f t="shared" si="478"/>
        <v>1.3382933357528467E-3</v>
      </c>
      <c r="AL2138" s="2">
        <f t="shared" si="478"/>
        <v>1.1023907816540399E-3</v>
      </c>
      <c r="AM2138" s="2">
        <f t="shared" si="474"/>
        <v>0</v>
      </c>
      <c r="AN2138" s="2">
        <f t="shared" si="475"/>
        <v>6.804881368234814E-5</v>
      </c>
      <c r="AP2138" t="s">
        <v>1737</v>
      </c>
      <c r="AQ2138" t="s">
        <v>4401</v>
      </c>
      <c r="AR2138">
        <v>0</v>
      </c>
      <c r="AT2138" s="85" t="s">
        <v>3325</v>
      </c>
      <c r="AU2138" s="84" t="s">
        <v>4202</v>
      </c>
      <c r="AV2138" s="77" t="str">
        <f t="shared" si="476"/>
        <v>39095</v>
      </c>
      <c r="AX2138" s="7" t="s">
        <v>186</v>
      </c>
    </row>
    <row r="2139" spans="1:50" hidden="1" outlineLevel="1">
      <c r="A2139" t="s">
        <v>3697</v>
      </c>
      <c r="B2139" t="s">
        <v>4401</v>
      </c>
      <c r="C2139" s="1">
        <f t="shared" si="470"/>
        <v>17398</v>
      </c>
      <c r="D2139" s="7">
        <f>IF(N2139&gt;0, RANK(N2139,(N2139:P2139,Q2139:AE2139)),0)</f>
        <v>2</v>
      </c>
      <c r="E2139" s="7">
        <f>IF(O2139&gt;0,RANK(O2139,(N2139:P2139,Q2139:AE2139)),0)</f>
        <v>1</v>
      </c>
      <c r="F2139" s="7">
        <f>IF(P2139&gt;0,RANK(P2139,(N2139:P2139,Q2139:AE2139)),0)</f>
        <v>0</v>
      </c>
      <c r="G2139" s="1">
        <f t="shared" si="468"/>
        <v>4914</v>
      </c>
      <c r="H2139" s="2">
        <f t="shared" si="469"/>
        <v>0.2824462581905966</v>
      </c>
      <c r="I2139" s="2"/>
      <c r="J2139" s="2">
        <f t="shared" si="477"/>
        <v>0.35653523393493503</v>
      </c>
      <c r="K2139" s="2">
        <f t="shared" si="477"/>
        <v>0.63898149212553168</v>
      </c>
      <c r="L2139" s="2">
        <f t="shared" si="477"/>
        <v>0</v>
      </c>
      <c r="M2139" s="2">
        <f t="shared" si="472"/>
        <v>4.4832739395332943E-3</v>
      </c>
      <c r="N2139" s="1">
        <v>6203</v>
      </c>
      <c r="O2139" s="1">
        <v>11117</v>
      </c>
      <c r="Q2139" s="1">
        <v>41</v>
      </c>
      <c r="R2139" s="1">
        <v>37</v>
      </c>
      <c r="S2139" s="1">
        <v>0</v>
      </c>
      <c r="T2139" s="1">
        <v>0</v>
      </c>
      <c r="W2139" s="1">
        <v>0</v>
      </c>
      <c r="Y2139" s="1">
        <v>0</v>
      </c>
      <c r="AG2139" s="7">
        <f>IF(Q2139&gt;0,RANK(Q2139,(N2139:P2139,Q2139:AE2139)),0)</f>
        <v>3</v>
      </c>
      <c r="AH2139" s="7">
        <f>IF(R2139&gt;0,RANK(R2139,(N2139:P2139,Q2139:AE2139)),0)</f>
        <v>4</v>
      </c>
      <c r="AI2139" s="7">
        <f>IF(T2139&gt;0,RANK(T2139,(N2139:P2139,Q2139:AE2139)),0)</f>
        <v>0</v>
      </c>
      <c r="AJ2139" s="7">
        <f>IF(S2139&gt;0,RANK(S2139,(N2139:P2139,Q2139:AE2139)),0)</f>
        <v>0</v>
      </c>
      <c r="AK2139" s="2">
        <f t="shared" si="478"/>
        <v>2.3565927118059547E-3</v>
      </c>
      <c r="AL2139" s="2">
        <f t="shared" si="478"/>
        <v>2.1266812277273249E-3</v>
      </c>
      <c r="AM2139" s="2">
        <f t="shared" si="474"/>
        <v>0</v>
      </c>
      <c r="AN2139" s="2">
        <f t="shared" si="475"/>
        <v>0</v>
      </c>
      <c r="AP2139" t="s">
        <v>3697</v>
      </c>
      <c r="AQ2139" t="s">
        <v>4401</v>
      </c>
      <c r="AR2139">
        <v>15</v>
      </c>
      <c r="AT2139" s="85" t="s">
        <v>3325</v>
      </c>
      <c r="AU2139" s="84" t="s">
        <v>4529</v>
      </c>
      <c r="AV2139" s="77" t="str">
        <f t="shared" si="476"/>
        <v>39097</v>
      </c>
      <c r="AX2139" s="7" t="s">
        <v>186</v>
      </c>
    </row>
    <row r="2140" spans="1:50" hidden="1" outlineLevel="1">
      <c r="A2140" t="s">
        <v>2236</v>
      </c>
      <c r="B2140" t="s">
        <v>4401</v>
      </c>
      <c r="C2140" s="1">
        <f t="shared" si="470"/>
        <v>132904</v>
      </c>
      <c r="D2140" s="7">
        <f>IF(N2140&gt;0, RANK(N2140,(N2140:P2140,Q2140:AE2140)),0)</f>
        <v>1</v>
      </c>
      <c r="E2140" s="7">
        <f>IF(O2140&gt;0,RANK(O2140,(N2140:P2140,Q2140:AE2140)),0)</f>
        <v>2</v>
      </c>
      <c r="F2140" s="7">
        <f>IF(P2140&gt;0,RANK(P2140,(N2140:P2140,Q2140:AE2140)),0)</f>
        <v>0</v>
      </c>
      <c r="G2140" s="1">
        <f t="shared" si="468"/>
        <v>34433</v>
      </c>
      <c r="H2140" s="2">
        <f t="shared" si="469"/>
        <v>0.25908174321314631</v>
      </c>
      <c r="I2140" s="2"/>
      <c r="J2140" s="2">
        <f t="shared" si="477"/>
        <v>0.62597062541383253</v>
      </c>
      <c r="K2140" s="2">
        <f t="shared" si="477"/>
        <v>0.36688888220068622</v>
      </c>
      <c r="L2140" s="2">
        <f t="shared" si="477"/>
        <v>0</v>
      </c>
      <c r="M2140" s="2">
        <f t="shared" si="472"/>
        <v>7.1404923854812563E-3</v>
      </c>
      <c r="N2140" s="1">
        <v>83194</v>
      </c>
      <c r="O2140" s="1">
        <v>48761</v>
      </c>
      <c r="Q2140" s="1">
        <v>524</v>
      </c>
      <c r="R2140" s="1">
        <v>418</v>
      </c>
      <c r="S2140" s="1">
        <v>2</v>
      </c>
      <c r="T2140" s="1">
        <v>0</v>
      </c>
      <c r="W2140" s="1">
        <v>5</v>
      </c>
      <c r="Y2140" s="1">
        <v>0</v>
      </c>
      <c r="AG2140" s="7">
        <f>IF(Q2140&gt;0,RANK(Q2140,(N2140:P2140,Q2140:AE2140)),0)</f>
        <v>3</v>
      </c>
      <c r="AH2140" s="7">
        <f>IF(R2140&gt;0,RANK(R2140,(N2140:P2140,Q2140:AE2140)),0)</f>
        <v>4</v>
      </c>
      <c r="AI2140" s="7">
        <f>IF(T2140&gt;0,RANK(T2140,(N2140:P2140,Q2140:AE2140)),0)</f>
        <v>0</v>
      </c>
      <c r="AJ2140" s="7">
        <f>IF(S2140&gt;0,RANK(S2140,(N2140:P2140,Q2140:AE2140)),0)</f>
        <v>6</v>
      </c>
      <c r="AK2140" s="2">
        <f t="shared" si="478"/>
        <v>3.9426954794438088E-3</v>
      </c>
      <c r="AL2140" s="2">
        <f t="shared" si="478"/>
        <v>3.1451273099380003E-3</v>
      </c>
      <c r="AM2140" s="2">
        <f t="shared" si="474"/>
        <v>0</v>
      </c>
      <c r="AN2140" s="2">
        <f t="shared" si="475"/>
        <v>1.5048456028411485E-5</v>
      </c>
      <c r="AP2140" t="s">
        <v>2236</v>
      </c>
      <c r="AQ2140" t="s">
        <v>4401</v>
      </c>
      <c r="AR2140">
        <v>0</v>
      </c>
      <c r="AT2140" s="85" t="s">
        <v>3325</v>
      </c>
      <c r="AU2140" s="84" t="s">
        <v>4530</v>
      </c>
      <c r="AV2140" s="77" t="str">
        <f t="shared" si="476"/>
        <v>39099</v>
      </c>
      <c r="AX2140" s="7" t="s">
        <v>186</v>
      </c>
    </row>
    <row r="2141" spans="1:50" hidden="1" outlineLevel="1">
      <c r="A2141" t="s">
        <v>4450</v>
      </c>
      <c r="B2141" t="s">
        <v>4401</v>
      </c>
      <c r="C2141" s="1">
        <f t="shared" si="470"/>
        <v>29258</v>
      </c>
      <c r="D2141" s="7">
        <f>IF(N2141&gt;0, RANK(N2141,(N2141:P2141,Q2141:AE2141)),0)</f>
        <v>2</v>
      </c>
      <c r="E2141" s="7">
        <f>IF(O2141&gt;0,RANK(O2141,(N2141:P2141,Q2141:AE2141)),0)</f>
        <v>1</v>
      </c>
      <c r="F2141" s="7">
        <f>IF(P2141&gt;0,RANK(P2141,(N2141:P2141,Q2141:AE2141)),0)</f>
        <v>0</v>
      </c>
      <c r="G2141" s="1">
        <f t="shared" si="468"/>
        <v>5241</v>
      </c>
      <c r="H2141" s="2">
        <f t="shared" si="469"/>
        <v>0.17913049422380203</v>
      </c>
      <c r="I2141" s="2"/>
      <c r="J2141" s="2">
        <f t="shared" si="477"/>
        <v>0.40775172602365167</v>
      </c>
      <c r="K2141" s="2">
        <f t="shared" si="477"/>
        <v>0.58688222024745373</v>
      </c>
      <c r="L2141" s="2">
        <f t="shared" si="477"/>
        <v>0</v>
      </c>
      <c r="M2141" s="2">
        <f t="shared" si="472"/>
        <v>5.3660537288946486E-3</v>
      </c>
      <c r="N2141" s="1">
        <v>11930</v>
      </c>
      <c r="O2141" s="1">
        <v>17171</v>
      </c>
      <c r="Q2141" s="1">
        <v>89</v>
      </c>
      <c r="R2141" s="1">
        <v>68</v>
      </c>
      <c r="S2141" s="1">
        <v>0</v>
      </c>
      <c r="T2141" s="1">
        <v>0</v>
      </c>
      <c r="W2141" s="1">
        <v>0</v>
      </c>
      <c r="Y2141" s="1">
        <v>0</v>
      </c>
      <c r="AG2141" s="7">
        <f>IF(Q2141&gt;0,RANK(Q2141,(N2141:P2141,Q2141:AE2141)),0)</f>
        <v>3</v>
      </c>
      <c r="AH2141" s="7">
        <f>IF(R2141&gt;0,RANK(R2141,(N2141:P2141,Q2141:AE2141)),0)</f>
        <v>4</v>
      </c>
      <c r="AI2141" s="7">
        <f>IF(T2141&gt;0,RANK(T2141,(N2141:P2141,Q2141:AE2141)),0)</f>
        <v>0</v>
      </c>
      <c r="AJ2141" s="7">
        <f>IF(S2141&gt;0,RANK(S2141,(N2141:P2141,Q2141:AE2141)),0)</f>
        <v>0</v>
      </c>
      <c r="AK2141" s="2">
        <f t="shared" si="478"/>
        <v>3.0419030692460181E-3</v>
      </c>
      <c r="AL2141" s="2">
        <f t="shared" si="478"/>
        <v>2.3241506596486431E-3</v>
      </c>
      <c r="AM2141" s="2">
        <f t="shared" si="474"/>
        <v>0</v>
      </c>
      <c r="AN2141" s="2">
        <f t="shared" si="475"/>
        <v>0</v>
      </c>
      <c r="AP2141" t="s">
        <v>4450</v>
      </c>
      <c r="AQ2141" t="s">
        <v>4401</v>
      </c>
      <c r="AR2141">
        <v>4</v>
      </c>
      <c r="AT2141" s="85" t="s">
        <v>3325</v>
      </c>
      <c r="AU2141" s="84" t="s">
        <v>4531</v>
      </c>
      <c r="AV2141" s="77" t="str">
        <f t="shared" si="476"/>
        <v>39101</v>
      </c>
      <c r="AX2141" s="7" t="s">
        <v>186</v>
      </c>
    </row>
    <row r="2142" spans="1:50" hidden="1" outlineLevel="1">
      <c r="A2142" t="s">
        <v>2380</v>
      </c>
      <c r="B2142" t="s">
        <v>4401</v>
      </c>
      <c r="C2142" s="1">
        <f t="shared" si="470"/>
        <v>84878</v>
      </c>
      <c r="D2142" s="7">
        <f>IF(N2142&gt;0, RANK(N2142,(N2142:P2142,Q2142:AE2142)),0)</f>
        <v>2</v>
      </c>
      <c r="E2142" s="7">
        <f>IF(O2142&gt;0,RANK(O2142,(N2142:P2142,Q2142:AE2142)),0)</f>
        <v>1</v>
      </c>
      <c r="F2142" s="7">
        <f>IF(P2142&gt;0,RANK(P2142,(N2142:P2142,Q2142:AE2142)),0)</f>
        <v>0</v>
      </c>
      <c r="G2142" s="1">
        <f t="shared" si="468"/>
        <v>11924</v>
      </c>
      <c r="H2142" s="2">
        <f t="shared" si="469"/>
        <v>0.14048398878390159</v>
      </c>
      <c r="I2142" s="2"/>
      <c r="J2142" s="2">
        <f t="shared" si="477"/>
        <v>0.42734277433492779</v>
      </c>
      <c r="K2142" s="2">
        <f t="shared" si="477"/>
        <v>0.5678267631188294</v>
      </c>
      <c r="L2142" s="2">
        <f t="shared" si="477"/>
        <v>0</v>
      </c>
      <c r="M2142" s="2">
        <f t="shared" si="472"/>
        <v>4.8304625462427531E-3</v>
      </c>
      <c r="N2142" s="1">
        <v>36272</v>
      </c>
      <c r="O2142" s="1">
        <v>48196</v>
      </c>
      <c r="Q2142" s="1">
        <v>227</v>
      </c>
      <c r="R2142" s="1">
        <v>183</v>
      </c>
      <c r="S2142" s="1">
        <v>0</v>
      </c>
      <c r="T2142" s="1">
        <v>0</v>
      </c>
      <c r="W2142" s="1">
        <v>0</v>
      </c>
      <c r="Y2142" s="1">
        <v>0</v>
      </c>
      <c r="AG2142" s="7">
        <f>IF(Q2142&gt;0,RANK(Q2142,(N2142:P2142,Q2142:AE2142)),0)</f>
        <v>3</v>
      </c>
      <c r="AH2142" s="7">
        <f>IF(R2142&gt;0,RANK(R2142,(N2142:P2142,Q2142:AE2142)),0)</f>
        <v>4</v>
      </c>
      <c r="AI2142" s="7">
        <f>IF(T2142&gt;0,RANK(T2142,(N2142:P2142,Q2142:AE2142)),0)</f>
        <v>0</v>
      </c>
      <c r="AJ2142" s="7">
        <f>IF(S2142&gt;0,RANK(S2142,(N2142:P2142,Q2142:AE2142)),0)</f>
        <v>0</v>
      </c>
      <c r="AK2142" s="2">
        <f t="shared" si="478"/>
        <v>2.6744268243832324E-3</v>
      </c>
      <c r="AL2142" s="2">
        <f t="shared" si="478"/>
        <v>2.1560357218596104E-3</v>
      </c>
      <c r="AM2142" s="2">
        <f t="shared" si="474"/>
        <v>0</v>
      </c>
      <c r="AN2142" s="2">
        <f t="shared" si="475"/>
        <v>0</v>
      </c>
      <c r="AP2142" t="s">
        <v>2380</v>
      </c>
      <c r="AQ2142" t="s">
        <v>4401</v>
      </c>
      <c r="AR2142">
        <v>0</v>
      </c>
      <c r="AT2142" s="85" t="s">
        <v>3325</v>
      </c>
      <c r="AU2142" s="84" t="s">
        <v>4532</v>
      </c>
      <c r="AV2142" s="77" t="str">
        <f t="shared" si="476"/>
        <v>39103</v>
      </c>
      <c r="AX2142" s="7" t="s">
        <v>186</v>
      </c>
    </row>
    <row r="2143" spans="1:50" hidden="1" outlineLevel="1">
      <c r="A2143" t="s">
        <v>2705</v>
      </c>
      <c r="B2143" t="s">
        <v>4401</v>
      </c>
      <c r="C2143" s="1">
        <f t="shared" si="470"/>
        <v>10771</v>
      </c>
      <c r="D2143" s="7">
        <f>IF(N2143&gt;0, RANK(N2143,(N2143:P2143,Q2143:AE2143)),0)</f>
        <v>2</v>
      </c>
      <c r="E2143" s="7">
        <f>IF(O2143&gt;0,RANK(O2143,(N2143:P2143,Q2143:AE2143)),0)</f>
        <v>1</v>
      </c>
      <c r="F2143" s="7">
        <f>IF(P2143&gt;0,RANK(P2143,(N2143:P2143,Q2143:AE2143)),0)</f>
        <v>0</v>
      </c>
      <c r="G2143" s="1">
        <f t="shared" si="468"/>
        <v>1834</v>
      </c>
      <c r="H2143" s="2">
        <f t="shared" si="469"/>
        <v>0.17027202673846439</v>
      </c>
      <c r="I2143" s="2"/>
      <c r="J2143" s="2">
        <f t="shared" si="477"/>
        <v>0.41203230897781079</v>
      </c>
      <c r="K2143" s="2">
        <f t="shared" si="477"/>
        <v>0.58230433571627516</v>
      </c>
      <c r="L2143" s="2">
        <f t="shared" si="477"/>
        <v>0</v>
      </c>
      <c r="M2143" s="2">
        <f t="shared" si="472"/>
        <v>5.6633553059139974E-3</v>
      </c>
      <c r="N2143" s="1">
        <v>4438</v>
      </c>
      <c r="O2143" s="1">
        <v>6272</v>
      </c>
      <c r="Q2143" s="1">
        <v>30</v>
      </c>
      <c r="R2143" s="1">
        <v>31</v>
      </c>
      <c r="S2143" s="1">
        <v>0</v>
      </c>
      <c r="T2143" s="1">
        <v>0</v>
      </c>
      <c r="W2143" s="1">
        <v>0</v>
      </c>
      <c r="Y2143" s="1">
        <v>0</v>
      </c>
      <c r="AG2143" s="7">
        <f>IF(Q2143&gt;0,RANK(Q2143,(N2143:P2143,Q2143:AE2143)),0)</f>
        <v>4</v>
      </c>
      <c r="AH2143" s="7">
        <f>IF(R2143&gt;0,RANK(R2143,(N2143:P2143,Q2143:AE2143)),0)</f>
        <v>3</v>
      </c>
      <c r="AI2143" s="7">
        <f>IF(T2143&gt;0,RANK(T2143,(N2143:P2143,Q2143:AE2143)),0)</f>
        <v>0</v>
      </c>
      <c r="AJ2143" s="7">
        <f>IF(S2143&gt;0,RANK(S2143,(N2143:P2143,Q2143:AE2143)),0)</f>
        <v>0</v>
      </c>
      <c r="AK2143" s="2">
        <f t="shared" si="478"/>
        <v>2.7852567078265715E-3</v>
      </c>
      <c r="AL2143" s="2">
        <f t="shared" si="478"/>
        <v>2.8780985980874571E-3</v>
      </c>
      <c r="AM2143" s="2">
        <f t="shared" si="474"/>
        <v>0</v>
      </c>
      <c r="AN2143" s="2">
        <f t="shared" si="475"/>
        <v>0</v>
      </c>
      <c r="AP2143" t="s">
        <v>2705</v>
      </c>
      <c r="AQ2143" t="s">
        <v>4401</v>
      </c>
      <c r="AR2143">
        <v>6</v>
      </c>
      <c r="AT2143" s="85" t="s">
        <v>3325</v>
      </c>
      <c r="AU2143" s="84" t="s">
        <v>4533</v>
      </c>
      <c r="AV2143" s="77" t="str">
        <f t="shared" si="476"/>
        <v>39105</v>
      </c>
      <c r="AX2143" s="7" t="s">
        <v>186</v>
      </c>
    </row>
    <row r="2144" spans="1:50" hidden="1" outlineLevel="1">
      <c r="A2144" t="s">
        <v>4137</v>
      </c>
      <c r="B2144" t="s">
        <v>4401</v>
      </c>
      <c r="C2144" s="1">
        <f t="shared" si="470"/>
        <v>20890</v>
      </c>
      <c r="D2144" s="7">
        <f>IF(N2144&gt;0, RANK(N2144,(N2144:P2144,Q2144:AE2144)),0)</f>
        <v>2</v>
      </c>
      <c r="E2144" s="7">
        <f>IF(O2144&gt;0,RANK(O2144,(N2144:P2144,Q2144:AE2144)),0)</f>
        <v>1</v>
      </c>
      <c r="F2144" s="7">
        <f>IF(P2144&gt;0,RANK(P2144,(N2144:P2144,Q2144:AE2144)),0)</f>
        <v>0</v>
      </c>
      <c r="G2144" s="1">
        <f t="shared" si="468"/>
        <v>10532</v>
      </c>
      <c r="H2144" s="2">
        <f t="shared" si="469"/>
        <v>0.50416467209190996</v>
      </c>
      <c r="I2144" s="2"/>
      <c r="J2144" s="2">
        <f t="shared" si="477"/>
        <v>0.24499760651029201</v>
      </c>
      <c r="K2144" s="2">
        <f t="shared" si="477"/>
        <v>0.74916227860220197</v>
      </c>
      <c r="L2144" s="2">
        <f t="shared" si="477"/>
        <v>0</v>
      </c>
      <c r="M2144" s="2">
        <f t="shared" si="472"/>
        <v>5.8401148875060205E-3</v>
      </c>
      <c r="N2144" s="1">
        <v>5118</v>
      </c>
      <c r="O2144" s="1">
        <v>15650</v>
      </c>
      <c r="Q2144" s="1">
        <v>74</v>
      </c>
      <c r="R2144" s="1">
        <v>46</v>
      </c>
      <c r="S2144" s="1">
        <v>0</v>
      </c>
      <c r="T2144" s="1">
        <v>0</v>
      </c>
      <c r="W2144" s="1">
        <v>2</v>
      </c>
      <c r="Y2144" s="1">
        <v>0</v>
      </c>
      <c r="AG2144" s="7">
        <f>IF(Q2144&gt;0,RANK(Q2144,(N2144:P2144,Q2144:AE2144)),0)</f>
        <v>3</v>
      </c>
      <c r="AH2144" s="7">
        <f>IF(R2144&gt;0,RANK(R2144,(N2144:P2144,Q2144:AE2144)),0)</f>
        <v>4</v>
      </c>
      <c r="AI2144" s="7">
        <f>IF(T2144&gt;0,RANK(T2144,(N2144:P2144,Q2144:AE2144)),0)</f>
        <v>0</v>
      </c>
      <c r="AJ2144" s="7">
        <f>IF(S2144&gt;0,RANK(S2144,(N2144:P2144,Q2144:AE2144)),0)</f>
        <v>0</v>
      </c>
      <c r="AK2144" s="2">
        <f t="shared" si="478"/>
        <v>3.5423647678314981E-3</v>
      </c>
      <c r="AL2144" s="2">
        <f t="shared" si="478"/>
        <v>2.2020105313547153E-3</v>
      </c>
      <c r="AM2144" s="2">
        <f t="shared" si="474"/>
        <v>0</v>
      </c>
      <c r="AN2144" s="2">
        <f t="shared" si="475"/>
        <v>0</v>
      </c>
      <c r="AP2144" t="s">
        <v>4137</v>
      </c>
      <c r="AQ2144" t="s">
        <v>4401</v>
      </c>
      <c r="AR2144">
        <v>0</v>
      </c>
      <c r="AT2144" s="85" t="s">
        <v>3325</v>
      </c>
      <c r="AU2144" s="84" t="s">
        <v>5310</v>
      </c>
      <c r="AV2144" s="77" t="str">
        <f t="shared" si="476"/>
        <v>39107</v>
      </c>
      <c r="AX2144" s="7" t="s">
        <v>186</v>
      </c>
    </row>
    <row r="2145" spans="1:50" hidden="1" outlineLevel="1">
      <c r="A2145" t="s">
        <v>3864</v>
      </c>
      <c r="B2145" t="s">
        <v>4401</v>
      </c>
      <c r="C2145" s="1">
        <f t="shared" si="470"/>
        <v>51760</v>
      </c>
      <c r="D2145" s="7">
        <f>IF(N2145&gt;0, RANK(N2145,(N2145:P2145,Q2145:AE2145)),0)</f>
        <v>2</v>
      </c>
      <c r="E2145" s="7">
        <f>IF(O2145&gt;0,RANK(O2145,(N2145:P2145,Q2145:AE2145)),0)</f>
        <v>1</v>
      </c>
      <c r="F2145" s="7">
        <f>IF(P2145&gt;0,RANK(P2145,(N2145:P2145,Q2145:AE2145)),0)</f>
        <v>0</v>
      </c>
      <c r="G2145" s="1">
        <f t="shared" si="468"/>
        <v>16386</v>
      </c>
      <c r="H2145" s="2">
        <f t="shared" si="469"/>
        <v>0.31657650695517775</v>
      </c>
      <c r="I2145" s="2"/>
      <c r="J2145" s="2">
        <f t="shared" si="477"/>
        <v>0.34014683153013908</v>
      </c>
      <c r="K2145" s="2">
        <f t="shared" si="477"/>
        <v>0.65672333848531683</v>
      </c>
      <c r="L2145" s="2">
        <f t="shared" si="477"/>
        <v>0</v>
      </c>
      <c r="M2145" s="2">
        <f t="shared" si="472"/>
        <v>3.1298299845441413E-3</v>
      </c>
      <c r="N2145" s="1">
        <v>17606</v>
      </c>
      <c r="O2145" s="1">
        <v>33992</v>
      </c>
      <c r="Q2145" s="1">
        <v>103</v>
      </c>
      <c r="R2145" s="1">
        <v>56</v>
      </c>
      <c r="S2145" s="1">
        <v>2</v>
      </c>
      <c r="T2145" s="1">
        <v>0</v>
      </c>
      <c r="W2145" s="1">
        <v>1</v>
      </c>
      <c r="Y2145" s="1">
        <v>0</v>
      </c>
      <c r="AG2145" s="7">
        <f>IF(Q2145&gt;0,RANK(Q2145,(N2145:P2145,Q2145:AE2145)),0)</f>
        <v>3</v>
      </c>
      <c r="AH2145" s="7">
        <f>IF(R2145&gt;0,RANK(R2145,(N2145:P2145,Q2145:AE2145)),0)</f>
        <v>4</v>
      </c>
      <c r="AI2145" s="7">
        <f>IF(T2145&gt;0,RANK(T2145,(N2145:P2145,Q2145:AE2145)),0)</f>
        <v>0</v>
      </c>
      <c r="AJ2145" s="7">
        <f>IF(S2145&gt;0,RANK(S2145,(N2145:P2145,Q2145:AE2145)),0)</f>
        <v>5</v>
      </c>
      <c r="AK2145" s="2">
        <f t="shared" si="478"/>
        <v>1.9899536321483771E-3</v>
      </c>
      <c r="AL2145" s="2">
        <f t="shared" si="478"/>
        <v>1.0819165378670788E-3</v>
      </c>
      <c r="AM2145" s="2">
        <f t="shared" si="474"/>
        <v>0</v>
      </c>
      <c r="AN2145" s="2">
        <f t="shared" si="475"/>
        <v>3.8639876352395674E-5</v>
      </c>
      <c r="AP2145" t="s">
        <v>3864</v>
      </c>
      <c r="AQ2145" t="s">
        <v>4401</v>
      </c>
      <c r="AR2145">
        <v>8</v>
      </c>
      <c r="AT2145" s="85" t="s">
        <v>3325</v>
      </c>
      <c r="AU2145" s="84" t="s">
        <v>4645</v>
      </c>
      <c r="AV2145" s="77" t="str">
        <f t="shared" si="476"/>
        <v>39109</v>
      </c>
      <c r="AX2145" s="7" t="s">
        <v>186</v>
      </c>
    </row>
    <row r="2146" spans="1:50" hidden="1" outlineLevel="1">
      <c r="A2146" t="s">
        <v>2996</v>
      </c>
      <c r="B2146" t="s">
        <v>4401</v>
      </c>
      <c r="C2146" s="1">
        <f t="shared" si="470"/>
        <v>7729</v>
      </c>
      <c r="D2146" s="7">
        <f>IF(N2146&gt;0, RANK(N2146,(N2146:P2146,Q2146:AE2146)),0)</f>
        <v>1</v>
      </c>
      <c r="E2146" s="7">
        <f>IF(O2146&gt;0,RANK(O2146,(N2146:P2146,Q2146:AE2146)),0)</f>
        <v>2</v>
      </c>
      <c r="F2146" s="7">
        <f>IF(P2146&gt;0,RANK(P2146,(N2146:P2146,Q2146:AE2146)),0)</f>
        <v>0</v>
      </c>
      <c r="G2146" s="1">
        <f t="shared" si="468"/>
        <v>819</v>
      </c>
      <c r="H2146" s="2">
        <f t="shared" si="469"/>
        <v>0.10596454910078923</v>
      </c>
      <c r="I2146" s="2"/>
      <c r="J2146" s="2">
        <f t="shared" si="477"/>
        <v>0.54897140639151254</v>
      </c>
      <c r="K2146" s="2">
        <f t="shared" si="477"/>
        <v>0.44300685729072325</v>
      </c>
      <c r="L2146" s="2">
        <f t="shared" si="477"/>
        <v>0</v>
      </c>
      <c r="M2146" s="2">
        <f t="shared" si="472"/>
        <v>8.0217363177642054E-3</v>
      </c>
      <c r="N2146" s="1">
        <v>4243</v>
      </c>
      <c r="O2146" s="1">
        <v>3424</v>
      </c>
      <c r="Q2146" s="1">
        <v>29</v>
      </c>
      <c r="R2146" s="1">
        <v>33</v>
      </c>
      <c r="S2146" s="1">
        <v>0</v>
      </c>
      <c r="T2146" s="1">
        <v>0</v>
      </c>
      <c r="W2146" s="1">
        <v>0</v>
      </c>
      <c r="Y2146" s="1">
        <v>0</v>
      </c>
      <c r="AG2146" s="7">
        <f>IF(Q2146&gt;0,RANK(Q2146,(N2146:P2146,Q2146:AE2146)),0)</f>
        <v>4</v>
      </c>
      <c r="AH2146" s="7">
        <f>IF(R2146&gt;0,RANK(R2146,(N2146:P2146,Q2146:AE2146)),0)</f>
        <v>3</v>
      </c>
      <c r="AI2146" s="7">
        <f>IF(T2146&gt;0,RANK(T2146,(N2146:P2146,Q2146:AE2146)),0)</f>
        <v>0</v>
      </c>
      <c r="AJ2146" s="7">
        <f>IF(S2146&gt;0,RANK(S2146,(N2146:P2146,Q2146:AE2146)),0)</f>
        <v>0</v>
      </c>
      <c r="AK2146" s="2">
        <f t="shared" si="478"/>
        <v>3.7521024712123172E-3</v>
      </c>
      <c r="AL2146" s="2">
        <f t="shared" si="478"/>
        <v>4.2696338465519476E-3</v>
      </c>
      <c r="AM2146" s="2">
        <f t="shared" si="474"/>
        <v>0</v>
      </c>
      <c r="AN2146" s="2">
        <f t="shared" si="475"/>
        <v>0</v>
      </c>
      <c r="AP2146" t="s">
        <v>2996</v>
      </c>
      <c r="AQ2146" t="s">
        <v>4401</v>
      </c>
      <c r="AR2146">
        <v>6</v>
      </c>
      <c r="AT2146" s="85" t="s">
        <v>3325</v>
      </c>
      <c r="AU2146" s="84" t="s">
        <v>4646</v>
      </c>
      <c r="AV2146" s="77" t="str">
        <f t="shared" si="476"/>
        <v>39111</v>
      </c>
      <c r="AX2146" s="7" t="s">
        <v>186</v>
      </c>
    </row>
    <row r="2147" spans="1:50" hidden="1" outlineLevel="1">
      <c r="A2147" t="s">
        <v>2519</v>
      </c>
      <c r="B2147" t="s">
        <v>4401</v>
      </c>
      <c r="C2147" s="1">
        <f t="shared" si="470"/>
        <v>282584</v>
      </c>
      <c r="D2147" s="7">
        <f>IF(N2147&gt;0, RANK(N2147,(N2147:P2147,Q2147:AE2147)),0)</f>
        <v>1</v>
      </c>
      <c r="E2147" s="7">
        <f>IF(O2147&gt;0,RANK(O2147,(N2147:P2147,Q2147:AE2147)),0)</f>
        <v>2</v>
      </c>
      <c r="F2147" s="7">
        <f>IF(P2147&gt;0,RANK(P2147,(N2147:P2147,Q2147:AE2147)),0)</f>
        <v>0</v>
      </c>
      <c r="G2147" s="1">
        <f t="shared" si="468"/>
        <v>4626</v>
      </c>
      <c r="H2147" s="2">
        <f t="shared" si="469"/>
        <v>1.6370353593975595E-2</v>
      </c>
      <c r="I2147" s="2"/>
      <c r="J2147" s="2">
        <f t="shared" si="477"/>
        <v>0.50603360416725651</v>
      </c>
      <c r="K2147" s="2">
        <f t="shared" si="477"/>
        <v>0.48966325057328086</v>
      </c>
      <c r="L2147" s="2">
        <f t="shared" si="477"/>
        <v>0</v>
      </c>
      <c r="M2147" s="2">
        <f t="shared" si="472"/>
        <v>4.3031452594626263E-3</v>
      </c>
      <c r="N2147" s="1">
        <v>142997</v>
      </c>
      <c r="O2147" s="1">
        <v>138371</v>
      </c>
      <c r="Q2147" s="1">
        <v>666</v>
      </c>
      <c r="R2147" s="1">
        <v>540</v>
      </c>
      <c r="S2147" s="1">
        <v>8</v>
      </c>
      <c r="T2147" s="1">
        <v>0</v>
      </c>
      <c r="W2147" s="1">
        <v>2</v>
      </c>
      <c r="Y2147" s="1">
        <v>0</v>
      </c>
      <c r="AG2147" s="7">
        <f>IF(Q2147&gt;0,RANK(Q2147,(N2147:P2147,Q2147:AE2147)),0)</f>
        <v>3</v>
      </c>
      <c r="AH2147" s="7">
        <f>IF(R2147&gt;0,RANK(R2147,(N2147:P2147,Q2147:AE2147)),0)</f>
        <v>4</v>
      </c>
      <c r="AI2147" s="7">
        <f>IF(T2147&gt;0,RANK(T2147,(N2147:P2147,Q2147:AE2147)),0)</f>
        <v>0</v>
      </c>
      <c r="AJ2147" s="7">
        <f>IF(S2147&gt;0,RANK(S2147,(N2147:P2147,Q2147:AE2147)),0)</f>
        <v>5</v>
      </c>
      <c r="AK2147" s="2">
        <f t="shared" si="478"/>
        <v>2.356821334541234E-3</v>
      </c>
      <c r="AL2147" s="2">
        <f t="shared" si="478"/>
        <v>1.9109362171955949E-3</v>
      </c>
      <c r="AM2147" s="2">
        <f t="shared" si="474"/>
        <v>0</v>
      </c>
      <c r="AN2147" s="2">
        <f t="shared" si="475"/>
        <v>2.8310166180675481E-5</v>
      </c>
      <c r="AP2147" t="s">
        <v>2519</v>
      </c>
      <c r="AQ2147" t="s">
        <v>4401</v>
      </c>
      <c r="AR2147">
        <v>0</v>
      </c>
      <c r="AT2147" s="85" t="s">
        <v>3325</v>
      </c>
      <c r="AU2147" s="84" t="s">
        <v>4647</v>
      </c>
      <c r="AV2147" s="77" t="str">
        <f t="shared" si="476"/>
        <v>39113</v>
      </c>
      <c r="AX2147" s="7" t="s">
        <v>186</v>
      </c>
    </row>
    <row r="2148" spans="1:50" hidden="1" outlineLevel="1">
      <c r="A2148" t="s">
        <v>3546</v>
      </c>
      <c r="B2148" t="s">
        <v>4401</v>
      </c>
      <c r="C2148" s="1">
        <f t="shared" si="470"/>
        <v>6703</v>
      </c>
      <c r="D2148" s="7">
        <f>IF(N2148&gt;0, RANK(N2148,(N2148:P2148,Q2148:AE2148)),0)</f>
        <v>2</v>
      </c>
      <c r="E2148" s="7">
        <f>IF(O2148&gt;0,RANK(O2148,(N2148:P2148,Q2148:AE2148)),0)</f>
        <v>1</v>
      </c>
      <c r="F2148" s="7">
        <f>IF(P2148&gt;0,RANK(P2148,(N2148:P2148,Q2148:AE2148)),0)</f>
        <v>0</v>
      </c>
      <c r="G2148" s="1">
        <f t="shared" si="468"/>
        <v>883</v>
      </c>
      <c r="H2148" s="2">
        <f t="shared" si="469"/>
        <v>0.13173206027152021</v>
      </c>
      <c r="I2148" s="2"/>
      <c r="J2148" s="2">
        <f t="shared" si="477"/>
        <v>0.42891242727137102</v>
      </c>
      <c r="K2148" s="2">
        <f t="shared" si="477"/>
        <v>0.5606444875428912</v>
      </c>
      <c r="L2148" s="2">
        <f t="shared" si="477"/>
        <v>0</v>
      </c>
      <c r="M2148" s="2">
        <f t="shared" si="472"/>
        <v>1.0443085185737777E-2</v>
      </c>
      <c r="N2148" s="1">
        <v>2875</v>
      </c>
      <c r="O2148" s="1">
        <v>3758</v>
      </c>
      <c r="Q2148" s="1">
        <v>32</v>
      </c>
      <c r="R2148" s="1">
        <v>38</v>
      </c>
      <c r="S2148" s="1">
        <v>0</v>
      </c>
      <c r="T2148" s="1">
        <v>0</v>
      </c>
      <c r="W2148" s="1">
        <v>0</v>
      </c>
      <c r="Y2148" s="1">
        <v>0</v>
      </c>
      <c r="AG2148" s="7">
        <f>IF(Q2148&gt;0,RANK(Q2148,(N2148:P2148,Q2148:AE2148)),0)</f>
        <v>4</v>
      </c>
      <c r="AH2148" s="7">
        <f>IF(R2148&gt;0,RANK(R2148,(N2148:P2148,Q2148:AE2148)),0)</f>
        <v>3</v>
      </c>
      <c r="AI2148" s="7">
        <f>IF(T2148&gt;0,RANK(T2148,(N2148:P2148,Q2148:AE2148)),0)</f>
        <v>0</v>
      </c>
      <c r="AJ2148" s="7">
        <f>IF(S2148&gt;0,RANK(S2148,(N2148:P2148,Q2148:AE2148)),0)</f>
        <v>0</v>
      </c>
      <c r="AK2148" s="2">
        <f t="shared" si="478"/>
        <v>4.7739817991943904E-3</v>
      </c>
      <c r="AL2148" s="2">
        <f t="shared" si="478"/>
        <v>5.669103386543339E-3</v>
      </c>
      <c r="AM2148" s="2">
        <f t="shared" si="474"/>
        <v>0</v>
      </c>
      <c r="AN2148" s="2">
        <f t="shared" si="475"/>
        <v>0</v>
      </c>
      <c r="AP2148" t="s">
        <v>3546</v>
      </c>
      <c r="AQ2148" t="s">
        <v>4401</v>
      </c>
      <c r="AR2148">
        <v>18</v>
      </c>
      <c r="AT2148" s="85" t="s">
        <v>3325</v>
      </c>
      <c r="AU2148" s="84" t="s">
        <v>5225</v>
      </c>
      <c r="AV2148" s="77" t="str">
        <f t="shared" si="476"/>
        <v>39115</v>
      </c>
      <c r="AX2148" s="7" t="s">
        <v>186</v>
      </c>
    </row>
    <row r="2149" spans="1:50" hidden="1" outlineLevel="1">
      <c r="A2149" t="s">
        <v>1675</v>
      </c>
      <c r="B2149" t="s">
        <v>4401</v>
      </c>
      <c r="C2149" s="1">
        <f t="shared" si="470"/>
        <v>16328</v>
      </c>
      <c r="D2149" s="7">
        <f>IF(N2149&gt;0, RANK(N2149,(N2149:P2149,Q2149:AE2149)),0)</f>
        <v>2</v>
      </c>
      <c r="E2149" s="7">
        <f>IF(O2149&gt;0,RANK(O2149,(N2149:P2149,Q2149:AE2149)),0)</f>
        <v>1</v>
      </c>
      <c r="F2149" s="7">
        <f>IF(P2149&gt;0,RANK(P2149,(N2149:P2149,Q2149:AE2149)),0)</f>
        <v>0</v>
      </c>
      <c r="G2149" s="1">
        <f t="shared" ref="G2149:G2212" si="479">IF(C2149&gt;0,MAX(N2149:P2149)-LARGE(N2149:P2149,2),0)</f>
        <v>4699</v>
      </c>
      <c r="H2149" s="2">
        <f t="shared" ref="H2149:H2212" si="480">IF(C2149&gt;0,G2149/C2149,0)</f>
        <v>0.28778784909358157</v>
      </c>
      <c r="I2149" s="2"/>
      <c r="J2149" s="2">
        <f t="shared" si="477"/>
        <v>0.35368691817736403</v>
      </c>
      <c r="K2149" s="2">
        <f t="shared" si="477"/>
        <v>0.64147476727094566</v>
      </c>
      <c r="L2149" s="2">
        <f t="shared" si="477"/>
        <v>0</v>
      </c>
      <c r="M2149" s="2">
        <f t="shared" si="472"/>
        <v>4.8383145516902593E-3</v>
      </c>
      <c r="N2149" s="1">
        <v>5775</v>
      </c>
      <c r="O2149" s="1">
        <v>10474</v>
      </c>
      <c r="Q2149" s="1">
        <v>39</v>
      </c>
      <c r="R2149" s="1">
        <v>40</v>
      </c>
      <c r="S2149" s="1">
        <v>0</v>
      </c>
      <c r="T2149" s="1">
        <v>0</v>
      </c>
      <c r="W2149" s="1">
        <v>0</v>
      </c>
      <c r="Y2149" s="1">
        <v>0</v>
      </c>
      <c r="AG2149" s="7">
        <f>IF(Q2149&gt;0,RANK(Q2149,(N2149:P2149,Q2149:AE2149)),0)</f>
        <v>4</v>
      </c>
      <c r="AH2149" s="7">
        <f>IF(R2149&gt;0,RANK(R2149,(N2149:P2149,Q2149:AE2149)),0)</f>
        <v>3</v>
      </c>
      <c r="AI2149" s="7">
        <f>IF(T2149&gt;0,RANK(T2149,(N2149:P2149,Q2149:AE2149)),0)</f>
        <v>0</v>
      </c>
      <c r="AJ2149" s="7">
        <f>IF(S2149&gt;0,RANK(S2149,(N2149:P2149,Q2149:AE2149)),0)</f>
        <v>0</v>
      </c>
      <c r="AK2149" s="2">
        <f t="shared" si="478"/>
        <v>2.3885350318471337E-3</v>
      </c>
      <c r="AL2149" s="2">
        <f t="shared" si="478"/>
        <v>2.4497795198432141E-3</v>
      </c>
      <c r="AM2149" s="2">
        <f t="shared" si="474"/>
        <v>0</v>
      </c>
      <c r="AN2149" s="2">
        <f t="shared" si="475"/>
        <v>0</v>
      </c>
      <c r="AP2149" t="s">
        <v>1675</v>
      </c>
      <c r="AQ2149" t="s">
        <v>4401</v>
      </c>
      <c r="AR2149">
        <v>4</v>
      </c>
      <c r="AT2149" s="85" t="s">
        <v>3325</v>
      </c>
      <c r="AU2149" s="84" t="s">
        <v>5226</v>
      </c>
      <c r="AV2149" s="77" t="str">
        <f t="shared" si="476"/>
        <v>39117</v>
      </c>
      <c r="AX2149" s="7" t="s">
        <v>186</v>
      </c>
    </row>
    <row r="2150" spans="1:50" hidden="1" outlineLevel="1">
      <c r="A2150" t="s">
        <v>2661</v>
      </c>
      <c r="B2150" t="s">
        <v>4401</v>
      </c>
      <c r="C2150" s="1">
        <f t="shared" si="470"/>
        <v>38866</v>
      </c>
      <c r="D2150" s="7">
        <f>IF(N2150&gt;0, RANK(N2150,(N2150:P2150,Q2150:AE2150)),0)</f>
        <v>2</v>
      </c>
      <c r="E2150" s="7">
        <f>IF(O2150&gt;0,RANK(O2150,(N2150:P2150,Q2150:AE2150)),0)</f>
        <v>1</v>
      </c>
      <c r="F2150" s="7">
        <f>IF(P2150&gt;0,RANK(P2150,(N2150:P2150,Q2150:AE2150)),0)</f>
        <v>0</v>
      </c>
      <c r="G2150" s="1">
        <f t="shared" si="479"/>
        <v>5833</v>
      </c>
      <c r="H2150" s="2">
        <f t="shared" si="480"/>
        <v>0.15007976123089589</v>
      </c>
      <c r="I2150" s="2"/>
      <c r="J2150" s="2">
        <f t="shared" si="477"/>
        <v>0.42250295888437195</v>
      </c>
      <c r="K2150" s="2">
        <f t="shared" si="477"/>
        <v>0.5725827201152679</v>
      </c>
      <c r="L2150" s="2">
        <f t="shared" si="477"/>
        <v>0</v>
      </c>
      <c r="M2150" s="2">
        <f t="shared" si="472"/>
        <v>4.9143210003601556E-3</v>
      </c>
      <c r="N2150" s="1">
        <v>16421</v>
      </c>
      <c r="O2150" s="1">
        <v>22254</v>
      </c>
      <c r="Q2150" s="1">
        <v>84</v>
      </c>
      <c r="R2150" s="1">
        <v>106</v>
      </c>
      <c r="S2150" s="1">
        <v>1</v>
      </c>
      <c r="T2150" s="1">
        <v>0</v>
      </c>
      <c r="W2150" s="1">
        <v>0</v>
      </c>
      <c r="Y2150" s="1">
        <v>0</v>
      </c>
      <c r="AG2150" s="7">
        <f>IF(Q2150&gt;0,RANK(Q2150,(N2150:P2150,Q2150:AE2150)),0)</f>
        <v>4</v>
      </c>
      <c r="AH2150" s="7">
        <f>IF(R2150&gt;0,RANK(R2150,(N2150:P2150,Q2150:AE2150)),0)</f>
        <v>3</v>
      </c>
      <c r="AI2150" s="7">
        <f>IF(T2150&gt;0,RANK(T2150,(N2150:P2150,Q2150:AE2150)),0)</f>
        <v>0</v>
      </c>
      <c r="AJ2150" s="7">
        <f>IF(S2150&gt;0,RANK(S2150,(N2150:P2150,Q2150:AE2150)),0)</f>
        <v>5</v>
      </c>
      <c r="AK2150" s="2">
        <f t="shared" si="478"/>
        <v>2.1612720629856428E-3</v>
      </c>
      <c r="AL2150" s="2">
        <f t="shared" si="478"/>
        <v>2.7273195080533114E-3</v>
      </c>
      <c r="AM2150" s="2">
        <f t="shared" si="474"/>
        <v>0</v>
      </c>
      <c r="AN2150" s="2">
        <f t="shared" si="475"/>
        <v>2.5729429321257656E-5</v>
      </c>
      <c r="AP2150" t="s">
        <v>2661</v>
      </c>
      <c r="AQ2150" t="s">
        <v>4401</v>
      </c>
      <c r="AR2150">
        <v>18</v>
      </c>
      <c r="AT2150" s="85" t="s">
        <v>3325</v>
      </c>
      <c r="AU2150" s="84" t="s">
        <v>4545</v>
      </c>
      <c r="AV2150" s="77" t="str">
        <f t="shared" si="476"/>
        <v>39119</v>
      </c>
      <c r="AX2150" s="7" t="s">
        <v>186</v>
      </c>
    </row>
    <row r="2151" spans="1:50" hidden="1" outlineLevel="1">
      <c r="A2151" t="s">
        <v>4674</v>
      </c>
      <c r="B2151" t="s">
        <v>4401</v>
      </c>
      <c r="C2151" s="1">
        <f t="shared" si="470"/>
        <v>6540</v>
      </c>
      <c r="D2151" s="7">
        <f>IF(N2151&gt;0, RANK(N2151,(N2151:P2151,Q2151:AE2151)),0)</f>
        <v>2</v>
      </c>
      <c r="E2151" s="7">
        <f>IF(O2151&gt;0,RANK(O2151,(N2151:P2151,Q2151:AE2151)),0)</f>
        <v>1</v>
      </c>
      <c r="F2151" s="7">
        <f>IF(P2151&gt;0,RANK(P2151,(N2151:P2151,Q2151:AE2151)),0)</f>
        <v>0</v>
      </c>
      <c r="G2151" s="1">
        <f t="shared" si="479"/>
        <v>1187</v>
      </c>
      <c r="H2151" s="2">
        <f t="shared" si="480"/>
        <v>0.18149847094801222</v>
      </c>
      <c r="I2151" s="2"/>
      <c r="J2151" s="2">
        <f t="shared" si="477"/>
        <v>0.40581039755351683</v>
      </c>
      <c r="K2151" s="2">
        <f t="shared" si="477"/>
        <v>0.58730886850152908</v>
      </c>
      <c r="L2151" s="2">
        <f t="shared" si="477"/>
        <v>0</v>
      </c>
      <c r="M2151" s="2">
        <f t="shared" si="472"/>
        <v>6.8807339449541427E-3</v>
      </c>
      <c r="N2151" s="1">
        <v>2654</v>
      </c>
      <c r="O2151" s="1">
        <v>3841</v>
      </c>
      <c r="Q2151" s="1">
        <v>24</v>
      </c>
      <c r="R2151" s="1">
        <v>21</v>
      </c>
      <c r="S2151" s="1">
        <v>0</v>
      </c>
      <c r="T2151" s="1">
        <v>0</v>
      </c>
      <c r="W2151" s="1">
        <v>0</v>
      </c>
      <c r="Y2151" s="1">
        <v>0</v>
      </c>
      <c r="AG2151" s="7">
        <f>IF(Q2151&gt;0,RANK(Q2151,(N2151:P2151,Q2151:AE2151)),0)</f>
        <v>3</v>
      </c>
      <c r="AH2151" s="7">
        <f>IF(R2151&gt;0,RANK(R2151,(N2151:P2151,Q2151:AE2151)),0)</f>
        <v>4</v>
      </c>
      <c r="AI2151" s="7">
        <f>IF(T2151&gt;0,RANK(T2151,(N2151:P2151,Q2151:AE2151)),0)</f>
        <v>0</v>
      </c>
      <c r="AJ2151" s="7">
        <f>IF(S2151&gt;0,RANK(S2151,(N2151:P2151,Q2151:AE2151)),0)</f>
        <v>0</v>
      </c>
      <c r="AK2151" s="2">
        <f t="shared" si="478"/>
        <v>3.669724770642202E-3</v>
      </c>
      <c r="AL2151" s="2">
        <f t="shared" si="478"/>
        <v>3.2110091743119268E-3</v>
      </c>
      <c r="AM2151" s="2">
        <f t="shared" si="474"/>
        <v>0</v>
      </c>
      <c r="AN2151" s="2">
        <f t="shared" si="475"/>
        <v>0</v>
      </c>
      <c r="AP2151" t="s">
        <v>4674</v>
      </c>
      <c r="AQ2151" t="s">
        <v>4401</v>
      </c>
      <c r="AR2151">
        <v>6</v>
      </c>
      <c r="AT2151" s="85" t="s">
        <v>3325</v>
      </c>
      <c r="AU2151" s="84" t="s">
        <v>4534</v>
      </c>
      <c r="AV2151" s="77" t="str">
        <f t="shared" si="476"/>
        <v>39121</v>
      </c>
      <c r="AX2151" s="7" t="s">
        <v>186</v>
      </c>
    </row>
    <row r="2152" spans="1:50" hidden="1" outlineLevel="1">
      <c r="A2152" t="s">
        <v>4215</v>
      </c>
      <c r="B2152" t="s">
        <v>4401</v>
      </c>
      <c r="C2152" s="1">
        <f t="shared" si="470"/>
        <v>23259</v>
      </c>
      <c r="D2152" s="7">
        <f>IF(N2152&gt;0, RANK(N2152,(N2152:P2152,Q2152:AE2152)),0)</f>
        <v>2</v>
      </c>
      <c r="E2152" s="7">
        <f>IF(O2152&gt;0,RANK(O2152,(N2152:P2152,Q2152:AE2152)),0)</f>
        <v>1</v>
      </c>
      <c r="F2152" s="7">
        <f>IF(P2152&gt;0,RANK(P2152,(N2152:P2152,Q2152:AE2152)),0)</f>
        <v>0</v>
      </c>
      <c r="G2152" s="1">
        <f t="shared" si="479"/>
        <v>955</v>
      </c>
      <c r="H2152" s="2">
        <f t="shared" si="480"/>
        <v>4.1059374865643407E-2</v>
      </c>
      <c r="I2152" s="2"/>
      <c r="J2152" s="2">
        <f t="shared" si="477"/>
        <v>0.47800851283374179</v>
      </c>
      <c r="K2152" s="2">
        <f t="shared" si="477"/>
        <v>0.51906788769938517</v>
      </c>
      <c r="L2152" s="2">
        <f t="shared" si="477"/>
        <v>0</v>
      </c>
      <c r="M2152" s="2">
        <f t="shared" si="472"/>
        <v>2.9235994668730392E-3</v>
      </c>
      <c r="N2152" s="1">
        <v>11118</v>
      </c>
      <c r="O2152" s="1">
        <v>12073</v>
      </c>
      <c r="Q2152" s="1">
        <v>47</v>
      </c>
      <c r="R2152" s="1">
        <v>19</v>
      </c>
      <c r="S2152" s="1">
        <v>2</v>
      </c>
      <c r="T2152" s="1">
        <v>0</v>
      </c>
      <c r="W2152" s="1">
        <v>0</v>
      </c>
      <c r="Y2152" s="1">
        <v>0</v>
      </c>
      <c r="AG2152" s="7">
        <f>IF(Q2152&gt;0,RANK(Q2152,(N2152:P2152,Q2152:AE2152)),0)</f>
        <v>3</v>
      </c>
      <c r="AH2152" s="7">
        <f>IF(R2152&gt;0,RANK(R2152,(N2152:P2152,Q2152:AE2152)),0)</f>
        <v>4</v>
      </c>
      <c r="AI2152" s="7">
        <f>IF(T2152&gt;0,RANK(T2152,(N2152:P2152,Q2152:AE2152)),0)</f>
        <v>0</v>
      </c>
      <c r="AJ2152" s="7">
        <f>IF(S2152&gt;0,RANK(S2152,(N2152:P2152,Q2152:AE2152)),0)</f>
        <v>5</v>
      </c>
      <c r="AK2152" s="2">
        <f t="shared" si="478"/>
        <v>2.0207231609269531E-3</v>
      </c>
      <c r="AL2152" s="2">
        <f t="shared" si="478"/>
        <v>8.1688808633217252E-4</v>
      </c>
      <c r="AM2152" s="2">
        <f t="shared" si="474"/>
        <v>0</v>
      </c>
      <c r="AN2152" s="2">
        <f t="shared" si="475"/>
        <v>8.5988219613912888E-5</v>
      </c>
      <c r="AP2152" t="s">
        <v>4215</v>
      </c>
      <c r="AQ2152" t="s">
        <v>4401</v>
      </c>
      <c r="AR2152">
        <v>9</v>
      </c>
      <c r="AT2152" s="85" t="s">
        <v>3325</v>
      </c>
      <c r="AU2152" s="84" t="s">
        <v>2759</v>
      </c>
      <c r="AV2152" s="77" t="str">
        <f t="shared" si="476"/>
        <v>39123</v>
      </c>
      <c r="AX2152" s="7" t="s">
        <v>186</v>
      </c>
    </row>
    <row r="2153" spans="1:50" hidden="1" outlineLevel="1">
      <c r="A2153" t="s">
        <v>3956</v>
      </c>
      <c r="B2153" t="s">
        <v>4401</v>
      </c>
      <c r="C2153" s="1">
        <f t="shared" si="470"/>
        <v>9879</v>
      </c>
      <c r="D2153" s="7">
        <f>IF(N2153&gt;0, RANK(N2153,(N2153:P2153,Q2153:AE2153)),0)</f>
        <v>2</v>
      </c>
      <c r="E2153" s="7">
        <f>IF(O2153&gt;0,RANK(O2153,(N2153:P2153,Q2153:AE2153)),0)</f>
        <v>1</v>
      </c>
      <c r="F2153" s="7">
        <f>IF(P2153&gt;0,RANK(P2153,(N2153:P2153,Q2153:AE2153)),0)</f>
        <v>0</v>
      </c>
      <c r="G2153" s="1">
        <f t="shared" si="479"/>
        <v>2596</v>
      </c>
      <c r="H2153" s="2">
        <f t="shared" si="480"/>
        <v>0.26277963356615042</v>
      </c>
      <c r="I2153" s="2"/>
      <c r="J2153" s="2">
        <f t="shared" si="477"/>
        <v>0.36542160137665758</v>
      </c>
      <c r="K2153" s="2">
        <f t="shared" si="477"/>
        <v>0.628201234942808</v>
      </c>
      <c r="L2153" s="2">
        <f t="shared" si="477"/>
        <v>0</v>
      </c>
      <c r="M2153" s="2">
        <f t="shared" si="472"/>
        <v>6.3771636805344256E-3</v>
      </c>
      <c r="N2153" s="1">
        <v>3610</v>
      </c>
      <c r="O2153" s="1">
        <v>6206</v>
      </c>
      <c r="Q2153" s="1">
        <v>31</v>
      </c>
      <c r="R2153" s="1">
        <v>32</v>
      </c>
      <c r="S2153" s="1">
        <v>0</v>
      </c>
      <c r="T2153" s="1">
        <v>0</v>
      </c>
      <c r="W2153" s="1">
        <v>0</v>
      </c>
      <c r="Y2153" s="1">
        <v>0</v>
      </c>
      <c r="AG2153" s="7">
        <f>IF(Q2153&gt;0,RANK(Q2153,(N2153:P2153,Q2153:AE2153)),0)</f>
        <v>4</v>
      </c>
      <c r="AH2153" s="7">
        <f>IF(R2153&gt;0,RANK(R2153,(N2153:P2153,Q2153:AE2153)),0)</f>
        <v>3</v>
      </c>
      <c r="AI2153" s="7">
        <f>IF(T2153&gt;0,RANK(T2153,(N2153:P2153,Q2153:AE2153)),0)</f>
        <v>0</v>
      </c>
      <c r="AJ2153" s="7">
        <f>IF(S2153&gt;0,RANK(S2153,(N2153:P2153,Q2153:AE2153)),0)</f>
        <v>0</v>
      </c>
      <c r="AK2153" s="2">
        <f t="shared" si="478"/>
        <v>3.1379694301042617E-3</v>
      </c>
      <c r="AL2153" s="2">
        <f t="shared" si="478"/>
        <v>3.2391942504302056E-3</v>
      </c>
      <c r="AM2153" s="2">
        <f t="shared" si="474"/>
        <v>0</v>
      </c>
      <c r="AN2153" s="2">
        <f t="shared" si="475"/>
        <v>0</v>
      </c>
      <c r="AP2153" t="s">
        <v>3956</v>
      </c>
      <c r="AQ2153" t="s">
        <v>4401</v>
      </c>
      <c r="AR2153">
        <v>5</v>
      </c>
      <c r="AT2153" s="85" t="s">
        <v>3325</v>
      </c>
      <c r="AU2153" s="84" t="s">
        <v>2760</v>
      </c>
      <c r="AV2153" s="77" t="str">
        <f t="shared" si="476"/>
        <v>39125</v>
      </c>
      <c r="AX2153" s="7" t="s">
        <v>186</v>
      </c>
    </row>
    <row r="2154" spans="1:50" hidden="1" outlineLevel="1">
      <c r="A2154" t="s">
        <v>3237</v>
      </c>
      <c r="B2154" t="s">
        <v>4401</v>
      </c>
      <c r="C2154" s="1">
        <f t="shared" si="470"/>
        <v>15189</v>
      </c>
      <c r="D2154" s="7">
        <f>IF(N2154&gt;0, RANK(N2154,(N2154:P2154,Q2154:AE2154)),0)</f>
        <v>2</v>
      </c>
      <c r="E2154" s="7">
        <f>IF(O2154&gt;0,RANK(O2154,(N2154:P2154,Q2154:AE2154)),0)</f>
        <v>1</v>
      </c>
      <c r="F2154" s="7">
        <f>IF(P2154&gt;0,RANK(P2154,(N2154:P2154,Q2154:AE2154)),0)</f>
        <v>0</v>
      </c>
      <c r="G2154" s="1">
        <f t="shared" si="479"/>
        <v>599</v>
      </c>
      <c r="H2154" s="2">
        <f t="shared" si="480"/>
        <v>3.9436434261636712E-2</v>
      </c>
      <c r="I2154" s="2"/>
      <c r="J2154" s="2">
        <f t="shared" si="477"/>
        <v>0.47777997234841002</v>
      </c>
      <c r="K2154" s="2">
        <f t="shared" si="477"/>
        <v>0.51721640661004675</v>
      </c>
      <c r="L2154" s="2">
        <f t="shared" si="477"/>
        <v>0</v>
      </c>
      <c r="M2154" s="2">
        <f t="shared" si="472"/>
        <v>5.0036210415432825E-3</v>
      </c>
      <c r="N2154" s="1">
        <v>7257</v>
      </c>
      <c r="O2154" s="1">
        <v>7856</v>
      </c>
      <c r="Q2154" s="1">
        <v>29</v>
      </c>
      <c r="R2154" s="1">
        <v>47</v>
      </c>
      <c r="S2154" s="1">
        <v>0</v>
      </c>
      <c r="T2154" s="1">
        <v>0</v>
      </c>
      <c r="W2154" s="1">
        <v>0</v>
      </c>
      <c r="Y2154" s="1">
        <v>0</v>
      </c>
      <c r="AG2154" s="7">
        <f>IF(Q2154&gt;0,RANK(Q2154,(N2154:P2154,Q2154:AE2154)),0)</f>
        <v>4</v>
      </c>
      <c r="AH2154" s="7">
        <f>IF(R2154&gt;0,RANK(R2154,(N2154:P2154,Q2154:AE2154)),0)</f>
        <v>3</v>
      </c>
      <c r="AI2154" s="7">
        <f>IF(T2154&gt;0,RANK(T2154,(N2154:P2154,Q2154:AE2154)),0)</f>
        <v>0</v>
      </c>
      <c r="AJ2154" s="7">
        <f>IF(S2154&gt;0,RANK(S2154,(N2154:P2154,Q2154:AE2154)),0)</f>
        <v>0</v>
      </c>
      <c r="AK2154" s="2">
        <f t="shared" si="478"/>
        <v>1.9092764500625453E-3</v>
      </c>
      <c r="AL2154" s="2">
        <f t="shared" si="478"/>
        <v>3.0943445914806767E-3</v>
      </c>
      <c r="AM2154" s="2">
        <f t="shared" si="474"/>
        <v>0</v>
      </c>
      <c r="AN2154" s="2">
        <f t="shared" si="475"/>
        <v>0</v>
      </c>
      <c r="AP2154" t="s">
        <v>3237</v>
      </c>
      <c r="AQ2154" t="s">
        <v>4401</v>
      </c>
      <c r="AR2154">
        <v>7</v>
      </c>
      <c r="AT2154" s="85" t="s">
        <v>3325</v>
      </c>
      <c r="AU2154" s="84" t="s">
        <v>4740</v>
      </c>
      <c r="AV2154" s="77" t="str">
        <f t="shared" si="476"/>
        <v>39127</v>
      </c>
      <c r="AX2154" s="7" t="s">
        <v>186</v>
      </c>
    </row>
    <row r="2155" spans="1:50" hidden="1" outlineLevel="1">
      <c r="A2155" t="s">
        <v>4527</v>
      </c>
      <c r="B2155" t="s">
        <v>4401</v>
      </c>
      <c r="C2155" s="1">
        <f t="shared" ref="C2155:C2179" si="481">SUM(N2155:AE2155)</f>
        <v>22852</v>
      </c>
      <c r="D2155" s="7">
        <f>IF(N2155&gt;0, RANK(N2155,(N2155:P2155,Q2155:AE2155)),0)</f>
        <v>2</v>
      </c>
      <c r="E2155" s="7">
        <f>IF(O2155&gt;0,RANK(O2155,(N2155:P2155,Q2155:AE2155)),0)</f>
        <v>1</v>
      </c>
      <c r="F2155" s="7">
        <f>IF(P2155&gt;0,RANK(P2155,(N2155:P2155,Q2155:AE2155)),0)</f>
        <v>0</v>
      </c>
      <c r="G2155" s="1">
        <f t="shared" si="479"/>
        <v>5582</v>
      </c>
      <c r="H2155" s="2">
        <f t="shared" si="480"/>
        <v>0.24426746017854017</v>
      </c>
      <c r="I2155" s="2"/>
      <c r="J2155" s="2">
        <f t="shared" ref="J2155:L2179" si="482">IF($C2155=0,"-",N2155/$C2155)</f>
        <v>0.37541571853667077</v>
      </c>
      <c r="K2155" s="2">
        <f t="shared" si="482"/>
        <v>0.61968317871521095</v>
      </c>
      <c r="L2155" s="2">
        <f t="shared" si="482"/>
        <v>0</v>
      </c>
      <c r="M2155" s="2">
        <f t="shared" ref="M2155:M2179" si="483">IF(C2155=0,"-",(1-J2155-K2155-L2155))</f>
        <v>4.9011027481182801E-3</v>
      </c>
      <c r="N2155" s="1">
        <v>8579</v>
      </c>
      <c r="O2155" s="1">
        <v>14161</v>
      </c>
      <c r="Q2155" s="1">
        <v>72</v>
      </c>
      <c r="R2155" s="1">
        <v>40</v>
      </c>
      <c r="S2155" s="1">
        <v>0</v>
      </c>
      <c r="T2155" s="1">
        <v>0</v>
      </c>
      <c r="W2155" s="1">
        <v>0</v>
      </c>
      <c r="Y2155" s="1">
        <v>0</v>
      </c>
      <c r="AG2155" s="7">
        <f>IF(Q2155&gt;0,RANK(Q2155,(N2155:P2155,Q2155:AE2155)),0)</f>
        <v>3</v>
      </c>
      <c r="AH2155" s="7">
        <f>IF(R2155&gt;0,RANK(R2155,(N2155:P2155,Q2155:AE2155)),0)</f>
        <v>4</v>
      </c>
      <c r="AI2155" s="7">
        <f>IF(T2155&gt;0,RANK(T2155,(N2155:P2155,Q2155:AE2155)),0)</f>
        <v>0</v>
      </c>
      <c r="AJ2155" s="7">
        <f>IF(S2155&gt;0,RANK(S2155,(N2155:P2155,Q2155:AE2155)),0)</f>
        <v>0</v>
      </c>
      <c r="AK2155" s="2">
        <f t="shared" ref="AK2155:AL2179" si="484">IF($C2155=0,"-",Q2155/$C2155)</f>
        <v>3.1507089095046386E-3</v>
      </c>
      <c r="AL2155" s="2">
        <f t="shared" si="484"/>
        <v>1.7503938386136881E-3</v>
      </c>
      <c r="AM2155" s="2">
        <f t="shared" ref="AM2155:AM2179" si="485">IF($C2155=0,"-",T2155/$C2155)</f>
        <v>0</v>
      </c>
      <c r="AN2155" s="2">
        <f t="shared" ref="AN2155:AN2179" si="486">IF($C2155=0,"-",S2155/$C2155)</f>
        <v>0</v>
      </c>
      <c r="AP2155" t="s">
        <v>4527</v>
      </c>
      <c r="AQ2155" t="s">
        <v>4401</v>
      </c>
      <c r="AR2155">
        <v>7</v>
      </c>
      <c r="AT2155" s="85" t="s">
        <v>3325</v>
      </c>
      <c r="AU2155" s="84" t="s">
        <v>4425</v>
      </c>
      <c r="AV2155" s="77" t="str">
        <f t="shared" ref="AV2155:AV2179" si="487">AT2155&amp;AU2155</f>
        <v>39129</v>
      </c>
      <c r="AX2155" s="7" t="s">
        <v>186</v>
      </c>
    </row>
    <row r="2156" spans="1:50" hidden="1" outlineLevel="1">
      <c r="A2156" t="s">
        <v>3015</v>
      </c>
      <c r="B2156" t="s">
        <v>4401</v>
      </c>
      <c r="C2156" s="1">
        <f t="shared" si="481"/>
        <v>12576</v>
      </c>
      <c r="D2156" s="7">
        <f>IF(N2156&gt;0, RANK(N2156,(N2156:P2156,Q2156:AE2156)),0)</f>
        <v>2</v>
      </c>
      <c r="E2156" s="7">
        <f>IF(O2156&gt;0,RANK(O2156,(N2156:P2156,Q2156:AE2156)),0)</f>
        <v>1</v>
      </c>
      <c r="F2156" s="7">
        <f>IF(P2156&gt;0,RANK(P2156,(N2156:P2156,Q2156:AE2156)),0)</f>
        <v>0</v>
      </c>
      <c r="G2156" s="1">
        <f t="shared" si="479"/>
        <v>531</v>
      </c>
      <c r="H2156" s="2">
        <f t="shared" si="480"/>
        <v>4.2223282442748089E-2</v>
      </c>
      <c r="I2156" s="2"/>
      <c r="J2156" s="2">
        <f t="shared" si="482"/>
        <v>0.47622455470737912</v>
      </c>
      <c r="K2156" s="2">
        <f t="shared" si="482"/>
        <v>0.51844783715012721</v>
      </c>
      <c r="L2156" s="2">
        <f t="shared" si="482"/>
        <v>0</v>
      </c>
      <c r="M2156" s="2">
        <f t="shared" si="483"/>
        <v>5.3276081424936672E-3</v>
      </c>
      <c r="N2156" s="1">
        <v>5989</v>
      </c>
      <c r="O2156" s="1">
        <v>6520</v>
      </c>
      <c r="Q2156" s="1">
        <v>34</v>
      </c>
      <c r="R2156" s="1">
        <v>33</v>
      </c>
      <c r="S2156" s="1">
        <v>0</v>
      </c>
      <c r="T2156" s="1">
        <v>0</v>
      </c>
      <c r="W2156" s="1">
        <v>0</v>
      </c>
      <c r="Y2156" s="1">
        <v>0</v>
      </c>
      <c r="AG2156" s="7">
        <f>IF(Q2156&gt;0,RANK(Q2156,(N2156:P2156,Q2156:AE2156)),0)</f>
        <v>3</v>
      </c>
      <c r="AH2156" s="7">
        <f>IF(R2156&gt;0,RANK(R2156,(N2156:P2156,Q2156:AE2156)),0)</f>
        <v>4</v>
      </c>
      <c r="AI2156" s="7">
        <f>IF(T2156&gt;0,RANK(T2156,(N2156:P2156,Q2156:AE2156)),0)</f>
        <v>0</v>
      </c>
      <c r="AJ2156" s="7">
        <f>IF(S2156&gt;0,RANK(S2156,(N2156:P2156,Q2156:AE2156)),0)</f>
        <v>0</v>
      </c>
      <c r="AK2156" s="2">
        <f t="shared" si="484"/>
        <v>2.703562340966921E-3</v>
      </c>
      <c r="AL2156" s="2">
        <f t="shared" si="484"/>
        <v>2.6240458015267176E-3</v>
      </c>
      <c r="AM2156" s="2">
        <f t="shared" si="485"/>
        <v>0</v>
      </c>
      <c r="AN2156" s="2">
        <f t="shared" si="486"/>
        <v>0</v>
      </c>
      <c r="AP2156" t="s">
        <v>3015</v>
      </c>
      <c r="AQ2156" t="s">
        <v>4401</v>
      </c>
      <c r="AR2156">
        <v>2</v>
      </c>
      <c r="AT2156" s="85" t="s">
        <v>3325</v>
      </c>
      <c r="AU2156" s="84" t="s">
        <v>4426</v>
      </c>
      <c r="AV2156" s="77" t="str">
        <f t="shared" si="487"/>
        <v>39131</v>
      </c>
      <c r="AX2156" s="7" t="s">
        <v>186</v>
      </c>
    </row>
    <row r="2157" spans="1:50" hidden="1" outlineLevel="1">
      <c r="A2157" t="s">
        <v>3515</v>
      </c>
      <c r="B2157" t="s">
        <v>4401</v>
      </c>
      <c r="C2157" s="1">
        <f t="shared" si="481"/>
        <v>76647</v>
      </c>
      <c r="D2157" s="7">
        <f>IF(N2157&gt;0, RANK(N2157,(N2157:P2157,Q2157:AE2157)),0)</f>
        <v>1</v>
      </c>
      <c r="E2157" s="7">
        <f>IF(O2157&gt;0,RANK(O2157,(N2157:P2157,Q2157:AE2157)),0)</f>
        <v>2</v>
      </c>
      <c r="F2157" s="7">
        <f>IF(P2157&gt;0,RANK(P2157,(N2157:P2157,Q2157:AE2157)),0)</f>
        <v>0</v>
      </c>
      <c r="G2157" s="1">
        <f t="shared" si="479"/>
        <v>5092</v>
      </c>
      <c r="H2157" s="2">
        <f t="shared" si="480"/>
        <v>6.6434433180685482E-2</v>
      </c>
      <c r="I2157" s="2"/>
      <c r="J2157" s="2">
        <f t="shared" si="482"/>
        <v>0.53067960911712131</v>
      </c>
      <c r="K2157" s="2">
        <f t="shared" si="482"/>
        <v>0.46424517593643588</v>
      </c>
      <c r="L2157" s="2">
        <f t="shared" si="482"/>
        <v>0</v>
      </c>
      <c r="M2157" s="2">
        <f t="shared" si="483"/>
        <v>5.0752149464428076E-3</v>
      </c>
      <c r="N2157" s="1">
        <v>40675</v>
      </c>
      <c r="O2157" s="1">
        <v>35583</v>
      </c>
      <c r="Q2157" s="1">
        <v>219</v>
      </c>
      <c r="R2157" s="1">
        <v>162</v>
      </c>
      <c r="S2157" s="1">
        <v>4</v>
      </c>
      <c r="T2157" s="1">
        <v>0</v>
      </c>
      <c r="W2157" s="1">
        <v>4</v>
      </c>
      <c r="Y2157" s="1">
        <v>0</v>
      </c>
      <c r="AG2157" s="7">
        <f>IF(Q2157&gt;0,RANK(Q2157,(N2157:P2157,Q2157:AE2157)),0)</f>
        <v>3</v>
      </c>
      <c r="AH2157" s="7">
        <f>IF(R2157&gt;0,RANK(R2157,(N2157:P2157,Q2157:AE2157)),0)</f>
        <v>4</v>
      </c>
      <c r="AI2157" s="7">
        <f>IF(T2157&gt;0,RANK(T2157,(N2157:P2157,Q2157:AE2157)),0)</f>
        <v>0</v>
      </c>
      <c r="AJ2157" s="7">
        <f>IF(S2157&gt;0,RANK(S2157,(N2157:P2157,Q2157:AE2157)),0)</f>
        <v>5</v>
      </c>
      <c r="AK2157" s="2">
        <f t="shared" si="484"/>
        <v>2.8572546870719012E-3</v>
      </c>
      <c r="AL2157" s="2">
        <f t="shared" si="484"/>
        <v>2.1135856589298992E-3</v>
      </c>
      <c r="AM2157" s="2">
        <f t="shared" si="485"/>
        <v>0</v>
      </c>
      <c r="AN2157" s="2">
        <f t="shared" si="486"/>
        <v>5.2187300220491344E-5</v>
      </c>
      <c r="AP2157" t="s">
        <v>3515</v>
      </c>
      <c r="AQ2157" t="s">
        <v>4401</v>
      </c>
      <c r="AR2157">
        <v>0</v>
      </c>
      <c r="AT2157" s="85" t="s">
        <v>3325</v>
      </c>
      <c r="AU2157" s="84" t="s">
        <v>4427</v>
      </c>
      <c r="AV2157" s="77" t="str">
        <f t="shared" si="487"/>
        <v>39133</v>
      </c>
      <c r="AX2157" s="7" t="s">
        <v>186</v>
      </c>
    </row>
    <row r="2158" spans="1:50" hidden="1" outlineLevel="1">
      <c r="A2158" t="s">
        <v>4174</v>
      </c>
      <c r="B2158" t="s">
        <v>4401</v>
      </c>
      <c r="C2158" s="1">
        <f t="shared" si="481"/>
        <v>21127</v>
      </c>
      <c r="D2158" s="7">
        <f>IF(N2158&gt;0, RANK(N2158,(N2158:P2158,Q2158:AE2158)),0)</f>
        <v>2</v>
      </c>
      <c r="E2158" s="7">
        <f>IF(O2158&gt;0,RANK(O2158,(N2158:P2158,Q2158:AE2158)),0)</f>
        <v>1</v>
      </c>
      <c r="F2158" s="7">
        <f>IF(P2158&gt;0,RANK(P2158,(N2158:P2158,Q2158:AE2158)),0)</f>
        <v>0</v>
      </c>
      <c r="G2158" s="1">
        <f t="shared" si="479"/>
        <v>6460</v>
      </c>
      <c r="H2158" s="2">
        <f t="shared" si="480"/>
        <v>0.30576986794149669</v>
      </c>
      <c r="I2158" s="2"/>
      <c r="J2158" s="2">
        <f t="shared" si="482"/>
        <v>0.34429876461400105</v>
      </c>
      <c r="K2158" s="2">
        <f t="shared" si="482"/>
        <v>0.65006863255549774</v>
      </c>
      <c r="L2158" s="2">
        <f t="shared" si="482"/>
        <v>0</v>
      </c>
      <c r="M2158" s="2">
        <f t="shared" si="483"/>
        <v>5.6326028305012654E-3</v>
      </c>
      <c r="N2158" s="1">
        <v>7274</v>
      </c>
      <c r="O2158" s="1">
        <v>13734</v>
      </c>
      <c r="Q2158" s="1">
        <v>69</v>
      </c>
      <c r="R2158" s="1">
        <v>50</v>
      </c>
      <c r="S2158" s="1">
        <v>0</v>
      </c>
      <c r="T2158" s="1">
        <v>0</v>
      </c>
      <c r="W2158" s="1">
        <v>0</v>
      </c>
      <c r="Y2158" s="1">
        <v>0</v>
      </c>
      <c r="AG2158" s="7">
        <f>IF(Q2158&gt;0,RANK(Q2158,(N2158:P2158,Q2158:AE2158)),0)</f>
        <v>3</v>
      </c>
      <c r="AH2158" s="7">
        <f>IF(R2158&gt;0,RANK(R2158,(N2158:P2158,Q2158:AE2158)),0)</f>
        <v>4</v>
      </c>
      <c r="AI2158" s="7">
        <f>IF(T2158&gt;0,RANK(T2158,(N2158:P2158,Q2158:AE2158)),0)</f>
        <v>0</v>
      </c>
      <c r="AJ2158" s="7">
        <f>IF(S2158&gt;0,RANK(S2158,(N2158:P2158,Q2158:AE2158)),0)</f>
        <v>0</v>
      </c>
      <c r="AK2158" s="2">
        <f t="shared" si="484"/>
        <v>3.2659629857528282E-3</v>
      </c>
      <c r="AL2158" s="2">
        <f t="shared" si="484"/>
        <v>2.3666398447484264E-3</v>
      </c>
      <c r="AM2158" s="2">
        <f t="shared" si="485"/>
        <v>0</v>
      </c>
      <c r="AN2158" s="2">
        <f t="shared" si="486"/>
        <v>0</v>
      </c>
      <c r="AP2158" t="s">
        <v>4174</v>
      </c>
      <c r="AQ2158" t="s">
        <v>4401</v>
      </c>
      <c r="AR2158">
        <v>8</v>
      </c>
      <c r="AT2158" s="85" t="s">
        <v>3325</v>
      </c>
      <c r="AU2158" s="84" t="s">
        <v>4416</v>
      </c>
      <c r="AV2158" s="77" t="str">
        <f t="shared" si="487"/>
        <v>39135</v>
      </c>
      <c r="AX2158" s="7" t="s">
        <v>186</v>
      </c>
    </row>
    <row r="2159" spans="1:50" hidden="1" outlineLevel="1">
      <c r="A2159" t="s">
        <v>3587</v>
      </c>
      <c r="B2159" t="s">
        <v>4401</v>
      </c>
      <c r="C2159" s="1">
        <f t="shared" si="481"/>
        <v>18849</v>
      </c>
      <c r="D2159" s="7">
        <f>IF(N2159&gt;0, RANK(N2159,(N2159:P2159,Q2159:AE2159)),0)</f>
        <v>2</v>
      </c>
      <c r="E2159" s="7">
        <f>IF(O2159&gt;0,RANK(O2159,(N2159:P2159,Q2159:AE2159)),0)</f>
        <v>1</v>
      </c>
      <c r="F2159" s="7">
        <f>IF(P2159&gt;0,RANK(P2159,(N2159:P2159,Q2159:AE2159)),0)</f>
        <v>0</v>
      </c>
      <c r="G2159" s="1">
        <f t="shared" si="479"/>
        <v>9978</v>
      </c>
      <c r="H2159" s="2">
        <f t="shared" si="480"/>
        <v>0.52936495304790709</v>
      </c>
      <c r="I2159" s="2"/>
      <c r="J2159" s="2">
        <f t="shared" si="482"/>
        <v>0.23300970873786409</v>
      </c>
      <c r="K2159" s="2">
        <f t="shared" si="482"/>
        <v>0.76237466178577118</v>
      </c>
      <c r="L2159" s="2">
        <f t="shared" si="482"/>
        <v>0</v>
      </c>
      <c r="M2159" s="2">
        <f t="shared" si="483"/>
        <v>4.6156294763647354E-3</v>
      </c>
      <c r="N2159" s="1">
        <v>4392</v>
      </c>
      <c r="O2159" s="1">
        <v>14370</v>
      </c>
      <c r="Q2159" s="1">
        <v>46</v>
      </c>
      <c r="R2159" s="1">
        <v>40</v>
      </c>
      <c r="S2159" s="1">
        <v>0</v>
      </c>
      <c r="T2159" s="1">
        <v>0</v>
      </c>
      <c r="W2159" s="1">
        <v>1</v>
      </c>
      <c r="Y2159" s="1">
        <v>0</v>
      </c>
      <c r="AG2159" s="7">
        <f>IF(Q2159&gt;0,RANK(Q2159,(N2159:P2159,Q2159:AE2159)),0)</f>
        <v>3</v>
      </c>
      <c r="AH2159" s="7">
        <f>IF(R2159&gt;0,RANK(R2159,(N2159:P2159,Q2159:AE2159)),0)</f>
        <v>4</v>
      </c>
      <c r="AI2159" s="7">
        <f>IF(T2159&gt;0,RANK(T2159,(N2159:P2159,Q2159:AE2159)),0)</f>
        <v>0</v>
      </c>
      <c r="AJ2159" s="7">
        <f>IF(S2159&gt;0,RANK(S2159,(N2159:P2159,Q2159:AE2159)),0)</f>
        <v>0</v>
      </c>
      <c r="AK2159" s="2">
        <f t="shared" si="484"/>
        <v>2.4404477691124197E-3</v>
      </c>
      <c r="AL2159" s="2">
        <f t="shared" si="484"/>
        <v>2.122128494880365E-3</v>
      </c>
      <c r="AM2159" s="2">
        <f t="shared" si="485"/>
        <v>0</v>
      </c>
      <c r="AN2159" s="2">
        <f t="shared" si="486"/>
        <v>0</v>
      </c>
      <c r="AP2159" t="s">
        <v>3587</v>
      </c>
      <c r="AQ2159" t="s">
        <v>4401</v>
      </c>
      <c r="AR2159">
        <v>5</v>
      </c>
      <c r="AT2159" s="85" t="s">
        <v>3325</v>
      </c>
      <c r="AU2159" s="84" t="s">
        <v>5200</v>
      </c>
      <c r="AV2159" s="77" t="str">
        <f t="shared" si="487"/>
        <v>39137</v>
      </c>
      <c r="AX2159" s="7" t="s">
        <v>186</v>
      </c>
    </row>
    <row r="2160" spans="1:50" hidden="1" outlineLevel="1">
      <c r="A2160" t="s">
        <v>4602</v>
      </c>
      <c r="B2160" t="s">
        <v>4401</v>
      </c>
      <c r="C2160" s="1">
        <f t="shared" si="481"/>
        <v>61840</v>
      </c>
      <c r="D2160" s="7">
        <f>IF(N2160&gt;0, RANK(N2160,(N2160:P2160,Q2160:AE2160)),0)</f>
        <v>2</v>
      </c>
      <c r="E2160" s="7">
        <f>IF(O2160&gt;0,RANK(O2160,(N2160:P2160,Q2160:AE2160)),0)</f>
        <v>1</v>
      </c>
      <c r="F2160" s="7">
        <f>IF(P2160&gt;0,RANK(P2160,(N2160:P2160,Q2160:AE2160)),0)</f>
        <v>0</v>
      </c>
      <c r="G2160" s="1">
        <f t="shared" si="479"/>
        <v>12234</v>
      </c>
      <c r="H2160" s="2">
        <f t="shared" si="480"/>
        <v>0.19783311772315654</v>
      </c>
      <c r="I2160" s="2"/>
      <c r="J2160" s="2">
        <f t="shared" si="482"/>
        <v>0.39841526520051745</v>
      </c>
      <c r="K2160" s="2">
        <f t="shared" si="482"/>
        <v>0.59624838292367399</v>
      </c>
      <c r="L2160" s="2">
        <f t="shared" si="482"/>
        <v>0</v>
      </c>
      <c r="M2160" s="2">
        <f t="shared" si="483"/>
        <v>5.3363518758084982E-3</v>
      </c>
      <c r="N2160" s="1">
        <v>24638</v>
      </c>
      <c r="O2160" s="1">
        <v>36872</v>
      </c>
      <c r="Q2160" s="1">
        <v>131</v>
      </c>
      <c r="R2160" s="1">
        <v>199</v>
      </c>
      <c r="S2160" s="1">
        <v>0</v>
      </c>
      <c r="T2160" s="1">
        <v>0</v>
      </c>
      <c r="W2160" s="1">
        <v>0</v>
      </c>
      <c r="Y2160" s="1">
        <v>0</v>
      </c>
      <c r="AG2160" s="7">
        <f>IF(Q2160&gt;0,RANK(Q2160,(N2160:P2160,Q2160:AE2160)),0)</f>
        <v>4</v>
      </c>
      <c r="AH2160" s="7">
        <f>IF(R2160&gt;0,RANK(R2160,(N2160:P2160,Q2160:AE2160)),0)</f>
        <v>3</v>
      </c>
      <c r="AI2160" s="7">
        <f>IF(T2160&gt;0,RANK(T2160,(N2160:P2160,Q2160:AE2160)),0)</f>
        <v>0</v>
      </c>
      <c r="AJ2160" s="7">
        <f>IF(S2160&gt;0,RANK(S2160,(N2160:P2160,Q2160:AE2160)),0)</f>
        <v>0</v>
      </c>
      <c r="AK2160" s="2">
        <f t="shared" si="484"/>
        <v>2.1183699870633895E-3</v>
      </c>
      <c r="AL2160" s="2">
        <f t="shared" si="484"/>
        <v>3.2179818887451486E-3</v>
      </c>
      <c r="AM2160" s="2">
        <f t="shared" si="485"/>
        <v>0</v>
      </c>
      <c r="AN2160" s="2">
        <f t="shared" si="486"/>
        <v>0</v>
      </c>
      <c r="AP2160" t="s">
        <v>4602</v>
      </c>
      <c r="AQ2160" t="s">
        <v>4401</v>
      </c>
      <c r="AR2160">
        <v>4</v>
      </c>
      <c r="AT2160" s="85" t="s">
        <v>3325</v>
      </c>
      <c r="AU2160" s="84" t="s">
        <v>5201</v>
      </c>
      <c r="AV2160" s="77" t="str">
        <f t="shared" si="487"/>
        <v>39139</v>
      </c>
      <c r="AX2160" s="7" t="s">
        <v>186</v>
      </c>
    </row>
    <row r="2161" spans="1:50" hidden="1" outlineLevel="1">
      <c r="A2161" t="s">
        <v>2459</v>
      </c>
      <c r="B2161" t="s">
        <v>4401</v>
      </c>
      <c r="C2161" s="1">
        <f t="shared" si="481"/>
        <v>31671</v>
      </c>
      <c r="D2161" s="7">
        <f>IF(N2161&gt;0, RANK(N2161,(N2161:P2161,Q2161:AE2161)),0)</f>
        <v>2</v>
      </c>
      <c r="E2161" s="7">
        <f>IF(O2161&gt;0,RANK(O2161,(N2161:P2161,Q2161:AE2161)),0)</f>
        <v>1</v>
      </c>
      <c r="F2161" s="7">
        <f>IF(P2161&gt;0,RANK(P2161,(N2161:P2161,Q2161:AE2161)),0)</f>
        <v>0</v>
      </c>
      <c r="G2161" s="1">
        <f t="shared" si="479"/>
        <v>3253</v>
      </c>
      <c r="H2161" s="2">
        <f t="shared" si="480"/>
        <v>0.10271226042752045</v>
      </c>
      <c r="I2161" s="2"/>
      <c r="J2161" s="2">
        <f t="shared" si="482"/>
        <v>0.4413501310347005</v>
      </c>
      <c r="K2161" s="2">
        <f t="shared" si="482"/>
        <v>0.54406239146222091</v>
      </c>
      <c r="L2161" s="2">
        <f t="shared" si="482"/>
        <v>0</v>
      </c>
      <c r="M2161" s="2">
        <f t="shared" si="483"/>
        <v>1.4587477503078539E-2</v>
      </c>
      <c r="N2161" s="1">
        <v>13978</v>
      </c>
      <c r="O2161" s="1">
        <v>17231</v>
      </c>
      <c r="Q2161" s="1">
        <v>384</v>
      </c>
      <c r="R2161" s="1">
        <v>78</v>
      </c>
      <c r="S2161" s="1">
        <v>0</v>
      </c>
      <c r="T2161" s="1">
        <v>0</v>
      </c>
      <c r="W2161" s="1">
        <v>0</v>
      </c>
      <c r="Y2161" s="1">
        <v>0</v>
      </c>
      <c r="AG2161" s="7">
        <f>IF(Q2161&gt;0,RANK(Q2161,(N2161:P2161,Q2161:AE2161)),0)</f>
        <v>3</v>
      </c>
      <c r="AH2161" s="7">
        <f>IF(R2161&gt;0,RANK(R2161,(N2161:P2161,Q2161:AE2161)),0)</f>
        <v>4</v>
      </c>
      <c r="AI2161" s="7">
        <f>IF(T2161&gt;0,RANK(T2161,(N2161:P2161,Q2161:AE2161)),0)</f>
        <v>0</v>
      </c>
      <c r="AJ2161" s="7">
        <f>IF(S2161&gt;0,RANK(S2161,(N2161:P2161,Q2161:AE2161)),0)</f>
        <v>0</v>
      </c>
      <c r="AK2161" s="2">
        <f t="shared" si="484"/>
        <v>1.2124656625935398E-2</v>
      </c>
      <c r="AL2161" s="2">
        <f t="shared" si="484"/>
        <v>2.4628208771431278E-3</v>
      </c>
      <c r="AM2161" s="2">
        <f t="shared" si="485"/>
        <v>0</v>
      </c>
      <c r="AN2161" s="2">
        <f t="shared" si="486"/>
        <v>0</v>
      </c>
      <c r="AP2161" t="s">
        <v>2459</v>
      </c>
      <c r="AQ2161" t="s">
        <v>4401</v>
      </c>
      <c r="AR2161">
        <v>0</v>
      </c>
      <c r="AT2161" s="85" t="s">
        <v>3325</v>
      </c>
      <c r="AU2161" s="84" t="s">
        <v>5202</v>
      </c>
      <c r="AV2161" s="77" t="str">
        <f t="shared" si="487"/>
        <v>39141</v>
      </c>
      <c r="AX2161" s="7" t="s">
        <v>186</v>
      </c>
    </row>
    <row r="2162" spans="1:50" hidden="1" outlineLevel="1">
      <c r="A2162" t="s">
        <v>4937</v>
      </c>
      <c r="B2162" t="s">
        <v>4401</v>
      </c>
      <c r="C2162" s="1">
        <f t="shared" si="481"/>
        <v>29014</v>
      </c>
      <c r="D2162" s="7">
        <f>IF(N2162&gt;0, RANK(N2162,(N2162:P2162,Q2162:AE2162)),0)</f>
        <v>2</v>
      </c>
      <c r="E2162" s="7">
        <f>IF(O2162&gt;0,RANK(O2162,(N2162:P2162,Q2162:AE2162)),0)</f>
        <v>1</v>
      </c>
      <c r="F2162" s="7">
        <f>IF(P2162&gt;0,RANK(P2162,(N2162:P2162,Q2162:AE2162)),0)</f>
        <v>0</v>
      </c>
      <c r="G2162" s="1">
        <f t="shared" si="479"/>
        <v>3538</v>
      </c>
      <c r="H2162" s="2">
        <f t="shared" si="480"/>
        <v>0.12194113186737437</v>
      </c>
      <c r="I2162" s="2"/>
      <c r="J2162" s="2">
        <f t="shared" si="482"/>
        <v>0.43723719583649273</v>
      </c>
      <c r="K2162" s="2">
        <f t="shared" si="482"/>
        <v>0.55917832770386711</v>
      </c>
      <c r="L2162" s="2">
        <f t="shared" si="482"/>
        <v>0</v>
      </c>
      <c r="M2162" s="2">
        <f t="shared" si="483"/>
        <v>3.5844764596402179E-3</v>
      </c>
      <c r="N2162" s="1">
        <v>12686</v>
      </c>
      <c r="O2162" s="1">
        <v>16224</v>
      </c>
      <c r="Q2162" s="1">
        <v>53</v>
      </c>
      <c r="R2162" s="1">
        <v>48</v>
      </c>
      <c r="S2162" s="1">
        <v>0</v>
      </c>
      <c r="T2162" s="1">
        <v>0</v>
      </c>
      <c r="W2162" s="1">
        <v>3</v>
      </c>
      <c r="Y2162" s="1">
        <v>0</v>
      </c>
      <c r="AG2162" s="7">
        <f>IF(Q2162&gt;0,RANK(Q2162,(N2162:P2162,Q2162:AE2162)),0)</f>
        <v>3</v>
      </c>
      <c r="AH2162" s="7">
        <f>IF(R2162&gt;0,RANK(R2162,(N2162:P2162,Q2162:AE2162)),0)</f>
        <v>4</v>
      </c>
      <c r="AI2162" s="7">
        <f>IF(T2162&gt;0,RANK(T2162,(N2162:P2162,Q2162:AE2162)),0)</f>
        <v>0</v>
      </c>
      <c r="AJ2162" s="7">
        <f>IF(S2162&gt;0,RANK(S2162,(N2162:P2162,Q2162:AE2162)),0)</f>
        <v>0</v>
      </c>
      <c r="AK2162" s="2">
        <f t="shared" si="484"/>
        <v>1.8267043496243193E-3</v>
      </c>
      <c r="AL2162" s="2">
        <f t="shared" si="484"/>
        <v>1.6543737506031571E-3</v>
      </c>
      <c r="AM2162" s="2">
        <f t="shared" si="485"/>
        <v>0</v>
      </c>
      <c r="AN2162" s="2">
        <f t="shared" si="486"/>
        <v>0</v>
      </c>
      <c r="AP2162" t="s">
        <v>4937</v>
      </c>
      <c r="AQ2162" t="s">
        <v>4401</v>
      </c>
      <c r="AR2162">
        <v>5</v>
      </c>
      <c r="AT2162" s="85" t="s">
        <v>3325</v>
      </c>
      <c r="AU2162" s="84" t="s">
        <v>5203</v>
      </c>
      <c r="AV2162" s="77" t="str">
        <f t="shared" si="487"/>
        <v>39143</v>
      </c>
      <c r="AX2162" s="7" t="s">
        <v>186</v>
      </c>
    </row>
    <row r="2163" spans="1:50" hidden="1" outlineLevel="1">
      <c r="A2163" t="s">
        <v>4639</v>
      </c>
      <c r="B2163" t="s">
        <v>4401</v>
      </c>
      <c r="C2163" s="1">
        <f t="shared" si="481"/>
        <v>35203</v>
      </c>
      <c r="D2163" s="7">
        <f>IF(N2163&gt;0, RANK(N2163,(N2163:P2163,Q2163:AE2163)),0)</f>
        <v>2</v>
      </c>
      <c r="E2163" s="7">
        <f>IF(O2163&gt;0,RANK(O2163,(N2163:P2163,Q2163:AE2163)),0)</f>
        <v>1</v>
      </c>
      <c r="F2163" s="7">
        <f>IF(P2163&gt;0,RANK(P2163,(N2163:P2163,Q2163:AE2163)),0)</f>
        <v>0</v>
      </c>
      <c r="G2163" s="1">
        <f t="shared" si="479"/>
        <v>1432</v>
      </c>
      <c r="H2163" s="2">
        <f t="shared" si="480"/>
        <v>4.0678351276879812E-2</v>
      </c>
      <c r="I2163" s="2"/>
      <c r="J2163" s="2">
        <f t="shared" si="482"/>
        <v>0.47799903417322387</v>
      </c>
      <c r="K2163" s="2">
        <f t="shared" si="482"/>
        <v>0.51867738545010367</v>
      </c>
      <c r="L2163" s="2">
        <f t="shared" si="482"/>
        <v>0</v>
      </c>
      <c r="M2163" s="2">
        <f t="shared" si="483"/>
        <v>3.3235803766724636E-3</v>
      </c>
      <c r="N2163" s="1">
        <v>16827</v>
      </c>
      <c r="O2163" s="1">
        <v>18259</v>
      </c>
      <c r="Q2163" s="1">
        <v>67</v>
      </c>
      <c r="R2163" s="1">
        <v>50</v>
      </c>
      <c r="S2163" s="1">
        <v>0</v>
      </c>
      <c r="T2163" s="1">
        <v>0</v>
      </c>
      <c r="W2163" s="1">
        <v>0</v>
      </c>
      <c r="Y2163" s="1">
        <v>0</v>
      </c>
      <c r="AG2163" s="7">
        <f>IF(Q2163&gt;0,RANK(Q2163,(N2163:P2163,Q2163:AE2163)),0)</f>
        <v>3</v>
      </c>
      <c r="AH2163" s="7">
        <f>IF(R2163&gt;0,RANK(R2163,(N2163:P2163,Q2163:AE2163)),0)</f>
        <v>4</v>
      </c>
      <c r="AI2163" s="7">
        <f>IF(T2163&gt;0,RANK(T2163,(N2163:P2163,Q2163:AE2163)),0)</f>
        <v>0</v>
      </c>
      <c r="AJ2163" s="7">
        <f>IF(S2163&gt;0,RANK(S2163,(N2163:P2163,Q2163:AE2163)),0)</f>
        <v>0</v>
      </c>
      <c r="AK2163" s="2">
        <f t="shared" si="484"/>
        <v>1.90324688236798E-3</v>
      </c>
      <c r="AL2163" s="2">
        <f t="shared" si="484"/>
        <v>1.4203334943044628E-3</v>
      </c>
      <c r="AM2163" s="2">
        <f t="shared" si="485"/>
        <v>0</v>
      </c>
      <c r="AN2163" s="2">
        <f t="shared" si="486"/>
        <v>0</v>
      </c>
      <c r="AP2163" t="s">
        <v>4639</v>
      </c>
      <c r="AQ2163" t="s">
        <v>4401</v>
      </c>
      <c r="AR2163">
        <v>0</v>
      </c>
      <c r="AT2163" s="85" t="s">
        <v>3325</v>
      </c>
      <c r="AU2163" s="84" t="s">
        <v>5204</v>
      </c>
      <c r="AV2163" s="77" t="str">
        <f t="shared" si="487"/>
        <v>39145</v>
      </c>
      <c r="AX2163" s="7" t="s">
        <v>186</v>
      </c>
    </row>
    <row r="2164" spans="1:50" hidden="1" outlineLevel="1">
      <c r="A2164" t="s">
        <v>3080</v>
      </c>
      <c r="B2164" t="s">
        <v>4401</v>
      </c>
      <c r="C2164" s="1">
        <f t="shared" si="481"/>
        <v>26991</v>
      </c>
      <c r="D2164" s="7">
        <f>IF(N2164&gt;0, RANK(N2164,(N2164:P2164,Q2164:AE2164)),0)</f>
        <v>2</v>
      </c>
      <c r="E2164" s="7">
        <f>IF(O2164&gt;0,RANK(O2164,(N2164:P2164,Q2164:AE2164)),0)</f>
        <v>1</v>
      </c>
      <c r="F2164" s="7">
        <f>IF(P2164&gt;0,RANK(P2164,(N2164:P2164,Q2164:AE2164)),0)</f>
        <v>0</v>
      </c>
      <c r="G2164" s="1">
        <f t="shared" si="479"/>
        <v>4929</v>
      </c>
      <c r="H2164" s="2">
        <f t="shared" si="480"/>
        <v>0.18261642769812159</v>
      </c>
      <c r="I2164" s="2"/>
      <c r="J2164" s="2">
        <f t="shared" si="482"/>
        <v>0.40595013152532328</v>
      </c>
      <c r="K2164" s="2">
        <f t="shared" si="482"/>
        <v>0.58856655922344481</v>
      </c>
      <c r="L2164" s="2">
        <f t="shared" si="482"/>
        <v>0</v>
      </c>
      <c r="M2164" s="2">
        <f t="shared" si="483"/>
        <v>5.4833092512318604E-3</v>
      </c>
      <c r="N2164" s="1">
        <v>10957</v>
      </c>
      <c r="O2164" s="1">
        <v>15886</v>
      </c>
      <c r="Q2164" s="1">
        <v>76</v>
      </c>
      <c r="R2164" s="1">
        <v>71</v>
      </c>
      <c r="S2164" s="1">
        <v>0</v>
      </c>
      <c r="T2164" s="1">
        <v>0</v>
      </c>
      <c r="W2164" s="1">
        <v>1</v>
      </c>
      <c r="Y2164" s="1">
        <v>0</v>
      </c>
      <c r="AG2164" s="7">
        <f>IF(Q2164&gt;0,RANK(Q2164,(N2164:P2164,Q2164:AE2164)),0)</f>
        <v>3</v>
      </c>
      <c r="AH2164" s="7">
        <f>IF(R2164&gt;0,RANK(R2164,(N2164:P2164,Q2164:AE2164)),0)</f>
        <v>4</v>
      </c>
      <c r="AI2164" s="7">
        <f>IF(T2164&gt;0,RANK(T2164,(N2164:P2164,Q2164:AE2164)),0)</f>
        <v>0</v>
      </c>
      <c r="AJ2164" s="7">
        <f>IF(S2164&gt;0,RANK(S2164,(N2164:P2164,Q2164:AE2164)),0)</f>
        <v>0</v>
      </c>
      <c r="AK2164" s="2">
        <f t="shared" si="484"/>
        <v>2.815753399281242E-3</v>
      </c>
      <c r="AL2164" s="2">
        <f t="shared" si="484"/>
        <v>2.6305064651180022E-3</v>
      </c>
      <c r="AM2164" s="2">
        <f t="shared" si="485"/>
        <v>0</v>
      </c>
      <c r="AN2164" s="2">
        <f t="shared" si="486"/>
        <v>0</v>
      </c>
      <c r="AP2164" t="s">
        <v>3080</v>
      </c>
      <c r="AQ2164" t="s">
        <v>4401</v>
      </c>
      <c r="AR2164">
        <v>5</v>
      </c>
      <c r="AT2164" s="85" t="s">
        <v>3325</v>
      </c>
      <c r="AU2164" s="84" t="s">
        <v>5205</v>
      </c>
      <c r="AV2164" s="77" t="str">
        <f t="shared" si="487"/>
        <v>39147</v>
      </c>
      <c r="AX2164" s="7" t="s">
        <v>186</v>
      </c>
    </row>
    <row r="2165" spans="1:50" hidden="1" outlineLevel="1">
      <c r="A2165" t="s">
        <v>2842</v>
      </c>
      <c r="B2165" t="s">
        <v>4401</v>
      </c>
      <c r="C2165" s="1">
        <f t="shared" si="481"/>
        <v>22855</v>
      </c>
      <c r="D2165" s="7">
        <f>IF(N2165&gt;0, RANK(N2165,(N2165:P2165,Q2165:AE2165)),0)</f>
        <v>2</v>
      </c>
      <c r="E2165" s="7">
        <f>IF(O2165&gt;0,RANK(O2165,(N2165:P2165,Q2165:AE2165)),0)</f>
        <v>1</v>
      </c>
      <c r="F2165" s="7">
        <f>IF(P2165&gt;0,RANK(P2165,(N2165:P2165,Q2165:AE2165)),0)</f>
        <v>0</v>
      </c>
      <c r="G2165" s="1">
        <f t="shared" si="479"/>
        <v>9669</v>
      </c>
      <c r="H2165" s="2">
        <f t="shared" si="480"/>
        <v>0.42305841172609931</v>
      </c>
      <c r="I2165" s="2"/>
      <c r="J2165" s="2">
        <f t="shared" si="482"/>
        <v>0.28593305622402099</v>
      </c>
      <c r="K2165" s="2">
        <f t="shared" si="482"/>
        <v>0.70899146795012036</v>
      </c>
      <c r="L2165" s="2">
        <f t="shared" si="482"/>
        <v>0</v>
      </c>
      <c r="M2165" s="2">
        <f t="shared" si="483"/>
        <v>5.0754758258586552E-3</v>
      </c>
      <c r="N2165" s="1">
        <v>6535</v>
      </c>
      <c r="O2165" s="1">
        <v>16204</v>
      </c>
      <c r="Q2165" s="1">
        <v>56</v>
      </c>
      <c r="R2165" s="1">
        <v>60</v>
      </c>
      <c r="S2165" s="1">
        <v>0</v>
      </c>
      <c r="T2165" s="1">
        <v>0</v>
      </c>
      <c r="W2165" s="1">
        <v>0</v>
      </c>
      <c r="Y2165" s="1">
        <v>0</v>
      </c>
      <c r="AG2165" s="7">
        <f>IF(Q2165&gt;0,RANK(Q2165,(N2165:P2165,Q2165:AE2165)),0)</f>
        <v>4</v>
      </c>
      <c r="AH2165" s="7">
        <f>IF(R2165&gt;0,RANK(R2165,(N2165:P2165,Q2165:AE2165)),0)</f>
        <v>3</v>
      </c>
      <c r="AI2165" s="7">
        <f>IF(T2165&gt;0,RANK(T2165,(N2165:P2165,Q2165:AE2165)),0)</f>
        <v>0</v>
      </c>
      <c r="AJ2165" s="7">
        <f>IF(S2165&gt;0,RANK(S2165,(N2165:P2165,Q2165:AE2165)),0)</f>
        <v>0</v>
      </c>
      <c r="AK2165" s="2">
        <f t="shared" si="484"/>
        <v>2.450229709035222E-3</v>
      </c>
      <c r="AL2165" s="2">
        <f t="shared" si="484"/>
        <v>2.6252461168234523E-3</v>
      </c>
      <c r="AM2165" s="2">
        <f t="shared" si="485"/>
        <v>0</v>
      </c>
      <c r="AN2165" s="2">
        <f t="shared" si="486"/>
        <v>0</v>
      </c>
      <c r="AP2165" t="s">
        <v>2842</v>
      </c>
      <c r="AQ2165" t="s">
        <v>4401</v>
      </c>
      <c r="AR2165">
        <v>4</v>
      </c>
      <c r="AT2165" s="85" t="s">
        <v>3325</v>
      </c>
      <c r="AU2165" s="84" t="s">
        <v>5206</v>
      </c>
      <c r="AV2165" s="77" t="str">
        <f t="shared" si="487"/>
        <v>39149</v>
      </c>
      <c r="AX2165" s="7" t="s">
        <v>186</v>
      </c>
    </row>
    <row r="2166" spans="1:50" hidden="1" outlineLevel="1">
      <c r="A2166" t="s">
        <v>4171</v>
      </c>
      <c r="B2166" t="s">
        <v>4401</v>
      </c>
      <c r="C2166" s="1">
        <f t="shared" si="481"/>
        <v>188459</v>
      </c>
      <c r="D2166" s="7">
        <f>IF(N2166&gt;0, RANK(N2166,(N2166:P2166,Q2166:AE2166)),0)</f>
        <v>1</v>
      </c>
      <c r="E2166" s="7">
        <f>IF(O2166&gt;0,RANK(O2166,(N2166:P2166,Q2166:AE2166)),0)</f>
        <v>2</v>
      </c>
      <c r="F2166" s="7">
        <f>IF(P2166&gt;0,RANK(P2166,(N2166:P2166,Q2166:AE2166)),0)</f>
        <v>0</v>
      </c>
      <c r="G2166" s="1">
        <f t="shared" si="479"/>
        <v>3122</v>
      </c>
      <c r="H2166" s="2">
        <f t="shared" si="480"/>
        <v>1.6565937418748906E-2</v>
      </c>
      <c r="I2166" s="2"/>
      <c r="J2166" s="2">
        <f t="shared" si="482"/>
        <v>0.50587660976658055</v>
      </c>
      <c r="K2166" s="2">
        <f t="shared" si="482"/>
        <v>0.4893106723478316</v>
      </c>
      <c r="L2166" s="2">
        <f t="shared" si="482"/>
        <v>0</v>
      </c>
      <c r="M2166" s="2">
        <f t="shared" si="483"/>
        <v>4.8127178855878472E-3</v>
      </c>
      <c r="N2166" s="1">
        <v>95337</v>
      </c>
      <c r="O2166" s="1">
        <v>92215</v>
      </c>
      <c r="Q2166" s="1">
        <v>484</v>
      </c>
      <c r="R2166" s="1">
        <v>420</v>
      </c>
      <c r="S2166" s="1">
        <v>0</v>
      </c>
      <c r="T2166" s="1">
        <v>0</v>
      </c>
      <c r="W2166" s="1">
        <v>3</v>
      </c>
      <c r="Y2166" s="1">
        <v>0</v>
      </c>
      <c r="AG2166" s="7">
        <f>IF(Q2166&gt;0,RANK(Q2166,(N2166:P2166,Q2166:AE2166)),0)</f>
        <v>3</v>
      </c>
      <c r="AH2166" s="7">
        <f>IF(R2166&gt;0,RANK(R2166,(N2166:P2166,Q2166:AE2166)),0)</f>
        <v>4</v>
      </c>
      <c r="AI2166" s="7">
        <f>IF(T2166&gt;0,RANK(T2166,(N2166:P2166,Q2166:AE2166)),0)</f>
        <v>0</v>
      </c>
      <c r="AJ2166" s="7">
        <f>IF(S2166&gt;0,RANK(S2166,(N2166:P2166,Q2166:AE2166)),0)</f>
        <v>0</v>
      </c>
      <c r="AK2166" s="2">
        <f t="shared" si="484"/>
        <v>2.5681978573588952E-3</v>
      </c>
      <c r="AL2166" s="2">
        <f t="shared" si="484"/>
        <v>2.2286014464684627E-3</v>
      </c>
      <c r="AM2166" s="2">
        <f t="shared" si="485"/>
        <v>0</v>
      </c>
      <c r="AN2166" s="2">
        <f t="shared" si="486"/>
        <v>0</v>
      </c>
      <c r="AP2166" t="s">
        <v>4171</v>
      </c>
      <c r="AQ2166" t="s">
        <v>4401</v>
      </c>
      <c r="AR2166">
        <v>16</v>
      </c>
      <c r="AT2166" s="85" t="s">
        <v>3325</v>
      </c>
      <c r="AU2166" s="84" t="s">
        <v>4713</v>
      </c>
      <c r="AV2166" s="77" t="str">
        <f t="shared" si="487"/>
        <v>39151</v>
      </c>
      <c r="AX2166" s="7" t="s">
        <v>186</v>
      </c>
    </row>
    <row r="2167" spans="1:50" hidden="1" outlineLevel="1">
      <c r="A2167" t="s">
        <v>2584</v>
      </c>
      <c r="B2167" t="s">
        <v>4401</v>
      </c>
      <c r="C2167" s="1">
        <f t="shared" si="481"/>
        <v>276320</v>
      </c>
      <c r="D2167" s="7">
        <f>IF(N2167&gt;0, RANK(N2167,(N2167:P2167,Q2167:AE2167)),0)</f>
        <v>1</v>
      </c>
      <c r="E2167" s="7">
        <f>IF(O2167&gt;0,RANK(O2167,(N2167:P2167,Q2167:AE2167)),0)</f>
        <v>2</v>
      </c>
      <c r="F2167" s="7">
        <f>IF(P2167&gt;0,RANK(P2167,(N2167:P2167,Q2167:AE2167)),0)</f>
        <v>0</v>
      </c>
      <c r="G2167" s="1">
        <f t="shared" si="479"/>
        <v>38029</v>
      </c>
      <c r="H2167" s="2">
        <f t="shared" si="480"/>
        <v>0.13762666473653734</v>
      </c>
      <c r="I2167" s="2"/>
      <c r="J2167" s="2">
        <f t="shared" si="482"/>
        <v>0.5666871742906775</v>
      </c>
      <c r="K2167" s="2">
        <f t="shared" si="482"/>
        <v>0.4290605095541401</v>
      </c>
      <c r="L2167" s="2">
        <f t="shared" si="482"/>
        <v>0</v>
      </c>
      <c r="M2167" s="2">
        <f t="shared" si="483"/>
        <v>4.2523161551824007E-3</v>
      </c>
      <c r="N2167" s="1">
        <v>156587</v>
      </c>
      <c r="O2167" s="1">
        <v>118558</v>
      </c>
      <c r="Q2167" s="1">
        <v>663</v>
      </c>
      <c r="R2167" s="1">
        <v>504</v>
      </c>
      <c r="S2167" s="1">
        <v>4</v>
      </c>
      <c r="T2167" s="1">
        <v>1</v>
      </c>
      <c r="W2167" s="1">
        <v>3</v>
      </c>
      <c r="Y2167" s="1">
        <v>0</v>
      </c>
      <c r="AG2167" s="7">
        <f>IF(Q2167&gt;0,RANK(Q2167,(N2167:P2167,Q2167:AE2167)),0)</f>
        <v>3</v>
      </c>
      <c r="AH2167" s="7">
        <f>IF(R2167&gt;0,RANK(R2167,(N2167:P2167,Q2167:AE2167)),0)</f>
        <v>4</v>
      </c>
      <c r="AI2167" s="7">
        <f>IF(T2167&gt;0,RANK(T2167,(N2167:P2167,Q2167:AE2167)),0)</f>
        <v>7</v>
      </c>
      <c r="AJ2167" s="7">
        <f>IF(S2167&gt;0,RANK(S2167,(N2167:P2167,Q2167:AE2167)),0)</f>
        <v>5</v>
      </c>
      <c r="AK2167" s="2">
        <f t="shared" si="484"/>
        <v>2.3993920092646209E-3</v>
      </c>
      <c r="AL2167" s="2">
        <f t="shared" si="484"/>
        <v>1.8239722061378113E-3</v>
      </c>
      <c r="AM2167" s="2">
        <f t="shared" si="485"/>
        <v>3.6189924724956572E-6</v>
      </c>
      <c r="AN2167" s="2">
        <f t="shared" si="486"/>
        <v>1.4475969889982629E-5</v>
      </c>
      <c r="AP2167" t="s">
        <v>2584</v>
      </c>
      <c r="AQ2167" t="s">
        <v>4401</v>
      </c>
      <c r="AR2167">
        <v>0</v>
      </c>
      <c r="AT2167" s="85" t="s">
        <v>3325</v>
      </c>
      <c r="AU2167" s="84" t="s">
        <v>4068</v>
      </c>
      <c r="AV2167" s="77" t="str">
        <f t="shared" si="487"/>
        <v>39153</v>
      </c>
      <c r="AX2167" s="7" t="s">
        <v>186</v>
      </c>
    </row>
    <row r="2168" spans="1:50" hidden="1" outlineLevel="1">
      <c r="A2168" t="s">
        <v>4938</v>
      </c>
      <c r="B2168" t="s">
        <v>4401</v>
      </c>
      <c r="C2168" s="1">
        <f t="shared" si="481"/>
        <v>108145</v>
      </c>
      <c r="D2168" s="7">
        <f>IF(N2168&gt;0, RANK(N2168,(N2168:P2168,Q2168:AE2168)),0)</f>
        <v>1</v>
      </c>
      <c r="E2168" s="7">
        <f>IF(O2168&gt;0,RANK(O2168,(N2168:P2168,Q2168:AE2168)),0)</f>
        <v>2</v>
      </c>
      <c r="F2168" s="7">
        <f>IF(P2168&gt;0,RANK(P2168,(N2168:P2168,Q2168:AE2168)),0)</f>
        <v>0</v>
      </c>
      <c r="G2168" s="1">
        <f t="shared" si="479"/>
        <v>25696</v>
      </c>
      <c r="H2168" s="2">
        <f t="shared" si="480"/>
        <v>0.23760691663969671</v>
      </c>
      <c r="I2168" s="2"/>
      <c r="J2168" s="2">
        <f t="shared" si="482"/>
        <v>0.61651486430255675</v>
      </c>
      <c r="K2168" s="2">
        <f t="shared" si="482"/>
        <v>0.37890794766286007</v>
      </c>
      <c r="L2168" s="2">
        <f t="shared" si="482"/>
        <v>0</v>
      </c>
      <c r="M2168" s="2">
        <f t="shared" si="483"/>
        <v>4.5771880345831795E-3</v>
      </c>
      <c r="N2168" s="1">
        <v>66673</v>
      </c>
      <c r="O2168" s="1">
        <v>40977</v>
      </c>
      <c r="Q2168" s="1">
        <v>269</v>
      </c>
      <c r="R2168" s="1">
        <v>223</v>
      </c>
      <c r="S2168" s="1">
        <v>2</v>
      </c>
      <c r="T2168" s="1">
        <v>0</v>
      </c>
      <c r="W2168" s="1">
        <v>1</v>
      </c>
      <c r="Y2168" s="1">
        <v>0</v>
      </c>
      <c r="AG2168" s="7">
        <f>IF(Q2168&gt;0,RANK(Q2168,(N2168:P2168,Q2168:AE2168)),0)</f>
        <v>3</v>
      </c>
      <c r="AH2168" s="7">
        <f>IF(R2168&gt;0,RANK(R2168,(N2168:P2168,Q2168:AE2168)),0)</f>
        <v>4</v>
      </c>
      <c r="AI2168" s="7">
        <f>IF(T2168&gt;0,RANK(T2168,(N2168:P2168,Q2168:AE2168)),0)</f>
        <v>0</v>
      </c>
      <c r="AJ2168" s="7">
        <f>IF(S2168&gt;0,RANK(S2168,(N2168:P2168,Q2168:AE2168)),0)</f>
        <v>5</v>
      </c>
      <c r="AK2168" s="2">
        <f t="shared" si="484"/>
        <v>2.4874011743492531E-3</v>
      </c>
      <c r="AL2168" s="2">
        <f t="shared" si="484"/>
        <v>2.0620463266910168E-3</v>
      </c>
      <c r="AM2168" s="2">
        <f t="shared" si="485"/>
        <v>0</v>
      </c>
      <c r="AN2168" s="2">
        <f t="shared" si="486"/>
        <v>1.8493689028618982E-5</v>
      </c>
      <c r="AP2168" t="s">
        <v>4938</v>
      </c>
      <c r="AQ2168" t="s">
        <v>4401</v>
      </c>
      <c r="AR2168">
        <v>0</v>
      </c>
      <c r="AT2168" s="85" t="s">
        <v>3325</v>
      </c>
      <c r="AU2168" s="84" t="s">
        <v>4402</v>
      </c>
      <c r="AV2168" s="77" t="str">
        <f t="shared" si="487"/>
        <v>39155</v>
      </c>
      <c r="AX2168" s="7" t="s">
        <v>186</v>
      </c>
    </row>
    <row r="2169" spans="1:50" hidden="1" outlineLevel="1">
      <c r="A2169" t="s">
        <v>2059</v>
      </c>
      <c r="B2169" t="s">
        <v>4401</v>
      </c>
      <c r="C2169" s="1">
        <f t="shared" si="481"/>
        <v>42906</v>
      </c>
      <c r="D2169" s="7">
        <f>IF(N2169&gt;0, RANK(N2169,(N2169:P2169,Q2169:AE2169)),0)</f>
        <v>2</v>
      </c>
      <c r="E2169" s="7">
        <f>IF(O2169&gt;0,RANK(O2169,(N2169:P2169,Q2169:AE2169)),0)</f>
        <v>1</v>
      </c>
      <c r="F2169" s="7">
        <f>IF(P2169&gt;0,RANK(P2169,(N2169:P2169,Q2169:AE2169)),0)</f>
        <v>0</v>
      </c>
      <c r="G2169" s="1">
        <f t="shared" si="479"/>
        <v>4976</v>
      </c>
      <c r="H2169" s="2">
        <f t="shared" si="480"/>
        <v>0.11597445578706941</v>
      </c>
      <c r="I2169" s="2"/>
      <c r="J2169" s="2">
        <f t="shared" si="482"/>
        <v>0.43940241458071133</v>
      </c>
      <c r="K2169" s="2">
        <f t="shared" si="482"/>
        <v>0.55537687036778072</v>
      </c>
      <c r="L2169" s="2">
        <f t="shared" si="482"/>
        <v>0</v>
      </c>
      <c r="M2169" s="2">
        <f t="shared" si="483"/>
        <v>5.2207150515078959E-3</v>
      </c>
      <c r="N2169" s="1">
        <v>18853</v>
      </c>
      <c r="O2169" s="1">
        <v>23829</v>
      </c>
      <c r="Q2169" s="1">
        <v>116</v>
      </c>
      <c r="R2169" s="1">
        <v>108</v>
      </c>
      <c r="S2169" s="1">
        <v>0</v>
      </c>
      <c r="T2169" s="1">
        <v>0</v>
      </c>
      <c r="W2169" s="1">
        <v>0</v>
      </c>
      <c r="Y2169" s="1">
        <v>0</v>
      </c>
      <c r="AG2169" s="7">
        <f>IF(Q2169&gt;0,RANK(Q2169,(N2169:P2169,Q2169:AE2169)),0)</f>
        <v>3</v>
      </c>
      <c r="AH2169" s="7">
        <f>IF(R2169&gt;0,RANK(R2169,(N2169:P2169,Q2169:AE2169)),0)</f>
        <v>4</v>
      </c>
      <c r="AI2169" s="7">
        <f>IF(T2169&gt;0,RANK(T2169,(N2169:P2169,Q2169:AE2169)),0)</f>
        <v>0</v>
      </c>
      <c r="AJ2169" s="7">
        <f>IF(S2169&gt;0,RANK(S2169,(N2169:P2169,Q2169:AE2169)),0)</f>
        <v>0</v>
      </c>
      <c r="AK2169" s="2">
        <f t="shared" si="484"/>
        <v>2.7035845802451872E-3</v>
      </c>
      <c r="AL2169" s="2">
        <f t="shared" si="484"/>
        <v>2.5171304712627604E-3</v>
      </c>
      <c r="AM2169" s="2">
        <f t="shared" si="485"/>
        <v>0</v>
      </c>
      <c r="AN2169" s="2">
        <f t="shared" si="486"/>
        <v>0</v>
      </c>
      <c r="AP2169" t="s">
        <v>2059</v>
      </c>
      <c r="AQ2169" t="s">
        <v>4401</v>
      </c>
      <c r="AR2169">
        <v>18</v>
      </c>
      <c r="AT2169" s="85" t="s">
        <v>3325</v>
      </c>
      <c r="AU2169" s="84" t="s">
        <v>4152</v>
      </c>
      <c r="AV2169" s="77" t="str">
        <f t="shared" si="487"/>
        <v>39157</v>
      </c>
      <c r="AX2169" s="7" t="s">
        <v>186</v>
      </c>
    </row>
    <row r="2170" spans="1:50" hidden="1" outlineLevel="1">
      <c r="A2170" t="s">
        <v>5088</v>
      </c>
      <c r="B2170" t="s">
        <v>4401</v>
      </c>
      <c r="C2170" s="1">
        <f t="shared" si="481"/>
        <v>22631</v>
      </c>
      <c r="D2170" s="7">
        <f>IF(N2170&gt;0, RANK(N2170,(N2170:P2170,Q2170:AE2170)),0)</f>
        <v>2</v>
      </c>
      <c r="E2170" s="7">
        <f>IF(O2170&gt;0,RANK(O2170,(N2170:P2170,Q2170:AE2170)),0)</f>
        <v>1</v>
      </c>
      <c r="F2170" s="7">
        <f>IF(P2170&gt;0,RANK(P2170,(N2170:P2170,Q2170:AE2170)),0)</f>
        <v>0</v>
      </c>
      <c r="G2170" s="1">
        <f t="shared" si="479"/>
        <v>9205</v>
      </c>
      <c r="H2170" s="2">
        <f t="shared" si="480"/>
        <v>0.40674296319208164</v>
      </c>
      <c r="I2170" s="2"/>
      <c r="J2170" s="2">
        <f t="shared" si="482"/>
        <v>0.29450753391365825</v>
      </c>
      <c r="K2170" s="2">
        <f t="shared" si="482"/>
        <v>0.70125049710573994</v>
      </c>
      <c r="L2170" s="2">
        <f t="shared" si="482"/>
        <v>0</v>
      </c>
      <c r="M2170" s="2">
        <f t="shared" si="483"/>
        <v>4.2419689806018068E-3</v>
      </c>
      <c r="N2170" s="1">
        <v>6665</v>
      </c>
      <c r="O2170" s="1">
        <v>15870</v>
      </c>
      <c r="Q2170" s="1">
        <v>58</v>
      </c>
      <c r="R2170" s="1">
        <v>38</v>
      </c>
      <c r="S2170" s="1">
        <v>0</v>
      </c>
      <c r="T2170" s="1">
        <v>0</v>
      </c>
      <c r="W2170" s="1">
        <v>0</v>
      </c>
      <c r="Y2170" s="1">
        <v>0</v>
      </c>
      <c r="AG2170" s="7">
        <f>IF(Q2170&gt;0,RANK(Q2170,(N2170:P2170,Q2170:AE2170)),0)</f>
        <v>3</v>
      </c>
      <c r="AH2170" s="7">
        <f>IF(R2170&gt;0,RANK(R2170,(N2170:P2170,Q2170:AE2170)),0)</f>
        <v>4</v>
      </c>
      <c r="AI2170" s="7">
        <f>IF(T2170&gt;0,RANK(T2170,(N2170:P2170,Q2170:AE2170)),0)</f>
        <v>0</v>
      </c>
      <c r="AJ2170" s="7">
        <f>IF(S2170&gt;0,RANK(S2170,(N2170:P2170,Q2170:AE2170)),0)</f>
        <v>0</v>
      </c>
      <c r="AK2170" s="2">
        <f t="shared" si="484"/>
        <v>2.5628562591136052E-3</v>
      </c>
      <c r="AL2170" s="2">
        <f t="shared" si="484"/>
        <v>1.6791127214882242E-3</v>
      </c>
      <c r="AM2170" s="2">
        <f t="shared" si="485"/>
        <v>0</v>
      </c>
      <c r="AN2170" s="2">
        <f t="shared" si="486"/>
        <v>0</v>
      </c>
      <c r="AP2170" t="s">
        <v>5088</v>
      </c>
      <c r="AQ2170" t="s">
        <v>4401</v>
      </c>
      <c r="AR2170">
        <v>15</v>
      </c>
      <c r="AT2170" s="85" t="s">
        <v>3325</v>
      </c>
      <c r="AU2170" s="84" t="s">
        <v>4506</v>
      </c>
      <c r="AV2170" s="77" t="str">
        <f t="shared" si="487"/>
        <v>39159</v>
      </c>
      <c r="AX2170" s="7" t="s">
        <v>186</v>
      </c>
    </row>
    <row r="2171" spans="1:50" hidden="1" outlineLevel="1">
      <c r="A2171" t="s">
        <v>2060</v>
      </c>
      <c r="B2171" t="s">
        <v>4401</v>
      </c>
      <c r="C2171" s="1">
        <f t="shared" si="481"/>
        <v>14827</v>
      </c>
      <c r="D2171" s="7">
        <f>IF(N2171&gt;0, RANK(N2171,(N2171:P2171,Q2171:AE2171)),0)</f>
        <v>2</v>
      </c>
      <c r="E2171" s="7">
        <f>IF(O2171&gt;0,RANK(O2171,(N2171:P2171,Q2171:AE2171)),0)</f>
        <v>1</v>
      </c>
      <c r="F2171" s="7">
        <f>IF(P2171&gt;0,RANK(P2171,(N2171:P2171,Q2171:AE2171)),0)</f>
        <v>0</v>
      </c>
      <c r="G2171" s="1">
        <f t="shared" si="479"/>
        <v>6583</v>
      </c>
      <c r="H2171" s="2">
        <f t="shared" si="480"/>
        <v>0.44398732042894717</v>
      </c>
      <c r="I2171" s="2"/>
      <c r="J2171" s="2">
        <f t="shared" si="482"/>
        <v>0.27618533755985702</v>
      </c>
      <c r="K2171" s="2">
        <f t="shared" si="482"/>
        <v>0.72017265798880425</v>
      </c>
      <c r="L2171" s="2">
        <f t="shared" si="482"/>
        <v>0</v>
      </c>
      <c r="M2171" s="2">
        <f t="shared" si="483"/>
        <v>3.6420044513386651E-3</v>
      </c>
      <c r="N2171" s="1">
        <v>4095</v>
      </c>
      <c r="O2171" s="1">
        <v>10678</v>
      </c>
      <c r="Q2171" s="1">
        <v>26</v>
      </c>
      <c r="R2171" s="1">
        <v>28</v>
      </c>
      <c r="S2171" s="1">
        <v>0</v>
      </c>
      <c r="T2171" s="1">
        <v>0</v>
      </c>
      <c r="W2171" s="1">
        <v>0</v>
      </c>
      <c r="Y2171" s="1">
        <v>0</v>
      </c>
      <c r="AG2171" s="7">
        <f>IF(Q2171&gt;0,RANK(Q2171,(N2171:P2171,Q2171:AE2171)),0)</f>
        <v>4</v>
      </c>
      <c r="AH2171" s="7">
        <f>IF(R2171&gt;0,RANK(R2171,(N2171:P2171,Q2171:AE2171)),0)</f>
        <v>3</v>
      </c>
      <c r="AI2171" s="7">
        <f>IF(T2171&gt;0,RANK(T2171,(N2171:P2171,Q2171:AE2171)),0)</f>
        <v>0</v>
      </c>
      <c r="AJ2171" s="7">
        <f>IF(S2171&gt;0,RANK(S2171,(N2171:P2171,Q2171:AE2171)),0)</f>
        <v>0</v>
      </c>
      <c r="AK2171" s="2">
        <f t="shared" si="484"/>
        <v>1.7535576987927431E-3</v>
      </c>
      <c r="AL2171" s="2">
        <f t="shared" si="484"/>
        <v>1.8884467525460309E-3</v>
      </c>
      <c r="AM2171" s="2">
        <f t="shared" si="485"/>
        <v>0</v>
      </c>
      <c r="AN2171" s="2">
        <f t="shared" si="486"/>
        <v>0</v>
      </c>
      <c r="AP2171" t="s">
        <v>2060</v>
      </c>
      <c r="AQ2171" t="s">
        <v>4401</v>
      </c>
      <c r="AR2171">
        <v>5</v>
      </c>
      <c r="AT2171" s="85" t="s">
        <v>3325</v>
      </c>
      <c r="AU2171" s="84" t="s">
        <v>4507</v>
      </c>
      <c r="AV2171" s="77" t="str">
        <f t="shared" si="487"/>
        <v>39161</v>
      </c>
      <c r="AX2171" s="7" t="s">
        <v>186</v>
      </c>
    </row>
    <row r="2172" spans="1:50" hidden="1" outlineLevel="1">
      <c r="A2172" t="s">
        <v>2740</v>
      </c>
      <c r="B2172" t="s">
        <v>4401</v>
      </c>
      <c r="C2172" s="1">
        <f t="shared" si="481"/>
        <v>5928</v>
      </c>
      <c r="D2172" s="7">
        <f>IF(N2172&gt;0, RANK(N2172,(N2172:P2172,Q2172:AE2172)),0)</f>
        <v>2</v>
      </c>
      <c r="E2172" s="7">
        <f>IF(O2172&gt;0,RANK(O2172,(N2172:P2172,Q2172:AE2172)),0)</f>
        <v>1</v>
      </c>
      <c r="F2172" s="7">
        <f>IF(P2172&gt;0,RANK(P2172,(N2172:P2172,Q2172:AE2172)),0)</f>
        <v>0</v>
      </c>
      <c r="G2172" s="1">
        <f t="shared" si="479"/>
        <v>598</v>
      </c>
      <c r="H2172" s="2">
        <f t="shared" si="480"/>
        <v>0.10087719298245613</v>
      </c>
      <c r="I2172" s="2"/>
      <c r="J2172" s="2">
        <f t="shared" si="482"/>
        <v>0.44719973009446695</v>
      </c>
      <c r="K2172" s="2">
        <f t="shared" si="482"/>
        <v>0.54807692307692313</v>
      </c>
      <c r="L2172" s="2">
        <f t="shared" si="482"/>
        <v>0</v>
      </c>
      <c r="M2172" s="2">
        <f t="shared" si="483"/>
        <v>4.7233468286098645E-3</v>
      </c>
      <c r="N2172" s="1">
        <v>2651</v>
      </c>
      <c r="O2172" s="1">
        <v>3249</v>
      </c>
      <c r="Q2172" s="1">
        <v>19</v>
      </c>
      <c r="R2172" s="1">
        <v>9</v>
      </c>
      <c r="S2172" s="1">
        <v>0</v>
      </c>
      <c r="T2172" s="1">
        <v>0</v>
      </c>
      <c r="W2172" s="1">
        <v>0</v>
      </c>
      <c r="Y2172" s="1">
        <v>0</v>
      </c>
      <c r="AG2172" s="7">
        <f>IF(Q2172&gt;0,RANK(Q2172,(N2172:P2172,Q2172:AE2172)),0)</f>
        <v>3</v>
      </c>
      <c r="AH2172" s="7">
        <f>IF(R2172&gt;0,RANK(R2172,(N2172:P2172,Q2172:AE2172)),0)</f>
        <v>4</v>
      </c>
      <c r="AI2172" s="7">
        <f>IF(T2172&gt;0,RANK(T2172,(N2172:P2172,Q2172:AE2172)),0)</f>
        <v>0</v>
      </c>
      <c r="AJ2172" s="7">
        <f>IF(S2172&gt;0,RANK(S2172,(N2172:P2172,Q2172:AE2172)),0)</f>
        <v>0</v>
      </c>
      <c r="AK2172" s="2">
        <f t="shared" si="484"/>
        <v>3.205128205128205E-3</v>
      </c>
      <c r="AL2172" s="2">
        <f t="shared" si="484"/>
        <v>1.5182186234817814E-3</v>
      </c>
      <c r="AM2172" s="2">
        <f t="shared" si="485"/>
        <v>0</v>
      </c>
      <c r="AN2172" s="2">
        <f t="shared" si="486"/>
        <v>0</v>
      </c>
      <c r="AP2172" t="s">
        <v>2740</v>
      </c>
      <c r="AQ2172" t="s">
        <v>4401</v>
      </c>
      <c r="AR2172">
        <v>18</v>
      </c>
      <c r="AT2172" s="85" t="s">
        <v>3325</v>
      </c>
      <c r="AU2172" s="84" t="s">
        <v>4508</v>
      </c>
      <c r="AV2172" s="77" t="str">
        <f t="shared" si="487"/>
        <v>39163</v>
      </c>
      <c r="AX2172" s="7" t="s">
        <v>186</v>
      </c>
    </row>
    <row r="2173" spans="1:50" hidden="1" outlineLevel="1">
      <c r="A2173" t="s">
        <v>4237</v>
      </c>
      <c r="B2173" t="s">
        <v>4401</v>
      </c>
      <c r="C2173" s="1">
        <f t="shared" si="481"/>
        <v>94422</v>
      </c>
      <c r="D2173" s="7">
        <f>IF(N2173&gt;0, RANK(N2173,(N2173:P2173,Q2173:AE2173)),0)</f>
        <v>2</v>
      </c>
      <c r="E2173" s="7">
        <f>IF(O2173&gt;0,RANK(O2173,(N2173:P2173,Q2173:AE2173)),0)</f>
        <v>1</v>
      </c>
      <c r="F2173" s="7">
        <f>IF(P2173&gt;0,RANK(P2173,(N2173:P2173,Q2173:AE2173)),0)</f>
        <v>0</v>
      </c>
      <c r="G2173" s="1">
        <f t="shared" si="479"/>
        <v>41993</v>
      </c>
      <c r="H2173" s="2">
        <f t="shared" si="480"/>
        <v>0.44473745525407216</v>
      </c>
      <c r="I2173" s="2"/>
      <c r="J2173" s="2">
        <f t="shared" si="482"/>
        <v>0.27582554913049923</v>
      </c>
      <c r="K2173" s="2">
        <f t="shared" si="482"/>
        <v>0.72056300438457144</v>
      </c>
      <c r="L2173" s="2">
        <f t="shared" si="482"/>
        <v>0</v>
      </c>
      <c r="M2173" s="2">
        <f t="shared" si="483"/>
        <v>3.6114464849292816E-3</v>
      </c>
      <c r="N2173" s="1">
        <v>26044</v>
      </c>
      <c r="O2173" s="1">
        <v>68037</v>
      </c>
      <c r="Q2173" s="1">
        <v>193</v>
      </c>
      <c r="R2173" s="1">
        <v>144</v>
      </c>
      <c r="S2173" s="1">
        <v>3</v>
      </c>
      <c r="T2173" s="1">
        <v>0</v>
      </c>
      <c r="W2173" s="1">
        <v>1</v>
      </c>
      <c r="Y2173" s="1">
        <v>0</v>
      </c>
      <c r="AG2173" s="7">
        <f>IF(Q2173&gt;0,RANK(Q2173,(N2173:P2173,Q2173:AE2173)),0)</f>
        <v>3</v>
      </c>
      <c r="AH2173" s="7">
        <f>IF(R2173&gt;0,RANK(R2173,(N2173:P2173,Q2173:AE2173)),0)</f>
        <v>4</v>
      </c>
      <c r="AI2173" s="7">
        <f>IF(T2173&gt;0,RANK(T2173,(N2173:P2173,Q2173:AE2173)),0)</f>
        <v>0</v>
      </c>
      <c r="AJ2173" s="7">
        <f>IF(S2173&gt;0,RANK(S2173,(N2173:P2173,Q2173:AE2173)),0)</f>
        <v>5</v>
      </c>
      <c r="AK2173" s="2">
        <f t="shared" si="484"/>
        <v>2.0440151659570863E-3</v>
      </c>
      <c r="AL2173" s="2">
        <f t="shared" si="484"/>
        <v>1.5250683103514011E-3</v>
      </c>
      <c r="AM2173" s="2">
        <f t="shared" si="485"/>
        <v>0</v>
      </c>
      <c r="AN2173" s="2">
        <f t="shared" si="486"/>
        <v>3.1772256465654188E-5</v>
      </c>
      <c r="AP2173" t="s">
        <v>4237</v>
      </c>
      <c r="AQ2173" t="s">
        <v>4401</v>
      </c>
      <c r="AR2173">
        <v>0</v>
      </c>
      <c r="AT2173" s="85" t="s">
        <v>3325</v>
      </c>
      <c r="AU2173" s="84" t="s">
        <v>4499</v>
      </c>
      <c r="AV2173" s="77" t="str">
        <f t="shared" si="487"/>
        <v>39165</v>
      </c>
      <c r="AX2173" s="7" t="s">
        <v>186</v>
      </c>
    </row>
    <row r="2174" spans="1:50" hidden="1" outlineLevel="1">
      <c r="A2174" t="s">
        <v>3830</v>
      </c>
      <c r="B2174" t="s">
        <v>4401</v>
      </c>
      <c r="C2174" s="1">
        <f t="shared" si="481"/>
        <v>30216</v>
      </c>
      <c r="D2174" s="7">
        <f>IF(N2174&gt;0, RANK(N2174,(N2174:P2174,Q2174:AE2174)),0)</f>
        <v>2</v>
      </c>
      <c r="E2174" s="7">
        <f>IF(O2174&gt;0,RANK(O2174,(N2174:P2174,Q2174:AE2174)),0)</f>
        <v>1</v>
      </c>
      <c r="F2174" s="7">
        <f>IF(P2174&gt;0,RANK(P2174,(N2174:P2174,Q2174:AE2174)),0)</f>
        <v>0</v>
      </c>
      <c r="G2174" s="1">
        <f t="shared" si="479"/>
        <v>4994</v>
      </c>
      <c r="H2174" s="2">
        <f t="shared" si="480"/>
        <v>0.16527667460947842</v>
      </c>
      <c r="I2174" s="2"/>
      <c r="J2174" s="2">
        <f t="shared" si="482"/>
        <v>0.41494572411967168</v>
      </c>
      <c r="K2174" s="2">
        <f t="shared" si="482"/>
        <v>0.58022239872915016</v>
      </c>
      <c r="L2174" s="2">
        <f t="shared" si="482"/>
        <v>0</v>
      </c>
      <c r="M2174" s="2">
        <f t="shared" si="483"/>
        <v>4.8318771511781655E-3</v>
      </c>
      <c r="N2174" s="1">
        <v>12538</v>
      </c>
      <c r="O2174" s="1">
        <v>17532</v>
      </c>
      <c r="Q2174" s="1">
        <v>77</v>
      </c>
      <c r="R2174" s="1">
        <v>69</v>
      </c>
      <c r="S2174" s="1">
        <v>0</v>
      </c>
      <c r="T2174" s="1">
        <v>0</v>
      </c>
      <c r="W2174" s="1">
        <v>0</v>
      </c>
      <c r="Y2174" s="1">
        <v>0</v>
      </c>
      <c r="AG2174" s="7">
        <f>IF(Q2174&gt;0,RANK(Q2174,(N2174:P2174,Q2174:AE2174)),0)</f>
        <v>3</v>
      </c>
      <c r="AH2174" s="7">
        <f>IF(R2174&gt;0,RANK(R2174,(N2174:P2174,Q2174:AE2174)),0)</f>
        <v>4</v>
      </c>
      <c r="AI2174" s="7">
        <f>IF(T2174&gt;0,RANK(T2174,(N2174:P2174,Q2174:AE2174)),0)</f>
        <v>0</v>
      </c>
      <c r="AJ2174" s="7">
        <f>IF(S2174&gt;0,RANK(S2174,(N2174:P2174,Q2174:AE2174)),0)</f>
        <v>0</v>
      </c>
      <c r="AK2174" s="2">
        <f t="shared" si="484"/>
        <v>2.5483187715117819E-3</v>
      </c>
      <c r="AL2174" s="2">
        <f t="shared" si="484"/>
        <v>2.2835583796664018E-3</v>
      </c>
      <c r="AM2174" s="2">
        <f t="shared" si="485"/>
        <v>0</v>
      </c>
      <c r="AN2174" s="2">
        <f t="shared" si="486"/>
        <v>0</v>
      </c>
      <c r="AP2174" t="s">
        <v>3830</v>
      </c>
      <c r="AQ2174" t="s">
        <v>4401</v>
      </c>
      <c r="AR2174">
        <v>6</v>
      </c>
      <c r="AT2174" s="85" t="s">
        <v>3325</v>
      </c>
      <c r="AU2174" s="84" t="s">
        <v>4500</v>
      </c>
      <c r="AV2174" s="77" t="str">
        <f t="shared" si="487"/>
        <v>39167</v>
      </c>
      <c r="AX2174" s="7" t="s">
        <v>186</v>
      </c>
    </row>
    <row r="2175" spans="1:50" hidden="1" outlineLevel="1">
      <c r="A2175" t="s">
        <v>4238</v>
      </c>
      <c r="B2175" t="s">
        <v>4401</v>
      </c>
      <c r="C2175" s="1">
        <f t="shared" si="481"/>
        <v>51848</v>
      </c>
      <c r="D2175" s="7">
        <f>IF(N2175&gt;0, RANK(N2175,(N2175:P2175,Q2175:AE2175)),0)</f>
        <v>2</v>
      </c>
      <c r="E2175" s="7">
        <f>IF(O2175&gt;0,RANK(O2175,(N2175:P2175,Q2175:AE2175)),0)</f>
        <v>1</v>
      </c>
      <c r="F2175" s="7">
        <f>IF(P2175&gt;0,RANK(P2175,(N2175:P2175,Q2175:AE2175)),0)</f>
        <v>0</v>
      </c>
      <c r="G2175" s="1">
        <f t="shared" si="479"/>
        <v>12093</v>
      </c>
      <c r="H2175" s="2">
        <f t="shared" si="480"/>
        <v>0.23323946921771332</v>
      </c>
      <c r="I2175" s="2"/>
      <c r="J2175" s="2">
        <f t="shared" si="482"/>
        <v>0.38161549143650669</v>
      </c>
      <c r="K2175" s="2">
        <f t="shared" si="482"/>
        <v>0.61485496065422007</v>
      </c>
      <c r="L2175" s="2">
        <f t="shared" si="482"/>
        <v>0</v>
      </c>
      <c r="M2175" s="2">
        <f t="shared" si="483"/>
        <v>3.5295479092732895E-3</v>
      </c>
      <c r="N2175" s="1">
        <v>19786</v>
      </c>
      <c r="O2175" s="1">
        <v>31879</v>
      </c>
      <c r="Q2175" s="1">
        <v>91</v>
      </c>
      <c r="R2175" s="1">
        <v>90</v>
      </c>
      <c r="S2175" s="1">
        <v>1</v>
      </c>
      <c r="T2175" s="1">
        <v>0</v>
      </c>
      <c r="W2175" s="1">
        <v>1</v>
      </c>
      <c r="Y2175" s="1">
        <v>0</v>
      </c>
      <c r="AG2175" s="7">
        <f>IF(Q2175&gt;0,RANK(Q2175,(N2175:P2175,Q2175:AE2175)),0)</f>
        <v>3</v>
      </c>
      <c r="AH2175" s="7">
        <f>IF(R2175&gt;0,RANK(R2175,(N2175:P2175,Q2175:AE2175)),0)</f>
        <v>4</v>
      </c>
      <c r="AI2175" s="7">
        <f>IF(T2175&gt;0,RANK(T2175,(N2175:P2175,Q2175:AE2175)),0)</f>
        <v>0</v>
      </c>
      <c r="AJ2175" s="7">
        <f>IF(S2175&gt;0,RANK(S2175,(N2175:P2175,Q2175:AE2175)),0)</f>
        <v>5</v>
      </c>
      <c r="AK2175" s="2">
        <f t="shared" si="484"/>
        <v>1.7551303811140257E-3</v>
      </c>
      <c r="AL2175" s="2">
        <f t="shared" si="484"/>
        <v>1.7358432340688166E-3</v>
      </c>
      <c r="AM2175" s="2">
        <f t="shared" si="485"/>
        <v>0</v>
      </c>
      <c r="AN2175" s="2">
        <f t="shared" si="486"/>
        <v>1.9287147045209071E-5</v>
      </c>
      <c r="AP2175" t="s">
        <v>4238</v>
      </c>
      <c r="AQ2175" t="s">
        <v>4401</v>
      </c>
      <c r="AR2175">
        <v>16</v>
      </c>
      <c r="AT2175" s="85" t="s">
        <v>3325</v>
      </c>
      <c r="AU2175" s="84" t="s">
        <v>4913</v>
      </c>
      <c r="AV2175" s="77" t="str">
        <f t="shared" si="487"/>
        <v>39169</v>
      </c>
      <c r="AX2175" s="7" t="s">
        <v>186</v>
      </c>
    </row>
    <row r="2176" spans="1:50" hidden="1" outlineLevel="1">
      <c r="A2176" t="s">
        <v>2714</v>
      </c>
      <c r="B2176" t="s">
        <v>4401</v>
      </c>
      <c r="C2176" s="1">
        <f t="shared" si="481"/>
        <v>18639</v>
      </c>
      <c r="D2176" s="7">
        <f>IF(N2176&gt;0, RANK(N2176,(N2176:P2176,Q2176:AE2176)),0)</f>
        <v>2</v>
      </c>
      <c r="E2176" s="7">
        <f>IF(O2176&gt;0,RANK(O2176,(N2176:P2176,Q2176:AE2176)),0)</f>
        <v>1</v>
      </c>
      <c r="F2176" s="7">
        <f>IF(P2176&gt;0,RANK(P2176,(N2176:P2176,Q2176:AE2176)),0)</f>
        <v>0</v>
      </c>
      <c r="G2176" s="1">
        <f t="shared" si="479"/>
        <v>5559</v>
      </c>
      <c r="H2176" s="2">
        <f t="shared" si="480"/>
        <v>0.2982456140350877</v>
      </c>
      <c r="I2176" s="2"/>
      <c r="J2176" s="2">
        <f t="shared" si="482"/>
        <v>0.34771178711304257</v>
      </c>
      <c r="K2176" s="2">
        <f t="shared" si="482"/>
        <v>0.64595740114813027</v>
      </c>
      <c r="L2176" s="2">
        <f t="shared" si="482"/>
        <v>0</v>
      </c>
      <c r="M2176" s="2">
        <f t="shared" si="483"/>
        <v>6.3308117388271024E-3</v>
      </c>
      <c r="N2176" s="1">
        <v>6481</v>
      </c>
      <c r="O2176" s="1">
        <v>12040</v>
      </c>
      <c r="Q2176" s="1">
        <v>58</v>
      </c>
      <c r="R2176" s="1">
        <v>58</v>
      </c>
      <c r="S2176" s="1">
        <v>1</v>
      </c>
      <c r="T2176" s="1">
        <v>0</v>
      </c>
      <c r="W2176" s="1">
        <v>1</v>
      </c>
      <c r="Y2176" s="1">
        <v>0</v>
      </c>
      <c r="AG2176" s="7">
        <f>IF(Q2176&gt;0,RANK(Q2176,(N2176:P2176,Q2176:AE2176)),0)</f>
        <v>3</v>
      </c>
      <c r="AH2176" s="7">
        <f>IF(R2176&gt;0,RANK(R2176,(N2176:P2176,Q2176:AE2176)),0)</f>
        <v>3</v>
      </c>
      <c r="AI2176" s="7">
        <f>IF(T2176&gt;0,RANK(T2176,(N2176:P2176,Q2176:AE2176)),0)</f>
        <v>0</v>
      </c>
      <c r="AJ2176" s="7">
        <f>IF(S2176&gt;0,RANK(S2176,(N2176:P2176,Q2176:AE2176)),0)</f>
        <v>5</v>
      </c>
      <c r="AK2176" s="2">
        <f t="shared" si="484"/>
        <v>3.1117549224743816E-3</v>
      </c>
      <c r="AL2176" s="2">
        <f t="shared" si="484"/>
        <v>3.1117549224743816E-3</v>
      </c>
      <c r="AM2176" s="2">
        <f t="shared" si="485"/>
        <v>0</v>
      </c>
      <c r="AN2176" s="2">
        <f t="shared" si="486"/>
        <v>5.365094693921348E-5</v>
      </c>
      <c r="AP2176" t="s">
        <v>2714</v>
      </c>
      <c r="AQ2176" t="s">
        <v>4401</v>
      </c>
      <c r="AR2176">
        <v>5</v>
      </c>
      <c r="AT2176" s="85" t="s">
        <v>3325</v>
      </c>
      <c r="AU2176" s="84" t="s">
        <v>3946</v>
      </c>
      <c r="AV2176" s="77" t="str">
        <f t="shared" si="487"/>
        <v>39171</v>
      </c>
      <c r="AX2176" s="7" t="s">
        <v>186</v>
      </c>
    </row>
    <row r="2177" spans="1:50" hidden="1" outlineLevel="1">
      <c r="A2177" t="s">
        <v>3778</v>
      </c>
      <c r="B2177" t="s">
        <v>4401</v>
      </c>
      <c r="C2177" s="1">
        <f t="shared" si="481"/>
        <v>63346</v>
      </c>
      <c r="D2177" s="7">
        <f>IF(N2177&gt;0, RANK(N2177,(N2177:P2177,Q2177:AE2177)),0)</f>
        <v>2</v>
      </c>
      <c r="E2177" s="7">
        <f>IF(O2177&gt;0,RANK(O2177,(N2177:P2177,Q2177:AE2177)),0)</f>
        <v>1</v>
      </c>
      <c r="F2177" s="7">
        <f>IF(P2177&gt;0,RANK(P2177,(N2177:P2177,Q2177:AE2177)),0)</f>
        <v>0</v>
      </c>
      <c r="G2177" s="1">
        <f t="shared" si="479"/>
        <v>4191</v>
      </c>
      <c r="H2177" s="2">
        <f t="shared" si="480"/>
        <v>6.6160452120102298E-2</v>
      </c>
      <c r="I2177" s="2"/>
      <c r="J2177" s="2">
        <f t="shared" si="482"/>
        <v>0.46413348909165536</v>
      </c>
      <c r="K2177" s="2">
        <f t="shared" si="482"/>
        <v>0.53029394121175766</v>
      </c>
      <c r="L2177" s="2">
        <f t="shared" si="482"/>
        <v>0</v>
      </c>
      <c r="M2177" s="2">
        <f t="shared" si="483"/>
        <v>5.5725696965870375E-3</v>
      </c>
      <c r="N2177" s="1">
        <v>29401</v>
      </c>
      <c r="O2177" s="1">
        <v>33592</v>
      </c>
      <c r="Q2177" s="1">
        <v>178</v>
      </c>
      <c r="R2177" s="1">
        <v>172</v>
      </c>
      <c r="S2177" s="1">
        <v>1</v>
      </c>
      <c r="T2177" s="1">
        <v>0</v>
      </c>
      <c r="W2177" s="1">
        <v>2</v>
      </c>
      <c r="Y2177" s="1">
        <v>0</v>
      </c>
      <c r="AG2177" s="7">
        <f>IF(Q2177&gt;0,RANK(Q2177,(N2177:P2177,Q2177:AE2177)),0)</f>
        <v>3</v>
      </c>
      <c r="AH2177" s="7">
        <f>IF(R2177&gt;0,RANK(R2177,(N2177:P2177,Q2177:AE2177)),0)</f>
        <v>4</v>
      </c>
      <c r="AI2177" s="7">
        <f>IF(T2177&gt;0,RANK(T2177,(N2177:P2177,Q2177:AE2177)),0)</f>
        <v>0</v>
      </c>
      <c r="AJ2177" s="7">
        <f>IF(S2177&gt;0,RANK(S2177,(N2177:P2177,Q2177:AE2177)),0)</f>
        <v>6</v>
      </c>
      <c r="AK2177" s="2">
        <f t="shared" si="484"/>
        <v>2.8099643229248885E-3</v>
      </c>
      <c r="AL2177" s="2">
        <f t="shared" si="484"/>
        <v>2.7152464243993305E-3</v>
      </c>
      <c r="AM2177" s="2">
        <f t="shared" si="485"/>
        <v>0</v>
      </c>
      <c r="AN2177" s="2">
        <f t="shared" si="486"/>
        <v>1.578631642092634E-5</v>
      </c>
      <c r="AP2177" t="s">
        <v>3778</v>
      </c>
      <c r="AQ2177" t="s">
        <v>4401</v>
      </c>
      <c r="AR2177">
        <v>5</v>
      </c>
      <c r="AT2177" s="85" t="s">
        <v>3325</v>
      </c>
      <c r="AU2177" s="84" t="s">
        <v>3947</v>
      </c>
      <c r="AV2177" s="77" t="str">
        <f t="shared" si="487"/>
        <v>39173</v>
      </c>
      <c r="AX2177" s="7" t="s">
        <v>186</v>
      </c>
    </row>
    <row r="2178" spans="1:50" hidden="1" outlineLevel="1">
      <c r="A2178" t="s">
        <v>1776</v>
      </c>
      <c r="B2178" t="s">
        <v>4401</v>
      </c>
      <c r="C2178" s="1">
        <f t="shared" si="481"/>
        <v>11043</v>
      </c>
      <c r="D2178" s="7">
        <f>IF(N2178&gt;0, RANK(N2178,(N2178:P2178,Q2178:AE2178)),0)</f>
        <v>2</v>
      </c>
      <c r="E2178" s="7">
        <f>IF(O2178&gt;0,RANK(O2178,(N2178:P2178,Q2178:AE2178)),0)</f>
        <v>1</v>
      </c>
      <c r="F2178" s="7">
        <f>IF(P2178&gt;0,RANK(P2178,(N2178:P2178,Q2178:AE2178)),0)</f>
        <v>0</v>
      </c>
      <c r="G2178" s="1">
        <f t="shared" si="479"/>
        <v>3546</v>
      </c>
      <c r="H2178" s="2">
        <f t="shared" si="480"/>
        <v>0.32110839445802769</v>
      </c>
      <c r="I2178" s="2"/>
      <c r="J2178" s="2">
        <f t="shared" si="482"/>
        <v>0.33577832110839445</v>
      </c>
      <c r="K2178" s="2">
        <f t="shared" si="482"/>
        <v>0.6568867155664222</v>
      </c>
      <c r="L2178" s="2">
        <f t="shared" si="482"/>
        <v>0</v>
      </c>
      <c r="M2178" s="2">
        <f t="shared" si="483"/>
        <v>7.3349633251833524E-3</v>
      </c>
      <c r="N2178" s="1">
        <v>3708</v>
      </c>
      <c r="O2178" s="1">
        <v>7254</v>
      </c>
      <c r="Q2178" s="1">
        <v>54</v>
      </c>
      <c r="R2178" s="1">
        <v>27</v>
      </c>
      <c r="S2178" s="1">
        <v>0</v>
      </c>
      <c r="T2178" s="1">
        <v>0</v>
      </c>
      <c r="W2178" s="1">
        <v>0</v>
      </c>
      <c r="Y2178" s="1">
        <v>0</v>
      </c>
      <c r="AG2178" s="7">
        <f>IF(Q2178&gt;0,RANK(Q2178,(N2178:P2178,Q2178:AE2178)),0)</f>
        <v>3</v>
      </c>
      <c r="AH2178" s="7">
        <f>IF(R2178&gt;0,RANK(R2178,(N2178:P2178,Q2178:AE2178)),0)</f>
        <v>4</v>
      </c>
      <c r="AI2178" s="7">
        <f>IF(T2178&gt;0,RANK(T2178,(N2178:P2178,Q2178:AE2178)),0)</f>
        <v>0</v>
      </c>
      <c r="AJ2178" s="7">
        <f>IF(S2178&gt;0,RANK(S2178,(N2178:P2178,Q2178:AE2178)),0)</f>
        <v>0</v>
      </c>
      <c r="AK2178" s="2">
        <f t="shared" si="484"/>
        <v>4.8899755501222494E-3</v>
      </c>
      <c r="AL2178" s="2">
        <f t="shared" si="484"/>
        <v>2.4449877750611247E-3</v>
      </c>
      <c r="AM2178" s="2">
        <f t="shared" si="485"/>
        <v>0</v>
      </c>
      <c r="AN2178" s="2">
        <f t="shared" si="486"/>
        <v>0</v>
      </c>
      <c r="AP2178" t="s">
        <v>1776</v>
      </c>
      <c r="AQ2178" t="s">
        <v>4401</v>
      </c>
      <c r="AR2178">
        <v>0</v>
      </c>
      <c r="AT2178" s="85" t="s">
        <v>3325</v>
      </c>
      <c r="AU2178" s="84" t="s">
        <v>4677</v>
      </c>
      <c r="AV2178" s="77" t="str">
        <f t="shared" si="487"/>
        <v>39175</v>
      </c>
      <c r="AX2178" s="7" t="s">
        <v>186</v>
      </c>
    </row>
    <row r="2179" spans="1:50" collapsed="1">
      <c r="A2179" t="s">
        <v>3635</v>
      </c>
      <c r="B2179" t="s">
        <v>3839</v>
      </c>
      <c r="C2179" s="1">
        <f t="shared" si="481"/>
        <v>5627908</v>
      </c>
      <c r="D2179" s="7">
        <f>IF(N2179&gt;0, RANK(N2179,(N2179:P2179,Q2179:AE2179)),0)</f>
        <v>2</v>
      </c>
      <c r="E2179" s="7">
        <f>IF(O2179&gt;0,RANK(O2179,(N2179:P2179,Q2179:AE2179)),0)</f>
        <v>1</v>
      </c>
      <c r="F2179" s="7">
        <f>IF(P2179&gt;0,RANK(P2179,(N2179:P2179,Q2179:AE2179)),0)</f>
        <v>0</v>
      </c>
      <c r="G2179" s="1">
        <f t="shared" si="479"/>
        <v>118601</v>
      </c>
      <c r="H2179" s="2">
        <f t="shared" si="480"/>
        <v>2.1073727573371847E-2</v>
      </c>
      <c r="I2179" s="2"/>
      <c r="J2179" s="2">
        <f t="shared" si="482"/>
        <v>0.48706677507876817</v>
      </c>
      <c r="K2179" s="2">
        <f t="shared" si="482"/>
        <v>0.50814050265214006</v>
      </c>
      <c r="L2179" s="2">
        <f t="shared" si="482"/>
        <v>0</v>
      </c>
      <c r="M2179" s="2">
        <f t="shared" si="483"/>
        <v>4.7927222690917759E-3</v>
      </c>
      <c r="N2179" s="1">
        <f t="shared" ref="N2179:T2179" si="488">SUM(N2091:N2178)</f>
        <v>2741167</v>
      </c>
      <c r="O2179" s="1">
        <f t="shared" si="488"/>
        <v>2859768</v>
      </c>
      <c r="Q2179" s="1">
        <f t="shared" si="488"/>
        <v>14676</v>
      </c>
      <c r="R2179" s="1">
        <f t="shared" si="488"/>
        <v>11939</v>
      </c>
      <c r="S2179" s="1">
        <f>SUM(S2091:S2178)</f>
        <v>192</v>
      </c>
      <c r="T2179" s="1">
        <f t="shared" si="488"/>
        <v>22</v>
      </c>
      <c r="W2179" s="1">
        <f>SUM(W2091:W2178)</f>
        <v>142</v>
      </c>
      <c r="Y2179" s="1">
        <f>SUM(Y2091:Y2178)</f>
        <v>2</v>
      </c>
      <c r="AG2179" s="7">
        <f>IF(Q2179&gt;0,RANK(Q2179,(N2179:P2179,Q2179:AE2179)),0)</f>
        <v>3</v>
      </c>
      <c r="AH2179" s="7">
        <f>IF(R2179&gt;0,RANK(R2179,(N2179:P2179,Q2179:AE2179)),0)</f>
        <v>4</v>
      </c>
      <c r="AI2179" s="7">
        <f>IF(T2179&gt;0,RANK(T2179,(N2179:P2179,Q2179:AE2179)),0)</f>
        <v>7</v>
      </c>
      <c r="AJ2179" s="7">
        <f>IF(S2179&gt;0,RANK(S2179,(N2179:P2179,Q2179:AE2179)),0)</f>
        <v>5</v>
      </c>
      <c r="AK2179" s="2">
        <f t="shared" si="484"/>
        <v>2.6077185341338203E-3</v>
      </c>
      <c r="AL2179" s="2">
        <f t="shared" si="484"/>
        <v>2.1213921762758027E-3</v>
      </c>
      <c r="AM2179" s="2">
        <f t="shared" si="485"/>
        <v>3.9090901983472367E-6</v>
      </c>
      <c r="AN2179" s="2">
        <f t="shared" si="486"/>
        <v>3.4115696276484976E-5</v>
      </c>
      <c r="AP2179" t="s">
        <v>3635</v>
      </c>
      <c r="AQ2179" t="s">
        <v>3839</v>
      </c>
      <c r="AT2179" s="85" t="s">
        <v>3325</v>
      </c>
      <c r="AU2179" s="116"/>
      <c r="AV2179" s="77" t="str">
        <f t="shared" si="487"/>
        <v>39</v>
      </c>
      <c r="AX2179" s="7" t="s">
        <v>2301</v>
      </c>
    </row>
    <row r="2180" spans="1:50">
      <c r="C2180" s="1"/>
      <c r="E2180" s="7"/>
      <c r="F2180" s="7"/>
      <c r="I2180" s="2"/>
      <c r="AG2180" s="7"/>
      <c r="AH2180" s="7"/>
      <c r="AI2180" s="7"/>
      <c r="AJ2180" s="7"/>
    </row>
    <row r="2181" spans="1:50" s="1" customFormat="1" hidden="1" outlineLevel="1">
      <c r="A2181" t="s">
        <v>4089</v>
      </c>
      <c r="B2181" t="s">
        <v>2633</v>
      </c>
      <c r="C2181" s="1">
        <f t="shared" ref="C2181:C2244" si="489">SUM(N2181:AE2181)</f>
        <v>7533</v>
      </c>
      <c r="D2181" s="7">
        <f>IF(N2181&gt;0, RANK(N2181,(N2181:P2181,Q2181:AE2181)),0)</f>
        <v>2</v>
      </c>
      <c r="E2181" s="7">
        <f>IF(O2181&gt;0,RANK(O2181,(N2181:P2181,Q2181:AE2181)),0)</f>
        <v>1</v>
      </c>
      <c r="F2181" s="7">
        <f>IF(P2181&gt;0,RANK(P2181,(N2181:P2181,Q2181:AE2181)),0)</f>
        <v>0</v>
      </c>
      <c r="G2181" s="1">
        <f t="shared" si="479"/>
        <v>2409</v>
      </c>
      <c r="H2181" s="2">
        <f t="shared" si="480"/>
        <v>0.31979291119076064</v>
      </c>
      <c r="I2181" s="2"/>
      <c r="J2181" s="2">
        <f t="shared" ref="J2181:L2212" si="490">IF($C2181=0,"-",N2181/$C2181)</f>
        <v>0.34010354440461965</v>
      </c>
      <c r="K2181" s="2">
        <f t="shared" si="490"/>
        <v>0.65989645559538035</v>
      </c>
      <c r="L2181" s="2">
        <f t="shared" si="490"/>
        <v>0</v>
      </c>
      <c r="M2181" s="2">
        <f t="shared" ref="M2181:M2244" si="491">IF(C2181=0,"-",(1-J2181-K2181-L2181))</f>
        <v>0</v>
      </c>
      <c r="N2181" s="1">
        <v>2562</v>
      </c>
      <c r="O2181" s="1">
        <v>4971</v>
      </c>
      <c r="AG2181" s="7">
        <f>IF(Q2181&gt;0,RANK(Q2181,(N2181:P2181,Q2181:AE2181)),0)</f>
        <v>0</v>
      </c>
      <c r="AH2181" s="7">
        <f>IF(R2181&gt;0,RANK(R2181,(N2181:P2181,Q2181:AE2181)),0)</f>
        <v>0</v>
      </c>
      <c r="AI2181" s="7">
        <f>IF(T2181&gt;0,RANK(T2181,(N2181:P2181,Q2181:AE2181)),0)</f>
        <v>0</v>
      </c>
      <c r="AJ2181" s="7">
        <f>IF(S2181&gt;0,RANK(S2181,(N2181:P2181,Q2181:AE2181)),0)</f>
        <v>0</v>
      </c>
      <c r="AK2181" s="2">
        <f t="shared" ref="AK2181:AL2212" si="492">IF($C2181=0,"-",Q2181/$C2181)</f>
        <v>0</v>
      </c>
      <c r="AL2181" s="2">
        <f t="shared" si="492"/>
        <v>0</v>
      </c>
      <c r="AM2181" s="2">
        <f t="shared" ref="AM2181:AM2244" si="493">IF($C2181=0,"-",T2181/$C2181)</f>
        <v>0</v>
      </c>
      <c r="AN2181" s="2">
        <f t="shared" ref="AN2181:AN2244" si="494">IF($C2181=0,"-",S2181/$C2181)</f>
        <v>0</v>
      </c>
      <c r="AO2181" s="2"/>
      <c r="AP2181" t="s">
        <v>4089</v>
      </c>
      <c r="AQ2181" t="s">
        <v>2633</v>
      </c>
      <c r="AR2181" s="1">
        <v>2</v>
      </c>
      <c r="AT2181" s="85" t="s">
        <v>3326</v>
      </c>
      <c r="AU2181" s="84" t="s">
        <v>3988</v>
      </c>
      <c r="AV2181" s="77" t="str">
        <f t="shared" ref="AV2181:AV2244" si="495">AT2181&amp;AU2181</f>
        <v>40001</v>
      </c>
      <c r="AX2181" s="7" t="s">
        <v>186</v>
      </c>
    </row>
    <row r="2182" spans="1:50" s="1" customFormat="1" hidden="1" outlineLevel="1">
      <c r="A2182" t="s">
        <v>1252</v>
      </c>
      <c r="B2182" t="s">
        <v>2633</v>
      </c>
      <c r="C2182" s="1">
        <f t="shared" si="489"/>
        <v>2671</v>
      </c>
      <c r="D2182" s="7">
        <f>IF(N2182&gt;0, RANK(N2182,(N2182:P2182,Q2182:AE2182)),0)</f>
        <v>2</v>
      </c>
      <c r="E2182" s="7">
        <f>IF(O2182&gt;0,RANK(O2182,(N2182:P2182,Q2182:AE2182)),0)</f>
        <v>1</v>
      </c>
      <c r="F2182" s="7">
        <f>IF(P2182&gt;0,RANK(P2182,(N2182:P2182,Q2182:AE2182)),0)</f>
        <v>0</v>
      </c>
      <c r="G2182" s="1">
        <f t="shared" si="479"/>
        <v>1731</v>
      </c>
      <c r="H2182" s="2">
        <f t="shared" si="480"/>
        <v>0.64807188318981657</v>
      </c>
      <c r="I2182" s="2"/>
      <c r="J2182" s="2">
        <f t="shared" si="490"/>
        <v>0.17596405840509172</v>
      </c>
      <c r="K2182" s="2">
        <f t="shared" si="490"/>
        <v>0.82403594159490823</v>
      </c>
      <c r="L2182" s="2">
        <f t="shared" si="490"/>
        <v>0</v>
      </c>
      <c r="M2182" s="2">
        <f t="shared" si="491"/>
        <v>1.1102230246251565E-16</v>
      </c>
      <c r="N2182" s="1">
        <v>470</v>
      </c>
      <c r="O2182" s="1">
        <v>2201</v>
      </c>
      <c r="AG2182" s="7">
        <f>IF(Q2182&gt;0,RANK(Q2182,(N2182:P2182,Q2182:AE2182)),0)</f>
        <v>0</v>
      </c>
      <c r="AH2182" s="7">
        <f>IF(R2182&gt;0,RANK(R2182,(N2182:P2182,Q2182:AE2182)),0)</f>
        <v>0</v>
      </c>
      <c r="AI2182" s="7">
        <f>IF(T2182&gt;0,RANK(T2182,(N2182:P2182,Q2182:AE2182)),0)</f>
        <v>0</v>
      </c>
      <c r="AJ2182" s="7">
        <f>IF(S2182&gt;0,RANK(S2182,(N2182:P2182,Q2182:AE2182)),0)</f>
        <v>0</v>
      </c>
      <c r="AK2182" s="2">
        <f t="shared" si="492"/>
        <v>0</v>
      </c>
      <c r="AL2182" s="2">
        <f t="shared" si="492"/>
        <v>0</v>
      </c>
      <c r="AM2182" s="2">
        <f t="shared" si="493"/>
        <v>0</v>
      </c>
      <c r="AN2182" s="2">
        <f t="shared" si="494"/>
        <v>0</v>
      </c>
      <c r="AO2182" s="2"/>
      <c r="AP2182" t="s">
        <v>1252</v>
      </c>
      <c r="AQ2182" t="s">
        <v>2633</v>
      </c>
      <c r="AR2182" s="1">
        <v>3</v>
      </c>
      <c r="AT2182" s="85" t="s">
        <v>3326</v>
      </c>
      <c r="AU2182" s="84" t="s">
        <v>3989</v>
      </c>
      <c r="AV2182" s="77" t="str">
        <f t="shared" si="495"/>
        <v>40003</v>
      </c>
      <c r="AX2182" s="7" t="s">
        <v>186</v>
      </c>
    </row>
    <row r="2183" spans="1:50" s="1" customFormat="1" hidden="1" outlineLevel="1">
      <c r="A2183" t="s">
        <v>1588</v>
      </c>
      <c r="B2183" t="s">
        <v>2633</v>
      </c>
      <c r="C2183" s="1">
        <f t="shared" si="489"/>
        <v>5088</v>
      </c>
      <c r="D2183" s="7">
        <f>IF(N2183&gt;0, RANK(N2183,(N2183:P2183,Q2183:AE2183)),0)</f>
        <v>2</v>
      </c>
      <c r="E2183" s="7">
        <f>IF(O2183&gt;0,RANK(O2183,(N2183:P2183,Q2183:AE2183)),0)</f>
        <v>1</v>
      </c>
      <c r="F2183" s="7">
        <f>IF(P2183&gt;0,RANK(P2183,(N2183:P2183,Q2183:AE2183)),0)</f>
        <v>0</v>
      </c>
      <c r="G2183" s="1">
        <f t="shared" si="479"/>
        <v>1196</v>
      </c>
      <c r="H2183" s="2">
        <f t="shared" si="480"/>
        <v>0.23506289308176101</v>
      </c>
      <c r="I2183" s="2"/>
      <c r="J2183" s="2">
        <f t="shared" si="490"/>
        <v>0.38246855345911951</v>
      </c>
      <c r="K2183" s="2">
        <f t="shared" si="490"/>
        <v>0.61753144654088055</v>
      </c>
      <c r="L2183" s="2">
        <f t="shared" si="490"/>
        <v>0</v>
      </c>
      <c r="M2183" s="2">
        <f t="shared" si="491"/>
        <v>0</v>
      </c>
      <c r="N2183" s="1">
        <v>1946</v>
      </c>
      <c r="O2183" s="1">
        <v>3142</v>
      </c>
      <c r="AG2183" s="7">
        <f>IF(Q2183&gt;0,RANK(Q2183,(N2183:P2183,Q2183:AE2183)),0)</f>
        <v>0</v>
      </c>
      <c r="AH2183" s="7">
        <f>IF(R2183&gt;0,RANK(R2183,(N2183:P2183,Q2183:AE2183)),0)</f>
        <v>0</v>
      </c>
      <c r="AI2183" s="7">
        <f>IF(T2183&gt;0,RANK(T2183,(N2183:P2183,Q2183:AE2183)),0)</f>
        <v>0</v>
      </c>
      <c r="AJ2183" s="7">
        <f>IF(S2183&gt;0,RANK(S2183,(N2183:P2183,Q2183:AE2183)),0)</f>
        <v>0</v>
      </c>
      <c r="AK2183" s="2">
        <f t="shared" si="492"/>
        <v>0</v>
      </c>
      <c r="AL2183" s="2">
        <f t="shared" si="492"/>
        <v>0</v>
      </c>
      <c r="AM2183" s="2">
        <f t="shared" si="493"/>
        <v>0</v>
      </c>
      <c r="AN2183" s="2">
        <f t="shared" si="494"/>
        <v>0</v>
      </c>
      <c r="AO2183" s="2"/>
      <c r="AP2183" t="s">
        <v>1588</v>
      </c>
      <c r="AQ2183" t="s">
        <v>2633</v>
      </c>
      <c r="AR2183" s="1">
        <v>2</v>
      </c>
      <c r="AT2183" s="85" t="s">
        <v>3326</v>
      </c>
      <c r="AU2183" s="84" t="s">
        <v>3632</v>
      </c>
      <c r="AV2183" s="77" t="str">
        <f t="shared" si="495"/>
        <v>40005</v>
      </c>
      <c r="AX2183" s="7" t="s">
        <v>186</v>
      </c>
    </row>
    <row r="2184" spans="1:50" s="1" customFormat="1" hidden="1" outlineLevel="1">
      <c r="A2184" t="s">
        <v>4299</v>
      </c>
      <c r="B2184" t="s">
        <v>2633</v>
      </c>
      <c r="C2184" s="1">
        <f t="shared" si="489"/>
        <v>2569</v>
      </c>
      <c r="D2184" s="7">
        <f>IF(N2184&gt;0, RANK(N2184,(N2184:P2184,Q2184:AE2184)),0)</f>
        <v>2</v>
      </c>
      <c r="E2184" s="7">
        <f>IF(O2184&gt;0,RANK(O2184,(N2184:P2184,Q2184:AE2184)),0)</f>
        <v>1</v>
      </c>
      <c r="F2184" s="7">
        <f>IF(P2184&gt;0,RANK(P2184,(N2184:P2184,Q2184:AE2184)),0)</f>
        <v>0</v>
      </c>
      <c r="G2184" s="1">
        <f t="shared" si="479"/>
        <v>1975</v>
      </c>
      <c r="H2184" s="2">
        <f t="shared" si="480"/>
        <v>0.76878162709225384</v>
      </c>
      <c r="I2184" s="2"/>
      <c r="J2184" s="2">
        <f t="shared" si="490"/>
        <v>0.11560918645387311</v>
      </c>
      <c r="K2184" s="2">
        <f t="shared" si="490"/>
        <v>0.88439081354612692</v>
      </c>
      <c r="L2184" s="2">
        <f t="shared" si="490"/>
        <v>0</v>
      </c>
      <c r="M2184" s="2">
        <f t="shared" si="491"/>
        <v>0</v>
      </c>
      <c r="N2184" s="1">
        <v>297</v>
      </c>
      <c r="O2184" s="1">
        <v>2272</v>
      </c>
      <c r="AG2184" s="7">
        <f>IF(Q2184&gt;0,RANK(Q2184,(N2184:P2184,Q2184:AE2184)),0)</f>
        <v>0</v>
      </c>
      <c r="AH2184" s="7">
        <f>IF(R2184&gt;0,RANK(R2184,(N2184:P2184,Q2184:AE2184)),0)</f>
        <v>0</v>
      </c>
      <c r="AI2184" s="7">
        <f>IF(T2184&gt;0,RANK(T2184,(N2184:P2184,Q2184:AE2184)),0)</f>
        <v>0</v>
      </c>
      <c r="AJ2184" s="7">
        <f>IF(S2184&gt;0,RANK(S2184,(N2184:P2184,Q2184:AE2184)),0)</f>
        <v>0</v>
      </c>
      <c r="AK2184" s="2">
        <f t="shared" si="492"/>
        <v>0</v>
      </c>
      <c r="AL2184" s="2">
        <f t="shared" si="492"/>
        <v>0</v>
      </c>
      <c r="AM2184" s="2">
        <f t="shared" si="493"/>
        <v>0</v>
      </c>
      <c r="AN2184" s="2">
        <f t="shared" si="494"/>
        <v>0</v>
      </c>
      <c r="AO2184" s="2"/>
      <c r="AP2184" t="s">
        <v>4299</v>
      </c>
      <c r="AQ2184" t="s">
        <v>2633</v>
      </c>
      <c r="AR2184" s="1">
        <v>3</v>
      </c>
      <c r="AT2184" s="85" t="s">
        <v>3326</v>
      </c>
      <c r="AU2184" s="84" t="s">
        <v>2597</v>
      </c>
      <c r="AV2184" s="77" t="str">
        <f t="shared" si="495"/>
        <v>40007</v>
      </c>
      <c r="AX2184" s="7" t="s">
        <v>186</v>
      </c>
    </row>
    <row r="2185" spans="1:50" s="1" customFormat="1" hidden="1" outlineLevel="1">
      <c r="A2185" t="s">
        <v>4269</v>
      </c>
      <c r="B2185" t="s">
        <v>2633</v>
      </c>
      <c r="C2185" s="1">
        <f t="shared" si="489"/>
        <v>7385</v>
      </c>
      <c r="D2185" s="7">
        <f>IF(N2185&gt;0, RANK(N2185,(N2185:P2185,Q2185:AE2185)),0)</f>
        <v>2</v>
      </c>
      <c r="E2185" s="7">
        <f>IF(O2185&gt;0,RANK(O2185,(N2185:P2185,Q2185:AE2185)),0)</f>
        <v>1</v>
      </c>
      <c r="F2185" s="7">
        <f>IF(P2185&gt;0,RANK(P2185,(N2185:P2185,Q2185:AE2185)),0)</f>
        <v>0</v>
      </c>
      <c r="G2185" s="1">
        <f t="shared" si="479"/>
        <v>3523</v>
      </c>
      <c r="H2185" s="2">
        <f t="shared" si="480"/>
        <v>0.47704807041299935</v>
      </c>
      <c r="I2185" s="2"/>
      <c r="J2185" s="2">
        <f t="shared" si="490"/>
        <v>0.26147596479350033</v>
      </c>
      <c r="K2185" s="2">
        <f t="shared" si="490"/>
        <v>0.73852403520649967</v>
      </c>
      <c r="L2185" s="2">
        <f t="shared" si="490"/>
        <v>0</v>
      </c>
      <c r="M2185" s="2">
        <f t="shared" si="491"/>
        <v>0</v>
      </c>
      <c r="N2185" s="1">
        <v>1931</v>
      </c>
      <c r="O2185" s="1">
        <v>5454</v>
      </c>
      <c r="AG2185" s="7">
        <f>IF(Q2185&gt;0,RANK(Q2185,(N2185:P2185,Q2185:AE2185)),0)</f>
        <v>0</v>
      </c>
      <c r="AH2185" s="7">
        <f>IF(R2185&gt;0,RANK(R2185,(N2185:P2185,Q2185:AE2185)),0)</f>
        <v>0</v>
      </c>
      <c r="AI2185" s="7">
        <f>IF(T2185&gt;0,RANK(T2185,(N2185:P2185,Q2185:AE2185)),0)</f>
        <v>0</v>
      </c>
      <c r="AJ2185" s="7">
        <f>IF(S2185&gt;0,RANK(S2185,(N2185:P2185,Q2185:AE2185)),0)</f>
        <v>0</v>
      </c>
      <c r="AK2185" s="2">
        <f t="shared" si="492"/>
        <v>0</v>
      </c>
      <c r="AL2185" s="2">
        <f t="shared" si="492"/>
        <v>0</v>
      </c>
      <c r="AM2185" s="2">
        <f t="shared" si="493"/>
        <v>0</v>
      </c>
      <c r="AN2185" s="2">
        <f t="shared" si="494"/>
        <v>0</v>
      </c>
      <c r="AO2185" s="2"/>
      <c r="AP2185" t="s">
        <v>4269</v>
      </c>
      <c r="AQ2185" t="s">
        <v>2633</v>
      </c>
      <c r="AR2185" s="1">
        <v>3</v>
      </c>
      <c r="AT2185" s="85" t="s">
        <v>3326</v>
      </c>
      <c r="AU2185" s="84" t="s">
        <v>3218</v>
      </c>
      <c r="AV2185" s="77" t="str">
        <f t="shared" si="495"/>
        <v>40009</v>
      </c>
      <c r="AX2185" s="7" t="s">
        <v>186</v>
      </c>
    </row>
    <row r="2186" spans="1:50" s="1" customFormat="1" hidden="1" outlineLevel="1">
      <c r="A2186" t="s">
        <v>4081</v>
      </c>
      <c r="B2186" t="s">
        <v>2633</v>
      </c>
      <c r="C2186" s="1">
        <f t="shared" si="489"/>
        <v>4421</v>
      </c>
      <c r="D2186" s="7">
        <f>IF(N2186&gt;0, RANK(N2186,(N2186:P2186,Q2186:AE2186)),0)</f>
        <v>2</v>
      </c>
      <c r="E2186" s="7">
        <f>IF(O2186&gt;0,RANK(O2186,(N2186:P2186,Q2186:AE2186)),0)</f>
        <v>1</v>
      </c>
      <c r="F2186" s="7">
        <f>IF(P2186&gt;0,RANK(P2186,(N2186:P2186,Q2186:AE2186)),0)</f>
        <v>0</v>
      </c>
      <c r="G2186" s="1">
        <f t="shared" si="479"/>
        <v>1977</v>
      </c>
      <c r="H2186" s="2">
        <f t="shared" si="480"/>
        <v>0.44718389504636957</v>
      </c>
      <c r="I2186" s="2"/>
      <c r="J2186" s="2">
        <f t="shared" si="490"/>
        <v>0.27640805247681521</v>
      </c>
      <c r="K2186" s="2">
        <f t="shared" si="490"/>
        <v>0.72359194752318479</v>
      </c>
      <c r="L2186" s="2">
        <f t="shared" si="490"/>
        <v>0</v>
      </c>
      <c r="M2186" s="2">
        <f t="shared" si="491"/>
        <v>0</v>
      </c>
      <c r="N2186" s="1">
        <v>1222</v>
      </c>
      <c r="O2186" s="1">
        <v>3199</v>
      </c>
      <c r="AG2186" s="7">
        <f>IF(Q2186&gt;0,RANK(Q2186,(N2186:P2186,Q2186:AE2186)),0)</f>
        <v>0</v>
      </c>
      <c r="AH2186" s="7">
        <f>IF(R2186&gt;0,RANK(R2186,(N2186:P2186,Q2186:AE2186)),0)</f>
        <v>0</v>
      </c>
      <c r="AI2186" s="7">
        <f>IF(T2186&gt;0,RANK(T2186,(N2186:P2186,Q2186:AE2186)),0)</f>
        <v>0</v>
      </c>
      <c r="AJ2186" s="7">
        <f>IF(S2186&gt;0,RANK(S2186,(N2186:P2186,Q2186:AE2186)),0)</f>
        <v>0</v>
      </c>
      <c r="AK2186" s="2">
        <f t="shared" si="492"/>
        <v>0</v>
      </c>
      <c r="AL2186" s="2">
        <f t="shared" si="492"/>
        <v>0</v>
      </c>
      <c r="AM2186" s="2">
        <f t="shared" si="493"/>
        <v>0</v>
      </c>
      <c r="AN2186" s="2">
        <f t="shared" si="494"/>
        <v>0</v>
      </c>
      <c r="AO2186" s="2"/>
      <c r="AP2186" t="s">
        <v>4081</v>
      </c>
      <c r="AQ2186" t="s">
        <v>2633</v>
      </c>
      <c r="AR2186" s="1">
        <v>3</v>
      </c>
      <c r="AT2186" s="85" t="s">
        <v>3326</v>
      </c>
      <c r="AU2186" s="84" t="s">
        <v>3234</v>
      </c>
      <c r="AV2186" s="77" t="str">
        <f t="shared" si="495"/>
        <v>40011</v>
      </c>
      <c r="AX2186" s="7" t="s">
        <v>186</v>
      </c>
    </row>
    <row r="2187" spans="1:50" s="1" customFormat="1" hidden="1" outlineLevel="1">
      <c r="A2187" t="s">
        <v>2419</v>
      </c>
      <c r="B2187" t="s">
        <v>2633</v>
      </c>
      <c r="C2187" s="1">
        <f t="shared" si="489"/>
        <v>14360</v>
      </c>
      <c r="D2187" s="7">
        <f>IF(N2187&gt;0, RANK(N2187,(N2187:P2187,Q2187:AE2187)),0)</f>
        <v>2</v>
      </c>
      <c r="E2187" s="7">
        <f>IF(O2187&gt;0,RANK(O2187,(N2187:P2187,Q2187:AE2187)),0)</f>
        <v>1</v>
      </c>
      <c r="F2187" s="7">
        <f>IF(P2187&gt;0,RANK(P2187,(N2187:P2187,Q2187:AE2187)),0)</f>
        <v>0</v>
      </c>
      <c r="G2187" s="1">
        <f t="shared" si="479"/>
        <v>2870</v>
      </c>
      <c r="H2187" s="2">
        <f t="shared" si="480"/>
        <v>0.19986072423398329</v>
      </c>
      <c r="I2187" s="2"/>
      <c r="J2187" s="2">
        <f t="shared" si="490"/>
        <v>0.40006963788300837</v>
      </c>
      <c r="K2187" s="2">
        <f t="shared" si="490"/>
        <v>0.59993036211699169</v>
      </c>
      <c r="L2187" s="2">
        <f t="shared" si="490"/>
        <v>0</v>
      </c>
      <c r="M2187" s="2">
        <f t="shared" si="491"/>
        <v>-1.1102230246251565E-16</v>
      </c>
      <c r="N2187" s="1">
        <v>5745</v>
      </c>
      <c r="O2187" s="1">
        <v>8615</v>
      </c>
      <c r="AG2187" s="7">
        <f>IF(Q2187&gt;0,RANK(Q2187,(N2187:P2187,Q2187:AE2187)),0)</f>
        <v>0</v>
      </c>
      <c r="AH2187" s="7">
        <f>IF(R2187&gt;0,RANK(R2187,(N2187:P2187,Q2187:AE2187)),0)</f>
        <v>0</v>
      </c>
      <c r="AI2187" s="7">
        <f>IF(T2187&gt;0,RANK(T2187,(N2187:P2187,Q2187:AE2187)),0)</f>
        <v>0</v>
      </c>
      <c r="AJ2187" s="7">
        <f>IF(S2187&gt;0,RANK(S2187,(N2187:P2187,Q2187:AE2187)),0)</f>
        <v>0</v>
      </c>
      <c r="AK2187" s="2">
        <f t="shared" si="492"/>
        <v>0</v>
      </c>
      <c r="AL2187" s="2">
        <f t="shared" si="492"/>
        <v>0</v>
      </c>
      <c r="AM2187" s="2">
        <f t="shared" si="493"/>
        <v>0</v>
      </c>
      <c r="AN2187" s="2">
        <f t="shared" si="494"/>
        <v>0</v>
      </c>
      <c r="AO2187" s="2"/>
      <c r="AP2187" t="s">
        <v>2419</v>
      </c>
      <c r="AQ2187" t="s">
        <v>2633</v>
      </c>
      <c r="AR2187" s="1">
        <v>2</v>
      </c>
      <c r="AT2187" s="85" t="s">
        <v>3326</v>
      </c>
      <c r="AU2187" s="84" t="s">
        <v>3235</v>
      </c>
      <c r="AV2187" s="77" t="str">
        <f t="shared" si="495"/>
        <v>40013</v>
      </c>
      <c r="AX2187" s="7" t="s">
        <v>186</v>
      </c>
    </row>
    <row r="2188" spans="1:50" s="1" customFormat="1" hidden="1" outlineLevel="1">
      <c r="A2188" t="s">
        <v>3217</v>
      </c>
      <c r="B2188" t="s">
        <v>2633</v>
      </c>
      <c r="C2188" s="1">
        <f t="shared" si="489"/>
        <v>10407</v>
      </c>
      <c r="D2188" s="7">
        <f>IF(N2188&gt;0, RANK(N2188,(N2188:P2188,Q2188:AE2188)),0)</f>
        <v>2</v>
      </c>
      <c r="E2188" s="7">
        <f>IF(O2188&gt;0,RANK(O2188,(N2188:P2188,Q2188:AE2188)),0)</f>
        <v>1</v>
      </c>
      <c r="F2188" s="7">
        <f>IF(P2188&gt;0,RANK(P2188,(N2188:P2188,Q2188:AE2188)),0)</f>
        <v>0</v>
      </c>
      <c r="G2188" s="1">
        <f t="shared" si="479"/>
        <v>2575</v>
      </c>
      <c r="H2188" s="2">
        <f t="shared" si="480"/>
        <v>0.2474296146824253</v>
      </c>
      <c r="I2188" s="2"/>
      <c r="J2188" s="2">
        <f t="shared" si="490"/>
        <v>0.37628519265878735</v>
      </c>
      <c r="K2188" s="2">
        <f t="shared" si="490"/>
        <v>0.62371480734121265</v>
      </c>
      <c r="L2188" s="2">
        <f t="shared" si="490"/>
        <v>0</v>
      </c>
      <c r="M2188" s="2">
        <f t="shared" si="491"/>
        <v>0</v>
      </c>
      <c r="N2188" s="1">
        <v>3916</v>
      </c>
      <c r="O2188" s="1">
        <v>6491</v>
      </c>
      <c r="AG2188" s="7">
        <f>IF(Q2188&gt;0,RANK(Q2188,(N2188:P2188,Q2188:AE2188)),0)</f>
        <v>0</v>
      </c>
      <c r="AH2188" s="7">
        <f>IF(R2188&gt;0,RANK(R2188,(N2188:P2188,Q2188:AE2188)),0)</f>
        <v>0</v>
      </c>
      <c r="AI2188" s="7">
        <f>IF(T2188&gt;0,RANK(T2188,(N2188:P2188,Q2188:AE2188)),0)</f>
        <v>0</v>
      </c>
      <c r="AJ2188" s="7">
        <f>IF(S2188&gt;0,RANK(S2188,(N2188:P2188,Q2188:AE2188)),0)</f>
        <v>0</v>
      </c>
      <c r="AK2188" s="2">
        <f t="shared" si="492"/>
        <v>0</v>
      </c>
      <c r="AL2188" s="2">
        <f t="shared" si="492"/>
        <v>0</v>
      </c>
      <c r="AM2188" s="2">
        <f t="shared" si="493"/>
        <v>0</v>
      </c>
      <c r="AN2188" s="2">
        <f t="shared" si="494"/>
        <v>0</v>
      </c>
      <c r="AO2188" s="2"/>
      <c r="AP2188" t="s">
        <v>3217</v>
      </c>
      <c r="AQ2188" t="s">
        <v>2633</v>
      </c>
      <c r="AR2188" s="1">
        <v>3</v>
      </c>
      <c r="AT2188" s="85" t="s">
        <v>3326</v>
      </c>
      <c r="AU2188" s="84" t="s">
        <v>4670</v>
      </c>
      <c r="AV2188" s="77" t="str">
        <f t="shared" si="495"/>
        <v>40015</v>
      </c>
      <c r="AX2188" s="7" t="s">
        <v>186</v>
      </c>
    </row>
    <row r="2189" spans="1:50" hidden="1" outlineLevel="1">
      <c r="A2189" t="s">
        <v>3254</v>
      </c>
      <c r="B2189" t="s">
        <v>2633</v>
      </c>
      <c r="C2189" s="1">
        <f t="shared" si="489"/>
        <v>43009</v>
      </c>
      <c r="D2189" s="7">
        <f>IF(N2189&gt;0, RANK(N2189,(N2189:P2189,Q2189:AE2189)),0)</f>
        <v>2</v>
      </c>
      <c r="E2189" s="7">
        <f>IF(O2189&gt;0,RANK(O2189,(N2189:P2189,Q2189:AE2189)),0)</f>
        <v>1</v>
      </c>
      <c r="F2189" s="7">
        <f>IF(P2189&gt;0,RANK(P2189,(N2189:P2189,Q2189:AE2189)),0)</f>
        <v>0</v>
      </c>
      <c r="G2189" s="1">
        <f t="shared" si="479"/>
        <v>23585</v>
      </c>
      <c r="H2189" s="2">
        <f t="shared" si="480"/>
        <v>0.54837359622404613</v>
      </c>
      <c r="I2189" s="2"/>
      <c r="J2189" s="2">
        <f t="shared" si="490"/>
        <v>0.22581320188797693</v>
      </c>
      <c r="K2189" s="2">
        <f t="shared" si="490"/>
        <v>0.77418679811202307</v>
      </c>
      <c r="L2189" s="2">
        <f t="shared" si="490"/>
        <v>0</v>
      </c>
      <c r="M2189" s="2">
        <f t="shared" si="491"/>
        <v>0</v>
      </c>
      <c r="N2189" s="1">
        <v>9712</v>
      </c>
      <c r="O2189" s="1">
        <v>33297</v>
      </c>
      <c r="AG2189" s="7">
        <f>IF(Q2189&gt;0,RANK(Q2189,(N2189:P2189,Q2189:AE2189)),0)</f>
        <v>0</v>
      </c>
      <c r="AH2189" s="7">
        <f>IF(R2189&gt;0,RANK(R2189,(N2189:P2189,Q2189:AE2189)),0)</f>
        <v>0</v>
      </c>
      <c r="AI2189" s="7">
        <f>IF(T2189&gt;0,RANK(T2189,(N2189:P2189,Q2189:AE2189)),0)</f>
        <v>0</v>
      </c>
      <c r="AJ2189" s="7">
        <f>IF(S2189&gt;0,RANK(S2189,(N2189:P2189,Q2189:AE2189)),0)</f>
        <v>0</v>
      </c>
      <c r="AK2189" s="2">
        <f t="shared" si="492"/>
        <v>0</v>
      </c>
      <c r="AL2189" s="2">
        <f t="shared" si="492"/>
        <v>0</v>
      </c>
      <c r="AM2189" s="2">
        <f t="shared" si="493"/>
        <v>0</v>
      </c>
      <c r="AN2189" s="2">
        <f t="shared" si="494"/>
        <v>0</v>
      </c>
      <c r="AP2189" t="s">
        <v>3254</v>
      </c>
      <c r="AQ2189" t="s">
        <v>2633</v>
      </c>
      <c r="AR2189" s="1">
        <v>0</v>
      </c>
      <c r="AT2189" s="85" t="s">
        <v>3326</v>
      </c>
      <c r="AU2189" s="84" t="s">
        <v>4671</v>
      </c>
      <c r="AV2189" s="77" t="str">
        <f t="shared" si="495"/>
        <v>40017</v>
      </c>
      <c r="AX2189" s="7" t="s">
        <v>186</v>
      </c>
    </row>
    <row r="2190" spans="1:50" hidden="1" outlineLevel="1">
      <c r="A2190" t="s">
        <v>4231</v>
      </c>
      <c r="B2190" t="s">
        <v>2633</v>
      </c>
      <c r="C2190" s="1">
        <f t="shared" si="489"/>
        <v>18644</v>
      </c>
      <c r="D2190" s="7">
        <f>IF(N2190&gt;0, RANK(N2190,(N2190:P2190,Q2190:AE2190)),0)</f>
        <v>2</v>
      </c>
      <c r="E2190" s="7">
        <f>IF(O2190&gt;0,RANK(O2190,(N2190:P2190,Q2190:AE2190)),0)</f>
        <v>1</v>
      </c>
      <c r="F2190" s="7">
        <f>IF(P2190&gt;0,RANK(P2190,(N2190:P2190,Q2190:AE2190)),0)</f>
        <v>0</v>
      </c>
      <c r="G2190" s="1">
        <f t="shared" si="479"/>
        <v>5712</v>
      </c>
      <c r="H2190" s="2">
        <f t="shared" si="480"/>
        <v>0.30637202317099332</v>
      </c>
      <c r="I2190" s="2"/>
      <c r="J2190" s="2">
        <f t="shared" si="490"/>
        <v>0.34681398841450334</v>
      </c>
      <c r="K2190" s="2">
        <f t="shared" si="490"/>
        <v>0.65318601158549672</v>
      </c>
      <c r="L2190" s="2">
        <f t="shared" si="490"/>
        <v>0</v>
      </c>
      <c r="M2190" s="2">
        <f t="shared" si="491"/>
        <v>-1.1102230246251565E-16</v>
      </c>
      <c r="N2190" s="1">
        <v>6466</v>
      </c>
      <c r="O2190" s="1">
        <v>12178</v>
      </c>
      <c r="AG2190" s="7">
        <f>IF(Q2190&gt;0,RANK(Q2190,(N2190:P2190,Q2190:AE2190)),0)</f>
        <v>0</v>
      </c>
      <c r="AH2190" s="7">
        <f>IF(R2190&gt;0,RANK(R2190,(N2190:P2190,Q2190:AE2190)),0)</f>
        <v>0</v>
      </c>
      <c r="AI2190" s="7">
        <f>IF(T2190&gt;0,RANK(T2190,(N2190:P2190,Q2190:AE2190)),0)</f>
        <v>0</v>
      </c>
      <c r="AJ2190" s="7">
        <f>IF(S2190&gt;0,RANK(S2190,(N2190:P2190,Q2190:AE2190)),0)</f>
        <v>0</v>
      </c>
      <c r="AK2190" s="2">
        <f t="shared" si="492"/>
        <v>0</v>
      </c>
      <c r="AL2190" s="2">
        <f t="shared" si="492"/>
        <v>0</v>
      </c>
      <c r="AM2190" s="2">
        <f t="shared" si="493"/>
        <v>0</v>
      </c>
      <c r="AN2190" s="2">
        <f t="shared" si="494"/>
        <v>0</v>
      </c>
      <c r="AP2190" t="s">
        <v>4231</v>
      </c>
      <c r="AQ2190" t="s">
        <v>2633</v>
      </c>
      <c r="AR2190" s="1">
        <v>4</v>
      </c>
      <c r="AT2190" s="85" t="s">
        <v>3326</v>
      </c>
      <c r="AU2190" s="84" t="s">
        <v>4672</v>
      </c>
      <c r="AV2190" s="77" t="str">
        <f t="shared" si="495"/>
        <v>40019</v>
      </c>
      <c r="AX2190" s="7" t="s">
        <v>186</v>
      </c>
    </row>
    <row r="2191" spans="1:50" hidden="1" outlineLevel="1">
      <c r="A2191" t="s">
        <v>3290</v>
      </c>
      <c r="B2191" t="s">
        <v>2633</v>
      </c>
      <c r="C2191" s="1">
        <f t="shared" si="489"/>
        <v>18192</v>
      </c>
      <c r="D2191" s="7">
        <f>IF(N2191&gt;0, RANK(N2191,(N2191:P2191,Q2191:AE2191)),0)</f>
        <v>2</v>
      </c>
      <c r="E2191" s="7">
        <f>IF(O2191&gt;0,RANK(O2191,(N2191:P2191,Q2191:AE2191)),0)</f>
        <v>1</v>
      </c>
      <c r="F2191" s="7">
        <f>IF(P2191&gt;0,RANK(P2191,(N2191:P2191,Q2191:AE2191)),0)</f>
        <v>0</v>
      </c>
      <c r="G2191" s="1">
        <f t="shared" si="479"/>
        <v>946</v>
      </c>
      <c r="H2191" s="2">
        <f t="shared" si="480"/>
        <v>5.2000879507475811E-2</v>
      </c>
      <c r="I2191" s="2"/>
      <c r="J2191" s="2">
        <f t="shared" si="490"/>
        <v>0.47399956024626211</v>
      </c>
      <c r="K2191" s="2">
        <f t="shared" si="490"/>
        <v>0.52600043975373789</v>
      </c>
      <c r="L2191" s="2">
        <f t="shared" si="490"/>
        <v>0</v>
      </c>
      <c r="M2191" s="2">
        <f t="shared" si="491"/>
        <v>0</v>
      </c>
      <c r="N2191" s="1">
        <v>8623</v>
      </c>
      <c r="O2191" s="1">
        <v>9569</v>
      </c>
      <c r="AG2191" s="7">
        <f>IF(Q2191&gt;0,RANK(Q2191,(N2191:P2191,Q2191:AE2191)),0)</f>
        <v>0</v>
      </c>
      <c r="AH2191" s="7">
        <f>IF(R2191&gt;0,RANK(R2191,(N2191:P2191,Q2191:AE2191)),0)</f>
        <v>0</v>
      </c>
      <c r="AI2191" s="7">
        <f>IF(T2191&gt;0,RANK(T2191,(N2191:P2191,Q2191:AE2191)),0)</f>
        <v>0</v>
      </c>
      <c r="AJ2191" s="7">
        <f>IF(S2191&gt;0,RANK(S2191,(N2191:P2191,Q2191:AE2191)),0)</f>
        <v>0</v>
      </c>
      <c r="AK2191" s="2">
        <f t="shared" si="492"/>
        <v>0</v>
      </c>
      <c r="AL2191" s="2">
        <f t="shared" si="492"/>
        <v>0</v>
      </c>
      <c r="AM2191" s="2">
        <f t="shared" si="493"/>
        <v>0</v>
      </c>
      <c r="AN2191" s="2">
        <f t="shared" si="494"/>
        <v>0</v>
      </c>
      <c r="AP2191" t="s">
        <v>3290</v>
      </c>
      <c r="AQ2191" t="s">
        <v>2633</v>
      </c>
      <c r="AR2191" s="1">
        <v>2</v>
      </c>
      <c r="AT2191" s="85" t="s">
        <v>3326</v>
      </c>
      <c r="AU2191" s="84" t="s">
        <v>4350</v>
      </c>
      <c r="AV2191" s="77" t="str">
        <f t="shared" si="495"/>
        <v>40021</v>
      </c>
      <c r="AX2191" s="7" t="s">
        <v>186</v>
      </c>
    </row>
    <row r="2192" spans="1:50" hidden="1" outlineLevel="1">
      <c r="A2192" t="s">
        <v>1406</v>
      </c>
      <c r="B2192" t="s">
        <v>2633</v>
      </c>
      <c r="C2192" s="1">
        <f t="shared" si="489"/>
        <v>5807</v>
      </c>
      <c r="D2192" s="7">
        <f>IF(N2192&gt;0, RANK(N2192,(N2192:P2192,Q2192:AE2192)),0)</f>
        <v>2</v>
      </c>
      <c r="E2192" s="7">
        <f>IF(O2192&gt;0,RANK(O2192,(N2192:P2192,Q2192:AE2192)),0)</f>
        <v>1</v>
      </c>
      <c r="F2192" s="7">
        <f>IF(P2192&gt;0,RANK(P2192,(N2192:P2192,Q2192:AE2192)),0)</f>
        <v>0</v>
      </c>
      <c r="G2192" s="1">
        <f t="shared" si="479"/>
        <v>529</v>
      </c>
      <c r="H2192" s="2">
        <f t="shared" si="480"/>
        <v>9.1096951954537625E-2</v>
      </c>
      <c r="I2192" s="2"/>
      <c r="J2192" s="2">
        <f t="shared" si="490"/>
        <v>0.4544515240227312</v>
      </c>
      <c r="K2192" s="2">
        <f t="shared" si="490"/>
        <v>0.54554847597726885</v>
      </c>
      <c r="L2192" s="2">
        <f t="shared" si="490"/>
        <v>0</v>
      </c>
      <c r="M2192" s="2">
        <f t="shared" si="491"/>
        <v>0</v>
      </c>
      <c r="N2192" s="1">
        <v>2639</v>
      </c>
      <c r="O2192" s="1">
        <v>3168</v>
      </c>
      <c r="AG2192" s="7">
        <f>IF(Q2192&gt;0,RANK(Q2192,(N2192:P2192,Q2192:AE2192)),0)</f>
        <v>0</v>
      </c>
      <c r="AH2192" s="7">
        <f>IF(R2192&gt;0,RANK(R2192,(N2192:P2192,Q2192:AE2192)),0)</f>
        <v>0</v>
      </c>
      <c r="AI2192" s="7">
        <f>IF(T2192&gt;0,RANK(T2192,(N2192:P2192,Q2192:AE2192)),0)</f>
        <v>0</v>
      </c>
      <c r="AJ2192" s="7">
        <f>IF(S2192&gt;0,RANK(S2192,(N2192:P2192,Q2192:AE2192)),0)</f>
        <v>0</v>
      </c>
      <c r="AK2192" s="2">
        <f t="shared" si="492"/>
        <v>0</v>
      </c>
      <c r="AL2192" s="2">
        <f t="shared" si="492"/>
        <v>0</v>
      </c>
      <c r="AM2192" s="2">
        <f t="shared" si="493"/>
        <v>0</v>
      </c>
      <c r="AN2192" s="2">
        <f t="shared" si="494"/>
        <v>0</v>
      </c>
      <c r="AP2192" t="s">
        <v>1406</v>
      </c>
      <c r="AQ2192" t="s">
        <v>2633</v>
      </c>
      <c r="AR2192" s="1">
        <v>2</v>
      </c>
      <c r="AT2192" s="85" t="s">
        <v>3326</v>
      </c>
      <c r="AU2192" s="84" t="s">
        <v>4351</v>
      </c>
      <c r="AV2192" s="77" t="str">
        <f t="shared" si="495"/>
        <v>40023</v>
      </c>
      <c r="AX2192" s="7" t="s">
        <v>186</v>
      </c>
    </row>
    <row r="2193" spans="1:50" hidden="1" outlineLevel="1">
      <c r="A2193" t="s">
        <v>2241</v>
      </c>
      <c r="B2193" t="s">
        <v>2633</v>
      </c>
      <c r="C2193" s="1">
        <f t="shared" si="489"/>
        <v>1426</v>
      </c>
      <c r="D2193" s="7">
        <f>IF(N2193&gt;0, RANK(N2193,(N2193:P2193,Q2193:AE2193)),0)</f>
        <v>2</v>
      </c>
      <c r="E2193" s="7">
        <f>IF(O2193&gt;0,RANK(O2193,(N2193:P2193,Q2193:AE2193)),0)</f>
        <v>1</v>
      </c>
      <c r="F2193" s="7">
        <f>IF(P2193&gt;0,RANK(P2193,(N2193:P2193,Q2193:AE2193)),0)</f>
        <v>0</v>
      </c>
      <c r="G2193" s="1">
        <f t="shared" si="479"/>
        <v>1058</v>
      </c>
      <c r="H2193" s="2">
        <f t="shared" si="480"/>
        <v>0.74193548387096775</v>
      </c>
      <c r="I2193" s="2"/>
      <c r="J2193" s="2">
        <f t="shared" si="490"/>
        <v>0.12903225806451613</v>
      </c>
      <c r="K2193" s="2">
        <f t="shared" si="490"/>
        <v>0.87096774193548387</v>
      </c>
      <c r="L2193" s="2">
        <f t="shared" si="490"/>
        <v>0</v>
      </c>
      <c r="M2193" s="2">
        <f t="shared" si="491"/>
        <v>0</v>
      </c>
      <c r="N2193" s="1">
        <v>184</v>
      </c>
      <c r="O2193" s="1">
        <v>1242</v>
      </c>
      <c r="AG2193" s="7">
        <f>IF(Q2193&gt;0,RANK(Q2193,(N2193:P2193,Q2193:AE2193)),0)</f>
        <v>0</v>
      </c>
      <c r="AH2193" s="7">
        <f>IF(R2193&gt;0,RANK(R2193,(N2193:P2193,Q2193:AE2193)),0)</f>
        <v>0</v>
      </c>
      <c r="AI2193" s="7">
        <f>IF(T2193&gt;0,RANK(T2193,(N2193:P2193,Q2193:AE2193)),0)</f>
        <v>0</v>
      </c>
      <c r="AJ2193" s="7">
        <f>IF(S2193&gt;0,RANK(S2193,(N2193:P2193,Q2193:AE2193)),0)</f>
        <v>0</v>
      </c>
      <c r="AK2193" s="2">
        <f t="shared" si="492"/>
        <v>0</v>
      </c>
      <c r="AL2193" s="2">
        <f t="shared" si="492"/>
        <v>0</v>
      </c>
      <c r="AM2193" s="2">
        <f t="shared" si="493"/>
        <v>0</v>
      </c>
      <c r="AN2193" s="2">
        <f t="shared" si="494"/>
        <v>0</v>
      </c>
      <c r="AP2193" t="s">
        <v>2241</v>
      </c>
      <c r="AQ2193" t="s">
        <v>2633</v>
      </c>
      <c r="AR2193">
        <v>3</v>
      </c>
      <c r="AT2193" s="85" t="s">
        <v>3326</v>
      </c>
      <c r="AU2193" s="84" t="s">
        <v>3949</v>
      </c>
      <c r="AV2193" s="77" t="str">
        <f t="shared" si="495"/>
        <v>40025</v>
      </c>
      <c r="AX2193" s="7" t="s">
        <v>186</v>
      </c>
    </row>
    <row r="2194" spans="1:50" hidden="1" outlineLevel="1">
      <c r="A2194" t="s">
        <v>942</v>
      </c>
      <c r="B2194" t="s">
        <v>2633</v>
      </c>
      <c r="C2194" s="1">
        <f t="shared" si="489"/>
        <v>99727</v>
      </c>
      <c r="D2194" s="7">
        <f>IF(N2194&gt;0, RANK(N2194,(N2194:P2194,Q2194:AE2194)),0)</f>
        <v>2</v>
      </c>
      <c r="E2194" s="7">
        <f>IF(O2194&gt;0,RANK(O2194,(N2194:P2194,Q2194:AE2194)),0)</f>
        <v>1</v>
      </c>
      <c r="F2194" s="7">
        <f>IF(P2194&gt;0,RANK(P2194,(N2194:P2194,Q2194:AE2194)),0)</f>
        <v>0</v>
      </c>
      <c r="G2194" s="1">
        <f t="shared" si="479"/>
        <v>31713</v>
      </c>
      <c r="H2194" s="2">
        <f t="shared" si="480"/>
        <v>0.31799813490829965</v>
      </c>
      <c r="I2194" s="2"/>
      <c r="J2194" s="2">
        <f t="shared" si="490"/>
        <v>0.34100093254585018</v>
      </c>
      <c r="K2194" s="2">
        <f t="shared" si="490"/>
        <v>0.65899906745414982</v>
      </c>
      <c r="L2194" s="2">
        <f t="shared" si="490"/>
        <v>0</v>
      </c>
      <c r="M2194" s="2">
        <f t="shared" si="491"/>
        <v>0</v>
      </c>
      <c r="N2194" s="1">
        <v>34007</v>
      </c>
      <c r="O2194" s="1">
        <v>65720</v>
      </c>
      <c r="AG2194" s="7">
        <f>IF(Q2194&gt;0,RANK(Q2194,(N2194:P2194,Q2194:AE2194)),0)</f>
        <v>0</v>
      </c>
      <c r="AH2194" s="7">
        <f>IF(R2194&gt;0,RANK(R2194,(N2194:P2194,Q2194:AE2194)),0)</f>
        <v>0</v>
      </c>
      <c r="AI2194" s="7">
        <f>IF(T2194&gt;0,RANK(T2194,(N2194:P2194,Q2194:AE2194)),0)</f>
        <v>0</v>
      </c>
      <c r="AJ2194" s="7">
        <f>IF(S2194&gt;0,RANK(S2194,(N2194:P2194,Q2194:AE2194)),0)</f>
        <v>0</v>
      </c>
      <c r="AK2194" s="2">
        <f t="shared" si="492"/>
        <v>0</v>
      </c>
      <c r="AL2194" s="2">
        <f t="shared" si="492"/>
        <v>0</v>
      </c>
      <c r="AM2194" s="2">
        <f t="shared" si="493"/>
        <v>0</v>
      </c>
      <c r="AN2194" s="2">
        <f t="shared" si="494"/>
        <v>0</v>
      </c>
      <c r="AP2194" t="s">
        <v>942</v>
      </c>
      <c r="AQ2194" t="s">
        <v>2633</v>
      </c>
      <c r="AR2194">
        <v>4</v>
      </c>
      <c r="AT2194" s="85" t="s">
        <v>3326</v>
      </c>
      <c r="AU2194" s="84" t="s">
        <v>3950</v>
      </c>
      <c r="AV2194" s="77" t="str">
        <f t="shared" si="495"/>
        <v>40027</v>
      </c>
      <c r="AX2194" s="7" t="s">
        <v>186</v>
      </c>
    </row>
    <row r="2195" spans="1:50" hidden="1" outlineLevel="1">
      <c r="A2195" t="s">
        <v>2783</v>
      </c>
      <c r="B2195" t="s">
        <v>2633</v>
      </c>
      <c r="C2195" s="1">
        <f t="shared" si="489"/>
        <v>2599</v>
      </c>
      <c r="D2195" s="7">
        <f>IF(N2195&gt;0, RANK(N2195,(N2195:P2195,Q2195:AE2195)),0)</f>
        <v>2</v>
      </c>
      <c r="E2195" s="7">
        <f>IF(O2195&gt;0,RANK(O2195,(N2195:P2195,Q2195:AE2195)),0)</f>
        <v>1</v>
      </c>
      <c r="F2195" s="7">
        <f>IF(P2195&gt;0,RANK(P2195,(N2195:P2195,Q2195:AE2195)),0)</f>
        <v>0</v>
      </c>
      <c r="G2195" s="1">
        <f t="shared" si="479"/>
        <v>193</v>
      </c>
      <c r="H2195" s="2">
        <f t="shared" si="480"/>
        <v>7.4259330511735278E-2</v>
      </c>
      <c r="I2195" s="2"/>
      <c r="J2195" s="2">
        <f t="shared" si="490"/>
        <v>0.46287033474413236</v>
      </c>
      <c r="K2195" s="2">
        <f t="shared" si="490"/>
        <v>0.53712966525586769</v>
      </c>
      <c r="L2195" s="2">
        <f t="shared" si="490"/>
        <v>0</v>
      </c>
      <c r="M2195" s="2">
        <f t="shared" si="491"/>
        <v>0</v>
      </c>
      <c r="N2195" s="1">
        <v>1203</v>
      </c>
      <c r="O2195" s="1">
        <v>1396</v>
      </c>
      <c r="AG2195" s="7">
        <f>IF(Q2195&gt;0,RANK(Q2195,(N2195:P2195,Q2195:AE2195)),0)</f>
        <v>0</v>
      </c>
      <c r="AH2195" s="7">
        <f>IF(R2195&gt;0,RANK(R2195,(N2195:P2195,Q2195:AE2195)),0)</f>
        <v>0</v>
      </c>
      <c r="AI2195" s="7">
        <f>IF(T2195&gt;0,RANK(T2195,(N2195:P2195,Q2195:AE2195)),0)</f>
        <v>0</v>
      </c>
      <c r="AJ2195" s="7">
        <f>IF(S2195&gt;0,RANK(S2195,(N2195:P2195,Q2195:AE2195)),0)</f>
        <v>0</v>
      </c>
      <c r="AK2195" s="2">
        <f t="shared" si="492"/>
        <v>0</v>
      </c>
      <c r="AL2195" s="2">
        <f t="shared" si="492"/>
        <v>0</v>
      </c>
      <c r="AM2195" s="2">
        <f t="shared" si="493"/>
        <v>0</v>
      </c>
      <c r="AN2195" s="2">
        <f t="shared" si="494"/>
        <v>0</v>
      </c>
      <c r="AP2195" t="s">
        <v>2783</v>
      </c>
      <c r="AQ2195" t="s">
        <v>2633</v>
      </c>
      <c r="AR2195">
        <v>2</v>
      </c>
      <c r="AT2195" s="85" t="s">
        <v>3326</v>
      </c>
      <c r="AU2195" s="84" t="s">
        <v>3951</v>
      </c>
      <c r="AV2195" s="77" t="str">
        <f t="shared" si="495"/>
        <v>40029</v>
      </c>
      <c r="AX2195" s="7" t="s">
        <v>186</v>
      </c>
    </row>
    <row r="2196" spans="1:50" hidden="1" outlineLevel="1">
      <c r="A2196" t="s">
        <v>1882</v>
      </c>
      <c r="B2196" t="s">
        <v>2633</v>
      </c>
      <c r="C2196" s="1">
        <f t="shared" si="489"/>
        <v>33192</v>
      </c>
      <c r="D2196" s="7">
        <f>IF(N2196&gt;0, RANK(N2196,(N2196:P2196,Q2196:AE2196)),0)</f>
        <v>2</v>
      </c>
      <c r="E2196" s="7">
        <f>IF(O2196&gt;0,RANK(O2196,(N2196:P2196,Q2196:AE2196)),0)</f>
        <v>1</v>
      </c>
      <c r="F2196" s="7">
        <f>IF(P2196&gt;0,RANK(P2196,(N2196:P2196,Q2196:AE2196)),0)</f>
        <v>0</v>
      </c>
      <c r="G2196" s="1">
        <f t="shared" si="479"/>
        <v>9148</v>
      </c>
      <c r="H2196" s="2">
        <f t="shared" si="480"/>
        <v>0.27560858038081465</v>
      </c>
      <c r="I2196" s="2"/>
      <c r="J2196" s="2">
        <f t="shared" si="490"/>
        <v>0.36219570980959265</v>
      </c>
      <c r="K2196" s="2">
        <f t="shared" si="490"/>
        <v>0.6378042901904073</v>
      </c>
      <c r="L2196" s="2">
        <f t="shared" si="490"/>
        <v>0</v>
      </c>
      <c r="M2196" s="2">
        <f t="shared" si="491"/>
        <v>0</v>
      </c>
      <c r="N2196" s="1">
        <v>12022</v>
      </c>
      <c r="O2196" s="1">
        <v>21170</v>
      </c>
      <c r="AG2196" s="7">
        <f>IF(Q2196&gt;0,RANK(Q2196,(N2196:P2196,Q2196:AE2196)),0)</f>
        <v>0</v>
      </c>
      <c r="AH2196" s="7">
        <f>IF(R2196&gt;0,RANK(R2196,(N2196:P2196,Q2196:AE2196)),0)</f>
        <v>0</v>
      </c>
      <c r="AI2196" s="7">
        <f>IF(T2196&gt;0,RANK(T2196,(N2196:P2196,Q2196:AE2196)),0)</f>
        <v>0</v>
      </c>
      <c r="AJ2196" s="7">
        <f>IF(S2196&gt;0,RANK(S2196,(N2196:P2196,Q2196:AE2196)),0)</f>
        <v>0</v>
      </c>
      <c r="AK2196" s="2">
        <f t="shared" si="492"/>
        <v>0</v>
      </c>
      <c r="AL2196" s="2">
        <f t="shared" si="492"/>
        <v>0</v>
      </c>
      <c r="AM2196" s="2">
        <f t="shared" si="493"/>
        <v>0</v>
      </c>
      <c r="AN2196" s="2">
        <f t="shared" si="494"/>
        <v>0</v>
      </c>
      <c r="AP2196" t="s">
        <v>1882</v>
      </c>
      <c r="AQ2196" t="s">
        <v>2633</v>
      </c>
      <c r="AR2196">
        <v>4</v>
      </c>
      <c r="AT2196" s="85" t="s">
        <v>3326</v>
      </c>
      <c r="AU2196" s="84" t="s">
        <v>3971</v>
      </c>
      <c r="AV2196" s="77" t="str">
        <f t="shared" si="495"/>
        <v>40031</v>
      </c>
      <c r="AX2196" s="7" t="s">
        <v>186</v>
      </c>
    </row>
    <row r="2197" spans="1:50" hidden="1" outlineLevel="1">
      <c r="A2197" t="s">
        <v>1956</v>
      </c>
      <c r="B2197" t="s">
        <v>2633</v>
      </c>
      <c r="C2197" s="1">
        <f t="shared" si="489"/>
        <v>2640</v>
      </c>
      <c r="D2197" s="7">
        <f>IF(N2197&gt;0, RANK(N2197,(N2197:P2197,Q2197:AE2197)),0)</f>
        <v>2</v>
      </c>
      <c r="E2197" s="7">
        <f>IF(O2197&gt;0,RANK(O2197,(N2197:P2197,Q2197:AE2197)),0)</f>
        <v>1</v>
      </c>
      <c r="F2197" s="7">
        <f>IF(P2197&gt;0,RANK(P2197,(N2197:P2197,Q2197:AE2197)),0)</f>
        <v>0</v>
      </c>
      <c r="G2197" s="1">
        <f t="shared" si="479"/>
        <v>844</v>
      </c>
      <c r="H2197" s="2">
        <f t="shared" si="480"/>
        <v>0.3196969696969697</v>
      </c>
      <c r="I2197" s="2"/>
      <c r="J2197" s="2">
        <f t="shared" si="490"/>
        <v>0.34015151515151515</v>
      </c>
      <c r="K2197" s="2">
        <f t="shared" si="490"/>
        <v>0.6598484848484848</v>
      </c>
      <c r="L2197" s="2">
        <f t="shared" si="490"/>
        <v>0</v>
      </c>
      <c r="M2197" s="2">
        <f t="shared" si="491"/>
        <v>1.1102230246251565E-16</v>
      </c>
      <c r="N2197" s="1">
        <v>898</v>
      </c>
      <c r="O2197" s="1">
        <v>1742</v>
      </c>
      <c r="AG2197" s="7">
        <f>IF(Q2197&gt;0,RANK(Q2197,(N2197:P2197,Q2197:AE2197)),0)</f>
        <v>0</v>
      </c>
      <c r="AH2197" s="7">
        <f>IF(R2197&gt;0,RANK(R2197,(N2197:P2197,Q2197:AE2197)),0)</f>
        <v>0</v>
      </c>
      <c r="AI2197" s="7">
        <f>IF(T2197&gt;0,RANK(T2197,(N2197:P2197,Q2197:AE2197)),0)</f>
        <v>0</v>
      </c>
      <c r="AJ2197" s="7">
        <f>IF(S2197&gt;0,RANK(S2197,(N2197:P2197,Q2197:AE2197)),0)</f>
        <v>0</v>
      </c>
      <c r="AK2197" s="2">
        <f t="shared" si="492"/>
        <v>0</v>
      </c>
      <c r="AL2197" s="2">
        <f t="shared" si="492"/>
        <v>0</v>
      </c>
      <c r="AM2197" s="2">
        <f t="shared" si="493"/>
        <v>0</v>
      </c>
      <c r="AN2197" s="2">
        <f t="shared" si="494"/>
        <v>0</v>
      </c>
      <c r="AP2197" t="s">
        <v>1956</v>
      </c>
      <c r="AQ2197" t="s">
        <v>2633</v>
      </c>
      <c r="AR2197">
        <v>4</v>
      </c>
      <c r="AT2197" s="85" t="s">
        <v>3326</v>
      </c>
      <c r="AU2197" s="84" t="s">
        <v>3972</v>
      </c>
      <c r="AV2197" s="77" t="str">
        <f t="shared" si="495"/>
        <v>40033</v>
      </c>
      <c r="AX2197" s="7" t="s">
        <v>186</v>
      </c>
    </row>
    <row r="2198" spans="1:50" hidden="1" outlineLevel="1">
      <c r="A2198" t="s">
        <v>3272</v>
      </c>
      <c r="B2198" t="s">
        <v>2633</v>
      </c>
      <c r="C2198" s="1">
        <f t="shared" si="489"/>
        <v>6398</v>
      </c>
      <c r="D2198" s="7">
        <f>IF(N2198&gt;0, RANK(N2198,(N2198:P2198,Q2198:AE2198)),0)</f>
        <v>2</v>
      </c>
      <c r="E2198" s="7">
        <f>IF(O2198&gt;0,RANK(O2198,(N2198:P2198,Q2198:AE2198)),0)</f>
        <v>1</v>
      </c>
      <c r="F2198" s="7">
        <f>IF(P2198&gt;0,RANK(P2198,(N2198:P2198,Q2198:AE2198)),0)</f>
        <v>0</v>
      </c>
      <c r="G2198" s="1">
        <f t="shared" si="479"/>
        <v>1390</v>
      </c>
      <c r="H2198" s="2">
        <f t="shared" si="480"/>
        <v>0.21725539231009691</v>
      </c>
      <c r="I2198" s="2"/>
      <c r="J2198" s="2">
        <f t="shared" si="490"/>
        <v>0.39137230384495153</v>
      </c>
      <c r="K2198" s="2">
        <f t="shared" si="490"/>
        <v>0.60862769615504841</v>
      </c>
      <c r="L2198" s="2">
        <f t="shared" si="490"/>
        <v>0</v>
      </c>
      <c r="M2198" s="2">
        <f t="shared" si="491"/>
        <v>1.1102230246251565E-16</v>
      </c>
      <c r="N2198" s="1">
        <v>2504</v>
      </c>
      <c r="O2198" s="1">
        <v>3894</v>
      </c>
      <c r="AG2198" s="7">
        <f>IF(Q2198&gt;0,RANK(Q2198,(N2198:P2198,Q2198:AE2198)),0)</f>
        <v>0</v>
      </c>
      <c r="AH2198" s="7">
        <f>IF(R2198&gt;0,RANK(R2198,(N2198:P2198,Q2198:AE2198)),0)</f>
        <v>0</v>
      </c>
      <c r="AI2198" s="7">
        <f>IF(T2198&gt;0,RANK(T2198,(N2198:P2198,Q2198:AE2198)),0)</f>
        <v>0</v>
      </c>
      <c r="AJ2198" s="7">
        <f>IF(S2198&gt;0,RANK(S2198,(N2198:P2198,Q2198:AE2198)),0)</f>
        <v>0</v>
      </c>
      <c r="AK2198" s="2">
        <f t="shared" si="492"/>
        <v>0</v>
      </c>
      <c r="AL2198" s="2">
        <f t="shared" si="492"/>
        <v>0</v>
      </c>
      <c r="AM2198" s="2">
        <f t="shared" si="493"/>
        <v>0</v>
      </c>
      <c r="AN2198" s="2">
        <f t="shared" si="494"/>
        <v>0</v>
      </c>
      <c r="AP2198" t="s">
        <v>3272</v>
      </c>
      <c r="AQ2198" t="s">
        <v>2633</v>
      </c>
      <c r="AR2198">
        <v>2</v>
      </c>
      <c r="AT2198" s="85" t="s">
        <v>3326</v>
      </c>
      <c r="AU2198" s="84" t="s">
        <v>3970</v>
      </c>
      <c r="AV2198" s="77" t="str">
        <f t="shared" si="495"/>
        <v>40035</v>
      </c>
      <c r="AX2198" s="7" t="s">
        <v>186</v>
      </c>
    </row>
    <row r="2199" spans="1:50" hidden="1" outlineLevel="1">
      <c r="A2199" t="s">
        <v>1957</v>
      </c>
      <c r="B2199" t="s">
        <v>2633</v>
      </c>
      <c r="C2199" s="1">
        <f t="shared" si="489"/>
        <v>28777</v>
      </c>
      <c r="D2199" s="7">
        <f>IF(N2199&gt;0, RANK(N2199,(N2199:P2199,Q2199:AE2199)),0)</f>
        <v>2</v>
      </c>
      <c r="E2199" s="7">
        <f>IF(O2199&gt;0,RANK(O2199,(N2199:P2199,Q2199:AE2199)),0)</f>
        <v>1</v>
      </c>
      <c r="F2199" s="7">
        <f>IF(P2199&gt;0,RANK(P2199,(N2199:P2199,Q2199:AE2199)),0)</f>
        <v>0</v>
      </c>
      <c r="G2199" s="1">
        <f t="shared" si="479"/>
        <v>8919</v>
      </c>
      <c r="H2199" s="2">
        <f t="shared" si="480"/>
        <v>0.30993501754873681</v>
      </c>
      <c r="I2199" s="2"/>
      <c r="J2199" s="2">
        <f t="shared" si="490"/>
        <v>0.34503249122563157</v>
      </c>
      <c r="K2199" s="2">
        <f t="shared" si="490"/>
        <v>0.65496750877436838</v>
      </c>
      <c r="L2199" s="2">
        <f t="shared" si="490"/>
        <v>0</v>
      </c>
      <c r="M2199" s="2">
        <f t="shared" si="491"/>
        <v>1.1102230246251565E-16</v>
      </c>
      <c r="N2199" s="1">
        <v>9929</v>
      </c>
      <c r="O2199" s="1">
        <v>18848</v>
      </c>
      <c r="AG2199" s="7">
        <f>IF(Q2199&gt;0,RANK(Q2199,(N2199:P2199,Q2199:AE2199)),0)</f>
        <v>0</v>
      </c>
      <c r="AH2199" s="7">
        <f>IF(R2199&gt;0,RANK(R2199,(N2199:P2199,Q2199:AE2199)),0)</f>
        <v>0</v>
      </c>
      <c r="AI2199" s="7">
        <f>IF(T2199&gt;0,RANK(T2199,(N2199:P2199,Q2199:AE2199)),0)</f>
        <v>0</v>
      </c>
      <c r="AJ2199" s="7">
        <f>IF(S2199&gt;0,RANK(S2199,(N2199:P2199,Q2199:AE2199)),0)</f>
        <v>0</v>
      </c>
      <c r="AK2199" s="2">
        <f t="shared" si="492"/>
        <v>0</v>
      </c>
      <c r="AL2199" s="2">
        <f t="shared" si="492"/>
        <v>0</v>
      </c>
      <c r="AM2199" s="2">
        <f t="shared" si="493"/>
        <v>0</v>
      </c>
      <c r="AN2199" s="2">
        <f t="shared" si="494"/>
        <v>0</v>
      </c>
      <c r="AP2199" t="s">
        <v>1957</v>
      </c>
      <c r="AQ2199" t="s">
        <v>2633</v>
      </c>
      <c r="AR2199">
        <v>0</v>
      </c>
      <c r="AT2199" s="85" t="s">
        <v>3326</v>
      </c>
      <c r="AU2199" s="84" t="s">
        <v>3656</v>
      </c>
      <c r="AV2199" s="77" t="str">
        <f t="shared" si="495"/>
        <v>40037</v>
      </c>
      <c r="AX2199" s="7" t="s">
        <v>186</v>
      </c>
    </row>
    <row r="2200" spans="1:50" hidden="1" outlineLevel="1">
      <c r="A2200" t="s">
        <v>4008</v>
      </c>
      <c r="B2200" t="s">
        <v>2633</v>
      </c>
      <c r="C2200" s="1">
        <f t="shared" si="489"/>
        <v>10640</v>
      </c>
      <c r="D2200" s="7">
        <f>IF(N2200&gt;0, RANK(N2200,(N2200:P2200,Q2200:AE2200)),0)</f>
        <v>2</v>
      </c>
      <c r="E2200" s="7">
        <f>IF(O2200&gt;0,RANK(O2200,(N2200:P2200,Q2200:AE2200)),0)</f>
        <v>1</v>
      </c>
      <c r="F2200" s="7">
        <f>IF(P2200&gt;0,RANK(P2200,(N2200:P2200,Q2200:AE2200)),0)</f>
        <v>0</v>
      </c>
      <c r="G2200" s="1">
        <f t="shared" si="479"/>
        <v>5038</v>
      </c>
      <c r="H2200" s="2">
        <f t="shared" si="480"/>
        <v>0.47349624060150375</v>
      </c>
      <c r="I2200" s="2"/>
      <c r="J2200" s="2">
        <f t="shared" si="490"/>
        <v>0.26325187969924813</v>
      </c>
      <c r="K2200" s="2">
        <f t="shared" si="490"/>
        <v>0.73674812030075187</v>
      </c>
      <c r="L2200" s="2">
        <f t="shared" si="490"/>
        <v>0</v>
      </c>
      <c r="M2200" s="2">
        <f t="shared" si="491"/>
        <v>0</v>
      </c>
      <c r="N2200" s="1">
        <v>2801</v>
      </c>
      <c r="O2200" s="1">
        <v>7839</v>
      </c>
      <c r="AG2200" s="7">
        <f>IF(Q2200&gt;0,RANK(Q2200,(N2200:P2200,Q2200:AE2200)),0)</f>
        <v>0</v>
      </c>
      <c r="AH2200" s="7">
        <f>IF(R2200&gt;0,RANK(R2200,(N2200:P2200,Q2200:AE2200)),0)</f>
        <v>0</v>
      </c>
      <c r="AI2200" s="7">
        <f>IF(T2200&gt;0,RANK(T2200,(N2200:P2200,Q2200:AE2200)),0)</f>
        <v>0</v>
      </c>
      <c r="AJ2200" s="7">
        <f>IF(S2200&gt;0,RANK(S2200,(N2200:P2200,Q2200:AE2200)),0)</f>
        <v>0</v>
      </c>
      <c r="AK2200" s="2">
        <f t="shared" si="492"/>
        <v>0</v>
      </c>
      <c r="AL2200" s="2">
        <f t="shared" si="492"/>
        <v>0</v>
      </c>
      <c r="AM2200" s="2">
        <f t="shared" si="493"/>
        <v>0</v>
      </c>
      <c r="AN2200" s="2">
        <f t="shared" si="494"/>
        <v>0</v>
      </c>
      <c r="AP2200" t="s">
        <v>4008</v>
      </c>
      <c r="AQ2200" t="s">
        <v>2633</v>
      </c>
      <c r="AR2200">
        <v>3</v>
      </c>
      <c r="AT2200" s="85" t="s">
        <v>3326</v>
      </c>
      <c r="AU2200" s="84" t="s">
        <v>5210</v>
      </c>
      <c r="AV2200" s="77" t="str">
        <f t="shared" si="495"/>
        <v>40039</v>
      </c>
      <c r="AX2200" s="7" t="s">
        <v>186</v>
      </c>
    </row>
    <row r="2201" spans="1:50" hidden="1" outlineLevel="1">
      <c r="A2201" t="s">
        <v>3078</v>
      </c>
      <c r="B2201" t="s">
        <v>2633</v>
      </c>
      <c r="C2201" s="1">
        <f t="shared" si="489"/>
        <v>15608</v>
      </c>
      <c r="D2201" s="7">
        <f>IF(N2201&gt;0, RANK(N2201,(N2201:P2201,Q2201:AE2201)),0)</f>
        <v>2</v>
      </c>
      <c r="E2201" s="7">
        <f>IF(O2201&gt;0,RANK(O2201,(N2201:P2201,Q2201:AE2201)),0)</f>
        <v>1</v>
      </c>
      <c r="F2201" s="7">
        <f>IF(P2201&gt;0,RANK(P2201,(N2201:P2201,Q2201:AE2201)),0)</f>
        <v>0</v>
      </c>
      <c r="G2201" s="1">
        <f t="shared" si="479"/>
        <v>4426</v>
      </c>
      <c r="H2201" s="2">
        <f t="shared" si="480"/>
        <v>0.28357252690927731</v>
      </c>
      <c r="I2201" s="2"/>
      <c r="J2201" s="2">
        <f t="shared" si="490"/>
        <v>0.35821373654536137</v>
      </c>
      <c r="K2201" s="2">
        <f t="shared" si="490"/>
        <v>0.64178626345463863</v>
      </c>
      <c r="L2201" s="2">
        <f t="shared" si="490"/>
        <v>0</v>
      </c>
      <c r="M2201" s="2">
        <f t="shared" si="491"/>
        <v>0</v>
      </c>
      <c r="N2201" s="1">
        <v>5591</v>
      </c>
      <c r="O2201" s="1">
        <v>10017</v>
      </c>
      <c r="AG2201" s="7">
        <f>IF(Q2201&gt;0,RANK(Q2201,(N2201:P2201,Q2201:AE2201)),0)</f>
        <v>0</v>
      </c>
      <c r="AH2201" s="7">
        <f>IF(R2201&gt;0,RANK(R2201,(N2201:P2201,Q2201:AE2201)),0)</f>
        <v>0</v>
      </c>
      <c r="AI2201" s="7">
        <f>IF(T2201&gt;0,RANK(T2201,(N2201:P2201,Q2201:AE2201)),0)</f>
        <v>0</v>
      </c>
      <c r="AJ2201" s="7">
        <f>IF(S2201&gt;0,RANK(S2201,(N2201:P2201,Q2201:AE2201)),0)</f>
        <v>0</v>
      </c>
      <c r="AK2201" s="2">
        <f t="shared" si="492"/>
        <v>0</v>
      </c>
      <c r="AL2201" s="2">
        <f t="shared" si="492"/>
        <v>0</v>
      </c>
      <c r="AM2201" s="2">
        <f t="shared" si="493"/>
        <v>0</v>
      </c>
      <c r="AN2201" s="2">
        <f t="shared" si="494"/>
        <v>0</v>
      </c>
      <c r="AP2201" t="s">
        <v>3078</v>
      </c>
      <c r="AQ2201" t="s">
        <v>2633</v>
      </c>
      <c r="AR2201">
        <v>2</v>
      </c>
      <c r="AT2201" s="85" t="s">
        <v>3326</v>
      </c>
      <c r="AU2201" s="84" t="s">
        <v>5211</v>
      </c>
      <c r="AV2201" s="77" t="str">
        <f t="shared" si="495"/>
        <v>40041</v>
      </c>
      <c r="AX2201" s="7" t="s">
        <v>186</v>
      </c>
    </row>
    <row r="2202" spans="1:50" hidden="1" outlineLevel="1">
      <c r="A2202" t="s">
        <v>1198</v>
      </c>
      <c r="B2202" t="s">
        <v>2633</v>
      </c>
      <c r="C2202" s="1">
        <f t="shared" si="489"/>
        <v>2251</v>
      </c>
      <c r="D2202" s="7">
        <f>IF(N2202&gt;0, RANK(N2202,(N2202:P2202,Q2202:AE2202)),0)</f>
        <v>2</v>
      </c>
      <c r="E2202" s="7">
        <f>IF(O2202&gt;0,RANK(O2202,(N2202:P2202,Q2202:AE2202)),0)</f>
        <v>1</v>
      </c>
      <c r="F2202" s="7">
        <f>IF(P2202&gt;0,RANK(P2202,(N2202:P2202,Q2202:AE2202)),0)</f>
        <v>0</v>
      </c>
      <c r="G2202" s="1">
        <f t="shared" si="479"/>
        <v>1435</v>
      </c>
      <c r="H2202" s="2">
        <f t="shared" si="480"/>
        <v>0.63749444691248336</v>
      </c>
      <c r="I2202" s="2"/>
      <c r="J2202" s="2">
        <f t="shared" si="490"/>
        <v>0.18125277654375832</v>
      </c>
      <c r="K2202" s="2">
        <f t="shared" si="490"/>
        <v>0.81874722345624162</v>
      </c>
      <c r="L2202" s="2">
        <f t="shared" si="490"/>
        <v>0</v>
      </c>
      <c r="M2202" s="2">
        <f t="shared" si="491"/>
        <v>0</v>
      </c>
      <c r="N2202" s="1">
        <v>408</v>
      </c>
      <c r="O2202" s="1">
        <v>1843</v>
      </c>
      <c r="AG2202" s="7">
        <f>IF(Q2202&gt;0,RANK(Q2202,(N2202:P2202,Q2202:AE2202)),0)</f>
        <v>0</v>
      </c>
      <c r="AH2202" s="7">
        <f>IF(R2202&gt;0,RANK(R2202,(N2202:P2202,Q2202:AE2202)),0)</f>
        <v>0</v>
      </c>
      <c r="AI2202" s="7">
        <f>IF(T2202&gt;0,RANK(T2202,(N2202:P2202,Q2202:AE2202)),0)</f>
        <v>0</v>
      </c>
      <c r="AJ2202" s="7">
        <f>IF(S2202&gt;0,RANK(S2202,(N2202:P2202,Q2202:AE2202)),0)</f>
        <v>0</v>
      </c>
      <c r="AK2202" s="2">
        <f t="shared" si="492"/>
        <v>0</v>
      </c>
      <c r="AL2202" s="2">
        <f t="shared" si="492"/>
        <v>0</v>
      </c>
      <c r="AM2202" s="2">
        <f t="shared" si="493"/>
        <v>0</v>
      </c>
      <c r="AN2202" s="2">
        <f t="shared" si="494"/>
        <v>0</v>
      </c>
      <c r="AP2202" t="s">
        <v>1198</v>
      </c>
      <c r="AQ2202" t="s">
        <v>2633</v>
      </c>
      <c r="AR2202">
        <v>3</v>
      </c>
      <c r="AT2202" s="85" t="s">
        <v>3326</v>
      </c>
      <c r="AU2202" s="84" t="s">
        <v>5216</v>
      </c>
      <c r="AV2202" s="77" t="str">
        <f t="shared" si="495"/>
        <v>40043</v>
      </c>
      <c r="AX2202" s="7" t="s">
        <v>186</v>
      </c>
    </row>
    <row r="2203" spans="1:50" hidden="1" outlineLevel="1">
      <c r="A2203" t="s">
        <v>2403</v>
      </c>
      <c r="B2203" t="s">
        <v>2633</v>
      </c>
      <c r="C2203" s="1">
        <f t="shared" si="489"/>
        <v>2080</v>
      </c>
      <c r="D2203" s="7">
        <f>IF(N2203&gt;0, RANK(N2203,(N2203:P2203,Q2203:AE2203)),0)</f>
        <v>2</v>
      </c>
      <c r="E2203" s="7">
        <f>IF(O2203&gt;0,RANK(O2203,(N2203:P2203,Q2203:AE2203)),0)</f>
        <v>1</v>
      </c>
      <c r="F2203" s="7">
        <f>IF(P2203&gt;0,RANK(P2203,(N2203:P2203,Q2203:AE2203)),0)</f>
        <v>0</v>
      </c>
      <c r="G2203" s="1">
        <f t="shared" si="479"/>
        <v>1290</v>
      </c>
      <c r="H2203" s="2">
        <f t="shared" si="480"/>
        <v>0.62019230769230771</v>
      </c>
      <c r="I2203" s="2"/>
      <c r="J2203" s="2">
        <f t="shared" si="490"/>
        <v>0.18990384615384615</v>
      </c>
      <c r="K2203" s="2">
        <f t="shared" si="490"/>
        <v>0.81009615384615385</v>
      </c>
      <c r="L2203" s="2">
        <f t="shared" si="490"/>
        <v>0</v>
      </c>
      <c r="M2203" s="2">
        <f t="shared" si="491"/>
        <v>0</v>
      </c>
      <c r="N2203" s="1">
        <v>395</v>
      </c>
      <c r="O2203" s="1">
        <v>1685</v>
      </c>
      <c r="AG2203" s="7">
        <f>IF(Q2203&gt;0,RANK(Q2203,(N2203:P2203,Q2203:AE2203)),0)</f>
        <v>0</v>
      </c>
      <c r="AH2203" s="7">
        <f>IF(R2203&gt;0,RANK(R2203,(N2203:P2203,Q2203:AE2203)),0)</f>
        <v>0</v>
      </c>
      <c r="AI2203" s="7">
        <f>IF(T2203&gt;0,RANK(T2203,(N2203:P2203,Q2203:AE2203)),0)</f>
        <v>0</v>
      </c>
      <c r="AJ2203" s="7">
        <f>IF(S2203&gt;0,RANK(S2203,(N2203:P2203,Q2203:AE2203)),0)</f>
        <v>0</v>
      </c>
      <c r="AK2203" s="2">
        <f t="shared" si="492"/>
        <v>0</v>
      </c>
      <c r="AL2203" s="2">
        <f t="shared" si="492"/>
        <v>0</v>
      </c>
      <c r="AM2203" s="2">
        <f t="shared" si="493"/>
        <v>0</v>
      </c>
      <c r="AN2203" s="2">
        <f t="shared" si="494"/>
        <v>0</v>
      </c>
      <c r="AP2203" t="s">
        <v>2403</v>
      </c>
      <c r="AQ2203" t="s">
        <v>2633</v>
      </c>
      <c r="AR2203">
        <v>3</v>
      </c>
      <c r="AT2203" s="85" t="s">
        <v>3326</v>
      </c>
      <c r="AU2203" s="84" t="s">
        <v>3961</v>
      </c>
      <c r="AV2203" s="77" t="str">
        <f t="shared" si="495"/>
        <v>40045</v>
      </c>
      <c r="AX2203" s="7" t="s">
        <v>186</v>
      </c>
    </row>
    <row r="2204" spans="1:50" hidden="1" outlineLevel="1">
      <c r="A2204" t="s">
        <v>2406</v>
      </c>
      <c r="B2204" t="s">
        <v>2633</v>
      </c>
      <c r="C2204" s="1">
        <f t="shared" si="489"/>
        <v>23271</v>
      </c>
      <c r="D2204" s="7">
        <f>IF(N2204&gt;0, RANK(N2204,(N2204:P2204,Q2204:AE2204)),0)</f>
        <v>2</v>
      </c>
      <c r="E2204" s="7">
        <f>IF(O2204&gt;0,RANK(O2204,(N2204:P2204,Q2204:AE2204)),0)</f>
        <v>1</v>
      </c>
      <c r="F2204" s="7">
        <f>IF(P2204&gt;0,RANK(P2204,(N2204:P2204,Q2204:AE2204)),0)</f>
        <v>0</v>
      </c>
      <c r="G2204" s="1">
        <f t="shared" si="479"/>
        <v>12099</v>
      </c>
      <c r="H2204" s="2">
        <f t="shared" si="480"/>
        <v>0.51991749387649866</v>
      </c>
      <c r="I2204" s="2"/>
      <c r="J2204" s="2">
        <f t="shared" si="490"/>
        <v>0.24004125306175067</v>
      </c>
      <c r="K2204" s="2">
        <f t="shared" si="490"/>
        <v>0.75995874693824927</v>
      </c>
      <c r="L2204" s="2">
        <f t="shared" si="490"/>
        <v>0</v>
      </c>
      <c r="M2204" s="2">
        <f t="shared" si="491"/>
        <v>1.1102230246251565E-16</v>
      </c>
      <c r="N2204" s="1">
        <v>5586</v>
      </c>
      <c r="O2204" s="1">
        <v>17685</v>
      </c>
      <c r="AG2204" s="7">
        <f>IF(Q2204&gt;0,RANK(Q2204,(N2204:P2204,Q2204:AE2204)),0)</f>
        <v>0</v>
      </c>
      <c r="AH2204" s="7">
        <f>IF(R2204&gt;0,RANK(R2204,(N2204:P2204,Q2204:AE2204)),0)</f>
        <v>0</v>
      </c>
      <c r="AI2204" s="7">
        <f>IF(T2204&gt;0,RANK(T2204,(N2204:P2204,Q2204:AE2204)),0)</f>
        <v>0</v>
      </c>
      <c r="AJ2204" s="7">
        <f>IF(S2204&gt;0,RANK(S2204,(N2204:P2204,Q2204:AE2204)),0)</f>
        <v>0</v>
      </c>
      <c r="AK2204" s="2">
        <f t="shared" si="492"/>
        <v>0</v>
      </c>
      <c r="AL2204" s="2">
        <f t="shared" si="492"/>
        <v>0</v>
      </c>
      <c r="AM2204" s="2">
        <f t="shared" si="493"/>
        <v>0</v>
      </c>
      <c r="AN2204" s="2">
        <f t="shared" si="494"/>
        <v>0</v>
      </c>
      <c r="AP2204" t="s">
        <v>2406</v>
      </c>
      <c r="AQ2204" t="s">
        <v>2633</v>
      </c>
      <c r="AR2204">
        <v>3</v>
      </c>
      <c r="AT2204" s="85" t="s">
        <v>3326</v>
      </c>
      <c r="AU2204" s="84" t="s">
        <v>3267</v>
      </c>
      <c r="AV2204" s="77" t="str">
        <f t="shared" si="495"/>
        <v>40047</v>
      </c>
      <c r="AX2204" s="7" t="s">
        <v>186</v>
      </c>
    </row>
    <row r="2205" spans="1:50" hidden="1" outlineLevel="1">
      <c r="A2205" t="s">
        <v>1349</v>
      </c>
      <c r="B2205" t="s">
        <v>2633</v>
      </c>
      <c r="C2205" s="1">
        <f t="shared" si="489"/>
        <v>11317</v>
      </c>
      <c r="D2205" s="7">
        <f>IF(N2205&gt;0, RANK(N2205,(N2205:P2205,Q2205:AE2205)),0)</f>
        <v>2</v>
      </c>
      <c r="E2205" s="7">
        <f>IF(O2205&gt;0,RANK(O2205,(N2205:P2205,Q2205:AE2205)),0)</f>
        <v>1</v>
      </c>
      <c r="F2205" s="7">
        <f>IF(P2205&gt;0,RANK(P2205,(N2205:P2205,Q2205:AE2205)),0)</f>
        <v>0</v>
      </c>
      <c r="G2205" s="1">
        <f t="shared" si="479"/>
        <v>3903</v>
      </c>
      <c r="H2205" s="2">
        <f t="shared" si="480"/>
        <v>0.34487938499602366</v>
      </c>
      <c r="I2205" s="2"/>
      <c r="J2205" s="2">
        <f t="shared" si="490"/>
        <v>0.32756030750198817</v>
      </c>
      <c r="K2205" s="2">
        <f t="shared" si="490"/>
        <v>0.67243969249801183</v>
      </c>
      <c r="L2205" s="2">
        <f t="shared" si="490"/>
        <v>0</v>
      </c>
      <c r="M2205" s="2">
        <f t="shared" si="491"/>
        <v>0</v>
      </c>
      <c r="N2205" s="1">
        <v>3707</v>
      </c>
      <c r="O2205" s="1">
        <v>7610</v>
      </c>
      <c r="AG2205" s="7">
        <f>IF(Q2205&gt;0,RANK(Q2205,(N2205:P2205,Q2205:AE2205)),0)</f>
        <v>0</v>
      </c>
      <c r="AH2205" s="7">
        <f>IF(R2205&gt;0,RANK(R2205,(N2205:P2205,Q2205:AE2205)),0)</f>
        <v>0</v>
      </c>
      <c r="AI2205" s="7">
        <f>IF(T2205&gt;0,RANK(T2205,(N2205:P2205,Q2205:AE2205)),0)</f>
        <v>0</v>
      </c>
      <c r="AJ2205" s="7">
        <f>IF(S2205&gt;0,RANK(S2205,(N2205:P2205,Q2205:AE2205)),0)</f>
        <v>0</v>
      </c>
      <c r="AK2205" s="2">
        <f t="shared" si="492"/>
        <v>0</v>
      </c>
      <c r="AL2205" s="2">
        <f t="shared" si="492"/>
        <v>0</v>
      </c>
      <c r="AM2205" s="2">
        <f t="shared" si="493"/>
        <v>0</v>
      </c>
      <c r="AN2205" s="2">
        <f t="shared" si="494"/>
        <v>0</v>
      </c>
      <c r="AP2205" t="s">
        <v>1349</v>
      </c>
      <c r="AQ2205" t="s">
        <v>2633</v>
      </c>
      <c r="AR2205">
        <v>4</v>
      </c>
      <c r="AT2205" s="85" t="s">
        <v>3326</v>
      </c>
      <c r="AU2205" s="84" t="s">
        <v>4660</v>
      </c>
      <c r="AV2205" s="77" t="str">
        <f t="shared" si="495"/>
        <v>40049</v>
      </c>
      <c r="AX2205" s="7" t="s">
        <v>186</v>
      </c>
    </row>
    <row r="2206" spans="1:50" hidden="1" outlineLevel="1">
      <c r="A2206" t="s">
        <v>2960</v>
      </c>
      <c r="B2206" t="s">
        <v>2633</v>
      </c>
      <c r="C2206" s="1">
        <f t="shared" si="489"/>
        <v>20106</v>
      </c>
      <c r="D2206" s="7">
        <f>IF(N2206&gt;0, RANK(N2206,(N2206:P2206,Q2206:AE2206)),0)</f>
        <v>2</v>
      </c>
      <c r="E2206" s="7">
        <f>IF(O2206&gt;0,RANK(O2206,(N2206:P2206,Q2206:AE2206)),0)</f>
        <v>1</v>
      </c>
      <c r="F2206" s="7">
        <f>IF(P2206&gt;0,RANK(P2206,(N2206:P2206,Q2206:AE2206)),0)</f>
        <v>0</v>
      </c>
      <c r="G2206" s="1">
        <f t="shared" si="479"/>
        <v>8166</v>
      </c>
      <c r="H2206" s="2">
        <f t="shared" si="480"/>
        <v>0.40614741868099075</v>
      </c>
      <c r="I2206" s="2"/>
      <c r="J2206" s="2">
        <f t="shared" si="490"/>
        <v>0.2969262906595046</v>
      </c>
      <c r="K2206" s="2">
        <f t="shared" si="490"/>
        <v>0.7030737093404954</v>
      </c>
      <c r="L2206" s="2">
        <f t="shared" si="490"/>
        <v>0</v>
      </c>
      <c r="M2206" s="2">
        <f t="shared" si="491"/>
        <v>0</v>
      </c>
      <c r="N2206" s="1">
        <v>5970</v>
      </c>
      <c r="O2206" s="1">
        <v>14136</v>
      </c>
      <c r="AG2206" s="7">
        <f>IF(Q2206&gt;0,RANK(Q2206,(N2206:P2206,Q2206:AE2206)),0)</f>
        <v>0</v>
      </c>
      <c r="AH2206" s="7">
        <f>IF(R2206&gt;0,RANK(R2206,(N2206:P2206,Q2206:AE2206)),0)</f>
        <v>0</v>
      </c>
      <c r="AI2206" s="7">
        <f>IF(T2206&gt;0,RANK(T2206,(N2206:P2206,Q2206:AE2206)),0)</f>
        <v>0</v>
      </c>
      <c r="AJ2206" s="7">
        <f>IF(S2206&gt;0,RANK(S2206,(N2206:P2206,Q2206:AE2206)),0)</f>
        <v>0</v>
      </c>
      <c r="AK2206" s="2">
        <f t="shared" si="492"/>
        <v>0</v>
      </c>
      <c r="AL2206" s="2">
        <f t="shared" si="492"/>
        <v>0</v>
      </c>
      <c r="AM2206" s="2">
        <f t="shared" si="493"/>
        <v>0</v>
      </c>
      <c r="AN2206" s="2">
        <f t="shared" si="494"/>
        <v>0</v>
      </c>
      <c r="AP2206" t="s">
        <v>2960</v>
      </c>
      <c r="AQ2206" t="s">
        <v>2633</v>
      </c>
      <c r="AR2206">
        <v>4</v>
      </c>
      <c r="AT2206" s="85" t="s">
        <v>3326</v>
      </c>
      <c r="AU2206" s="84" t="s">
        <v>4017</v>
      </c>
      <c r="AV2206" s="77" t="str">
        <f t="shared" si="495"/>
        <v>40051</v>
      </c>
      <c r="AX2206" s="7" t="s">
        <v>186</v>
      </c>
    </row>
    <row r="2207" spans="1:50" hidden="1" outlineLevel="1">
      <c r="A2207" t="s">
        <v>3212</v>
      </c>
      <c r="B2207" t="s">
        <v>2633</v>
      </c>
      <c r="C2207" s="1">
        <f t="shared" si="489"/>
        <v>2521</v>
      </c>
      <c r="D2207" s="7">
        <f>IF(N2207&gt;0, RANK(N2207,(N2207:P2207,Q2207:AE2207)),0)</f>
        <v>2</v>
      </c>
      <c r="E2207" s="7">
        <f>IF(O2207&gt;0,RANK(O2207,(N2207:P2207,Q2207:AE2207)),0)</f>
        <v>1</v>
      </c>
      <c r="F2207" s="7">
        <f>IF(P2207&gt;0,RANK(P2207,(N2207:P2207,Q2207:AE2207)),0)</f>
        <v>0</v>
      </c>
      <c r="G2207" s="1">
        <f t="shared" si="479"/>
        <v>1379</v>
      </c>
      <c r="H2207" s="2">
        <f t="shared" si="480"/>
        <v>0.54700515668385563</v>
      </c>
      <c r="I2207" s="2"/>
      <c r="J2207" s="2">
        <f t="shared" si="490"/>
        <v>0.22649742165807218</v>
      </c>
      <c r="K2207" s="2">
        <f t="shared" si="490"/>
        <v>0.77350257834192782</v>
      </c>
      <c r="L2207" s="2">
        <f t="shared" si="490"/>
        <v>0</v>
      </c>
      <c r="M2207" s="2">
        <f t="shared" si="491"/>
        <v>0</v>
      </c>
      <c r="N2207" s="1">
        <v>571</v>
      </c>
      <c r="O2207" s="1">
        <v>1950</v>
      </c>
      <c r="AG2207" s="7">
        <f>IF(Q2207&gt;0,RANK(Q2207,(N2207:P2207,Q2207:AE2207)),0)</f>
        <v>0</v>
      </c>
      <c r="AH2207" s="7">
        <f>IF(R2207&gt;0,RANK(R2207,(N2207:P2207,Q2207:AE2207)),0)</f>
        <v>0</v>
      </c>
      <c r="AI2207" s="7">
        <f>IF(T2207&gt;0,RANK(T2207,(N2207:P2207,Q2207:AE2207)),0)</f>
        <v>0</v>
      </c>
      <c r="AJ2207" s="7">
        <f>IF(S2207&gt;0,RANK(S2207,(N2207:P2207,Q2207:AE2207)),0)</f>
        <v>0</v>
      </c>
      <c r="AK2207" s="2">
        <f t="shared" si="492"/>
        <v>0</v>
      </c>
      <c r="AL2207" s="2">
        <f t="shared" si="492"/>
        <v>0</v>
      </c>
      <c r="AM2207" s="2">
        <f t="shared" si="493"/>
        <v>0</v>
      </c>
      <c r="AN2207" s="2">
        <f t="shared" si="494"/>
        <v>0</v>
      </c>
      <c r="AP2207" t="s">
        <v>3212</v>
      </c>
      <c r="AQ2207" t="s">
        <v>2633</v>
      </c>
      <c r="AR2207">
        <v>3</v>
      </c>
      <c r="AT2207" s="85" t="s">
        <v>3326</v>
      </c>
      <c r="AU2207" s="84" t="s">
        <v>4018</v>
      </c>
      <c r="AV2207" s="77" t="str">
        <f t="shared" si="495"/>
        <v>40053</v>
      </c>
      <c r="AX2207" s="7" t="s">
        <v>186</v>
      </c>
    </row>
    <row r="2208" spans="1:50" hidden="1" outlineLevel="1">
      <c r="A2208" t="s">
        <v>2127</v>
      </c>
      <c r="B2208" t="s">
        <v>2633</v>
      </c>
      <c r="C2208" s="1">
        <f t="shared" si="489"/>
        <v>2248</v>
      </c>
      <c r="D2208" s="7">
        <f>IF(N2208&gt;0, RANK(N2208,(N2208:P2208,Q2208:AE2208)),0)</f>
        <v>2</v>
      </c>
      <c r="E2208" s="7">
        <f>IF(O2208&gt;0,RANK(O2208,(N2208:P2208,Q2208:AE2208)),0)</f>
        <v>1</v>
      </c>
      <c r="F2208" s="7">
        <f>IF(P2208&gt;0,RANK(P2208,(N2208:P2208,Q2208:AE2208)),0)</f>
        <v>0</v>
      </c>
      <c r="G2208" s="1">
        <f t="shared" si="479"/>
        <v>810</v>
      </c>
      <c r="H2208" s="2">
        <f t="shared" si="480"/>
        <v>0.36032028469750887</v>
      </c>
      <c r="I2208" s="2"/>
      <c r="J2208" s="2">
        <f t="shared" si="490"/>
        <v>0.31983985765124556</v>
      </c>
      <c r="K2208" s="2">
        <f t="shared" si="490"/>
        <v>0.68016014234875444</v>
      </c>
      <c r="L2208" s="2">
        <f t="shared" si="490"/>
        <v>0</v>
      </c>
      <c r="M2208" s="2">
        <f t="shared" si="491"/>
        <v>0</v>
      </c>
      <c r="N2208" s="1">
        <v>719</v>
      </c>
      <c r="O2208" s="1">
        <v>1529</v>
      </c>
      <c r="AG2208" s="7">
        <f>IF(Q2208&gt;0,RANK(Q2208,(N2208:P2208,Q2208:AE2208)),0)</f>
        <v>0</v>
      </c>
      <c r="AH2208" s="7">
        <f>IF(R2208&gt;0,RANK(R2208,(N2208:P2208,Q2208:AE2208)),0)</f>
        <v>0</v>
      </c>
      <c r="AI2208" s="7">
        <f>IF(T2208&gt;0,RANK(T2208,(N2208:P2208,Q2208:AE2208)),0)</f>
        <v>0</v>
      </c>
      <c r="AJ2208" s="7">
        <f>IF(S2208&gt;0,RANK(S2208,(N2208:P2208,Q2208:AE2208)),0)</f>
        <v>0</v>
      </c>
      <c r="AK2208" s="2">
        <f t="shared" si="492"/>
        <v>0</v>
      </c>
      <c r="AL2208" s="2">
        <f t="shared" si="492"/>
        <v>0</v>
      </c>
      <c r="AM2208" s="2">
        <f t="shared" si="493"/>
        <v>0</v>
      </c>
      <c r="AN2208" s="2">
        <f t="shared" si="494"/>
        <v>0</v>
      </c>
      <c r="AP2208" t="s">
        <v>2127</v>
      </c>
      <c r="AQ2208" t="s">
        <v>2633</v>
      </c>
      <c r="AR2208">
        <v>3</v>
      </c>
      <c r="AT2208" s="85" t="s">
        <v>3326</v>
      </c>
      <c r="AU2208" s="84" t="s">
        <v>4019</v>
      </c>
      <c r="AV2208" s="77" t="str">
        <f t="shared" si="495"/>
        <v>40055</v>
      </c>
      <c r="AX2208" s="7" t="s">
        <v>186</v>
      </c>
    </row>
    <row r="2209" spans="1:50" hidden="1" outlineLevel="1">
      <c r="A2209" t="s">
        <v>1751</v>
      </c>
      <c r="B2209" t="s">
        <v>2633</v>
      </c>
      <c r="C2209" s="1">
        <f t="shared" si="489"/>
        <v>1192</v>
      </c>
      <c r="D2209" s="7">
        <f>IF(N2209&gt;0, RANK(N2209,(N2209:P2209,Q2209:AE2209)),0)</f>
        <v>2</v>
      </c>
      <c r="E2209" s="7">
        <f>IF(O2209&gt;0,RANK(O2209,(N2209:P2209,Q2209:AE2209)),0)</f>
        <v>1</v>
      </c>
      <c r="F2209" s="7">
        <f>IF(P2209&gt;0,RANK(P2209,(N2209:P2209,Q2209:AE2209)),0)</f>
        <v>0</v>
      </c>
      <c r="G2209" s="1">
        <f t="shared" si="479"/>
        <v>484</v>
      </c>
      <c r="H2209" s="2">
        <f t="shared" si="480"/>
        <v>0.40604026845637586</v>
      </c>
      <c r="I2209" s="2"/>
      <c r="J2209" s="2">
        <f t="shared" si="490"/>
        <v>0.29697986577181207</v>
      </c>
      <c r="K2209" s="2">
        <f t="shared" si="490"/>
        <v>0.70302013422818788</v>
      </c>
      <c r="L2209" s="2">
        <f t="shared" si="490"/>
        <v>0</v>
      </c>
      <c r="M2209" s="2">
        <f t="shared" si="491"/>
        <v>0</v>
      </c>
      <c r="N2209" s="1">
        <v>354</v>
      </c>
      <c r="O2209" s="1">
        <v>838</v>
      </c>
      <c r="AG2209" s="7">
        <f>IF(Q2209&gt;0,RANK(Q2209,(N2209:P2209,Q2209:AE2209)),0)</f>
        <v>0</v>
      </c>
      <c r="AH2209" s="7">
        <f>IF(R2209&gt;0,RANK(R2209,(N2209:P2209,Q2209:AE2209)),0)</f>
        <v>0</v>
      </c>
      <c r="AI2209" s="7">
        <f>IF(T2209&gt;0,RANK(T2209,(N2209:P2209,Q2209:AE2209)),0)</f>
        <v>0</v>
      </c>
      <c r="AJ2209" s="7">
        <f>IF(S2209&gt;0,RANK(S2209,(N2209:P2209,Q2209:AE2209)),0)</f>
        <v>0</v>
      </c>
      <c r="AK2209" s="2">
        <f t="shared" si="492"/>
        <v>0</v>
      </c>
      <c r="AL2209" s="2">
        <f t="shared" si="492"/>
        <v>0</v>
      </c>
      <c r="AM2209" s="2">
        <f t="shared" si="493"/>
        <v>0</v>
      </c>
      <c r="AN2209" s="2">
        <f t="shared" si="494"/>
        <v>0</v>
      </c>
      <c r="AP2209" t="s">
        <v>1751</v>
      </c>
      <c r="AQ2209" t="s">
        <v>2633</v>
      </c>
      <c r="AR2209">
        <v>3</v>
      </c>
      <c r="AT2209" s="85" t="s">
        <v>3326</v>
      </c>
      <c r="AU2209" s="84" t="s">
        <v>3104</v>
      </c>
      <c r="AV2209" s="77" t="str">
        <f t="shared" si="495"/>
        <v>40057</v>
      </c>
      <c r="AX2209" s="7" t="s">
        <v>186</v>
      </c>
    </row>
    <row r="2210" spans="1:50" hidden="1" outlineLevel="1">
      <c r="A2210" t="s">
        <v>2555</v>
      </c>
      <c r="B2210" t="s">
        <v>2633</v>
      </c>
      <c r="C2210" s="1">
        <f t="shared" si="489"/>
        <v>1665</v>
      </c>
      <c r="D2210" s="7">
        <f>IF(N2210&gt;0, RANK(N2210,(N2210:P2210,Q2210:AE2210)),0)</f>
        <v>2</v>
      </c>
      <c r="E2210" s="7">
        <f>IF(O2210&gt;0,RANK(O2210,(N2210:P2210,Q2210:AE2210)),0)</f>
        <v>1</v>
      </c>
      <c r="F2210" s="7">
        <f>IF(P2210&gt;0,RANK(P2210,(N2210:P2210,Q2210:AE2210)),0)</f>
        <v>0</v>
      </c>
      <c r="G2210" s="1">
        <f t="shared" si="479"/>
        <v>1129</v>
      </c>
      <c r="H2210" s="2">
        <f t="shared" si="480"/>
        <v>0.67807807807807807</v>
      </c>
      <c r="I2210" s="2"/>
      <c r="J2210" s="2">
        <f t="shared" si="490"/>
        <v>0.16096096096096096</v>
      </c>
      <c r="K2210" s="2">
        <f t="shared" si="490"/>
        <v>0.83903903903903909</v>
      </c>
      <c r="L2210" s="2">
        <f t="shared" si="490"/>
        <v>0</v>
      </c>
      <c r="M2210" s="2">
        <f t="shared" si="491"/>
        <v>-1.1102230246251565E-16</v>
      </c>
      <c r="N2210" s="1">
        <v>268</v>
      </c>
      <c r="O2210" s="1">
        <v>1397</v>
      </c>
      <c r="AG2210" s="7">
        <f>IF(Q2210&gt;0,RANK(Q2210,(N2210:P2210,Q2210:AE2210)),0)</f>
        <v>0</v>
      </c>
      <c r="AH2210" s="7">
        <f>IF(R2210&gt;0,RANK(R2210,(N2210:P2210,Q2210:AE2210)),0)</f>
        <v>0</v>
      </c>
      <c r="AI2210" s="7">
        <f>IF(T2210&gt;0,RANK(T2210,(N2210:P2210,Q2210:AE2210)),0)</f>
        <v>0</v>
      </c>
      <c r="AJ2210" s="7">
        <f>IF(S2210&gt;0,RANK(S2210,(N2210:P2210,Q2210:AE2210)),0)</f>
        <v>0</v>
      </c>
      <c r="AK2210" s="2">
        <f t="shared" si="492"/>
        <v>0</v>
      </c>
      <c r="AL2210" s="2">
        <f t="shared" si="492"/>
        <v>0</v>
      </c>
      <c r="AM2210" s="2">
        <f t="shared" si="493"/>
        <v>0</v>
      </c>
      <c r="AN2210" s="2">
        <f t="shared" si="494"/>
        <v>0</v>
      </c>
      <c r="AP2210" t="s">
        <v>2555</v>
      </c>
      <c r="AQ2210" t="s">
        <v>2633</v>
      </c>
      <c r="AR2210">
        <v>3</v>
      </c>
      <c r="AT2210" s="85" t="s">
        <v>3326</v>
      </c>
      <c r="AU2210" s="84" t="s">
        <v>3439</v>
      </c>
      <c r="AV2210" s="77" t="str">
        <f t="shared" si="495"/>
        <v>40059</v>
      </c>
      <c r="AX2210" s="7" t="s">
        <v>186</v>
      </c>
    </row>
    <row r="2211" spans="1:50" hidden="1" outlineLevel="1">
      <c r="A2211" t="s">
        <v>3567</v>
      </c>
      <c r="B2211" t="s">
        <v>2633</v>
      </c>
      <c r="C2211" s="1">
        <f t="shared" si="489"/>
        <v>5324</v>
      </c>
      <c r="D2211" s="7">
        <f>IF(N2211&gt;0, RANK(N2211,(N2211:P2211,Q2211:AE2211)),0)</f>
        <v>2</v>
      </c>
      <c r="E2211" s="7">
        <f>IF(O2211&gt;0,RANK(O2211,(N2211:P2211,Q2211:AE2211)),0)</f>
        <v>1</v>
      </c>
      <c r="F2211" s="7">
        <f>IF(P2211&gt;0,RANK(P2211,(N2211:P2211,Q2211:AE2211)),0)</f>
        <v>0</v>
      </c>
      <c r="G2211" s="1">
        <f t="shared" si="479"/>
        <v>568</v>
      </c>
      <c r="H2211" s="2">
        <f t="shared" si="480"/>
        <v>0.10668670172802404</v>
      </c>
      <c r="I2211" s="2"/>
      <c r="J2211" s="2">
        <f t="shared" si="490"/>
        <v>0.44665664913598796</v>
      </c>
      <c r="K2211" s="2">
        <f t="shared" si="490"/>
        <v>0.55334335086401198</v>
      </c>
      <c r="L2211" s="2">
        <f t="shared" si="490"/>
        <v>0</v>
      </c>
      <c r="M2211" s="2">
        <f t="shared" si="491"/>
        <v>0</v>
      </c>
      <c r="N2211" s="1">
        <v>2378</v>
      </c>
      <c r="O2211" s="1">
        <v>2946</v>
      </c>
      <c r="AG2211" s="7">
        <f>IF(Q2211&gt;0,RANK(Q2211,(N2211:P2211,Q2211:AE2211)),0)</f>
        <v>0</v>
      </c>
      <c r="AH2211" s="7">
        <f>IF(R2211&gt;0,RANK(R2211,(N2211:P2211,Q2211:AE2211)),0)</f>
        <v>0</v>
      </c>
      <c r="AI2211" s="7">
        <f>IF(T2211&gt;0,RANK(T2211,(N2211:P2211,Q2211:AE2211)),0)</f>
        <v>0</v>
      </c>
      <c r="AJ2211" s="7">
        <f>IF(S2211&gt;0,RANK(S2211,(N2211:P2211,Q2211:AE2211)),0)</f>
        <v>0</v>
      </c>
      <c r="AK2211" s="2">
        <f t="shared" si="492"/>
        <v>0</v>
      </c>
      <c r="AL2211" s="2">
        <f t="shared" si="492"/>
        <v>0</v>
      </c>
      <c r="AM2211" s="2">
        <f t="shared" si="493"/>
        <v>0</v>
      </c>
      <c r="AN2211" s="2">
        <f t="shared" si="494"/>
        <v>0</v>
      </c>
      <c r="AP2211" t="s">
        <v>3567</v>
      </c>
      <c r="AQ2211" t="s">
        <v>2633</v>
      </c>
      <c r="AR2211">
        <v>2</v>
      </c>
      <c r="AT2211" s="85" t="s">
        <v>3326</v>
      </c>
      <c r="AU2211" s="84" t="s">
        <v>3440</v>
      </c>
      <c r="AV2211" s="77" t="str">
        <f t="shared" si="495"/>
        <v>40061</v>
      </c>
      <c r="AX2211" s="7" t="s">
        <v>186</v>
      </c>
    </row>
    <row r="2212" spans="1:50" hidden="1" outlineLevel="1">
      <c r="A2212" t="s">
        <v>1840</v>
      </c>
      <c r="B2212" t="s">
        <v>2633</v>
      </c>
      <c r="C2212" s="1">
        <f t="shared" si="489"/>
        <v>5349</v>
      </c>
      <c r="D2212" s="7">
        <f>IF(N2212&gt;0, RANK(N2212,(N2212:P2212,Q2212:AE2212)),0)</f>
        <v>2</v>
      </c>
      <c r="E2212" s="7">
        <f>IF(O2212&gt;0,RANK(O2212,(N2212:P2212,Q2212:AE2212)),0)</f>
        <v>1</v>
      </c>
      <c r="F2212" s="7">
        <f>IF(P2212&gt;0,RANK(P2212,(N2212:P2212,Q2212:AE2212)),0)</f>
        <v>0</v>
      </c>
      <c r="G2212" s="1">
        <f t="shared" si="479"/>
        <v>783</v>
      </c>
      <c r="H2212" s="2">
        <f t="shared" si="480"/>
        <v>0.14638250140213124</v>
      </c>
      <c r="I2212" s="2"/>
      <c r="J2212" s="2">
        <f t="shared" si="490"/>
        <v>0.42680874929893436</v>
      </c>
      <c r="K2212" s="2">
        <f t="shared" si="490"/>
        <v>0.57319125070106558</v>
      </c>
      <c r="L2212" s="2">
        <f t="shared" si="490"/>
        <v>0</v>
      </c>
      <c r="M2212" s="2">
        <f t="shared" si="491"/>
        <v>1.1102230246251565E-16</v>
      </c>
      <c r="N2212" s="1">
        <v>2283</v>
      </c>
      <c r="O2212" s="1">
        <v>3066</v>
      </c>
      <c r="AG2212" s="7">
        <f>IF(Q2212&gt;0,RANK(Q2212,(N2212:P2212,Q2212:AE2212)),0)</f>
        <v>0</v>
      </c>
      <c r="AH2212" s="7">
        <f>IF(R2212&gt;0,RANK(R2212,(N2212:P2212,Q2212:AE2212)),0)</f>
        <v>0</v>
      </c>
      <c r="AI2212" s="7">
        <f>IF(T2212&gt;0,RANK(T2212,(N2212:P2212,Q2212:AE2212)),0)</f>
        <v>0</v>
      </c>
      <c r="AJ2212" s="7">
        <f>IF(S2212&gt;0,RANK(S2212,(N2212:P2212,Q2212:AE2212)),0)</f>
        <v>0</v>
      </c>
      <c r="AK2212" s="2">
        <f t="shared" si="492"/>
        <v>0</v>
      </c>
      <c r="AL2212" s="2">
        <f t="shared" si="492"/>
        <v>0</v>
      </c>
      <c r="AM2212" s="2">
        <f t="shared" si="493"/>
        <v>0</v>
      </c>
      <c r="AN2212" s="2">
        <f t="shared" si="494"/>
        <v>0</v>
      </c>
      <c r="AP2212" t="s">
        <v>1840</v>
      </c>
      <c r="AQ2212" t="s">
        <v>2633</v>
      </c>
      <c r="AR2212">
        <v>2</v>
      </c>
      <c r="AT2212" s="85" t="s">
        <v>3326</v>
      </c>
      <c r="AU2212" s="84" t="s">
        <v>4160</v>
      </c>
      <c r="AV2212" s="77" t="str">
        <f t="shared" si="495"/>
        <v>40063</v>
      </c>
      <c r="AX2212" s="7" t="s">
        <v>186</v>
      </c>
    </row>
    <row r="2213" spans="1:50" hidden="1" outlineLevel="1">
      <c r="A2213" t="s">
        <v>1843</v>
      </c>
      <c r="B2213" t="s">
        <v>2633</v>
      </c>
      <c r="C2213" s="1">
        <f t="shared" si="489"/>
        <v>9256</v>
      </c>
      <c r="D2213" s="7">
        <f>IF(N2213&gt;0, RANK(N2213,(N2213:P2213,Q2213:AE2213)),0)</f>
        <v>2</v>
      </c>
      <c r="E2213" s="7">
        <f>IF(O2213&gt;0,RANK(O2213,(N2213:P2213,Q2213:AE2213)),0)</f>
        <v>1</v>
      </c>
      <c r="F2213" s="7">
        <f>IF(P2213&gt;0,RANK(P2213,(N2213:P2213,Q2213:AE2213)),0)</f>
        <v>0</v>
      </c>
      <c r="G2213" s="1">
        <f t="shared" ref="G2213:G2276" si="496">IF(C2213&gt;0,MAX(N2213:P2213)-LARGE(N2213:P2213,2),0)</f>
        <v>4792</v>
      </c>
      <c r="H2213" s="2">
        <f t="shared" ref="H2213:H2276" si="497">IF(C2213&gt;0,G2213/C2213,0)</f>
        <v>0.51771823681936047</v>
      </c>
      <c r="I2213" s="2"/>
      <c r="J2213" s="2">
        <f t="shared" ref="J2213:L2244" si="498">IF($C2213=0,"-",N2213/$C2213)</f>
        <v>0.24114088159031979</v>
      </c>
      <c r="K2213" s="2">
        <f t="shared" si="498"/>
        <v>0.75885911840968023</v>
      </c>
      <c r="L2213" s="2">
        <f t="shared" si="498"/>
        <v>0</v>
      </c>
      <c r="M2213" s="2">
        <f t="shared" si="491"/>
        <v>0</v>
      </c>
      <c r="N2213" s="1">
        <v>2232</v>
      </c>
      <c r="O2213" s="1">
        <v>7024</v>
      </c>
      <c r="AG2213" s="7">
        <f>IF(Q2213&gt;0,RANK(Q2213,(N2213:P2213,Q2213:AE2213)),0)</f>
        <v>0</v>
      </c>
      <c r="AH2213" s="7">
        <f>IF(R2213&gt;0,RANK(R2213,(N2213:P2213,Q2213:AE2213)),0)</f>
        <v>0</v>
      </c>
      <c r="AI2213" s="7">
        <f>IF(T2213&gt;0,RANK(T2213,(N2213:P2213,Q2213:AE2213)),0)</f>
        <v>0</v>
      </c>
      <c r="AJ2213" s="7">
        <f>IF(S2213&gt;0,RANK(S2213,(N2213:P2213,Q2213:AE2213)),0)</f>
        <v>0</v>
      </c>
      <c r="AK2213" s="2">
        <f t="shared" ref="AK2213:AL2244" si="499">IF($C2213=0,"-",Q2213/$C2213)</f>
        <v>0</v>
      </c>
      <c r="AL2213" s="2">
        <f t="shared" si="499"/>
        <v>0</v>
      </c>
      <c r="AM2213" s="2">
        <f t="shared" si="493"/>
        <v>0</v>
      </c>
      <c r="AN2213" s="2">
        <f t="shared" si="494"/>
        <v>0</v>
      </c>
      <c r="AP2213" t="s">
        <v>1843</v>
      </c>
      <c r="AQ2213" t="s">
        <v>2633</v>
      </c>
      <c r="AR2213">
        <v>3</v>
      </c>
      <c r="AT2213" s="85" t="s">
        <v>3326</v>
      </c>
      <c r="AU2213" s="84" t="s">
        <v>4002</v>
      </c>
      <c r="AV2213" s="77" t="str">
        <f t="shared" si="495"/>
        <v>40065</v>
      </c>
      <c r="AX2213" s="7" t="s">
        <v>186</v>
      </c>
    </row>
    <row r="2214" spans="1:50" hidden="1" outlineLevel="1">
      <c r="A2214" t="s">
        <v>2143</v>
      </c>
      <c r="B2214" t="s">
        <v>2633</v>
      </c>
      <c r="C2214" s="1">
        <f t="shared" si="489"/>
        <v>2603</v>
      </c>
      <c r="D2214" s="7">
        <f>IF(N2214&gt;0, RANK(N2214,(N2214:P2214,Q2214:AE2214)),0)</f>
        <v>2</v>
      </c>
      <c r="E2214" s="7">
        <f>IF(O2214&gt;0,RANK(O2214,(N2214:P2214,Q2214:AE2214)),0)</f>
        <v>1</v>
      </c>
      <c r="F2214" s="7">
        <f>IF(P2214&gt;0,RANK(P2214,(N2214:P2214,Q2214:AE2214)),0)</f>
        <v>0</v>
      </c>
      <c r="G2214" s="1">
        <f t="shared" si="496"/>
        <v>489</v>
      </c>
      <c r="H2214" s="2">
        <f t="shared" si="497"/>
        <v>0.18786016135228584</v>
      </c>
      <c r="I2214" s="2"/>
      <c r="J2214" s="2">
        <f t="shared" si="498"/>
        <v>0.40606991932385711</v>
      </c>
      <c r="K2214" s="2">
        <f t="shared" si="498"/>
        <v>0.59393008067614295</v>
      </c>
      <c r="L2214" s="2">
        <f t="shared" si="498"/>
        <v>0</v>
      </c>
      <c r="M2214" s="2">
        <f t="shared" si="491"/>
        <v>0</v>
      </c>
      <c r="N2214" s="1">
        <v>1057</v>
      </c>
      <c r="O2214" s="1">
        <v>1546</v>
      </c>
      <c r="AG2214" s="7">
        <f>IF(Q2214&gt;0,RANK(Q2214,(N2214:P2214,Q2214:AE2214)),0)</f>
        <v>0</v>
      </c>
      <c r="AH2214" s="7">
        <f>IF(R2214&gt;0,RANK(R2214,(N2214:P2214,Q2214:AE2214)),0)</f>
        <v>0</v>
      </c>
      <c r="AI2214" s="7">
        <f>IF(T2214&gt;0,RANK(T2214,(N2214:P2214,Q2214:AE2214)),0)</f>
        <v>0</v>
      </c>
      <c r="AJ2214" s="7">
        <f>IF(S2214&gt;0,RANK(S2214,(N2214:P2214,Q2214:AE2214)),0)</f>
        <v>0</v>
      </c>
      <c r="AK2214" s="2">
        <f t="shared" si="499"/>
        <v>0</v>
      </c>
      <c r="AL2214" s="2">
        <f t="shared" si="499"/>
        <v>0</v>
      </c>
      <c r="AM2214" s="2">
        <f t="shared" si="493"/>
        <v>0</v>
      </c>
      <c r="AN2214" s="2">
        <f t="shared" si="494"/>
        <v>0</v>
      </c>
      <c r="AP2214" t="s">
        <v>2143</v>
      </c>
      <c r="AQ2214" t="s">
        <v>2633</v>
      </c>
      <c r="AR2214">
        <v>4</v>
      </c>
      <c r="AT2214" s="85" t="s">
        <v>3326</v>
      </c>
      <c r="AU2214" s="84" t="s">
        <v>4003</v>
      </c>
      <c r="AV2214" s="77" t="str">
        <f t="shared" si="495"/>
        <v>40067</v>
      </c>
      <c r="AX2214" s="7" t="s">
        <v>186</v>
      </c>
    </row>
    <row r="2215" spans="1:50" hidden="1" outlineLevel="1">
      <c r="A2215" t="s">
        <v>2028</v>
      </c>
      <c r="B2215" t="s">
        <v>2633</v>
      </c>
      <c r="C2215" s="1">
        <f t="shared" si="489"/>
        <v>4348</v>
      </c>
      <c r="D2215" s="7">
        <f>IF(N2215&gt;0, RANK(N2215,(N2215:P2215,Q2215:AE2215)),0)</f>
        <v>2</v>
      </c>
      <c r="E2215" s="7">
        <f>IF(O2215&gt;0,RANK(O2215,(N2215:P2215,Q2215:AE2215)),0)</f>
        <v>1</v>
      </c>
      <c r="F2215" s="7">
        <f>IF(P2215&gt;0,RANK(P2215,(N2215:P2215,Q2215:AE2215)),0)</f>
        <v>0</v>
      </c>
      <c r="G2215" s="1">
        <f t="shared" si="496"/>
        <v>922</v>
      </c>
      <c r="H2215" s="2">
        <f t="shared" si="497"/>
        <v>0.21205151793928242</v>
      </c>
      <c r="I2215" s="2"/>
      <c r="J2215" s="2">
        <f t="shared" si="498"/>
        <v>0.39397424103035877</v>
      </c>
      <c r="K2215" s="2">
        <f t="shared" si="498"/>
        <v>0.60602575896964117</v>
      </c>
      <c r="L2215" s="2">
        <f t="shared" si="498"/>
        <v>0</v>
      </c>
      <c r="M2215" s="2">
        <f t="shared" si="491"/>
        <v>0</v>
      </c>
      <c r="N2215" s="1">
        <v>1713</v>
      </c>
      <c r="O2215" s="1">
        <v>2635</v>
      </c>
      <c r="AG2215" s="7">
        <f>IF(Q2215&gt;0,RANK(Q2215,(N2215:P2215,Q2215:AE2215)),0)</f>
        <v>0</v>
      </c>
      <c r="AH2215" s="7">
        <f>IF(R2215&gt;0,RANK(R2215,(N2215:P2215,Q2215:AE2215)),0)</f>
        <v>0</v>
      </c>
      <c r="AI2215" s="7">
        <f>IF(T2215&gt;0,RANK(T2215,(N2215:P2215,Q2215:AE2215)),0)</f>
        <v>0</v>
      </c>
      <c r="AJ2215" s="7">
        <f>IF(S2215&gt;0,RANK(S2215,(N2215:P2215,Q2215:AE2215)),0)</f>
        <v>0</v>
      </c>
      <c r="AK2215" s="2">
        <f t="shared" si="499"/>
        <v>0</v>
      </c>
      <c r="AL2215" s="2">
        <f t="shared" si="499"/>
        <v>0</v>
      </c>
      <c r="AM2215" s="2">
        <f t="shared" si="493"/>
        <v>0</v>
      </c>
      <c r="AN2215" s="2">
        <f t="shared" si="494"/>
        <v>0</v>
      </c>
      <c r="AP2215" t="s">
        <v>2028</v>
      </c>
      <c r="AQ2215" t="s">
        <v>2633</v>
      </c>
      <c r="AR2215">
        <v>2</v>
      </c>
      <c r="AT2215" s="85" t="s">
        <v>3326</v>
      </c>
      <c r="AU2215" s="84" t="s">
        <v>4004</v>
      </c>
      <c r="AV2215" s="77" t="str">
        <f t="shared" si="495"/>
        <v>40069</v>
      </c>
      <c r="AX2215" s="7" t="s">
        <v>186</v>
      </c>
    </row>
    <row r="2216" spans="1:50" hidden="1" outlineLevel="1">
      <c r="A2216" t="s">
        <v>1557</v>
      </c>
      <c r="B2216" t="s">
        <v>2633</v>
      </c>
      <c r="C2216" s="1">
        <f t="shared" si="489"/>
        <v>20078</v>
      </c>
      <c r="D2216" s="7">
        <f>IF(N2216&gt;0, RANK(N2216,(N2216:P2216,Q2216:AE2216)),0)</f>
        <v>2</v>
      </c>
      <c r="E2216" s="7">
        <f>IF(O2216&gt;0,RANK(O2216,(N2216:P2216,Q2216:AE2216)),0)</f>
        <v>1</v>
      </c>
      <c r="F2216" s="7">
        <f>IF(P2216&gt;0,RANK(P2216,(N2216:P2216,Q2216:AE2216)),0)</f>
        <v>0</v>
      </c>
      <c r="G2216" s="1">
        <f t="shared" si="496"/>
        <v>8164</v>
      </c>
      <c r="H2216" s="2">
        <f t="shared" si="497"/>
        <v>0.406614204602052</v>
      </c>
      <c r="I2216" s="2"/>
      <c r="J2216" s="2">
        <f t="shared" si="498"/>
        <v>0.296692897698974</v>
      </c>
      <c r="K2216" s="2">
        <f t="shared" si="498"/>
        <v>0.703307102301026</v>
      </c>
      <c r="L2216" s="2">
        <f t="shared" si="498"/>
        <v>0</v>
      </c>
      <c r="M2216" s="2">
        <f t="shared" si="491"/>
        <v>0</v>
      </c>
      <c r="N2216" s="1">
        <v>5957</v>
      </c>
      <c r="O2216" s="1">
        <v>14121</v>
      </c>
      <c r="AG2216" s="7">
        <f>IF(Q2216&gt;0,RANK(Q2216,(N2216:P2216,Q2216:AE2216)),0)</f>
        <v>0</v>
      </c>
      <c r="AH2216" s="7">
        <f>IF(R2216&gt;0,RANK(R2216,(N2216:P2216,Q2216:AE2216)),0)</f>
        <v>0</v>
      </c>
      <c r="AI2216" s="7">
        <f>IF(T2216&gt;0,RANK(T2216,(N2216:P2216,Q2216:AE2216)),0)</f>
        <v>0</v>
      </c>
      <c r="AJ2216" s="7">
        <f>IF(S2216&gt;0,RANK(S2216,(N2216:P2216,Q2216:AE2216)),0)</f>
        <v>0</v>
      </c>
      <c r="AK2216" s="2">
        <f t="shared" si="499"/>
        <v>0</v>
      </c>
      <c r="AL2216" s="2">
        <f t="shared" si="499"/>
        <v>0</v>
      </c>
      <c r="AM2216" s="2">
        <f t="shared" si="493"/>
        <v>0</v>
      </c>
      <c r="AN2216" s="2">
        <f t="shared" si="494"/>
        <v>0</v>
      </c>
      <c r="AP2216" t="s">
        <v>1557</v>
      </c>
      <c r="AQ2216" t="s">
        <v>2633</v>
      </c>
      <c r="AR2216">
        <v>3</v>
      </c>
      <c r="AT2216" s="85" t="s">
        <v>3326</v>
      </c>
      <c r="AU2216" s="84" t="s">
        <v>5049</v>
      </c>
      <c r="AV2216" s="77" t="str">
        <f t="shared" si="495"/>
        <v>40071</v>
      </c>
      <c r="AX2216" s="7" t="s">
        <v>186</v>
      </c>
    </row>
    <row r="2217" spans="1:50" hidden="1" outlineLevel="1">
      <c r="A2217" t="s">
        <v>1537</v>
      </c>
      <c r="B2217" t="s">
        <v>2633</v>
      </c>
      <c r="C2217" s="1">
        <f t="shared" si="489"/>
        <v>6652</v>
      </c>
      <c r="D2217" s="7">
        <f>IF(N2217&gt;0, RANK(N2217,(N2217:P2217,Q2217:AE2217)),0)</f>
        <v>2</v>
      </c>
      <c r="E2217" s="7">
        <f>IF(O2217&gt;0,RANK(O2217,(N2217:P2217,Q2217:AE2217)),0)</f>
        <v>1</v>
      </c>
      <c r="F2217" s="7">
        <f>IF(P2217&gt;0,RANK(P2217,(N2217:P2217,Q2217:AE2217)),0)</f>
        <v>0</v>
      </c>
      <c r="G2217" s="1">
        <f t="shared" si="496"/>
        <v>4608</v>
      </c>
      <c r="H2217" s="2">
        <f t="shared" si="497"/>
        <v>0.69272399278412511</v>
      </c>
      <c r="I2217" s="2"/>
      <c r="J2217" s="2">
        <f t="shared" si="498"/>
        <v>0.15363800360793747</v>
      </c>
      <c r="K2217" s="2">
        <f t="shared" si="498"/>
        <v>0.84636199639206255</v>
      </c>
      <c r="L2217" s="2">
        <f t="shared" si="498"/>
        <v>0</v>
      </c>
      <c r="M2217" s="2">
        <f t="shared" si="491"/>
        <v>0</v>
      </c>
      <c r="N2217" s="1">
        <v>1022</v>
      </c>
      <c r="O2217" s="1">
        <v>5630</v>
      </c>
      <c r="AG2217" s="7">
        <f>IF(Q2217&gt;0,RANK(Q2217,(N2217:P2217,Q2217:AE2217)),0)</f>
        <v>0</v>
      </c>
      <c r="AH2217" s="7">
        <f>IF(R2217&gt;0,RANK(R2217,(N2217:P2217,Q2217:AE2217)),0)</f>
        <v>0</v>
      </c>
      <c r="AI2217" s="7">
        <f>IF(T2217&gt;0,RANK(T2217,(N2217:P2217,Q2217:AE2217)),0)</f>
        <v>0</v>
      </c>
      <c r="AJ2217" s="7">
        <f>IF(S2217&gt;0,RANK(S2217,(N2217:P2217,Q2217:AE2217)),0)</f>
        <v>0</v>
      </c>
      <c r="AK2217" s="2">
        <f t="shared" si="499"/>
        <v>0</v>
      </c>
      <c r="AL2217" s="2">
        <f t="shared" si="499"/>
        <v>0</v>
      </c>
      <c r="AM2217" s="2">
        <f t="shared" si="493"/>
        <v>0</v>
      </c>
      <c r="AN2217" s="2">
        <f t="shared" si="494"/>
        <v>0</v>
      </c>
      <c r="AP2217" t="s">
        <v>1537</v>
      </c>
      <c r="AQ2217" t="s">
        <v>2633</v>
      </c>
      <c r="AR2217">
        <v>3</v>
      </c>
      <c r="AT2217" s="85" t="s">
        <v>3326</v>
      </c>
      <c r="AU2217" s="84" t="s">
        <v>4879</v>
      </c>
      <c r="AV2217" s="77" t="str">
        <f t="shared" si="495"/>
        <v>40073</v>
      </c>
      <c r="AX2217" s="7" t="s">
        <v>186</v>
      </c>
    </row>
    <row r="2218" spans="1:50" hidden="1" outlineLevel="1">
      <c r="A2218" t="s">
        <v>4225</v>
      </c>
      <c r="B2218" t="s">
        <v>2633</v>
      </c>
      <c r="C2218" s="1">
        <f t="shared" si="489"/>
        <v>4023</v>
      </c>
      <c r="D2218" s="7">
        <f>IF(N2218&gt;0, RANK(N2218,(N2218:P2218,Q2218:AE2218)),0)</f>
        <v>2</v>
      </c>
      <c r="E2218" s="7">
        <f>IF(O2218&gt;0,RANK(O2218,(N2218:P2218,Q2218:AE2218)),0)</f>
        <v>1</v>
      </c>
      <c r="F2218" s="7">
        <f>IF(P2218&gt;0,RANK(P2218,(N2218:P2218,Q2218:AE2218)),0)</f>
        <v>0</v>
      </c>
      <c r="G2218" s="1">
        <f t="shared" si="496"/>
        <v>1197</v>
      </c>
      <c r="H2218" s="2">
        <f t="shared" si="497"/>
        <v>0.29753914988814317</v>
      </c>
      <c r="I2218" s="2"/>
      <c r="J2218" s="2">
        <f t="shared" si="498"/>
        <v>0.35123042505592839</v>
      </c>
      <c r="K2218" s="2">
        <f t="shared" si="498"/>
        <v>0.64876957494407161</v>
      </c>
      <c r="L2218" s="2">
        <f t="shared" si="498"/>
        <v>0</v>
      </c>
      <c r="M2218" s="2">
        <f t="shared" si="491"/>
        <v>0</v>
      </c>
      <c r="N2218" s="1">
        <v>1413</v>
      </c>
      <c r="O2218" s="1">
        <v>2610</v>
      </c>
      <c r="AG2218" s="7">
        <f>IF(Q2218&gt;0,RANK(Q2218,(N2218:P2218,Q2218:AE2218)),0)</f>
        <v>0</v>
      </c>
      <c r="AH2218" s="7">
        <f>IF(R2218&gt;0,RANK(R2218,(N2218:P2218,Q2218:AE2218)),0)</f>
        <v>0</v>
      </c>
      <c r="AI2218" s="7">
        <f>IF(T2218&gt;0,RANK(T2218,(N2218:P2218,Q2218:AE2218)),0)</f>
        <v>0</v>
      </c>
      <c r="AJ2218" s="7">
        <f>IF(S2218&gt;0,RANK(S2218,(N2218:P2218,Q2218:AE2218)),0)</f>
        <v>0</v>
      </c>
      <c r="AK2218" s="2">
        <f t="shared" si="499"/>
        <v>0</v>
      </c>
      <c r="AL2218" s="2">
        <f t="shared" si="499"/>
        <v>0</v>
      </c>
      <c r="AM2218" s="2">
        <f t="shared" si="493"/>
        <v>0</v>
      </c>
      <c r="AN2218" s="2">
        <f t="shared" si="494"/>
        <v>0</v>
      </c>
      <c r="AP2218" t="s">
        <v>4225</v>
      </c>
      <c r="AQ2218" t="s">
        <v>2633</v>
      </c>
      <c r="AR2218">
        <v>3</v>
      </c>
      <c r="AT2218" s="85" t="s">
        <v>3326</v>
      </c>
      <c r="AU2218" s="84" t="s">
        <v>5171</v>
      </c>
      <c r="AV2218" s="77" t="str">
        <f t="shared" si="495"/>
        <v>40075</v>
      </c>
      <c r="AX2218" s="7" t="s">
        <v>186</v>
      </c>
    </row>
    <row r="2219" spans="1:50" hidden="1" outlineLevel="1">
      <c r="A2219" t="s">
        <v>2395</v>
      </c>
      <c r="B2219" t="s">
        <v>2633</v>
      </c>
      <c r="C2219" s="1">
        <f t="shared" si="489"/>
        <v>4480</v>
      </c>
      <c r="D2219" s="7">
        <f>IF(N2219&gt;0, RANK(N2219,(N2219:P2219,Q2219:AE2219)),0)</f>
        <v>2</v>
      </c>
      <c r="E2219" s="7">
        <f>IF(O2219&gt;0,RANK(O2219,(N2219:P2219,Q2219:AE2219)),0)</f>
        <v>1</v>
      </c>
      <c r="F2219" s="7">
        <f>IF(P2219&gt;0,RANK(P2219,(N2219:P2219,Q2219:AE2219)),0)</f>
        <v>0</v>
      </c>
      <c r="G2219" s="1">
        <f t="shared" si="496"/>
        <v>590</v>
      </c>
      <c r="H2219" s="2">
        <f t="shared" si="497"/>
        <v>0.13169642857142858</v>
      </c>
      <c r="I2219" s="2"/>
      <c r="J2219" s="2">
        <f t="shared" si="498"/>
        <v>0.4341517857142857</v>
      </c>
      <c r="K2219" s="2">
        <f t="shared" si="498"/>
        <v>0.5658482142857143</v>
      </c>
      <c r="L2219" s="2">
        <f t="shared" si="498"/>
        <v>0</v>
      </c>
      <c r="M2219" s="2">
        <f t="shared" si="491"/>
        <v>0</v>
      </c>
      <c r="N2219" s="1">
        <v>1945</v>
      </c>
      <c r="O2219" s="1">
        <v>2535</v>
      </c>
      <c r="AG2219" s="7">
        <f>IF(Q2219&gt;0,RANK(Q2219,(N2219:P2219,Q2219:AE2219)),0)</f>
        <v>0</v>
      </c>
      <c r="AH2219" s="7">
        <f>IF(R2219&gt;0,RANK(R2219,(N2219:P2219,Q2219:AE2219)),0)</f>
        <v>0</v>
      </c>
      <c r="AI2219" s="7">
        <f>IF(T2219&gt;0,RANK(T2219,(N2219:P2219,Q2219:AE2219)),0)</f>
        <v>0</v>
      </c>
      <c r="AJ2219" s="7">
        <f>IF(S2219&gt;0,RANK(S2219,(N2219:P2219,Q2219:AE2219)),0)</f>
        <v>0</v>
      </c>
      <c r="AK2219" s="2">
        <f t="shared" si="499"/>
        <v>0</v>
      </c>
      <c r="AL2219" s="2">
        <f t="shared" si="499"/>
        <v>0</v>
      </c>
      <c r="AM2219" s="2">
        <f t="shared" si="493"/>
        <v>0</v>
      </c>
      <c r="AN2219" s="2">
        <f t="shared" si="494"/>
        <v>0</v>
      </c>
      <c r="AP2219" t="s">
        <v>2395</v>
      </c>
      <c r="AQ2219" t="s">
        <v>2633</v>
      </c>
      <c r="AR2219">
        <v>2</v>
      </c>
      <c r="AT2219" s="85" t="s">
        <v>3326</v>
      </c>
      <c r="AU2219" s="84" t="s">
        <v>5172</v>
      </c>
      <c r="AV2219" s="77" t="str">
        <f t="shared" si="495"/>
        <v>40077</v>
      </c>
      <c r="AX2219" s="7" t="s">
        <v>186</v>
      </c>
    </row>
    <row r="2220" spans="1:50" hidden="1" outlineLevel="1">
      <c r="A2220" t="s">
        <v>3327</v>
      </c>
      <c r="B2220" t="s">
        <v>2633</v>
      </c>
      <c r="C2220" s="1">
        <f t="shared" si="489"/>
        <v>17424</v>
      </c>
      <c r="D2220" s="7">
        <f>IF(N2220&gt;0, RANK(N2220,(N2220:P2220,Q2220:AE2220)),0)</f>
        <v>2</v>
      </c>
      <c r="E2220" s="7">
        <f>IF(O2220&gt;0,RANK(O2220,(N2220:P2220,Q2220:AE2220)),0)</f>
        <v>1</v>
      </c>
      <c r="F2220" s="7">
        <f>IF(P2220&gt;0,RANK(P2220,(N2220:P2220,Q2220:AE2220)),0)</f>
        <v>0</v>
      </c>
      <c r="G2220" s="1">
        <f t="shared" si="496"/>
        <v>3942</v>
      </c>
      <c r="H2220" s="2">
        <f t="shared" si="497"/>
        <v>0.2262396694214876</v>
      </c>
      <c r="I2220" s="2"/>
      <c r="J2220" s="2">
        <f t="shared" si="498"/>
        <v>0.38688016528925617</v>
      </c>
      <c r="K2220" s="2">
        <f t="shared" si="498"/>
        <v>0.61311983471074383</v>
      </c>
      <c r="L2220" s="2">
        <f t="shared" si="498"/>
        <v>0</v>
      </c>
      <c r="M2220" s="2">
        <f t="shared" si="491"/>
        <v>0</v>
      </c>
      <c r="N2220" s="1">
        <v>6741</v>
      </c>
      <c r="O2220" s="1">
        <v>10683</v>
      </c>
      <c r="AG2220" s="7">
        <f>IF(Q2220&gt;0,RANK(Q2220,(N2220:P2220,Q2220:AE2220)),0)</f>
        <v>0</v>
      </c>
      <c r="AH2220" s="7">
        <f>IF(R2220&gt;0,RANK(R2220,(N2220:P2220,Q2220:AE2220)),0)</f>
        <v>0</v>
      </c>
      <c r="AI2220" s="7">
        <f>IF(T2220&gt;0,RANK(T2220,(N2220:P2220,Q2220:AE2220)),0)</f>
        <v>0</v>
      </c>
      <c r="AJ2220" s="7">
        <f>IF(S2220&gt;0,RANK(S2220,(N2220:P2220,Q2220:AE2220)),0)</f>
        <v>0</v>
      </c>
      <c r="AK2220" s="2">
        <f t="shared" si="499"/>
        <v>0</v>
      </c>
      <c r="AL2220" s="2">
        <f t="shared" si="499"/>
        <v>0</v>
      </c>
      <c r="AM2220" s="2">
        <f t="shared" si="493"/>
        <v>0</v>
      </c>
      <c r="AN2220" s="2">
        <f t="shared" si="494"/>
        <v>0</v>
      </c>
      <c r="AP2220" t="s">
        <v>3327</v>
      </c>
      <c r="AQ2220" t="s">
        <v>2633</v>
      </c>
      <c r="AR2220">
        <v>2</v>
      </c>
      <c r="AT2220" s="85" t="s">
        <v>3326</v>
      </c>
      <c r="AU2220" s="84" t="s">
        <v>4922</v>
      </c>
      <c r="AV2220" s="77" t="str">
        <f t="shared" si="495"/>
        <v>40079</v>
      </c>
      <c r="AX2220" s="7" t="s">
        <v>186</v>
      </c>
    </row>
    <row r="2221" spans="1:50" hidden="1" outlineLevel="1">
      <c r="A2221" t="s">
        <v>3867</v>
      </c>
      <c r="B2221" t="s">
        <v>2633</v>
      </c>
      <c r="C2221" s="1">
        <f t="shared" si="489"/>
        <v>14190</v>
      </c>
      <c r="D2221" s="7">
        <f>IF(N2221&gt;0, RANK(N2221,(N2221:P2221,Q2221:AE2221)),0)</f>
        <v>2</v>
      </c>
      <c r="E2221" s="7">
        <f>IF(O2221&gt;0,RANK(O2221,(N2221:P2221,Q2221:AE2221)),0)</f>
        <v>1</v>
      </c>
      <c r="F2221" s="7">
        <f>IF(P2221&gt;0,RANK(P2221,(N2221:P2221,Q2221:AE2221)),0)</f>
        <v>0</v>
      </c>
      <c r="G2221" s="1">
        <f t="shared" si="496"/>
        <v>6108</v>
      </c>
      <c r="H2221" s="2">
        <f t="shared" si="497"/>
        <v>0.43044397463002115</v>
      </c>
      <c r="I2221" s="2"/>
      <c r="J2221" s="2">
        <f t="shared" si="498"/>
        <v>0.28477801268498942</v>
      </c>
      <c r="K2221" s="2">
        <f t="shared" si="498"/>
        <v>0.71522198731501052</v>
      </c>
      <c r="L2221" s="2">
        <f t="shared" si="498"/>
        <v>0</v>
      </c>
      <c r="M2221" s="2">
        <f t="shared" si="491"/>
        <v>0</v>
      </c>
      <c r="N2221" s="1">
        <v>4041</v>
      </c>
      <c r="O2221" s="1">
        <v>10149</v>
      </c>
      <c r="AG2221" s="7">
        <f>IF(Q2221&gt;0,RANK(Q2221,(N2221:P2221,Q2221:AE2221)),0)</f>
        <v>0</v>
      </c>
      <c r="AH2221" s="7">
        <f>IF(R2221&gt;0,RANK(R2221,(N2221:P2221,Q2221:AE2221)),0)</f>
        <v>0</v>
      </c>
      <c r="AI2221" s="7">
        <f>IF(T2221&gt;0,RANK(T2221,(N2221:P2221,Q2221:AE2221)),0)</f>
        <v>0</v>
      </c>
      <c r="AJ2221" s="7">
        <f>IF(S2221&gt;0,RANK(S2221,(N2221:P2221,Q2221:AE2221)),0)</f>
        <v>0</v>
      </c>
      <c r="AK2221" s="2">
        <f t="shared" si="499"/>
        <v>0</v>
      </c>
      <c r="AL2221" s="2">
        <f t="shared" si="499"/>
        <v>0</v>
      </c>
      <c r="AM2221" s="2">
        <f t="shared" si="493"/>
        <v>0</v>
      </c>
      <c r="AN2221" s="2">
        <f t="shared" si="494"/>
        <v>0</v>
      </c>
      <c r="AP2221" t="s">
        <v>3867</v>
      </c>
      <c r="AQ2221" t="s">
        <v>2633</v>
      </c>
      <c r="AR2221">
        <v>3</v>
      </c>
      <c r="AT2221" s="85" t="s">
        <v>3326</v>
      </c>
      <c r="AU2221" s="84" t="s">
        <v>4173</v>
      </c>
      <c r="AV2221" s="77" t="str">
        <f t="shared" si="495"/>
        <v>40081</v>
      </c>
      <c r="AX2221" s="7" t="s">
        <v>186</v>
      </c>
    </row>
    <row r="2222" spans="1:50" hidden="1" outlineLevel="1">
      <c r="A2222" t="s">
        <v>4194</v>
      </c>
      <c r="B2222" t="s">
        <v>2633</v>
      </c>
      <c r="C2222" s="1">
        <f t="shared" si="489"/>
        <v>16343</v>
      </c>
      <c r="D2222" s="7">
        <f>IF(N2222&gt;0, RANK(N2222,(N2222:P2222,Q2222:AE2222)),0)</f>
        <v>2</v>
      </c>
      <c r="E2222" s="7">
        <f>IF(O2222&gt;0,RANK(O2222,(N2222:P2222,Q2222:AE2222)),0)</f>
        <v>1</v>
      </c>
      <c r="F2222" s="7">
        <f>IF(P2222&gt;0,RANK(P2222,(N2222:P2222,Q2222:AE2222)),0)</f>
        <v>0</v>
      </c>
      <c r="G2222" s="1">
        <f t="shared" si="496"/>
        <v>6605</v>
      </c>
      <c r="H2222" s="2">
        <f t="shared" si="497"/>
        <v>0.40414856513492015</v>
      </c>
      <c r="I2222" s="2"/>
      <c r="J2222" s="2">
        <f t="shared" si="498"/>
        <v>0.29792571743253993</v>
      </c>
      <c r="K2222" s="2">
        <f t="shared" si="498"/>
        <v>0.70207428256746007</v>
      </c>
      <c r="L2222" s="2">
        <f t="shared" si="498"/>
        <v>0</v>
      </c>
      <c r="M2222" s="2">
        <f t="shared" si="491"/>
        <v>0</v>
      </c>
      <c r="N2222" s="1">
        <v>4869</v>
      </c>
      <c r="O2222" s="1">
        <v>11474</v>
      </c>
      <c r="AG2222" s="7">
        <f>IF(Q2222&gt;0,RANK(Q2222,(N2222:P2222,Q2222:AE2222)),0)</f>
        <v>0</v>
      </c>
      <c r="AH2222" s="7">
        <f>IF(R2222&gt;0,RANK(R2222,(N2222:P2222,Q2222:AE2222)),0)</f>
        <v>0</v>
      </c>
      <c r="AI2222" s="7">
        <f>IF(T2222&gt;0,RANK(T2222,(N2222:P2222,Q2222:AE2222)),0)</f>
        <v>0</v>
      </c>
      <c r="AJ2222" s="7">
        <f>IF(S2222&gt;0,RANK(S2222,(N2222:P2222,Q2222:AE2222)),0)</f>
        <v>0</v>
      </c>
      <c r="AK2222" s="2">
        <f t="shared" si="499"/>
        <v>0</v>
      </c>
      <c r="AL2222" s="2">
        <f t="shared" si="499"/>
        <v>0</v>
      </c>
      <c r="AM2222" s="2">
        <f t="shared" si="493"/>
        <v>0</v>
      </c>
      <c r="AN2222" s="2">
        <f t="shared" si="494"/>
        <v>0</v>
      </c>
      <c r="AP2222" t="s">
        <v>4194</v>
      </c>
      <c r="AQ2222" t="s">
        <v>2633</v>
      </c>
      <c r="AR2222">
        <v>3</v>
      </c>
      <c r="AT2222" s="85" t="s">
        <v>3326</v>
      </c>
      <c r="AU2222" s="84" t="s">
        <v>4372</v>
      </c>
      <c r="AV2222" s="77" t="str">
        <f t="shared" si="495"/>
        <v>40083</v>
      </c>
      <c r="AX2222" s="7" t="s">
        <v>186</v>
      </c>
    </row>
    <row r="2223" spans="1:50" hidden="1" outlineLevel="1">
      <c r="A2223" t="s">
        <v>2128</v>
      </c>
      <c r="B2223" t="s">
        <v>2633</v>
      </c>
      <c r="C2223" s="1">
        <f t="shared" si="489"/>
        <v>3833</v>
      </c>
      <c r="D2223" s="7">
        <f>IF(N2223&gt;0, RANK(N2223,(N2223:P2223,Q2223:AE2223)),0)</f>
        <v>2</v>
      </c>
      <c r="E2223" s="7">
        <f>IF(O2223&gt;0,RANK(O2223,(N2223:P2223,Q2223:AE2223)),0)</f>
        <v>1</v>
      </c>
      <c r="F2223" s="7">
        <f>IF(P2223&gt;0,RANK(P2223,(N2223:P2223,Q2223:AE2223)),0)</f>
        <v>0</v>
      </c>
      <c r="G2223" s="1">
        <f t="shared" si="496"/>
        <v>757</v>
      </c>
      <c r="H2223" s="2">
        <f t="shared" si="497"/>
        <v>0.19749543438559874</v>
      </c>
      <c r="I2223" s="2"/>
      <c r="J2223" s="2">
        <f t="shared" si="498"/>
        <v>0.4012522828072006</v>
      </c>
      <c r="K2223" s="2">
        <f t="shared" si="498"/>
        <v>0.5987477171927994</v>
      </c>
      <c r="L2223" s="2">
        <f t="shared" si="498"/>
        <v>0</v>
      </c>
      <c r="M2223" s="2">
        <f t="shared" si="491"/>
        <v>0</v>
      </c>
      <c r="N2223" s="1">
        <v>1538</v>
      </c>
      <c r="O2223" s="1">
        <v>2295</v>
      </c>
      <c r="AG2223" s="7">
        <f>IF(Q2223&gt;0,RANK(Q2223,(N2223:P2223,Q2223:AE2223)),0)</f>
        <v>0</v>
      </c>
      <c r="AH2223" s="7">
        <f>IF(R2223&gt;0,RANK(R2223,(N2223:P2223,Q2223:AE2223)),0)</f>
        <v>0</v>
      </c>
      <c r="AI2223" s="7">
        <f>IF(T2223&gt;0,RANK(T2223,(N2223:P2223,Q2223:AE2223)),0)</f>
        <v>0</v>
      </c>
      <c r="AJ2223" s="7">
        <f>IF(S2223&gt;0,RANK(S2223,(N2223:P2223,Q2223:AE2223)),0)</f>
        <v>0</v>
      </c>
      <c r="AK2223" s="2">
        <f t="shared" si="499"/>
        <v>0</v>
      </c>
      <c r="AL2223" s="2">
        <f t="shared" si="499"/>
        <v>0</v>
      </c>
      <c r="AM2223" s="2">
        <f t="shared" si="493"/>
        <v>0</v>
      </c>
      <c r="AN2223" s="2">
        <f t="shared" si="494"/>
        <v>0</v>
      </c>
      <c r="AP2223" t="s">
        <v>2128</v>
      </c>
      <c r="AQ2223" t="s">
        <v>2633</v>
      </c>
      <c r="AR2223">
        <v>4</v>
      </c>
      <c r="AT2223" s="85" t="s">
        <v>3326</v>
      </c>
      <c r="AU2223" s="84" t="s">
        <v>5224</v>
      </c>
      <c r="AV2223" s="77" t="str">
        <f t="shared" si="495"/>
        <v>40085</v>
      </c>
      <c r="AX2223" s="7" t="s">
        <v>186</v>
      </c>
    </row>
    <row r="2224" spans="1:50" hidden="1" outlineLevel="1">
      <c r="A2224" t="s">
        <v>3740</v>
      </c>
      <c r="B2224" t="s">
        <v>2633</v>
      </c>
      <c r="C2224" s="1">
        <f t="shared" si="489"/>
        <v>13783</v>
      </c>
      <c r="D2224" s="7">
        <f>IF(N2224&gt;0, RANK(N2224,(N2224:P2224,Q2224:AE2224)),0)</f>
        <v>2</v>
      </c>
      <c r="E2224" s="7">
        <f>IF(O2224&gt;0,RANK(O2224,(N2224:P2224,Q2224:AE2224)),0)</f>
        <v>1</v>
      </c>
      <c r="F2224" s="7">
        <f>IF(P2224&gt;0,RANK(P2224,(N2224:P2224,Q2224:AE2224)),0)</f>
        <v>0</v>
      </c>
      <c r="G2224" s="1">
        <f t="shared" si="496"/>
        <v>6299</v>
      </c>
      <c r="H2224" s="2">
        <f t="shared" si="497"/>
        <v>0.45701226148153523</v>
      </c>
      <c r="I2224" s="2"/>
      <c r="J2224" s="2">
        <f t="shared" si="498"/>
        <v>0.27149386925923241</v>
      </c>
      <c r="K2224" s="2">
        <f t="shared" si="498"/>
        <v>0.72850613074076764</v>
      </c>
      <c r="L2224" s="2">
        <f t="shared" si="498"/>
        <v>0</v>
      </c>
      <c r="M2224" s="2">
        <f t="shared" si="491"/>
        <v>0</v>
      </c>
      <c r="N2224" s="1">
        <v>3742</v>
      </c>
      <c r="O2224" s="1">
        <v>10041</v>
      </c>
      <c r="AG2224" s="7">
        <f>IF(Q2224&gt;0,RANK(Q2224,(N2224:P2224,Q2224:AE2224)),0)</f>
        <v>0</v>
      </c>
      <c r="AH2224" s="7">
        <f>IF(R2224&gt;0,RANK(R2224,(N2224:P2224,Q2224:AE2224)),0)</f>
        <v>0</v>
      </c>
      <c r="AI2224" s="7">
        <f>IF(T2224&gt;0,RANK(T2224,(N2224:P2224,Q2224:AE2224)),0)</f>
        <v>0</v>
      </c>
      <c r="AJ2224" s="7">
        <f>IF(S2224&gt;0,RANK(S2224,(N2224:P2224,Q2224:AE2224)),0)</f>
        <v>0</v>
      </c>
      <c r="AK2224" s="2">
        <f t="shared" si="499"/>
        <v>0</v>
      </c>
      <c r="AL2224" s="2">
        <f t="shared" si="499"/>
        <v>0</v>
      </c>
      <c r="AM2224" s="2">
        <f t="shared" si="493"/>
        <v>0</v>
      </c>
      <c r="AN2224" s="2">
        <f t="shared" si="494"/>
        <v>0</v>
      </c>
      <c r="AP2224" t="s">
        <v>3740</v>
      </c>
      <c r="AQ2224" t="s">
        <v>2633</v>
      </c>
      <c r="AR2224">
        <v>4</v>
      </c>
      <c r="AT2224" s="85" t="s">
        <v>3326</v>
      </c>
      <c r="AU2224" s="84" t="s">
        <v>4374</v>
      </c>
      <c r="AV2224" s="77" t="str">
        <f t="shared" si="495"/>
        <v>40087</v>
      </c>
      <c r="AX2224" s="7" t="s">
        <v>186</v>
      </c>
    </row>
    <row r="2225" spans="1:50" hidden="1" outlineLevel="1">
      <c r="A2225" t="s">
        <v>3741</v>
      </c>
      <c r="B2225" t="s">
        <v>2633</v>
      </c>
      <c r="C2225" s="1">
        <f t="shared" si="489"/>
        <v>11156</v>
      </c>
      <c r="D2225" s="7">
        <f>IF(N2225&gt;0, RANK(N2225,(N2225:P2225,Q2225:AE2225)),0)</f>
        <v>2</v>
      </c>
      <c r="E2225" s="7">
        <f>IF(O2225&gt;0,RANK(O2225,(N2225:P2225,Q2225:AE2225)),0)</f>
        <v>1</v>
      </c>
      <c r="F2225" s="7">
        <f>IF(P2225&gt;0,RANK(P2225,(N2225:P2225,Q2225:AE2225)),0)</f>
        <v>0</v>
      </c>
      <c r="G2225" s="1">
        <f t="shared" si="496"/>
        <v>3788</v>
      </c>
      <c r="H2225" s="2">
        <f t="shared" si="497"/>
        <v>0.33954822517031191</v>
      </c>
      <c r="I2225" s="2"/>
      <c r="J2225" s="2">
        <f t="shared" si="498"/>
        <v>0.33022588741484404</v>
      </c>
      <c r="K2225" s="2">
        <f t="shared" si="498"/>
        <v>0.66977411258515596</v>
      </c>
      <c r="L2225" s="2">
        <f t="shared" si="498"/>
        <v>0</v>
      </c>
      <c r="M2225" s="2">
        <f t="shared" si="491"/>
        <v>0</v>
      </c>
      <c r="N2225" s="1">
        <v>3684</v>
      </c>
      <c r="O2225" s="1">
        <v>7472</v>
      </c>
      <c r="AG2225" s="7">
        <f>IF(Q2225&gt;0,RANK(Q2225,(N2225:P2225,Q2225:AE2225)),0)</f>
        <v>0</v>
      </c>
      <c r="AH2225" s="7">
        <f>IF(R2225&gt;0,RANK(R2225,(N2225:P2225,Q2225:AE2225)),0)</f>
        <v>0</v>
      </c>
      <c r="AI2225" s="7">
        <f>IF(T2225&gt;0,RANK(T2225,(N2225:P2225,Q2225:AE2225)),0)</f>
        <v>0</v>
      </c>
      <c r="AJ2225" s="7">
        <f>IF(S2225&gt;0,RANK(S2225,(N2225:P2225,Q2225:AE2225)),0)</f>
        <v>0</v>
      </c>
      <c r="AK2225" s="2">
        <f t="shared" si="499"/>
        <v>0</v>
      </c>
      <c r="AL2225" s="2">
        <f t="shared" si="499"/>
        <v>0</v>
      </c>
      <c r="AM2225" s="2">
        <f t="shared" si="493"/>
        <v>0</v>
      </c>
      <c r="AN2225" s="2">
        <f t="shared" si="494"/>
        <v>0</v>
      </c>
      <c r="AP2225" t="s">
        <v>3741</v>
      </c>
      <c r="AQ2225" t="s">
        <v>2633</v>
      </c>
      <c r="AR2225">
        <v>2</v>
      </c>
      <c r="AT2225" s="85" t="s">
        <v>3326</v>
      </c>
      <c r="AU2225" s="84" t="s">
        <v>4375</v>
      </c>
      <c r="AV2225" s="77" t="str">
        <f t="shared" si="495"/>
        <v>40089</v>
      </c>
      <c r="AX2225" s="7" t="s">
        <v>186</v>
      </c>
    </row>
    <row r="2226" spans="1:50" hidden="1" outlineLevel="1">
      <c r="A2226" t="s">
        <v>2506</v>
      </c>
      <c r="B2226" t="s">
        <v>2633</v>
      </c>
      <c r="C2226" s="1">
        <f t="shared" si="489"/>
        <v>9180</v>
      </c>
      <c r="D2226" s="7">
        <f>IF(N2226&gt;0, RANK(N2226,(N2226:P2226,Q2226:AE2226)),0)</f>
        <v>2</v>
      </c>
      <c r="E2226" s="7">
        <f>IF(O2226&gt;0,RANK(O2226,(N2226:P2226,Q2226:AE2226)),0)</f>
        <v>1</v>
      </c>
      <c r="F2226" s="7">
        <f>IF(P2226&gt;0,RANK(P2226,(N2226:P2226,Q2226:AE2226)),0)</f>
        <v>0</v>
      </c>
      <c r="G2226" s="1">
        <f t="shared" si="496"/>
        <v>204</v>
      </c>
      <c r="H2226" s="2">
        <f t="shared" si="497"/>
        <v>2.2222222222222223E-2</v>
      </c>
      <c r="I2226" s="2"/>
      <c r="J2226" s="2">
        <f t="shared" si="498"/>
        <v>0.48888888888888887</v>
      </c>
      <c r="K2226" s="2">
        <f t="shared" si="498"/>
        <v>0.51111111111111107</v>
      </c>
      <c r="L2226" s="2">
        <f t="shared" si="498"/>
        <v>0</v>
      </c>
      <c r="M2226" s="2">
        <f t="shared" si="491"/>
        <v>0</v>
      </c>
      <c r="N2226" s="1">
        <v>4488</v>
      </c>
      <c r="O2226" s="1">
        <v>4692</v>
      </c>
      <c r="AG2226" s="7">
        <f>IF(Q2226&gt;0,RANK(Q2226,(N2226:P2226,Q2226:AE2226)),0)</f>
        <v>0</v>
      </c>
      <c r="AH2226" s="7">
        <f>IF(R2226&gt;0,RANK(R2226,(N2226:P2226,Q2226:AE2226)),0)</f>
        <v>0</v>
      </c>
      <c r="AI2226" s="7">
        <f>IF(T2226&gt;0,RANK(T2226,(N2226:P2226,Q2226:AE2226)),0)</f>
        <v>0</v>
      </c>
      <c r="AJ2226" s="7">
        <f>IF(S2226&gt;0,RANK(S2226,(N2226:P2226,Q2226:AE2226)),0)</f>
        <v>0</v>
      </c>
      <c r="AK2226" s="2">
        <f t="shared" si="499"/>
        <v>0</v>
      </c>
      <c r="AL2226" s="2">
        <f t="shared" si="499"/>
        <v>0</v>
      </c>
      <c r="AM2226" s="2">
        <f t="shared" si="493"/>
        <v>0</v>
      </c>
      <c r="AN2226" s="2">
        <f t="shared" si="494"/>
        <v>0</v>
      </c>
      <c r="AP2226" t="s">
        <v>2506</v>
      </c>
      <c r="AQ2226" t="s">
        <v>2633</v>
      </c>
      <c r="AR2226">
        <v>2</v>
      </c>
      <c r="AT2226" s="85" t="s">
        <v>3326</v>
      </c>
      <c r="AU2226" s="84" t="s">
        <v>4376</v>
      </c>
      <c r="AV2226" s="77" t="str">
        <f t="shared" si="495"/>
        <v>40091</v>
      </c>
      <c r="AX2226" s="7" t="s">
        <v>186</v>
      </c>
    </row>
    <row r="2227" spans="1:50" hidden="1" outlineLevel="1">
      <c r="A2227" t="s">
        <v>4345</v>
      </c>
      <c r="B2227" t="s">
        <v>2633</v>
      </c>
      <c r="C2227" s="1">
        <f t="shared" si="489"/>
        <v>3659</v>
      </c>
      <c r="D2227" s="7">
        <f>IF(N2227&gt;0, RANK(N2227,(N2227:P2227,Q2227:AE2227)),0)</f>
        <v>2</v>
      </c>
      <c r="E2227" s="7">
        <f>IF(O2227&gt;0,RANK(O2227,(N2227:P2227,Q2227:AE2227)),0)</f>
        <v>1</v>
      </c>
      <c r="F2227" s="7">
        <f>IF(P2227&gt;0,RANK(P2227,(N2227:P2227,Q2227:AE2227)),0)</f>
        <v>0</v>
      </c>
      <c r="G2227" s="1">
        <f t="shared" si="496"/>
        <v>2585</v>
      </c>
      <c r="H2227" s="2">
        <f t="shared" si="497"/>
        <v>0.70647717955725609</v>
      </c>
      <c r="I2227" s="2"/>
      <c r="J2227" s="2">
        <f t="shared" si="498"/>
        <v>0.14676141022137196</v>
      </c>
      <c r="K2227" s="2">
        <f t="shared" si="498"/>
        <v>0.85323858977862799</v>
      </c>
      <c r="L2227" s="2">
        <f t="shared" si="498"/>
        <v>0</v>
      </c>
      <c r="M2227" s="2">
        <f t="shared" si="491"/>
        <v>1.1102230246251565E-16</v>
      </c>
      <c r="N2227" s="1">
        <v>537</v>
      </c>
      <c r="O2227" s="1">
        <v>3122</v>
      </c>
      <c r="AG2227" s="7">
        <f>IF(Q2227&gt;0,RANK(Q2227,(N2227:P2227,Q2227:AE2227)),0)</f>
        <v>0</v>
      </c>
      <c r="AH2227" s="7">
        <f>IF(R2227&gt;0,RANK(R2227,(N2227:P2227,Q2227:AE2227)),0)</f>
        <v>0</v>
      </c>
      <c r="AI2227" s="7">
        <f>IF(T2227&gt;0,RANK(T2227,(N2227:P2227,Q2227:AE2227)),0)</f>
        <v>0</v>
      </c>
      <c r="AJ2227" s="7">
        <f>IF(S2227&gt;0,RANK(S2227,(N2227:P2227,Q2227:AE2227)),0)</f>
        <v>0</v>
      </c>
      <c r="AK2227" s="2">
        <f t="shared" si="499"/>
        <v>0</v>
      </c>
      <c r="AL2227" s="2">
        <f t="shared" si="499"/>
        <v>0</v>
      </c>
      <c r="AM2227" s="2">
        <f t="shared" si="493"/>
        <v>0</v>
      </c>
      <c r="AN2227" s="2">
        <f t="shared" si="494"/>
        <v>0</v>
      </c>
      <c r="AP2227" t="s">
        <v>4345</v>
      </c>
      <c r="AQ2227" t="s">
        <v>2633</v>
      </c>
      <c r="AR2227">
        <v>3</v>
      </c>
      <c r="AT2227" s="85" t="s">
        <v>3326</v>
      </c>
      <c r="AU2227" s="84" t="s">
        <v>4600</v>
      </c>
      <c r="AV2227" s="77" t="str">
        <f t="shared" si="495"/>
        <v>40093</v>
      </c>
      <c r="AX2227" s="7" t="s">
        <v>186</v>
      </c>
    </row>
    <row r="2228" spans="1:50" hidden="1" outlineLevel="1">
      <c r="A2228" t="s">
        <v>4742</v>
      </c>
      <c r="B2228" t="s">
        <v>2633</v>
      </c>
      <c r="C2228" s="1">
        <f t="shared" si="489"/>
        <v>5451</v>
      </c>
      <c r="D2228" s="7">
        <f>IF(N2228&gt;0, RANK(N2228,(N2228:P2228,Q2228:AE2228)),0)</f>
        <v>2</v>
      </c>
      <c r="E2228" s="7">
        <f>IF(O2228&gt;0,RANK(O2228,(N2228:P2228,Q2228:AE2228)),0)</f>
        <v>1</v>
      </c>
      <c r="F2228" s="7">
        <f>IF(P2228&gt;0,RANK(P2228,(N2228:P2228,Q2228:AE2228)),0)</f>
        <v>0</v>
      </c>
      <c r="G2228" s="1">
        <f t="shared" si="496"/>
        <v>1275</v>
      </c>
      <c r="H2228" s="2">
        <f t="shared" si="497"/>
        <v>0.23390203632361034</v>
      </c>
      <c r="I2228" s="2"/>
      <c r="J2228" s="2">
        <f t="shared" si="498"/>
        <v>0.3830489818381948</v>
      </c>
      <c r="K2228" s="2">
        <f t="shared" si="498"/>
        <v>0.6169510181618052</v>
      </c>
      <c r="L2228" s="2">
        <f t="shared" si="498"/>
        <v>0</v>
      </c>
      <c r="M2228" s="2">
        <f t="shared" si="491"/>
        <v>0</v>
      </c>
      <c r="N2228" s="1">
        <v>2088</v>
      </c>
      <c r="O2228" s="1">
        <v>3363</v>
      </c>
      <c r="AG2228" s="7">
        <f>IF(Q2228&gt;0,RANK(Q2228,(N2228:P2228,Q2228:AE2228)),0)</f>
        <v>0</v>
      </c>
      <c r="AH2228" s="7">
        <f>IF(R2228&gt;0,RANK(R2228,(N2228:P2228,Q2228:AE2228)),0)</f>
        <v>0</v>
      </c>
      <c r="AI2228" s="7">
        <f>IF(T2228&gt;0,RANK(T2228,(N2228:P2228,Q2228:AE2228)),0)</f>
        <v>0</v>
      </c>
      <c r="AJ2228" s="7">
        <f>IF(S2228&gt;0,RANK(S2228,(N2228:P2228,Q2228:AE2228)),0)</f>
        <v>0</v>
      </c>
      <c r="AK2228" s="2">
        <f t="shared" si="499"/>
        <v>0</v>
      </c>
      <c r="AL2228" s="2">
        <f t="shared" si="499"/>
        <v>0</v>
      </c>
      <c r="AM2228" s="2">
        <f t="shared" si="493"/>
        <v>0</v>
      </c>
      <c r="AN2228" s="2">
        <f t="shared" si="494"/>
        <v>0</v>
      </c>
      <c r="AP2228" t="s">
        <v>4742</v>
      </c>
      <c r="AQ2228" t="s">
        <v>2633</v>
      </c>
      <c r="AR2228">
        <v>4</v>
      </c>
      <c r="AT2228" s="85" t="s">
        <v>3326</v>
      </c>
      <c r="AU2228" s="84" t="s">
        <v>4202</v>
      </c>
      <c r="AV2228" s="77" t="str">
        <f t="shared" si="495"/>
        <v>40095</v>
      </c>
      <c r="AX2228" s="7" t="s">
        <v>186</v>
      </c>
    </row>
    <row r="2229" spans="1:50" hidden="1" outlineLevel="1">
      <c r="A2229" t="s">
        <v>1822</v>
      </c>
      <c r="B2229" t="s">
        <v>2633</v>
      </c>
      <c r="C2229" s="1">
        <f t="shared" si="489"/>
        <v>16879</v>
      </c>
      <c r="D2229" s="7">
        <f>IF(N2229&gt;0, RANK(N2229,(N2229:P2229,Q2229:AE2229)),0)</f>
        <v>2</v>
      </c>
      <c r="E2229" s="7">
        <f>IF(O2229&gt;0,RANK(O2229,(N2229:P2229,Q2229:AE2229)),0)</f>
        <v>1</v>
      </c>
      <c r="F2229" s="7">
        <f>IF(P2229&gt;0,RANK(P2229,(N2229:P2229,Q2229:AE2229)),0)</f>
        <v>0</v>
      </c>
      <c r="G2229" s="1">
        <f t="shared" si="496"/>
        <v>3013</v>
      </c>
      <c r="H2229" s="2">
        <f t="shared" si="497"/>
        <v>0.17850583565377096</v>
      </c>
      <c r="I2229" s="2"/>
      <c r="J2229" s="2">
        <f t="shared" si="498"/>
        <v>0.41074708217311451</v>
      </c>
      <c r="K2229" s="2">
        <f t="shared" si="498"/>
        <v>0.58925291782688549</v>
      </c>
      <c r="L2229" s="2">
        <f t="shared" si="498"/>
        <v>0</v>
      </c>
      <c r="M2229" s="2">
        <f t="shared" si="491"/>
        <v>0</v>
      </c>
      <c r="N2229" s="1">
        <v>6933</v>
      </c>
      <c r="O2229" s="1">
        <v>9946</v>
      </c>
      <c r="AG2229" s="7">
        <f>IF(Q2229&gt;0,RANK(Q2229,(N2229:P2229,Q2229:AE2229)),0)</f>
        <v>0</v>
      </c>
      <c r="AH2229" s="7">
        <f>IF(R2229&gt;0,RANK(R2229,(N2229:P2229,Q2229:AE2229)),0)</f>
        <v>0</v>
      </c>
      <c r="AI2229" s="7">
        <f>IF(T2229&gt;0,RANK(T2229,(N2229:P2229,Q2229:AE2229)),0)</f>
        <v>0</v>
      </c>
      <c r="AJ2229" s="7">
        <f>IF(S2229&gt;0,RANK(S2229,(N2229:P2229,Q2229:AE2229)),0)</f>
        <v>0</v>
      </c>
      <c r="AK2229" s="2">
        <f t="shared" si="499"/>
        <v>0</v>
      </c>
      <c r="AL2229" s="2">
        <f t="shared" si="499"/>
        <v>0</v>
      </c>
      <c r="AM2229" s="2">
        <f t="shared" si="493"/>
        <v>0</v>
      </c>
      <c r="AN2229" s="2">
        <f t="shared" si="494"/>
        <v>0</v>
      </c>
      <c r="AP2229" t="s">
        <v>1822</v>
      </c>
      <c r="AQ2229" t="s">
        <v>2633</v>
      </c>
      <c r="AR2229">
        <v>2</v>
      </c>
      <c r="AT2229" s="85" t="s">
        <v>3326</v>
      </c>
      <c r="AU2229" s="84" t="s">
        <v>4529</v>
      </c>
      <c r="AV2229" s="77" t="str">
        <f t="shared" si="495"/>
        <v>40097</v>
      </c>
      <c r="AX2229" s="7" t="s">
        <v>186</v>
      </c>
    </row>
    <row r="2230" spans="1:50" hidden="1" outlineLevel="1">
      <c r="A2230" t="s">
        <v>1560</v>
      </c>
      <c r="B2230" t="s">
        <v>2633</v>
      </c>
      <c r="C2230" s="1">
        <f t="shared" si="489"/>
        <v>5795</v>
      </c>
      <c r="D2230" s="7">
        <f>IF(N2230&gt;0, RANK(N2230,(N2230:P2230,Q2230:AE2230)),0)</f>
        <v>2</v>
      </c>
      <c r="E2230" s="7">
        <f>IF(O2230&gt;0,RANK(O2230,(N2230:P2230,Q2230:AE2230)),0)</f>
        <v>1</v>
      </c>
      <c r="F2230" s="7">
        <f>IF(P2230&gt;0,RANK(P2230,(N2230:P2230,Q2230:AE2230)),0)</f>
        <v>0</v>
      </c>
      <c r="G2230" s="1">
        <f t="shared" si="496"/>
        <v>1535</v>
      </c>
      <c r="H2230" s="2">
        <f t="shared" si="497"/>
        <v>0.26488352027610007</v>
      </c>
      <c r="I2230" s="2"/>
      <c r="J2230" s="2">
        <f t="shared" si="498"/>
        <v>0.36755823986194996</v>
      </c>
      <c r="K2230" s="2">
        <f t="shared" si="498"/>
        <v>0.63244176013805009</v>
      </c>
      <c r="L2230" s="2">
        <f t="shared" si="498"/>
        <v>0</v>
      </c>
      <c r="M2230" s="2">
        <f t="shared" si="491"/>
        <v>0</v>
      </c>
      <c r="N2230" s="1">
        <v>2130</v>
      </c>
      <c r="O2230" s="1">
        <v>3665</v>
      </c>
      <c r="AG2230" s="7">
        <f>IF(Q2230&gt;0,RANK(Q2230,(N2230:P2230,Q2230:AE2230)),0)</f>
        <v>0</v>
      </c>
      <c r="AH2230" s="7">
        <f>IF(R2230&gt;0,RANK(R2230,(N2230:P2230,Q2230:AE2230)),0)</f>
        <v>0</v>
      </c>
      <c r="AI2230" s="7">
        <f>IF(T2230&gt;0,RANK(T2230,(N2230:P2230,Q2230:AE2230)),0)</f>
        <v>0</v>
      </c>
      <c r="AJ2230" s="7">
        <f>IF(S2230&gt;0,RANK(S2230,(N2230:P2230,Q2230:AE2230)),0)</f>
        <v>0</v>
      </c>
      <c r="AK2230" s="2">
        <f t="shared" si="499"/>
        <v>0</v>
      </c>
      <c r="AL2230" s="2">
        <f t="shared" si="499"/>
        <v>0</v>
      </c>
      <c r="AM2230" s="2">
        <f t="shared" si="493"/>
        <v>0</v>
      </c>
      <c r="AN2230" s="2">
        <f t="shared" si="494"/>
        <v>0</v>
      </c>
      <c r="AP2230" t="s">
        <v>1560</v>
      </c>
      <c r="AQ2230" t="s">
        <v>2633</v>
      </c>
      <c r="AR2230">
        <v>4</v>
      </c>
      <c r="AT2230" s="85" t="s">
        <v>3326</v>
      </c>
      <c r="AU2230" s="84" t="s">
        <v>4530</v>
      </c>
      <c r="AV2230" s="77" t="str">
        <f t="shared" si="495"/>
        <v>40099</v>
      </c>
      <c r="AX2230" s="7" t="s">
        <v>186</v>
      </c>
    </row>
    <row r="2231" spans="1:50" hidden="1" outlineLevel="1">
      <c r="A2231" t="s">
        <v>1654</v>
      </c>
      <c r="B2231" t="s">
        <v>2633</v>
      </c>
      <c r="C2231" s="1">
        <f t="shared" si="489"/>
        <v>27709</v>
      </c>
      <c r="D2231" s="7">
        <f>IF(N2231&gt;0, RANK(N2231,(N2231:P2231,Q2231:AE2231)),0)</f>
        <v>2</v>
      </c>
      <c r="E2231" s="7">
        <f>IF(O2231&gt;0,RANK(O2231,(N2231:P2231,Q2231:AE2231)),0)</f>
        <v>1</v>
      </c>
      <c r="F2231" s="7">
        <f>IF(P2231&gt;0,RANK(P2231,(N2231:P2231,Q2231:AE2231)),0)</f>
        <v>0</v>
      </c>
      <c r="G2231" s="1">
        <f t="shared" si="496"/>
        <v>2539</v>
      </c>
      <c r="H2231" s="2">
        <f t="shared" si="497"/>
        <v>9.1630878054061851E-2</v>
      </c>
      <c r="I2231" s="2"/>
      <c r="J2231" s="2">
        <f t="shared" si="498"/>
        <v>0.45418456097296905</v>
      </c>
      <c r="K2231" s="2">
        <f t="shared" si="498"/>
        <v>0.54581543902703089</v>
      </c>
      <c r="L2231" s="2">
        <f t="shared" si="498"/>
        <v>0</v>
      </c>
      <c r="M2231" s="2">
        <f t="shared" si="491"/>
        <v>0</v>
      </c>
      <c r="N2231" s="1">
        <v>12585</v>
      </c>
      <c r="O2231" s="1">
        <v>15124</v>
      </c>
      <c r="AG2231" s="7">
        <f>IF(Q2231&gt;0,RANK(Q2231,(N2231:P2231,Q2231:AE2231)),0)</f>
        <v>0</v>
      </c>
      <c r="AH2231" s="7">
        <f>IF(R2231&gt;0,RANK(R2231,(N2231:P2231,Q2231:AE2231)),0)</f>
        <v>0</v>
      </c>
      <c r="AI2231" s="7">
        <f>IF(T2231&gt;0,RANK(T2231,(N2231:P2231,Q2231:AE2231)),0)</f>
        <v>0</v>
      </c>
      <c r="AJ2231" s="7">
        <f>IF(S2231&gt;0,RANK(S2231,(N2231:P2231,Q2231:AE2231)),0)</f>
        <v>0</v>
      </c>
      <c r="AK2231" s="2">
        <f t="shared" si="499"/>
        <v>0</v>
      </c>
      <c r="AL2231" s="2">
        <f t="shared" si="499"/>
        <v>0</v>
      </c>
      <c r="AM2231" s="2">
        <f t="shared" si="493"/>
        <v>0</v>
      </c>
      <c r="AN2231" s="2">
        <f t="shared" si="494"/>
        <v>0</v>
      </c>
      <c r="AP2231" t="s">
        <v>1654</v>
      </c>
      <c r="AQ2231" t="s">
        <v>2633</v>
      </c>
      <c r="AR2231">
        <v>2</v>
      </c>
      <c r="AT2231" s="85" t="s">
        <v>3326</v>
      </c>
      <c r="AU2231" s="84" t="s">
        <v>4531</v>
      </c>
      <c r="AV2231" s="77" t="str">
        <f t="shared" si="495"/>
        <v>40101</v>
      </c>
      <c r="AX2231" s="7" t="s">
        <v>186</v>
      </c>
    </row>
    <row r="2232" spans="1:50" hidden="1" outlineLevel="1">
      <c r="A2232" t="s">
        <v>4674</v>
      </c>
      <c r="B2232" t="s">
        <v>2633</v>
      </c>
      <c r="C2232" s="1">
        <f t="shared" si="489"/>
        <v>5328</v>
      </c>
      <c r="D2232" s="7">
        <f>IF(N2232&gt;0, RANK(N2232,(N2232:P2232,Q2232:AE2232)),0)</f>
        <v>2</v>
      </c>
      <c r="E2232" s="7">
        <f>IF(O2232&gt;0,RANK(O2232,(N2232:P2232,Q2232:AE2232)),0)</f>
        <v>1</v>
      </c>
      <c r="F2232" s="7">
        <f>IF(P2232&gt;0,RANK(P2232,(N2232:P2232,Q2232:AE2232)),0)</f>
        <v>0</v>
      </c>
      <c r="G2232" s="1">
        <f t="shared" si="496"/>
        <v>2658</v>
      </c>
      <c r="H2232" s="2">
        <f t="shared" si="497"/>
        <v>0.49887387387387389</v>
      </c>
      <c r="I2232" s="2"/>
      <c r="J2232" s="2">
        <f t="shared" si="498"/>
        <v>0.25056306306306309</v>
      </c>
      <c r="K2232" s="2">
        <f t="shared" si="498"/>
        <v>0.74943693693693691</v>
      </c>
      <c r="L2232" s="2">
        <f t="shared" si="498"/>
        <v>0</v>
      </c>
      <c r="M2232" s="2">
        <f t="shared" si="491"/>
        <v>0</v>
      </c>
      <c r="N2232" s="1">
        <v>1335</v>
      </c>
      <c r="O2232" s="1">
        <v>3993</v>
      </c>
      <c r="AG2232" s="7">
        <f>IF(Q2232&gt;0,RANK(Q2232,(N2232:P2232,Q2232:AE2232)),0)</f>
        <v>0</v>
      </c>
      <c r="AH2232" s="7">
        <f>IF(R2232&gt;0,RANK(R2232,(N2232:P2232,Q2232:AE2232)),0)</f>
        <v>0</v>
      </c>
      <c r="AI2232" s="7">
        <f>IF(T2232&gt;0,RANK(T2232,(N2232:P2232,Q2232:AE2232)),0)</f>
        <v>0</v>
      </c>
      <c r="AJ2232" s="7">
        <f>IF(S2232&gt;0,RANK(S2232,(N2232:P2232,Q2232:AE2232)),0)</f>
        <v>0</v>
      </c>
      <c r="AK2232" s="2">
        <f t="shared" si="499"/>
        <v>0</v>
      </c>
      <c r="AL2232" s="2">
        <f t="shared" si="499"/>
        <v>0</v>
      </c>
      <c r="AM2232" s="2">
        <f t="shared" si="493"/>
        <v>0</v>
      </c>
      <c r="AN2232" s="2">
        <f t="shared" si="494"/>
        <v>0</v>
      </c>
      <c r="AP2232" t="s">
        <v>4674</v>
      </c>
      <c r="AQ2232" t="s">
        <v>2633</v>
      </c>
      <c r="AR2232">
        <v>3</v>
      </c>
      <c r="AT2232" s="85" t="s">
        <v>3326</v>
      </c>
      <c r="AU2232" s="84" t="s">
        <v>4532</v>
      </c>
      <c r="AV2232" s="77" t="str">
        <f t="shared" si="495"/>
        <v>40103</v>
      </c>
      <c r="AX2232" s="7" t="s">
        <v>186</v>
      </c>
    </row>
    <row r="2233" spans="1:50" hidden="1" outlineLevel="1">
      <c r="A2233" t="s">
        <v>1821</v>
      </c>
      <c r="B2233" t="s">
        <v>2633</v>
      </c>
      <c r="C2233" s="1">
        <f t="shared" si="489"/>
        <v>4465</v>
      </c>
      <c r="D2233" s="7">
        <f>IF(N2233&gt;0, RANK(N2233,(N2233:P2233,Q2233:AE2233)),0)</f>
        <v>2</v>
      </c>
      <c r="E2233" s="7">
        <f>IF(O2233&gt;0,RANK(O2233,(N2233:P2233,Q2233:AE2233)),0)</f>
        <v>1</v>
      </c>
      <c r="F2233" s="7">
        <f>IF(P2233&gt;0,RANK(P2233,(N2233:P2233,Q2233:AE2233)),0)</f>
        <v>0</v>
      </c>
      <c r="G2233" s="1">
        <f t="shared" si="496"/>
        <v>1145</v>
      </c>
      <c r="H2233" s="2">
        <f t="shared" si="497"/>
        <v>0.2564389697648376</v>
      </c>
      <c r="I2233" s="2"/>
      <c r="J2233" s="2">
        <f t="shared" si="498"/>
        <v>0.3717805151175812</v>
      </c>
      <c r="K2233" s="2">
        <f t="shared" si="498"/>
        <v>0.62821948488241885</v>
      </c>
      <c r="L2233" s="2">
        <f t="shared" si="498"/>
        <v>0</v>
      </c>
      <c r="M2233" s="2">
        <f t="shared" si="491"/>
        <v>-1.1102230246251565E-16</v>
      </c>
      <c r="N2233" s="1">
        <v>1660</v>
      </c>
      <c r="O2233" s="1">
        <v>2805</v>
      </c>
      <c r="AG2233" s="7">
        <f>IF(Q2233&gt;0,RANK(Q2233,(N2233:P2233,Q2233:AE2233)),0)</f>
        <v>0</v>
      </c>
      <c r="AH2233" s="7">
        <f>IF(R2233&gt;0,RANK(R2233,(N2233:P2233,Q2233:AE2233)),0)</f>
        <v>0</v>
      </c>
      <c r="AI2233" s="7">
        <f>IF(T2233&gt;0,RANK(T2233,(N2233:P2233,Q2233:AE2233)),0)</f>
        <v>0</v>
      </c>
      <c r="AJ2233" s="7">
        <f>IF(S2233&gt;0,RANK(S2233,(N2233:P2233,Q2233:AE2233)),0)</f>
        <v>0</v>
      </c>
      <c r="AK2233" s="2">
        <f t="shared" si="499"/>
        <v>0</v>
      </c>
      <c r="AL2233" s="2">
        <f t="shared" si="499"/>
        <v>0</v>
      </c>
      <c r="AM2233" s="2">
        <f t="shared" si="493"/>
        <v>0</v>
      </c>
      <c r="AN2233" s="2">
        <f t="shared" si="494"/>
        <v>0</v>
      </c>
      <c r="AP2233" t="s">
        <v>1821</v>
      </c>
      <c r="AQ2233" t="s">
        <v>2633</v>
      </c>
      <c r="AR2233">
        <v>2</v>
      </c>
      <c r="AT2233" s="85" t="s">
        <v>3326</v>
      </c>
      <c r="AU2233" s="84" t="s">
        <v>4533</v>
      </c>
      <c r="AV2233" s="77" t="str">
        <f t="shared" si="495"/>
        <v>40105</v>
      </c>
      <c r="AX2233" s="7" t="s">
        <v>186</v>
      </c>
    </row>
    <row r="2234" spans="1:50" hidden="1" outlineLevel="1">
      <c r="A2234" t="s">
        <v>1965</v>
      </c>
      <c r="B2234" t="s">
        <v>2633</v>
      </c>
      <c r="C2234" s="1">
        <f t="shared" si="489"/>
        <v>4285</v>
      </c>
      <c r="D2234" s="7">
        <f>IF(N2234&gt;0, RANK(N2234,(N2234:P2234,Q2234:AE2234)),0)</f>
        <v>2</v>
      </c>
      <c r="E2234" s="7">
        <f>IF(O2234&gt;0,RANK(O2234,(N2234:P2234,Q2234:AE2234)),0)</f>
        <v>1</v>
      </c>
      <c r="F2234" s="7">
        <f>IF(P2234&gt;0,RANK(P2234,(N2234:P2234,Q2234:AE2234)),0)</f>
        <v>0</v>
      </c>
      <c r="G2234" s="1">
        <f t="shared" si="496"/>
        <v>799</v>
      </c>
      <c r="H2234" s="2">
        <f t="shared" si="497"/>
        <v>0.18646441073512252</v>
      </c>
      <c r="I2234" s="2"/>
      <c r="J2234" s="2">
        <f t="shared" si="498"/>
        <v>0.40676779463243873</v>
      </c>
      <c r="K2234" s="2">
        <f t="shared" si="498"/>
        <v>0.59323220536756127</v>
      </c>
      <c r="L2234" s="2">
        <f t="shared" si="498"/>
        <v>0</v>
      </c>
      <c r="M2234" s="2">
        <f t="shared" si="491"/>
        <v>0</v>
      </c>
      <c r="N2234" s="1">
        <v>1743</v>
      </c>
      <c r="O2234" s="1">
        <v>2542</v>
      </c>
      <c r="AG2234" s="7">
        <f>IF(Q2234&gt;0,RANK(Q2234,(N2234:P2234,Q2234:AE2234)),0)</f>
        <v>0</v>
      </c>
      <c r="AH2234" s="7">
        <f>IF(R2234&gt;0,RANK(R2234,(N2234:P2234,Q2234:AE2234)),0)</f>
        <v>0</v>
      </c>
      <c r="AI2234" s="7">
        <f>IF(T2234&gt;0,RANK(T2234,(N2234:P2234,Q2234:AE2234)),0)</f>
        <v>0</v>
      </c>
      <c r="AJ2234" s="7">
        <f>IF(S2234&gt;0,RANK(S2234,(N2234:P2234,Q2234:AE2234)),0)</f>
        <v>0</v>
      </c>
      <c r="AK2234" s="2">
        <f t="shared" si="499"/>
        <v>0</v>
      </c>
      <c r="AL2234" s="2">
        <f t="shared" si="499"/>
        <v>0</v>
      </c>
      <c r="AM2234" s="2">
        <f t="shared" si="493"/>
        <v>0</v>
      </c>
      <c r="AN2234" s="2">
        <f t="shared" si="494"/>
        <v>0</v>
      </c>
      <c r="AP2234" t="s">
        <v>1965</v>
      </c>
      <c r="AQ2234" t="s">
        <v>2633</v>
      </c>
      <c r="AR2234">
        <v>2</v>
      </c>
      <c r="AT2234" s="85" t="s">
        <v>3326</v>
      </c>
      <c r="AU2234" s="84" t="s">
        <v>5310</v>
      </c>
      <c r="AV2234" s="77" t="str">
        <f t="shared" si="495"/>
        <v>40107</v>
      </c>
      <c r="AX2234" s="7" t="s">
        <v>186</v>
      </c>
    </row>
    <row r="2235" spans="1:50" hidden="1" outlineLevel="1">
      <c r="A2235" t="s">
        <v>2632</v>
      </c>
      <c r="B2235" t="s">
        <v>2633</v>
      </c>
      <c r="C2235" s="1">
        <f t="shared" si="489"/>
        <v>272039</v>
      </c>
      <c r="D2235" s="7">
        <f>IF(N2235&gt;0, RANK(N2235,(N2235:P2235,Q2235:AE2235)),0)</f>
        <v>2</v>
      </c>
      <c r="E2235" s="7">
        <f>IF(O2235&gt;0,RANK(O2235,(N2235:P2235,Q2235:AE2235)),0)</f>
        <v>1</v>
      </c>
      <c r="F2235" s="7">
        <f>IF(P2235&gt;0,RANK(P2235,(N2235:P2235,Q2235:AE2235)),0)</f>
        <v>0</v>
      </c>
      <c r="G2235" s="1">
        <f t="shared" si="496"/>
        <v>77443</v>
      </c>
      <c r="H2235" s="2">
        <f t="shared" si="497"/>
        <v>0.28467609423648815</v>
      </c>
      <c r="I2235" s="2"/>
      <c r="J2235" s="2">
        <f t="shared" si="498"/>
        <v>0.35766195288175595</v>
      </c>
      <c r="K2235" s="2">
        <f t="shared" si="498"/>
        <v>0.64233804711824405</v>
      </c>
      <c r="L2235" s="2">
        <f t="shared" si="498"/>
        <v>0</v>
      </c>
      <c r="M2235" s="2">
        <f t="shared" si="491"/>
        <v>0</v>
      </c>
      <c r="N2235" s="1">
        <v>97298</v>
      </c>
      <c r="O2235" s="1">
        <v>174741</v>
      </c>
      <c r="AG2235" s="7">
        <f>IF(Q2235&gt;0,RANK(Q2235,(N2235:P2235,Q2235:AE2235)),0)</f>
        <v>0</v>
      </c>
      <c r="AH2235" s="7">
        <f>IF(R2235&gt;0,RANK(R2235,(N2235:P2235,Q2235:AE2235)),0)</f>
        <v>0</v>
      </c>
      <c r="AI2235" s="7">
        <f>IF(T2235&gt;0,RANK(T2235,(N2235:P2235,Q2235:AE2235)),0)</f>
        <v>0</v>
      </c>
      <c r="AJ2235" s="7">
        <f>IF(S2235&gt;0,RANK(S2235,(N2235:P2235,Q2235:AE2235)),0)</f>
        <v>0</v>
      </c>
      <c r="AK2235" s="2">
        <f t="shared" si="499"/>
        <v>0</v>
      </c>
      <c r="AL2235" s="2">
        <f t="shared" si="499"/>
        <v>0</v>
      </c>
      <c r="AM2235" s="2">
        <f t="shared" si="493"/>
        <v>0</v>
      </c>
      <c r="AN2235" s="2">
        <f t="shared" si="494"/>
        <v>0</v>
      </c>
      <c r="AP2235" t="s">
        <v>2632</v>
      </c>
      <c r="AQ2235" t="s">
        <v>2633</v>
      </c>
      <c r="AR2235">
        <v>0</v>
      </c>
      <c r="AT2235" s="85" t="s">
        <v>3326</v>
      </c>
      <c r="AU2235" s="84" t="s">
        <v>4645</v>
      </c>
      <c r="AV2235" s="77" t="str">
        <f t="shared" si="495"/>
        <v>40109</v>
      </c>
      <c r="AX2235" s="7" t="s">
        <v>186</v>
      </c>
    </row>
    <row r="2236" spans="1:50" hidden="1" outlineLevel="1">
      <c r="A2236" t="s">
        <v>1966</v>
      </c>
      <c r="B2236" t="s">
        <v>2633</v>
      </c>
      <c r="C2236" s="1">
        <f t="shared" si="489"/>
        <v>15730</v>
      </c>
      <c r="D2236" s="7">
        <f>IF(N2236&gt;0, RANK(N2236,(N2236:P2236,Q2236:AE2236)),0)</f>
        <v>2</v>
      </c>
      <c r="E2236" s="7">
        <f>IF(O2236&gt;0,RANK(O2236,(N2236:P2236,Q2236:AE2236)),0)</f>
        <v>1</v>
      </c>
      <c r="F2236" s="7">
        <f>IF(P2236&gt;0,RANK(P2236,(N2236:P2236,Q2236:AE2236)),0)</f>
        <v>0</v>
      </c>
      <c r="G2236" s="1">
        <f t="shared" si="496"/>
        <v>996</v>
      </c>
      <c r="H2236" s="2">
        <f t="shared" si="497"/>
        <v>6.3318499682136042E-2</v>
      </c>
      <c r="I2236" s="2"/>
      <c r="J2236" s="2">
        <f t="shared" si="498"/>
        <v>0.46834075015893195</v>
      </c>
      <c r="K2236" s="2">
        <f t="shared" si="498"/>
        <v>0.53165924984106805</v>
      </c>
      <c r="L2236" s="2">
        <f t="shared" si="498"/>
        <v>0</v>
      </c>
      <c r="M2236" s="2">
        <f t="shared" si="491"/>
        <v>0</v>
      </c>
      <c r="N2236" s="1">
        <v>7367</v>
      </c>
      <c r="O2236" s="1">
        <v>8363</v>
      </c>
      <c r="AG2236" s="7">
        <f>IF(Q2236&gt;0,RANK(Q2236,(N2236:P2236,Q2236:AE2236)),0)</f>
        <v>0</v>
      </c>
      <c r="AH2236" s="7">
        <f>IF(R2236&gt;0,RANK(R2236,(N2236:P2236,Q2236:AE2236)),0)</f>
        <v>0</v>
      </c>
      <c r="AI2236" s="7">
        <f>IF(T2236&gt;0,RANK(T2236,(N2236:P2236,Q2236:AE2236)),0)</f>
        <v>0</v>
      </c>
      <c r="AJ2236" s="7">
        <f>IF(S2236&gt;0,RANK(S2236,(N2236:P2236,Q2236:AE2236)),0)</f>
        <v>0</v>
      </c>
      <c r="AK2236" s="2">
        <f t="shared" si="499"/>
        <v>0</v>
      </c>
      <c r="AL2236" s="2">
        <f t="shared" si="499"/>
        <v>0</v>
      </c>
      <c r="AM2236" s="2">
        <f t="shared" si="493"/>
        <v>0</v>
      </c>
      <c r="AN2236" s="2">
        <f t="shared" si="494"/>
        <v>0</v>
      </c>
      <c r="AP2236" t="s">
        <v>1966</v>
      </c>
      <c r="AQ2236" t="s">
        <v>2633</v>
      </c>
      <c r="AR2236">
        <v>2</v>
      </c>
      <c r="AT2236" s="85" t="s">
        <v>3326</v>
      </c>
      <c r="AU2236" s="84" t="s">
        <v>4646</v>
      </c>
      <c r="AV2236" s="77" t="str">
        <f t="shared" si="495"/>
        <v>40111</v>
      </c>
      <c r="AX2236" s="7" t="s">
        <v>186</v>
      </c>
    </row>
    <row r="2237" spans="1:50" hidden="1" outlineLevel="1">
      <c r="A2237" t="s">
        <v>3305</v>
      </c>
      <c r="B2237" t="s">
        <v>2633</v>
      </c>
      <c r="C2237" s="1">
        <f t="shared" si="489"/>
        <v>19535</v>
      </c>
      <c r="D2237" s="7">
        <f>IF(N2237&gt;0, RANK(N2237,(N2237:P2237,Q2237:AE2237)),0)</f>
        <v>2</v>
      </c>
      <c r="E2237" s="7">
        <f>IF(O2237&gt;0,RANK(O2237,(N2237:P2237,Q2237:AE2237)),0)</f>
        <v>1</v>
      </c>
      <c r="F2237" s="7">
        <f>IF(P2237&gt;0,RANK(P2237,(N2237:P2237,Q2237:AE2237)),0)</f>
        <v>0</v>
      </c>
      <c r="G2237" s="1">
        <f t="shared" si="496"/>
        <v>3399</v>
      </c>
      <c r="H2237" s="2">
        <f t="shared" si="497"/>
        <v>0.17399539288456617</v>
      </c>
      <c r="I2237" s="2"/>
      <c r="J2237" s="2">
        <f t="shared" si="498"/>
        <v>0.41300230355771694</v>
      </c>
      <c r="K2237" s="2">
        <f t="shared" si="498"/>
        <v>0.58699769644228306</v>
      </c>
      <c r="L2237" s="2">
        <f t="shared" si="498"/>
        <v>0</v>
      </c>
      <c r="M2237" s="2">
        <f t="shared" si="491"/>
        <v>0</v>
      </c>
      <c r="N2237" s="1">
        <v>8068</v>
      </c>
      <c r="O2237" s="1">
        <v>11467</v>
      </c>
      <c r="AG2237" s="7">
        <f>IF(Q2237&gt;0,RANK(Q2237,(N2237:P2237,Q2237:AE2237)),0)</f>
        <v>0</v>
      </c>
      <c r="AH2237" s="7">
        <f>IF(R2237&gt;0,RANK(R2237,(N2237:P2237,Q2237:AE2237)),0)</f>
        <v>0</v>
      </c>
      <c r="AI2237" s="7">
        <f>IF(T2237&gt;0,RANK(T2237,(N2237:P2237,Q2237:AE2237)),0)</f>
        <v>0</v>
      </c>
      <c r="AJ2237" s="7">
        <f>IF(S2237&gt;0,RANK(S2237,(N2237:P2237,Q2237:AE2237)),0)</f>
        <v>0</v>
      </c>
      <c r="AK2237" s="2">
        <f t="shared" si="499"/>
        <v>0</v>
      </c>
      <c r="AL2237" s="2">
        <f t="shared" si="499"/>
        <v>0</v>
      </c>
      <c r="AM2237" s="2">
        <f t="shared" si="493"/>
        <v>0</v>
      </c>
      <c r="AN2237" s="2">
        <f t="shared" si="494"/>
        <v>0</v>
      </c>
      <c r="AP2237" t="s">
        <v>3305</v>
      </c>
      <c r="AQ2237" t="s">
        <v>2633</v>
      </c>
      <c r="AR2237">
        <v>3</v>
      </c>
      <c r="AT2237" s="85" t="s">
        <v>3326</v>
      </c>
      <c r="AU2237" s="84" t="s">
        <v>4647</v>
      </c>
      <c r="AV2237" s="77" t="str">
        <f t="shared" si="495"/>
        <v>40113</v>
      </c>
      <c r="AX2237" s="7" t="s">
        <v>186</v>
      </c>
    </row>
    <row r="2238" spans="1:50" hidden="1" outlineLevel="1">
      <c r="A2238" t="s">
        <v>4215</v>
      </c>
      <c r="B2238" t="s">
        <v>2633</v>
      </c>
      <c r="C2238" s="1">
        <f t="shared" si="489"/>
        <v>12529</v>
      </c>
      <c r="D2238" s="7">
        <f>IF(N2238&gt;0, RANK(N2238,(N2238:P2238,Q2238:AE2238)),0)</f>
        <v>2</v>
      </c>
      <c r="E2238" s="7">
        <f>IF(O2238&gt;0,RANK(O2238,(N2238:P2238,Q2238:AE2238)),0)</f>
        <v>1</v>
      </c>
      <c r="F2238" s="7">
        <f>IF(P2238&gt;0,RANK(P2238,(N2238:P2238,Q2238:AE2238)),0)</f>
        <v>0</v>
      </c>
      <c r="G2238" s="1">
        <f t="shared" si="496"/>
        <v>2357</v>
      </c>
      <c r="H2238" s="2">
        <f t="shared" si="497"/>
        <v>0.18812355335621359</v>
      </c>
      <c r="I2238" s="2"/>
      <c r="J2238" s="2">
        <f t="shared" si="498"/>
        <v>0.40593822332189322</v>
      </c>
      <c r="K2238" s="2">
        <f t="shared" si="498"/>
        <v>0.59406177667810678</v>
      </c>
      <c r="L2238" s="2">
        <f t="shared" si="498"/>
        <v>0</v>
      </c>
      <c r="M2238" s="2">
        <f t="shared" si="491"/>
        <v>0</v>
      </c>
      <c r="N2238" s="1">
        <v>5086</v>
      </c>
      <c r="O2238" s="1">
        <v>7443</v>
      </c>
      <c r="AG2238" s="7">
        <f>IF(Q2238&gt;0,RANK(Q2238,(N2238:P2238,Q2238:AE2238)),0)</f>
        <v>0</v>
      </c>
      <c r="AH2238" s="7">
        <f>IF(R2238&gt;0,RANK(R2238,(N2238:P2238,Q2238:AE2238)),0)</f>
        <v>0</v>
      </c>
      <c r="AI2238" s="7">
        <f>IF(T2238&gt;0,RANK(T2238,(N2238:P2238,Q2238:AE2238)),0)</f>
        <v>0</v>
      </c>
      <c r="AJ2238" s="7">
        <f>IF(S2238&gt;0,RANK(S2238,(N2238:P2238,Q2238:AE2238)),0)</f>
        <v>0</v>
      </c>
      <c r="AK2238" s="2">
        <f t="shared" si="499"/>
        <v>0</v>
      </c>
      <c r="AL2238" s="2">
        <f t="shared" si="499"/>
        <v>0</v>
      </c>
      <c r="AM2238" s="2">
        <f t="shared" si="493"/>
        <v>0</v>
      </c>
      <c r="AN2238" s="2">
        <f t="shared" si="494"/>
        <v>0</v>
      </c>
      <c r="AP2238" t="s">
        <v>4215</v>
      </c>
      <c r="AQ2238" t="s">
        <v>2633</v>
      </c>
      <c r="AR2238">
        <v>2</v>
      </c>
      <c r="AT2238" s="85" t="s">
        <v>3326</v>
      </c>
      <c r="AU2238" s="84" t="s">
        <v>5225</v>
      </c>
      <c r="AV2238" s="77" t="str">
        <f t="shared" si="495"/>
        <v>40115</v>
      </c>
      <c r="AX2238" s="7" t="s">
        <v>186</v>
      </c>
    </row>
    <row r="2239" spans="1:50" hidden="1" outlineLevel="1">
      <c r="A2239" t="s">
        <v>3175</v>
      </c>
      <c r="B2239" t="s">
        <v>2633</v>
      </c>
      <c r="C2239" s="1">
        <f t="shared" si="489"/>
        <v>6976</v>
      </c>
      <c r="D2239" s="7">
        <f>IF(N2239&gt;0, RANK(N2239,(N2239:P2239,Q2239:AE2239)),0)</f>
        <v>2</v>
      </c>
      <c r="E2239" s="7">
        <f>IF(O2239&gt;0,RANK(O2239,(N2239:P2239,Q2239:AE2239)),0)</f>
        <v>1</v>
      </c>
      <c r="F2239" s="7">
        <f>IF(P2239&gt;0,RANK(P2239,(N2239:P2239,Q2239:AE2239)),0)</f>
        <v>0</v>
      </c>
      <c r="G2239" s="1">
        <f t="shared" si="496"/>
        <v>1848</v>
      </c>
      <c r="H2239" s="2">
        <f t="shared" si="497"/>
        <v>0.26490825688073394</v>
      </c>
      <c r="I2239" s="2"/>
      <c r="J2239" s="2">
        <f t="shared" si="498"/>
        <v>0.36754587155963303</v>
      </c>
      <c r="K2239" s="2">
        <f t="shared" si="498"/>
        <v>0.63245412844036697</v>
      </c>
      <c r="L2239" s="2">
        <f t="shared" si="498"/>
        <v>0</v>
      </c>
      <c r="M2239" s="2">
        <f t="shared" si="491"/>
        <v>0</v>
      </c>
      <c r="N2239" s="1">
        <v>2564</v>
      </c>
      <c r="O2239" s="1">
        <v>4412</v>
      </c>
      <c r="AG2239" s="7">
        <f>IF(Q2239&gt;0,RANK(Q2239,(N2239:P2239,Q2239:AE2239)),0)</f>
        <v>0</v>
      </c>
      <c r="AH2239" s="7">
        <f>IF(R2239&gt;0,RANK(R2239,(N2239:P2239,Q2239:AE2239)),0)</f>
        <v>0</v>
      </c>
      <c r="AI2239" s="7">
        <f>IF(T2239&gt;0,RANK(T2239,(N2239:P2239,Q2239:AE2239)),0)</f>
        <v>0</v>
      </c>
      <c r="AJ2239" s="7">
        <f>IF(S2239&gt;0,RANK(S2239,(N2239:P2239,Q2239:AE2239)),0)</f>
        <v>0</v>
      </c>
      <c r="AK2239" s="2">
        <f t="shared" si="499"/>
        <v>0</v>
      </c>
      <c r="AL2239" s="2">
        <f t="shared" si="499"/>
        <v>0</v>
      </c>
      <c r="AM2239" s="2">
        <f t="shared" si="493"/>
        <v>0</v>
      </c>
      <c r="AN2239" s="2">
        <f t="shared" si="494"/>
        <v>0</v>
      </c>
      <c r="AP2239" t="s">
        <v>3175</v>
      </c>
      <c r="AQ2239" t="s">
        <v>2633</v>
      </c>
      <c r="AR2239">
        <v>3</v>
      </c>
      <c r="AT2239" s="85" t="s">
        <v>3326</v>
      </c>
      <c r="AU2239" s="84" t="s">
        <v>5226</v>
      </c>
      <c r="AV2239" s="77" t="str">
        <f t="shared" si="495"/>
        <v>40117</v>
      </c>
      <c r="AX2239" s="7" t="s">
        <v>186</v>
      </c>
    </row>
    <row r="2240" spans="1:50" hidden="1" outlineLevel="1">
      <c r="A2240" t="s">
        <v>1967</v>
      </c>
      <c r="B2240" t="s">
        <v>2633</v>
      </c>
      <c r="C2240" s="1">
        <f t="shared" si="489"/>
        <v>29661</v>
      </c>
      <c r="D2240" s="7">
        <f>IF(N2240&gt;0, RANK(N2240,(N2240:P2240,Q2240:AE2240)),0)</f>
        <v>2</v>
      </c>
      <c r="E2240" s="7">
        <f>IF(O2240&gt;0,RANK(O2240,(N2240:P2240,Q2240:AE2240)),0)</f>
        <v>1</v>
      </c>
      <c r="F2240" s="7">
        <f>IF(P2240&gt;0,RANK(P2240,(N2240:P2240,Q2240:AE2240)),0)</f>
        <v>0</v>
      </c>
      <c r="G2240" s="1">
        <f t="shared" si="496"/>
        <v>9459</v>
      </c>
      <c r="H2240" s="2">
        <f t="shared" si="497"/>
        <v>0.31890361080206331</v>
      </c>
      <c r="I2240" s="2"/>
      <c r="J2240" s="2">
        <f t="shared" si="498"/>
        <v>0.34054819459896835</v>
      </c>
      <c r="K2240" s="2">
        <f t="shared" si="498"/>
        <v>0.65945180540103165</v>
      </c>
      <c r="L2240" s="2">
        <f t="shared" si="498"/>
        <v>0</v>
      </c>
      <c r="M2240" s="2">
        <f t="shared" si="491"/>
        <v>0</v>
      </c>
      <c r="N2240" s="1">
        <v>10101</v>
      </c>
      <c r="O2240" s="1">
        <v>19560</v>
      </c>
      <c r="AG2240" s="7">
        <f>IF(Q2240&gt;0,RANK(Q2240,(N2240:P2240,Q2240:AE2240)),0)</f>
        <v>0</v>
      </c>
      <c r="AH2240" s="7">
        <f>IF(R2240&gt;0,RANK(R2240,(N2240:P2240,Q2240:AE2240)),0)</f>
        <v>0</v>
      </c>
      <c r="AI2240" s="7">
        <f>IF(T2240&gt;0,RANK(T2240,(N2240:P2240,Q2240:AE2240)),0)</f>
        <v>0</v>
      </c>
      <c r="AJ2240" s="7">
        <f>IF(S2240&gt;0,RANK(S2240,(N2240:P2240,Q2240:AE2240)),0)</f>
        <v>0</v>
      </c>
      <c r="AK2240" s="2">
        <f t="shared" si="499"/>
        <v>0</v>
      </c>
      <c r="AL2240" s="2">
        <f t="shared" si="499"/>
        <v>0</v>
      </c>
      <c r="AM2240" s="2">
        <f t="shared" si="493"/>
        <v>0</v>
      </c>
      <c r="AN2240" s="2">
        <f t="shared" si="494"/>
        <v>0</v>
      </c>
      <c r="AP2240" t="s">
        <v>1967</v>
      </c>
      <c r="AQ2240" t="s">
        <v>2633</v>
      </c>
      <c r="AR2240">
        <v>3</v>
      </c>
      <c r="AT2240" s="85" t="s">
        <v>3326</v>
      </c>
      <c r="AU2240" s="84" t="s">
        <v>4545</v>
      </c>
      <c r="AV2240" s="77" t="str">
        <f t="shared" si="495"/>
        <v>40119</v>
      </c>
      <c r="AX2240" s="7" t="s">
        <v>186</v>
      </c>
    </row>
    <row r="2241" spans="1:50" hidden="1" outlineLevel="1">
      <c r="A2241" t="s">
        <v>3322</v>
      </c>
      <c r="B2241" t="s">
        <v>2633</v>
      </c>
      <c r="C2241" s="1">
        <f t="shared" si="489"/>
        <v>18586</v>
      </c>
      <c r="D2241" s="7">
        <f>IF(N2241&gt;0, RANK(N2241,(N2241:P2241,Q2241:AE2241)),0)</f>
        <v>2</v>
      </c>
      <c r="E2241" s="7">
        <f>IF(O2241&gt;0,RANK(O2241,(N2241:P2241,Q2241:AE2241)),0)</f>
        <v>1</v>
      </c>
      <c r="F2241" s="7">
        <f>IF(P2241&gt;0,RANK(P2241,(N2241:P2241,Q2241:AE2241)),0)</f>
        <v>0</v>
      </c>
      <c r="G2241" s="1">
        <f t="shared" si="496"/>
        <v>3682</v>
      </c>
      <c r="H2241" s="2">
        <f t="shared" si="497"/>
        <v>0.19810610136662005</v>
      </c>
      <c r="I2241" s="2"/>
      <c r="J2241" s="2">
        <f t="shared" si="498"/>
        <v>0.40094694931669</v>
      </c>
      <c r="K2241" s="2">
        <f t="shared" si="498"/>
        <v>0.59905305068331005</v>
      </c>
      <c r="L2241" s="2">
        <f t="shared" si="498"/>
        <v>0</v>
      </c>
      <c r="M2241" s="2">
        <f t="shared" si="491"/>
        <v>0</v>
      </c>
      <c r="N2241" s="1">
        <v>7452</v>
      </c>
      <c r="O2241" s="1">
        <v>11134</v>
      </c>
      <c r="AG2241" s="7">
        <f>IF(Q2241&gt;0,RANK(Q2241,(N2241:P2241,Q2241:AE2241)),0)</f>
        <v>0</v>
      </c>
      <c r="AH2241" s="7">
        <f>IF(R2241&gt;0,RANK(R2241,(N2241:P2241,Q2241:AE2241)),0)</f>
        <v>0</v>
      </c>
      <c r="AI2241" s="7">
        <f>IF(T2241&gt;0,RANK(T2241,(N2241:P2241,Q2241:AE2241)),0)</f>
        <v>0</v>
      </c>
      <c r="AJ2241" s="7">
        <f>IF(S2241&gt;0,RANK(S2241,(N2241:P2241,Q2241:AE2241)),0)</f>
        <v>0</v>
      </c>
      <c r="AK2241" s="2">
        <f t="shared" si="499"/>
        <v>0</v>
      </c>
      <c r="AL2241" s="2">
        <f t="shared" si="499"/>
        <v>0</v>
      </c>
      <c r="AM2241" s="2">
        <f t="shared" si="493"/>
        <v>0</v>
      </c>
      <c r="AN2241" s="2">
        <f t="shared" si="494"/>
        <v>0</v>
      </c>
      <c r="AP2241" t="s">
        <v>3322</v>
      </c>
      <c r="AQ2241" t="s">
        <v>2633</v>
      </c>
      <c r="AR2241">
        <v>2</v>
      </c>
      <c r="AT2241" s="85" t="s">
        <v>3326</v>
      </c>
      <c r="AU2241" s="84" t="s">
        <v>4534</v>
      </c>
      <c r="AV2241" s="77" t="str">
        <f t="shared" si="495"/>
        <v>40121</v>
      </c>
      <c r="AX2241" s="7" t="s">
        <v>186</v>
      </c>
    </row>
    <row r="2242" spans="1:50" hidden="1" outlineLevel="1">
      <c r="A2242" t="s">
        <v>2692</v>
      </c>
      <c r="B2242" t="s">
        <v>2633</v>
      </c>
      <c r="C2242" s="1">
        <f t="shared" si="489"/>
        <v>14812</v>
      </c>
      <c r="D2242" s="7">
        <f>IF(N2242&gt;0, RANK(N2242,(N2242:P2242,Q2242:AE2242)),0)</f>
        <v>2</v>
      </c>
      <c r="E2242" s="7">
        <f>IF(O2242&gt;0,RANK(O2242,(N2242:P2242,Q2242:AE2242)),0)</f>
        <v>1</v>
      </c>
      <c r="F2242" s="7">
        <f>IF(P2242&gt;0,RANK(P2242,(N2242:P2242,Q2242:AE2242)),0)</f>
        <v>0</v>
      </c>
      <c r="G2242" s="1">
        <f t="shared" si="496"/>
        <v>4482</v>
      </c>
      <c r="H2242" s="2">
        <f t="shared" si="497"/>
        <v>0.302592492573589</v>
      </c>
      <c r="I2242" s="2"/>
      <c r="J2242" s="2">
        <f t="shared" si="498"/>
        <v>0.3487037537132055</v>
      </c>
      <c r="K2242" s="2">
        <f t="shared" si="498"/>
        <v>0.6512962462867945</v>
      </c>
      <c r="L2242" s="2">
        <f t="shared" si="498"/>
        <v>0</v>
      </c>
      <c r="M2242" s="2">
        <f t="shared" si="491"/>
        <v>0</v>
      </c>
      <c r="N2242" s="1">
        <v>5165</v>
      </c>
      <c r="O2242" s="1">
        <v>9647</v>
      </c>
      <c r="AG2242" s="7">
        <f>IF(Q2242&gt;0,RANK(Q2242,(N2242:P2242,Q2242:AE2242)),0)</f>
        <v>0</v>
      </c>
      <c r="AH2242" s="7">
        <f>IF(R2242&gt;0,RANK(R2242,(N2242:P2242,Q2242:AE2242)),0)</f>
        <v>0</v>
      </c>
      <c r="AI2242" s="7">
        <f>IF(T2242&gt;0,RANK(T2242,(N2242:P2242,Q2242:AE2242)),0)</f>
        <v>0</v>
      </c>
      <c r="AJ2242" s="7">
        <f>IF(S2242&gt;0,RANK(S2242,(N2242:P2242,Q2242:AE2242)),0)</f>
        <v>0</v>
      </c>
      <c r="AK2242" s="2">
        <f t="shared" si="499"/>
        <v>0</v>
      </c>
      <c r="AL2242" s="2">
        <f t="shared" si="499"/>
        <v>0</v>
      </c>
      <c r="AM2242" s="2">
        <f t="shared" si="493"/>
        <v>0</v>
      </c>
      <c r="AN2242" s="2">
        <f t="shared" si="494"/>
        <v>0</v>
      </c>
      <c r="AP2242" t="s">
        <v>2692</v>
      </c>
      <c r="AQ2242" t="s">
        <v>2633</v>
      </c>
      <c r="AR2242">
        <v>4</v>
      </c>
      <c r="AT2242" s="85" t="s">
        <v>3326</v>
      </c>
      <c r="AU2242" s="84" t="s">
        <v>2759</v>
      </c>
      <c r="AV2242" s="77" t="str">
        <f t="shared" si="495"/>
        <v>40123</v>
      </c>
      <c r="AX2242" s="7" t="s">
        <v>186</v>
      </c>
    </row>
    <row r="2243" spans="1:50" hidden="1" outlineLevel="1">
      <c r="A2243" t="s">
        <v>3111</v>
      </c>
      <c r="B2243" t="s">
        <v>2633</v>
      </c>
      <c r="C2243" s="1">
        <f t="shared" si="489"/>
        <v>25853</v>
      </c>
      <c r="D2243" s="7">
        <f>IF(N2243&gt;0, RANK(N2243,(N2243:P2243,Q2243:AE2243)),0)</f>
        <v>2</v>
      </c>
      <c r="E2243" s="7">
        <f>IF(O2243&gt;0,RANK(O2243,(N2243:P2243,Q2243:AE2243)),0)</f>
        <v>1</v>
      </c>
      <c r="F2243" s="7">
        <f>IF(P2243&gt;0,RANK(P2243,(N2243:P2243,Q2243:AE2243)),0)</f>
        <v>0</v>
      </c>
      <c r="G2243" s="1">
        <f t="shared" si="496"/>
        <v>8577</v>
      </c>
      <c r="H2243" s="2">
        <f t="shared" si="497"/>
        <v>0.33176033729161025</v>
      </c>
      <c r="I2243" s="2"/>
      <c r="J2243" s="2">
        <f t="shared" si="498"/>
        <v>0.33411983135419487</v>
      </c>
      <c r="K2243" s="2">
        <f t="shared" si="498"/>
        <v>0.66588016864580513</v>
      </c>
      <c r="L2243" s="2">
        <f t="shared" si="498"/>
        <v>0</v>
      </c>
      <c r="M2243" s="2">
        <f t="shared" si="491"/>
        <v>0</v>
      </c>
      <c r="N2243" s="1">
        <v>8638</v>
      </c>
      <c r="O2243" s="1">
        <v>17215</v>
      </c>
      <c r="AG2243" s="7">
        <f>IF(Q2243&gt;0,RANK(Q2243,(N2243:P2243,Q2243:AE2243)),0)</f>
        <v>0</v>
      </c>
      <c r="AH2243" s="7">
        <f>IF(R2243&gt;0,RANK(R2243,(N2243:P2243,Q2243:AE2243)),0)</f>
        <v>0</v>
      </c>
      <c r="AI2243" s="7">
        <f>IF(T2243&gt;0,RANK(T2243,(N2243:P2243,Q2243:AE2243)),0)</f>
        <v>0</v>
      </c>
      <c r="AJ2243" s="7">
        <f>IF(S2243&gt;0,RANK(S2243,(N2243:P2243,Q2243:AE2243)),0)</f>
        <v>0</v>
      </c>
      <c r="AK2243" s="2">
        <f t="shared" si="499"/>
        <v>0</v>
      </c>
      <c r="AL2243" s="2">
        <f t="shared" si="499"/>
        <v>0</v>
      </c>
      <c r="AM2243" s="2">
        <f t="shared" si="493"/>
        <v>0</v>
      </c>
      <c r="AN2243" s="2">
        <f t="shared" si="494"/>
        <v>0</v>
      </c>
      <c r="AP2243" t="s">
        <v>3111</v>
      </c>
      <c r="AQ2243" t="s">
        <v>2633</v>
      </c>
      <c r="AR2243">
        <v>5</v>
      </c>
      <c r="AT2243" s="85" t="s">
        <v>3326</v>
      </c>
      <c r="AU2243" s="84" t="s">
        <v>2760</v>
      </c>
      <c r="AV2243" s="77" t="str">
        <f t="shared" si="495"/>
        <v>40125</v>
      </c>
      <c r="AX2243" s="7" t="s">
        <v>186</v>
      </c>
    </row>
    <row r="2244" spans="1:50" hidden="1" outlineLevel="1">
      <c r="A2244" t="s">
        <v>2746</v>
      </c>
      <c r="B2244" t="s">
        <v>2633</v>
      </c>
      <c r="C2244" s="1">
        <f t="shared" si="489"/>
        <v>4797</v>
      </c>
      <c r="D2244" s="7">
        <f>IF(N2244&gt;0, RANK(N2244,(N2244:P2244,Q2244:AE2244)),0)</f>
        <v>2</v>
      </c>
      <c r="E2244" s="7">
        <f>IF(O2244&gt;0,RANK(O2244,(N2244:P2244,Q2244:AE2244)),0)</f>
        <v>1</v>
      </c>
      <c r="F2244" s="7">
        <f>IF(P2244&gt;0,RANK(P2244,(N2244:P2244,Q2244:AE2244)),0)</f>
        <v>0</v>
      </c>
      <c r="G2244" s="1">
        <f t="shared" si="496"/>
        <v>929</v>
      </c>
      <c r="H2244" s="2">
        <f t="shared" si="497"/>
        <v>0.1936627058578278</v>
      </c>
      <c r="I2244" s="2"/>
      <c r="J2244" s="2">
        <f t="shared" si="498"/>
        <v>0.40316864707108607</v>
      </c>
      <c r="K2244" s="2">
        <f t="shared" si="498"/>
        <v>0.59683135292891387</v>
      </c>
      <c r="L2244" s="2">
        <f t="shared" si="498"/>
        <v>0</v>
      </c>
      <c r="M2244" s="2">
        <f t="shared" si="491"/>
        <v>1.1102230246251565E-16</v>
      </c>
      <c r="N2244" s="1">
        <v>1934</v>
      </c>
      <c r="O2244" s="1">
        <v>2863</v>
      </c>
      <c r="AG2244" s="7">
        <f>IF(Q2244&gt;0,RANK(Q2244,(N2244:P2244,Q2244:AE2244)),0)</f>
        <v>0</v>
      </c>
      <c r="AH2244" s="7">
        <f>IF(R2244&gt;0,RANK(R2244,(N2244:P2244,Q2244:AE2244)),0)</f>
        <v>0</v>
      </c>
      <c r="AI2244" s="7">
        <f>IF(T2244&gt;0,RANK(T2244,(N2244:P2244,Q2244:AE2244)),0)</f>
        <v>0</v>
      </c>
      <c r="AJ2244" s="7">
        <f>IF(S2244&gt;0,RANK(S2244,(N2244:P2244,Q2244:AE2244)),0)</f>
        <v>0</v>
      </c>
      <c r="AK2244" s="2">
        <f t="shared" si="499"/>
        <v>0</v>
      </c>
      <c r="AL2244" s="2">
        <f t="shared" si="499"/>
        <v>0</v>
      </c>
      <c r="AM2244" s="2">
        <f t="shared" si="493"/>
        <v>0</v>
      </c>
      <c r="AN2244" s="2">
        <f t="shared" si="494"/>
        <v>0</v>
      </c>
      <c r="AP2244" t="s">
        <v>2746</v>
      </c>
      <c r="AQ2244" t="s">
        <v>2633</v>
      </c>
      <c r="AR2244">
        <v>2</v>
      </c>
      <c r="AT2244" s="85" t="s">
        <v>3326</v>
      </c>
      <c r="AU2244" s="84" t="s">
        <v>4740</v>
      </c>
      <c r="AV2244" s="77" t="str">
        <f t="shared" si="495"/>
        <v>40127</v>
      </c>
      <c r="AX2244" s="7" t="s">
        <v>186</v>
      </c>
    </row>
    <row r="2245" spans="1:50" hidden="1" outlineLevel="1">
      <c r="A2245" t="s">
        <v>1753</v>
      </c>
      <c r="B2245" t="s">
        <v>2633</v>
      </c>
      <c r="C2245" s="1">
        <f t="shared" ref="C2245:C2258" si="500">SUM(N2245:AE2245)</f>
        <v>1770</v>
      </c>
      <c r="D2245" s="7">
        <f>IF(N2245&gt;0, RANK(N2245,(N2245:P2245,Q2245:AE2245)),0)</f>
        <v>2</v>
      </c>
      <c r="E2245" s="7">
        <f>IF(O2245&gt;0,RANK(O2245,(N2245:P2245,Q2245:AE2245)),0)</f>
        <v>1</v>
      </c>
      <c r="F2245" s="7">
        <f>IF(P2245&gt;0,RANK(P2245,(N2245:P2245,Q2245:AE2245)),0)</f>
        <v>0</v>
      </c>
      <c r="G2245" s="1">
        <f t="shared" si="496"/>
        <v>1006</v>
      </c>
      <c r="H2245" s="2">
        <f t="shared" si="497"/>
        <v>0.56836158192090391</v>
      </c>
      <c r="I2245" s="2"/>
      <c r="J2245" s="2">
        <f t="shared" ref="J2245:L2258" si="501">IF($C2245=0,"-",N2245/$C2245)</f>
        <v>0.21581920903954802</v>
      </c>
      <c r="K2245" s="2">
        <f t="shared" si="501"/>
        <v>0.78418079096045201</v>
      </c>
      <c r="L2245" s="2">
        <f t="shared" si="501"/>
        <v>0</v>
      </c>
      <c r="M2245" s="2">
        <f t="shared" ref="M2245:M2258" si="502">IF(C2245=0,"-",(1-J2245-K2245-L2245))</f>
        <v>0</v>
      </c>
      <c r="N2245" s="1">
        <v>382</v>
      </c>
      <c r="O2245" s="1">
        <v>1388</v>
      </c>
      <c r="AG2245" s="7">
        <f>IF(Q2245&gt;0,RANK(Q2245,(N2245:P2245,Q2245:AE2245)),0)</f>
        <v>0</v>
      </c>
      <c r="AH2245" s="7">
        <f>IF(R2245&gt;0,RANK(R2245,(N2245:P2245,Q2245:AE2245)),0)</f>
        <v>0</v>
      </c>
      <c r="AI2245" s="7">
        <f>IF(T2245&gt;0,RANK(T2245,(N2245:P2245,Q2245:AE2245)),0)</f>
        <v>0</v>
      </c>
      <c r="AJ2245" s="7">
        <f>IF(S2245&gt;0,RANK(S2245,(N2245:P2245,Q2245:AE2245)),0)</f>
        <v>0</v>
      </c>
      <c r="AK2245" s="2">
        <f t="shared" ref="AK2245:AL2258" si="503">IF($C2245=0,"-",Q2245/$C2245)</f>
        <v>0</v>
      </c>
      <c r="AL2245" s="2">
        <f t="shared" si="503"/>
        <v>0</v>
      </c>
      <c r="AM2245" s="2">
        <f t="shared" ref="AM2245:AM2258" si="504">IF($C2245=0,"-",T2245/$C2245)</f>
        <v>0</v>
      </c>
      <c r="AN2245" s="2">
        <f t="shared" ref="AN2245:AN2258" si="505">IF($C2245=0,"-",S2245/$C2245)</f>
        <v>0</v>
      </c>
      <c r="AP2245" t="s">
        <v>1753</v>
      </c>
      <c r="AQ2245" t="s">
        <v>2633</v>
      </c>
      <c r="AR2245">
        <v>3</v>
      </c>
      <c r="AT2245" s="85" t="s">
        <v>3326</v>
      </c>
      <c r="AU2245" s="84" t="s">
        <v>4425</v>
      </c>
      <c r="AV2245" s="77" t="str">
        <f t="shared" ref="AV2245:AV2258" si="506">AT2245&amp;AU2245</f>
        <v>40129</v>
      </c>
      <c r="AX2245" s="7" t="s">
        <v>186</v>
      </c>
    </row>
    <row r="2246" spans="1:50" hidden="1" outlineLevel="1">
      <c r="A2246" t="s">
        <v>1754</v>
      </c>
      <c r="B2246" t="s">
        <v>2633</v>
      </c>
      <c r="C2246" s="1">
        <f t="shared" si="500"/>
        <v>36894</v>
      </c>
      <c r="D2246" s="7">
        <f>IF(N2246&gt;0, RANK(N2246,(N2246:P2246,Q2246:AE2246)),0)</f>
        <v>2</v>
      </c>
      <c r="E2246" s="7">
        <f>IF(O2246&gt;0,RANK(O2246,(N2246:P2246,Q2246:AE2246)),0)</f>
        <v>1</v>
      </c>
      <c r="F2246" s="7">
        <f>IF(P2246&gt;0,RANK(P2246,(N2246:P2246,Q2246:AE2246)),0)</f>
        <v>0</v>
      </c>
      <c r="G2246" s="1">
        <f t="shared" si="496"/>
        <v>13058</v>
      </c>
      <c r="H2246" s="2">
        <f t="shared" si="497"/>
        <v>0.35393288881660973</v>
      </c>
      <c r="I2246" s="2"/>
      <c r="J2246" s="2">
        <f t="shared" si="501"/>
        <v>0.32303355559169511</v>
      </c>
      <c r="K2246" s="2">
        <f t="shared" si="501"/>
        <v>0.67696644440830489</v>
      </c>
      <c r="L2246" s="2">
        <f t="shared" si="501"/>
        <v>0</v>
      </c>
      <c r="M2246" s="2">
        <f t="shared" si="502"/>
        <v>0</v>
      </c>
      <c r="N2246" s="1">
        <v>11918</v>
      </c>
      <c r="O2246" s="1">
        <v>24976</v>
      </c>
      <c r="AG2246" s="7">
        <f>IF(Q2246&gt;0,RANK(Q2246,(N2246:P2246,Q2246:AE2246)),0)</f>
        <v>0</v>
      </c>
      <c r="AH2246" s="7">
        <f>IF(R2246&gt;0,RANK(R2246,(N2246:P2246,Q2246:AE2246)),0)</f>
        <v>0</v>
      </c>
      <c r="AI2246" s="7">
        <f>IF(T2246&gt;0,RANK(T2246,(N2246:P2246,Q2246:AE2246)),0)</f>
        <v>0</v>
      </c>
      <c r="AJ2246" s="7">
        <f>IF(S2246&gt;0,RANK(S2246,(N2246:P2246,Q2246:AE2246)),0)</f>
        <v>0</v>
      </c>
      <c r="AK2246" s="2">
        <f t="shared" si="503"/>
        <v>0</v>
      </c>
      <c r="AL2246" s="2">
        <f t="shared" si="503"/>
        <v>0</v>
      </c>
      <c r="AM2246" s="2">
        <f t="shared" si="504"/>
        <v>0</v>
      </c>
      <c r="AN2246" s="2">
        <f t="shared" si="505"/>
        <v>0</v>
      </c>
      <c r="AP2246" t="s">
        <v>1754</v>
      </c>
      <c r="AQ2246" t="s">
        <v>2633</v>
      </c>
      <c r="AR2246">
        <v>0</v>
      </c>
      <c r="AT2246" s="85" t="s">
        <v>3326</v>
      </c>
      <c r="AU2246" s="84" t="s">
        <v>4426</v>
      </c>
      <c r="AV2246" s="77" t="str">
        <f t="shared" si="506"/>
        <v>40131</v>
      </c>
      <c r="AX2246" s="7" t="s">
        <v>186</v>
      </c>
    </row>
    <row r="2247" spans="1:50" hidden="1" outlineLevel="1">
      <c r="A2247" t="s">
        <v>2533</v>
      </c>
      <c r="B2247" t="s">
        <v>2633</v>
      </c>
      <c r="C2247" s="1">
        <f t="shared" si="500"/>
        <v>9272</v>
      </c>
      <c r="D2247" s="7">
        <f>IF(N2247&gt;0, RANK(N2247,(N2247:P2247,Q2247:AE2247)),0)</f>
        <v>2</v>
      </c>
      <c r="E2247" s="7">
        <f>IF(O2247&gt;0,RANK(O2247,(N2247:P2247,Q2247:AE2247)),0)</f>
        <v>1</v>
      </c>
      <c r="F2247" s="7">
        <f>IF(P2247&gt;0,RANK(P2247,(N2247:P2247,Q2247:AE2247)),0)</f>
        <v>0</v>
      </c>
      <c r="G2247" s="1">
        <f t="shared" si="496"/>
        <v>1976</v>
      </c>
      <c r="H2247" s="2">
        <f t="shared" si="497"/>
        <v>0.21311475409836064</v>
      </c>
      <c r="I2247" s="2"/>
      <c r="J2247" s="2">
        <f t="shared" si="501"/>
        <v>0.39344262295081966</v>
      </c>
      <c r="K2247" s="2">
        <f t="shared" si="501"/>
        <v>0.60655737704918034</v>
      </c>
      <c r="L2247" s="2">
        <f t="shared" si="501"/>
        <v>0</v>
      </c>
      <c r="M2247" s="2">
        <f t="shared" si="502"/>
        <v>0</v>
      </c>
      <c r="N2247" s="1">
        <v>3648</v>
      </c>
      <c r="O2247" s="1">
        <v>5624</v>
      </c>
      <c r="AG2247" s="7">
        <f>IF(Q2247&gt;0,RANK(Q2247,(N2247:P2247,Q2247:AE2247)),0)</f>
        <v>0</v>
      </c>
      <c r="AH2247" s="7">
        <f>IF(R2247&gt;0,RANK(R2247,(N2247:P2247,Q2247:AE2247)),0)</f>
        <v>0</v>
      </c>
      <c r="AI2247" s="7">
        <f>IF(T2247&gt;0,RANK(T2247,(N2247:P2247,Q2247:AE2247)),0)</f>
        <v>0</v>
      </c>
      <c r="AJ2247" s="7">
        <f>IF(S2247&gt;0,RANK(S2247,(N2247:P2247,Q2247:AE2247)),0)</f>
        <v>0</v>
      </c>
      <c r="AK2247" s="2">
        <f t="shared" si="503"/>
        <v>0</v>
      </c>
      <c r="AL2247" s="2">
        <f t="shared" si="503"/>
        <v>0</v>
      </c>
      <c r="AM2247" s="2">
        <f t="shared" si="504"/>
        <v>0</v>
      </c>
      <c r="AN2247" s="2">
        <f t="shared" si="505"/>
        <v>0</v>
      </c>
      <c r="AP2247" t="s">
        <v>2533</v>
      </c>
      <c r="AQ2247" t="s">
        <v>2633</v>
      </c>
      <c r="AR2247">
        <v>5</v>
      </c>
      <c r="AT2247" s="85" t="s">
        <v>3326</v>
      </c>
      <c r="AU2247" s="84" t="s">
        <v>4427</v>
      </c>
      <c r="AV2247" s="77" t="str">
        <f t="shared" si="506"/>
        <v>40133</v>
      </c>
      <c r="AX2247" s="7" t="s">
        <v>186</v>
      </c>
    </row>
    <row r="2248" spans="1:50" hidden="1" outlineLevel="1">
      <c r="A2248" t="s">
        <v>5025</v>
      </c>
      <c r="B2248" t="s">
        <v>2633</v>
      </c>
      <c r="C2248" s="1">
        <f t="shared" si="500"/>
        <v>14775</v>
      </c>
      <c r="D2248" s="7">
        <f>IF(N2248&gt;0, RANK(N2248,(N2248:P2248,Q2248:AE2248)),0)</f>
        <v>2</v>
      </c>
      <c r="E2248" s="7">
        <f>IF(O2248&gt;0,RANK(O2248,(N2248:P2248,Q2248:AE2248)),0)</f>
        <v>1</v>
      </c>
      <c r="F2248" s="7">
        <f>IF(P2248&gt;0,RANK(P2248,(N2248:P2248,Q2248:AE2248)),0)</f>
        <v>0</v>
      </c>
      <c r="G2248" s="1">
        <f t="shared" si="496"/>
        <v>2955</v>
      </c>
      <c r="H2248" s="2">
        <f t="shared" si="497"/>
        <v>0.2</v>
      </c>
      <c r="I2248" s="2"/>
      <c r="J2248" s="2">
        <f t="shared" si="501"/>
        <v>0.4</v>
      </c>
      <c r="K2248" s="2">
        <f t="shared" si="501"/>
        <v>0.6</v>
      </c>
      <c r="L2248" s="2">
        <f t="shared" si="501"/>
        <v>0</v>
      </c>
      <c r="M2248" s="2">
        <f t="shared" si="502"/>
        <v>0</v>
      </c>
      <c r="N2248" s="1">
        <v>5910</v>
      </c>
      <c r="O2248" s="1">
        <v>8865</v>
      </c>
      <c r="AG2248" s="7">
        <f>IF(Q2248&gt;0,RANK(Q2248,(N2248:P2248,Q2248:AE2248)),0)</f>
        <v>0</v>
      </c>
      <c r="AH2248" s="7">
        <f>IF(R2248&gt;0,RANK(R2248,(N2248:P2248,Q2248:AE2248)),0)</f>
        <v>0</v>
      </c>
      <c r="AI2248" s="7">
        <f>IF(T2248&gt;0,RANK(T2248,(N2248:P2248,Q2248:AE2248)),0)</f>
        <v>0</v>
      </c>
      <c r="AJ2248" s="7">
        <f>IF(S2248&gt;0,RANK(S2248,(N2248:P2248,Q2248:AE2248)),0)</f>
        <v>0</v>
      </c>
      <c r="AK2248" s="2">
        <f t="shared" si="503"/>
        <v>0</v>
      </c>
      <c r="AL2248" s="2">
        <f t="shared" si="503"/>
        <v>0</v>
      </c>
      <c r="AM2248" s="2">
        <f t="shared" si="504"/>
        <v>0</v>
      </c>
      <c r="AN2248" s="2">
        <f t="shared" si="505"/>
        <v>0</v>
      </c>
      <c r="AP2248" t="s">
        <v>5025</v>
      </c>
      <c r="AQ2248" t="s">
        <v>2633</v>
      </c>
      <c r="AR2248">
        <v>2</v>
      </c>
      <c r="AT2248" s="85" t="s">
        <v>3326</v>
      </c>
      <c r="AU2248" s="84" t="s">
        <v>4416</v>
      </c>
      <c r="AV2248" s="77" t="str">
        <f t="shared" si="506"/>
        <v>40135</v>
      </c>
      <c r="AX2248" s="7" t="s">
        <v>186</v>
      </c>
    </row>
    <row r="2249" spans="1:50" hidden="1" outlineLevel="1">
      <c r="A2249" t="s">
        <v>4200</v>
      </c>
      <c r="B2249" t="s">
        <v>2633</v>
      </c>
      <c r="C2249" s="1">
        <f t="shared" si="500"/>
        <v>19161</v>
      </c>
      <c r="D2249" s="7">
        <f>IF(N2249&gt;0, RANK(N2249,(N2249:P2249,Q2249:AE2249)),0)</f>
        <v>2</v>
      </c>
      <c r="E2249" s="7">
        <f>IF(O2249&gt;0,RANK(O2249,(N2249:P2249,Q2249:AE2249)),0)</f>
        <v>1</v>
      </c>
      <c r="F2249" s="7">
        <f>IF(P2249&gt;0,RANK(P2249,(N2249:P2249,Q2249:AE2249)),0)</f>
        <v>0</v>
      </c>
      <c r="G2249" s="1">
        <f t="shared" si="496"/>
        <v>8131</v>
      </c>
      <c r="H2249" s="2">
        <f t="shared" si="497"/>
        <v>0.42435154741401804</v>
      </c>
      <c r="I2249" s="2"/>
      <c r="J2249" s="2">
        <f t="shared" si="501"/>
        <v>0.28782422629299098</v>
      </c>
      <c r="K2249" s="2">
        <f t="shared" si="501"/>
        <v>0.71217577370700902</v>
      </c>
      <c r="L2249" s="2">
        <f t="shared" si="501"/>
        <v>0</v>
      </c>
      <c r="M2249" s="2">
        <f t="shared" si="502"/>
        <v>0</v>
      </c>
      <c r="N2249" s="1">
        <v>5515</v>
      </c>
      <c r="O2249" s="1">
        <v>13646</v>
      </c>
      <c r="AG2249" s="7">
        <f>IF(Q2249&gt;0,RANK(Q2249,(N2249:P2249,Q2249:AE2249)),0)</f>
        <v>0</v>
      </c>
      <c r="AH2249" s="7">
        <f>IF(R2249&gt;0,RANK(R2249,(N2249:P2249,Q2249:AE2249)),0)</f>
        <v>0</v>
      </c>
      <c r="AI2249" s="7">
        <f>IF(T2249&gt;0,RANK(T2249,(N2249:P2249,Q2249:AE2249)),0)</f>
        <v>0</v>
      </c>
      <c r="AJ2249" s="7">
        <f>IF(S2249&gt;0,RANK(S2249,(N2249:P2249,Q2249:AE2249)),0)</f>
        <v>0</v>
      </c>
      <c r="AK2249" s="2">
        <f t="shared" si="503"/>
        <v>0</v>
      </c>
      <c r="AL2249" s="2">
        <f t="shared" si="503"/>
        <v>0</v>
      </c>
      <c r="AM2249" s="2">
        <f t="shared" si="504"/>
        <v>0</v>
      </c>
      <c r="AN2249" s="2">
        <f t="shared" si="505"/>
        <v>0</v>
      </c>
      <c r="AP2249" t="s">
        <v>4200</v>
      </c>
      <c r="AQ2249" t="s">
        <v>2633</v>
      </c>
      <c r="AR2249">
        <v>4</v>
      </c>
      <c r="AT2249" s="85" t="s">
        <v>3326</v>
      </c>
      <c r="AU2249" s="84" t="s">
        <v>5200</v>
      </c>
      <c r="AV2249" s="77" t="str">
        <f t="shared" si="506"/>
        <v>40137</v>
      </c>
      <c r="AX2249" s="7" t="s">
        <v>186</v>
      </c>
    </row>
    <row r="2250" spans="1:50" hidden="1" outlineLevel="1">
      <c r="A2250" t="s">
        <v>4559</v>
      </c>
      <c r="B2250" t="s">
        <v>2633</v>
      </c>
      <c r="C2250" s="1">
        <f t="shared" si="500"/>
        <v>6466</v>
      </c>
      <c r="D2250" s="7">
        <f>IF(N2250&gt;0, RANK(N2250,(N2250:P2250,Q2250:AE2250)),0)</f>
        <v>2</v>
      </c>
      <c r="E2250" s="7">
        <f>IF(O2250&gt;0,RANK(O2250,(N2250:P2250,Q2250:AE2250)),0)</f>
        <v>1</v>
      </c>
      <c r="F2250" s="7">
        <f>IF(P2250&gt;0,RANK(P2250,(N2250:P2250,Q2250:AE2250)),0)</f>
        <v>0</v>
      </c>
      <c r="G2250" s="1">
        <f t="shared" si="496"/>
        <v>4434</v>
      </c>
      <c r="H2250" s="2">
        <f t="shared" si="497"/>
        <v>0.68574079802041443</v>
      </c>
      <c r="I2250" s="2"/>
      <c r="J2250" s="2">
        <f t="shared" si="501"/>
        <v>0.15712960098979276</v>
      </c>
      <c r="K2250" s="2">
        <f t="shared" si="501"/>
        <v>0.84287039901020722</v>
      </c>
      <c r="L2250" s="2">
        <f t="shared" si="501"/>
        <v>0</v>
      </c>
      <c r="M2250" s="2">
        <f t="shared" si="502"/>
        <v>0</v>
      </c>
      <c r="N2250" s="1">
        <v>1016</v>
      </c>
      <c r="O2250" s="1">
        <v>5450</v>
      </c>
      <c r="AG2250" s="7">
        <f>IF(Q2250&gt;0,RANK(Q2250,(N2250:P2250,Q2250:AE2250)),0)</f>
        <v>0</v>
      </c>
      <c r="AH2250" s="7">
        <f>IF(R2250&gt;0,RANK(R2250,(N2250:P2250,Q2250:AE2250)),0)</f>
        <v>0</v>
      </c>
      <c r="AI2250" s="7">
        <f>IF(T2250&gt;0,RANK(T2250,(N2250:P2250,Q2250:AE2250)),0)</f>
        <v>0</v>
      </c>
      <c r="AJ2250" s="7">
        <f>IF(S2250&gt;0,RANK(S2250,(N2250:P2250,Q2250:AE2250)),0)</f>
        <v>0</v>
      </c>
      <c r="AK2250" s="2">
        <f t="shared" si="503"/>
        <v>0</v>
      </c>
      <c r="AL2250" s="2">
        <f t="shared" si="503"/>
        <v>0</v>
      </c>
      <c r="AM2250" s="2">
        <f t="shared" si="504"/>
        <v>0</v>
      </c>
      <c r="AN2250" s="2">
        <f t="shared" si="505"/>
        <v>0</v>
      </c>
      <c r="AP2250" t="s">
        <v>4559</v>
      </c>
      <c r="AQ2250" t="s">
        <v>2633</v>
      </c>
      <c r="AR2250">
        <v>3</v>
      </c>
      <c r="AT2250" s="85" t="s">
        <v>3326</v>
      </c>
      <c r="AU2250" s="84" t="s">
        <v>5201</v>
      </c>
      <c r="AV2250" s="77" t="str">
        <f t="shared" si="506"/>
        <v>40139</v>
      </c>
      <c r="AX2250" s="7" t="s">
        <v>186</v>
      </c>
    </row>
    <row r="2251" spans="1:50" hidden="1" outlineLevel="1">
      <c r="A2251" t="s">
        <v>4338</v>
      </c>
      <c r="B2251" t="s">
        <v>2633</v>
      </c>
      <c r="C2251" s="1">
        <f t="shared" si="500"/>
        <v>3448</v>
      </c>
      <c r="D2251" s="7">
        <f>IF(N2251&gt;0, RANK(N2251,(N2251:P2251,Q2251:AE2251)),0)</f>
        <v>2</v>
      </c>
      <c r="E2251" s="7">
        <f>IF(O2251&gt;0,RANK(O2251,(N2251:P2251,Q2251:AE2251)),0)</f>
        <v>1</v>
      </c>
      <c r="F2251" s="7">
        <f>IF(P2251&gt;0,RANK(P2251,(N2251:P2251,Q2251:AE2251)),0)</f>
        <v>0</v>
      </c>
      <c r="G2251" s="1">
        <f t="shared" si="496"/>
        <v>1098</v>
      </c>
      <c r="H2251" s="2">
        <f t="shared" si="497"/>
        <v>0.31844547563805103</v>
      </c>
      <c r="I2251" s="2"/>
      <c r="J2251" s="2">
        <f t="shared" si="501"/>
        <v>0.34077726218097448</v>
      </c>
      <c r="K2251" s="2">
        <f t="shared" si="501"/>
        <v>0.65922273781902552</v>
      </c>
      <c r="L2251" s="2">
        <f t="shared" si="501"/>
        <v>0</v>
      </c>
      <c r="M2251" s="2">
        <f t="shared" si="502"/>
        <v>0</v>
      </c>
      <c r="N2251" s="1">
        <v>1175</v>
      </c>
      <c r="O2251" s="1">
        <v>2273</v>
      </c>
      <c r="AG2251" s="7">
        <f>IF(Q2251&gt;0,RANK(Q2251,(N2251:P2251,Q2251:AE2251)),0)</f>
        <v>0</v>
      </c>
      <c r="AH2251" s="7">
        <f>IF(R2251&gt;0,RANK(R2251,(N2251:P2251,Q2251:AE2251)),0)</f>
        <v>0</v>
      </c>
      <c r="AI2251" s="7">
        <f>IF(T2251&gt;0,RANK(T2251,(N2251:P2251,Q2251:AE2251)),0)</f>
        <v>0</v>
      </c>
      <c r="AJ2251" s="7">
        <f>IF(S2251&gt;0,RANK(S2251,(N2251:P2251,Q2251:AE2251)),0)</f>
        <v>0</v>
      </c>
      <c r="AK2251" s="2">
        <f t="shared" si="503"/>
        <v>0</v>
      </c>
      <c r="AL2251" s="2">
        <f t="shared" si="503"/>
        <v>0</v>
      </c>
      <c r="AM2251" s="2">
        <f t="shared" si="504"/>
        <v>0</v>
      </c>
      <c r="AN2251" s="2">
        <f t="shared" si="505"/>
        <v>0</v>
      </c>
      <c r="AP2251" t="s">
        <v>4338</v>
      </c>
      <c r="AQ2251" t="s">
        <v>2633</v>
      </c>
      <c r="AR2251">
        <v>4</v>
      </c>
      <c r="AT2251" s="85" t="s">
        <v>3326</v>
      </c>
      <c r="AU2251" s="84" t="s">
        <v>5202</v>
      </c>
      <c r="AV2251" s="77" t="str">
        <f t="shared" si="506"/>
        <v>40141</v>
      </c>
      <c r="AX2251" s="7" t="s">
        <v>186</v>
      </c>
    </row>
    <row r="2252" spans="1:50" hidden="1" outlineLevel="1">
      <c r="A2252" t="s">
        <v>2535</v>
      </c>
      <c r="B2252" t="s">
        <v>2633</v>
      </c>
      <c r="C2252" s="1">
        <f t="shared" si="500"/>
        <v>253672</v>
      </c>
      <c r="D2252" s="7">
        <f>IF(N2252&gt;0, RANK(N2252,(N2252:P2252,Q2252:AE2252)),0)</f>
        <v>2</v>
      </c>
      <c r="E2252" s="7">
        <f>IF(O2252&gt;0,RANK(O2252,(N2252:P2252,Q2252:AE2252)),0)</f>
        <v>1</v>
      </c>
      <c r="F2252" s="7">
        <f>IF(P2252&gt;0,RANK(P2252,(N2252:P2252,Q2252:AE2252)),0)</f>
        <v>0</v>
      </c>
      <c r="G2252" s="1">
        <f t="shared" si="496"/>
        <v>73232</v>
      </c>
      <c r="H2252" s="2">
        <f t="shared" si="497"/>
        <v>0.28868775426535054</v>
      </c>
      <c r="I2252" s="2"/>
      <c r="J2252" s="2">
        <f t="shared" si="501"/>
        <v>0.35565612286732473</v>
      </c>
      <c r="K2252" s="2">
        <f t="shared" si="501"/>
        <v>0.64434387713267527</v>
      </c>
      <c r="L2252" s="2">
        <f t="shared" si="501"/>
        <v>0</v>
      </c>
      <c r="M2252" s="2">
        <f t="shared" si="502"/>
        <v>0</v>
      </c>
      <c r="N2252" s="1">
        <v>90220</v>
      </c>
      <c r="O2252" s="1">
        <v>163452</v>
      </c>
      <c r="AG2252" s="7">
        <f>IF(Q2252&gt;0,RANK(Q2252,(N2252:P2252,Q2252:AE2252)),0)</f>
        <v>0</v>
      </c>
      <c r="AH2252" s="7">
        <f>IF(R2252&gt;0,RANK(R2252,(N2252:P2252,Q2252:AE2252)),0)</f>
        <v>0</v>
      </c>
      <c r="AI2252" s="7">
        <f>IF(T2252&gt;0,RANK(T2252,(N2252:P2252,Q2252:AE2252)),0)</f>
        <v>0</v>
      </c>
      <c r="AJ2252" s="7">
        <f>IF(S2252&gt;0,RANK(S2252,(N2252:P2252,Q2252:AE2252)),0)</f>
        <v>0</v>
      </c>
      <c r="AK2252" s="2">
        <f t="shared" si="503"/>
        <v>0</v>
      </c>
      <c r="AL2252" s="2">
        <f t="shared" si="503"/>
        <v>0</v>
      </c>
      <c r="AM2252" s="2">
        <f t="shared" si="504"/>
        <v>0</v>
      </c>
      <c r="AN2252" s="2">
        <f t="shared" si="505"/>
        <v>0</v>
      </c>
      <c r="AP2252" t="s">
        <v>2535</v>
      </c>
      <c r="AQ2252" t="s">
        <v>2633</v>
      </c>
      <c r="AR2252">
        <v>1</v>
      </c>
      <c r="AT2252" s="85" t="s">
        <v>3326</v>
      </c>
      <c r="AU2252" s="84" t="s">
        <v>5203</v>
      </c>
      <c r="AV2252" s="77" t="str">
        <f t="shared" si="506"/>
        <v>40143</v>
      </c>
      <c r="AX2252" s="7" t="s">
        <v>186</v>
      </c>
    </row>
    <row r="2253" spans="1:50" hidden="1" outlineLevel="1">
      <c r="A2253" t="s">
        <v>2220</v>
      </c>
      <c r="B2253" t="s">
        <v>2633</v>
      </c>
      <c r="C2253" s="1">
        <f t="shared" si="500"/>
        <v>28238</v>
      </c>
      <c r="D2253" s="7">
        <f>IF(N2253&gt;0, RANK(N2253,(N2253:P2253,Q2253:AE2253)),0)</f>
        <v>2</v>
      </c>
      <c r="E2253" s="7">
        <f>IF(O2253&gt;0,RANK(O2253,(N2253:P2253,Q2253:AE2253)),0)</f>
        <v>1</v>
      </c>
      <c r="F2253" s="7">
        <f>IF(P2253&gt;0,RANK(P2253,(N2253:P2253,Q2253:AE2253)),0)</f>
        <v>0</v>
      </c>
      <c r="G2253" s="1">
        <f t="shared" si="496"/>
        <v>9924</v>
      </c>
      <c r="H2253" s="2">
        <f t="shared" si="497"/>
        <v>0.35144132020681351</v>
      </c>
      <c r="I2253" s="2"/>
      <c r="J2253" s="2">
        <f t="shared" si="501"/>
        <v>0.32427933989659324</v>
      </c>
      <c r="K2253" s="2">
        <f t="shared" si="501"/>
        <v>0.67572066010340681</v>
      </c>
      <c r="L2253" s="2">
        <f t="shared" si="501"/>
        <v>0</v>
      </c>
      <c r="M2253" s="2">
        <f t="shared" si="502"/>
        <v>-1.1102230246251565E-16</v>
      </c>
      <c r="N2253" s="1">
        <v>9157</v>
      </c>
      <c r="O2253" s="1">
        <v>19081</v>
      </c>
      <c r="AG2253" s="7">
        <f>IF(Q2253&gt;0,RANK(Q2253,(N2253:P2253,Q2253:AE2253)),0)</f>
        <v>0</v>
      </c>
      <c r="AH2253" s="7">
        <f>IF(R2253&gt;0,RANK(R2253,(N2253:P2253,Q2253:AE2253)),0)</f>
        <v>0</v>
      </c>
      <c r="AI2253" s="7">
        <f>IF(T2253&gt;0,RANK(T2253,(N2253:P2253,Q2253:AE2253)),0)</f>
        <v>0</v>
      </c>
      <c r="AJ2253" s="7">
        <f>IF(S2253&gt;0,RANK(S2253,(N2253:P2253,Q2253:AE2253)),0)</f>
        <v>0</v>
      </c>
      <c r="AK2253" s="2">
        <f t="shared" si="503"/>
        <v>0</v>
      </c>
      <c r="AL2253" s="2">
        <f t="shared" si="503"/>
        <v>0</v>
      </c>
      <c r="AM2253" s="2">
        <f t="shared" si="504"/>
        <v>0</v>
      </c>
      <c r="AN2253" s="2">
        <f t="shared" si="505"/>
        <v>0</v>
      </c>
      <c r="AP2253" t="s">
        <v>2220</v>
      </c>
      <c r="AQ2253" t="s">
        <v>2633</v>
      </c>
      <c r="AR2253">
        <v>1</v>
      </c>
      <c r="AT2253" s="85" t="s">
        <v>3326</v>
      </c>
      <c r="AU2253" s="84" t="s">
        <v>5204</v>
      </c>
      <c r="AV2253" s="77" t="str">
        <f t="shared" si="506"/>
        <v>40145</v>
      </c>
      <c r="AX2253" s="7" t="s">
        <v>186</v>
      </c>
    </row>
    <row r="2254" spans="1:50" hidden="1" outlineLevel="1">
      <c r="A2254" t="s">
        <v>3830</v>
      </c>
      <c r="B2254" t="s">
        <v>2633</v>
      </c>
      <c r="C2254" s="1">
        <f t="shared" si="500"/>
        <v>23413</v>
      </c>
      <c r="D2254" s="7">
        <f>IF(N2254&gt;0, RANK(N2254,(N2254:P2254,Q2254:AE2254)),0)</f>
        <v>2</v>
      </c>
      <c r="E2254" s="7">
        <f>IF(O2254&gt;0,RANK(O2254,(N2254:P2254,Q2254:AE2254)),0)</f>
        <v>1</v>
      </c>
      <c r="F2254" s="7">
        <f>IF(P2254&gt;0,RANK(P2254,(N2254:P2254,Q2254:AE2254)),0)</f>
        <v>0</v>
      </c>
      <c r="G2254" s="1">
        <f t="shared" si="496"/>
        <v>9689</v>
      </c>
      <c r="H2254" s="2">
        <f t="shared" si="497"/>
        <v>0.41382992354674752</v>
      </c>
      <c r="I2254" s="2"/>
      <c r="J2254" s="2">
        <f t="shared" si="501"/>
        <v>0.29308503822662624</v>
      </c>
      <c r="K2254" s="2">
        <f t="shared" si="501"/>
        <v>0.70691496177337376</v>
      </c>
      <c r="L2254" s="2">
        <f t="shared" si="501"/>
        <v>0</v>
      </c>
      <c r="M2254" s="2">
        <f t="shared" si="502"/>
        <v>0</v>
      </c>
      <c r="N2254" s="1">
        <v>6862</v>
      </c>
      <c r="O2254" s="1">
        <v>16551</v>
      </c>
      <c r="AG2254" s="7">
        <f>IF(Q2254&gt;0,RANK(Q2254,(N2254:P2254,Q2254:AE2254)),0)</f>
        <v>0</v>
      </c>
      <c r="AH2254" s="7">
        <f>IF(R2254&gt;0,RANK(R2254,(N2254:P2254,Q2254:AE2254)),0)</f>
        <v>0</v>
      </c>
      <c r="AI2254" s="7">
        <f>IF(T2254&gt;0,RANK(T2254,(N2254:P2254,Q2254:AE2254)),0)</f>
        <v>0</v>
      </c>
      <c r="AJ2254" s="7">
        <f>IF(S2254&gt;0,RANK(S2254,(N2254:P2254,Q2254:AE2254)),0)</f>
        <v>0</v>
      </c>
      <c r="AK2254" s="2">
        <f t="shared" si="503"/>
        <v>0</v>
      </c>
      <c r="AL2254" s="2">
        <f t="shared" si="503"/>
        <v>0</v>
      </c>
      <c r="AM2254" s="2">
        <f t="shared" si="504"/>
        <v>0</v>
      </c>
      <c r="AN2254" s="2">
        <f t="shared" si="505"/>
        <v>0</v>
      </c>
      <c r="AP2254" t="s">
        <v>3830</v>
      </c>
      <c r="AQ2254" t="s">
        <v>2633</v>
      </c>
      <c r="AR2254">
        <v>1</v>
      </c>
      <c r="AT2254" s="85" t="s">
        <v>3326</v>
      </c>
      <c r="AU2254" s="84" t="s">
        <v>5205</v>
      </c>
      <c r="AV2254" s="77" t="str">
        <f t="shared" si="506"/>
        <v>40147</v>
      </c>
      <c r="AX2254" s="7" t="s">
        <v>186</v>
      </c>
    </row>
    <row r="2255" spans="1:50" hidden="1" outlineLevel="1">
      <c r="A2255" t="s">
        <v>1444</v>
      </c>
      <c r="B2255" t="s">
        <v>2633</v>
      </c>
      <c r="C2255" s="1">
        <f t="shared" si="500"/>
        <v>5045</v>
      </c>
      <c r="D2255" s="7">
        <f>IF(N2255&gt;0, RANK(N2255,(N2255:P2255,Q2255:AE2255)),0)</f>
        <v>2</v>
      </c>
      <c r="E2255" s="7">
        <f>IF(O2255&gt;0,RANK(O2255,(N2255:P2255,Q2255:AE2255)),0)</f>
        <v>1</v>
      </c>
      <c r="F2255" s="7">
        <f>IF(P2255&gt;0,RANK(P2255,(N2255:P2255,Q2255:AE2255)),0)</f>
        <v>0</v>
      </c>
      <c r="G2255" s="1">
        <f t="shared" si="496"/>
        <v>2365</v>
      </c>
      <c r="H2255" s="2">
        <f t="shared" si="497"/>
        <v>0.46878097125867196</v>
      </c>
      <c r="I2255" s="2"/>
      <c r="J2255" s="2">
        <f t="shared" si="501"/>
        <v>0.26560951437066405</v>
      </c>
      <c r="K2255" s="2">
        <f t="shared" si="501"/>
        <v>0.73439048562933595</v>
      </c>
      <c r="L2255" s="2">
        <f t="shared" si="501"/>
        <v>0</v>
      </c>
      <c r="M2255" s="2">
        <f t="shared" si="502"/>
        <v>0</v>
      </c>
      <c r="N2255" s="1">
        <v>1340</v>
      </c>
      <c r="O2255" s="1">
        <v>3705</v>
      </c>
      <c r="AG2255" s="7">
        <f>IF(Q2255&gt;0,RANK(Q2255,(N2255:P2255,Q2255:AE2255)),0)</f>
        <v>0</v>
      </c>
      <c r="AH2255" s="7">
        <f>IF(R2255&gt;0,RANK(R2255,(N2255:P2255,Q2255:AE2255)),0)</f>
        <v>0</v>
      </c>
      <c r="AI2255" s="7">
        <f>IF(T2255&gt;0,RANK(T2255,(N2255:P2255,Q2255:AE2255)),0)</f>
        <v>0</v>
      </c>
      <c r="AJ2255" s="7">
        <f>IF(S2255&gt;0,RANK(S2255,(N2255:P2255,Q2255:AE2255)),0)</f>
        <v>0</v>
      </c>
      <c r="AK2255" s="2">
        <f t="shared" si="503"/>
        <v>0</v>
      </c>
      <c r="AL2255" s="2">
        <f t="shared" si="503"/>
        <v>0</v>
      </c>
      <c r="AM2255" s="2">
        <f t="shared" si="504"/>
        <v>0</v>
      </c>
      <c r="AN2255" s="2">
        <f t="shared" si="505"/>
        <v>0</v>
      </c>
      <c r="AP2255" t="s">
        <v>1444</v>
      </c>
      <c r="AQ2255" t="s">
        <v>2633</v>
      </c>
      <c r="AR2255">
        <v>3</v>
      </c>
      <c r="AT2255" s="85" t="s">
        <v>3326</v>
      </c>
      <c r="AU2255" s="84" t="s">
        <v>5206</v>
      </c>
      <c r="AV2255" s="77" t="str">
        <f t="shared" si="506"/>
        <v>40149</v>
      </c>
      <c r="AX2255" s="7" t="s">
        <v>186</v>
      </c>
    </row>
    <row r="2256" spans="1:50" hidden="1" outlineLevel="1">
      <c r="A2256" t="s">
        <v>2638</v>
      </c>
      <c r="B2256" t="s">
        <v>2633</v>
      </c>
      <c r="C2256" s="1">
        <f t="shared" si="500"/>
        <v>4098</v>
      </c>
      <c r="D2256" s="7">
        <f>IF(N2256&gt;0, RANK(N2256,(N2256:P2256,Q2256:AE2256)),0)</f>
        <v>2</v>
      </c>
      <c r="E2256" s="7">
        <f>IF(O2256&gt;0,RANK(O2256,(N2256:P2256,Q2256:AE2256)),0)</f>
        <v>1</v>
      </c>
      <c r="F2256" s="7">
        <f>IF(P2256&gt;0,RANK(P2256,(N2256:P2256,Q2256:AE2256)),0)</f>
        <v>0</v>
      </c>
      <c r="G2256" s="1">
        <f t="shared" si="496"/>
        <v>2234</v>
      </c>
      <c r="H2256" s="2">
        <f t="shared" si="497"/>
        <v>0.54514397266959491</v>
      </c>
      <c r="I2256" s="2"/>
      <c r="J2256" s="2">
        <f t="shared" si="501"/>
        <v>0.22742801366520254</v>
      </c>
      <c r="K2256" s="2">
        <f t="shared" si="501"/>
        <v>0.77257198633479751</v>
      </c>
      <c r="L2256" s="2">
        <f t="shared" si="501"/>
        <v>0</v>
      </c>
      <c r="M2256" s="2">
        <f t="shared" si="502"/>
        <v>0</v>
      </c>
      <c r="N2256" s="1">
        <v>932</v>
      </c>
      <c r="O2256" s="1">
        <v>3166</v>
      </c>
      <c r="AG2256" s="7">
        <f>IF(Q2256&gt;0,RANK(Q2256,(N2256:P2256,Q2256:AE2256)),0)</f>
        <v>0</v>
      </c>
      <c r="AH2256" s="7">
        <f>IF(R2256&gt;0,RANK(R2256,(N2256:P2256,Q2256:AE2256)),0)</f>
        <v>0</v>
      </c>
      <c r="AI2256" s="7">
        <f>IF(T2256&gt;0,RANK(T2256,(N2256:P2256,Q2256:AE2256)),0)</f>
        <v>0</v>
      </c>
      <c r="AJ2256" s="7">
        <f>IF(S2256&gt;0,RANK(S2256,(N2256:P2256,Q2256:AE2256)),0)</f>
        <v>0</v>
      </c>
      <c r="AK2256" s="2">
        <f t="shared" si="503"/>
        <v>0</v>
      </c>
      <c r="AL2256" s="2">
        <f t="shared" si="503"/>
        <v>0</v>
      </c>
      <c r="AM2256" s="2">
        <f t="shared" si="504"/>
        <v>0</v>
      </c>
      <c r="AN2256" s="2">
        <f t="shared" si="505"/>
        <v>0</v>
      </c>
      <c r="AP2256" t="s">
        <v>2638</v>
      </c>
      <c r="AQ2256" t="s">
        <v>2633</v>
      </c>
      <c r="AR2256">
        <v>3</v>
      </c>
      <c r="AT2256" s="85" t="s">
        <v>3326</v>
      </c>
      <c r="AU2256" s="84" t="s">
        <v>4713</v>
      </c>
      <c r="AV2256" s="77" t="str">
        <f t="shared" si="506"/>
        <v>40151</v>
      </c>
      <c r="AX2256" s="7" t="s">
        <v>186</v>
      </c>
    </row>
    <row r="2257" spans="1:54" hidden="1" outlineLevel="1">
      <c r="A2257" t="s">
        <v>2859</v>
      </c>
      <c r="B2257" t="s">
        <v>2633</v>
      </c>
      <c r="C2257" s="1">
        <f t="shared" si="500"/>
        <v>7651</v>
      </c>
      <c r="D2257" s="7">
        <f>IF(N2257&gt;0, RANK(N2257,(N2257:P2257,Q2257:AE2257)),0)</f>
        <v>2</v>
      </c>
      <c r="E2257" s="7">
        <f>IF(O2257&gt;0,RANK(O2257,(N2257:P2257,Q2257:AE2257)),0)</f>
        <v>1</v>
      </c>
      <c r="F2257" s="7">
        <f>IF(P2257&gt;0,RANK(P2257,(N2257:P2257,Q2257:AE2257)),0)</f>
        <v>0</v>
      </c>
      <c r="G2257" s="1">
        <f t="shared" si="496"/>
        <v>4735</v>
      </c>
      <c r="H2257" s="2">
        <f t="shared" si="497"/>
        <v>0.61887334988890341</v>
      </c>
      <c r="I2257" s="2"/>
      <c r="J2257" s="2">
        <f t="shared" si="501"/>
        <v>0.19056332505554829</v>
      </c>
      <c r="K2257" s="2">
        <f t="shared" si="501"/>
        <v>0.80943667494445171</v>
      </c>
      <c r="L2257" s="2">
        <f t="shared" si="501"/>
        <v>0</v>
      </c>
      <c r="M2257" s="2">
        <f t="shared" si="502"/>
        <v>0</v>
      </c>
      <c r="N2257" s="1">
        <v>1458</v>
      </c>
      <c r="O2257" s="1">
        <v>6193</v>
      </c>
      <c r="AG2257" s="7">
        <f>IF(Q2257&gt;0,RANK(Q2257,(N2257:P2257,Q2257:AE2257)),0)</f>
        <v>0</v>
      </c>
      <c r="AH2257" s="7">
        <f>IF(R2257&gt;0,RANK(R2257,(N2257:P2257,Q2257:AE2257)),0)</f>
        <v>0</v>
      </c>
      <c r="AI2257" s="7">
        <f>IF(T2257&gt;0,RANK(T2257,(N2257:P2257,Q2257:AE2257)),0)</f>
        <v>0</v>
      </c>
      <c r="AJ2257" s="7">
        <f>IF(S2257&gt;0,RANK(S2257,(N2257:P2257,Q2257:AE2257)),0)</f>
        <v>0</v>
      </c>
      <c r="AK2257" s="2">
        <f t="shared" si="503"/>
        <v>0</v>
      </c>
      <c r="AL2257" s="2">
        <f t="shared" si="503"/>
        <v>0</v>
      </c>
      <c r="AM2257" s="2">
        <f t="shared" si="504"/>
        <v>0</v>
      </c>
      <c r="AN2257" s="2">
        <f t="shared" si="505"/>
        <v>0</v>
      </c>
      <c r="AP2257" t="s">
        <v>2859</v>
      </c>
      <c r="AQ2257" t="s">
        <v>2633</v>
      </c>
      <c r="AR2257">
        <v>3</v>
      </c>
      <c r="AT2257" s="85" t="s">
        <v>3326</v>
      </c>
      <c r="AU2257" s="84" t="s">
        <v>4068</v>
      </c>
      <c r="AV2257" s="77" t="str">
        <f t="shared" si="506"/>
        <v>40153</v>
      </c>
      <c r="AX2257" s="7" t="s">
        <v>186</v>
      </c>
    </row>
    <row r="2258" spans="1:54" collapsed="1">
      <c r="A2258" t="s">
        <v>2632</v>
      </c>
      <c r="B2258" t="s">
        <v>3839</v>
      </c>
      <c r="C2258" s="1">
        <f t="shared" si="500"/>
        <v>1463758</v>
      </c>
      <c r="D2258" s="7">
        <f>IF(N2258&gt;0, RANK(N2258,(N2258:P2258,Q2258:AE2258)),0)</f>
        <v>2</v>
      </c>
      <c r="E2258" s="7">
        <f>IF(O2258&gt;0,RANK(O2258,(N2258:P2258,Q2258:AE2258)),0)</f>
        <v>1</v>
      </c>
      <c r="F2258" s="7">
        <f>IF(P2258&gt;0,RANK(P2258,(N2258:P2258,Q2258:AE2258)),0)</f>
        <v>0</v>
      </c>
      <c r="G2258" s="1">
        <f t="shared" si="496"/>
        <v>455826</v>
      </c>
      <c r="H2258" s="2">
        <f t="shared" si="497"/>
        <v>0.31140803329512118</v>
      </c>
      <c r="I2258" s="2"/>
      <c r="J2258" s="2">
        <f t="shared" si="501"/>
        <v>0.34429598335243938</v>
      </c>
      <c r="K2258" s="2">
        <f t="shared" si="501"/>
        <v>0.65570401664756062</v>
      </c>
      <c r="L2258" s="2">
        <f t="shared" si="501"/>
        <v>0</v>
      </c>
      <c r="M2258" s="2">
        <f t="shared" si="502"/>
        <v>0</v>
      </c>
      <c r="N2258" s="1">
        <f>SUM(N2181:N2257)</f>
        <v>503966</v>
      </c>
      <c r="O2258" s="1">
        <f>SUM(O2181:O2257)</f>
        <v>959792</v>
      </c>
      <c r="AG2258" s="7">
        <f>IF(Q2258&gt;0,RANK(Q2258,(N2258:P2258,Q2258:AE2258)),0)</f>
        <v>0</v>
      </c>
      <c r="AH2258" s="7">
        <f>IF(R2258&gt;0,RANK(R2258,(N2258:P2258,Q2258:AE2258)),0)</f>
        <v>0</v>
      </c>
      <c r="AI2258" s="7">
        <f>IF(T2258&gt;0,RANK(T2258,(N2258:P2258,Q2258:AE2258)),0)</f>
        <v>0</v>
      </c>
      <c r="AJ2258" s="7">
        <f>IF(S2258&gt;0,RANK(S2258,(N2258:P2258,Q2258:AE2258)),0)</f>
        <v>0</v>
      </c>
      <c r="AK2258" s="2">
        <f t="shared" si="503"/>
        <v>0</v>
      </c>
      <c r="AL2258" s="2">
        <f t="shared" si="503"/>
        <v>0</v>
      </c>
      <c r="AM2258" s="2">
        <f t="shared" si="504"/>
        <v>0</v>
      </c>
      <c r="AN2258" s="2">
        <f t="shared" si="505"/>
        <v>0</v>
      </c>
      <c r="AP2258" t="s">
        <v>2632</v>
      </c>
      <c r="AQ2258" t="s">
        <v>3839</v>
      </c>
      <c r="AT2258" s="85" t="s">
        <v>3326</v>
      </c>
      <c r="AU2258" s="116"/>
      <c r="AV2258" s="77" t="str">
        <f t="shared" si="506"/>
        <v>40</v>
      </c>
      <c r="AX2258" s="7" t="s">
        <v>2301</v>
      </c>
    </row>
    <row r="2259" spans="1:54">
      <c r="C2259" s="1"/>
      <c r="E2259" s="7"/>
      <c r="F2259" s="7"/>
      <c r="I2259" s="2"/>
      <c r="Q2259" s="69"/>
      <c r="R2259" s="69"/>
      <c r="AG2259" s="7"/>
      <c r="AH2259" s="7"/>
      <c r="AI2259" s="7"/>
      <c r="AJ2259" s="7"/>
    </row>
    <row r="2260" spans="1:54" hidden="1" outlineLevel="1">
      <c r="A2260" t="s">
        <v>2747</v>
      </c>
      <c r="B2260" t="s">
        <v>2634</v>
      </c>
      <c r="C2260" s="1">
        <f t="shared" ref="C2260:C2296" si="507">SUM(N2260:AE2260)</f>
        <v>9034</v>
      </c>
      <c r="D2260" s="7">
        <f>IF(N2260&gt;0, RANK(N2260,(N2260:P2260,Q2260:AE2260)),0)</f>
        <v>2</v>
      </c>
      <c r="E2260" s="7">
        <f>IF(O2260&gt;0,RANK(O2260,(N2260:P2260,Q2260:AE2260)),0)</f>
        <v>1</v>
      </c>
      <c r="F2260" s="7">
        <f>IF(P2260&gt;0,RANK(P2260,(N2260:P2260,Q2260:AE2260)),0)</f>
        <v>0</v>
      </c>
      <c r="G2260" s="1">
        <f t="shared" si="496"/>
        <v>3637</v>
      </c>
      <c r="H2260" s="2">
        <f t="shared" si="497"/>
        <v>0.40259021474429929</v>
      </c>
      <c r="I2260" s="2"/>
      <c r="J2260" s="2">
        <f t="shared" ref="J2260:L2296" si="508">IF($C2260=0,"-",N2260/$C2260)</f>
        <v>0.28957272526012839</v>
      </c>
      <c r="K2260" s="2">
        <f t="shared" si="508"/>
        <v>0.69216294000442768</v>
      </c>
      <c r="L2260" s="2">
        <f t="shared" si="508"/>
        <v>0</v>
      </c>
      <c r="M2260" s="2">
        <f t="shared" ref="M2260:M2296" si="509">IF(C2260=0,"-",(1-J2260-K2260-L2260))</f>
        <v>1.8264334735443977E-2</v>
      </c>
      <c r="N2260" s="1">
        <v>2616</v>
      </c>
      <c r="O2260" s="1">
        <v>6253</v>
      </c>
      <c r="Q2260" s="1">
        <v>50</v>
      </c>
      <c r="R2260" s="1">
        <v>43</v>
      </c>
      <c r="S2260" s="1">
        <v>26</v>
      </c>
      <c r="W2260" s="1">
        <v>46</v>
      </c>
      <c r="AG2260" s="7">
        <f>IF(Q2260&gt;0,RANK(Q2260,(N2260:P2260,Q2260:AE2260)),0)</f>
        <v>3</v>
      </c>
      <c r="AH2260" s="7">
        <f>IF(R2260&gt;0,RANK(R2260,(N2260:P2260,Q2260:AE2260)),0)</f>
        <v>5</v>
      </c>
      <c r="AI2260" s="7">
        <f>IF(T2260&gt;0,RANK(T2260,(N2260:P2260,Q2260:AE2260)),0)</f>
        <v>0</v>
      </c>
      <c r="AJ2260" s="7">
        <f>IF(S2260&gt;0,RANK(S2260,(N2260:P2260,Q2260:AE2260)),0)</f>
        <v>6</v>
      </c>
      <c r="AK2260" s="2">
        <f t="shared" ref="AK2260:AL2296" si="510">IF($C2260=0,"-",Q2260/$C2260)</f>
        <v>5.5346468895284481E-3</v>
      </c>
      <c r="AL2260" s="2">
        <f t="shared" si="510"/>
        <v>4.7597963249944655E-3</v>
      </c>
      <c r="AM2260" s="2">
        <f t="shared" ref="AM2260:AM2296" si="511">IF($C2260=0,"-",T2260/$C2260)</f>
        <v>0</v>
      </c>
      <c r="AN2260" s="2">
        <f t="shared" ref="AN2260:AN2296" si="512">IF($C2260=0,"-",S2260/$C2260)</f>
        <v>2.8780163825547931E-3</v>
      </c>
      <c r="AP2260" t="s">
        <v>2747</v>
      </c>
      <c r="AQ2260" t="s">
        <v>2634</v>
      </c>
      <c r="AR2260">
        <v>2</v>
      </c>
      <c r="AT2260" s="85" t="s">
        <v>3328</v>
      </c>
      <c r="AU2260" s="84" t="s">
        <v>3988</v>
      </c>
      <c r="AV2260" s="77" t="str">
        <f t="shared" ref="AV2260:AV2296" si="513">AT2260&amp;AU2260</f>
        <v>41001</v>
      </c>
      <c r="AX2260" s="7" t="s">
        <v>186</v>
      </c>
      <c r="BB2260" t="s">
        <v>410</v>
      </c>
    </row>
    <row r="2261" spans="1:54" hidden="1" outlineLevel="1">
      <c r="A2261" t="s">
        <v>3663</v>
      </c>
      <c r="B2261" t="s">
        <v>2634</v>
      </c>
      <c r="C2261" s="1">
        <f t="shared" si="507"/>
        <v>45735</v>
      </c>
      <c r="D2261" s="7">
        <f>IF(N2261&gt;0, RANK(N2261,(N2261:P2261,Q2261:AE2261)),0)</f>
        <v>1</v>
      </c>
      <c r="E2261" s="7">
        <f>IF(O2261&gt;0,RANK(O2261,(N2261:P2261,Q2261:AE2261)),0)</f>
        <v>2</v>
      </c>
      <c r="F2261" s="7">
        <f>IF(P2261&gt;0,RANK(P2261,(N2261:P2261,Q2261:AE2261)),0)</f>
        <v>0</v>
      </c>
      <c r="G2261" s="1">
        <f t="shared" si="496"/>
        <v>8055</v>
      </c>
      <c r="H2261" s="2">
        <f t="shared" si="497"/>
        <v>0.17612331912102328</v>
      </c>
      <c r="I2261" s="2"/>
      <c r="J2261" s="2">
        <f t="shared" si="508"/>
        <v>0.57975292445610582</v>
      </c>
      <c r="K2261" s="2">
        <f t="shared" si="508"/>
        <v>0.40362960533508252</v>
      </c>
      <c r="L2261" s="2">
        <f t="shared" si="508"/>
        <v>0</v>
      </c>
      <c r="M2261" s="2">
        <f t="shared" si="509"/>
        <v>1.6617470208811658E-2</v>
      </c>
      <c r="N2261" s="1">
        <v>26515</v>
      </c>
      <c r="O2261" s="1">
        <v>18460</v>
      </c>
      <c r="Q2261" s="1">
        <v>222</v>
      </c>
      <c r="R2261" s="1">
        <v>108</v>
      </c>
      <c r="S2261" s="1">
        <v>185</v>
      </c>
      <c r="W2261" s="1">
        <v>245</v>
      </c>
      <c r="AG2261" s="7">
        <f>IF(Q2261&gt;0,RANK(Q2261,(N2261:P2261,Q2261:AE2261)),0)</f>
        <v>4</v>
      </c>
      <c r="AH2261" s="7">
        <f>IF(R2261&gt;0,RANK(R2261,(N2261:P2261,Q2261:AE2261)),0)</f>
        <v>6</v>
      </c>
      <c r="AI2261" s="7">
        <f>IF(T2261&gt;0,RANK(T2261,(N2261:P2261,Q2261:AE2261)),0)</f>
        <v>0</v>
      </c>
      <c r="AJ2261" s="7">
        <f>IF(S2261&gt;0,RANK(S2261,(N2261:P2261,Q2261:AE2261)),0)</f>
        <v>5</v>
      </c>
      <c r="AK2261" s="2">
        <f t="shared" si="510"/>
        <v>4.8540505083633978E-3</v>
      </c>
      <c r="AL2261" s="2">
        <f t="shared" si="510"/>
        <v>2.3614299770416528E-3</v>
      </c>
      <c r="AM2261" s="2">
        <f t="shared" si="511"/>
        <v>0</v>
      </c>
      <c r="AN2261" s="2">
        <f t="shared" si="512"/>
        <v>4.0450420903028316E-3</v>
      </c>
      <c r="AP2261" t="s">
        <v>3663</v>
      </c>
      <c r="AQ2261" t="s">
        <v>2634</v>
      </c>
      <c r="AT2261" s="85" t="s">
        <v>3328</v>
      </c>
      <c r="AU2261" s="84" t="s">
        <v>3989</v>
      </c>
      <c r="AV2261" s="77" t="str">
        <f t="shared" si="513"/>
        <v>41003</v>
      </c>
      <c r="AX2261" s="7" t="s">
        <v>186</v>
      </c>
      <c r="BB2261" t="s">
        <v>410</v>
      </c>
    </row>
    <row r="2262" spans="1:54" hidden="1" outlineLevel="1">
      <c r="A2262" t="s">
        <v>4464</v>
      </c>
      <c r="B2262" t="s">
        <v>2634</v>
      </c>
      <c r="C2262" s="1">
        <f t="shared" si="507"/>
        <v>195000</v>
      </c>
      <c r="D2262" s="7">
        <f>IF(N2262&gt;0, RANK(N2262,(N2262:P2262,Q2262:AE2262)),0)</f>
        <v>2</v>
      </c>
      <c r="E2262" s="7">
        <f>IF(O2262&gt;0,RANK(O2262,(N2262:P2262,Q2262:AE2262)),0)</f>
        <v>1</v>
      </c>
      <c r="F2262" s="7">
        <f>IF(P2262&gt;0,RANK(P2262,(N2262:P2262,Q2262:AE2262)),0)</f>
        <v>0</v>
      </c>
      <c r="G2262" s="1">
        <f t="shared" si="496"/>
        <v>2562</v>
      </c>
      <c r="H2262" s="2">
        <f t="shared" si="497"/>
        <v>1.3138461538461538E-2</v>
      </c>
      <c r="I2262" s="2"/>
      <c r="J2262" s="2">
        <f t="shared" si="508"/>
        <v>0.48784102564102566</v>
      </c>
      <c r="K2262" s="2">
        <f t="shared" si="508"/>
        <v>0.50097948717948715</v>
      </c>
      <c r="L2262" s="2">
        <f t="shared" si="508"/>
        <v>0</v>
      </c>
      <c r="M2262" s="2">
        <f t="shared" si="509"/>
        <v>1.1179487179487135E-2</v>
      </c>
      <c r="N2262" s="1">
        <v>95129</v>
      </c>
      <c r="O2262" s="1">
        <v>97691</v>
      </c>
      <c r="Q2262" s="1">
        <v>619</v>
      </c>
      <c r="R2262" s="1">
        <v>439</v>
      </c>
      <c r="S2262" s="1">
        <v>413</v>
      </c>
      <c r="W2262" s="1">
        <v>709</v>
      </c>
      <c r="AG2262" s="7">
        <f>IF(Q2262&gt;0,RANK(Q2262,(N2262:P2262,Q2262:AE2262)),0)</f>
        <v>4</v>
      </c>
      <c r="AH2262" s="7">
        <f>IF(R2262&gt;0,RANK(R2262,(N2262:P2262,Q2262:AE2262)),0)</f>
        <v>5</v>
      </c>
      <c r="AI2262" s="7">
        <f>IF(T2262&gt;0,RANK(T2262,(N2262:P2262,Q2262:AE2262)),0)</f>
        <v>0</v>
      </c>
      <c r="AJ2262" s="7">
        <f>IF(S2262&gt;0,RANK(S2262,(N2262:P2262,Q2262:AE2262)),0)</f>
        <v>6</v>
      </c>
      <c r="AK2262" s="2">
        <f t="shared" si="510"/>
        <v>3.1743589743589745E-3</v>
      </c>
      <c r="AL2262" s="2">
        <f t="shared" si="510"/>
        <v>2.2512820512820514E-3</v>
      </c>
      <c r="AM2262" s="2">
        <f t="shared" si="511"/>
        <v>0</v>
      </c>
      <c r="AN2262" s="2">
        <f t="shared" si="512"/>
        <v>2.117948717948718E-3</v>
      </c>
      <c r="AP2262" t="s">
        <v>4464</v>
      </c>
      <c r="AQ2262" t="s">
        <v>2634</v>
      </c>
      <c r="AT2262" s="85" t="s">
        <v>3328</v>
      </c>
      <c r="AU2262" s="84" t="s">
        <v>3632</v>
      </c>
      <c r="AV2262" s="77" t="str">
        <f t="shared" si="513"/>
        <v>41005</v>
      </c>
      <c r="AX2262" s="7" t="s">
        <v>186</v>
      </c>
      <c r="BB2262" t="s">
        <v>410</v>
      </c>
    </row>
    <row r="2263" spans="1:54" hidden="1" outlineLevel="1">
      <c r="A2263" t="s">
        <v>4465</v>
      </c>
      <c r="B2263" t="s">
        <v>2634</v>
      </c>
      <c r="C2263" s="1">
        <f t="shared" si="507"/>
        <v>19309</v>
      </c>
      <c r="D2263" s="7">
        <f>IF(N2263&gt;0, RANK(N2263,(N2263:P2263,Q2263:AE2263)),0)</f>
        <v>1</v>
      </c>
      <c r="E2263" s="7">
        <f>IF(O2263&gt;0,RANK(O2263,(N2263:P2263,Q2263:AE2263)),0)</f>
        <v>2</v>
      </c>
      <c r="F2263" s="7">
        <f>IF(P2263&gt;0,RANK(P2263,(N2263:P2263,Q2263:AE2263)),0)</f>
        <v>0</v>
      </c>
      <c r="G2263" s="1">
        <f t="shared" si="496"/>
        <v>1958</v>
      </c>
      <c r="H2263" s="2">
        <f t="shared" si="497"/>
        <v>0.10140349060023823</v>
      </c>
      <c r="I2263" s="2"/>
      <c r="J2263" s="2">
        <f t="shared" si="508"/>
        <v>0.54176808742037397</v>
      </c>
      <c r="K2263" s="2">
        <f t="shared" si="508"/>
        <v>0.44036459682013568</v>
      </c>
      <c r="L2263" s="2">
        <f t="shared" si="508"/>
        <v>0</v>
      </c>
      <c r="M2263" s="2">
        <f t="shared" si="509"/>
        <v>1.7867315759490354E-2</v>
      </c>
      <c r="N2263" s="1">
        <v>10461</v>
      </c>
      <c r="O2263" s="1">
        <v>8503</v>
      </c>
      <c r="Q2263" s="1">
        <v>87</v>
      </c>
      <c r="R2263" s="1">
        <v>66</v>
      </c>
      <c r="S2263" s="1">
        <v>61</v>
      </c>
      <c r="W2263" s="1">
        <v>131</v>
      </c>
      <c r="AG2263" s="7">
        <f>IF(Q2263&gt;0,RANK(Q2263,(N2263:P2263,Q2263:AE2263)),0)</f>
        <v>4</v>
      </c>
      <c r="AH2263" s="7">
        <f>IF(R2263&gt;0,RANK(R2263,(N2263:P2263,Q2263:AE2263)),0)</f>
        <v>5</v>
      </c>
      <c r="AI2263" s="7">
        <f>IF(T2263&gt;0,RANK(T2263,(N2263:P2263,Q2263:AE2263)),0)</f>
        <v>0</v>
      </c>
      <c r="AJ2263" s="7">
        <f>IF(S2263&gt;0,RANK(S2263,(N2263:P2263,Q2263:AE2263)),0)</f>
        <v>6</v>
      </c>
      <c r="AK2263" s="2">
        <f t="shared" si="510"/>
        <v>4.5056709306540987E-3</v>
      </c>
      <c r="AL2263" s="2">
        <f t="shared" si="510"/>
        <v>3.4180951887720751E-3</v>
      </c>
      <c r="AM2263" s="2">
        <f t="shared" si="511"/>
        <v>0</v>
      </c>
      <c r="AN2263" s="2">
        <f t="shared" si="512"/>
        <v>3.1591485835620694E-3</v>
      </c>
      <c r="AP2263" t="s">
        <v>4465</v>
      </c>
      <c r="AQ2263" t="s">
        <v>2634</v>
      </c>
      <c r="AR2263">
        <v>1</v>
      </c>
      <c r="AT2263" s="85" t="s">
        <v>3328</v>
      </c>
      <c r="AU2263" s="84" t="s">
        <v>2597</v>
      </c>
      <c r="AV2263" s="77" t="str">
        <f t="shared" si="513"/>
        <v>41007</v>
      </c>
      <c r="AX2263" s="7" t="s">
        <v>186</v>
      </c>
      <c r="BB2263" t="s">
        <v>410</v>
      </c>
    </row>
    <row r="2264" spans="1:54" hidden="1" outlineLevel="1">
      <c r="A2264" t="s">
        <v>2432</v>
      </c>
      <c r="B2264" t="s">
        <v>2634</v>
      </c>
      <c r="C2264" s="1">
        <f t="shared" si="507"/>
        <v>24917</v>
      </c>
      <c r="D2264" s="7">
        <f>IF(N2264&gt;0, RANK(N2264,(N2264:P2264,Q2264:AE2264)),0)</f>
        <v>1</v>
      </c>
      <c r="E2264" s="7">
        <f>IF(O2264&gt;0,RANK(O2264,(N2264:P2264,Q2264:AE2264)),0)</f>
        <v>2</v>
      </c>
      <c r="F2264" s="7">
        <f>IF(P2264&gt;0,RANK(P2264,(N2264:P2264,Q2264:AE2264)),0)</f>
        <v>0</v>
      </c>
      <c r="G2264" s="1">
        <f t="shared" si="496"/>
        <v>695</v>
      </c>
      <c r="H2264" s="2">
        <f t="shared" si="497"/>
        <v>2.7892603443432196E-2</v>
      </c>
      <c r="I2264" s="2"/>
      <c r="J2264" s="2">
        <f t="shared" si="508"/>
        <v>0.50419392382710604</v>
      </c>
      <c r="K2264" s="2">
        <f t="shared" si="508"/>
        <v>0.47630132038367379</v>
      </c>
      <c r="L2264" s="2">
        <f t="shared" si="508"/>
        <v>0</v>
      </c>
      <c r="M2264" s="2">
        <f t="shared" si="509"/>
        <v>1.9504755789220174E-2</v>
      </c>
      <c r="N2264" s="1">
        <v>12563</v>
      </c>
      <c r="O2264" s="1">
        <v>11868</v>
      </c>
      <c r="Q2264" s="1">
        <v>108</v>
      </c>
      <c r="R2264" s="1">
        <v>163</v>
      </c>
      <c r="S2264" s="1">
        <v>91</v>
      </c>
      <c r="W2264" s="1">
        <v>124</v>
      </c>
      <c r="AG2264" s="7">
        <f>IF(Q2264&gt;0,RANK(Q2264,(N2264:P2264,Q2264:AE2264)),0)</f>
        <v>5</v>
      </c>
      <c r="AH2264" s="7">
        <f>IF(R2264&gt;0,RANK(R2264,(N2264:P2264,Q2264:AE2264)),0)</f>
        <v>3</v>
      </c>
      <c r="AI2264" s="7">
        <f>IF(T2264&gt;0,RANK(T2264,(N2264:P2264,Q2264:AE2264)),0)</f>
        <v>0</v>
      </c>
      <c r="AJ2264" s="7">
        <f>IF(S2264&gt;0,RANK(S2264,(N2264:P2264,Q2264:AE2264)),0)</f>
        <v>6</v>
      </c>
      <c r="AK2264" s="2">
        <f t="shared" si="510"/>
        <v>4.3343901753822691E-3</v>
      </c>
      <c r="AL2264" s="2">
        <f t="shared" si="510"/>
        <v>6.5417185054380544E-3</v>
      </c>
      <c r="AM2264" s="2">
        <f t="shared" si="511"/>
        <v>0</v>
      </c>
      <c r="AN2264" s="2">
        <f t="shared" si="512"/>
        <v>3.6521250551832083E-3</v>
      </c>
      <c r="AP2264" t="s">
        <v>2432</v>
      </c>
      <c r="AQ2264" t="s">
        <v>2634</v>
      </c>
      <c r="AR2264">
        <v>1</v>
      </c>
      <c r="AT2264" s="85" t="s">
        <v>3328</v>
      </c>
      <c r="AU2264" s="84" t="s">
        <v>3218</v>
      </c>
      <c r="AV2264" s="77" t="str">
        <f t="shared" si="513"/>
        <v>41009</v>
      </c>
      <c r="AX2264" s="7" t="s">
        <v>186</v>
      </c>
      <c r="BB2264" t="s">
        <v>410</v>
      </c>
    </row>
    <row r="2265" spans="1:54" hidden="1" outlineLevel="1">
      <c r="A2265" t="s">
        <v>3612</v>
      </c>
      <c r="B2265" t="s">
        <v>2634</v>
      </c>
      <c r="C2265" s="1">
        <f t="shared" si="507"/>
        <v>33362</v>
      </c>
      <c r="D2265" s="7">
        <f>IF(N2265&gt;0, RANK(N2265,(N2265:P2265,Q2265:AE2265)),0)</f>
        <v>2</v>
      </c>
      <c r="E2265" s="7">
        <f>IF(O2265&gt;0,RANK(O2265,(N2265:P2265,Q2265:AE2265)),0)</f>
        <v>1</v>
      </c>
      <c r="F2265" s="7">
        <f>IF(P2265&gt;0,RANK(P2265,(N2265:P2265,Q2265:AE2265)),0)</f>
        <v>0</v>
      </c>
      <c r="G2265" s="1">
        <f t="shared" si="496"/>
        <v>3898</v>
      </c>
      <c r="H2265" s="2">
        <f t="shared" si="497"/>
        <v>0.11683951801450752</v>
      </c>
      <c r="I2265" s="2"/>
      <c r="J2265" s="2">
        <f t="shared" si="508"/>
        <v>0.43141897967747739</v>
      </c>
      <c r="K2265" s="2">
        <f t="shared" si="508"/>
        <v>0.54825849769198487</v>
      </c>
      <c r="L2265" s="2">
        <f t="shared" si="508"/>
        <v>0</v>
      </c>
      <c r="M2265" s="2">
        <f t="shared" si="509"/>
        <v>2.0322522630537687E-2</v>
      </c>
      <c r="N2265" s="1">
        <v>14393</v>
      </c>
      <c r="O2265" s="1">
        <v>18291</v>
      </c>
      <c r="Q2265" s="1">
        <v>155</v>
      </c>
      <c r="R2265" s="1">
        <v>162</v>
      </c>
      <c r="S2265" s="1">
        <v>131</v>
      </c>
      <c r="W2265" s="1">
        <v>230</v>
      </c>
      <c r="AG2265" s="7">
        <f>IF(Q2265&gt;0,RANK(Q2265,(N2265:P2265,Q2265:AE2265)),0)</f>
        <v>5</v>
      </c>
      <c r="AH2265" s="7">
        <f>IF(R2265&gt;0,RANK(R2265,(N2265:P2265,Q2265:AE2265)),0)</f>
        <v>4</v>
      </c>
      <c r="AI2265" s="7">
        <f>IF(T2265&gt;0,RANK(T2265,(N2265:P2265,Q2265:AE2265)),0)</f>
        <v>0</v>
      </c>
      <c r="AJ2265" s="7">
        <f>IF(S2265&gt;0,RANK(S2265,(N2265:P2265,Q2265:AE2265)),0)</f>
        <v>6</v>
      </c>
      <c r="AK2265" s="2">
        <f t="shared" si="510"/>
        <v>4.6460044361848812E-3</v>
      </c>
      <c r="AL2265" s="2">
        <f t="shared" si="510"/>
        <v>4.8558239913674243E-3</v>
      </c>
      <c r="AM2265" s="2">
        <f t="shared" si="511"/>
        <v>0</v>
      </c>
      <c r="AN2265" s="2">
        <f t="shared" si="512"/>
        <v>3.9266231041304479E-3</v>
      </c>
      <c r="AP2265" t="s">
        <v>3612</v>
      </c>
      <c r="AQ2265" t="s">
        <v>2634</v>
      </c>
      <c r="AR2265">
        <v>4</v>
      </c>
      <c r="AT2265" s="85" t="s">
        <v>3328</v>
      </c>
      <c r="AU2265" s="84" t="s">
        <v>3234</v>
      </c>
      <c r="AV2265" s="77" t="str">
        <f t="shared" si="513"/>
        <v>41011</v>
      </c>
      <c r="AX2265" s="7" t="s">
        <v>186</v>
      </c>
      <c r="BB2265" t="s">
        <v>410</v>
      </c>
    </row>
    <row r="2266" spans="1:54" hidden="1" outlineLevel="1">
      <c r="A2266" t="s">
        <v>2927</v>
      </c>
      <c r="B2266" t="s">
        <v>2634</v>
      </c>
      <c r="C2266" s="1">
        <f t="shared" si="507"/>
        <v>10051</v>
      </c>
      <c r="D2266" s="7">
        <f>IF(N2266&gt;0, RANK(N2266,(N2266:P2266,Q2266:AE2266)),0)</f>
        <v>2</v>
      </c>
      <c r="E2266" s="7">
        <f>IF(O2266&gt;0,RANK(O2266,(N2266:P2266,Q2266:AE2266)),0)</f>
        <v>1</v>
      </c>
      <c r="F2266" s="7">
        <f>IF(P2266&gt;0,RANK(P2266,(N2266:P2266,Q2266:AE2266)),0)</f>
        <v>0</v>
      </c>
      <c r="G2266" s="1">
        <f t="shared" si="496"/>
        <v>3806</v>
      </c>
      <c r="H2266" s="2">
        <f t="shared" si="497"/>
        <v>0.37866878917520647</v>
      </c>
      <c r="I2266" s="2"/>
      <c r="J2266" s="2">
        <f t="shared" si="508"/>
        <v>0.30086558551387921</v>
      </c>
      <c r="K2266" s="2">
        <f t="shared" si="508"/>
        <v>0.67953437468908562</v>
      </c>
      <c r="L2266" s="2">
        <f t="shared" si="508"/>
        <v>0</v>
      </c>
      <c r="M2266" s="2">
        <f t="shared" si="509"/>
        <v>1.9600039797035174E-2</v>
      </c>
      <c r="N2266" s="1">
        <v>3024</v>
      </c>
      <c r="O2266" s="1">
        <v>6830</v>
      </c>
      <c r="Q2266" s="1">
        <v>59</v>
      </c>
      <c r="R2266" s="1">
        <v>37</v>
      </c>
      <c r="S2266" s="1">
        <v>38</v>
      </c>
      <c r="W2266" s="1">
        <v>63</v>
      </c>
      <c r="AG2266" s="7">
        <f>IF(Q2266&gt;0,RANK(Q2266,(N2266:P2266,Q2266:AE2266)),0)</f>
        <v>4</v>
      </c>
      <c r="AH2266" s="7">
        <f>IF(R2266&gt;0,RANK(R2266,(N2266:P2266,Q2266:AE2266)),0)</f>
        <v>6</v>
      </c>
      <c r="AI2266" s="7">
        <f>IF(T2266&gt;0,RANK(T2266,(N2266:P2266,Q2266:AE2266)),0)</f>
        <v>0</v>
      </c>
      <c r="AJ2266" s="7">
        <f>IF(S2266&gt;0,RANK(S2266,(N2266:P2266,Q2266:AE2266)),0)</f>
        <v>5</v>
      </c>
      <c r="AK2266" s="2">
        <f t="shared" si="510"/>
        <v>5.8700626803303152E-3</v>
      </c>
      <c r="AL2266" s="2">
        <f t="shared" si="510"/>
        <v>3.6812257486817232E-3</v>
      </c>
      <c r="AM2266" s="2">
        <f t="shared" si="511"/>
        <v>0</v>
      </c>
      <c r="AN2266" s="2">
        <f t="shared" si="512"/>
        <v>3.780718336483932E-3</v>
      </c>
      <c r="AP2266" t="s">
        <v>2927</v>
      </c>
      <c r="AQ2266" t="s">
        <v>2634</v>
      </c>
      <c r="AR2266">
        <v>2</v>
      </c>
      <c r="AT2266" s="85" t="s">
        <v>3328</v>
      </c>
      <c r="AU2266" s="84" t="s">
        <v>3235</v>
      </c>
      <c r="AV2266" s="77" t="str">
        <f t="shared" si="513"/>
        <v>41013</v>
      </c>
      <c r="AX2266" s="7" t="s">
        <v>186</v>
      </c>
      <c r="BB2266" t="s">
        <v>410</v>
      </c>
    </row>
    <row r="2267" spans="1:54" hidden="1" outlineLevel="1">
      <c r="A2267" t="s">
        <v>3775</v>
      </c>
      <c r="B2267" t="s">
        <v>2634</v>
      </c>
      <c r="C2267" s="1">
        <f t="shared" si="507"/>
        <v>12799</v>
      </c>
      <c r="D2267" s="7">
        <f>IF(N2267&gt;0, RANK(N2267,(N2267:P2267,Q2267:AE2267)),0)</f>
        <v>2</v>
      </c>
      <c r="E2267" s="7">
        <f>IF(O2267&gt;0,RANK(O2267,(N2267:P2267,Q2267:AE2267)),0)</f>
        <v>1</v>
      </c>
      <c r="F2267" s="7">
        <f>IF(P2267&gt;0,RANK(P2267,(N2267:P2267,Q2267:AE2267)),0)</f>
        <v>0</v>
      </c>
      <c r="G2267" s="1">
        <f t="shared" si="496"/>
        <v>2112</v>
      </c>
      <c r="H2267" s="2">
        <f t="shared" si="497"/>
        <v>0.16501289163215876</v>
      </c>
      <c r="I2267" s="2"/>
      <c r="J2267" s="2">
        <f t="shared" si="508"/>
        <v>0.40784436284084696</v>
      </c>
      <c r="K2267" s="2">
        <f t="shared" si="508"/>
        <v>0.57285725447300573</v>
      </c>
      <c r="L2267" s="2">
        <f t="shared" si="508"/>
        <v>0</v>
      </c>
      <c r="M2267" s="2">
        <f t="shared" si="509"/>
        <v>1.9298382686147253E-2</v>
      </c>
      <c r="N2267" s="1">
        <v>5220</v>
      </c>
      <c r="O2267" s="1">
        <v>7332</v>
      </c>
      <c r="Q2267" s="1">
        <v>73</v>
      </c>
      <c r="R2267" s="1">
        <v>57</v>
      </c>
      <c r="S2267" s="1">
        <v>50</v>
      </c>
      <c r="W2267" s="1">
        <v>67</v>
      </c>
      <c r="AG2267" s="7">
        <f>IF(Q2267&gt;0,RANK(Q2267,(N2267:P2267,Q2267:AE2267)),0)</f>
        <v>3</v>
      </c>
      <c r="AH2267" s="7">
        <f>IF(R2267&gt;0,RANK(R2267,(N2267:P2267,Q2267:AE2267)),0)</f>
        <v>5</v>
      </c>
      <c r="AI2267" s="7">
        <f>IF(T2267&gt;0,RANK(T2267,(N2267:P2267,Q2267:AE2267)),0)</f>
        <v>0</v>
      </c>
      <c r="AJ2267" s="7">
        <f>IF(S2267&gt;0,RANK(S2267,(N2267:P2267,Q2267:AE2267)),0)</f>
        <v>6</v>
      </c>
      <c r="AK2267" s="2">
        <f t="shared" si="510"/>
        <v>5.7035705914524571E-3</v>
      </c>
      <c r="AL2267" s="2">
        <f t="shared" si="510"/>
        <v>4.4534729275724667E-3</v>
      </c>
      <c r="AM2267" s="2">
        <f t="shared" si="511"/>
        <v>0</v>
      </c>
      <c r="AN2267" s="2">
        <f t="shared" si="512"/>
        <v>3.906555199624971E-3</v>
      </c>
      <c r="AP2267" t="s">
        <v>3775</v>
      </c>
      <c r="AQ2267" t="s">
        <v>2634</v>
      </c>
      <c r="AR2267">
        <v>4</v>
      </c>
      <c r="AT2267" s="85" t="s">
        <v>3328</v>
      </c>
      <c r="AU2267" s="84" t="s">
        <v>4670</v>
      </c>
      <c r="AV2267" s="77" t="str">
        <f t="shared" si="513"/>
        <v>41015</v>
      </c>
      <c r="AX2267" s="7" t="s">
        <v>186</v>
      </c>
      <c r="BB2267" t="s">
        <v>410</v>
      </c>
    </row>
    <row r="2268" spans="1:54" hidden="1" outlineLevel="1">
      <c r="A2268" t="s">
        <v>3640</v>
      </c>
      <c r="B2268" t="s">
        <v>2634</v>
      </c>
      <c r="C2268" s="1">
        <f t="shared" si="507"/>
        <v>74048</v>
      </c>
      <c r="D2268" s="7">
        <f>IF(N2268&gt;0, RANK(N2268,(N2268:P2268,Q2268:AE2268)),0)</f>
        <v>2</v>
      </c>
      <c r="E2268" s="7">
        <f>IF(O2268&gt;0,RANK(O2268,(N2268:P2268,Q2268:AE2268)),0)</f>
        <v>1</v>
      </c>
      <c r="F2268" s="7">
        <f>IF(P2268&gt;0,RANK(P2268,(N2268:P2268,Q2268:AE2268)),0)</f>
        <v>0</v>
      </c>
      <c r="G2268" s="1">
        <f t="shared" si="496"/>
        <v>10578</v>
      </c>
      <c r="H2268" s="2">
        <f t="shared" si="497"/>
        <v>0.14285328435609335</v>
      </c>
      <c r="I2268" s="2"/>
      <c r="J2268" s="2">
        <f t="shared" si="508"/>
        <v>0.42106471477960244</v>
      </c>
      <c r="K2268" s="2">
        <f t="shared" si="508"/>
        <v>0.56391799913569574</v>
      </c>
      <c r="L2268" s="2">
        <f t="shared" si="508"/>
        <v>0</v>
      </c>
      <c r="M2268" s="2">
        <f t="shared" si="509"/>
        <v>1.5017286084701764E-2</v>
      </c>
      <c r="N2268" s="1">
        <v>31179</v>
      </c>
      <c r="O2268" s="1">
        <v>41757</v>
      </c>
      <c r="Q2268" s="1">
        <v>360</v>
      </c>
      <c r="R2268" s="1">
        <v>183</v>
      </c>
      <c r="S2268" s="1">
        <v>210</v>
      </c>
      <c r="W2268" s="1">
        <v>359</v>
      </c>
      <c r="AG2268" s="7">
        <f>IF(Q2268&gt;0,RANK(Q2268,(N2268:P2268,Q2268:AE2268)),0)</f>
        <v>3</v>
      </c>
      <c r="AH2268" s="7">
        <f>IF(R2268&gt;0,RANK(R2268,(N2268:P2268,Q2268:AE2268)),0)</f>
        <v>6</v>
      </c>
      <c r="AI2268" s="7">
        <f>IF(T2268&gt;0,RANK(T2268,(N2268:P2268,Q2268:AE2268)),0)</f>
        <v>0</v>
      </c>
      <c r="AJ2268" s="7">
        <f>IF(S2268&gt;0,RANK(S2268,(N2268:P2268,Q2268:AE2268)),0)</f>
        <v>5</v>
      </c>
      <c r="AK2268" s="2">
        <f t="shared" si="510"/>
        <v>4.8617113223854798E-3</v>
      </c>
      <c r="AL2268" s="2">
        <f t="shared" si="510"/>
        <v>2.4713699222126189E-3</v>
      </c>
      <c r="AM2268" s="2">
        <f t="shared" si="511"/>
        <v>0</v>
      </c>
      <c r="AN2268" s="2">
        <f t="shared" si="512"/>
        <v>2.8359982713915296E-3</v>
      </c>
      <c r="AP2268" t="s">
        <v>3640</v>
      </c>
      <c r="AQ2268" t="s">
        <v>2634</v>
      </c>
      <c r="AR2268">
        <v>2</v>
      </c>
      <c r="AT2268" s="85" t="s">
        <v>3328</v>
      </c>
      <c r="AU2268" s="84" t="s">
        <v>4671</v>
      </c>
      <c r="AV2268" s="77" t="str">
        <f t="shared" si="513"/>
        <v>41017</v>
      </c>
      <c r="AX2268" s="7" t="s">
        <v>186</v>
      </c>
      <c r="BB2268" t="s">
        <v>410</v>
      </c>
    </row>
    <row r="2269" spans="1:54" hidden="1" outlineLevel="1">
      <c r="A2269" t="s">
        <v>4987</v>
      </c>
      <c r="B2269" t="s">
        <v>2634</v>
      </c>
      <c r="C2269" s="1">
        <f t="shared" si="507"/>
        <v>54984</v>
      </c>
      <c r="D2269" s="7">
        <f>IF(N2269&gt;0, RANK(N2269,(N2269:P2269,Q2269:AE2269)),0)</f>
        <v>2</v>
      </c>
      <c r="E2269" s="7">
        <f>IF(O2269&gt;0,RANK(O2269,(N2269:P2269,Q2269:AE2269)),0)</f>
        <v>1</v>
      </c>
      <c r="F2269" s="7">
        <f>IF(P2269&gt;0,RANK(P2269,(N2269:P2269,Q2269:AE2269)),0)</f>
        <v>0</v>
      </c>
      <c r="G2269" s="1">
        <f t="shared" si="496"/>
        <v>17867</v>
      </c>
      <c r="H2269" s="2">
        <f t="shared" si="497"/>
        <v>0.32494907609486395</v>
      </c>
      <c r="I2269" s="2"/>
      <c r="J2269" s="2">
        <f t="shared" si="508"/>
        <v>0.3289866142877928</v>
      </c>
      <c r="K2269" s="2">
        <f t="shared" si="508"/>
        <v>0.65393569038265675</v>
      </c>
      <c r="L2269" s="2">
        <f t="shared" si="508"/>
        <v>0</v>
      </c>
      <c r="M2269" s="2">
        <f t="shared" si="509"/>
        <v>1.7077695329550391E-2</v>
      </c>
      <c r="N2269" s="1">
        <v>18089</v>
      </c>
      <c r="O2269" s="1">
        <v>35956</v>
      </c>
      <c r="Q2269" s="1">
        <v>217</v>
      </c>
      <c r="R2269" s="1">
        <v>252</v>
      </c>
      <c r="S2269" s="1">
        <v>201</v>
      </c>
      <c r="W2269" s="1">
        <v>269</v>
      </c>
      <c r="AG2269" s="7">
        <f>IF(Q2269&gt;0,RANK(Q2269,(N2269:P2269,Q2269:AE2269)),0)</f>
        <v>5</v>
      </c>
      <c r="AH2269" s="7">
        <f>IF(R2269&gt;0,RANK(R2269,(N2269:P2269,Q2269:AE2269)),0)</f>
        <v>4</v>
      </c>
      <c r="AI2269" s="7">
        <f>IF(T2269&gt;0,RANK(T2269,(N2269:P2269,Q2269:AE2269)),0)</f>
        <v>0</v>
      </c>
      <c r="AJ2269" s="7">
        <f>IF(S2269&gt;0,RANK(S2269,(N2269:P2269,Q2269:AE2269)),0)</f>
        <v>6</v>
      </c>
      <c r="AK2269" s="2">
        <f t="shared" si="510"/>
        <v>3.9466026480430667E-3</v>
      </c>
      <c r="AL2269" s="2">
        <f t="shared" si="510"/>
        <v>4.5831514622435617E-3</v>
      </c>
      <c r="AM2269" s="2">
        <f t="shared" si="511"/>
        <v>0</v>
      </c>
      <c r="AN2269" s="2">
        <f t="shared" si="512"/>
        <v>3.6556089044085553E-3</v>
      </c>
      <c r="AP2269" t="s">
        <v>4987</v>
      </c>
      <c r="AQ2269" t="s">
        <v>2634</v>
      </c>
      <c r="AR2269">
        <v>4</v>
      </c>
      <c r="AT2269" s="85" t="s">
        <v>3328</v>
      </c>
      <c r="AU2269" s="84" t="s">
        <v>4672</v>
      </c>
      <c r="AV2269" s="77" t="str">
        <f t="shared" si="513"/>
        <v>41019</v>
      </c>
      <c r="AX2269" s="7" t="s">
        <v>186</v>
      </c>
      <c r="BB2269" t="s">
        <v>410</v>
      </c>
    </row>
    <row r="2270" spans="1:54" hidden="1" outlineLevel="1">
      <c r="A2270" t="s">
        <v>3641</v>
      </c>
      <c r="B2270" t="s">
        <v>2634</v>
      </c>
      <c r="C2270" s="1">
        <f t="shared" si="507"/>
        <v>1138</v>
      </c>
      <c r="D2270" s="7">
        <f>IF(N2270&gt;0, RANK(N2270,(N2270:P2270,Q2270:AE2270)),0)</f>
        <v>2</v>
      </c>
      <c r="E2270" s="7">
        <f>IF(O2270&gt;0,RANK(O2270,(N2270:P2270,Q2270:AE2270)),0)</f>
        <v>1</v>
      </c>
      <c r="F2270" s="7">
        <f>IF(P2270&gt;0,RANK(P2270,(N2270:P2270,Q2270:AE2270)),0)</f>
        <v>0</v>
      </c>
      <c r="G2270" s="1">
        <f t="shared" si="496"/>
        <v>385</v>
      </c>
      <c r="H2270" s="2">
        <f t="shared" si="497"/>
        <v>0.33831282952548331</v>
      </c>
      <c r="I2270" s="2"/>
      <c r="J2270" s="2">
        <f t="shared" si="508"/>
        <v>0.3251318101933216</v>
      </c>
      <c r="K2270" s="2">
        <f t="shared" si="508"/>
        <v>0.66344463971880496</v>
      </c>
      <c r="L2270" s="2">
        <f t="shared" si="508"/>
        <v>0</v>
      </c>
      <c r="M2270" s="2">
        <f t="shared" si="509"/>
        <v>1.1423550087873435E-2</v>
      </c>
      <c r="N2270" s="1">
        <v>370</v>
      </c>
      <c r="O2270" s="1">
        <v>755</v>
      </c>
      <c r="Q2270" s="1">
        <v>6</v>
      </c>
      <c r="R2270" s="1">
        <v>2</v>
      </c>
      <c r="S2270" s="1">
        <v>2</v>
      </c>
      <c r="W2270" s="1">
        <v>3</v>
      </c>
      <c r="AG2270" s="7">
        <f>IF(Q2270&gt;0,RANK(Q2270,(N2270:P2270,Q2270:AE2270)),0)</f>
        <v>3</v>
      </c>
      <c r="AH2270" s="7">
        <f>IF(R2270&gt;0,RANK(R2270,(N2270:P2270,Q2270:AE2270)),0)</f>
        <v>5</v>
      </c>
      <c r="AI2270" s="7">
        <f>IF(T2270&gt;0,RANK(T2270,(N2270:P2270,Q2270:AE2270)),0)</f>
        <v>0</v>
      </c>
      <c r="AJ2270" s="7">
        <f>IF(S2270&gt;0,RANK(S2270,(N2270:P2270,Q2270:AE2270)),0)</f>
        <v>5</v>
      </c>
      <c r="AK2270" s="2">
        <f t="shared" si="510"/>
        <v>5.272407732864675E-3</v>
      </c>
      <c r="AL2270" s="2">
        <f t="shared" si="510"/>
        <v>1.7574692442882249E-3</v>
      </c>
      <c r="AM2270" s="2">
        <f t="shared" si="511"/>
        <v>0</v>
      </c>
      <c r="AN2270" s="2">
        <f t="shared" si="512"/>
        <v>1.7574692442882249E-3</v>
      </c>
      <c r="AP2270" t="s">
        <v>3641</v>
      </c>
      <c r="AQ2270" t="s">
        <v>2634</v>
      </c>
      <c r="AR2270">
        <v>2</v>
      </c>
      <c r="AT2270" s="85" t="s">
        <v>3328</v>
      </c>
      <c r="AU2270" s="84" t="s">
        <v>4350</v>
      </c>
      <c r="AV2270" s="77" t="str">
        <f t="shared" si="513"/>
        <v>41021</v>
      </c>
      <c r="AX2270" s="7" t="s">
        <v>186</v>
      </c>
      <c r="BB2270" t="s">
        <v>410</v>
      </c>
    </row>
    <row r="2271" spans="1:54" hidden="1" outlineLevel="1">
      <c r="A2271" t="s">
        <v>3212</v>
      </c>
      <c r="B2271" t="s">
        <v>2634</v>
      </c>
      <c r="C2271" s="1">
        <f t="shared" si="507"/>
        <v>4061</v>
      </c>
      <c r="D2271" s="7">
        <f>IF(N2271&gt;0, RANK(N2271,(N2271:P2271,Q2271:AE2271)),0)</f>
        <v>2</v>
      </c>
      <c r="E2271" s="7">
        <f>IF(O2271&gt;0,RANK(O2271,(N2271:P2271,Q2271:AE2271)),0)</f>
        <v>1</v>
      </c>
      <c r="F2271" s="7">
        <f>IF(P2271&gt;0,RANK(P2271,(N2271:P2271,Q2271:AE2271)),0)</f>
        <v>0</v>
      </c>
      <c r="G2271" s="1">
        <f t="shared" si="496"/>
        <v>2424</v>
      </c>
      <c r="H2271" s="2">
        <f t="shared" si="497"/>
        <v>0.59689731593203643</v>
      </c>
      <c r="I2271" s="2"/>
      <c r="J2271" s="2">
        <f t="shared" si="508"/>
        <v>0.19207091849298202</v>
      </c>
      <c r="K2271" s="2">
        <f t="shared" si="508"/>
        <v>0.78896823442501851</v>
      </c>
      <c r="L2271" s="2">
        <f t="shared" si="508"/>
        <v>0</v>
      </c>
      <c r="M2271" s="2">
        <f t="shared" si="509"/>
        <v>1.896084708199941E-2</v>
      </c>
      <c r="N2271" s="1">
        <v>780</v>
      </c>
      <c r="O2271" s="1">
        <v>3204</v>
      </c>
      <c r="Q2271" s="1">
        <v>29</v>
      </c>
      <c r="R2271" s="1">
        <v>24</v>
      </c>
      <c r="S2271" s="1">
        <v>7</v>
      </c>
      <c r="W2271" s="1">
        <v>17</v>
      </c>
      <c r="AG2271" s="7">
        <f>IF(Q2271&gt;0,RANK(Q2271,(N2271:P2271,Q2271:AE2271)),0)</f>
        <v>3</v>
      </c>
      <c r="AH2271" s="7">
        <f>IF(R2271&gt;0,RANK(R2271,(N2271:P2271,Q2271:AE2271)),0)</f>
        <v>4</v>
      </c>
      <c r="AI2271" s="7">
        <f>IF(T2271&gt;0,RANK(T2271,(N2271:P2271,Q2271:AE2271)),0)</f>
        <v>0</v>
      </c>
      <c r="AJ2271" s="7">
        <f>IF(S2271&gt;0,RANK(S2271,(N2271:P2271,Q2271:AE2271)),0)</f>
        <v>6</v>
      </c>
      <c r="AK2271" s="2">
        <f t="shared" si="510"/>
        <v>7.1410982516621523E-3</v>
      </c>
      <c r="AL2271" s="2">
        <f t="shared" si="510"/>
        <v>5.9098744151686779E-3</v>
      </c>
      <c r="AM2271" s="2">
        <f t="shared" si="511"/>
        <v>0</v>
      </c>
      <c r="AN2271" s="2">
        <f t="shared" si="512"/>
        <v>1.7237133710908644E-3</v>
      </c>
      <c r="AP2271" t="s">
        <v>3212</v>
      </c>
      <c r="AQ2271" t="s">
        <v>2634</v>
      </c>
      <c r="AR2271">
        <v>2</v>
      </c>
      <c r="AT2271" s="85" t="s">
        <v>3328</v>
      </c>
      <c r="AU2271" s="84" t="s">
        <v>4351</v>
      </c>
      <c r="AV2271" s="77" t="str">
        <f t="shared" si="513"/>
        <v>41023</v>
      </c>
      <c r="AX2271" s="7" t="s">
        <v>186</v>
      </c>
      <c r="BB2271" t="s">
        <v>410</v>
      </c>
    </row>
    <row r="2272" spans="1:54" hidden="1" outlineLevel="1">
      <c r="A2272" t="s">
        <v>3642</v>
      </c>
      <c r="B2272" t="s">
        <v>2634</v>
      </c>
      <c r="C2272" s="1">
        <f t="shared" si="507"/>
        <v>3702</v>
      </c>
      <c r="D2272" s="7">
        <f>IF(N2272&gt;0, RANK(N2272,(N2272:P2272,Q2272:AE2272)),0)</f>
        <v>2</v>
      </c>
      <c r="E2272" s="7">
        <f>IF(O2272&gt;0,RANK(O2272,(N2272:P2272,Q2272:AE2272)),0)</f>
        <v>1</v>
      </c>
      <c r="F2272" s="7">
        <f>IF(P2272&gt;0,RANK(P2272,(N2272:P2272,Q2272:AE2272)),0)</f>
        <v>0</v>
      </c>
      <c r="G2272" s="1">
        <f t="shared" si="496"/>
        <v>1976</v>
      </c>
      <c r="H2272" s="2">
        <f t="shared" si="497"/>
        <v>0.53376553214478661</v>
      </c>
      <c r="I2272" s="2"/>
      <c r="J2272" s="2">
        <f t="shared" si="508"/>
        <v>0.22663425175580768</v>
      </c>
      <c r="K2272" s="2">
        <f t="shared" si="508"/>
        <v>0.76039978390059426</v>
      </c>
      <c r="L2272" s="2">
        <f t="shared" si="508"/>
        <v>0</v>
      </c>
      <c r="M2272" s="2">
        <f t="shared" si="509"/>
        <v>1.2965964343598091E-2</v>
      </c>
      <c r="N2272" s="1">
        <v>839</v>
      </c>
      <c r="O2272" s="1">
        <v>2815</v>
      </c>
      <c r="Q2272" s="1">
        <v>13</v>
      </c>
      <c r="R2272" s="1">
        <v>10</v>
      </c>
      <c r="S2272" s="1">
        <v>8</v>
      </c>
      <c r="W2272" s="1">
        <v>17</v>
      </c>
      <c r="AG2272" s="7">
        <f>IF(Q2272&gt;0,RANK(Q2272,(N2272:P2272,Q2272:AE2272)),0)</f>
        <v>4</v>
      </c>
      <c r="AH2272" s="7">
        <f>IF(R2272&gt;0,RANK(R2272,(N2272:P2272,Q2272:AE2272)),0)</f>
        <v>5</v>
      </c>
      <c r="AI2272" s="7">
        <f>IF(T2272&gt;0,RANK(T2272,(N2272:P2272,Q2272:AE2272)),0)</f>
        <v>0</v>
      </c>
      <c r="AJ2272" s="7">
        <f>IF(S2272&gt;0,RANK(S2272,(N2272:P2272,Q2272:AE2272)),0)</f>
        <v>6</v>
      </c>
      <c r="AK2272" s="2">
        <f t="shared" si="510"/>
        <v>3.5116153430578066E-3</v>
      </c>
      <c r="AL2272" s="2">
        <f t="shared" si="510"/>
        <v>2.7012425715829281E-3</v>
      </c>
      <c r="AM2272" s="2">
        <f t="shared" si="511"/>
        <v>0</v>
      </c>
      <c r="AN2272" s="2">
        <f t="shared" si="512"/>
        <v>2.1609940572663426E-3</v>
      </c>
      <c r="AP2272" t="s">
        <v>3642</v>
      </c>
      <c r="AQ2272" t="s">
        <v>2634</v>
      </c>
      <c r="AR2272">
        <v>2</v>
      </c>
      <c r="AT2272" s="85" t="s">
        <v>3328</v>
      </c>
      <c r="AU2272" s="84" t="s">
        <v>3949</v>
      </c>
      <c r="AV2272" s="77" t="str">
        <f t="shared" si="513"/>
        <v>41025</v>
      </c>
      <c r="AX2272" s="7" t="s">
        <v>186</v>
      </c>
      <c r="BB2272" t="s">
        <v>410</v>
      </c>
    </row>
    <row r="2273" spans="1:54" hidden="1" outlineLevel="1">
      <c r="A2273" t="s">
        <v>2788</v>
      </c>
      <c r="B2273" t="s">
        <v>2634</v>
      </c>
      <c r="C2273" s="1">
        <f t="shared" si="507"/>
        <v>9859</v>
      </c>
      <c r="D2273" s="7">
        <f>IF(N2273&gt;0, RANK(N2273,(N2273:P2273,Q2273:AE2273)),0)</f>
        <v>1</v>
      </c>
      <c r="E2273" s="7">
        <f>IF(O2273&gt;0,RANK(O2273,(N2273:P2273,Q2273:AE2273)),0)</f>
        <v>2</v>
      </c>
      <c r="F2273" s="7">
        <f>IF(P2273&gt;0,RANK(P2273,(N2273:P2273,Q2273:AE2273)),0)</f>
        <v>0</v>
      </c>
      <c r="G2273" s="1">
        <f t="shared" si="496"/>
        <v>1463</v>
      </c>
      <c r="H2273" s="2">
        <f t="shared" si="497"/>
        <v>0.14839233187950096</v>
      </c>
      <c r="I2273" s="2"/>
      <c r="J2273" s="2">
        <f t="shared" si="508"/>
        <v>0.56669033370524391</v>
      </c>
      <c r="K2273" s="2">
        <f t="shared" si="508"/>
        <v>0.41829800182574295</v>
      </c>
      <c r="L2273" s="2">
        <f t="shared" si="508"/>
        <v>0</v>
      </c>
      <c r="M2273" s="2">
        <f t="shared" si="509"/>
        <v>1.5011664469013142E-2</v>
      </c>
      <c r="N2273" s="1">
        <v>5587</v>
      </c>
      <c r="O2273" s="1">
        <v>4124</v>
      </c>
      <c r="Q2273" s="1">
        <v>30</v>
      </c>
      <c r="R2273" s="1">
        <v>26</v>
      </c>
      <c r="S2273" s="1">
        <v>28</v>
      </c>
      <c r="W2273" s="1">
        <v>64</v>
      </c>
      <c r="AG2273" s="7">
        <f>IF(Q2273&gt;0,RANK(Q2273,(N2273:P2273,Q2273:AE2273)),0)</f>
        <v>4</v>
      </c>
      <c r="AH2273" s="7">
        <f>IF(R2273&gt;0,RANK(R2273,(N2273:P2273,Q2273:AE2273)),0)</f>
        <v>6</v>
      </c>
      <c r="AI2273" s="7">
        <f>IF(T2273&gt;0,RANK(T2273,(N2273:P2273,Q2273:AE2273)),0)</f>
        <v>0</v>
      </c>
      <c r="AJ2273" s="7">
        <f>IF(S2273&gt;0,RANK(S2273,(N2273:P2273,Q2273:AE2273)),0)</f>
        <v>5</v>
      </c>
      <c r="AK2273" s="2">
        <f t="shared" si="510"/>
        <v>3.0429049599350849E-3</v>
      </c>
      <c r="AL2273" s="2">
        <f t="shared" si="510"/>
        <v>2.6371842986104067E-3</v>
      </c>
      <c r="AM2273" s="2">
        <f t="shared" si="511"/>
        <v>0</v>
      </c>
      <c r="AN2273" s="2">
        <f t="shared" si="512"/>
        <v>2.8400446292727458E-3</v>
      </c>
      <c r="AP2273" t="s">
        <v>2788</v>
      </c>
      <c r="AQ2273" t="s">
        <v>2634</v>
      </c>
      <c r="AR2273">
        <v>2</v>
      </c>
      <c r="AT2273" s="85" t="s">
        <v>3328</v>
      </c>
      <c r="AU2273" s="84" t="s">
        <v>3950</v>
      </c>
      <c r="AV2273" s="77" t="str">
        <f t="shared" si="513"/>
        <v>41027</v>
      </c>
      <c r="AX2273" s="7" t="s">
        <v>186</v>
      </c>
      <c r="BB2273" t="s">
        <v>410</v>
      </c>
    </row>
    <row r="2274" spans="1:54" hidden="1" outlineLevel="1">
      <c r="A2274" t="s">
        <v>1843</v>
      </c>
      <c r="B2274" t="s">
        <v>2634</v>
      </c>
      <c r="C2274" s="1">
        <f t="shared" si="507"/>
        <v>102189</v>
      </c>
      <c r="D2274" s="7">
        <f>IF(N2274&gt;0, RANK(N2274,(N2274:P2274,Q2274:AE2274)),0)</f>
        <v>2</v>
      </c>
      <c r="E2274" s="7">
        <f>IF(O2274&gt;0,RANK(O2274,(N2274:P2274,Q2274:AE2274)),0)</f>
        <v>1</v>
      </c>
      <c r="F2274" s="7">
        <f>IF(P2274&gt;0,RANK(P2274,(N2274:P2274,Q2274:AE2274)),0)</f>
        <v>0</v>
      </c>
      <c r="G2274" s="1">
        <f t="shared" si="496"/>
        <v>12153</v>
      </c>
      <c r="H2274" s="2">
        <f t="shared" si="497"/>
        <v>0.11892669465402343</v>
      </c>
      <c r="I2274" s="2"/>
      <c r="J2274" s="2">
        <f t="shared" si="508"/>
        <v>0.43415631819471762</v>
      </c>
      <c r="K2274" s="2">
        <f t="shared" si="508"/>
        <v>0.55308301284874106</v>
      </c>
      <c r="L2274" s="2">
        <f t="shared" si="508"/>
        <v>0</v>
      </c>
      <c r="M2274" s="2">
        <f t="shared" si="509"/>
        <v>1.2760668956541266E-2</v>
      </c>
      <c r="N2274" s="1">
        <v>44366</v>
      </c>
      <c r="O2274" s="1">
        <v>56519</v>
      </c>
      <c r="Q2274" s="1">
        <v>382</v>
      </c>
      <c r="R2274" s="1">
        <v>310</v>
      </c>
      <c r="S2274" s="1">
        <v>255</v>
      </c>
      <c r="W2274" s="1">
        <v>357</v>
      </c>
      <c r="AG2274" s="7">
        <f>IF(Q2274&gt;0,RANK(Q2274,(N2274:P2274,Q2274:AE2274)),0)</f>
        <v>3</v>
      </c>
      <c r="AH2274" s="7">
        <f>IF(R2274&gt;0,RANK(R2274,(N2274:P2274,Q2274:AE2274)),0)</f>
        <v>5</v>
      </c>
      <c r="AI2274" s="7">
        <f>IF(T2274&gt;0,RANK(T2274,(N2274:P2274,Q2274:AE2274)),0)</f>
        <v>0</v>
      </c>
      <c r="AJ2274" s="7">
        <f>IF(S2274&gt;0,RANK(S2274,(N2274:P2274,Q2274:AE2274)),0)</f>
        <v>6</v>
      </c>
      <c r="AK2274" s="2">
        <f t="shared" si="510"/>
        <v>3.7381714274530528E-3</v>
      </c>
      <c r="AL2274" s="2">
        <f t="shared" si="510"/>
        <v>3.0335946139016918E-3</v>
      </c>
      <c r="AM2274" s="2">
        <f t="shared" si="511"/>
        <v>0</v>
      </c>
      <c r="AN2274" s="2">
        <f t="shared" si="512"/>
        <v>2.4953762146610694E-3</v>
      </c>
      <c r="AP2274" t="s">
        <v>1843</v>
      </c>
      <c r="AQ2274" t="s">
        <v>2634</v>
      </c>
      <c r="AR2274">
        <v>2</v>
      </c>
      <c r="AT2274" s="85" t="s">
        <v>3328</v>
      </c>
      <c r="AU2274" s="84" t="s">
        <v>3951</v>
      </c>
      <c r="AV2274" s="77" t="str">
        <f t="shared" si="513"/>
        <v>41029</v>
      </c>
      <c r="AX2274" s="7" t="s">
        <v>186</v>
      </c>
      <c r="BB2274" t="s">
        <v>410</v>
      </c>
    </row>
    <row r="2275" spans="1:54" hidden="1" outlineLevel="1">
      <c r="A2275" t="s">
        <v>2143</v>
      </c>
      <c r="B2275" t="s">
        <v>2634</v>
      </c>
      <c r="C2275" s="1">
        <f t="shared" si="507"/>
        <v>8115</v>
      </c>
      <c r="D2275" s="7">
        <f>IF(N2275&gt;0, RANK(N2275,(N2275:P2275,Q2275:AE2275)),0)</f>
        <v>2</v>
      </c>
      <c r="E2275" s="7">
        <f>IF(O2275&gt;0,RANK(O2275,(N2275:P2275,Q2275:AE2275)),0)</f>
        <v>1</v>
      </c>
      <c r="F2275" s="7">
        <f>IF(P2275&gt;0,RANK(P2275,(N2275:P2275,Q2275:AE2275)),0)</f>
        <v>0</v>
      </c>
      <c r="G2275" s="1">
        <f t="shared" si="496"/>
        <v>1519</v>
      </c>
      <c r="H2275" s="2">
        <f t="shared" si="497"/>
        <v>0.18718422674060381</v>
      </c>
      <c r="I2275" s="2"/>
      <c r="J2275" s="2">
        <f t="shared" si="508"/>
        <v>0.39963031423290202</v>
      </c>
      <c r="K2275" s="2">
        <f t="shared" si="508"/>
        <v>0.58681454097350583</v>
      </c>
      <c r="L2275" s="2">
        <f t="shared" si="508"/>
        <v>0</v>
      </c>
      <c r="M2275" s="2">
        <f t="shared" si="509"/>
        <v>1.35551447935921E-2</v>
      </c>
      <c r="N2275" s="1">
        <v>3243</v>
      </c>
      <c r="O2275" s="1">
        <v>4762</v>
      </c>
      <c r="Q2275" s="1">
        <v>41</v>
      </c>
      <c r="R2275" s="1">
        <v>16</v>
      </c>
      <c r="S2275" s="1">
        <v>26</v>
      </c>
      <c r="W2275" s="1">
        <v>27</v>
      </c>
      <c r="AG2275" s="7">
        <f>IF(Q2275&gt;0,RANK(Q2275,(N2275:P2275,Q2275:AE2275)),0)</f>
        <v>3</v>
      </c>
      <c r="AH2275" s="7">
        <f>IF(R2275&gt;0,RANK(R2275,(N2275:P2275,Q2275:AE2275)),0)</f>
        <v>6</v>
      </c>
      <c r="AI2275" s="7">
        <f>IF(T2275&gt;0,RANK(T2275,(N2275:P2275,Q2275:AE2275)),0)</f>
        <v>0</v>
      </c>
      <c r="AJ2275" s="7">
        <f>IF(S2275&gt;0,RANK(S2275,(N2275:P2275,Q2275:AE2275)),0)</f>
        <v>5</v>
      </c>
      <c r="AK2275" s="2">
        <f t="shared" si="510"/>
        <v>5.0523721503388788E-3</v>
      </c>
      <c r="AL2275" s="2">
        <f t="shared" si="510"/>
        <v>1.9716574245224891E-3</v>
      </c>
      <c r="AM2275" s="2">
        <f t="shared" si="511"/>
        <v>0</v>
      </c>
      <c r="AN2275" s="2">
        <f t="shared" si="512"/>
        <v>3.2039433148490452E-3</v>
      </c>
      <c r="AP2275" t="s">
        <v>2143</v>
      </c>
      <c r="AQ2275" t="s">
        <v>2634</v>
      </c>
      <c r="AR2275">
        <v>2</v>
      </c>
      <c r="AT2275" s="85" t="s">
        <v>3328</v>
      </c>
      <c r="AU2275" s="84" t="s">
        <v>3971</v>
      </c>
      <c r="AV2275" s="77" t="str">
        <f t="shared" si="513"/>
        <v>41031</v>
      </c>
      <c r="AX2275" s="7" t="s">
        <v>186</v>
      </c>
      <c r="BB2275" t="s">
        <v>410</v>
      </c>
    </row>
    <row r="2276" spans="1:54" hidden="1" outlineLevel="1">
      <c r="A2276" t="s">
        <v>4224</v>
      </c>
      <c r="B2276" t="s">
        <v>2634</v>
      </c>
      <c r="C2276" s="1">
        <f t="shared" si="507"/>
        <v>42275</v>
      </c>
      <c r="D2276" s="7">
        <f>IF(N2276&gt;0, RANK(N2276,(N2276:P2276,Q2276:AE2276)),0)</f>
        <v>2</v>
      </c>
      <c r="E2276" s="7">
        <f>IF(O2276&gt;0,RANK(O2276,(N2276:P2276,Q2276:AE2276)),0)</f>
        <v>1</v>
      </c>
      <c r="F2276" s="7">
        <f>IF(P2276&gt;0,RANK(P2276,(N2276:P2276,Q2276:AE2276)),0)</f>
        <v>0</v>
      </c>
      <c r="G2276" s="1">
        <f t="shared" si="496"/>
        <v>11027</v>
      </c>
      <c r="H2276" s="2">
        <f t="shared" si="497"/>
        <v>0.26083973979893554</v>
      </c>
      <c r="I2276" s="2"/>
      <c r="J2276" s="2">
        <f t="shared" si="508"/>
        <v>0.35988172678888231</v>
      </c>
      <c r="K2276" s="2">
        <f t="shared" si="508"/>
        <v>0.6207214665878179</v>
      </c>
      <c r="L2276" s="2">
        <f t="shared" si="508"/>
        <v>0</v>
      </c>
      <c r="M2276" s="2">
        <f t="shared" si="509"/>
        <v>1.9396806623299789E-2</v>
      </c>
      <c r="N2276" s="1">
        <v>15214</v>
      </c>
      <c r="O2276" s="1">
        <v>26241</v>
      </c>
      <c r="Q2276" s="1">
        <v>258</v>
      </c>
      <c r="R2276" s="1">
        <v>261</v>
      </c>
      <c r="S2276" s="1">
        <v>145</v>
      </c>
      <c r="W2276" s="1">
        <v>156</v>
      </c>
      <c r="AG2276" s="7">
        <f>IF(Q2276&gt;0,RANK(Q2276,(N2276:P2276,Q2276:AE2276)),0)</f>
        <v>4</v>
      </c>
      <c r="AH2276" s="7">
        <f>IF(R2276&gt;0,RANK(R2276,(N2276:P2276,Q2276:AE2276)),0)</f>
        <v>3</v>
      </c>
      <c r="AI2276" s="7">
        <f>IF(T2276&gt;0,RANK(T2276,(N2276:P2276,Q2276:AE2276)),0)</f>
        <v>0</v>
      </c>
      <c r="AJ2276" s="7">
        <f>IF(S2276&gt;0,RANK(S2276,(N2276:P2276,Q2276:AE2276)),0)</f>
        <v>6</v>
      </c>
      <c r="AK2276" s="2">
        <f t="shared" si="510"/>
        <v>6.1028976936723829E-3</v>
      </c>
      <c r="AL2276" s="2">
        <f t="shared" si="510"/>
        <v>6.1738616203429924E-3</v>
      </c>
      <c r="AM2276" s="2">
        <f t="shared" si="511"/>
        <v>0</v>
      </c>
      <c r="AN2276" s="2">
        <f t="shared" si="512"/>
        <v>3.4299231224127736E-3</v>
      </c>
      <c r="AP2276" t="s">
        <v>4224</v>
      </c>
      <c r="AQ2276" t="s">
        <v>2634</v>
      </c>
      <c r="AT2276" s="85" t="s">
        <v>3328</v>
      </c>
      <c r="AU2276" s="84" t="s">
        <v>3972</v>
      </c>
      <c r="AV2276" s="77" t="str">
        <f t="shared" si="513"/>
        <v>41033</v>
      </c>
      <c r="AX2276" s="7" t="s">
        <v>186</v>
      </c>
      <c r="BB2276" t="s">
        <v>410</v>
      </c>
    </row>
    <row r="2277" spans="1:54" hidden="1" outlineLevel="1">
      <c r="A2277" t="s">
        <v>2825</v>
      </c>
      <c r="B2277" t="s">
        <v>2634</v>
      </c>
      <c r="C2277" s="1">
        <f t="shared" si="507"/>
        <v>31515</v>
      </c>
      <c r="D2277" s="7">
        <f>IF(N2277&gt;0, RANK(N2277,(N2277:P2277,Q2277:AE2277)),0)</f>
        <v>2</v>
      </c>
      <c r="E2277" s="7">
        <f>IF(O2277&gt;0,RANK(O2277,(N2277:P2277,Q2277:AE2277)),0)</f>
        <v>1</v>
      </c>
      <c r="F2277" s="7">
        <f>IF(P2277&gt;0,RANK(P2277,(N2277:P2277,Q2277:AE2277)),0)</f>
        <v>0</v>
      </c>
      <c r="G2277" s="1">
        <f t="shared" ref="G2277:G2340" si="514">IF(C2277&gt;0,MAX(N2277:P2277)-LARGE(N2277:P2277,2),0)</f>
        <v>14469</v>
      </c>
      <c r="H2277" s="2">
        <f t="shared" ref="H2277:H2340" si="515">IF(C2277&gt;0,G2277/C2277,0)</f>
        <v>0.45911470728224657</v>
      </c>
      <c r="I2277" s="2"/>
      <c r="J2277" s="2">
        <f t="shared" si="508"/>
        <v>0.26222433761700775</v>
      </c>
      <c r="K2277" s="2">
        <f t="shared" si="508"/>
        <v>0.72133904489925438</v>
      </c>
      <c r="L2277" s="2">
        <f t="shared" si="508"/>
        <v>0</v>
      </c>
      <c r="M2277" s="2">
        <f t="shared" si="509"/>
        <v>1.6436617483737925E-2</v>
      </c>
      <c r="N2277" s="1">
        <v>8264</v>
      </c>
      <c r="O2277" s="1">
        <v>22733</v>
      </c>
      <c r="Q2277" s="1">
        <v>141</v>
      </c>
      <c r="R2277" s="1">
        <v>134</v>
      </c>
      <c r="S2277" s="1">
        <v>87</v>
      </c>
      <c r="W2277" s="1">
        <v>156</v>
      </c>
      <c r="AG2277" s="7">
        <f>IF(Q2277&gt;0,RANK(Q2277,(N2277:P2277,Q2277:AE2277)),0)</f>
        <v>4</v>
      </c>
      <c r="AH2277" s="7">
        <f>IF(R2277&gt;0,RANK(R2277,(N2277:P2277,Q2277:AE2277)),0)</f>
        <v>5</v>
      </c>
      <c r="AI2277" s="7">
        <f>IF(T2277&gt;0,RANK(T2277,(N2277:P2277,Q2277:AE2277)),0)</f>
        <v>0</v>
      </c>
      <c r="AJ2277" s="7">
        <f>IF(S2277&gt;0,RANK(S2277,(N2277:P2277,Q2277:AE2277)),0)</f>
        <v>6</v>
      </c>
      <c r="AK2277" s="2">
        <f t="shared" si="510"/>
        <v>4.4740599714421705E-3</v>
      </c>
      <c r="AL2277" s="2">
        <f t="shared" si="510"/>
        <v>4.2519435189592256E-3</v>
      </c>
      <c r="AM2277" s="2">
        <f t="shared" si="511"/>
        <v>0</v>
      </c>
      <c r="AN2277" s="2">
        <f t="shared" si="512"/>
        <v>2.760590195145169E-3</v>
      </c>
      <c r="AP2277" t="s">
        <v>2825</v>
      </c>
      <c r="AQ2277" t="s">
        <v>2634</v>
      </c>
      <c r="AR2277">
        <v>2</v>
      </c>
      <c r="AT2277" s="85" t="s">
        <v>3328</v>
      </c>
      <c r="AU2277" s="84" t="s">
        <v>3970</v>
      </c>
      <c r="AV2277" s="77" t="str">
        <f t="shared" si="513"/>
        <v>41035</v>
      </c>
      <c r="AX2277" s="7" t="s">
        <v>186</v>
      </c>
      <c r="BB2277" t="s">
        <v>410</v>
      </c>
    </row>
    <row r="2278" spans="1:54" hidden="1" outlineLevel="1">
      <c r="A2278" t="s">
        <v>3450</v>
      </c>
      <c r="B2278" t="s">
        <v>2634</v>
      </c>
      <c r="C2278" s="1">
        <f t="shared" si="507"/>
        <v>3905</v>
      </c>
      <c r="D2278" s="7">
        <f>IF(N2278&gt;0, RANK(N2278,(N2278:P2278,Q2278:AE2278)),0)</f>
        <v>2</v>
      </c>
      <c r="E2278" s="7">
        <f>IF(O2278&gt;0,RANK(O2278,(N2278:P2278,Q2278:AE2278)),0)</f>
        <v>1</v>
      </c>
      <c r="F2278" s="7">
        <f>IF(P2278&gt;0,RANK(P2278,(N2278:P2278,Q2278:AE2278)),0)</f>
        <v>0</v>
      </c>
      <c r="G2278" s="1">
        <f t="shared" si="514"/>
        <v>2237</v>
      </c>
      <c r="H2278" s="2">
        <f t="shared" si="515"/>
        <v>0.57285531370038412</v>
      </c>
      <c r="I2278" s="2"/>
      <c r="J2278" s="2">
        <f t="shared" si="508"/>
        <v>0.20537772087067863</v>
      </c>
      <c r="K2278" s="2">
        <f t="shared" si="508"/>
        <v>0.77823303457106274</v>
      </c>
      <c r="L2278" s="2">
        <f t="shared" si="508"/>
        <v>0</v>
      </c>
      <c r="M2278" s="2">
        <f t="shared" si="509"/>
        <v>1.6389244558258631E-2</v>
      </c>
      <c r="N2278" s="1">
        <v>802</v>
      </c>
      <c r="O2278" s="1">
        <v>3039</v>
      </c>
      <c r="Q2278" s="1">
        <v>15</v>
      </c>
      <c r="R2278" s="1">
        <v>20</v>
      </c>
      <c r="S2278" s="1">
        <v>11</v>
      </c>
      <c r="W2278" s="1">
        <v>18</v>
      </c>
      <c r="AG2278" s="7">
        <f>IF(Q2278&gt;0,RANK(Q2278,(N2278:P2278,Q2278:AE2278)),0)</f>
        <v>5</v>
      </c>
      <c r="AH2278" s="7">
        <f>IF(R2278&gt;0,RANK(R2278,(N2278:P2278,Q2278:AE2278)),0)</f>
        <v>3</v>
      </c>
      <c r="AI2278" s="7">
        <f>IF(T2278&gt;0,RANK(T2278,(N2278:P2278,Q2278:AE2278)),0)</f>
        <v>0</v>
      </c>
      <c r="AJ2278" s="7">
        <f>IF(S2278&gt;0,RANK(S2278,(N2278:P2278,Q2278:AE2278)),0)</f>
        <v>6</v>
      </c>
      <c r="AK2278" s="2">
        <f t="shared" si="510"/>
        <v>3.8412291933418692E-3</v>
      </c>
      <c r="AL2278" s="2">
        <f t="shared" si="510"/>
        <v>5.1216389244558257E-3</v>
      </c>
      <c r="AM2278" s="2">
        <f t="shared" si="511"/>
        <v>0</v>
      </c>
      <c r="AN2278" s="2">
        <f t="shared" si="512"/>
        <v>2.8169014084507044E-3</v>
      </c>
      <c r="AP2278" t="s">
        <v>3450</v>
      </c>
      <c r="AQ2278" t="s">
        <v>2634</v>
      </c>
      <c r="AR2278">
        <v>2</v>
      </c>
      <c r="AT2278" s="85" t="s">
        <v>3328</v>
      </c>
      <c r="AU2278" s="84" t="s">
        <v>3656</v>
      </c>
      <c r="AV2278" s="77" t="str">
        <f t="shared" si="513"/>
        <v>41037</v>
      </c>
      <c r="AX2278" s="7" t="s">
        <v>186</v>
      </c>
      <c r="BB2278" t="s">
        <v>410</v>
      </c>
    </row>
    <row r="2279" spans="1:54" hidden="1" outlineLevel="1">
      <c r="A2279" t="s">
        <v>1592</v>
      </c>
      <c r="B2279" t="s">
        <v>2634</v>
      </c>
      <c r="C2279" s="1">
        <f t="shared" si="507"/>
        <v>185872</v>
      </c>
      <c r="D2279" s="7">
        <f>IF(N2279&gt;0, RANK(N2279,(N2279:P2279,Q2279:AE2279)),0)</f>
        <v>1</v>
      </c>
      <c r="E2279" s="7">
        <f>IF(O2279&gt;0,RANK(O2279,(N2279:P2279,Q2279:AE2279)),0)</f>
        <v>2</v>
      </c>
      <c r="F2279" s="7">
        <f>IF(P2279&gt;0,RANK(P2279,(N2279:P2279,Q2279:AE2279)),0)</f>
        <v>0</v>
      </c>
      <c r="G2279" s="1">
        <f t="shared" si="514"/>
        <v>32762</v>
      </c>
      <c r="H2279" s="2">
        <f t="shared" si="515"/>
        <v>0.17626108289575623</v>
      </c>
      <c r="I2279" s="2"/>
      <c r="J2279" s="2">
        <f t="shared" si="508"/>
        <v>0.57980222949126281</v>
      </c>
      <c r="K2279" s="2">
        <f t="shared" si="508"/>
        <v>0.40354114659550661</v>
      </c>
      <c r="L2279" s="2">
        <f t="shared" si="508"/>
        <v>0</v>
      </c>
      <c r="M2279" s="2">
        <f t="shared" si="509"/>
        <v>1.6656623913230584E-2</v>
      </c>
      <c r="N2279" s="1">
        <v>107769</v>
      </c>
      <c r="O2279" s="1">
        <v>75007</v>
      </c>
      <c r="Q2279" s="1">
        <v>773</v>
      </c>
      <c r="R2279" s="1">
        <v>518</v>
      </c>
      <c r="S2279" s="1">
        <v>553</v>
      </c>
      <c r="W2279" s="1">
        <v>1252</v>
      </c>
      <c r="AG2279" s="7">
        <f>IF(Q2279&gt;0,RANK(Q2279,(N2279:P2279,Q2279:AE2279)),0)</f>
        <v>4</v>
      </c>
      <c r="AH2279" s="7">
        <f>IF(R2279&gt;0,RANK(R2279,(N2279:P2279,Q2279:AE2279)),0)</f>
        <v>6</v>
      </c>
      <c r="AI2279" s="7">
        <f>IF(T2279&gt;0,RANK(T2279,(N2279:P2279,Q2279:AE2279)),0)</f>
        <v>0</v>
      </c>
      <c r="AJ2279" s="7">
        <f>IF(S2279&gt;0,RANK(S2279,(N2279:P2279,Q2279:AE2279)),0)</f>
        <v>5</v>
      </c>
      <c r="AK2279" s="2">
        <f t="shared" si="510"/>
        <v>4.1587759318240511E-3</v>
      </c>
      <c r="AL2279" s="2">
        <f t="shared" si="510"/>
        <v>2.7868640785056382E-3</v>
      </c>
      <c r="AM2279" s="2">
        <f t="shared" si="511"/>
        <v>0</v>
      </c>
      <c r="AN2279" s="2">
        <f t="shared" si="512"/>
        <v>2.9751657054316949E-3</v>
      </c>
      <c r="AP2279" t="s">
        <v>1592</v>
      </c>
      <c r="AQ2279" t="s">
        <v>2634</v>
      </c>
      <c r="AR2279">
        <v>4</v>
      </c>
      <c r="AT2279" s="85" t="s">
        <v>3328</v>
      </c>
      <c r="AU2279" s="84" t="s">
        <v>5210</v>
      </c>
      <c r="AV2279" s="77" t="str">
        <f t="shared" si="513"/>
        <v>41039</v>
      </c>
      <c r="AX2279" s="7" t="s">
        <v>186</v>
      </c>
      <c r="BB2279" t="s">
        <v>410</v>
      </c>
    </row>
    <row r="2280" spans="1:54" hidden="1" outlineLevel="1">
      <c r="A2280" t="s">
        <v>3867</v>
      </c>
      <c r="B2280" t="s">
        <v>2634</v>
      </c>
      <c r="C2280" s="1">
        <f t="shared" si="507"/>
        <v>24325</v>
      </c>
      <c r="D2280" s="7">
        <f>IF(N2280&gt;0, RANK(N2280,(N2280:P2280,Q2280:AE2280)),0)</f>
        <v>1</v>
      </c>
      <c r="E2280" s="7">
        <f>IF(O2280&gt;0,RANK(O2280,(N2280:P2280,Q2280:AE2280)),0)</f>
        <v>2</v>
      </c>
      <c r="F2280" s="7">
        <f>IF(P2280&gt;0,RANK(P2280,(N2280:P2280,Q2280:AE2280)),0)</f>
        <v>0</v>
      </c>
      <c r="G2280" s="1">
        <f t="shared" si="514"/>
        <v>3593</v>
      </c>
      <c r="H2280" s="2">
        <f t="shared" si="515"/>
        <v>0.14770811921891058</v>
      </c>
      <c r="I2280" s="2"/>
      <c r="J2280" s="2">
        <f t="shared" si="508"/>
        <v>0.56538540596094555</v>
      </c>
      <c r="K2280" s="2">
        <f t="shared" si="508"/>
        <v>0.41767728674203497</v>
      </c>
      <c r="L2280" s="2">
        <f t="shared" si="508"/>
        <v>0</v>
      </c>
      <c r="M2280" s="2">
        <f t="shared" si="509"/>
        <v>1.6937307297019477E-2</v>
      </c>
      <c r="N2280" s="1">
        <v>13753</v>
      </c>
      <c r="O2280" s="1">
        <v>10160</v>
      </c>
      <c r="Q2280" s="1">
        <v>116</v>
      </c>
      <c r="R2280" s="1">
        <v>80</v>
      </c>
      <c r="S2280" s="1">
        <v>95</v>
      </c>
      <c r="W2280" s="1">
        <v>121</v>
      </c>
      <c r="AG2280" s="7">
        <f>IF(Q2280&gt;0,RANK(Q2280,(N2280:P2280,Q2280:AE2280)),0)</f>
        <v>4</v>
      </c>
      <c r="AH2280" s="7">
        <f>IF(R2280&gt;0,RANK(R2280,(N2280:P2280,Q2280:AE2280)),0)</f>
        <v>6</v>
      </c>
      <c r="AI2280" s="7">
        <f>IF(T2280&gt;0,RANK(T2280,(N2280:P2280,Q2280:AE2280)),0)</f>
        <v>0</v>
      </c>
      <c r="AJ2280" s="7">
        <f>IF(S2280&gt;0,RANK(S2280,(N2280:P2280,Q2280:AE2280)),0)</f>
        <v>5</v>
      </c>
      <c r="AK2280" s="2">
        <f t="shared" si="510"/>
        <v>4.768756423432682E-3</v>
      </c>
      <c r="AL2280" s="2">
        <f t="shared" si="510"/>
        <v>3.28879753340185E-3</v>
      </c>
      <c r="AM2280" s="2">
        <f t="shared" si="511"/>
        <v>0</v>
      </c>
      <c r="AN2280" s="2">
        <f t="shared" si="512"/>
        <v>3.9054470709146967E-3</v>
      </c>
      <c r="AP2280" t="s">
        <v>3867</v>
      </c>
      <c r="AQ2280" t="s">
        <v>2634</v>
      </c>
      <c r="AR2280">
        <v>5</v>
      </c>
      <c r="AT2280" s="85" t="s">
        <v>3328</v>
      </c>
      <c r="AU2280" s="84" t="s">
        <v>5211</v>
      </c>
      <c r="AV2280" s="77" t="str">
        <f t="shared" si="513"/>
        <v>41041</v>
      </c>
      <c r="AX2280" s="7" t="s">
        <v>186</v>
      </c>
      <c r="BB2280" t="s">
        <v>410</v>
      </c>
    </row>
    <row r="2281" spans="1:54" hidden="1" outlineLevel="1">
      <c r="A2281" t="s">
        <v>2843</v>
      </c>
      <c r="B2281" t="s">
        <v>2634</v>
      </c>
      <c r="C2281" s="1">
        <f t="shared" si="507"/>
        <v>52041</v>
      </c>
      <c r="D2281" s="7">
        <f>IF(N2281&gt;0, RANK(N2281,(N2281:P2281,Q2281:AE2281)),0)</f>
        <v>2</v>
      </c>
      <c r="E2281" s="7">
        <f>IF(O2281&gt;0,RANK(O2281,(N2281:P2281,Q2281:AE2281)),0)</f>
        <v>1</v>
      </c>
      <c r="F2281" s="7">
        <f>IF(P2281&gt;0,RANK(P2281,(N2281:P2281,Q2281:AE2281)),0)</f>
        <v>0</v>
      </c>
      <c r="G2281" s="1">
        <f t="shared" si="514"/>
        <v>11320</v>
      </c>
      <c r="H2281" s="2">
        <f t="shared" si="515"/>
        <v>0.2175208009069772</v>
      </c>
      <c r="I2281" s="2"/>
      <c r="J2281" s="2">
        <f t="shared" si="508"/>
        <v>0.38315943198631847</v>
      </c>
      <c r="K2281" s="2">
        <f t="shared" si="508"/>
        <v>0.60068023289329564</v>
      </c>
      <c r="L2281" s="2">
        <f t="shared" si="508"/>
        <v>0</v>
      </c>
      <c r="M2281" s="2">
        <f t="shared" si="509"/>
        <v>1.6160335120385838E-2</v>
      </c>
      <c r="N2281" s="1">
        <v>19940</v>
      </c>
      <c r="O2281" s="1">
        <v>31260</v>
      </c>
      <c r="Q2281" s="1">
        <v>199</v>
      </c>
      <c r="R2281" s="1">
        <v>204</v>
      </c>
      <c r="S2281" s="1">
        <v>200</v>
      </c>
      <c r="W2281" s="1">
        <v>238</v>
      </c>
      <c r="AG2281" s="7">
        <f>IF(Q2281&gt;0,RANK(Q2281,(N2281:P2281,Q2281:AE2281)),0)</f>
        <v>6</v>
      </c>
      <c r="AH2281" s="7">
        <f>IF(R2281&gt;0,RANK(R2281,(N2281:P2281,Q2281:AE2281)),0)</f>
        <v>4</v>
      </c>
      <c r="AI2281" s="7">
        <f>IF(T2281&gt;0,RANK(T2281,(N2281:P2281,Q2281:AE2281)),0)</f>
        <v>0</v>
      </c>
      <c r="AJ2281" s="7">
        <f>IF(S2281&gt;0,RANK(S2281,(N2281:P2281,Q2281:AE2281)),0)</f>
        <v>5</v>
      </c>
      <c r="AK2281" s="2">
        <f t="shared" si="510"/>
        <v>3.8239080724813126E-3</v>
      </c>
      <c r="AL2281" s="2">
        <f t="shared" si="510"/>
        <v>3.9199861647547128E-3</v>
      </c>
      <c r="AM2281" s="2">
        <f t="shared" si="511"/>
        <v>0</v>
      </c>
      <c r="AN2281" s="2">
        <f t="shared" si="512"/>
        <v>3.8431236909359928E-3</v>
      </c>
      <c r="AP2281" t="s">
        <v>2843</v>
      </c>
      <c r="AQ2281" t="s">
        <v>2634</v>
      </c>
      <c r="AR2281">
        <v>4</v>
      </c>
      <c r="AT2281" s="85" t="s">
        <v>3328</v>
      </c>
      <c r="AU2281" s="84" t="s">
        <v>5216</v>
      </c>
      <c r="AV2281" s="77" t="str">
        <f t="shared" si="513"/>
        <v>41043</v>
      </c>
      <c r="AX2281" s="7" t="s">
        <v>186</v>
      </c>
      <c r="BB2281" t="s">
        <v>410</v>
      </c>
    </row>
    <row r="2282" spans="1:54" hidden="1" outlineLevel="1">
      <c r="A2282" t="s">
        <v>3452</v>
      </c>
      <c r="B2282" t="s">
        <v>2634</v>
      </c>
      <c r="C2282" s="1">
        <f t="shared" si="507"/>
        <v>10846</v>
      </c>
      <c r="D2282" s="7">
        <f>IF(N2282&gt;0, RANK(N2282,(N2282:P2282,Q2282:AE2282)),0)</f>
        <v>2</v>
      </c>
      <c r="E2282" s="7">
        <f>IF(O2282&gt;0,RANK(O2282,(N2282:P2282,Q2282:AE2282)),0)</f>
        <v>1</v>
      </c>
      <c r="F2282" s="7">
        <f>IF(P2282&gt;0,RANK(P2282,(N2282:P2282,Q2282:AE2282)),0)</f>
        <v>0</v>
      </c>
      <c r="G2282" s="1">
        <f t="shared" si="514"/>
        <v>5546</v>
      </c>
      <c r="H2282" s="2">
        <f t="shared" si="515"/>
        <v>0.51134058639129631</v>
      </c>
      <c r="I2282" s="2"/>
      <c r="J2282" s="2">
        <f t="shared" si="508"/>
        <v>0.23759911488106214</v>
      </c>
      <c r="K2282" s="2">
        <f t="shared" si="508"/>
        <v>0.74893970127235843</v>
      </c>
      <c r="L2282" s="2">
        <f t="shared" si="508"/>
        <v>0</v>
      </c>
      <c r="M2282" s="2">
        <f t="shared" si="509"/>
        <v>1.3461183846579461E-2</v>
      </c>
      <c r="N2282" s="1">
        <v>2577</v>
      </c>
      <c r="O2282" s="1">
        <v>8123</v>
      </c>
      <c r="Q2282" s="1">
        <v>45</v>
      </c>
      <c r="R2282" s="1">
        <v>48</v>
      </c>
      <c r="S2282" s="1">
        <v>17</v>
      </c>
      <c r="W2282" s="1">
        <v>36</v>
      </c>
      <c r="AG2282" s="7">
        <f>IF(Q2282&gt;0,RANK(Q2282,(N2282:P2282,Q2282:AE2282)),0)</f>
        <v>4</v>
      </c>
      <c r="AH2282" s="7">
        <f>IF(R2282&gt;0,RANK(R2282,(N2282:P2282,Q2282:AE2282)),0)</f>
        <v>3</v>
      </c>
      <c r="AI2282" s="7">
        <f>IF(T2282&gt;0,RANK(T2282,(N2282:P2282,Q2282:AE2282)),0)</f>
        <v>0</v>
      </c>
      <c r="AJ2282" s="7">
        <f>IF(S2282&gt;0,RANK(S2282,(N2282:P2282,Q2282:AE2282)),0)</f>
        <v>6</v>
      </c>
      <c r="AK2282" s="2">
        <f t="shared" si="510"/>
        <v>4.1489950212059744E-3</v>
      </c>
      <c r="AL2282" s="2">
        <f t="shared" si="510"/>
        <v>4.4255946892863725E-3</v>
      </c>
      <c r="AM2282" s="2">
        <f t="shared" si="511"/>
        <v>0</v>
      </c>
      <c r="AN2282" s="2">
        <f t="shared" si="512"/>
        <v>1.567398119122257E-3</v>
      </c>
      <c r="AP2282" t="s">
        <v>3452</v>
      </c>
      <c r="AQ2282" t="s">
        <v>2634</v>
      </c>
      <c r="AR2282">
        <v>2</v>
      </c>
      <c r="AT2282" s="85" t="s">
        <v>3328</v>
      </c>
      <c r="AU2282" s="84" t="s">
        <v>3961</v>
      </c>
      <c r="AV2282" s="77" t="str">
        <f t="shared" si="513"/>
        <v>41045</v>
      </c>
      <c r="AX2282" s="7" t="s">
        <v>186</v>
      </c>
      <c r="BB2282" t="s">
        <v>410</v>
      </c>
    </row>
    <row r="2283" spans="1:54" hidden="1" outlineLevel="1">
      <c r="A2283" t="s">
        <v>4450</v>
      </c>
      <c r="B2283" t="s">
        <v>2634</v>
      </c>
      <c r="C2283" s="1">
        <f t="shared" si="507"/>
        <v>129619</v>
      </c>
      <c r="D2283" s="7">
        <f>IF(N2283&gt;0, RANK(N2283,(N2283:P2283,Q2283:AE2283)),0)</f>
        <v>2</v>
      </c>
      <c r="E2283" s="7">
        <f>IF(O2283&gt;0,RANK(O2283,(N2283:P2283,Q2283:AE2283)),0)</f>
        <v>1</v>
      </c>
      <c r="F2283" s="7">
        <f>IF(P2283&gt;0,RANK(P2283,(N2283:P2283,Q2283:AE2283)),0)</f>
        <v>0</v>
      </c>
      <c r="G2283" s="1">
        <f t="shared" si="514"/>
        <v>12229</v>
      </c>
      <c r="H2283" s="2">
        <f t="shared" si="515"/>
        <v>9.4345736350380738E-2</v>
      </c>
      <c r="I2283" s="2"/>
      <c r="J2283" s="2">
        <f t="shared" si="508"/>
        <v>0.44492705544711808</v>
      </c>
      <c r="K2283" s="2">
        <f t="shared" si="508"/>
        <v>0.53927279179749887</v>
      </c>
      <c r="L2283" s="2">
        <f t="shared" si="508"/>
        <v>0</v>
      </c>
      <c r="M2283" s="2">
        <f t="shared" si="509"/>
        <v>1.5800152755383046E-2</v>
      </c>
      <c r="N2283" s="1">
        <v>57671</v>
      </c>
      <c r="O2283" s="1">
        <v>69900</v>
      </c>
      <c r="Q2283" s="1">
        <v>485</v>
      </c>
      <c r="R2283" s="1">
        <v>377</v>
      </c>
      <c r="S2283" s="1">
        <v>335</v>
      </c>
      <c r="W2283" s="1">
        <v>851</v>
      </c>
      <c r="AG2283" s="7">
        <f>IF(Q2283&gt;0,RANK(Q2283,(N2283:P2283,Q2283:AE2283)),0)</f>
        <v>4</v>
      </c>
      <c r="AH2283" s="7">
        <f>IF(R2283&gt;0,RANK(R2283,(N2283:P2283,Q2283:AE2283)),0)</f>
        <v>5</v>
      </c>
      <c r="AI2283" s="7">
        <f>IF(T2283&gt;0,RANK(T2283,(N2283:P2283,Q2283:AE2283)),0)</f>
        <v>0</v>
      </c>
      <c r="AJ2283" s="7">
        <f>IF(S2283&gt;0,RANK(S2283,(N2283:P2283,Q2283:AE2283)),0)</f>
        <v>6</v>
      </c>
      <c r="AK2283" s="2">
        <f t="shared" si="510"/>
        <v>3.7417353937308573E-3</v>
      </c>
      <c r="AL2283" s="2">
        <f t="shared" si="510"/>
        <v>2.9085242132712024E-3</v>
      </c>
      <c r="AM2283" s="2">
        <f t="shared" si="511"/>
        <v>0</v>
      </c>
      <c r="AN2283" s="2">
        <f t="shared" si="512"/>
        <v>2.5844976430924481E-3</v>
      </c>
      <c r="AP2283" t="s">
        <v>4450</v>
      </c>
      <c r="AQ2283" t="s">
        <v>2634</v>
      </c>
      <c r="AR2283">
        <v>5</v>
      </c>
      <c r="AT2283" s="85" t="s">
        <v>3328</v>
      </c>
      <c r="AU2283" s="84" t="s">
        <v>3267</v>
      </c>
      <c r="AV2283" s="77" t="str">
        <f t="shared" si="513"/>
        <v>41047</v>
      </c>
      <c r="AX2283" s="7" t="s">
        <v>186</v>
      </c>
      <c r="BB2283" t="s">
        <v>410</v>
      </c>
    </row>
    <row r="2284" spans="1:54" hidden="1" outlineLevel="1">
      <c r="A2284" t="s">
        <v>1675</v>
      </c>
      <c r="B2284" t="s">
        <v>2634</v>
      </c>
      <c r="C2284" s="1">
        <f t="shared" si="507"/>
        <v>4149</v>
      </c>
      <c r="D2284" s="7">
        <f>IF(N2284&gt;0, RANK(N2284,(N2284:P2284,Q2284:AE2284)),0)</f>
        <v>2</v>
      </c>
      <c r="E2284" s="7">
        <f>IF(O2284&gt;0,RANK(O2284,(N2284:P2284,Q2284:AE2284)),0)</f>
        <v>1</v>
      </c>
      <c r="F2284" s="7">
        <f>IF(P2284&gt;0,RANK(P2284,(N2284:P2284,Q2284:AE2284)),0)</f>
        <v>0</v>
      </c>
      <c r="G2284" s="1">
        <f t="shared" si="514"/>
        <v>1371</v>
      </c>
      <c r="H2284" s="2">
        <f t="shared" si="515"/>
        <v>0.3304410701373825</v>
      </c>
      <c r="I2284" s="2"/>
      <c r="J2284" s="2">
        <f t="shared" si="508"/>
        <v>0.3280308508074235</v>
      </c>
      <c r="K2284" s="2">
        <f t="shared" si="508"/>
        <v>0.658471920944806</v>
      </c>
      <c r="L2284" s="2">
        <f t="shared" si="508"/>
        <v>0</v>
      </c>
      <c r="M2284" s="2">
        <f t="shared" si="509"/>
        <v>1.3497228247770554E-2</v>
      </c>
      <c r="N2284" s="1">
        <v>1361</v>
      </c>
      <c r="O2284" s="1">
        <v>2732</v>
      </c>
      <c r="Q2284" s="1">
        <v>8</v>
      </c>
      <c r="R2284" s="1">
        <v>17</v>
      </c>
      <c r="S2284" s="1">
        <v>19</v>
      </c>
      <c r="W2284" s="1">
        <v>12</v>
      </c>
      <c r="AG2284" s="7">
        <f>IF(Q2284&gt;0,RANK(Q2284,(N2284:P2284,Q2284:AE2284)),0)</f>
        <v>6</v>
      </c>
      <c r="AH2284" s="7">
        <f>IF(R2284&gt;0,RANK(R2284,(N2284:P2284,Q2284:AE2284)),0)</f>
        <v>4</v>
      </c>
      <c r="AI2284" s="7">
        <f>IF(T2284&gt;0,RANK(T2284,(N2284:P2284,Q2284:AE2284)),0)</f>
        <v>0</v>
      </c>
      <c r="AJ2284" s="7">
        <f>IF(S2284&gt;0,RANK(S2284,(N2284:P2284,Q2284:AE2284)),0)</f>
        <v>3</v>
      </c>
      <c r="AK2284" s="2">
        <f t="shared" si="510"/>
        <v>1.9281754639672211E-3</v>
      </c>
      <c r="AL2284" s="2">
        <f t="shared" si="510"/>
        <v>4.0973728609303445E-3</v>
      </c>
      <c r="AM2284" s="2">
        <f t="shared" si="511"/>
        <v>0</v>
      </c>
      <c r="AN2284" s="2">
        <f t="shared" si="512"/>
        <v>4.5794167269221503E-3</v>
      </c>
      <c r="AP2284" t="s">
        <v>1675</v>
      </c>
      <c r="AQ2284" t="s">
        <v>2634</v>
      </c>
      <c r="AR2284">
        <v>2</v>
      </c>
      <c r="AT2284" s="85" t="s">
        <v>3328</v>
      </c>
      <c r="AU2284" s="84" t="s">
        <v>4660</v>
      </c>
      <c r="AV2284" s="77" t="str">
        <f t="shared" si="513"/>
        <v>41049</v>
      </c>
      <c r="AX2284" s="7" t="s">
        <v>186</v>
      </c>
      <c r="BB2284" t="s">
        <v>410</v>
      </c>
    </row>
    <row r="2285" spans="1:54" hidden="1" outlineLevel="1">
      <c r="A2285" t="s">
        <v>1427</v>
      </c>
      <c r="B2285" t="s">
        <v>2634</v>
      </c>
      <c r="C2285" s="1">
        <f t="shared" si="507"/>
        <v>362694</v>
      </c>
      <c r="D2285" s="7">
        <f>IF(N2285&gt;0, RANK(N2285,(N2285:P2285,Q2285:AE2285)),0)</f>
        <v>1</v>
      </c>
      <c r="E2285" s="7">
        <f>IF(O2285&gt;0,RANK(O2285,(N2285:P2285,Q2285:AE2285)),0)</f>
        <v>2</v>
      </c>
      <c r="F2285" s="7">
        <f>IF(P2285&gt;0,RANK(P2285,(N2285:P2285,Q2285:AE2285)),0)</f>
        <v>0</v>
      </c>
      <c r="G2285" s="1">
        <f t="shared" si="514"/>
        <v>161146</v>
      </c>
      <c r="H2285" s="2">
        <f t="shared" si="515"/>
        <v>0.44430291099384056</v>
      </c>
      <c r="I2285" s="2"/>
      <c r="J2285" s="2">
        <f t="shared" si="508"/>
        <v>0.71571352159120361</v>
      </c>
      <c r="K2285" s="2">
        <f t="shared" si="508"/>
        <v>0.27141061059736304</v>
      </c>
      <c r="L2285" s="2">
        <f t="shared" si="508"/>
        <v>0</v>
      </c>
      <c r="M2285" s="2">
        <f t="shared" si="509"/>
        <v>1.287586781143335E-2</v>
      </c>
      <c r="N2285" s="1">
        <v>259585</v>
      </c>
      <c r="O2285" s="1">
        <v>98439</v>
      </c>
      <c r="Q2285" s="1">
        <v>1202</v>
      </c>
      <c r="R2285" s="1">
        <v>639</v>
      </c>
      <c r="S2285" s="1">
        <v>1100</v>
      </c>
      <c r="W2285" s="1">
        <v>1729</v>
      </c>
      <c r="AG2285" s="7">
        <f>IF(Q2285&gt;0,RANK(Q2285,(N2285:P2285,Q2285:AE2285)),0)</f>
        <v>4</v>
      </c>
      <c r="AH2285" s="7">
        <f>IF(R2285&gt;0,RANK(R2285,(N2285:P2285,Q2285:AE2285)),0)</f>
        <v>6</v>
      </c>
      <c r="AI2285" s="7">
        <f>IF(T2285&gt;0,RANK(T2285,(N2285:P2285,Q2285:AE2285)),0)</f>
        <v>0</v>
      </c>
      <c r="AJ2285" s="7">
        <f>IF(S2285&gt;0,RANK(S2285,(N2285:P2285,Q2285:AE2285)),0)</f>
        <v>5</v>
      </c>
      <c r="AK2285" s="2">
        <f t="shared" si="510"/>
        <v>3.314088460244724E-3</v>
      </c>
      <c r="AL2285" s="2">
        <f t="shared" si="510"/>
        <v>1.7618157455044749E-3</v>
      </c>
      <c r="AM2285" s="2">
        <f t="shared" si="511"/>
        <v>0</v>
      </c>
      <c r="AN2285" s="2">
        <f t="shared" si="512"/>
        <v>3.0328596557980007E-3</v>
      </c>
      <c r="AP2285" t="s">
        <v>1427</v>
      </c>
      <c r="AQ2285" t="s">
        <v>2634</v>
      </c>
      <c r="AT2285" s="85" t="s">
        <v>3328</v>
      </c>
      <c r="AU2285" s="84" t="s">
        <v>4017</v>
      </c>
      <c r="AV2285" s="77" t="str">
        <f t="shared" si="513"/>
        <v>41051</v>
      </c>
      <c r="AX2285" s="7" t="s">
        <v>186</v>
      </c>
      <c r="BB2285" t="s">
        <v>410</v>
      </c>
    </row>
    <row r="2286" spans="1:54" hidden="1" outlineLevel="1">
      <c r="A2286" t="s">
        <v>4301</v>
      </c>
      <c r="B2286" t="s">
        <v>2634</v>
      </c>
      <c r="C2286" s="1">
        <f t="shared" si="507"/>
        <v>35489</v>
      </c>
      <c r="D2286" s="7">
        <f>IF(N2286&gt;0, RANK(N2286,(N2286:P2286,Q2286:AE2286)),0)</f>
        <v>2</v>
      </c>
      <c r="E2286" s="7">
        <f>IF(O2286&gt;0,RANK(O2286,(N2286:P2286,Q2286:AE2286)),0)</f>
        <v>1</v>
      </c>
      <c r="F2286" s="7">
        <f>IF(P2286&gt;0,RANK(P2286,(N2286:P2286,Q2286:AE2286)),0)</f>
        <v>0</v>
      </c>
      <c r="G2286" s="1">
        <f t="shared" si="514"/>
        <v>4024</v>
      </c>
      <c r="H2286" s="2">
        <f t="shared" si="515"/>
        <v>0.11338724675251487</v>
      </c>
      <c r="I2286" s="2"/>
      <c r="J2286" s="2">
        <f t="shared" si="508"/>
        <v>0.43630420693736088</v>
      </c>
      <c r="K2286" s="2">
        <f t="shared" si="508"/>
        <v>0.54969145368987571</v>
      </c>
      <c r="L2286" s="2">
        <f t="shared" si="508"/>
        <v>0</v>
      </c>
      <c r="M2286" s="2">
        <f t="shared" si="509"/>
        <v>1.4004339372763464E-2</v>
      </c>
      <c r="N2286" s="1">
        <v>15484</v>
      </c>
      <c r="O2286" s="1">
        <v>19508</v>
      </c>
      <c r="Q2286" s="1">
        <v>123</v>
      </c>
      <c r="R2286" s="1">
        <v>102</v>
      </c>
      <c r="S2286" s="1">
        <v>103</v>
      </c>
      <c r="W2286" s="1">
        <v>169</v>
      </c>
      <c r="AG2286" s="7">
        <f>IF(Q2286&gt;0,RANK(Q2286,(N2286:P2286,Q2286:AE2286)),0)</f>
        <v>4</v>
      </c>
      <c r="AH2286" s="7">
        <f>IF(R2286&gt;0,RANK(R2286,(N2286:P2286,Q2286:AE2286)),0)</f>
        <v>6</v>
      </c>
      <c r="AI2286" s="7">
        <f>IF(T2286&gt;0,RANK(T2286,(N2286:P2286,Q2286:AE2286)),0)</f>
        <v>0</v>
      </c>
      <c r="AJ2286" s="7">
        <f>IF(S2286&gt;0,RANK(S2286,(N2286:P2286,Q2286:AE2286)),0)</f>
        <v>5</v>
      </c>
      <c r="AK2286" s="2">
        <f t="shared" si="510"/>
        <v>3.4658626616698132E-3</v>
      </c>
      <c r="AL2286" s="2">
        <f t="shared" si="510"/>
        <v>2.8741300121164306E-3</v>
      </c>
      <c r="AM2286" s="2">
        <f t="shared" si="511"/>
        <v>0</v>
      </c>
      <c r="AN2286" s="2">
        <f t="shared" si="512"/>
        <v>2.9023077573332584E-3</v>
      </c>
      <c r="AP2286" t="s">
        <v>4301</v>
      </c>
      <c r="AQ2286" t="s">
        <v>2634</v>
      </c>
      <c r="AR2286">
        <v>5</v>
      </c>
      <c r="AT2286" s="85" t="s">
        <v>3328</v>
      </c>
      <c r="AU2286" s="84" t="s">
        <v>4018</v>
      </c>
      <c r="AV2286" s="77" t="str">
        <f t="shared" si="513"/>
        <v>41053</v>
      </c>
      <c r="AX2286" s="7" t="s">
        <v>186</v>
      </c>
      <c r="BB2286" t="s">
        <v>410</v>
      </c>
    </row>
    <row r="2287" spans="1:54" hidden="1" outlineLevel="1">
      <c r="A2287" t="s">
        <v>1193</v>
      </c>
      <c r="B2287" t="s">
        <v>2634</v>
      </c>
      <c r="C2287" s="1">
        <f t="shared" si="507"/>
        <v>1104</v>
      </c>
      <c r="D2287" s="7">
        <f>IF(N2287&gt;0, RANK(N2287,(N2287:P2287,Q2287:AE2287)),0)</f>
        <v>2</v>
      </c>
      <c r="E2287" s="7">
        <f>IF(O2287&gt;0,RANK(O2287,(N2287:P2287,Q2287:AE2287)),0)</f>
        <v>1</v>
      </c>
      <c r="F2287" s="7">
        <f>IF(P2287&gt;0,RANK(P2287,(N2287:P2287,Q2287:AE2287)),0)</f>
        <v>0</v>
      </c>
      <c r="G2287" s="1">
        <f t="shared" si="514"/>
        <v>304</v>
      </c>
      <c r="H2287" s="2">
        <f t="shared" si="515"/>
        <v>0.27536231884057971</v>
      </c>
      <c r="I2287" s="2"/>
      <c r="J2287" s="2">
        <f t="shared" si="508"/>
        <v>0.35326086956521741</v>
      </c>
      <c r="K2287" s="2">
        <f t="shared" si="508"/>
        <v>0.62862318840579712</v>
      </c>
      <c r="L2287" s="2">
        <f t="shared" si="508"/>
        <v>0</v>
      </c>
      <c r="M2287" s="2">
        <f t="shared" si="509"/>
        <v>1.8115942028985477E-2</v>
      </c>
      <c r="N2287" s="1">
        <v>390</v>
      </c>
      <c r="O2287" s="1">
        <v>694</v>
      </c>
      <c r="Q2287" s="1">
        <v>7</v>
      </c>
      <c r="R2287" s="1">
        <v>3</v>
      </c>
      <c r="S2287" s="1">
        <v>5</v>
      </c>
      <c r="W2287" s="1">
        <v>5</v>
      </c>
      <c r="AG2287" s="7">
        <f>IF(Q2287&gt;0,RANK(Q2287,(N2287:P2287,Q2287:AE2287)),0)</f>
        <v>3</v>
      </c>
      <c r="AH2287" s="7">
        <f>IF(R2287&gt;0,RANK(R2287,(N2287:P2287,Q2287:AE2287)),0)</f>
        <v>6</v>
      </c>
      <c r="AI2287" s="7">
        <f>IF(T2287&gt;0,RANK(T2287,(N2287:P2287,Q2287:AE2287)),0)</f>
        <v>0</v>
      </c>
      <c r="AJ2287" s="7">
        <f>IF(S2287&gt;0,RANK(S2287,(N2287:P2287,Q2287:AE2287)),0)</f>
        <v>4</v>
      </c>
      <c r="AK2287" s="2">
        <f t="shared" si="510"/>
        <v>6.3405797101449279E-3</v>
      </c>
      <c r="AL2287" s="2">
        <f t="shared" si="510"/>
        <v>2.717391304347826E-3</v>
      </c>
      <c r="AM2287" s="2">
        <f t="shared" si="511"/>
        <v>0</v>
      </c>
      <c r="AN2287" s="2">
        <f t="shared" si="512"/>
        <v>4.528985507246377E-3</v>
      </c>
      <c r="AP2287" t="s">
        <v>1193</v>
      </c>
      <c r="AQ2287" t="s">
        <v>2634</v>
      </c>
      <c r="AR2287">
        <v>2</v>
      </c>
      <c r="AT2287" s="85" t="s">
        <v>3328</v>
      </c>
      <c r="AU2287" s="84" t="s">
        <v>4019</v>
      </c>
      <c r="AV2287" s="77" t="str">
        <f t="shared" si="513"/>
        <v>41055</v>
      </c>
      <c r="AX2287" s="7" t="s">
        <v>186</v>
      </c>
      <c r="BB2287" t="s">
        <v>410</v>
      </c>
    </row>
    <row r="2288" spans="1:54" hidden="1" outlineLevel="1">
      <c r="A2288" t="s">
        <v>3437</v>
      </c>
      <c r="B2288" t="s">
        <v>2634</v>
      </c>
      <c r="C2288" s="1">
        <f t="shared" si="507"/>
        <v>13951</v>
      </c>
      <c r="D2288" s="7">
        <f>IF(N2288&gt;0, RANK(N2288,(N2288:P2288,Q2288:AE2288)),0)</f>
        <v>2</v>
      </c>
      <c r="E2288" s="7">
        <f>IF(O2288&gt;0,RANK(O2288,(N2288:P2288,Q2288:AE2288)),0)</f>
        <v>1</v>
      </c>
      <c r="F2288" s="7">
        <f>IF(P2288&gt;0,RANK(P2288,(N2288:P2288,Q2288:AE2288)),0)</f>
        <v>0</v>
      </c>
      <c r="G2288" s="1">
        <f t="shared" si="514"/>
        <v>253</v>
      </c>
      <c r="H2288" s="2">
        <f t="shared" si="515"/>
        <v>1.8134900723962441E-2</v>
      </c>
      <c r="I2288" s="2"/>
      <c r="J2288" s="2">
        <f t="shared" si="508"/>
        <v>0.48383628413733781</v>
      </c>
      <c r="K2288" s="2">
        <f t="shared" si="508"/>
        <v>0.50197118486130021</v>
      </c>
      <c r="L2288" s="2">
        <f t="shared" si="508"/>
        <v>0</v>
      </c>
      <c r="M2288" s="2">
        <f t="shared" si="509"/>
        <v>1.4192531001361974E-2</v>
      </c>
      <c r="N2288" s="1">
        <v>6750</v>
      </c>
      <c r="O2288" s="1">
        <v>7003</v>
      </c>
      <c r="Q2288" s="1">
        <v>54</v>
      </c>
      <c r="R2288" s="1">
        <v>36</v>
      </c>
      <c r="S2288" s="1">
        <v>48</v>
      </c>
      <c r="W2288" s="1">
        <v>60</v>
      </c>
      <c r="AG2288" s="7">
        <f>IF(Q2288&gt;0,RANK(Q2288,(N2288:P2288,Q2288:AE2288)),0)</f>
        <v>4</v>
      </c>
      <c r="AH2288" s="7">
        <f>IF(R2288&gt;0,RANK(R2288,(N2288:P2288,Q2288:AE2288)),0)</f>
        <v>6</v>
      </c>
      <c r="AI2288" s="7">
        <f>IF(T2288&gt;0,RANK(T2288,(N2288:P2288,Q2288:AE2288)),0)</f>
        <v>0</v>
      </c>
      <c r="AJ2288" s="7">
        <f>IF(S2288&gt;0,RANK(S2288,(N2288:P2288,Q2288:AE2288)),0)</f>
        <v>5</v>
      </c>
      <c r="AK2288" s="2">
        <f t="shared" si="510"/>
        <v>3.8706902730987025E-3</v>
      </c>
      <c r="AL2288" s="2">
        <f t="shared" si="510"/>
        <v>2.5804601820658018E-3</v>
      </c>
      <c r="AM2288" s="2">
        <f t="shared" si="511"/>
        <v>0</v>
      </c>
      <c r="AN2288" s="2">
        <f t="shared" si="512"/>
        <v>3.4406135760877356E-3</v>
      </c>
      <c r="AP2288" t="s">
        <v>3437</v>
      </c>
      <c r="AQ2288" t="s">
        <v>2634</v>
      </c>
      <c r="AR2288">
        <v>5</v>
      </c>
      <c r="AT2288" s="85" t="s">
        <v>3328</v>
      </c>
      <c r="AU2288" s="84" t="s">
        <v>3104</v>
      </c>
      <c r="AV2288" s="77" t="str">
        <f t="shared" si="513"/>
        <v>41057</v>
      </c>
      <c r="AX2288" s="7" t="s">
        <v>186</v>
      </c>
      <c r="BB2288" t="s">
        <v>410</v>
      </c>
    </row>
    <row r="2289" spans="1:54" hidden="1" outlineLevel="1">
      <c r="A2289" t="s">
        <v>3421</v>
      </c>
      <c r="B2289" t="s">
        <v>2634</v>
      </c>
      <c r="C2289" s="1">
        <f t="shared" si="507"/>
        <v>26322</v>
      </c>
      <c r="D2289" s="7">
        <f>IF(N2289&gt;0, RANK(N2289,(N2289:P2289,Q2289:AE2289)),0)</f>
        <v>2</v>
      </c>
      <c r="E2289" s="7">
        <f>IF(O2289&gt;0,RANK(O2289,(N2289:P2289,Q2289:AE2289)),0)</f>
        <v>1</v>
      </c>
      <c r="F2289" s="7">
        <f>IF(P2289&gt;0,RANK(P2289,(N2289:P2289,Q2289:AE2289)),0)</f>
        <v>0</v>
      </c>
      <c r="G2289" s="1">
        <f t="shared" si="514"/>
        <v>8184</v>
      </c>
      <c r="H2289" s="2">
        <f t="shared" si="515"/>
        <v>0.31091862320492364</v>
      </c>
      <c r="I2289" s="2"/>
      <c r="J2289" s="2">
        <f t="shared" si="508"/>
        <v>0.33751234708608768</v>
      </c>
      <c r="K2289" s="2">
        <f t="shared" si="508"/>
        <v>0.64843097029101127</v>
      </c>
      <c r="L2289" s="2">
        <f t="shared" si="508"/>
        <v>0</v>
      </c>
      <c r="M2289" s="2">
        <f t="shared" si="509"/>
        <v>1.4056682622901051E-2</v>
      </c>
      <c r="N2289" s="1">
        <v>8884</v>
      </c>
      <c r="O2289" s="1">
        <v>17068</v>
      </c>
      <c r="Q2289" s="1">
        <v>103</v>
      </c>
      <c r="R2289" s="1">
        <v>84</v>
      </c>
      <c r="S2289" s="1">
        <v>93</v>
      </c>
      <c r="W2289" s="1">
        <v>90</v>
      </c>
      <c r="AG2289" s="7">
        <f>IF(Q2289&gt;0,RANK(Q2289,(N2289:P2289,Q2289:AE2289)),0)</f>
        <v>3</v>
      </c>
      <c r="AH2289" s="7">
        <f>IF(R2289&gt;0,RANK(R2289,(N2289:P2289,Q2289:AE2289)),0)</f>
        <v>6</v>
      </c>
      <c r="AI2289" s="7">
        <f>IF(T2289&gt;0,RANK(T2289,(N2289:P2289,Q2289:AE2289)),0)</f>
        <v>0</v>
      </c>
      <c r="AJ2289" s="7">
        <f>IF(S2289&gt;0,RANK(S2289,(N2289:P2289,Q2289:AE2289)),0)</f>
        <v>4</v>
      </c>
      <c r="AK2289" s="2">
        <f t="shared" si="510"/>
        <v>3.9130765139427093E-3</v>
      </c>
      <c r="AL2289" s="2">
        <f t="shared" si="510"/>
        <v>3.1912468657396852E-3</v>
      </c>
      <c r="AM2289" s="2">
        <f t="shared" si="511"/>
        <v>0</v>
      </c>
      <c r="AN2289" s="2">
        <f t="shared" si="512"/>
        <v>3.533166172783223E-3</v>
      </c>
      <c r="AP2289" t="s">
        <v>3421</v>
      </c>
      <c r="AQ2289" t="s">
        <v>2634</v>
      </c>
      <c r="AR2289">
        <v>2</v>
      </c>
      <c r="AT2289" s="85" t="s">
        <v>3328</v>
      </c>
      <c r="AU2289" s="84" t="s">
        <v>3439</v>
      </c>
      <c r="AV2289" s="77" t="str">
        <f t="shared" si="513"/>
        <v>41059</v>
      </c>
      <c r="AX2289" s="7" t="s">
        <v>186</v>
      </c>
      <c r="BB2289" t="s">
        <v>410</v>
      </c>
    </row>
    <row r="2290" spans="1:54" hidden="1" outlineLevel="1">
      <c r="A2290" t="s">
        <v>5088</v>
      </c>
      <c r="B2290" t="s">
        <v>2634</v>
      </c>
      <c r="C2290" s="1">
        <f t="shared" si="507"/>
        <v>13519</v>
      </c>
      <c r="D2290" s="7">
        <f>IF(N2290&gt;0, RANK(N2290,(N2290:P2290,Q2290:AE2290)),0)</f>
        <v>2</v>
      </c>
      <c r="E2290" s="7">
        <f>IF(O2290&gt;0,RANK(O2290,(N2290:P2290,Q2290:AE2290)),0)</f>
        <v>1</v>
      </c>
      <c r="F2290" s="7">
        <f>IF(P2290&gt;0,RANK(P2290,(N2290:P2290,Q2290:AE2290)),0)</f>
        <v>0</v>
      </c>
      <c r="G2290" s="1">
        <f t="shared" si="514"/>
        <v>4451</v>
      </c>
      <c r="H2290" s="2">
        <f t="shared" si="515"/>
        <v>0.32924032842665879</v>
      </c>
      <c r="I2290" s="2"/>
      <c r="J2290" s="2">
        <f t="shared" si="508"/>
        <v>0.32753901915822176</v>
      </c>
      <c r="K2290" s="2">
        <f t="shared" si="508"/>
        <v>0.65677934758488055</v>
      </c>
      <c r="L2290" s="2">
        <f t="shared" si="508"/>
        <v>0</v>
      </c>
      <c r="M2290" s="2">
        <f t="shared" si="509"/>
        <v>1.5681633256897753E-2</v>
      </c>
      <c r="N2290" s="1">
        <v>4428</v>
      </c>
      <c r="O2290" s="1">
        <v>8879</v>
      </c>
      <c r="Q2290" s="1">
        <v>65</v>
      </c>
      <c r="R2290" s="1">
        <v>45</v>
      </c>
      <c r="S2290" s="1">
        <v>47</v>
      </c>
      <c r="W2290" s="1">
        <v>55</v>
      </c>
      <c r="AG2290" s="7">
        <f>IF(Q2290&gt;0,RANK(Q2290,(N2290:P2290,Q2290:AE2290)),0)</f>
        <v>3</v>
      </c>
      <c r="AH2290" s="7">
        <f>IF(R2290&gt;0,RANK(R2290,(N2290:P2290,Q2290:AE2290)),0)</f>
        <v>6</v>
      </c>
      <c r="AI2290" s="7">
        <f>IF(T2290&gt;0,RANK(T2290,(N2290:P2290,Q2290:AE2290)),0)</f>
        <v>0</v>
      </c>
      <c r="AJ2290" s="7">
        <f>IF(S2290&gt;0,RANK(S2290,(N2290:P2290,Q2290:AE2290)),0)</f>
        <v>5</v>
      </c>
      <c r="AK2290" s="2">
        <f t="shared" si="510"/>
        <v>4.8080479325393888E-3</v>
      </c>
      <c r="AL2290" s="2">
        <f t="shared" si="510"/>
        <v>3.3286485686811157E-3</v>
      </c>
      <c r="AM2290" s="2">
        <f t="shared" si="511"/>
        <v>0</v>
      </c>
      <c r="AN2290" s="2">
        <f t="shared" si="512"/>
        <v>3.4765885050669428E-3</v>
      </c>
      <c r="AP2290" t="s">
        <v>5088</v>
      </c>
      <c r="AQ2290" t="s">
        <v>2634</v>
      </c>
      <c r="AR2290">
        <v>2</v>
      </c>
      <c r="AT2290" s="85" t="s">
        <v>3328</v>
      </c>
      <c r="AU2290" s="84" t="s">
        <v>3440</v>
      </c>
      <c r="AV2290" s="77" t="str">
        <f t="shared" si="513"/>
        <v>41061</v>
      </c>
      <c r="AX2290" s="7" t="s">
        <v>186</v>
      </c>
      <c r="BB2290" t="s">
        <v>410</v>
      </c>
    </row>
    <row r="2291" spans="1:54" hidden="1" outlineLevel="1">
      <c r="A2291" t="s">
        <v>4085</v>
      </c>
      <c r="B2291" t="s">
        <v>2634</v>
      </c>
      <c r="C2291" s="1">
        <f t="shared" si="507"/>
        <v>4521</v>
      </c>
      <c r="D2291" s="7">
        <f>IF(N2291&gt;0, RANK(N2291,(N2291:P2291,Q2291:AE2291)),0)</f>
        <v>2</v>
      </c>
      <c r="E2291" s="7">
        <f>IF(O2291&gt;0,RANK(O2291,(N2291:P2291,Q2291:AE2291)),0)</f>
        <v>1</v>
      </c>
      <c r="F2291" s="7">
        <f>IF(P2291&gt;0,RANK(P2291,(N2291:P2291,Q2291:AE2291)),0)</f>
        <v>0</v>
      </c>
      <c r="G2291" s="1">
        <f t="shared" si="514"/>
        <v>1863</v>
      </c>
      <c r="H2291" s="2">
        <f t="shared" si="515"/>
        <v>0.41207697412076977</v>
      </c>
      <c r="I2291" s="2"/>
      <c r="J2291" s="2">
        <f t="shared" si="508"/>
        <v>0.28069011280690115</v>
      </c>
      <c r="K2291" s="2">
        <f t="shared" si="508"/>
        <v>0.69276708692767086</v>
      </c>
      <c r="L2291" s="2">
        <f t="shared" si="508"/>
        <v>0</v>
      </c>
      <c r="M2291" s="2">
        <f t="shared" si="509"/>
        <v>2.654280026542799E-2</v>
      </c>
      <c r="N2291" s="1">
        <v>1269</v>
      </c>
      <c r="O2291" s="1">
        <v>3132</v>
      </c>
      <c r="Q2291" s="1">
        <v>19</v>
      </c>
      <c r="R2291" s="1">
        <v>29</v>
      </c>
      <c r="S2291" s="1">
        <v>7</v>
      </c>
      <c r="W2291" s="1">
        <v>65</v>
      </c>
      <c r="AG2291" s="7">
        <f>IF(Q2291&gt;0,RANK(Q2291,(N2291:P2291,Q2291:AE2291)),0)</f>
        <v>5</v>
      </c>
      <c r="AH2291" s="7">
        <f>IF(R2291&gt;0,RANK(R2291,(N2291:P2291,Q2291:AE2291)),0)</f>
        <v>4</v>
      </c>
      <c r="AI2291" s="7">
        <f>IF(T2291&gt;0,RANK(T2291,(N2291:P2291,Q2291:AE2291)),0)</f>
        <v>0</v>
      </c>
      <c r="AJ2291" s="7">
        <f>IF(S2291&gt;0,RANK(S2291,(N2291:P2291,Q2291:AE2291)),0)</f>
        <v>6</v>
      </c>
      <c r="AK2291" s="2">
        <f t="shared" si="510"/>
        <v>4.2026100420261003E-3</v>
      </c>
      <c r="AL2291" s="2">
        <f t="shared" si="510"/>
        <v>6.4145100641451007E-3</v>
      </c>
      <c r="AM2291" s="2">
        <f t="shared" si="511"/>
        <v>0</v>
      </c>
      <c r="AN2291" s="2">
        <f t="shared" si="512"/>
        <v>1.5483300154833001E-3</v>
      </c>
      <c r="AP2291" t="s">
        <v>4085</v>
      </c>
      <c r="AQ2291" t="s">
        <v>2634</v>
      </c>
      <c r="AR2291">
        <v>2</v>
      </c>
      <c r="AT2291" s="85" t="s">
        <v>3328</v>
      </c>
      <c r="AU2291" s="84" t="s">
        <v>4160</v>
      </c>
      <c r="AV2291" s="77" t="str">
        <f t="shared" si="513"/>
        <v>41063</v>
      </c>
      <c r="AX2291" s="7" t="s">
        <v>186</v>
      </c>
      <c r="BB2291" t="s">
        <v>410</v>
      </c>
    </row>
    <row r="2292" spans="1:54" hidden="1" outlineLevel="1">
      <c r="A2292" t="s">
        <v>5304</v>
      </c>
      <c r="B2292" t="s">
        <v>2634</v>
      </c>
      <c r="C2292" s="1">
        <f t="shared" si="507"/>
        <v>12002</v>
      </c>
      <c r="D2292" s="7">
        <f>IF(N2292&gt;0, RANK(N2292,(N2292:P2292,Q2292:AE2292)),0)</f>
        <v>2</v>
      </c>
      <c r="E2292" s="7">
        <f>IF(O2292&gt;0,RANK(O2292,(N2292:P2292,Q2292:AE2292)),0)</f>
        <v>1</v>
      </c>
      <c r="F2292" s="7">
        <f>IF(P2292&gt;0,RANK(P2292,(N2292:P2292,Q2292:AE2292)),0)</f>
        <v>0</v>
      </c>
      <c r="G2292" s="1">
        <f t="shared" si="514"/>
        <v>428</v>
      </c>
      <c r="H2292" s="2">
        <f t="shared" si="515"/>
        <v>3.5660723212797868E-2</v>
      </c>
      <c r="I2292" s="2"/>
      <c r="J2292" s="2">
        <f t="shared" si="508"/>
        <v>0.47417097150474918</v>
      </c>
      <c r="K2292" s="2">
        <f t="shared" si="508"/>
        <v>0.50983169471754708</v>
      </c>
      <c r="L2292" s="2">
        <f t="shared" si="508"/>
        <v>0</v>
      </c>
      <c r="M2292" s="2">
        <f t="shared" si="509"/>
        <v>1.5997333777703737E-2</v>
      </c>
      <c r="N2292" s="1">
        <v>5691</v>
      </c>
      <c r="O2292" s="1">
        <v>6119</v>
      </c>
      <c r="Q2292" s="1">
        <v>51</v>
      </c>
      <c r="R2292" s="1">
        <v>45</v>
      </c>
      <c r="S2292" s="1">
        <v>45</v>
      </c>
      <c r="W2292" s="1">
        <v>51</v>
      </c>
      <c r="AG2292" s="7">
        <f>IF(Q2292&gt;0,RANK(Q2292,(N2292:P2292,Q2292:AE2292)),0)</f>
        <v>3</v>
      </c>
      <c r="AH2292" s="7">
        <f>IF(R2292&gt;0,RANK(R2292,(N2292:P2292,Q2292:AE2292)),0)</f>
        <v>5</v>
      </c>
      <c r="AI2292" s="7">
        <f>IF(T2292&gt;0,RANK(T2292,(N2292:P2292,Q2292:AE2292)),0)</f>
        <v>0</v>
      </c>
      <c r="AJ2292" s="7">
        <f>IF(S2292&gt;0,RANK(S2292,(N2292:P2292,Q2292:AE2292)),0)</f>
        <v>5</v>
      </c>
      <c r="AK2292" s="2">
        <f t="shared" si="510"/>
        <v>4.24929178470255E-3</v>
      </c>
      <c r="AL2292" s="2">
        <f t="shared" si="510"/>
        <v>3.7493751041493086E-3</v>
      </c>
      <c r="AM2292" s="2">
        <f t="shared" si="511"/>
        <v>0</v>
      </c>
      <c r="AN2292" s="2">
        <f t="shared" si="512"/>
        <v>3.7493751041493086E-3</v>
      </c>
      <c r="AP2292" t="s">
        <v>5304</v>
      </c>
      <c r="AQ2292" t="s">
        <v>2634</v>
      </c>
      <c r="AR2292">
        <v>2</v>
      </c>
      <c r="AT2292" s="85" t="s">
        <v>3328</v>
      </c>
      <c r="AU2292" s="84" t="s">
        <v>4002</v>
      </c>
      <c r="AV2292" s="77" t="str">
        <f t="shared" si="513"/>
        <v>41065</v>
      </c>
      <c r="AX2292" s="7" t="s">
        <v>186</v>
      </c>
      <c r="BB2292" t="s">
        <v>410</v>
      </c>
    </row>
    <row r="2293" spans="1:54" hidden="1" outlineLevel="1">
      <c r="A2293" t="s">
        <v>3830</v>
      </c>
      <c r="B2293" t="s">
        <v>2634</v>
      </c>
      <c r="C2293" s="1">
        <f t="shared" si="507"/>
        <v>231308</v>
      </c>
      <c r="D2293" s="7">
        <f>IF(N2293&gt;0, RANK(N2293,(N2293:P2293,Q2293:AE2293)),0)</f>
        <v>1</v>
      </c>
      <c r="E2293" s="7">
        <f>IF(O2293&gt;0,RANK(O2293,(N2293:P2293,Q2293:AE2293)),0)</f>
        <v>2</v>
      </c>
      <c r="F2293" s="7">
        <f>IF(P2293&gt;0,RANK(P2293,(N2293:P2293,Q2293:AE2293)),0)</f>
        <v>0</v>
      </c>
      <c r="G2293" s="1">
        <f t="shared" si="514"/>
        <v>13917</v>
      </c>
      <c r="H2293" s="2">
        <f t="shared" si="515"/>
        <v>6.0166531205146388E-2</v>
      </c>
      <c r="I2293" s="2"/>
      <c r="J2293" s="2">
        <f t="shared" si="508"/>
        <v>0.52371729468933192</v>
      </c>
      <c r="K2293" s="2">
        <f t="shared" si="508"/>
        <v>0.46355076348418561</v>
      </c>
      <c r="L2293" s="2">
        <f t="shared" si="508"/>
        <v>0</v>
      </c>
      <c r="M2293" s="2">
        <f t="shared" si="509"/>
        <v>1.2731941826482462E-2</v>
      </c>
      <c r="N2293" s="1">
        <v>121140</v>
      </c>
      <c r="O2293" s="1">
        <v>107223</v>
      </c>
      <c r="Q2293" s="1">
        <v>963</v>
      </c>
      <c r="R2293" s="1">
        <v>511</v>
      </c>
      <c r="S2293" s="1">
        <v>521</v>
      </c>
      <c r="W2293" s="1">
        <v>950</v>
      </c>
      <c r="AG2293" s="7">
        <f>IF(Q2293&gt;0,RANK(Q2293,(N2293:P2293,Q2293:AE2293)),0)</f>
        <v>3</v>
      </c>
      <c r="AH2293" s="7">
        <f>IF(R2293&gt;0,RANK(R2293,(N2293:P2293,Q2293:AE2293)),0)</f>
        <v>6</v>
      </c>
      <c r="AI2293" s="7">
        <f>IF(T2293&gt;0,RANK(T2293,(N2293:P2293,Q2293:AE2293)),0)</f>
        <v>0</v>
      </c>
      <c r="AJ2293" s="7">
        <f>IF(S2293&gt;0,RANK(S2293,(N2293:P2293,Q2293:AE2293)),0)</f>
        <v>5</v>
      </c>
      <c r="AK2293" s="2">
        <f t="shared" si="510"/>
        <v>4.163280128659623E-3</v>
      </c>
      <c r="AL2293" s="2">
        <f t="shared" si="510"/>
        <v>2.2091756445950855E-3</v>
      </c>
      <c r="AM2293" s="2">
        <f t="shared" si="511"/>
        <v>0</v>
      </c>
      <c r="AN2293" s="2">
        <f t="shared" si="512"/>
        <v>2.2524080446850087E-3</v>
      </c>
      <c r="AP2293" t="s">
        <v>3830</v>
      </c>
      <c r="AQ2293" t="s">
        <v>2634</v>
      </c>
      <c r="AR2293">
        <v>1</v>
      </c>
      <c r="AT2293" s="85" t="s">
        <v>3328</v>
      </c>
      <c r="AU2293" s="84" t="s">
        <v>4003</v>
      </c>
      <c r="AV2293" s="77" t="str">
        <f t="shared" si="513"/>
        <v>41067</v>
      </c>
      <c r="AX2293" s="7" t="s">
        <v>186</v>
      </c>
      <c r="BB2293" t="s">
        <v>410</v>
      </c>
    </row>
    <row r="2294" spans="1:54" hidden="1" outlineLevel="1">
      <c r="A2294" t="s">
        <v>4887</v>
      </c>
      <c r="B2294" t="s">
        <v>2634</v>
      </c>
      <c r="C2294" s="1">
        <f t="shared" si="507"/>
        <v>880</v>
      </c>
      <c r="D2294" s="7">
        <f>IF(N2294&gt;0, RANK(N2294,(N2294:P2294,Q2294:AE2294)),0)</f>
        <v>2</v>
      </c>
      <c r="E2294" s="7">
        <f>IF(O2294&gt;0,RANK(O2294,(N2294:P2294,Q2294:AE2294)),0)</f>
        <v>1</v>
      </c>
      <c r="F2294" s="7">
        <f>IF(P2294&gt;0,RANK(P2294,(N2294:P2294,Q2294:AE2294)),0)</f>
        <v>0</v>
      </c>
      <c r="G2294" s="1">
        <f t="shared" si="514"/>
        <v>367</v>
      </c>
      <c r="H2294" s="2">
        <f t="shared" si="515"/>
        <v>0.41704545454545455</v>
      </c>
      <c r="I2294" s="2"/>
      <c r="J2294" s="2">
        <f t="shared" si="508"/>
        <v>0.27840909090909088</v>
      </c>
      <c r="K2294" s="2">
        <f t="shared" si="508"/>
        <v>0.69545454545454544</v>
      </c>
      <c r="L2294" s="2">
        <f t="shared" si="508"/>
        <v>0</v>
      </c>
      <c r="M2294" s="2">
        <f t="shared" si="509"/>
        <v>2.6136363636363735E-2</v>
      </c>
      <c r="N2294" s="1">
        <v>245</v>
      </c>
      <c r="O2294" s="1">
        <v>612</v>
      </c>
      <c r="Q2294" s="1">
        <v>4</v>
      </c>
      <c r="R2294" s="1">
        <v>6</v>
      </c>
      <c r="S2294" s="1">
        <v>8</v>
      </c>
      <c r="W2294" s="1">
        <v>5</v>
      </c>
      <c r="AG2294" s="7">
        <f>IF(Q2294&gt;0,RANK(Q2294,(N2294:P2294,Q2294:AE2294)),0)</f>
        <v>6</v>
      </c>
      <c r="AH2294" s="7">
        <f>IF(R2294&gt;0,RANK(R2294,(N2294:P2294,Q2294:AE2294)),0)</f>
        <v>4</v>
      </c>
      <c r="AI2294" s="7">
        <f>IF(T2294&gt;0,RANK(T2294,(N2294:P2294,Q2294:AE2294)),0)</f>
        <v>0</v>
      </c>
      <c r="AJ2294" s="7">
        <f>IF(S2294&gt;0,RANK(S2294,(N2294:P2294,Q2294:AE2294)),0)</f>
        <v>3</v>
      </c>
      <c r="AK2294" s="2">
        <f t="shared" si="510"/>
        <v>4.5454545454545452E-3</v>
      </c>
      <c r="AL2294" s="2">
        <f t="shared" si="510"/>
        <v>6.8181818181818179E-3</v>
      </c>
      <c r="AM2294" s="2">
        <f t="shared" si="511"/>
        <v>0</v>
      </c>
      <c r="AN2294" s="2">
        <f t="shared" si="512"/>
        <v>9.0909090909090905E-3</v>
      </c>
      <c r="AP2294" t="s">
        <v>4887</v>
      </c>
      <c r="AQ2294" t="s">
        <v>2634</v>
      </c>
      <c r="AR2294">
        <v>2</v>
      </c>
      <c r="AT2294" s="85" t="s">
        <v>3328</v>
      </c>
      <c r="AU2294" s="84" t="s">
        <v>4004</v>
      </c>
      <c r="AV2294" s="77" t="str">
        <f t="shared" si="513"/>
        <v>41069</v>
      </c>
      <c r="AX2294" s="7" t="s">
        <v>186</v>
      </c>
      <c r="BB2294" t="s">
        <v>410</v>
      </c>
    </row>
    <row r="2295" spans="1:54" hidden="1" outlineLevel="1">
      <c r="A2295" t="s">
        <v>4087</v>
      </c>
      <c r="B2295" t="s">
        <v>2634</v>
      </c>
      <c r="C2295" s="1">
        <f t="shared" si="507"/>
        <v>42142</v>
      </c>
      <c r="D2295" s="7">
        <f>IF(N2295&gt;0, RANK(N2295,(N2295:P2295,Q2295:AE2295)),0)</f>
        <v>2</v>
      </c>
      <c r="E2295" s="7">
        <f>IF(O2295&gt;0,RANK(O2295,(N2295:P2295,Q2295:AE2295)),0)</f>
        <v>1</v>
      </c>
      <c r="F2295" s="7">
        <f>IF(P2295&gt;0,RANK(P2295,(N2295:P2295,Q2295:AE2295)),0)</f>
        <v>0</v>
      </c>
      <c r="G2295" s="1">
        <f t="shared" si="514"/>
        <v>6267</v>
      </c>
      <c r="H2295" s="2">
        <f t="shared" si="515"/>
        <v>0.14871149921693322</v>
      </c>
      <c r="I2295" s="2"/>
      <c r="J2295" s="2">
        <f t="shared" si="508"/>
        <v>0.41697119263442645</v>
      </c>
      <c r="K2295" s="2">
        <f t="shared" si="508"/>
        <v>0.56568269185135966</v>
      </c>
      <c r="L2295" s="2">
        <f t="shared" si="508"/>
        <v>0</v>
      </c>
      <c r="M2295" s="2">
        <f t="shared" si="509"/>
        <v>1.7346115514213944E-2</v>
      </c>
      <c r="N2295" s="1">
        <v>17572</v>
      </c>
      <c r="O2295" s="1">
        <v>23839</v>
      </c>
      <c r="Q2295" s="1">
        <v>178</v>
      </c>
      <c r="R2295" s="1">
        <v>200</v>
      </c>
      <c r="S2295" s="1">
        <v>144</v>
      </c>
      <c r="W2295" s="1">
        <v>209</v>
      </c>
      <c r="AG2295" s="7">
        <f>IF(Q2295&gt;0,RANK(Q2295,(N2295:P2295,Q2295:AE2295)),0)</f>
        <v>5</v>
      </c>
      <c r="AH2295" s="7">
        <f>IF(R2295&gt;0,RANK(R2295,(N2295:P2295,Q2295:AE2295)),0)</f>
        <v>4</v>
      </c>
      <c r="AI2295" s="7">
        <f>IF(T2295&gt;0,RANK(T2295,(N2295:P2295,Q2295:AE2295)),0)</f>
        <v>0</v>
      </c>
      <c r="AJ2295" s="7">
        <f>IF(S2295&gt;0,RANK(S2295,(N2295:P2295,Q2295:AE2295)),0)</f>
        <v>6</v>
      </c>
      <c r="AK2295" s="2">
        <f t="shared" si="510"/>
        <v>4.2238147216553555E-3</v>
      </c>
      <c r="AL2295" s="2">
        <f t="shared" si="510"/>
        <v>4.7458592378150062E-3</v>
      </c>
      <c r="AM2295" s="2">
        <f t="shared" si="511"/>
        <v>0</v>
      </c>
      <c r="AN2295" s="2">
        <f t="shared" si="512"/>
        <v>3.4170186512268047E-3</v>
      </c>
      <c r="AP2295" t="s">
        <v>4087</v>
      </c>
      <c r="AQ2295" t="s">
        <v>2634</v>
      </c>
      <c r="AR2295">
        <v>1</v>
      </c>
      <c r="AT2295" s="85" t="s">
        <v>3328</v>
      </c>
      <c r="AU2295" s="84" t="s">
        <v>5049</v>
      </c>
      <c r="AV2295" s="77" t="str">
        <f t="shared" si="513"/>
        <v>41071</v>
      </c>
      <c r="AX2295" s="7" t="s">
        <v>186</v>
      </c>
      <c r="BB2295" t="s">
        <v>410</v>
      </c>
    </row>
    <row r="2296" spans="1:54" collapsed="1">
      <c r="A2296" t="s">
        <v>2836</v>
      </c>
      <c r="B2296" t="s">
        <v>3839</v>
      </c>
      <c r="C2296" s="1">
        <f t="shared" si="507"/>
        <v>1836782</v>
      </c>
      <c r="D2296" s="7">
        <f>IF(N2296&gt;0, RANK(N2296,(N2296:P2296,Q2296:AE2296)),0)</f>
        <v>1</v>
      </c>
      <c r="E2296" s="7">
        <f>IF(O2296&gt;0,RANK(O2296,(N2296:P2296,Q2296:AE2296)),0)</f>
        <v>2</v>
      </c>
      <c r="F2296" s="7">
        <f>IF(P2296&gt;0,RANK(P2296,(N2296:P2296,Q2296:AE2296)),0)</f>
        <v>0</v>
      </c>
      <c r="G2296" s="1">
        <f t="shared" si="514"/>
        <v>76332</v>
      </c>
      <c r="H2296" s="2">
        <f t="shared" si="515"/>
        <v>4.1557462997786343E-2</v>
      </c>
      <c r="I2296" s="2"/>
      <c r="J2296" s="2">
        <f t="shared" si="508"/>
        <v>0.51348663042211873</v>
      </c>
      <c r="K2296" s="2">
        <f t="shared" si="508"/>
        <v>0.47192916742433233</v>
      </c>
      <c r="L2296" s="2">
        <f t="shared" si="508"/>
        <v>0</v>
      </c>
      <c r="M2296" s="2">
        <f t="shared" si="509"/>
        <v>1.4584202153548942E-2</v>
      </c>
      <c r="N2296" s="1">
        <f t="shared" ref="N2296:W2296" si="516">SUM(N2260:N2295)</f>
        <v>943163</v>
      </c>
      <c r="O2296" s="1">
        <f t="shared" si="516"/>
        <v>866831</v>
      </c>
      <c r="Q2296" s="1">
        <f t="shared" si="516"/>
        <v>7260</v>
      </c>
      <c r="R2296" s="1">
        <f t="shared" si="516"/>
        <v>5257</v>
      </c>
      <c r="S2296" s="1">
        <f>SUM(S2260:S2295)</f>
        <v>5315</v>
      </c>
      <c r="W2296" s="1">
        <f t="shared" si="516"/>
        <v>8956</v>
      </c>
      <c r="AG2296" s="7">
        <f>IF(Q2296&gt;0,RANK(Q2296,(N2296:P2296,Q2296:AE2296)),0)</f>
        <v>4</v>
      </c>
      <c r="AH2296" s="7">
        <f>IF(R2296&gt;0,RANK(R2296,(N2296:P2296,Q2296:AE2296)),0)</f>
        <v>6</v>
      </c>
      <c r="AI2296" s="7">
        <f>IF(T2296&gt;0,RANK(T2296,(N2296:P2296,Q2296:AE2296)),0)</f>
        <v>0</v>
      </c>
      <c r="AJ2296" s="7">
        <f>IF(S2296&gt;0,RANK(S2296,(N2296:P2296,Q2296:AE2296)),0)</f>
        <v>5</v>
      </c>
      <c r="AK2296" s="2">
        <f t="shared" si="510"/>
        <v>3.9525648661626689E-3</v>
      </c>
      <c r="AL2296" s="2">
        <f t="shared" si="510"/>
        <v>2.8620707302227481E-3</v>
      </c>
      <c r="AM2296" s="2">
        <f t="shared" si="511"/>
        <v>0</v>
      </c>
      <c r="AN2296" s="2">
        <f t="shared" si="512"/>
        <v>2.8936476947182626E-3</v>
      </c>
      <c r="AP2296" t="s">
        <v>2836</v>
      </c>
      <c r="AQ2296" t="s">
        <v>3839</v>
      </c>
      <c r="AT2296" s="85" t="s">
        <v>3328</v>
      </c>
      <c r="AU2296" s="116"/>
      <c r="AV2296" s="77" t="str">
        <f t="shared" si="513"/>
        <v>41</v>
      </c>
      <c r="AX2296" s="7" t="s">
        <v>2301</v>
      </c>
    </row>
    <row r="2297" spans="1:54">
      <c r="C2297" s="1"/>
      <c r="E2297" s="7"/>
      <c r="F2297" s="7"/>
      <c r="I2297" s="2"/>
      <c r="AG2297" s="7"/>
      <c r="AH2297" s="7"/>
      <c r="AI2297" s="7"/>
      <c r="AJ2297" s="7"/>
    </row>
    <row r="2298" spans="1:54" hidden="1" outlineLevel="1">
      <c r="A2298" t="s">
        <v>2827</v>
      </c>
      <c r="B2298" t="s">
        <v>5282</v>
      </c>
      <c r="C2298" s="1">
        <f t="shared" ref="C2298:C2361" si="517">SUM(N2298:AE2298)</f>
        <v>42228</v>
      </c>
      <c r="D2298" s="7">
        <f>IF(N2298&gt;0, RANK(N2298,(N2298:P2298,Q2298:AE2298)),0)</f>
        <v>2</v>
      </c>
      <c r="E2298" s="7">
        <f>IF(O2298&gt;0,RANK(O2298,(N2298:P2298,Q2298:AE2298)),0)</f>
        <v>1</v>
      </c>
      <c r="F2298" s="7">
        <f>IF(P2298&gt;0,RANK(P2298,(N2298:P2298,Q2298:AE2298)),0)</f>
        <v>0</v>
      </c>
      <c r="G2298" s="1">
        <f t="shared" si="514"/>
        <v>14483</v>
      </c>
      <c r="H2298" s="2">
        <f t="shared" si="515"/>
        <v>0.34297148811215306</v>
      </c>
      <c r="I2298" s="2"/>
      <c r="J2298" s="2">
        <f t="shared" ref="J2298:L2329" si="518">IF($C2298=0,"-",N2298/$C2298)</f>
        <v>0.32594487070190398</v>
      </c>
      <c r="K2298" s="2">
        <f t="shared" si="518"/>
        <v>0.66891635881405698</v>
      </c>
      <c r="L2298" s="2">
        <f t="shared" si="518"/>
        <v>0</v>
      </c>
      <c r="M2298" s="2">
        <f t="shared" ref="M2298:M2361" si="519">IF(C2298=0,"-",(1-J2298-K2298-L2298))</f>
        <v>5.1387704840391013E-3</v>
      </c>
      <c r="N2298" s="1">
        <v>13764</v>
      </c>
      <c r="O2298" s="1">
        <v>28247</v>
      </c>
      <c r="Q2298" s="1">
        <v>95</v>
      </c>
      <c r="R2298" s="1">
        <v>59</v>
      </c>
      <c r="S2298" s="1">
        <v>63</v>
      </c>
      <c r="AG2298" s="7">
        <f>IF(Q2298&gt;0,RANK(Q2298,(N2298:P2298,Q2298:AE2298)),0)</f>
        <v>3</v>
      </c>
      <c r="AH2298" s="7">
        <f>IF(R2298&gt;0,RANK(R2298,(N2298:P2298,Q2298:AE2298)),0)</f>
        <v>5</v>
      </c>
      <c r="AI2298" s="7">
        <f>IF(T2298&gt;0,RANK(T2298,(N2298:P2298,Q2298:AE2298)),0)</f>
        <v>0</v>
      </c>
      <c r="AJ2298" s="7">
        <f>IF(S2298&gt;0,RANK(S2298,(N2298:P2298,Q2298:AE2298)),0)</f>
        <v>4</v>
      </c>
      <c r="AK2298" s="2">
        <f t="shared" ref="AK2298:AL2329" si="520">IF($C2298=0,"-",Q2298/$C2298)</f>
        <v>2.249692147390357E-3</v>
      </c>
      <c r="AL2298" s="2">
        <f t="shared" si="520"/>
        <v>1.3971772283792744E-3</v>
      </c>
      <c r="AM2298" s="2">
        <f t="shared" ref="AM2298:AM2361" si="521">IF($C2298=0,"-",T2298/$C2298)</f>
        <v>0</v>
      </c>
      <c r="AN2298" s="2">
        <f t="shared" ref="AN2298:AN2361" si="522">IF($C2298=0,"-",S2298/$C2298)</f>
        <v>1.4919011082693947E-3</v>
      </c>
      <c r="AP2298" t="s">
        <v>2827</v>
      </c>
      <c r="AQ2298" t="s">
        <v>5282</v>
      </c>
      <c r="AR2298">
        <v>19</v>
      </c>
      <c r="AT2298" s="85" t="s">
        <v>3329</v>
      </c>
      <c r="AU2298" s="84" t="s">
        <v>3988</v>
      </c>
      <c r="AV2298" s="77" t="str">
        <f t="shared" ref="AV2298:AV2361" si="523">AT2298&amp;AU2298</f>
        <v>42001</v>
      </c>
      <c r="AX2298" s="7" t="s">
        <v>186</v>
      </c>
    </row>
    <row r="2299" spans="1:54" hidden="1" outlineLevel="1">
      <c r="A2299" t="s">
        <v>4697</v>
      </c>
      <c r="B2299" t="s">
        <v>5282</v>
      </c>
      <c r="C2299" s="1">
        <f t="shared" si="517"/>
        <v>645469</v>
      </c>
      <c r="D2299" s="7">
        <f>IF(N2299&gt;0, RANK(N2299,(N2299:P2299,Q2299:AE2299)),0)</f>
        <v>1</v>
      </c>
      <c r="E2299" s="7">
        <f>IF(O2299&gt;0,RANK(O2299,(N2299:P2299,Q2299:AE2299)),0)</f>
        <v>2</v>
      </c>
      <c r="F2299" s="7">
        <f>IF(P2299&gt;0,RANK(P2299,(N2299:P2299,Q2299:AE2299)),0)</f>
        <v>0</v>
      </c>
      <c r="G2299" s="1">
        <f t="shared" si="514"/>
        <v>96987</v>
      </c>
      <c r="H2299" s="2">
        <f t="shared" si="515"/>
        <v>0.15025818435896998</v>
      </c>
      <c r="I2299" s="2"/>
      <c r="J2299" s="2">
        <f t="shared" si="518"/>
        <v>0.57154100351837189</v>
      </c>
      <c r="K2299" s="2">
        <f t="shared" si="518"/>
        <v>0.42128281915940191</v>
      </c>
      <c r="L2299" s="2">
        <f t="shared" si="518"/>
        <v>0</v>
      </c>
      <c r="M2299" s="2">
        <f t="shared" si="519"/>
        <v>7.176177322226196E-3</v>
      </c>
      <c r="N2299" s="1">
        <v>368912</v>
      </c>
      <c r="O2299" s="1">
        <v>271925</v>
      </c>
      <c r="Q2299" s="1">
        <v>3573</v>
      </c>
      <c r="R2299" s="1">
        <v>508</v>
      </c>
      <c r="S2299" s="1">
        <v>551</v>
      </c>
      <c r="AG2299" s="7">
        <f>IF(Q2299&gt;0,RANK(Q2299,(N2299:P2299,Q2299:AE2299)),0)</f>
        <v>3</v>
      </c>
      <c r="AH2299" s="7">
        <f>IF(R2299&gt;0,RANK(R2299,(N2299:P2299,Q2299:AE2299)),0)</f>
        <v>5</v>
      </c>
      <c r="AI2299" s="7">
        <f>IF(T2299&gt;0,RANK(T2299,(N2299:P2299,Q2299:AE2299)),0)</f>
        <v>0</v>
      </c>
      <c r="AJ2299" s="7">
        <f>IF(S2299&gt;0,RANK(S2299,(N2299:P2299,Q2299:AE2299)),0)</f>
        <v>4</v>
      </c>
      <c r="AK2299" s="2">
        <f t="shared" si="520"/>
        <v>5.5355098385824883E-3</v>
      </c>
      <c r="AL2299" s="2">
        <f t="shared" si="520"/>
        <v>7.8702462860338765E-4</v>
      </c>
      <c r="AM2299" s="2">
        <f t="shared" si="521"/>
        <v>0</v>
      </c>
      <c r="AN2299" s="2">
        <f t="shared" si="522"/>
        <v>8.5364285504028851E-4</v>
      </c>
      <c r="AP2299" t="s">
        <v>4697</v>
      </c>
      <c r="AQ2299" t="s">
        <v>5282</v>
      </c>
      <c r="AT2299" s="85" t="s">
        <v>3329</v>
      </c>
      <c r="AU2299" s="84" t="s">
        <v>3989</v>
      </c>
      <c r="AV2299" s="77" t="str">
        <f t="shared" si="523"/>
        <v>42003</v>
      </c>
      <c r="AX2299" s="7" t="s">
        <v>186</v>
      </c>
    </row>
    <row r="2300" spans="1:54" hidden="1" outlineLevel="1">
      <c r="A2300" t="s">
        <v>4908</v>
      </c>
      <c r="B2300" t="s">
        <v>5282</v>
      </c>
      <c r="C2300" s="1">
        <f t="shared" si="517"/>
        <v>31097</v>
      </c>
      <c r="D2300" s="7">
        <f>IF(N2300&gt;0, RANK(N2300,(N2300:P2300,Q2300:AE2300)),0)</f>
        <v>2</v>
      </c>
      <c r="E2300" s="7">
        <f>IF(O2300&gt;0,RANK(O2300,(N2300:P2300,Q2300:AE2300)),0)</f>
        <v>1</v>
      </c>
      <c r="F2300" s="7">
        <f>IF(P2300&gt;0,RANK(P2300,(N2300:P2300,Q2300:AE2300)),0)</f>
        <v>0</v>
      </c>
      <c r="G2300" s="1">
        <f t="shared" si="514"/>
        <v>6900</v>
      </c>
      <c r="H2300" s="2">
        <f t="shared" si="515"/>
        <v>0.22188635559700293</v>
      </c>
      <c r="I2300" s="2"/>
      <c r="J2300" s="2">
        <f t="shared" si="518"/>
        <v>0.38669325015274786</v>
      </c>
      <c r="K2300" s="2">
        <f t="shared" si="518"/>
        <v>0.60857960574975078</v>
      </c>
      <c r="L2300" s="2">
        <f t="shared" si="518"/>
        <v>0</v>
      </c>
      <c r="M2300" s="2">
        <f t="shared" si="519"/>
        <v>4.7271440975014123E-3</v>
      </c>
      <c r="N2300" s="1">
        <v>12025</v>
      </c>
      <c r="O2300" s="1">
        <v>18925</v>
      </c>
      <c r="Q2300" s="1">
        <v>56</v>
      </c>
      <c r="R2300" s="1">
        <v>50</v>
      </c>
      <c r="S2300" s="1">
        <v>41</v>
      </c>
      <c r="AG2300" s="7">
        <f>IF(Q2300&gt;0,RANK(Q2300,(N2300:P2300,Q2300:AE2300)),0)</f>
        <v>3</v>
      </c>
      <c r="AH2300" s="7">
        <f>IF(R2300&gt;0,RANK(R2300,(N2300:P2300,Q2300:AE2300)),0)</f>
        <v>4</v>
      </c>
      <c r="AI2300" s="7">
        <f>IF(T2300&gt;0,RANK(T2300,(N2300:P2300,Q2300:AE2300)),0)</f>
        <v>0</v>
      </c>
      <c r="AJ2300" s="7">
        <f>IF(S2300&gt;0,RANK(S2300,(N2300:P2300,Q2300:AE2300)),0)</f>
        <v>5</v>
      </c>
      <c r="AK2300" s="2">
        <f t="shared" si="520"/>
        <v>1.8008167990481397E-3</v>
      </c>
      <c r="AL2300" s="2">
        <f t="shared" si="520"/>
        <v>1.6078721420072675E-3</v>
      </c>
      <c r="AM2300" s="2">
        <f t="shared" si="521"/>
        <v>0</v>
      </c>
      <c r="AN2300" s="2">
        <f t="shared" si="522"/>
        <v>1.3184551564459593E-3</v>
      </c>
      <c r="AP2300" t="s">
        <v>4908</v>
      </c>
      <c r="AQ2300" t="s">
        <v>5282</v>
      </c>
      <c r="AT2300" s="85" t="s">
        <v>3329</v>
      </c>
      <c r="AU2300" s="84" t="s">
        <v>3632</v>
      </c>
      <c r="AV2300" s="77" t="str">
        <f t="shared" si="523"/>
        <v>42005</v>
      </c>
      <c r="AX2300" s="7" t="s">
        <v>186</v>
      </c>
    </row>
    <row r="2301" spans="1:54" hidden="1" outlineLevel="1">
      <c r="A2301" t="s">
        <v>4299</v>
      </c>
      <c r="B2301" t="s">
        <v>5282</v>
      </c>
      <c r="C2301" s="1">
        <f t="shared" si="517"/>
        <v>82543</v>
      </c>
      <c r="D2301" s="7">
        <f>IF(N2301&gt;0, RANK(N2301,(N2301:P2301,Q2301:AE2301)),0)</f>
        <v>1</v>
      </c>
      <c r="E2301" s="7">
        <f>IF(O2301&gt;0,RANK(O2301,(N2301:P2301,Q2301:AE2301)),0)</f>
        <v>2</v>
      </c>
      <c r="F2301" s="7">
        <f>IF(P2301&gt;0,RANK(P2301,(N2301:P2301,Q2301:AE2301)),0)</f>
        <v>0</v>
      </c>
      <c r="G2301" s="1">
        <f t="shared" si="514"/>
        <v>2230</v>
      </c>
      <c r="H2301" s="2">
        <f t="shared" si="515"/>
        <v>2.7016221848006495E-2</v>
      </c>
      <c r="I2301" s="2"/>
      <c r="J2301" s="2">
        <f t="shared" si="518"/>
        <v>0.51059447802963309</v>
      </c>
      <c r="K2301" s="2">
        <f t="shared" si="518"/>
        <v>0.48357825618162653</v>
      </c>
      <c r="L2301" s="2">
        <f t="shared" si="518"/>
        <v>0</v>
      </c>
      <c r="M2301" s="2">
        <f t="shared" si="519"/>
        <v>5.8272657887403767E-3</v>
      </c>
      <c r="N2301" s="1">
        <v>42146</v>
      </c>
      <c r="O2301" s="1">
        <v>39916</v>
      </c>
      <c r="Q2301" s="1">
        <v>165</v>
      </c>
      <c r="R2301" s="1">
        <v>175</v>
      </c>
      <c r="S2301" s="1">
        <v>141</v>
      </c>
      <c r="AG2301" s="7">
        <f>IF(Q2301&gt;0,RANK(Q2301,(N2301:P2301,Q2301:AE2301)),0)</f>
        <v>4</v>
      </c>
      <c r="AH2301" s="7">
        <f>IF(R2301&gt;0,RANK(R2301,(N2301:P2301,Q2301:AE2301)),0)</f>
        <v>3</v>
      </c>
      <c r="AI2301" s="7">
        <f>IF(T2301&gt;0,RANK(T2301,(N2301:P2301,Q2301:AE2301)),0)</f>
        <v>0</v>
      </c>
      <c r="AJ2301" s="7">
        <f>IF(S2301&gt;0,RANK(S2301,(N2301:P2301,Q2301:AE2301)),0)</f>
        <v>5</v>
      </c>
      <c r="AK2301" s="2">
        <f t="shared" si="520"/>
        <v>1.9989581187986869E-3</v>
      </c>
      <c r="AL2301" s="2">
        <f t="shared" si="520"/>
        <v>2.1201070956955769E-3</v>
      </c>
      <c r="AM2301" s="2">
        <f t="shared" si="521"/>
        <v>0</v>
      </c>
      <c r="AN2301" s="2">
        <f t="shared" si="522"/>
        <v>1.7082005742461504E-3</v>
      </c>
      <c r="AP2301" t="s">
        <v>4299</v>
      </c>
      <c r="AQ2301" t="s">
        <v>5282</v>
      </c>
      <c r="AR2301">
        <v>4</v>
      </c>
      <c r="AT2301" s="85" t="s">
        <v>3329</v>
      </c>
      <c r="AU2301" s="84" t="s">
        <v>2597</v>
      </c>
      <c r="AV2301" s="77" t="str">
        <f t="shared" si="523"/>
        <v>42007</v>
      </c>
      <c r="AX2301" s="7" t="s">
        <v>186</v>
      </c>
    </row>
    <row r="2302" spans="1:54" hidden="1" outlineLevel="1">
      <c r="A2302" t="s">
        <v>4608</v>
      </c>
      <c r="B2302" t="s">
        <v>5282</v>
      </c>
      <c r="C2302" s="1">
        <f t="shared" si="517"/>
        <v>22679</v>
      </c>
      <c r="D2302" s="7">
        <f>IF(N2302&gt;0, RANK(N2302,(N2302:P2302,Q2302:AE2302)),0)</f>
        <v>2</v>
      </c>
      <c r="E2302" s="7">
        <f>IF(O2302&gt;0,RANK(O2302,(N2302:P2302,Q2302:AE2302)),0)</f>
        <v>1</v>
      </c>
      <c r="F2302" s="7">
        <f>IF(P2302&gt;0,RANK(P2302,(N2302:P2302,Q2302:AE2302)),0)</f>
        <v>0</v>
      </c>
      <c r="G2302" s="1">
        <f t="shared" si="514"/>
        <v>10590</v>
      </c>
      <c r="H2302" s="2">
        <f t="shared" si="515"/>
        <v>0.46695180563516908</v>
      </c>
      <c r="I2302" s="2"/>
      <c r="J2302" s="2">
        <f t="shared" si="518"/>
        <v>0.26526742801710834</v>
      </c>
      <c r="K2302" s="2">
        <f t="shared" si="518"/>
        <v>0.73221923365227748</v>
      </c>
      <c r="L2302" s="2">
        <f t="shared" si="518"/>
        <v>0</v>
      </c>
      <c r="M2302" s="2">
        <f t="shared" si="519"/>
        <v>2.5133383306141788E-3</v>
      </c>
      <c r="N2302" s="1">
        <v>6016</v>
      </c>
      <c r="O2302" s="1">
        <v>16606</v>
      </c>
      <c r="Q2302" s="1">
        <v>19</v>
      </c>
      <c r="R2302" s="1">
        <v>23</v>
      </c>
      <c r="S2302" s="1">
        <v>15</v>
      </c>
      <c r="AG2302" s="7">
        <f>IF(Q2302&gt;0,RANK(Q2302,(N2302:P2302,Q2302:AE2302)),0)</f>
        <v>4</v>
      </c>
      <c r="AH2302" s="7">
        <f>IF(R2302&gt;0,RANK(R2302,(N2302:P2302,Q2302:AE2302)),0)</f>
        <v>3</v>
      </c>
      <c r="AI2302" s="7">
        <f>IF(T2302&gt;0,RANK(T2302,(N2302:P2302,Q2302:AE2302)),0)</f>
        <v>0</v>
      </c>
      <c r="AJ2302" s="7">
        <f>IF(S2302&gt;0,RANK(S2302,(N2302:P2302,Q2302:AE2302)),0)</f>
        <v>5</v>
      </c>
      <c r="AK2302" s="2">
        <f t="shared" si="520"/>
        <v>8.3777944353807484E-4</v>
      </c>
      <c r="AL2302" s="2">
        <f t="shared" si="520"/>
        <v>1.0141540632303012E-3</v>
      </c>
      <c r="AM2302" s="2">
        <f t="shared" si="521"/>
        <v>0</v>
      </c>
      <c r="AN2302" s="2">
        <f t="shared" si="522"/>
        <v>6.6140482384584862E-4</v>
      </c>
      <c r="AP2302" t="s">
        <v>4608</v>
      </c>
      <c r="AQ2302" t="s">
        <v>5282</v>
      </c>
      <c r="AR2302">
        <v>9</v>
      </c>
      <c r="AT2302" s="85" t="s">
        <v>3329</v>
      </c>
      <c r="AU2302" s="84" t="s">
        <v>3218</v>
      </c>
      <c r="AV2302" s="77" t="str">
        <f t="shared" si="523"/>
        <v>42009</v>
      </c>
      <c r="AX2302" s="7" t="s">
        <v>186</v>
      </c>
    </row>
    <row r="2303" spans="1:54" hidden="1" outlineLevel="1">
      <c r="A2303" t="s">
        <v>3610</v>
      </c>
      <c r="B2303" t="s">
        <v>5282</v>
      </c>
      <c r="C2303" s="1">
        <f t="shared" si="517"/>
        <v>164487</v>
      </c>
      <c r="D2303" s="7">
        <f>IF(N2303&gt;0, RANK(N2303,(N2303:P2303,Q2303:AE2303)),0)</f>
        <v>2</v>
      </c>
      <c r="E2303" s="7">
        <f>IF(O2303&gt;0,RANK(O2303,(N2303:P2303,Q2303:AE2303)),0)</f>
        <v>1</v>
      </c>
      <c r="F2303" s="7">
        <f>IF(P2303&gt;0,RANK(P2303,(N2303:P2303,Q2303:AE2303)),0)</f>
        <v>0</v>
      </c>
      <c r="G2303" s="1">
        <f t="shared" si="514"/>
        <v>10813</v>
      </c>
      <c r="H2303" s="2">
        <f t="shared" si="515"/>
        <v>6.573771787436089E-2</v>
      </c>
      <c r="I2303" s="2"/>
      <c r="J2303" s="2">
        <f t="shared" si="518"/>
        <v>0.46392116094281005</v>
      </c>
      <c r="K2303" s="2">
        <f t="shared" si="518"/>
        <v>0.529658878817171</v>
      </c>
      <c r="L2303" s="2">
        <f t="shared" si="518"/>
        <v>0</v>
      </c>
      <c r="M2303" s="2">
        <f t="shared" si="519"/>
        <v>6.419960240019007E-3</v>
      </c>
      <c r="N2303" s="1">
        <v>76309</v>
      </c>
      <c r="O2303" s="1">
        <v>87122</v>
      </c>
      <c r="Q2303" s="1">
        <v>551</v>
      </c>
      <c r="R2303" s="1">
        <v>210</v>
      </c>
      <c r="S2303" s="1">
        <v>295</v>
      </c>
      <c r="AG2303" s="7">
        <f>IF(Q2303&gt;0,RANK(Q2303,(N2303:P2303,Q2303:AE2303)),0)</f>
        <v>3</v>
      </c>
      <c r="AH2303" s="7">
        <f>IF(R2303&gt;0,RANK(R2303,(N2303:P2303,Q2303:AE2303)),0)</f>
        <v>5</v>
      </c>
      <c r="AI2303" s="7">
        <f>IF(T2303&gt;0,RANK(T2303,(N2303:P2303,Q2303:AE2303)),0)</f>
        <v>0</v>
      </c>
      <c r="AJ2303" s="7">
        <f>IF(S2303&gt;0,RANK(S2303,(N2303:P2303,Q2303:AE2303)),0)</f>
        <v>4</v>
      </c>
      <c r="AK2303" s="2">
        <f t="shared" si="520"/>
        <v>3.3498087994795942E-3</v>
      </c>
      <c r="AL2303" s="2">
        <f t="shared" si="520"/>
        <v>1.2766966386401357E-3</v>
      </c>
      <c r="AM2303" s="2">
        <f t="shared" si="521"/>
        <v>0</v>
      </c>
      <c r="AN2303" s="2">
        <f t="shared" si="522"/>
        <v>1.7934548018992383E-3</v>
      </c>
      <c r="AP2303" t="s">
        <v>3610</v>
      </c>
      <c r="AQ2303" t="s">
        <v>5282</v>
      </c>
      <c r="AT2303" s="85" t="s">
        <v>3329</v>
      </c>
      <c r="AU2303" s="84" t="s">
        <v>3234</v>
      </c>
      <c r="AV2303" s="77" t="str">
        <f t="shared" si="523"/>
        <v>42011</v>
      </c>
      <c r="AX2303" s="7" t="s">
        <v>186</v>
      </c>
    </row>
    <row r="2304" spans="1:54" hidden="1" outlineLevel="1">
      <c r="A2304" t="s">
        <v>2589</v>
      </c>
      <c r="B2304" t="s">
        <v>5282</v>
      </c>
      <c r="C2304" s="1">
        <f t="shared" si="517"/>
        <v>54178</v>
      </c>
      <c r="D2304" s="7">
        <f>IF(N2304&gt;0, RANK(N2304,(N2304:P2304,Q2304:AE2304)),0)</f>
        <v>2</v>
      </c>
      <c r="E2304" s="7">
        <f>IF(O2304&gt;0,RANK(O2304,(N2304:P2304,Q2304:AE2304)),0)</f>
        <v>1</v>
      </c>
      <c r="F2304" s="7">
        <f>IF(P2304&gt;0,RANK(P2304,(N2304:P2304,Q2304:AE2304)),0)</f>
        <v>0</v>
      </c>
      <c r="G2304" s="1">
        <f t="shared" si="514"/>
        <v>17646</v>
      </c>
      <c r="H2304" s="2">
        <f t="shared" si="515"/>
        <v>0.32570416036029387</v>
      </c>
      <c r="I2304" s="2"/>
      <c r="J2304" s="2">
        <f t="shared" si="518"/>
        <v>0.33417623389567719</v>
      </c>
      <c r="K2304" s="2">
        <f t="shared" si="518"/>
        <v>0.659880394255971</v>
      </c>
      <c r="L2304" s="2">
        <f t="shared" si="518"/>
        <v>0</v>
      </c>
      <c r="M2304" s="2">
        <f t="shared" si="519"/>
        <v>5.9433718483518083E-3</v>
      </c>
      <c r="N2304" s="1">
        <v>18105</v>
      </c>
      <c r="O2304" s="1">
        <v>35751</v>
      </c>
      <c r="Q2304" s="1">
        <v>210</v>
      </c>
      <c r="R2304" s="1">
        <v>58</v>
      </c>
      <c r="S2304" s="1">
        <v>54</v>
      </c>
      <c r="AG2304" s="7">
        <f>IF(Q2304&gt;0,RANK(Q2304,(N2304:P2304,Q2304:AE2304)),0)</f>
        <v>3</v>
      </c>
      <c r="AH2304" s="7">
        <f>IF(R2304&gt;0,RANK(R2304,(N2304:P2304,Q2304:AE2304)),0)</f>
        <v>4</v>
      </c>
      <c r="AI2304" s="7">
        <f>IF(T2304&gt;0,RANK(T2304,(N2304:P2304,Q2304:AE2304)),0)</f>
        <v>0</v>
      </c>
      <c r="AJ2304" s="7">
        <f>IF(S2304&gt;0,RANK(S2304,(N2304:P2304,Q2304:AE2304)),0)</f>
        <v>5</v>
      </c>
      <c r="AK2304" s="2">
        <f t="shared" si="520"/>
        <v>3.8761120750119976E-3</v>
      </c>
      <c r="AL2304" s="2">
        <f t="shared" si="520"/>
        <v>1.0705452397652183E-3</v>
      </c>
      <c r="AM2304" s="2">
        <f t="shared" si="521"/>
        <v>0</v>
      </c>
      <c r="AN2304" s="2">
        <f t="shared" si="522"/>
        <v>9.9671453357451367E-4</v>
      </c>
      <c r="AP2304" t="s">
        <v>2589</v>
      </c>
      <c r="AQ2304" t="s">
        <v>5282</v>
      </c>
      <c r="AR2304">
        <v>9</v>
      </c>
      <c r="AT2304" s="85" t="s">
        <v>3329</v>
      </c>
      <c r="AU2304" s="84" t="s">
        <v>3235</v>
      </c>
      <c r="AV2304" s="77" t="str">
        <f t="shared" si="523"/>
        <v>42013</v>
      </c>
      <c r="AX2304" s="7" t="s">
        <v>186</v>
      </c>
    </row>
    <row r="2305" spans="1:50" hidden="1" outlineLevel="1">
      <c r="A2305" t="s">
        <v>1811</v>
      </c>
      <c r="B2305" t="s">
        <v>5282</v>
      </c>
      <c r="C2305" s="1">
        <f t="shared" si="517"/>
        <v>25652</v>
      </c>
      <c r="D2305" s="7">
        <f>IF(N2305&gt;0, RANK(N2305,(N2305:P2305,Q2305:AE2305)),0)</f>
        <v>2</v>
      </c>
      <c r="E2305" s="7">
        <f>IF(O2305&gt;0,RANK(O2305,(N2305:P2305,Q2305:AE2305)),0)</f>
        <v>1</v>
      </c>
      <c r="F2305" s="7">
        <f>IF(P2305&gt;0,RANK(P2305,(N2305:P2305,Q2305:AE2305)),0)</f>
        <v>0</v>
      </c>
      <c r="G2305" s="1">
        <f t="shared" si="514"/>
        <v>8352</v>
      </c>
      <c r="H2305" s="2">
        <f t="shared" si="515"/>
        <v>0.32558864805863091</v>
      </c>
      <c r="I2305" s="2"/>
      <c r="J2305" s="2">
        <f t="shared" si="518"/>
        <v>0.33486667706221734</v>
      </c>
      <c r="K2305" s="2">
        <f t="shared" si="518"/>
        <v>0.66045532512084826</v>
      </c>
      <c r="L2305" s="2">
        <f t="shared" si="518"/>
        <v>0</v>
      </c>
      <c r="M2305" s="2">
        <f t="shared" si="519"/>
        <v>4.6779978169344538E-3</v>
      </c>
      <c r="N2305" s="1">
        <v>8590</v>
      </c>
      <c r="O2305" s="1">
        <v>16942</v>
      </c>
      <c r="Q2305" s="1">
        <v>57</v>
      </c>
      <c r="R2305" s="1">
        <v>36</v>
      </c>
      <c r="S2305" s="1">
        <v>27</v>
      </c>
      <c r="AG2305" s="7">
        <f>IF(Q2305&gt;0,RANK(Q2305,(N2305:P2305,Q2305:AE2305)),0)</f>
        <v>3</v>
      </c>
      <c r="AH2305" s="7">
        <f>IF(R2305&gt;0,RANK(R2305,(N2305:P2305,Q2305:AE2305)),0)</f>
        <v>4</v>
      </c>
      <c r="AI2305" s="7">
        <f>IF(T2305&gt;0,RANK(T2305,(N2305:P2305,Q2305:AE2305)),0)</f>
        <v>0</v>
      </c>
      <c r="AJ2305" s="7">
        <f>IF(S2305&gt;0,RANK(S2305,(N2305:P2305,Q2305:AE2305)),0)</f>
        <v>5</v>
      </c>
      <c r="AK2305" s="2">
        <f t="shared" si="520"/>
        <v>2.2220489630438173E-3</v>
      </c>
      <c r="AL2305" s="2">
        <f t="shared" si="520"/>
        <v>1.4033993450803055E-3</v>
      </c>
      <c r="AM2305" s="2">
        <f t="shared" si="521"/>
        <v>0</v>
      </c>
      <c r="AN2305" s="2">
        <f t="shared" si="522"/>
        <v>1.0525495088102293E-3</v>
      </c>
      <c r="AP2305" t="s">
        <v>1811</v>
      </c>
      <c r="AQ2305" t="s">
        <v>5282</v>
      </c>
      <c r="AR2305">
        <v>10</v>
      </c>
      <c r="AT2305" s="85" t="s">
        <v>3329</v>
      </c>
      <c r="AU2305" s="84" t="s">
        <v>4670</v>
      </c>
      <c r="AV2305" s="77" t="str">
        <f t="shared" si="523"/>
        <v>42015</v>
      </c>
      <c r="AX2305" s="7" t="s">
        <v>186</v>
      </c>
    </row>
    <row r="2306" spans="1:50" hidden="1" outlineLevel="1">
      <c r="A2306" t="s">
        <v>4167</v>
      </c>
      <c r="B2306" t="s">
        <v>5282</v>
      </c>
      <c r="C2306" s="1">
        <f t="shared" si="517"/>
        <v>319816</v>
      </c>
      <c r="D2306" s="7">
        <f>IF(N2306&gt;0, RANK(N2306,(N2306:P2306,Q2306:AE2306)),0)</f>
        <v>1</v>
      </c>
      <c r="E2306" s="7">
        <f>IF(O2306&gt;0,RANK(O2306,(N2306:P2306,Q2306:AE2306)),0)</f>
        <v>2</v>
      </c>
      <c r="F2306" s="7">
        <f>IF(P2306&gt;0,RANK(P2306,(N2306:P2306,Q2306:AE2306)),0)</f>
        <v>0</v>
      </c>
      <c r="G2306" s="1">
        <f t="shared" si="514"/>
        <v>8969</v>
      </c>
      <c r="H2306" s="2">
        <f t="shared" si="515"/>
        <v>2.8044250444005304E-2</v>
      </c>
      <c r="I2306" s="2"/>
      <c r="J2306" s="2">
        <f t="shared" si="518"/>
        <v>0.51103759661805537</v>
      </c>
      <c r="K2306" s="2">
        <f t="shared" si="518"/>
        <v>0.4829933461740501</v>
      </c>
      <c r="L2306" s="2">
        <f t="shared" si="518"/>
        <v>0</v>
      </c>
      <c r="M2306" s="2">
        <f t="shared" si="519"/>
        <v>5.9690572078945348E-3</v>
      </c>
      <c r="N2306" s="1">
        <v>163438</v>
      </c>
      <c r="O2306" s="1">
        <v>154469</v>
      </c>
      <c r="Q2306" s="1">
        <v>1338</v>
      </c>
      <c r="R2306" s="1">
        <v>263</v>
      </c>
      <c r="S2306" s="1">
        <v>308</v>
      </c>
      <c r="AG2306" s="7">
        <f>IF(Q2306&gt;0,RANK(Q2306,(N2306:P2306,Q2306:AE2306)),0)</f>
        <v>3</v>
      </c>
      <c r="AH2306" s="7">
        <f>IF(R2306&gt;0,RANK(R2306,(N2306:P2306,Q2306:AE2306)),0)</f>
        <v>5</v>
      </c>
      <c r="AI2306" s="7">
        <f>IF(T2306&gt;0,RANK(T2306,(N2306:P2306,Q2306:AE2306)),0)</f>
        <v>0</v>
      </c>
      <c r="AJ2306" s="7">
        <f>IF(S2306&gt;0,RANK(S2306,(N2306:P2306,Q2306:AE2306)),0)</f>
        <v>4</v>
      </c>
      <c r="AK2306" s="2">
        <f t="shared" si="520"/>
        <v>4.1836556019711332E-3</v>
      </c>
      <c r="AL2306" s="2">
        <f t="shared" si="520"/>
        <v>8.2234785001375791E-4</v>
      </c>
      <c r="AM2306" s="2">
        <f t="shared" si="521"/>
        <v>0</v>
      </c>
      <c r="AN2306" s="2">
        <f t="shared" si="522"/>
        <v>9.6305375590964809E-4</v>
      </c>
      <c r="AP2306" t="s">
        <v>4167</v>
      </c>
      <c r="AQ2306" t="s">
        <v>5282</v>
      </c>
      <c r="AR2306">
        <v>6</v>
      </c>
      <c r="AT2306" s="85" t="s">
        <v>3329</v>
      </c>
      <c r="AU2306" s="84" t="s">
        <v>4671</v>
      </c>
      <c r="AV2306" s="77" t="str">
        <f t="shared" si="523"/>
        <v>42017</v>
      </c>
      <c r="AX2306" s="7" t="s">
        <v>186</v>
      </c>
    </row>
    <row r="2307" spans="1:50" hidden="1" outlineLevel="1">
      <c r="A2307" t="s">
        <v>2308</v>
      </c>
      <c r="B2307" t="s">
        <v>5282</v>
      </c>
      <c r="C2307" s="1">
        <f t="shared" si="517"/>
        <v>85425</v>
      </c>
      <c r="D2307" s="7">
        <f>IF(N2307&gt;0, RANK(N2307,(N2307:P2307,Q2307:AE2307)),0)</f>
        <v>2</v>
      </c>
      <c r="E2307" s="7">
        <f>IF(O2307&gt;0,RANK(O2307,(N2307:P2307,Q2307:AE2307)),0)</f>
        <v>1</v>
      </c>
      <c r="F2307" s="7">
        <f>IF(P2307&gt;0,RANK(P2307,(N2307:P2307,Q2307:AE2307)),0)</f>
        <v>0</v>
      </c>
      <c r="G2307" s="1">
        <f t="shared" si="514"/>
        <v>24869</v>
      </c>
      <c r="H2307" s="2">
        <f t="shared" si="515"/>
        <v>0.29112086625695055</v>
      </c>
      <c r="I2307" s="2"/>
      <c r="J2307" s="2">
        <f t="shared" si="518"/>
        <v>0.35223880597014923</v>
      </c>
      <c r="K2307" s="2">
        <f t="shared" si="518"/>
        <v>0.64335967222709978</v>
      </c>
      <c r="L2307" s="2">
        <f t="shared" si="518"/>
        <v>0</v>
      </c>
      <c r="M2307" s="2">
        <f t="shared" si="519"/>
        <v>4.4015218027509961E-3</v>
      </c>
      <c r="N2307" s="1">
        <v>30090</v>
      </c>
      <c r="O2307" s="1">
        <v>54959</v>
      </c>
      <c r="Q2307" s="1">
        <v>182</v>
      </c>
      <c r="R2307" s="1">
        <v>111</v>
      </c>
      <c r="S2307" s="1">
        <v>83</v>
      </c>
      <c r="AG2307" s="7">
        <f>IF(Q2307&gt;0,RANK(Q2307,(N2307:P2307,Q2307:AE2307)),0)</f>
        <v>3</v>
      </c>
      <c r="AH2307" s="7">
        <f>IF(R2307&gt;0,RANK(R2307,(N2307:P2307,Q2307:AE2307)),0)</f>
        <v>4</v>
      </c>
      <c r="AI2307" s="7">
        <f>IF(T2307&gt;0,RANK(T2307,(N2307:P2307,Q2307:AE2307)),0)</f>
        <v>0</v>
      </c>
      <c r="AJ2307" s="7">
        <f>IF(S2307&gt;0,RANK(S2307,(N2307:P2307,Q2307:AE2307)),0)</f>
        <v>5</v>
      </c>
      <c r="AK2307" s="2">
        <f t="shared" si="520"/>
        <v>2.1305238513315773E-3</v>
      </c>
      <c r="AL2307" s="2">
        <f t="shared" si="520"/>
        <v>1.2993854258121159E-3</v>
      </c>
      <c r="AM2307" s="2">
        <f t="shared" si="521"/>
        <v>0</v>
      </c>
      <c r="AN2307" s="2">
        <f t="shared" si="522"/>
        <v>9.7161252560725787E-4</v>
      </c>
      <c r="AP2307" t="s">
        <v>2308</v>
      </c>
      <c r="AQ2307" t="s">
        <v>5282</v>
      </c>
      <c r="AT2307" s="85" t="s">
        <v>3329</v>
      </c>
      <c r="AU2307" s="84" t="s">
        <v>4672</v>
      </c>
      <c r="AV2307" s="77" t="str">
        <f t="shared" si="523"/>
        <v>42019</v>
      </c>
      <c r="AX2307" s="7" t="s">
        <v>186</v>
      </c>
    </row>
    <row r="2308" spans="1:50" hidden="1" outlineLevel="1">
      <c r="A2308" t="s">
        <v>5191</v>
      </c>
      <c r="B2308" t="s">
        <v>5282</v>
      </c>
      <c r="C2308" s="1">
        <f t="shared" si="517"/>
        <v>66983</v>
      </c>
      <c r="D2308" s="7">
        <f>IF(N2308&gt;0, RANK(N2308,(N2308:P2308,Q2308:AE2308)),0)</f>
        <v>2</v>
      </c>
      <c r="E2308" s="7">
        <f>IF(O2308&gt;0,RANK(O2308,(N2308:P2308,Q2308:AE2308)),0)</f>
        <v>1</v>
      </c>
      <c r="F2308" s="7">
        <f>IF(P2308&gt;0,RANK(P2308,(N2308:P2308,Q2308:AE2308)),0)</f>
        <v>0</v>
      </c>
      <c r="G2308" s="1">
        <f t="shared" si="514"/>
        <v>1457</v>
      </c>
      <c r="H2308" s="2">
        <f t="shared" si="515"/>
        <v>2.175178776704537E-2</v>
      </c>
      <c r="I2308" s="2"/>
      <c r="J2308" s="2">
        <f t="shared" si="518"/>
        <v>0.48655629040204229</v>
      </c>
      <c r="K2308" s="2">
        <f t="shared" si="518"/>
        <v>0.50830807816908763</v>
      </c>
      <c r="L2308" s="2">
        <f t="shared" si="518"/>
        <v>0</v>
      </c>
      <c r="M2308" s="2">
        <f t="shared" si="519"/>
        <v>5.13563142887008E-3</v>
      </c>
      <c r="N2308" s="1">
        <v>32591</v>
      </c>
      <c r="O2308" s="1">
        <v>34048</v>
      </c>
      <c r="Q2308" s="1">
        <v>159</v>
      </c>
      <c r="R2308" s="1">
        <v>99</v>
      </c>
      <c r="S2308" s="1">
        <v>86</v>
      </c>
      <c r="AG2308" s="7">
        <f>IF(Q2308&gt;0,RANK(Q2308,(N2308:P2308,Q2308:AE2308)),0)</f>
        <v>3</v>
      </c>
      <c r="AH2308" s="7">
        <f>IF(R2308&gt;0,RANK(R2308,(N2308:P2308,Q2308:AE2308)),0)</f>
        <v>4</v>
      </c>
      <c r="AI2308" s="7">
        <f>IF(T2308&gt;0,RANK(T2308,(N2308:P2308,Q2308:AE2308)),0)</f>
        <v>0</v>
      </c>
      <c r="AJ2308" s="7">
        <f>IF(S2308&gt;0,RANK(S2308,(N2308:P2308,Q2308:AE2308)),0)</f>
        <v>5</v>
      </c>
      <c r="AK2308" s="2">
        <f t="shared" si="520"/>
        <v>2.3737366197393367E-3</v>
      </c>
      <c r="AL2308" s="2">
        <f t="shared" si="520"/>
        <v>1.4779869519131719E-3</v>
      </c>
      <c r="AM2308" s="2">
        <f t="shared" si="521"/>
        <v>0</v>
      </c>
      <c r="AN2308" s="2">
        <f t="shared" si="522"/>
        <v>1.2839078572175029E-3</v>
      </c>
      <c r="AP2308" t="s">
        <v>5191</v>
      </c>
      <c r="AQ2308" t="s">
        <v>5282</v>
      </c>
      <c r="AR2308">
        <v>12</v>
      </c>
      <c r="AT2308" s="85" t="s">
        <v>3329</v>
      </c>
      <c r="AU2308" s="84" t="s">
        <v>4350</v>
      </c>
      <c r="AV2308" s="77" t="str">
        <f t="shared" si="523"/>
        <v>42021</v>
      </c>
      <c r="AX2308" s="7" t="s">
        <v>186</v>
      </c>
    </row>
    <row r="2309" spans="1:50" hidden="1" outlineLevel="1">
      <c r="A2309" t="s">
        <v>2561</v>
      </c>
      <c r="B2309" t="s">
        <v>5282</v>
      </c>
      <c r="C2309" s="1">
        <f t="shared" si="517"/>
        <v>2406</v>
      </c>
      <c r="D2309" s="7">
        <f>IF(N2309&gt;0, RANK(N2309,(N2309:P2309,Q2309:AE2309)),0)</f>
        <v>2</v>
      </c>
      <c r="E2309" s="7">
        <f>IF(O2309&gt;0,RANK(O2309,(N2309:P2309,Q2309:AE2309)),0)</f>
        <v>1</v>
      </c>
      <c r="F2309" s="7">
        <f>IF(P2309&gt;0,RANK(P2309,(N2309:P2309,Q2309:AE2309)),0)</f>
        <v>0</v>
      </c>
      <c r="G2309" s="1">
        <f t="shared" si="514"/>
        <v>805</v>
      </c>
      <c r="H2309" s="2">
        <f t="shared" si="515"/>
        <v>0.3345802161263508</v>
      </c>
      <c r="I2309" s="2"/>
      <c r="J2309" s="2">
        <f t="shared" si="518"/>
        <v>0.33000831255195345</v>
      </c>
      <c r="K2309" s="2">
        <f t="shared" si="518"/>
        <v>0.6645885286783042</v>
      </c>
      <c r="L2309" s="2">
        <f t="shared" si="518"/>
        <v>0</v>
      </c>
      <c r="M2309" s="2">
        <f t="shared" si="519"/>
        <v>5.4031587697422889E-3</v>
      </c>
      <c r="N2309" s="1">
        <v>794</v>
      </c>
      <c r="O2309" s="1">
        <v>1599</v>
      </c>
      <c r="Q2309" s="1">
        <v>8</v>
      </c>
      <c r="R2309" s="1">
        <v>2</v>
      </c>
      <c r="S2309" s="1">
        <v>3</v>
      </c>
      <c r="AG2309" s="7">
        <f>IF(Q2309&gt;0,RANK(Q2309,(N2309:P2309,Q2309:AE2309)),0)</f>
        <v>3</v>
      </c>
      <c r="AH2309" s="7">
        <f>IF(R2309&gt;0,RANK(R2309,(N2309:P2309,Q2309:AE2309)),0)</f>
        <v>5</v>
      </c>
      <c r="AI2309" s="7">
        <f>IF(T2309&gt;0,RANK(T2309,(N2309:P2309,Q2309:AE2309)),0)</f>
        <v>0</v>
      </c>
      <c r="AJ2309" s="7">
        <f>IF(S2309&gt;0,RANK(S2309,(N2309:P2309,Q2309:AE2309)),0)</f>
        <v>4</v>
      </c>
      <c r="AK2309" s="2">
        <f t="shared" si="520"/>
        <v>3.3250207813798837E-3</v>
      </c>
      <c r="AL2309" s="2">
        <f t="shared" si="520"/>
        <v>8.3125519534497092E-4</v>
      </c>
      <c r="AM2309" s="2">
        <f t="shared" si="521"/>
        <v>0</v>
      </c>
      <c r="AN2309" s="2">
        <f t="shared" si="522"/>
        <v>1.2468827930174563E-3</v>
      </c>
      <c r="AP2309" t="s">
        <v>2561</v>
      </c>
      <c r="AQ2309" t="s">
        <v>5282</v>
      </c>
      <c r="AR2309">
        <v>5</v>
      </c>
      <c r="AT2309" s="85" t="s">
        <v>3329</v>
      </c>
      <c r="AU2309" s="84" t="s">
        <v>4351</v>
      </c>
      <c r="AV2309" s="77" t="str">
        <f t="shared" si="523"/>
        <v>42023</v>
      </c>
      <c r="AX2309" s="7" t="s">
        <v>186</v>
      </c>
    </row>
    <row r="2310" spans="1:50" hidden="1" outlineLevel="1">
      <c r="A2310" t="s">
        <v>4431</v>
      </c>
      <c r="B2310" t="s">
        <v>5282</v>
      </c>
      <c r="C2310" s="1">
        <f t="shared" si="517"/>
        <v>25043</v>
      </c>
      <c r="D2310" s="7">
        <f>IF(N2310&gt;0, RANK(N2310,(N2310:P2310,Q2310:AE2310)),0)</f>
        <v>2</v>
      </c>
      <c r="E2310" s="7">
        <f>IF(O2310&gt;0,RANK(O2310,(N2310:P2310,Q2310:AE2310)),0)</f>
        <v>1</v>
      </c>
      <c r="F2310" s="7">
        <f>IF(P2310&gt;0,RANK(P2310,(N2310:P2310,Q2310:AE2310)),0)</f>
        <v>0</v>
      </c>
      <c r="G2310" s="1">
        <f t="shared" si="514"/>
        <v>296</v>
      </c>
      <c r="H2310" s="2">
        <f t="shared" si="515"/>
        <v>1.1819670167312222E-2</v>
      </c>
      <c r="I2310" s="2"/>
      <c r="J2310" s="2">
        <f t="shared" si="518"/>
        <v>0.48808050153735577</v>
      </c>
      <c r="K2310" s="2">
        <f t="shared" si="518"/>
        <v>0.49990017170466799</v>
      </c>
      <c r="L2310" s="2">
        <f t="shared" si="518"/>
        <v>0</v>
      </c>
      <c r="M2310" s="2">
        <f t="shared" si="519"/>
        <v>1.201932675797629E-2</v>
      </c>
      <c r="N2310" s="1">
        <v>12223</v>
      </c>
      <c r="O2310" s="1">
        <v>12519</v>
      </c>
      <c r="Q2310" s="1">
        <v>229</v>
      </c>
      <c r="R2310" s="1">
        <v>30</v>
      </c>
      <c r="S2310" s="1">
        <v>42</v>
      </c>
      <c r="AG2310" s="7">
        <f>IF(Q2310&gt;0,RANK(Q2310,(N2310:P2310,Q2310:AE2310)),0)</f>
        <v>3</v>
      </c>
      <c r="AH2310" s="7">
        <f>IF(R2310&gt;0,RANK(R2310,(N2310:P2310,Q2310:AE2310)),0)</f>
        <v>5</v>
      </c>
      <c r="AI2310" s="7">
        <f>IF(T2310&gt;0,RANK(T2310,(N2310:P2310,Q2310:AE2310)),0)</f>
        <v>0</v>
      </c>
      <c r="AJ2310" s="7">
        <f>IF(S2310&gt;0,RANK(S2310,(N2310:P2310,Q2310:AE2310)),0)</f>
        <v>4</v>
      </c>
      <c r="AK2310" s="2">
        <f t="shared" si="520"/>
        <v>9.1442718524138485E-3</v>
      </c>
      <c r="AL2310" s="2">
        <f t="shared" si="520"/>
        <v>1.197939543984347E-3</v>
      </c>
      <c r="AM2310" s="2">
        <f t="shared" si="521"/>
        <v>0</v>
      </c>
      <c r="AN2310" s="2">
        <f t="shared" si="522"/>
        <v>1.6771153615780857E-3</v>
      </c>
      <c r="AP2310" t="s">
        <v>4431</v>
      </c>
      <c r="AQ2310" t="s">
        <v>5282</v>
      </c>
      <c r="AR2310">
        <v>11</v>
      </c>
      <c r="AT2310" s="85" t="s">
        <v>3329</v>
      </c>
      <c r="AU2310" s="84" t="s">
        <v>3949</v>
      </c>
      <c r="AV2310" s="77" t="str">
        <f t="shared" si="523"/>
        <v>42025</v>
      </c>
      <c r="AX2310" s="7" t="s">
        <v>186</v>
      </c>
    </row>
    <row r="2311" spans="1:50" hidden="1" outlineLevel="1">
      <c r="A2311" t="s">
        <v>5288</v>
      </c>
      <c r="B2311" t="s">
        <v>5282</v>
      </c>
      <c r="C2311" s="1">
        <f t="shared" si="517"/>
        <v>64253</v>
      </c>
      <c r="D2311" s="7">
        <f>IF(N2311&gt;0, RANK(N2311,(N2311:P2311,Q2311:AE2311)),0)</f>
        <v>2</v>
      </c>
      <c r="E2311" s="7">
        <f>IF(O2311&gt;0,RANK(O2311,(N2311:P2311,Q2311:AE2311)),0)</f>
        <v>1</v>
      </c>
      <c r="F2311" s="7">
        <f>IF(P2311&gt;0,RANK(P2311,(N2311:P2311,Q2311:AE2311)),0)</f>
        <v>0</v>
      </c>
      <c r="G2311" s="1">
        <f t="shared" si="514"/>
        <v>2400</v>
      </c>
      <c r="H2311" s="2">
        <f t="shared" si="515"/>
        <v>3.7352341524909342E-2</v>
      </c>
      <c r="I2311" s="2"/>
      <c r="J2311" s="2">
        <f t="shared" si="518"/>
        <v>0.47831229670209952</v>
      </c>
      <c r="K2311" s="2">
        <f t="shared" si="518"/>
        <v>0.51566463822700881</v>
      </c>
      <c r="L2311" s="2">
        <f t="shared" si="518"/>
        <v>0</v>
      </c>
      <c r="M2311" s="2">
        <f t="shared" si="519"/>
        <v>6.0230650708916755E-3</v>
      </c>
      <c r="N2311" s="1">
        <v>30733</v>
      </c>
      <c r="O2311" s="1">
        <v>33133</v>
      </c>
      <c r="Q2311" s="1">
        <v>227</v>
      </c>
      <c r="R2311" s="1">
        <v>70</v>
      </c>
      <c r="S2311" s="1">
        <v>90</v>
      </c>
      <c r="AG2311" s="7">
        <f>IF(Q2311&gt;0,RANK(Q2311,(N2311:P2311,Q2311:AE2311)),0)</f>
        <v>3</v>
      </c>
      <c r="AH2311" s="7">
        <f>IF(R2311&gt;0,RANK(R2311,(N2311:P2311,Q2311:AE2311)),0)</f>
        <v>5</v>
      </c>
      <c r="AI2311" s="7">
        <f>IF(T2311&gt;0,RANK(T2311,(N2311:P2311,Q2311:AE2311)),0)</f>
        <v>0</v>
      </c>
      <c r="AJ2311" s="7">
        <f>IF(S2311&gt;0,RANK(S2311,(N2311:P2311,Q2311:AE2311)),0)</f>
        <v>4</v>
      </c>
      <c r="AK2311" s="2">
        <f t="shared" si="520"/>
        <v>3.5329089692310088E-3</v>
      </c>
      <c r="AL2311" s="2">
        <f t="shared" si="520"/>
        <v>1.0894432944765224E-3</v>
      </c>
      <c r="AM2311" s="2">
        <f t="shared" si="521"/>
        <v>0</v>
      </c>
      <c r="AN2311" s="2">
        <f t="shared" si="522"/>
        <v>1.4007128071841003E-3</v>
      </c>
      <c r="AP2311" t="s">
        <v>5288</v>
      </c>
      <c r="AQ2311" t="s">
        <v>5282</v>
      </c>
      <c r="AT2311" s="85" t="s">
        <v>3329</v>
      </c>
      <c r="AU2311" s="84" t="s">
        <v>3950</v>
      </c>
      <c r="AV2311" s="77" t="str">
        <f t="shared" si="523"/>
        <v>42027</v>
      </c>
      <c r="AX2311" s="7" t="s">
        <v>186</v>
      </c>
    </row>
    <row r="2312" spans="1:50" hidden="1" outlineLevel="1">
      <c r="A2312" t="s">
        <v>5289</v>
      </c>
      <c r="B2312" t="s">
        <v>5282</v>
      </c>
      <c r="C2312" s="1">
        <f t="shared" si="517"/>
        <v>230823</v>
      </c>
      <c r="D2312" s="7">
        <f>IF(N2312&gt;0, RANK(N2312,(N2312:P2312,Q2312:AE2312)),0)</f>
        <v>2</v>
      </c>
      <c r="E2312" s="7">
        <f>IF(O2312&gt;0,RANK(O2312,(N2312:P2312,Q2312:AE2312)),0)</f>
        <v>1</v>
      </c>
      <c r="F2312" s="7">
        <f>IF(P2312&gt;0,RANK(P2312,(N2312:P2312,Q2312:AE2312)),0)</f>
        <v>0</v>
      </c>
      <c r="G2312" s="1">
        <f t="shared" si="514"/>
        <v>10328</v>
      </c>
      <c r="H2312" s="2">
        <f t="shared" si="515"/>
        <v>4.474424125845345E-2</v>
      </c>
      <c r="I2312" s="2"/>
      <c r="J2312" s="2">
        <f t="shared" si="518"/>
        <v>0.47529059062571755</v>
      </c>
      <c r="K2312" s="2">
        <f t="shared" si="518"/>
        <v>0.52003483188417099</v>
      </c>
      <c r="L2312" s="2">
        <f t="shared" si="518"/>
        <v>0</v>
      </c>
      <c r="M2312" s="2">
        <f t="shared" si="519"/>
        <v>4.6745774901114645E-3</v>
      </c>
      <c r="N2312" s="1">
        <v>109708</v>
      </c>
      <c r="O2312" s="1">
        <v>120036</v>
      </c>
      <c r="Q2312" s="1">
        <v>632</v>
      </c>
      <c r="R2312" s="1">
        <v>184</v>
      </c>
      <c r="S2312" s="1">
        <v>263</v>
      </c>
      <c r="AG2312" s="7">
        <f>IF(Q2312&gt;0,RANK(Q2312,(N2312:P2312,Q2312:AE2312)),0)</f>
        <v>3</v>
      </c>
      <c r="AH2312" s="7">
        <f>IF(R2312&gt;0,RANK(R2312,(N2312:P2312,Q2312:AE2312)),0)</f>
        <v>5</v>
      </c>
      <c r="AI2312" s="7">
        <f>IF(T2312&gt;0,RANK(T2312,(N2312:P2312,Q2312:AE2312)),0)</f>
        <v>0</v>
      </c>
      <c r="AJ2312" s="7">
        <f>IF(S2312&gt;0,RANK(S2312,(N2312:P2312,Q2312:AE2312)),0)</f>
        <v>4</v>
      </c>
      <c r="AK2312" s="2">
        <f t="shared" si="520"/>
        <v>2.7380287059781739E-3</v>
      </c>
      <c r="AL2312" s="2">
        <f t="shared" si="520"/>
        <v>7.971475979430126E-4</v>
      </c>
      <c r="AM2312" s="2">
        <f t="shared" si="521"/>
        <v>0</v>
      </c>
      <c r="AN2312" s="2">
        <f t="shared" si="522"/>
        <v>1.1394011861902843E-3</v>
      </c>
      <c r="AP2312" t="s">
        <v>5289</v>
      </c>
      <c r="AQ2312" t="s">
        <v>5282</v>
      </c>
      <c r="AT2312" s="85" t="s">
        <v>3329</v>
      </c>
      <c r="AU2312" s="84" t="s">
        <v>3951</v>
      </c>
      <c r="AV2312" s="77" t="str">
        <f t="shared" si="523"/>
        <v>42029</v>
      </c>
      <c r="AX2312" s="7" t="s">
        <v>186</v>
      </c>
    </row>
    <row r="2313" spans="1:50" hidden="1" outlineLevel="1">
      <c r="A2313" t="s">
        <v>4234</v>
      </c>
      <c r="B2313" t="s">
        <v>5282</v>
      </c>
      <c r="C2313" s="1">
        <f t="shared" si="517"/>
        <v>17184</v>
      </c>
      <c r="D2313" s="7">
        <f>IF(N2313&gt;0, RANK(N2313,(N2313:P2313,Q2313:AE2313)),0)</f>
        <v>2</v>
      </c>
      <c r="E2313" s="7">
        <f>IF(O2313&gt;0,RANK(O2313,(N2313:P2313,Q2313:AE2313)),0)</f>
        <v>1</v>
      </c>
      <c r="F2313" s="7">
        <f>IF(P2313&gt;0,RANK(P2313,(N2313:P2313,Q2313:AE2313)),0)</f>
        <v>0</v>
      </c>
      <c r="G2313" s="1">
        <f t="shared" si="514"/>
        <v>5014</v>
      </c>
      <c r="H2313" s="2">
        <f t="shared" si="515"/>
        <v>0.2917830540037244</v>
      </c>
      <c r="I2313" s="2"/>
      <c r="J2313" s="2">
        <f t="shared" si="518"/>
        <v>0.35201350093109868</v>
      </c>
      <c r="K2313" s="2">
        <f t="shared" si="518"/>
        <v>0.64379655493482313</v>
      </c>
      <c r="L2313" s="2">
        <f t="shared" si="518"/>
        <v>0</v>
      </c>
      <c r="M2313" s="2">
        <f t="shared" si="519"/>
        <v>4.1899441340781385E-3</v>
      </c>
      <c r="N2313" s="1">
        <v>6049</v>
      </c>
      <c r="O2313" s="1">
        <v>11063</v>
      </c>
      <c r="Q2313" s="1">
        <v>37</v>
      </c>
      <c r="R2313" s="1">
        <v>16</v>
      </c>
      <c r="S2313" s="1">
        <v>19</v>
      </c>
      <c r="AG2313" s="7">
        <f>IF(Q2313&gt;0,RANK(Q2313,(N2313:P2313,Q2313:AE2313)),0)</f>
        <v>3</v>
      </c>
      <c r="AH2313" s="7">
        <f>IF(R2313&gt;0,RANK(R2313,(N2313:P2313,Q2313:AE2313)),0)</f>
        <v>5</v>
      </c>
      <c r="AI2313" s="7">
        <f>IF(T2313&gt;0,RANK(T2313,(N2313:P2313,Q2313:AE2313)),0)</f>
        <v>0</v>
      </c>
      <c r="AJ2313" s="7">
        <f>IF(S2313&gt;0,RANK(S2313,(N2313:P2313,Q2313:AE2313)),0)</f>
        <v>4</v>
      </c>
      <c r="AK2313" s="2">
        <f t="shared" si="520"/>
        <v>2.1531657355679701E-3</v>
      </c>
      <c r="AL2313" s="2">
        <f t="shared" si="520"/>
        <v>9.3109869646182495E-4</v>
      </c>
      <c r="AM2313" s="2">
        <f t="shared" si="521"/>
        <v>0</v>
      </c>
      <c r="AN2313" s="2">
        <f t="shared" si="522"/>
        <v>1.1056797020484171E-3</v>
      </c>
      <c r="AP2313" t="s">
        <v>4234</v>
      </c>
      <c r="AQ2313" t="s">
        <v>5282</v>
      </c>
      <c r="AT2313" s="85" t="s">
        <v>3329</v>
      </c>
      <c r="AU2313" s="84" t="s">
        <v>3971</v>
      </c>
      <c r="AV2313" s="77" t="str">
        <f t="shared" si="523"/>
        <v>42031</v>
      </c>
      <c r="AX2313" s="7" t="s">
        <v>186</v>
      </c>
    </row>
    <row r="2314" spans="1:50" hidden="1" outlineLevel="1">
      <c r="A2314" t="s">
        <v>4235</v>
      </c>
      <c r="B2314" t="s">
        <v>5282</v>
      </c>
      <c r="C2314" s="1">
        <f t="shared" si="517"/>
        <v>34233</v>
      </c>
      <c r="D2314" s="7">
        <f>IF(N2314&gt;0, RANK(N2314,(N2314:P2314,Q2314:AE2314)),0)</f>
        <v>2</v>
      </c>
      <c r="E2314" s="7">
        <f>IF(O2314&gt;0,RANK(O2314,(N2314:P2314,Q2314:AE2314)),0)</f>
        <v>1</v>
      </c>
      <c r="F2314" s="7">
        <f>IF(P2314&gt;0,RANK(P2314,(N2314:P2314,Q2314:AE2314)),0)</f>
        <v>0</v>
      </c>
      <c r="G2314" s="1">
        <f t="shared" si="514"/>
        <v>7015</v>
      </c>
      <c r="H2314" s="2">
        <f t="shared" si="515"/>
        <v>0.20491922998276516</v>
      </c>
      <c r="I2314" s="2"/>
      <c r="J2314" s="2">
        <f t="shared" si="518"/>
        <v>0.39488213127683813</v>
      </c>
      <c r="K2314" s="2">
        <f t="shared" si="518"/>
        <v>0.59980136125960326</v>
      </c>
      <c r="L2314" s="2">
        <f t="shared" si="518"/>
        <v>0</v>
      </c>
      <c r="M2314" s="2">
        <f t="shared" si="519"/>
        <v>5.3165074635586063E-3</v>
      </c>
      <c r="N2314" s="1">
        <v>13518</v>
      </c>
      <c r="O2314" s="1">
        <v>20533</v>
      </c>
      <c r="Q2314" s="1">
        <v>68</v>
      </c>
      <c r="R2314" s="1">
        <v>67</v>
      </c>
      <c r="S2314" s="1">
        <v>47</v>
      </c>
      <c r="AG2314" s="7">
        <f>IF(Q2314&gt;0,RANK(Q2314,(N2314:P2314,Q2314:AE2314)),0)</f>
        <v>3</v>
      </c>
      <c r="AH2314" s="7">
        <f>IF(R2314&gt;0,RANK(R2314,(N2314:P2314,Q2314:AE2314)),0)</f>
        <v>4</v>
      </c>
      <c r="AI2314" s="7">
        <f>IF(T2314&gt;0,RANK(T2314,(N2314:P2314,Q2314:AE2314)),0)</f>
        <v>0</v>
      </c>
      <c r="AJ2314" s="7">
        <f>IF(S2314&gt;0,RANK(S2314,(N2314:P2314,Q2314:AE2314)),0)</f>
        <v>5</v>
      </c>
      <c r="AK2314" s="2">
        <f t="shared" si="520"/>
        <v>1.9863874039669324E-3</v>
      </c>
      <c r="AL2314" s="2">
        <f t="shared" si="520"/>
        <v>1.9571758244968304E-3</v>
      </c>
      <c r="AM2314" s="2">
        <f t="shared" si="521"/>
        <v>0</v>
      </c>
      <c r="AN2314" s="2">
        <f t="shared" si="522"/>
        <v>1.3729442350947916E-3</v>
      </c>
      <c r="AP2314" t="s">
        <v>4235</v>
      </c>
      <c r="AQ2314" t="s">
        <v>5282</v>
      </c>
      <c r="AT2314" s="85" t="s">
        <v>3329</v>
      </c>
      <c r="AU2314" s="84" t="s">
        <v>3972</v>
      </c>
      <c r="AV2314" s="77" t="str">
        <f t="shared" si="523"/>
        <v>42033</v>
      </c>
      <c r="AX2314" s="7" t="s">
        <v>186</v>
      </c>
    </row>
    <row r="2315" spans="1:50" hidden="1" outlineLevel="1">
      <c r="A2315" t="s">
        <v>2337</v>
      </c>
      <c r="B2315" t="s">
        <v>5282</v>
      </c>
      <c r="C2315" s="1">
        <f t="shared" si="517"/>
        <v>13967</v>
      </c>
      <c r="D2315" s="7">
        <f>IF(N2315&gt;0, RANK(N2315,(N2315:P2315,Q2315:AE2315)),0)</f>
        <v>2</v>
      </c>
      <c r="E2315" s="7">
        <f>IF(O2315&gt;0,RANK(O2315,(N2315:P2315,Q2315:AE2315)),0)</f>
        <v>1</v>
      </c>
      <c r="F2315" s="7">
        <f>IF(P2315&gt;0,RANK(P2315,(N2315:P2315,Q2315:AE2315)),0)</f>
        <v>0</v>
      </c>
      <c r="G2315" s="1">
        <f t="shared" si="514"/>
        <v>2212</v>
      </c>
      <c r="H2315" s="2">
        <f t="shared" si="515"/>
        <v>0.15837330851292333</v>
      </c>
      <c r="I2315" s="2"/>
      <c r="J2315" s="2">
        <f t="shared" si="518"/>
        <v>0.41691129089997853</v>
      </c>
      <c r="K2315" s="2">
        <f t="shared" si="518"/>
        <v>0.57528459941290189</v>
      </c>
      <c r="L2315" s="2">
        <f t="shared" si="518"/>
        <v>0</v>
      </c>
      <c r="M2315" s="2">
        <f t="shared" si="519"/>
        <v>7.8041096871195315E-3</v>
      </c>
      <c r="N2315" s="1">
        <v>5823</v>
      </c>
      <c r="O2315" s="1">
        <v>8035</v>
      </c>
      <c r="Q2315" s="1">
        <v>83</v>
      </c>
      <c r="R2315" s="1">
        <v>13</v>
      </c>
      <c r="S2315" s="1">
        <v>13</v>
      </c>
      <c r="AG2315" s="7">
        <f>IF(Q2315&gt;0,RANK(Q2315,(N2315:P2315,Q2315:AE2315)),0)</f>
        <v>3</v>
      </c>
      <c r="AH2315" s="7">
        <f>IF(R2315&gt;0,RANK(R2315,(N2315:P2315,Q2315:AE2315)),0)</f>
        <v>4</v>
      </c>
      <c r="AI2315" s="7">
        <f>IF(T2315&gt;0,RANK(T2315,(N2315:P2315,Q2315:AE2315)),0)</f>
        <v>0</v>
      </c>
      <c r="AJ2315" s="7">
        <f>IF(S2315&gt;0,RANK(S2315,(N2315:P2315,Q2315:AE2315)),0)</f>
        <v>4</v>
      </c>
      <c r="AK2315" s="2">
        <f t="shared" si="520"/>
        <v>5.9425789360635787E-3</v>
      </c>
      <c r="AL2315" s="2">
        <f t="shared" si="520"/>
        <v>9.3076537552803039E-4</v>
      </c>
      <c r="AM2315" s="2">
        <f t="shared" si="521"/>
        <v>0</v>
      </c>
      <c r="AN2315" s="2">
        <f t="shared" si="522"/>
        <v>9.3076537552803039E-4</v>
      </c>
      <c r="AP2315" t="s">
        <v>2337</v>
      </c>
      <c r="AQ2315" t="s">
        <v>5282</v>
      </c>
      <c r="AR2315">
        <v>5</v>
      </c>
      <c r="AT2315" s="85" t="s">
        <v>3329</v>
      </c>
      <c r="AU2315" s="84" t="s">
        <v>3970</v>
      </c>
      <c r="AV2315" s="77" t="str">
        <f t="shared" si="523"/>
        <v>42035</v>
      </c>
      <c r="AX2315" s="7" t="s">
        <v>186</v>
      </c>
    </row>
    <row r="2316" spans="1:50" hidden="1" outlineLevel="1">
      <c r="A2316" t="s">
        <v>2432</v>
      </c>
      <c r="B2316" t="s">
        <v>5282</v>
      </c>
      <c r="C2316" s="1">
        <f t="shared" si="517"/>
        <v>26869</v>
      </c>
      <c r="D2316" s="7">
        <f>IF(N2316&gt;0, RANK(N2316,(N2316:P2316,Q2316:AE2316)),0)</f>
        <v>2</v>
      </c>
      <c r="E2316" s="7">
        <f>IF(O2316&gt;0,RANK(O2316,(N2316:P2316,Q2316:AE2316)),0)</f>
        <v>1</v>
      </c>
      <c r="F2316" s="7">
        <f>IF(P2316&gt;0,RANK(P2316,(N2316:P2316,Q2316:AE2316)),0)</f>
        <v>0</v>
      </c>
      <c r="G2316" s="1">
        <f t="shared" si="514"/>
        <v>5373</v>
      </c>
      <c r="H2316" s="2">
        <f t="shared" si="515"/>
        <v>0.19997022591090105</v>
      </c>
      <c r="I2316" s="2"/>
      <c r="J2316" s="2">
        <f t="shared" si="518"/>
        <v>0.39744687185976402</v>
      </c>
      <c r="K2316" s="2">
        <f t="shared" si="518"/>
        <v>0.5974170977706651</v>
      </c>
      <c r="L2316" s="2">
        <f t="shared" si="518"/>
        <v>0</v>
      </c>
      <c r="M2316" s="2">
        <f t="shared" si="519"/>
        <v>5.1360303695708875E-3</v>
      </c>
      <c r="N2316" s="1">
        <v>10679</v>
      </c>
      <c r="O2316" s="1">
        <v>16052</v>
      </c>
      <c r="Q2316" s="1">
        <v>57</v>
      </c>
      <c r="R2316" s="1">
        <v>42</v>
      </c>
      <c r="S2316" s="1">
        <v>39</v>
      </c>
      <c r="AG2316" s="7">
        <f>IF(Q2316&gt;0,RANK(Q2316,(N2316:P2316,Q2316:AE2316)),0)</f>
        <v>3</v>
      </c>
      <c r="AH2316" s="7">
        <f>IF(R2316&gt;0,RANK(R2316,(N2316:P2316,Q2316:AE2316)),0)</f>
        <v>4</v>
      </c>
      <c r="AI2316" s="7">
        <f>IF(T2316&gt;0,RANK(T2316,(N2316:P2316,Q2316:AE2316)),0)</f>
        <v>0</v>
      </c>
      <c r="AJ2316" s="7">
        <f>IF(S2316&gt;0,RANK(S2316,(N2316:P2316,Q2316:AE2316)),0)</f>
        <v>5</v>
      </c>
      <c r="AK2316" s="2">
        <f t="shared" si="520"/>
        <v>2.1214038483010162E-3</v>
      </c>
      <c r="AL2316" s="2">
        <f t="shared" si="520"/>
        <v>1.5631396776954855E-3</v>
      </c>
      <c r="AM2316" s="2">
        <f t="shared" si="521"/>
        <v>0</v>
      </c>
      <c r="AN2316" s="2">
        <f t="shared" si="522"/>
        <v>1.4514868435743795E-3</v>
      </c>
      <c r="AP2316" t="s">
        <v>2432</v>
      </c>
      <c r="AQ2316" t="s">
        <v>5282</v>
      </c>
      <c r="AR2316">
        <v>11</v>
      </c>
      <c r="AT2316" s="85" t="s">
        <v>3329</v>
      </c>
      <c r="AU2316" s="84" t="s">
        <v>3656</v>
      </c>
      <c r="AV2316" s="77" t="str">
        <f t="shared" si="523"/>
        <v>42037</v>
      </c>
      <c r="AX2316" s="7" t="s">
        <v>186</v>
      </c>
    </row>
    <row r="2317" spans="1:50" hidden="1" outlineLevel="1">
      <c r="A2317" t="s">
        <v>2780</v>
      </c>
      <c r="B2317" t="s">
        <v>5282</v>
      </c>
      <c r="C2317" s="1">
        <f t="shared" si="517"/>
        <v>38322</v>
      </c>
      <c r="D2317" s="7">
        <f>IF(N2317&gt;0, RANK(N2317,(N2317:P2317,Q2317:AE2317)),0)</f>
        <v>2</v>
      </c>
      <c r="E2317" s="7">
        <f>IF(O2317&gt;0,RANK(O2317,(N2317:P2317,Q2317:AE2317)),0)</f>
        <v>1</v>
      </c>
      <c r="F2317" s="7">
        <f>IF(P2317&gt;0,RANK(P2317,(N2317:P2317,Q2317:AE2317)),0)</f>
        <v>0</v>
      </c>
      <c r="G2317" s="1">
        <f t="shared" si="514"/>
        <v>5952</v>
      </c>
      <c r="H2317" s="2">
        <f t="shared" si="515"/>
        <v>0.15531548457804917</v>
      </c>
      <c r="I2317" s="2"/>
      <c r="J2317" s="2">
        <f t="shared" si="518"/>
        <v>0.4178539742184646</v>
      </c>
      <c r="K2317" s="2">
        <f t="shared" si="518"/>
        <v>0.57316945879651371</v>
      </c>
      <c r="L2317" s="2">
        <f t="shared" si="518"/>
        <v>0</v>
      </c>
      <c r="M2317" s="2">
        <f t="shared" si="519"/>
        <v>8.9765669850216945E-3</v>
      </c>
      <c r="N2317" s="1">
        <v>16013</v>
      </c>
      <c r="O2317" s="1">
        <v>21965</v>
      </c>
      <c r="Q2317" s="1">
        <v>176</v>
      </c>
      <c r="R2317" s="1">
        <v>105</v>
      </c>
      <c r="S2317" s="1">
        <v>63</v>
      </c>
      <c r="AG2317" s="7">
        <f>IF(Q2317&gt;0,RANK(Q2317,(N2317:P2317,Q2317:AE2317)),0)</f>
        <v>3</v>
      </c>
      <c r="AH2317" s="7">
        <f>IF(R2317&gt;0,RANK(R2317,(N2317:P2317,Q2317:AE2317)),0)</f>
        <v>4</v>
      </c>
      <c r="AI2317" s="7">
        <f>IF(T2317&gt;0,RANK(T2317,(N2317:P2317,Q2317:AE2317)),0)</f>
        <v>0</v>
      </c>
      <c r="AJ2317" s="7">
        <f>IF(S2317&gt;0,RANK(S2317,(N2317:P2317,Q2317:AE2317)),0)</f>
        <v>5</v>
      </c>
      <c r="AK2317" s="2">
        <f t="shared" si="520"/>
        <v>4.5926621783831745E-3</v>
      </c>
      <c r="AL2317" s="2">
        <f t="shared" si="520"/>
        <v>2.739940504149053E-3</v>
      </c>
      <c r="AM2317" s="2">
        <f t="shared" si="521"/>
        <v>0</v>
      </c>
      <c r="AN2317" s="2">
        <f t="shared" si="522"/>
        <v>1.6439643024894317E-3</v>
      </c>
      <c r="AP2317" t="s">
        <v>2780</v>
      </c>
      <c r="AQ2317" t="s">
        <v>5282</v>
      </c>
      <c r="AT2317" s="85" t="s">
        <v>3329</v>
      </c>
      <c r="AU2317" s="84" t="s">
        <v>5210</v>
      </c>
      <c r="AV2317" s="77" t="str">
        <f t="shared" si="523"/>
        <v>42039</v>
      </c>
      <c r="AX2317" s="7" t="s">
        <v>186</v>
      </c>
    </row>
    <row r="2318" spans="1:50" hidden="1" outlineLevel="1">
      <c r="A2318" t="s">
        <v>2450</v>
      </c>
      <c r="B2318" t="s">
        <v>5282</v>
      </c>
      <c r="C2318" s="1">
        <f t="shared" si="517"/>
        <v>106082</v>
      </c>
      <c r="D2318" s="7">
        <f>IF(N2318&gt;0, RANK(N2318,(N2318:P2318,Q2318:AE2318)),0)</f>
        <v>2</v>
      </c>
      <c r="E2318" s="7">
        <f>IF(O2318&gt;0,RANK(O2318,(N2318:P2318,Q2318:AE2318)),0)</f>
        <v>1</v>
      </c>
      <c r="F2318" s="7">
        <f>IF(P2318&gt;0,RANK(P2318,(N2318:P2318,Q2318:AE2318)),0)</f>
        <v>0</v>
      </c>
      <c r="G2318" s="1">
        <f t="shared" si="514"/>
        <v>29720</v>
      </c>
      <c r="H2318" s="2">
        <f t="shared" si="515"/>
        <v>0.28016063045568523</v>
      </c>
      <c r="I2318" s="2"/>
      <c r="J2318" s="2">
        <f t="shared" si="518"/>
        <v>0.35753473727870894</v>
      </c>
      <c r="K2318" s="2">
        <f t="shared" si="518"/>
        <v>0.63769536773439417</v>
      </c>
      <c r="L2318" s="2">
        <f t="shared" si="518"/>
        <v>0</v>
      </c>
      <c r="M2318" s="2">
        <f t="shared" si="519"/>
        <v>4.7698949868968388E-3</v>
      </c>
      <c r="N2318" s="1">
        <v>37928</v>
      </c>
      <c r="O2318" s="1">
        <v>67648</v>
      </c>
      <c r="Q2318" s="1">
        <v>265</v>
      </c>
      <c r="R2318" s="1">
        <v>129</v>
      </c>
      <c r="S2318" s="1">
        <v>112</v>
      </c>
      <c r="AG2318" s="7">
        <f>IF(Q2318&gt;0,RANK(Q2318,(N2318:P2318,Q2318:AE2318)),0)</f>
        <v>3</v>
      </c>
      <c r="AH2318" s="7">
        <f>IF(R2318&gt;0,RANK(R2318,(N2318:P2318,Q2318:AE2318)),0)</f>
        <v>4</v>
      </c>
      <c r="AI2318" s="7">
        <f>IF(T2318&gt;0,RANK(T2318,(N2318:P2318,Q2318:AE2318)),0)</f>
        <v>0</v>
      </c>
      <c r="AJ2318" s="7">
        <f>IF(S2318&gt;0,RANK(S2318,(N2318:P2318,Q2318:AE2318)),0)</f>
        <v>5</v>
      </c>
      <c r="AK2318" s="2">
        <f t="shared" si="520"/>
        <v>2.4980675326634113E-3</v>
      </c>
      <c r="AL2318" s="2">
        <f t="shared" si="520"/>
        <v>1.2160404215606794E-3</v>
      </c>
      <c r="AM2318" s="2">
        <f t="shared" si="521"/>
        <v>0</v>
      </c>
      <c r="AN2318" s="2">
        <f t="shared" si="522"/>
        <v>1.055787032672838E-3</v>
      </c>
      <c r="AP2318" t="s">
        <v>2450</v>
      </c>
      <c r="AQ2318" t="s">
        <v>5282</v>
      </c>
      <c r="AT2318" s="85" t="s">
        <v>3329</v>
      </c>
      <c r="AU2318" s="84" t="s">
        <v>5211</v>
      </c>
      <c r="AV2318" s="77" t="str">
        <f t="shared" si="523"/>
        <v>42041</v>
      </c>
      <c r="AX2318" s="7" t="s">
        <v>186</v>
      </c>
    </row>
    <row r="2319" spans="1:50" hidden="1" outlineLevel="1">
      <c r="A2319" t="s">
        <v>1609</v>
      </c>
      <c r="B2319" t="s">
        <v>5282</v>
      </c>
      <c r="C2319" s="1">
        <f t="shared" si="517"/>
        <v>121208</v>
      </c>
      <c r="D2319" s="7">
        <f>IF(N2319&gt;0, RANK(N2319,(N2319:P2319,Q2319:AE2319)),0)</f>
        <v>2</v>
      </c>
      <c r="E2319" s="7">
        <f>IF(O2319&gt;0,RANK(O2319,(N2319:P2319,Q2319:AE2319)),0)</f>
        <v>1</v>
      </c>
      <c r="F2319" s="7">
        <f>IF(P2319&gt;0,RANK(P2319,(N2319:P2319,Q2319:AE2319)),0)</f>
        <v>0</v>
      </c>
      <c r="G2319" s="1">
        <f t="shared" si="514"/>
        <v>9997</v>
      </c>
      <c r="H2319" s="2">
        <f t="shared" si="515"/>
        <v>8.2478054253844635E-2</v>
      </c>
      <c r="I2319" s="2"/>
      <c r="J2319" s="2">
        <f t="shared" si="518"/>
        <v>0.45623226189690447</v>
      </c>
      <c r="K2319" s="2">
        <f t="shared" si="518"/>
        <v>0.53871031615074916</v>
      </c>
      <c r="L2319" s="2">
        <f t="shared" si="518"/>
        <v>0</v>
      </c>
      <c r="M2319" s="2">
        <f t="shared" si="519"/>
        <v>5.0574219523463748E-3</v>
      </c>
      <c r="N2319" s="1">
        <v>55299</v>
      </c>
      <c r="O2319" s="1">
        <v>65296</v>
      </c>
      <c r="Q2319" s="1">
        <v>274</v>
      </c>
      <c r="R2319" s="1">
        <v>168</v>
      </c>
      <c r="S2319" s="1">
        <v>171</v>
      </c>
      <c r="AG2319" s="7">
        <f>IF(Q2319&gt;0,RANK(Q2319,(N2319:P2319,Q2319:AE2319)),0)</f>
        <v>3</v>
      </c>
      <c r="AH2319" s="7">
        <f>IF(R2319&gt;0,RANK(R2319,(N2319:P2319,Q2319:AE2319)),0)</f>
        <v>5</v>
      </c>
      <c r="AI2319" s="7">
        <f>IF(T2319&gt;0,RANK(T2319,(N2319:P2319,Q2319:AE2319)),0)</f>
        <v>0</v>
      </c>
      <c r="AJ2319" s="7">
        <f>IF(S2319&gt;0,RANK(S2319,(N2319:P2319,Q2319:AE2319)),0)</f>
        <v>4</v>
      </c>
      <c r="AK2319" s="2">
        <f t="shared" si="520"/>
        <v>2.2605768596132268E-3</v>
      </c>
      <c r="AL2319" s="2">
        <f t="shared" si="520"/>
        <v>1.3860471256022704E-3</v>
      </c>
      <c r="AM2319" s="2">
        <f t="shared" si="521"/>
        <v>0</v>
      </c>
      <c r="AN2319" s="2">
        <f t="shared" si="522"/>
        <v>1.4107979671308824E-3</v>
      </c>
      <c r="AP2319" t="s">
        <v>1609</v>
      </c>
      <c r="AQ2319" t="s">
        <v>5282</v>
      </c>
      <c r="AR2319">
        <v>17</v>
      </c>
      <c r="AT2319" s="85" t="s">
        <v>3329</v>
      </c>
      <c r="AU2319" s="84" t="s">
        <v>5216</v>
      </c>
      <c r="AV2319" s="77" t="str">
        <f t="shared" si="523"/>
        <v>42043</v>
      </c>
      <c r="AX2319" s="7" t="s">
        <v>186</v>
      </c>
    </row>
    <row r="2320" spans="1:50" hidden="1" outlineLevel="1">
      <c r="A2320" t="s">
        <v>3078</v>
      </c>
      <c r="B2320" t="s">
        <v>5282</v>
      </c>
      <c r="C2320" s="1">
        <f t="shared" si="517"/>
        <v>284538</v>
      </c>
      <c r="D2320" s="7">
        <f>IF(N2320&gt;0, RANK(N2320,(N2320:P2320,Q2320:AE2320)),0)</f>
        <v>1</v>
      </c>
      <c r="E2320" s="7">
        <f>IF(O2320&gt;0,RANK(O2320,(N2320:P2320,Q2320:AE2320)),0)</f>
        <v>2</v>
      </c>
      <c r="F2320" s="7">
        <f>IF(P2320&gt;0,RANK(P2320,(N2320:P2320,Q2320:AE2320)),0)</f>
        <v>0</v>
      </c>
      <c r="G2320" s="1">
        <f t="shared" si="514"/>
        <v>42176</v>
      </c>
      <c r="H2320" s="2">
        <f t="shared" si="515"/>
        <v>0.1482262474607961</v>
      </c>
      <c r="I2320" s="2"/>
      <c r="J2320" s="2">
        <f t="shared" si="518"/>
        <v>0.57145618511411478</v>
      </c>
      <c r="K2320" s="2">
        <f t="shared" si="518"/>
        <v>0.42322993765331873</v>
      </c>
      <c r="L2320" s="2">
        <f t="shared" si="518"/>
        <v>0</v>
      </c>
      <c r="M2320" s="2">
        <f t="shared" si="519"/>
        <v>5.3138772325664885E-3</v>
      </c>
      <c r="N2320" s="1">
        <v>162601</v>
      </c>
      <c r="O2320" s="1">
        <v>120425</v>
      </c>
      <c r="Q2320" s="1">
        <v>946</v>
      </c>
      <c r="R2320" s="1">
        <v>254</v>
      </c>
      <c r="S2320" s="1">
        <v>312</v>
      </c>
      <c r="AG2320" s="7">
        <f>IF(Q2320&gt;0,RANK(Q2320,(N2320:P2320,Q2320:AE2320)),0)</f>
        <v>3</v>
      </c>
      <c r="AH2320" s="7">
        <f>IF(R2320&gt;0,RANK(R2320,(N2320:P2320,Q2320:AE2320)),0)</f>
        <v>5</v>
      </c>
      <c r="AI2320" s="7">
        <f>IF(T2320&gt;0,RANK(T2320,(N2320:P2320,Q2320:AE2320)),0)</f>
        <v>0</v>
      </c>
      <c r="AJ2320" s="7">
        <f>IF(S2320&gt;0,RANK(S2320,(N2320:P2320,Q2320:AE2320)),0)</f>
        <v>4</v>
      </c>
      <c r="AK2320" s="2">
        <f t="shared" si="520"/>
        <v>3.3246877394232052E-3</v>
      </c>
      <c r="AL2320" s="2">
        <f t="shared" si="520"/>
        <v>8.9267514356606149E-4</v>
      </c>
      <c r="AM2320" s="2">
        <f t="shared" si="521"/>
        <v>0</v>
      </c>
      <c r="AN2320" s="2">
        <f t="shared" si="522"/>
        <v>1.0965143495772094E-3</v>
      </c>
      <c r="AP2320" t="s">
        <v>3078</v>
      </c>
      <c r="AQ2320" t="s">
        <v>5282</v>
      </c>
      <c r="AT2320" s="85" t="s">
        <v>3329</v>
      </c>
      <c r="AU2320" s="84" t="s">
        <v>3961</v>
      </c>
      <c r="AV2320" s="77" t="str">
        <f t="shared" si="523"/>
        <v>42045</v>
      </c>
      <c r="AX2320" s="7" t="s">
        <v>186</v>
      </c>
    </row>
    <row r="2321" spans="1:50" hidden="1" outlineLevel="1">
      <c r="A2321" t="s">
        <v>3224</v>
      </c>
      <c r="B2321" t="s">
        <v>5282</v>
      </c>
      <c r="C2321" s="1">
        <f t="shared" si="517"/>
        <v>14550</v>
      </c>
      <c r="D2321" s="7">
        <f>IF(N2321&gt;0, RANK(N2321,(N2321:P2321,Q2321:AE2321)),0)</f>
        <v>2</v>
      </c>
      <c r="E2321" s="7">
        <f>IF(O2321&gt;0,RANK(O2321,(N2321:P2321,Q2321:AE2321)),0)</f>
        <v>1</v>
      </c>
      <c r="F2321" s="7">
        <f>IF(P2321&gt;0,RANK(P2321,(N2321:P2321,Q2321:AE2321)),0)</f>
        <v>0</v>
      </c>
      <c r="G2321" s="1">
        <f t="shared" si="514"/>
        <v>1270</v>
      </c>
      <c r="H2321" s="2">
        <f t="shared" si="515"/>
        <v>8.728522336769759E-2</v>
      </c>
      <c r="I2321" s="2"/>
      <c r="J2321" s="2">
        <f t="shared" si="518"/>
        <v>0.45374570446735396</v>
      </c>
      <c r="K2321" s="2">
        <f t="shared" si="518"/>
        <v>0.54103092783505158</v>
      </c>
      <c r="L2321" s="2">
        <f t="shared" si="518"/>
        <v>0</v>
      </c>
      <c r="M2321" s="2">
        <f t="shared" si="519"/>
        <v>5.223367697594461E-3</v>
      </c>
      <c r="N2321" s="1">
        <v>6602</v>
      </c>
      <c r="O2321" s="1">
        <v>7872</v>
      </c>
      <c r="Q2321" s="1">
        <v>25</v>
      </c>
      <c r="R2321" s="1">
        <v>31</v>
      </c>
      <c r="S2321" s="1">
        <v>20</v>
      </c>
      <c r="AG2321" s="7">
        <f>IF(Q2321&gt;0,RANK(Q2321,(N2321:P2321,Q2321:AE2321)),0)</f>
        <v>4</v>
      </c>
      <c r="AH2321" s="7">
        <f>IF(R2321&gt;0,RANK(R2321,(N2321:P2321,Q2321:AE2321)),0)</f>
        <v>3</v>
      </c>
      <c r="AI2321" s="7">
        <f>IF(T2321&gt;0,RANK(T2321,(N2321:P2321,Q2321:AE2321)),0)</f>
        <v>0</v>
      </c>
      <c r="AJ2321" s="7">
        <f>IF(S2321&gt;0,RANK(S2321,(N2321:P2321,Q2321:AE2321)),0)</f>
        <v>5</v>
      </c>
      <c r="AK2321" s="2">
        <f t="shared" si="520"/>
        <v>1.718213058419244E-3</v>
      </c>
      <c r="AL2321" s="2">
        <f t="shared" si="520"/>
        <v>2.1305841924398627E-3</v>
      </c>
      <c r="AM2321" s="2">
        <f t="shared" si="521"/>
        <v>0</v>
      </c>
      <c r="AN2321" s="2">
        <f t="shared" si="522"/>
        <v>1.3745704467353953E-3</v>
      </c>
      <c r="AP2321" t="s">
        <v>3224</v>
      </c>
      <c r="AQ2321" t="s">
        <v>5282</v>
      </c>
      <c r="AR2321">
        <v>5</v>
      </c>
      <c r="AT2321" s="85" t="s">
        <v>3329</v>
      </c>
      <c r="AU2321" s="84" t="s">
        <v>3267</v>
      </c>
      <c r="AV2321" s="77" t="str">
        <f t="shared" si="523"/>
        <v>42047</v>
      </c>
      <c r="AX2321" s="7" t="s">
        <v>186</v>
      </c>
    </row>
    <row r="2322" spans="1:50" hidden="1" outlineLevel="1">
      <c r="A2322" t="s">
        <v>3176</v>
      </c>
      <c r="B2322" t="s">
        <v>5282</v>
      </c>
      <c r="C2322" s="1">
        <f t="shared" si="517"/>
        <v>125898</v>
      </c>
      <c r="D2322" s="7">
        <f>IF(N2322&gt;0, RANK(N2322,(N2322:P2322,Q2322:AE2322)),0)</f>
        <v>1</v>
      </c>
      <c r="E2322" s="7">
        <f>IF(O2322&gt;0,RANK(O2322,(N2322:P2322,Q2322:AE2322)),0)</f>
        <v>2</v>
      </c>
      <c r="F2322" s="7">
        <f>IF(P2322&gt;0,RANK(P2322,(N2322:P2322,Q2322:AE2322)),0)</f>
        <v>0</v>
      </c>
      <c r="G2322" s="1">
        <f t="shared" si="514"/>
        <v>10549</v>
      </c>
      <c r="H2322" s="2">
        <f t="shared" si="515"/>
        <v>8.3790052264531609E-2</v>
      </c>
      <c r="I2322" s="2"/>
      <c r="J2322" s="2">
        <f t="shared" si="518"/>
        <v>0.53949228740726618</v>
      </c>
      <c r="K2322" s="2">
        <f t="shared" si="518"/>
        <v>0.45570223514273461</v>
      </c>
      <c r="L2322" s="2">
        <f t="shared" si="518"/>
        <v>0</v>
      </c>
      <c r="M2322" s="2">
        <f t="shared" si="519"/>
        <v>4.805477449999207E-3</v>
      </c>
      <c r="N2322" s="1">
        <v>67921</v>
      </c>
      <c r="O2322" s="1">
        <v>57372</v>
      </c>
      <c r="Q2322" s="1">
        <v>334</v>
      </c>
      <c r="R2322" s="1">
        <v>112</v>
      </c>
      <c r="S2322" s="1">
        <v>159</v>
      </c>
      <c r="AG2322" s="7">
        <f>IF(Q2322&gt;0,RANK(Q2322,(N2322:P2322,Q2322:AE2322)),0)</f>
        <v>3</v>
      </c>
      <c r="AH2322" s="7">
        <f>IF(R2322&gt;0,RANK(R2322,(N2322:P2322,Q2322:AE2322)),0)</f>
        <v>5</v>
      </c>
      <c r="AI2322" s="7">
        <f>IF(T2322&gt;0,RANK(T2322,(N2322:P2322,Q2322:AE2322)),0)</f>
        <v>0</v>
      </c>
      <c r="AJ2322" s="7">
        <f>IF(S2322&gt;0,RANK(S2322,(N2322:P2322,Q2322:AE2322)),0)</f>
        <v>4</v>
      </c>
      <c r="AK2322" s="2">
        <f t="shared" si="520"/>
        <v>2.6529412699169167E-3</v>
      </c>
      <c r="AL2322" s="2">
        <f t="shared" si="520"/>
        <v>8.8960904859489425E-4</v>
      </c>
      <c r="AM2322" s="2">
        <f t="shared" si="521"/>
        <v>0</v>
      </c>
      <c r="AN2322" s="2">
        <f t="shared" si="522"/>
        <v>1.2629271314873946E-3</v>
      </c>
      <c r="AP2322" t="s">
        <v>3176</v>
      </c>
      <c r="AQ2322" t="s">
        <v>5282</v>
      </c>
      <c r="AR2322">
        <v>21</v>
      </c>
      <c r="AT2322" s="85" t="s">
        <v>3329</v>
      </c>
      <c r="AU2322" s="84" t="s">
        <v>4660</v>
      </c>
      <c r="AV2322" s="77" t="str">
        <f t="shared" si="523"/>
        <v>42049</v>
      </c>
      <c r="AX2322" s="7" t="s">
        <v>186</v>
      </c>
    </row>
    <row r="2323" spans="1:50" hidden="1" outlineLevel="1">
      <c r="A2323" t="s">
        <v>4468</v>
      </c>
      <c r="B2323" t="s">
        <v>5282</v>
      </c>
      <c r="C2323" s="1">
        <f t="shared" si="517"/>
        <v>54707</v>
      </c>
      <c r="D2323" s="7">
        <f>IF(N2323&gt;0, RANK(N2323,(N2323:P2323,Q2323:AE2323)),0)</f>
        <v>1</v>
      </c>
      <c r="E2323" s="7">
        <f>IF(O2323&gt;0,RANK(O2323,(N2323:P2323,Q2323:AE2323)),0)</f>
        <v>2</v>
      </c>
      <c r="F2323" s="7">
        <f>IF(P2323&gt;0,RANK(P2323,(N2323:P2323,Q2323:AE2323)),0)</f>
        <v>0</v>
      </c>
      <c r="G2323" s="1">
        <f t="shared" si="514"/>
        <v>4075</v>
      </c>
      <c r="H2323" s="2">
        <f t="shared" si="515"/>
        <v>7.4487725519586157E-2</v>
      </c>
      <c r="I2323" s="2"/>
      <c r="J2323" s="2">
        <f t="shared" si="518"/>
        <v>0.53229020052278497</v>
      </c>
      <c r="K2323" s="2">
        <f t="shared" si="518"/>
        <v>0.45780247500319887</v>
      </c>
      <c r="L2323" s="2">
        <f t="shared" si="518"/>
        <v>0</v>
      </c>
      <c r="M2323" s="2">
        <f t="shared" si="519"/>
        <v>9.9073244740161548E-3</v>
      </c>
      <c r="N2323" s="1">
        <v>29120</v>
      </c>
      <c r="O2323" s="1">
        <v>25045</v>
      </c>
      <c r="Q2323" s="1">
        <v>447</v>
      </c>
      <c r="R2323" s="1">
        <v>52</v>
      </c>
      <c r="S2323" s="1">
        <v>43</v>
      </c>
      <c r="AG2323" s="7">
        <f>IF(Q2323&gt;0,RANK(Q2323,(N2323:P2323,Q2323:AE2323)),0)</f>
        <v>3</v>
      </c>
      <c r="AH2323" s="7">
        <f>IF(R2323&gt;0,RANK(R2323,(N2323:P2323,Q2323:AE2323)),0)</f>
        <v>4</v>
      </c>
      <c r="AI2323" s="7">
        <f>IF(T2323&gt;0,RANK(T2323,(N2323:P2323,Q2323:AE2323)),0)</f>
        <v>0</v>
      </c>
      <c r="AJ2323" s="7">
        <f>IF(S2323&gt;0,RANK(S2323,(N2323:P2323,Q2323:AE2323)),0)</f>
        <v>5</v>
      </c>
      <c r="AK2323" s="2">
        <f t="shared" si="520"/>
        <v>8.170800811596322E-3</v>
      </c>
      <c r="AL2323" s="2">
        <f t="shared" si="520"/>
        <v>9.50518215219259E-4</v>
      </c>
      <c r="AM2323" s="2">
        <f t="shared" si="521"/>
        <v>0</v>
      </c>
      <c r="AN2323" s="2">
        <f t="shared" si="522"/>
        <v>7.8600544720054102E-4</v>
      </c>
      <c r="AP2323" t="s">
        <v>4468</v>
      </c>
      <c r="AQ2323" t="s">
        <v>5282</v>
      </c>
      <c r="AT2323" s="85" t="s">
        <v>3329</v>
      </c>
      <c r="AU2323" s="84" t="s">
        <v>4017</v>
      </c>
      <c r="AV2323" s="77" t="str">
        <f t="shared" si="523"/>
        <v>42051</v>
      </c>
      <c r="AX2323" s="7" t="s">
        <v>186</v>
      </c>
    </row>
    <row r="2324" spans="1:50" hidden="1" outlineLevel="1">
      <c r="A2324" t="s">
        <v>1845</v>
      </c>
      <c r="B2324" t="s">
        <v>5282</v>
      </c>
      <c r="C2324" s="1">
        <f t="shared" si="517"/>
        <v>2573</v>
      </c>
      <c r="D2324" s="7">
        <f>IF(N2324&gt;0, RANK(N2324,(N2324:P2324,Q2324:AE2324)),0)</f>
        <v>2</v>
      </c>
      <c r="E2324" s="7">
        <f>IF(O2324&gt;0,RANK(O2324,(N2324:P2324,Q2324:AE2324)),0)</f>
        <v>1</v>
      </c>
      <c r="F2324" s="7">
        <f>IF(P2324&gt;0,RANK(P2324,(N2324:P2324,Q2324:AE2324)),0)</f>
        <v>0</v>
      </c>
      <c r="G2324" s="1">
        <f t="shared" si="514"/>
        <v>582</v>
      </c>
      <c r="H2324" s="2">
        <f t="shared" si="515"/>
        <v>0.22619510299261564</v>
      </c>
      <c r="I2324" s="2"/>
      <c r="J2324" s="2">
        <f t="shared" si="518"/>
        <v>0.38437621453556159</v>
      </c>
      <c r="K2324" s="2">
        <f t="shared" si="518"/>
        <v>0.61057131752817717</v>
      </c>
      <c r="L2324" s="2">
        <f t="shared" si="518"/>
        <v>0</v>
      </c>
      <c r="M2324" s="2">
        <f t="shared" si="519"/>
        <v>5.0524679362612401E-3</v>
      </c>
      <c r="N2324" s="1">
        <v>989</v>
      </c>
      <c r="O2324" s="1">
        <v>1571</v>
      </c>
      <c r="Q2324" s="1">
        <v>8</v>
      </c>
      <c r="R2324" s="1">
        <v>2</v>
      </c>
      <c r="S2324" s="1">
        <v>3</v>
      </c>
      <c r="AG2324" s="7">
        <f>IF(Q2324&gt;0,RANK(Q2324,(N2324:P2324,Q2324:AE2324)),0)</f>
        <v>3</v>
      </c>
      <c r="AH2324" s="7">
        <f>IF(R2324&gt;0,RANK(R2324,(N2324:P2324,Q2324:AE2324)),0)</f>
        <v>5</v>
      </c>
      <c r="AI2324" s="7">
        <f>IF(T2324&gt;0,RANK(T2324,(N2324:P2324,Q2324:AE2324)),0)</f>
        <v>0</v>
      </c>
      <c r="AJ2324" s="7">
        <f>IF(S2324&gt;0,RANK(S2324,(N2324:P2324,Q2324:AE2324)),0)</f>
        <v>4</v>
      </c>
      <c r="AK2324" s="2">
        <f t="shared" si="520"/>
        <v>3.1092110376991838E-3</v>
      </c>
      <c r="AL2324" s="2">
        <f t="shared" si="520"/>
        <v>7.7730275942479595E-4</v>
      </c>
      <c r="AM2324" s="2">
        <f t="shared" si="521"/>
        <v>0</v>
      </c>
      <c r="AN2324" s="2">
        <f t="shared" si="522"/>
        <v>1.165954139137194E-3</v>
      </c>
      <c r="AP2324" t="s">
        <v>1845</v>
      </c>
      <c r="AQ2324" t="s">
        <v>5282</v>
      </c>
      <c r="AR2324">
        <v>5</v>
      </c>
      <c r="AT2324" s="85" t="s">
        <v>3329</v>
      </c>
      <c r="AU2324" s="84" t="s">
        <v>4018</v>
      </c>
      <c r="AV2324" s="77" t="str">
        <f t="shared" si="523"/>
        <v>42053</v>
      </c>
      <c r="AX2324" s="7" t="s">
        <v>186</v>
      </c>
    </row>
    <row r="2325" spans="1:50" hidden="1" outlineLevel="1">
      <c r="A2325" t="s">
        <v>3082</v>
      </c>
      <c r="B2325" t="s">
        <v>5282</v>
      </c>
      <c r="C2325" s="1">
        <f t="shared" si="517"/>
        <v>58569</v>
      </c>
      <c r="D2325" s="7">
        <f>IF(N2325&gt;0, RANK(N2325,(N2325:P2325,Q2325:AE2325)),0)</f>
        <v>2</v>
      </c>
      <c r="E2325" s="7">
        <f>IF(O2325&gt;0,RANK(O2325,(N2325:P2325,Q2325:AE2325)),0)</f>
        <v>1</v>
      </c>
      <c r="F2325" s="7">
        <f>IF(P2325&gt;0,RANK(P2325,(N2325:P2325,Q2325:AE2325)),0)</f>
        <v>0</v>
      </c>
      <c r="G2325" s="1">
        <f t="shared" si="514"/>
        <v>25255</v>
      </c>
      <c r="H2325" s="2">
        <f t="shared" si="515"/>
        <v>0.43120080588707338</v>
      </c>
      <c r="I2325" s="2"/>
      <c r="J2325" s="2">
        <f t="shared" si="518"/>
        <v>0.28277757858252661</v>
      </c>
      <c r="K2325" s="2">
        <f t="shared" si="518"/>
        <v>0.71397838446959994</v>
      </c>
      <c r="L2325" s="2">
        <f t="shared" si="518"/>
        <v>0</v>
      </c>
      <c r="M2325" s="2">
        <f t="shared" si="519"/>
        <v>3.2440369478734521E-3</v>
      </c>
      <c r="N2325" s="1">
        <v>16562</v>
      </c>
      <c r="O2325" s="1">
        <v>41817</v>
      </c>
      <c r="Q2325" s="1">
        <v>90</v>
      </c>
      <c r="R2325" s="1">
        <v>56</v>
      </c>
      <c r="S2325" s="1">
        <v>44</v>
      </c>
      <c r="AG2325" s="7">
        <f>IF(Q2325&gt;0,RANK(Q2325,(N2325:P2325,Q2325:AE2325)),0)</f>
        <v>3</v>
      </c>
      <c r="AH2325" s="7">
        <f>IF(R2325&gt;0,RANK(R2325,(N2325:P2325,Q2325:AE2325)),0)</f>
        <v>4</v>
      </c>
      <c r="AI2325" s="7">
        <f>IF(T2325&gt;0,RANK(T2325,(N2325:P2325,Q2325:AE2325)),0)</f>
        <v>0</v>
      </c>
      <c r="AJ2325" s="7">
        <f>IF(S2325&gt;0,RANK(S2325,(N2325:P2325,Q2325:AE2325)),0)</f>
        <v>5</v>
      </c>
      <c r="AK2325" s="2">
        <f t="shared" si="520"/>
        <v>1.5366490805716335E-3</v>
      </c>
      <c r="AL2325" s="2">
        <f t="shared" si="520"/>
        <v>9.5613720568901641E-4</v>
      </c>
      <c r="AM2325" s="2">
        <f t="shared" si="521"/>
        <v>0</v>
      </c>
      <c r="AN2325" s="2">
        <f t="shared" si="522"/>
        <v>7.5125066161279858E-4</v>
      </c>
      <c r="AP2325" t="s">
        <v>3082</v>
      </c>
      <c r="AQ2325" t="s">
        <v>5282</v>
      </c>
      <c r="AR2325">
        <v>9</v>
      </c>
      <c r="AT2325" s="85" t="s">
        <v>3329</v>
      </c>
      <c r="AU2325" s="84" t="s">
        <v>4019</v>
      </c>
      <c r="AV2325" s="77" t="str">
        <f t="shared" si="523"/>
        <v>42055</v>
      </c>
      <c r="AX2325" s="7" t="s">
        <v>186</v>
      </c>
    </row>
    <row r="2326" spans="1:50" hidden="1" outlineLevel="1">
      <c r="A2326" t="s">
        <v>1028</v>
      </c>
      <c r="B2326" t="s">
        <v>5282</v>
      </c>
      <c r="C2326" s="1">
        <f t="shared" si="517"/>
        <v>6271</v>
      </c>
      <c r="D2326" s="7">
        <f>IF(N2326&gt;0, RANK(N2326,(N2326:P2326,Q2326:AE2326)),0)</f>
        <v>2</v>
      </c>
      <c r="E2326" s="7">
        <f>IF(O2326&gt;0,RANK(O2326,(N2326:P2326,Q2326:AE2326)),0)</f>
        <v>1</v>
      </c>
      <c r="F2326" s="7">
        <f>IF(P2326&gt;0,RANK(P2326,(N2326:P2326,Q2326:AE2326)),0)</f>
        <v>0</v>
      </c>
      <c r="G2326" s="1">
        <f t="shared" si="514"/>
        <v>3297</v>
      </c>
      <c r="H2326" s="2">
        <f t="shared" si="515"/>
        <v>0.52575346834635628</v>
      </c>
      <c r="I2326" s="2"/>
      <c r="J2326" s="2">
        <f t="shared" si="518"/>
        <v>0.23520969542337744</v>
      </c>
      <c r="K2326" s="2">
        <f t="shared" si="518"/>
        <v>0.76096316376973372</v>
      </c>
      <c r="L2326" s="2">
        <f t="shared" si="518"/>
        <v>0</v>
      </c>
      <c r="M2326" s="2">
        <f t="shared" si="519"/>
        <v>3.8271408068888402E-3</v>
      </c>
      <c r="N2326" s="1">
        <v>1475</v>
      </c>
      <c r="O2326" s="1">
        <v>4772</v>
      </c>
      <c r="Q2326" s="1">
        <v>15</v>
      </c>
      <c r="R2326" s="1">
        <v>5</v>
      </c>
      <c r="S2326" s="1">
        <v>4</v>
      </c>
      <c r="AG2326" s="7">
        <f>IF(Q2326&gt;0,RANK(Q2326,(N2326:P2326,Q2326:AE2326)),0)</f>
        <v>3</v>
      </c>
      <c r="AH2326" s="7">
        <f>IF(R2326&gt;0,RANK(R2326,(N2326:P2326,Q2326:AE2326)),0)</f>
        <v>4</v>
      </c>
      <c r="AI2326" s="7">
        <f>IF(T2326&gt;0,RANK(T2326,(N2326:P2326,Q2326:AE2326)),0)</f>
        <v>0</v>
      </c>
      <c r="AJ2326" s="7">
        <f>IF(S2326&gt;0,RANK(S2326,(N2326:P2326,Q2326:AE2326)),0)</f>
        <v>5</v>
      </c>
      <c r="AK2326" s="2">
        <f t="shared" si="520"/>
        <v>2.3919630043055333E-3</v>
      </c>
      <c r="AL2326" s="2">
        <f t="shared" si="520"/>
        <v>7.9732100143517786E-4</v>
      </c>
      <c r="AM2326" s="2">
        <f t="shared" si="521"/>
        <v>0</v>
      </c>
      <c r="AN2326" s="2">
        <f t="shared" si="522"/>
        <v>6.378568011481422E-4</v>
      </c>
      <c r="AP2326" t="s">
        <v>1028</v>
      </c>
      <c r="AQ2326" t="s">
        <v>5282</v>
      </c>
      <c r="AR2326">
        <v>9</v>
      </c>
      <c r="AT2326" s="85" t="s">
        <v>3329</v>
      </c>
      <c r="AU2326" s="84" t="s">
        <v>3104</v>
      </c>
      <c r="AV2326" s="77" t="str">
        <f t="shared" si="523"/>
        <v>42057</v>
      </c>
      <c r="AX2326" s="7" t="s">
        <v>186</v>
      </c>
    </row>
    <row r="2327" spans="1:50" hidden="1" outlineLevel="1">
      <c r="A2327" t="s">
        <v>1763</v>
      </c>
      <c r="B2327" t="s">
        <v>5282</v>
      </c>
      <c r="C2327" s="1">
        <f t="shared" si="517"/>
        <v>15565</v>
      </c>
      <c r="D2327" s="7">
        <f>IF(N2327&gt;0, RANK(N2327,(N2327:P2327,Q2327:AE2327)),0)</f>
        <v>2</v>
      </c>
      <c r="E2327" s="7">
        <f>IF(O2327&gt;0,RANK(O2327,(N2327:P2327,Q2327:AE2327)),0)</f>
        <v>1</v>
      </c>
      <c r="F2327" s="7">
        <f>IF(P2327&gt;0,RANK(P2327,(N2327:P2327,Q2327:AE2327)),0)</f>
        <v>0</v>
      </c>
      <c r="G2327" s="1">
        <f t="shared" si="514"/>
        <v>112</v>
      </c>
      <c r="H2327" s="2">
        <f t="shared" si="515"/>
        <v>7.1956312238997755E-3</v>
      </c>
      <c r="I2327" s="2"/>
      <c r="J2327" s="2">
        <f t="shared" si="518"/>
        <v>0.49302923225184708</v>
      </c>
      <c r="K2327" s="2">
        <f t="shared" si="518"/>
        <v>0.50022486347574691</v>
      </c>
      <c r="L2327" s="2">
        <f t="shared" si="518"/>
        <v>0</v>
      </c>
      <c r="M2327" s="2">
        <f t="shared" si="519"/>
        <v>6.7459042724060669E-3</v>
      </c>
      <c r="N2327" s="1">
        <v>7674</v>
      </c>
      <c r="O2327" s="1">
        <v>7786</v>
      </c>
      <c r="Q2327" s="1">
        <v>32</v>
      </c>
      <c r="R2327" s="1">
        <v>29</v>
      </c>
      <c r="S2327" s="1">
        <v>44</v>
      </c>
      <c r="AG2327" s="7">
        <f>IF(Q2327&gt;0,RANK(Q2327,(N2327:P2327,Q2327:AE2327)),0)</f>
        <v>4</v>
      </c>
      <c r="AH2327" s="7">
        <f>IF(R2327&gt;0,RANK(R2327,(N2327:P2327,Q2327:AE2327)),0)</f>
        <v>5</v>
      </c>
      <c r="AI2327" s="7">
        <f>IF(T2327&gt;0,RANK(T2327,(N2327:P2327,Q2327:AE2327)),0)</f>
        <v>0</v>
      </c>
      <c r="AJ2327" s="7">
        <f>IF(S2327&gt;0,RANK(S2327,(N2327:P2327,Q2327:AE2327)),0)</f>
        <v>3</v>
      </c>
      <c r="AK2327" s="2">
        <f t="shared" si="520"/>
        <v>2.0558946353999357E-3</v>
      </c>
      <c r="AL2327" s="2">
        <f t="shared" si="520"/>
        <v>1.8631545133311917E-3</v>
      </c>
      <c r="AM2327" s="2">
        <f t="shared" si="521"/>
        <v>0</v>
      </c>
      <c r="AN2327" s="2">
        <f t="shared" si="522"/>
        <v>2.8268551236749115E-3</v>
      </c>
      <c r="AP2327" t="s">
        <v>1763</v>
      </c>
      <c r="AQ2327" t="s">
        <v>5282</v>
      </c>
      <c r="AR2327">
        <v>20</v>
      </c>
      <c r="AT2327" s="85" t="s">
        <v>3329</v>
      </c>
      <c r="AU2327" s="84" t="s">
        <v>3439</v>
      </c>
      <c r="AV2327" s="77" t="str">
        <f t="shared" si="523"/>
        <v>42059</v>
      </c>
      <c r="AX2327" s="7" t="s">
        <v>186</v>
      </c>
    </row>
    <row r="2328" spans="1:50" hidden="1" outlineLevel="1">
      <c r="A2328" t="s">
        <v>4282</v>
      </c>
      <c r="B2328" t="s">
        <v>5282</v>
      </c>
      <c r="C2328" s="1">
        <f t="shared" si="517"/>
        <v>18058</v>
      </c>
      <c r="D2328" s="7">
        <f>IF(N2328&gt;0, RANK(N2328,(N2328:P2328,Q2328:AE2328)),0)</f>
        <v>2</v>
      </c>
      <c r="E2328" s="7">
        <f>IF(O2328&gt;0,RANK(O2328,(N2328:P2328,Q2328:AE2328)),0)</f>
        <v>1</v>
      </c>
      <c r="F2328" s="7">
        <f>IF(P2328&gt;0,RANK(P2328,(N2328:P2328,Q2328:AE2328)),0)</f>
        <v>0</v>
      </c>
      <c r="G2328" s="1">
        <f t="shared" si="514"/>
        <v>6247</v>
      </c>
      <c r="H2328" s="2">
        <f t="shared" si="515"/>
        <v>0.34594085723778933</v>
      </c>
      <c r="I2328" s="2"/>
      <c r="J2328" s="2">
        <f t="shared" si="518"/>
        <v>0.32556207774947393</v>
      </c>
      <c r="K2328" s="2">
        <f t="shared" si="518"/>
        <v>0.67150293498726321</v>
      </c>
      <c r="L2328" s="2">
        <f t="shared" si="518"/>
        <v>0</v>
      </c>
      <c r="M2328" s="2">
        <f t="shared" si="519"/>
        <v>2.9349872632629115E-3</v>
      </c>
      <c r="N2328" s="1">
        <v>5879</v>
      </c>
      <c r="O2328" s="1">
        <v>12126</v>
      </c>
      <c r="Q2328" s="1">
        <v>20</v>
      </c>
      <c r="R2328" s="1">
        <v>14</v>
      </c>
      <c r="S2328" s="1">
        <v>19</v>
      </c>
      <c r="AG2328" s="7">
        <f>IF(Q2328&gt;0,RANK(Q2328,(N2328:P2328,Q2328:AE2328)),0)</f>
        <v>3</v>
      </c>
      <c r="AH2328" s="7">
        <f>IF(R2328&gt;0,RANK(R2328,(N2328:P2328,Q2328:AE2328)),0)</f>
        <v>5</v>
      </c>
      <c r="AI2328" s="7">
        <f>IF(T2328&gt;0,RANK(T2328,(N2328:P2328,Q2328:AE2328)),0)</f>
        <v>0</v>
      </c>
      <c r="AJ2328" s="7">
        <f>IF(S2328&gt;0,RANK(S2328,(N2328:P2328,Q2328:AE2328)),0)</f>
        <v>4</v>
      </c>
      <c r="AK2328" s="2">
        <f t="shared" si="520"/>
        <v>1.1075423634954037E-3</v>
      </c>
      <c r="AL2328" s="2">
        <f t="shared" si="520"/>
        <v>7.752796544467826E-4</v>
      </c>
      <c r="AM2328" s="2">
        <f t="shared" si="521"/>
        <v>0</v>
      </c>
      <c r="AN2328" s="2">
        <f t="shared" si="522"/>
        <v>1.0521652453206335E-3</v>
      </c>
      <c r="AP2328" t="s">
        <v>4282</v>
      </c>
      <c r="AQ2328" t="s">
        <v>5282</v>
      </c>
      <c r="AR2328">
        <v>9</v>
      </c>
      <c r="AT2328" s="85" t="s">
        <v>3329</v>
      </c>
      <c r="AU2328" s="84" t="s">
        <v>3440</v>
      </c>
      <c r="AV2328" s="77" t="str">
        <f t="shared" si="523"/>
        <v>42061</v>
      </c>
      <c r="AX2328" s="7" t="s">
        <v>186</v>
      </c>
    </row>
    <row r="2329" spans="1:50" hidden="1" outlineLevel="1">
      <c r="A2329" t="s">
        <v>3628</v>
      </c>
      <c r="B2329" t="s">
        <v>5282</v>
      </c>
      <c r="C2329" s="1">
        <f t="shared" si="517"/>
        <v>36248</v>
      </c>
      <c r="D2329" s="7">
        <f>IF(N2329&gt;0, RANK(N2329,(N2329:P2329,Q2329:AE2329)),0)</f>
        <v>2</v>
      </c>
      <c r="E2329" s="7">
        <f>IF(O2329&gt;0,RANK(O2329,(N2329:P2329,Q2329:AE2329)),0)</f>
        <v>1</v>
      </c>
      <c r="F2329" s="7">
        <f>IF(P2329&gt;0,RANK(P2329,(N2329:P2329,Q2329:AE2329)),0)</f>
        <v>0</v>
      </c>
      <c r="G2329" s="1">
        <f t="shared" si="514"/>
        <v>4423</v>
      </c>
      <c r="H2329" s="2">
        <f t="shared" si="515"/>
        <v>0.12202052527035974</v>
      </c>
      <c r="I2329" s="2"/>
      <c r="J2329" s="2">
        <f t="shared" si="518"/>
        <v>0.43674133745310084</v>
      </c>
      <c r="K2329" s="2">
        <f t="shared" si="518"/>
        <v>0.55876186272346062</v>
      </c>
      <c r="L2329" s="2">
        <f t="shared" si="518"/>
        <v>0</v>
      </c>
      <c r="M2329" s="2">
        <f t="shared" si="519"/>
        <v>4.4967998234385353E-3</v>
      </c>
      <c r="N2329" s="1">
        <v>15831</v>
      </c>
      <c r="O2329" s="1">
        <v>20254</v>
      </c>
      <c r="Q2329" s="1">
        <v>77</v>
      </c>
      <c r="R2329" s="1">
        <v>39</v>
      </c>
      <c r="S2329" s="1">
        <v>47</v>
      </c>
      <c r="AG2329" s="7">
        <f>IF(Q2329&gt;0,RANK(Q2329,(N2329:P2329,Q2329:AE2329)),0)</f>
        <v>3</v>
      </c>
      <c r="AH2329" s="7">
        <f>IF(R2329&gt;0,RANK(R2329,(N2329:P2329,Q2329:AE2329)),0)</f>
        <v>5</v>
      </c>
      <c r="AI2329" s="7">
        <f>IF(T2329&gt;0,RANK(T2329,(N2329:P2329,Q2329:AE2329)),0)</f>
        <v>0</v>
      </c>
      <c r="AJ2329" s="7">
        <f>IF(S2329&gt;0,RANK(S2329,(N2329:P2329,Q2329:AE2329)),0)</f>
        <v>4</v>
      </c>
      <c r="AK2329" s="2">
        <f t="shared" si="520"/>
        <v>2.1242551313175899E-3</v>
      </c>
      <c r="AL2329" s="2">
        <f t="shared" si="520"/>
        <v>1.0759214301478703E-3</v>
      </c>
      <c r="AM2329" s="2">
        <f t="shared" si="521"/>
        <v>0</v>
      </c>
      <c r="AN2329" s="2">
        <f t="shared" si="522"/>
        <v>1.2966232619730743E-3</v>
      </c>
      <c r="AP2329" t="s">
        <v>3628</v>
      </c>
      <c r="AQ2329" t="s">
        <v>5282</v>
      </c>
      <c r="AR2329">
        <v>12</v>
      </c>
      <c r="AT2329" s="85" t="s">
        <v>3329</v>
      </c>
      <c r="AU2329" s="84" t="s">
        <v>4160</v>
      </c>
      <c r="AV2329" s="77" t="str">
        <f t="shared" si="523"/>
        <v>42063</v>
      </c>
      <c r="AX2329" s="7" t="s">
        <v>186</v>
      </c>
    </row>
    <row r="2330" spans="1:50" hidden="1" outlineLevel="1">
      <c r="A2330" t="s">
        <v>2143</v>
      </c>
      <c r="B2330" t="s">
        <v>5282</v>
      </c>
      <c r="C2330" s="1">
        <f t="shared" si="517"/>
        <v>19560</v>
      </c>
      <c r="D2330" s="7">
        <f>IF(N2330&gt;0, RANK(N2330,(N2330:P2330,Q2330:AE2330)),0)</f>
        <v>2</v>
      </c>
      <c r="E2330" s="7">
        <f>IF(O2330&gt;0,RANK(O2330,(N2330:P2330,Q2330:AE2330)),0)</f>
        <v>1</v>
      </c>
      <c r="F2330" s="7">
        <f>IF(P2330&gt;0,RANK(P2330,(N2330:P2330,Q2330:AE2330)),0)</f>
        <v>0</v>
      </c>
      <c r="G2330" s="1">
        <f t="shared" si="514"/>
        <v>7298</v>
      </c>
      <c r="H2330" s="2">
        <f t="shared" si="515"/>
        <v>0.3731083844580777</v>
      </c>
      <c r="I2330" s="2"/>
      <c r="J2330" s="2">
        <f t="shared" ref="J2330:L2365" si="524">IF($C2330=0,"-",N2330/$C2330)</f>
        <v>0.31048057259713702</v>
      </c>
      <c r="K2330" s="2">
        <f t="shared" si="524"/>
        <v>0.68358895705521472</v>
      </c>
      <c r="L2330" s="2">
        <f t="shared" si="524"/>
        <v>0</v>
      </c>
      <c r="M2330" s="2">
        <f t="shared" si="519"/>
        <v>5.9304703476482645E-3</v>
      </c>
      <c r="N2330" s="1">
        <v>6073</v>
      </c>
      <c r="O2330" s="1">
        <v>13371</v>
      </c>
      <c r="Q2330" s="1">
        <v>58</v>
      </c>
      <c r="R2330" s="1">
        <v>30</v>
      </c>
      <c r="S2330" s="1">
        <v>28</v>
      </c>
      <c r="AG2330" s="7">
        <f>IF(Q2330&gt;0,RANK(Q2330,(N2330:P2330,Q2330:AE2330)),0)</f>
        <v>3</v>
      </c>
      <c r="AH2330" s="7">
        <f>IF(R2330&gt;0,RANK(R2330,(N2330:P2330,Q2330:AE2330)),0)</f>
        <v>4</v>
      </c>
      <c r="AI2330" s="7">
        <f>IF(T2330&gt;0,RANK(T2330,(N2330:P2330,Q2330:AE2330)),0)</f>
        <v>0</v>
      </c>
      <c r="AJ2330" s="7">
        <f>IF(S2330&gt;0,RANK(S2330,(N2330:P2330,Q2330:AE2330)),0)</f>
        <v>5</v>
      </c>
      <c r="AK2330" s="2">
        <f t="shared" ref="AK2330:AL2365" si="525">IF($C2330=0,"-",Q2330/$C2330)</f>
        <v>2.965235173824131E-3</v>
      </c>
      <c r="AL2330" s="2">
        <f t="shared" si="525"/>
        <v>1.5337423312883436E-3</v>
      </c>
      <c r="AM2330" s="2">
        <f t="shared" si="521"/>
        <v>0</v>
      </c>
      <c r="AN2330" s="2">
        <f t="shared" si="522"/>
        <v>1.4314928425357874E-3</v>
      </c>
      <c r="AP2330" t="s">
        <v>2143</v>
      </c>
      <c r="AQ2330" t="s">
        <v>5282</v>
      </c>
      <c r="AR2330">
        <v>5</v>
      </c>
      <c r="AT2330" s="85" t="s">
        <v>3329</v>
      </c>
      <c r="AU2330" s="84" t="s">
        <v>4002</v>
      </c>
      <c r="AV2330" s="77" t="str">
        <f t="shared" si="523"/>
        <v>42065</v>
      </c>
      <c r="AX2330" s="7" t="s">
        <v>186</v>
      </c>
    </row>
    <row r="2331" spans="1:50" hidden="1" outlineLevel="1">
      <c r="A2331" t="s">
        <v>2539</v>
      </c>
      <c r="B2331" t="s">
        <v>5282</v>
      </c>
      <c r="C2331" s="1">
        <f t="shared" si="517"/>
        <v>10006</v>
      </c>
      <c r="D2331" s="7">
        <f>IF(N2331&gt;0, RANK(N2331,(N2331:P2331,Q2331:AE2331)),0)</f>
        <v>2</v>
      </c>
      <c r="E2331" s="7">
        <f>IF(O2331&gt;0,RANK(O2331,(N2331:P2331,Q2331:AE2331)),0)</f>
        <v>1</v>
      </c>
      <c r="F2331" s="7">
        <f>IF(P2331&gt;0,RANK(P2331,(N2331:P2331,Q2331:AE2331)),0)</f>
        <v>0</v>
      </c>
      <c r="G2331" s="1">
        <f t="shared" si="514"/>
        <v>4347</v>
      </c>
      <c r="H2331" s="2">
        <f t="shared" si="515"/>
        <v>0.43443933639816112</v>
      </c>
      <c r="I2331" s="2"/>
      <c r="J2331" s="2">
        <f t="shared" si="524"/>
        <v>0.27953228063162106</v>
      </c>
      <c r="K2331" s="2">
        <f t="shared" si="524"/>
        <v>0.71397161702978218</v>
      </c>
      <c r="L2331" s="2">
        <f t="shared" si="524"/>
        <v>0</v>
      </c>
      <c r="M2331" s="2">
        <f t="shared" si="519"/>
        <v>6.4961023385967653E-3</v>
      </c>
      <c r="N2331" s="1">
        <v>2797</v>
      </c>
      <c r="O2331" s="1">
        <v>7144</v>
      </c>
      <c r="Q2331" s="1">
        <v>30</v>
      </c>
      <c r="R2331" s="1">
        <v>20</v>
      </c>
      <c r="S2331" s="1">
        <v>15</v>
      </c>
      <c r="AG2331" s="7">
        <f>IF(Q2331&gt;0,RANK(Q2331,(N2331:P2331,Q2331:AE2331)),0)</f>
        <v>3</v>
      </c>
      <c r="AH2331" s="7">
        <f>IF(R2331&gt;0,RANK(R2331,(N2331:P2331,Q2331:AE2331)),0)</f>
        <v>4</v>
      </c>
      <c r="AI2331" s="7">
        <f>IF(T2331&gt;0,RANK(T2331,(N2331:P2331,Q2331:AE2331)),0)</f>
        <v>0</v>
      </c>
      <c r="AJ2331" s="7">
        <f>IF(S2331&gt;0,RANK(S2331,(N2331:P2331,Q2331:AE2331)),0)</f>
        <v>5</v>
      </c>
      <c r="AK2331" s="2">
        <f t="shared" si="525"/>
        <v>2.9982010793523886E-3</v>
      </c>
      <c r="AL2331" s="2">
        <f t="shared" si="525"/>
        <v>1.9988007195682589E-3</v>
      </c>
      <c r="AM2331" s="2">
        <f t="shared" si="521"/>
        <v>0</v>
      </c>
      <c r="AN2331" s="2">
        <f t="shared" si="522"/>
        <v>1.4991005396761943E-3</v>
      </c>
      <c r="AP2331" t="s">
        <v>2539</v>
      </c>
      <c r="AQ2331" t="s">
        <v>5282</v>
      </c>
      <c r="AR2331">
        <v>9</v>
      </c>
      <c r="AT2331" s="85" t="s">
        <v>3329</v>
      </c>
      <c r="AU2331" s="84" t="s">
        <v>4003</v>
      </c>
      <c r="AV2331" s="77" t="str">
        <f t="shared" si="523"/>
        <v>42067</v>
      </c>
      <c r="AX2331" s="7" t="s">
        <v>186</v>
      </c>
    </row>
    <row r="2332" spans="1:50" hidden="1" outlineLevel="1">
      <c r="A2332" t="s">
        <v>4598</v>
      </c>
      <c r="B2332" t="s">
        <v>5282</v>
      </c>
      <c r="C2332" s="1">
        <f t="shared" si="517"/>
        <v>105819</v>
      </c>
      <c r="D2332" s="7">
        <f>IF(N2332&gt;0, RANK(N2332,(N2332:P2332,Q2332:AE2332)),0)</f>
        <v>1</v>
      </c>
      <c r="E2332" s="7">
        <f>IF(O2332&gt;0,RANK(O2332,(N2332:P2332,Q2332:AE2332)),0)</f>
        <v>2</v>
      </c>
      <c r="F2332" s="7">
        <f>IF(P2332&gt;0,RANK(P2332,(N2332:P2332,Q2332:AE2332)),0)</f>
        <v>0</v>
      </c>
      <c r="G2332" s="1">
        <f t="shared" si="514"/>
        <v>14807</v>
      </c>
      <c r="H2332" s="2">
        <f t="shared" si="515"/>
        <v>0.13992761224354794</v>
      </c>
      <c r="I2332" s="2"/>
      <c r="J2332" s="2">
        <f t="shared" si="524"/>
        <v>0.56297073304416034</v>
      </c>
      <c r="K2332" s="2">
        <f t="shared" si="524"/>
        <v>0.42304312080061235</v>
      </c>
      <c r="L2332" s="2">
        <f t="shared" si="524"/>
        <v>0</v>
      </c>
      <c r="M2332" s="2">
        <f t="shared" si="519"/>
        <v>1.3986146155227308E-2</v>
      </c>
      <c r="N2332" s="1">
        <v>59573</v>
      </c>
      <c r="O2332" s="1">
        <v>44766</v>
      </c>
      <c r="Q2332" s="1">
        <v>1288</v>
      </c>
      <c r="R2332" s="1">
        <v>79</v>
      </c>
      <c r="S2332" s="1">
        <v>113</v>
      </c>
      <c r="AG2332" s="7">
        <f>IF(Q2332&gt;0,RANK(Q2332,(N2332:P2332,Q2332:AE2332)),0)</f>
        <v>3</v>
      </c>
      <c r="AH2332" s="7">
        <f>IF(R2332&gt;0,RANK(R2332,(N2332:P2332,Q2332:AE2332)),0)</f>
        <v>5</v>
      </c>
      <c r="AI2332" s="7">
        <f>IF(T2332&gt;0,RANK(T2332,(N2332:P2332,Q2332:AE2332)),0)</f>
        <v>0</v>
      </c>
      <c r="AJ2332" s="7">
        <f>IF(S2332&gt;0,RANK(S2332,(N2332:P2332,Q2332:AE2332)),0)</f>
        <v>4</v>
      </c>
      <c r="AK2332" s="2">
        <f t="shared" si="525"/>
        <v>1.2171727194549183E-2</v>
      </c>
      <c r="AL2332" s="2">
        <f t="shared" si="525"/>
        <v>7.46557801529026E-4</v>
      </c>
      <c r="AM2332" s="2">
        <f t="shared" si="521"/>
        <v>0</v>
      </c>
      <c r="AN2332" s="2">
        <f t="shared" si="522"/>
        <v>1.0678611591491132E-3</v>
      </c>
      <c r="AP2332" t="s">
        <v>4598</v>
      </c>
      <c r="AQ2332" t="s">
        <v>5282</v>
      </c>
      <c r="AR2332">
        <v>10</v>
      </c>
      <c r="AT2332" s="85" t="s">
        <v>3329</v>
      </c>
      <c r="AU2332" s="84" t="s">
        <v>4004</v>
      </c>
      <c r="AV2332" s="77" t="str">
        <f t="shared" si="523"/>
        <v>42069</v>
      </c>
      <c r="AX2332" s="7" t="s">
        <v>186</v>
      </c>
    </row>
    <row r="2333" spans="1:50" hidden="1" outlineLevel="1">
      <c r="A2333" t="s">
        <v>3880</v>
      </c>
      <c r="B2333" t="s">
        <v>5282</v>
      </c>
      <c r="C2333" s="1">
        <f t="shared" si="517"/>
        <v>221278</v>
      </c>
      <c r="D2333" s="7">
        <f>IF(N2333&gt;0, RANK(N2333,(N2333:P2333,Q2333:AE2333)),0)</f>
        <v>2</v>
      </c>
      <c r="E2333" s="7">
        <f>IF(O2333&gt;0,RANK(O2333,(N2333:P2333,Q2333:AE2333)),0)</f>
        <v>1</v>
      </c>
      <c r="F2333" s="7">
        <f>IF(P2333&gt;0,RANK(P2333,(N2333:P2333,Q2333:AE2333)),0)</f>
        <v>0</v>
      </c>
      <c r="G2333" s="1">
        <f t="shared" si="514"/>
        <v>71263</v>
      </c>
      <c r="H2333" s="2">
        <f t="shared" si="515"/>
        <v>0.32205189851679789</v>
      </c>
      <c r="I2333" s="2"/>
      <c r="J2333" s="2">
        <f t="shared" si="524"/>
        <v>0.33590325292166417</v>
      </c>
      <c r="K2333" s="2">
        <f t="shared" si="524"/>
        <v>0.65795515143846206</v>
      </c>
      <c r="L2333" s="2">
        <f t="shared" si="524"/>
        <v>0</v>
      </c>
      <c r="M2333" s="2">
        <f t="shared" si="519"/>
        <v>6.1415956398738203E-3</v>
      </c>
      <c r="N2333" s="1">
        <v>74328</v>
      </c>
      <c r="O2333" s="1">
        <v>145591</v>
      </c>
      <c r="Q2333" s="1">
        <v>705</v>
      </c>
      <c r="R2333" s="1">
        <v>399</v>
      </c>
      <c r="S2333" s="1">
        <v>255</v>
      </c>
      <c r="AG2333" s="7">
        <f>IF(Q2333&gt;0,RANK(Q2333,(N2333:P2333,Q2333:AE2333)),0)</f>
        <v>3</v>
      </c>
      <c r="AH2333" s="7">
        <f>IF(R2333&gt;0,RANK(R2333,(N2333:P2333,Q2333:AE2333)),0)</f>
        <v>4</v>
      </c>
      <c r="AI2333" s="7">
        <f>IF(T2333&gt;0,RANK(T2333,(N2333:P2333,Q2333:AE2333)),0)</f>
        <v>0</v>
      </c>
      <c r="AJ2333" s="7">
        <f>IF(S2333&gt;0,RANK(S2333,(N2333:P2333,Q2333:AE2333)),0)</f>
        <v>5</v>
      </c>
      <c r="AK2333" s="2">
        <f t="shared" si="525"/>
        <v>3.1860374732237276E-3</v>
      </c>
      <c r="AL2333" s="2">
        <f t="shared" si="525"/>
        <v>1.8031616337819394E-3</v>
      </c>
      <c r="AM2333" s="2">
        <f t="shared" si="521"/>
        <v>0</v>
      </c>
      <c r="AN2333" s="2">
        <f t="shared" si="522"/>
        <v>1.1523965328681567E-3</v>
      </c>
      <c r="AP2333" t="s">
        <v>3880</v>
      </c>
      <c r="AQ2333" t="s">
        <v>5282</v>
      </c>
      <c r="AT2333" s="85" t="s">
        <v>3329</v>
      </c>
      <c r="AU2333" s="84" t="s">
        <v>5049</v>
      </c>
      <c r="AV2333" s="77" t="str">
        <f t="shared" si="523"/>
        <v>42071</v>
      </c>
      <c r="AX2333" s="7" t="s">
        <v>186</v>
      </c>
    </row>
    <row r="2334" spans="1:50" hidden="1" outlineLevel="1">
      <c r="A2334" t="s">
        <v>2838</v>
      </c>
      <c r="B2334" t="s">
        <v>5282</v>
      </c>
      <c r="C2334" s="1">
        <f t="shared" si="517"/>
        <v>43442</v>
      </c>
      <c r="D2334" s="7">
        <f>IF(N2334&gt;0, RANK(N2334,(N2334:P2334,Q2334:AE2334)),0)</f>
        <v>2</v>
      </c>
      <c r="E2334" s="7">
        <f>IF(O2334&gt;0,RANK(O2334,(N2334:P2334,Q2334:AE2334)),0)</f>
        <v>1</v>
      </c>
      <c r="F2334" s="7">
        <f>IF(P2334&gt;0,RANK(P2334,(N2334:P2334,Q2334:AE2334)),0)</f>
        <v>0</v>
      </c>
      <c r="G2334" s="1">
        <f t="shared" si="514"/>
        <v>551</v>
      </c>
      <c r="H2334" s="2">
        <f t="shared" si="515"/>
        <v>1.2683578104138851E-2</v>
      </c>
      <c r="I2334" s="2"/>
      <c r="J2334" s="2">
        <f t="shared" si="524"/>
        <v>0.49231158786427881</v>
      </c>
      <c r="K2334" s="2">
        <f t="shared" si="524"/>
        <v>0.50499516596841765</v>
      </c>
      <c r="L2334" s="2">
        <f t="shared" si="524"/>
        <v>0</v>
      </c>
      <c r="M2334" s="2">
        <f t="shared" si="519"/>
        <v>2.6932461673035979E-3</v>
      </c>
      <c r="N2334" s="1">
        <v>21387</v>
      </c>
      <c r="O2334" s="1">
        <v>21938</v>
      </c>
      <c r="Q2334" s="1">
        <v>56</v>
      </c>
      <c r="R2334" s="1">
        <v>35</v>
      </c>
      <c r="S2334" s="1">
        <v>26</v>
      </c>
      <c r="AG2334" s="7">
        <f>IF(Q2334&gt;0,RANK(Q2334,(N2334:P2334,Q2334:AE2334)),0)</f>
        <v>3</v>
      </c>
      <c r="AH2334" s="7">
        <f>IF(R2334&gt;0,RANK(R2334,(N2334:P2334,Q2334:AE2334)),0)</f>
        <v>4</v>
      </c>
      <c r="AI2334" s="7">
        <f>IF(T2334&gt;0,RANK(T2334,(N2334:P2334,Q2334:AE2334)),0)</f>
        <v>0</v>
      </c>
      <c r="AJ2334" s="7">
        <f>IF(S2334&gt;0,RANK(S2334,(N2334:P2334,Q2334:AE2334)),0)</f>
        <v>5</v>
      </c>
      <c r="AK2334" s="2">
        <f t="shared" si="525"/>
        <v>1.2890750886239124E-3</v>
      </c>
      <c r="AL2334" s="2">
        <f t="shared" si="525"/>
        <v>8.056719303899452E-4</v>
      </c>
      <c r="AM2334" s="2">
        <f t="shared" si="521"/>
        <v>0</v>
      </c>
      <c r="AN2334" s="2">
        <f t="shared" si="522"/>
        <v>5.9849914828967357E-4</v>
      </c>
      <c r="AP2334" t="s">
        <v>2838</v>
      </c>
      <c r="AQ2334" t="s">
        <v>5282</v>
      </c>
      <c r="AR2334">
        <v>4</v>
      </c>
      <c r="AT2334" s="85" t="s">
        <v>3329</v>
      </c>
      <c r="AU2334" s="84" t="s">
        <v>4879</v>
      </c>
      <c r="AV2334" s="77" t="str">
        <f t="shared" si="523"/>
        <v>42073</v>
      </c>
      <c r="AX2334" s="7" t="s">
        <v>186</v>
      </c>
    </row>
    <row r="2335" spans="1:50" hidden="1" outlineLevel="1">
      <c r="A2335" t="s">
        <v>4169</v>
      </c>
      <c r="B2335" t="s">
        <v>5282</v>
      </c>
      <c r="C2335" s="1">
        <f t="shared" si="517"/>
        <v>55665</v>
      </c>
      <c r="D2335" s="7">
        <f>IF(N2335&gt;0, RANK(N2335,(N2335:P2335,Q2335:AE2335)),0)</f>
        <v>2</v>
      </c>
      <c r="E2335" s="7">
        <f>IF(O2335&gt;0,RANK(O2335,(N2335:P2335,Q2335:AE2335)),0)</f>
        <v>1</v>
      </c>
      <c r="F2335" s="7">
        <f>IF(P2335&gt;0,RANK(P2335,(N2335:P2335,Q2335:AE2335)),0)</f>
        <v>0</v>
      </c>
      <c r="G2335" s="1">
        <f t="shared" si="514"/>
        <v>18980</v>
      </c>
      <c r="H2335" s="2">
        <f t="shared" si="515"/>
        <v>0.34096829246384625</v>
      </c>
      <c r="I2335" s="2"/>
      <c r="J2335" s="2">
        <f t="shared" si="524"/>
        <v>0.32532111739872449</v>
      </c>
      <c r="K2335" s="2">
        <f t="shared" si="524"/>
        <v>0.66628940986257068</v>
      </c>
      <c r="L2335" s="2">
        <f t="shared" si="524"/>
        <v>0</v>
      </c>
      <c r="M2335" s="2">
        <f t="shared" si="519"/>
        <v>8.3894727387048285E-3</v>
      </c>
      <c r="N2335" s="1">
        <v>18109</v>
      </c>
      <c r="O2335" s="1">
        <v>37089</v>
      </c>
      <c r="Q2335" s="1">
        <v>323</v>
      </c>
      <c r="R2335" s="1">
        <v>93</v>
      </c>
      <c r="S2335" s="1">
        <v>51</v>
      </c>
      <c r="AG2335" s="7">
        <f>IF(Q2335&gt;0,RANK(Q2335,(N2335:P2335,Q2335:AE2335)),0)</f>
        <v>3</v>
      </c>
      <c r="AH2335" s="7">
        <f>IF(R2335&gt;0,RANK(R2335,(N2335:P2335,Q2335:AE2335)),0)</f>
        <v>4</v>
      </c>
      <c r="AI2335" s="7">
        <f>IF(T2335&gt;0,RANK(T2335,(N2335:P2335,Q2335:AE2335)),0)</f>
        <v>0</v>
      </c>
      <c r="AJ2335" s="7">
        <f>IF(S2335&gt;0,RANK(S2335,(N2335:P2335,Q2335:AE2335)),0)</f>
        <v>5</v>
      </c>
      <c r="AK2335" s="2">
        <f t="shared" si="525"/>
        <v>5.8025689391897964E-3</v>
      </c>
      <c r="AL2335" s="2">
        <f t="shared" si="525"/>
        <v>1.6707087038534088E-3</v>
      </c>
      <c r="AM2335" s="2">
        <f t="shared" si="521"/>
        <v>0</v>
      </c>
      <c r="AN2335" s="2">
        <f t="shared" si="522"/>
        <v>9.1619509566154679E-4</v>
      </c>
      <c r="AP2335" t="s">
        <v>4169</v>
      </c>
      <c r="AQ2335" t="s">
        <v>5282</v>
      </c>
      <c r="AR2335">
        <v>17</v>
      </c>
      <c r="AT2335" s="85" t="s">
        <v>3329</v>
      </c>
      <c r="AU2335" s="84" t="s">
        <v>5171</v>
      </c>
      <c r="AV2335" s="77" t="str">
        <f t="shared" si="523"/>
        <v>42075</v>
      </c>
      <c r="AX2335" s="7" t="s">
        <v>186</v>
      </c>
    </row>
    <row r="2336" spans="1:50" hidden="1" outlineLevel="1">
      <c r="A2336" t="s">
        <v>4326</v>
      </c>
      <c r="B2336" t="s">
        <v>5282</v>
      </c>
      <c r="C2336" s="1">
        <f t="shared" si="517"/>
        <v>145091</v>
      </c>
      <c r="D2336" s="7">
        <f>IF(N2336&gt;0, RANK(N2336,(N2336:P2336,Q2336:AE2336)),0)</f>
        <v>1</v>
      </c>
      <c r="E2336" s="7">
        <f>IF(O2336&gt;0,RANK(O2336,(N2336:P2336,Q2336:AE2336)),0)</f>
        <v>2</v>
      </c>
      <c r="F2336" s="7">
        <f>IF(P2336&gt;0,RANK(P2336,(N2336:P2336,Q2336:AE2336)),0)</f>
        <v>0</v>
      </c>
      <c r="G2336" s="1">
        <f t="shared" si="514"/>
        <v>3780</v>
      </c>
      <c r="H2336" s="2">
        <f t="shared" si="515"/>
        <v>2.6052615255253601E-2</v>
      </c>
      <c r="I2336" s="2"/>
      <c r="J2336" s="2">
        <f t="shared" si="524"/>
        <v>0.50961120951678607</v>
      </c>
      <c r="K2336" s="2">
        <f t="shared" si="524"/>
        <v>0.48355859426153242</v>
      </c>
      <c r="L2336" s="2">
        <f t="shared" si="524"/>
        <v>0</v>
      </c>
      <c r="M2336" s="2">
        <f t="shared" si="519"/>
        <v>6.8301962216815171E-3</v>
      </c>
      <c r="N2336" s="1">
        <v>73940</v>
      </c>
      <c r="O2336" s="1">
        <v>70160</v>
      </c>
      <c r="Q2336" s="1">
        <v>638</v>
      </c>
      <c r="R2336" s="1">
        <v>193</v>
      </c>
      <c r="S2336" s="1">
        <v>160</v>
      </c>
      <c r="AG2336" s="7">
        <f>IF(Q2336&gt;0,RANK(Q2336,(N2336:P2336,Q2336:AE2336)),0)</f>
        <v>3</v>
      </c>
      <c r="AH2336" s="7">
        <f>IF(R2336&gt;0,RANK(R2336,(N2336:P2336,Q2336:AE2336)),0)</f>
        <v>4</v>
      </c>
      <c r="AI2336" s="7">
        <f>IF(T2336&gt;0,RANK(T2336,(N2336:P2336,Q2336:AE2336)),0)</f>
        <v>0</v>
      </c>
      <c r="AJ2336" s="7">
        <f>IF(S2336&gt;0,RANK(S2336,(N2336:P2336,Q2336:AE2336)),0)</f>
        <v>5</v>
      </c>
      <c r="AK2336" s="2">
        <f t="shared" si="525"/>
        <v>4.397240352606295E-3</v>
      </c>
      <c r="AL2336" s="2">
        <f t="shared" si="525"/>
        <v>1.3301996677946943E-3</v>
      </c>
      <c r="AM2336" s="2">
        <f t="shared" si="521"/>
        <v>0</v>
      </c>
      <c r="AN2336" s="2">
        <f t="shared" si="522"/>
        <v>1.1027562012805756E-3</v>
      </c>
      <c r="AP2336" t="s">
        <v>4326</v>
      </c>
      <c r="AQ2336" t="s">
        <v>5282</v>
      </c>
      <c r="AR2336">
        <v>15</v>
      </c>
      <c r="AT2336" s="85" t="s">
        <v>3329</v>
      </c>
      <c r="AU2336" s="84" t="s">
        <v>5172</v>
      </c>
      <c r="AV2336" s="77" t="str">
        <f t="shared" si="523"/>
        <v>42077</v>
      </c>
      <c r="AX2336" s="7" t="s">
        <v>186</v>
      </c>
    </row>
    <row r="2337" spans="1:50" hidden="1" outlineLevel="1">
      <c r="A2337" t="s">
        <v>5040</v>
      </c>
      <c r="B2337" t="s">
        <v>5282</v>
      </c>
      <c r="C2337" s="1">
        <f t="shared" si="517"/>
        <v>136028</v>
      </c>
      <c r="D2337" s="7">
        <f>IF(N2337&gt;0, RANK(N2337,(N2337:P2337,Q2337:AE2337)),0)</f>
        <v>1</v>
      </c>
      <c r="E2337" s="7">
        <f>IF(O2337&gt;0,RANK(O2337,(N2337:P2337,Q2337:AE2337)),0)</f>
        <v>2</v>
      </c>
      <c r="F2337" s="7">
        <f>IF(P2337&gt;0,RANK(P2337,(N2337:P2337,Q2337:AE2337)),0)</f>
        <v>0</v>
      </c>
      <c r="G2337" s="1">
        <f t="shared" si="514"/>
        <v>4620</v>
      </c>
      <c r="H2337" s="2">
        <f t="shared" si="515"/>
        <v>3.396359573029082E-2</v>
      </c>
      <c r="I2337" s="2"/>
      <c r="J2337" s="2">
        <f t="shared" si="524"/>
        <v>0.51146087570206133</v>
      </c>
      <c r="K2337" s="2">
        <f t="shared" si="524"/>
        <v>0.47749727997177049</v>
      </c>
      <c r="L2337" s="2">
        <f t="shared" si="524"/>
        <v>0</v>
      </c>
      <c r="M2337" s="2">
        <f t="shared" si="519"/>
        <v>1.1041844326168171E-2</v>
      </c>
      <c r="N2337" s="1">
        <v>69573</v>
      </c>
      <c r="O2337" s="1">
        <v>64953</v>
      </c>
      <c r="Q2337" s="1">
        <v>1195</v>
      </c>
      <c r="R2337" s="1">
        <v>127</v>
      </c>
      <c r="S2337" s="1">
        <v>180</v>
      </c>
      <c r="AG2337" s="7">
        <f>IF(Q2337&gt;0,RANK(Q2337,(N2337:P2337,Q2337:AE2337)),0)</f>
        <v>3</v>
      </c>
      <c r="AH2337" s="7">
        <f>IF(R2337&gt;0,RANK(R2337,(N2337:P2337,Q2337:AE2337)),0)</f>
        <v>5</v>
      </c>
      <c r="AI2337" s="7">
        <f>IF(T2337&gt;0,RANK(T2337,(N2337:P2337,Q2337:AE2337)),0)</f>
        <v>0</v>
      </c>
      <c r="AJ2337" s="7">
        <f>IF(S2337&gt;0,RANK(S2337,(N2337:P2337,Q2337:AE2337)),0)</f>
        <v>4</v>
      </c>
      <c r="AK2337" s="2">
        <f t="shared" si="525"/>
        <v>8.7849560384626688E-3</v>
      </c>
      <c r="AL2337" s="2">
        <f t="shared" si="525"/>
        <v>9.3363131120063512E-4</v>
      </c>
      <c r="AM2337" s="2">
        <f t="shared" si="521"/>
        <v>0</v>
      </c>
      <c r="AN2337" s="2">
        <f t="shared" si="522"/>
        <v>1.3232569765048371E-3</v>
      </c>
      <c r="AP2337" t="s">
        <v>5040</v>
      </c>
      <c r="AQ2337" t="s">
        <v>5282</v>
      </c>
      <c r="AR2337">
        <v>11</v>
      </c>
      <c r="AT2337" s="85" t="s">
        <v>3329</v>
      </c>
      <c r="AU2337" s="84" t="s">
        <v>4922</v>
      </c>
      <c r="AV2337" s="77" t="str">
        <f t="shared" si="523"/>
        <v>42079</v>
      </c>
      <c r="AX2337" s="7" t="s">
        <v>186</v>
      </c>
    </row>
    <row r="2338" spans="1:50" hidden="1" outlineLevel="1">
      <c r="A2338" t="s">
        <v>2147</v>
      </c>
      <c r="B2338" t="s">
        <v>5282</v>
      </c>
      <c r="C2338" s="1">
        <f t="shared" si="517"/>
        <v>50049</v>
      </c>
      <c r="D2338" s="7">
        <f>IF(N2338&gt;0, RANK(N2338,(N2338:P2338,Q2338:AE2338)),0)</f>
        <v>2</v>
      </c>
      <c r="E2338" s="7">
        <f>IF(O2338&gt;0,RANK(O2338,(N2338:P2338,Q2338:AE2338)),0)</f>
        <v>1</v>
      </c>
      <c r="F2338" s="7">
        <f>IF(P2338&gt;0,RANK(P2338,(N2338:P2338,Q2338:AE2338)),0)</f>
        <v>0</v>
      </c>
      <c r="G2338" s="1">
        <f t="shared" si="514"/>
        <v>18280</v>
      </c>
      <c r="H2338" s="2">
        <f t="shared" si="515"/>
        <v>0.36524206277847709</v>
      </c>
      <c r="I2338" s="2"/>
      <c r="J2338" s="2">
        <f t="shared" si="524"/>
        <v>0.31331295330576037</v>
      </c>
      <c r="K2338" s="2">
        <f t="shared" si="524"/>
        <v>0.67855501608423741</v>
      </c>
      <c r="L2338" s="2">
        <f t="shared" si="524"/>
        <v>0</v>
      </c>
      <c r="M2338" s="2">
        <f t="shared" si="519"/>
        <v>8.1320306100022277E-3</v>
      </c>
      <c r="N2338" s="1">
        <v>15681</v>
      </c>
      <c r="O2338" s="1">
        <v>33961</v>
      </c>
      <c r="Q2338" s="1">
        <v>279</v>
      </c>
      <c r="R2338" s="1">
        <v>51</v>
      </c>
      <c r="S2338" s="1">
        <v>77</v>
      </c>
      <c r="AG2338" s="7">
        <f>IF(Q2338&gt;0,RANK(Q2338,(N2338:P2338,Q2338:AE2338)),0)</f>
        <v>3</v>
      </c>
      <c r="AH2338" s="7">
        <f>IF(R2338&gt;0,RANK(R2338,(N2338:P2338,Q2338:AE2338)),0)</f>
        <v>5</v>
      </c>
      <c r="AI2338" s="7">
        <f>IF(T2338&gt;0,RANK(T2338,(N2338:P2338,Q2338:AE2338)),0)</f>
        <v>0</v>
      </c>
      <c r="AJ2338" s="7">
        <f>IF(S2338&gt;0,RANK(S2338,(N2338:P2338,Q2338:AE2338)),0)</f>
        <v>4</v>
      </c>
      <c r="AK2338" s="2">
        <f t="shared" si="525"/>
        <v>5.5745369537852901E-3</v>
      </c>
      <c r="AL2338" s="2">
        <f t="shared" si="525"/>
        <v>1.0190013786489241E-3</v>
      </c>
      <c r="AM2338" s="2">
        <f t="shared" si="521"/>
        <v>0</v>
      </c>
      <c r="AN2338" s="2">
        <f t="shared" si="522"/>
        <v>1.5384922775679834E-3</v>
      </c>
      <c r="AP2338" t="s">
        <v>2147</v>
      </c>
      <c r="AQ2338" t="s">
        <v>5282</v>
      </c>
      <c r="AT2338" s="85" t="s">
        <v>3329</v>
      </c>
      <c r="AU2338" s="84" t="s">
        <v>4173</v>
      </c>
      <c r="AV2338" s="77" t="str">
        <f t="shared" si="523"/>
        <v>42081</v>
      </c>
      <c r="AX2338" s="7" t="s">
        <v>186</v>
      </c>
    </row>
    <row r="2339" spans="1:50" hidden="1" outlineLevel="1">
      <c r="A2339" t="s">
        <v>2148</v>
      </c>
      <c r="B2339" t="s">
        <v>5282</v>
      </c>
      <c r="C2339" s="1">
        <f t="shared" si="517"/>
        <v>17426</v>
      </c>
      <c r="D2339" s="7">
        <f>IF(N2339&gt;0, RANK(N2339,(N2339:P2339,Q2339:AE2339)),0)</f>
        <v>2</v>
      </c>
      <c r="E2339" s="7">
        <f>IF(O2339&gt;0,RANK(O2339,(N2339:P2339,Q2339:AE2339)),0)</f>
        <v>1</v>
      </c>
      <c r="F2339" s="7">
        <f>IF(P2339&gt;0,RANK(P2339,(N2339:P2339,Q2339:AE2339)),0)</f>
        <v>0</v>
      </c>
      <c r="G2339" s="1">
        <f t="shared" si="514"/>
        <v>4647</v>
      </c>
      <c r="H2339" s="2">
        <f t="shared" si="515"/>
        <v>0.26667049236772639</v>
      </c>
      <c r="I2339" s="2"/>
      <c r="J2339" s="2">
        <f t="shared" si="524"/>
        <v>0.36118443704808906</v>
      </c>
      <c r="K2339" s="2">
        <f t="shared" si="524"/>
        <v>0.62785492941581544</v>
      </c>
      <c r="L2339" s="2">
        <f t="shared" si="524"/>
        <v>0</v>
      </c>
      <c r="M2339" s="2">
        <f t="shared" si="519"/>
        <v>1.0960633536095554E-2</v>
      </c>
      <c r="N2339" s="1">
        <v>6294</v>
      </c>
      <c r="O2339" s="1">
        <v>10941</v>
      </c>
      <c r="Q2339" s="1">
        <v>148</v>
      </c>
      <c r="R2339" s="1">
        <v>20</v>
      </c>
      <c r="S2339" s="1">
        <v>23</v>
      </c>
      <c r="AG2339" s="7">
        <f>IF(Q2339&gt;0,RANK(Q2339,(N2339:P2339,Q2339:AE2339)),0)</f>
        <v>3</v>
      </c>
      <c r="AH2339" s="7">
        <f>IF(R2339&gt;0,RANK(R2339,(N2339:P2339,Q2339:AE2339)),0)</f>
        <v>5</v>
      </c>
      <c r="AI2339" s="7">
        <f>IF(T2339&gt;0,RANK(T2339,(N2339:P2339,Q2339:AE2339)),0)</f>
        <v>0</v>
      </c>
      <c r="AJ2339" s="7">
        <f>IF(S2339&gt;0,RANK(S2339,(N2339:P2339,Q2339:AE2339)),0)</f>
        <v>4</v>
      </c>
      <c r="AK2339" s="2">
        <f t="shared" si="525"/>
        <v>8.4930563525766091E-3</v>
      </c>
      <c r="AL2339" s="2">
        <f t="shared" si="525"/>
        <v>1.1477103179157581E-3</v>
      </c>
      <c r="AM2339" s="2">
        <f t="shared" si="521"/>
        <v>0</v>
      </c>
      <c r="AN2339" s="2">
        <f t="shared" si="522"/>
        <v>1.3198668656031218E-3</v>
      </c>
      <c r="AP2339" t="s">
        <v>2148</v>
      </c>
      <c r="AQ2339" t="s">
        <v>5282</v>
      </c>
      <c r="AR2339">
        <v>5</v>
      </c>
      <c r="AT2339" s="85" t="s">
        <v>3329</v>
      </c>
      <c r="AU2339" s="84" t="s">
        <v>4372</v>
      </c>
      <c r="AV2339" s="77" t="str">
        <f t="shared" si="523"/>
        <v>42083</v>
      </c>
      <c r="AX2339" s="7" t="s">
        <v>186</v>
      </c>
    </row>
    <row r="2340" spans="1:50" hidden="1" outlineLevel="1">
      <c r="A2340" t="s">
        <v>4137</v>
      </c>
      <c r="B2340" t="s">
        <v>5282</v>
      </c>
      <c r="C2340" s="1">
        <f t="shared" si="517"/>
        <v>51564</v>
      </c>
      <c r="D2340" s="7">
        <f>IF(N2340&gt;0, RANK(N2340,(N2340:P2340,Q2340:AE2340)),0)</f>
        <v>2</v>
      </c>
      <c r="E2340" s="7">
        <f>IF(O2340&gt;0,RANK(O2340,(N2340:P2340,Q2340:AE2340)),0)</f>
        <v>1</v>
      </c>
      <c r="F2340" s="7">
        <f>IF(P2340&gt;0,RANK(P2340,(N2340:P2340,Q2340:AE2340)),0)</f>
        <v>0</v>
      </c>
      <c r="G2340" s="1">
        <f t="shared" si="514"/>
        <v>1480</v>
      </c>
      <c r="H2340" s="2">
        <f t="shared" si="515"/>
        <v>2.8702195330075245E-2</v>
      </c>
      <c r="I2340" s="2"/>
      <c r="J2340" s="2">
        <f t="shared" si="524"/>
        <v>0.48155690016290437</v>
      </c>
      <c r="K2340" s="2">
        <f t="shared" si="524"/>
        <v>0.51025909549297965</v>
      </c>
      <c r="L2340" s="2">
        <f t="shared" si="524"/>
        <v>0</v>
      </c>
      <c r="M2340" s="2">
        <f t="shared" si="519"/>
        <v>8.1840043441160359E-3</v>
      </c>
      <c r="N2340" s="1">
        <v>24831</v>
      </c>
      <c r="O2340" s="1">
        <v>26311</v>
      </c>
      <c r="Q2340" s="1">
        <v>149</v>
      </c>
      <c r="R2340" s="1">
        <v>140</v>
      </c>
      <c r="S2340" s="1">
        <v>133</v>
      </c>
      <c r="AG2340" s="7">
        <f>IF(Q2340&gt;0,RANK(Q2340,(N2340:P2340,Q2340:AE2340)),0)</f>
        <v>3</v>
      </c>
      <c r="AH2340" s="7">
        <f>IF(R2340&gt;0,RANK(R2340,(N2340:P2340,Q2340:AE2340)),0)</f>
        <v>4</v>
      </c>
      <c r="AI2340" s="7">
        <f>IF(T2340&gt;0,RANK(T2340,(N2340:P2340,Q2340:AE2340)),0)</f>
        <v>0</v>
      </c>
      <c r="AJ2340" s="7">
        <f>IF(S2340&gt;0,RANK(S2340,(N2340:P2340,Q2340:AE2340)),0)</f>
        <v>5</v>
      </c>
      <c r="AK2340" s="2">
        <f t="shared" si="525"/>
        <v>2.8896129082305482E-3</v>
      </c>
      <c r="AL2340" s="2">
        <f t="shared" si="525"/>
        <v>2.7150725312233342E-3</v>
      </c>
      <c r="AM2340" s="2">
        <f t="shared" si="521"/>
        <v>0</v>
      </c>
      <c r="AN2340" s="2">
        <f t="shared" si="522"/>
        <v>2.5793189046621674E-3</v>
      </c>
      <c r="AP2340" t="s">
        <v>4137</v>
      </c>
      <c r="AQ2340" t="s">
        <v>5282</v>
      </c>
      <c r="AR2340">
        <v>21</v>
      </c>
      <c r="AT2340" s="85" t="s">
        <v>3329</v>
      </c>
      <c r="AU2340" s="84" t="s">
        <v>5224</v>
      </c>
      <c r="AV2340" s="77" t="str">
        <f t="shared" si="523"/>
        <v>42085</v>
      </c>
      <c r="AX2340" s="7" t="s">
        <v>186</v>
      </c>
    </row>
    <row r="2341" spans="1:50" hidden="1" outlineLevel="1">
      <c r="A2341" t="s">
        <v>2297</v>
      </c>
      <c r="B2341" t="s">
        <v>5282</v>
      </c>
      <c r="C2341" s="1">
        <f t="shared" si="517"/>
        <v>16802</v>
      </c>
      <c r="D2341" s="7">
        <f>IF(N2341&gt;0, RANK(N2341,(N2341:P2341,Q2341:AE2341)),0)</f>
        <v>2</v>
      </c>
      <c r="E2341" s="7">
        <f>IF(O2341&gt;0,RANK(O2341,(N2341:P2341,Q2341:AE2341)),0)</f>
        <v>1</v>
      </c>
      <c r="F2341" s="7">
        <f>IF(P2341&gt;0,RANK(P2341,(N2341:P2341,Q2341:AE2341)),0)</f>
        <v>0</v>
      </c>
      <c r="G2341" s="1">
        <f t="shared" ref="G2341:G2404" si="526">IF(C2341&gt;0,MAX(N2341:P2341)-LARGE(N2341:P2341,2),0)</f>
        <v>6837</v>
      </c>
      <c r="H2341" s="2">
        <f t="shared" ref="H2341:H2404" si="527">IF(C2341&gt;0,G2341/C2341,0)</f>
        <v>0.40691584335198189</v>
      </c>
      <c r="I2341" s="2"/>
      <c r="J2341" s="2">
        <f t="shared" si="524"/>
        <v>0.29097726461135581</v>
      </c>
      <c r="K2341" s="2">
        <f t="shared" si="524"/>
        <v>0.6978931079633377</v>
      </c>
      <c r="L2341" s="2">
        <f t="shared" si="524"/>
        <v>0</v>
      </c>
      <c r="M2341" s="2">
        <f t="shared" si="519"/>
        <v>1.1129627425306543E-2</v>
      </c>
      <c r="N2341" s="1">
        <v>4889</v>
      </c>
      <c r="O2341" s="1">
        <v>11726</v>
      </c>
      <c r="Q2341" s="1">
        <v>144</v>
      </c>
      <c r="R2341" s="1">
        <v>23</v>
      </c>
      <c r="S2341" s="1">
        <v>20</v>
      </c>
      <c r="AG2341" s="7">
        <f>IF(Q2341&gt;0,RANK(Q2341,(N2341:P2341,Q2341:AE2341)),0)</f>
        <v>3</v>
      </c>
      <c r="AH2341" s="7">
        <f>IF(R2341&gt;0,RANK(R2341,(N2341:P2341,Q2341:AE2341)),0)</f>
        <v>4</v>
      </c>
      <c r="AI2341" s="7">
        <f>IF(T2341&gt;0,RANK(T2341,(N2341:P2341,Q2341:AE2341)),0)</f>
        <v>0</v>
      </c>
      <c r="AJ2341" s="7">
        <f>IF(S2341&gt;0,RANK(S2341,(N2341:P2341,Q2341:AE2341)),0)</f>
        <v>5</v>
      </c>
      <c r="AK2341" s="2">
        <f t="shared" si="525"/>
        <v>8.5704082847280084E-3</v>
      </c>
      <c r="AL2341" s="2">
        <f t="shared" si="525"/>
        <v>1.3688846565885014E-3</v>
      </c>
      <c r="AM2341" s="2">
        <f t="shared" si="521"/>
        <v>0</v>
      </c>
      <c r="AN2341" s="2">
        <f t="shared" si="522"/>
        <v>1.1903344839900012E-3</v>
      </c>
      <c r="AP2341" t="s">
        <v>2297</v>
      </c>
      <c r="AQ2341" t="s">
        <v>5282</v>
      </c>
      <c r="AR2341">
        <v>9</v>
      </c>
      <c r="AT2341" s="85" t="s">
        <v>3329</v>
      </c>
      <c r="AU2341" s="84" t="s">
        <v>4374</v>
      </c>
      <c r="AV2341" s="77" t="str">
        <f t="shared" si="523"/>
        <v>42087</v>
      </c>
      <c r="AX2341" s="7" t="s">
        <v>186</v>
      </c>
    </row>
    <row r="2342" spans="1:50" hidden="1" outlineLevel="1">
      <c r="A2342" t="s">
        <v>2996</v>
      </c>
      <c r="B2342" t="s">
        <v>5282</v>
      </c>
      <c r="C2342" s="1">
        <f t="shared" si="517"/>
        <v>56342</v>
      </c>
      <c r="D2342" s="7">
        <f>IF(N2342&gt;0, RANK(N2342,(N2342:P2342,Q2342:AE2342)),0)</f>
        <v>2</v>
      </c>
      <c r="E2342" s="7">
        <f>IF(O2342&gt;0,RANK(O2342,(N2342:P2342,Q2342:AE2342)),0)</f>
        <v>1</v>
      </c>
      <c r="F2342" s="7">
        <f>IF(P2342&gt;0,RANK(P2342,(N2342:P2342,Q2342:AE2342)),0)</f>
        <v>0</v>
      </c>
      <c r="G2342" s="1">
        <f t="shared" si="526"/>
        <v>4</v>
      </c>
      <c r="H2342" s="2">
        <f t="shared" si="527"/>
        <v>7.0994994852862869E-5</v>
      </c>
      <c r="I2342" s="2"/>
      <c r="J2342" s="2">
        <f t="shared" si="524"/>
        <v>0.49637925526250398</v>
      </c>
      <c r="K2342" s="2">
        <f t="shared" si="524"/>
        <v>0.49645025025735684</v>
      </c>
      <c r="L2342" s="2">
        <f t="shared" si="524"/>
        <v>0</v>
      </c>
      <c r="M2342" s="2">
        <f t="shared" si="519"/>
        <v>7.1704944801392334E-3</v>
      </c>
      <c r="N2342" s="1">
        <v>27967</v>
      </c>
      <c r="O2342" s="1">
        <v>27971</v>
      </c>
      <c r="Q2342" s="1">
        <v>287</v>
      </c>
      <c r="R2342" s="1">
        <v>53</v>
      </c>
      <c r="S2342" s="1">
        <v>64</v>
      </c>
      <c r="AG2342" s="7">
        <f>IF(Q2342&gt;0,RANK(Q2342,(N2342:P2342,Q2342:AE2342)),0)</f>
        <v>3</v>
      </c>
      <c r="AH2342" s="7">
        <f>IF(R2342&gt;0,RANK(R2342,(N2342:P2342,Q2342:AE2342)),0)</f>
        <v>5</v>
      </c>
      <c r="AI2342" s="7">
        <f>IF(T2342&gt;0,RANK(T2342,(N2342:P2342,Q2342:AE2342)),0)</f>
        <v>0</v>
      </c>
      <c r="AJ2342" s="7">
        <f>IF(S2342&gt;0,RANK(S2342,(N2342:P2342,Q2342:AE2342)),0)</f>
        <v>4</v>
      </c>
      <c r="AK2342" s="2">
        <f t="shared" si="525"/>
        <v>5.0938908806929112E-3</v>
      </c>
      <c r="AL2342" s="2">
        <f t="shared" si="525"/>
        <v>9.4068368180043305E-4</v>
      </c>
      <c r="AM2342" s="2">
        <f t="shared" si="521"/>
        <v>0</v>
      </c>
      <c r="AN2342" s="2">
        <f t="shared" si="522"/>
        <v>1.1359199176458059E-3</v>
      </c>
      <c r="AP2342" t="s">
        <v>2996</v>
      </c>
      <c r="AQ2342" t="s">
        <v>5282</v>
      </c>
      <c r="AT2342" s="85" t="s">
        <v>3329</v>
      </c>
      <c r="AU2342" s="84" t="s">
        <v>4375</v>
      </c>
      <c r="AV2342" s="77" t="str">
        <f t="shared" si="523"/>
        <v>42089</v>
      </c>
      <c r="AX2342" s="7" t="s">
        <v>186</v>
      </c>
    </row>
    <row r="2343" spans="1:50" hidden="1" outlineLevel="1">
      <c r="A2343" t="s">
        <v>2519</v>
      </c>
      <c r="B2343" t="s">
        <v>5282</v>
      </c>
      <c r="C2343" s="1">
        <f t="shared" si="517"/>
        <v>399591</v>
      </c>
      <c r="D2343" s="7">
        <f>IF(N2343&gt;0, RANK(N2343,(N2343:P2343,Q2343:AE2343)),0)</f>
        <v>1</v>
      </c>
      <c r="E2343" s="7">
        <f>IF(O2343&gt;0,RANK(O2343,(N2343:P2343,Q2343:AE2343)),0)</f>
        <v>2</v>
      </c>
      <c r="F2343" s="7">
        <f>IF(P2343&gt;0,RANK(P2343,(N2343:P2343,Q2343:AE2343)),0)</f>
        <v>0</v>
      </c>
      <c r="G2343" s="1">
        <f t="shared" si="526"/>
        <v>46307</v>
      </c>
      <c r="H2343" s="2">
        <f t="shared" si="527"/>
        <v>0.11588599342828042</v>
      </c>
      <c r="I2343" s="2"/>
      <c r="J2343" s="2">
        <f t="shared" si="524"/>
        <v>0.55568819117547696</v>
      </c>
      <c r="K2343" s="2">
        <f t="shared" si="524"/>
        <v>0.43980219774719653</v>
      </c>
      <c r="L2343" s="2">
        <f t="shared" si="524"/>
        <v>0</v>
      </c>
      <c r="M2343" s="2">
        <f t="shared" si="519"/>
        <v>4.509611077326503E-3</v>
      </c>
      <c r="N2343" s="1">
        <v>222048</v>
      </c>
      <c r="O2343" s="1">
        <v>175741</v>
      </c>
      <c r="Q2343" s="1">
        <v>1088</v>
      </c>
      <c r="R2343" s="1">
        <v>365</v>
      </c>
      <c r="S2343" s="1">
        <v>349</v>
      </c>
      <c r="AG2343" s="7">
        <f>IF(Q2343&gt;0,RANK(Q2343,(N2343:P2343,Q2343:AE2343)),0)</f>
        <v>3</v>
      </c>
      <c r="AH2343" s="7">
        <f>IF(R2343&gt;0,RANK(R2343,(N2343:P2343,Q2343:AE2343)),0)</f>
        <v>4</v>
      </c>
      <c r="AI2343" s="7">
        <f>IF(T2343&gt;0,RANK(T2343,(N2343:P2343,Q2343:AE2343)),0)</f>
        <v>0</v>
      </c>
      <c r="AJ2343" s="7">
        <f>IF(S2343&gt;0,RANK(S2343,(N2343:P2343,Q2343:AE2343)),0)</f>
        <v>5</v>
      </c>
      <c r="AK2343" s="2">
        <f t="shared" si="525"/>
        <v>2.7227840466877381E-3</v>
      </c>
      <c r="AL2343" s="2">
        <f t="shared" si="525"/>
        <v>9.1343398625094155E-4</v>
      </c>
      <c r="AM2343" s="2">
        <f t="shared" si="521"/>
        <v>0</v>
      </c>
      <c r="AN2343" s="2">
        <f t="shared" si="522"/>
        <v>8.7339304438788657E-4</v>
      </c>
      <c r="AP2343" t="s">
        <v>2519</v>
      </c>
      <c r="AQ2343" t="s">
        <v>5282</v>
      </c>
      <c r="AT2343" s="85" t="s">
        <v>3329</v>
      </c>
      <c r="AU2343" s="84" t="s">
        <v>4376</v>
      </c>
      <c r="AV2343" s="77" t="str">
        <f t="shared" si="523"/>
        <v>42091</v>
      </c>
      <c r="AX2343" s="7" t="s">
        <v>186</v>
      </c>
    </row>
    <row r="2344" spans="1:50" hidden="1" outlineLevel="1">
      <c r="A2344" t="s">
        <v>1095</v>
      </c>
      <c r="B2344" t="s">
        <v>5282</v>
      </c>
      <c r="C2344" s="1">
        <f t="shared" si="517"/>
        <v>7624</v>
      </c>
      <c r="D2344" s="7">
        <f>IF(N2344&gt;0, RANK(N2344,(N2344:P2344,Q2344:AE2344)),0)</f>
        <v>2</v>
      </c>
      <c r="E2344" s="7">
        <f>IF(O2344&gt;0,RANK(O2344,(N2344:P2344,Q2344:AE2344)),0)</f>
        <v>1</v>
      </c>
      <c r="F2344" s="7">
        <f>IF(P2344&gt;0,RANK(P2344,(N2344:P2344,Q2344:AE2344)),0)</f>
        <v>0</v>
      </c>
      <c r="G2344" s="1">
        <f t="shared" si="526"/>
        <v>2237</v>
      </c>
      <c r="H2344" s="2">
        <f t="shared" si="527"/>
        <v>0.29341552990556141</v>
      </c>
      <c r="I2344" s="2"/>
      <c r="J2344" s="2">
        <f t="shared" si="524"/>
        <v>0.34968520461699892</v>
      </c>
      <c r="K2344" s="2">
        <f t="shared" si="524"/>
        <v>0.64310073452256034</v>
      </c>
      <c r="L2344" s="2">
        <f t="shared" si="524"/>
        <v>0</v>
      </c>
      <c r="M2344" s="2">
        <f t="shared" si="519"/>
        <v>7.2140608604407408E-3</v>
      </c>
      <c r="N2344" s="1">
        <v>2666</v>
      </c>
      <c r="O2344" s="1">
        <v>4903</v>
      </c>
      <c r="Q2344" s="1">
        <v>34</v>
      </c>
      <c r="R2344" s="1">
        <v>11</v>
      </c>
      <c r="S2344" s="1">
        <v>10</v>
      </c>
      <c r="AG2344" s="7">
        <f>IF(Q2344&gt;0,RANK(Q2344,(N2344:P2344,Q2344:AE2344)),0)</f>
        <v>3</v>
      </c>
      <c r="AH2344" s="7">
        <f>IF(R2344&gt;0,RANK(R2344,(N2344:P2344,Q2344:AE2344)),0)</f>
        <v>4</v>
      </c>
      <c r="AI2344" s="7">
        <f>IF(T2344&gt;0,RANK(T2344,(N2344:P2344,Q2344:AE2344)),0)</f>
        <v>0</v>
      </c>
      <c r="AJ2344" s="7">
        <f>IF(S2344&gt;0,RANK(S2344,(N2344:P2344,Q2344:AE2344)),0)</f>
        <v>5</v>
      </c>
      <c r="AK2344" s="2">
        <f t="shared" si="525"/>
        <v>4.4596012591815318E-3</v>
      </c>
      <c r="AL2344" s="2">
        <f t="shared" si="525"/>
        <v>1.4428121720881427E-3</v>
      </c>
      <c r="AM2344" s="2">
        <f t="shared" si="521"/>
        <v>0</v>
      </c>
      <c r="AN2344" s="2">
        <f t="shared" si="522"/>
        <v>1.3116474291710388E-3</v>
      </c>
      <c r="AP2344" t="s">
        <v>1095</v>
      </c>
      <c r="AQ2344" t="s">
        <v>5282</v>
      </c>
      <c r="AR2344">
        <v>11</v>
      </c>
      <c r="AT2344" s="85" t="s">
        <v>3329</v>
      </c>
      <c r="AU2344" s="84" t="s">
        <v>4600</v>
      </c>
      <c r="AV2344" s="77" t="str">
        <f t="shared" si="523"/>
        <v>42093</v>
      </c>
      <c r="AX2344" s="7" t="s">
        <v>186</v>
      </c>
    </row>
    <row r="2345" spans="1:50" hidden="1" outlineLevel="1">
      <c r="A2345" t="s">
        <v>1385</v>
      </c>
      <c r="B2345" t="s">
        <v>5282</v>
      </c>
      <c r="C2345" s="1">
        <f t="shared" si="517"/>
        <v>126740</v>
      </c>
      <c r="D2345" s="7">
        <f>IF(N2345&gt;0, RANK(N2345,(N2345:P2345,Q2345:AE2345)),0)</f>
        <v>1</v>
      </c>
      <c r="E2345" s="7">
        <f>IF(O2345&gt;0,RANK(O2345,(N2345:P2345,Q2345:AE2345)),0)</f>
        <v>2</v>
      </c>
      <c r="F2345" s="7">
        <f>IF(P2345&gt;0,RANK(P2345,(N2345:P2345,Q2345:AE2345)),0)</f>
        <v>0</v>
      </c>
      <c r="G2345" s="1">
        <f t="shared" si="526"/>
        <v>1344</v>
      </c>
      <c r="H2345" s="2">
        <f t="shared" si="527"/>
        <v>1.0604386933880385E-2</v>
      </c>
      <c r="I2345" s="2"/>
      <c r="J2345" s="2">
        <f t="shared" si="524"/>
        <v>0.50059965283257057</v>
      </c>
      <c r="K2345" s="2">
        <f t="shared" si="524"/>
        <v>0.48999526589869025</v>
      </c>
      <c r="L2345" s="2">
        <f t="shared" si="524"/>
        <v>0</v>
      </c>
      <c r="M2345" s="2">
        <f t="shared" si="519"/>
        <v>9.4050812687391794E-3</v>
      </c>
      <c r="N2345" s="1">
        <v>63446</v>
      </c>
      <c r="O2345" s="1">
        <v>62102</v>
      </c>
      <c r="Q2345" s="1">
        <v>885</v>
      </c>
      <c r="R2345" s="1">
        <v>120</v>
      </c>
      <c r="S2345" s="1">
        <v>187</v>
      </c>
      <c r="AG2345" s="7">
        <f>IF(Q2345&gt;0,RANK(Q2345,(N2345:P2345,Q2345:AE2345)),0)</f>
        <v>3</v>
      </c>
      <c r="AH2345" s="7">
        <f>IF(R2345&gt;0,RANK(R2345,(N2345:P2345,Q2345:AE2345)),0)</f>
        <v>5</v>
      </c>
      <c r="AI2345" s="7">
        <f>IF(T2345&gt;0,RANK(T2345,(N2345:P2345,Q2345:AE2345)),0)</f>
        <v>0</v>
      </c>
      <c r="AJ2345" s="7">
        <f>IF(S2345&gt;0,RANK(S2345,(N2345:P2345,Q2345:AE2345)),0)</f>
        <v>4</v>
      </c>
      <c r="AK2345" s="2">
        <f t="shared" si="525"/>
        <v>6.9827994319078424E-3</v>
      </c>
      <c r="AL2345" s="2">
        <f t="shared" si="525"/>
        <v>9.4682026195360585E-4</v>
      </c>
      <c r="AM2345" s="2">
        <f t="shared" si="521"/>
        <v>0</v>
      </c>
      <c r="AN2345" s="2">
        <f t="shared" si="522"/>
        <v>1.4754615748777025E-3</v>
      </c>
      <c r="AP2345" t="s">
        <v>1385</v>
      </c>
      <c r="AQ2345" t="s">
        <v>5282</v>
      </c>
      <c r="AR2345">
        <v>15</v>
      </c>
      <c r="AT2345" s="85" t="s">
        <v>3329</v>
      </c>
      <c r="AU2345" s="84" t="s">
        <v>4202</v>
      </c>
      <c r="AV2345" s="77" t="str">
        <f t="shared" si="523"/>
        <v>42095</v>
      </c>
      <c r="AX2345" s="7" t="s">
        <v>186</v>
      </c>
    </row>
    <row r="2346" spans="1:50" hidden="1" outlineLevel="1">
      <c r="A2346" t="s">
        <v>1532</v>
      </c>
      <c r="B2346" t="s">
        <v>5282</v>
      </c>
      <c r="C2346" s="1">
        <f t="shared" si="517"/>
        <v>37134</v>
      </c>
      <c r="D2346" s="7">
        <f>IF(N2346&gt;0, RANK(N2346,(N2346:P2346,Q2346:AE2346)),0)</f>
        <v>2</v>
      </c>
      <c r="E2346" s="7">
        <f>IF(O2346&gt;0,RANK(O2346,(N2346:P2346,Q2346:AE2346)),0)</f>
        <v>1</v>
      </c>
      <c r="F2346" s="7">
        <f>IF(P2346&gt;0,RANK(P2346,(N2346:P2346,Q2346:AE2346)),0)</f>
        <v>0</v>
      </c>
      <c r="G2346" s="1">
        <f t="shared" si="526"/>
        <v>7660</v>
      </c>
      <c r="H2346" s="2">
        <f t="shared" si="527"/>
        <v>0.20627995906716218</v>
      </c>
      <c r="I2346" s="2"/>
      <c r="J2346" s="2">
        <f t="shared" si="524"/>
        <v>0.39322453815909947</v>
      </c>
      <c r="K2346" s="2">
        <f t="shared" si="524"/>
        <v>0.59950449722626165</v>
      </c>
      <c r="L2346" s="2">
        <f t="shared" si="524"/>
        <v>0</v>
      </c>
      <c r="M2346" s="2">
        <f t="shared" si="519"/>
        <v>7.2709646146388307E-3</v>
      </c>
      <c r="N2346" s="1">
        <v>14602</v>
      </c>
      <c r="O2346" s="1">
        <v>22262</v>
      </c>
      <c r="Q2346" s="1">
        <v>139</v>
      </c>
      <c r="R2346" s="1">
        <v>84</v>
      </c>
      <c r="S2346" s="1">
        <v>47</v>
      </c>
      <c r="AG2346" s="7">
        <f>IF(Q2346&gt;0,RANK(Q2346,(N2346:P2346,Q2346:AE2346)),0)</f>
        <v>3</v>
      </c>
      <c r="AH2346" s="7">
        <f>IF(R2346&gt;0,RANK(R2346,(N2346:P2346,Q2346:AE2346)),0)</f>
        <v>4</v>
      </c>
      <c r="AI2346" s="7">
        <f>IF(T2346&gt;0,RANK(T2346,(N2346:P2346,Q2346:AE2346)),0)</f>
        <v>0</v>
      </c>
      <c r="AJ2346" s="7">
        <f>IF(S2346&gt;0,RANK(S2346,(N2346:P2346,Q2346:AE2346)),0)</f>
        <v>5</v>
      </c>
      <c r="AK2346" s="2">
        <f t="shared" si="525"/>
        <v>3.7432003016103842E-3</v>
      </c>
      <c r="AL2346" s="2">
        <f t="shared" si="525"/>
        <v>2.2620778801098725E-3</v>
      </c>
      <c r="AM2346" s="2">
        <f t="shared" si="521"/>
        <v>0</v>
      </c>
      <c r="AN2346" s="2">
        <f t="shared" si="522"/>
        <v>1.2656864329186192E-3</v>
      </c>
      <c r="AP2346" t="s">
        <v>1532</v>
      </c>
      <c r="AQ2346" t="s">
        <v>5282</v>
      </c>
      <c r="AT2346" s="85" t="s">
        <v>3329</v>
      </c>
      <c r="AU2346" s="84" t="s">
        <v>4529</v>
      </c>
      <c r="AV2346" s="77" t="str">
        <f t="shared" si="523"/>
        <v>42097</v>
      </c>
      <c r="AX2346" s="7" t="s">
        <v>186</v>
      </c>
    </row>
    <row r="2347" spans="1:50" hidden="1" outlineLevel="1">
      <c r="A2347" t="s">
        <v>3237</v>
      </c>
      <c r="B2347" t="s">
        <v>5282</v>
      </c>
      <c r="C2347" s="1">
        <f t="shared" si="517"/>
        <v>19427</v>
      </c>
      <c r="D2347" s="7">
        <f>IF(N2347&gt;0, RANK(N2347,(N2347:P2347,Q2347:AE2347)),0)</f>
        <v>2</v>
      </c>
      <c r="E2347" s="7">
        <f>IF(O2347&gt;0,RANK(O2347,(N2347:P2347,Q2347:AE2347)),0)</f>
        <v>1</v>
      </c>
      <c r="F2347" s="7">
        <f>IF(P2347&gt;0,RANK(P2347,(N2347:P2347,Q2347:AE2347)),0)</f>
        <v>0</v>
      </c>
      <c r="G2347" s="1">
        <f t="shared" si="526"/>
        <v>8496</v>
      </c>
      <c r="H2347" s="2">
        <f t="shared" si="527"/>
        <v>0.43732948988521131</v>
      </c>
      <c r="I2347" s="2"/>
      <c r="J2347" s="2">
        <f t="shared" si="524"/>
        <v>0.27914757811293561</v>
      </c>
      <c r="K2347" s="2">
        <f t="shared" si="524"/>
        <v>0.71647706799814692</v>
      </c>
      <c r="L2347" s="2">
        <f t="shared" si="524"/>
        <v>0</v>
      </c>
      <c r="M2347" s="2">
        <f t="shared" si="519"/>
        <v>4.3753538889175214E-3</v>
      </c>
      <c r="N2347" s="1">
        <v>5423</v>
      </c>
      <c r="O2347" s="1">
        <v>13919</v>
      </c>
      <c r="Q2347" s="1">
        <v>36</v>
      </c>
      <c r="R2347" s="1">
        <v>25</v>
      </c>
      <c r="S2347" s="1">
        <v>24</v>
      </c>
      <c r="AG2347" s="7">
        <f>IF(Q2347&gt;0,RANK(Q2347,(N2347:P2347,Q2347:AE2347)),0)</f>
        <v>3</v>
      </c>
      <c r="AH2347" s="7">
        <f>IF(R2347&gt;0,RANK(R2347,(N2347:P2347,Q2347:AE2347)),0)</f>
        <v>4</v>
      </c>
      <c r="AI2347" s="7">
        <f>IF(T2347&gt;0,RANK(T2347,(N2347:P2347,Q2347:AE2347)),0)</f>
        <v>0</v>
      </c>
      <c r="AJ2347" s="7">
        <f>IF(S2347&gt;0,RANK(S2347,(N2347:P2347,Q2347:AE2347)),0)</f>
        <v>5</v>
      </c>
      <c r="AK2347" s="2">
        <f t="shared" si="525"/>
        <v>1.8530910588356411E-3</v>
      </c>
      <c r="AL2347" s="2">
        <f t="shared" si="525"/>
        <v>1.2868687908580841E-3</v>
      </c>
      <c r="AM2347" s="2">
        <f t="shared" si="521"/>
        <v>0</v>
      </c>
      <c r="AN2347" s="2">
        <f t="shared" si="522"/>
        <v>1.2353940392237606E-3</v>
      </c>
      <c r="AP2347" t="s">
        <v>3237</v>
      </c>
      <c r="AQ2347" t="s">
        <v>5282</v>
      </c>
      <c r="AT2347" s="85" t="s">
        <v>3329</v>
      </c>
      <c r="AU2347" s="84" t="s">
        <v>4530</v>
      </c>
      <c r="AV2347" s="77" t="str">
        <f t="shared" si="523"/>
        <v>42099</v>
      </c>
      <c r="AX2347" s="7" t="s">
        <v>186</v>
      </c>
    </row>
    <row r="2348" spans="1:50" hidden="1" outlineLevel="1">
      <c r="A2348" t="s">
        <v>2583</v>
      </c>
      <c r="B2348" t="s">
        <v>5282</v>
      </c>
      <c r="C2348" s="1">
        <f t="shared" si="517"/>
        <v>674069</v>
      </c>
      <c r="D2348" s="7">
        <f>IF(N2348&gt;0, RANK(N2348,(N2348:P2348,Q2348:AE2348)),0)</f>
        <v>1</v>
      </c>
      <c r="E2348" s="7">
        <f>IF(O2348&gt;0,RANK(O2348,(N2348:P2348,Q2348:AE2348)),0)</f>
        <v>2</v>
      </c>
      <c r="F2348" s="7">
        <f>IF(P2348&gt;0,RANK(P2348,(N2348:P2348,Q2348:AE2348)),0)</f>
        <v>0</v>
      </c>
      <c r="G2348" s="1">
        <f t="shared" si="526"/>
        <v>412106</v>
      </c>
      <c r="H2348" s="2">
        <f t="shared" si="527"/>
        <v>0.61137064603178604</v>
      </c>
      <c r="I2348" s="2"/>
      <c r="J2348" s="2">
        <f t="shared" si="524"/>
        <v>0.80437610986412367</v>
      </c>
      <c r="K2348" s="2">
        <f t="shared" si="524"/>
        <v>0.19300546383233763</v>
      </c>
      <c r="L2348" s="2">
        <f t="shared" si="524"/>
        <v>0</v>
      </c>
      <c r="M2348" s="2">
        <f t="shared" si="519"/>
        <v>2.6184263035387012E-3</v>
      </c>
      <c r="N2348" s="1">
        <v>542205</v>
      </c>
      <c r="O2348" s="1">
        <v>130099</v>
      </c>
      <c r="Q2348" s="1">
        <v>895</v>
      </c>
      <c r="R2348" s="1">
        <v>387</v>
      </c>
      <c r="S2348" s="1">
        <v>483</v>
      </c>
      <c r="AG2348" s="7">
        <f>IF(Q2348&gt;0,RANK(Q2348,(N2348:P2348,Q2348:AE2348)),0)</f>
        <v>3</v>
      </c>
      <c r="AH2348" s="7">
        <f>IF(R2348&gt;0,RANK(R2348,(N2348:P2348,Q2348:AE2348)),0)</f>
        <v>5</v>
      </c>
      <c r="AI2348" s="7">
        <f>IF(T2348&gt;0,RANK(T2348,(N2348:P2348,Q2348:AE2348)),0)</f>
        <v>0</v>
      </c>
      <c r="AJ2348" s="7">
        <f>IF(S2348&gt;0,RANK(S2348,(N2348:P2348,Q2348:AE2348)),0)</f>
        <v>4</v>
      </c>
      <c r="AK2348" s="2">
        <f t="shared" si="525"/>
        <v>1.3277572474034557E-3</v>
      </c>
      <c r="AL2348" s="2">
        <f t="shared" si="525"/>
        <v>5.7412520083255575E-4</v>
      </c>
      <c r="AM2348" s="2">
        <f t="shared" si="521"/>
        <v>0</v>
      </c>
      <c r="AN2348" s="2">
        <f t="shared" si="522"/>
        <v>7.1654385530264711E-4</v>
      </c>
      <c r="AP2348" t="s">
        <v>2583</v>
      </c>
      <c r="AQ2348" t="s">
        <v>5282</v>
      </c>
      <c r="AT2348" s="85" t="s">
        <v>3329</v>
      </c>
      <c r="AU2348" s="84" t="s">
        <v>4531</v>
      </c>
      <c r="AV2348" s="77" t="str">
        <f t="shared" si="523"/>
        <v>42101</v>
      </c>
      <c r="AX2348" s="7" t="s">
        <v>186</v>
      </c>
    </row>
    <row r="2349" spans="1:50" hidden="1" outlineLevel="1">
      <c r="A2349" t="s">
        <v>3015</v>
      </c>
      <c r="B2349" t="s">
        <v>5282</v>
      </c>
      <c r="C2349" s="1">
        <f t="shared" si="517"/>
        <v>21299</v>
      </c>
      <c r="D2349" s="7">
        <f>IF(N2349&gt;0, RANK(N2349,(N2349:P2349,Q2349:AE2349)),0)</f>
        <v>2</v>
      </c>
      <c r="E2349" s="7">
        <f>IF(O2349&gt;0,RANK(O2349,(N2349:P2349,Q2349:AE2349)),0)</f>
        <v>1</v>
      </c>
      <c r="F2349" s="7">
        <f>IF(P2349&gt;0,RANK(P2349,(N2349:P2349,Q2349:AE2349)),0)</f>
        <v>0</v>
      </c>
      <c r="G2349" s="1">
        <f t="shared" si="526"/>
        <v>3788</v>
      </c>
      <c r="H2349" s="2">
        <f t="shared" si="527"/>
        <v>0.17784872529226725</v>
      </c>
      <c r="I2349" s="2"/>
      <c r="J2349" s="2">
        <f t="shared" si="524"/>
        <v>0.4064040565284755</v>
      </c>
      <c r="K2349" s="2">
        <f t="shared" si="524"/>
        <v>0.58425278182074281</v>
      </c>
      <c r="L2349" s="2">
        <f t="shared" si="524"/>
        <v>0</v>
      </c>
      <c r="M2349" s="2">
        <f t="shared" si="519"/>
        <v>9.3431616507817505E-3</v>
      </c>
      <c r="N2349" s="1">
        <v>8656</v>
      </c>
      <c r="O2349" s="1">
        <v>12444</v>
      </c>
      <c r="Q2349" s="1">
        <v>144</v>
      </c>
      <c r="R2349" s="1">
        <v>24</v>
      </c>
      <c r="S2349" s="1">
        <v>31</v>
      </c>
      <c r="AG2349" s="7">
        <f>IF(Q2349&gt;0,RANK(Q2349,(N2349:P2349,Q2349:AE2349)),0)</f>
        <v>3</v>
      </c>
      <c r="AH2349" s="7">
        <f>IF(R2349&gt;0,RANK(R2349,(N2349:P2349,Q2349:AE2349)),0)</f>
        <v>5</v>
      </c>
      <c r="AI2349" s="7">
        <f>IF(T2349&gt;0,RANK(T2349,(N2349:P2349,Q2349:AE2349)),0)</f>
        <v>0</v>
      </c>
      <c r="AJ2349" s="7">
        <f>IF(S2349&gt;0,RANK(S2349,(N2349:P2349,Q2349:AE2349)),0)</f>
        <v>4</v>
      </c>
      <c r="AK2349" s="2">
        <f t="shared" si="525"/>
        <v>6.760880792525471E-3</v>
      </c>
      <c r="AL2349" s="2">
        <f t="shared" si="525"/>
        <v>1.1268134654209118E-3</v>
      </c>
      <c r="AM2349" s="2">
        <f t="shared" si="521"/>
        <v>0</v>
      </c>
      <c r="AN2349" s="2">
        <f t="shared" si="522"/>
        <v>1.4554673928353443E-3</v>
      </c>
      <c r="AP2349" t="s">
        <v>3015</v>
      </c>
      <c r="AQ2349" t="s">
        <v>5282</v>
      </c>
      <c r="AR2349">
        <v>10</v>
      </c>
      <c r="AT2349" s="85" t="s">
        <v>3329</v>
      </c>
      <c r="AU2349" s="84" t="s">
        <v>4532</v>
      </c>
      <c r="AV2349" s="77" t="str">
        <f t="shared" si="523"/>
        <v>42103</v>
      </c>
      <c r="AX2349" s="7" t="s">
        <v>186</v>
      </c>
    </row>
    <row r="2350" spans="1:50" hidden="1" outlineLevel="1">
      <c r="A2350" t="s">
        <v>1910</v>
      </c>
      <c r="B2350" t="s">
        <v>5282</v>
      </c>
      <c r="C2350" s="1">
        <f t="shared" si="517"/>
        <v>7962</v>
      </c>
      <c r="D2350" s="7">
        <f>IF(N2350&gt;0, RANK(N2350,(N2350:P2350,Q2350:AE2350)),0)</f>
        <v>2</v>
      </c>
      <c r="E2350" s="7">
        <f>IF(O2350&gt;0,RANK(O2350,(N2350:P2350,Q2350:AE2350)),0)</f>
        <v>1</v>
      </c>
      <c r="F2350" s="7">
        <f>IF(P2350&gt;0,RANK(P2350,(N2350:P2350,Q2350:AE2350)),0)</f>
        <v>0</v>
      </c>
      <c r="G2350" s="1">
        <f t="shared" si="526"/>
        <v>3372</v>
      </c>
      <c r="H2350" s="2">
        <f t="shared" si="527"/>
        <v>0.42351168048229088</v>
      </c>
      <c r="I2350" s="2"/>
      <c r="J2350" s="2">
        <f t="shared" si="524"/>
        <v>0.28485305199698568</v>
      </c>
      <c r="K2350" s="2">
        <f t="shared" si="524"/>
        <v>0.70836473247927656</v>
      </c>
      <c r="L2350" s="2">
        <f t="shared" si="524"/>
        <v>0</v>
      </c>
      <c r="M2350" s="2">
        <f t="shared" si="519"/>
        <v>6.7822155237378112E-3</v>
      </c>
      <c r="N2350" s="1">
        <v>2268</v>
      </c>
      <c r="O2350" s="1">
        <v>5640</v>
      </c>
      <c r="Q2350" s="1">
        <v>18</v>
      </c>
      <c r="R2350" s="1">
        <v>27</v>
      </c>
      <c r="S2350" s="1">
        <v>9</v>
      </c>
      <c r="AG2350" s="7">
        <f>IF(Q2350&gt;0,RANK(Q2350,(N2350:P2350,Q2350:AE2350)),0)</f>
        <v>4</v>
      </c>
      <c r="AH2350" s="7">
        <f>IF(R2350&gt;0,RANK(R2350,(N2350:P2350,Q2350:AE2350)),0)</f>
        <v>3</v>
      </c>
      <c r="AI2350" s="7">
        <f>IF(T2350&gt;0,RANK(T2350,(N2350:P2350,Q2350:AE2350)),0)</f>
        <v>0</v>
      </c>
      <c r="AJ2350" s="7">
        <f>IF(S2350&gt;0,RANK(S2350,(N2350:P2350,Q2350:AE2350)),0)</f>
        <v>5</v>
      </c>
      <c r="AK2350" s="2">
        <f t="shared" si="525"/>
        <v>2.2607385079125848E-3</v>
      </c>
      <c r="AL2350" s="2">
        <f t="shared" si="525"/>
        <v>3.391107761868877E-3</v>
      </c>
      <c r="AM2350" s="2">
        <f t="shared" si="521"/>
        <v>0</v>
      </c>
      <c r="AN2350" s="2">
        <f t="shared" si="522"/>
        <v>1.1303692539562924E-3</v>
      </c>
      <c r="AP2350" t="s">
        <v>1910</v>
      </c>
      <c r="AQ2350" t="s">
        <v>5282</v>
      </c>
      <c r="AR2350">
        <v>5</v>
      </c>
      <c r="AT2350" s="85" t="s">
        <v>3329</v>
      </c>
      <c r="AU2350" s="84" t="s">
        <v>4533</v>
      </c>
      <c r="AV2350" s="77" t="str">
        <f t="shared" si="523"/>
        <v>42105</v>
      </c>
      <c r="AX2350" s="7" t="s">
        <v>186</v>
      </c>
    </row>
    <row r="2351" spans="1:50" hidden="1" outlineLevel="1">
      <c r="A2351" t="s">
        <v>2296</v>
      </c>
      <c r="B2351" t="s">
        <v>5282</v>
      </c>
      <c r="C2351" s="1">
        <f t="shared" si="517"/>
        <v>65269</v>
      </c>
      <c r="D2351" s="7">
        <f>IF(N2351&gt;0, RANK(N2351,(N2351:P2351,Q2351:AE2351)),0)</f>
        <v>2</v>
      </c>
      <c r="E2351" s="7">
        <f>IF(O2351&gt;0,RANK(O2351,(N2351:P2351,Q2351:AE2351)),0)</f>
        <v>1</v>
      </c>
      <c r="F2351" s="7">
        <f>IF(P2351&gt;0,RANK(P2351,(N2351:P2351,Q2351:AE2351)),0)</f>
        <v>0</v>
      </c>
      <c r="G2351" s="1">
        <f t="shared" si="526"/>
        <v>6409</v>
      </c>
      <c r="H2351" s="2">
        <f t="shared" si="527"/>
        <v>9.8193629441235497E-2</v>
      </c>
      <c r="I2351" s="2"/>
      <c r="J2351" s="2">
        <f t="shared" si="524"/>
        <v>0.44785426465856687</v>
      </c>
      <c r="K2351" s="2">
        <f t="shared" si="524"/>
        <v>0.54604789409980237</v>
      </c>
      <c r="L2351" s="2">
        <f t="shared" si="524"/>
        <v>0</v>
      </c>
      <c r="M2351" s="2">
        <f t="shared" si="519"/>
        <v>6.0978412416308192E-3</v>
      </c>
      <c r="N2351" s="1">
        <v>29231</v>
      </c>
      <c r="O2351" s="1">
        <v>35640</v>
      </c>
      <c r="Q2351" s="1">
        <v>186</v>
      </c>
      <c r="R2351" s="1">
        <v>83</v>
      </c>
      <c r="S2351" s="1">
        <v>129</v>
      </c>
      <c r="AG2351" s="7">
        <f>IF(Q2351&gt;0,RANK(Q2351,(N2351:P2351,Q2351:AE2351)),0)</f>
        <v>3</v>
      </c>
      <c r="AH2351" s="7">
        <f>IF(R2351&gt;0,RANK(R2351,(N2351:P2351,Q2351:AE2351)),0)</f>
        <v>5</v>
      </c>
      <c r="AI2351" s="7">
        <f>IF(T2351&gt;0,RANK(T2351,(N2351:P2351,Q2351:AE2351)),0)</f>
        <v>0</v>
      </c>
      <c r="AJ2351" s="7">
        <f>IF(S2351&gt;0,RANK(S2351,(N2351:P2351,Q2351:AE2351)),0)</f>
        <v>4</v>
      </c>
      <c r="AK2351" s="2">
        <f t="shared" si="525"/>
        <v>2.8497449018676552E-3</v>
      </c>
      <c r="AL2351" s="2">
        <f t="shared" si="525"/>
        <v>1.2716603594355666E-3</v>
      </c>
      <c r="AM2351" s="2">
        <f t="shared" si="521"/>
        <v>0</v>
      </c>
      <c r="AN2351" s="2">
        <f t="shared" si="522"/>
        <v>1.9764359803275673E-3</v>
      </c>
      <c r="AP2351" t="s">
        <v>2296</v>
      </c>
      <c r="AQ2351" t="s">
        <v>5282</v>
      </c>
      <c r="AR2351">
        <v>6</v>
      </c>
      <c r="AT2351" s="85" t="s">
        <v>3329</v>
      </c>
      <c r="AU2351" s="84" t="s">
        <v>5310</v>
      </c>
      <c r="AV2351" s="77" t="str">
        <f t="shared" si="523"/>
        <v>42107</v>
      </c>
      <c r="AX2351" s="7" t="s">
        <v>186</v>
      </c>
    </row>
    <row r="2352" spans="1:50" hidden="1" outlineLevel="1">
      <c r="A2352" t="s">
        <v>2973</v>
      </c>
      <c r="B2352" t="s">
        <v>5282</v>
      </c>
      <c r="C2352" s="1">
        <f t="shared" si="517"/>
        <v>14983</v>
      </c>
      <c r="D2352" s="7">
        <f>IF(N2352&gt;0, RANK(N2352,(N2352:P2352,Q2352:AE2352)),0)</f>
        <v>2</v>
      </c>
      <c r="E2352" s="7">
        <f>IF(O2352&gt;0,RANK(O2352,(N2352:P2352,Q2352:AE2352)),0)</f>
        <v>1</v>
      </c>
      <c r="F2352" s="7">
        <f>IF(P2352&gt;0,RANK(P2352,(N2352:P2352,Q2352:AE2352)),0)</f>
        <v>0</v>
      </c>
      <c r="G2352" s="1">
        <f t="shared" si="526"/>
        <v>6218</v>
      </c>
      <c r="H2352" s="2">
        <f t="shared" si="527"/>
        <v>0.41500367082693718</v>
      </c>
      <c r="I2352" s="2"/>
      <c r="J2352" s="2">
        <f t="shared" si="524"/>
        <v>0.2901955549622906</v>
      </c>
      <c r="K2352" s="2">
        <f t="shared" si="524"/>
        <v>0.70519922578922778</v>
      </c>
      <c r="L2352" s="2">
        <f t="shared" si="524"/>
        <v>0</v>
      </c>
      <c r="M2352" s="2">
        <f t="shared" si="519"/>
        <v>4.6052192484816734E-3</v>
      </c>
      <c r="N2352" s="1">
        <v>4348</v>
      </c>
      <c r="O2352" s="1">
        <v>10566</v>
      </c>
      <c r="Q2352" s="1">
        <v>33</v>
      </c>
      <c r="R2352" s="1">
        <v>18</v>
      </c>
      <c r="S2352" s="1">
        <v>18</v>
      </c>
      <c r="AG2352" s="7">
        <f>IF(Q2352&gt;0,RANK(Q2352,(N2352:P2352,Q2352:AE2352)),0)</f>
        <v>3</v>
      </c>
      <c r="AH2352" s="7">
        <f>IF(R2352&gt;0,RANK(R2352,(N2352:P2352,Q2352:AE2352)),0)</f>
        <v>4</v>
      </c>
      <c r="AI2352" s="7">
        <f>IF(T2352&gt;0,RANK(T2352,(N2352:P2352,Q2352:AE2352)),0)</f>
        <v>0</v>
      </c>
      <c r="AJ2352" s="7">
        <f>IF(S2352&gt;0,RANK(S2352,(N2352:P2352,Q2352:AE2352)),0)</f>
        <v>4</v>
      </c>
      <c r="AK2352" s="2">
        <f t="shared" si="525"/>
        <v>2.2024961623172928E-3</v>
      </c>
      <c r="AL2352" s="2">
        <f t="shared" si="525"/>
        <v>1.2013615430821597E-3</v>
      </c>
      <c r="AM2352" s="2">
        <f t="shared" si="521"/>
        <v>0</v>
      </c>
      <c r="AN2352" s="2">
        <f t="shared" si="522"/>
        <v>1.2013615430821597E-3</v>
      </c>
      <c r="AP2352" t="s">
        <v>2973</v>
      </c>
      <c r="AQ2352" t="s">
        <v>5282</v>
      </c>
      <c r="AR2352">
        <v>9</v>
      </c>
      <c r="AT2352" s="85" t="s">
        <v>3329</v>
      </c>
      <c r="AU2352" s="84" t="s">
        <v>4645</v>
      </c>
      <c r="AV2352" s="77" t="str">
        <f t="shared" si="523"/>
        <v>42109</v>
      </c>
      <c r="AX2352" s="7" t="s">
        <v>186</v>
      </c>
    </row>
    <row r="2353" spans="1:50" hidden="1" outlineLevel="1">
      <c r="A2353" t="s">
        <v>2304</v>
      </c>
      <c r="B2353" t="s">
        <v>5282</v>
      </c>
      <c r="C2353" s="1">
        <f t="shared" si="517"/>
        <v>36778</v>
      </c>
      <c r="D2353" s="7">
        <f>IF(N2353&gt;0, RANK(N2353,(N2353:P2353,Q2353:AE2353)),0)</f>
        <v>2</v>
      </c>
      <c r="E2353" s="7">
        <f>IF(O2353&gt;0,RANK(O2353,(N2353:P2353,Q2353:AE2353)),0)</f>
        <v>1</v>
      </c>
      <c r="F2353" s="7">
        <f>IF(P2353&gt;0,RANK(P2353,(N2353:P2353,Q2353:AE2353)),0)</f>
        <v>0</v>
      </c>
      <c r="G2353" s="1">
        <f t="shared" si="526"/>
        <v>10960</v>
      </c>
      <c r="H2353" s="2">
        <f t="shared" si="527"/>
        <v>0.29800424166621348</v>
      </c>
      <c r="I2353" s="2"/>
      <c r="J2353" s="2">
        <f t="shared" si="524"/>
        <v>0.34917613790853225</v>
      </c>
      <c r="K2353" s="2">
        <f t="shared" si="524"/>
        <v>0.64718037957474572</v>
      </c>
      <c r="L2353" s="2">
        <f t="shared" si="524"/>
        <v>0</v>
      </c>
      <c r="M2353" s="2">
        <f t="shared" si="519"/>
        <v>3.6434825167219742E-3</v>
      </c>
      <c r="N2353" s="1">
        <v>12842</v>
      </c>
      <c r="O2353" s="1">
        <v>23802</v>
      </c>
      <c r="Q2353" s="1">
        <v>48</v>
      </c>
      <c r="R2353" s="1">
        <v>48</v>
      </c>
      <c r="S2353" s="1">
        <v>38</v>
      </c>
      <c r="AG2353" s="7">
        <f>IF(Q2353&gt;0,RANK(Q2353,(N2353:P2353,Q2353:AE2353)),0)</f>
        <v>3</v>
      </c>
      <c r="AH2353" s="7">
        <f>IF(R2353&gt;0,RANK(R2353,(N2353:P2353,Q2353:AE2353)),0)</f>
        <v>3</v>
      </c>
      <c r="AI2353" s="7">
        <f>IF(T2353&gt;0,RANK(T2353,(N2353:P2353,Q2353:AE2353)),0)</f>
        <v>0</v>
      </c>
      <c r="AJ2353" s="7">
        <f>IF(S2353&gt;0,RANK(S2353,(N2353:P2353,Q2353:AE2353)),0)</f>
        <v>5</v>
      </c>
      <c r="AK2353" s="2">
        <f t="shared" si="525"/>
        <v>1.305128065691446E-3</v>
      </c>
      <c r="AL2353" s="2">
        <f t="shared" si="525"/>
        <v>1.305128065691446E-3</v>
      </c>
      <c r="AM2353" s="2">
        <f t="shared" si="521"/>
        <v>0</v>
      </c>
      <c r="AN2353" s="2">
        <f t="shared" si="522"/>
        <v>1.0332263853390614E-3</v>
      </c>
      <c r="AP2353" t="s">
        <v>2304</v>
      </c>
      <c r="AQ2353" t="s">
        <v>5282</v>
      </c>
      <c r="AR2353">
        <v>12</v>
      </c>
      <c r="AT2353" s="85" t="s">
        <v>3329</v>
      </c>
      <c r="AU2353" s="84" t="s">
        <v>4646</v>
      </c>
      <c r="AV2353" s="77" t="str">
        <f t="shared" si="523"/>
        <v>42111</v>
      </c>
      <c r="AX2353" s="7" t="s">
        <v>186</v>
      </c>
    </row>
    <row r="2354" spans="1:50" hidden="1" outlineLevel="1">
      <c r="A2354" t="s">
        <v>4217</v>
      </c>
      <c r="B2354" t="s">
        <v>5282</v>
      </c>
      <c r="C2354" s="1">
        <f t="shared" si="517"/>
        <v>3285</v>
      </c>
      <c r="D2354" s="7">
        <f>IF(N2354&gt;0, RANK(N2354,(N2354:P2354,Q2354:AE2354)),0)</f>
        <v>2</v>
      </c>
      <c r="E2354" s="7">
        <f>IF(O2354&gt;0,RANK(O2354,(N2354:P2354,Q2354:AE2354)),0)</f>
        <v>1</v>
      </c>
      <c r="F2354" s="7">
        <f>IF(P2354&gt;0,RANK(P2354,(N2354:P2354,Q2354:AE2354)),0)</f>
        <v>0</v>
      </c>
      <c r="G2354" s="1">
        <f t="shared" si="526"/>
        <v>843</v>
      </c>
      <c r="H2354" s="2">
        <f t="shared" si="527"/>
        <v>0.25662100456621006</v>
      </c>
      <c r="I2354" s="2"/>
      <c r="J2354" s="2">
        <f t="shared" si="524"/>
        <v>0.36925418569254187</v>
      </c>
      <c r="K2354" s="2">
        <f t="shared" si="524"/>
        <v>0.62587519025875193</v>
      </c>
      <c r="L2354" s="2">
        <f t="shared" si="524"/>
        <v>0</v>
      </c>
      <c r="M2354" s="2">
        <f t="shared" si="519"/>
        <v>4.8706240487061958E-3</v>
      </c>
      <c r="N2354" s="1">
        <v>1213</v>
      </c>
      <c r="O2354" s="1">
        <v>2056</v>
      </c>
      <c r="Q2354" s="1">
        <v>10</v>
      </c>
      <c r="R2354" s="1">
        <v>1</v>
      </c>
      <c r="S2354" s="1">
        <v>5</v>
      </c>
      <c r="AG2354" s="7">
        <f>IF(Q2354&gt;0,RANK(Q2354,(N2354:P2354,Q2354:AE2354)),0)</f>
        <v>3</v>
      </c>
      <c r="AH2354" s="7">
        <f>IF(R2354&gt;0,RANK(R2354,(N2354:P2354,Q2354:AE2354)),0)</f>
        <v>5</v>
      </c>
      <c r="AI2354" s="7">
        <f>IF(T2354&gt;0,RANK(T2354,(N2354:P2354,Q2354:AE2354)),0)</f>
        <v>0</v>
      </c>
      <c r="AJ2354" s="7">
        <f>IF(S2354&gt;0,RANK(S2354,(N2354:P2354,Q2354:AE2354)),0)</f>
        <v>4</v>
      </c>
      <c r="AK2354" s="2">
        <f t="shared" si="525"/>
        <v>3.0441400304414001E-3</v>
      </c>
      <c r="AL2354" s="2">
        <f t="shared" si="525"/>
        <v>3.0441400304414006E-4</v>
      </c>
      <c r="AM2354" s="2">
        <f t="shared" si="521"/>
        <v>0</v>
      </c>
      <c r="AN2354" s="2">
        <f t="shared" si="522"/>
        <v>1.5220700152207001E-3</v>
      </c>
      <c r="AP2354" t="s">
        <v>4217</v>
      </c>
      <c r="AQ2354" t="s">
        <v>5282</v>
      </c>
      <c r="AR2354">
        <v>10</v>
      </c>
      <c r="AT2354" s="85" t="s">
        <v>3329</v>
      </c>
      <c r="AU2354" s="84" t="s">
        <v>4647</v>
      </c>
      <c r="AV2354" s="77" t="str">
        <f t="shared" si="523"/>
        <v>42113</v>
      </c>
      <c r="AX2354" s="7" t="s">
        <v>186</v>
      </c>
    </row>
    <row r="2355" spans="1:50" hidden="1" outlineLevel="1">
      <c r="A2355" t="s">
        <v>2974</v>
      </c>
      <c r="B2355" t="s">
        <v>5282</v>
      </c>
      <c r="C2355" s="1">
        <f t="shared" si="517"/>
        <v>19040</v>
      </c>
      <c r="D2355" s="7">
        <f>IF(N2355&gt;0, RANK(N2355,(N2355:P2355,Q2355:AE2355)),0)</f>
        <v>2</v>
      </c>
      <c r="E2355" s="7">
        <f>IF(O2355&gt;0,RANK(O2355,(N2355:P2355,Q2355:AE2355)),0)</f>
        <v>1</v>
      </c>
      <c r="F2355" s="7">
        <f>IF(P2355&gt;0,RANK(P2355,(N2355:P2355,Q2355:AE2355)),0)</f>
        <v>0</v>
      </c>
      <c r="G2355" s="1">
        <f t="shared" si="526"/>
        <v>4222</v>
      </c>
      <c r="H2355" s="2">
        <f t="shared" si="527"/>
        <v>0.22174369747899159</v>
      </c>
      <c r="I2355" s="2"/>
      <c r="J2355" s="2">
        <f t="shared" si="524"/>
        <v>0.38608193277310926</v>
      </c>
      <c r="K2355" s="2">
        <f t="shared" si="524"/>
        <v>0.60782563025210079</v>
      </c>
      <c r="L2355" s="2">
        <f t="shared" si="524"/>
        <v>0</v>
      </c>
      <c r="M2355" s="2">
        <f t="shared" si="519"/>
        <v>6.0924369747898943E-3</v>
      </c>
      <c r="N2355" s="1">
        <v>7351</v>
      </c>
      <c r="O2355" s="1">
        <v>11573</v>
      </c>
      <c r="Q2355" s="1">
        <v>54</v>
      </c>
      <c r="R2355" s="1">
        <v>29</v>
      </c>
      <c r="S2355" s="1">
        <v>33</v>
      </c>
      <c r="AG2355" s="7">
        <f>IF(Q2355&gt;0,RANK(Q2355,(N2355:P2355,Q2355:AE2355)),0)</f>
        <v>3</v>
      </c>
      <c r="AH2355" s="7">
        <f>IF(R2355&gt;0,RANK(R2355,(N2355:P2355,Q2355:AE2355)),0)</f>
        <v>5</v>
      </c>
      <c r="AI2355" s="7">
        <f>IF(T2355&gt;0,RANK(T2355,(N2355:P2355,Q2355:AE2355)),0)</f>
        <v>0</v>
      </c>
      <c r="AJ2355" s="7">
        <f>IF(S2355&gt;0,RANK(S2355,(N2355:P2355,Q2355:AE2355)),0)</f>
        <v>4</v>
      </c>
      <c r="AK2355" s="2">
        <f t="shared" si="525"/>
        <v>2.8361344537815125E-3</v>
      </c>
      <c r="AL2355" s="2">
        <f t="shared" si="525"/>
        <v>1.523109243697479E-3</v>
      </c>
      <c r="AM2355" s="2">
        <f t="shared" si="521"/>
        <v>0</v>
      </c>
      <c r="AN2355" s="2">
        <f t="shared" si="522"/>
        <v>1.7331932773109243E-3</v>
      </c>
      <c r="AP2355" t="s">
        <v>2974</v>
      </c>
      <c r="AQ2355" t="s">
        <v>5282</v>
      </c>
      <c r="AR2355">
        <v>10</v>
      </c>
      <c r="AT2355" s="85" t="s">
        <v>3329</v>
      </c>
      <c r="AU2355" s="84" t="s">
        <v>5225</v>
      </c>
      <c r="AV2355" s="77" t="str">
        <f t="shared" si="523"/>
        <v>42115</v>
      </c>
      <c r="AX2355" s="7" t="s">
        <v>186</v>
      </c>
    </row>
    <row r="2356" spans="1:50" hidden="1" outlineLevel="1">
      <c r="A2356" t="s">
        <v>3081</v>
      </c>
      <c r="B2356" t="s">
        <v>5282</v>
      </c>
      <c r="C2356" s="1">
        <f t="shared" si="517"/>
        <v>17571</v>
      </c>
      <c r="D2356" s="7">
        <f>IF(N2356&gt;0, RANK(N2356,(N2356:P2356,Q2356:AE2356)),0)</f>
        <v>2</v>
      </c>
      <c r="E2356" s="7">
        <f>IF(O2356&gt;0,RANK(O2356,(N2356:P2356,Q2356:AE2356)),0)</f>
        <v>1</v>
      </c>
      <c r="F2356" s="7">
        <f>IF(P2356&gt;0,RANK(P2356,(N2356:P2356,Q2356:AE2356)),0)</f>
        <v>0</v>
      </c>
      <c r="G2356" s="1">
        <f t="shared" si="526"/>
        <v>6582</v>
      </c>
      <c r="H2356" s="2">
        <f t="shared" si="527"/>
        <v>0.37459450230493424</v>
      </c>
      <c r="I2356" s="2"/>
      <c r="J2356" s="2">
        <f t="shared" si="524"/>
        <v>0.30943031130840587</v>
      </c>
      <c r="K2356" s="2">
        <f t="shared" si="524"/>
        <v>0.68402481361334011</v>
      </c>
      <c r="L2356" s="2">
        <f t="shared" si="524"/>
        <v>0</v>
      </c>
      <c r="M2356" s="2">
        <f t="shared" si="519"/>
        <v>6.5448750782540754E-3</v>
      </c>
      <c r="N2356" s="1">
        <v>5437</v>
      </c>
      <c r="O2356" s="1">
        <v>12019</v>
      </c>
      <c r="Q2356" s="1">
        <v>49</v>
      </c>
      <c r="R2356" s="1">
        <v>43</v>
      </c>
      <c r="S2356" s="1">
        <v>23</v>
      </c>
      <c r="AG2356" s="7">
        <f>IF(Q2356&gt;0,RANK(Q2356,(N2356:P2356,Q2356:AE2356)),0)</f>
        <v>3</v>
      </c>
      <c r="AH2356" s="7">
        <f>IF(R2356&gt;0,RANK(R2356,(N2356:P2356,Q2356:AE2356)),0)</f>
        <v>4</v>
      </c>
      <c r="AI2356" s="7">
        <f>IF(T2356&gt;0,RANK(T2356,(N2356:P2356,Q2356:AE2356)),0)</f>
        <v>0</v>
      </c>
      <c r="AJ2356" s="7">
        <f>IF(S2356&gt;0,RANK(S2356,(N2356:P2356,Q2356:AE2356)),0)</f>
        <v>5</v>
      </c>
      <c r="AK2356" s="2">
        <f t="shared" si="525"/>
        <v>2.7886859029082008E-3</v>
      </c>
      <c r="AL2356" s="2">
        <f t="shared" si="525"/>
        <v>2.4472141596949518E-3</v>
      </c>
      <c r="AM2356" s="2">
        <f t="shared" si="521"/>
        <v>0</v>
      </c>
      <c r="AN2356" s="2">
        <f t="shared" si="522"/>
        <v>1.3089750156507882E-3</v>
      </c>
      <c r="AP2356" t="s">
        <v>3081</v>
      </c>
      <c r="AQ2356" t="s">
        <v>5282</v>
      </c>
      <c r="AR2356">
        <v>5</v>
      </c>
      <c r="AT2356" s="85" t="s">
        <v>3329</v>
      </c>
      <c r="AU2356" s="84" t="s">
        <v>5226</v>
      </c>
      <c r="AV2356" s="77" t="str">
        <f t="shared" si="523"/>
        <v>42117</v>
      </c>
      <c r="AX2356" s="7" t="s">
        <v>186</v>
      </c>
    </row>
    <row r="2357" spans="1:50" hidden="1" outlineLevel="1">
      <c r="A2357" t="s">
        <v>5088</v>
      </c>
      <c r="B2357" t="s">
        <v>5282</v>
      </c>
      <c r="C2357" s="1">
        <f t="shared" si="517"/>
        <v>16123</v>
      </c>
      <c r="D2357" s="7">
        <f>IF(N2357&gt;0, RANK(N2357,(N2357:P2357,Q2357:AE2357)),0)</f>
        <v>2</v>
      </c>
      <c r="E2357" s="7">
        <f>IF(O2357&gt;0,RANK(O2357,(N2357:P2357,Q2357:AE2357)),0)</f>
        <v>1</v>
      </c>
      <c r="F2357" s="7">
        <f>IF(P2357&gt;0,RANK(P2357,(N2357:P2357,Q2357:AE2357)),0)</f>
        <v>0</v>
      </c>
      <c r="G2357" s="1">
        <f t="shared" si="526"/>
        <v>4634</v>
      </c>
      <c r="H2357" s="2">
        <f t="shared" si="527"/>
        <v>0.28741549339452954</v>
      </c>
      <c r="I2357" s="2"/>
      <c r="J2357" s="2">
        <f t="shared" si="524"/>
        <v>0.35353222105067295</v>
      </c>
      <c r="K2357" s="2">
        <f t="shared" si="524"/>
        <v>0.64094771444520249</v>
      </c>
      <c r="L2357" s="2">
        <f t="shared" si="524"/>
        <v>0</v>
      </c>
      <c r="M2357" s="2">
        <f t="shared" si="519"/>
        <v>5.5200645041245666E-3</v>
      </c>
      <c r="N2357" s="1">
        <v>5700</v>
      </c>
      <c r="O2357" s="1">
        <v>10334</v>
      </c>
      <c r="Q2357" s="1">
        <v>46</v>
      </c>
      <c r="R2357" s="1">
        <v>13</v>
      </c>
      <c r="S2357" s="1">
        <v>30</v>
      </c>
      <c r="AG2357" s="7">
        <f>IF(Q2357&gt;0,RANK(Q2357,(N2357:P2357,Q2357:AE2357)),0)</f>
        <v>3</v>
      </c>
      <c r="AH2357" s="7">
        <f>IF(R2357&gt;0,RANK(R2357,(N2357:P2357,Q2357:AE2357)),0)</f>
        <v>5</v>
      </c>
      <c r="AI2357" s="7">
        <f>IF(T2357&gt;0,RANK(T2357,(N2357:P2357,Q2357:AE2357)),0)</f>
        <v>0</v>
      </c>
      <c r="AJ2357" s="7">
        <f>IF(S2357&gt;0,RANK(S2357,(N2357:P2357,Q2357:AE2357)),0)</f>
        <v>4</v>
      </c>
      <c r="AK2357" s="2">
        <f t="shared" si="525"/>
        <v>2.8530670470756064E-3</v>
      </c>
      <c r="AL2357" s="2">
        <f t="shared" si="525"/>
        <v>8.0630155678223657E-4</v>
      </c>
      <c r="AM2357" s="2">
        <f t="shared" si="521"/>
        <v>0</v>
      </c>
      <c r="AN2357" s="2">
        <f t="shared" si="522"/>
        <v>1.8606959002666998E-3</v>
      </c>
      <c r="AP2357" t="s">
        <v>5088</v>
      </c>
      <c r="AQ2357" t="s">
        <v>5282</v>
      </c>
      <c r="AR2357">
        <v>5</v>
      </c>
      <c r="AT2357" s="85" t="s">
        <v>3329</v>
      </c>
      <c r="AU2357" s="84" t="s">
        <v>4545</v>
      </c>
      <c r="AV2357" s="77" t="str">
        <f t="shared" si="523"/>
        <v>42119</v>
      </c>
      <c r="AX2357" s="7" t="s">
        <v>186</v>
      </c>
    </row>
    <row r="2358" spans="1:50" hidden="1" outlineLevel="1">
      <c r="A2358" t="s">
        <v>3503</v>
      </c>
      <c r="B2358" t="s">
        <v>5282</v>
      </c>
      <c r="C2358" s="1">
        <f t="shared" si="517"/>
        <v>23659</v>
      </c>
      <c r="D2358" s="7">
        <f>IF(N2358&gt;0, RANK(N2358,(N2358:P2358,Q2358:AE2358)),0)</f>
        <v>2</v>
      </c>
      <c r="E2358" s="7">
        <f>IF(O2358&gt;0,RANK(O2358,(N2358:P2358,Q2358:AE2358)),0)</f>
        <v>1</v>
      </c>
      <c r="F2358" s="7">
        <f>IF(P2358&gt;0,RANK(P2358,(N2358:P2358,Q2358:AE2358)),0)</f>
        <v>0</v>
      </c>
      <c r="G2358" s="1">
        <f t="shared" si="526"/>
        <v>5448</v>
      </c>
      <c r="H2358" s="2">
        <f t="shared" si="527"/>
        <v>0.23027177818166447</v>
      </c>
      <c r="I2358" s="2"/>
      <c r="J2358" s="2">
        <f t="shared" si="524"/>
        <v>0.38141933302337377</v>
      </c>
      <c r="K2358" s="2">
        <f t="shared" si="524"/>
        <v>0.61169111120503827</v>
      </c>
      <c r="L2358" s="2">
        <f t="shared" si="524"/>
        <v>0</v>
      </c>
      <c r="M2358" s="2">
        <f t="shared" si="519"/>
        <v>6.8895557715880074E-3</v>
      </c>
      <c r="N2358" s="1">
        <v>9024</v>
      </c>
      <c r="O2358" s="1">
        <v>14472</v>
      </c>
      <c r="Q2358" s="1">
        <v>93</v>
      </c>
      <c r="R2358" s="1">
        <v>39</v>
      </c>
      <c r="S2358" s="1">
        <v>31</v>
      </c>
      <c r="AG2358" s="7">
        <f>IF(Q2358&gt;0,RANK(Q2358,(N2358:P2358,Q2358:AE2358)),0)</f>
        <v>3</v>
      </c>
      <c r="AH2358" s="7">
        <f>IF(R2358&gt;0,RANK(R2358,(N2358:P2358,Q2358:AE2358)),0)</f>
        <v>4</v>
      </c>
      <c r="AI2358" s="7">
        <f>IF(T2358&gt;0,RANK(T2358,(N2358:P2358,Q2358:AE2358)),0)</f>
        <v>0</v>
      </c>
      <c r="AJ2358" s="7">
        <f>IF(S2358&gt;0,RANK(S2358,(N2358:P2358,Q2358:AE2358)),0)</f>
        <v>5</v>
      </c>
      <c r="AK2358" s="2">
        <f t="shared" si="525"/>
        <v>3.9308508390041843E-3</v>
      </c>
      <c r="AL2358" s="2">
        <f t="shared" si="525"/>
        <v>1.6484213195824E-3</v>
      </c>
      <c r="AM2358" s="2">
        <f t="shared" si="521"/>
        <v>0</v>
      </c>
      <c r="AN2358" s="2">
        <f t="shared" si="522"/>
        <v>1.3102836130013948E-3</v>
      </c>
      <c r="AP2358" t="s">
        <v>3503</v>
      </c>
      <c r="AQ2358" t="s">
        <v>5282</v>
      </c>
      <c r="AR2358">
        <v>5</v>
      </c>
      <c r="AT2358" s="85" t="s">
        <v>3329</v>
      </c>
      <c r="AU2358" s="84" t="s">
        <v>4534</v>
      </c>
      <c r="AV2358" s="77" t="str">
        <f t="shared" si="523"/>
        <v>42121</v>
      </c>
      <c r="AX2358" s="7" t="s">
        <v>186</v>
      </c>
    </row>
    <row r="2359" spans="1:50" hidden="1" outlineLevel="1">
      <c r="A2359" t="s">
        <v>4237</v>
      </c>
      <c r="B2359" t="s">
        <v>5282</v>
      </c>
      <c r="C2359" s="1">
        <f t="shared" si="517"/>
        <v>19273</v>
      </c>
      <c r="D2359" s="7">
        <f>IF(N2359&gt;0, RANK(N2359,(N2359:P2359,Q2359:AE2359)),0)</f>
        <v>2</v>
      </c>
      <c r="E2359" s="7">
        <f>IF(O2359&gt;0,RANK(O2359,(N2359:P2359,Q2359:AE2359)),0)</f>
        <v>1</v>
      </c>
      <c r="F2359" s="7">
        <f>IF(P2359&gt;0,RANK(P2359,(N2359:P2359,Q2359:AE2359)),0)</f>
        <v>0</v>
      </c>
      <c r="G2359" s="1">
        <f t="shared" si="526"/>
        <v>2955</v>
      </c>
      <c r="H2359" s="2">
        <f t="shared" si="527"/>
        <v>0.15332330202874489</v>
      </c>
      <c r="I2359" s="2"/>
      <c r="J2359" s="2">
        <f t="shared" si="524"/>
        <v>0.4173714522907695</v>
      </c>
      <c r="K2359" s="2">
        <f t="shared" si="524"/>
        <v>0.57069475431951433</v>
      </c>
      <c r="L2359" s="2">
        <f t="shared" si="524"/>
        <v>0</v>
      </c>
      <c r="M2359" s="2">
        <f t="shared" si="519"/>
        <v>1.193379338971623E-2</v>
      </c>
      <c r="N2359" s="1">
        <v>8044</v>
      </c>
      <c r="O2359" s="1">
        <v>10999</v>
      </c>
      <c r="Q2359" s="1">
        <v>79</v>
      </c>
      <c r="R2359" s="1">
        <v>117</v>
      </c>
      <c r="S2359" s="1">
        <v>34</v>
      </c>
      <c r="AG2359" s="7">
        <f>IF(Q2359&gt;0,RANK(Q2359,(N2359:P2359,Q2359:AE2359)),0)</f>
        <v>4</v>
      </c>
      <c r="AH2359" s="7">
        <f>IF(R2359&gt;0,RANK(R2359,(N2359:P2359,Q2359:AE2359)),0)</f>
        <v>3</v>
      </c>
      <c r="AI2359" s="7">
        <f>IF(T2359&gt;0,RANK(T2359,(N2359:P2359,Q2359:AE2359)),0)</f>
        <v>0</v>
      </c>
      <c r="AJ2359" s="7">
        <f>IF(S2359&gt;0,RANK(S2359,(N2359:P2359,Q2359:AE2359)),0)</f>
        <v>5</v>
      </c>
      <c r="AK2359" s="2">
        <f t="shared" si="525"/>
        <v>4.0989985990764278E-3</v>
      </c>
      <c r="AL2359" s="2">
        <f t="shared" si="525"/>
        <v>6.0706688112904059E-3</v>
      </c>
      <c r="AM2359" s="2">
        <f t="shared" si="521"/>
        <v>0</v>
      </c>
      <c r="AN2359" s="2">
        <f t="shared" si="522"/>
        <v>1.7641259793493489E-3</v>
      </c>
      <c r="AP2359" t="s">
        <v>4237</v>
      </c>
      <c r="AQ2359" t="s">
        <v>5282</v>
      </c>
      <c r="AR2359">
        <v>5</v>
      </c>
      <c r="AT2359" s="85" t="s">
        <v>3329</v>
      </c>
      <c r="AU2359" s="84" t="s">
        <v>2759</v>
      </c>
      <c r="AV2359" s="77" t="str">
        <f t="shared" si="523"/>
        <v>42123</v>
      </c>
      <c r="AX2359" s="7" t="s">
        <v>186</v>
      </c>
    </row>
    <row r="2360" spans="1:50" hidden="1" outlineLevel="1">
      <c r="A2360" t="s">
        <v>3830</v>
      </c>
      <c r="B2360" t="s">
        <v>5282</v>
      </c>
      <c r="C2360" s="1">
        <f t="shared" si="517"/>
        <v>96177</v>
      </c>
      <c r="D2360" s="7">
        <f>IF(N2360&gt;0, RANK(N2360,(N2360:P2360,Q2360:AE2360)),0)</f>
        <v>1</v>
      </c>
      <c r="E2360" s="7">
        <f>IF(O2360&gt;0,RANK(O2360,(N2360:P2360,Q2360:AE2360)),0)</f>
        <v>2</v>
      </c>
      <c r="F2360" s="7">
        <f>IF(P2360&gt;0,RANK(P2360,(N2360:P2360,Q2360:AE2360)),0)</f>
        <v>0</v>
      </c>
      <c r="G2360" s="1">
        <f t="shared" si="526"/>
        <v>552</v>
      </c>
      <c r="H2360" s="2">
        <f t="shared" si="527"/>
        <v>5.7394179481580834E-3</v>
      </c>
      <c r="I2360" s="2"/>
      <c r="J2360" s="2">
        <f t="shared" si="524"/>
        <v>0.50141925824261513</v>
      </c>
      <c r="K2360" s="2">
        <f t="shared" si="524"/>
        <v>0.49567984029445711</v>
      </c>
      <c r="L2360" s="2">
        <f t="shared" si="524"/>
        <v>0</v>
      </c>
      <c r="M2360" s="2">
        <f t="shared" si="519"/>
        <v>2.900901462927763E-3</v>
      </c>
      <c r="N2360" s="1">
        <v>48225</v>
      </c>
      <c r="O2360" s="1">
        <v>47673</v>
      </c>
      <c r="Q2360" s="1">
        <v>142</v>
      </c>
      <c r="R2360" s="1">
        <v>78</v>
      </c>
      <c r="S2360" s="1">
        <v>59</v>
      </c>
      <c r="AG2360" s="7">
        <f>IF(Q2360&gt;0,RANK(Q2360,(N2360:P2360,Q2360:AE2360)),0)</f>
        <v>3</v>
      </c>
      <c r="AH2360" s="7">
        <f>IF(R2360&gt;0,RANK(R2360,(N2360:P2360,Q2360:AE2360)),0)</f>
        <v>4</v>
      </c>
      <c r="AI2360" s="7">
        <f>IF(T2360&gt;0,RANK(T2360,(N2360:P2360,Q2360:AE2360)),0)</f>
        <v>0</v>
      </c>
      <c r="AJ2360" s="7">
        <f>IF(S2360&gt;0,RANK(S2360,(N2360:P2360,Q2360:AE2360)),0)</f>
        <v>5</v>
      </c>
      <c r="AK2360" s="2">
        <f t="shared" si="525"/>
        <v>1.4764444721711012E-3</v>
      </c>
      <c r="AL2360" s="2">
        <f t="shared" si="525"/>
        <v>8.1100471006581619E-4</v>
      </c>
      <c r="AM2360" s="2">
        <f t="shared" si="521"/>
        <v>0</v>
      </c>
      <c r="AN2360" s="2">
        <f t="shared" si="522"/>
        <v>6.1345228069080969E-4</v>
      </c>
      <c r="AP2360" t="s">
        <v>3830</v>
      </c>
      <c r="AQ2360" t="s">
        <v>5282</v>
      </c>
      <c r="AR2360">
        <v>20</v>
      </c>
      <c r="AT2360" s="85" t="s">
        <v>3329</v>
      </c>
      <c r="AU2360" s="84" t="s">
        <v>2760</v>
      </c>
      <c r="AV2360" s="77" t="str">
        <f t="shared" si="523"/>
        <v>42125</v>
      </c>
      <c r="AX2360" s="7" t="s">
        <v>186</v>
      </c>
    </row>
    <row r="2361" spans="1:50" hidden="1" outlineLevel="1">
      <c r="A2361" t="s">
        <v>4238</v>
      </c>
      <c r="B2361" t="s">
        <v>5282</v>
      </c>
      <c r="C2361" s="1">
        <f t="shared" si="517"/>
        <v>21967</v>
      </c>
      <c r="D2361" s="7">
        <f>IF(N2361&gt;0, RANK(N2361,(N2361:P2361,Q2361:AE2361)),0)</f>
        <v>2</v>
      </c>
      <c r="E2361" s="7">
        <f>IF(O2361&gt;0,RANK(O2361,(N2361:P2361,Q2361:AE2361)),0)</f>
        <v>1</v>
      </c>
      <c r="F2361" s="7">
        <f>IF(P2361&gt;0,RANK(P2361,(N2361:P2361,Q2361:AE2361)),0)</f>
        <v>0</v>
      </c>
      <c r="G2361" s="1">
        <f t="shared" si="526"/>
        <v>5653</v>
      </c>
      <c r="H2361" s="2">
        <f t="shared" si="527"/>
        <v>0.25734055628897895</v>
      </c>
      <c r="I2361" s="2"/>
      <c r="J2361" s="2">
        <f t="shared" si="524"/>
        <v>0.36691400737469843</v>
      </c>
      <c r="K2361" s="2">
        <f t="shared" si="524"/>
        <v>0.62425456366367738</v>
      </c>
      <c r="L2361" s="2">
        <f t="shared" si="524"/>
        <v>0</v>
      </c>
      <c r="M2361" s="2">
        <f t="shared" si="519"/>
        <v>8.8314289616242547E-3</v>
      </c>
      <c r="N2361" s="1">
        <v>8060</v>
      </c>
      <c r="O2361" s="1">
        <v>13713</v>
      </c>
      <c r="Q2361" s="1">
        <v>136</v>
      </c>
      <c r="R2361" s="1">
        <v>35</v>
      </c>
      <c r="S2361" s="1">
        <v>23</v>
      </c>
      <c r="AG2361" s="7">
        <f>IF(Q2361&gt;0,RANK(Q2361,(N2361:P2361,Q2361:AE2361)),0)</f>
        <v>3</v>
      </c>
      <c r="AH2361" s="7">
        <f>IF(R2361&gt;0,RANK(R2361,(N2361:P2361,Q2361:AE2361)),0)</f>
        <v>4</v>
      </c>
      <c r="AI2361" s="7">
        <f>IF(T2361&gt;0,RANK(T2361,(N2361:P2361,Q2361:AE2361)),0)</f>
        <v>0</v>
      </c>
      <c r="AJ2361" s="7">
        <f>IF(S2361&gt;0,RANK(S2361,(N2361:P2361,Q2361:AE2361)),0)</f>
        <v>5</v>
      </c>
      <c r="AK2361" s="2">
        <f t="shared" si="525"/>
        <v>6.191104839076797E-3</v>
      </c>
      <c r="AL2361" s="2">
        <f t="shared" si="525"/>
        <v>1.5932990394682933E-3</v>
      </c>
      <c r="AM2361" s="2">
        <f t="shared" si="521"/>
        <v>0</v>
      </c>
      <c r="AN2361" s="2">
        <f t="shared" si="522"/>
        <v>1.0470250830791642E-3</v>
      </c>
      <c r="AP2361" t="s">
        <v>4238</v>
      </c>
      <c r="AQ2361" t="s">
        <v>5282</v>
      </c>
      <c r="AR2361">
        <v>10</v>
      </c>
      <c r="AT2361" s="85" t="s">
        <v>3329</v>
      </c>
      <c r="AU2361" s="84" t="s">
        <v>4740</v>
      </c>
      <c r="AV2361" s="77" t="str">
        <f t="shared" si="523"/>
        <v>42127</v>
      </c>
      <c r="AX2361" s="7" t="s">
        <v>186</v>
      </c>
    </row>
    <row r="2362" spans="1:50" hidden="1" outlineLevel="1">
      <c r="A2362" t="s">
        <v>2906</v>
      </c>
      <c r="B2362" t="s">
        <v>5282</v>
      </c>
      <c r="C2362" s="1">
        <f>SUM(N2362:AE2362)</f>
        <v>178696</v>
      </c>
      <c r="D2362" s="7">
        <f>IF(N2362&gt;0, RANK(N2362,(N2362:P2362,Q2362:AE2362)),0)</f>
        <v>2</v>
      </c>
      <c r="E2362" s="7">
        <f>IF(O2362&gt;0,RANK(O2362,(N2362:P2362,Q2362:AE2362)),0)</f>
        <v>1</v>
      </c>
      <c r="F2362" s="7">
        <f>IF(P2362&gt;0,RANK(P2362,(N2362:P2362,Q2362:AE2362)),0)</f>
        <v>0</v>
      </c>
      <c r="G2362" s="1">
        <f t="shared" si="526"/>
        <v>22313</v>
      </c>
      <c r="H2362" s="2">
        <f t="shared" si="527"/>
        <v>0.12486569369208041</v>
      </c>
      <c r="I2362" s="2"/>
      <c r="J2362" s="2">
        <f t="shared" si="524"/>
        <v>0.43523078300577517</v>
      </c>
      <c r="K2362" s="2">
        <f t="shared" si="524"/>
        <v>0.56009647669785556</v>
      </c>
      <c r="L2362" s="2">
        <f t="shared" si="524"/>
        <v>0</v>
      </c>
      <c r="M2362" s="2">
        <f>IF(C2362=0,"-",(1-J2362-K2362-L2362))</f>
        <v>4.6727402963693265E-3</v>
      </c>
      <c r="N2362" s="1">
        <v>77774</v>
      </c>
      <c r="O2362" s="1">
        <v>100087</v>
      </c>
      <c r="Q2362" s="1">
        <v>474</v>
      </c>
      <c r="R2362" s="1">
        <v>206</v>
      </c>
      <c r="S2362" s="1">
        <v>155</v>
      </c>
      <c r="AG2362" s="7">
        <f>IF(Q2362&gt;0,RANK(Q2362,(N2362:P2362,Q2362:AE2362)),0)</f>
        <v>3</v>
      </c>
      <c r="AH2362" s="7">
        <f>IF(R2362&gt;0,RANK(R2362,(N2362:P2362,Q2362:AE2362)),0)</f>
        <v>4</v>
      </c>
      <c r="AI2362" s="7">
        <f>IF(T2362&gt;0,RANK(T2362,(N2362:P2362,Q2362:AE2362)),0)</f>
        <v>0</v>
      </c>
      <c r="AJ2362" s="7">
        <f>IF(S2362&gt;0,RANK(S2362,(N2362:P2362,Q2362:AE2362)),0)</f>
        <v>5</v>
      </c>
      <c r="AK2362" s="2">
        <f t="shared" si="525"/>
        <v>2.6525495814120068E-3</v>
      </c>
      <c r="AL2362" s="2">
        <f t="shared" si="525"/>
        <v>1.1527958096431928E-3</v>
      </c>
      <c r="AM2362" s="2">
        <f>IF($C2362=0,"-",T2362/$C2362)</f>
        <v>0</v>
      </c>
      <c r="AN2362" s="2">
        <f>IF($C2362=0,"-",S2362/$C2362)</f>
        <v>8.6739490531405295E-4</v>
      </c>
      <c r="AP2362" t="s">
        <v>2906</v>
      </c>
      <c r="AQ2362" t="s">
        <v>5282</v>
      </c>
      <c r="AT2362" s="85" t="s">
        <v>3329</v>
      </c>
      <c r="AU2362" s="84" t="s">
        <v>4425</v>
      </c>
      <c r="AV2362" s="77" t="str">
        <f>AT2362&amp;AU2362</f>
        <v>42129</v>
      </c>
      <c r="AX2362" s="7" t="s">
        <v>186</v>
      </c>
    </row>
    <row r="2363" spans="1:50" hidden="1" outlineLevel="1">
      <c r="A2363" t="s">
        <v>2938</v>
      </c>
      <c r="B2363" t="s">
        <v>5282</v>
      </c>
      <c r="C2363" s="1">
        <f>SUM(N2363:AE2363)</f>
        <v>12832</v>
      </c>
      <c r="D2363" s="7">
        <f>IF(N2363&gt;0, RANK(N2363,(N2363:P2363,Q2363:AE2363)),0)</f>
        <v>2</v>
      </c>
      <c r="E2363" s="7">
        <f>IF(O2363&gt;0,RANK(O2363,(N2363:P2363,Q2363:AE2363)),0)</f>
        <v>1</v>
      </c>
      <c r="F2363" s="7">
        <f>IF(P2363&gt;0,RANK(P2363,(N2363:P2363,Q2363:AE2363)),0)</f>
        <v>0</v>
      </c>
      <c r="G2363" s="1">
        <f t="shared" si="526"/>
        <v>2800</v>
      </c>
      <c r="H2363" s="2">
        <f t="shared" si="527"/>
        <v>0.21820448877805487</v>
      </c>
      <c r="I2363" s="2"/>
      <c r="J2363" s="2">
        <f t="shared" si="524"/>
        <v>0.38824812967581046</v>
      </c>
      <c r="K2363" s="2">
        <f t="shared" si="524"/>
        <v>0.60645261845386533</v>
      </c>
      <c r="L2363" s="2">
        <f t="shared" si="524"/>
        <v>0</v>
      </c>
      <c r="M2363" s="2">
        <f>IF(C2363=0,"-",(1-J2363-K2363-L2363))</f>
        <v>5.2992518703242064E-3</v>
      </c>
      <c r="N2363" s="1">
        <v>4982</v>
      </c>
      <c r="O2363" s="1">
        <v>7782</v>
      </c>
      <c r="Q2363" s="1">
        <v>20</v>
      </c>
      <c r="R2363" s="1">
        <v>26</v>
      </c>
      <c r="S2363" s="1">
        <v>22</v>
      </c>
      <c r="AG2363" s="7">
        <f>IF(Q2363&gt;0,RANK(Q2363,(N2363:P2363,Q2363:AE2363)),0)</f>
        <v>5</v>
      </c>
      <c r="AH2363" s="7">
        <f>IF(R2363&gt;0,RANK(R2363,(N2363:P2363,Q2363:AE2363)),0)</f>
        <v>3</v>
      </c>
      <c r="AI2363" s="7">
        <f>IF(T2363&gt;0,RANK(T2363,(N2363:P2363,Q2363:AE2363)),0)</f>
        <v>0</v>
      </c>
      <c r="AJ2363" s="7">
        <f>IF(S2363&gt;0,RANK(S2363,(N2363:P2363,Q2363:AE2363)),0)</f>
        <v>4</v>
      </c>
      <c r="AK2363" s="2">
        <f t="shared" si="525"/>
        <v>1.5586034912718205E-3</v>
      </c>
      <c r="AL2363" s="2">
        <f t="shared" si="525"/>
        <v>2.0261845386533666E-3</v>
      </c>
      <c r="AM2363" s="2">
        <f>IF($C2363=0,"-",T2363/$C2363)</f>
        <v>0</v>
      </c>
      <c r="AN2363" s="2">
        <f>IF($C2363=0,"-",S2363/$C2363)</f>
        <v>1.7144638403990024E-3</v>
      </c>
      <c r="AP2363" t="s">
        <v>2938</v>
      </c>
      <c r="AQ2363" t="s">
        <v>5282</v>
      </c>
      <c r="AR2363">
        <v>10</v>
      </c>
      <c r="AT2363" s="85" t="s">
        <v>3329</v>
      </c>
      <c r="AU2363" s="84" t="s">
        <v>4426</v>
      </c>
      <c r="AV2363" s="77" t="str">
        <f>AT2363&amp;AU2363</f>
        <v>42131</v>
      </c>
      <c r="AX2363" s="7" t="s">
        <v>186</v>
      </c>
    </row>
    <row r="2364" spans="1:50" hidden="1" outlineLevel="1">
      <c r="A2364" t="s">
        <v>4359</v>
      </c>
      <c r="B2364" t="s">
        <v>5282</v>
      </c>
      <c r="C2364" s="1">
        <f>SUM(N2364:AE2364)</f>
        <v>179269</v>
      </c>
      <c r="D2364" s="7">
        <f>IF(N2364&gt;0, RANK(N2364,(N2364:P2364,Q2364:AE2364)),0)</f>
        <v>2</v>
      </c>
      <c r="E2364" s="7">
        <f>IF(O2364&gt;0,RANK(O2364,(N2364:P2364,Q2364:AE2364)),0)</f>
        <v>1</v>
      </c>
      <c r="F2364" s="7">
        <f>IF(P2364&gt;0,RANK(P2364,(N2364:P2364,Q2364:AE2364)),0)</f>
        <v>0</v>
      </c>
      <c r="G2364" s="1">
        <f t="shared" si="526"/>
        <v>50569</v>
      </c>
      <c r="H2364" s="2">
        <f t="shared" si="527"/>
        <v>0.28208446524496705</v>
      </c>
      <c r="I2364" s="2"/>
      <c r="J2364" s="2">
        <f t="shared" si="524"/>
        <v>0.35533750955268339</v>
      </c>
      <c r="K2364" s="2">
        <f t="shared" si="524"/>
        <v>0.6374219747976505</v>
      </c>
      <c r="L2364" s="2">
        <f t="shared" si="524"/>
        <v>0</v>
      </c>
      <c r="M2364" s="2">
        <f>IF(C2364=0,"-",(1-J2364-K2364-L2364))</f>
        <v>7.2405156496661016E-3</v>
      </c>
      <c r="N2364" s="1">
        <v>63701</v>
      </c>
      <c r="O2364" s="1">
        <v>114270</v>
      </c>
      <c r="Q2364" s="1">
        <v>821</v>
      </c>
      <c r="R2364" s="1">
        <v>264</v>
      </c>
      <c r="S2364" s="1">
        <v>213</v>
      </c>
      <c r="AG2364" s="7">
        <f>IF(Q2364&gt;0,RANK(Q2364,(N2364:P2364,Q2364:AE2364)),0)</f>
        <v>3</v>
      </c>
      <c r="AH2364" s="7">
        <f>IF(R2364&gt;0,RANK(R2364,(N2364:P2364,Q2364:AE2364)),0)</f>
        <v>4</v>
      </c>
      <c r="AI2364" s="7">
        <f>IF(T2364&gt;0,RANK(T2364,(N2364:P2364,Q2364:AE2364)),0)</f>
        <v>0</v>
      </c>
      <c r="AJ2364" s="7">
        <f>IF(S2364&gt;0,RANK(S2364,(N2364:P2364,Q2364:AE2364)),0)</f>
        <v>5</v>
      </c>
      <c r="AK2364" s="2">
        <f t="shared" si="525"/>
        <v>4.5797098215530846E-3</v>
      </c>
      <c r="AL2364" s="2">
        <f t="shared" si="525"/>
        <v>1.4726472507795548E-3</v>
      </c>
      <c r="AM2364" s="2">
        <f>IF($C2364=0,"-",T2364/$C2364)</f>
        <v>0</v>
      </c>
      <c r="AN2364" s="2">
        <f>IF($C2364=0,"-",S2364/$C2364)</f>
        <v>1.1881585773335045E-3</v>
      </c>
      <c r="AP2364" t="s">
        <v>4359</v>
      </c>
      <c r="AQ2364" t="s">
        <v>5282</v>
      </c>
      <c r="AR2364">
        <v>19</v>
      </c>
      <c r="AT2364" s="85" t="s">
        <v>3329</v>
      </c>
      <c r="AU2364" s="84" t="s">
        <v>4427</v>
      </c>
      <c r="AV2364" s="77" t="str">
        <f>AT2364&amp;AU2364</f>
        <v>42133</v>
      </c>
      <c r="AX2364" s="7" t="s">
        <v>186</v>
      </c>
    </row>
    <row r="2365" spans="1:50" collapsed="1">
      <c r="A2365" t="s">
        <v>5281</v>
      </c>
      <c r="B2365" t="s">
        <v>3839</v>
      </c>
      <c r="C2365" s="1">
        <f>SUM(N2365:AE2365)</f>
        <v>5769590</v>
      </c>
      <c r="D2365" s="7">
        <f>IF(N2365&gt;0, RANK(N2365,(N2365:P2365,Q2365:AE2365)),0)</f>
        <v>1</v>
      </c>
      <c r="E2365" s="7">
        <f>IF(O2365&gt;0,RANK(O2365,(N2365:P2365,Q2365:AE2365)),0)</f>
        <v>2</v>
      </c>
      <c r="F2365" s="7">
        <f>IF(P2365&gt;0,RANK(P2365,(N2365:P2365,Q2365:AE2365)),0)</f>
        <v>6</v>
      </c>
      <c r="G2365" s="1">
        <f t="shared" si="526"/>
        <v>144248</v>
      </c>
      <c r="H2365" s="2">
        <f t="shared" si="527"/>
        <v>2.5001429910964209E-2</v>
      </c>
      <c r="I2365" s="2"/>
      <c r="J2365" s="2">
        <f t="shared" si="524"/>
        <v>0.50923809144150622</v>
      </c>
      <c r="K2365" s="2">
        <f t="shared" si="524"/>
        <v>0.48423666153054201</v>
      </c>
      <c r="L2365" s="2">
        <f t="shared" si="524"/>
        <v>4.6034466920526413E-4</v>
      </c>
      <c r="M2365" s="2">
        <f>IF(C2365=0,"-",(1-J2365-K2365-L2365))</f>
        <v>6.0649023587465E-3</v>
      </c>
      <c r="N2365" s="1">
        <f t="shared" ref="N2365:S2365" si="528">SUM(N2298:N2364)</f>
        <v>2938095</v>
      </c>
      <c r="O2365" s="1">
        <f t="shared" si="528"/>
        <v>2793847</v>
      </c>
      <c r="P2365" s="3">
        <v>2656</v>
      </c>
      <c r="Q2365" s="1">
        <f t="shared" si="528"/>
        <v>21185</v>
      </c>
      <c r="R2365" s="1">
        <f t="shared" si="528"/>
        <v>6318</v>
      </c>
      <c r="S2365" s="1">
        <f t="shared" si="528"/>
        <v>6319</v>
      </c>
      <c r="W2365" s="3">
        <v>1170</v>
      </c>
      <c r="AG2365" s="7">
        <f>IF(Q2365&gt;0,RANK(Q2365,(N2365:P2365,Q2365:AE2365)),0)</f>
        <v>3</v>
      </c>
      <c r="AH2365" s="7">
        <f>IF(R2365&gt;0,RANK(R2365,(N2365:P2365,Q2365:AE2365)),0)</f>
        <v>5</v>
      </c>
      <c r="AI2365" s="7">
        <f>IF(T2365&gt;0,RANK(T2365,(N2365:P2365,Q2365:AE2365)),0)</f>
        <v>0</v>
      </c>
      <c r="AJ2365" s="7">
        <f>IF(S2365&gt;0,RANK(S2365,(N2365:P2365,Q2365:AE2365)),0)</f>
        <v>4</v>
      </c>
      <c r="AK2365" s="2">
        <f t="shared" si="525"/>
        <v>3.6718380335517774E-3</v>
      </c>
      <c r="AL2365" s="2">
        <f t="shared" si="525"/>
        <v>1.0950518147736668E-3</v>
      </c>
      <c r="AM2365" s="2">
        <f>IF($C2365=0,"-",T2365/$C2365)</f>
        <v>0</v>
      </c>
      <c r="AN2365" s="2">
        <f>IF($C2365=0,"-",S2365/$C2365)</f>
        <v>1.0952251373147833E-3</v>
      </c>
      <c r="AP2365" t="s">
        <v>5281</v>
      </c>
      <c r="AQ2365" t="s">
        <v>3839</v>
      </c>
      <c r="AT2365" s="85" t="s">
        <v>3329</v>
      </c>
      <c r="AU2365" s="116"/>
      <c r="AV2365" s="77" t="str">
        <f>AT2365&amp;AU2365</f>
        <v>42</v>
      </c>
      <c r="AX2365" s="7" t="s">
        <v>2301</v>
      </c>
    </row>
    <row r="2366" spans="1:50">
      <c r="C2366" s="1"/>
      <c r="E2366" s="7"/>
      <c r="F2366" s="7"/>
      <c r="I2366" s="2"/>
      <c r="AG2366" s="7"/>
      <c r="AH2366" s="7"/>
      <c r="AI2366" s="7"/>
      <c r="AJ2366" s="7"/>
    </row>
    <row r="2367" spans="1:50" hidden="1" outlineLevel="1">
      <c r="A2367" t="s">
        <v>2218</v>
      </c>
      <c r="B2367" t="s">
        <v>3074</v>
      </c>
      <c r="C2367" s="1">
        <f t="shared" ref="C2367:C2372" si="529">SUM(N2367:AE2367)</f>
        <v>24732</v>
      </c>
      <c r="D2367" s="7">
        <f>IF(N2367&gt;0, RANK(N2367,(N2367:P2367,Q2367:AE2367)),0)</f>
        <v>1</v>
      </c>
      <c r="E2367" s="7">
        <f>IF(O2367&gt;0,RANK(O2367,(N2367:P2367,Q2367:AE2367)),0)</f>
        <v>2</v>
      </c>
      <c r="F2367" s="7">
        <f>IF(P2367&gt;0,RANK(P2367,(N2367:P2367,Q2367:AE2367)),0)</f>
        <v>3</v>
      </c>
      <c r="G2367" s="1">
        <f t="shared" si="526"/>
        <v>4593</v>
      </c>
      <c r="H2367" s="2">
        <f t="shared" si="527"/>
        <v>0.18571081999029598</v>
      </c>
      <c r="I2367" s="2"/>
      <c r="J2367" s="2">
        <f t="shared" ref="J2367:L2372" si="530">IF($C2367=0,"-",N2367/$C2367)</f>
        <v>0.58418243571081996</v>
      </c>
      <c r="K2367" s="2">
        <f t="shared" si="530"/>
        <v>0.39847161572052403</v>
      </c>
      <c r="L2367" s="2">
        <f t="shared" si="530"/>
        <v>9.4209930454471937E-3</v>
      </c>
      <c r="M2367" s="2">
        <f t="shared" ref="M2367:M2372" si="531">IF(C2367=0,"-",(1-J2367-K2367-L2367))</f>
        <v>7.9249555232088174E-3</v>
      </c>
      <c r="N2367" s="1">
        <f>SUMIF(Town!$AH$1289:$AH$1327,$A2367,Town!N$1289:N$1327)</f>
        <v>14448</v>
      </c>
      <c r="O2367" s="1">
        <f>SUMIF(Town!$AH$1289:$AH$1327,$A2367,Town!O$1289:O$1327)</f>
        <v>9855</v>
      </c>
      <c r="P2367" s="1">
        <f>SUMIF(Town!$AH$1289:$AH$1327,$A2367,Town!P$1289:P$1327)</f>
        <v>233</v>
      </c>
      <c r="Q2367" s="1">
        <f>SUMIF(Town!$AH$1289:$AH$1327,$A2367,Town!Q$1289:Q$1327)</f>
        <v>60</v>
      </c>
      <c r="R2367" s="1">
        <f>SUMIF(Town!$AH$1289:$AH$1327,$A2367,Town!R$1289:R$1327)</f>
        <v>6</v>
      </c>
      <c r="S2367" s="1">
        <f>SUMIF(Town!$AH$1289:$AH$1327,$A2367,Town!S$1289:S$1327)</f>
        <v>61</v>
      </c>
      <c r="W2367" s="1">
        <f>SUMIF(Town!$AH$1289:$AH$1327,$A2367,Town!W$1289:W$1327)</f>
        <v>55</v>
      </c>
      <c r="Y2367" s="1">
        <f>SUMIF(Town!$AH$1289:$AH$1327,$A2367,Town!Y$1289:Y$1327)</f>
        <v>14</v>
      </c>
      <c r="AG2367" s="7">
        <f>IF(Q2367&gt;0,RANK(Q2367,(N2367:P2367,Q2367:AE2367)),0)</f>
        <v>5</v>
      </c>
      <c r="AH2367" s="7">
        <f>IF(R2367&gt;0,RANK(R2367,(N2367:P2367,Q2367:AE2367)),0)</f>
        <v>8</v>
      </c>
      <c r="AI2367" s="7">
        <f>IF(T2367&gt;0,RANK(T2367,(N2367:P2367,Q2367:AE2367)),0)</f>
        <v>0</v>
      </c>
      <c r="AJ2367" s="7">
        <f>IF(S2367&gt;0,RANK(S2367,(N2367:P2367,Q2367:AE2367)),0)</f>
        <v>4</v>
      </c>
      <c r="AK2367" s="2">
        <f t="shared" ref="AK2367:AL2372" si="532">IF($C2367=0,"-",Q2367/$C2367)</f>
        <v>2.4260067928190197E-3</v>
      </c>
      <c r="AL2367" s="2">
        <f t="shared" si="532"/>
        <v>2.4260067928190198E-4</v>
      </c>
      <c r="AM2367" s="2">
        <f t="shared" ref="AM2367:AM2372" si="533">IF($C2367=0,"-",T2367/$C2367)</f>
        <v>0</v>
      </c>
      <c r="AN2367" s="2">
        <f t="shared" ref="AN2367:AN2372" si="534">IF($C2367=0,"-",S2367/$C2367)</f>
        <v>2.4664402393660034E-3</v>
      </c>
      <c r="AP2367" t="s">
        <v>2218</v>
      </c>
      <c r="AQ2367" t="s">
        <v>3074</v>
      </c>
      <c r="AR2367">
        <v>1</v>
      </c>
      <c r="AT2367" s="85" t="s">
        <v>3330</v>
      </c>
      <c r="AU2367" s="84" t="s">
        <v>3988</v>
      </c>
      <c r="AV2367" s="77" t="str">
        <f t="shared" ref="AV2367:AV2372" si="535">AT2367&amp;AU2367</f>
        <v>44001</v>
      </c>
      <c r="AX2367" s="7" t="s">
        <v>186</v>
      </c>
    </row>
    <row r="2368" spans="1:50" hidden="1" outlineLevel="1">
      <c r="A2368" t="s">
        <v>2954</v>
      </c>
      <c r="B2368" t="s">
        <v>3074</v>
      </c>
      <c r="C2368" s="1">
        <f t="shared" si="529"/>
        <v>78018</v>
      </c>
      <c r="D2368" s="7">
        <f>IF(N2368&gt;0, RANK(N2368,(N2368:P2368,Q2368:AE2368)),0)</f>
        <v>1</v>
      </c>
      <c r="E2368" s="7">
        <f>IF(O2368&gt;0,RANK(O2368,(N2368:P2368,Q2368:AE2368)),0)</f>
        <v>2</v>
      </c>
      <c r="F2368" s="7">
        <f>IF(P2368&gt;0,RANK(P2368,(N2368:P2368,Q2368:AE2368)),0)</f>
        <v>3</v>
      </c>
      <c r="G2368" s="1">
        <f t="shared" si="526"/>
        <v>9131</v>
      </c>
      <c r="H2368" s="2">
        <f t="shared" si="527"/>
        <v>0.11703709400394781</v>
      </c>
      <c r="I2368" s="2"/>
      <c r="J2368" s="2">
        <f t="shared" si="530"/>
        <v>0.54897587736163445</v>
      </c>
      <c r="K2368" s="2">
        <f t="shared" si="530"/>
        <v>0.43193878335768671</v>
      </c>
      <c r="L2368" s="2">
        <f t="shared" si="530"/>
        <v>1.1023097233971648E-2</v>
      </c>
      <c r="M2368" s="2">
        <f t="shared" si="531"/>
        <v>8.0622420467071996E-3</v>
      </c>
      <c r="N2368" s="1">
        <f>SUMIF(Town!$AH$1289:$AH$1327,$A2368,Town!N$1289:N$1327)</f>
        <v>42830</v>
      </c>
      <c r="O2368" s="1">
        <f>SUMIF(Town!$AH$1289:$AH$1327,$A2368,Town!O$1289:O$1327)</f>
        <v>33699</v>
      </c>
      <c r="P2368" s="1">
        <f>SUMIF(Town!$AH$1289:$AH$1327,$A2368,Town!P$1289:P$1327)</f>
        <v>860</v>
      </c>
      <c r="Q2368" s="1">
        <f>SUMIF(Town!$AH$1289:$AH$1327,$A2368,Town!Q$1289:Q$1327)</f>
        <v>159</v>
      </c>
      <c r="R2368" s="1">
        <f>SUMIF(Town!$AH$1289:$AH$1327,$A2368,Town!R$1289:R$1327)</f>
        <v>62</v>
      </c>
      <c r="S2368" s="1">
        <f>SUMIF(Town!$AH$1289:$AH$1327,$A2368,Town!S$1289:S$1327)</f>
        <v>189</v>
      </c>
      <c r="W2368" s="1">
        <f>SUMIF(Town!$AH$1289:$AH$1327,$A2368,Town!W$1289:W$1327)</f>
        <v>176</v>
      </c>
      <c r="Y2368" s="1">
        <f>SUMIF(Town!$AH$1289:$AH$1327,$A2368,Town!Y$1289:Y$1327)</f>
        <v>43</v>
      </c>
      <c r="AG2368" s="7">
        <f>IF(Q2368&gt;0,RANK(Q2368,(N2368:P2368,Q2368:AE2368)),0)</f>
        <v>6</v>
      </c>
      <c r="AH2368" s="7">
        <f>IF(R2368&gt;0,RANK(R2368,(N2368:P2368,Q2368:AE2368)),0)</f>
        <v>7</v>
      </c>
      <c r="AI2368" s="7">
        <f>IF(T2368&gt;0,RANK(T2368,(N2368:P2368,Q2368:AE2368)),0)</f>
        <v>0</v>
      </c>
      <c r="AJ2368" s="7">
        <f>IF(S2368&gt;0,RANK(S2368,(N2368:P2368,Q2368:AE2368)),0)</f>
        <v>4</v>
      </c>
      <c r="AK2368" s="2">
        <f t="shared" si="532"/>
        <v>2.0379912327924323E-3</v>
      </c>
      <c r="AL2368" s="2">
        <f t="shared" si="532"/>
        <v>7.9468840523981641E-4</v>
      </c>
      <c r="AM2368" s="2">
        <f t="shared" si="533"/>
        <v>0</v>
      </c>
      <c r="AN2368" s="2">
        <f t="shared" si="534"/>
        <v>2.4225178804891177E-3</v>
      </c>
      <c r="AP2368" t="s">
        <v>2954</v>
      </c>
      <c r="AQ2368" t="s">
        <v>3074</v>
      </c>
      <c r="AR2368">
        <v>2</v>
      </c>
      <c r="AT2368" s="85" t="s">
        <v>3330</v>
      </c>
      <c r="AU2368" s="84" t="s">
        <v>3989</v>
      </c>
      <c r="AV2368" s="77" t="str">
        <f t="shared" si="535"/>
        <v>44003</v>
      </c>
      <c r="AX2368" s="7" t="s">
        <v>186</v>
      </c>
    </row>
    <row r="2369" spans="1:54" hidden="1" outlineLevel="1">
      <c r="A2369" t="s">
        <v>4199</v>
      </c>
      <c r="B2369" t="s">
        <v>3074</v>
      </c>
      <c r="C2369" s="1">
        <f t="shared" si="529"/>
        <v>40426</v>
      </c>
      <c r="D2369" s="7">
        <f>IF(N2369&gt;0, RANK(N2369,(N2369:P2369,Q2369:AE2369)),0)</f>
        <v>1</v>
      </c>
      <c r="E2369" s="7">
        <f>IF(O2369&gt;0,RANK(O2369,(N2369:P2369,Q2369:AE2369)),0)</f>
        <v>2</v>
      </c>
      <c r="F2369" s="7">
        <f>IF(P2369&gt;0,RANK(P2369,(N2369:P2369,Q2369:AE2369)),0)</f>
        <v>3</v>
      </c>
      <c r="G2369" s="1">
        <f t="shared" si="526"/>
        <v>6370</v>
      </c>
      <c r="H2369" s="2">
        <f t="shared" si="527"/>
        <v>0.15757185969425616</v>
      </c>
      <c r="I2369" s="2"/>
      <c r="J2369" s="2">
        <f t="shared" si="530"/>
        <v>0.56874288824024144</v>
      </c>
      <c r="K2369" s="2">
        <f t="shared" si="530"/>
        <v>0.41117102854598525</v>
      </c>
      <c r="L2369" s="2">
        <f t="shared" si="530"/>
        <v>1.1230396279622025E-2</v>
      </c>
      <c r="M2369" s="2">
        <f t="shared" si="531"/>
        <v>8.8556869341512839E-3</v>
      </c>
      <c r="N2369" s="1">
        <f>SUMIF(Town!$AH$1289:$AH$1327,$A2369,Town!N$1289:N$1327)</f>
        <v>22992</v>
      </c>
      <c r="O2369" s="1">
        <f>SUMIF(Town!$AH$1289:$AH$1327,$A2369,Town!O$1289:O$1327)</f>
        <v>16622</v>
      </c>
      <c r="P2369" s="1">
        <f>SUMIF(Town!$AH$1289:$AH$1327,$A2369,Town!P$1289:P$1327)</f>
        <v>454</v>
      </c>
      <c r="Q2369" s="1">
        <f>SUMIF(Town!$AH$1289:$AH$1327,$A2369,Town!Q$1289:Q$1327)</f>
        <v>93</v>
      </c>
      <c r="R2369" s="1">
        <f>SUMIF(Town!$AH$1289:$AH$1327,$A2369,Town!R$1289:R$1327)</f>
        <v>37</v>
      </c>
      <c r="S2369" s="1">
        <f>SUMIF(Town!$AH$1289:$AH$1327,$A2369,Town!S$1289:S$1327)</f>
        <v>119</v>
      </c>
      <c r="W2369" s="1">
        <f>SUMIF(Town!$AH$1289:$AH$1327,$A2369,Town!W$1289:W$1327)</f>
        <v>89</v>
      </c>
      <c r="Y2369" s="1">
        <f>SUMIF(Town!$AH$1289:$AH$1327,$A2369,Town!Y$1289:Y$1327)</f>
        <v>20</v>
      </c>
      <c r="AG2369" s="7">
        <f>IF(Q2369&gt;0,RANK(Q2369,(N2369:P2369,Q2369:AE2369)),0)</f>
        <v>5</v>
      </c>
      <c r="AH2369" s="7">
        <f>IF(R2369&gt;0,RANK(R2369,(N2369:P2369,Q2369:AE2369)),0)</f>
        <v>7</v>
      </c>
      <c r="AI2369" s="7">
        <f>IF(T2369&gt;0,RANK(T2369,(N2369:P2369,Q2369:AE2369)),0)</f>
        <v>0</v>
      </c>
      <c r="AJ2369" s="7">
        <f>IF(S2369&gt;0,RANK(S2369,(N2369:P2369,Q2369:AE2369)),0)</f>
        <v>4</v>
      </c>
      <c r="AK2369" s="2">
        <f t="shared" si="532"/>
        <v>2.3004996784247761E-3</v>
      </c>
      <c r="AL2369" s="2">
        <f t="shared" si="532"/>
        <v>9.1525256023351309E-4</v>
      </c>
      <c r="AM2369" s="2">
        <f t="shared" si="533"/>
        <v>0</v>
      </c>
      <c r="AN2369" s="2">
        <f t="shared" si="534"/>
        <v>2.9436501261564342E-3</v>
      </c>
      <c r="AP2369" t="s">
        <v>4199</v>
      </c>
      <c r="AQ2369" t="s">
        <v>3074</v>
      </c>
      <c r="AR2369">
        <v>1</v>
      </c>
      <c r="AT2369" s="85" t="s">
        <v>3330</v>
      </c>
      <c r="AU2369" s="84" t="s">
        <v>3632</v>
      </c>
      <c r="AV2369" s="77" t="str">
        <f t="shared" si="535"/>
        <v>44005</v>
      </c>
      <c r="AX2369" s="7" t="s">
        <v>186</v>
      </c>
    </row>
    <row r="2370" spans="1:54" hidden="1" outlineLevel="1">
      <c r="A2370" t="s">
        <v>4208</v>
      </c>
      <c r="B2370" t="s">
        <v>3074</v>
      </c>
      <c r="C2370" s="1">
        <f t="shared" si="529"/>
        <v>231324</v>
      </c>
      <c r="D2370" s="7">
        <f>IF(N2370&gt;0, RANK(N2370,(N2370:P2370,Q2370:AE2370)),0)</f>
        <v>1</v>
      </c>
      <c r="E2370" s="7">
        <f>IF(O2370&gt;0,RANK(O2370,(N2370:P2370,Q2370:AE2370)),0)</f>
        <v>2</v>
      </c>
      <c r="F2370" s="7">
        <f>IF(P2370&gt;0,RANK(P2370,(N2370:P2370,Q2370:AE2370)),0)</f>
        <v>3</v>
      </c>
      <c r="G2370" s="1">
        <f t="shared" si="526"/>
        <v>62474</v>
      </c>
      <c r="H2370" s="2">
        <f t="shared" si="527"/>
        <v>0.27007141498504261</v>
      </c>
      <c r="I2370" s="2"/>
      <c r="J2370" s="2">
        <f t="shared" si="530"/>
        <v>0.6260094067195795</v>
      </c>
      <c r="K2370" s="2">
        <f t="shared" si="530"/>
        <v>0.35593799173453683</v>
      </c>
      <c r="L2370" s="2">
        <f t="shared" si="530"/>
        <v>9.9600560253151425E-3</v>
      </c>
      <c r="M2370" s="2">
        <f t="shared" si="531"/>
        <v>8.0925455205685306E-3</v>
      </c>
      <c r="N2370" s="1">
        <f>SUMIF(Town!$AH$1289:$AH$1327,$A2370,Town!N$1289:N$1327)</f>
        <v>144811</v>
      </c>
      <c r="O2370" s="1">
        <f>SUMIF(Town!$AH$1289:$AH$1327,$A2370,Town!O$1289:O$1327)</f>
        <v>82337</v>
      </c>
      <c r="P2370" s="1">
        <f>SUMIF(Town!$AH$1289:$AH$1327,$A2370,Town!P$1289:P$1327)</f>
        <v>2304</v>
      </c>
      <c r="Q2370" s="1">
        <f>SUMIF(Town!$AH$1289:$AH$1327,$A2370,Town!Q$1289:Q$1327)</f>
        <v>423</v>
      </c>
      <c r="R2370" s="1">
        <f>SUMIF(Town!$AH$1289:$AH$1327,$A2370,Town!R$1289:R$1327)</f>
        <v>174</v>
      </c>
      <c r="S2370" s="1">
        <f>SUMIF(Town!$AH$1289:$AH$1327,$A2370,Town!S$1289:S$1327)</f>
        <v>747</v>
      </c>
      <c r="W2370" s="1">
        <f>SUMIF(Town!$AH$1289:$AH$1327,$A2370,Town!W$1289:W$1327)</f>
        <v>377</v>
      </c>
      <c r="Y2370" s="1">
        <f>SUMIF(Town!$AH$1289:$AH$1327,$A2370,Town!Y$1289:Y$1327)</f>
        <v>151</v>
      </c>
      <c r="AG2370" s="7">
        <f>IF(Q2370&gt;0,RANK(Q2370,(N2370:P2370,Q2370:AE2370)),0)</f>
        <v>5</v>
      </c>
      <c r="AH2370" s="7">
        <f>IF(R2370&gt;0,RANK(R2370,(N2370:P2370,Q2370:AE2370)),0)</f>
        <v>7</v>
      </c>
      <c r="AI2370" s="7">
        <f>IF(T2370&gt;0,RANK(T2370,(N2370:P2370,Q2370:AE2370)),0)</f>
        <v>0</v>
      </c>
      <c r="AJ2370" s="7">
        <f>IF(S2370&gt;0,RANK(S2370,(N2370:P2370,Q2370:AE2370)),0)</f>
        <v>4</v>
      </c>
      <c r="AK2370" s="2">
        <f t="shared" si="532"/>
        <v>1.8286040358977019E-3</v>
      </c>
      <c r="AL2370" s="2">
        <f t="shared" si="532"/>
        <v>7.5219173107848728E-4</v>
      </c>
      <c r="AM2370" s="2">
        <f t="shared" si="533"/>
        <v>0</v>
      </c>
      <c r="AN2370" s="2">
        <f t="shared" si="534"/>
        <v>3.2292369144576436E-3</v>
      </c>
      <c r="AP2370" t="s">
        <v>4208</v>
      </c>
      <c r="AQ2370" t="s">
        <v>3074</v>
      </c>
      <c r="AT2370" s="85" t="s">
        <v>3330</v>
      </c>
      <c r="AU2370" s="84" t="s">
        <v>2597</v>
      </c>
      <c r="AV2370" s="77" t="str">
        <f t="shared" si="535"/>
        <v>44007</v>
      </c>
      <c r="AX2370" s="7" t="s">
        <v>186</v>
      </c>
    </row>
    <row r="2371" spans="1:54" hidden="1" outlineLevel="1">
      <c r="A2371" t="s">
        <v>3830</v>
      </c>
      <c r="B2371" t="s">
        <v>3074</v>
      </c>
      <c r="C2371" s="1">
        <f t="shared" si="529"/>
        <v>62634</v>
      </c>
      <c r="D2371" s="7">
        <f>IF(N2371&gt;0, RANK(N2371,(N2371:P2371,Q2371:AE2371)),0)</f>
        <v>1</v>
      </c>
      <c r="E2371" s="7">
        <f>IF(O2371&gt;0,RANK(O2371,(N2371:P2371,Q2371:AE2371)),0)</f>
        <v>2</v>
      </c>
      <c r="F2371" s="7">
        <f>IF(P2371&gt;0,RANK(P2371,(N2371:P2371,Q2371:AE2371)),0)</f>
        <v>3</v>
      </c>
      <c r="G2371" s="1">
        <f t="shared" si="526"/>
        <v>8146</v>
      </c>
      <c r="H2371" s="2">
        <f t="shared" si="527"/>
        <v>0.13005715745441773</v>
      </c>
      <c r="I2371" s="2"/>
      <c r="J2371" s="2">
        <f t="shared" si="530"/>
        <v>0.55367691669061536</v>
      </c>
      <c r="K2371" s="2">
        <f t="shared" si="530"/>
        <v>0.4236197592361976</v>
      </c>
      <c r="L2371" s="2">
        <f t="shared" si="530"/>
        <v>1.277261551234154E-2</v>
      </c>
      <c r="M2371" s="2">
        <f t="shared" si="531"/>
        <v>9.9307085608454967E-3</v>
      </c>
      <c r="N2371" s="1">
        <f>SUMIF(Town!$AH$1289:$AH$1327,$A2371,Town!N$1289:N$1327)</f>
        <v>34679</v>
      </c>
      <c r="O2371" s="1">
        <f>SUMIF(Town!$AH$1289:$AH$1327,$A2371,Town!O$1289:O$1327)</f>
        <v>26533</v>
      </c>
      <c r="P2371" s="1">
        <f>SUMIF(Town!$AH$1289:$AH$1327,$A2371,Town!P$1289:P$1327)</f>
        <v>800</v>
      </c>
      <c r="Q2371" s="1">
        <f>SUMIF(Town!$AH$1289:$AH$1327,$A2371,Town!Q$1289:Q$1327)</f>
        <v>172</v>
      </c>
      <c r="R2371" s="1">
        <f>SUMIF(Town!$AH$1289:$AH$1327,$A2371,Town!R$1289:R$1327)</f>
        <v>60</v>
      </c>
      <c r="S2371" s="1">
        <f>SUMIF(Town!$AH$1289:$AH$1327,$A2371,Town!S$1289:S$1327)</f>
        <v>217</v>
      </c>
      <c r="W2371" s="1">
        <f>SUMIF(Town!$AH$1289:$AH$1327,$A2371,Town!W$1289:W$1327)</f>
        <v>148</v>
      </c>
      <c r="Y2371" s="1">
        <f>SUMIF(Town!$AH$1289:$AH$1327,$A2371,Town!Y$1289:Y$1327)</f>
        <v>25</v>
      </c>
      <c r="AG2371" s="7">
        <f>IF(Q2371&gt;0,RANK(Q2371,(N2371:P2371,Q2371:AE2371)),0)</f>
        <v>5</v>
      </c>
      <c r="AH2371" s="7">
        <f>IF(R2371&gt;0,RANK(R2371,(N2371:P2371,Q2371:AE2371)),0)</f>
        <v>7</v>
      </c>
      <c r="AI2371" s="7">
        <f>IF(T2371&gt;0,RANK(T2371,(N2371:P2371,Q2371:AE2371)),0)</f>
        <v>0</v>
      </c>
      <c r="AJ2371" s="7">
        <f>IF(S2371&gt;0,RANK(S2371,(N2371:P2371,Q2371:AE2371)),0)</f>
        <v>4</v>
      </c>
      <c r="AK2371" s="2">
        <f t="shared" si="532"/>
        <v>2.7461123351534313E-3</v>
      </c>
      <c r="AL2371" s="2">
        <f t="shared" si="532"/>
        <v>9.5794616342561548E-4</v>
      </c>
      <c r="AM2371" s="2">
        <f t="shared" si="533"/>
        <v>0</v>
      </c>
      <c r="AN2371" s="2">
        <f t="shared" si="534"/>
        <v>3.4645719577226426E-3</v>
      </c>
      <c r="AP2371" t="s">
        <v>3830</v>
      </c>
      <c r="AQ2371" t="s">
        <v>3074</v>
      </c>
      <c r="AR2371">
        <v>2</v>
      </c>
      <c r="AT2371" s="85" t="s">
        <v>3330</v>
      </c>
      <c r="AU2371" s="84" t="s">
        <v>3218</v>
      </c>
      <c r="AV2371" s="77" t="str">
        <f t="shared" si="535"/>
        <v>44009</v>
      </c>
      <c r="AX2371" s="7" t="s">
        <v>186</v>
      </c>
    </row>
    <row r="2372" spans="1:54" collapsed="1">
      <c r="A2372" t="s">
        <v>2061</v>
      </c>
      <c r="B2372" t="s">
        <v>3839</v>
      </c>
      <c r="C2372" s="1">
        <f t="shared" si="529"/>
        <v>437134</v>
      </c>
      <c r="D2372" s="7">
        <f>IF(N2372&gt;0, RANK(N2372,(N2372:P2372,Q2372:AE2372)),0)</f>
        <v>1</v>
      </c>
      <c r="E2372" s="7">
        <f>IF(O2372&gt;0,RANK(O2372,(N2372:P2372,Q2372:AE2372)),0)</f>
        <v>2</v>
      </c>
      <c r="F2372" s="7">
        <f>IF(P2372&gt;0,RANK(P2372,(N2372:P2372,Q2372:AE2372)),0)</f>
        <v>3</v>
      </c>
      <c r="G2372" s="1">
        <f t="shared" si="526"/>
        <v>90714</v>
      </c>
      <c r="H2372" s="2">
        <f t="shared" si="527"/>
        <v>0.20751989092589457</v>
      </c>
      <c r="I2372" s="2"/>
      <c r="J2372" s="2">
        <f t="shared" si="530"/>
        <v>0.59423426226283016</v>
      </c>
      <c r="K2372" s="2">
        <f t="shared" si="530"/>
        <v>0.38671437133693559</v>
      </c>
      <c r="L2372" s="2">
        <f t="shared" si="530"/>
        <v>1.0639758060457433E-2</v>
      </c>
      <c r="M2372" s="2">
        <f t="shared" si="531"/>
        <v>8.4116083397768153E-3</v>
      </c>
      <c r="N2372" s="1">
        <f t="shared" ref="N2372:S2372" si="536">SUM(N2367:N2371)</f>
        <v>259760</v>
      </c>
      <c r="O2372" s="1">
        <f t="shared" si="536"/>
        <v>169046</v>
      </c>
      <c r="P2372" s="1">
        <f t="shared" si="536"/>
        <v>4651</v>
      </c>
      <c r="Q2372" s="1">
        <f t="shared" si="536"/>
        <v>907</v>
      </c>
      <c r="R2372" s="1">
        <f t="shared" si="536"/>
        <v>339</v>
      </c>
      <c r="S2372" s="1">
        <f t="shared" si="536"/>
        <v>1333</v>
      </c>
      <c r="W2372" s="1">
        <f>SUM(W2367:W2371)</f>
        <v>845</v>
      </c>
      <c r="Y2372" s="1">
        <f>SUM(Y2367:Y2371)</f>
        <v>253</v>
      </c>
      <c r="AG2372" s="7">
        <f>IF(Q2372&gt;0,RANK(Q2372,(N2372:P2372,Q2372:AE2372)),0)</f>
        <v>5</v>
      </c>
      <c r="AH2372" s="7">
        <f>IF(R2372&gt;0,RANK(R2372,(N2372:P2372,Q2372:AE2372)),0)</f>
        <v>7</v>
      </c>
      <c r="AI2372" s="7">
        <f>IF(T2372&gt;0,RANK(T2372,(N2372:P2372,Q2372:AE2372)),0)</f>
        <v>0</v>
      </c>
      <c r="AJ2372" s="7">
        <f>IF(S2372&gt;0,RANK(S2372,(N2372:P2372,Q2372:AE2372)),0)</f>
        <v>4</v>
      </c>
      <c r="AK2372" s="2">
        <f t="shared" si="532"/>
        <v>2.0748786413319485E-3</v>
      </c>
      <c r="AL2372" s="2">
        <f t="shared" si="532"/>
        <v>7.7550590894325314E-4</v>
      </c>
      <c r="AM2372" s="2">
        <f t="shared" si="533"/>
        <v>0</v>
      </c>
      <c r="AN2372" s="2">
        <f t="shared" si="534"/>
        <v>3.0494081906234701E-3</v>
      </c>
      <c r="AP2372" t="s">
        <v>2061</v>
      </c>
      <c r="AQ2372" t="s">
        <v>3839</v>
      </c>
      <c r="AT2372" s="85" t="s">
        <v>3330</v>
      </c>
      <c r="AU2372" s="116"/>
      <c r="AV2372" s="77" t="str">
        <f t="shared" si="535"/>
        <v>44</v>
      </c>
      <c r="AX2372" s="7" t="s">
        <v>2301</v>
      </c>
    </row>
    <row r="2373" spans="1:54">
      <c r="C2373" s="1"/>
      <c r="E2373" s="7"/>
      <c r="F2373" s="7"/>
      <c r="I2373" s="2"/>
      <c r="AG2373" s="7"/>
      <c r="AH2373" s="7"/>
      <c r="AI2373" s="7"/>
      <c r="AJ2373" s="7"/>
    </row>
    <row r="2374" spans="1:54" hidden="1" outlineLevel="1">
      <c r="A2374" t="s">
        <v>2643</v>
      </c>
      <c r="B2374" t="s">
        <v>2910</v>
      </c>
      <c r="C2374" s="1">
        <f t="shared" ref="C2374:C2420" si="537">SUM(N2374:AE2374)</f>
        <v>9925</v>
      </c>
      <c r="D2374" s="7">
        <f>IF(N2374&gt;0, RANK(N2374,(N2374:P2374,Q2374:AE2374)),0)</f>
        <v>2</v>
      </c>
      <c r="E2374" s="7">
        <f>IF(O2374&gt;0,RANK(O2374,(N2374:P2374,Q2374:AE2374)),0)</f>
        <v>1</v>
      </c>
      <c r="F2374" s="7">
        <f>IF(P2374&gt;0,RANK(P2374,(N2374:P2374,Q2374:AE2374)),0)</f>
        <v>4</v>
      </c>
      <c r="G2374" s="1">
        <f t="shared" si="526"/>
        <v>1047</v>
      </c>
      <c r="H2374" s="2">
        <f t="shared" si="527"/>
        <v>0.1054911838790932</v>
      </c>
      <c r="I2374" s="2"/>
      <c r="J2374" s="2">
        <f t="shared" ref="J2374:L2420" si="538">IF($C2374=0,"-",N2374/$C2374)</f>
        <v>0.44221662468513856</v>
      </c>
      <c r="K2374" s="2">
        <f t="shared" si="538"/>
        <v>0.54770780856423174</v>
      </c>
      <c r="L2374" s="2">
        <f t="shared" si="538"/>
        <v>2.8211586901763226E-3</v>
      </c>
      <c r="M2374" s="2">
        <f t="shared" ref="M2374:M2420" si="539">IF(C2374=0,"-",(1-J2374-K2374-L2374))</f>
        <v>7.2544080604533823E-3</v>
      </c>
      <c r="N2374" s="1">
        <v>4389</v>
      </c>
      <c r="O2374" s="1">
        <v>5436</v>
      </c>
      <c r="P2374" s="1">
        <v>28</v>
      </c>
      <c r="Q2374" s="1">
        <v>13</v>
      </c>
      <c r="R2374" s="1">
        <v>38</v>
      </c>
      <c r="S2374" s="1">
        <v>6</v>
      </c>
      <c r="U2374" s="1">
        <v>15</v>
      </c>
      <c r="AG2374" s="7">
        <f>IF(Q2374&gt;0,RANK(Q2374,(N2374:P2374,Q2374:AE2374)),0)</f>
        <v>6</v>
      </c>
      <c r="AH2374" s="7">
        <f>IF(R2374&gt;0,RANK(R2374,(N2374:P2374,Q2374:AE2374)),0)</f>
        <v>3</v>
      </c>
      <c r="AI2374" s="7">
        <f>IF(T2374&gt;0,RANK(T2374,(N2374:P2374,Q2374:AE2374)),0)</f>
        <v>0</v>
      </c>
      <c r="AJ2374" s="7">
        <f>IF(S2374&gt;0,RANK(S2374,(N2374:P2374,Q2374:AE2374)),0)</f>
        <v>7</v>
      </c>
      <c r="AK2374" s="2">
        <f t="shared" ref="AK2374:AL2420" si="540">IF($C2374=0,"-",Q2374/$C2374)</f>
        <v>1.309823677581864E-3</v>
      </c>
      <c r="AL2374" s="2">
        <f t="shared" si="540"/>
        <v>3.8287153652392949E-3</v>
      </c>
      <c r="AM2374" s="2">
        <f t="shared" ref="AM2374:AM2420" si="541">IF($C2374=0,"-",T2374/$C2374)</f>
        <v>0</v>
      </c>
      <c r="AN2374" s="2">
        <f t="shared" ref="AN2374:AN2420" si="542">IF($C2374=0,"-",S2374/$C2374)</f>
        <v>6.0453400503778334E-4</v>
      </c>
      <c r="AP2374" t="s">
        <v>2643</v>
      </c>
      <c r="AQ2374" t="s">
        <v>2910</v>
      </c>
      <c r="AR2374">
        <v>3</v>
      </c>
      <c r="AT2374" s="85" t="s">
        <v>3331</v>
      </c>
      <c r="AU2374" s="84" t="s">
        <v>3988</v>
      </c>
      <c r="AV2374" s="77" t="str">
        <f t="shared" ref="AV2374:AV2420" si="543">AT2374&amp;AU2374</f>
        <v>45001</v>
      </c>
      <c r="AX2374" s="7" t="s">
        <v>186</v>
      </c>
      <c r="AY2374">
        <v>19</v>
      </c>
      <c r="BB2374" t="s">
        <v>5425</v>
      </c>
    </row>
    <row r="2375" spans="1:54" hidden="1" outlineLevel="1">
      <c r="A2375" t="s">
        <v>2328</v>
      </c>
      <c r="B2375" t="s">
        <v>2910</v>
      </c>
      <c r="C2375" s="1">
        <f t="shared" si="537"/>
        <v>59492</v>
      </c>
      <c r="D2375" s="7">
        <f>IF(N2375&gt;0, RANK(N2375,(N2375:P2375,Q2375:AE2375)),0)</f>
        <v>2</v>
      </c>
      <c r="E2375" s="7">
        <f>IF(O2375&gt;0,RANK(O2375,(N2375:P2375,Q2375:AE2375)),0)</f>
        <v>1</v>
      </c>
      <c r="F2375" s="7">
        <f>IF(P2375&gt;0,RANK(P2375,(N2375:P2375,Q2375:AE2375)),0)</f>
        <v>3</v>
      </c>
      <c r="G2375" s="1">
        <f t="shared" si="526"/>
        <v>19278</v>
      </c>
      <c r="H2375" s="2">
        <f t="shared" si="527"/>
        <v>0.32404356888321117</v>
      </c>
      <c r="I2375" s="2"/>
      <c r="J2375" s="2">
        <f t="shared" si="538"/>
        <v>0.33280104888052175</v>
      </c>
      <c r="K2375" s="2">
        <f t="shared" si="538"/>
        <v>0.65684461776373293</v>
      </c>
      <c r="L2375" s="2">
        <f t="shared" si="538"/>
        <v>3.3281785786324213E-3</v>
      </c>
      <c r="M2375" s="2">
        <f t="shared" si="539"/>
        <v>7.0261547771128946E-3</v>
      </c>
      <c r="N2375" s="1">
        <v>19799</v>
      </c>
      <c r="O2375" s="1">
        <v>39077</v>
      </c>
      <c r="P2375" s="1">
        <v>198</v>
      </c>
      <c r="Q2375" s="1">
        <v>153</v>
      </c>
      <c r="R2375" s="1">
        <v>145</v>
      </c>
      <c r="S2375" s="1">
        <v>46</v>
      </c>
      <c r="U2375" s="1">
        <v>74</v>
      </c>
      <c r="AG2375" s="7">
        <f>IF(Q2375&gt;0,RANK(Q2375,(N2375:P2375,Q2375:AE2375)),0)</f>
        <v>4</v>
      </c>
      <c r="AH2375" s="7">
        <f>IF(R2375&gt;0,RANK(R2375,(N2375:P2375,Q2375:AE2375)),0)</f>
        <v>5</v>
      </c>
      <c r="AI2375" s="7">
        <f>IF(T2375&gt;0,RANK(T2375,(N2375:P2375,Q2375:AE2375)),0)</f>
        <v>0</v>
      </c>
      <c r="AJ2375" s="7">
        <f>IF(S2375&gt;0,RANK(S2375,(N2375:P2375,Q2375:AE2375)),0)</f>
        <v>7</v>
      </c>
      <c r="AK2375" s="2">
        <f t="shared" si="540"/>
        <v>2.5717743562159619E-3</v>
      </c>
      <c r="AL2375" s="2">
        <f t="shared" si="540"/>
        <v>2.4373024944530355E-3</v>
      </c>
      <c r="AM2375" s="2">
        <f t="shared" si="541"/>
        <v>0</v>
      </c>
      <c r="AN2375" s="2">
        <f t="shared" si="542"/>
        <v>7.7321320513682509E-4</v>
      </c>
      <c r="AP2375" t="s">
        <v>2328</v>
      </c>
      <c r="AQ2375" t="s">
        <v>2910</v>
      </c>
      <c r="AR2375">
        <v>0</v>
      </c>
      <c r="AT2375" s="85" t="s">
        <v>3331</v>
      </c>
      <c r="AU2375" s="84" t="s">
        <v>3989</v>
      </c>
      <c r="AV2375" s="77" t="str">
        <f t="shared" si="543"/>
        <v>45003</v>
      </c>
      <c r="AX2375" s="7" t="s">
        <v>186</v>
      </c>
      <c r="AY2375">
        <v>77</v>
      </c>
      <c r="BB2375" t="s">
        <v>5425</v>
      </c>
    </row>
    <row r="2376" spans="1:54" hidden="1" outlineLevel="1">
      <c r="A2376" t="s">
        <v>2997</v>
      </c>
      <c r="B2376" t="s">
        <v>2910</v>
      </c>
      <c r="C2376" s="1">
        <f t="shared" si="537"/>
        <v>3591</v>
      </c>
      <c r="D2376" s="7">
        <f>IF(N2376&gt;0, RANK(N2376,(N2376:P2376,Q2376:AE2376)),0)</f>
        <v>1</v>
      </c>
      <c r="E2376" s="7">
        <f>IF(O2376&gt;0,RANK(O2376,(N2376:P2376,Q2376:AE2376)),0)</f>
        <v>2</v>
      </c>
      <c r="F2376" s="7">
        <f>IF(P2376&gt;0,RANK(P2376,(N2376:P2376,Q2376:AE2376)),0)</f>
        <v>6</v>
      </c>
      <c r="G2376" s="1">
        <f t="shared" si="526"/>
        <v>1580</v>
      </c>
      <c r="H2376" s="2">
        <f t="shared" si="527"/>
        <v>0.4399888610414926</v>
      </c>
      <c r="I2376" s="2"/>
      <c r="J2376" s="2">
        <f t="shared" si="538"/>
        <v>0.7142857142857143</v>
      </c>
      <c r="K2376" s="2">
        <f t="shared" si="538"/>
        <v>0.27429685324422165</v>
      </c>
      <c r="L2376" s="2">
        <f t="shared" si="538"/>
        <v>1.6708437761069339E-3</v>
      </c>
      <c r="M2376" s="2">
        <f t="shared" si="539"/>
        <v>9.7465886939571145E-3</v>
      </c>
      <c r="N2376" s="1">
        <v>2565</v>
      </c>
      <c r="O2376" s="1">
        <v>985</v>
      </c>
      <c r="P2376" s="1">
        <v>6</v>
      </c>
      <c r="Q2376" s="1">
        <v>11</v>
      </c>
      <c r="R2376" s="1">
        <v>7</v>
      </c>
      <c r="S2376" s="1">
        <v>4</v>
      </c>
      <c r="U2376" s="1">
        <v>13</v>
      </c>
      <c r="AG2376" s="7">
        <f>IF(Q2376&gt;0,RANK(Q2376,(N2376:P2376,Q2376:AE2376)),0)</f>
        <v>4</v>
      </c>
      <c r="AH2376" s="7">
        <f>IF(R2376&gt;0,RANK(R2376,(N2376:P2376,Q2376:AE2376)),0)</f>
        <v>5</v>
      </c>
      <c r="AI2376" s="7">
        <f>IF(T2376&gt;0,RANK(T2376,(N2376:P2376,Q2376:AE2376)),0)</f>
        <v>0</v>
      </c>
      <c r="AJ2376" s="7">
        <f>IF(S2376&gt;0,RANK(S2376,(N2376:P2376,Q2376:AE2376)),0)</f>
        <v>7</v>
      </c>
      <c r="AK2376" s="2">
        <f t="shared" si="540"/>
        <v>3.0632135895293788E-3</v>
      </c>
      <c r="AL2376" s="2">
        <f t="shared" si="540"/>
        <v>1.9493177387914229E-3</v>
      </c>
      <c r="AM2376" s="2">
        <f t="shared" si="541"/>
        <v>0</v>
      </c>
      <c r="AN2376" s="2">
        <f t="shared" si="542"/>
        <v>1.1138958507379559E-3</v>
      </c>
      <c r="AP2376" t="s">
        <v>2997</v>
      </c>
      <c r="AQ2376" t="s">
        <v>2910</v>
      </c>
      <c r="AR2376">
        <v>2</v>
      </c>
      <c r="AT2376" s="85" t="s">
        <v>3331</v>
      </c>
      <c r="AU2376" s="84" t="s">
        <v>3632</v>
      </c>
      <c r="AV2376" s="77" t="str">
        <f t="shared" si="543"/>
        <v>45005</v>
      </c>
      <c r="AX2376" s="7" t="s">
        <v>186</v>
      </c>
      <c r="AY2376">
        <v>9</v>
      </c>
      <c r="BB2376" t="s">
        <v>5425</v>
      </c>
    </row>
    <row r="2377" spans="1:54" hidden="1" outlineLevel="1">
      <c r="A2377" t="s">
        <v>1595</v>
      </c>
      <c r="B2377" t="s">
        <v>2910</v>
      </c>
      <c r="C2377" s="1">
        <f t="shared" si="537"/>
        <v>64722</v>
      </c>
      <c r="D2377" s="7">
        <f>IF(N2377&gt;0, RANK(N2377,(N2377:P2377,Q2377:AE2377)),0)</f>
        <v>2</v>
      </c>
      <c r="E2377" s="7">
        <f>IF(O2377&gt;0,RANK(O2377,(N2377:P2377,Q2377:AE2377)),0)</f>
        <v>1</v>
      </c>
      <c r="F2377" s="7">
        <f>IF(P2377&gt;0,RANK(P2377,(N2377:P2377,Q2377:AE2377)),0)</f>
        <v>3</v>
      </c>
      <c r="G2377" s="1">
        <f t="shared" si="526"/>
        <v>22658</v>
      </c>
      <c r="H2377" s="2">
        <f t="shared" si="527"/>
        <v>0.35008188869318008</v>
      </c>
      <c r="I2377" s="2"/>
      <c r="J2377" s="2">
        <f t="shared" si="538"/>
        <v>0.31978307221655694</v>
      </c>
      <c r="K2377" s="2">
        <f t="shared" si="538"/>
        <v>0.66986496090973702</v>
      </c>
      <c r="L2377" s="2">
        <f t="shared" si="538"/>
        <v>3.4609560891196195E-3</v>
      </c>
      <c r="M2377" s="2">
        <f t="shared" si="539"/>
        <v>6.8910107845864786E-3</v>
      </c>
      <c r="N2377" s="1">
        <v>20697</v>
      </c>
      <c r="O2377" s="1">
        <v>43355</v>
      </c>
      <c r="P2377" s="1">
        <v>224</v>
      </c>
      <c r="Q2377" s="1">
        <v>160</v>
      </c>
      <c r="R2377" s="1">
        <v>152</v>
      </c>
      <c r="S2377" s="1">
        <v>59</v>
      </c>
      <c r="U2377" s="1">
        <v>75</v>
      </c>
      <c r="AG2377" s="7">
        <f>IF(Q2377&gt;0,RANK(Q2377,(N2377:P2377,Q2377:AE2377)),0)</f>
        <v>4</v>
      </c>
      <c r="AH2377" s="7">
        <f>IF(R2377&gt;0,RANK(R2377,(N2377:P2377,Q2377:AE2377)),0)</f>
        <v>5</v>
      </c>
      <c r="AI2377" s="7">
        <f>IF(T2377&gt;0,RANK(T2377,(N2377:P2377,Q2377:AE2377)),0)</f>
        <v>0</v>
      </c>
      <c r="AJ2377" s="7">
        <f>IF(S2377&gt;0,RANK(S2377,(N2377:P2377,Q2377:AE2377)),0)</f>
        <v>7</v>
      </c>
      <c r="AK2377" s="2">
        <f t="shared" si="540"/>
        <v>2.4721114922282997E-3</v>
      </c>
      <c r="AL2377" s="2">
        <f t="shared" si="540"/>
        <v>2.3485059176168847E-3</v>
      </c>
      <c r="AM2377" s="2">
        <f t="shared" si="541"/>
        <v>0</v>
      </c>
      <c r="AN2377" s="2">
        <f t="shared" si="542"/>
        <v>9.1159111275918546E-4</v>
      </c>
      <c r="AP2377" t="s">
        <v>1595</v>
      </c>
      <c r="AQ2377" t="s">
        <v>2910</v>
      </c>
      <c r="AR2377">
        <v>3</v>
      </c>
      <c r="AT2377" s="85" t="s">
        <v>3331</v>
      </c>
      <c r="AU2377" s="84" t="s">
        <v>2597</v>
      </c>
      <c r="AV2377" s="77" t="str">
        <f t="shared" si="543"/>
        <v>45007</v>
      </c>
      <c r="AX2377" s="7" t="s">
        <v>186</v>
      </c>
      <c r="AY2377">
        <v>81</v>
      </c>
      <c r="BB2377" t="s">
        <v>5425</v>
      </c>
    </row>
    <row r="2378" spans="1:54" hidden="1" outlineLevel="1">
      <c r="A2378" t="s">
        <v>2676</v>
      </c>
      <c r="B2378" t="s">
        <v>2910</v>
      </c>
      <c r="C2378" s="1">
        <f t="shared" si="537"/>
        <v>6036</v>
      </c>
      <c r="D2378" s="7">
        <f>IF(N2378&gt;0, RANK(N2378,(N2378:P2378,Q2378:AE2378)),0)</f>
        <v>1</v>
      </c>
      <c r="E2378" s="7">
        <f>IF(O2378&gt;0,RANK(O2378,(N2378:P2378,Q2378:AE2378)),0)</f>
        <v>2</v>
      </c>
      <c r="F2378" s="7">
        <f>IF(P2378&gt;0,RANK(P2378,(N2378:P2378,Q2378:AE2378)),0)</f>
        <v>5</v>
      </c>
      <c r="G2378" s="1">
        <f t="shared" si="526"/>
        <v>1703</v>
      </c>
      <c r="H2378" s="2">
        <f t="shared" si="527"/>
        <v>0.28214049039098743</v>
      </c>
      <c r="I2378" s="2"/>
      <c r="J2378" s="2">
        <f t="shared" si="538"/>
        <v>0.63634857521537447</v>
      </c>
      <c r="K2378" s="2">
        <f t="shared" si="538"/>
        <v>0.35420808482438704</v>
      </c>
      <c r="L2378" s="2">
        <f t="shared" si="538"/>
        <v>8.2836315440689193E-4</v>
      </c>
      <c r="M2378" s="2">
        <f t="shared" si="539"/>
        <v>8.6149768058316027E-3</v>
      </c>
      <c r="N2378" s="1">
        <v>3841</v>
      </c>
      <c r="O2378" s="1">
        <v>2138</v>
      </c>
      <c r="P2378" s="1">
        <v>5</v>
      </c>
      <c r="Q2378" s="1">
        <v>5</v>
      </c>
      <c r="R2378" s="1">
        <v>33</v>
      </c>
      <c r="S2378" s="1">
        <v>3</v>
      </c>
      <c r="U2378" s="1">
        <v>11</v>
      </c>
      <c r="AG2378" s="7">
        <f>IF(Q2378&gt;0,RANK(Q2378,(N2378:P2378,Q2378:AE2378)),0)</f>
        <v>5</v>
      </c>
      <c r="AH2378" s="7">
        <f>IF(R2378&gt;0,RANK(R2378,(N2378:P2378,Q2378:AE2378)),0)</f>
        <v>3</v>
      </c>
      <c r="AI2378" s="7">
        <f>IF(T2378&gt;0,RANK(T2378,(N2378:P2378,Q2378:AE2378)),0)</f>
        <v>0</v>
      </c>
      <c r="AJ2378" s="7">
        <f>IF(S2378&gt;0,RANK(S2378,(N2378:P2378,Q2378:AE2378)),0)</f>
        <v>7</v>
      </c>
      <c r="AK2378" s="2">
        <f t="shared" si="540"/>
        <v>8.2836315440689193E-4</v>
      </c>
      <c r="AL2378" s="2">
        <f t="shared" si="540"/>
        <v>5.4671968190854875E-3</v>
      </c>
      <c r="AM2378" s="2">
        <f t="shared" si="541"/>
        <v>0</v>
      </c>
      <c r="AN2378" s="2">
        <f t="shared" si="542"/>
        <v>4.9701789264413514E-4</v>
      </c>
      <c r="AP2378" t="s">
        <v>2676</v>
      </c>
      <c r="AQ2378" t="s">
        <v>2910</v>
      </c>
      <c r="AR2378">
        <v>6</v>
      </c>
      <c r="AT2378" s="85" t="s">
        <v>3331</v>
      </c>
      <c r="AU2378" s="84" t="s">
        <v>3218</v>
      </c>
      <c r="AV2378" s="77" t="str">
        <f t="shared" si="543"/>
        <v>45009</v>
      </c>
      <c r="AX2378" s="7" t="s">
        <v>186</v>
      </c>
      <c r="AY2378">
        <v>18</v>
      </c>
      <c r="BB2378" t="s">
        <v>5425</v>
      </c>
    </row>
    <row r="2379" spans="1:54" hidden="1" outlineLevel="1">
      <c r="A2379" t="s">
        <v>4417</v>
      </c>
      <c r="B2379" t="s">
        <v>2910</v>
      </c>
      <c r="C2379" s="1">
        <f t="shared" si="537"/>
        <v>8685</v>
      </c>
      <c r="D2379" s="7">
        <f>IF(N2379&gt;0, RANK(N2379,(N2379:P2379,Q2379:AE2379)),0)</f>
        <v>2</v>
      </c>
      <c r="E2379" s="7">
        <f>IF(O2379&gt;0,RANK(O2379,(N2379:P2379,Q2379:AE2379)),0)</f>
        <v>1</v>
      </c>
      <c r="F2379" s="7">
        <f>IF(P2379&gt;0,RANK(P2379,(N2379:P2379,Q2379:AE2379)),0)</f>
        <v>4</v>
      </c>
      <c r="G2379" s="1">
        <f t="shared" si="526"/>
        <v>624</v>
      </c>
      <c r="H2379" s="2">
        <f t="shared" si="527"/>
        <v>7.1848013816925738E-2</v>
      </c>
      <c r="I2379" s="2"/>
      <c r="J2379" s="2">
        <f t="shared" si="538"/>
        <v>0.45849165227403571</v>
      </c>
      <c r="K2379" s="2">
        <f t="shared" si="538"/>
        <v>0.53033966609096139</v>
      </c>
      <c r="L2379" s="2">
        <f t="shared" si="538"/>
        <v>2.0725388601036268E-3</v>
      </c>
      <c r="M2379" s="2">
        <f t="shared" si="539"/>
        <v>9.0961427748993268E-3</v>
      </c>
      <c r="N2379" s="1">
        <v>3982</v>
      </c>
      <c r="O2379" s="1">
        <v>4606</v>
      </c>
      <c r="P2379" s="1">
        <v>18</v>
      </c>
      <c r="Q2379" s="1">
        <v>12</v>
      </c>
      <c r="R2379" s="1">
        <v>51</v>
      </c>
      <c r="S2379" s="1">
        <v>7</v>
      </c>
      <c r="U2379" s="1">
        <v>9</v>
      </c>
      <c r="AG2379" s="7">
        <f>IF(Q2379&gt;0,RANK(Q2379,(N2379:P2379,Q2379:AE2379)),0)</f>
        <v>5</v>
      </c>
      <c r="AH2379" s="7">
        <f>IF(R2379&gt;0,RANK(R2379,(N2379:P2379,Q2379:AE2379)),0)</f>
        <v>3</v>
      </c>
      <c r="AI2379" s="7">
        <f>IF(T2379&gt;0,RANK(T2379,(N2379:P2379,Q2379:AE2379)),0)</f>
        <v>0</v>
      </c>
      <c r="AJ2379" s="7">
        <f>IF(S2379&gt;0,RANK(S2379,(N2379:P2379,Q2379:AE2379)),0)</f>
        <v>7</v>
      </c>
      <c r="AK2379" s="2">
        <f t="shared" si="540"/>
        <v>1.3816925734024179E-3</v>
      </c>
      <c r="AL2379" s="2">
        <f t="shared" si="540"/>
        <v>5.8721934369602765E-3</v>
      </c>
      <c r="AM2379" s="2">
        <f t="shared" si="541"/>
        <v>0</v>
      </c>
      <c r="AN2379" s="2">
        <f t="shared" si="542"/>
        <v>8.0598733448474381E-4</v>
      </c>
      <c r="AP2379" t="s">
        <v>4417</v>
      </c>
      <c r="AQ2379" t="s">
        <v>2910</v>
      </c>
      <c r="AR2379">
        <v>2</v>
      </c>
      <c r="AT2379" s="85" t="s">
        <v>3331</v>
      </c>
      <c r="AU2379" s="84" t="s">
        <v>3234</v>
      </c>
      <c r="AV2379" s="77" t="str">
        <f t="shared" si="543"/>
        <v>45011</v>
      </c>
      <c r="AX2379" s="7" t="s">
        <v>186</v>
      </c>
      <c r="AY2379">
        <v>20</v>
      </c>
      <c r="BB2379" t="s">
        <v>5425</v>
      </c>
    </row>
    <row r="2380" spans="1:54" hidden="1" outlineLevel="1">
      <c r="A2380" t="s">
        <v>4418</v>
      </c>
      <c r="B2380" t="s">
        <v>2910</v>
      </c>
      <c r="C2380" s="1">
        <f t="shared" si="537"/>
        <v>55235</v>
      </c>
      <c r="D2380" s="7">
        <f>IF(N2380&gt;0, RANK(N2380,(N2380:P2380,Q2380:AE2380)),0)</f>
        <v>2</v>
      </c>
      <c r="E2380" s="7">
        <f>IF(O2380&gt;0,RANK(O2380,(N2380:P2380,Q2380:AE2380)),0)</f>
        <v>1</v>
      </c>
      <c r="F2380" s="7">
        <f>IF(P2380&gt;0,RANK(P2380,(N2380:P2380,Q2380:AE2380)),0)</f>
        <v>3</v>
      </c>
      <c r="G2380" s="1">
        <f t="shared" si="526"/>
        <v>11826</v>
      </c>
      <c r="H2380" s="2">
        <f t="shared" si="527"/>
        <v>0.21410337648230288</v>
      </c>
      <c r="I2380" s="2"/>
      <c r="J2380" s="2">
        <f t="shared" si="538"/>
        <v>0.38933647144021</v>
      </c>
      <c r="K2380" s="2">
        <f t="shared" si="538"/>
        <v>0.60343984792251293</v>
      </c>
      <c r="L2380" s="2">
        <f t="shared" si="538"/>
        <v>3.9286684167647327E-3</v>
      </c>
      <c r="M2380" s="2">
        <f t="shared" si="539"/>
        <v>3.2950122205123418E-3</v>
      </c>
      <c r="N2380" s="1">
        <v>21505</v>
      </c>
      <c r="O2380" s="1">
        <v>33331</v>
      </c>
      <c r="P2380" s="1">
        <v>217</v>
      </c>
      <c r="Q2380" s="1">
        <v>87</v>
      </c>
      <c r="R2380" s="1">
        <v>44</v>
      </c>
      <c r="S2380" s="1">
        <v>26</v>
      </c>
      <c r="U2380" s="1">
        <v>25</v>
      </c>
      <c r="AG2380" s="7">
        <f>IF(Q2380&gt;0,RANK(Q2380,(N2380:P2380,Q2380:AE2380)),0)</f>
        <v>4</v>
      </c>
      <c r="AH2380" s="7">
        <f>IF(R2380&gt;0,RANK(R2380,(N2380:P2380,Q2380:AE2380)),0)</f>
        <v>5</v>
      </c>
      <c r="AI2380" s="7">
        <f>IF(T2380&gt;0,RANK(T2380,(N2380:P2380,Q2380:AE2380)),0)</f>
        <v>0</v>
      </c>
      <c r="AJ2380" s="7">
        <f>IF(S2380&gt;0,RANK(S2380,(N2380:P2380,Q2380:AE2380)),0)</f>
        <v>6</v>
      </c>
      <c r="AK2380" s="2">
        <f t="shared" si="540"/>
        <v>1.5750882592559066E-3</v>
      </c>
      <c r="AL2380" s="2">
        <f t="shared" si="540"/>
        <v>7.9659636100298727E-4</v>
      </c>
      <c r="AM2380" s="2">
        <f t="shared" si="541"/>
        <v>0</v>
      </c>
      <c r="AN2380" s="2">
        <f t="shared" si="542"/>
        <v>4.7071603150176521E-4</v>
      </c>
      <c r="AP2380" t="s">
        <v>4418</v>
      </c>
      <c r="AQ2380" t="s">
        <v>2910</v>
      </c>
      <c r="AR2380">
        <v>2</v>
      </c>
      <c r="AT2380" s="85" t="s">
        <v>3331</v>
      </c>
      <c r="AU2380" s="84" t="s">
        <v>3235</v>
      </c>
      <c r="AV2380" s="77" t="str">
        <f t="shared" si="543"/>
        <v>45013</v>
      </c>
      <c r="AX2380" s="7" t="s">
        <v>186</v>
      </c>
      <c r="AY2380">
        <v>80</v>
      </c>
      <c r="BB2380" t="s">
        <v>637</v>
      </c>
    </row>
    <row r="2381" spans="1:54" hidden="1" outlineLevel="1">
      <c r="A2381" t="s">
        <v>2615</v>
      </c>
      <c r="B2381" t="s">
        <v>2910</v>
      </c>
      <c r="C2381" s="1">
        <f t="shared" si="537"/>
        <v>52937</v>
      </c>
      <c r="D2381" s="7">
        <f>IF(N2381&gt;0, RANK(N2381,(N2381:P2381,Q2381:AE2381)),0)</f>
        <v>2</v>
      </c>
      <c r="E2381" s="7">
        <f>IF(O2381&gt;0,RANK(O2381,(N2381:P2381,Q2381:AE2381)),0)</f>
        <v>1</v>
      </c>
      <c r="F2381" s="7">
        <f>IF(P2381&gt;0,RANK(P2381,(N2381:P2381,Q2381:AE2381)),0)</f>
        <v>4</v>
      </c>
      <c r="G2381" s="1">
        <f t="shared" si="526"/>
        <v>11962</v>
      </c>
      <c r="H2381" s="2">
        <f t="shared" si="527"/>
        <v>0.22596671515197311</v>
      </c>
      <c r="I2381" s="2"/>
      <c r="J2381" s="2">
        <f t="shared" si="538"/>
        <v>0.38049001643462982</v>
      </c>
      <c r="K2381" s="2">
        <f t="shared" si="538"/>
        <v>0.60645673158660296</v>
      </c>
      <c r="L2381" s="2">
        <f t="shared" si="538"/>
        <v>2.8524472486162796E-3</v>
      </c>
      <c r="M2381" s="2">
        <f t="shared" si="539"/>
        <v>1.0200804730150887E-2</v>
      </c>
      <c r="N2381" s="1">
        <v>20142</v>
      </c>
      <c r="O2381" s="1">
        <v>32104</v>
      </c>
      <c r="P2381" s="1">
        <v>151</v>
      </c>
      <c r="Q2381" s="1">
        <v>95</v>
      </c>
      <c r="R2381" s="1">
        <v>343</v>
      </c>
      <c r="S2381" s="1">
        <v>31</v>
      </c>
      <c r="U2381" s="1">
        <v>71</v>
      </c>
      <c r="AG2381" s="7">
        <f>IF(Q2381&gt;0,RANK(Q2381,(N2381:P2381,Q2381:AE2381)),0)</f>
        <v>5</v>
      </c>
      <c r="AH2381" s="7">
        <f>IF(R2381&gt;0,RANK(R2381,(N2381:P2381,Q2381:AE2381)),0)</f>
        <v>3</v>
      </c>
      <c r="AI2381" s="7">
        <f>IF(T2381&gt;0,RANK(T2381,(N2381:P2381,Q2381:AE2381)),0)</f>
        <v>0</v>
      </c>
      <c r="AJ2381" s="7">
        <f>IF(S2381&gt;0,RANK(S2381,(N2381:P2381,Q2381:AE2381)),0)</f>
        <v>7</v>
      </c>
      <c r="AK2381" s="2">
        <f t="shared" si="540"/>
        <v>1.7945860173413681E-3</v>
      </c>
      <c r="AL2381" s="2">
        <f t="shared" si="540"/>
        <v>6.4794000415588342E-3</v>
      </c>
      <c r="AM2381" s="2">
        <f t="shared" si="541"/>
        <v>0</v>
      </c>
      <c r="AN2381" s="2">
        <f t="shared" si="542"/>
        <v>5.856017530271833E-4</v>
      </c>
      <c r="AP2381" t="s">
        <v>2615</v>
      </c>
      <c r="AQ2381" t="s">
        <v>2910</v>
      </c>
      <c r="AR2381">
        <v>0</v>
      </c>
      <c r="AT2381" s="85" t="s">
        <v>3331</v>
      </c>
      <c r="AU2381" s="84" t="s">
        <v>4670</v>
      </c>
      <c r="AV2381" s="77" t="str">
        <f t="shared" si="543"/>
        <v>45015</v>
      </c>
      <c r="AX2381" s="7" t="s">
        <v>186</v>
      </c>
      <c r="AY2381">
        <v>54</v>
      </c>
      <c r="BB2381" t="s">
        <v>5425</v>
      </c>
    </row>
    <row r="2382" spans="1:54" hidden="1" outlineLevel="1">
      <c r="A2382" t="s">
        <v>2202</v>
      </c>
      <c r="B2382" t="s">
        <v>2910</v>
      </c>
      <c r="C2382" s="1">
        <f t="shared" si="537"/>
        <v>6919</v>
      </c>
      <c r="D2382" s="7">
        <f>IF(N2382&gt;0, RANK(N2382,(N2382:P2382,Q2382:AE2382)),0)</f>
        <v>2</v>
      </c>
      <c r="E2382" s="7">
        <f>IF(O2382&gt;0,RANK(O2382,(N2382:P2382,Q2382:AE2382)),0)</f>
        <v>1</v>
      </c>
      <c r="F2382" s="7">
        <f>IF(P2382&gt;0,RANK(P2382,(N2382:P2382,Q2382:AE2382)),0)</f>
        <v>3</v>
      </c>
      <c r="G2382" s="1">
        <f t="shared" si="526"/>
        <v>55</v>
      </c>
      <c r="H2382" s="2">
        <f t="shared" si="527"/>
        <v>7.9491255961844191E-3</v>
      </c>
      <c r="I2382" s="2"/>
      <c r="J2382" s="2">
        <f t="shared" si="538"/>
        <v>0.49038878450643159</v>
      </c>
      <c r="K2382" s="2">
        <f t="shared" si="538"/>
        <v>0.49833791010261597</v>
      </c>
      <c r="L2382" s="2">
        <f t="shared" si="538"/>
        <v>3.6132389073565544E-3</v>
      </c>
      <c r="M2382" s="2">
        <f t="shared" si="539"/>
        <v>7.6600664835958388E-3</v>
      </c>
      <c r="N2382" s="1">
        <v>3393</v>
      </c>
      <c r="O2382" s="1">
        <v>3448</v>
      </c>
      <c r="P2382" s="1">
        <v>25</v>
      </c>
      <c r="Q2382" s="1">
        <v>14</v>
      </c>
      <c r="R2382" s="1">
        <v>15</v>
      </c>
      <c r="S2382" s="1">
        <v>8</v>
      </c>
      <c r="U2382" s="1">
        <v>16</v>
      </c>
      <c r="AG2382" s="7">
        <f>IF(Q2382&gt;0,RANK(Q2382,(N2382:P2382,Q2382:AE2382)),0)</f>
        <v>6</v>
      </c>
      <c r="AH2382" s="7">
        <f>IF(R2382&gt;0,RANK(R2382,(N2382:P2382,Q2382:AE2382)),0)</f>
        <v>5</v>
      </c>
      <c r="AI2382" s="7">
        <f>IF(T2382&gt;0,RANK(T2382,(N2382:P2382,Q2382:AE2382)),0)</f>
        <v>0</v>
      </c>
      <c r="AJ2382" s="7">
        <f>IF(S2382&gt;0,RANK(S2382,(N2382:P2382,Q2382:AE2382)),0)</f>
        <v>7</v>
      </c>
      <c r="AK2382" s="2">
        <f t="shared" si="540"/>
        <v>2.0234137881196706E-3</v>
      </c>
      <c r="AL2382" s="2">
        <f t="shared" si="540"/>
        <v>2.1679433444139326E-3</v>
      </c>
      <c r="AM2382" s="2">
        <f t="shared" si="541"/>
        <v>0</v>
      </c>
      <c r="AN2382" s="2">
        <f t="shared" si="542"/>
        <v>1.1562364503540975E-3</v>
      </c>
      <c r="AP2382" t="s">
        <v>2202</v>
      </c>
      <c r="AQ2382" t="s">
        <v>2910</v>
      </c>
      <c r="AR2382">
        <v>0</v>
      </c>
      <c r="AT2382" s="85" t="s">
        <v>3331</v>
      </c>
      <c r="AU2382" s="84" t="s">
        <v>4671</v>
      </c>
      <c r="AV2382" s="77" t="str">
        <f t="shared" si="543"/>
        <v>45017</v>
      </c>
      <c r="AX2382" s="7" t="s">
        <v>186</v>
      </c>
      <c r="AY2382">
        <v>17</v>
      </c>
      <c r="BB2382" t="s">
        <v>5425</v>
      </c>
    </row>
    <row r="2383" spans="1:54" hidden="1" outlineLevel="1">
      <c r="A2383" t="s">
        <v>2321</v>
      </c>
      <c r="B2383" t="s">
        <v>2910</v>
      </c>
      <c r="C2383" s="1">
        <f t="shared" si="537"/>
        <v>136316</v>
      </c>
      <c r="D2383" s="7">
        <f>IF(N2383&gt;0, RANK(N2383,(N2383:P2383,Q2383:AE2383)),0)</f>
        <v>2</v>
      </c>
      <c r="E2383" s="7">
        <f>IF(O2383&gt;0,RANK(O2383,(N2383:P2383,Q2383:AE2383)),0)</f>
        <v>1</v>
      </c>
      <c r="F2383" s="7">
        <f>IF(P2383&gt;0,RANK(P2383,(N2383:P2383,Q2383:AE2383)),0)</f>
        <v>4</v>
      </c>
      <c r="G2383" s="1">
        <f t="shared" si="526"/>
        <v>6539</v>
      </c>
      <c r="H2383" s="2">
        <f t="shared" si="527"/>
        <v>4.7969423985445583E-2</v>
      </c>
      <c r="I2383" s="2"/>
      <c r="J2383" s="2">
        <f t="shared" si="538"/>
        <v>0.46772205757211188</v>
      </c>
      <c r="K2383" s="2">
        <f t="shared" si="538"/>
        <v>0.5156914815575574</v>
      </c>
      <c r="L2383" s="2">
        <f t="shared" si="538"/>
        <v>4.3135068517268695E-3</v>
      </c>
      <c r="M2383" s="2">
        <f t="shared" si="539"/>
        <v>1.2272954018603796E-2</v>
      </c>
      <c r="N2383" s="1">
        <v>63758</v>
      </c>
      <c r="O2383" s="1">
        <v>70297</v>
      </c>
      <c r="P2383" s="1">
        <v>588</v>
      </c>
      <c r="Q2383" s="1">
        <v>407</v>
      </c>
      <c r="R2383" s="1">
        <v>957</v>
      </c>
      <c r="S2383" s="1">
        <v>130</v>
      </c>
      <c r="U2383" s="1">
        <v>179</v>
      </c>
      <c r="AG2383" s="7">
        <f>IF(Q2383&gt;0,RANK(Q2383,(N2383:P2383,Q2383:AE2383)),0)</f>
        <v>5</v>
      </c>
      <c r="AH2383" s="7">
        <f>IF(R2383&gt;0,RANK(R2383,(N2383:P2383,Q2383:AE2383)),0)</f>
        <v>3</v>
      </c>
      <c r="AI2383" s="7">
        <f>IF(T2383&gt;0,RANK(T2383,(N2383:P2383,Q2383:AE2383)),0)</f>
        <v>0</v>
      </c>
      <c r="AJ2383" s="7">
        <f>IF(S2383&gt;0,RANK(S2383,(N2383:P2383,Q2383:AE2383)),0)</f>
        <v>7</v>
      </c>
      <c r="AK2383" s="2">
        <f t="shared" si="540"/>
        <v>2.985709674579653E-3</v>
      </c>
      <c r="AL2383" s="2">
        <f t="shared" si="540"/>
        <v>7.0204524780656712E-3</v>
      </c>
      <c r="AM2383" s="2">
        <f t="shared" si="541"/>
        <v>0</v>
      </c>
      <c r="AN2383" s="2">
        <f t="shared" si="542"/>
        <v>9.5366648082396781E-4</v>
      </c>
      <c r="AP2383" t="s">
        <v>2321</v>
      </c>
      <c r="AQ2383" t="s">
        <v>2910</v>
      </c>
      <c r="AR2383">
        <v>0</v>
      </c>
      <c r="AT2383" s="85" t="s">
        <v>3331</v>
      </c>
      <c r="AU2383" s="84" t="s">
        <v>4672</v>
      </c>
      <c r="AV2383" s="77" t="str">
        <f t="shared" si="543"/>
        <v>45019</v>
      </c>
      <c r="AX2383" s="7" t="s">
        <v>186</v>
      </c>
      <c r="AY2383">
        <v>177</v>
      </c>
      <c r="BB2383" t="s">
        <v>5425</v>
      </c>
    </row>
    <row r="2384" spans="1:54" hidden="1" outlineLevel="1">
      <c r="A2384" t="s">
        <v>3290</v>
      </c>
      <c r="B2384" t="s">
        <v>2910</v>
      </c>
      <c r="C2384" s="1">
        <f t="shared" si="537"/>
        <v>18714</v>
      </c>
      <c r="D2384" s="7">
        <f>IF(N2384&gt;0, RANK(N2384,(N2384:P2384,Q2384:AE2384)),0)</f>
        <v>2</v>
      </c>
      <c r="E2384" s="7">
        <f>IF(O2384&gt;0,RANK(O2384,(N2384:P2384,Q2384:AE2384)),0)</f>
        <v>1</v>
      </c>
      <c r="F2384" s="7">
        <f>IF(P2384&gt;0,RANK(P2384,(N2384:P2384,Q2384:AE2384)),0)</f>
        <v>3</v>
      </c>
      <c r="G2384" s="1">
        <f t="shared" si="526"/>
        <v>5624</v>
      </c>
      <c r="H2384" s="2">
        <f t="shared" si="527"/>
        <v>0.30052367211713155</v>
      </c>
      <c r="I2384" s="2"/>
      <c r="J2384" s="2">
        <f t="shared" si="538"/>
        <v>0.34551672544619</v>
      </c>
      <c r="K2384" s="2">
        <f t="shared" si="538"/>
        <v>0.64604039756332154</v>
      </c>
      <c r="L2384" s="2">
        <f t="shared" si="538"/>
        <v>3.3130276798119056E-3</v>
      </c>
      <c r="M2384" s="2">
        <f t="shared" si="539"/>
        <v>5.1298493106766065E-3</v>
      </c>
      <c r="N2384" s="1">
        <v>6466</v>
      </c>
      <c r="O2384" s="1">
        <v>12090</v>
      </c>
      <c r="P2384" s="1">
        <v>62</v>
      </c>
      <c r="Q2384" s="1">
        <v>30</v>
      </c>
      <c r="R2384" s="1">
        <v>29</v>
      </c>
      <c r="S2384" s="1">
        <v>16</v>
      </c>
      <c r="U2384" s="1">
        <v>21</v>
      </c>
      <c r="AG2384" s="7">
        <f>IF(Q2384&gt;0,RANK(Q2384,(N2384:P2384,Q2384:AE2384)),0)</f>
        <v>4</v>
      </c>
      <c r="AH2384" s="7">
        <f>IF(R2384&gt;0,RANK(R2384,(N2384:P2384,Q2384:AE2384)),0)</f>
        <v>5</v>
      </c>
      <c r="AI2384" s="7">
        <f>IF(T2384&gt;0,RANK(T2384,(N2384:P2384,Q2384:AE2384)),0)</f>
        <v>0</v>
      </c>
      <c r="AJ2384" s="7">
        <f>IF(S2384&gt;0,RANK(S2384,(N2384:P2384,Q2384:AE2384)),0)</f>
        <v>7</v>
      </c>
      <c r="AK2384" s="2">
        <f t="shared" si="540"/>
        <v>1.6030779095864058E-3</v>
      </c>
      <c r="AL2384" s="2">
        <f t="shared" si="540"/>
        <v>1.549641979266859E-3</v>
      </c>
      <c r="AM2384" s="2">
        <f t="shared" si="541"/>
        <v>0</v>
      </c>
      <c r="AN2384" s="2">
        <f t="shared" si="542"/>
        <v>8.5497488511274979E-4</v>
      </c>
      <c r="AP2384" t="s">
        <v>3290</v>
      </c>
      <c r="AQ2384" t="s">
        <v>2910</v>
      </c>
      <c r="AR2384">
        <v>5</v>
      </c>
      <c r="AT2384" s="85" t="s">
        <v>3331</v>
      </c>
      <c r="AU2384" s="84" t="s">
        <v>4350</v>
      </c>
      <c r="AV2384" s="77" t="str">
        <f t="shared" si="543"/>
        <v>45021</v>
      </c>
      <c r="AX2384" s="7" t="s">
        <v>186</v>
      </c>
      <c r="AY2384">
        <v>38</v>
      </c>
      <c r="BB2384" t="s">
        <v>5425</v>
      </c>
    </row>
    <row r="2385" spans="1:54" hidden="1" outlineLevel="1">
      <c r="A2385" t="s">
        <v>5289</v>
      </c>
      <c r="B2385" t="s">
        <v>2910</v>
      </c>
      <c r="C2385" s="1">
        <f t="shared" si="537"/>
        <v>11729</v>
      </c>
      <c r="D2385" s="7">
        <f>IF(N2385&gt;0, RANK(N2385,(N2385:P2385,Q2385:AE2385)),0)</f>
        <v>2</v>
      </c>
      <c r="E2385" s="7">
        <f>IF(O2385&gt;0,RANK(O2385,(N2385:P2385,Q2385:AE2385)),0)</f>
        <v>1</v>
      </c>
      <c r="F2385" s="7">
        <f>IF(P2385&gt;0,RANK(P2385,(N2385:P2385,Q2385:AE2385)),0)</f>
        <v>3</v>
      </c>
      <c r="G2385" s="1">
        <f t="shared" si="526"/>
        <v>8</v>
      </c>
      <c r="H2385" s="2">
        <f t="shared" si="527"/>
        <v>6.8207008270099753E-4</v>
      </c>
      <c r="I2385" s="2"/>
      <c r="J2385" s="2">
        <f t="shared" si="538"/>
        <v>0.49364822235484696</v>
      </c>
      <c r="K2385" s="2">
        <f t="shared" si="538"/>
        <v>0.49433029243754795</v>
      </c>
      <c r="L2385" s="2">
        <f t="shared" si="538"/>
        <v>3.9219029755307357E-3</v>
      </c>
      <c r="M2385" s="2">
        <f t="shared" si="539"/>
        <v>8.0995822320743625E-3</v>
      </c>
      <c r="N2385" s="1">
        <v>5790</v>
      </c>
      <c r="O2385" s="1">
        <v>5798</v>
      </c>
      <c r="P2385" s="1">
        <v>46</v>
      </c>
      <c r="Q2385" s="1">
        <v>26</v>
      </c>
      <c r="R2385" s="1">
        <v>30</v>
      </c>
      <c r="S2385" s="1">
        <v>7</v>
      </c>
      <c r="U2385" s="1">
        <v>32</v>
      </c>
      <c r="AG2385" s="7">
        <f>IF(Q2385&gt;0,RANK(Q2385,(N2385:P2385,Q2385:AE2385)),0)</f>
        <v>6</v>
      </c>
      <c r="AH2385" s="7">
        <f>IF(R2385&gt;0,RANK(R2385,(N2385:P2385,Q2385:AE2385)),0)</f>
        <v>5</v>
      </c>
      <c r="AI2385" s="7">
        <f>IF(T2385&gt;0,RANK(T2385,(N2385:P2385,Q2385:AE2385)),0)</f>
        <v>0</v>
      </c>
      <c r="AJ2385" s="7">
        <f>IF(S2385&gt;0,RANK(S2385,(N2385:P2385,Q2385:AE2385)),0)</f>
        <v>7</v>
      </c>
      <c r="AK2385" s="2">
        <f t="shared" si="540"/>
        <v>2.216727768778242E-3</v>
      </c>
      <c r="AL2385" s="2">
        <f t="shared" si="540"/>
        <v>2.5577628101287409E-3</v>
      </c>
      <c r="AM2385" s="2">
        <f t="shared" si="541"/>
        <v>0</v>
      </c>
      <c r="AN2385" s="2">
        <f t="shared" si="542"/>
        <v>5.968113223633728E-4</v>
      </c>
      <c r="AP2385" t="s">
        <v>5289</v>
      </c>
      <c r="AQ2385" t="s">
        <v>2910</v>
      </c>
      <c r="AR2385">
        <v>5</v>
      </c>
      <c r="AT2385" s="85" t="s">
        <v>3331</v>
      </c>
      <c r="AU2385" s="84" t="s">
        <v>4351</v>
      </c>
      <c r="AV2385" s="77" t="str">
        <f t="shared" si="543"/>
        <v>45023</v>
      </c>
      <c r="AX2385" s="7" t="s">
        <v>186</v>
      </c>
      <c r="AY2385">
        <v>24</v>
      </c>
      <c r="BB2385" t="s">
        <v>5425</v>
      </c>
    </row>
    <row r="2386" spans="1:54" hidden="1" outlineLevel="1">
      <c r="A2386" t="s">
        <v>1254</v>
      </c>
      <c r="B2386" t="s">
        <v>2910</v>
      </c>
      <c r="C2386" s="1">
        <f t="shared" si="537"/>
        <v>14049</v>
      </c>
      <c r="D2386" s="7">
        <f>IF(N2386&gt;0, RANK(N2386,(N2386:P2386,Q2386:AE2386)),0)</f>
        <v>2</v>
      </c>
      <c r="E2386" s="7">
        <f>IF(O2386&gt;0,RANK(O2386,(N2386:P2386,Q2386:AE2386)),0)</f>
        <v>1</v>
      </c>
      <c r="F2386" s="7">
        <f>IF(P2386&gt;0,RANK(P2386,(N2386:P2386,Q2386:AE2386)),0)</f>
        <v>3</v>
      </c>
      <c r="G2386" s="1">
        <f t="shared" si="526"/>
        <v>523</v>
      </c>
      <c r="H2386" s="2">
        <f t="shared" si="527"/>
        <v>3.7226848886041712E-2</v>
      </c>
      <c r="I2386" s="2"/>
      <c r="J2386" s="2">
        <f t="shared" si="538"/>
        <v>0.47896647448216956</v>
      </c>
      <c r="K2386" s="2">
        <f t="shared" si="538"/>
        <v>0.51619332336821122</v>
      </c>
      <c r="L2386" s="2">
        <f t="shared" si="538"/>
        <v>2.0642038579258312E-3</v>
      </c>
      <c r="M2386" s="2">
        <f t="shared" si="539"/>
        <v>2.7759982916933904E-3</v>
      </c>
      <c r="N2386" s="1">
        <v>6729</v>
      </c>
      <c r="O2386" s="1">
        <v>7252</v>
      </c>
      <c r="P2386" s="1">
        <v>29</v>
      </c>
      <c r="Q2386" s="1">
        <v>14</v>
      </c>
      <c r="R2386" s="1">
        <v>12</v>
      </c>
      <c r="S2386" s="1">
        <v>7</v>
      </c>
      <c r="U2386" s="1">
        <v>6</v>
      </c>
      <c r="AG2386" s="7">
        <f>IF(Q2386&gt;0,RANK(Q2386,(N2386:P2386,Q2386:AE2386)),0)</f>
        <v>4</v>
      </c>
      <c r="AH2386" s="7">
        <f>IF(R2386&gt;0,RANK(R2386,(N2386:P2386,Q2386:AE2386)),0)</f>
        <v>5</v>
      </c>
      <c r="AI2386" s="7">
        <f>IF(T2386&gt;0,RANK(T2386,(N2386:P2386,Q2386:AE2386)),0)</f>
        <v>0</v>
      </c>
      <c r="AJ2386" s="7">
        <f>IF(S2386&gt;0,RANK(S2386,(N2386:P2386,Q2386:AE2386)),0)</f>
        <v>6</v>
      </c>
      <c r="AK2386" s="2">
        <f t="shared" si="540"/>
        <v>9.9651220727453907E-4</v>
      </c>
      <c r="AL2386" s="2">
        <f t="shared" si="540"/>
        <v>8.5415332052103351E-4</v>
      </c>
      <c r="AM2386" s="2">
        <f t="shared" si="541"/>
        <v>0</v>
      </c>
      <c r="AN2386" s="2">
        <f t="shared" si="542"/>
        <v>4.9825610363726954E-4</v>
      </c>
      <c r="AP2386" t="s">
        <v>1254</v>
      </c>
      <c r="AQ2386" t="s">
        <v>2910</v>
      </c>
      <c r="AR2386">
        <v>5</v>
      </c>
      <c r="AT2386" s="85" t="s">
        <v>3331</v>
      </c>
      <c r="AU2386" s="84" t="s">
        <v>3949</v>
      </c>
      <c r="AV2386" s="77" t="str">
        <f t="shared" si="543"/>
        <v>45025</v>
      </c>
      <c r="AX2386" s="7" t="s">
        <v>186</v>
      </c>
      <c r="AY2386">
        <v>33</v>
      </c>
      <c r="BB2386" t="s">
        <v>637</v>
      </c>
    </row>
    <row r="2387" spans="1:54" hidden="1" outlineLevel="1">
      <c r="A2387" t="s">
        <v>4098</v>
      </c>
      <c r="B2387" t="s">
        <v>2910</v>
      </c>
      <c r="C2387" s="1">
        <f t="shared" si="537"/>
        <v>13200</v>
      </c>
      <c r="D2387" s="7">
        <f>IF(N2387&gt;0, RANK(N2387,(N2387:P2387,Q2387:AE2387)),0)</f>
        <v>1</v>
      </c>
      <c r="E2387" s="7">
        <f>IF(O2387&gt;0,RANK(O2387,(N2387:P2387,Q2387:AE2387)),0)</f>
        <v>2</v>
      </c>
      <c r="F2387" s="7">
        <f>IF(P2387&gt;0,RANK(P2387,(N2387:P2387,Q2387:AE2387)),0)</f>
        <v>3</v>
      </c>
      <c r="G2387" s="1">
        <f t="shared" si="526"/>
        <v>1026</v>
      </c>
      <c r="H2387" s="2">
        <f t="shared" si="527"/>
        <v>7.7727272727272728E-2</v>
      </c>
      <c r="I2387" s="2"/>
      <c r="J2387" s="2">
        <f t="shared" si="538"/>
        <v>0.53689393939393937</v>
      </c>
      <c r="K2387" s="2">
        <f t="shared" si="538"/>
        <v>0.45916666666666667</v>
      </c>
      <c r="L2387" s="2">
        <f t="shared" si="538"/>
        <v>1.590909090909091E-3</v>
      </c>
      <c r="M2387" s="2">
        <f t="shared" si="539"/>
        <v>2.348484848484874E-3</v>
      </c>
      <c r="N2387" s="1">
        <v>7087</v>
      </c>
      <c r="O2387" s="1">
        <v>6061</v>
      </c>
      <c r="P2387" s="1">
        <v>21</v>
      </c>
      <c r="Q2387" s="1">
        <v>9</v>
      </c>
      <c r="R2387" s="1">
        <v>12</v>
      </c>
      <c r="S2387" s="1">
        <v>2</v>
      </c>
      <c r="U2387" s="1">
        <v>8</v>
      </c>
      <c r="AG2387" s="7">
        <f>IF(Q2387&gt;0,RANK(Q2387,(N2387:P2387,Q2387:AE2387)),0)</f>
        <v>5</v>
      </c>
      <c r="AH2387" s="7">
        <f>IF(R2387&gt;0,RANK(R2387,(N2387:P2387,Q2387:AE2387)),0)</f>
        <v>4</v>
      </c>
      <c r="AI2387" s="7">
        <f>IF(T2387&gt;0,RANK(T2387,(N2387:P2387,Q2387:AE2387)),0)</f>
        <v>0</v>
      </c>
      <c r="AJ2387" s="7">
        <f>IF(S2387&gt;0,RANK(S2387,(N2387:P2387,Q2387:AE2387)),0)</f>
        <v>7</v>
      </c>
      <c r="AK2387" s="2">
        <f t="shared" si="540"/>
        <v>6.8181818181818187E-4</v>
      </c>
      <c r="AL2387" s="2">
        <f t="shared" si="540"/>
        <v>9.0909090909090909E-4</v>
      </c>
      <c r="AM2387" s="2">
        <f t="shared" si="541"/>
        <v>0</v>
      </c>
      <c r="AN2387" s="2">
        <f t="shared" si="542"/>
        <v>1.5151515151515152E-4</v>
      </c>
      <c r="AP2387" t="s">
        <v>4098</v>
      </c>
      <c r="AQ2387" t="s">
        <v>2910</v>
      </c>
      <c r="AR2387">
        <v>6</v>
      </c>
      <c r="AT2387" s="85" t="s">
        <v>3331</v>
      </c>
      <c r="AU2387" s="84" t="s">
        <v>3950</v>
      </c>
      <c r="AV2387" s="77" t="str">
        <f t="shared" si="543"/>
        <v>45027</v>
      </c>
      <c r="AX2387" s="7" t="s">
        <v>186</v>
      </c>
      <c r="AY2387">
        <v>28</v>
      </c>
      <c r="BB2387" t="s">
        <v>637</v>
      </c>
    </row>
    <row r="2388" spans="1:54" hidden="1" outlineLevel="1">
      <c r="A2388" t="s">
        <v>1816</v>
      </c>
      <c r="B2388" t="s">
        <v>2910</v>
      </c>
      <c r="C2388" s="1">
        <f t="shared" si="537"/>
        <v>14106</v>
      </c>
      <c r="D2388" s="7">
        <f>IF(N2388&gt;0, RANK(N2388,(N2388:P2388,Q2388:AE2388)),0)</f>
        <v>2</v>
      </c>
      <c r="E2388" s="7">
        <f>IF(O2388&gt;0,RANK(O2388,(N2388:P2388,Q2388:AE2388)),0)</f>
        <v>1</v>
      </c>
      <c r="F2388" s="7">
        <f>IF(P2388&gt;0,RANK(P2388,(N2388:P2388,Q2388:AE2388)),0)</f>
        <v>3</v>
      </c>
      <c r="G2388" s="1">
        <f t="shared" si="526"/>
        <v>565</v>
      </c>
      <c r="H2388" s="2">
        <f t="shared" si="527"/>
        <v>4.0053877782503897E-2</v>
      </c>
      <c r="I2388" s="2"/>
      <c r="J2388" s="2">
        <f t="shared" si="538"/>
        <v>0.47490429604423651</v>
      </c>
      <c r="K2388" s="2">
        <f t="shared" si="538"/>
        <v>0.51495817382674036</v>
      </c>
      <c r="L2388" s="2">
        <f t="shared" si="538"/>
        <v>3.9699418687083512E-3</v>
      </c>
      <c r="M2388" s="2">
        <f t="shared" si="539"/>
        <v>6.1675882603148355E-3</v>
      </c>
      <c r="N2388" s="1">
        <v>6699</v>
      </c>
      <c r="O2388" s="1">
        <v>7264</v>
      </c>
      <c r="P2388" s="1">
        <v>56</v>
      </c>
      <c r="Q2388" s="1">
        <v>24</v>
      </c>
      <c r="R2388" s="1">
        <v>34</v>
      </c>
      <c r="S2388" s="1">
        <v>9</v>
      </c>
      <c r="U2388" s="1">
        <v>20</v>
      </c>
      <c r="AG2388" s="7">
        <f>IF(Q2388&gt;0,RANK(Q2388,(N2388:P2388,Q2388:AE2388)),0)</f>
        <v>5</v>
      </c>
      <c r="AH2388" s="7">
        <f>IF(R2388&gt;0,RANK(R2388,(N2388:P2388,Q2388:AE2388)),0)</f>
        <v>4</v>
      </c>
      <c r="AI2388" s="7">
        <f>IF(T2388&gt;0,RANK(T2388,(N2388:P2388,Q2388:AE2388)),0)</f>
        <v>0</v>
      </c>
      <c r="AJ2388" s="7">
        <f>IF(S2388&gt;0,RANK(S2388,(N2388:P2388,Q2388:AE2388)),0)</f>
        <v>7</v>
      </c>
      <c r="AK2388" s="2">
        <f t="shared" si="540"/>
        <v>1.7014036580178648E-3</v>
      </c>
      <c r="AL2388" s="2">
        <f t="shared" si="540"/>
        <v>2.4103218488586418E-3</v>
      </c>
      <c r="AM2388" s="2">
        <f t="shared" si="541"/>
        <v>0</v>
      </c>
      <c r="AN2388" s="2">
        <f t="shared" si="542"/>
        <v>6.380263717566993E-4</v>
      </c>
      <c r="AP2388" t="s">
        <v>1816</v>
      </c>
      <c r="AQ2388" t="s">
        <v>2910</v>
      </c>
      <c r="AR2388">
        <v>6</v>
      </c>
      <c r="AT2388" s="85" t="s">
        <v>3331</v>
      </c>
      <c r="AU2388" s="84" t="s">
        <v>3951</v>
      </c>
      <c r="AV2388" s="77" t="str">
        <f t="shared" si="543"/>
        <v>45029</v>
      </c>
      <c r="AX2388" s="7" t="s">
        <v>186</v>
      </c>
      <c r="AY2388">
        <v>35</v>
      </c>
      <c r="BB2388" t="s">
        <v>5425</v>
      </c>
    </row>
    <row r="2389" spans="1:54" hidden="1" outlineLevel="1">
      <c r="A2389" t="s">
        <v>688</v>
      </c>
      <c r="B2389" t="s">
        <v>2910</v>
      </c>
      <c r="C2389" s="1">
        <f t="shared" si="537"/>
        <v>25454</v>
      </c>
      <c r="D2389" s="7">
        <f>IF(N2389&gt;0, RANK(N2389,(N2389:P2389,Q2389:AE2389)),0)</f>
        <v>2</v>
      </c>
      <c r="E2389" s="7">
        <f>IF(O2389&gt;0,RANK(O2389,(N2389:P2389,Q2389:AE2389)),0)</f>
        <v>1</v>
      </c>
      <c r="F2389" s="7">
        <f>IF(P2389&gt;0,RANK(P2389,(N2389:P2389,Q2389:AE2389)),0)</f>
        <v>4</v>
      </c>
      <c r="G2389" s="1">
        <f t="shared" si="526"/>
        <v>1587</v>
      </c>
      <c r="H2389" s="2">
        <f t="shared" si="527"/>
        <v>6.2347764594955606E-2</v>
      </c>
      <c r="I2389" s="2"/>
      <c r="J2389" s="2">
        <f t="shared" si="538"/>
        <v>0.4647206725858411</v>
      </c>
      <c r="K2389" s="2">
        <f t="shared" si="538"/>
        <v>0.52706843718079677</v>
      </c>
      <c r="L2389" s="2">
        <f t="shared" si="538"/>
        <v>2.0429009193054137E-3</v>
      </c>
      <c r="M2389" s="2">
        <f t="shared" si="539"/>
        <v>6.1679893140567758E-3</v>
      </c>
      <c r="N2389" s="1">
        <v>11829</v>
      </c>
      <c r="O2389" s="1">
        <v>13416</v>
      </c>
      <c r="P2389" s="1">
        <v>52</v>
      </c>
      <c r="Q2389" s="1">
        <v>47</v>
      </c>
      <c r="R2389" s="1">
        <v>62</v>
      </c>
      <c r="S2389" s="1">
        <v>20</v>
      </c>
      <c r="U2389" s="1">
        <v>28</v>
      </c>
      <c r="AG2389" s="7">
        <f>IF(Q2389&gt;0,RANK(Q2389,(N2389:P2389,Q2389:AE2389)),0)</f>
        <v>5</v>
      </c>
      <c r="AH2389" s="7">
        <f>IF(R2389&gt;0,RANK(R2389,(N2389:P2389,Q2389:AE2389)),0)</f>
        <v>3</v>
      </c>
      <c r="AI2389" s="7">
        <f>IF(T2389&gt;0,RANK(T2389,(N2389:P2389,Q2389:AE2389)),0)</f>
        <v>0</v>
      </c>
      <c r="AJ2389" s="7">
        <f>IF(S2389&gt;0,RANK(S2389,(N2389:P2389,Q2389:AE2389)),0)</f>
        <v>7</v>
      </c>
      <c r="AK2389" s="2">
        <f t="shared" si="540"/>
        <v>1.84646813860297E-3</v>
      </c>
      <c r="AL2389" s="2">
        <f t="shared" si="540"/>
        <v>2.4357664807103008E-3</v>
      </c>
      <c r="AM2389" s="2">
        <f t="shared" si="541"/>
        <v>0</v>
      </c>
      <c r="AN2389" s="2">
        <f t="shared" si="542"/>
        <v>7.8573112280977452E-4</v>
      </c>
      <c r="AP2389" t="s">
        <v>688</v>
      </c>
      <c r="AQ2389" t="s">
        <v>2910</v>
      </c>
      <c r="AR2389">
        <v>5</v>
      </c>
      <c r="AT2389" s="85" t="s">
        <v>3331</v>
      </c>
      <c r="AU2389" s="84" t="s">
        <v>3971</v>
      </c>
      <c r="AV2389" s="77" t="str">
        <f t="shared" si="543"/>
        <v>45031</v>
      </c>
      <c r="AX2389" s="7" t="s">
        <v>186</v>
      </c>
      <c r="AY2389">
        <v>38</v>
      </c>
      <c r="BB2389" t="s">
        <v>5425</v>
      </c>
    </row>
    <row r="2390" spans="1:54" hidden="1" outlineLevel="1">
      <c r="A2390" t="s">
        <v>689</v>
      </c>
      <c r="B2390" t="s">
        <v>2910</v>
      </c>
      <c r="C2390" s="1">
        <f t="shared" si="537"/>
        <v>9235</v>
      </c>
      <c r="D2390" s="7">
        <f>IF(N2390&gt;0, RANK(N2390,(N2390:P2390,Q2390:AE2390)),0)</f>
        <v>1</v>
      </c>
      <c r="E2390" s="7">
        <f>IF(O2390&gt;0,RANK(O2390,(N2390:P2390,Q2390:AE2390)),0)</f>
        <v>2</v>
      </c>
      <c r="F2390" s="7">
        <f>IF(P2390&gt;0,RANK(P2390,(N2390:P2390,Q2390:AE2390)),0)</f>
        <v>5</v>
      </c>
      <c r="G2390" s="1">
        <f t="shared" si="526"/>
        <v>531</v>
      </c>
      <c r="H2390" s="2">
        <f t="shared" si="527"/>
        <v>5.7498646453708717E-2</v>
      </c>
      <c r="I2390" s="2"/>
      <c r="J2390" s="2">
        <f t="shared" si="538"/>
        <v>0.52322685435841909</v>
      </c>
      <c r="K2390" s="2">
        <f t="shared" si="538"/>
        <v>0.46572820790471037</v>
      </c>
      <c r="L2390" s="2">
        <f t="shared" si="538"/>
        <v>2.3822414726583649E-3</v>
      </c>
      <c r="M2390" s="2">
        <f t="shared" si="539"/>
        <v>8.6626962642121774E-3</v>
      </c>
      <c r="N2390" s="1">
        <v>4832</v>
      </c>
      <c r="O2390" s="1">
        <v>4301</v>
      </c>
      <c r="P2390" s="1">
        <v>22</v>
      </c>
      <c r="Q2390" s="1">
        <v>12</v>
      </c>
      <c r="R2390" s="1">
        <v>40</v>
      </c>
      <c r="S2390" s="1">
        <v>5</v>
      </c>
      <c r="U2390" s="1">
        <v>23</v>
      </c>
      <c r="AG2390" s="7">
        <f>IF(Q2390&gt;0,RANK(Q2390,(N2390:P2390,Q2390:AE2390)),0)</f>
        <v>6</v>
      </c>
      <c r="AH2390" s="7">
        <f>IF(R2390&gt;0,RANK(R2390,(N2390:P2390,Q2390:AE2390)),0)</f>
        <v>3</v>
      </c>
      <c r="AI2390" s="7">
        <f>IF(T2390&gt;0,RANK(T2390,(N2390:P2390,Q2390:AE2390)),0)</f>
        <v>0</v>
      </c>
      <c r="AJ2390" s="7">
        <f>IF(S2390&gt;0,RANK(S2390,(N2390:P2390,Q2390:AE2390)),0)</f>
        <v>7</v>
      </c>
      <c r="AK2390" s="2">
        <f t="shared" si="540"/>
        <v>1.2994044396318354E-3</v>
      </c>
      <c r="AL2390" s="2">
        <f t="shared" si="540"/>
        <v>4.3313481321061182E-3</v>
      </c>
      <c r="AM2390" s="2">
        <f t="shared" si="541"/>
        <v>0</v>
      </c>
      <c r="AN2390" s="2">
        <f t="shared" si="542"/>
        <v>5.4141851651326478E-4</v>
      </c>
      <c r="AP2390" t="s">
        <v>689</v>
      </c>
      <c r="AQ2390" t="s">
        <v>2910</v>
      </c>
      <c r="AR2390">
        <v>5</v>
      </c>
      <c r="AT2390" s="85" t="s">
        <v>3331</v>
      </c>
      <c r="AU2390" s="84" t="s">
        <v>3972</v>
      </c>
      <c r="AV2390" s="77" t="str">
        <f t="shared" si="543"/>
        <v>45033</v>
      </c>
      <c r="AX2390" s="7" t="s">
        <v>186</v>
      </c>
      <c r="AY2390">
        <v>23</v>
      </c>
      <c r="BB2390" t="s">
        <v>5425</v>
      </c>
    </row>
    <row r="2391" spans="1:54" hidden="1" outlineLevel="1">
      <c r="A2391" t="s">
        <v>4750</v>
      </c>
      <c r="B2391" t="s">
        <v>2910</v>
      </c>
      <c r="C2391" s="1">
        <f t="shared" si="537"/>
        <v>41317</v>
      </c>
      <c r="D2391" s="7">
        <f>IF(N2391&gt;0, RANK(N2391,(N2391:P2391,Q2391:AE2391)),0)</f>
        <v>2</v>
      </c>
      <c r="E2391" s="7">
        <f>IF(O2391&gt;0,RANK(O2391,(N2391:P2391,Q2391:AE2391)),0)</f>
        <v>1</v>
      </c>
      <c r="F2391" s="7">
        <f>IF(P2391&gt;0,RANK(P2391,(N2391:P2391,Q2391:AE2391)),0)</f>
        <v>4</v>
      </c>
      <c r="G2391" s="1">
        <f t="shared" si="526"/>
        <v>11273</v>
      </c>
      <c r="H2391" s="2">
        <f t="shared" si="527"/>
        <v>0.2728416874410049</v>
      </c>
      <c r="I2391" s="2"/>
      <c r="J2391" s="2">
        <f t="shared" si="538"/>
        <v>0.35658445676113948</v>
      </c>
      <c r="K2391" s="2">
        <f t="shared" si="538"/>
        <v>0.62942614420214438</v>
      </c>
      <c r="L2391" s="2">
        <f t="shared" si="538"/>
        <v>3.5820606529999759E-3</v>
      </c>
      <c r="M2391" s="2">
        <f t="shared" si="539"/>
        <v>1.0407338383716169E-2</v>
      </c>
      <c r="N2391" s="1">
        <v>14733</v>
      </c>
      <c r="O2391" s="1">
        <v>26006</v>
      </c>
      <c r="P2391" s="1">
        <v>148</v>
      </c>
      <c r="Q2391" s="1">
        <v>79</v>
      </c>
      <c r="R2391" s="1">
        <v>283</v>
      </c>
      <c r="S2391" s="1">
        <v>31</v>
      </c>
      <c r="U2391" s="1">
        <v>37</v>
      </c>
      <c r="AG2391" s="7">
        <f>IF(Q2391&gt;0,RANK(Q2391,(N2391:P2391,Q2391:AE2391)),0)</f>
        <v>5</v>
      </c>
      <c r="AH2391" s="7">
        <f>IF(R2391&gt;0,RANK(R2391,(N2391:P2391,Q2391:AE2391)),0)</f>
        <v>3</v>
      </c>
      <c r="AI2391" s="7">
        <f>IF(T2391&gt;0,RANK(T2391,(N2391:P2391,Q2391:AE2391)),0)</f>
        <v>0</v>
      </c>
      <c r="AJ2391" s="7">
        <f>IF(S2391&gt;0,RANK(S2391,(N2391:P2391,Q2391:AE2391)),0)</f>
        <v>7</v>
      </c>
      <c r="AK2391" s="2">
        <f t="shared" si="540"/>
        <v>1.9120458891013384E-3</v>
      </c>
      <c r="AL2391" s="2">
        <f t="shared" si="540"/>
        <v>6.8494808432364405E-3</v>
      </c>
      <c r="AM2391" s="2">
        <f t="shared" si="541"/>
        <v>0</v>
      </c>
      <c r="AN2391" s="2">
        <f t="shared" si="542"/>
        <v>7.5029648812837335E-4</v>
      </c>
      <c r="AP2391" t="s">
        <v>4750</v>
      </c>
      <c r="AQ2391" t="s">
        <v>2910</v>
      </c>
      <c r="AR2391">
        <v>0</v>
      </c>
      <c r="AT2391" s="85" t="s">
        <v>3331</v>
      </c>
      <c r="AU2391" s="84" t="s">
        <v>3970</v>
      </c>
      <c r="AV2391" s="77" t="str">
        <f t="shared" si="543"/>
        <v>45035</v>
      </c>
      <c r="AX2391" s="7" t="s">
        <v>186</v>
      </c>
      <c r="AY2391">
        <v>54</v>
      </c>
      <c r="BB2391" t="s">
        <v>5425</v>
      </c>
    </row>
    <row r="2392" spans="1:54" hidden="1" outlineLevel="1">
      <c r="A2392" t="s">
        <v>2610</v>
      </c>
      <c r="B2392" t="s">
        <v>2910</v>
      </c>
      <c r="C2392" s="1">
        <f t="shared" si="537"/>
        <v>9746</v>
      </c>
      <c r="D2392" s="7">
        <f>IF(N2392&gt;0, RANK(N2392,(N2392:P2392,Q2392:AE2392)),0)</f>
        <v>2</v>
      </c>
      <c r="E2392" s="7">
        <f>IF(O2392&gt;0,RANK(O2392,(N2392:P2392,Q2392:AE2392)),0)</f>
        <v>1</v>
      </c>
      <c r="F2392" s="7">
        <f>IF(P2392&gt;0,RANK(P2392,(N2392:P2392,Q2392:AE2392)),0)</f>
        <v>4</v>
      </c>
      <c r="G2392" s="1">
        <f t="shared" si="526"/>
        <v>1560</v>
      </c>
      <c r="H2392" s="2">
        <f t="shared" si="527"/>
        <v>0.16006566796634517</v>
      </c>
      <c r="I2392" s="2"/>
      <c r="J2392" s="2">
        <f t="shared" si="538"/>
        <v>0.41565770572542582</v>
      </c>
      <c r="K2392" s="2">
        <f t="shared" si="538"/>
        <v>0.57572337369177096</v>
      </c>
      <c r="L2392" s="2">
        <f t="shared" si="538"/>
        <v>2.257336343115124E-3</v>
      </c>
      <c r="M2392" s="2">
        <f t="shared" si="539"/>
        <v>6.361584239688101E-3</v>
      </c>
      <c r="N2392" s="1">
        <v>4051</v>
      </c>
      <c r="O2392" s="1">
        <v>5611</v>
      </c>
      <c r="P2392" s="1">
        <v>22</v>
      </c>
      <c r="Q2392" s="1">
        <v>16</v>
      </c>
      <c r="R2392" s="1">
        <v>34</v>
      </c>
      <c r="S2392" s="1">
        <v>4</v>
      </c>
      <c r="U2392" s="1">
        <v>8</v>
      </c>
      <c r="AG2392" s="7">
        <f>IF(Q2392&gt;0,RANK(Q2392,(N2392:P2392,Q2392:AE2392)),0)</f>
        <v>5</v>
      </c>
      <c r="AH2392" s="7">
        <f>IF(R2392&gt;0,RANK(R2392,(N2392:P2392,Q2392:AE2392)),0)</f>
        <v>3</v>
      </c>
      <c r="AI2392" s="7">
        <f>IF(T2392&gt;0,RANK(T2392,(N2392:P2392,Q2392:AE2392)),0)</f>
        <v>0</v>
      </c>
      <c r="AJ2392" s="7">
        <f>IF(S2392&gt;0,RANK(S2392,(N2392:P2392,Q2392:AE2392)),0)</f>
        <v>7</v>
      </c>
      <c r="AK2392" s="2">
        <f t="shared" si="540"/>
        <v>1.6416991586291811E-3</v>
      </c>
      <c r="AL2392" s="2">
        <f t="shared" si="540"/>
        <v>3.4886107120870101E-3</v>
      </c>
      <c r="AM2392" s="2">
        <f t="shared" si="541"/>
        <v>0</v>
      </c>
      <c r="AN2392" s="2">
        <f t="shared" si="542"/>
        <v>4.1042478965729528E-4</v>
      </c>
      <c r="AP2392" t="s">
        <v>2610</v>
      </c>
      <c r="AQ2392" t="s">
        <v>2910</v>
      </c>
      <c r="AR2392">
        <v>3</v>
      </c>
      <c r="AT2392" s="85" t="s">
        <v>3331</v>
      </c>
      <c r="AU2392" s="84" t="s">
        <v>3656</v>
      </c>
      <c r="AV2392" s="77" t="str">
        <f t="shared" si="543"/>
        <v>45037</v>
      </c>
      <c r="AX2392" s="7" t="s">
        <v>186</v>
      </c>
      <c r="AY2392">
        <v>13</v>
      </c>
      <c r="BB2392" t="s">
        <v>5425</v>
      </c>
    </row>
    <row r="2393" spans="1:54" hidden="1" outlineLevel="1">
      <c r="A2393" t="s">
        <v>4066</v>
      </c>
      <c r="B2393" t="s">
        <v>2910</v>
      </c>
      <c r="C2393" s="1">
        <f t="shared" si="537"/>
        <v>9435</v>
      </c>
      <c r="D2393" s="7">
        <f>IF(N2393&gt;0, RANK(N2393,(N2393:P2393,Q2393:AE2393)),0)</f>
        <v>1</v>
      </c>
      <c r="E2393" s="7">
        <f>IF(O2393&gt;0,RANK(O2393,(N2393:P2393,Q2393:AE2393)),0)</f>
        <v>2</v>
      </c>
      <c r="F2393" s="7">
        <f>IF(P2393&gt;0,RANK(P2393,(N2393:P2393,Q2393:AE2393)),0)</f>
        <v>5</v>
      </c>
      <c r="G2393" s="1">
        <f t="shared" si="526"/>
        <v>2233</v>
      </c>
      <c r="H2393" s="2">
        <f t="shared" si="527"/>
        <v>0.23667196608373078</v>
      </c>
      <c r="I2393" s="2"/>
      <c r="J2393" s="2">
        <f t="shared" si="538"/>
        <v>0.61091679915209329</v>
      </c>
      <c r="K2393" s="2">
        <f t="shared" si="538"/>
        <v>0.37424483306836248</v>
      </c>
      <c r="L2393" s="2">
        <f t="shared" si="538"/>
        <v>1.589825119236884E-3</v>
      </c>
      <c r="M2393" s="2">
        <f t="shared" si="539"/>
        <v>1.3248542660307342E-2</v>
      </c>
      <c r="N2393" s="1">
        <v>5764</v>
      </c>
      <c r="O2393" s="1">
        <v>3531</v>
      </c>
      <c r="P2393" s="1">
        <v>15</v>
      </c>
      <c r="Q2393" s="1">
        <v>15</v>
      </c>
      <c r="R2393" s="1">
        <v>77</v>
      </c>
      <c r="S2393" s="1">
        <v>4</v>
      </c>
      <c r="U2393" s="1">
        <v>29</v>
      </c>
      <c r="AG2393" s="7">
        <f>IF(Q2393&gt;0,RANK(Q2393,(N2393:P2393,Q2393:AE2393)),0)</f>
        <v>5</v>
      </c>
      <c r="AH2393" s="7">
        <f>IF(R2393&gt;0,RANK(R2393,(N2393:P2393,Q2393:AE2393)),0)</f>
        <v>3</v>
      </c>
      <c r="AI2393" s="7">
        <f>IF(T2393&gt;0,RANK(T2393,(N2393:P2393,Q2393:AE2393)),0)</f>
        <v>0</v>
      </c>
      <c r="AJ2393" s="7">
        <f>IF(S2393&gt;0,RANK(S2393,(N2393:P2393,Q2393:AE2393)),0)</f>
        <v>7</v>
      </c>
      <c r="AK2393" s="2">
        <f t="shared" si="540"/>
        <v>1.589825119236884E-3</v>
      </c>
      <c r="AL2393" s="2">
        <f t="shared" si="540"/>
        <v>8.1611022787493378E-3</v>
      </c>
      <c r="AM2393" s="2">
        <f t="shared" si="541"/>
        <v>0</v>
      </c>
      <c r="AN2393" s="2">
        <f t="shared" si="542"/>
        <v>4.2395336512983573E-4</v>
      </c>
      <c r="AP2393" t="s">
        <v>4066</v>
      </c>
      <c r="AQ2393" t="s">
        <v>2910</v>
      </c>
      <c r="AR2393">
        <v>5</v>
      </c>
      <c r="AT2393" s="85" t="s">
        <v>3331</v>
      </c>
      <c r="AU2393" s="84" t="s">
        <v>5210</v>
      </c>
      <c r="AV2393" s="77" t="str">
        <f t="shared" si="543"/>
        <v>45039</v>
      </c>
      <c r="AX2393" s="7" t="s">
        <v>186</v>
      </c>
      <c r="AY2393">
        <v>25</v>
      </c>
      <c r="BB2393" t="s">
        <v>5425</v>
      </c>
    </row>
    <row r="2394" spans="1:54" hidden="1" outlineLevel="1">
      <c r="A2394" t="s">
        <v>2618</v>
      </c>
      <c r="B2394" t="s">
        <v>2910</v>
      </c>
      <c r="C2394" s="1">
        <f t="shared" si="537"/>
        <v>49545</v>
      </c>
      <c r="D2394" s="7">
        <f>IF(N2394&gt;0, RANK(N2394,(N2394:P2394,Q2394:AE2394)),0)</f>
        <v>2</v>
      </c>
      <c r="E2394" s="7">
        <f>IF(O2394&gt;0,RANK(O2394,(N2394:P2394,Q2394:AE2394)),0)</f>
        <v>1</v>
      </c>
      <c r="F2394" s="7">
        <f>IF(P2394&gt;0,RANK(P2394,(N2394:P2394,Q2394:AE2394)),0)</f>
        <v>3</v>
      </c>
      <c r="G2394" s="1">
        <f t="shared" si="526"/>
        <v>6247</v>
      </c>
      <c r="H2394" s="2">
        <f t="shared" si="527"/>
        <v>0.12608739529720456</v>
      </c>
      <c r="I2394" s="2"/>
      <c r="J2394" s="2">
        <f t="shared" si="538"/>
        <v>0.43277828236956301</v>
      </c>
      <c r="K2394" s="2">
        <f t="shared" si="538"/>
        <v>0.55886567766676754</v>
      </c>
      <c r="L2394" s="2">
        <f t="shared" si="538"/>
        <v>2.7651629831466342E-3</v>
      </c>
      <c r="M2394" s="2">
        <f t="shared" si="539"/>
        <v>5.5908769805228806E-3</v>
      </c>
      <c r="N2394" s="1">
        <v>21442</v>
      </c>
      <c r="O2394" s="1">
        <v>27689</v>
      </c>
      <c r="P2394" s="1">
        <v>137</v>
      </c>
      <c r="Q2394" s="1">
        <v>101</v>
      </c>
      <c r="R2394" s="69">
        <v>65</v>
      </c>
      <c r="S2394" s="1">
        <v>35</v>
      </c>
      <c r="U2394" s="1">
        <v>76</v>
      </c>
      <c r="AG2394" s="7">
        <f>IF(Q2394&gt;0,RANK(Q2394,(N2394:P2394,Q2394:AE2394)),0)</f>
        <v>4</v>
      </c>
      <c r="AH2394" s="7">
        <f>IF(R2394&gt;0,RANK(R2394,(N2394:P2394,Q2394:AE2394)),0)</f>
        <v>6</v>
      </c>
      <c r="AI2394" s="7">
        <f>IF(T2394&gt;0,RANK(T2394,(N2394:P2394,Q2394:AE2394)),0)</f>
        <v>0</v>
      </c>
      <c r="AJ2394" s="7">
        <f>IF(S2394&gt;0,RANK(S2394,(N2394:P2394,Q2394:AE2394)),0)</f>
        <v>7</v>
      </c>
      <c r="AK2394" s="2">
        <f t="shared" si="540"/>
        <v>2.0385508123927742E-3</v>
      </c>
      <c r="AL2394" s="2">
        <f t="shared" si="540"/>
        <v>1.3119386416389142E-3</v>
      </c>
      <c r="AM2394" s="2">
        <f t="shared" si="541"/>
        <v>0</v>
      </c>
      <c r="AN2394" s="2">
        <f t="shared" si="542"/>
        <v>7.0642849934403069E-4</v>
      </c>
      <c r="AP2394" t="s">
        <v>2618</v>
      </c>
      <c r="AQ2394" t="s">
        <v>2910</v>
      </c>
      <c r="AR2394">
        <v>0</v>
      </c>
      <c r="AT2394" s="85" t="s">
        <v>3331</v>
      </c>
      <c r="AU2394" s="84" t="s">
        <v>5211</v>
      </c>
      <c r="AV2394" s="77" t="str">
        <f t="shared" si="543"/>
        <v>45041</v>
      </c>
      <c r="AX2394" s="7" t="s">
        <v>186</v>
      </c>
      <c r="AY2394">
        <v>68</v>
      </c>
      <c r="BB2394" t="s">
        <v>5425</v>
      </c>
    </row>
    <row r="2395" spans="1:54" hidden="1" outlineLevel="1">
      <c r="A2395" t="s">
        <v>4360</v>
      </c>
      <c r="B2395" t="s">
        <v>2910</v>
      </c>
      <c r="C2395" s="1">
        <f t="shared" si="537"/>
        <v>23593</v>
      </c>
      <c r="D2395" s="7">
        <f>IF(N2395&gt;0, RANK(N2395,(N2395:P2395,Q2395:AE2395)),0)</f>
        <v>2</v>
      </c>
      <c r="E2395" s="7">
        <f>IF(O2395&gt;0,RANK(O2395,(N2395:P2395,Q2395:AE2395)),0)</f>
        <v>1</v>
      </c>
      <c r="F2395" s="7">
        <f>IF(P2395&gt;0,RANK(P2395,(N2395:P2395,Q2395:AE2395)),0)</f>
        <v>3</v>
      </c>
      <c r="G2395" s="1">
        <f t="shared" si="526"/>
        <v>2004</v>
      </c>
      <c r="H2395" s="2">
        <f t="shared" si="527"/>
        <v>8.4940448438096047E-2</v>
      </c>
      <c r="I2395" s="2"/>
      <c r="J2395" s="2">
        <f t="shared" si="538"/>
        <v>0.44937057601831054</v>
      </c>
      <c r="K2395" s="2">
        <f t="shared" si="538"/>
        <v>0.53431102445640655</v>
      </c>
      <c r="L2395" s="2">
        <f t="shared" si="538"/>
        <v>6.4425889034883232E-3</v>
      </c>
      <c r="M2395" s="2">
        <f t="shared" si="539"/>
        <v>9.8758106217945885E-3</v>
      </c>
      <c r="N2395" s="1">
        <v>10602</v>
      </c>
      <c r="O2395" s="1">
        <v>12606</v>
      </c>
      <c r="P2395" s="1">
        <v>152</v>
      </c>
      <c r="Q2395" s="1">
        <v>57</v>
      </c>
      <c r="R2395" s="1">
        <v>36</v>
      </c>
      <c r="S2395" s="1">
        <v>32</v>
      </c>
      <c r="U2395" s="1">
        <v>108</v>
      </c>
      <c r="AG2395" s="7">
        <f>IF(Q2395&gt;0,RANK(Q2395,(N2395:P2395,Q2395:AE2395)),0)</f>
        <v>5</v>
      </c>
      <c r="AH2395" s="7">
        <f>IF(R2395&gt;0,RANK(R2395,(N2395:P2395,Q2395:AE2395)),0)</f>
        <v>6</v>
      </c>
      <c r="AI2395" s="7">
        <f>IF(T2395&gt;0,RANK(T2395,(N2395:P2395,Q2395:AE2395)),0)</f>
        <v>0</v>
      </c>
      <c r="AJ2395" s="7">
        <f>IF(S2395&gt;0,RANK(S2395,(N2395:P2395,Q2395:AE2395)),0)</f>
        <v>7</v>
      </c>
      <c r="AK2395" s="2">
        <f t="shared" si="540"/>
        <v>2.415970838808121E-3</v>
      </c>
      <c r="AL2395" s="2">
        <f t="shared" si="540"/>
        <v>1.5258763192472343E-3</v>
      </c>
      <c r="AM2395" s="2">
        <f t="shared" si="541"/>
        <v>0</v>
      </c>
      <c r="AN2395" s="2">
        <f t="shared" si="542"/>
        <v>1.3563345059975417E-3</v>
      </c>
      <c r="AP2395" t="s">
        <v>4360</v>
      </c>
      <c r="AQ2395" t="s">
        <v>2910</v>
      </c>
      <c r="AR2395">
        <v>0</v>
      </c>
      <c r="AT2395" s="85" t="s">
        <v>3331</v>
      </c>
      <c r="AU2395" s="84" t="s">
        <v>5216</v>
      </c>
      <c r="AV2395" s="77" t="str">
        <f t="shared" si="543"/>
        <v>45043</v>
      </c>
      <c r="AX2395" s="7" t="s">
        <v>186</v>
      </c>
      <c r="AY2395">
        <v>37</v>
      </c>
      <c r="BB2395" t="s">
        <v>5425</v>
      </c>
    </row>
    <row r="2396" spans="1:54" hidden="1" outlineLevel="1">
      <c r="A2396" t="s">
        <v>3046</v>
      </c>
      <c r="B2396" t="s">
        <v>2910</v>
      </c>
      <c r="C2396" s="1">
        <f t="shared" si="537"/>
        <v>168833</v>
      </c>
      <c r="D2396" s="7">
        <f>IF(N2396&gt;0, RANK(N2396,(N2396:P2396,Q2396:AE2396)),0)</f>
        <v>2</v>
      </c>
      <c r="E2396" s="7">
        <f>IF(O2396&gt;0,RANK(O2396,(N2396:P2396,Q2396:AE2396)),0)</f>
        <v>1</v>
      </c>
      <c r="F2396" s="7">
        <f>IF(P2396&gt;0,RANK(P2396,(N2396:P2396,Q2396:AE2396)),0)</f>
        <v>3</v>
      </c>
      <c r="G2396" s="1">
        <f t="shared" si="526"/>
        <v>56134</v>
      </c>
      <c r="H2396" s="2">
        <f t="shared" si="527"/>
        <v>0.33248239384480521</v>
      </c>
      <c r="I2396" s="2"/>
      <c r="J2396" s="2">
        <f t="shared" si="538"/>
        <v>0.32782098286472433</v>
      </c>
      <c r="K2396" s="2">
        <f t="shared" si="538"/>
        <v>0.66030337670952954</v>
      </c>
      <c r="L2396" s="2">
        <f t="shared" si="538"/>
        <v>3.8795733061664484E-3</v>
      </c>
      <c r="M2396" s="2">
        <f t="shared" si="539"/>
        <v>7.9960671195797323E-3</v>
      </c>
      <c r="N2396" s="1">
        <v>55347</v>
      </c>
      <c r="O2396" s="1">
        <v>111481</v>
      </c>
      <c r="P2396" s="1">
        <v>655</v>
      </c>
      <c r="Q2396" s="1">
        <v>438</v>
      </c>
      <c r="R2396" s="1">
        <v>566</v>
      </c>
      <c r="S2396" s="1">
        <v>177</v>
      </c>
      <c r="U2396" s="1">
        <v>169</v>
      </c>
      <c r="AG2396" s="7">
        <f>IF(Q2396&gt;0,RANK(Q2396,(N2396:P2396,Q2396:AE2396)),0)</f>
        <v>5</v>
      </c>
      <c r="AH2396" s="7">
        <f>IF(R2396&gt;0,RANK(R2396,(N2396:P2396,Q2396:AE2396)),0)</f>
        <v>4</v>
      </c>
      <c r="AI2396" s="7">
        <f>IF(T2396&gt;0,RANK(T2396,(N2396:P2396,Q2396:AE2396)),0)</f>
        <v>0</v>
      </c>
      <c r="AJ2396" s="7">
        <f>IF(S2396&gt;0,RANK(S2396,(N2396:P2396,Q2396:AE2396)),0)</f>
        <v>6</v>
      </c>
      <c r="AK2396" s="2">
        <f t="shared" si="540"/>
        <v>2.5942795543525258E-3</v>
      </c>
      <c r="AL2396" s="2">
        <f t="shared" si="540"/>
        <v>3.3524251775423051E-3</v>
      </c>
      <c r="AM2396" s="2">
        <f t="shared" si="541"/>
        <v>0</v>
      </c>
      <c r="AN2396" s="2">
        <f t="shared" si="542"/>
        <v>1.0483732445671166E-3</v>
      </c>
      <c r="AP2396" t="s">
        <v>3046</v>
      </c>
      <c r="AQ2396" t="s">
        <v>2910</v>
      </c>
      <c r="AR2396">
        <v>4</v>
      </c>
      <c r="AT2396" s="85" t="s">
        <v>3331</v>
      </c>
      <c r="AU2396" s="84" t="s">
        <v>3961</v>
      </c>
      <c r="AV2396" s="77" t="str">
        <f t="shared" si="543"/>
        <v>45045</v>
      </c>
      <c r="AX2396" s="7" t="s">
        <v>186</v>
      </c>
      <c r="AY2396">
        <v>142</v>
      </c>
      <c r="BB2396" t="s">
        <v>5425</v>
      </c>
    </row>
    <row r="2397" spans="1:54" hidden="1" outlineLevel="1">
      <c r="A2397" t="s">
        <v>2786</v>
      </c>
      <c r="B2397" t="s">
        <v>2910</v>
      </c>
      <c r="C2397" s="1">
        <f t="shared" si="537"/>
        <v>23442</v>
      </c>
      <c r="D2397" s="7">
        <f>IF(N2397&gt;0, RANK(N2397,(N2397:P2397,Q2397:AE2397)),0)</f>
        <v>2</v>
      </c>
      <c r="E2397" s="7">
        <f>IF(O2397&gt;0,RANK(O2397,(N2397:P2397,Q2397:AE2397)),0)</f>
        <v>1</v>
      </c>
      <c r="F2397" s="7">
        <f>IF(P2397&gt;0,RANK(P2397,(N2397:P2397,Q2397:AE2397)),0)</f>
        <v>3</v>
      </c>
      <c r="G2397" s="1">
        <f t="shared" si="526"/>
        <v>5310</v>
      </c>
      <c r="H2397" s="2">
        <f t="shared" si="527"/>
        <v>0.22651650883030458</v>
      </c>
      <c r="I2397" s="2"/>
      <c r="J2397" s="2">
        <f t="shared" si="538"/>
        <v>0.38196399624605409</v>
      </c>
      <c r="K2397" s="2">
        <f t="shared" si="538"/>
        <v>0.60848050507635865</v>
      </c>
      <c r="L2397" s="2">
        <f t="shared" si="538"/>
        <v>3.2847026704206127E-3</v>
      </c>
      <c r="M2397" s="2">
        <f t="shared" si="539"/>
        <v>6.2707960071665915E-3</v>
      </c>
      <c r="N2397" s="1">
        <v>8954</v>
      </c>
      <c r="O2397" s="1">
        <v>14264</v>
      </c>
      <c r="P2397" s="1">
        <v>77</v>
      </c>
      <c r="Q2397" s="1">
        <v>46</v>
      </c>
      <c r="R2397" s="1">
        <v>51</v>
      </c>
      <c r="S2397" s="1">
        <v>17</v>
      </c>
      <c r="U2397" s="1">
        <v>33</v>
      </c>
      <c r="AG2397" s="7">
        <f>IF(Q2397&gt;0,RANK(Q2397,(N2397:P2397,Q2397:AE2397)),0)</f>
        <v>5</v>
      </c>
      <c r="AH2397" s="7">
        <f>IF(R2397&gt;0,RANK(R2397,(N2397:P2397,Q2397:AE2397)),0)</f>
        <v>4</v>
      </c>
      <c r="AI2397" s="7">
        <f>IF(T2397&gt;0,RANK(T2397,(N2397:P2397,Q2397:AE2397)),0)</f>
        <v>0</v>
      </c>
      <c r="AJ2397" s="7">
        <f>IF(S2397&gt;0,RANK(S2397,(N2397:P2397,Q2397:AE2397)),0)</f>
        <v>7</v>
      </c>
      <c r="AK2397" s="2">
        <f t="shared" si="540"/>
        <v>1.9622899070045217E-3</v>
      </c>
      <c r="AL2397" s="2">
        <f t="shared" si="540"/>
        <v>2.1755822882006653E-3</v>
      </c>
      <c r="AM2397" s="2">
        <f t="shared" si="541"/>
        <v>0</v>
      </c>
      <c r="AN2397" s="2">
        <f t="shared" si="542"/>
        <v>7.2519409606688846E-4</v>
      </c>
      <c r="AP2397" t="s">
        <v>2786</v>
      </c>
      <c r="AQ2397" t="s">
        <v>2910</v>
      </c>
      <c r="AR2397">
        <v>3</v>
      </c>
      <c r="AT2397" s="85" t="s">
        <v>3331</v>
      </c>
      <c r="AU2397" s="84" t="s">
        <v>3267</v>
      </c>
      <c r="AV2397" s="77" t="str">
        <f t="shared" si="543"/>
        <v>45047</v>
      </c>
      <c r="AX2397" s="7" t="s">
        <v>186</v>
      </c>
      <c r="AY2397">
        <v>38</v>
      </c>
      <c r="BB2397" t="s">
        <v>5425</v>
      </c>
    </row>
    <row r="2398" spans="1:54" hidden="1" outlineLevel="1">
      <c r="A2398" t="s">
        <v>3323</v>
      </c>
      <c r="B2398" t="s">
        <v>2910</v>
      </c>
      <c r="C2398" s="1">
        <f t="shared" si="537"/>
        <v>8016</v>
      </c>
      <c r="D2398" s="7">
        <f>IF(N2398&gt;0, RANK(N2398,(N2398:P2398,Q2398:AE2398)),0)</f>
        <v>1</v>
      </c>
      <c r="E2398" s="7">
        <f>IF(O2398&gt;0,RANK(O2398,(N2398:P2398,Q2398:AE2398)),0)</f>
        <v>2</v>
      </c>
      <c r="F2398" s="7">
        <f>IF(P2398&gt;0,RANK(P2398,(N2398:P2398,Q2398:AE2398)),0)</f>
        <v>4</v>
      </c>
      <c r="G2398" s="1">
        <f t="shared" si="526"/>
        <v>1735</v>
      </c>
      <c r="H2398" s="2">
        <f t="shared" si="527"/>
        <v>0.21644211576846306</v>
      </c>
      <c r="I2398" s="2"/>
      <c r="J2398" s="2">
        <f t="shared" si="538"/>
        <v>0.60279441117764476</v>
      </c>
      <c r="K2398" s="2">
        <f t="shared" si="538"/>
        <v>0.38635229540918165</v>
      </c>
      <c r="L2398" s="2">
        <f t="shared" si="538"/>
        <v>1.3722554890219561E-3</v>
      </c>
      <c r="M2398" s="2">
        <f t="shared" si="539"/>
        <v>9.4810379241516366E-3</v>
      </c>
      <c r="N2398" s="1">
        <v>4832</v>
      </c>
      <c r="O2398" s="1">
        <v>3097</v>
      </c>
      <c r="P2398" s="1">
        <v>11</v>
      </c>
      <c r="Q2398" s="1">
        <v>7</v>
      </c>
      <c r="R2398" s="1">
        <v>58</v>
      </c>
      <c r="S2398" s="1">
        <v>2</v>
      </c>
      <c r="U2398" s="1">
        <v>9</v>
      </c>
      <c r="AG2398" s="7">
        <f>IF(Q2398&gt;0,RANK(Q2398,(N2398:P2398,Q2398:AE2398)),0)</f>
        <v>6</v>
      </c>
      <c r="AH2398" s="7">
        <f>IF(R2398&gt;0,RANK(R2398,(N2398:P2398,Q2398:AE2398)),0)</f>
        <v>3</v>
      </c>
      <c r="AI2398" s="7">
        <f>IF(T2398&gt;0,RANK(T2398,(N2398:P2398,Q2398:AE2398)),0)</f>
        <v>0</v>
      </c>
      <c r="AJ2398" s="7">
        <f>IF(S2398&gt;0,RANK(S2398,(N2398:P2398,Q2398:AE2398)),0)</f>
        <v>7</v>
      </c>
      <c r="AK2398" s="2">
        <f t="shared" si="540"/>
        <v>8.7325349301397204E-4</v>
      </c>
      <c r="AL2398" s="2">
        <f t="shared" si="540"/>
        <v>7.2355289421157688E-3</v>
      </c>
      <c r="AM2398" s="2">
        <f t="shared" si="541"/>
        <v>0</v>
      </c>
      <c r="AN2398" s="2">
        <f t="shared" si="542"/>
        <v>2.4950099800399199E-4</v>
      </c>
      <c r="AP2398" t="s">
        <v>3323</v>
      </c>
      <c r="AQ2398" t="s">
        <v>2910</v>
      </c>
      <c r="AR2398">
        <v>2</v>
      </c>
      <c r="AT2398" s="85" t="s">
        <v>3331</v>
      </c>
      <c r="AU2398" s="84" t="s">
        <v>4660</v>
      </c>
      <c r="AV2398" s="77" t="str">
        <f t="shared" si="543"/>
        <v>45049</v>
      </c>
      <c r="AX2398" s="7" t="s">
        <v>186</v>
      </c>
      <c r="AY2398">
        <v>23</v>
      </c>
      <c r="BB2398" t="s">
        <v>5425</v>
      </c>
    </row>
    <row r="2399" spans="1:54" hidden="1" outlineLevel="1">
      <c r="A2399" t="s">
        <v>4439</v>
      </c>
      <c r="B2399" t="s">
        <v>2910</v>
      </c>
      <c r="C2399" s="1">
        <f t="shared" si="537"/>
        <v>81347</v>
      </c>
      <c r="D2399" s="7">
        <f>IF(N2399&gt;0, RANK(N2399,(N2399:P2399,Q2399:AE2399)),0)</f>
        <v>2</v>
      </c>
      <c r="E2399" s="7">
        <f>IF(O2399&gt;0,RANK(O2399,(N2399:P2399,Q2399:AE2399)),0)</f>
        <v>1</v>
      </c>
      <c r="F2399" s="7">
        <f>IF(P2399&gt;0,RANK(P2399,(N2399:P2399,Q2399:AE2399)),0)</f>
        <v>4</v>
      </c>
      <c r="G2399" s="1">
        <f t="shared" si="526"/>
        <v>20900</v>
      </c>
      <c r="H2399" s="2">
        <f t="shared" si="527"/>
        <v>0.25692404145205111</v>
      </c>
      <c r="I2399" s="2"/>
      <c r="J2399" s="2">
        <f t="shared" si="538"/>
        <v>0.36322175372171067</v>
      </c>
      <c r="K2399" s="2">
        <f t="shared" si="538"/>
        <v>0.62014579517376178</v>
      </c>
      <c r="L2399" s="2">
        <f t="shared" si="538"/>
        <v>3.810835064599801E-3</v>
      </c>
      <c r="M2399" s="2">
        <f t="shared" si="539"/>
        <v>1.28216160399278E-2</v>
      </c>
      <c r="N2399" s="1">
        <v>29547</v>
      </c>
      <c r="O2399" s="1">
        <v>50447</v>
      </c>
      <c r="P2399" s="1">
        <v>310</v>
      </c>
      <c r="Q2399" s="1">
        <v>159</v>
      </c>
      <c r="R2399" s="1">
        <v>575</v>
      </c>
      <c r="S2399" s="1">
        <v>207</v>
      </c>
      <c r="U2399" s="1">
        <v>102</v>
      </c>
      <c r="AG2399" s="7">
        <f>IF(Q2399&gt;0,RANK(Q2399,(N2399:P2399,Q2399:AE2399)),0)</f>
        <v>6</v>
      </c>
      <c r="AH2399" s="7">
        <f>IF(R2399&gt;0,RANK(R2399,(N2399:P2399,Q2399:AE2399)),0)</f>
        <v>3</v>
      </c>
      <c r="AI2399" s="7">
        <f>IF(T2399&gt;0,RANK(T2399,(N2399:P2399,Q2399:AE2399)),0)</f>
        <v>0</v>
      </c>
      <c r="AJ2399" s="7">
        <f>IF(S2399&gt;0,RANK(S2399,(N2399:P2399,Q2399:AE2399)),0)</f>
        <v>5</v>
      </c>
      <c r="AK2399" s="2">
        <f t="shared" si="540"/>
        <v>1.9545895976495753E-3</v>
      </c>
      <c r="AL2399" s="2">
        <f t="shared" si="540"/>
        <v>7.06848439401576E-3</v>
      </c>
      <c r="AM2399" s="2">
        <f t="shared" si="541"/>
        <v>0</v>
      </c>
      <c r="AN2399" s="2">
        <f t="shared" si="542"/>
        <v>2.5446543818456735E-3</v>
      </c>
      <c r="AP2399" t="s">
        <v>4439</v>
      </c>
      <c r="AQ2399" t="s">
        <v>2910</v>
      </c>
      <c r="AR2399">
        <v>1</v>
      </c>
      <c r="AT2399" s="85" t="s">
        <v>3331</v>
      </c>
      <c r="AU2399" s="84" t="s">
        <v>4017</v>
      </c>
      <c r="AV2399" s="77" t="str">
        <f t="shared" si="543"/>
        <v>45051</v>
      </c>
      <c r="AX2399" s="7" t="s">
        <v>186</v>
      </c>
      <c r="AY2399">
        <v>113</v>
      </c>
      <c r="BB2399" t="s">
        <v>5425</v>
      </c>
    </row>
    <row r="2400" spans="1:54" hidden="1" outlineLevel="1">
      <c r="A2400" t="s">
        <v>2039</v>
      </c>
      <c r="B2400" t="s">
        <v>2910</v>
      </c>
      <c r="C2400" s="1">
        <f t="shared" si="537"/>
        <v>6846</v>
      </c>
      <c r="D2400" s="7">
        <f>IF(N2400&gt;0, RANK(N2400,(N2400:P2400,Q2400:AE2400)),0)</f>
        <v>1</v>
      </c>
      <c r="E2400" s="7">
        <f>IF(O2400&gt;0,RANK(O2400,(N2400:P2400,Q2400:AE2400)),0)</f>
        <v>2</v>
      </c>
      <c r="F2400" s="7">
        <f>IF(P2400&gt;0,RANK(P2400,(N2400:P2400,Q2400:AE2400)),0)</f>
        <v>3</v>
      </c>
      <c r="G2400" s="1">
        <f t="shared" si="526"/>
        <v>907</v>
      </c>
      <c r="H2400" s="2">
        <f t="shared" si="527"/>
        <v>0.13248612328366929</v>
      </c>
      <c r="I2400" s="2"/>
      <c r="J2400" s="2">
        <f t="shared" si="538"/>
        <v>0.56091148115687994</v>
      </c>
      <c r="K2400" s="2">
        <f t="shared" si="538"/>
        <v>0.42842535787321062</v>
      </c>
      <c r="L2400" s="2">
        <f t="shared" si="538"/>
        <v>4.0899795501022499E-3</v>
      </c>
      <c r="M2400" s="2">
        <f t="shared" si="539"/>
        <v>6.5731814198071855E-3</v>
      </c>
      <c r="N2400" s="1">
        <v>3840</v>
      </c>
      <c r="O2400" s="1">
        <v>2933</v>
      </c>
      <c r="P2400" s="1">
        <v>28</v>
      </c>
      <c r="Q2400" s="1">
        <v>19</v>
      </c>
      <c r="R2400" s="1">
        <v>8</v>
      </c>
      <c r="S2400" s="1">
        <v>7</v>
      </c>
      <c r="U2400" s="1">
        <v>11</v>
      </c>
      <c r="AG2400" s="7">
        <f>IF(Q2400&gt;0,RANK(Q2400,(N2400:P2400,Q2400:AE2400)),0)</f>
        <v>4</v>
      </c>
      <c r="AH2400" s="7">
        <f>IF(R2400&gt;0,RANK(R2400,(N2400:P2400,Q2400:AE2400)),0)</f>
        <v>6</v>
      </c>
      <c r="AI2400" s="7">
        <f>IF(T2400&gt;0,RANK(T2400,(N2400:P2400,Q2400:AE2400)),0)</f>
        <v>0</v>
      </c>
      <c r="AJ2400" s="7">
        <f>IF(S2400&gt;0,RANK(S2400,(N2400:P2400,Q2400:AE2400)),0)</f>
        <v>7</v>
      </c>
      <c r="AK2400" s="2">
        <f t="shared" si="540"/>
        <v>2.7753432661408121E-3</v>
      </c>
      <c r="AL2400" s="2">
        <f t="shared" si="540"/>
        <v>1.1685655857434998E-3</v>
      </c>
      <c r="AM2400" s="2">
        <f t="shared" si="541"/>
        <v>0</v>
      </c>
      <c r="AN2400" s="2">
        <f t="shared" si="542"/>
        <v>1.0224948875255625E-3</v>
      </c>
      <c r="AP2400" t="s">
        <v>2039</v>
      </c>
      <c r="AQ2400" t="s">
        <v>2910</v>
      </c>
      <c r="AR2400">
        <v>2</v>
      </c>
      <c r="AT2400" s="85" t="s">
        <v>3331</v>
      </c>
      <c r="AU2400" s="84" t="s">
        <v>4018</v>
      </c>
      <c r="AV2400" s="77" t="str">
        <f t="shared" si="543"/>
        <v>45053</v>
      </c>
      <c r="AX2400" s="7" t="s">
        <v>186</v>
      </c>
      <c r="AY2400">
        <v>17</v>
      </c>
      <c r="BB2400" t="s">
        <v>5425</v>
      </c>
    </row>
    <row r="2401" spans="1:54" hidden="1" outlineLevel="1">
      <c r="A2401" t="s">
        <v>1587</v>
      </c>
      <c r="B2401" t="s">
        <v>2910</v>
      </c>
      <c r="C2401" s="1">
        <f t="shared" si="537"/>
        <v>22915</v>
      </c>
      <c r="D2401" s="7">
        <f>IF(N2401&gt;0, RANK(N2401,(N2401:P2401,Q2401:AE2401)),0)</f>
        <v>2</v>
      </c>
      <c r="E2401" s="7">
        <f>IF(O2401&gt;0,RANK(O2401,(N2401:P2401,Q2401:AE2401)),0)</f>
        <v>1</v>
      </c>
      <c r="F2401" s="7">
        <f>IF(P2401&gt;0,RANK(P2401,(N2401:P2401,Q2401:AE2401)),0)</f>
        <v>3</v>
      </c>
      <c r="G2401" s="1">
        <f t="shared" si="526"/>
        <v>5645</v>
      </c>
      <c r="H2401" s="2">
        <f t="shared" si="527"/>
        <v>0.24634518874099934</v>
      </c>
      <c r="I2401" s="2"/>
      <c r="J2401" s="2">
        <f t="shared" si="538"/>
        <v>0.37159066113899192</v>
      </c>
      <c r="K2401" s="2">
        <f t="shared" si="538"/>
        <v>0.61793584987999128</v>
      </c>
      <c r="L2401" s="2">
        <f t="shared" si="538"/>
        <v>3.3166048439886536E-3</v>
      </c>
      <c r="M2401" s="2">
        <f t="shared" si="539"/>
        <v>7.1568841370282001E-3</v>
      </c>
      <c r="N2401" s="1">
        <v>8515</v>
      </c>
      <c r="O2401" s="1">
        <v>14160</v>
      </c>
      <c r="P2401" s="1">
        <v>76</v>
      </c>
      <c r="Q2401" s="1">
        <v>61</v>
      </c>
      <c r="R2401" s="1">
        <v>48</v>
      </c>
      <c r="S2401" s="1">
        <v>18</v>
      </c>
      <c r="U2401" s="1">
        <v>37</v>
      </c>
      <c r="AG2401" s="7">
        <f>IF(Q2401&gt;0,RANK(Q2401,(N2401:P2401,Q2401:AE2401)),0)</f>
        <v>4</v>
      </c>
      <c r="AH2401" s="7">
        <f>IF(R2401&gt;0,RANK(R2401,(N2401:P2401,Q2401:AE2401)),0)</f>
        <v>5</v>
      </c>
      <c r="AI2401" s="7">
        <f>IF(T2401&gt;0,RANK(T2401,(N2401:P2401,Q2401:AE2401)),0)</f>
        <v>0</v>
      </c>
      <c r="AJ2401" s="7">
        <f>IF(S2401&gt;0,RANK(S2401,(N2401:P2401,Q2401:AE2401)),0)</f>
        <v>7</v>
      </c>
      <c r="AK2401" s="2">
        <f t="shared" si="540"/>
        <v>2.6620117826751037E-3</v>
      </c>
      <c r="AL2401" s="2">
        <f t="shared" si="540"/>
        <v>2.0946977962033602E-3</v>
      </c>
      <c r="AM2401" s="2">
        <f t="shared" si="541"/>
        <v>0</v>
      </c>
      <c r="AN2401" s="2">
        <f t="shared" si="542"/>
        <v>7.8551167357626011E-4</v>
      </c>
      <c r="AP2401" t="s">
        <v>1587</v>
      </c>
      <c r="AQ2401" t="s">
        <v>2910</v>
      </c>
      <c r="AR2401">
        <v>5</v>
      </c>
      <c r="AT2401" s="85" t="s">
        <v>3331</v>
      </c>
      <c r="AU2401" s="84" t="s">
        <v>4019</v>
      </c>
      <c r="AV2401" s="77" t="str">
        <f t="shared" si="543"/>
        <v>45055</v>
      </c>
      <c r="AX2401" s="7" t="s">
        <v>186</v>
      </c>
      <c r="AY2401">
        <v>35</v>
      </c>
      <c r="BB2401" t="s">
        <v>5425</v>
      </c>
    </row>
    <row r="2402" spans="1:54" hidden="1" outlineLevel="1">
      <c r="A2402" t="s">
        <v>3880</v>
      </c>
      <c r="B2402" t="s">
        <v>2910</v>
      </c>
      <c r="C2402" s="1">
        <f t="shared" si="537"/>
        <v>20814</v>
      </c>
      <c r="D2402" s="7">
        <f>IF(N2402&gt;0, RANK(N2402,(N2402:P2402,Q2402:AE2402)),0)</f>
        <v>2</v>
      </c>
      <c r="E2402" s="7">
        <f>IF(O2402&gt;0,RANK(O2402,(N2402:P2402,Q2402:AE2402)),0)</f>
        <v>1</v>
      </c>
      <c r="F2402" s="7">
        <f>IF(P2402&gt;0,RANK(P2402,(N2402:P2402,Q2402:AE2402)),0)</f>
        <v>3</v>
      </c>
      <c r="G2402" s="1">
        <f t="shared" si="526"/>
        <v>5285</v>
      </c>
      <c r="H2402" s="2">
        <f t="shared" si="527"/>
        <v>0.25391563370808112</v>
      </c>
      <c r="I2402" s="2"/>
      <c r="J2402" s="2">
        <f t="shared" si="538"/>
        <v>0.3666282309983665</v>
      </c>
      <c r="K2402" s="2">
        <f t="shared" si="538"/>
        <v>0.62054386470644762</v>
      </c>
      <c r="L2402" s="2">
        <f t="shared" si="538"/>
        <v>4.9966368790237336E-3</v>
      </c>
      <c r="M2402" s="2">
        <f t="shared" si="539"/>
        <v>7.8312674161621423E-3</v>
      </c>
      <c r="N2402" s="1">
        <v>7631</v>
      </c>
      <c r="O2402" s="1">
        <v>12916</v>
      </c>
      <c r="P2402" s="1">
        <v>104</v>
      </c>
      <c r="Q2402" s="1">
        <v>64</v>
      </c>
      <c r="R2402" s="1">
        <v>52</v>
      </c>
      <c r="S2402" s="1">
        <v>34</v>
      </c>
      <c r="U2402" s="1">
        <v>13</v>
      </c>
      <c r="AG2402" s="7">
        <f>IF(Q2402&gt;0,RANK(Q2402,(N2402:P2402,Q2402:AE2402)),0)</f>
        <v>4</v>
      </c>
      <c r="AH2402" s="7">
        <f>IF(R2402&gt;0,RANK(R2402,(N2402:P2402,Q2402:AE2402)),0)</f>
        <v>5</v>
      </c>
      <c r="AI2402" s="7">
        <f>IF(T2402&gt;0,RANK(T2402,(N2402:P2402,Q2402:AE2402)),0)</f>
        <v>0</v>
      </c>
      <c r="AJ2402" s="7">
        <f>IF(S2402&gt;0,RANK(S2402,(N2402:P2402,Q2402:AE2402)),0)</f>
        <v>6</v>
      </c>
      <c r="AK2402" s="2">
        <f t="shared" si="540"/>
        <v>3.0748534640146056E-3</v>
      </c>
      <c r="AL2402" s="2">
        <f t="shared" si="540"/>
        <v>2.4983184395118668E-3</v>
      </c>
      <c r="AM2402" s="2">
        <f t="shared" si="541"/>
        <v>0</v>
      </c>
      <c r="AN2402" s="2">
        <f t="shared" si="542"/>
        <v>1.6335159027577593E-3</v>
      </c>
      <c r="AP2402" t="s">
        <v>3880</v>
      </c>
      <c r="AQ2402" t="s">
        <v>2910</v>
      </c>
      <c r="AR2402">
        <v>5</v>
      </c>
      <c r="AT2402" s="85" t="s">
        <v>3331</v>
      </c>
      <c r="AU2402" s="84" t="s">
        <v>3104</v>
      </c>
      <c r="AV2402" s="77" t="str">
        <f t="shared" si="543"/>
        <v>45057</v>
      </c>
      <c r="AX2402" s="7" t="s">
        <v>186</v>
      </c>
      <c r="AY2402">
        <v>31</v>
      </c>
      <c r="BB2402" t="s">
        <v>5425</v>
      </c>
    </row>
    <row r="2403" spans="1:54" hidden="1" outlineLevel="1">
      <c r="A2403" t="s">
        <v>4154</v>
      </c>
      <c r="B2403" t="s">
        <v>2910</v>
      </c>
      <c r="C2403" s="1">
        <f t="shared" si="537"/>
        <v>23829</v>
      </c>
      <c r="D2403" s="7">
        <f>IF(N2403&gt;0, RANK(N2403,(N2403:P2403,Q2403:AE2403)),0)</f>
        <v>2</v>
      </c>
      <c r="E2403" s="7">
        <f>IF(O2403&gt;0,RANK(O2403,(N2403:P2403,Q2403:AE2403)),0)</f>
        <v>1</v>
      </c>
      <c r="F2403" s="7">
        <f>IF(P2403&gt;0,RANK(P2403,(N2403:P2403,Q2403:AE2403)),0)</f>
        <v>3</v>
      </c>
      <c r="G2403" s="1">
        <f t="shared" si="526"/>
        <v>5261</v>
      </c>
      <c r="H2403" s="2">
        <f t="shared" si="527"/>
        <v>0.22078140081413403</v>
      </c>
      <c r="I2403" s="2"/>
      <c r="J2403" s="2">
        <f t="shared" si="538"/>
        <v>0.38629401149859416</v>
      </c>
      <c r="K2403" s="2">
        <f t="shared" si="538"/>
        <v>0.60707541231272821</v>
      </c>
      <c r="L2403" s="2">
        <f t="shared" si="538"/>
        <v>2.8117000293759703E-3</v>
      </c>
      <c r="M2403" s="2">
        <f t="shared" si="539"/>
        <v>3.8188761593016024E-3</v>
      </c>
      <c r="N2403" s="1">
        <v>9205</v>
      </c>
      <c r="O2403" s="1">
        <v>14466</v>
      </c>
      <c r="P2403" s="1">
        <v>67</v>
      </c>
      <c r="Q2403" s="1">
        <v>31</v>
      </c>
      <c r="R2403" s="1">
        <v>44</v>
      </c>
      <c r="S2403" s="1">
        <v>9</v>
      </c>
      <c r="U2403" s="1">
        <v>7</v>
      </c>
      <c r="AG2403" s="7">
        <f>IF(Q2403&gt;0,RANK(Q2403,(N2403:P2403,Q2403:AE2403)),0)</f>
        <v>5</v>
      </c>
      <c r="AH2403" s="7">
        <f>IF(R2403&gt;0,RANK(R2403,(N2403:P2403,Q2403:AE2403)),0)</f>
        <v>4</v>
      </c>
      <c r="AI2403" s="7">
        <f>IF(T2403&gt;0,RANK(T2403,(N2403:P2403,Q2403:AE2403)),0)</f>
        <v>0</v>
      </c>
      <c r="AJ2403" s="7">
        <f>IF(S2403&gt;0,RANK(S2403,(N2403:P2403,Q2403:AE2403)),0)</f>
        <v>6</v>
      </c>
      <c r="AK2403" s="2">
        <f t="shared" si="540"/>
        <v>1.3009358344873894E-3</v>
      </c>
      <c r="AL2403" s="2">
        <f t="shared" si="540"/>
        <v>1.8464895715304881E-3</v>
      </c>
      <c r="AM2403" s="2">
        <f t="shared" si="541"/>
        <v>0</v>
      </c>
      <c r="AN2403" s="2">
        <f t="shared" si="542"/>
        <v>3.7769104872214528E-4</v>
      </c>
      <c r="AP2403" t="s">
        <v>4154</v>
      </c>
      <c r="AQ2403" t="s">
        <v>2910</v>
      </c>
      <c r="AR2403">
        <v>0</v>
      </c>
      <c r="AT2403" s="85" t="s">
        <v>3331</v>
      </c>
      <c r="AU2403" s="84" t="s">
        <v>3439</v>
      </c>
      <c r="AV2403" s="77" t="str">
        <f t="shared" si="543"/>
        <v>45059</v>
      </c>
      <c r="AX2403" s="7" t="s">
        <v>186</v>
      </c>
      <c r="AY2403">
        <v>39</v>
      </c>
      <c r="BB2403" t="s">
        <v>637</v>
      </c>
    </row>
    <row r="2404" spans="1:54" hidden="1" outlineLevel="1">
      <c r="A2404" t="s">
        <v>2839</v>
      </c>
      <c r="B2404" t="s">
        <v>2910</v>
      </c>
      <c r="C2404" s="1">
        <f t="shared" si="537"/>
        <v>7898</v>
      </c>
      <c r="D2404" s="7">
        <f>IF(N2404&gt;0, RANK(N2404,(N2404:P2404,Q2404:AE2404)),0)</f>
        <v>1</v>
      </c>
      <c r="E2404" s="7">
        <f>IF(O2404&gt;0,RANK(O2404,(N2404:P2404,Q2404:AE2404)),0)</f>
        <v>2</v>
      </c>
      <c r="F2404" s="7">
        <f>IF(P2404&gt;0,RANK(P2404,(N2404:P2404,Q2404:AE2404)),0)</f>
        <v>3</v>
      </c>
      <c r="G2404" s="1">
        <f t="shared" si="526"/>
        <v>2059</v>
      </c>
      <c r="H2404" s="2">
        <f t="shared" si="527"/>
        <v>0.26069891111673843</v>
      </c>
      <c r="I2404" s="2"/>
      <c r="J2404" s="2">
        <f t="shared" si="538"/>
        <v>0.62800709040263358</v>
      </c>
      <c r="K2404" s="2">
        <f t="shared" si="538"/>
        <v>0.36730817928589515</v>
      </c>
      <c r="L2404" s="2">
        <f t="shared" si="538"/>
        <v>1.2661433274246644E-3</v>
      </c>
      <c r="M2404" s="2">
        <f t="shared" si="539"/>
        <v>3.4185869840465989E-3</v>
      </c>
      <c r="N2404" s="1">
        <v>4960</v>
      </c>
      <c r="O2404" s="1">
        <v>2901</v>
      </c>
      <c r="P2404" s="1">
        <v>10</v>
      </c>
      <c r="Q2404" s="1">
        <v>6</v>
      </c>
      <c r="R2404" s="1">
        <v>4</v>
      </c>
      <c r="S2404" s="1">
        <v>7</v>
      </c>
      <c r="U2404" s="1">
        <v>10</v>
      </c>
      <c r="AG2404" s="7">
        <f>IF(Q2404&gt;0,RANK(Q2404,(N2404:P2404,Q2404:AE2404)),0)</f>
        <v>6</v>
      </c>
      <c r="AH2404" s="7">
        <f>IF(R2404&gt;0,RANK(R2404,(N2404:P2404,Q2404:AE2404)),0)</f>
        <v>7</v>
      </c>
      <c r="AI2404" s="7">
        <f>IF(T2404&gt;0,RANK(T2404,(N2404:P2404,Q2404:AE2404)),0)</f>
        <v>0</v>
      </c>
      <c r="AJ2404" s="7">
        <f>IF(S2404&gt;0,RANK(S2404,(N2404:P2404,Q2404:AE2404)),0)</f>
        <v>5</v>
      </c>
      <c r="AK2404" s="2">
        <f t="shared" si="540"/>
        <v>7.5968599645479873E-4</v>
      </c>
      <c r="AL2404" s="2">
        <f t="shared" si="540"/>
        <v>5.0645733096986575E-4</v>
      </c>
      <c r="AM2404" s="2">
        <f t="shared" si="541"/>
        <v>0</v>
      </c>
      <c r="AN2404" s="2">
        <f t="shared" si="542"/>
        <v>8.8630032919726517E-4</v>
      </c>
      <c r="AP2404" t="s">
        <v>2839</v>
      </c>
      <c r="AQ2404" t="s">
        <v>2910</v>
      </c>
      <c r="AR2404">
        <v>0</v>
      </c>
      <c r="AT2404" s="85" t="s">
        <v>3331</v>
      </c>
      <c r="AU2404" s="84" t="s">
        <v>3440</v>
      </c>
      <c r="AV2404" s="77" t="str">
        <f t="shared" si="543"/>
        <v>45061</v>
      </c>
      <c r="AX2404" s="7" t="s">
        <v>186</v>
      </c>
      <c r="AY2404">
        <v>28</v>
      </c>
      <c r="BB2404" t="s">
        <v>637</v>
      </c>
    </row>
    <row r="2405" spans="1:54" hidden="1" outlineLevel="1">
      <c r="A2405" t="s">
        <v>4080</v>
      </c>
      <c r="B2405" t="s">
        <v>2910</v>
      </c>
      <c r="C2405" s="1">
        <f t="shared" si="537"/>
        <v>93432</v>
      </c>
      <c r="D2405" s="7">
        <f>IF(N2405&gt;0, RANK(N2405,(N2405:P2405,Q2405:AE2405)),0)</f>
        <v>2</v>
      </c>
      <c r="E2405" s="7">
        <f>IF(O2405&gt;0,RANK(O2405,(N2405:P2405,Q2405:AE2405)),0)</f>
        <v>1</v>
      </c>
      <c r="F2405" s="7">
        <f>IF(P2405&gt;0,RANK(P2405,(N2405:P2405,Q2405:AE2405)),0)</f>
        <v>3</v>
      </c>
      <c r="G2405" s="1">
        <f t="shared" ref="G2405:G2468" si="544">IF(C2405&gt;0,MAX(N2405:P2405)-LARGE(N2405:P2405,2),0)</f>
        <v>41739</v>
      </c>
      <c r="H2405" s="2">
        <f t="shared" ref="H2405:H2468" si="545">IF(C2405&gt;0,G2405/C2405,0)</f>
        <v>0.44673131261238119</v>
      </c>
      <c r="I2405" s="2"/>
      <c r="J2405" s="2">
        <f t="shared" si="538"/>
        <v>0.27178054627964721</v>
      </c>
      <c r="K2405" s="2">
        <f t="shared" si="538"/>
        <v>0.7185118588920284</v>
      </c>
      <c r="L2405" s="2">
        <f t="shared" si="538"/>
        <v>3.1573764877129893E-3</v>
      </c>
      <c r="M2405" s="2">
        <f t="shared" si="539"/>
        <v>6.5502183406114054E-3</v>
      </c>
      <c r="N2405" s="1">
        <v>25393</v>
      </c>
      <c r="O2405" s="1">
        <v>67132</v>
      </c>
      <c r="P2405" s="1">
        <v>295</v>
      </c>
      <c r="Q2405" s="1">
        <v>255</v>
      </c>
      <c r="R2405" s="1">
        <v>171</v>
      </c>
      <c r="S2405" s="1">
        <v>66</v>
      </c>
      <c r="U2405" s="1">
        <v>120</v>
      </c>
      <c r="AG2405" s="7">
        <f>IF(Q2405&gt;0,RANK(Q2405,(N2405:P2405,Q2405:AE2405)),0)</f>
        <v>4</v>
      </c>
      <c r="AH2405" s="7">
        <f>IF(R2405&gt;0,RANK(R2405,(N2405:P2405,Q2405:AE2405)),0)</f>
        <v>5</v>
      </c>
      <c r="AI2405" s="7">
        <f>IF(T2405&gt;0,RANK(T2405,(N2405:P2405,Q2405:AE2405)),0)</f>
        <v>0</v>
      </c>
      <c r="AJ2405" s="7">
        <f>IF(S2405&gt;0,RANK(S2405,(N2405:P2405,Q2405:AE2405)),0)</f>
        <v>7</v>
      </c>
      <c r="AK2405" s="2">
        <f t="shared" si="540"/>
        <v>2.7292576419213972E-3</v>
      </c>
      <c r="AL2405" s="2">
        <f t="shared" si="540"/>
        <v>1.8302080657590547E-3</v>
      </c>
      <c r="AM2405" s="2">
        <f t="shared" si="541"/>
        <v>0</v>
      </c>
      <c r="AN2405" s="2">
        <f t="shared" si="542"/>
        <v>7.0639609555612636E-4</v>
      </c>
      <c r="AP2405" t="s">
        <v>4080</v>
      </c>
      <c r="AQ2405" t="s">
        <v>2910</v>
      </c>
      <c r="AR2405">
        <v>2</v>
      </c>
      <c r="AT2405" s="85" t="s">
        <v>3331</v>
      </c>
      <c r="AU2405" s="84" t="s">
        <v>4160</v>
      </c>
      <c r="AV2405" s="77" t="str">
        <f t="shared" si="543"/>
        <v>45063</v>
      </c>
      <c r="AX2405" s="7" t="s">
        <v>186</v>
      </c>
      <c r="AY2405">
        <v>80</v>
      </c>
      <c r="BB2405" t="s">
        <v>5425</v>
      </c>
    </row>
    <row r="2406" spans="1:54" hidden="1" outlineLevel="1">
      <c r="A2406" t="s">
        <v>4979</v>
      </c>
      <c r="B2406" t="s">
        <v>2910</v>
      </c>
      <c r="C2406" s="1">
        <f t="shared" si="537"/>
        <v>5122</v>
      </c>
      <c r="D2406" s="7">
        <f>IF(N2406&gt;0, RANK(N2406,(N2406:P2406,Q2406:AE2406)),0)</f>
        <v>1</v>
      </c>
      <c r="E2406" s="7">
        <f>IF(O2406&gt;0,RANK(O2406,(N2406:P2406,Q2406:AE2406)),0)</f>
        <v>2</v>
      </c>
      <c r="F2406" s="7">
        <f>IF(P2406&gt;0,RANK(P2406,(N2406:P2406,Q2406:AE2406)),0)</f>
        <v>4</v>
      </c>
      <c r="G2406" s="1">
        <f t="shared" si="544"/>
        <v>252</v>
      </c>
      <c r="H2406" s="2">
        <f t="shared" si="545"/>
        <v>4.9199531433033974E-2</v>
      </c>
      <c r="I2406" s="2"/>
      <c r="J2406" s="2">
        <f t="shared" si="538"/>
        <v>0.5169855525185475</v>
      </c>
      <c r="K2406" s="2">
        <f t="shared" si="538"/>
        <v>0.46778602108551348</v>
      </c>
      <c r="L2406" s="2">
        <f t="shared" si="538"/>
        <v>2.1475985942991018E-3</v>
      </c>
      <c r="M2406" s="2">
        <f t="shared" si="539"/>
        <v>1.3080827801639919E-2</v>
      </c>
      <c r="N2406" s="1">
        <v>2648</v>
      </c>
      <c r="O2406" s="1">
        <v>2396</v>
      </c>
      <c r="P2406" s="1">
        <v>11</v>
      </c>
      <c r="Q2406" s="1">
        <v>8</v>
      </c>
      <c r="R2406" s="1">
        <v>6</v>
      </c>
      <c r="S2406" s="1">
        <v>50</v>
      </c>
      <c r="U2406" s="1">
        <v>3</v>
      </c>
      <c r="AG2406" s="7">
        <f>IF(Q2406&gt;0,RANK(Q2406,(N2406:P2406,Q2406:AE2406)),0)</f>
        <v>5</v>
      </c>
      <c r="AH2406" s="7">
        <f>IF(R2406&gt;0,RANK(R2406,(N2406:P2406,Q2406:AE2406)),0)</f>
        <v>6</v>
      </c>
      <c r="AI2406" s="7">
        <f>IF(T2406&gt;0,RANK(T2406,(N2406:P2406,Q2406:AE2406)),0)</f>
        <v>0</v>
      </c>
      <c r="AJ2406" s="7">
        <f>IF(S2406&gt;0,RANK(S2406,(N2406:P2406,Q2406:AE2406)),0)</f>
        <v>3</v>
      </c>
      <c r="AK2406" s="2">
        <f t="shared" si="540"/>
        <v>1.5618898867629833E-3</v>
      </c>
      <c r="AL2406" s="2">
        <f t="shared" si="540"/>
        <v>1.1714174150722373E-3</v>
      </c>
      <c r="AM2406" s="2">
        <f t="shared" si="541"/>
        <v>0</v>
      </c>
      <c r="AN2406" s="2">
        <f t="shared" si="542"/>
        <v>9.7618117922686452E-3</v>
      </c>
      <c r="AP2406" t="s">
        <v>4979</v>
      </c>
      <c r="AQ2406" t="s">
        <v>2910</v>
      </c>
      <c r="AR2406">
        <v>3</v>
      </c>
      <c r="AT2406" s="85" t="s">
        <v>3331</v>
      </c>
      <c r="AU2406" s="84" t="s">
        <v>4002</v>
      </c>
      <c r="AV2406" s="77" t="str">
        <f t="shared" si="543"/>
        <v>45065</v>
      </c>
      <c r="AX2406" s="7" t="s">
        <v>186</v>
      </c>
      <c r="AY2406">
        <v>11</v>
      </c>
      <c r="BB2406" t="s">
        <v>637</v>
      </c>
    </row>
    <row r="2407" spans="1:54" hidden="1" outlineLevel="1">
      <c r="A2407" t="s">
        <v>4450</v>
      </c>
      <c r="B2407" t="s">
        <v>2910</v>
      </c>
      <c r="C2407" s="1">
        <f t="shared" si="537"/>
        <v>13507</v>
      </c>
      <c r="D2407" s="7">
        <f>IF(N2407&gt;0, RANK(N2407,(N2407:P2407,Q2407:AE2407)),0)</f>
        <v>1</v>
      </c>
      <c r="E2407" s="7">
        <f>IF(O2407&gt;0,RANK(O2407,(N2407:P2407,Q2407:AE2407)),0)</f>
        <v>2</v>
      </c>
      <c r="F2407" s="7">
        <f>IF(P2407&gt;0,RANK(P2407,(N2407:P2407,Q2407:AE2407)),0)</f>
        <v>4</v>
      </c>
      <c r="G2407" s="1">
        <f t="shared" si="544"/>
        <v>2178</v>
      </c>
      <c r="H2407" s="2">
        <f t="shared" si="545"/>
        <v>0.16124972236618049</v>
      </c>
      <c r="I2407" s="2"/>
      <c r="J2407" s="2">
        <f t="shared" si="538"/>
        <v>0.57503516695047008</v>
      </c>
      <c r="K2407" s="2">
        <f t="shared" si="538"/>
        <v>0.41378544458428962</v>
      </c>
      <c r="L2407" s="2">
        <f t="shared" si="538"/>
        <v>2.1470348708077292E-3</v>
      </c>
      <c r="M2407" s="2">
        <f t="shared" si="539"/>
        <v>9.0323535944325743E-3</v>
      </c>
      <c r="N2407" s="1">
        <v>7767</v>
      </c>
      <c r="O2407" s="1">
        <v>5589</v>
      </c>
      <c r="P2407" s="1">
        <v>29</v>
      </c>
      <c r="Q2407" s="1">
        <v>11</v>
      </c>
      <c r="R2407" s="1">
        <v>80</v>
      </c>
      <c r="S2407" s="1">
        <v>7</v>
      </c>
      <c r="U2407" s="1">
        <v>24</v>
      </c>
      <c r="AG2407" s="7">
        <f>IF(Q2407&gt;0,RANK(Q2407,(N2407:P2407,Q2407:AE2407)),0)</f>
        <v>6</v>
      </c>
      <c r="AH2407" s="7">
        <f>IF(R2407&gt;0,RANK(R2407,(N2407:P2407,Q2407:AE2407)),0)</f>
        <v>3</v>
      </c>
      <c r="AI2407" s="7">
        <f>IF(T2407&gt;0,RANK(T2407,(N2407:P2407,Q2407:AE2407)),0)</f>
        <v>0</v>
      </c>
      <c r="AJ2407" s="7">
        <f>IF(S2407&gt;0,RANK(S2407,(N2407:P2407,Q2407:AE2407)),0)</f>
        <v>7</v>
      </c>
      <c r="AK2407" s="2">
        <f t="shared" si="540"/>
        <v>8.1439253720293182E-4</v>
      </c>
      <c r="AL2407" s="2">
        <f t="shared" si="540"/>
        <v>5.9228548160213225E-3</v>
      </c>
      <c r="AM2407" s="2">
        <f t="shared" si="541"/>
        <v>0</v>
      </c>
      <c r="AN2407" s="2">
        <f t="shared" si="542"/>
        <v>5.1824979640186571E-4</v>
      </c>
      <c r="AP2407" t="s">
        <v>4450</v>
      </c>
      <c r="AQ2407" t="s">
        <v>2910</v>
      </c>
      <c r="AR2407">
        <v>6</v>
      </c>
      <c r="AT2407" s="85" t="s">
        <v>3331</v>
      </c>
      <c r="AU2407" s="84" t="s">
        <v>4003</v>
      </c>
      <c r="AV2407" s="77" t="str">
        <f t="shared" si="543"/>
        <v>45067</v>
      </c>
      <c r="AX2407" s="7" t="s">
        <v>186</v>
      </c>
      <c r="AY2407">
        <v>22</v>
      </c>
      <c r="BB2407" t="s">
        <v>5425</v>
      </c>
    </row>
    <row r="2408" spans="1:54" hidden="1" outlineLevel="1">
      <c r="A2408" t="s">
        <v>3872</v>
      </c>
      <c r="B2408" t="s">
        <v>2910</v>
      </c>
      <c r="C2408" s="1">
        <f t="shared" si="537"/>
        <v>8560</v>
      </c>
      <c r="D2408" s="7">
        <f>IF(N2408&gt;0, RANK(N2408,(N2408:P2408,Q2408:AE2408)),0)</f>
        <v>1</v>
      </c>
      <c r="E2408" s="7">
        <f>IF(O2408&gt;0,RANK(O2408,(N2408:P2408,Q2408:AE2408)),0)</f>
        <v>2</v>
      </c>
      <c r="F2408" s="7">
        <f>IF(P2408&gt;0,RANK(P2408,(N2408:P2408,Q2408:AE2408)),0)</f>
        <v>4</v>
      </c>
      <c r="G2408" s="1">
        <f t="shared" si="544"/>
        <v>1561</v>
      </c>
      <c r="H2408" s="2">
        <f t="shared" si="545"/>
        <v>0.18235981308411214</v>
      </c>
      <c r="I2408" s="2"/>
      <c r="J2408" s="2">
        <f t="shared" si="538"/>
        <v>0.58224299065420559</v>
      </c>
      <c r="K2408" s="2">
        <f t="shared" si="538"/>
        <v>0.39988317757009345</v>
      </c>
      <c r="L2408" s="2">
        <f t="shared" si="538"/>
        <v>3.5046728971962616E-3</v>
      </c>
      <c r="M2408" s="2">
        <f t="shared" si="539"/>
        <v>1.4369158878504693E-2</v>
      </c>
      <c r="N2408" s="1">
        <v>4984</v>
      </c>
      <c r="O2408" s="1">
        <v>3423</v>
      </c>
      <c r="P2408" s="1">
        <v>30</v>
      </c>
      <c r="Q2408" s="1">
        <v>14</v>
      </c>
      <c r="R2408" s="69">
        <v>73</v>
      </c>
      <c r="S2408" s="1">
        <v>7</v>
      </c>
      <c r="U2408" s="1">
        <v>29</v>
      </c>
      <c r="AG2408" s="7">
        <f>IF(Q2408&gt;0,RANK(Q2408,(N2408:P2408,Q2408:AE2408)),0)</f>
        <v>6</v>
      </c>
      <c r="AH2408" s="7">
        <f>IF(R2408&gt;0,RANK(R2408,(N2408:P2408,Q2408:AE2408)),0)</f>
        <v>3</v>
      </c>
      <c r="AI2408" s="7">
        <f>IF(T2408&gt;0,RANK(T2408,(N2408:P2408,Q2408:AE2408)),0)</f>
        <v>0</v>
      </c>
      <c r="AJ2408" s="7">
        <f>IF(S2408&gt;0,RANK(S2408,(N2408:P2408,Q2408:AE2408)),0)</f>
        <v>7</v>
      </c>
      <c r="AK2408" s="2">
        <f t="shared" si="540"/>
        <v>1.6355140186915889E-3</v>
      </c>
      <c r="AL2408" s="2">
        <f t="shared" si="540"/>
        <v>8.52803738317757E-3</v>
      </c>
      <c r="AM2408" s="2">
        <f t="shared" si="541"/>
        <v>0</v>
      </c>
      <c r="AN2408" s="2">
        <f t="shared" si="542"/>
        <v>8.1775700934579444E-4</v>
      </c>
      <c r="AP2408" t="s">
        <v>3872</v>
      </c>
      <c r="AQ2408" t="s">
        <v>2910</v>
      </c>
      <c r="AR2408">
        <v>5</v>
      </c>
      <c r="AT2408" s="85" t="s">
        <v>3331</v>
      </c>
      <c r="AU2408" s="84" t="s">
        <v>4004</v>
      </c>
      <c r="AV2408" s="77" t="str">
        <f t="shared" si="543"/>
        <v>45069</v>
      </c>
      <c r="AX2408" s="7" t="s">
        <v>186</v>
      </c>
      <c r="AY2408">
        <v>21</v>
      </c>
      <c r="BB2408" t="s">
        <v>5425</v>
      </c>
    </row>
    <row r="2409" spans="1:54" hidden="1" outlineLevel="1">
      <c r="A2409" t="s">
        <v>4209</v>
      </c>
      <c r="B2409" t="s">
        <v>2910</v>
      </c>
      <c r="C2409" s="1">
        <f t="shared" si="537"/>
        <v>12409</v>
      </c>
      <c r="D2409" s="7">
        <f>IF(N2409&gt;0, RANK(N2409,(N2409:P2409,Q2409:AE2409)),0)</f>
        <v>2</v>
      </c>
      <c r="E2409" s="7">
        <f>IF(O2409&gt;0,RANK(O2409,(N2409:P2409,Q2409:AE2409)),0)</f>
        <v>1</v>
      </c>
      <c r="F2409" s="7">
        <f>IF(P2409&gt;0,RANK(P2409,(N2409:P2409,Q2409:AE2409)),0)</f>
        <v>4</v>
      </c>
      <c r="G2409" s="1">
        <f t="shared" si="544"/>
        <v>3171</v>
      </c>
      <c r="H2409" s="2">
        <f t="shared" si="545"/>
        <v>0.25554033362881778</v>
      </c>
      <c r="I2409" s="2"/>
      <c r="J2409" s="2">
        <f t="shared" si="538"/>
        <v>0.36127004593440243</v>
      </c>
      <c r="K2409" s="2">
        <f t="shared" si="538"/>
        <v>0.61681037956322027</v>
      </c>
      <c r="L2409" s="2">
        <f t="shared" si="538"/>
        <v>6.2857603352405511E-3</v>
      </c>
      <c r="M2409" s="2">
        <f t="shared" si="539"/>
        <v>1.5633814167136696E-2</v>
      </c>
      <c r="N2409" s="1">
        <v>4483</v>
      </c>
      <c r="O2409" s="1">
        <v>7654</v>
      </c>
      <c r="P2409" s="1">
        <v>78</v>
      </c>
      <c r="Q2409" s="1">
        <v>29</v>
      </c>
      <c r="R2409" s="1">
        <v>42</v>
      </c>
      <c r="S2409" s="1">
        <v>39</v>
      </c>
      <c r="U2409" s="1">
        <v>84</v>
      </c>
      <c r="AG2409" s="7">
        <f>IF(Q2409&gt;0,RANK(Q2409,(N2409:P2409,Q2409:AE2409)),0)</f>
        <v>7</v>
      </c>
      <c r="AH2409" s="7">
        <f>IF(R2409&gt;0,RANK(R2409,(N2409:P2409,Q2409:AE2409)),0)</f>
        <v>5</v>
      </c>
      <c r="AI2409" s="7">
        <f>IF(T2409&gt;0,RANK(T2409,(N2409:P2409,Q2409:AE2409)),0)</f>
        <v>0</v>
      </c>
      <c r="AJ2409" s="7">
        <f>IF(S2409&gt;0,RANK(S2409,(N2409:P2409,Q2409:AE2409)),0)</f>
        <v>6</v>
      </c>
      <c r="AK2409" s="2">
        <f t="shared" si="540"/>
        <v>2.3370134579740512E-3</v>
      </c>
      <c r="AL2409" s="2">
        <f t="shared" si="540"/>
        <v>3.3846401805141431E-3</v>
      </c>
      <c r="AM2409" s="2">
        <f t="shared" si="541"/>
        <v>0</v>
      </c>
      <c r="AN2409" s="2">
        <f t="shared" si="542"/>
        <v>3.1428801676202755E-3</v>
      </c>
      <c r="AP2409" t="s">
        <v>4209</v>
      </c>
      <c r="AQ2409" t="s">
        <v>2910</v>
      </c>
      <c r="AR2409">
        <v>5</v>
      </c>
      <c r="AT2409" s="85" t="s">
        <v>3331</v>
      </c>
      <c r="AU2409" s="84" t="s">
        <v>5049</v>
      </c>
      <c r="AV2409" s="77" t="str">
        <f t="shared" si="543"/>
        <v>45071</v>
      </c>
      <c r="AX2409" s="7" t="s">
        <v>186</v>
      </c>
      <c r="AY2409">
        <v>35</v>
      </c>
      <c r="BB2409" t="s">
        <v>5425</v>
      </c>
    </row>
    <row r="2410" spans="1:54" hidden="1" outlineLevel="1">
      <c r="A2410" t="s">
        <v>4538</v>
      </c>
      <c r="B2410" t="s">
        <v>2910</v>
      </c>
      <c r="C2410" s="1">
        <f t="shared" si="537"/>
        <v>27532</v>
      </c>
      <c r="D2410" s="7">
        <f>IF(N2410&gt;0, RANK(N2410,(N2410:P2410,Q2410:AE2410)),0)</f>
        <v>2</v>
      </c>
      <c r="E2410" s="7">
        <f>IF(O2410&gt;0,RANK(O2410,(N2410:P2410,Q2410:AE2410)),0)</f>
        <v>1</v>
      </c>
      <c r="F2410" s="7">
        <f>IF(P2410&gt;0,RANK(P2410,(N2410:P2410,Q2410:AE2410)),0)</f>
        <v>3</v>
      </c>
      <c r="G2410" s="1">
        <f t="shared" si="544"/>
        <v>10416</v>
      </c>
      <c r="H2410" s="2">
        <f t="shared" si="545"/>
        <v>0.37832340549179139</v>
      </c>
      <c r="I2410" s="2"/>
      <c r="J2410" s="2">
        <f t="shared" si="538"/>
        <v>0.30491791370042132</v>
      </c>
      <c r="K2410" s="2">
        <f t="shared" si="538"/>
        <v>0.68324131919221265</v>
      </c>
      <c r="L2410" s="2">
        <f t="shared" si="538"/>
        <v>4.6128141798634312E-3</v>
      </c>
      <c r="M2410" s="2">
        <f t="shared" si="539"/>
        <v>7.2279529275026035E-3</v>
      </c>
      <c r="N2410" s="1">
        <v>8395</v>
      </c>
      <c r="O2410" s="1">
        <v>18811</v>
      </c>
      <c r="P2410" s="1">
        <v>127</v>
      </c>
      <c r="Q2410" s="1">
        <v>65</v>
      </c>
      <c r="R2410" s="1">
        <v>72</v>
      </c>
      <c r="S2410" s="1">
        <v>20</v>
      </c>
      <c r="U2410" s="1">
        <v>42</v>
      </c>
      <c r="AG2410" s="7">
        <f>IF(Q2410&gt;0,RANK(Q2410,(N2410:P2410,Q2410:AE2410)),0)</f>
        <v>5</v>
      </c>
      <c r="AH2410" s="7">
        <f>IF(R2410&gt;0,RANK(R2410,(N2410:P2410,Q2410:AE2410)),0)</f>
        <v>4</v>
      </c>
      <c r="AI2410" s="7">
        <f>IF(T2410&gt;0,RANK(T2410,(N2410:P2410,Q2410:AE2410)),0)</f>
        <v>0</v>
      </c>
      <c r="AJ2410" s="7">
        <f>IF(S2410&gt;0,RANK(S2410,(N2410:P2410,Q2410:AE2410)),0)</f>
        <v>7</v>
      </c>
      <c r="AK2410" s="2">
        <f t="shared" si="540"/>
        <v>2.3608891471741974E-3</v>
      </c>
      <c r="AL2410" s="2">
        <f t="shared" si="540"/>
        <v>2.6151387476391107E-3</v>
      </c>
      <c r="AM2410" s="2">
        <f t="shared" si="541"/>
        <v>0</v>
      </c>
      <c r="AN2410" s="2">
        <f t="shared" si="542"/>
        <v>7.2642742989975303E-4</v>
      </c>
      <c r="AP2410" t="s">
        <v>4538</v>
      </c>
      <c r="AQ2410" t="s">
        <v>2910</v>
      </c>
      <c r="AR2410">
        <v>3</v>
      </c>
      <c r="AT2410" s="85" t="s">
        <v>3331</v>
      </c>
      <c r="AU2410" s="84" t="s">
        <v>4879</v>
      </c>
      <c r="AV2410" s="77" t="str">
        <f t="shared" si="543"/>
        <v>45073</v>
      </c>
      <c r="AX2410" s="7" t="s">
        <v>186</v>
      </c>
      <c r="AY2410">
        <v>35</v>
      </c>
      <c r="BB2410" t="s">
        <v>5425</v>
      </c>
    </row>
    <row r="2411" spans="1:54" hidden="1" outlineLevel="1">
      <c r="A2411" t="s">
        <v>3565</v>
      </c>
      <c r="B2411" t="s">
        <v>2910</v>
      </c>
      <c r="C2411" s="1">
        <f t="shared" si="537"/>
        <v>37564</v>
      </c>
      <c r="D2411" s="7">
        <f>IF(N2411&gt;0, RANK(N2411,(N2411:P2411,Q2411:AE2411)),0)</f>
        <v>1</v>
      </c>
      <c r="E2411" s="7">
        <f>IF(O2411&gt;0,RANK(O2411,(N2411:P2411,Q2411:AE2411)),0)</f>
        <v>2</v>
      </c>
      <c r="F2411" s="7">
        <f>IF(P2411&gt;0,RANK(P2411,(N2411:P2411,Q2411:AE2411)),0)</f>
        <v>3</v>
      </c>
      <c r="G2411" s="1">
        <f t="shared" si="544"/>
        <v>12003</v>
      </c>
      <c r="H2411" s="2">
        <f t="shared" si="545"/>
        <v>0.31953466084549037</v>
      </c>
      <c r="I2411" s="2"/>
      <c r="J2411" s="2">
        <f t="shared" si="538"/>
        <v>0.6574912149930785</v>
      </c>
      <c r="K2411" s="2">
        <f t="shared" si="538"/>
        <v>0.33795655414758813</v>
      </c>
      <c r="L2411" s="2">
        <f t="shared" si="538"/>
        <v>1.7303801512086039E-3</v>
      </c>
      <c r="M2411" s="2">
        <f t="shared" si="539"/>
        <v>2.8218507081247688E-3</v>
      </c>
      <c r="N2411" s="1">
        <v>24698</v>
      </c>
      <c r="O2411" s="1">
        <v>12695</v>
      </c>
      <c r="P2411" s="1">
        <v>65</v>
      </c>
      <c r="Q2411" s="1">
        <v>29</v>
      </c>
      <c r="R2411" s="1">
        <v>53</v>
      </c>
      <c r="S2411" s="1">
        <v>10</v>
      </c>
      <c r="U2411" s="1">
        <v>14</v>
      </c>
      <c r="AG2411" s="7">
        <f>IF(Q2411&gt;0,RANK(Q2411,(N2411:P2411,Q2411:AE2411)),0)</f>
        <v>5</v>
      </c>
      <c r="AH2411" s="7">
        <f>IF(R2411&gt;0,RANK(R2411,(N2411:P2411,Q2411:AE2411)),0)</f>
        <v>4</v>
      </c>
      <c r="AI2411" s="7">
        <f>IF(T2411&gt;0,RANK(T2411,(N2411:P2411,Q2411:AE2411)),0)</f>
        <v>0</v>
      </c>
      <c r="AJ2411" s="7">
        <f>IF(S2411&gt;0,RANK(S2411,(N2411:P2411,Q2411:AE2411)),0)</f>
        <v>7</v>
      </c>
      <c r="AK2411" s="2">
        <f t="shared" si="540"/>
        <v>7.720157597699925E-4</v>
      </c>
      <c r="AL2411" s="2">
        <f t="shared" si="540"/>
        <v>1.4109253540624002E-3</v>
      </c>
      <c r="AM2411" s="2">
        <f t="shared" si="541"/>
        <v>0</v>
      </c>
      <c r="AN2411" s="2">
        <f t="shared" si="542"/>
        <v>2.6621233095516984E-4</v>
      </c>
      <c r="AP2411" t="s">
        <v>3565</v>
      </c>
      <c r="AQ2411" t="s">
        <v>2910</v>
      </c>
      <c r="AR2411">
        <v>0</v>
      </c>
      <c r="AT2411" s="85" t="s">
        <v>3331</v>
      </c>
      <c r="AU2411" s="84" t="s">
        <v>5171</v>
      </c>
      <c r="AV2411" s="77" t="str">
        <f t="shared" si="543"/>
        <v>45075</v>
      </c>
      <c r="AX2411" s="7" t="s">
        <v>186</v>
      </c>
      <c r="AY2411">
        <v>57</v>
      </c>
      <c r="BB2411" t="s">
        <v>637</v>
      </c>
    </row>
    <row r="2412" spans="1:54" hidden="1" outlineLevel="1">
      <c r="A2412" t="s">
        <v>3014</v>
      </c>
      <c r="B2412" t="s">
        <v>2910</v>
      </c>
      <c r="C2412" s="1">
        <f t="shared" si="537"/>
        <v>40510</v>
      </c>
      <c r="D2412" s="7">
        <f>IF(N2412&gt;0, RANK(N2412,(N2412:P2412,Q2412:AE2412)),0)</f>
        <v>2</v>
      </c>
      <c r="E2412" s="7">
        <f>IF(O2412&gt;0,RANK(O2412,(N2412:P2412,Q2412:AE2412)),0)</f>
        <v>1</v>
      </c>
      <c r="F2412" s="7">
        <f>IF(P2412&gt;0,RANK(P2412,(N2412:P2412,Q2412:AE2412)),0)</f>
        <v>3</v>
      </c>
      <c r="G2412" s="1">
        <f t="shared" si="544"/>
        <v>19472</v>
      </c>
      <c r="H2412" s="2">
        <f t="shared" si="545"/>
        <v>0.48067143915082694</v>
      </c>
      <c r="I2412" s="2"/>
      <c r="J2412" s="2">
        <f t="shared" si="538"/>
        <v>0.25393729943223897</v>
      </c>
      <c r="K2412" s="2">
        <f t="shared" si="538"/>
        <v>0.73460873858306586</v>
      </c>
      <c r="L2412" s="2">
        <f t="shared" si="538"/>
        <v>3.4806220686250311E-3</v>
      </c>
      <c r="M2412" s="2">
        <f t="shared" si="539"/>
        <v>7.9733399160701393E-3</v>
      </c>
      <c r="N2412" s="1">
        <v>10287</v>
      </c>
      <c r="O2412" s="1">
        <v>29759</v>
      </c>
      <c r="P2412" s="1">
        <v>141</v>
      </c>
      <c r="Q2412" s="1">
        <v>130</v>
      </c>
      <c r="R2412" s="1">
        <v>113</v>
      </c>
      <c r="S2412" s="1">
        <v>25</v>
      </c>
      <c r="U2412" s="1">
        <v>55</v>
      </c>
      <c r="AG2412" s="7">
        <f>IF(Q2412&gt;0,RANK(Q2412,(N2412:P2412,Q2412:AE2412)),0)</f>
        <v>4</v>
      </c>
      <c r="AH2412" s="7">
        <f>IF(R2412&gt;0,RANK(R2412,(N2412:P2412,Q2412:AE2412)),0)</f>
        <v>5</v>
      </c>
      <c r="AI2412" s="7">
        <f>IF(T2412&gt;0,RANK(T2412,(N2412:P2412,Q2412:AE2412)),0)</f>
        <v>0</v>
      </c>
      <c r="AJ2412" s="7">
        <f>IF(S2412&gt;0,RANK(S2412,(N2412:P2412,Q2412:AE2412)),0)</f>
        <v>7</v>
      </c>
      <c r="AK2412" s="2">
        <f t="shared" si="540"/>
        <v>3.2090841767464825E-3</v>
      </c>
      <c r="AL2412" s="2">
        <f t="shared" si="540"/>
        <v>2.7894347074796347E-3</v>
      </c>
      <c r="AM2412" s="2">
        <f t="shared" si="541"/>
        <v>0</v>
      </c>
      <c r="AN2412" s="2">
        <f t="shared" si="542"/>
        <v>6.171315724512466E-4</v>
      </c>
      <c r="AP2412" t="s">
        <v>3014</v>
      </c>
      <c r="AQ2412" t="s">
        <v>2910</v>
      </c>
      <c r="AR2412">
        <v>3</v>
      </c>
      <c r="AT2412" s="85" t="s">
        <v>3331</v>
      </c>
      <c r="AU2412" s="84" t="s">
        <v>5172</v>
      </c>
      <c r="AV2412" s="77" t="str">
        <f t="shared" si="543"/>
        <v>45077</v>
      </c>
      <c r="AX2412" s="7" t="s">
        <v>186</v>
      </c>
      <c r="AY2412">
        <v>57</v>
      </c>
      <c r="BB2412" t="s">
        <v>5425</v>
      </c>
    </row>
    <row r="2413" spans="1:54" hidden="1" outlineLevel="1">
      <c r="A2413" t="s">
        <v>4602</v>
      </c>
      <c r="B2413" t="s">
        <v>2910</v>
      </c>
      <c r="C2413" s="1">
        <f t="shared" si="537"/>
        <v>133801</v>
      </c>
      <c r="D2413" s="7">
        <f>IF(N2413&gt;0, RANK(N2413,(N2413:P2413,Q2413:AE2413)),0)</f>
        <v>1</v>
      </c>
      <c r="E2413" s="7">
        <f>IF(O2413&gt;0,RANK(O2413,(N2413:P2413,Q2413:AE2413)),0)</f>
        <v>2</v>
      </c>
      <c r="F2413" s="7">
        <f>IF(P2413&gt;0,RANK(P2413,(N2413:P2413,Q2413:AE2413)),0)</f>
        <v>3</v>
      </c>
      <c r="G2413" s="1">
        <f t="shared" si="544"/>
        <v>20071</v>
      </c>
      <c r="H2413" s="2">
        <f t="shared" si="545"/>
        <v>0.15000635271784216</v>
      </c>
      <c r="I2413" s="2"/>
      <c r="J2413" s="2">
        <f t="shared" si="538"/>
        <v>0.57012279429899626</v>
      </c>
      <c r="K2413" s="2">
        <f t="shared" si="538"/>
        <v>0.42011644158115408</v>
      </c>
      <c r="L2413" s="2">
        <f t="shared" si="538"/>
        <v>3.4902579203443919E-3</v>
      </c>
      <c r="M2413" s="2">
        <f t="shared" si="539"/>
        <v>6.2705061995052712E-3</v>
      </c>
      <c r="N2413" s="69">
        <v>76283</v>
      </c>
      <c r="O2413" s="69">
        <v>56212</v>
      </c>
      <c r="P2413" s="69">
        <v>467</v>
      </c>
      <c r="Q2413" s="69">
        <v>313</v>
      </c>
      <c r="R2413" s="69">
        <v>227</v>
      </c>
      <c r="S2413" s="69">
        <v>125</v>
      </c>
      <c r="T2413" s="69"/>
      <c r="U2413" s="1">
        <v>174</v>
      </c>
      <c r="AG2413" s="7">
        <f>IF(Q2413&gt;0,RANK(Q2413,(N2413:P2413,Q2413:AE2413)),0)</f>
        <v>4</v>
      </c>
      <c r="AH2413" s="7">
        <f>IF(R2413&gt;0,RANK(R2413,(N2413:P2413,Q2413:AE2413)),0)</f>
        <v>5</v>
      </c>
      <c r="AI2413" s="7">
        <f>IF(T2413&gt;0,RANK(T2413,(N2413:P2413,Q2413:AE2413)),0)</f>
        <v>0</v>
      </c>
      <c r="AJ2413" s="7">
        <f>IF(S2413&gt;0,RANK(S2413,(N2413:P2413,Q2413:AE2413)),0)</f>
        <v>7</v>
      </c>
      <c r="AK2413" s="2">
        <f t="shared" si="540"/>
        <v>2.3392949230573762E-3</v>
      </c>
      <c r="AL2413" s="2">
        <f t="shared" si="540"/>
        <v>1.696549353143848E-3</v>
      </c>
      <c r="AM2413" s="2">
        <f t="shared" si="541"/>
        <v>0</v>
      </c>
      <c r="AN2413" s="2">
        <f t="shared" si="542"/>
        <v>9.342232120836167E-4</v>
      </c>
      <c r="AP2413" t="s">
        <v>4602</v>
      </c>
      <c r="AQ2413" t="s">
        <v>2910</v>
      </c>
      <c r="AR2413">
        <v>0</v>
      </c>
      <c r="AT2413" s="85" t="s">
        <v>3331</v>
      </c>
      <c r="AU2413" s="84" t="s">
        <v>4922</v>
      </c>
      <c r="AV2413" s="77" t="str">
        <f t="shared" si="543"/>
        <v>45079</v>
      </c>
      <c r="AX2413" s="7" t="s">
        <v>186</v>
      </c>
      <c r="AY2413">
        <v>115</v>
      </c>
      <c r="BB2413" t="s">
        <v>5425</v>
      </c>
    </row>
    <row r="2414" spans="1:54" hidden="1" outlineLevel="1">
      <c r="A2414" t="s">
        <v>2588</v>
      </c>
      <c r="B2414" t="s">
        <v>2910</v>
      </c>
      <c r="C2414" s="1">
        <f t="shared" si="537"/>
        <v>7578</v>
      </c>
      <c r="D2414" s="7">
        <f>IF(N2414&gt;0, RANK(N2414,(N2414:P2414,Q2414:AE2414)),0)</f>
        <v>2</v>
      </c>
      <c r="E2414" s="7">
        <f>IF(O2414&gt;0,RANK(O2414,(N2414:P2414,Q2414:AE2414)),0)</f>
        <v>1</v>
      </c>
      <c r="F2414" s="7">
        <f>IF(P2414&gt;0,RANK(P2414,(N2414:P2414,Q2414:AE2414)),0)</f>
        <v>3</v>
      </c>
      <c r="G2414" s="1">
        <f t="shared" si="544"/>
        <v>1536</v>
      </c>
      <c r="H2414" s="2">
        <f t="shared" si="545"/>
        <v>0.20269200316706254</v>
      </c>
      <c r="I2414" s="2"/>
      <c r="J2414" s="2">
        <f t="shared" si="538"/>
        <v>0.39601477962523091</v>
      </c>
      <c r="K2414" s="2">
        <f t="shared" si="538"/>
        <v>0.5987067827922935</v>
      </c>
      <c r="L2414" s="2">
        <f t="shared" si="538"/>
        <v>3.1670625494853522E-3</v>
      </c>
      <c r="M2414" s="2">
        <f t="shared" si="539"/>
        <v>2.1113750329902403E-3</v>
      </c>
      <c r="N2414" s="1">
        <v>3001</v>
      </c>
      <c r="O2414" s="1">
        <v>4537</v>
      </c>
      <c r="P2414" s="1">
        <v>24</v>
      </c>
      <c r="Q2414" s="1">
        <v>6</v>
      </c>
      <c r="R2414" s="1">
        <v>5</v>
      </c>
      <c r="S2414" s="1">
        <v>4</v>
      </c>
      <c r="U2414" s="1">
        <v>1</v>
      </c>
      <c r="AG2414" s="7">
        <f>IF(Q2414&gt;0,RANK(Q2414,(N2414:P2414,Q2414:AE2414)),0)</f>
        <v>4</v>
      </c>
      <c r="AH2414" s="7">
        <f>IF(R2414&gt;0,RANK(R2414,(N2414:P2414,Q2414:AE2414)),0)</f>
        <v>5</v>
      </c>
      <c r="AI2414" s="7">
        <f>IF(T2414&gt;0,RANK(T2414,(N2414:P2414,Q2414:AE2414)),0)</f>
        <v>0</v>
      </c>
      <c r="AJ2414" s="7">
        <f>IF(S2414&gt;0,RANK(S2414,(N2414:P2414,Q2414:AE2414)),0)</f>
        <v>6</v>
      </c>
      <c r="AK2414" s="2">
        <f t="shared" si="540"/>
        <v>7.9176563737133805E-4</v>
      </c>
      <c r="AL2414" s="2">
        <f t="shared" si="540"/>
        <v>6.5980469780944841E-4</v>
      </c>
      <c r="AM2414" s="2">
        <f t="shared" si="541"/>
        <v>0</v>
      </c>
      <c r="AN2414" s="2">
        <f t="shared" si="542"/>
        <v>5.2784375824755877E-4</v>
      </c>
      <c r="AP2414" t="s">
        <v>2588</v>
      </c>
      <c r="AQ2414" t="s">
        <v>2910</v>
      </c>
      <c r="AR2414">
        <v>3</v>
      </c>
      <c r="AT2414" s="85" t="s">
        <v>3331</v>
      </c>
      <c r="AU2414" s="84" t="s">
        <v>4173</v>
      </c>
      <c r="AV2414" s="77" t="str">
        <f t="shared" si="543"/>
        <v>45081</v>
      </c>
      <c r="AX2414" s="7" t="s">
        <v>186</v>
      </c>
      <c r="AY2414">
        <v>20</v>
      </c>
      <c r="BB2414" t="s">
        <v>637</v>
      </c>
    </row>
    <row r="2415" spans="1:54" hidden="1" outlineLevel="1">
      <c r="A2415" t="s">
        <v>2925</v>
      </c>
      <c r="B2415" t="s">
        <v>2910</v>
      </c>
      <c r="C2415" s="1">
        <f t="shared" si="537"/>
        <v>96758</v>
      </c>
      <c r="D2415" s="7">
        <f>IF(N2415&gt;0, RANK(N2415,(N2415:P2415,Q2415:AE2415)),0)</f>
        <v>2</v>
      </c>
      <c r="E2415" s="7">
        <f>IF(O2415&gt;0,RANK(O2415,(N2415:P2415,Q2415:AE2415)),0)</f>
        <v>1</v>
      </c>
      <c r="F2415" s="7">
        <f>IF(P2415&gt;0,RANK(P2415,(N2415:P2415,Q2415:AE2415)),0)</f>
        <v>4</v>
      </c>
      <c r="G2415" s="1">
        <f t="shared" si="544"/>
        <v>28371</v>
      </c>
      <c r="H2415" s="2">
        <f t="shared" si="545"/>
        <v>0.29321606482151347</v>
      </c>
      <c r="I2415" s="2"/>
      <c r="J2415" s="2">
        <f t="shared" si="538"/>
        <v>0.3475991649269311</v>
      </c>
      <c r="K2415" s="2">
        <f t="shared" si="538"/>
        <v>0.64081522974844463</v>
      </c>
      <c r="L2415" s="2">
        <f t="shared" si="538"/>
        <v>3.1005188201492385E-3</v>
      </c>
      <c r="M2415" s="2">
        <f t="shared" si="539"/>
        <v>8.4850865044750323E-3</v>
      </c>
      <c r="N2415" s="1">
        <v>33633</v>
      </c>
      <c r="O2415" s="1">
        <v>62004</v>
      </c>
      <c r="P2415" s="1">
        <v>300</v>
      </c>
      <c r="Q2415" s="1">
        <v>226</v>
      </c>
      <c r="R2415" s="1">
        <v>368</v>
      </c>
      <c r="S2415" s="1">
        <v>68</v>
      </c>
      <c r="U2415" s="1">
        <v>159</v>
      </c>
      <c r="AG2415" s="7">
        <f>IF(Q2415&gt;0,RANK(Q2415,(N2415:P2415,Q2415:AE2415)),0)</f>
        <v>5</v>
      </c>
      <c r="AH2415" s="7">
        <f>IF(R2415&gt;0,RANK(R2415,(N2415:P2415,Q2415:AE2415)),0)</f>
        <v>3</v>
      </c>
      <c r="AI2415" s="7">
        <f>IF(T2415&gt;0,RANK(T2415,(N2415:P2415,Q2415:AE2415)),0)</f>
        <v>0</v>
      </c>
      <c r="AJ2415" s="7">
        <f>IF(S2415&gt;0,RANK(S2415,(N2415:P2415,Q2415:AE2415)),0)</f>
        <v>7</v>
      </c>
      <c r="AK2415" s="2">
        <f t="shared" si="540"/>
        <v>2.3357241778457593E-3</v>
      </c>
      <c r="AL2415" s="2">
        <f t="shared" si="540"/>
        <v>3.8033030860497325E-3</v>
      </c>
      <c r="AM2415" s="2">
        <f t="shared" si="541"/>
        <v>0</v>
      </c>
      <c r="AN2415" s="2">
        <f t="shared" si="542"/>
        <v>7.0278426590049403E-4</v>
      </c>
      <c r="AP2415" t="s">
        <v>2925</v>
      </c>
      <c r="AQ2415" t="s">
        <v>2910</v>
      </c>
      <c r="AR2415">
        <v>4</v>
      </c>
      <c r="AT2415" s="85" t="s">
        <v>3331</v>
      </c>
      <c r="AU2415" s="84" t="s">
        <v>4372</v>
      </c>
      <c r="AV2415" s="77" t="str">
        <f t="shared" si="543"/>
        <v>45083</v>
      </c>
      <c r="AX2415" s="7" t="s">
        <v>186</v>
      </c>
      <c r="AY2415">
        <v>97</v>
      </c>
      <c r="BB2415" t="s">
        <v>5425</v>
      </c>
    </row>
    <row r="2416" spans="1:54" hidden="1" outlineLevel="1">
      <c r="A2416" t="s">
        <v>2466</v>
      </c>
      <c r="B2416" t="s">
        <v>2910</v>
      </c>
      <c r="C2416" s="1">
        <f t="shared" si="537"/>
        <v>37003</v>
      </c>
      <c r="D2416" s="7">
        <f>IF(N2416&gt;0, RANK(N2416,(N2416:P2416,Q2416:AE2416)),0)</f>
        <v>1</v>
      </c>
      <c r="E2416" s="7">
        <f>IF(O2416&gt;0,RANK(O2416,(N2416:P2416,Q2416:AE2416)),0)</f>
        <v>2</v>
      </c>
      <c r="F2416" s="7">
        <f>IF(P2416&gt;0,RANK(P2416,(N2416:P2416,Q2416:AE2416)),0)</f>
        <v>3</v>
      </c>
      <c r="G2416" s="1">
        <f t="shared" si="544"/>
        <v>621</v>
      </c>
      <c r="H2416" s="2">
        <f t="shared" si="545"/>
        <v>1.6782423046779991E-2</v>
      </c>
      <c r="I2416" s="2"/>
      <c r="J2416" s="2">
        <f t="shared" si="538"/>
        <v>0.50522930573196767</v>
      </c>
      <c r="K2416" s="2">
        <f t="shared" si="538"/>
        <v>0.48844688268518771</v>
      </c>
      <c r="L2416" s="2">
        <f t="shared" si="538"/>
        <v>1.9998378509850554E-3</v>
      </c>
      <c r="M2416" s="2">
        <f t="shared" si="539"/>
        <v>4.3239737318595626E-3</v>
      </c>
      <c r="N2416" s="1">
        <v>18695</v>
      </c>
      <c r="O2416" s="1">
        <v>18074</v>
      </c>
      <c r="P2416" s="1">
        <v>74</v>
      </c>
      <c r="Q2416" s="1">
        <v>64</v>
      </c>
      <c r="R2416" s="1">
        <v>41</v>
      </c>
      <c r="S2416" s="1">
        <v>23</v>
      </c>
      <c r="U2416" s="1">
        <v>32</v>
      </c>
      <c r="AG2416" s="7">
        <f>IF(Q2416&gt;0,RANK(Q2416,(N2416:P2416,Q2416:AE2416)),0)</f>
        <v>4</v>
      </c>
      <c r="AH2416" s="7">
        <f>IF(R2416&gt;0,RANK(R2416,(N2416:P2416,Q2416:AE2416)),0)</f>
        <v>5</v>
      </c>
      <c r="AI2416" s="7">
        <f>IF(T2416&gt;0,RANK(T2416,(N2416:P2416,Q2416:AE2416)),0)</f>
        <v>0</v>
      </c>
      <c r="AJ2416" s="7">
        <f>IF(S2416&gt;0,RANK(S2416,(N2416:P2416,Q2416:AE2416)),0)</f>
        <v>7</v>
      </c>
      <c r="AK2416" s="2">
        <f t="shared" si="540"/>
        <v>1.7295894927438315E-3</v>
      </c>
      <c r="AL2416" s="2">
        <f t="shared" si="540"/>
        <v>1.1080182687890172E-3</v>
      </c>
      <c r="AM2416" s="2">
        <f t="shared" si="541"/>
        <v>0</v>
      </c>
      <c r="AN2416" s="2">
        <f t="shared" si="542"/>
        <v>6.2157122395481445E-4</v>
      </c>
      <c r="AP2416" t="s">
        <v>2466</v>
      </c>
      <c r="AQ2416" t="s">
        <v>2910</v>
      </c>
      <c r="AR2416">
        <v>0</v>
      </c>
      <c r="AT2416" s="85" t="s">
        <v>3331</v>
      </c>
      <c r="AU2416" s="84" t="s">
        <v>5224</v>
      </c>
      <c r="AV2416" s="77" t="str">
        <f t="shared" si="543"/>
        <v>45085</v>
      </c>
      <c r="AX2416" s="7" t="s">
        <v>186</v>
      </c>
      <c r="AY2416">
        <v>58</v>
      </c>
      <c r="BB2416" t="s">
        <v>4819</v>
      </c>
    </row>
    <row r="2417" spans="1:54" hidden="1" outlineLevel="1">
      <c r="A2417" t="s">
        <v>5088</v>
      </c>
      <c r="B2417" t="s">
        <v>2910</v>
      </c>
      <c r="C2417" s="1">
        <f t="shared" si="537"/>
        <v>11934</v>
      </c>
      <c r="D2417" s="7">
        <f>IF(N2417&gt;0, RANK(N2417,(N2417:P2417,Q2417:AE2417)),0)</f>
        <v>2</v>
      </c>
      <c r="E2417" s="7">
        <f>IF(O2417&gt;0,RANK(O2417,(N2417:P2417,Q2417:AE2417)),0)</f>
        <v>1</v>
      </c>
      <c r="F2417" s="7">
        <f>IF(P2417&gt;0,RANK(P2417,(N2417:P2417,Q2417:AE2417)),0)</f>
        <v>3</v>
      </c>
      <c r="G2417" s="1">
        <f t="shared" si="544"/>
        <v>1356</v>
      </c>
      <c r="H2417" s="2">
        <f t="shared" si="545"/>
        <v>0.11362493715434892</v>
      </c>
      <c r="I2417" s="2"/>
      <c r="J2417" s="2">
        <f t="shared" si="538"/>
        <v>0.43874643874643876</v>
      </c>
      <c r="K2417" s="2">
        <f t="shared" si="538"/>
        <v>0.55237137590078766</v>
      </c>
      <c r="L2417" s="2">
        <f t="shared" si="538"/>
        <v>2.9327970504441094E-3</v>
      </c>
      <c r="M2417" s="2">
        <f t="shared" si="539"/>
        <v>5.9493883023294097E-3</v>
      </c>
      <c r="N2417" s="1">
        <v>5236</v>
      </c>
      <c r="O2417" s="69">
        <v>6592</v>
      </c>
      <c r="P2417" s="1">
        <v>35</v>
      </c>
      <c r="Q2417" s="1">
        <v>15</v>
      </c>
      <c r="R2417" s="1">
        <v>27</v>
      </c>
      <c r="S2417" s="1">
        <v>13</v>
      </c>
      <c r="U2417" s="1">
        <v>16</v>
      </c>
      <c r="AG2417" s="7">
        <f>IF(Q2417&gt;0,RANK(Q2417,(N2417:P2417,Q2417:AE2417)),0)</f>
        <v>6</v>
      </c>
      <c r="AH2417" s="7">
        <f>IF(R2417&gt;0,RANK(R2417,(N2417:P2417,Q2417:AE2417)),0)</f>
        <v>4</v>
      </c>
      <c r="AI2417" s="7">
        <f>IF(T2417&gt;0,RANK(T2417,(N2417:P2417,Q2417:AE2417)),0)</f>
        <v>0</v>
      </c>
      <c r="AJ2417" s="7">
        <f>IF(S2417&gt;0,RANK(S2417,(N2417:P2417,Q2417:AE2417)),0)</f>
        <v>7</v>
      </c>
      <c r="AK2417" s="2">
        <f t="shared" si="540"/>
        <v>1.2569130216189041E-3</v>
      </c>
      <c r="AL2417" s="2">
        <f t="shared" si="540"/>
        <v>2.2624434389140274E-3</v>
      </c>
      <c r="AM2417" s="2">
        <f t="shared" si="541"/>
        <v>0</v>
      </c>
      <c r="AN2417" s="2">
        <f t="shared" si="542"/>
        <v>1.0893246187363835E-3</v>
      </c>
      <c r="AP2417" t="s">
        <v>5088</v>
      </c>
      <c r="AQ2417" t="s">
        <v>2910</v>
      </c>
      <c r="AR2417">
        <v>4</v>
      </c>
      <c r="AT2417" s="85" t="s">
        <v>3331</v>
      </c>
      <c r="AU2417" s="84" t="s">
        <v>4374</v>
      </c>
      <c r="AV2417" s="77" t="str">
        <f t="shared" si="543"/>
        <v>45087</v>
      </c>
      <c r="AX2417" s="7" t="s">
        <v>186</v>
      </c>
      <c r="AY2417">
        <v>25</v>
      </c>
      <c r="BB2417" t="s">
        <v>5425</v>
      </c>
    </row>
    <row r="2418" spans="1:54" hidden="1" outlineLevel="1">
      <c r="A2418" t="s">
        <v>4213</v>
      </c>
      <c r="B2418" t="s">
        <v>2910</v>
      </c>
      <c r="C2418" s="1">
        <f t="shared" si="537"/>
        <v>13918</v>
      </c>
      <c r="D2418" s="7">
        <f>IF(N2418&gt;0, RANK(N2418,(N2418:P2418,Q2418:AE2418)),0)</f>
        <v>1</v>
      </c>
      <c r="E2418" s="7">
        <f>IF(O2418&gt;0,RANK(O2418,(N2418:P2418,Q2418:AE2418)),0)</f>
        <v>2</v>
      </c>
      <c r="F2418" s="7">
        <f>IF(P2418&gt;0,RANK(P2418,(N2418:P2418,Q2418:AE2418)),0)</f>
        <v>3</v>
      </c>
      <c r="G2418" s="1">
        <f t="shared" si="544"/>
        <v>4249</v>
      </c>
      <c r="H2418" s="2">
        <f t="shared" si="545"/>
        <v>0.30528811610863632</v>
      </c>
      <c r="I2418" s="2"/>
      <c r="J2418" s="2">
        <f t="shared" si="538"/>
        <v>0.64980600661014509</v>
      </c>
      <c r="K2418" s="2">
        <f t="shared" si="538"/>
        <v>0.34451789050150883</v>
      </c>
      <c r="L2418" s="2">
        <f t="shared" si="538"/>
        <v>1.7962350912487427E-3</v>
      </c>
      <c r="M2418" s="2">
        <f t="shared" si="539"/>
        <v>3.8798677970973369E-3</v>
      </c>
      <c r="N2418" s="1">
        <v>9044</v>
      </c>
      <c r="O2418" s="1">
        <v>4795</v>
      </c>
      <c r="P2418" s="1">
        <v>25</v>
      </c>
      <c r="Q2418" s="1">
        <v>19</v>
      </c>
      <c r="R2418" s="1">
        <v>13</v>
      </c>
      <c r="S2418" s="1">
        <v>7</v>
      </c>
      <c r="U2418" s="1">
        <v>15</v>
      </c>
      <c r="AG2418" s="7">
        <f>IF(Q2418&gt;0,RANK(Q2418,(N2418:P2418,Q2418:AE2418)),0)</f>
        <v>4</v>
      </c>
      <c r="AH2418" s="7">
        <f>IF(R2418&gt;0,RANK(R2418,(N2418:P2418,Q2418:AE2418)),0)</f>
        <v>6</v>
      </c>
      <c r="AI2418" s="7">
        <f>IF(T2418&gt;0,RANK(T2418,(N2418:P2418,Q2418:AE2418)),0)</f>
        <v>0</v>
      </c>
      <c r="AJ2418" s="7">
        <f>IF(S2418&gt;0,RANK(S2418,(N2418:P2418,Q2418:AE2418)),0)</f>
        <v>7</v>
      </c>
      <c r="AK2418" s="2">
        <f t="shared" si="540"/>
        <v>1.3651386693490444E-3</v>
      </c>
      <c r="AL2418" s="2">
        <f t="shared" si="540"/>
        <v>9.3404224744934622E-4</v>
      </c>
      <c r="AM2418" s="2">
        <f t="shared" si="541"/>
        <v>0</v>
      </c>
      <c r="AN2418" s="2">
        <f t="shared" si="542"/>
        <v>5.0294582554964793E-4</v>
      </c>
      <c r="AP2418" t="s">
        <v>4213</v>
      </c>
      <c r="AQ2418" t="s">
        <v>2910</v>
      </c>
      <c r="AR2418">
        <v>6</v>
      </c>
      <c r="AT2418" s="85" t="s">
        <v>3331</v>
      </c>
      <c r="AU2418" s="84" t="s">
        <v>4375</v>
      </c>
      <c r="AV2418" s="77" t="str">
        <f t="shared" si="543"/>
        <v>45089</v>
      </c>
      <c r="AX2418" s="7" t="s">
        <v>186</v>
      </c>
      <c r="AY2418">
        <v>36</v>
      </c>
      <c r="BB2418" t="s">
        <v>637</v>
      </c>
    </row>
    <row r="2419" spans="1:54" hidden="1" outlineLevel="1">
      <c r="A2419" t="s">
        <v>4359</v>
      </c>
      <c r="B2419" t="s">
        <v>2910</v>
      </c>
      <c r="C2419" s="1">
        <f t="shared" si="537"/>
        <v>70181</v>
      </c>
      <c r="D2419" s="7">
        <f>IF(N2419&gt;0, RANK(N2419,(N2419:P2419,Q2419:AE2419)),0)</f>
        <v>2</v>
      </c>
      <c r="E2419" s="7">
        <f>IF(O2419&gt;0,RANK(O2419,(N2419:P2419,Q2419:AE2419)),0)</f>
        <v>1</v>
      </c>
      <c r="F2419" s="7">
        <f>IF(P2419&gt;0,RANK(P2419,(N2419:P2419,Q2419:AE2419)),0)</f>
        <v>3</v>
      </c>
      <c r="G2419" s="1">
        <f t="shared" si="544"/>
        <v>21008</v>
      </c>
      <c r="H2419" s="2">
        <f t="shared" si="545"/>
        <v>0.29934027728302531</v>
      </c>
      <c r="I2419" s="2"/>
      <c r="J2419" s="2">
        <f t="shared" si="538"/>
        <v>0.34519314344338209</v>
      </c>
      <c r="K2419" s="2">
        <f t="shared" si="538"/>
        <v>0.6445334207264074</v>
      </c>
      <c r="L2419" s="2">
        <f t="shared" si="538"/>
        <v>3.690457531240649E-3</v>
      </c>
      <c r="M2419" s="2">
        <f t="shared" si="539"/>
        <v>6.5829782989698044E-3</v>
      </c>
      <c r="N2419" s="1">
        <v>24226</v>
      </c>
      <c r="O2419" s="1">
        <v>45234</v>
      </c>
      <c r="P2419" s="1">
        <v>259</v>
      </c>
      <c r="Q2419" s="1">
        <v>206</v>
      </c>
      <c r="R2419" s="1">
        <v>121</v>
      </c>
      <c r="S2419" s="1">
        <v>54</v>
      </c>
      <c r="U2419" s="1">
        <v>81</v>
      </c>
      <c r="AG2419" s="7">
        <f>IF(Q2419&gt;0,RANK(Q2419,(N2419:P2419,Q2419:AE2419)),0)</f>
        <v>4</v>
      </c>
      <c r="AH2419" s="7">
        <f>IF(R2419&gt;0,RANK(R2419,(N2419:P2419,Q2419:AE2419)),0)</f>
        <v>5</v>
      </c>
      <c r="AI2419" s="7">
        <f>IF(T2419&gt;0,RANK(T2419,(N2419:P2419,Q2419:AE2419)),0)</f>
        <v>0</v>
      </c>
      <c r="AJ2419" s="7">
        <f>IF(S2419&gt;0,RANK(S2419,(N2419:P2419,Q2419:AE2419)),0)</f>
        <v>7</v>
      </c>
      <c r="AK2419" s="2">
        <f t="shared" si="540"/>
        <v>2.9352673800601302E-3</v>
      </c>
      <c r="AL2419" s="2">
        <f t="shared" si="540"/>
        <v>1.7241133640159018E-3</v>
      </c>
      <c r="AM2419" s="2">
        <f t="shared" si="541"/>
        <v>0</v>
      </c>
      <c r="AN2419" s="2">
        <f t="shared" si="542"/>
        <v>7.6943902195750983E-4</v>
      </c>
      <c r="AP2419" t="s">
        <v>4359</v>
      </c>
      <c r="AQ2419" t="s">
        <v>2910</v>
      </c>
      <c r="AR2419">
        <v>5</v>
      </c>
      <c r="AT2419" s="85" t="s">
        <v>3331</v>
      </c>
      <c r="AU2419" s="84" t="s">
        <v>4376</v>
      </c>
      <c r="AV2419" s="77" t="str">
        <f t="shared" si="543"/>
        <v>45091</v>
      </c>
      <c r="AX2419" s="7" t="s">
        <v>186</v>
      </c>
      <c r="AY2419">
        <v>65</v>
      </c>
      <c r="BB2419" t="s">
        <v>5425</v>
      </c>
    </row>
    <row r="2420" spans="1:54" collapsed="1">
      <c r="A2420" t="s">
        <v>2907</v>
      </c>
      <c r="B2420" t="s">
        <v>3839</v>
      </c>
      <c r="C2420" s="1">
        <f t="shared" si="537"/>
        <v>1617730</v>
      </c>
      <c r="D2420" s="7">
        <f>IF(N2420&gt;0, RANK(N2420,(N2420:P2420,Q2420:AE2420)),0)</f>
        <v>2</v>
      </c>
      <c r="E2420" s="7">
        <f>IF(O2420&gt;0,RANK(O2420,(N2420:P2420,Q2420:AE2420)),0)</f>
        <v>1</v>
      </c>
      <c r="F2420" s="7">
        <f>IF(P2420&gt;0,RANK(P2420,(N2420:P2420,Q2420:AE2420)),0)</f>
        <v>3</v>
      </c>
      <c r="G2420" s="1">
        <f t="shared" si="544"/>
        <v>276275</v>
      </c>
      <c r="H2420" s="2">
        <f t="shared" si="545"/>
        <v>0.17077942549127481</v>
      </c>
      <c r="I2420" s="2"/>
      <c r="J2420" s="2">
        <f t="shared" si="538"/>
        <v>0.40902931886037841</v>
      </c>
      <c r="K2420" s="2">
        <f t="shared" si="538"/>
        <v>0.57980874435165319</v>
      </c>
      <c r="L2420" s="2">
        <f t="shared" si="538"/>
        <v>3.412188684143831E-3</v>
      </c>
      <c r="M2420" s="2">
        <f t="shared" si="539"/>
        <v>7.7497481038245651E-3</v>
      </c>
      <c r="N2420" s="69">
        <f t="shared" ref="N2420:S2420" si="546">SUM(N2374:N2419)</f>
        <v>661699</v>
      </c>
      <c r="O2420" s="69">
        <f t="shared" si="546"/>
        <v>937974</v>
      </c>
      <c r="P2420" s="69">
        <f t="shared" si="546"/>
        <v>5520</v>
      </c>
      <c r="Q2420" s="69">
        <f t="shared" si="546"/>
        <v>3608</v>
      </c>
      <c r="R2420" s="69">
        <f t="shared" si="546"/>
        <v>5317</v>
      </c>
      <c r="S2420" s="69">
        <f t="shared" si="546"/>
        <v>1488</v>
      </c>
      <c r="T2420" s="69"/>
      <c r="U2420" s="69">
        <f>SUM(U2374:U2419)</f>
        <v>2124</v>
      </c>
      <c r="AG2420" s="7">
        <f>IF(Q2420&gt;0,RANK(Q2420,(N2420:P2420,Q2420:AE2420)),0)</f>
        <v>5</v>
      </c>
      <c r="AH2420" s="7">
        <f>IF(R2420&gt;0,RANK(R2420,(N2420:P2420,Q2420:AE2420)),0)</f>
        <v>4</v>
      </c>
      <c r="AI2420" s="7">
        <f>IF(T2420&gt;0,RANK(T2420,(N2420:P2420,Q2420:AE2420)),0)</f>
        <v>0</v>
      </c>
      <c r="AJ2420" s="7">
        <f>IF(S2420&gt;0,RANK(S2420,(N2420:P2420,Q2420:AE2420)),0)</f>
        <v>7</v>
      </c>
      <c r="AK2420" s="2">
        <f t="shared" si="540"/>
        <v>2.2302856471722722E-3</v>
      </c>
      <c r="AL2420" s="2">
        <f t="shared" si="540"/>
        <v>3.2867042089841938E-3</v>
      </c>
      <c r="AM2420" s="2">
        <f t="shared" si="541"/>
        <v>0</v>
      </c>
      <c r="AN2420" s="2">
        <f t="shared" si="542"/>
        <v>9.198073844213806E-4</v>
      </c>
      <c r="AP2420" t="s">
        <v>2907</v>
      </c>
      <c r="AQ2420" t="s">
        <v>3839</v>
      </c>
      <c r="AT2420" s="85" t="s">
        <v>3331</v>
      </c>
      <c r="AU2420" s="116"/>
      <c r="AV2420" s="77" t="str">
        <f t="shared" si="543"/>
        <v>45</v>
      </c>
      <c r="AX2420" s="7" t="s">
        <v>2301</v>
      </c>
    </row>
    <row r="2421" spans="1:54">
      <c r="C2421" s="1"/>
      <c r="E2421" s="7"/>
      <c r="F2421" s="7"/>
      <c r="I2421" s="2"/>
      <c r="N2421" s="69"/>
      <c r="O2421" s="69"/>
      <c r="P2421" s="69"/>
      <c r="Q2421" s="69"/>
      <c r="R2421" s="69"/>
      <c r="S2421" s="69"/>
      <c r="T2421" s="69"/>
      <c r="U2421" s="69"/>
      <c r="AG2421" s="7"/>
      <c r="AH2421" s="7"/>
      <c r="AI2421" s="7"/>
      <c r="AJ2421" s="7"/>
    </row>
    <row r="2422" spans="1:54" hidden="1" outlineLevel="1">
      <c r="A2422" t="s">
        <v>2436</v>
      </c>
      <c r="B2422" t="s">
        <v>3826</v>
      </c>
      <c r="C2422" s="1">
        <f t="shared" ref="C2422:C2485" si="547">SUM(N2422:AE2422)</f>
        <v>1649</v>
      </c>
      <c r="D2422" s="7">
        <f>IF(N2422&gt;0, RANK(N2422,(N2422:P2422,Q2422:AE2422)),0)</f>
        <v>2</v>
      </c>
      <c r="E2422" s="7">
        <f>IF(O2422&gt;0,RANK(O2422,(N2422:P2422,Q2422:AE2422)),0)</f>
        <v>1</v>
      </c>
      <c r="F2422" s="7">
        <f>IF(P2422&gt;0,RANK(P2422,(N2422:P2422,Q2422:AE2422)),0)</f>
        <v>3</v>
      </c>
      <c r="G2422" s="1">
        <f t="shared" si="544"/>
        <v>389</v>
      </c>
      <c r="H2422" s="2">
        <f t="shared" si="545"/>
        <v>0.23590054578532443</v>
      </c>
      <c r="I2422" s="2"/>
      <c r="J2422" s="2">
        <f t="shared" ref="J2422:L2453" si="548">IF($C2422=0,"-",N2422/$C2422)</f>
        <v>0.37598544572468162</v>
      </c>
      <c r="K2422" s="2">
        <f t="shared" si="548"/>
        <v>0.61188599151000611</v>
      </c>
      <c r="L2422" s="2">
        <f t="shared" si="548"/>
        <v>9.0964220739842335E-3</v>
      </c>
      <c r="M2422" s="2">
        <f t="shared" ref="M2422:M2485" si="549">IF(C2422=0,"-",(1-J2422-K2422-L2422))</f>
        <v>3.0321406913280339E-3</v>
      </c>
      <c r="N2422" s="1">
        <v>620</v>
      </c>
      <c r="O2422" s="1">
        <v>1009</v>
      </c>
      <c r="P2422" s="1">
        <v>15</v>
      </c>
      <c r="Q2422" s="1">
        <v>1</v>
      </c>
      <c r="R2422" s="1">
        <v>4</v>
      </c>
      <c r="AG2422" s="7">
        <f>IF(Q2422&gt;0,RANK(Q2422,(N2422:P2422,Q2422:AE2422)),0)</f>
        <v>5</v>
      </c>
      <c r="AH2422" s="7">
        <f>IF(R2422&gt;0,RANK(R2422,(N2422:P2422,Q2422:AE2422)),0)</f>
        <v>4</v>
      </c>
      <c r="AI2422" s="7">
        <f>IF(T2422&gt;0,RANK(T2422,(N2422:P2422,Q2422:AE2422)),0)</f>
        <v>0</v>
      </c>
      <c r="AJ2422" s="7">
        <f>IF(S2422&gt;0,RANK(S2422,(N2422:P2422,Q2422:AE2422)),0)</f>
        <v>0</v>
      </c>
      <c r="AK2422" s="2">
        <f t="shared" ref="AK2422:AL2453" si="550">IF($C2422=0,"-",Q2422/$C2422)</f>
        <v>6.0642813826561554E-4</v>
      </c>
      <c r="AL2422" s="2">
        <f t="shared" si="550"/>
        <v>2.4257125530624622E-3</v>
      </c>
      <c r="AM2422" s="2">
        <f t="shared" ref="AM2422:AM2485" si="551">IF($C2422=0,"-",T2422/$C2422)</f>
        <v>0</v>
      </c>
      <c r="AN2422" s="2">
        <f t="shared" ref="AN2422:AN2485" si="552">IF($C2422=0,"-",S2422/$C2422)</f>
        <v>0</v>
      </c>
      <c r="AP2422" t="s">
        <v>2436</v>
      </c>
      <c r="AQ2422" t="s">
        <v>3826</v>
      </c>
      <c r="AR2422">
        <v>1</v>
      </c>
      <c r="AT2422" s="85" t="s">
        <v>3332</v>
      </c>
      <c r="AU2422" s="84" t="s">
        <v>3989</v>
      </c>
      <c r="AV2422" s="77" t="str">
        <f t="shared" ref="AV2422:AV2485" si="553">AT2422&amp;AU2422</f>
        <v>46003</v>
      </c>
      <c r="AX2422" s="7" t="s">
        <v>186</v>
      </c>
    </row>
    <row r="2423" spans="1:54" hidden="1" outlineLevel="1">
      <c r="A2423" t="s">
        <v>2374</v>
      </c>
      <c r="B2423" t="s">
        <v>3826</v>
      </c>
      <c r="C2423" s="1">
        <f t="shared" si="547"/>
        <v>8480</v>
      </c>
      <c r="D2423" s="7">
        <f>IF(N2423&gt;0, RANK(N2423,(N2423:P2423,Q2423:AE2423)),0)</f>
        <v>2</v>
      </c>
      <c r="E2423" s="7">
        <f>IF(O2423&gt;0,RANK(O2423,(N2423:P2423,Q2423:AE2423)),0)</f>
        <v>1</v>
      </c>
      <c r="F2423" s="7">
        <f>IF(P2423&gt;0,RANK(P2423,(N2423:P2423,Q2423:AE2423)),0)</f>
        <v>3</v>
      </c>
      <c r="G2423" s="1">
        <f t="shared" si="544"/>
        <v>1474</v>
      </c>
      <c r="H2423" s="2">
        <f t="shared" si="545"/>
        <v>0.17382075471698114</v>
      </c>
      <c r="I2423" s="2"/>
      <c r="J2423" s="2">
        <f t="shared" si="548"/>
        <v>0.40601415094339621</v>
      </c>
      <c r="K2423" s="2">
        <f t="shared" si="548"/>
        <v>0.57983490566037732</v>
      </c>
      <c r="L2423" s="2">
        <f t="shared" si="548"/>
        <v>9.0801886792452827E-3</v>
      </c>
      <c r="M2423" s="2">
        <f t="shared" si="549"/>
        <v>5.0707547169811847E-3</v>
      </c>
      <c r="N2423" s="1">
        <v>3443</v>
      </c>
      <c r="O2423" s="1">
        <v>4917</v>
      </c>
      <c r="P2423" s="1">
        <v>77</v>
      </c>
      <c r="Q2423" s="1">
        <v>24</v>
      </c>
      <c r="R2423" s="1">
        <v>19</v>
      </c>
      <c r="AG2423" s="7">
        <f>IF(Q2423&gt;0,RANK(Q2423,(N2423:P2423,Q2423:AE2423)),0)</f>
        <v>4</v>
      </c>
      <c r="AH2423" s="7">
        <f>IF(R2423&gt;0,RANK(R2423,(N2423:P2423,Q2423:AE2423)),0)</f>
        <v>5</v>
      </c>
      <c r="AI2423" s="7">
        <f>IF(T2423&gt;0,RANK(T2423,(N2423:P2423,Q2423:AE2423)),0)</f>
        <v>0</v>
      </c>
      <c r="AJ2423" s="7">
        <f>IF(S2423&gt;0,RANK(S2423,(N2423:P2423,Q2423:AE2423)),0)</f>
        <v>0</v>
      </c>
      <c r="AK2423" s="2">
        <f t="shared" si="550"/>
        <v>2.8301886792452828E-3</v>
      </c>
      <c r="AL2423" s="2">
        <f t="shared" si="550"/>
        <v>2.240566037735849E-3</v>
      </c>
      <c r="AM2423" s="2">
        <f t="shared" si="551"/>
        <v>0</v>
      </c>
      <c r="AN2423" s="2">
        <f t="shared" si="552"/>
        <v>0</v>
      </c>
      <c r="AP2423" t="s">
        <v>2374</v>
      </c>
      <c r="AQ2423" t="s">
        <v>3826</v>
      </c>
      <c r="AR2423">
        <v>1</v>
      </c>
      <c r="AT2423" s="85" t="s">
        <v>3332</v>
      </c>
      <c r="AU2423" s="84" t="s">
        <v>3632</v>
      </c>
      <c r="AV2423" s="77" t="str">
        <f t="shared" si="553"/>
        <v>46005</v>
      </c>
      <c r="AX2423" s="7" t="s">
        <v>186</v>
      </c>
    </row>
    <row r="2424" spans="1:54" hidden="1" outlineLevel="1">
      <c r="A2424" t="s">
        <v>2371</v>
      </c>
      <c r="B2424" t="s">
        <v>3826</v>
      </c>
      <c r="C2424" s="1">
        <f t="shared" si="547"/>
        <v>1630</v>
      </c>
      <c r="D2424" s="7">
        <f>IF(N2424&gt;0, RANK(N2424,(N2424:P2424,Q2424:AE2424)),0)</f>
        <v>2</v>
      </c>
      <c r="E2424" s="7">
        <f>IF(O2424&gt;0,RANK(O2424,(N2424:P2424,Q2424:AE2424)),0)</f>
        <v>1</v>
      </c>
      <c r="F2424" s="7">
        <f>IF(P2424&gt;0,RANK(P2424,(N2424:P2424,Q2424:AE2424)),0)</f>
        <v>3</v>
      </c>
      <c r="G2424" s="1">
        <f t="shared" si="544"/>
        <v>74</v>
      </c>
      <c r="H2424" s="2">
        <f t="shared" si="545"/>
        <v>4.5398773006134971E-2</v>
      </c>
      <c r="I2424" s="2"/>
      <c r="J2424" s="2">
        <f t="shared" si="548"/>
        <v>0.46564417177914108</v>
      </c>
      <c r="K2424" s="2">
        <f t="shared" si="548"/>
        <v>0.51104294478527612</v>
      </c>
      <c r="L2424" s="2">
        <f t="shared" si="548"/>
        <v>9.8159509202453993E-3</v>
      </c>
      <c r="M2424" s="2">
        <f t="shared" si="549"/>
        <v>1.3496932515337399E-2</v>
      </c>
      <c r="N2424" s="1">
        <v>759</v>
      </c>
      <c r="O2424" s="1">
        <v>833</v>
      </c>
      <c r="P2424" s="1">
        <v>16</v>
      </c>
      <c r="Q2424" s="1">
        <v>11</v>
      </c>
      <c r="R2424" s="1">
        <v>11</v>
      </c>
      <c r="AG2424" s="7">
        <f>IF(Q2424&gt;0,RANK(Q2424,(N2424:P2424,Q2424:AE2424)),0)</f>
        <v>4</v>
      </c>
      <c r="AH2424" s="7">
        <f>IF(R2424&gt;0,RANK(R2424,(N2424:P2424,Q2424:AE2424)),0)</f>
        <v>4</v>
      </c>
      <c r="AI2424" s="7">
        <f>IF(T2424&gt;0,RANK(T2424,(N2424:P2424,Q2424:AE2424)),0)</f>
        <v>0</v>
      </c>
      <c r="AJ2424" s="7">
        <f>IF(S2424&gt;0,RANK(S2424,(N2424:P2424,Q2424:AE2424)),0)</f>
        <v>0</v>
      </c>
      <c r="AK2424" s="2">
        <f t="shared" si="550"/>
        <v>6.7484662576687117E-3</v>
      </c>
      <c r="AL2424" s="2">
        <f t="shared" si="550"/>
        <v>6.7484662576687117E-3</v>
      </c>
      <c r="AM2424" s="2">
        <f t="shared" si="551"/>
        <v>0</v>
      </c>
      <c r="AN2424" s="2">
        <f t="shared" si="552"/>
        <v>0</v>
      </c>
      <c r="AP2424" t="s">
        <v>2371</v>
      </c>
      <c r="AQ2424" t="s">
        <v>3826</v>
      </c>
      <c r="AR2424">
        <v>1</v>
      </c>
      <c r="AT2424" s="85" t="s">
        <v>3332</v>
      </c>
      <c r="AU2424" s="84" t="s">
        <v>2597</v>
      </c>
      <c r="AV2424" s="77" t="str">
        <f t="shared" si="553"/>
        <v>46007</v>
      </c>
      <c r="AX2424" s="7" t="s">
        <v>186</v>
      </c>
    </row>
    <row r="2425" spans="1:54" hidden="1" outlineLevel="1">
      <c r="A2425" t="s">
        <v>2372</v>
      </c>
      <c r="B2425" t="s">
        <v>3826</v>
      </c>
      <c r="C2425" s="1">
        <f t="shared" si="547"/>
        <v>3408</v>
      </c>
      <c r="D2425" s="7">
        <f>IF(N2425&gt;0, RANK(N2425,(N2425:P2425,Q2425:AE2425)),0)</f>
        <v>2</v>
      </c>
      <c r="E2425" s="7">
        <f>IF(O2425&gt;0,RANK(O2425,(N2425:P2425,Q2425:AE2425)),0)</f>
        <v>1</v>
      </c>
      <c r="F2425" s="7">
        <f>IF(P2425&gt;0,RANK(P2425,(N2425:P2425,Q2425:AE2425)),0)</f>
        <v>3</v>
      </c>
      <c r="G2425" s="1">
        <f t="shared" si="544"/>
        <v>770</v>
      </c>
      <c r="H2425" s="2">
        <f t="shared" si="545"/>
        <v>0.22593896713615025</v>
      </c>
      <c r="I2425" s="2"/>
      <c r="J2425" s="2">
        <f t="shared" si="548"/>
        <v>0.37940140845070425</v>
      </c>
      <c r="K2425" s="2">
        <f t="shared" si="548"/>
        <v>0.6053403755868545</v>
      </c>
      <c r="L2425" s="2">
        <f t="shared" si="548"/>
        <v>1.0563380281690141E-2</v>
      </c>
      <c r="M2425" s="2">
        <f t="shared" si="549"/>
        <v>4.6948356807511166E-3</v>
      </c>
      <c r="N2425" s="1">
        <v>1293</v>
      </c>
      <c r="O2425" s="1">
        <v>2063</v>
      </c>
      <c r="P2425" s="1">
        <v>36</v>
      </c>
      <c r="Q2425" s="1">
        <v>11</v>
      </c>
      <c r="R2425" s="1">
        <v>5</v>
      </c>
      <c r="AG2425" s="7">
        <f>IF(Q2425&gt;0,RANK(Q2425,(N2425:P2425,Q2425:AE2425)),0)</f>
        <v>4</v>
      </c>
      <c r="AH2425" s="7">
        <f>IF(R2425&gt;0,RANK(R2425,(N2425:P2425,Q2425:AE2425)),0)</f>
        <v>5</v>
      </c>
      <c r="AI2425" s="7">
        <f>IF(T2425&gt;0,RANK(T2425,(N2425:P2425,Q2425:AE2425)),0)</f>
        <v>0</v>
      </c>
      <c r="AJ2425" s="7">
        <f>IF(S2425&gt;0,RANK(S2425,(N2425:P2425,Q2425:AE2425)),0)</f>
        <v>0</v>
      </c>
      <c r="AK2425" s="2">
        <f t="shared" si="550"/>
        <v>3.2276995305164321E-3</v>
      </c>
      <c r="AL2425" s="2">
        <f t="shared" si="550"/>
        <v>1.4671361502347417E-3</v>
      </c>
      <c r="AM2425" s="2">
        <f t="shared" si="551"/>
        <v>0</v>
      </c>
      <c r="AN2425" s="2">
        <f t="shared" si="552"/>
        <v>0</v>
      </c>
      <c r="AP2425" t="s">
        <v>2372</v>
      </c>
      <c r="AQ2425" t="s">
        <v>3826</v>
      </c>
      <c r="AR2425">
        <v>1</v>
      </c>
      <c r="AT2425" s="85" t="s">
        <v>3332</v>
      </c>
      <c r="AU2425" s="84" t="s">
        <v>3218</v>
      </c>
      <c r="AV2425" s="77" t="str">
        <f t="shared" si="553"/>
        <v>46009</v>
      </c>
      <c r="AX2425" s="7" t="s">
        <v>186</v>
      </c>
    </row>
    <row r="2426" spans="1:54" hidden="1" outlineLevel="1">
      <c r="A2426" t="s">
        <v>2413</v>
      </c>
      <c r="B2426" t="s">
        <v>3826</v>
      </c>
      <c r="C2426" s="1">
        <f t="shared" si="547"/>
        <v>13375</v>
      </c>
      <c r="D2426" s="7">
        <f>IF(N2426&gt;0, RANK(N2426,(N2426:P2426,Q2426:AE2426)),0)</f>
        <v>2</v>
      </c>
      <c r="E2426" s="7">
        <f>IF(O2426&gt;0,RANK(O2426,(N2426:P2426,Q2426:AE2426)),0)</f>
        <v>1</v>
      </c>
      <c r="F2426" s="7">
        <f>IF(P2426&gt;0,RANK(P2426,(N2426:P2426,Q2426:AE2426)),0)</f>
        <v>3</v>
      </c>
      <c r="G2426" s="1">
        <f t="shared" si="544"/>
        <v>2219</v>
      </c>
      <c r="H2426" s="2">
        <f t="shared" si="545"/>
        <v>0.16590654205607477</v>
      </c>
      <c r="I2426" s="2"/>
      <c r="J2426" s="2">
        <f t="shared" si="548"/>
        <v>0.40695327102803736</v>
      </c>
      <c r="K2426" s="2">
        <f t="shared" si="548"/>
        <v>0.57285981308411216</v>
      </c>
      <c r="L2426" s="2">
        <f t="shared" si="548"/>
        <v>1.4205607476635514E-2</v>
      </c>
      <c r="M2426" s="2">
        <f t="shared" si="549"/>
        <v>5.9813084112149729E-3</v>
      </c>
      <c r="N2426" s="1">
        <v>5443</v>
      </c>
      <c r="O2426" s="1">
        <v>7662</v>
      </c>
      <c r="P2426" s="1">
        <v>190</v>
      </c>
      <c r="Q2426" s="1">
        <v>49</v>
      </c>
      <c r="R2426" s="1">
        <v>31</v>
      </c>
      <c r="AG2426" s="7">
        <f>IF(Q2426&gt;0,RANK(Q2426,(N2426:P2426,Q2426:AE2426)),0)</f>
        <v>4</v>
      </c>
      <c r="AH2426" s="7">
        <f>IF(R2426&gt;0,RANK(R2426,(N2426:P2426,Q2426:AE2426)),0)</f>
        <v>5</v>
      </c>
      <c r="AI2426" s="7">
        <f>IF(T2426&gt;0,RANK(T2426,(N2426:P2426,Q2426:AE2426)),0)</f>
        <v>0</v>
      </c>
      <c r="AJ2426" s="7">
        <f>IF(S2426&gt;0,RANK(S2426,(N2426:P2426,Q2426:AE2426)),0)</f>
        <v>0</v>
      </c>
      <c r="AK2426" s="2">
        <f t="shared" si="550"/>
        <v>3.6635514018691587E-3</v>
      </c>
      <c r="AL2426" s="2">
        <f t="shared" si="550"/>
        <v>2.3177570093457943E-3</v>
      </c>
      <c r="AM2426" s="2">
        <f t="shared" si="551"/>
        <v>0</v>
      </c>
      <c r="AN2426" s="2">
        <f t="shared" si="552"/>
        <v>0</v>
      </c>
      <c r="AP2426" t="s">
        <v>2413</v>
      </c>
      <c r="AQ2426" t="s">
        <v>3826</v>
      </c>
      <c r="AR2426">
        <v>1</v>
      </c>
      <c r="AT2426" s="85" t="s">
        <v>3332</v>
      </c>
      <c r="AU2426" s="84" t="s">
        <v>3234</v>
      </c>
      <c r="AV2426" s="77" t="str">
        <f t="shared" si="553"/>
        <v>46011</v>
      </c>
      <c r="AX2426" s="7" t="s">
        <v>186</v>
      </c>
    </row>
    <row r="2427" spans="1:54" hidden="1" outlineLevel="1">
      <c r="A2427" t="s">
        <v>2627</v>
      </c>
      <c r="B2427" t="s">
        <v>3826</v>
      </c>
      <c r="C2427" s="1">
        <f t="shared" si="547"/>
        <v>18599</v>
      </c>
      <c r="D2427" s="7">
        <f>IF(N2427&gt;0, RANK(N2427,(N2427:P2427,Q2427:AE2427)),0)</f>
        <v>2</v>
      </c>
      <c r="E2427" s="7">
        <f>IF(O2427&gt;0,RANK(O2427,(N2427:P2427,Q2427:AE2427)),0)</f>
        <v>1</v>
      </c>
      <c r="F2427" s="7">
        <f>IF(P2427&gt;0,RANK(P2427,(N2427:P2427,Q2427:AE2427)),0)</f>
        <v>3</v>
      </c>
      <c r="G2427" s="1">
        <f t="shared" si="544"/>
        <v>2443</v>
      </c>
      <c r="H2427" s="2">
        <f t="shared" si="545"/>
        <v>0.13135114791117802</v>
      </c>
      <c r="I2427" s="2"/>
      <c r="J2427" s="2">
        <f t="shared" si="548"/>
        <v>0.42706597128877899</v>
      </c>
      <c r="K2427" s="2">
        <f t="shared" si="548"/>
        <v>0.55841711919995696</v>
      </c>
      <c r="L2427" s="2">
        <f t="shared" si="548"/>
        <v>1.0591967310070434E-2</v>
      </c>
      <c r="M2427" s="2">
        <f t="shared" si="549"/>
        <v>3.9249422011936198E-3</v>
      </c>
      <c r="N2427" s="1">
        <v>7943</v>
      </c>
      <c r="O2427" s="1">
        <v>10386</v>
      </c>
      <c r="P2427" s="1">
        <v>197</v>
      </c>
      <c r="Q2427" s="1">
        <v>39</v>
      </c>
      <c r="R2427" s="1">
        <v>34</v>
      </c>
      <c r="AG2427" s="7">
        <f>IF(Q2427&gt;0,RANK(Q2427,(N2427:P2427,Q2427:AE2427)),0)</f>
        <v>4</v>
      </c>
      <c r="AH2427" s="7">
        <f>IF(R2427&gt;0,RANK(R2427,(N2427:P2427,Q2427:AE2427)),0)</f>
        <v>5</v>
      </c>
      <c r="AI2427" s="7">
        <f>IF(T2427&gt;0,RANK(T2427,(N2427:P2427,Q2427:AE2427)),0)</f>
        <v>0</v>
      </c>
      <c r="AJ2427" s="7">
        <f>IF(S2427&gt;0,RANK(S2427,(N2427:P2427,Q2427:AE2427)),0)</f>
        <v>0</v>
      </c>
      <c r="AK2427" s="2">
        <f t="shared" si="550"/>
        <v>2.0968869294048067E-3</v>
      </c>
      <c r="AL2427" s="2">
        <f t="shared" si="550"/>
        <v>1.8280552717888057E-3</v>
      </c>
      <c r="AM2427" s="2">
        <f t="shared" si="551"/>
        <v>0</v>
      </c>
      <c r="AN2427" s="2">
        <f t="shared" si="552"/>
        <v>0</v>
      </c>
      <c r="AP2427" t="s">
        <v>2627</v>
      </c>
      <c r="AQ2427" t="s">
        <v>3826</v>
      </c>
      <c r="AR2427">
        <v>1</v>
      </c>
      <c r="AT2427" s="85" t="s">
        <v>3332</v>
      </c>
      <c r="AU2427" s="84" t="s">
        <v>3235</v>
      </c>
      <c r="AV2427" s="77" t="str">
        <f t="shared" si="553"/>
        <v>46013</v>
      </c>
      <c r="AX2427" s="7" t="s">
        <v>186</v>
      </c>
    </row>
    <row r="2428" spans="1:54" hidden="1" outlineLevel="1">
      <c r="A2428" t="s">
        <v>1723</v>
      </c>
      <c r="B2428" t="s">
        <v>3826</v>
      </c>
      <c r="C2428" s="1">
        <f t="shared" si="547"/>
        <v>2629</v>
      </c>
      <c r="D2428" s="7">
        <f>IF(N2428&gt;0, RANK(N2428,(N2428:P2428,Q2428:AE2428)),0)</f>
        <v>2</v>
      </c>
      <c r="E2428" s="7">
        <f>IF(O2428&gt;0,RANK(O2428,(N2428:P2428,Q2428:AE2428)),0)</f>
        <v>1</v>
      </c>
      <c r="F2428" s="7">
        <f>IF(P2428&gt;0,RANK(P2428,(N2428:P2428,Q2428:AE2428)),0)</f>
        <v>3</v>
      </c>
      <c r="G2428" s="1">
        <f t="shared" si="544"/>
        <v>504</v>
      </c>
      <c r="H2428" s="2">
        <f t="shared" si="545"/>
        <v>0.19170787371624193</v>
      </c>
      <c r="I2428" s="2"/>
      <c r="J2428" s="2">
        <f t="shared" si="548"/>
        <v>0.39558767592240396</v>
      </c>
      <c r="K2428" s="2">
        <f t="shared" si="548"/>
        <v>0.58729554963864583</v>
      </c>
      <c r="L2428" s="2">
        <f t="shared" si="548"/>
        <v>1.1411182959300114E-2</v>
      </c>
      <c r="M2428" s="2">
        <f t="shared" si="549"/>
        <v>5.7055914796500969E-3</v>
      </c>
      <c r="N2428" s="1">
        <v>1040</v>
      </c>
      <c r="O2428" s="1">
        <v>1544</v>
      </c>
      <c r="P2428" s="1">
        <v>30</v>
      </c>
      <c r="Q2428" s="1">
        <v>6</v>
      </c>
      <c r="R2428" s="1">
        <v>9</v>
      </c>
      <c r="AG2428" s="7">
        <f>IF(Q2428&gt;0,RANK(Q2428,(N2428:P2428,Q2428:AE2428)),0)</f>
        <v>5</v>
      </c>
      <c r="AH2428" s="7">
        <f>IF(R2428&gt;0,RANK(R2428,(N2428:P2428,Q2428:AE2428)),0)</f>
        <v>4</v>
      </c>
      <c r="AI2428" s="7">
        <f>IF(T2428&gt;0,RANK(T2428,(N2428:P2428,Q2428:AE2428)),0)</f>
        <v>0</v>
      </c>
      <c r="AJ2428" s="7">
        <f>IF(S2428&gt;0,RANK(S2428,(N2428:P2428,Q2428:AE2428)),0)</f>
        <v>0</v>
      </c>
      <c r="AK2428" s="2">
        <f t="shared" si="550"/>
        <v>2.2822365918600228E-3</v>
      </c>
      <c r="AL2428" s="2">
        <f t="shared" si="550"/>
        <v>3.4233548877900342E-3</v>
      </c>
      <c r="AM2428" s="2">
        <f t="shared" si="551"/>
        <v>0</v>
      </c>
      <c r="AN2428" s="2">
        <f t="shared" si="552"/>
        <v>0</v>
      </c>
      <c r="AP2428" t="s">
        <v>1723</v>
      </c>
      <c r="AQ2428" t="s">
        <v>3826</v>
      </c>
      <c r="AR2428">
        <v>1</v>
      </c>
      <c r="AT2428" s="85" t="s">
        <v>3332</v>
      </c>
      <c r="AU2428" s="84" t="s">
        <v>4670</v>
      </c>
      <c r="AV2428" s="77" t="str">
        <f t="shared" si="553"/>
        <v>46015</v>
      </c>
      <c r="AX2428" s="7" t="s">
        <v>186</v>
      </c>
    </row>
    <row r="2429" spans="1:54" hidden="1" outlineLevel="1">
      <c r="A2429" t="s">
        <v>1862</v>
      </c>
      <c r="B2429" t="s">
        <v>3826</v>
      </c>
      <c r="C2429" s="1">
        <f t="shared" si="547"/>
        <v>841</v>
      </c>
      <c r="D2429" s="7">
        <f>IF(N2429&gt;0, RANK(N2429,(N2429:P2429,Q2429:AE2429)),0)</f>
        <v>1</v>
      </c>
      <c r="E2429" s="7">
        <f>IF(O2429&gt;0,RANK(O2429,(N2429:P2429,Q2429:AE2429)),0)</f>
        <v>2</v>
      </c>
      <c r="F2429" s="7">
        <f>IF(P2429&gt;0,RANK(P2429,(N2429:P2429,Q2429:AE2429)),0)</f>
        <v>3</v>
      </c>
      <c r="G2429" s="1">
        <f t="shared" si="544"/>
        <v>380</v>
      </c>
      <c r="H2429" s="2">
        <f t="shared" si="545"/>
        <v>0.45184304399524378</v>
      </c>
      <c r="I2429" s="2"/>
      <c r="J2429" s="2">
        <f t="shared" si="548"/>
        <v>0.71700356718192626</v>
      </c>
      <c r="K2429" s="2">
        <f t="shared" si="548"/>
        <v>0.26516052318668254</v>
      </c>
      <c r="L2429" s="2">
        <f t="shared" si="548"/>
        <v>1.1890606420927468E-2</v>
      </c>
      <c r="M2429" s="2">
        <f t="shared" si="549"/>
        <v>5.9453032104637323E-3</v>
      </c>
      <c r="N2429" s="1">
        <v>603</v>
      </c>
      <c r="O2429" s="1">
        <v>223</v>
      </c>
      <c r="P2429" s="1">
        <v>10</v>
      </c>
      <c r="Q2429" s="1">
        <v>3</v>
      </c>
      <c r="R2429" s="1">
        <v>2</v>
      </c>
      <c r="AG2429" s="7">
        <f>IF(Q2429&gt;0,RANK(Q2429,(N2429:P2429,Q2429:AE2429)),0)</f>
        <v>4</v>
      </c>
      <c r="AH2429" s="7">
        <f>IF(R2429&gt;0,RANK(R2429,(N2429:P2429,Q2429:AE2429)),0)</f>
        <v>5</v>
      </c>
      <c r="AI2429" s="7">
        <f>IF(T2429&gt;0,RANK(T2429,(N2429:P2429,Q2429:AE2429)),0)</f>
        <v>0</v>
      </c>
      <c r="AJ2429" s="7">
        <f>IF(S2429&gt;0,RANK(S2429,(N2429:P2429,Q2429:AE2429)),0)</f>
        <v>0</v>
      </c>
      <c r="AK2429" s="2">
        <f t="shared" si="550"/>
        <v>3.5671819262782403E-3</v>
      </c>
      <c r="AL2429" s="2">
        <f t="shared" si="550"/>
        <v>2.3781212841854932E-3</v>
      </c>
      <c r="AM2429" s="2">
        <f t="shared" si="551"/>
        <v>0</v>
      </c>
      <c r="AN2429" s="2">
        <f t="shared" si="552"/>
        <v>0</v>
      </c>
      <c r="AP2429" t="s">
        <v>1862</v>
      </c>
      <c r="AQ2429" t="s">
        <v>3826</v>
      </c>
      <c r="AR2429">
        <v>1</v>
      </c>
      <c r="AT2429" s="85" t="s">
        <v>3332</v>
      </c>
      <c r="AU2429" s="84" t="s">
        <v>4671</v>
      </c>
      <c r="AV2429" s="77" t="str">
        <f t="shared" si="553"/>
        <v>46017</v>
      </c>
      <c r="AX2429" s="7" t="s">
        <v>186</v>
      </c>
    </row>
    <row r="2430" spans="1:54" hidden="1" outlineLevel="1">
      <c r="A2430" t="s">
        <v>3003</v>
      </c>
      <c r="B2430" t="s">
        <v>3826</v>
      </c>
      <c r="C2430" s="1">
        <f t="shared" si="547"/>
        <v>4271</v>
      </c>
      <c r="D2430" s="7">
        <f>IF(N2430&gt;0, RANK(N2430,(N2430:P2430,Q2430:AE2430)),0)</f>
        <v>2</v>
      </c>
      <c r="E2430" s="7">
        <f>IF(O2430&gt;0,RANK(O2430,(N2430:P2430,Q2430:AE2430)),0)</f>
        <v>1</v>
      </c>
      <c r="F2430" s="7">
        <f>IF(P2430&gt;0,RANK(P2430,(N2430:P2430,Q2430:AE2430)),0)</f>
        <v>3</v>
      </c>
      <c r="G2430" s="1">
        <f t="shared" si="544"/>
        <v>2157</v>
      </c>
      <c r="H2430" s="2">
        <f t="shared" si="545"/>
        <v>0.50503394989463823</v>
      </c>
      <c r="I2430" s="2"/>
      <c r="J2430" s="2">
        <f t="shared" si="548"/>
        <v>0.23624443924139546</v>
      </c>
      <c r="K2430" s="2">
        <f t="shared" si="548"/>
        <v>0.74127838913603372</v>
      </c>
      <c r="L2430" s="2">
        <f t="shared" si="548"/>
        <v>1.0536174198080075E-2</v>
      </c>
      <c r="M2430" s="2">
        <f t="shared" si="549"/>
        <v>1.1940997424490715E-2</v>
      </c>
      <c r="N2430" s="1">
        <v>1009</v>
      </c>
      <c r="O2430" s="1">
        <v>3166</v>
      </c>
      <c r="P2430" s="1">
        <v>45</v>
      </c>
      <c r="Q2430" s="1">
        <v>16</v>
      </c>
      <c r="R2430" s="1">
        <v>35</v>
      </c>
      <c r="AG2430" s="7">
        <f>IF(Q2430&gt;0,RANK(Q2430,(N2430:P2430,Q2430:AE2430)),0)</f>
        <v>5</v>
      </c>
      <c r="AH2430" s="7">
        <f>IF(R2430&gt;0,RANK(R2430,(N2430:P2430,Q2430:AE2430)),0)</f>
        <v>4</v>
      </c>
      <c r="AI2430" s="7">
        <f>IF(T2430&gt;0,RANK(T2430,(N2430:P2430,Q2430:AE2430)),0)</f>
        <v>0</v>
      </c>
      <c r="AJ2430" s="7">
        <f>IF(S2430&gt;0,RANK(S2430,(N2430:P2430,Q2430:AE2430)),0)</f>
        <v>0</v>
      </c>
      <c r="AK2430" s="2">
        <f t="shared" si="550"/>
        <v>3.7461952704284712E-3</v>
      </c>
      <c r="AL2430" s="2">
        <f t="shared" si="550"/>
        <v>8.1948021540622813E-3</v>
      </c>
      <c r="AM2430" s="2">
        <f t="shared" si="551"/>
        <v>0</v>
      </c>
      <c r="AN2430" s="2">
        <f t="shared" si="552"/>
        <v>0</v>
      </c>
      <c r="AP2430" t="s">
        <v>3003</v>
      </c>
      <c r="AQ2430" t="s">
        <v>3826</v>
      </c>
      <c r="AR2430">
        <v>1</v>
      </c>
      <c r="AT2430" s="85" t="s">
        <v>3332</v>
      </c>
      <c r="AU2430" s="84" t="s">
        <v>4672</v>
      </c>
      <c r="AV2430" s="77" t="str">
        <f t="shared" si="553"/>
        <v>46019</v>
      </c>
      <c r="AX2430" s="7" t="s">
        <v>186</v>
      </c>
    </row>
    <row r="2431" spans="1:54" hidden="1" outlineLevel="1">
      <c r="A2431" t="s">
        <v>4055</v>
      </c>
      <c r="B2431" t="s">
        <v>3826</v>
      </c>
      <c r="C2431" s="1">
        <f t="shared" si="547"/>
        <v>959</v>
      </c>
      <c r="D2431" s="7">
        <f>IF(N2431&gt;0, RANK(N2431,(N2431:P2431,Q2431:AE2431)),0)</f>
        <v>2</v>
      </c>
      <c r="E2431" s="7">
        <f>IF(O2431&gt;0,RANK(O2431,(N2431:P2431,Q2431:AE2431)),0)</f>
        <v>1</v>
      </c>
      <c r="F2431" s="7">
        <f>IF(P2431&gt;0,RANK(P2431,(N2431:P2431,Q2431:AE2431)),0)</f>
        <v>4</v>
      </c>
      <c r="G2431" s="1">
        <f t="shared" si="544"/>
        <v>469</v>
      </c>
      <c r="H2431" s="2">
        <f t="shared" si="545"/>
        <v>0.48905109489051096</v>
      </c>
      <c r="I2431" s="2"/>
      <c r="J2431" s="2">
        <f t="shared" si="548"/>
        <v>0.24921793534932221</v>
      </c>
      <c r="K2431" s="2">
        <f t="shared" si="548"/>
        <v>0.73826903023983315</v>
      </c>
      <c r="L2431" s="2">
        <f t="shared" si="548"/>
        <v>4.1710114702815434E-3</v>
      </c>
      <c r="M2431" s="2">
        <f t="shared" si="549"/>
        <v>8.3420229405630712E-3</v>
      </c>
      <c r="N2431" s="1">
        <v>239</v>
      </c>
      <c r="O2431" s="1">
        <v>708</v>
      </c>
      <c r="P2431" s="1">
        <v>4</v>
      </c>
      <c r="Q2431" s="1">
        <v>1</v>
      </c>
      <c r="R2431" s="1">
        <v>7</v>
      </c>
      <c r="AG2431" s="7">
        <f>IF(Q2431&gt;0,RANK(Q2431,(N2431:P2431,Q2431:AE2431)),0)</f>
        <v>5</v>
      </c>
      <c r="AH2431" s="7">
        <f>IF(R2431&gt;0,RANK(R2431,(N2431:P2431,Q2431:AE2431)),0)</f>
        <v>3</v>
      </c>
      <c r="AI2431" s="7">
        <f>IF(T2431&gt;0,RANK(T2431,(N2431:P2431,Q2431:AE2431)),0)</f>
        <v>0</v>
      </c>
      <c r="AJ2431" s="7">
        <f>IF(S2431&gt;0,RANK(S2431,(N2431:P2431,Q2431:AE2431)),0)</f>
        <v>0</v>
      </c>
      <c r="AK2431" s="2">
        <f t="shared" si="550"/>
        <v>1.0427528675703858E-3</v>
      </c>
      <c r="AL2431" s="2">
        <f t="shared" si="550"/>
        <v>7.2992700729927005E-3</v>
      </c>
      <c r="AM2431" s="2">
        <f t="shared" si="551"/>
        <v>0</v>
      </c>
      <c r="AN2431" s="2">
        <f t="shared" si="552"/>
        <v>0</v>
      </c>
      <c r="AP2431" t="s">
        <v>4055</v>
      </c>
      <c r="AQ2431" t="s">
        <v>3826</v>
      </c>
      <c r="AR2431">
        <v>1</v>
      </c>
      <c r="AT2431" s="85" t="s">
        <v>3332</v>
      </c>
      <c r="AU2431" s="84" t="s">
        <v>4350</v>
      </c>
      <c r="AV2431" s="77" t="str">
        <f t="shared" si="553"/>
        <v>46021</v>
      </c>
      <c r="AX2431" s="7" t="s">
        <v>186</v>
      </c>
    </row>
    <row r="2432" spans="1:54" hidden="1" outlineLevel="1">
      <c r="A2432" t="s">
        <v>4826</v>
      </c>
      <c r="B2432" t="s">
        <v>3826</v>
      </c>
      <c r="C2432" s="1">
        <f t="shared" si="547"/>
        <v>4798</v>
      </c>
      <c r="D2432" s="7">
        <f>IF(N2432&gt;0, RANK(N2432,(N2432:P2432,Q2432:AE2432)),0)</f>
        <v>2</v>
      </c>
      <c r="E2432" s="7">
        <f>IF(O2432&gt;0,RANK(O2432,(N2432:P2432,Q2432:AE2432)),0)</f>
        <v>1</v>
      </c>
      <c r="F2432" s="7">
        <f>IF(P2432&gt;0,RANK(P2432,(N2432:P2432,Q2432:AE2432)),0)</f>
        <v>3</v>
      </c>
      <c r="G2432" s="1">
        <f t="shared" si="544"/>
        <v>401</v>
      </c>
      <c r="H2432" s="2">
        <f t="shared" si="545"/>
        <v>8.3576490204251772E-2</v>
      </c>
      <c r="I2432" s="2"/>
      <c r="J2432" s="2">
        <f t="shared" si="548"/>
        <v>0.44914547728220094</v>
      </c>
      <c r="K2432" s="2">
        <f t="shared" si="548"/>
        <v>0.53272196748645273</v>
      </c>
      <c r="L2432" s="2">
        <f t="shared" si="548"/>
        <v>1.5214672780325135E-2</v>
      </c>
      <c r="M2432" s="2">
        <f t="shared" si="549"/>
        <v>2.9178824510211355E-3</v>
      </c>
      <c r="N2432" s="1">
        <v>2155</v>
      </c>
      <c r="O2432" s="1">
        <v>2556</v>
      </c>
      <c r="P2432" s="1">
        <v>73</v>
      </c>
      <c r="Q2432" s="1">
        <v>9</v>
      </c>
      <c r="R2432" s="1">
        <v>5</v>
      </c>
      <c r="AG2432" s="7">
        <f>IF(Q2432&gt;0,RANK(Q2432,(N2432:P2432,Q2432:AE2432)),0)</f>
        <v>4</v>
      </c>
      <c r="AH2432" s="7">
        <f>IF(R2432&gt;0,RANK(R2432,(N2432:P2432,Q2432:AE2432)),0)</f>
        <v>5</v>
      </c>
      <c r="AI2432" s="7">
        <f>IF(T2432&gt;0,RANK(T2432,(N2432:P2432,Q2432:AE2432)),0)</f>
        <v>0</v>
      </c>
      <c r="AJ2432" s="7">
        <f>IF(S2432&gt;0,RANK(S2432,(N2432:P2432,Q2432:AE2432)),0)</f>
        <v>0</v>
      </c>
      <c r="AK2432" s="2">
        <f t="shared" si="550"/>
        <v>1.8757815756565235E-3</v>
      </c>
      <c r="AL2432" s="2">
        <f t="shared" si="550"/>
        <v>1.0421008753647354E-3</v>
      </c>
      <c r="AM2432" s="2">
        <f t="shared" si="551"/>
        <v>0</v>
      </c>
      <c r="AN2432" s="2">
        <f t="shared" si="552"/>
        <v>0</v>
      </c>
      <c r="AP2432" t="s">
        <v>4826</v>
      </c>
      <c r="AQ2432" t="s">
        <v>3826</v>
      </c>
      <c r="AR2432">
        <v>1</v>
      </c>
      <c r="AT2432" s="85" t="s">
        <v>3332</v>
      </c>
      <c r="AU2432" s="84" t="s">
        <v>4351</v>
      </c>
      <c r="AV2432" s="77" t="str">
        <f t="shared" si="553"/>
        <v>46023</v>
      </c>
      <c r="AX2432" s="7" t="s">
        <v>186</v>
      </c>
    </row>
    <row r="2433" spans="1:50" hidden="1" outlineLevel="1">
      <c r="A2433" t="s">
        <v>2858</v>
      </c>
      <c r="B2433" t="s">
        <v>3826</v>
      </c>
      <c r="C2433" s="1">
        <f t="shared" si="547"/>
        <v>2327</v>
      </c>
      <c r="D2433" s="7">
        <f>IF(N2433&gt;0, RANK(N2433,(N2433:P2433,Q2433:AE2433)),0)</f>
        <v>2</v>
      </c>
      <c r="E2433" s="7">
        <f>IF(O2433&gt;0,RANK(O2433,(N2433:P2433,Q2433:AE2433)),0)</f>
        <v>1</v>
      </c>
      <c r="F2433" s="7">
        <f>IF(P2433&gt;0,RANK(P2433,(N2433:P2433,Q2433:AE2433)),0)</f>
        <v>3</v>
      </c>
      <c r="G2433" s="1">
        <f t="shared" si="544"/>
        <v>560</v>
      </c>
      <c r="H2433" s="2">
        <f t="shared" si="545"/>
        <v>0.2406532015470563</v>
      </c>
      <c r="I2433" s="2"/>
      <c r="J2433" s="2">
        <f t="shared" si="548"/>
        <v>0.37602062741727549</v>
      </c>
      <c r="K2433" s="2">
        <f t="shared" si="548"/>
        <v>0.61667382896433176</v>
      </c>
      <c r="L2433" s="2">
        <f t="shared" si="548"/>
        <v>4.727116458960034E-3</v>
      </c>
      <c r="M2433" s="2">
        <f t="shared" si="549"/>
        <v>2.5784271594327174E-3</v>
      </c>
      <c r="N2433" s="1">
        <v>875</v>
      </c>
      <c r="O2433" s="1">
        <v>1435</v>
      </c>
      <c r="P2433" s="1">
        <v>11</v>
      </c>
      <c r="Q2433" s="1">
        <v>5</v>
      </c>
      <c r="R2433" s="1">
        <v>1</v>
      </c>
      <c r="AG2433" s="7">
        <f>IF(Q2433&gt;0,RANK(Q2433,(N2433:P2433,Q2433:AE2433)),0)</f>
        <v>4</v>
      </c>
      <c r="AH2433" s="7">
        <f>IF(R2433&gt;0,RANK(R2433,(N2433:P2433,Q2433:AE2433)),0)</f>
        <v>5</v>
      </c>
      <c r="AI2433" s="7">
        <f>IF(T2433&gt;0,RANK(T2433,(N2433:P2433,Q2433:AE2433)),0)</f>
        <v>0</v>
      </c>
      <c r="AJ2433" s="7">
        <f>IF(S2433&gt;0,RANK(S2433,(N2433:P2433,Q2433:AE2433)),0)</f>
        <v>0</v>
      </c>
      <c r="AK2433" s="2">
        <f t="shared" si="550"/>
        <v>2.1486892995272885E-3</v>
      </c>
      <c r="AL2433" s="2">
        <f t="shared" si="550"/>
        <v>4.2973785990545768E-4</v>
      </c>
      <c r="AM2433" s="2">
        <f t="shared" si="551"/>
        <v>0</v>
      </c>
      <c r="AN2433" s="2">
        <f t="shared" si="552"/>
        <v>0</v>
      </c>
      <c r="AP2433" t="s">
        <v>2858</v>
      </c>
      <c r="AQ2433" t="s">
        <v>3826</v>
      </c>
      <c r="AR2433">
        <v>1</v>
      </c>
      <c r="AT2433" s="85" t="s">
        <v>3332</v>
      </c>
      <c r="AU2433" s="84" t="s">
        <v>3949</v>
      </c>
      <c r="AV2433" s="77" t="str">
        <f t="shared" si="553"/>
        <v>46025</v>
      </c>
      <c r="AX2433" s="7" t="s">
        <v>186</v>
      </c>
    </row>
    <row r="2434" spans="1:50" hidden="1" outlineLevel="1">
      <c r="A2434" t="s">
        <v>1408</v>
      </c>
      <c r="B2434" t="s">
        <v>3826</v>
      </c>
      <c r="C2434" s="1">
        <f t="shared" si="547"/>
        <v>6136</v>
      </c>
      <c r="D2434" s="7">
        <f>IF(N2434&gt;0, RANK(N2434,(N2434:P2434,Q2434:AE2434)),0)</f>
        <v>1</v>
      </c>
      <c r="E2434" s="7">
        <f>IF(O2434&gt;0,RANK(O2434,(N2434:P2434,Q2434:AE2434)),0)</f>
        <v>2</v>
      </c>
      <c r="F2434" s="7">
        <f>IF(P2434&gt;0,RANK(P2434,(N2434:P2434,Q2434:AE2434)),0)</f>
        <v>3</v>
      </c>
      <c r="G2434" s="1">
        <f t="shared" si="544"/>
        <v>623</v>
      </c>
      <c r="H2434" s="2">
        <f t="shared" si="545"/>
        <v>0.10153194263363755</v>
      </c>
      <c r="I2434" s="2"/>
      <c r="J2434" s="2">
        <f t="shared" si="548"/>
        <v>0.5402542372881356</v>
      </c>
      <c r="K2434" s="2">
        <f t="shared" si="548"/>
        <v>0.43872229465449802</v>
      </c>
      <c r="L2434" s="2">
        <f t="shared" si="548"/>
        <v>1.5482398956975228E-2</v>
      </c>
      <c r="M2434" s="2">
        <f t="shared" si="549"/>
        <v>5.5410691003911512E-3</v>
      </c>
      <c r="N2434" s="1">
        <v>3315</v>
      </c>
      <c r="O2434" s="1">
        <v>2692</v>
      </c>
      <c r="P2434" s="1">
        <v>95</v>
      </c>
      <c r="Q2434" s="1">
        <v>25</v>
      </c>
      <c r="R2434" s="1">
        <v>9</v>
      </c>
      <c r="AG2434" s="7">
        <f>IF(Q2434&gt;0,RANK(Q2434,(N2434:P2434,Q2434:AE2434)),0)</f>
        <v>4</v>
      </c>
      <c r="AH2434" s="7">
        <f>IF(R2434&gt;0,RANK(R2434,(N2434:P2434,Q2434:AE2434)),0)</f>
        <v>5</v>
      </c>
      <c r="AI2434" s="7">
        <f>IF(T2434&gt;0,RANK(T2434,(N2434:P2434,Q2434:AE2434)),0)</f>
        <v>0</v>
      </c>
      <c r="AJ2434" s="7">
        <f>IF(S2434&gt;0,RANK(S2434,(N2434:P2434,Q2434:AE2434)),0)</f>
        <v>0</v>
      </c>
      <c r="AK2434" s="2">
        <f t="shared" si="550"/>
        <v>4.0743155149934812E-3</v>
      </c>
      <c r="AL2434" s="2">
        <f t="shared" si="550"/>
        <v>1.4667535853976532E-3</v>
      </c>
      <c r="AM2434" s="2">
        <f t="shared" si="551"/>
        <v>0</v>
      </c>
      <c r="AN2434" s="2">
        <f t="shared" si="552"/>
        <v>0</v>
      </c>
      <c r="AP2434" t="s">
        <v>1408</v>
      </c>
      <c r="AQ2434" t="s">
        <v>3826</v>
      </c>
      <c r="AR2434">
        <v>1</v>
      </c>
      <c r="AT2434" s="85" t="s">
        <v>3332</v>
      </c>
      <c r="AU2434" s="84" t="s">
        <v>3950</v>
      </c>
      <c r="AV2434" s="77" t="str">
        <f t="shared" si="553"/>
        <v>46027</v>
      </c>
      <c r="AX2434" s="7" t="s">
        <v>186</v>
      </c>
    </row>
    <row r="2435" spans="1:50" hidden="1" outlineLevel="1">
      <c r="A2435" t="s">
        <v>2488</v>
      </c>
      <c r="B2435" t="s">
        <v>3826</v>
      </c>
      <c r="C2435" s="1">
        <f t="shared" si="547"/>
        <v>12751</v>
      </c>
      <c r="D2435" s="7">
        <f>IF(N2435&gt;0, RANK(N2435,(N2435:P2435,Q2435:AE2435)),0)</f>
        <v>2</v>
      </c>
      <c r="E2435" s="7">
        <f>IF(O2435&gt;0,RANK(O2435,(N2435:P2435,Q2435:AE2435)),0)</f>
        <v>1</v>
      </c>
      <c r="F2435" s="7">
        <f>IF(P2435&gt;0,RANK(P2435,(N2435:P2435,Q2435:AE2435)),0)</f>
        <v>3</v>
      </c>
      <c r="G2435" s="1">
        <f t="shared" si="544"/>
        <v>2975</v>
      </c>
      <c r="H2435" s="2">
        <f t="shared" si="545"/>
        <v>0.23331503411497137</v>
      </c>
      <c r="I2435" s="2"/>
      <c r="J2435" s="2">
        <f t="shared" si="548"/>
        <v>0.37667633911065801</v>
      </c>
      <c r="K2435" s="2">
        <f t="shared" si="548"/>
        <v>0.60999137322562935</v>
      </c>
      <c r="L2435" s="2">
        <f t="shared" si="548"/>
        <v>1.0587404909418868E-2</v>
      </c>
      <c r="M2435" s="2">
        <f t="shared" si="549"/>
        <v>2.7448827542937704E-3</v>
      </c>
      <c r="N2435" s="1">
        <v>4803</v>
      </c>
      <c r="O2435" s="1">
        <v>7778</v>
      </c>
      <c r="P2435" s="1">
        <v>135</v>
      </c>
      <c r="Q2435" s="1">
        <v>16</v>
      </c>
      <c r="R2435" s="1">
        <v>19</v>
      </c>
      <c r="AG2435" s="7">
        <f>IF(Q2435&gt;0,RANK(Q2435,(N2435:P2435,Q2435:AE2435)),0)</f>
        <v>5</v>
      </c>
      <c r="AH2435" s="7">
        <f>IF(R2435&gt;0,RANK(R2435,(N2435:P2435,Q2435:AE2435)),0)</f>
        <v>4</v>
      </c>
      <c r="AI2435" s="7">
        <f>IF(T2435&gt;0,RANK(T2435,(N2435:P2435,Q2435:AE2435)),0)</f>
        <v>0</v>
      </c>
      <c r="AJ2435" s="7">
        <f>IF(S2435&gt;0,RANK(S2435,(N2435:P2435,Q2435:AE2435)),0)</f>
        <v>0</v>
      </c>
      <c r="AK2435" s="2">
        <f t="shared" si="550"/>
        <v>1.2548035448200141E-3</v>
      </c>
      <c r="AL2435" s="2">
        <f t="shared" si="550"/>
        <v>1.4900792094737667E-3</v>
      </c>
      <c r="AM2435" s="2">
        <f t="shared" si="551"/>
        <v>0</v>
      </c>
      <c r="AN2435" s="2">
        <f t="shared" si="552"/>
        <v>0</v>
      </c>
      <c r="AP2435" t="s">
        <v>2488</v>
      </c>
      <c r="AQ2435" t="s">
        <v>3826</v>
      </c>
      <c r="AR2435">
        <v>1</v>
      </c>
      <c r="AT2435" s="85" t="s">
        <v>3332</v>
      </c>
      <c r="AU2435" s="84" t="s">
        <v>3951</v>
      </c>
      <c r="AV2435" s="77" t="str">
        <f t="shared" si="553"/>
        <v>46029</v>
      </c>
      <c r="AX2435" s="7" t="s">
        <v>186</v>
      </c>
    </row>
    <row r="2436" spans="1:50" hidden="1" outlineLevel="1">
      <c r="A2436" t="s">
        <v>4801</v>
      </c>
      <c r="B2436" t="s">
        <v>3826</v>
      </c>
      <c r="C2436" s="1">
        <f t="shared" si="547"/>
        <v>1724</v>
      </c>
      <c r="D2436" s="7">
        <f>IF(N2436&gt;0, RANK(N2436,(N2436:P2436,Q2436:AE2436)),0)</f>
        <v>1</v>
      </c>
      <c r="E2436" s="7">
        <f>IF(O2436&gt;0,RANK(O2436,(N2436:P2436,Q2436:AE2436)),0)</f>
        <v>2</v>
      </c>
      <c r="F2436" s="7">
        <f>IF(P2436&gt;0,RANK(P2436,(N2436:P2436,Q2436:AE2436)),0)</f>
        <v>3</v>
      </c>
      <c r="G2436" s="1">
        <f t="shared" si="544"/>
        <v>252</v>
      </c>
      <c r="H2436" s="2">
        <f t="shared" si="545"/>
        <v>0.14617169373549885</v>
      </c>
      <c r="I2436" s="2"/>
      <c r="J2436" s="2">
        <f t="shared" si="548"/>
        <v>0.56380510440835263</v>
      </c>
      <c r="K2436" s="2">
        <f t="shared" si="548"/>
        <v>0.41763341067285381</v>
      </c>
      <c r="L2436" s="2">
        <f t="shared" si="548"/>
        <v>8.1206496519721574E-3</v>
      </c>
      <c r="M2436" s="2">
        <f t="shared" si="549"/>
        <v>1.0440835266821401E-2</v>
      </c>
      <c r="N2436" s="1">
        <v>972</v>
      </c>
      <c r="O2436" s="1">
        <v>720</v>
      </c>
      <c r="P2436" s="1">
        <v>14</v>
      </c>
      <c r="Q2436" s="1">
        <v>6</v>
      </c>
      <c r="R2436" s="1">
        <v>12</v>
      </c>
      <c r="AG2436" s="7">
        <f>IF(Q2436&gt;0,RANK(Q2436,(N2436:P2436,Q2436:AE2436)),0)</f>
        <v>5</v>
      </c>
      <c r="AH2436" s="7">
        <f>IF(R2436&gt;0,RANK(R2436,(N2436:P2436,Q2436:AE2436)),0)</f>
        <v>4</v>
      </c>
      <c r="AI2436" s="7">
        <f>IF(T2436&gt;0,RANK(T2436,(N2436:P2436,Q2436:AE2436)),0)</f>
        <v>0</v>
      </c>
      <c r="AJ2436" s="7">
        <f>IF(S2436&gt;0,RANK(S2436,(N2436:P2436,Q2436:AE2436)),0)</f>
        <v>0</v>
      </c>
      <c r="AK2436" s="2">
        <f t="shared" si="550"/>
        <v>3.4802784222737818E-3</v>
      </c>
      <c r="AL2436" s="2">
        <f t="shared" si="550"/>
        <v>6.9605568445475635E-3</v>
      </c>
      <c r="AM2436" s="2">
        <f t="shared" si="551"/>
        <v>0</v>
      </c>
      <c r="AN2436" s="2">
        <f t="shared" si="552"/>
        <v>0</v>
      </c>
      <c r="AP2436" t="s">
        <v>4801</v>
      </c>
      <c r="AQ2436" t="s">
        <v>3826</v>
      </c>
      <c r="AR2436">
        <v>1</v>
      </c>
      <c r="AT2436" s="85" t="s">
        <v>3332</v>
      </c>
      <c r="AU2436" s="84" t="s">
        <v>3971</v>
      </c>
      <c r="AV2436" s="77" t="str">
        <f t="shared" si="553"/>
        <v>46031</v>
      </c>
      <c r="AX2436" s="7" t="s">
        <v>186</v>
      </c>
    </row>
    <row r="2437" spans="1:50" hidden="1" outlineLevel="1">
      <c r="A2437" t="s">
        <v>4008</v>
      </c>
      <c r="B2437" t="s">
        <v>3826</v>
      </c>
      <c r="C2437" s="1">
        <f t="shared" si="547"/>
        <v>4304</v>
      </c>
      <c r="D2437" s="7">
        <f>IF(N2437&gt;0, RANK(N2437,(N2437:P2437,Q2437:AE2437)),0)</f>
        <v>2</v>
      </c>
      <c r="E2437" s="7">
        <f>IF(O2437&gt;0,RANK(O2437,(N2437:P2437,Q2437:AE2437)),0)</f>
        <v>1</v>
      </c>
      <c r="F2437" s="7">
        <f>IF(P2437&gt;0,RANK(P2437,(N2437:P2437,Q2437:AE2437)),0)</f>
        <v>3</v>
      </c>
      <c r="G2437" s="1">
        <f t="shared" si="544"/>
        <v>1650</v>
      </c>
      <c r="H2437" s="2">
        <f t="shared" si="545"/>
        <v>0.38336431226765799</v>
      </c>
      <c r="I2437" s="2"/>
      <c r="J2437" s="2">
        <f t="shared" si="548"/>
        <v>0.29553903345724908</v>
      </c>
      <c r="K2437" s="2">
        <f t="shared" si="548"/>
        <v>0.67890334572490707</v>
      </c>
      <c r="L2437" s="2">
        <f t="shared" si="548"/>
        <v>1.3475836431226766E-2</v>
      </c>
      <c r="M2437" s="2">
        <f t="shared" si="549"/>
        <v>1.2081784386617085E-2</v>
      </c>
      <c r="N2437" s="1">
        <v>1272</v>
      </c>
      <c r="O2437" s="1">
        <v>2922</v>
      </c>
      <c r="P2437" s="1">
        <v>58</v>
      </c>
      <c r="Q2437" s="1">
        <v>16</v>
      </c>
      <c r="R2437" s="1">
        <v>36</v>
      </c>
      <c r="AG2437" s="7">
        <f>IF(Q2437&gt;0,RANK(Q2437,(N2437:P2437,Q2437:AE2437)),0)</f>
        <v>5</v>
      </c>
      <c r="AH2437" s="7">
        <f>IF(R2437&gt;0,RANK(R2437,(N2437:P2437,Q2437:AE2437)),0)</f>
        <v>4</v>
      </c>
      <c r="AI2437" s="7">
        <f>IF(T2437&gt;0,RANK(T2437,(N2437:P2437,Q2437:AE2437)),0)</f>
        <v>0</v>
      </c>
      <c r="AJ2437" s="7">
        <f>IF(S2437&gt;0,RANK(S2437,(N2437:P2437,Q2437:AE2437)),0)</f>
        <v>0</v>
      </c>
      <c r="AK2437" s="2">
        <f t="shared" si="550"/>
        <v>3.7174721189591076E-3</v>
      </c>
      <c r="AL2437" s="2">
        <f t="shared" si="550"/>
        <v>8.3643122676579917E-3</v>
      </c>
      <c r="AM2437" s="2">
        <f t="shared" si="551"/>
        <v>0</v>
      </c>
      <c r="AN2437" s="2">
        <f t="shared" si="552"/>
        <v>0</v>
      </c>
      <c r="AP2437" t="s">
        <v>4008</v>
      </c>
      <c r="AQ2437" t="s">
        <v>3826</v>
      </c>
      <c r="AR2437">
        <v>1</v>
      </c>
      <c r="AT2437" s="85" t="s">
        <v>3332</v>
      </c>
      <c r="AU2437" s="84" t="s">
        <v>3972</v>
      </c>
      <c r="AV2437" s="77" t="str">
        <f t="shared" si="553"/>
        <v>46033</v>
      </c>
      <c r="AX2437" s="7" t="s">
        <v>186</v>
      </c>
    </row>
    <row r="2438" spans="1:50" hidden="1" outlineLevel="1">
      <c r="A2438" t="s">
        <v>2866</v>
      </c>
      <c r="B2438" t="s">
        <v>3826</v>
      </c>
      <c r="C2438" s="1">
        <f t="shared" si="547"/>
        <v>8952</v>
      </c>
      <c r="D2438" s="7">
        <f>IF(N2438&gt;0, RANK(N2438,(N2438:P2438,Q2438:AE2438)),0)</f>
        <v>2</v>
      </c>
      <c r="E2438" s="7">
        <f>IF(O2438&gt;0,RANK(O2438,(N2438:P2438,Q2438:AE2438)),0)</f>
        <v>1</v>
      </c>
      <c r="F2438" s="7">
        <f>IF(P2438&gt;0,RANK(P2438,(N2438:P2438,Q2438:AE2438)),0)</f>
        <v>3</v>
      </c>
      <c r="G2438" s="1">
        <f t="shared" si="544"/>
        <v>2298</v>
      </c>
      <c r="H2438" s="2">
        <f t="shared" si="545"/>
        <v>0.25670241286863271</v>
      </c>
      <c r="I2438" s="2"/>
      <c r="J2438" s="2">
        <f t="shared" si="548"/>
        <v>0.3644995531724754</v>
      </c>
      <c r="K2438" s="2">
        <f t="shared" si="548"/>
        <v>0.62120196604110811</v>
      </c>
      <c r="L2438" s="2">
        <f t="shared" si="548"/>
        <v>1.0500446827524575E-2</v>
      </c>
      <c r="M2438" s="2">
        <f t="shared" si="549"/>
        <v>3.7980339588919148E-3</v>
      </c>
      <c r="N2438" s="1">
        <v>3263</v>
      </c>
      <c r="O2438" s="1">
        <v>5561</v>
      </c>
      <c r="P2438" s="1">
        <v>94</v>
      </c>
      <c r="Q2438" s="1">
        <v>16</v>
      </c>
      <c r="R2438" s="1">
        <v>18</v>
      </c>
      <c r="AG2438" s="7">
        <f>IF(Q2438&gt;0,RANK(Q2438,(N2438:P2438,Q2438:AE2438)),0)</f>
        <v>5</v>
      </c>
      <c r="AH2438" s="7">
        <f>IF(R2438&gt;0,RANK(R2438,(N2438:P2438,Q2438:AE2438)),0)</f>
        <v>4</v>
      </c>
      <c r="AI2438" s="7">
        <f>IF(T2438&gt;0,RANK(T2438,(N2438:P2438,Q2438:AE2438)),0)</f>
        <v>0</v>
      </c>
      <c r="AJ2438" s="7">
        <f>IF(S2438&gt;0,RANK(S2438,(N2438:P2438,Q2438:AE2438)),0)</f>
        <v>0</v>
      </c>
      <c r="AK2438" s="2">
        <f t="shared" si="550"/>
        <v>1.7873100983020554E-3</v>
      </c>
      <c r="AL2438" s="2">
        <f t="shared" si="550"/>
        <v>2.0107238605898124E-3</v>
      </c>
      <c r="AM2438" s="2">
        <f t="shared" si="551"/>
        <v>0</v>
      </c>
      <c r="AN2438" s="2">
        <f t="shared" si="552"/>
        <v>0</v>
      </c>
      <c r="AP2438" t="s">
        <v>2866</v>
      </c>
      <c r="AQ2438" t="s">
        <v>3826</v>
      </c>
      <c r="AR2438">
        <v>1</v>
      </c>
      <c r="AT2438" s="85" t="s">
        <v>3332</v>
      </c>
      <c r="AU2438" s="84" t="s">
        <v>3970</v>
      </c>
      <c r="AV2438" s="77" t="str">
        <f t="shared" si="553"/>
        <v>46035</v>
      </c>
      <c r="AX2438" s="7" t="s">
        <v>186</v>
      </c>
    </row>
    <row r="2439" spans="1:50" hidden="1" outlineLevel="1">
      <c r="A2439" t="s">
        <v>1648</v>
      </c>
      <c r="B2439" t="s">
        <v>3826</v>
      </c>
      <c r="C2439" s="1">
        <f t="shared" si="547"/>
        <v>3540</v>
      </c>
      <c r="D2439" s="7">
        <f>IF(N2439&gt;0, RANK(N2439,(N2439:P2439,Q2439:AE2439)),0)</f>
        <v>1</v>
      </c>
      <c r="E2439" s="7">
        <f>IF(O2439&gt;0,RANK(O2439,(N2439:P2439,Q2439:AE2439)),0)</f>
        <v>2</v>
      </c>
      <c r="F2439" s="7">
        <f>IF(P2439&gt;0,RANK(P2439,(N2439:P2439,Q2439:AE2439)),0)</f>
        <v>3</v>
      </c>
      <c r="G2439" s="1">
        <f t="shared" si="544"/>
        <v>146</v>
      </c>
      <c r="H2439" s="2">
        <f t="shared" si="545"/>
        <v>4.1242937853107342E-2</v>
      </c>
      <c r="I2439" s="2"/>
      <c r="J2439" s="2">
        <f t="shared" si="548"/>
        <v>0.51327683615819208</v>
      </c>
      <c r="K2439" s="2">
        <f t="shared" si="548"/>
        <v>0.47203389830508474</v>
      </c>
      <c r="L2439" s="2">
        <f t="shared" si="548"/>
        <v>9.0395480225988704E-3</v>
      </c>
      <c r="M2439" s="2">
        <f t="shared" si="549"/>
        <v>5.6497175141243024E-3</v>
      </c>
      <c r="N2439" s="1">
        <v>1817</v>
      </c>
      <c r="O2439" s="1">
        <v>1671</v>
      </c>
      <c r="P2439" s="1">
        <v>32</v>
      </c>
      <c r="Q2439" s="1">
        <v>15</v>
      </c>
      <c r="R2439" s="1">
        <v>5</v>
      </c>
      <c r="AG2439" s="7">
        <f>IF(Q2439&gt;0,RANK(Q2439,(N2439:P2439,Q2439:AE2439)),0)</f>
        <v>4</v>
      </c>
      <c r="AH2439" s="7">
        <f>IF(R2439&gt;0,RANK(R2439,(N2439:P2439,Q2439:AE2439)),0)</f>
        <v>5</v>
      </c>
      <c r="AI2439" s="7">
        <f>IF(T2439&gt;0,RANK(T2439,(N2439:P2439,Q2439:AE2439)),0)</f>
        <v>0</v>
      </c>
      <c r="AJ2439" s="7">
        <f>IF(S2439&gt;0,RANK(S2439,(N2439:P2439,Q2439:AE2439)),0)</f>
        <v>0</v>
      </c>
      <c r="AK2439" s="2">
        <f t="shared" si="550"/>
        <v>4.2372881355932203E-3</v>
      </c>
      <c r="AL2439" s="2">
        <f t="shared" si="550"/>
        <v>1.4124293785310734E-3</v>
      </c>
      <c r="AM2439" s="2">
        <f t="shared" si="551"/>
        <v>0</v>
      </c>
      <c r="AN2439" s="2">
        <f t="shared" si="552"/>
        <v>0</v>
      </c>
      <c r="AP2439" t="s">
        <v>1648</v>
      </c>
      <c r="AQ2439" t="s">
        <v>3826</v>
      </c>
      <c r="AR2439">
        <v>1</v>
      </c>
      <c r="AT2439" s="85" t="s">
        <v>3332</v>
      </c>
      <c r="AU2439" s="84" t="s">
        <v>3656</v>
      </c>
      <c r="AV2439" s="77" t="str">
        <f t="shared" si="553"/>
        <v>46037</v>
      </c>
      <c r="AX2439" s="7" t="s">
        <v>186</v>
      </c>
    </row>
    <row r="2440" spans="1:50" hidden="1" outlineLevel="1">
      <c r="A2440" t="s">
        <v>3926</v>
      </c>
      <c r="B2440" t="s">
        <v>3826</v>
      </c>
      <c r="C2440" s="1">
        <f t="shared" si="547"/>
        <v>2412</v>
      </c>
      <c r="D2440" s="7">
        <f>IF(N2440&gt;0, RANK(N2440,(N2440:P2440,Q2440:AE2440)),0)</f>
        <v>2</v>
      </c>
      <c r="E2440" s="7">
        <f>IF(O2440&gt;0,RANK(O2440,(N2440:P2440,Q2440:AE2440)),0)</f>
        <v>1</v>
      </c>
      <c r="F2440" s="7">
        <f>IF(P2440&gt;0,RANK(P2440,(N2440:P2440,Q2440:AE2440)),0)</f>
        <v>3</v>
      </c>
      <c r="G2440" s="1">
        <f t="shared" si="544"/>
        <v>445</v>
      </c>
      <c r="H2440" s="2">
        <f t="shared" si="545"/>
        <v>0.18449419568822553</v>
      </c>
      <c r="I2440" s="2"/>
      <c r="J2440" s="2">
        <f t="shared" si="548"/>
        <v>0.398424543946932</v>
      </c>
      <c r="K2440" s="2">
        <f t="shared" si="548"/>
        <v>0.5829187396351575</v>
      </c>
      <c r="L2440" s="2">
        <f t="shared" si="548"/>
        <v>1.0364842454394693E-2</v>
      </c>
      <c r="M2440" s="2">
        <f t="shared" si="549"/>
        <v>8.2918739635157532E-3</v>
      </c>
      <c r="N2440" s="1">
        <v>961</v>
      </c>
      <c r="O2440" s="1">
        <v>1406</v>
      </c>
      <c r="P2440" s="1">
        <v>25</v>
      </c>
      <c r="Q2440" s="1">
        <v>12</v>
      </c>
      <c r="R2440" s="1">
        <v>8</v>
      </c>
      <c r="AG2440" s="7">
        <f>IF(Q2440&gt;0,RANK(Q2440,(N2440:P2440,Q2440:AE2440)),0)</f>
        <v>4</v>
      </c>
      <c r="AH2440" s="7">
        <f>IF(R2440&gt;0,RANK(R2440,(N2440:P2440,Q2440:AE2440)),0)</f>
        <v>5</v>
      </c>
      <c r="AI2440" s="7">
        <f>IF(T2440&gt;0,RANK(T2440,(N2440:P2440,Q2440:AE2440)),0)</f>
        <v>0</v>
      </c>
      <c r="AJ2440" s="7">
        <f>IF(S2440&gt;0,RANK(S2440,(N2440:P2440,Q2440:AE2440)),0)</f>
        <v>0</v>
      </c>
      <c r="AK2440" s="2">
        <f t="shared" si="550"/>
        <v>4.9751243781094526E-3</v>
      </c>
      <c r="AL2440" s="2">
        <f t="shared" si="550"/>
        <v>3.3167495854063019E-3</v>
      </c>
      <c r="AM2440" s="2">
        <f t="shared" si="551"/>
        <v>0</v>
      </c>
      <c r="AN2440" s="2">
        <f t="shared" si="552"/>
        <v>0</v>
      </c>
      <c r="AP2440" t="s">
        <v>3926</v>
      </c>
      <c r="AQ2440" t="s">
        <v>3826</v>
      </c>
      <c r="AR2440">
        <v>1</v>
      </c>
      <c r="AT2440" s="85" t="s">
        <v>3332</v>
      </c>
      <c r="AU2440" s="84" t="s">
        <v>5210</v>
      </c>
      <c r="AV2440" s="77" t="str">
        <f t="shared" si="553"/>
        <v>46039</v>
      </c>
      <c r="AX2440" s="7" t="s">
        <v>186</v>
      </c>
    </row>
    <row r="2441" spans="1:50" hidden="1" outlineLevel="1">
      <c r="A2441" t="s">
        <v>1198</v>
      </c>
      <c r="B2441" t="s">
        <v>3826</v>
      </c>
      <c r="C2441" s="1">
        <f t="shared" si="547"/>
        <v>2564</v>
      </c>
      <c r="D2441" s="7">
        <f>IF(N2441&gt;0, RANK(N2441,(N2441:P2441,Q2441:AE2441)),0)</f>
        <v>1</v>
      </c>
      <c r="E2441" s="7">
        <f>IF(O2441&gt;0,RANK(O2441,(N2441:P2441,Q2441:AE2441)),0)</f>
        <v>2</v>
      </c>
      <c r="F2441" s="7">
        <f>IF(P2441&gt;0,RANK(P2441,(N2441:P2441,Q2441:AE2441)),0)</f>
        <v>3</v>
      </c>
      <c r="G2441" s="1">
        <f t="shared" si="544"/>
        <v>685</v>
      </c>
      <c r="H2441" s="2">
        <f t="shared" si="545"/>
        <v>0.26716068642745711</v>
      </c>
      <c r="I2441" s="2"/>
      <c r="J2441" s="2">
        <f t="shared" si="548"/>
        <v>0.62636505460218406</v>
      </c>
      <c r="K2441" s="2">
        <f t="shared" si="548"/>
        <v>0.35920436817472701</v>
      </c>
      <c r="L2441" s="2">
        <f t="shared" si="548"/>
        <v>1.0140405616224649E-2</v>
      </c>
      <c r="M2441" s="2">
        <f t="shared" si="549"/>
        <v>4.2901716068642869E-3</v>
      </c>
      <c r="N2441" s="1">
        <v>1606</v>
      </c>
      <c r="O2441" s="1">
        <v>921</v>
      </c>
      <c r="P2441" s="1">
        <v>26</v>
      </c>
      <c r="Q2441" s="1">
        <v>3</v>
      </c>
      <c r="R2441" s="1">
        <v>8</v>
      </c>
      <c r="AG2441" s="7">
        <f>IF(Q2441&gt;0,RANK(Q2441,(N2441:P2441,Q2441:AE2441)),0)</f>
        <v>5</v>
      </c>
      <c r="AH2441" s="7">
        <f>IF(R2441&gt;0,RANK(R2441,(N2441:P2441,Q2441:AE2441)),0)</f>
        <v>4</v>
      </c>
      <c r="AI2441" s="7">
        <f>IF(T2441&gt;0,RANK(T2441,(N2441:P2441,Q2441:AE2441)),0)</f>
        <v>0</v>
      </c>
      <c r="AJ2441" s="7">
        <f>IF(S2441&gt;0,RANK(S2441,(N2441:P2441,Q2441:AE2441)),0)</f>
        <v>0</v>
      </c>
      <c r="AK2441" s="2">
        <f t="shared" si="550"/>
        <v>1.1700468018720749E-3</v>
      </c>
      <c r="AL2441" s="2">
        <f t="shared" si="550"/>
        <v>3.1201248049921998E-3</v>
      </c>
      <c r="AM2441" s="2">
        <f t="shared" si="551"/>
        <v>0</v>
      </c>
      <c r="AN2441" s="2">
        <f t="shared" si="552"/>
        <v>0</v>
      </c>
      <c r="AP2441" t="s">
        <v>1198</v>
      </c>
      <c r="AQ2441" t="s">
        <v>3826</v>
      </c>
      <c r="AR2441">
        <v>1</v>
      </c>
      <c r="AT2441" s="85" t="s">
        <v>3332</v>
      </c>
      <c r="AU2441" s="84" t="s">
        <v>5211</v>
      </c>
      <c r="AV2441" s="77" t="str">
        <f t="shared" si="553"/>
        <v>46041</v>
      </c>
      <c r="AX2441" s="7" t="s">
        <v>186</v>
      </c>
    </row>
    <row r="2442" spans="1:50" hidden="1" outlineLevel="1">
      <c r="A2442" t="s">
        <v>4987</v>
      </c>
      <c r="B2442" t="s">
        <v>3826</v>
      </c>
      <c r="C2442" s="1">
        <f t="shared" si="547"/>
        <v>2012</v>
      </c>
      <c r="D2442" s="7">
        <f>IF(N2442&gt;0, RANK(N2442,(N2442:P2442,Q2442:AE2442)),0)</f>
        <v>2</v>
      </c>
      <c r="E2442" s="7">
        <f>IF(O2442&gt;0,RANK(O2442,(N2442:P2442,Q2442:AE2442)),0)</f>
        <v>1</v>
      </c>
      <c r="F2442" s="7">
        <f>IF(P2442&gt;0,RANK(P2442,(N2442:P2442,Q2442:AE2442)),0)</f>
        <v>3</v>
      </c>
      <c r="G2442" s="1">
        <f t="shared" si="544"/>
        <v>1203</v>
      </c>
      <c r="H2442" s="2">
        <f t="shared" si="545"/>
        <v>0.59791252485089463</v>
      </c>
      <c r="I2442" s="2"/>
      <c r="J2442" s="2">
        <f t="shared" si="548"/>
        <v>0.19532803180914513</v>
      </c>
      <c r="K2442" s="2">
        <f t="shared" si="548"/>
        <v>0.79324055666003979</v>
      </c>
      <c r="L2442" s="2">
        <f t="shared" si="548"/>
        <v>6.958250497017893E-3</v>
      </c>
      <c r="M2442" s="2">
        <f t="shared" si="549"/>
        <v>4.473161033797168E-3</v>
      </c>
      <c r="N2442" s="1">
        <v>393</v>
      </c>
      <c r="O2442" s="1">
        <v>1596</v>
      </c>
      <c r="P2442" s="1">
        <v>14</v>
      </c>
      <c r="Q2442" s="1">
        <v>4</v>
      </c>
      <c r="R2442" s="1">
        <v>5</v>
      </c>
      <c r="AG2442" s="7">
        <f>IF(Q2442&gt;0,RANK(Q2442,(N2442:P2442,Q2442:AE2442)),0)</f>
        <v>5</v>
      </c>
      <c r="AH2442" s="7">
        <f>IF(R2442&gt;0,RANK(R2442,(N2442:P2442,Q2442:AE2442)),0)</f>
        <v>4</v>
      </c>
      <c r="AI2442" s="7">
        <f>IF(T2442&gt;0,RANK(T2442,(N2442:P2442,Q2442:AE2442)),0)</f>
        <v>0</v>
      </c>
      <c r="AJ2442" s="7">
        <f>IF(S2442&gt;0,RANK(S2442,(N2442:P2442,Q2442:AE2442)),0)</f>
        <v>0</v>
      </c>
      <c r="AK2442" s="2">
        <f t="shared" si="550"/>
        <v>1.9880715705765406E-3</v>
      </c>
      <c r="AL2442" s="2">
        <f t="shared" si="550"/>
        <v>2.485089463220676E-3</v>
      </c>
      <c r="AM2442" s="2">
        <f t="shared" si="551"/>
        <v>0</v>
      </c>
      <c r="AN2442" s="2">
        <f t="shared" si="552"/>
        <v>0</v>
      </c>
      <c r="AP2442" t="s">
        <v>4987</v>
      </c>
      <c r="AQ2442" t="s">
        <v>3826</v>
      </c>
      <c r="AR2442">
        <v>1</v>
      </c>
      <c r="AT2442" s="85" t="s">
        <v>3332</v>
      </c>
      <c r="AU2442" s="84" t="s">
        <v>5216</v>
      </c>
      <c r="AV2442" s="77" t="str">
        <f t="shared" si="553"/>
        <v>46043</v>
      </c>
      <c r="AX2442" s="7" t="s">
        <v>186</v>
      </c>
    </row>
    <row r="2443" spans="1:50" hidden="1" outlineLevel="1">
      <c r="A2443" t="s">
        <v>1944</v>
      </c>
      <c r="B2443" t="s">
        <v>3826</v>
      </c>
      <c r="C2443" s="1">
        <f t="shared" si="547"/>
        <v>2234</v>
      </c>
      <c r="D2443" s="7">
        <f>IF(N2443&gt;0, RANK(N2443,(N2443:P2443,Q2443:AE2443)),0)</f>
        <v>2</v>
      </c>
      <c r="E2443" s="7">
        <f>IF(O2443&gt;0,RANK(O2443,(N2443:P2443,Q2443:AE2443)),0)</f>
        <v>1</v>
      </c>
      <c r="F2443" s="7">
        <f>IF(P2443&gt;0,RANK(P2443,(N2443:P2443,Q2443:AE2443)),0)</f>
        <v>3</v>
      </c>
      <c r="G2443" s="1">
        <f t="shared" si="544"/>
        <v>669</v>
      </c>
      <c r="H2443" s="2">
        <f t="shared" si="545"/>
        <v>0.29946284691136976</v>
      </c>
      <c r="I2443" s="2"/>
      <c r="J2443" s="2">
        <f t="shared" si="548"/>
        <v>0.34243509400179051</v>
      </c>
      <c r="K2443" s="2">
        <f t="shared" si="548"/>
        <v>0.64189794091316021</v>
      </c>
      <c r="L2443" s="2">
        <f t="shared" si="548"/>
        <v>8.5049239033124432E-3</v>
      </c>
      <c r="M2443" s="2">
        <f t="shared" si="549"/>
        <v>7.1620411817368348E-3</v>
      </c>
      <c r="N2443" s="1">
        <v>765</v>
      </c>
      <c r="O2443" s="1">
        <v>1434</v>
      </c>
      <c r="P2443" s="1">
        <v>19</v>
      </c>
      <c r="Q2443" s="1">
        <v>4</v>
      </c>
      <c r="R2443" s="1">
        <v>12</v>
      </c>
      <c r="AG2443" s="7">
        <f>IF(Q2443&gt;0,RANK(Q2443,(N2443:P2443,Q2443:AE2443)),0)</f>
        <v>5</v>
      </c>
      <c r="AH2443" s="7">
        <f>IF(R2443&gt;0,RANK(R2443,(N2443:P2443,Q2443:AE2443)),0)</f>
        <v>4</v>
      </c>
      <c r="AI2443" s="7">
        <f>IF(T2443&gt;0,RANK(T2443,(N2443:P2443,Q2443:AE2443)),0)</f>
        <v>0</v>
      </c>
      <c r="AJ2443" s="7">
        <f>IF(S2443&gt;0,RANK(S2443,(N2443:P2443,Q2443:AE2443)),0)</f>
        <v>0</v>
      </c>
      <c r="AK2443" s="2">
        <f t="shared" si="550"/>
        <v>1.7905102954341987E-3</v>
      </c>
      <c r="AL2443" s="2">
        <f t="shared" si="550"/>
        <v>5.3715308863025966E-3</v>
      </c>
      <c r="AM2443" s="2">
        <f t="shared" si="551"/>
        <v>0</v>
      </c>
      <c r="AN2443" s="2">
        <f t="shared" si="552"/>
        <v>0</v>
      </c>
      <c r="AP2443" t="s">
        <v>1944</v>
      </c>
      <c r="AQ2443" t="s">
        <v>3826</v>
      </c>
      <c r="AR2443">
        <v>1</v>
      </c>
      <c r="AT2443" s="85" t="s">
        <v>3332</v>
      </c>
      <c r="AU2443" s="84" t="s">
        <v>3961</v>
      </c>
      <c r="AV2443" s="77" t="str">
        <f t="shared" si="553"/>
        <v>46045</v>
      </c>
      <c r="AX2443" s="7" t="s">
        <v>186</v>
      </c>
    </row>
    <row r="2444" spans="1:50" hidden="1" outlineLevel="1">
      <c r="A2444" t="s">
        <v>2110</v>
      </c>
      <c r="B2444" t="s">
        <v>3826</v>
      </c>
      <c r="C2444" s="1">
        <f t="shared" si="547"/>
        <v>3845</v>
      </c>
      <c r="D2444" s="7">
        <f>IF(N2444&gt;0, RANK(N2444,(N2444:P2444,Q2444:AE2444)),0)</f>
        <v>2</v>
      </c>
      <c r="E2444" s="7">
        <f>IF(O2444&gt;0,RANK(O2444,(N2444:P2444,Q2444:AE2444)),0)</f>
        <v>1</v>
      </c>
      <c r="F2444" s="7">
        <f>IF(P2444&gt;0,RANK(P2444,(N2444:P2444,Q2444:AE2444)),0)</f>
        <v>3</v>
      </c>
      <c r="G2444" s="1">
        <f t="shared" si="544"/>
        <v>1087</v>
      </c>
      <c r="H2444" s="2">
        <f t="shared" si="545"/>
        <v>0.28270481144343301</v>
      </c>
      <c r="I2444" s="2"/>
      <c r="J2444" s="2">
        <f t="shared" si="548"/>
        <v>0.34486345903771132</v>
      </c>
      <c r="K2444" s="2">
        <f t="shared" si="548"/>
        <v>0.62756827048114439</v>
      </c>
      <c r="L2444" s="2">
        <f t="shared" si="548"/>
        <v>1.7425227568270481E-2</v>
      </c>
      <c r="M2444" s="2">
        <f t="shared" si="549"/>
        <v>1.0143042912873816E-2</v>
      </c>
      <c r="N2444" s="1">
        <v>1326</v>
      </c>
      <c r="O2444" s="1">
        <v>2413</v>
      </c>
      <c r="P2444" s="1">
        <v>67</v>
      </c>
      <c r="Q2444" s="1">
        <v>16</v>
      </c>
      <c r="R2444" s="1">
        <v>23</v>
      </c>
      <c r="AG2444" s="7">
        <f>IF(Q2444&gt;0,RANK(Q2444,(N2444:P2444,Q2444:AE2444)),0)</f>
        <v>5</v>
      </c>
      <c r="AH2444" s="7">
        <f>IF(R2444&gt;0,RANK(R2444,(N2444:P2444,Q2444:AE2444)),0)</f>
        <v>4</v>
      </c>
      <c r="AI2444" s="7">
        <f>IF(T2444&gt;0,RANK(T2444,(N2444:P2444,Q2444:AE2444)),0)</f>
        <v>0</v>
      </c>
      <c r="AJ2444" s="7">
        <f>IF(S2444&gt;0,RANK(S2444,(N2444:P2444,Q2444:AE2444)),0)</f>
        <v>0</v>
      </c>
      <c r="AK2444" s="2">
        <f t="shared" si="550"/>
        <v>4.1612483745123536E-3</v>
      </c>
      <c r="AL2444" s="2">
        <f t="shared" si="550"/>
        <v>5.9817945383615085E-3</v>
      </c>
      <c r="AM2444" s="2">
        <f t="shared" si="551"/>
        <v>0</v>
      </c>
      <c r="AN2444" s="2">
        <f t="shared" si="552"/>
        <v>0</v>
      </c>
      <c r="AP2444" t="s">
        <v>2110</v>
      </c>
      <c r="AQ2444" t="s">
        <v>3826</v>
      </c>
      <c r="AR2444">
        <v>1</v>
      </c>
      <c r="AT2444" s="85" t="s">
        <v>3332</v>
      </c>
      <c r="AU2444" s="84" t="s">
        <v>3267</v>
      </c>
      <c r="AV2444" s="77" t="str">
        <f t="shared" si="553"/>
        <v>46047</v>
      </c>
      <c r="AX2444" s="7" t="s">
        <v>186</v>
      </c>
    </row>
    <row r="2445" spans="1:50" hidden="1" outlineLevel="1">
      <c r="A2445" t="s">
        <v>2153</v>
      </c>
      <c r="B2445" t="s">
        <v>3826</v>
      </c>
      <c r="C2445" s="1">
        <f t="shared" si="547"/>
        <v>1369</v>
      </c>
      <c r="D2445" s="7">
        <f>IF(N2445&gt;0, RANK(N2445,(N2445:P2445,Q2445:AE2445)),0)</f>
        <v>2</v>
      </c>
      <c r="E2445" s="7">
        <f>IF(O2445&gt;0,RANK(O2445,(N2445:P2445,Q2445:AE2445)),0)</f>
        <v>1</v>
      </c>
      <c r="F2445" s="7">
        <f>IF(P2445&gt;0,RANK(P2445,(N2445:P2445,Q2445:AE2445)),0)</f>
        <v>3</v>
      </c>
      <c r="G2445" s="1">
        <f t="shared" si="544"/>
        <v>527</v>
      </c>
      <c r="H2445" s="2">
        <f t="shared" si="545"/>
        <v>0.38495252008765524</v>
      </c>
      <c r="I2445" s="2"/>
      <c r="J2445" s="2">
        <f t="shared" si="548"/>
        <v>0.30533235938641345</v>
      </c>
      <c r="K2445" s="2">
        <f t="shared" si="548"/>
        <v>0.69028487947406869</v>
      </c>
      <c r="L2445" s="2">
        <f t="shared" si="548"/>
        <v>3.6523009495982471E-3</v>
      </c>
      <c r="M2445" s="2">
        <f t="shared" si="549"/>
        <v>7.3046018991960743E-4</v>
      </c>
      <c r="N2445" s="1">
        <v>418</v>
      </c>
      <c r="O2445" s="1">
        <v>945</v>
      </c>
      <c r="P2445" s="1">
        <v>5</v>
      </c>
      <c r="Q2445" s="1">
        <v>1</v>
      </c>
      <c r="R2445" s="1">
        <v>0</v>
      </c>
      <c r="AG2445" s="7">
        <f>IF(Q2445&gt;0,RANK(Q2445,(N2445:P2445,Q2445:AE2445)),0)</f>
        <v>4</v>
      </c>
      <c r="AH2445" s="7">
        <f>IF(R2445&gt;0,RANK(R2445,(N2445:P2445,Q2445:AE2445)),0)</f>
        <v>0</v>
      </c>
      <c r="AI2445" s="7">
        <f>IF(T2445&gt;0,RANK(T2445,(N2445:P2445,Q2445:AE2445)),0)</f>
        <v>0</v>
      </c>
      <c r="AJ2445" s="7">
        <f>IF(S2445&gt;0,RANK(S2445,(N2445:P2445,Q2445:AE2445)),0)</f>
        <v>0</v>
      </c>
      <c r="AK2445" s="2">
        <f t="shared" si="550"/>
        <v>7.3046018991964939E-4</v>
      </c>
      <c r="AL2445" s="2">
        <f t="shared" si="550"/>
        <v>0</v>
      </c>
      <c r="AM2445" s="2">
        <f t="shared" si="551"/>
        <v>0</v>
      </c>
      <c r="AN2445" s="2">
        <f t="shared" si="552"/>
        <v>0</v>
      </c>
      <c r="AP2445" t="s">
        <v>2153</v>
      </c>
      <c r="AQ2445" t="s">
        <v>3826</v>
      </c>
      <c r="AR2445">
        <v>1</v>
      </c>
      <c r="AT2445" s="85" t="s">
        <v>3332</v>
      </c>
      <c r="AU2445" s="84" t="s">
        <v>4660</v>
      </c>
      <c r="AV2445" s="77" t="str">
        <f t="shared" si="553"/>
        <v>46049</v>
      </c>
      <c r="AX2445" s="7" t="s">
        <v>186</v>
      </c>
    </row>
    <row r="2446" spans="1:50" hidden="1" outlineLevel="1">
      <c r="A2446" t="s">
        <v>3212</v>
      </c>
      <c r="B2446" t="s">
        <v>3826</v>
      </c>
      <c r="C2446" s="1">
        <f t="shared" si="547"/>
        <v>4090</v>
      </c>
      <c r="D2446" s="7">
        <f>IF(N2446&gt;0, RANK(N2446,(N2446:P2446,Q2446:AE2446)),0)</f>
        <v>2</v>
      </c>
      <c r="E2446" s="7">
        <f>IF(O2446&gt;0,RANK(O2446,(N2446:P2446,Q2446:AE2446)),0)</f>
        <v>1</v>
      </c>
      <c r="F2446" s="7">
        <f>IF(P2446&gt;0,RANK(P2446,(N2446:P2446,Q2446:AE2446)),0)</f>
        <v>3</v>
      </c>
      <c r="G2446" s="1">
        <f t="shared" si="544"/>
        <v>759</v>
      </c>
      <c r="H2446" s="2">
        <f t="shared" si="545"/>
        <v>0.18557457212713938</v>
      </c>
      <c r="I2446" s="2"/>
      <c r="J2446" s="2">
        <f t="shared" si="548"/>
        <v>0.39926650366748168</v>
      </c>
      <c r="K2446" s="2">
        <f t="shared" si="548"/>
        <v>0.58484107579462108</v>
      </c>
      <c r="L2446" s="2">
        <f t="shared" si="548"/>
        <v>1.0513447432762836E-2</v>
      </c>
      <c r="M2446" s="2">
        <f t="shared" si="549"/>
        <v>5.3789731051344641E-3</v>
      </c>
      <c r="N2446" s="1">
        <v>1633</v>
      </c>
      <c r="O2446" s="1">
        <v>2392</v>
      </c>
      <c r="P2446" s="1">
        <v>43</v>
      </c>
      <c r="Q2446" s="1">
        <v>10</v>
      </c>
      <c r="R2446" s="1">
        <v>12</v>
      </c>
      <c r="AG2446" s="7">
        <f>IF(Q2446&gt;0,RANK(Q2446,(N2446:P2446,Q2446:AE2446)),0)</f>
        <v>5</v>
      </c>
      <c r="AH2446" s="7">
        <f>IF(R2446&gt;0,RANK(R2446,(N2446:P2446,Q2446:AE2446)),0)</f>
        <v>4</v>
      </c>
      <c r="AI2446" s="7">
        <f>IF(T2446&gt;0,RANK(T2446,(N2446:P2446,Q2446:AE2446)),0)</f>
        <v>0</v>
      </c>
      <c r="AJ2446" s="7">
        <f>IF(S2446&gt;0,RANK(S2446,(N2446:P2446,Q2446:AE2446)),0)</f>
        <v>0</v>
      </c>
      <c r="AK2446" s="2">
        <f t="shared" si="550"/>
        <v>2.4449877750611247E-3</v>
      </c>
      <c r="AL2446" s="2">
        <f t="shared" si="550"/>
        <v>2.9339853300733498E-3</v>
      </c>
      <c r="AM2446" s="2">
        <f t="shared" si="551"/>
        <v>0</v>
      </c>
      <c r="AN2446" s="2">
        <f t="shared" si="552"/>
        <v>0</v>
      </c>
      <c r="AP2446" t="s">
        <v>3212</v>
      </c>
      <c r="AQ2446" t="s">
        <v>3826</v>
      </c>
      <c r="AR2446">
        <v>1</v>
      </c>
      <c r="AT2446" s="85" t="s">
        <v>3332</v>
      </c>
      <c r="AU2446" s="84" t="s">
        <v>4017</v>
      </c>
      <c r="AV2446" s="77" t="str">
        <f t="shared" si="553"/>
        <v>46051</v>
      </c>
      <c r="AX2446" s="7" t="s">
        <v>186</v>
      </c>
    </row>
    <row r="2447" spans="1:50" hidden="1" outlineLevel="1">
      <c r="A2447" t="s">
        <v>2154</v>
      </c>
      <c r="B2447" t="s">
        <v>3826</v>
      </c>
      <c r="C2447" s="1">
        <f t="shared" si="547"/>
        <v>2546</v>
      </c>
      <c r="D2447" s="7">
        <f>IF(N2447&gt;0, RANK(N2447,(N2447:P2447,Q2447:AE2447)),0)</f>
        <v>2</v>
      </c>
      <c r="E2447" s="7">
        <f>IF(O2447&gt;0,RANK(O2447,(N2447:P2447,Q2447:AE2447)),0)</f>
        <v>1</v>
      </c>
      <c r="F2447" s="7">
        <f>IF(P2447&gt;0,RANK(P2447,(N2447:P2447,Q2447:AE2447)),0)</f>
        <v>3</v>
      </c>
      <c r="G2447" s="1">
        <f t="shared" si="544"/>
        <v>872</v>
      </c>
      <c r="H2447" s="2">
        <f t="shared" si="545"/>
        <v>0.34249803613511393</v>
      </c>
      <c r="I2447" s="2"/>
      <c r="J2447" s="2">
        <f t="shared" si="548"/>
        <v>0.31932443047918302</v>
      </c>
      <c r="K2447" s="2">
        <f t="shared" si="548"/>
        <v>0.66182246661429689</v>
      </c>
      <c r="L2447" s="2">
        <f t="shared" si="548"/>
        <v>1.4139827179890024E-2</v>
      </c>
      <c r="M2447" s="2">
        <f t="shared" si="549"/>
        <v>4.713275726630068E-3</v>
      </c>
      <c r="N2447" s="1">
        <v>813</v>
      </c>
      <c r="O2447" s="1">
        <v>1685</v>
      </c>
      <c r="P2447" s="1">
        <v>36</v>
      </c>
      <c r="Q2447" s="1">
        <v>6</v>
      </c>
      <c r="R2447" s="1">
        <v>6</v>
      </c>
      <c r="AG2447" s="7">
        <f>IF(Q2447&gt;0,RANK(Q2447,(N2447:P2447,Q2447:AE2447)),0)</f>
        <v>4</v>
      </c>
      <c r="AH2447" s="7">
        <f>IF(R2447&gt;0,RANK(R2447,(N2447:P2447,Q2447:AE2447)),0)</f>
        <v>4</v>
      </c>
      <c r="AI2447" s="7">
        <f>IF(T2447&gt;0,RANK(T2447,(N2447:P2447,Q2447:AE2447)),0)</f>
        <v>0</v>
      </c>
      <c r="AJ2447" s="7">
        <f>IF(S2447&gt;0,RANK(S2447,(N2447:P2447,Q2447:AE2447)),0)</f>
        <v>0</v>
      </c>
      <c r="AK2447" s="2">
        <f t="shared" si="550"/>
        <v>2.3566378633150041E-3</v>
      </c>
      <c r="AL2447" s="2">
        <f t="shared" si="550"/>
        <v>2.3566378633150041E-3</v>
      </c>
      <c r="AM2447" s="2">
        <f t="shared" si="551"/>
        <v>0</v>
      </c>
      <c r="AN2447" s="2">
        <f t="shared" si="552"/>
        <v>0</v>
      </c>
      <c r="AP2447" t="s">
        <v>2154</v>
      </c>
      <c r="AQ2447" t="s">
        <v>3826</v>
      </c>
      <c r="AR2447">
        <v>1</v>
      </c>
      <c r="AT2447" s="85" t="s">
        <v>3332</v>
      </c>
      <c r="AU2447" s="84" t="s">
        <v>4018</v>
      </c>
      <c r="AV2447" s="77" t="str">
        <f t="shared" si="553"/>
        <v>46053</v>
      </c>
      <c r="AX2447" s="7" t="s">
        <v>186</v>
      </c>
    </row>
    <row r="2448" spans="1:50" hidden="1" outlineLevel="1">
      <c r="A2448" t="s">
        <v>2155</v>
      </c>
      <c r="B2448" t="s">
        <v>3826</v>
      </c>
      <c r="C2448" s="1">
        <f t="shared" si="547"/>
        <v>1240</v>
      </c>
      <c r="D2448" s="7">
        <f>IF(N2448&gt;0, RANK(N2448,(N2448:P2448,Q2448:AE2448)),0)</f>
        <v>2</v>
      </c>
      <c r="E2448" s="7">
        <f>IF(O2448&gt;0,RANK(O2448,(N2448:P2448,Q2448:AE2448)),0)</f>
        <v>1</v>
      </c>
      <c r="F2448" s="7">
        <f>IF(P2448&gt;0,RANK(P2448,(N2448:P2448,Q2448:AE2448)),0)</f>
        <v>3</v>
      </c>
      <c r="G2448" s="1">
        <f t="shared" si="544"/>
        <v>788</v>
      </c>
      <c r="H2448" s="2">
        <f t="shared" si="545"/>
        <v>0.63548387096774195</v>
      </c>
      <c r="I2448" s="2"/>
      <c r="J2448" s="2">
        <f t="shared" si="548"/>
        <v>0.17661290322580644</v>
      </c>
      <c r="K2448" s="2">
        <f t="shared" si="548"/>
        <v>0.81209677419354842</v>
      </c>
      <c r="L2448" s="2">
        <f t="shared" si="548"/>
        <v>5.6451612903225803E-3</v>
      </c>
      <c r="M2448" s="2">
        <f t="shared" si="549"/>
        <v>5.6451612903225265E-3</v>
      </c>
      <c r="N2448" s="1">
        <v>219</v>
      </c>
      <c r="O2448" s="1">
        <v>1007</v>
      </c>
      <c r="P2448" s="1">
        <v>7</v>
      </c>
      <c r="Q2448" s="1">
        <v>1</v>
      </c>
      <c r="R2448" s="1">
        <v>6</v>
      </c>
      <c r="AG2448" s="7">
        <f>IF(Q2448&gt;0,RANK(Q2448,(N2448:P2448,Q2448:AE2448)),0)</f>
        <v>5</v>
      </c>
      <c r="AH2448" s="7">
        <f>IF(R2448&gt;0,RANK(R2448,(N2448:P2448,Q2448:AE2448)),0)</f>
        <v>4</v>
      </c>
      <c r="AI2448" s="7">
        <f>IF(T2448&gt;0,RANK(T2448,(N2448:P2448,Q2448:AE2448)),0)</f>
        <v>0</v>
      </c>
      <c r="AJ2448" s="7">
        <f>IF(S2448&gt;0,RANK(S2448,(N2448:P2448,Q2448:AE2448)),0)</f>
        <v>0</v>
      </c>
      <c r="AK2448" s="2">
        <f t="shared" si="550"/>
        <v>8.0645161290322581E-4</v>
      </c>
      <c r="AL2448" s="2">
        <f t="shared" si="550"/>
        <v>4.8387096774193551E-3</v>
      </c>
      <c r="AM2448" s="2">
        <f t="shared" si="551"/>
        <v>0</v>
      </c>
      <c r="AN2448" s="2">
        <f t="shared" si="552"/>
        <v>0</v>
      </c>
      <c r="AP2448" t="s">
        <v>2155</v>
      </c>
      <c r="AQ2448" t="s">
        <v>3826</v>
      </c>
      <c r="AR2448">
        <v>1</v>
      </c>
      <c r="AT2448" s="85" t="s">
        <v>3332</v>
      </c>
      <c r="AU2448" s="84" t="s">
        <v>4019</v>
      </c>
      <c r="AV2448" s="77" t="str">
        <f t="shared" si="553"/>
        <v>46055</v>
      </c>
      <c r="AX2448" s="7" t="s">
        <v>186</v>
      </c>
    </row>
    <row r="2449" spans="1:50" hidden="1" outlineLevel="1">
      <c r="A2449" t="s">
        <v>4393</v>
      </c>
      <c r="B2449" t="s">
        <v>3826</v>
      </c>
      <c r="C2449" s="1">
        <f t="shared" si="547"/>
        <v>3011</v>
      </c>
      <c r="D2449" s="7">
        <f>IF(N2449&gt;0, RANK(N2449,(N2449:P2449,Q2449:AE2449)),0)</f>
        <v>2</v>
      </c>
      <c r="E2449" s="7">
        <f>IF(O2449&gt;0,RANK(O2449,(N2449:P2449,Q2449:AE2449)),0)</f>
        <v>1</v>
      </c>
      <c r="F2449" s="7">
        <f>IF(P2449&gt;0,RANK(P2449,(N2449:P2449,Q2449:AE2449)),0)</f>
        <v>3</v>
      </c>
      <c r="G2449" s="1">
        <f t="shared" si="544"/>
        <v>931</v>
      </c>
      <c r="H2449" s="2">
        <f t="shared" si="545"/>
        <v>0.30919960146130854</v>
      </c>
      <c r="I2449" s="2"/>
      <c r="J2449" s="2">
        <f t="shared" si="548"/>
        <v>0.33709730986383263</v>
      </c>
      <c r="K2449" s="2">
        <f t="shared" si="548"/>
        <v>0.64629691132514111</v>
      </c>
      <c r="L2449" s="2">
        <f t="shared" si="548"/>
        <v>1.2288276320159415E-2</v>
      </c>
      <c r="M2449" s="2">
        <f t="shared" si="549"/>
        <v>4.3175024908669018E-3</v>
      </c>
      <c r="N2449" s="1">
        <v>1015</v>
      </c>
      <c r="O2449" s="1">
        <v>1946</v>
      </c>
      <c r="P2449" s="1">
        <v>37</v>
      </c>
      <c r="Q2449" s="1">
        <v>6</v>
      </c>
      <c r="R2449" s="1">
        <v>7</v>
      </c>
      <c r="AG2449" s="7">
        <f>IF(Q2449&gt;0,RANK(Q2449,(N2449:P2449,Q2449:AE2449)),0)</f>
        <v>5</v>
      </c>
      <c r="AH2449" s="7">
        <f>IF(R2449&gt;0,RANK(R2449,(N2449:P2449,Q2449:AE2449)),0)</f>
        <v>4</v>
      </c>
      <c r="AI2449" s="7">
        <f>IF(T2449&gt;0,RANK(T2449,(N2449:P2449,Q2449:AE2449)),0)</f>
        <v>0</v>
      </c>
      <c r="AJ2449" s="7">
        <f>IF(S2449&gt;0,RANK(S2449,(N2449:P2449,Q2449:AE2449)),0)</f>
        <v>0</v>
      </c>
      <c r="AK2449" s="2">
        <f t="shared" si="550"/>
        <v>1.9926934573231483E-3</v>
      </c>
      <c r="AL2449" s="2">
        <f t="shared" si="550"/>
        <v>2.3248090335436732E-3</v>
      </c>
      <c r="AM2449" s="2">
        <f t="shared" si="551"/>
        <v>0</v>
      </c>
      <c r="AN2449" s="2">
        <f t="shared" si="552"/>
        <v>0</v>
      </c>
      <c r="AP2449" t="s">
        <v>4393</v>
      </c>
      <c r="AQ2449" t="s">
        <v>3826</v>
      </c>
      <c r="AR2449">
        <v>1</v>
      </c>
      <c r="AT2449" s="85" t="s">
        <v>3332</v>
      </c>
      <c r="AU2449" s="84" t="s">
        <v>3104</v>
      </c>
      <c r="AV2449" s="77" t="str">
        <f t="shared" si="553"/>
        <v>46057</v>
      </c>
      <c r="AX2449" s="7" t="s">
        <v>186</v>
      </c>
    </row>
    <row r="2450" spans="1:50" hidden="1" outlineLevel="1">
      <c r="A2450" t="s">
        <v>3772</v>
      </c>
      <c r="B2450" t="s">
        <v>3826</v>
      </c>
      <c r="C2450" s="1">
        <f t="shared" si="547"/>
        <v>2187</v>
      </c>
      <c r="D2450" s="7">
        <f>IF(N2450&gt;0, RANK(N2450,(N2450:P2450,Q2450:AE2450)),0)</f>
        <v>2</v>
      </c>
      <c r="E2450" s="7">
        <f>IF(O2450&gt;0,RANK(O2450,(N2450:P2450,Q2450:AE2450)),0)</f>
        <v>1</v>
      </c>
      <c r="F2450" s="7">
        <f>IF(P2450&gt;0,RANK(P2450,(N2450:P2450,Q2450:AE2450)),0)</f>
        <v>3</v>
      </c>
      <c r="G2450" s="1">
        <f t="shared" si="544"/>
        <v>814</v>
      </c>
      <c r="H2450" s="2">
        <f t="shared" si="545"/>
        <v>0.37219935985368086</v>
      </c>
      <c r="I2450" s="2"/>
      <c r="J2450" s="2">
        <f t="shared" si="548"/>
        <v>0.30544124371284864</v>
      </c>
      <c r="K2450" s="2">
        <f t="shared" si="548"/>
        <v>0.67764060356652944</v>
      </c>
      <c r="L2450" s="2">
        <f t="shared" si="548"/>
        <v>1.3260173754000914E-2</v>
      </c>
      <c r="M2450" s="2">
        <f t="shared" si="549"/>
        <v>3.6579789666210012E-3</v>
      </c>
      <c r="N2450" s="1">
        <v>668</v>
      </c>
      <c r="O2450" s="1">
        <v>1482</v>
      </c>
      <c r="P2450" s="1">
        <v>29</v>
      </c>
      <c r="Q2450" s="1">
        <v>4</v>
      </c>
      <c r="R2450" s="1">
        <v>4</v>
      </c>
      <c r="AG2450" s="7">
        <f>IF(Q2450&gt;0,RANK(Q2450,(N2450:P2450,Q2450:AE2450)),0)</f>
        <v>4</v>
      </c>
      <c r="AH2450" s="7">
        <f>IF(R2450&gt;0,RANK(R2450,(N2450:P2450,Q2450:AE2450)),0)</f>
        <v>4</v>
      </c>
      <c r="AI2450" s="7">
        <f>IF(T2450&gt;0,RANK(T2450,(N2450:P2450,Q2450:AE2450)),0)</f>
        <v>0</v>
      </c>
      <c r="AJ2450" s="7">
        <f>IF(S2450&gt;0,RANK(S2450,(N2450:P2450,Q2450:AE2450)),0)</f>
        <v>0</v>
      </c>
      <c r="AK2450" s="2">
        <f t="shared" si="550"/>
        <v>1.8289894833104709E-3</v>
      </c>
      <c r="AL2450" s="2">
        <f t="shared" si="550"/>
        <v>1.8289894833104709E-3</v>
      </c>
      <c r="AM2450" s="2">
        <f t="shared" si="551"/>
        <v>0</v>
      </c>
      <c r="AN2450" s="2">
        <f t="shared" si="552"/>
        <v>0</v>
      </c>
      <c r="AP2450" t="s">
        <v>3772</v>
      </c>
      <c r="AQ2450" t="s">
        <v>3826</v>
      </c>
      <c r="AR2450">
        <v>1</v>
      </c>
      <c r="AT2450" s="85" t="s">
        <v>3332</v>
      </c>
      <c r="AU2450" s="84" t="s">
        <v>3439</v>
      </c>
      <c r="AV2450" s="77" t="str">
        <f t="shared" si="553"/>
        <v>46059</v>
      </c>
      <c r="AX2450" s="7" t="s">
        <v>186</v>
      </c>
    </row>
    <row r="2451" spans="1:50" hidden="1" outlineLevel="1">
      <c r="A2451" t="s">
        <v>1420</v>
      </c>
      <c r="B2451" t="s">
        <v>3826</v>
      </c>
      <c r="C2451" s="1">
        <f t="shared" si="547"/>
        <v>2150</v>
      </c>
      <c r="D2451" s="7">
        <f>IF(N2451&gt;0, RANK(N2451,(N2451:P2451,Q2451:AE2451)),0)</f>
        <v>2</v>
      </c>
      <c r="E2451" s="7">
        <f>IF(O2451&gt;0,RANK(O2451,(N2451:P2451,Q2451:AE2451)),0)</f>
        <v>1</v>
      </c>
      <c r="F2451" s="7">
        <f>IF(P2451&gt;0,RANK(P2451,(N2451:P2451,Q2451:AE2451)),0)</f>
        <v>3</v>
      </c>
      <c r="G2451" s="1">
        <f t="shared" si="544"/>
        <v>634</v>
      </c>
      <c r="H2451" s="2">
        <f t="shared" si="545"/>
        <v>0.29488372093023257</v>
      </c>
      <c r="I2451" s="2"/>
      <c r="J2451" s="2">
        <f t="shared" si="548"/>
        <v>0.34651162790697676</v>
      </c>
      <c r="K2451" s="2">
        <f t="shared" si="548"/>
        <v>0.64139534883720928</v>
      </c>
      <c r="L2451" s="2">
        <f t="shared" si="548"/>
        <v>1.0697674418604652E-2</v>
      </c>
      <c r="M2451" s="2">
        <f t="shared" si="549"/>
        <v>1.3953488372093099E-3</v>
      </c>
      <c r="N2451" s="1">
        <v>745</v>
      </c>
      <c r="O2451" s="1">
        <v>1379</v>
      </c>
      <c r="P2451" s="1">
        <v>23</v>
      </c>
      <c r="Q2451" s="1">
        <v>1</v>
      </c>
      <c r="R2451" s="1">
        <v>2</v>
      </c>
      <c r="AG2451" s="7">
        <f>IF(Q2451&gt;0,RANK(Q2451,(N2451:P2451,Q2451:AE2451)),0)</f>
        <v>5</v>
      </c>
      <c r="AH2451" s="7">
        <f>IF(R2451&gt;0,RANK(R2451,(N2451:P2451,Q2451:AE2451)),0)</f>
        <v>4</v>
      </c>
      <c r="AI2451" s="7">
        <f>IF(T2451&gt;0,RANK(T2451,(N2451:P2451,Q2451:AE2451)),0)</f>
        <v>0</v>
      </c>
      <c r="AJ2451" s="7">
        <f>IF(S2451&gt;0,RANK(S2451,(N2451:P2451,Q2451:AE2451)),0)</f>
        <v>0</v>
      </c>
      <c r="AK2451" s="2">
        <f t="shared" si="550"/>
        <v>4.6511627906976747E-4</v>
      </c>
      <c r="AL2451" s="2">
        <f t="shared" si="550"/>
        <v>9.3023255813953494E-4</v>
      </c>
      <c r="AM2451" s="2">
        <f t="shared" si="551"/>
        <v>0</v>
      </c>
      <c r="AN2451" s="2">
        <f t="shared" si="552"/>
        <v>0</v>
      </c>
      <c r="AP2451" t="s">
        <v>1420</v>
      </c>
      <c r="AQ2451" t="s">
        <v>3826</v>
      </c>
      <c r="AR2451">
        <v>1</v>
      </c>
      <c r="AT2451" s="85" t="s">
        <v>3332</v>
      </c>
      <c r="AU2451" s="84" t="s">
        <v>3440</v>
      </c>
      <c r="AV2451" s="77" t="str">
        <f t="shared" si="553"/>
        <v>46061</v>
      </c>
      <c r="AX2451" s="7" t="s">
        <v>186</v>
      </c>
    </row>
    <row r="2452" spans="1:50" hidden="1" outlineLevel="1">
      <c r="A2452" t="s">
        <v>1584</v>
      </c>
      <c r="B2452" t="s">
        <v>3826</v>
      </c>
      <c r="C2452" s="1">
        <f t="shared" si="547"/>
        <v>815</v>
      </c>
      <c r="D2452" s="7">
        <f>IF(N2452&gt;0, RANK(N2452,(N2452:P2452,Q2452:AE2452)),0)</f>
        <v>2</v>
      </c>
      <c r="E2452" s="7">
        <f>IF(O2452&gt;0,RANK(O2452,(N2452:P2452,Q2452:AE2452)),0)</f>
        <v>1</v>
      </c>
      <c r="F2452" s="7">
        <f>IF(P2452&gt;0,RANK(P2452,(N2452:P2452,Q2452:AE2452)),0)</f>
        <v>3</v>
      </c>
      <c r="G2452" s="1">
        <f t="shared" si="544"/>
        <v>610</v>
      </c>
      <c r="H2452" s="2">
        <f t="shared" si="545"/>
        <v>0.74846625766871167</v>
      </c>
      <c r="I2452" s="2"/>
      <c r="J2452" s="2">
        <f t="shared" si="548"/>
        <v>0.11533742331288344</v>
      </c>
      <c r="K2452" s="2">
        <f t="shared" si="548"/>
        <v>0.8638036809815951</v>
      </c>
      <c r="L2452" s="2">
        <f t="shared" si="548"/>
        <v>1.5950920245398775E-2</v>
      </c>
      <c r="M2452" s="2">
        <f t="shared" si="549"/>
        <v>4.9079754601226884E-3</v>
      </c>
      <c r="N2452" s="1">
        <v>94</v>
      </c>
      <c r="O2452" s="1">
        <v>704</v>
      </c>
      <c r="P2452" s="1">
        <v>13</v>
      </c>
      <c r="Q2452" s="1">
        <v>1</v>
      </c>
      <c r="R2452" s="1">
        <v>3</v>
      </c>
      <c r="AG2452" s="7">
        <f>IF(Q2452&gt;0,RANK(Q2452,(N2452:P2452,Q2452:AE2452)),0)</f>
        <v>5</v>
      </c>
      <c r="AH2452" s="7">
        <f>IF(R2452&gt;0,RANK(R2452,(N2452:P2452,Q2452:AE2452)),0)</f>
        <v>4</v>
      </c>
      <c r="AI2452" s="7">
        <f>IF(T2452&gt;0,RANK(T2452,(N2452:P2452,Q2452:AE2452)),0)</f>
        <v>0</v>
      </c>
      <c r="AJ2452" s="7">
        <f>IF(S2452&gt;0,RANK(S2452,(N2452:P2452,Q2452:AE2452)),0)</f>
        <v>0</v>
      </c>
      <c r="AK2452" s="2">
        <f t="shared" si="550"/>
        <v>1.2269938650306749E-3</v>
      </c>
      <c r="AL2452" s="2">
        <f t="shared" si="550"/>
        <v>3.6809815950920245E-3</v>
      </c>
      <c r="AM2452" s="2">
        <f t="shared" si="551"/>
        <v>0</v>
      </c>
      <c r="AN2452" s="2">
        <f t="shared" si="552"/>
        <v>0</v>
      </c>
      <c r="AP2452" t="s">
        <v>1584</v>
      </c>
      <c r="AQ2452" t="s">
        <v>3826</v>
      </c>
      <c r="AR2452">
        <v>1</v>
      </c>
      <c r="AT2452" s="85" t="s">
        <v>3332</v>
      </c>
      <c r="AU2452" s="84" t="s">
        <v>4160</v>
      </c>
      <c r="AV2452" s="77" t="str">
        <f t="shared" si="553"/>
        <v>46063</v>
      </c>
      <c r="AX2452" s="7" t="s">
        <v>186</v>
      </c>
    </row>
    <row r="2453" spans="1:50" hidden="1" outlineLevel="1">
      <c r="A2453" t="s">
        <v>1840</v>
      </c>
      <c r="B2453" t="s">
        <v>3826</v>
      </c>
      <c r="C2453" s="1">
        <f t="shared" si="547"/>
        <v>8835</v>
      </c>
      <c r="D2453" s="7">
        <f>IF(N2453&gt;0, RANK(N2453,(N2453:P2453,Q2453:AE2453)),0)</f>
        <v>2</v>
      </c>
      <c r="E2453" s="7">
        <f>IF(O2453&gt;0,RANK(O2453,(N2453:P2453,Q2453:AE2453)),0)</f>
        <v>1</v>
      </c>
      <c r="F2453" s="7">
        <f>IF(P2453&gt;0,RANK(P2453,(N2453:P2453,Q2453:AE2453)),0)</f>
        <v>3</v>
      </c>
      <c r="G2453" s="1">
        <f t="shared" si="544"/>
        <v>3320</v>
      </c>
      <c r="H2453" s="2">
        <f t="shared" si="545"/>
        <v>0.37577815506508205</v>
      </c>
      <c r="I2453" s="2"/>
      <c r="J2453" s="2">
        <f t="shared" si="548"/>
        <v>0.30526315789473685</v>
      </c>
      <c r="K2453" s="2">
        <f t="shared" si="548"/>
        <v>0.68104131295981896</v>
      </c>
      <c r="L2453" s="2">
        <f t="shared" si="548"/>
        <v>8.6021505376344086E-3</v>
      </c>
      <c r="M2453" s="2">
        <f t="shared" si="549"/>
        <v>5.0933786078097322E-3</v>
      </c>
      <c r="N2453" s="1">
        <v>2697</v>
      </c>
      <c r="O2453" s="1">
        <v>6017</v>
      </c>
      <c r="P2453" s="1">
        <v>76</v>
      </c>
      <c r="Q2453" s="1">
        <v>23</v>
      </c>
      <c r="R2453" s="1">
        <v>22</v>
      </c>
      <c r="AG2453" s="7">
        <f>IF(Q2453&gt;0,RANK(Q2453,(N2453:P2453,Q2453:AE2453)),0)</f>
        <v>4</v>
      </c>
      <c r="AH2453" s="7">
        <f>IF(R2453&gt;0,RANK(R2453,(N2453:P2453,Q2453:AE2453)),0)</f>
        <v>5</v>
      </c>
      <c r="AI2453" s="7">
        <f>IF(T2453&gt;0,RANK(T2453,(N2453:P2453,Q2453:AE2453)),0)</f>
        <v>0</v>
      </c>
      <c r="AJ2453" s="7">
        <f>IF(S2453&gt;0,RANK(S2453,(N2453:P2453,Q2453:AE2453)),0)</f>
        <v>0</v>
      </c>
      <c r="AK2453" s="2">
        <f t="shared" si="550"/>
        <v>2.6032823995472553E-3</v>
      </c>
      <c r="AL2453" s="2">
        <f t="shared" si="550"/>
        <v>2.4900962082625919E-3</v>
      </c>
      <c r="AM2453" s="2">
        <f t="shared" si="551"/>
        <v>0</v>
      </c>
      <c r="AN2453" s="2">
        <f t="shared" si="552"/>
        <v>0</v>
      </c>
      <c r="AP2453" t="s">
        <v>1840</v>
      </c>
      <c r="AQ2453" t="s">
        <v>3826</v>
      </c>
      <c r="AR2453">
        <v>1</v>
      </c>
      <c r="AT2453" s="85" t="s">
        <v>3332</v>
      </c>
      <c r="AU2453" s="84" t="s">
        <v>4002</v>
      </c>
      <c r="AV2453" s="77" t="str">
        <f t="shared" si="553"/>
        <v>46065</v>
      </c>
      <c r="AX2453" s="7" t="s">
        <v>186</v>
      </c>
    </row>
    <row r="2454" spans="1:50" hidden="1" outlineLevel="1">
      <c r="A2454" t="s">
        <v>1421</v>
      </c>
      <c r="B2454" t="s">
        <v>3826</v>
      </c>
      <c r="C2454" s="1">
        <f t="shared" si="547"/>
        <v>4147</v>
      </c>
      <c r="D2454" s="7">
        <f>IF(N2454&gt;0, RANK(N2454,(N2454:P2454,Q2454:AE2454)),0)</f>
        <v>2</v>
      </c>
      <c r="E2454" s="7">
        <f>IF(O2454&gt;0,RANK(O2454,(N2454:P2454,Q2454:AE2454)),0)</f>
        <v>1</v>
      </c>
      <c r="F2454" s="7">
        <f>IF(P2454&gt;0,RANK(P2454,(N2454:P2454,Q2454:AE2454)),0)</f>
        <v>3</v>
      </c>
      <c r="G2454" s="1">
        <f t="shared" si="544"/>
        <v>1722</v>
      </c>
      <c r="H2454" s="2">
        <f t="shared" si="545"/>
        <v>0.4152399324813118</v>
      </c>
      <c r="I2454" s="2"/>
      <c r="J2454" s="2">
        <f t="shared" ref="J2454:L2488" si="554">IF($C2454=0,"-",N2454/$C2454)</f>
        <v>0.28381962864721483</v>
      </c>
      <c r="K2454" s="2">
        <f t="shared" si="554"/>
        <v>0.69905956112852663</v>
      </c>
      <c r="L2454" s="2">
        <f t="shared" si="554"/>
        <v>1.1815770436460092E-2</v>
      </c>
      <c r="M2454" s="2">
        <f t="shared" si="549"/>
        <v>5.3050397877985062E-3</v>
      </c>
      <c r="N2454" s="1">
        <v>1177</v>
      </c>
      <c r="O2454" s="1">
        <v>2899</v>
      </c>
      <c r="P2454" s="1">
        <v>49</v>
      </c>
      <c r="Q2454" s="1">
        <v>14</v>
      </c>
      <c r="R2454" s="1">
        <v>8</v>
      </c>
      <c r="AG2454" s="7">
        <f>IF(Q2454&gt;0,RANK(Q2454,(N2454:P2454,Q2454:AE2454)),0)</f>
        <v>4</v>
      </c>
      <c r="AH2454" s="7">
        <f>IF(R2454&gt;0,RANK(R2454,(N2454:P2454,Q2454:AE2454)),0)</f>
        <v>5</v>
      </c>
      <c r="AI2454" s="7">
        <f>IF(T2454&gt;0,RANK(T2454,(N2454:P2454,Q2454:AE2454)),0)</f>
        <v>0</v>
      </c>
      <c r="AJ2454" s="7">
        <f>IF(S2454&gt;0,RANK(S2454,(N2454:P2454,Q2454:AE2454)),0)</f>
        <v>0</v>
      </c>
      <c r="AK2454" s="2">
        <f t="shared" ref="AK2454:AL2488" si="555">IF($C2454=0,"-",Q2454/$C2454)</f>
        <v>3.3759344104171691E-3</v>
      </c>
      <c r="AL2454" s="2">
        <f t="shared" si="555"/>
        <v>1.9291053773812395E-3</v>
      </c>
      <c r="AM2454" s="2">
        <f t="shared" si="551"/>
        <v>0</v>
      </c>
      <c r="AN2454" s="2">
        <f t="shared" si="552"/>
        <v>0</v>
      </c>
      <c r="AP2454" t="s">
        <v>1421</v>
      </c>
      <c r="AQ2454" t="s">
        <v>3826</v>
      </c>
      <c r="AR2454">
        <v>1</v>
      </c>
      <c r="AT2454" s="85" t="s">
        <v>3332</v>
      </c>
      <c r="AU2454" s="84" t="s">
        <v>4003</v>
      </c>
      <c r="AV2454" s="77" t="str">
        <f t="shared" si="553"/>
        <v>46067</v>
      </c>
      <c r="AX2454" s="7" t="s">
        <v>186</v>
      </c>
    </row>
    <row r="2455" spans="1:50" hidden="1" outlineLevel="1">
      <c r="A2455" t="s">
        <v>1774</v>
      </c>
      <c r="B2455" t="s">
        <v>3826</v>
      </c>
      <c r="C2455" s="1">
        <f t="shared" si="547"/>
        <v>900</v>
      </c>
      <c r="D2455" s="7">
        <f>IF(N2455&gt;0, RANK(N2455,(N2455:P2455,Q2455:AE2455)),0)</f>
        <v>2</v>
      </c>
      <c r="E2455" s="7">
        <f>IF(O2455&gt;0,RANK(O2455,(N2455:P2455,Q2455:AE2455)),0)</f>
        <v>1</v>
      </c>
      <c r="F2455" s="7">
        <f>IF(P2455&gt;0,RANK(P2455,(N2455:P2455,Q2455:AE2455)),0)</f>
        <v>3</v>
      </c>
      <c r="G2455" s="1">
        <f t="shared" si="544"/>
        <v>372</v>
      </c>
      <c r="H2455" s="2">
        <f t="shared" si="545"/>
        <v>0.41333333333333333</v>
      </c>
      <c r="I2455" s="2"/>
      <c r="J2455" s="2">
        <f t="shared" si="554"/>
        <v>0.2877777777777778</v>
      </c>
      <c r="K2455" s="2">
        <f t="shared" si="554"/>
        <v>0.70111111111111113</v>
      </c>
      <c r="L2455" s="2">
        <f t="shared" si="554"/>
        <v>6.6666666666666671E-3</v>
      </c>
      <c r="M2455" s="2">
        <f t="shared" si="549"/>
        <v>4.4444444444444045E-3</v>
      </c>
      <c r="N2455" s="1">
        <v>259</v>
      </c>
      <c r="O2455" s="1">
        <v>631</v>
      </c>
      <c r="P2455" s="1">
        <v>6</v>
      </c>
      <c r="Q2455" s="1">
        <v>2</v>
      </c>
      <c r="R2455" s="1">
        <v>2</v>
      </c>
      <c r="AG2455" s="7">
        <f>IF(Q2455&gt;0,RANK(Q2455,(N2455:P2455,Q2455:AE2455)),0)</f>
        <v>4</v>
      </c>
      <c r="AH2455" s="7">
        <f>IF(R2455&gt;0,RANK(R2455,(N2455:P2455,Q2455:AE2455)),0)</f>
        <v>4</v>
      </c>
      <c r="AI2455" s="7">
        <f>IF(T2455&gt;0,RANK(T2455,(N2455:P2455,Q2455:AE2455)),0)</f>
        <v>0</v>
      </c>
      <c r="AJ2455" s="7">
        <f>IF(S2455&gt;0,RANK(S2455,(N2455:P2455,Q2455:AE2455)),0)</f>
        <v>0</v>
      </c>
      <c r="AK2455" s="2">
        <f t="shared" si="555"/>
        <v>2.2222222222222222E-3</v>
      </c>
      <c r="AL2455" s="2">
        <f t="shared" si="555"/>
        <v>2.2222222222222222E-3</v>
      </c>
      <c r="AM2455" s="2">
        <f t="shared" si="551"/>
        <v>0</v>
      </c>
      <c r="AN2455" s="2">
        <f t="shared" si="552"/>
        <v>0</v>
      </c>
      <c r="AP2455" t="s">
        <v>1774</v>
      </c>
      <c r="AQ2455" t="s">
        <v>3826</v>
      </c>
      <c r="AR2455">
        <v>1</v>
      </c>
      <c r="AT2455" s="85" t="s">
        <v>3332</v>
      </c>
      <c r="AU2455" s="84" t="s">
        <v>4004</v>
      </c>
      <c r="AV2455" s="77" t="str">
        <f t="shared" si="553"/>
        <v>46069</v>
      </c>
      <c r="AX2455" s="7" t="s">
        <v>186</v>
      </c>
    </row>
    <row r="2456" spans="1:50" hidden="1" outlineLevel="1">
      <c r="A2456" t="s">
        <v>1843</v>
      </c>
      <c r="B2456" t="s">
        <v>3826</v>
      </c>
      <c r="C2456" s="1">
        <f t="shared" si="547"/>
        <v>1271</v>
      </c>
      <c r="D2456" s="7">
        <f>IF(N2456&gt;0, RANK(N2456,(N2456:P2456,Q2456:AE2456)),0)</f>
        <v>2</v>
      </c>
      <c r="E2456" s="7">
        <f>IF(O2456&gt;0,RANK(O2456,(N2456:P2456,Q2456:AE2456)),0)</f>
        <v>1</v>
      </c>
      <c r="F2456" s="7">
        <f>IF(P2456&gt;0,RANK(P2456,(N2456:P2456,Q2456:AE2456)),0)</f>
        <v>3</v>
      </c>
      <c r="G2456" s="1">
        <f t="shared" si="544"/>
        <v>218</v>
      </c>
      <c r="H2456" s="2">
        <f t="shared" si="545"/>
        <v>0.17151848937844216</v>
      </c>
      <c r="I2456" s="2"/>
      <c r="J2456" s="2">
        <f t="shared" si="554"/>
        <v>0.39968528717545238</v>
      </c>
      <c r="K2456" s="2">
        <f t="shared" si="554"/>
        <v>0.57120377655389454</v>
      </c>
      <c r="L2456" s="2">
        <f t="shared" si="554"/>
        <v>1.6522423288749016E-2</v>
      </c>
      <c r="M2456" s="2">
        <f t="shared" si="549"/>
        <v>1.2588512981904072E-2</v>
      </c>
      <c r="N2456" s="1">
        <v>508</v>
      </c>
      <c r="O2456" s="1">
        <v>726</v>
      </c>
      <c r="P2456" s="1">
        <v>21</v>
      </c>
      <c r="Q2456" s="1">
        <v>5</v>
      </c>
      <c r="R2456" s="1">
        <v>11</v>
      </c>
      <c r="AG2456" s="7">
        <f>IF(Q2456&gt;0,RANK(Q2456,(N2456:P2456,Q2456:AE2456)),0)</f>
        <v>5</v>
      </c>
      <c r="AH2456" s="7">
        <f>IF(R2456&gt;0,RANK(R2456,(N2456:P2456,Q2456:AE2456)),0)</f>
        <v>4</v>
      </c>
      <c r="AI2456" s="7">
        <f>IF(T2456&gt;0,RANK(T2456,(N2456:P2456,Q2456:AE2456)),0)</f>
        <v>0</v>
      </c>
      <c r="AJ2456" s="7">
        <f>IF(S2456&gt;0,RANK(S2456,(N2456:P2456,Q2456:AE2456)),0)</f>
        <v>0</v>
      </c>
      <c r="AK2456" s="2">
        <f t="shared" si="555"/>
        <v>3.9339103068450039E-3</v>
      </c>
      <c r="AL2456" s="2">
        <f t="shared" si="555"/>
        <v>8.6546026750590095E-3</v>
      </c>
      <c r="AM2456" s="2">
        <f t="shared" si="551"/>
        <v>0</v>
      </c>
      <c r="AN2456" s="2">
        <f t="shared" si="552"/>
        <v>0</v>
      </c>
      <c r="AP2456" t="s">
        <v>1843</v>
      </c>
      <c r="AQ2456" t="s">
        <v>3826</v>
      </c>
      <c r="AR2456">
        <v>1</v>
      </c>
      <c r="AT2456" s="85" t="s">
        <v>3332</v>
      </c>
      <c r="AU2456" s="84" t="s">
        <v>5049</v>
      </c>
      <c r="AV2456" s="77" t="str">
        <f t="shared" si="553"/>
        <v>46071</v>
      </c>
      <c r="AX2456" s="7" t="s">
        <v>186</v>
      </c>
    </row>
    <row r="2457" spans="1:50" hidden="1" outlineLevel="1">
      <c r="A2457" t="s">
        <v>1775</v>
      </c>
      <c r="B2457" t="s">
        <v>3826</v>
      </c>
      <c r="C2457" s="1">
        <f t="shared" si="547"/>
        <v>1236</v>
      </c>
      <c r="D2457" s="7">
        <f>IF(N2457&gt;0, RANK(N2457,(N2457:P2457,Q2457:AE2457)),0)</f>
        <v>2</v>
      </c>
      <c r="E2457" s="7">
        <f>IF(O2457&gt;0,RANK(O2457,(N2457:P2457,Q2457:AE2457)),0)</f>
        <v>1</v>
      </c>
      <c r="F2457" s="7">
        <f>IF(P2457&gt;0,RANK(P2457,(N2457:P2457,Q2457:AE2457)),0)</f>
        <v>3</v>
      </c>
      <c r="G2457" s="1">
        <f t="shared" si="544"/>
        <v>254</v>
      </c>
      <c r="H2457" s="2">
        <f t="shared" si="545"/>
        <v>0.20550161812297735</v>
      </c>
      <c r="I2457" s="2"/>
      <c r="J2457" s="2">
        <f t="shared" si="554"/>
        <v>0.38996763754045305</v>
      </c>
      <c r="K2457" s="2">
        <f t="shared" si="554"/>
        <v>0.59546925566343045</v>
      </c>
      <c r="L2457" s="2">
        <f t="shared" si="554"/>
        <v>1.0517799352750809E-2</v>
      </c>
      <c r="M2457" s="2">
        <f t="shared" si="549"/>
        <v>4.0453074433656894E-3</v>
      </c>
      <c r="N2457" s="1">
        <v>482</v>
      </c>
      <c r="O2457" s="1">
        <v>736</v>
      </c>
      <c r="P2457" s="1">
        <v>13</v>
      </c>
      <c r="Q2457" s="1">
        <v>2</v>
      </c>
      <c r="R2457" s="1">
        <v>3</v>
      </c>
      <c r="AG2457" s="7">
        <f>IF(Q2457&gt;0,RANK(Q2457,(N2457:P2457,Q2457:AE2457)),0)</f>
        <v>5</v>
      </c>
      <c r="AH2457" s="7">
        <f>IF(R2457&gt;0,RANK(R2457,(N2457:P2457,Q2457:AE2457)),0)</f>
        <v>4</v>
      </c>
      <c r="AI2457" s="7">
        <f>IF(T2457&gt;0,RANK(T2457,(N2457:P2457,Q2457:AE2457)),0)</f>
        <v>0</v>
      </c>
      <c r="AJ2457" s="7">
        <f>IF(S2457&gt;0,RANK(S2457,(N2457:P2457,Q2457:AE2457)),0)</f>
        <v>0</v>
      </c>
      <c r="AK2457" s="2">
        <f t="shared" si="555"/>
        <v>1.6181229773462784E-3</v>
      </c>
      <c r="AL2457" s="2">
        <f t="shared" si="555"/>
        <v>2.4271844660194173E-3</v>
      </c>
      <c r="AM2457" s="2">
        <f t="shared" si="551"/>
        <v>0</v>
      </c>
      <c r="AN2457" s="2">
        <f t="shared" si="552"/>
        <v>0</v>
      </c>
      <c r="AP2457" t="s">
        <v>1775</v>
      </c>
      <c r="AQ2457" t="s">
        <v>3826</v>
      </c>
      <c r="AR2457">
        <v>1</v>
      </c>
      <c r="AT2457" s="85" t="s">
        <v>3332</v>
      </c>
      <c r="AU2457" s="84" t="s">
        <v>4879</v>
      </c>
      <c r="AV2457" s="77" t="str">
        <f t="shared" si="553"/>
        <v>46073</v>
      </c>
      <c r="AX2457" s="7" t="s">
        <v>186</v>
      </c>
    </row>
    <row r="2458" spans="1:50" hidden="1" outlineLevel="1">
      <c r="A2458" t="s">
        <v>4046</v>
      </c>
      <c r="B2458" t="s">
        <v>3826</v>
      </c>
      <c r="C2458" s="1">
        <f t="shared" si="547"/>
        <v>717</v>
      </c>
      <c r="D2458" s="7">
        <f>IF(N2458&gt;0, RANK(N2458,(N2458:P2458,Q2458:AE2458)),0)</f>
        <v>2</v>
      </c>
      <c r="E2458" s="7">
        <f>IF(O2458&gt;0,RANK(O2458,(N2458:P2458,Q2458:AE2458)),0)</f>
        <v>1</v>
      </c>
      <c r="F2458" s="7">
        <f>IF(P2458&gt;0,RANK(P2458,(N2458:P2458,Q2458:AE2458)),0)</f>
        <v>3</v>
      </c>
      <c r="G2458" s="1">
        <f t="shared" si="544"/>
        <v>431</v>
      </c>
      <c r="H2458" s="2">
        <f t="shared" si="545"/>
        <v>0.60111576011157597</v>
      </c>
      <c r="I2458" s="2"/>
      <c r="J2458" s="2">
        <f t="shared" si="554"/>
        <v>0.18688981868898186</v>
      </c>
      <c r="K2458" s="2">
        <f t="shared" si="554"/>
        <v>0.78800557880055788</v>
      </c>
      <c r="L2458" s="2">
        <f t="shared" si="554"/>
        <v>1.5341701534170154E-2</v>
      </c>
      <c r="M2458" s="2">
        <f t="shared" si="549"/>
        <v>9.762900976290163E-3</v>
      </c>
      <c r="N2458" s="1">
        <v>134</v>
      </c>
      <c r="O2458" s="1">
        <v>565</v>
      </c>
      <c r="P2458" s="1">
        <v>11</v>
      </c>
      <c r="Q2458" s="1">
        <v>5</v>
      </c>
      <c r="R2458" s="1">
        <v>2</v>
      </c>
      <c r="AG2458" s="7">
        <f>IF(Q2458&gt;0,RANK(Q2458,(N2458:P2458,Q2458:AE2458)),0)</f>
        <v>4</v>
      </c>
      <c r="AH2458" s="7">
        <f>IF(R2458&gt;0,RANK(R2458,(N2458:P2458,Q2458:AE2458)),0)</f>
        <v>5</v>
      </c>
      <c r="AI2458" s="7">
        <f>IF(T2458&gt;0,RANK(T2458,(N2458:P2458,Q2458:AE2458)),0)</f>
        <v>0</v>
      </c>
      <c r="AJ2458" s="7">
        <f>IF(S2458&gt;0,RANK(S2458,(N2458:P2458,Q2458:AE2458)),0)</f>
        <v>0</v>
      </c>
      <c r="AK2458" s="2">
        <f t="shared" si="555"/>
        <v>6.9735006973500697E-3</v>
      </c>
      <c r="AL2458" s="2">
        <f t="shared" si="555"/>
        <v>2.7894002789400278E-3</v>
      </c>
      <c r="AM2458" s="2">
        <f t="shared" si="551"/>
        <v>0</v>
      </c>
      <c r="AN2458" s="2">
        <f t="shared" si="552"/>
        <v>0</v>
      </c>
      <c r="AP2458" t="s">
        <v>4046</v>
      </c>
      <c r="AQ2458" t="s">
        <v>3826</v>
      </c>
      <c r="AR2458">
        <v>1</v>
      </c>
      <c r="AT2458" s="85" t="s">
        <v>3332</v>
      </c>
      <c r="AU2458" s="84" t="s">
        <v>5171</v>
      </c>
      <c r="AV2458" s="77" t="str">
        <f t="shared" si="553"/>
        <v>46075</v>
      </c>
      <c r="AX2458" s="7" t="s">
        <v>186</v>
      </c>
    </row>
    <row r="2459" spans="1:50" hidden="1" outlineLevel="1">
      <c r="A2459" t="s">
        <v>4382</v>
      </c>
      <c r="B2459" t="s">
        <v>3826</v>
      </c>
      <c r="C2459" s="1">
        <f t="shared" si="547"/>
        <v>3014</v>
      </c>
      <c r="D2459" s="7">
        <f>IF(N2459&gt;0, RANK(N2459,(N2459:P2459,Q2459:AE2459)),0)</f>
        <v>2</v>
      </c>
      <c r="E2459" s="7">
        <f>IF(O2459&gt;0,RANK(O2459,(N2459:P2459,Q2459:AE2459)),0)</f>
        <v>1</v>
      </c>
      <c r="F2459" s="7">
        <f>IF(P2459&gt;0,RANK(P2459,(N2459:P2459,Q2459:AE2459)),0)</f>
        <v>3</v>
      </c>
      <c r="G2459" s="1">
        <f t="shared" si="544"/>
        <v>641</v>
      </c>
      <c r="H2459" s="2">
        <f t="shared" si="545"/>
        <v>0.21267418712674188</v>
      </c>
      <c r="I2459" s="2"/>
      <c r="J2459" s="2">
        <f t="shared" si="554"/>
        <v>0.3858659588586596</v>
      </c>
      <c r="K2459" s="2">
        <f t="shared" si="554"/>
        <v>0.59854014598540151</v>
      </c>
      <c r="L2459" s="2">
        <f t="shared" si="554"/>
        <v>1.12806901128069E-2</v>
      </c>
      <c r="M2459" s="2">
        <f t="shared" si="549"/>
        <v>4.3132050431319967E-3</v>
      </c>
      <c r="N2459" s="1">
        <v>1163</v>
      </c>
      <c r="O2459" s="1">
        <v>1804</v>
      </c>
      <c r="P2459" s="1">
        <v>34</v>
      </c>
      <c r="Q2459" s="1">
        <v>9</v>
      </c>
      <c r="R2459" s="1">
        <v>4</v>
      </c>
      <c r="AG2459" s="7">
        <f>IF(Q2459&gt;0,RANK(Q2459,(N2459:P2459,Q2459:AE2459)),0)</f>
        <v>4</v>
      </c>
      <c r="AH2459" s="7">
        <f>IF(R2459&gt;0,RANK(R2459,(N2459:P2459,Q2459:AE2459)),0)</f>
        <v>5</v>
      </c>
      <c r="AI2459" s="7">
        <f>IF(T2459&gt;0,RANK(T2459,(N2459:P2459,Q2459:AE2459)),0)</f>
        <v>0</v>
      </c>
      <c r="AJ2459" s="7">
        <f>IF(S2459&gt;0,RANK(S2459,(N2459:P2459,Q2459:AE2459)),0)</f>
        <v>0</v>
      </c>
      <c r="AK2459" s="2">
        <f t="shared" si="555"/>
        <v>2.9860650298606504E-3</v>
      </c>
      <c r="AL2459" s="2">
        <f t="shared" si="555"/>
        <v>1.3271400132714001E-3</v>
      </c>
      <c r="AM2459" s="2">
        <f t="shared" si="551"/>
        <v>0</v>
      </c>
      <c r="AN2459" s="2">
        <f t="shared" si="552"/>
        <v>0</v>
      </c>
      <c r="AP2459" t="s">
        <v>4382</v>
      </c>
      <c r="AQ2459" t="s">
        <v>3826</v>
      </c>
      <c r="AR2459">
        <v>1</v>
      </c>
      <c r="AT2459" s="85" t="s">
        <v>3332</v>
      </c>
      <c r="AU2459" s="84" t="s">
        <v>5172</v>
      </c>
      <c r="AV2459" s="77" t="str">
        <f t="shared" si="553"/>
        <v>46077</v>
      </c>
      <c r="AX2459" s="7" t="s">
        <v>186</v>
      </c>
    </row>
    <row r="2460" spans="1:50" hidden="1" outlineLevel="1">
      <c r="A2460" t="s">
        <v>3450</v>
      </c>
      <c r="B2460" t="s">
        <v>3826</v>
      </c>
      <c r="C2460" s="1">
        <f t="shared" si="547"/>
        <v>6007</v>
      </c>
      <c r="D2460" s="7">
        <f>IF(N2460&gt;0, RANK(N2460,(N2460:P2460,Q2460:AE2460)),0)</f>
        <v>2</v>
      </c>
      <c r="E2460" s="7">
        <f>IF(O2460&gt;0,RANK(O2460,(N2460:P2460,Q2460:AE2460)),0)</f>
        <v>1</v>
      </c>
      <c r="F2460" s="7">
        <f>IF(P2460&gt;0,RANK(P2460,(N2460:P2460,Q2460:AE2460)),0)</f>
        <v>3</v>
      </c>
      <c r="G2460" s="1">
        <f t="shared" si="544"/>
        <v>850</v>
      </c>
      <c r="H2460" s="2">
        <f t="shared" si="545"/>
        <v>0.14150158148826369</v>
      </c>
      <c r="I2460" s="2"/>
      <c r="J2460" s="2">
        <f t="shared" si="554"/>
        <v>0.41767937406359246</v>
      </c>
      <c r="K2460" s="2">
        <f t="shared" si="554"/>
        <v>0.55918095555185621</v>
      </c>
      <c r="L2460" s="2">
        <f t="shared" si="554"/>
        <v>1.7979024471449976E-2</v>
      </c>
      <c r="M2460" s="2">
        <f t="shared" si="549"/>
        <v>5.1606459131013603E-3</v>
      </c>
      <c r="N2460" s="1">
        <v>2509</v>
      </c>
      <c r="O2460" s="1">
        <v>3359</v>
      </c>
      <c r="P2460" s="1">
        <v>108</v>
      </c>
      <c r="Q2460" s="1">
        <v>19</v>
      </c>
      <c r="R2460" s="1">
        <v>12</v>
      </c>
      <c r="AG2460" s="7">
        <f>IF(Q2460&gt;0,RANK(Q2460,(N2460:P2460,Q2460:AE2460)),0)</f>
        <v>4</v>
      </c>
      <c r="AH2460" s="7">
        <f>IF(R2460&gt;0,RANK(R2460,(N2460:P2460,Q2460:AE2460)),0)</f>
        <v>5</v>
      </c>
      <c r="AI2460" s="7">
        <f>IF(T2460&gt;0,RANK(T2460,(N2460:P2460,Q2460:AE2460)),0)</f>
        <v>0</v>
      </c>
      <c r="AJ2460" s="7">
        <f>IF(S2460&gt;0,RANK(S2460,(N2460:P2460,Q2460:AE2460)),0)</f>
        <v>0</v>
      </c>
      <c r="AK2460" s="2">
        <f t="shared" si="555"/>
        <v>3.162976527384718E-3</v>
      </c>
      <c r="AL2460" s="2">
        <f t="shared" si="555"/>
        <v>1.997669385716664E-3</v>
      </c>
      <c r="AM2460" s="2">
        <f t="shared" si="551"/>
        <v>0</v>
      </c>
      <c r="AN2460" s="2">
        <f t="shared" si="552"/>
        <v>0</v>
      </c>
      <c r="AP2460" t="s">
        <v>3450</v>
      </c>
      <c r="AQ2460" t="s">
        <v>3826</v>
      </c>
      <c r="AR2460">
        <v>1</v>
      </c>
      <c r="AT2460" s="85" t="s">
        <v>3332</v>
      </c>
      <c r="AU2460" s="84" t="s">
        <v>4922</v>
      </c>
      <c r="AV2460" s="77" t="str">
        <f t="shared" si="553"/>
        <v>46079</v>
      </c>
      <c r="AX2460" s="7" t="s">
        <v>186</v>
      </c>
    </row>
    <row r="2461" spans="1:50" hidden="1" outlineLevel="1">
      <c r="A2461" t="s">
        <v>2838</v>
      </c>
      <c r="B2461" t="s">
        <v>3826</v>
      </c>
      <c r="C2461" s="1">
        <f t="shared" si="547"/>
        <v>11619</v>
      </c>
      <c r="D2461" s="7">
        <f>IF(N2461&gt;0, RANK(N2461,(N2461:P2461,Q2461:AE2461)),0)</f>
        <v>2</v>
      </c>
      <c r="E2461" s="7">
        <f>IF(O2461&gt;0,RANK(O2461,(N2461:P2461,Q2461:AE2461)),0)</f>
        <v>1</v>
      </c>
      <c r="F2461" s="7">
        <f>IF(P2461&gt;0,RANK(P2461,(N2461:P2461,Q2461:AE2461)),0)</f>
        <v>3</v>
      </c>
      <c r="G2461" s="1">
        <f t="shared" si="544"/>
        <v>3632</v>
      </c>
      <c r="H2461" s="2">
        <f t="shared" si="545"/>
        <v>0.31259144504690595</v>
      </c>
      <c r="I2461" s="2"/>
      <c r="J2461" s="2">
        <f t="shared" si="554"/>
        <v>0.33195627850933818</v>
      </c>
      <c r="K2461" s="2">
        <f t="shared" si="554"/>
        <v>0.64454772355624412</v>
      </c>
      <c r="L2461" s="2">
        <f t="shared" si="554"/>
        <v>1.5147603063946984E-2</v>
      </c>
      <c r="M2461" s="2">
        <f t="shared" si="549"/>
        <v>8.3483948704707166E-3</v>
      </c>
      <c r="N2461" s="1">
        <v>3857</v>
      </c>
      <c r="O2461" s="1">
        <v>7489</v>
      </c>
      <c r="P2461" s="1">
        <v>176</v>
      </c>
      <c r="Q2461" s="1">
        <v>51</v>
      </c>
      <c r="R2461" s="1">
        <v>46</v>
      </c>
      <c r="AG2461" s="7">
        <f>IF(Q2461&gt;0,RANK(Q2461,(N2461:P2461,Q2461:AE2461)),0)</f>
        <v>4</v>
      </c>
      <c r="AH2461" s="7">
        <f>IF(R2461&gt;0,RANK(R2461,(N2461:P2461,Q2461:AE2461)),0)</f>
        <v>5</v>
      </c>
      <c r="AI2461" s="7">
        <f>IF(T2461&gt;0,RANK(T2461,(N2461:P2461,Q2461:AE2461)),0)</f>
        <v>0</v>
      </c>
      <c r="AJ2461" s="7">
        <f>IF(S2461&gt;0,RANK(S2461,(N2461:P2461,Q2461:AE2461)),0)</f>
        <v>0</v>
      </c>
      <c r="AK2461" s="2">
        <f t="shared" si="555"/>
        <v>4.3893622514846369E-3</v>
      </c>
      <c r="AL2461" s="2">
        <f t="shared" si="555"/>
        <v>3.9590326189861431E-3</v>
      </c>
      <c r="AM2461" s="2">
        <f t="shared" si="551"/>
        <v>0</v>
      </c>
      <c r="AN2461" s="2">
        <f t="shared" si="552"/>
        <v>0</v>
      </c>
      <c r="AP2461" t="s">
        <v>2838</v>
      </c>
      <c r="AQ2461" t="s">
        <v>3826</v>
      </c>
      <c r="AR2461">
        <v>1</v>
      </c>
      <c r="AT2461" s="85" t="s">
        <v>3332</v>
      </c>
      <c r="AU2461" s="84" t="s">
        <v>4173</v>
      </c>
      <c r="AV2461" s="77" t="str">
        <f t="shared" si="553"/>
        <v>46081</v>
      </c>
      <c r="AX2461" s="7" t="s">
        <v>186</v>
      </c>
    </row>
    <row r="2462" spans="1:50" hidden="1" outlineLevel="1">
      <c r="A2462" t="s">
        <v>3867</v>
      </c>
      <c r="B2462" t="s">
        <v>3826</v>
      </c>
      <c r="C2462" s="1">
        <f t="shared" si="547"/>
        <v>17066</v>
      </c>
      <c r="D2462" s="7">
        <f>IF(N2462&gt;0, RANK(N2462,(N2462:P2462,Q2462:AE2462)),0)</f>
        <v>2</v>
      </c>
      <c r="E2462" s="7">
        <f>IF(O2462&gt;0,RANK(O2462,(N2462:P2462,Q2462:AE2462)),0)</f>
        <v>1</v>
      </c>
      <c r="F2462" s="7">
        <f>IF(P2462&gt;0,RANK(P2462,(N2462:P2462,Q2462:AE2462)),0)</f>
        <v>3</v>
      </c>
      <c r="G2462" s="1">
        <f t="shared" si="544"/>
        <v>5458</v>
      </c>
      <c r="H2462" s="2">
        <f t="shared" si="545"/>
        <v>0.31981718035860773</v>
      </c>
      <c r="I2462" s="2"/>
      <c r="J2462" s="2">
        <f t="shared" si="554"/>
        <v>0.33417320989101135</v>
      </c>
      <c r="K2462" s="2">
        <f t="shared" si="554"/>
        <v>0.65399039024961914</v>
      </c>
      <c r="L2462" s="2">
        <f t="shared" si="554"/>
        <v>8.2620414859955471E-3</v>
      </c>
      <c r="M2462" s="2">
        <f t="shared" si="549"/>
        <v>3.5743583733740258E-3</v>
      </c>
      <c r="N2462" s="1">
        <v>5703</v>
      </c>
      <c r="O2462" s="1">
        <v>11161</v>
      </c>
      <c r="P2462" s="1">
        <v>141</v>
      </c>
      <c r="Q2462" s="1">
        <v>29</v>
      </c>
      <c r="R2462" s="1">
        <v>32</v>
      </c>
      <c r="AG2462" s="7">
        <f>IF(Q2462&gt;0,RANK(Q2462,(N2462:P2462,Q2462:AE2462)),0)</f>
        <v>5</v>
      </c>
      <c r="AH2462" s="7">
        <f>IF(R2462&gt;0,RANK(R2462,(N2462:P2462,Q2462:AE2462)),0)</f>
        <v>4</v>
      </c>
      <c r="AI2462" s="7">
        <f>IF(T2462&gt;0,RANK(T2462,(N2462:P2462,Q2462:AE2462)),0)</f>
        <v>0</v>
      </c>
      <c r="AJ2462" s="7">
        <f>IF(S2462&gt;0,RANK(S2462,(N2462:P2462,Q2462:AE2462)),0)</f>
        <v>0</v>
      </c>
      <c r="AK2462" s="2">
        <f t="shared" si="555"/>
        <v>1.6992851283253252E-3</v>
      </c>
      <c r="AL2462" s="2">
        <f t="shared" si="555"/>
        <v>1.8750732450486347E-3</v>
      </c>
      <c r="AM2462" s="2">
        <f t="shared" si="551"/>
        <v>0</v>
      </c>
      <c r="AN2462" s="2">
        <f t="shared" si="552"/>
        <v>0</v>
      </c>
      <c r="AP2462" t="s">
        <v>3867</v>
      </c>
      <c r="AQ2462" t="s">
        <v>3826</v>
      </c>
      <c r="AR2462">
        <v>1</v>
      </c>
      <c r="AT2462" s="85" t="s">
        <v>3332</v>
      </c>
      <c r="AU2462" s="84" t="s">
        <v>4372</v>
      </c>
      <c r="AV2462" s="77" t="str">
        <f t="shared" si="553"/>
        <v>46083</v>
      </c>
      <c r="AX2462" s="7" t="s">
        <v>186</v>
      </c>
    </row>
    <row r="2463" spans="1:50" hidden="1" outlineLevel="1">
      <c r="A2463" t="s">
        <v>2332</v>
      </c>
      <c r="B2463" t="s">
        <v>3826</v>
      </c>
      <c r="C2463" s="1">
        <f t="shared" si="547"/>
        <v>1940</v>
      </c>
      <c r="D2463" s="7">
        <f>IF(N2463&gt;0, RANK(N2463,(N2463:P2463,Q2463:AE2463)),0)</f>
        <v>2</v>
      </c>
      <c r="E2463" s="7">
        <f>IF(O2463&gt;0,RANK(O2463,(N2463:P2463,Q2463:AE2463)),0)</f>
        <v>1</v>
      </c>
      <c r="F2463" s="7">
        <f>IF(P2463&gt;0,RANK(P2463,(N2463:P2463,Q2463:AE2463)),0)</f>
        <v>3</v>
      </c>
      <c r="G2463" s="1">
        <f t="shared" si="544"/>
        <v>157</v>
      </c>
      <c r="H2463" s="2">
        <f t="shared" si="545"/>
        <v>8.0927835051546396E-2</v>
      </c>
      <c r="I2463" s="2"/>
      <c r="J2463" s="2">
        <f t="shared" si="554"/>
        <v>0.44948453608247424</v>
      </c>
      <c r="K2463" s="2">
        <f t="shared" si="554"/>
        <v>0.53041237113402062</v>
      </c>
      <c r="L2463" s="2">
        <f t="shared" si="554"/>
        <v>1.0824742268041237E-2</v>
      </c>
      <c r="M2463" s="2">
        <f t="shared" si="549"/>
        <v>9.2783505154639574E-3</v>
      </c>
      <c r="N2463" s="1">
        <v>872</v>
      </c>
      <c r="O2463" s="1">
        <v>1029</v>
      </c>
      <c r="P2463" s="1">
        <v>21</v>
      </c>
      <c r="Q2463" s="1">
        <v>6</v>
      </c>
      <c r="R2463" s="1">
        <v>12</v>
      </c>
      <c r="AG2463" s="7">
        <f>IF(Q2463&gt;0,RANK(Q2463,(N2463:P2463,Q2463:AE2463)),0)</f>
        <v>5</v>
      </c>
      <c r="AH2463" s="7">
        <f>IF(R2463&gt;0,RANK(R2463,(N2463:P2463,Q2463:AE2463)),0)</f>
        <v>4</v>
      </c>
      <c r="AI2463" s="7">
        <f>IF(T2463&gt;0,RANK(T2463,(N2463:P2463,Q2463:AE2463)),0)</f>
        <v>0</v>
      </c>
      <c r="AJ2463" s="7">
        <f>IF(S2463&gt;0,RANK(S2463,(N2463:P2463,Q2463:AE2463)),0)</f>
        <v>0</v>
      </c>
      <c r="AK2463" s="2">
        <f t="shared" si="555"/>
        <v>3.092783505154639E-3</v>
      </c>
      <c r="AL2463" s="2">
        <f t="shared" si="555"/>
        <v>6.1855670103092781E-3</v>
      </c>
      <c r="AM2463" s="2">
        <f t="shared" si="551"/>
        <v>0</v>
      </c>
      <c r="AN2463" s="2">
        <f t="shared" si="552"/>
        <v>0</v>
      </c>
      <c r="AP2463" t="s">
        <v>2332</v>
      </c>
      <c r="AQ2463" t="s">
        <v>3826</v>
      </c>
      <c r="AR2463">
        <v>1</v>
      </c>
      <c r="AT2463" s="85" t="s">
        <v>3332</v>
      </c>
      <c r="AU2463" s="84" t="s">
        <v>5224</v>
      </c>
      <c r="AV2463" s="77" t="str">
        <f t="shared" si="553"/>
        <v>46085</v>
      </c>
      <c r="AX2463" s="7" t="s">
        <v>186</v>
      </c>
    </row>
    <row r="2464" spans="1:50" hidden="1" outlineLevel="1">
      <c r="A2464" t="s">
        <v>3200</v>
      </c>
      <c r="B2464" t="s">
        <v>3826</v>
      </c>
      <c r="C2464" s="1">
        <f t="shared" si="547"/>
        <v>3271</v>
      </c>
      <c r="D2464" s="7">
        <f>IF(N2464&gt;0, RANK(N2464,(N2464:P2464,Q2464:AE2464)),0)</f>
        <v>2</v>
      </c>
      <c r="E2464" s="7">
        <f>IF(O2464&gt;0,RANK(O2464,(N2464:P2464,Q2464:AE2464)),0)</f>
        <v>1</v>
      </c>
      <c r="F2464" s="7">
        <f>IF(P2464&gt;0,RANK(P2464,(N2464:P2464,Q2464:AE2464)),0)</f>
        <v>3</v>
      </c>
      <c r="G2464" s="1">
        <f t="shared" si="544"/>
        <v>816</v>
      </c>
      <c r="H2464" s="2">
        <f t="shared" si="545"/>
        <v>0.24946499541424641</v>
      </c>
      <c r="I2464" s="2"/>
      <c r="J2464" s="2">
        <f t="shared" si="554"/>
        <v>0.36716600428003671</v>
      </c>
      <c r="K2464" s="2">
        <f t="shared" si="554"/>
        <v>0.61663099969428314</v>
      </c>
      <c r="L2464" s="2">
        <f t="shared" si="554"/>
        <v>1.1617242433506572E-2</v>
      </c>
      <c r="M2464" s="2">
        <f t="shared" si="549"/>
        <v>4.5857535921736328E-3</v>
      </c>
      <c r="N2464" s="1">
        <v>1201</v>
      </c>
      <c r="O2464" s="1">
        <v>2017</v>
      </c>
      <c r="P2464" s="1">
        <v>38</v>
      </c>
      <c r="Q2464" s="1">
        <v>6</v>
      </c>
      <c r="R2464" s="1">
        <v>9</v>
      </c>
      <c r="AG2464" s="7">
        <f>IF(Q2464&gt;0,RANK(Q2464,(N2464:P2464,Q2464:AE2464)),0)</f>
        <v>5</v>
      </c>
      <c r="AH2464" s="7">
        <f>IF(R2464&gt;0,RANK(R2464,(N2464:P2464,Q2464:AE2464)),0)</f>
        <v>4</v>
      </c>
      <c r="AI2464" s="7">
        <f>IF(T2464&gt;0,RANK(T2464,(N2464:P2464,Q2464:AE2464)),0)</f>
        <v>0</v>
      </c>
      <c r="AJ2464" s="7">
        <f>IF(S2464&gt;0,RANK(S2464,(N2464:P2464,Q2464:AE2464)),0)</f>
        <v>0</v>
      </c>
      <c r="AK2464" s="2">
        <f t="shared" si="555"/>
        <v>1.8343014368694588E-3</v>
      </c>
      <c r="AL2464" s="2">
        <f t="shared" si="555"/>
        <v>2.7514521553041885E-3</v>
      </c>
      <c r="AM2464" s="2">
        <f t="shared" si="551"/>
        <v>0</v>
      </c>
      <c r="AN2464" s="2">
        <f t="shared" si="552"/>
        <v>0</v>
      </c>
      <c r="AP2464" t="s">
        <v>3200</v>
      </c>
      <c r="AQ2464" t="s">
        <v>3826</v>
      </c>
      <c r="AR2464">
        <v>1</v>
      </c>
      <c r="AT2464" s="85" t="s">
        <v>3332</v>
      </c>
      <c r="AU2464" s="84" t="s">
        <v>4374</v>
      </c>
      <c r="AV2464" s="77" t="str">
        <f t="shared" si="553"/>
        <v>46087</v>
      </c>
      <c r="AX2464" s="7" t="s">
        <v>186</v>
      </c>
    </row>
    <row r="2465" spans="1:50" hidden="1" outlineLevel="1">
      <c r="A2465" t="s">
        <v>3692</v>
      </c>
      <c r="B2465" t="s">
        <v>3826</v>
      </c>
      <c r="C2465" s="1">
        <f t="shared" si="547"/>
        <v>1579</v>
      </c>
      <c r="D2465" s="7">
        <f>IF(N2465&gt;0, RANK(N2465,(N2465:P2465,Q2465:AE2465)),0)</f>
        <v>2</v>
      </c>
      <c r="E2465" s="7">
        <f>IF(O2465&gt;0,RANK(O2465,(N2465:P2465,Q2465:AE2465)),0)</f>
        <v>1</v>
      </c>
      <c r="F2465" s="7">
        <f>IF(P2465&gt;0,RANK(P2465,(N2465:P2465,Q2465:AE2465)),0)</f>
        <v>3</v>
      </c>
      <c r="G2465" s="1">
        <f t="shared" si="544"/>
        <v>811</v>
      </c>
      <c r="H2465" s="2">
        <f t="shared" si="545"/>
        <v>0.51361621279290692</v>
      </c>
      <c r="I2465" s="2"/>
      <c r="J2465" s="2">
        <f t="shared" si="554"/>
        <v>0.233692210259658</v>
      </c>
      <c r="K2465" s="2">
        <f t="shared" si="554"/>
        <v>0.74730842305256495</v>
      </c>
      <c r="L2465" s="2">
        <f t="shared" si="554"/>
        <v>1.1399620012666244E-2</v>
      </c>
      <c r="M2465" s="2">
        <f t="shared" si="549"/>
        <v>7.5997466751107755E-3</v>
      </c>
      <c r="N2465" s="1">
        <v>369</v>
      </c>
      <c r="O2465" s="1">
        <v>1180</v>
      </c>
      <c r="P2465" s="1">
        <v>18</v>
      </c>
      <c r="Q2465" s="1">
        <v>5</v>
      </c>
      <c r="R2465" s="1">
        <v>7</v>
      </c>
      <c r="AG2465" s="7">
        <f>IF(Q2465&gt;0,RANK(Q2465,(N2465:P2465,Q2465:AE2465)),0)</f>
        <v>5</v>
      </c>
      <c r="AH2465" s="7">
        <f>IF(R2465&gt;0,RANK(R2465,(N2465:P2465,Q2465:AE2465)),0)</f>
        <v>4</v>
      </c>
      <c r="AI2465" s="7">
        <f>IF(T2465&gt;0,RANK(T2465,(N2465:P2465,Q2465:AE2465)),0)</f>
        <v>0</v>
      </c>
      <c r="AJ2465" s="7">
        <f>IF(S2465&gt;0,RANK(S2465,(N2465:P2465,Q2465:AE2465)),0)</f>
        <v>0</v>
      </c>
      <c r="AK2465" s="2">
        <f t="shared" si="555"/>
        <v>3.1665611146295125E-3</v>
      </c>
      <c r="AL2465" s="2">
        <f t="shared" si="555"/>
        <v>4.4331855604813177E-3</v>
      </c>
      <c r="AM2465" s="2">
        <f t="shared" si="551"/>
        <v>0</v>
      </c>
      <c r="AN2465" s="2">
        <f t="shared" si="552"/>
        <v>0</v>
      </c>
      <c r="AP2465" t="s">
        <v>3692</v>
      </c>
      <c r="AQ2465" t="s">
        <v>3826</v>
      </c>
      <c r="AR2465">
        <v>1</v>
      </c>
      <c r="AT2465" s="85" t="s">
        <v>3332</v>
      </c>
      <c r="AU2465" s="84" t="s">
        <v>4375</v>
      </c>
      <c r="AV2465" s="77" t="str">
        <f t="shared" si="553"/>
        <v>46089</v>
      </c>
      <c r="AX2465" s="7" t="s">
        <v>186</v>
      </c>
    </row>
    <row r="2466" spans="1:50" hidden="1" outlineLevel="1">
      <c r="A2466" t="s">
        <v>4742</v>
      </c>
      <c r="B2466" t="s">
        <v>3826</v>
      </c>
      <c r="C2466" s="1">
        <f t="shared" si="547"/>
        <v>2364</v>
      </c>
      <c r="D2466" s="7">
        <f>IF(N2466&gt;0, RANK(N2466,(N2466:P2466,Q2466:AE2466)),0)</f>
        <v>2</v>
      </c>
      <c r="E2466" s="7">
        <f>IF(O2466&gt;0,RANK(O2466,(N2466:P2466,Q2466:AE2466)),0)</f>
        <v>1</v>
      </c>
      <c r="F2466" s="7">
        <f>IF(P2466&gt;0,RANK(P2466,(N2466:P2466,Q2466:AE2466)),0)</f>
        <v>3</v>
      </c>
      <c r="G2466" s="1">
        <f t="shared" si="544"/>
        <v>143</v>
      </c>
      <c r="H2466" s="2">
        <f t="shared" si="545"/>
        <v>6.0490693739424707E-2</v>
      </c>
      <c r="I2466" s="2"/>
      <c r="J2466" s="2">
        <f t="shared" si="554"/>
        <v>0.46489001692047377</v>
      </c>
      <c r="K2466" s="2">
        <f t="shared" si="554"/>
        <v>0.52538071065989844</v>
      </c>
      <c r="L2466" s="2">
        <f t="shared" si="554"/>
        <v>5.9221658206429781E-3</v>
      </c>
      <c r="M2466" s="2">
        <f t="shared" si="549"/>
        <v>3.8071065989848654E-3</v>
      </c>
      <c r="N2466" s="1">
        <v>1099</v>
      </c>
      <c r="O2466" s="1">
        <v>1242</v>
      </c>
      <c r="P2466" s="1">
        <v>14</v>
      </c>
      <c r="Q2466" s="1">
        <v>6</v>
      </c>
      <c r="R2466" s="1">
        <v>3</v>
      </c>
      <c r="AG2466" s="7">
        <f>IF(Q2466&gt;0,RANK(Q2466,(N2466:P2466,Q2466:AE2466)),0)</f>
        <v>4</v>
      </c>
      <c r="AH2466" s="7">
        <f>IF(R2466&gt;0,RANK(R2466,(N2466:P2466,Q2466:AE2466)),0)</f>
        <v>5</v>
      </c>
      <c r="AI2466" s="7">
        <f>IF(T2466&gt;0,RANK(T2466,(N2466:P2466,Q2466:AE2466)),0)</f>
        <v>0</v>
      </c>
      <c r="AJ2466" s="7">
        <f>IF(S2466&gt;0,RANK(S2466,(N2466:P2466,Q2466:AE2466)),0)</f>
        <v>0</v>
      </c>
      <c r="AK2466" s="2">
        <f t="shared" si="555"/>
        <v>2.5380710659898475E-3</v>
      </c>
      <c r="AL2466" s="2">
        <f t="shared" si="555"/>
        <v>1.2690355329949238E-3</v>
      </c>
      <c r="AM2466" s="2">
        <f t="shared" si="551"/>
        <v>0</v>
      </c>
      <c r="AN2466" s="2">
        <f t="shared" si="552"/>
        <v>0</v>
      </c>
      <c r="AP2466" t="s">
        <v>4742</v>
      </c>
      <c r="AQ2466" t="s">
        <v>3826</v>
      </c>
      <c r="AR2466">
        <v>1</v>
      </c>
      <c r="AT2466" s="85" t="s">
        <v>3332</v>
      </c>
      <c r="AU2466" s="84" t="s">
        <v>4376</v>
      </c>
      <c r="AV2466" s="77" t="str">
        <f t="shared" si="553"/>
        <v>46091</v>
      </c>
      <c r="AX2466" s="7" t="s">
        <v>186</v>
      </c>
    </row>
    <row r="2467" spans="1:50" hidden="1" outlineLevel="1">
      <c r="A2467" t="s">
        <v>3278</v>
      </c>
      <c r="B2467" t="s">
        <v>3826</v>
      </c>
      <c r="C2467" s="1">
        <f t="shared" si="547"/>
        <v>11504</v>
      </c>
      <c r="D2467" s="7">
        <f>IF(N2467&gt;0, RANK(N2467,(N2467:P2467,Q2467:AE2467)),0)</f>
        <v>2</v>
      </c>
      <c r="E2467" s="7">
        <f>IF(O2467&gt;0,RANK(O2467,(N2467:P2467,Q2467:AE2467)),0)</f>
        <v>1</v>
      </c>
      <c r="F2467" s="7">
        <f>IF(P2467&gt;0,RANK(P2467,(N2467:P2467,Q2467:AE2467)),0)</f>
        <v>3</v>
      </c>
      <c r="G2467" s="1">
        <f t="shared" si="544"/>
        <v>5406</v>
      </c>
      <c r="H2467" s="2">
        <f t="shared" si="545"/>
        <v>0.46992350486787204</v>
      </c>
      <c r="I2467" s="2"/>
      <c r="J2467" s="2">
        <f t="shared" si="554"/>
        <v>0.25565020862308763</v>
      </c>
      <c r="K2467" s="2">
        <f t="shared" si="554"/>
        <v>0.72557371349095967</v>
      </c>
      <c r="L2467" s="2">
        <f t="shared" si="554"/>
        <v>1.0170375521557719E-2</v>
      </c>
      <c r="M2467" s="2">
        <f t="shared" si="549"/>
        <v>8.6057023643949827E-3</v>
      </c>
      <c r="N2467" s="1">
        <v>2941</v>
      </c>
      <c r="O2467" s="1">
        <v>8347</v>
      </c>
      <c r="P2467" s="1">
        <v>117</v>
      </c>
      <c r="Q2467" s="1">
        <v>22</v>
      </c>
      <c r="R2467" s="1">
        <v>77</v>
      </c>
      <c r="AG2467" s="7">
        <f>IF(Q2467&gt;0,RANK(Q2467,(N2467:P2467,Q2467:AE2467)),0)</f>
        <v>5</v>
      </c>
      <c r="AH2467" s="7">
        <f>IF(R2467&gt;0,RANK(R2467,(N2467:P2467,Q2467:AE2467)),0)</f>
        <v>4</v>
      </c>
      <c r="AI2467" s="7">
        <f>IF(T2467&gt;0,RANK(T2467,(N2467:P2467,Q2467:AE2467)),0)</f>
        <v>0</v>
      </c>
      <c r="AJ2467" s="7">
        <f>IF(S2467&gt;0,RANK(S2467,(N2467:P2467,Q2467:AE2467)),0)</f>
        <v>0</v>
      </c>
      <c r="AK2467" s="2">
        <f t="shared" si="555"/>
        <v>1.9123783031988874E-3</v>
      </c>
      <c r="AL2467" s="2">
        <f t="shared" si="555"/>
        <v>6.693324061196106E-3</v>
      </c>
      <c r="AM2467" s="2">
        <f t="shared" si="551"/>
        <v>0</v>
      </c>
      <c r="AN2467" s="2">
        <f t="shared" si="552"/>
        <v>0</v>
      </c>
      <c r="AP2467" t="s">
        <v>3278</v>
      </c>
      <c r="AQ2467" t="s">
        <v>3826</v>
      </c>
      <c r="AR2467">
        <v>1</v>
      </c>
      <c r="AT2467" s="85" t="s">
        <v>3332</v>
      </c>
      <c r="AU2467" s="84" t="s">
        <v>4600</v>
      </c>
      <c r="AV2467" s="77" t="str">
        <f t="shared" si="553"/>
        <v>46093</v>
      </c>
      <c r="AX2467" s="7" t="s">
        <v>186</v>
      </c>
    </row>
    <row r="2468" spans="1:50" hidden="1" outlineLevel="1">
      <c r="A2468" t="s">
        <v>4309</v>
      </c>
      <c r="B2468" t="s">
        <v>3826</v>
      </c>
      <c r="C2468" s="1">
        <f t="shared" si="547"/>
        <v>931</v>
      </c>
      <c r="D2468" s="7">
        <f>IF(N2468&gt;0, RANK(N2468,(N2468:P2468,Q2468:AE2468)),0)</f>
        <v>2</v>
      </c>
      <c r="E2468" s="7">
        <f>IF(O2468&gt;0,RANK(O2468,(N2468:P2468,Q2468:AE2468)),0)</f>
        <v>1</v>
      </c>
      <c r="F2468" s="7">
        <f>IF(P2468&gt;0,RANK(P2468,(N2468:P2468,Q2468:AE2468)),0)</f>
        <v>3</v>
      </c>
      <c r="G2468" s="1">
        <f t="shared" si="544"/>
        <v>192</v>
      </c>
      <c r="H2468" s="2">
        <f t="shared" si="545"/>
        <v>0.20622986036519872</v>
      </c>
      <c r="I2468" s="2"/>
      <c r="J2468" s="2">
        <f t="shared" si="554"/>
        <v>0.38775510204081631</v>
      </c>
      <c r="K2468" s="2">
        <f t="shared" si="554"/>
        <v>0.59398496240601506</v>
      </c>
      <c r="L2468" s="2">
        <f t="shared" si="554"/>
        <v>1.0741138560687433E-2</v>
      </c>
      <c r="M2468" s="2">
        <f t="shared" si="549"/>
        <v>7.5187969924811939E-3</v>
      </c>
      <c r="N2468" s="1">
        <v>361</v>
      </c>
      <c r="O2468" s="1">
        <v>553</v>
      </c>
      <c r="P2468" s="1">
        <v>10</v>
      </c>
      <c r="Q2468" s="1">
        <v>2</v>
      </c>
      <c r="R2468" s="1">
        <v>5</v>
      </c>
      <c r="AG2468" s="7">
        <f>IF(Q2468&gt;0,RANK(Q2468,(N2468:P2468,Q2468:AE2468)),0)</f>
        <v>5</v>
      </c>
      <c r="AH2468" s="7">
        <f>IF(R2468&gt;0,RANK(R2468,(N2468:P2468,Q2468:AE2468)),0)</f>
        <v>4</v>
      </c>
      <c r="AI2468" s="7">
        <f>IF(T2468&gt;0,RANK(T2468,(N2468:P2468,Q2468:AE2468)),0)</f>
        <v>0</v>
      </c>
      <c r="AJ2468" s="7">
        <f>IF(S2468&gt;0,RANK(S2468,(N2468:P2468,Q2468:AE2468)),0)</f>
        <v>0</v>
      </c>
      <c r="AK2468" s="2">
        <f t="shared" si="555"/>
        <v>2.1482277121374865E-3</v>
      </c>
      <c r="AL2468" s="2">
        <f t="shared" si="555"/>
        <v>5.3705692803437165E-3</v>
      </c>
      <c r="AM2468" s="2">
        <f t="shared" si="551"/>
        <v>0</v>
      </c>
      <c r="AN2468" s="2">
        <f t="shared" si="552"/>
        <v>0</v>
      </c>
      <c r="AP2468" t="s">
        <v>4309</v>
      </c>
      <c r="AQ2468" t="s">
        <v>3826</v>
      </c>
      <c r="AR2468">
        <v>1</v>
      </c>
      <c r="AT2468" s="85" t="s">
        <v>3332</v>
      </c>
      <c r="AU2468" s="84" t="s">
        <v>4202</v>
      </c>
      <c r="AV2468" s="77" t="str">
        <f t="shared" si="553"/>
        <v>46095</v>
      </c>
      <c r="AX2468" s="7" t="s">
        <v>186</v>
      </c>
    </row>
    <row r="2469" spans="1:50" hidden="1" outlineLevel="1">
      <c r="A2469" t="s">
        <v>2834</v>
      </c>
      <c r="B2469" t="s">
        <v>3826</v>
      </c>
      <c r="C2469" s="1">
        <f t="shared" si="547"/>
        <v>1470</v>
      </c>
      <c r="D2469" s="7">
        <f>IF(N2469&gt;0, RANK(N2469,(N2469:P2469,Q2469:AE2469)),0)</f>
        <v>2</v>
      </c>
      <c r="E2469" s="7">
        <f>IF(O2469&gt;0,RANK(O2469,(N2469:P2469,Q2469:AE2469)),0)</f>
        <v>1</v>
      </c>
      <c r="F2469" s="7">
        <f>IF(P2469&gt;0,RANK(P2469,(N2469:P2469,Q2469:AE2469)),0)</f>
        <v>3</v>
      </c>
      <c r="G2469" s="1">
        <f t="shared" ref="G2469:G2532" si="556">IF(C2469&gt;0,MAX(N2469:P2469)-LARGE(N2469:P2469,2),0)</f>
        <v>169</v>
      </c>
      <c r="H2469" s="2">
        <f t="shared" ref="H2469:H2532" si="557">IF(C2469&gt;0,G2469/C2469,0)</f>
        <v>0.11496598639455782</v>
      </c>
      <c r="I2469" s="2"/>
      <c r="J2469" s="2">
        <f t="shared" si="554"/>
        <v>0.43605442176870746</v>
      </c>
      <c r="K2469" s="2">
        <f t="shared" si="554"/>
        <v>0.55102040816326525</v>
      </c>
      <c r="L2469" s="2">
        <f t="shared" si="554"/>
        <v>8.8435374149659872E-3</v>
      </c>
      <c r="M2469" s="2">
        <f t="shared" si="549"/>
        <v>4.0816326530613047E-3</v>
      </c>
      <c r="N2469" s="1">
        <v>641</v>
      </c>
      <c r="O2469" s="1">
        <v>810</v>
      </c>
      <c r="P2469" s="1">
        <v>13</v>
      </c>
      <c r="Q2469" s="1">
        <v>1</v>
      </c>
      <c r="R2469" s="1">
        <v>5</v>
      </c>
      <c r="AG2469" s="7">
        <f>IF(Q2469&gt;0,RANK(Q2469,(N2469:P2469,Q2469:AE2469)),0)</f>
        <v>5</v>
      </c>
      <c r="AH2469" s="7">
        <f>IF(R2469&gt;0,RANK(R2469,(N2469:P2469,Q2469:AE2469)),0)</f>
        <v>4</v>
      </c>
      <c r="AI2469" s="7">
        <f>IF(T2469&gt;0,RANK(T2469,(N2469:P2469,Q2469:AE2469)),0)</f>
        <v>0</v>
      </c>
      <c r="AJ2469" s="7">
        <f>IF(S2469&gt;0,RANK(S2469,(N2469:P2469,Q2469:AE2469)),0)</f>
        <v>0</v>
      </c>
      <c r="AK2469" s="2">
        <f t="shared" si="555"/>
        <v>6.8027210884353737E-4</v>
      </c>
      <c r="AL2469" s="2">
        <f t="shared" si="555"/>
        <v>3.4013605442176869E-3</v>
      </c>
      <c r="AM2469" s="2">
        <f t="shared" si="551"/>
        <v>0</v>
      </c>
      <c r="AN2469" s="2">
        <f t="shared" si="552"/>
        <v>0</v>
      </c>
      <c r="AP2469" t="s">
        <v>2834</v>
      </c>
      <c r="AQ2469" t="s">
        <v>3826</v>
      </c>
      <c r="AR2469">
        <v>1</v>
      </c>
      <c r="AT2469" s="85" t="s">
        <v>3332</v>
      </c>
      <c r="AU2469" s="84" t="s">
        <v>4529</v>
      </c>
      <c r="AV2469" s="77" t="str">
        <f t="shared" si="553"/>
        <v>46097</v>
      </c>
      <c r="AX2469" s="7" t="s">
        <v>186</v>
      </c>
    </row>
    <row r="2470" spans="1:50" hidden="1" outlineLevel="1">
      <c r="A2470" t="s">
        <v>4436</v>
      </c>
      <c r="B2470" t="s">
        <v>3826</v>
      </c>
      <c r="C2470" s="1">
        <f t="shared" si="547"/>
        <v>77632</v>
      </c>
      <c r="D2470" s="7">
        <f>IF(N2470&gt;0, RANK(N2470,(N2470:P2470,Q2470:AE2470)),0)</f>
        <v>2</v>
      </c>
      <c r="E2470" s="7">
        <f>IF(O2470&gt;0,RANK(O2470,(N2470:P2470,Q2470:AE2470)),0)</f>
        <v>1</v>
      </c>
      <c r="F2470" s="7">
        <f>IF(P2470&gt;0,RANK(P2470,(N2470:P2470,Q2470:AE2470)),0)</f>
        <v>3</v>
      </c>
      <c r="G2470" s="1">
        <f t="shared" si="556"/>
        <v>11875</v>
      </c>
      <c r="H2470" s="2">
        <f t="shared" si="557"/>
        <v>0.15296527205276175</v>
      </c>
      <c r="I2470" s="2"/>
      <c r="J2470" s="2">
        <f t="shared" si="554"/>
        <v>0.41624587798845836</v>
      </c>
      <c r="K2470" s="2">
        <f t="shared" si="554"/>
        <v>0.56921115004122014</v>
      </c>
      <c r="L2470" s="2">
        <f t="shared" si="554"/>
        <v>1.0356553998351196E-2</v>
      </c>
      <c r="M2470" s="2">
        <f t="shared" si="549"/>
        <v>4.1864179719703094E-3</v>
      </c>
      <c r="N2470" s="1">
        <v>32314</v>
      </c>
      <c r="O2470" s="1">
        <v>44189</v>
      </c>
      <c r="P2470" s="1">
        <v>804</v>
      </c>
      <c r="Q2470" s="1">
        <v>154</v>
      </c>
      <c r="R2470" s="1">
        <v>171</v>
      </c>
      <c r="AG2470" s="7">
        <f>IF(Q2470&gt;0,RANK(Q2470,(N2470:P2470,Q2470:AE2470)),0)</f>
        <v>5</v>
      </c>
      <c r="AH2470" s="7">
        <f>IF(R2470&gt;0,RANK(R2470,(N2470:P2470,Q2470:AE2470)),0)</f>
        <v>4</v>
      </c>
      <c r="AI2470" s="7">
        <f>IF(T2470&gt;0,RANK(T2470,(N2470:P2470,Q2470:AE2470)),0)</f>
        <v>0</v>
      </c>
      <c r="AJ2470" s="7">
        <f>IF(S2470&gt;0,RANK(S2470,(N2470:P2470,Q2470:AE2470)),0)</f>
        <v>0</v>
      </c>
      <c r="AK2470" s="2">
        <f t="shared" si="555"/>
        <v>1.9837180544105522E-3</v>
      </c>
      <c r="AL2470" s="2">
        <f t="shared" si="555"/>
        <v>2.2026999175597693E-3</v>
      </c>
      <c r="AM2470" s="2">
        <f t="shared" si="551"/>
        <v>0</v>
      </c>
      <c r="AN2470" s="2">
        <f t="shared" si="552"/>
        <v>0</v>
      </c>
      <c r="AP2470" t="s">
        <v>4436</v>
      </c>
      <c r="AQ2470" t="s">
        <v>3826</v>
      </c>
      <c r="AR2470">
        <v>1</v>
      </c>
      <c r="AT2470" s="85" t="s">
        <v>3332</v>
      </c>
      <c r="AU2470" s="84" t="s">
        <v>4530</v>
      </c>
      <c r="AV2470" s="77" t="str">
        <f t="shared" si="553"/>
        <v>46099</v>
      </c>
      <c r="AX2470" s="7" t="s">
        <v>186</v>
      </c>
    </row>
    <row r="2471" spans="1:50" hidden="1" outlineLevel="1">
      <c r="A2471" t="s">
        <v>3020</v>
      </c>
      <c r="B2471" t="s">
        <v>3826</v>
      </c>
      <c r="C2471" s="1">
        <f t="shared" si="547"/>
        <v>3451</v>
      </c>
      <c r="D2471" s="7">
        <f>IF(N2471&gt;0, RANK(N2471,(N2471:P2471,Q2471:AE2471)),0)</f>
        <v>2</v>
      </c>
      <c r="E2471" s="7">
        <f>IF(O2471&gt;0,RANK(O2471,(N2471:P2471,Q2471:AE2471)),0)</f>
        <v>1</v>
      </c>
      <c r="F2471" s="7">
        <f>IF(P2471&gt;0,RANK(P2471,(N2471:P2471,Q2471:AE2471)),0)</f>
        <v>3</v>
      </c>
      <c r="G2471" s="1">
        <f t="shared" si="556"/>
        <v>181</v>
      </c>
      <c r="H2471" s="2">
        <f t="shared" si="557"/>
        <v>5.2448565633149813E-2</v>
      </c>
      <c r="I2471" s="2"/>
      <c r="J2471" s="2">
        <f t="shared" si="554"/>
        <v>0.46624166908142567</v>
      </c>
      <c r="K2471" s="2">
        <f t="shared" si="554"/>
        <v>0.51869023471457554</v>
      </c>
      <c r="L2471" s="2">
        <f t="shared" si="554"/>
        <v>1.0431758910460736E-2</v>
      </c>
      <c r="M2471" s="2">
        <f t="shared" si="549"/>
        <v>4.636337293538002E-3</v>
      </c>
      <c r="N2471" s="1">
        <v>1609</v>
      </c>
      <c r="O2471" s="1">
        <v>1790</v>
      </c>
      <c r="P2471" s="1">
        <v>36</v>
      </c>
      <c r="Q2471" s="1">
        <v>6</v>
      </c>
      <c r="R2471" s="1">
        <v>10</v>
      </c>
      <c r="AG2471" s="7">
        <f>IF(Q2471&gt;0,RANK(Q2471,(N2471:P2471,Q2471:AE2471)),0)</f>
        <v>5</v>
      </c>
      <c r="AH2471" s="7">
        <f>IF(R2471&gt;0,RANK(R2471,(N2471:P2471,Q2471:AE2471)),0)</f>
        <v>4</v>
      </c>
      <c r="AI2471" s="7">
        <f>IF(T2471&gt;0,RANK(T2471,(N2471:P2471,Q2471:AE2471)),0)</f>
        <v>0</v>
      </c>
      <c r="AJ2471" s="7">
        <f>IF(S2471&gt;0,RANK(S2471,(N2471:P2471,Q2471:AE2471)),0)</f>
        <v>0</v>
      </c>
      <c r="AK2471" s="2">
        <f t="shared" si="555"/>
        <v>1.7386264850767893E-3</v>
      </c>
      <c r="AL2471" s="2">
        <f t="shared" si="555"/>
        <v>2.8977108084613156E-3</v>
      </c>
      <c r="AM2471" s="2">
        <f t="shared" si="551"/>
        <v>0</v>
      </c>
      <c r="AN2471" s="2">
        <f t="shared" si="552"/>
        <v>0</v>
      </c>
      <c r="AP2471" t="s">
        <v>3020</v>
      </c>
      <c r="AQ2471" t="s">
        <v>3826</v>
      </c>
      <c r="AR2471">
        <v>1</v>
      </c>
      <c r="AT2471" s="85" t="s">
        <v>3332</v>
      </c>
      <c r="AU2471" s="84" t="s">
        <v>4531</v>
      </c>
      <c r="AV2471" s="77" t="str">
        <f t="shared" si="553"/>
        <v>46101</v>
      </c>
      <c r="AX2471" s="7" t="s">
        <v>186</v>
      </c>
    </row>
    <row r="2472" spans="1:50" hidden="1" outlineLevel="1">
      <c r="A2472" t="s">
        <v>3732</v>
      </c>
      <c r="B2472" t="s">
        <v>3826</v>
      </c>
      <c r="C2472" s="1">
        <f t="shared" si="547"/>
        <v>44968</v>
      </c>
      <c r="D2472" s="7">
        <f>IF(N2472&gt;0, RANK(N2472,(N2472:P2472,Q2472:AE2472)),0)</f>
        <v>2</v>
      </c>
      <c r="E2472" s="7">
        <f>IF(O2472&gt;0,RANK(O2472,(N2472:P2472,Q2472:AE2472)),0)</f>
        <v>1</v>
      </c>
      <c r="F2472" s="7">
        <f>IF(P2472&gt;0,RANK(P2472,(N2472:P2472,Q2472:AE2472)),0)</f>
        <v>3</v>
      </c>
      <c r="G2472" s="1">
        <f t="shared" si="556"/>
        <v>15763</v>
      </c>
      <c r="H2472" s="2">
        <f t="shared" si="557"/>
        <v>0.35053816046966729</v>
      </c>
      <c r="I2472" s="2"/>
      <c r="J2472" s="2">
        <f t="shared" si="554"/>
        <v>0.3160692047678349</v>
      </c>
      <c r="K2472" s="2">
        <f t="shared" si="554"/>
        <v>0.66660736523750219</v>
      </c>
      <c r="L2472" s="2">
        <f t="shared" si="554"/>
        <v>1.2030777441736347E-2</v>
      </c>
      <c r="M2472" s="2">
        <f t="shared" si="549"/>
        <v>5.2926525529266178E-3</v>
      </c>
      <c r="N2472" s="1">
        <v>14213</v>
      </c>
      <c r="O2472" s="1">
        <v>29976</v>
      </c>
      <c r="P2472" s="1">
        <v>541</v>
      </c>
      <c r="Q2472" s="1">
        <v>136</v>
      </c>
      <c r="R2472" s="1">
        <v>102</v>
      </c>
      <c r="AG2472" s="7">
        <f>IF(Q2472&gt;0,RANK(Q2472,(N2472:P2472,Q2472:AE2472)),0)</f>
        <v>4</v>
      </c>
      <c r="AH2472" s="7">
        <f>IF(R2472&gt;0,RANK(R2472,(N2472:P2472,Q2472:AE2472)),0)</f>
        <v>5</v>
      </c>
      <c r="AI2472" s="7">
        <f>IF(T2472&gt;0,RANK(T2472,(N2472:P2472,Q2472:AE2472)),0)</f>
        <v>0</v>
      </c>
      <c r="AJ2472" s="7">
        <f>IF(S2472&gt;0,RANK(S2472,(N2472:P2472,Q2472:AE2472)),0)</f>
        <v>0</v>
      </c>
      <c r="AK2472" s="2">
        <f t="shared" si="555"/>
        <v>3.0243728873865861E-3</v>
      </c>
      <c r="AL2472" s="2">
        <f t="shared" si="555"/>
        <v>2.2682796655399393E-3</v>
      </c>
      <c r="AM2472" s="2">
        <f t="shared" si="551"/>
        <v>0</v>
      </c>
      <c r="AN2472" s="2">
        <f t="shared" si="552"/>
        <v>0</v>
      </c>
      <c r="AP2472" t="s">
        <v>3732</v>
      </c>
      <c r="AQ2472" t="s">
        <v>3826</v>
      </c>
      <c r="AR2472">
        <v>1</v>
      </c>
      <c r="AT2472" s="85" t="s">
        <v>3332</v>
      </c>
      <c r="AU2472" s="84" t="s">
        <v>4532</v>
      </c>
      <c r="AV2472" s="77" t="str">
        <f t="shared" si="553"/>
        <v>46103</v>
      </c>
      <c r="AX2472" s="7" t="s">
        <v>186</v>
      </c>
    </row>
    <row r="2473" spans="1:50" hidden="1" outlineLevel="1">
      <c r="A2473" t="s">
        <v>3528</v>
      </c>
      <c r="B2473" t="s">
        <v>3826</v>
      </c>
      <c r="C2473" s="1">
        <f t="shared" si="547"/>
        <v>1813</v>
      </c>
      <c r="D2473" s="7">
        <f>IF(N2473&gt;0, RANK(N2473,(N2473:P2473,Q2473:AE2473)),0)</f>
        <v>2</v>
      </c>
      <c r="E2473" s="7">
        <f>IF(O2473&gt;0,RANK(O2473,(N2473:P2473,Q2473:AE2473)),0)</f>
        <v>1</v>
      </c>
      <c r="F2473" s="7">
        <f>IF(P2473&gt;0,RANK(P2473,(N2473:P2473,Q2473:AE2473)),0)</f>
        <v>4</v>
      </c>
      <c r="G2473" s="1">
        <f t="shared" si="556"/>
        <v>911</v>
      </c>
      <c r="H2473" s="2">
        <f t="shared" si="557"/>
        <v>0.50248207391064537</v>
      </c>
      <c r="I2473" s="2"/>
      <c r="J2473" s="2">
        <f t="shared" si="554"/>
        <v>0.23055708769994485</v>
      </c>
      <c r="K2473" s="2">
        <f t="shared" si="554"/>
        <v>0.73303916161059013</v>
      </c>
      <c r="L2473" s="2">
        <f t="shared" si="554"/>
        <v>1.3789299503585218E-2</v>
      </c>
      <c r="M2473" s="2">
        <f t="shared" si="549"/>
        <v>2.2614451185879778E-2</v>
      </c>
      <c r="N2473" s="1">
        <v>418</v>
      </c>
      <c r="O2473" s="1">
        <v>1329</v>
      </c>
      <c r="P2473" s="1">
        <v>25</v>
      </c>
      <c r="Q2473" s="1">
        <v>7</v>
      </c>
      <c r="R2473" s="1">
        <v>34</v>
      </c>
      <c r="AG2473" s="7">
        <f>IF(Q2473&gt;0,RANK(Q2473,(N2473:P2473,Q2473:AE2473)),0)</f>
        <v>5</v>
      </c>
      <c r="AH2473" s="7">
        <f>IF(R2473&gt;0,RANK(R2473,(N2473:P2473,Q2473:AE2473)),0)</f>
        <v>3</v>
      </c>
      <c r="AI2473" s="7">
        <f>IF(T2473&gt;0,RANK(T2473,(N2473:P2473,Q2473:AE2473)),0)</f>
        <v>0</v>
      </c>
      <c r="AJ2473" s="7">
        <f>IF(S2473&gt;0,RANK(S2473,(N2473:P2473,Q2473:AE2473)),0)</f>
        <v>0</v>
      </c>
      <c r="AK2473" s="2">
        <f t="shared" si="555"/>
        <v>3.8610038610038611E-3</v>
      </c>
      <c r="AL2473" s="2">
        <f t="shared" si="555"/>
        <v>1.8753447324875896E-2</v>
      </c>
      <c r="AM2473" s="2">
        <f t="shared" si="551"/>
        <v>0</v>
      </c>
      <c r="AN2473" s="2">
        <f t="shared" si="552"/>
        <v>0</v>
      </c>
      <c r="AP2473" t="s">
        <v>3528</v>
      </c>
      <c r="AQ2473" t="s">
        <v>3826</v>
      </c>
      <c r="AR2473">
        <v>1</v>
      </c>
      <c r="AT2473" s="85" t="s">
        <v>3332</v>
      </c>
      <c r="AU2473" s="84" t="s">
        <v>4533</v>
      </c>
      <c r="AV2473" s="77" t="str">
        <f t="shared" si="553"/>
        <v>46105</v>
      </c>
      <c r="AX2473" s="7" t="s">
        <v>186</v>
      </c>
    </row>
    <row r="2474" spans="1:50" hidden="1" outlineLevel="1">
      <c r="A2474" t="s">
        <v>1910</v>
      </c>
      <c r="B2474" t="s">
        <v>3826</v>
      </c>
      <c r="C2474" s="1">
        <f t="shared" si="547"/>
        <v>1618</v>
      </c>
      <c r="D2474" s="7">
        <f>IF(N2474&gt;0, RANK(N2474,(N2474:P2474,Q2474:AE2474)),0)</f>
        <v>2</v>
      </c>
      <c r="E2474" s="7">
        <f>IF(O2474&gt;0,RANK(O2474,(N2474:P2474,Q2474:AE2474)),0)</f>
        <v>1</v>
      </c>
      <c r="F2474" s="7">
        <f>IF(P2474&gt;0,RANK(P2474,(N2474:P2474,Q2474:AE2474)),0)</f>
        <v>3</v>
      </c>
      <c r="G2474" s="1">
        <f t="shared" si="556"/>
        <v>680</v>
      </c>
      <c r="H2474" s="2">
        <f t="shared" si="557"/>
        <v>0.42027194066749074</v>
      </c>
      <c r="I2474" s="2"/>
      <c r="J2474" s="2">
        <f t="shared" si="554"/>
        <v>0.28615574783683562</v>
      </c>
      <c r="K2474" s="2">
        <f t="shared" si="554"/>
        <v>0.70642768850432636</v>
      </c>
      <c r="L2474" s="2">
        <f t="shared" si="554"/>
        <v>5.5624227441285539E-3</v>
      </c>
      <c r="M2474" s="2">
        <f t="shared" si="549"/>
        <v>1.8541409147094729E-3</v>
      </c>
      <c r="N2474" s="1">
        <v>463</v>
      </c>
      <c r="O2474" s="1">
        <v>1143</v>
      </c>
      <c r="P2474" s="1">
        <v>9</v>
      </c>
      <c r="Q2474" s="1">
        <v>1</v>
      </c>
      <c r="R2474" s="1">
        <v>2</v>
      </c>
      <c r="AG2474" s="7">
        <f>IF(Q2474&gt;0,RANK(Q2474,(N2474:P2474,Q2474:AE2474)),0)</f>
        <v>5</v>
      </c>
      <c r="AH2474" s="7">
        <f>IF(R2474&gt;0,RANK(R2474,(N2474:P2474,Q2474:AE2474)),0)</f>
        <v>4</v>
      </c>
      <c r="AI2474" s="7">
        <f>IF(T2474&gt;0,RANK(T2474,(N2474:P2474,Q2474:AE2474)),0)</f>
        <v>0</v>
      </c>
      <c r="AJ2474" s="7">
        <f>IF(S2474&gt;0,RANK(S2474,(N2474:P2474,Q2474:AE2474)),0)</f>
        <v>0</v>
      </c>
      <c r="AK2474" s="2">
        <f t="shared" si="555"/>
        <v>6.1804697156983925E-4</v>
      </c>
      <c r="AL2474" s="2">
        <f t="shared" si="555"/>
        <v>1.2360939431396785E-3</v>
      </c>
      <c r="AM2474" s="2">
        <f t="shared" si="551"/>
        <v>0</v>
      </c>
      <c r="AN2474" s="2">
        <f t="shared" si="552"/>
        <v>0</v>
      </c>
      <c r="AP2474" t="s">
        <v>1910</v>
      </c>
      <c r="AQ2474" t="s">
        <v>3826</v>
      </c>
      <c r="AR2474">
        <v>1</v>
      </c>
      <c r="AT2474" s="85" t="s">
        <v>3332</v>
      </c>
      <c r="AU2474" s="84" t="s">
        <v>5310</v>
      </c>
      <c r="AV2474" s="77" t="str">
        <f t="shared" si="553"/>
        <v>46107</v>
      </c>
      <c r="AX2474" s="7" t="s">
        <v>186</v>
      </c>
    </row>
    <row r="2475" spans="1:50" hidden="1" outlineLevel="1">
      <c r="A2475" t="s">
        <v>3021</v>
      </c>
      <c r="B2475" t="s">
        <v>3826</v>
      </c>
      <c r="C2475" s="1">
        <f t="shared" si="547"/>
        <v>4982</v>
      </c>
      <c r="D2475" s="7">
        <f>IF(N2475&gt;0, RANK(N2475,(N2475:P2475,Q2475:AE2475)),0)</f>
        <v>1</v>
      </c>
      <c r="E2475" s="7">
        <f>IF(O2475&gt;0,RANK(O2475,(N2475:P2475,Q2475:AE2475)),0)</f>
        <v>2</v>
      </c>
      <c r="F2475" s="7">
        <f>IF(P2475&gt;0,RANK(P2475,(N2475:P2475,Q2475:AE2475)),0)</f>
        <v>3</v>
      </c>
      <c r="G2475" s="1">
        <f t="shared" si="556"/>
        <v>131</v>
      </c>
      <c r="H2475" s="2">
        <f t="shared" si="557"/>
        <v>2.6294660778803693E-2</v>
      </c>
      <c r="I2475" s="2"/>
      <c r="J2475" s="2">
        <f t="shared" si="554"/>
        <v>0.50722601364913689</v>
      </c>
      <c r="K2475" s="2">
        <f t="shared" si="554"/>
        <v>0.48093135287033317</v>
      </c>
      <c r="L2475" s="2">
        <f t="shared" si="554"/>
        <v>9.835407466880771E-3</v>
      </c>
      <c r="M2475" s="2">
        <f t="shared" si="549"/>
        <v>2.0072260136491694E-3</v>
      </c>
      <c r="N2475" s="1">
        <v>2527</v>
      </c>
      <c r="O2475" s="1">
        <v>2396</v>
      </c>
      <c r="P2475" s="1">
        <v>49</v>
      </c>
      <c r="Q2475" s="1">
        <v>6</v>
      </c>
      <c r="R2475" s="1">
        <v>4</v>
      </c>
      <c r="AG2475" s="7">
        <f>IF(Q2475&gt;0,RANK(Q2475,(N2475:P2475,Q2475:AE2475)),0)</f>
        <v>4</v>
      </c>
      <c r="AH2475" s="7">
        <f>IF(R2475&gt;0,RANK(R2475,(N2475:P2475,Q2475:AE2475)),0)</f>
        <v>5</v>
      </c>
      <c r="AI2475" s="7">
        <f>IF(T2475&gt;0,RANK(T2475,(N2475:P2475,Q2475:AE2475)),0)</f>
        <v>0</v>
      </c>
      <c r="AJ2475" s="7">
        <f>IF(S2475&gt;0,RANK(S2475,(N2475:P2475,Q2475:AE2475)),0)</f>
        <v>0</v>
      </c>
      <c r="AK2475" s="2">
        <f t="shared" si="555"/>
        <v>1.2043356081894822E-3</v>
      </c>
      <c r="AL2475" s="2">
        <f t="shared" si="555"/>
        <v>8.0289040545965479E-4</v>
      </c>
      <c r="AM2475" s="2">
        <f t="shared" si="551"/>
        <v>0</v>
      </c>
      <c r="AN2475" s="2">
        <f t="shared" si="552"/>
        <v>0</v>
      </c>
      <c r="AP2475" t="s">
        <v>3021</v>
      </c>
      <c r="AQ2475" t="s">
        <v>3826</v>
      </c>
      <c r="AR2475">
        <v>1</v>
      </c>
      <c r="AT2475" s="85" t="s">
        <v>3332</v>
      </c>
      <c r="AU2475" s="84" t="s">
        <v>4645</v>
      </c>
      <c r="AV2475" s="77" t="str">
        <f t="shared" si="553"/>
        <v>46109</v>
      </c>
      <c r="AX2475" s="7" t="s">
        <v>186</v>
      </c>
    </row>
    <row r="2476" spans="1:50" hidden="1" outlineLevel="1">
      <c r="A2476" t="s">
        <v>4474</v>
      </c>
      <c r="B2476" t="s">
        <v>3826</v>
      </c>
      <c r="C2476" s="1">
        <f t="shared" si="547"/>
        <v>1426</v>
      </c>
      <c r="D2476" s="7">
        <f>IF(N2476&gt;0, RANK(N2476,(N2476:P2476,Q2476:AE2476)),0)</f>
        <v>2</v>
      </c>
      <c r="E2476" s="7">
        <f>IF(O2476&gt;0,RANK(O2476,(N2476:P2476,Q2476:AE2476)),0)</f>
        <v>1</v>
      </c>
      <c r="F2476" s="7">
        <f>IF(P2476&gt;0,RANK(P2476,(N2476:P2476,Q2476:AE2476)),0)</f>
        <v>3</v>
      </c>
      <c r="G2476" s="1">
        <f t="shared" si="556"/>
        <v>236</v>
      </c>
      <c r="H2476" s="2">
        <f t="shared" si="557"/>
        <v>0.16549789621318373</v>
      </c>
      <c r="I2476" s="2"/>
      <c r="J2476" s="2">
        <f t="shared" si="554"/>
        <v>0.40743338008415148</v>
      </c>
      <c r="K2476" s="2">
        <f t="shared" si="554"/>
        <v>0.5729312762973352</v>
      </c>
      <c r="L2476" s="2">
        <f t="shared" si="554"/>
        <v>1.3323983169705469E-2</v>
      </c>
      <c r="M2476" s="2">
        <f t="shared" si="549"/>
        <v>6.3113604488079095E-3</v>
      </c>
      <c r="N2476" s="1">
        <v>581</v>
      </c>
      <c r="O2476" s="1">
        <v>817</v>
      </c>
      <c r="P2476" s="1">
        <v>19</v>
      </c>
      <c r="Q2476" s="1">
        <v>6</v>
      </c>
      <c r="R2476" s="1">
        <v>3</v>
      </c>
      <c r="AG2476" s="7">
        <f>IF(Q2476&gt;0,RANK(Q2476,(N2476:P2476,Q2476:AE2476)),0)</f>
        <v>4</v>
      </c>
      <c r="AH2476" s="7">
        <f>IF(R2476&gt;0,RANK(R2476,(N2476:P2476,Q2476:AE2476)),0)</f>
        <v>5</v>
      </c>
      <c r="AI2476" s="7">
        <f>IF(T2476&gt;0,RANK(T2476,(N2476:P2476,Q2476:AE2476)),0)</f>
        <v>0</v>
      </c>
      <c r="AJ2476" s="7">
        <f>IF(S2476&gt;0,RANK(S2476,(N2476:P2476,Q2476:AE2476)),0)</f>
        <v>0</v>
      </c>
      <c r="AK2476" s="2">
        <f t="shared" si="555"/>
        <v>4.2075736325385693E-3</v>
      </c>
      <c r="AL2476" s="2">
        <f t="shared" si="555"/>
        <v>2.1037868162692847E-3</v>
      </c>
      <c r="AM2476" s="2">
        <f t="shared" si="551"/>
        <v>0</v>
      </c>
      <c r="AN2476" s="2">
        <f t="shared" si="552"/>
        <v>0</v>
      </c>
      <c r="AP2476" t="s">
        <v>4474</v>
      </c>
      <c r="AQ2476" t="s">
        <v>3826</v>
      </c>
      <c r="AR2476">
        <v>1</v>
      </c>
      <c r="AT2476" s="85" t="s">
        <v>3332</v>
      </c>
      <c r="AU2476" s="84" t="s">
        <v>4646</v>
      </c>
      <c r="AV2476" s="77" t="str">
        <f t="shared" si="553"/>
        <v>46111</v>
      </c>
      <c r="AX2476" s="7" t="s">
        <v>186</v>
      </c>
    </row>
    <row r="2477" spans="1:50" hidden="1" outlineLevel="1">
      <c r="A2477" t="s">
        <v>3215</v>
      </c>
      <c r="B2477" t="s">
        <v>3826</v>
      </c>
      <c r="C2477" s="1">
        <f t="shared" si="547"/>
        <v>4214</v>
      </c>
      <c r="D2477" s="7">
        <f>IF(N2477&gt;0, RANK(N2477,(N2477:P2477,Q2477:AE2477)),0)</f>
        <v>1</v>
      </c>
      <c r="E2477" s="7">
        <f>IF(O2477&gt;0,RANK(O2477,(N2477:P2477,Q2477:AE2477)),0)</f>
        <v>2</v>
      </c>
      <c r="F2477" s="7">
        <f>IF(P2477&gt;0,RANK(P2477,(N2477:P2477,Q2477:AE2477)),0)</f>
        <v>3</v>
      </c>
      <c r="G2477" s="1">
        <f t="shared" si="556"/>
        <v>3040</v>
      </c>
      <c r="H2477" s="2">
        <f t="shared" si="557"/>
        <v>0.72140484100616986</v>
      </c>
      <c r="I2477" s="2"/>
      <c r="J2477" s="2">
        <f t="shared" si="554"/>
        <v>0.84622686283815851</v>
      </c>
      <c r="K2477" s="2">
        <f t="shared" si="554"/>
        <v>0.12482202183198861</v>
      </c>
      <c r="L2477" s="2">
        <f t="shared" si="554"/>
        <v>1.6611295681063124E-2</v>
      </c>
      <c r="M2477" s="2">
        <f t="shared" si="549"/>
        <v>1.2339819648789756E-2</v>
      </c>
      <c r="N2477" s="1">
        <v>3566</v>
      </c>
      <c r="O2477" s="1">
        <v>526</v>
      </c>
      <c r="P2477" s="1">
        <v>70</v>
      </c>
      <c r="Q2477" s="1">
        <v>11</v>
      </c>
      <c r="R2477" s="1">
        <v>41</v>
      </c>
      <c r="AG2477" s="7">
        <f>IF(Q2477&gt;0,RANK(Q2477,(N2477:P2477,Q2477:AE2477)),0)</f>
        <v>5</v>
      </c>
      <c r="AH2477" s="7">
        <f>IF(R2477&gt;0,RANK(R2477,(N2477:P2477,Q2477:AE2477)),0)</f>
        <v>4</v>
      </c>
      <c r="AI2477" s="7">
        <f>IF(T2477&gt;0,RANK(T2477,(N2477:P2477,Q2477:AE2477)),0)</f>
        <v>0</v>
      </c>
      <c r="AJ2477" s="7">
        <f>IF(S2477&gt;0,RANK(S2477,(N2477:P2477,Q2477:AE2477)),0)</f>
        <v>0</v>
      </c>
      <c r="AK2477" s="2">
        <f t="shared" si="555"/>
        <v>2.6103464641670624E-3</v>
      </c>
      <c r="AL2477" s="2">
        <f t="shared" si="555"/>
        <v>9.7294731846226858E-3</v>
      </c>
      <c r="AM2477" s="2">
        <f t="shared" si="551"/>
        <v>0</v>
      </c>
      <c r="AN2477" s="2">
        <f t="shared" si="552"/>
        <v>0</v>
      </c>
      <c r="AP2477" t="s">
        <v>3215</v>
      </c>
      <c r="AQ2477" t="s">
        <v>3826</v>
      </c>
      <c r="AR2477">
        <v>1</v>
      </c>
      <c r="AT2477" s="85" t="s">
        <v>3332</v>
      </c>
      <c r="AU2477" s="84" t="s">
        <v>4647</v>
      </c>
      <c r="AV2477" s="77" t="str">
        <f t="shared" si="553"/>
        <v>46113</v>
      </c>
      <c r="AX2477" s="7" t="s">
        <v>186</v>
      </c>
    </row>
    <row r="2478" spans="1:50" hidden="1" outlineLevel="1">
      <c r="A2478" t="s">
        <v>4475</v>
      </c>
      <c r="B2478" t="s">
        <v>3826</v>
      </c>
      <c r="C2478" s="1">
        <f t="shared" si="547"/>
        <v>3774</v>
      </c>
      <c r="D2478" s="7">
        <f>IF(N2478&gt;0, RANK(N2478,(N2478:P2478,Q2478:AE2478)),0)</f>
        <v>2</v>
      </c>
      <c r="E2478" s="7">
        <f>IF(O2478&gt;0,RANK(O2478,(N2478:P2478,Q2478:AE2478)),0)</f>
        <v>1</v>
      </c>
      <c r="F2478" s="7">
        <f>IF(P2478&gt;0,RANK(P2478,(N2478:P2478,Q2478:AE2478)),0)</f>
        <v>3</v>
      </c>
      <c r="G2478" s="1">
        <f t="shared" si="556"/>
        <v>781</v>
      </c>
      <c r="H2478" s="2">
        <f t="shared" si="557"/>
        <v>0.20694223635400105</v>
      </c>
      <c r="I2478" s="2"/>
      <c r="J2478" s="2">
        <f t="shared" si="554"/>
        <v>0.39162692103868574</v>
      </c>
      <c r="K2478" s="2">
        <f t="shared" si="554"/>
        <v>0.59856915739268679</v>
      </c>
      <c r="L2478" s="2">
        <f t="shared" si="554"/>
        <v>7.1542130365659781E-3</v>
      </c>
      <c r="M2478" s="2">
        <f t="shared" si="549"/>
        <v>2.6497085320614381E-3</v>
      </c>
      <c r="N2478" s="1">
        <v>1478</v>
      </c>
      <c r="O2478" s="1">
        <v>2259</v>
      </c>
      <c r="P2478" s="1">
        <v>27</v>
      </c>
      <c r="Q2478" s="1">
        <v>5</v>
      </c>
      <c r="R2478" s="1">
        <v>5</v>
      </c>
      <c r="AG2478" s="7">
        <f>IF(Q2478&gt;0,RANK(Q2478,(N2478:P2478,Q2478:AE2478)),0)</f>
        <v>4</v>
      </c>
      <c r="AH2478" s="7">
        <f>IF(R2478&gt;0,RANK(R2478,(N2478:P2478,Q2478:AE2478)),0)</f>
        <v>4</v>
      </c>
      <c r="AI2478" s="7">
        <f>IF(T2478&gt;0,RANK(T2478,(N2478:P2478,Q2478:AE2478)),0)</f>
        <v>0</v>
      </c>
      <c r="AJ2478" s="7">
        <f>IF(S2478&gt;0,RANK(S2478,(N2478:P2478,Q2478:AE2478)),0)</f>
        <v>0</v>
      </c>
      <c r="AK2478" s="2">
        <f t="shared" si="555"/>
        <v>1.3248542660307366E-3</v>
      </c>
      <c r="AL2478" s="2">
        <f t="shared" si="555"/>
        <v>1.3248542660307366E-3</v>
      </c>
      <c r="AM2478" s="2">
        <f t="shared" si="551"/>
        <v>0</v>
      </c>
      <c r="AN2478" s="2">
        <f t="shared" si="552"/>
        <v>0</v>
      </c>
      <c r="AP2478" t="s">
        <v>4475</v>
      </c>
      <c r="AQ2478" t="s">
        <v>3826</v>
      </c>
      <c r="AR2478">
        <v>1</v>
      </c>
      <c r="AT2478" s="85" t="s">
        <v>3332</v>
      </c>
      <c r="AU2478" s="84" t="s">
        <v>5225</v>
      </c>
      <c r="AV2478" s="77" t="str">
        <f t="shared" si="553"/>
        <v>46115</v>
      </c>
      <c r="AX2478" s="7" t="s">
        <v>186</v>
      </c>
    </row>
    <row r="2479" spans="1:50" hidden="1" outlineLevel="1">
      <c r="A2479" t="s">
        <v>4466</v>
      </c>
      <c r="B2479" t="s">
        <v>3826</v>
      </c>
      <c r="C2479" s="1">
        <f t="shared" si="547"/>
        <v>1623</v>
      </c>
      <c r="D2479" s="7">
        <f>IF(N2479&gt;0, RANK(N2479,(N2479:P2479,Q2479:AE2479)),0)</f>
        <v>2</v>
      </c>
      <c r="E2479" s="7">
        <f>IF(O2479&gt;0,RANK(O2479,(N2479:P2479,Q2479:AE2479)),0)</f>
        <v>1</v>
      </c>
      <c r="F2479" s="7">
        <f>IF(P2479&gt;0,RANK(P2479,(N2479:P2479,Q2479:AE2479)),0)</f>
        <v>3</v>
      </c>
      <c r="G2479" s="1">
        <f t="shared" si="556"/>
        <v>665</v>
      </c>
      <c r="H2479" s="2">
        <f t="shared" si="557"/>
        <v>0.40973505853357978</v>
      </c>
      <c r="I2479" s="2"/>
      <c r="J2479" s="2">
        <f t="shared" si="554"/>
        <v>0.28589032655576091</v>
      </c>
      <c r="K2479" s="2">
        <f t="shared" si="554"/>
        <v>0.69562538508934069</v>
      </c>
      <c r="L2479" s="2">
        <f t="shared" si="554"/>
        <v>1.2322858903265557E-2</v>
      </c>
      <c r="M2479" s="2">
        <f t="shared" si="549"/>
        <v>6.1614294516329025E-3</v>
      </c>
      <c r="N2479" s="1">
        <v>464</v>
      </c>
      <c r="O2479" s="1">
        <v>1129</v>
      </c>
      <c r="P2479" s="1">
        <v>20</v>
      </c>
      <c r="Q2479" s="1">
        <v>6</v>
      </c>
      <c r="R2479" s="1">
        <v>4</v>
      </c>
      <c r="AG2479" s="7">
        <f>IF(Q2479&gt;0,RANK(Q2479,(N2479:P2479,Q2479:AE2479)),0)</f>
        <v>4</v>
      </c>
      <c r="AH2479" s="7">
        <f>IF(R2479&gt;0,RANK(R2479,(N2479:P2479,Q2479:AE2479)),0)</f>
        <v>5</v>
      </c>
      <c r="AI2479" s="7">
        <f>IF(T2479&gt;0,RANK(T2479,(N2479:P2479,Q2479:AE2479)),0)</f>
        <v>0</v>
      </c>
      <c r="AJ2479" s="7">
        <f>IF(S2479&gt;0,RANK(S2479,(N2479:P2479,Q2479:AE2479)),0)</f>
        <v>0</v>
      </c>
      <c r="AK2479" s="2">
        <f t="shared" si="555"/>
        <v>3.6968576709796672E-3</v>
      </c>
      <c r="AL2479" s="2">
        <f t="shared" si="555"/>
        <v>2.4645717806531116E-3</v>
      </c>
      <c r="AM2479" s="2">
        <f t="shared" si="551"/>
        <v>0</v>
      </c>
      <c r="AN2479" s="2">
        <f t="shared" si="552"/>
        <v>0</v>
      </c>
      <c r="AP2479" t="s">
        <v>4466</v>
      </c>
      <c r="AQ2479" t="s">
        <v>3826</v>
      </c>
      <c r="AR2479">
        <v>1</v>
      </c>
      <c r="AT2479" s="85" t="s">
        <v>3332</v>
      </c>
      <c r="AU2479" s="84" t="s">
        <v>5226</v>
      </c>
      <c r="AV2479" s="77" t="str">
        <f t="shared" si="553"/>
        <v>46117</v>
      </c>
      <c r="AX2479" s="7" t="s">
        <v>186</v>
      </c>
    </row>
    <row r="2480" spans="1:50" hidden="1" outlineLevel="1">
      <c r="A2480" t="s">
        <v>3427</v>
      </c>
      <c r="B2480" t="s">
        <v>3826</v>
      </c>
      <c r="C2480" s="1">
        <f t="shared" si="547"/>
        <v>917</v>
      </c>
      <c r="D2480" s="7">
        <f>IF(N2480&gt;0, RANK(N2480,(N2480:P2480,Q2480:AE2480)),0)</f>
        <v>2</v>
      </c>
      <c r="E2480" s="7">
        <f>IF(O2480&gt;0,RANK(O2480,(N2480:P2480,Q2480:AE2480)),0)</f>
        <v>1</v>
      </c>
      <c r="F2480" s="7">
        <f>IF(P2480&gt;0,RANK(P2480,(N2480:P2480,Q2480:AE2480)),0)</f>
        <v>3</v>
      </c>
      <c r="G2480" s="1">
        <f t="shared" si="556"/>
        <v>501</v>
      </c>
      <c r="H2480" s="2">
        <f t="shared" si="557"/>
        <v>0.54634678298800432</v>
      </c>
      <c r="I2480" s="2"/>
      <c r="J2480" s="2">
        <f t="shared" si="554"/>
        <v>0.21919302071973829</v>
      </c>
      <c r="K2480" s="2">
        <f t="shared" si="554"/>
        <v>0.76553980370774266</v>
      </c>
      <c r="L2480" s="2">
        <f t="shared" si="554"/>
        <v>1.3086150490730643E-2</v>
      </c>
      <c r="M2480" s="2">
        <f t="shared" si="549"/>
        <v>2.1810250817883552E-3</v>
      </c>
      <c r="N2480" s="1">
        <v>201</v>
      </c>
      <c r="O2480" s="1">
        <v>702</v>
      </c>
      <c r="P2480" s="1">
        <v>12</v>
      </c>
      <c r="Q2480" s="1">
        <v>0</v>
      </c>
      <c r="R2480" s="1">
        <v>2</v>
      </c>
      <c r="AG2480" s="7">
        <f>IF(Q2480&gt;0,RANK(Q2480,(N2480:P2480,Q2480:AE2480)),0)</f>
        <v>0</v>
      </c>
      <c r="AH2480" s="7">
        <f>IF(R2480&gt;0,RANK(R2480,(N2480:P2480,Q2480:AE2480)),0)</f>
        <v>4</v>
      </c>
      <c r="AI2480" s="7">
        <f>IF(T2480&gt;0,RANK(T2480,(N2480:P2480,Q2480:AE2480)),0)</f>
        <v>0</v>
      </c>
      <c r="AJ2480" s="7">
        <f>IF(S2480&gt;0,RANK(S2480,(N2480:P2480,Q2480:AE2480)),0)</f>
        <v>0</v>
      </c>
      <c r="AK2480" s="2">
        <f t="shared" si="555"/>
        <v>0</v>
      </c>
      <c r="AL2480" s="2">
        <f t="shared" si="555"/>
        <v>2.1810250817884407E-3</v>
      </c>
      <c r="AM2480" s="2">
        <f t="shared" si="551"/>
        <v>0</v>
      </c>
      <c r="AN2480" s="2">
        <f t="shared" si="552"/>
        <v>0</v>
      </c>
      <c r="AP2480" t="s">
        <v>3427</v>
      </c>
      <c r="AQ2480" t="s">
        <v>3826</v>
      </c>
      <c r="AR2480">
        <v>1</v>
      </c>
      <c r="AT2480" s="85" t="s">
        <v>3332</v>
      </c>
      <c r="AU2480" s="84" t="s">
        <v>4545</v>
      </c>
      <c r="AV2480" s="77" t="str">
        <f t="shared" si="553"/>
        <v>46119</v>
      </c>
      <c r="AX2480" s="7" t="s">
        <v>186</v>
      </c>
    </row>
    <row r="2481" spans="1:50" hidden="1" outlineLevel="1">
      <c r="A2481" t="s">
        <v>5273</v>
      </c>
      <c r="B2481" t="s">
        <v>3826</v>
      </c>
      <c r="C2481" s="1">
        <f t="shared" si="547"/>
        <v>3524</v>
      </c>
      <c r="D2481" s="7">
        <f>IF(N2481&gt;0, RANK(N2481,(N2481:P2481,Q2481:AE2481)),0)</f>
        <v>1</v>
      </c>
      <c r="E2481" s="7">
        <f>IF(O2481&gt;0,RANK(O2481,(N2481:P2481,Q2481:AE2481)),0)</f>
        <v>2</v>
      </c>
      <c r="F2481" s="7">
        <f>IF(P2481&gt;0,RANK(P2481,(N2481:P2481,Q2481:AE2481)),0)</f>
        <v>3</v>
      </c>
      <c r="G2481" s="1">
        <f t="shared" si="556"/>
        <v>1654</v>
      </c>
      <c r="H2481" s="2">
        <f t="shared" si="557"/>
        <v>0.46935300794551643</v>
      </c>
      <c r="I2481" s="2"/>
      <c r="J2481" s="2">
        <f t="shared" si="554"/>
        <v>0.72162315550510781</v>
      </c>
      <c r="K2481" s="2">
        <f t="shared" si="554"/>
        <v>0.25227014755959137</v>
      </c>
      <c r="L2481" s="2">
        <f t="shared" si="554"/>
        <v>1.3053348467650397E-2</v>
      </c>
      <c r="M2481" s="2">
        <f t="shared" si="549"/>
        <v>1.3053348467650425E-2</v>
      </c>
      <c r="N2481" s="1">
        <v>2543</v>
      </c>
      <c r="O2481" s="1">
        <v>889</v>
      </c>
      <c r="P2481" s="1">
        <v>46</v>
      </c>
      <c r="Q2481" s="1">
        <v>14</v>
      </c>
      <c r="R2481" s="1">
        <v>32</v>
      </c>
      <c r="AG2481" s="7">
        <f>IF(Q2481&gt;0,RANK(Q2481,(N2481:P2481,Q2481:AE2481)),0)</f>
        <v>5</v>
      </c>
      <c r="AH2481" s="7">
        <f>IF(R2481&gt;0,RANK(R2481,(N2481:P2481,Q2481:AE2481)),0)</f>
        <v>4</v>
      </c>
      <c r="AI2481" s="7">
        <f>IF(T2481&gt;0,RANK(T2481,(N2481:P2481,Q2481:AE2481)),0)</f>
        <v>0</v>
      </c>
      <c r="AJ2481" s="7">
        <f>IF(S2481&gt;0,RANK(S2481,(N2481:P2481,Q2481:AE2481)),0)</f>
        <v>0</v>
      </c>
      <c r="AK2481" s="2">
        <f t="shared" si="555"/>
        <v>3.9727582292849034E-3</v>
      </c>
      <c r="AL2481" s="2">
        <f t="shared" si="555"/>
        <v>9.0805902383654935E-3</v>
      </c>
      <c r="AM2481" s="2">
        <f t="shared" si="551"/>
        <v>0</v>
      </c>
      <c r="AN2481" s="2">
        <f t="shared" si="552"/>
        <v>0</v>
      </c>
      <c r="AP2481" t="s">
        <v>5273</v>
      </c>
      <c r="AQ2481" t="s">
        <v>3826</v>
      </c>
      <c r="AR2481">
        <v>1</v>
      </c>
      <c r="AT2481" s="85" t="s">
        <v>3332</v>
      </c>
      <c r="AU2481" s="84" t="s">
        <v>4534</v>
      </c>
      <c r="AV2481" s="77" t="str">
        <f t="shared" si="553"/>
        <v>46121</v>
      </c>
      <c r="AX2481" s="7" t="s">
        <v>186</v>
      </c>
    </row>
    <row r="2482" spans="1:50" hidden="1" outlineLevel="1">
      <c r="A2482" t="s">
        <v>4103</v>
      </c>
      <c r="B2482" t="s">
        <v>3826</v>
      </c>
      <c r="C2482" s="1">
        <f t="shared" si="547"/>
        <v>3245</v>
      </c>
      <c r="D2482" s="7">
        <f>IF(N2482&gt;0, RANK(N2482,(N2482:P2482,Q2482:AE2482)),0)</f>
        <v>2</v>
      </c>
      <c r="E2482" s="7">
        <f>IF(O2482&gt;0,RANK(O2482,(N2482:P2482,Q2482:AE2482)),0)</f>
        <v>1</v>
      </c>
      <c r="F2482" s="7">
        <f>IF(P2482&gt;0,RANK(P2482,(N2482:P2482,Q2482:AE2482)),0)</f>
        <v>3</v>
      </c>
      <c r="G2482" s="1">
        <f t="shared" si="556"/>
        <v>1258</v>
      </c>
      <c r="H2482" s="2">
        <f t="shared" si="557"/>
        <v>0.38767334360554701</v>
      </c>
      <c r="I2482" s="2"/>
      <c r="J2482" s="2">
        <f t="shared" si="554"/>
        <v>0.29953775038520802</v>
      </c>
      <c r="K2482" s="2">
        <f t="shared" si="554"/>
        <v>0.68721109399075497</v>
      </c>
      <c r="L2482" s="2">
        <f t="shared" si="554"/>
        <v>8.9368258859784284E-3</v>
      </c>
      <c r="M2482" s="2">
        <f t="shared" si="549"/>
        <v>4.3143297380585748E-3</v>
      </c>
      <c r="N2482" s="1">
        <v>972</v>
      </c>
      <c r="O2482" s="1">
        <v>2230</v>
      </c>
      <c r="P2482" s="1">
        <v>29</v>
      </c>
      <c r="Q2482" s="1">
        <v>4</v>
      </c>
      <c r="R2482" s="1">
        <v>10</v>
      </c>
      <c r="AG2482" s="7">
        <f>IF(Q2482&gt;0,RANK(Q2482,(N2482:P2482,Q2482:AE2482)),0)</f>
        <v>5</v>
      </c>
      <c r="AH2482" s="7">
        <f>IF(R2482&gt;0,RANK(R2482,(N2482:P2482,Q2482:AE2482)),0)</f>
        <v>4</v>
      </c>
      <c r="AI2482" s="7">
        <f>IF(T2482&gt;0,RANK(T2482,(N2482:P2482,Q2482:AE2482)),0)</f>
        <v>0</v>
      </c>
      <c r="AJ2482" s="7">
        <f>IF(S2482&gt;0,RANK(S2482,(N2482:P2482,Q2482:AE2482)),0)</f>
        <v>0</v>
      </c>
      <c r="AK2482" s="2">
        <f t="shared" si="555"/>
        <v>1.2326656394453005E-3</v>
      </c>
      <c r="AL2482" s="2">
        <f t="shared" si="555"/>
        <v>3.0816640986132513E-3</v>
      </c>
      <c r="AM2482" s="2">
        <f t="shared" si="551"/>
        <v>0</v>
      </c>
      <c r="AN2482" s="2">
        <f t="shared" si="552"/>
        <v>0</v>
      </c>
      <c r="AP2482" t="s">
        <v>4103</v>
      </c>
      <c r="AQ2482" t="s">
        <v>3826</v>
      </c>
      <c r="AR2482">
        <v>1</v>
      </c>
      <c r="AT2482" s="85" t="s">
        <v>3332</v>
      </c>
      <c r="AU2482" s="84" t="s">
        <v>2759</v>
      </c>
      <c r="AV2482" s="77" t="str">
        <f t="shared" si="553"/>
        <v>46123</v>
      </c>
      <c r="AX2482" s="7" t="s">
        <v>186</v>
      </c>
    </row>
    <row r="2483" spans="1:50" hidden="1" outlineLevel="1">
      <c r="A2483" t="s">
        <v>3137</v>
      </c>
      <c r="B2483" t="s">
        <v>3826</v>
      </c>
      <c r="C2483" s="1">
        <f t="shared" si="547"/>
        <v>4834</v>
      </c>
      <c r="D2483" s="7">
        <f>IF(N2483&gt;0, RANK(N2483,(N2483:P2483,Q2483:AE2483)),0)</f>
        <v>2</v>
      </c>
      <c r="E2483" s="7">
        <f>IF(O2483&gt;0,RANK(O2483,(N2483:P2483,Q2483:AE2483)),0)</f>
        <v>1</v>
      </c>
      <c r="F2483" s="7">
        <f>IF(P2483&gt;0,RANK(P2483,(N2483:P2483,Q2483:AE2483)),0)</f>
        <v>3</v>
      </c>
      <c r="G2483" s="1">
        <f t="shared" si="556"/>
        <v>1438</v>
      </c>
      <c r="H2483" s="2">
        <f t="shared" si="557"/>
        <v>0.29747621017790649</v>
      </c>
      <c r="I2483" s="2"/>
      <c r="J2483" s="2">
        <f t="shared" si="554"/>
        <v>0.3405047579644187</v>
      </c>
      <c r="K2483" s="2">
        <f t="shared" si="554"/>
        <v>0.63798096814232519</v>
      </c>
      <c r="L2483" s="2">
        <f t="shared" si="554"/>
        <v>1.6963177492759621E-2</v>
      </c>
      <c r="M2483" s="2">
        <f t="shared" si="549"/>
        <v>4.5510964004964877E-3</v>
      </c>
      <c r="N2483" s="1">
        <v>1646</v>
      </c>
      <c r="O2483" s="1">
        <v>3084</v>
      </c>
      <c r="P2483" s="1">
        <v>82</v>
      </c>
      <c r="Q2483" s="1">
        <v>9</v>
      </c>
      <c r="R2483" s="1">
        <v>13</v>
      </c>
      <c r="AG2483" s="7">
        <f>IF(Q2483&gt;0,RANK(Q2483,(N2483:P2483,Q2483:AE2483)),0)</f>
        <v>5</v>
      </c>
      <c r="AH2483" s="7">
        <f>IF(R2483&gt;0,RANK(R2483,(N2483:P2483,Q2483:AE2483)),0)</f>
        <v>4</v>
      </c>
      <c r="AI2483" s="7">
        <f>IF(T2483&gt;0,RANK(T2483,(N2483:P2483,Q2483:AE2483)),0)</f>
        <v>0</v>
      </c>
      <c r="AJ2483" s="7">
        <f>IF(S2483&gt;0,RANK(S2483,(N2483:P2483,Q2483:AE2483)),0)</f>
        <v>0</v>
      </c>
      <c r="AK2483" s="2">
        <f t="shared" si="555"/>
        <v>1.8618121638394704E-3</v>
      </c>
      <c r="AL2483" s="2">
        <f t="shared" si="555"/>
        <v>2.6892842366570127E-3</v>
      </c>
      <c r="AM2483" s="2">
        <f t="shared" si="551"/>
        <v>0</v>
      </c>
      <c r="AN2483" s="2">
        <f t="shared" si="552"/>
        <v>0</v>
      </c>
      <c r="AP2483" t="s">
        <v>3137</v>
      </c>
      <c r="AQ2483" t="s">
        <v>3826</v>
      </c>
      <c r="AR2483">
        <v>1</v>
      </c>
      <c r="AT2483" s="85" t="s">
        <v>3332</v>
      </c>
      <c r="AU2483" s="84" t="s">
        <v>2760</v>
      </c>
      <c r="AV2483" s="77" t="str">
        <f t="shared" si="553"/>
        <v>46125</v>
      </c>
      <c r="AX2483" s="7" t="s">
        <v>186</v>
      </c>
    </row>
    <row r="2484" spans="1:50" hidden="1" outlineLevel="1">
      <c r="A2484" t="s">
        <v>5088</v>
      </c>
      <c r="B2484" t="s">
        <v>3826</v>
      </c>
      <c r="C2484" s="1">
        <f t="shared" si="547"/>
        <v>7048</v>
      </c>
      <c r="D2484" s="7">
        <f>IF(N2484&gt;0, RANK(N2484,(N2484:P2484,Q2484:AE2484)),0)</f>
        <v>2</v>
      </c>
      <c r="E2484" s="7">
        <f>IF(O2484&gt;0,RANK(O2484,(N2484:P2484,Q2484:AE2484)),0)</f>
        <v>1</v>
      </c>
      <c r="F2484" s="7">
        <f>IF(P2484&gt;0,RANK(P2484,(N2484:P2484,Q2484:AE2484)),0)</f>
        <v>3</v>
      </c>
      <c r="G2484" s="1">
        <f t="shared" si="556"/>
        <v>987</v>
      </c>
      <c r="H2484" s="2">
        <f t="shared" si="557"/>
        <v>0.14003972758229286</v>
      </c>
      <c r="I2484" s="2"/>
      <c r="J2484" s="2">
        <f t="shared" si="554"/>
        <v>0.42565266742338254</v>
      </c>
      <c r="K2484" s="2">
        <f t="shared" si="554"/>
        <v>0.56569239500567536</v>
      </c>
      <c r="L2484" s="2">
        <f t="shared" si="554"/>
        <v>6.1010215664018159E-3</v>
      </c>
      <c r="M2484" s="2">
        <f t="shared" si="549"/>
        <v>2.5539160045403402E-3</v>
      </c>
      <c r="N2484" s="1">
        <v>3000</v>
      </c>
      <c r="O2484" s="1">
        <v>3987</v>
      </c>
      <c r="P2484" s="1">
        <v>43</v>
      </c>
      <c r="Q2484" s="1">
        <v>12</v>
      </c>
      <c r="R2484" s="1">
        <v>6</v>
      </c>
      <c r="AG2484" s="7">
        <f>IF(Q2484&gt;0,RANK(Q2484,(N2484:P2484,Q2484:AE2484)),0)</f>
        <v>4</v>
      </c>
      <c r="AH2484" s="7">
        <f>IF(R2484&gt;0,RANK(R2484,(N2484:P2484,Q2484:AE2484)),0)</f>
        <v>5</v>
      </c>
      <c r="AI2484" s="7">
        <f>IF(T2484&gt;0,RANK(T2484,(N2484:P2484,Q2484:AE2484)),0)</f>
        <v>0</v>
      </c>
      <c r="AJ2484" s="7">
        <f>IF(S2484&gt;0,RANK(S2484,(N2484:P2484,Q2484:AE2484)),0)</f>
        <v>0</v>
      </c>
      <c r="AK2484" s="2">
        <f t="shared" si="555"/>
        <v>1.70261066969353E-3</v>
      </c>
      <c r="AL2484" s="2">
        <f t="shared" si="555"/>
        <v>8.5130533484676502E-4</v>
      </c>
      <c r="AM2484" s="2">
        <f t="shared" si="551"/>
        <v>0</v>
      </c>
      <c r="AN2484" s="2">
        <f t="shared" si="552"/>
        <v>0</v>
      </c>
      <c r="AP2484" t="s">
        <v>5088</v>
      </c>
      <c r="AQ2484" t="s">
        <v>3826</v>
      </c>
      <c r="AR2484">
        <v>1</v>
      </c>
      <c r="AT2484" s="85" t="s">
        <v>3332</v>
      </c>
      <c r="AU2484" s="84" t="s">
        <v>4740</v>
      </c>
      <c r="AV2484" s="77" t="str">
        <f t="shared" si="553"/>
        <v>46127</v>
      </c>
      <c r="AX2484" s="7" t="s">
        <v>186</v>
      </c>
    </row>
    <row r="2485" spans="1:50" hidden="1" outlineLevel="1">
      <c r="A2485" t="s">
        <v>3618</v>
      </c>
      <c r="B2485" t="s">
        <v>3826</v>
      </c>
      <c r="C2485" s="1">
        <f t="shared" si="547"/>
        <v>2880</v>
      </c>
      <c r="D2485" s="7">
        <f>IF(N2485&gt;0, RANK(N2485,(N2485:P2485,Q2485:AE2485)),0)</f>
        <v>2</v>
      </c>
      <c r="E2485" s="7">
        <f>IF(O2485&gt;0,RANK(O2485,(N2485:P2485,Q2485:AE2485)),0)</f>
        <v>1</v>
      </c>
      <c r="F2485" s="7">
        <f>IF(P2485&gt;0,RANK(P2485,(N2485:P2485,Q2485:AE2485)),0)</f>
        <v>3</v>
      </c>
      <c r="G2485" s="1">
        <f t="shared" si="556"/>
        <v>1089</v>
      </c>
      <c r="H2485" s="2">
        <f t="shared" si="557"/>
        <v>0.37812499999999999</v>
      </c>
      <c r="I2485" s="2"/>
      <c r="J2485" s="2">
        <f t="shared" si="554"/>
        <v>0.30486111111111114</v>
      </c>
      <c r="K2485" s="2">
        <f t="shared" si="554"/>
        <v>0.68298611111111107</v>
      </c>
      <c r="L2485" s="2">
        <f t="shared" si="554"/>
        <v>6.9444444444444441E-3</v>
      </c>
      <c r="M2485" s="2">
        <f t="shared" si="549"/>
        <v>5.2083333333333461E-3</v>
      </c>
      <c r="N2485" s="1">
        <v>878</v>
      </c>
      <c r="O2485" s="1">
        <v>1967</v>
      </c>
      <c r="P2485" s="1">
        <v>20</v>
      </c>
      <c r="Q2485" s="1">
        <v>3</v>
      </c>
      <c r="R2485" s="1">
        <v>12</v>
      </c>
      <c r="AG2485" s="7">
        <f>IF(Q2485&gt;0,RANK(Q2485,(N2485:P2485,Q2485:AE2485)),0)</f>
        <v>5</v>
      </c>
      <c r="AH2485" s="7">
        <f>IF(R2485&gt;0,RANK(R2485,(N2485:P2485,Q2485:AE2485)),0)</f>
        <v>4</v>
      </c>
      <c r="AI2485" s="7">
        <f>IF(T2485&gt;0,RANK(T2485,(N2485:P2485,Q2485:AE2485)),0)</f>
        <v>0</v>
      </c>
      <c r="AJ2485" s="7">
        <f>IF(S2485&gt;0,RANK(S2485,(N2485:P2485,Q2485:AE2485)),0)</f>
        <v>0</v>
      </c>
      <c r="AK2485" s="2">
        <f t="shared" si="555"/>
        <v>1.0416666666666667E-3</v>
      </c>
      <c r="AL2485" s="2">
        <f t="shared" si="555"/>
        <v>4.1666666666666666E-3</v>
      </c>
      <c r="AM2485" s="2">
        <f t="shared" si="551"/>
        <v>0</v>
      </c>
      <c r="AN2485" s="2">
        <f t="shared" si="552"/>
        <v>0</v>
      </c>
      <c r="AP2485" t="s">
        <v>3618</v>
      </c>
      <c r="AQ2485" t="s">
        <v>3826</v>
      </c>
      <c r="AR2485">
        <v>1</v>
      </c>
      <c r="AT2485" s="85" t="s">
        <v>3332</v>
      </c>
      <c r="AU2485" s="84" t="s">
        <v>4425</v>
      </c>
      <c r="AV2485" s="77" t="str">
        <f t="shared" si="553"/>
        <v>46129</v>
      </c>
      <c r="AX2485" s="7" t="s">
        <v>186</v>
      </c>
    </row>
    <row r="2486" spans="1:50" hidden="1" outlineLevel="1">
      <c r="A2486" t="s">
        <v>3399</v>
      </c>
      <c r="B2486" t="s">
        <v>3826</v>
      </c>
      <c r="C2486" s="1">
        <f>SUM(N2486:AE2486)</f>
        <v>10431</v>
      </c>
      <c r="D2486" s="7">
        <f>IF(N2486&gt;0, RANK(N2486,(N2486:P2486,Q2486:AE2486)),0)</f>
        <v>2</v>
      </c>
      <c r="E2486" s="7">
        <f>IF(O2486&gt;0,RANK(O2486,(N2486:P2486,Q2486:AE2486)),0)</f>
        <v>1</v>
      </c>
      <c r="F2486" s="7">
        <f>IF(P2486&gt;0,RANK(P2486,(N2486:P2486,Q2486:AE2486)),0)</f>
        <v>3</v>
      </c>
      <c r="G2486" s="1">
        <f t="shared" si="556"/>
        <v>1766</v>
      </c>
      <c r="H2486" s="2">
        <f t="shared" si="557"/>
        <v>0.16930303901831081</v>
      </c>
      <c r="I2486" s="2"/>
      <c r="J2486" s="2">
        <f t="shared" si="554"/>
        <v>0.40619307832422585</v>
      </c>
      <c r="K2486" s="2">
        <f t="shared" si="554"/>
        <v>0.57549611734253669</v>
      </c>
      <c r="L2486" s="2">
        <f t="shared" si="554"/>
        <v>1.2366983031348864E-2</v>
      </c>
      <c r="M2486" s="2">
        <f>IF(C2486=0,"-",(1-J2486-K2486-L2486))</f>
        <v>5.9438213018886427E-3</v>
      </c>
      <c r="N2486" s="1">
        <v>4237</v>
      </c>
      <c r="O2486" s="1">
        <v>6003</v>
      </c>
      <c r="P2486" s="1">
        <v>129</v>
      </c>
      <c r="Q2486" s="1">
        <v>35</v>
      </c>
      <c r="R2486" s="1">
        <v>27</v>
      </c>
      <c r="AG2486" s="7">
        <f>IF(Q2486&gt;0,RANK(Q2486,(N2486:P2486,Q2486:AE2486)),0)</f>
        <v>4</v>
      </c>
      <c r="AH2486" s="7">
        <f>IF(R2486&gt;0,RANK(R2486,(N2486:P2486,Q2486:AE2486)),0)</f>
        <v>5</v>
      </c>
      <c r="AI2486" s="7">
        <f>IF(T2486&gt;0,RANK(T2486,(N2486:P2486,Q2486:AE2486)),0)</f>
        <v>0</v>
      </c>
      <c r="AJ2486" s="7">
        <f>IF(S2486&gt;0,RANK(S2486,(N2486:P2486,Q2486:AE2486)),0)</f>
        <v>0</v>
      </c>
      <c r="AK2486" s="2">
        <f t="shared" si="555"/>
        <v>3.3553829930016298E-3</v>
      </c>
      <c r="AL2486" s="2">
        <f t="shared" si="555"/>
        <v>2.5884383088869713E-3</v>
      </c>
      <c r="AM2486" s="2">
        <f>IF($C2486=0,"-",T2486/$C2486)</f>
        <v>0</v>
      </c>
      <c r="AN2486" s="2">
        <f>IF($C2486=0,"-",S2486/$C2486)</f>
        <v>0</v>
      </c>
      <c r="AP2486" t="s">
        <v>3399</v>
      </c>
      <c r="AQ2486" t="s">
        <v>3826</v>
      </c>
      <c r="AR2486">
        <v>1</v>
      </c>
      <c r="AT2486" s="85" t="s">
        <v>3332</v>
      </c>
      <c r="AU2486" s="84" t="s">
        <v>4416</v>
      </c>
      <c r="AV2486" s="77" t="str">
        <f>AT2486&amp;AU2486</f>
        <v>46135</v>
      </c>
      <c r="AX2486" s="7" t="s">
        <v>186</v>
      </c>
    </row>
    <row r="2487" spans="1:50" hidden="1" outlineLevel="1">
      <c r="A2487" t="s">
        <v>4356</v>
      </c>
      <c r="B2487" t="s">
        <v>3826</v>
      </c>
      <c r="C2487" s="1">
        <f>SUM(N2487:AE2487)</f>
        <v>1116</v>
      </c>
      <c r="D2487" s="7">
        <f>IF(N2487&gt;0, RANK(N2487,(N2487:P2487,Q2487:AE2487)),0)</f>
        <v>1</v>
      </c>
      <c r="E2487" s="7">
        <f>IF(O2487&gt;0,RANK(O2487,(N2487:P2487,Q2487:AE2487)),0)</f>
        <v>2</v>
      </c>
      <c r="F2487" s="7">
        <f>IF(P2487&gt;0,RANK(P2487,(N2487:P2487,Q2487:AE2487)),0)</f>
        <v>3</v>
      </c>
      <c r="G2487" s="1">
        <f t="shared" si="556"/>
        <v>194</v>
      </c>
      <c r="H2487" s="2">
        <f t="shared" si="557"/>
        <v>0.17383512544802868</v>
      </c>
      <c r="I2487" s="2"/>
      <c r="J2487" s="2">
        <f t="shared" si="554"/>
        <v>0.57437275985663083</v>
      </c>
      <c r="K2487" s="2">
        <f t="shared" si="554"/>
        <v>0.40053763440860213</v>
      </c>
      <c r="L2487" s="2">
        <f t="shared" si="554"/>
        <v>1.5232974910394265E-2</v>
      </c>
      <c r="M2487" s="2">
        <f>IF(C2487=0,"-",(1-J2487-K2487-L2487))</f>
        <v>9.8566308243727748E-3</v>
      </c>
      <c r="N2487" s="1">
        <v>641</v>
      </c>
      <c r="O2487" s="1">
        <v>447</v>
      </c>
      <c r="P2487" s="1">
        <v>17</v>
      </c>
      <c r="Q2487" s="1">
        <v>4</v>
      </c>
      <c r="R2487" s="1">
        <v>7</v>
      </c>
      <c r="AG2487" s="7">
        <f>IF(Q2487&gt;0,RANK(Q2487,(N2487:P2487,Q2487:AE2487)),0)</f>
        <v>5</v>
      </c>
      <c r="AH2487" s="7">
        <f>IF(R2487&gt;0,RANK(R2487,(N2487:P2487,Q2487:AE2487)),0)</f>
        <v>4</v>
      </c>
      <c r="AI2487" s="7">
        <f>IF(T2487&gt;0,RANK(T2487,(N2487:P2487,Q2487:AE2487)),0)</f>
        <v>0</v>
      </c>
      <c r="AJ2487" s="7">
        <f>IF(S2487&gt;0,RANK(S2487,(N2487:P2487,Q2487:AE2487)),0)</f>
        <v>0</v>
      </c>
      <c r="AK2487" s="2">
        <f t="shared" si="555"/>
        <v>3.5842293906810036E-3</v>
      </c>
      <c r="AL2487" s="2">
        <f t="shared" si="555"/>
        <v>6.2724014336917565E-3</v>
      </c>
      <c r="AM2487" s="2">
        <f>IF($C2487=0,"-",T2487/$C2487)</f>
        <v>0</v>
      </c>
      <c r="AN2487" s="2">
        <f>IF($C2487=0,"-",S2487/$C2487)</f>
        <v>0</v>
      </c>
      <c r="AP2487" t="s">
        <v>4356</v>
      </c>
      <c r="AQ2487" t="s">
        <v>3826</v>
      </c>
      <c r="AR2487">
        <v>1</v>
      </c>
      <c r="AT2487" s="85" t="s">
        <v>3332</v>
      </c>
      <c r="AU2487" s="84" t="s">
        <v>5200</v>
      </c>
      <c r="AV2487" s="77" t="str">
        <f>AT2487&amp;AU2487</f>
        <v>46137</v>
      </c>
      <c r="AX2487" s="7" t="s">
        <v>186</v>
      </c>
    </row>
    <row r="2488" spans="1:50" collapsed="1">
      <c r="A2488" t="s">
        <v>2768</v>
      </c>
      <c r="B2488" t="s">
        <v>3839</v>
      </c>
      <c r="C2488" s="1">
        <f>SUM(N2488:AE2488)</f>
        <v>388215</v>
      </c>
      <c r="D2488" s="7">
        <f>IF(N2488&gt;0, RANK(N2488,(N2488:P2488,Q2488:AE2488)),0)</f>
        <v>2</v>
      </c>
      <c r="E2488" s="7">
        <f>IF(O2488&gt;0,RANK(O2488,(N2488:P2488,Q2488:AE2488)),0)</f>
        <v>1</v>
      </c>
      <c r="F2488" s="7">
        <f>IF(P2488&gt;0,RANK(P2488,(N2488:P2488,Q2488:AE2488)),0)</f>
        <v>3</v>
      </c>
      <c r="G2488" s="1">
        <f t="shared" si="556"/>
        <v>83340</v>
      </c>
      <c r="H2488" s="2">
        <f t="shared" si="557"/>
        <v>0.21467485800394112</v>
      </c>
      <c r="I2488" s="2"/>
      <c r="J2488" s="2">
        <f t="shared" si="554"/>
        <v>0.38443645917854796</v>
      </c>
      <c r="K2488" s="2">
        <f t="shared" si="554"/>
        <v>0.59911131718248911</v>
      </c>
      <c r="L2488" s="2">
        <f t="shared" si="554"/>
        <v>1.1127854410571462E-2</v>
      </c>
      <c r="M2488" s="2">
        <f>IF(C2488=0,"-",(1-J2488-K2488-L2488))</f>
        <v>5.3243692283914644E-3</v>
      </c>
      <c r="N2488" s="1">
        <f>SUM(N2422:N2487)</f>
        <v>149244</v>
      </c>
      <c r="O2488" s="1">
        <f>SUM(O2422:O2487)</f>
        <v>232584</v>
      </c>
      <c r="P2488" s="1">
        <f>SUM(P2422:P2487)</f>
        <v>4320</v>
      </c>
      <c r="Q2488" s="1">
        <f>SUM(Q2422:Q2487)</f>
        <v>964</v>
      </c>
      <c r="R2488" s="1">
        <f>SUM(R2422:R2487)</f>
        <v>1103</v>
      </c>
      <c r="AG2488" s="7">
        <f>IF(Q2488&gt;0,RANK(Q2488,(N2488:P2488,Q2488:AE2488)),0)</f>
        <v>5</v>
      </c>
      <c r="AH2488" s="7">
        <f>IF(R2488&gt;0,RANK(R2488,(N2488:P2488,Q2488:AE2488)),0)</f>
        <v>4</v>
      </c>
      <c r="AI2488" s="7">
        <f>IF(T2488&gt;0,RANK(T2488,(N2488:P2488,Q2488:AE2488)),0)</f>
        <v>0</v>
      </c>
      <c r="AJ2488" s="7">
        <f>IF(S2488&gt;0,RANK(S2488,(N2488:P2488,Q2488:AE2488)),0)</f>
        <v>0</v>
      </c>
      <c r="AK2488" s="2">
        <f t="shared" si="555"/>
        <v>2.4831601045812242E-3</v>
      </c>
      <c r="AL2488" s="2">
        <f t="shared" si="555"/>
        <v>2.8412091238102597E-3</v>
      </c>
      <c r="AM2488" s="2">
        <f>IF($C2488=0,"-",T2488/$C2488)</f>
        <v>0</v>
      </c>
      <c r="AN2488" s="2">
        <f>IF($C2488=0,"-",S2488/$C2488)</f>
        <v>0</v>
      </c>
      <c r="AP2488" t="s">
        <v>2768</v>
      </c>
      <c r="AQ2488" t="s">
        <v>3839</v>
      </c>
      <c r="AT2488" s="85" t="s">
        <v>3332</v>
      </c>
      <c r="AU2488" s="116"/>
      <c r="AV2488" s="77" t="str">
        <f>AT2488&amp;AU2488</f>
        <v>46</v>
      </c>
      <c r="AX2488" s="7" t="s">
        <v>2301</v>
      </c>
    </row>
    <row r="2489" spans="1:50">
      <c r="C2489" s="1"/>
      <c r="E2489" s="7"/>
      <c r="F2489" s="7"/>
      <c r="I2489" s="2"/>
      <c r="AG2489" s="7"/>
      <c r="AH2489" s="7"/>
      <c r="AI2489" s="7"/>
      <c r="AJ2489" s="7"/>
    </row>
    <row r="2490" spans="1:50" s="1" customFormat="1" hidden="1" outlineLevel="1">
      <c r="A2490" t="s">
        <v>1595</v>
      </c>
      <c r="B2490" t="s">
        <v>4398</v>
      </c>
      <c r="C2490" s="1">
        <f t="shared" ref="C2490:C2553" si="558">SUM(N2490:AE2490)</f>
        <v>31682</v>
      </c>
      <c r="D2490" s="7">
        <f>IF(N2490&gt;0, RANK(N2490,(N2490:P2490,Q2490:AE2490)),0)</f>
        <v>2</v>
      </c>
      <c r="E2490" s="7">
        <f>IF(O2490&gt;0,RANK(O2490,(N2490:P2490,Q2490:AE2490)),0)</f>
        <v>1</v>
      </c>
      <c r="F2490" s="7">
        <f>IF(P2490&gt;0,RANK(P2490,(N2490:P2490,Q2490:AE2490)),0)</f>
        <v>3</v>
      </c>
      <c r="G2490" s="1">
        <f t="shared" si="556"/>
        <v>5614</v>
      </c>
      <c r="H2490" s="2">
        <f t="shared" si="557"/>
        <v>0.17719840919133892</v>
      </c>
      <c r="I2490" s="2"/>
      <c r="J2490" s="2">
        <f t="shared" ref="J2490:L2521" si="559">IF($C2490=0,"-",N2490/$C2490)</f>
        <v>0.40704500978473579</v>
      </c>
      <c r="K2490" s="2">
        <f t="shared" si="559"/>
        <v>0.58424341897607479</v>
      </c>
      <c r="L2490" s="2">
        <f t="shared" si="559"/>
        <v>4.6398585947856827E-3</v>
      </c>
      <c r="M2490" s="2">
        <f t="shared" ref="M2490:M2553" si="560">IF(C2490=0,"-",(1-J2490-K2490-L2490))</f>
        <v>4.0717126444037369E-3</v>
      </c>
      <c r="N2490" s="1">
        <v>12896</v>
      </c>
      <c r="O2490" s="1">
        <v>18510</v>
      </c>
      <c r="P2490" s="1">
        <v>147</v>
      </c>
      <c r="Q2490" s="1">
        <v>76</v>
      </c>
      <c r="R2490" s="1">
        <v>53</v>
      </c>
      <c r="S2490" s="1">
        <v>0</v>
      </c>
      <c r="U2490" s="1">
        <v>0</v>
      </c>
      <c r="AG2490" s="7">
        <f>IF(Q2490&gt;0,RANK(Q2490,(N2490:P2490,Q2490:AE2490)),0)</f>
        <v>4</v>
      </c>
      <c r="AH2490" s="7">
        <f>IF(R2490&gt;0,RANK(R2490,(N2490:P2490,Q2490:AE2490)),0)</f>
        <v>5</v>
      </c>
      <c r="AI2490" s="7">
        <f>IF(T2490&gt;0,RANK(T2490,(N2490:P2490,Q2490:AE2490)),0)</f>
        <v>0</v>
      </c>
      <c r="AJ2490" s="7">
        <f>IF(S2490&gt;0,RANK(S2490,(N2490:P2490,Q2490:AE2490)),0)</f>
        <v>0</v>
      </c>
      <c r="AK2490" s="2">
        <f t="shared" ref="AK2490:AL2521" si="561">IF($C2490=0,"-",Q2490/$C2490)</f>
        <v>2.398838457168108E-3</v>
      </c>
      <c r="AL2490" s="2">
        <f t="shared" si="561"/>
        <v>1.6728741872356543E-3</v>
      </c>
      <c r="AM2490" s="2">
        <f t="shared" ref="AM2490:AM2553" si="562">IF($C2490=0,"-",T2490/$C2490)</f>
        <v>0</v>
      </c>
      <c r="AN2490" s="2">
        <f t="shared" ref="AN2490:AN2553" si="563">IF($C2490=0,"-",S2490/$C2490)</f>
        <v>0</v>
      </c>
      <c r="AO2490" s="2"/>
      <c r="AP2490" t="s">
        <v>1595</v>
      </c>
      <c r="AQ2490" t="s">
        <v>4398</v>
      </c>
      <c r="AR2490" s="1">
        <v>3</v>
      </c>
      <c r="AT2490" s="85" t="s">
        <v>3333</v>
      </c>
      <c r="AU2490" s="84" t="s">
        <v>3988</v>
      </c>
      <c r="AV2490" s="77" t="str">
        <f t="shared" ref="AV2490:AV2553" si="564">AT2490&amp;AU2490</f>
        <v>47001</v>
      </c>
      <c r="AX2490" s="7" t="s">
        <v>186</v>
      </c>
    </row>
    <row r="2491" spans="1:50" s="1" customFormat="1" hidden="1" outlineLevel="1">
      <c r="A2491" t="s">
        <v>4608</v>
      </c>
      <c r="B2491" t="s">
        <v>4398</v>
      </c>
      <c r="C2491" s="1">
        <f t="shared" si="558"/>
        <v>13706</v>
      </c>
      <c r="D2491" s="7">
        <f>IF(N2491&gt;0, RANK(N2491,(N2491:P2491,Q2491:AE2491)),0)</f>
        <v>2</v>
      </c>
      <c r="E2491" s="7">
        <f>IF(O2491&gt;0,RANK(O2491,(N2491:P2491,Q2491:AE2491)),0)</f>
        <v>1</v>
      </c>
      <c r="F2491" s="7">
        <f>IF(P2491&gt;0,RANK(P2491,(N2491:P2491,Q2491:AE2491)),0)</f>
        <v>3</v>
      </c>
      <c r="G2491" s="1">
        <f t="shared" si="556"/>
        <v>3083</v>
      </c>
      <c r="H2491" s="2">
        <f t="shared" si="557"/>
        <v>0.22493798336494966</v>
      </c>
      <c r="I2491" s="2"/>
      <c r="J2491" s="2">
        <f t="shared" si="559"/>
        <v>0.38435721581788995</v>
      </c>
      <c r="K2491" s="2">
        <f t="shared" si="559"/>
        <v>0.60929519918283959</v>
      </c>
      <c r="L2491" s="2">
        <f t="shared" si="559"/>
        <v>3.9398803443747264E-3</v>
      </c>
      <c r="M2491" s="2">
        <f t="shared" si="560"/>
        <v>2.407704654895735E-3</v>
      </c>
      <c r="N2491" s="1">
        <v>5268</v>
      </c>
      <c r="O2491" s="1">
        <v>8351</v>
      </c>
      <c r="P2491" s="1">
        <v>54</v>
      </c>
      <c r="Q2491" s="1">
        <v>21</v>
      </c>
      <c r="R2491" s="1">
        <v>12</v>
      </c>
      <c r="S2491" s="1">
        <v>0</v>
      </c>
      <c r="U2491" s="1">
        <v>0</v>
      </c>
      <c r="AG2491" s="7">
        <f>IF(Q2491&gt;0,RANK(Q2491,(N2491:P2491,Q2491:AE2491)),0)</f>
        <v>4</v>
      </c>
      <c r="AH2491" s="7">
        <f>IF(R2491&gt;0,RANK(R2491,(N2491:P2491,Q2491:AE2491)),0)</f>
        <v>5</v>
      </c>
      <c r="AI2491" s="7">
        <f>IF(T2491&gt;0,RANK(T2491,(N2491:P2491,Q2491:AE2491)),0)</f>
        <v>0</v>
      </c>
      <c r="AJ2491" s="7">
        <f>IF(S2491&gt;0,RANK(S2491,(N2491:P2491,Q2491:AE2491)),0)</f>
        <v>0</v>
      </c>
      <c r="AK2491" s="2">
        <f t="shared" si="561"/>
        <v>1.5321756894790602E-3</v>
      </c>
      <c r="AL2491" s="2">
        <f t="shared" si="561"/>
        <v>8.7552896541660591E-4</v>
      </c>
      <c r="AM2491" s="2">
        <f t="shared" si="562"/>
        <v>0</v>
      </c>
      <c r="AN2491" s="2">
        <f t="shared" si="563"/>
        <v>0</v>
      </c>
      <c r="AO2491" s="2"/>
      <c r="AP2491" t="s">
        <v>4608</v>
      </c>
      <c r="AQ2491" t="s">
        <v>4398</v>
      </c>
      <c r="AR2491" s="1">
        <v>6</v>
      </c>
      <c r="AT2491" s="85" t="s">
        <v>3333</v>
      </c>
      <c r="AU2491" s="84" t="s">
        <v>3989</v>
      </c>
      <c r="AV2491" s="77" t="str">
        <f t="shared" si="564"/>
        <v>47003</v>
      </c>
      <c r="AX2491" s="7" t="s">
        <v>186</v>
      </c>
    </row>
    <row r="2492" spans="1:50" s="1" customFormat="1" hidden="1" outlineLevel="1">
      <c r="A2492" t="s">
        <v>3663</v>
      </c>
      <c r="B2492" t="s">
        <v>4398</v>
      </c>
      <c r="C2492" s="1">
        <f t="shared" si="558"/>
        <v>7090</v>
      </c>
      <c r="D2492" s="7">
        <f>IF(N2492&gt;0, RANK(N2492,(N2492:P2492,Q2492:AE2492)),0)</f>
        <v>1</v>
      </c>
      <c r="E2492" s="7">
        <f>IF(O2492&gt;0,RANK(O2492,(N2492:P2492,Q2492:AE2492)),0)</f>
        <v>2</v>
      </c>
      <c r="F2492" s="7">
        <f>IF(P2492&gt;0,RANK(P2492,(N2492:P2492,Q2492:AE2492)),0)</f>
        <v>3</v>
      </c>
      <c r="G2492" s="1">
        <f t="shared" si="556"/>
        <v>708</v>
      </c>
      <c r="H2492" s="2">
        <f t="shared" si="557"/>
        <v>9.9858956276445698E-2</v>
      </c>
      <c r="I2492" s="2"/>
      <c r="J2492" s="2">
        <f t="shared" si="559"/>
        <v>0.54569816643159375</v>
      </c>
      <c r="K2492" s="2">
        <f t="shared" si="559"/>
        <v>0.4458392101551481</v>
      </c>
      <c r="L2492" s="2">
        <f t="shared" si="559"/>
        <v>4.7954866008462623E-3</v>
      </c>
      <c r="M2492" s="2">
        <f t="shared" si="560"/>
        <v>3.66713681241189E-3</v>
      </c>
      <c r="N2492" s="1">
        <v>3869</v>
      </c>
      <c r="O2492" s="1">
        <v>3161</v>
      </c>
      <c r="P2492" s="1">
        <v>34</v>
      </c>
      <c r="Q2492" s="1">
        <v>10</v>
      </c>
      <c r="R2492" s="1">
        <v>16</v>
      </c>
      <c r="S2492" s="1">
        <v>0</v>
      </c>
      <c r="U2492" s="1">
        <v>0</v>
      </c>
      <c r="AG2492" s="7">
        <f>IF(Q2492&gt;0,RANK(Q2492,(N2492:P2492,Q2492:AE2492)),0)</f>
        <v>5</v>
      </c>
      <c r="AH2492" s="7">
        <f>IF(R2492&gt;0,RANK(R2492,(N2492:P2492,Q2492:AE2492)),0)</f>
        <v>4</v>
      </c>
      <c r="AI2492" s="7">
        <f>IF(T2492&gt;0,RANK(T2492,(N2492:P2492,Q2492:AE2492)),0)</f>
        <v>0</v>
      </c>
      <c r="AJ2492" s="7">
        <f>IF(S2492&gt;0,RANK(S2492,(N2492:P2492,Q2492:AE2492)),0)</f>
        <v>0</v>
      </c>
      <c r="AK2492" s="2">
        <f t="shared" si="561"/>
        <v>1.4104372355430183E-3</v>
      </c>
      <c r="AL2492" s="2">
        <f t="shared" si="561"/>
        <v>2.2566995768688292E-3</v>
      </c>
      <c r="AM2492" s="2">
        <f t="shared" si="562"/>
        <v>0</v>
      </c>
      <c r="AN2492" s="2">
        <f t="shared" si="563"/>
        <v>0</v>
      </c>
      <c r="AO2492" s="2"/>
      <c r="AP2492" t="s">
        <v>3663</v>
      </c>
      <c r="AQ2492" t="s">
        <v>4398</v>
      </c>
      <c r="AR2492" s="1">
        <v>8</v>
      </c>
      <c r="AT2492" s="85" t="s">
        <v>3333</v>
      </c>
      <c r="AU2492" s="84" t="s">
        <v>3632</v>
      </c>
      <c r="AV2492" s="77" t="str">
        <f t="shared" si="564"/>
        <v>47005</v>
      </c>
      <c r="AX2492" s="7" t="s">
        <v>186</v>
      </c>
    </row>
    <row r="2493" spans="1:50" s="1" customFormat="1" hidden="1" outlineLevel="1">
      <c r="A2493" t="s">
        <v>5123</v>
      </c>
      <c r="B2493" t="s">
        <v>4398</v>
      </c>
      <c r="C2493" s="1">
        <f t="shared" si="558"/>
        <v>4809</v>
      </c>
      <c r="D2493" s="7">
        <f>IF(N2493&gt;0, RANK(N2493,(N2493:P2493,Q2493:AE2493)),0)</f>
        <v>2</v>
      </c>
      <c r="E2493" s="7">
        <f>IF(O2493&gt;0,RANK(O2493,(N2493:P2493,Q2493:AE2493)),0)</f>
        <v>1</v>
      </c>
      <c r="F2493" s="7">
        <f>IF(P2493&gt;0,RANK(P2493,(N2493:P2493,Q2493:AE2493)),0)</f>
        <v>3</v>
      </c>
      <c r="G2493" s="1">
        <f t="shared" si="556"/>
        <v>922</v>
      </c>
      <c r="H2493" s="2">
        <f t="shared" si="557"/>
        <v>0.1917238511124974</v>
      </c>
      <c r="I2493" s="2"/>
      <c r="J2493" s="2">
        <f t="shared" si="559"/>
        <v>0.40070700769390727</v>
      </c>
      <c r="K2493" s="2">
        <f t="shared" si="559"/>
        <v>0.59243085880640467</v>
      </c>
      <c r="L2493" s="2">
        <f t="shared" si="559"/>
        <v>2.7032647119983365E-3</v>
      </c>
      <c r="M2493" s="2">
        <f t="shared" si="560"/>
        <v>4.1588687876897802E-3</v>
      </c>
      <c r="N2493" s="1">
        <v>1927</v>
      </c>
      <c r="O2493" s="1">
        <v>2849</v>
      </c>
      <c r="P2493" s="1">
        <v>13</v>
      </c>
      <c r="Q2493" s="1">
        <v>10</v>
      </c>
      <c r="R2493" s="1">
        <v>1</v>
      </c>
      <c r="S2493" s="1">
        <v>9</v>
      </c>
      <c r="U2493" s="1">
        <v>0</v>
      </c>
      <c r="AG2493" s="7">
        <f>IF(Q2493&gt;0,RANK(Q2493,(N2493:P2493,Q2493:AE2493)),0)</f>
        <v>4</v>
      </c>
      <c r="AH2493" s="7">
        <f>IF(R2493&gt;0,RANK(R2493,(N2493:P2493,Q2493:AE2493)),0)</f>
        <v>6</v>
      </c>
      <c r="AI2493" s="7">
        <f>IF(T2493&gt;0,RANK(T2493,(N2493:P2493,Q2493:AE2493)),0)</f>
        <v>0</v>
      </c>
      <c r="AJ2493" s="7">
        <f>IF(S2493&gt;0,RANK(S2493,(N2493:P2493,Q2493:AE2493)),0)</f>
        <v>5</v>
      </c>
      <c r="AK2493" s="2">
        <f t="shared" si="561"/>
        <v>2.079434393844874E-3</v>
      </c>
      <c r="AL2493" s="2">
        <f t="shared" si="561"/>
        <v>2.0794343938448741E-4</v>
      </c>
      <c r="AM2493" s="2">
        <f t="shared" si="562"/>
        <v>0</v>
      </c>
      <c r="AN2493" s="2">
        <f t="shared" si="563"/>
        <v>1.8714909544603868E-3</v>
      </c>
      <c r="AO2493" s="2"/>
      <c r="AP2493" t="s">
        <v>5123</v>
      </c>
      <c r="AQ2493" t="s">
        <v>4398</v>
      </c>
      <c r="AR2493" s="1">
        <v>4</v>
      </c>
      <c r="AT2493" s="85" t="s">
        <v>3333</v>
      </c>
      <c r="AU2493" s="84" t="s">
        <v>2597</v>
      </c>
      <c r="AV2493" s="77" t="str">
        <f t="shared" si="564"/>
        <v>47007</v>
      </c>
      <c r="AX2493" s="7" t="s">
        <v>186</v>
      </c>
    </row>
    <row r="2494" spans="1:50" s="1" customFormat="1" hidden="1" outlineLevel="1">
      <c r="A2494" t="s">
        <v>2306</v>
      </c>
      <c r="B2494" t="s">
        <v>4398</v>
      </c>
      <c r="C2494" s="1">
        <f t="shared" si="558"/>
        <v>48712</v>
      </c>
      <c r="D2494" s="7">
        <f>IF(N2494&gt;0, RANK(N2494,(N2494:P2494,Q2494:AE2494)),0)</f>
        <v>2</v>
      </c>
      <c r="E2494" s="7">
        <f>IF(O2494&gt;0,RANK(O2494,(N2494:P2494,Q2494:AE2494)),0)</f>
        <v>1</v>
      </c>
      <c r="F2494" s="7">
        <f>IF(P2494&gt;0,RANK(P2494,(N2494:P2494,Q2494:AE2494)),0)</f>
        <v>3</v>
      </c>
      <c r="G2494" s="1">
        <f t="shared" si="556"/>
        <v>18194</v>
      </c>
      <c r="H2494" s="2">
        <f t="shared" si="557"/>
        <v>0.37350139595992776</v>
      </c>
      <c r="I2494" s="2"/>
      <c r="J2494" s="2">
        <f t="shared" si="559"/>
        <v>0.30889719165708657</v>
      </c>
      <c r="K2494" s="2">
        <f t="shared" si="559"/>
        <v>0.68239858761701433</v>
      </c>
      <c r="L2494" s="2">
        <f t="shared" si="559"/>
        <v>4.187879783215635E-3</v>
      </c>
      <c r="M2494" s="2">
        <f t="shared" si="560"/>
        <v>4.5163409426834129E-3</v>
      </c>
      <c r="N2494" s="1">
        <v>15047</v>
      </c>
      <c r="O2494" s="1">
        <v>33241</v>
      </c>
      <c r="P2494" s="1">
        <v>204</v>
      </c>
      <c r="Q2494" s="1">
        <v>134</v>
      </c>
      <c r="R2494" s="1">
        <v>86</v>
      </c>
      <c r="S2494" s="1">
        <v>0</v>
      </c>
      <c r="U2494" s="1">
        <v>0</v>
      </c>
      <c r="AG2494" s="7">
        <f>IF(Q2494&gt;0,RANK(Q2494,(N2494:P2494,Q2494:AE2494)),0)</f>
        <v>4</v>
      </c>
      <c r="AH2494" s="7">
        <f>IF(R2494&gt;0,RANK(R2494,(N2494:P2494,Q2494:AE2494)),0)</f>
        <v>5</v>
      </c>
      <c r="AI2494" s="7">
        <f>IF(T2494&gt;0,RANK(T2494,(N2494:P2494,Q2494:AE2494)),0)</f>
        <v>0</v>
      </c>
      <c r="AJ2494" s="7">
        <f>IF(S2494&gt;0,RANK(S2494,(N2494:P2494,Q2494:AE2494)),0)</f>
        <v>0</v>
      </c>
      <c r="AK2494" s="2">
        <f t="shared" si="561"/>
        <v>2.7508622105436031E-3</v>
      </c>
      <c r="AL2494" s="2">
        <f t="shared" si="561"/>
        <v>1.7654787321399244E-3</v>
      </c>
      <c r="AM2494" s="2">
        <f t="shared" si="562"/>
        <v>0</v>
      </c>
      <c r="AN2494" s="2">
        <f t="shared" si="563"/>
        <v>0</v>
      </c>
      <c r="AO2494" s="2"/>
      <c r="AP2494" t="s">
        <v>2306</v>
      </c>
      <c r="AQ2494" t="s">
        <v>4398</v>
      </c>
      <c r="AR2494" s="1">
        <v>2</v>
      </c>
      <c r="AT2494" s="85" t="s">
        <v>3333</v>
      </c>
      <c r="AU2494" s="84" t="s">
        <v>3218</v>
      </c>
      <c r="AV2494" s="77" t="str">
        <f t="shared" si="564"/>
        <v>47009</v>
      </c>
      <c r="AX2494" s="7" t="s">
        <v>186</v>
      </c>
    </row>
    <row r="2495" spans="1:50" s="1" customFormat="1" hidden="1" outlineLevel="1">
      <c r="A2495" t="s">
        <v>3805</v>
      </c>
      <c r="B2495" t="s">
        <v>4398</v>
      </c>
      <c r="C2495" s="1">
        <f t="shared" si="558"/>
        <v>35637</v>
      </c>
      <c r="D2495" s="7">
        <f>IF(N2495&gt;0, RANK(N2495,(N2495:P2495,Q2495:AE2495)),0)</f>
        <v>2</v>
      </c>
      <c r="E2495" s="7">
        <f>IF(O2495&gt;0,RANK(O2495,(N2495:P2495,Q2495:AE2495)),0)</f>
        <v>1</v>
      </c>
      <c r="F2495" s="7">
        <f>IF(P2495&gt;0,RANK(P2495,(N2495:P2495,Q2495:AE2495)),0)</f>
        <v>3</v>
      </c>
      <c r="G2495" s="1">
        <f t="shared" si="556"/>
        <v>16520</v>
      </c>
      <c r="H2495" s="2">
        <f t="shared" si="557"/>
        <v>0.46356315065802395</v>
      </c>
      <c r="I2495" s="2"/>
      <c r="J2495" s="2">
        <f t="shared" si="559"/>
        <v>0.26464068243679323</v>
      </c>
      <c r="K2495" s="2">
        <f t="shared" si="559"/>
        <v>0.72820383309481718</v>
      </c>
      <c r="L2495" s="2">
        <f t="shared" si="559"/>
        <v>3.7040154895193198E-3</v>
      </c>
      <c r="M2495" s="2">
        <f t="shared" si="560"/>
        <v>3.4514689788702193E-3</v>
      </c>
      <c r="N2495" s="1">
        <v>9431</v>
      </c>
      <c r="O2495" s="1">
        <v>25951</v>
      </c>
      <c r="P2495" s="1">
        <v>132</v>
      </c>
      <c r="Q2495" s="1">
        <v>80</v>
      </c>
      <c r="R2495" s="1">
        <v>43</v>
      </c>
      <c r="S2495" s="1">
        <v>0</v>
      </c>
      <c r="U2495" s="1">
        <v>0</v>
      </c>
      <c r="AG2495" s="7">
        <f>IF(Q2495&gt;0,RANK(Q2495,(N2495:P2495,Q2495:AE2495)),0)</f>
        <v>4</v>
      </c>
      <c r="AH2495" s="7">
        <f>IF(R2495&gt;0,RANK(R2495,(N2495:P2495,Q2495:AE2495)),0)</f>
        <v>5</v>
      </c>
      <c r="AI2495" s="7">
        <f>IF(T2495&gt;0,RANK(T2495,(N2495:P2495,Q2495:AE2495)),0)</f>
        <v>0</v>
      </c>
      <c r="AJ2495" s="7">
        <f>IF(S2495&gt;0,RANK(S2495,(N2495:P2495,Q2495:AE2495)),0)</f>
        <v>0</v>
      </c>
      <c r="AK2495" s="2">
        <f t="shared" si="561"/>
        <v>2.2448578724359514E-3</v>
      </c>
      <c r="AL2495" s="2">
        <f t="shared" si="561"/>
        <v>1.2066111064343238E-3</v>
      </c>
      <c r="AM2495" s="2">
        <f t="shared" si="562"/>
        <v>0</v>
      </c>
      <c r="AN2495" s="2">
        <f t="shared" si="563"/>
        <v>0</v>
      </c>
      <c r="AO2495" s="2"/>
      <c r="AP2495" t="s">
        <v>3805</v>
      </c>
      <c r="AQ2495" t="s">
        <v>4398</v>
      </c>
      <c r="AR2495" s="1">
        <v>3</v>
      </c>
      <c r="AT2495" s="85" t="s">
        <v>3333</v>
      </c>
      <c r="AU2495" s="84" t="s">
        <v>3234</v>
      </c>
      <c r="AV2495" s="77" t="str">
        <f t="shared" si="564"/>
        <v>47011</v>
      </c>
      <c r="AX2495" s="7" t="s">
        <v>186</v>
      </c>
    </row>
    <row r="2496" spans="1:50" s="1" customFormat="1" hidden="1" outlineLevel="1">
      <c r="A2496" t="s">
        <v>4055</v>
      </c>
      <c r="B2496" t="s">
        <v>4398</v>
      </c>
      <c r="C2496" s="1">
        <f t="shared" si="558"/>
        <v>14118</v>
      </c>
      <c r="D2496" s="7">
        <f>IF(N2496&gt;0, RANK(N2496,(N2496:P2496,Q2496:AE2496)),0)</f>
        <v>2</v>
      </c>
      <c r="E2496" s="7">
        <f>IF(O2496&gt;0,RANK(O2496,(N2496:P2496,Q2496:AE2496)),0)</f>
        <v>1</v>
      </c>
      <c r="F2496" s="7">
        <f>IF(P2496&gt;0,RANK(P2496,(N2496:P2496,Q2496:AE2496)),0)</f>
        <v>3</v>
      </c>
      <c r="G2496" s="1">
        <f t="shared" si="556"/>
        <v>1696</v>
      </c>
      <c r="H2496" s="2">
        <f t="shared" si="557"/>
        <v>0.12013033007508146</v>
      </c>
      <c r="I2496" s="2"/>
      <c r="J2496" s="2">
        <f t="shared" si="559"/>
        <v>0.43653491996033433</v>
      </c>
      <c r="K2496" s="2">
        <f t="shared" si="559"/>
        <v>0.55666525003541578</v>
      </c>
      <c r="L2496" s="2">
        <f t="shared" si="559"/>
        <v>3.824904377390565E-3</v>
      </c>
      <c r="M2496" s="2">
        <f t="shared" si="560"/>
        <v>2.9749256268593199E-3</v>
      </c>
      <c r="N2496" s="1">
        <v>6163</v>
      </c>
      <c r="O2496" s="1">
        <v>7859</v>
      </c>
      <c r="P2496" s="1">
        <v>54</v>
      </c>
      <c r="Q2496" s="1">
        <v>30</v>
      </c>
      <c r="R2496" s="1">
        <v>12</v>
      </c>
      <c r="S2496" s="1">
        <v>0</v>
      </c>
      <c r="U2496" s="1">
        <v>0</v>
      </c>
      <c r="AG2496" s="7">
        <f>IF(Q2496&gt;0,RANK(Q2496,(N2496:P2496,Q2496:AE2496)),0)</f>
        <v>4</v>
      </c>
      <c r="AH2496" s="7">
        <f>IF(R2496&gt;0,RANK(R2496,(N2496:P2496,Q2496:AE2496)),0)</f>
        <v>5</v>
      </c>
      <c r="AI2496" s="7">
        <f>IF(T2496&gt;0,RANK(T2496,(N2496:P2496,Q2496:AE2496)),0)</f>
        <v>0</v>
      </c>
      <c r="AJ2496" s="7">
        <f>IF(S2496&gt;0,RANK(S2496,(N2496:P2496,Q2496:AE2496)),0)</f>
        <v>0</v>
      </c>
      <c r="AK2496" s="2">
        <f t="shared" si="561"/>
        <v>2.1249468763280916E-3</v>
      </c>
      <c r="AL2496" s="2">
        <f t="shared" si="561"/>
        <v>8.499787505312367E-4</v>
      </c>
      <c r="AM2496" s="2">
        <f t="shared" si="562"/>
        <v>0</v>
      </c>
      <c r="AN2496" s="2">
        <f t="shared" si="563"/>
        <v>0</v>
      </c>
      <c r="AO2496" s="2"/>
      <c r="AP2496" t="s">
        <v>4055</v>
      </c>
      <c r="AQ2496" t="s">
        <v>4398</v>
      </c>
      <c r="AR2496" s="1">
        <v>4</v>
      </c>
      <c r="AT2496" s="85" t="s">
        <v>3333</v>
      </c>
      <c r="AU2496" s="84" t="s">
        <v>3235</v>
      </c>
      <c r="AV2496" s="77" t="str">
        <f t="shared" si="564"/>
        <v>47013</v>
      </c>
      <c r="AX2496" s="7" t="s">
        <v>186</v>
      </c>
    </row>
    <row r="2497" spans="1:50" s="1" customFormat="1" hidden="1" outlineLevel="1">
      <c r="A2497" t="s">
        <v>4221</v>
      </c>
      <c r="B2497" t="s">
        <v>4398</v>
      </c>
      <c r="C2497" s="1">
        <f t="shared" si="558"/>
        <v>5481</v>
      </c>
      <c r="D2497" s="7">
        <f>IF(N2497&gt;0, RANK(N2497,(N2497:P2497,Q2497:AE2497)),0)</f>
        <v>2</v>
      </c>
      <c r="E2497" s="7">
        <f>IF(O2497&gt;0,RANK(O2497,(N2497:P2497,Q2497:AE2497)),0)</f>
        <v>1</v>
      </c>
      <c r="F2497" s="7">
        <f>IF(P2497&gt;0,RANK(P2497,(N2497:P2497,Q2497:AE2497)),0)</f>
        <v>3</v>
      </c>
      <c r="G2497" s="1">
        <f t="shared" si="556"/>
        <v>416</v>
      </c>
      <c r="H2497" s="2">
        <f t="shared" si="557"/>
        <v>7.5898558657179344E-2</v>
      </c>
      <c r="I2497" s="2"/>
      <c r="J2497" s="2">
        <f t="shared" si="559"/>
        <v>0.45885787265097611</v>
      </c>
      <c r="K2497" s="2">
        <f t="shared" si="559"/>
        <v>0.53475643130815542</v>
      </c>
      <c r="L2497" s="2">
        <f t="shared" si="559"/>
        <v>4.0138660828315997E-3</v>
      </c>
      <c r="M2497" s="2">
        <f t="shared" si="560"/>
        <v>2.3718299580368718E-3</v>
      </c>
      <c r="N2497" s="1">
        <v>2515</v>
      </c>
      <c r="O2497" s="1">
        <v>2931</v>
      </c>
      <c r="P2497" s="1">
        <v>22</v>
      </c>
      <c r="Q2497" s="1">
        <v>8</v>
      </c>
      <c r="R2497" s="1">
        <v>5</v>
      </c>
      <c r="S2497" s="1">
        <v>0</v>
      </c>
      <c r="U2497" s="1">
        <v>0</v>
      </c>
      <c r="AG2497" s="7">
        <f>IF(Q2497&gt;0,RANK(Q2497,(N2497:P2497,Q2497:AE2497)),0)</f>
        <v>4</v>
      </c>
      <c r="AH2497" s="7">
        <f>IF(R2497&gt;0,RANK(R2497,(N2497:P2497,Q2497:AE2497)),0)</f>
        <v>5</v>
      </c>
      <c r="AI2497" s="7">
        <f>IF(T2497&gt;0,RANK(T2497,(N2497:P2497,Q2497:AE2497)),0)</f>
        <v>0</v>
      </c>
      <c r="AJ2497" s="7">
        <f>IF(S2497&gt;0,RANK(S2497,(N2497:P2497,Q2497:AE2497)),0)</f>
        <v>0</v>
      </c>
      <c r="AK2497" s="2">
        <f t="shared" si="561"/>
        <v>1.4595876664842181E-3</v>
      </c>
      <c r="AL2497" s="2">
        <f t="shared" si="561"/>
        <v>9.1224229155263637E-4</v>
      </c>
      <c r="AM2497" s="2">
        <f t="shared" si="562"/>
        <v>0</v>
      </c>
      <c r="AN2497" s="2">
        <f t="shared" si="563"/>
        <v>0</v>
      </c>
      <c r="AO2497" s="2"/>
      <c r="AP2497" t="s">
        <v>4221</v>
      </c>
      <c r="AQ2497" t="s">
        <v>4398</v>
      </c>
      <c r="AR2497" s="1">
        <v>6</v>
      </c>
      <c r="AT2497" s="85" t="s">
        <v>3333</v>
      </c>
      <c r="AU2497" s="84" t="s">
        <v>4670</v>
      </c>
      <c r="AV2497" s="77" t="str">
        <f t="shared" si="564"/>
        <v>47015</v>
      </c>
      <c r="AX2497" s="7" t="s">
        <v>186</v>
      </c>
    </row>
    <row r="2498" spans="1:50" s="1" customFormat="1" hidden="1" outlineLevel="1">
      <c r="A2498" t="s">
        <v>4711</v>
      </c>
      <c r="B2498" t="s">
        <v>4398</v>
      </c>
      <c r="C2498" s="1">
        <f t="shared" si="558"/>
        <v>11757</v>
      </c>
      <c r="D2498" s="7">
        <f>IF(N2498&gt;0, RANK(N2498,(N2498:P2498,Q2498:AE2498)),0)</f>
        <v>2</v>
      </c>
      <c r="E2498" s="7">
        <f>IF(O2498&gt;0,RANK(O2498,(N2498:P2498,Q2498:AE2498)),0)</f>
        <v>1</v>
      </c>
      <c r="F2498" s="7">
        <f>IF(P2498&gt;0,RANK(P2498,(N2498:P2498,Q2498:AE2498)),0)</f>
        <v>3</v>
      </c>
      <c r="G2498" s="1">
        <f t="shared" si="556"/>
        <v>1535</v>
      </c>
      <c r="H2498" s="2">
        <f t="shared" si="557"/>
        <v>0.13056051713872588</v>
      </c>
      <c r="I2498" s="2"/>
      <c r="J2498" s="2">
        <f t="shared" si="559"/>
        <v>0.43123245725950499</v>
      </c>
      <c r="K2498" s="2">
        <f t="shared" si="559"/>
        <v>0.56179297439823084</v>
      </c>
      <c r="L2498" s="2">
        <f t="shared" si="559"/>
        <v>4.7631198434974912E-3</v>
      </c>
      <c r="M2498" s="2">
        <f t="shared" si="560"/>
        <v>2.2114484987666846E-3</v>
      </c>
      <c r="N2498" s="1">
        <v>5070</v>
      </c>
      <c r="O2498" s="1">
        <v>6605</v>
      </c>
      <c r="P2498" s="1">
        <v>56</v>
      </c>
      <c r="Q2498" s="1">
        <v>17</v>
      </c>
      <c r="R2498" s="1">
        <v>9</v>
      </c>
      <c r="S2498" s="1">
        <v>0</v>
      </c>
      <c r="U2498" s="1">
        <v>0</v>
      </c>
      <c r="AG2498" s="7">
        <f>IF(Q2498&gt;0,RANK(Q2498,(N2498:P2498,Q2498:AE2498)),0)</f>
        <v>4</v>
      </c>
      <c r="AH2498" s="7">
        <f>IF(R2498&gt;0,RANK(R2498,(N2498:P2498,Q2498:AE2498)),0)</f>
        <v>5</v>
      </c>
      <c r="AI2498" s="7">
        <f>IF(T2498&gt;0,RANK(T2498,(N2498:P2498,Q2498:AE2498)),0)</f>
        <v>0</v>
      </c>
      <c r="AJ2498" s="7">
        <f>IF(S2498&gt;0,RANK(S2498,(N2498:P2498,Q2498:AE2498)),0)</f>
        <v>0</v>
      </c>
      <c r="AK2498" s="2">
        <f t="shared" si="561"/>
        <v>1.4459470953474525E-3</v>
      </c>
      <c r="AL2498" s="2">
        <f t="shared" si="561"/>
        <v>7.6550140341923956E-4</v>
      </c>
      <c r="AM2498" s="2">
        <f t="shared" si="562"/>
        <v>0</v>
      </c>
      <c r="AN2498" s="2">
        <f t="shared" si="563"/>
        <v>0</v>
      </c>
      <c r="AO2498" s="2"/>
      <c r="AP2498" t="s">
        <v>4711</v>
      </c>
      <c r="AQ2498" t="s">
        <v>4398</v>
      </c>
      <c r="AR2498" s="1">
        <v>8</v>
      </c>
      <c r="AT2498" s="85" t="s">
        <v>3333</v>
      </c>
      <c r="AU2498" s="84" t="s">
        <v>4671</v>
      </c>
      <c r="AV2498" s="77" t="str">
        <f t="shared" si="564"/>
        <v>47017</v>
      </c>
      <c r="AX2498" s="7" t="s">
        <v>186</v>
      </c>
    </row>
    <row r="2499" spans="1:50" s="1" customFormat="1" hidden="1" outlineLevel="1">
      <c r="A2499" t="s">
        <v>4231</v>
      </c>
      <c r="B2499" t="s">
        <v>4398</v>
      </c>
      <c r="C2499" s="1">
        <f t="shared" si="558"/>
        <v>22313</v>
      </c>
      <c r="D2499" s="7">
        <f>IF(N2499&gt;0, RANK(N2499,(N2499:P2499,Q2499:AE2499)),0)</f>
        <v>2</v>
      </c>
      <c r="E2499" s="7">
        <f>IF(O2499&gt;0,RANK(O2499,(N2499:P2499,Q2499:AE2499)),0)</f>
        <v>1</v>
      </c>
      <c r="F2499" s="7">
        <f>IF(P2499&gt;0,RANK(P2499,(N2499:P2499,Q2499:AE2499)),0)</f>
        <v>3</v>
      </c>
      <c r="G2499" s="1">
        <f t="shared" si="556"/>
        <v>9373</v>
      </c>
      <c r="H2499" s="2">
        <f t="shared" si="557"/>
        <v>0.42006901806121993</v>
      </c>
      <c r="I2499" s="2"/>
      <c r="J2499" s="2">
        <f t="shared" si="559"/>
        <v>0.28660422175413436</v>
      </c>
      <c r="K2499" s="2">
        <f t="shared" si="559"/>
        <v>0.70667323981535424</v>
      </c>
      <c r="L2499" s="2">
        <f t="shared" si="559"/>
        <v>4.4816922870075738E-3</v>
      </c>
      <c r="M2499" s="2">
        <f t="shared" si="560"/>
        <v>2.2408461435038307E-3</v>
      </c>
      <c r="N2499" s="1">
        <v>6395</v>
      </c>
      <c r="O2499" s="1">
        <v>15768</v>
      </c>
      <c r="P2499" s="1">
        <v>100</v>
      </c>
      <c r="Q2499" s="1">
        <v>24</v>
      </c>
      <c r="R2499" s="1">
        <v>25</v>
      </c>
      <c r="S2499" s="1">
        <v>1</v>
      </c>
      <c r="U2499" s="1">
        <v>0</v>
      </c>
      <c r="AG2499" s="7">
        <f>IF(Q2499&gt;0,RANK(Q2499,(N2499:P2499,Q2499:AE2499)),0)</f>
        <v>5</v>
      </c>
      <c r="AH2499" s="7">
        <f>IF(R2499&gt;0,RANK(R2499,(N2499:P2499,Q2499:AE2499)),0)</f>
        <v>4</v>
      </c>
      <c r="AI2499" s="7">
        <f>IF(T2499&gt;0,RANK(T2499,(N2499:P2499,Q2499:AE2499)),0)</f>
        <v>0</v>
      </c>
      <c r="AJ2499" s="7">
        <f>IF(S2499&gt;0,RANK(S2499,(N2499:P2499,Q2499:AE2499)),0)</f>
        <v>6</v>
      </c>
      <c r="AK2499" s="2">
        <f t="shared" si="561"/>
        <v>1.0756061488818177E-3</v>
      </c>
      <c r="AL2499" s="2">
        <f t="shared" si="561"/>
        <v>1.1204230717518934E-3</v>
      </c>
      <c r="AM2499" s="2">
        <f t="shared" si="562"/>
        <v>0</v>
      </c>
      <c r="AN2499" s="2">
        <f t="shared" si="563"/>
        <v>4.4816922870075741E-5</v>
      </c>
      <c r="AO2499" s="2"/>
      <c r="AP2499" t="s">
        <v>4231</v>
      </c>
      <c r="AQ2499" t="s">
        <v>4398</v>
      </c>
      <c r="AR2499" s="1">
        <v>1</v>
      </c>
      <c r="AT2499" s="85" t="s">
        <v>3333</v>
      </c>
      <c r="AU2499" s="84" t="s">
        <v>4672</v>
      </c>
      <c r="AV2499" s="77" t="str">
        <f t="shared" si="564"/>
        <v>47019</v>
      </c>
      <c r="AX2499" s="7" t="s">
        <v>186</v>
      </c>
    </row>
    <row r="2500" spans="1:50" s="1" customFormat="1" hidden="1" outlineLevel="1">
      <c r="A2500" t="s">
        <v>4222</v>
      </c>
      <c r="B2500" t="s">
        <v>4398</v>
      </c>
      <c r="C2500" s="1">
        <f t="shared" si="558"/>
        <v>15697</v>
      </c>
      <c r="D2500" s="7">
        <f>IF(N2500&gt;0, RANK(N2500,(N2500:P2500,Q2500:AE2500)),0)</f>
        <v>2</v>
      </c>
      <c r="E2500" s="7">
        <f>IF(O2500&gt;0,RANK(O2500,(N2500:P2500,Q2500:AE2500)),0)</f>
        <v>1</v>
      </c>
      <c r="F2500" s="7">
        <f>IF(P2500&gt;0,RANK(P2500,(N2500:P2500,Q2500:AE2500)),0)</f>
        <v>3</v>
      </c>
      <c r="G2500" s="1">
        <f t="shared" si="556"/>
        <v>3758</v>
      </c>
      <c r="H2500" s="2">
        <f t="shared" si="557"/>
        <v>0.23940880423010766</v>
      </c>
      <c r="I2500" s="2"/>
      <c r="J2500" s="2">
        <f t="shared" si="559"/>
        <v>0.37701471618780658</v>
      </c>
      <c r="K2500" s="2">
        <f t="shared" si="559"/>
        <v>0.61642352041791426</v>
      </c>
      <c r="L2500" s="2">
        <f t="shared" si="559"/>
        <v>3.5675606803847867E-3</v>
      </c>
      <c r="M2500" s="2">
        <f t="shared" si="560"/>
        <v>2.9942027138943764E-3</v>
      </c>
      <c r="N2500" s="1">
        <v>5918</v>
      </c>
      <c r="O2500" s="1">
        <v>9676</v>
      </c>
      <c r="P2500" s="1">
        <v>56</v>
      </c>
      <c r="Q2500" s="1">
        <v>28</v>
      </c>
      <c r="R2500" s="1">
        <v>19</v>
      </c>
      <c r="S2500" s="1">
        <v>0</v>
      </c>
      <c r="U2500" s="1">
        <v>0</v>
      </c>
      <c r="AG2500" s="7">
        <f>IF(Q2500&gt;0,RANK(Q2500,(N2500:P2500,Q2500:AE2500)),0)</f>
        <v>4</v>
      </c>
      <c r="AH2500" s="7">
        <f>IF(R2500&gt;0,RANK(R2500,(N2500:P2500,Q2500:AE2500)),0)</f>
        <v>5</v>
      </c>
      <c r="AI2500" s="7">
        <f>IF(T2500&gt;0,RANK(T2500,(N2500:P2500,Q2500:AE2500)),0)</f>
        <v>0</v>
      </c>
      <c r="AJ2500" s="7">
        <f>IF(S2500&gt;0,RANK(S2500,(N2500:P2500,Q2500:AE2500)),0)</f>
        <v>0</v>
      </c>
      <c r="AK2500" s="2">
        <f t="shared" si="561"/>
        <v>1.7837803401923934E-3</v>
      </c>
      <c r="AL2500" s="2">
        <f t="shared" si="561"/>
        <v>1.2104223737019813E-3</v>
      </c>
      <c r="AM2500" s="2">
        <f t="shared" si="562"/>
        <v>0</v>
      </c>
      <c r="AN2500" s="2">
        <f t="shared" si="563"/>
        <v>0</v>
      </c>
      <c r="AO2500" s="2"/>
      <c r="AP2500" t="s">
        <v>4222</v>
      </c>
      <c r="AQ2500" t="s">
        <v>4398</v>
      </c>
      <c r="AR2500" s="1">
        <v>0</v>
      </c>
      <c r="AT2500" s="85" t="s">
        <v>3333</v>
      </c>
      <c r="AU2500" s="84" t="s">
        <v>4350</v>
      </c>
      <c r="AV2500" s="77" t="str">
        <f t="shared" si="564"/>
        <v>47021</v>
      </c>
      <c r="AX2500" s="7" t="s">
        <v>186</v>
      </c>
    </row>
    <row r="2501" spans="1:50" s="1" customFormat="1" hidden="1" outlineLevel="1">
      <c r="A2501" t="s">
        <v>5289</v>
      </c>
      <c r="B2501" t="s">
        <v>4398</v>
      </c>
      <c r="C2501" s="1">
        <f t="shared" si="558"/>
        <v>6357</v>
      </c>
      <c r="D2501" s="7">
        <f>IF(N2501&gt;0, RANK(N2501,(N2501:P2501,Q2501:AE2501)),0)</f>
        <v>2</v>
      </c>
      <c r="E2501" s="7">
        <f>IF(O2501&gt;0,RANK(O2501,(N2501:P2501,Q2501:AE2501)),0)</f>
        <v>1</v>
      </c>
      <c r="F2501" s="7">
        <f>IF(P2501&gt;0,RANK(P2501,(N2501:P2501,Q2501:AE2501)),0)</f>
        <v>3</v>
      </c>
      <c r="G2501" s="1">
        <f t="shared" si="556"/>
        <v>1844</v>
      </c>
      <c r="H2501" s="2">
        <f t="shared" si="557"/>
        <v>0.29007393424571337</v>
      </c>
      <c r="I2501" s="2"/>
      <c r="J2501" s="2">
        <f t="shared" si="559"/>
        <v>0.35268208274343243</v>
      </c>
      <c r="K2501" s="2">
        <f t="shared" si="559"/>
        <v>0.64275601698914586</v>
      </c>
      <c r="L2501" s="2">
        <f t="shared" si="559"/>
        <v>2.8315243039169422E-3</v>
      </c>
      <c r="M2501" s="2">
        <f t="shared" si="560"/>
        <v>1.7303759635047058E-3</v>
      </c>
      <c r="N2501" s="1">
        <v>2242</v>
      </c>
      <c r="O2501" s="1">
        <v>4086</v>
      </c>
      <c r="P2501" s="1">
        <v>18</v>
      </c>
      <c r="Q2501" s="1">
        <v>6</v>
      </c>
      <c r="R2501" s="1">
        <v>5</v>
      </c>
      <c r="S2501" s="1">
        <v>0</v>
      </c>
      <c r="U2501" s="1">
        <v>0</v>
      </c>
      <c r="AG2501" s="7">
        <f>IF(Q2501&gt;0,RANK(Q2501,(N2501:P2501,Q2501:AE2501)),0)</f>
        <v>4</v>
      </c>
      <c r="AH2501" s="7">
        <f>IF(R2501&gt;0,RANK(R2501,(N2501:P2501,Q2501:AE2501)),0)</f>
        <v>5</v>
      </c>
      <c r="AI2501" s="7">
        <f>IF(T2501&gt;0,RANK(T2501,(N2501:P2501,Q2501:AE2501)),0)</f>
        <v>0</v>
      </c>
      <c r="AJ2501" s="7">
        <f>IF(S2501&gt;0,RANK(S2501,(N2501:P2501,Q2501:AE2501)),0)</f>
        <v>0</v>
      </c>
      <c r="AK2501" s="2">
        <f t="shared" si="561"/>
        <v>9.4384143463898068E-4</v>
      </c>
      <c r="AL2501" s="2">
        <f t="shared" si="561"/>
        <v>7.8653452886581722E-4</v>
      </c>
      <c r="AM2501" s="2">
        <f t="shared" si="562"/>
        <v>0</v>
      </c>
      <c r="AN2501" s="2">
        <f t="shared" si="563"/>
        <v>0</v>
      </c>
      <c r="AO2501" s="2"/>
      <c r="AP2501" t="s">
        <v>5289</v>
      </c>
      <c r="AQ2501" t="s">
        <v>4398</v>
      </c>
      <c r="AR2501" s="1">
        <v>7</v>
      </c>
      <c r="AT2501" s="85" t="s">
        <v>3333</v>
      </c>
      <c r="AU2501" s="84" t="s">
        <v>4351</v>
      </c>
      <c r="AV2501" s="77" t="str">
        <f t="shared" si="564"/>
        <v>47023</v>
      </c>
      <c r="AX2501" s="7" t="s">
        <v>186</v>
      </c>
    </row>
    <row r="2502" spans="1:50" hidden="1" outlineLevel="1">
      <c r="A2502" t="s">
        <v>2487</v>
      </c>
      <c r="B2502" t="s">
        <v>4398</v>
      </c>
      <c r="C2502" s="1">
        <f t="shared" si="558"/>
        <v>10540</v>
      </c>
      <c r="D2502" s="7">
        <f>IF(N2502&gt;0, RANK(N2502,(N2502:P2502,Q2502:AE2502)),0)</f>
        <v>2</v>
      </c>
      <c r="E2502" s="7">
        <f>IF(O2502&gt;0,RANK(O2502,(N2502:P2502,Q2502:AE2502)),0)</f>
        <v>1</v>
      </c>
      <c r="F2502" s="7">
        <f>IF(P2502&gt;0,RANK(P2502,(N2502:P2502,Q2502:AE2502)),0)</f>
        <v>3</v>
      </c>
      <c r="G2502" s="1">
        <f t="shared" si="556"/>
        <v>2414</v>
      </c>
      <c r="H2502" s="2">
        <f t="shared" si="557"/>
        <v>0.22903225806451613</v>
      </c>
      <c r="I2502" s="2"/>
      <c r="J2502" s="2">
        <f t="shared" si="559"/>
        <v>0.38273244781783683</v>
      </c>
      <c r="K2502" s="2">
        <f t="shared" si="559"/>
        <v>0.61176470588235299</v>
      </c>
      <c r="L2502" s="2">
        <f t="shared" si="559"/>
        <v>2.9411764705882353E-3</v>
      </c>
      <c r="M2502" s="2">
        <f t="shared" si="560"/>
        <v>2.5616698292218916E-3</v>
      </c>
      <c r="N2502" s="1">
        <v>4034</v>
      </c>
      <c r="O2502" s="1">
        <v>6448</v>
      </c>
      <c r="P2502" s="1">
        <v>31</v>
      </c>
      <c r="Q2502" s="1">
        <v>15</v>
      </c>
      <c r="R2502" s="1">
        <v>12</v>
      </c>
      <c r="S2502" s="1">
        <v>0</v>
      </c>
      <c r="U2502" s="1">
        <v>0</v>
      </c>
      <c r="AG2502" s="7">
        <f>IF(Q2502&gt;0,RANK(Q2502,(N2502:P2502,Q2502:AE2502)),0)</f>
        <v>4</v>
      </c>
      <c r="AH2502" s="7">
        <f>IF(R2502&gt;0,RANK(R2502,(N2502:P2502,Q2502:AE2502)),0)</f>
        <v>5</v>
      </c>
      <c r="AI2502" s="7">
        <f>IF(T2502&gt;0,RANK(T2502,(N2502:P2502,Q2502:AE2502)),0)</f>
        <v>0</v>
      </c>
      <c r="AJ2502" s="7">
        <f>IF(S2502&gt;0,RANK(S2502,(N2502:P2502,Q2502:AE2502)),0)</f>
        <v>0</v>
      </c>
      <c r="AK2502" s="2">
        <f t="shared" si="561"/>
        <v>1.4231499051233396E-3</v>
      </c>
      <c r="AL2502" s="2">
        <f t="shared" si="561"/>
        <v>1.1385199240986717E-3</v>
      </c>
      <c r="AM2502" s="2">
        <f t="shared" si="562"/>
        <v>0</v>
      </c>
      <c r="AN2502" s="2">
        <f t="shared" si="563"/>
        <v>0</v>
      </c>
      <c r="AP2502" t="s">
        <v>2487</v>
      </c>
      <c r="AQ2502" t="s">
        <v>4398</v>
      </c>
      <c r="AR2502">
        <v>3</v>
      </c>
      <c r="AT2502" s="85" t="s">
        <v>3333</v>
      </c>
      <c r="AU2502" s="84" t="s">
        <v>3949</v>
      </c>
      <c r="AV2502" s="77" t="str">
        <f t="shared" si="564"/>
        <v>47025</v>
      </c>
      <c r="AX2502" s="7" t="s">
        <v>186</v>
      </c>
    </row>
    <row r="2503" spans="1:50" hidden="1" outlineLevel="1">
      <c r="A2503" t="s">
        <v>1408</v>
      </c>
      <c r="B2503" t="s">
        <v>4398</v>
      </c>
      <c r="C2503" s="1">
        <f t="shared" si="558"/>
        <v>3357</v>
      </c>
      <c r="D2503" s="7">
        <f>IF(N2503&gt;0, RANK(N2503,(N2503:P2503,Q2503:AE2503)),0)</f>
        <v>1</v>
      </c>
      <c r="E2503" s="7">
        <f>IF(O2503&gt;0,RANK(O2503,(N2503:P2503,Q2503:AE2503)),0)</f>
        <v>2</v>
      </c>
      <c r="F2503" s="7">
        <f>IF(P2503&gt;0,RANK(P2503,(N2503:P2503,Q2503:AE2503)),0)</f>
        <v>3</v>
      </c>
      <c r="G2503" s="1">
        <f t="shared" si="556"/>
        <v>25</v>
      </c>
      <c r="H2503" s="2">
        <f t="shared" si="557"/>
        <v>7.4471254095918975E-3</v>
      </c>
      <c r="I2503" s="2"/>
      <c r="J2503" s="2">
        <f t="shared" si="559"/>
        <v>0.49895740244265713</v>
      </c>
      <c r="K2503" s="2">
        <f t="shared" si="559"/>
        <v>0.49151027703306521</v>
      </c>
      <c r="L2503" s="2">
        <f t="shared" si="559"/>
        <v>4.4682752457551383E-3</v>
      </c>
      <c r="M2503" s="2">
        <f t="shared" si="560"/>
        <v>5.0640452785225771E-3</v>
      </c>
      <c r="N2503" s="1">
        <v>1675</v>
      </c>
      <c r="O2503" s="1">
        <v>1650</v>
      </c>
      <c r="P2503" s="1">
        <v>15</v>
      </c>
      <c r="Q2503" s="1">
        <v>14</v>
      </c>
      <c r="R2503" s="1">
        <v>3</v>
      </c>
      <c r="S2503" s="1">
        <v>0</v>
      </c>
      <c r="U2503" s="1">
        <v>0</v>
      </c>
      <c r="AG2503" s="7">
        <f>IF(Q2503&gt;0,RANK(Q2503,(N2503:P2503,Q2503:AE2503)),0)</f>
        <v>4</v>
      </c>
      <c r="AH2503" s="7">
        <f>IF(R2503&gt;0,RANK(R2503,(N2503:P2503,Q2503:AE2503)),0)</f>
        <v>5</v>
      </c>
      <c r="AI2503" s="7">
        <f>IF(T2503&gt;0,RANK(T2503,(N2503:P2503,Q2503:AE2503)),0)</f>
        <v>0</v>
      </c>
      <c r="AJ2503" s="7">
        <f>IF(S2503&gt;0,RANK(S2503,(N2503:P2503,Q2503:AE2503)),0)</f>
        <v>0</v>
      </c>
      <c r="AK2503" s="2">
        <f t="shared" si="561"/>
        <v>4.1703902293714623E-3</v>
      </c>
      <c r="AL2503" s="2">
        <f t="shared" si="561"/>
        <v>8.9365504915102768E-4</v>
      </c>
      <c r="AM2503" s="2">
        <f t="shared" si="562"/>
        <v>0</v>
      </c>
      <c r="AN2503" s="2">
        <f t="shared" si="563"/>
        <v>0</v>
      </c>
      <c r="AP2503" t="s">
        <v>1408</v>
      </c>
      <c r="AQ2503" t="s">
        <v>4398</v>
      </c>
      <c r="AR2503">
        <v>6</v>
      </c>
      <c r="AT2503" s="85" t="s">
        <v>3333</v>
      </c>
      <c r="AU2503" s="84" t="s">
        <v>3950</v>
      </c>
      <c r="AV2503" s="77" t="str">
        <f t="shared" si="564"/>
        <v>47027</v>
      </c>
      <c r="AX2503" s="7" t="s">
        <v>186</v>
      </c>
    </row>
    <row r="2504" spans="1:50" hidden="1" outlineLevel="1">
      <c r="A2504" t="s">
        <v>4223</v>
      </c>
      <c r="B2504" t="s">
        <v>4398</v>
      </c>
      <c r="C2504" s="1">
        <f t="shared" si="558"/>
        <v>12311</v>
      </c>
      <c r="D2504" s="7">
        <f>IF(N2504&gt;0, RANK(N2504,(N2504:P2504,Q2504:AE2504)),0)</f>
        <v>2</v>
      </c>
      <c r="E2504" s="7">
        <f>IF(O2504&gt;0,RANK(O2504,(N2504:P2504,Q2504:AE2504)),0)</f>
        <v>1</v>
      </c>
      <c r="F2504" s="7">
        <f>IF(P2504&gt;0,RANK(P2504,(N2504:P2504,Q2504:AE2504)),0)</f>
        <v>3</v>
      </c>
      <c r="G2504" s="1">
        <f t="shared" si="556"/>
        <v>4362</v>
      </c>
      <c r="H2504" s="2">
        <f t="shared" si="557"/>
        <v>0.35431727723174394</v>
      </c>
      <c r="I2504" s="2"/>
      <c r="J2504" s="2">
        <f t="shared" si="559"/>
        <v>0.31963284867191943</v>
      </c>
      <c r="K2504" s="2">
        <f t="shared" si="559"/>
        <v>0.67395012590366343</v>
      </c>
      <c r="L2504" s="2">
        <f t="shared" si="559"/>
        <v>4.0614084964665743E-3</v>
      </c>
      <c r="M2504" s="2">
        <f t="shared" si="560"/>
        <v>2.3556169279505589E-3</v>
      </c>
      <c r="N2504" s="1">
        <v>3935</v>
      </c>
      <c r="O2504" s="1">
        <v>8297</v>
      </c>
      <c r="P2504" s="1">
        <v>50</v>
      </c>
      <c r="Q2504" s="1">
        <v>19</v>
      </c>
      <c r="R2504" s="1">
        <v>10</v>
      </c>
      <c r="S2504" s="1">
        <v>0</v>
      </c>
      <c r="U2504" s="1">
        <v>0</v>
      </c>
      <c r="AG2504" s="7">
        <f>IF(Q2504&gt;0,RANK(Q2504,(N2504:P2504,Q2504:AE2504)),0)</f>
        <v>4</v>
      </c>
      <c r="AH2504" s="7">
        <f>IF(R2504&gt;0,RANK(R2504,(N2504:P2504,Q2504:AE2504)),0)</f>
        <v>5</v>
      </c>
      <c r="AI2504" s="7">
        <f>IF(T2504&gt;0,RANK(T2504,(N2504:P2504,Q2504:AE2504)),0)</f>
        <v>0</v>
      </c>
      <c r="AJ2504" s="7">
        <f>IF(S2504&gt;0,RANK(S2504,(N2504:P2504,Q2504:AE2504)),0)</f>
        <v>0</v>
      </c>
      <c r="AK2504" s="2">
        <f t="shared" si="561"/>
        <v>1.5433352286572985E-3</v>
      </c>
      <c r="AL2504" s="2">
        <f t="shared" si="561"/>
        <v>8.1228169929331497E-4</v>
      </c>
      <c r="AM2504" s="2">
        <f t="shared" si="562"/>
        <v>0</v>
      </c>
      <c r="AN2504" s="2">
        <f t="shared" si="563"/>
        <v>0</v>
      </c>
      <c r="AP2504" t="s">
        <v>4223</v>
      </c>
      <c r="AQ2504" t="s">
        <v>4398</v>
      </c>
      <c r="AR2504">
        <v>1</v>
      </c>
      <c r="AT2504" s="85" t="s">
        <v>3333</v>
      </c>
      <c r="AU2504" s="84" t="s">
        <v>3951</v>
      </c>
      <c r="AV2504" s="77" t="str">
        <f t="shared" si="564"/>
        <v>47029</v>
      </c>
      <c r="AX2504" s="7" t="s">
        <v>186</v>
      </c>
    </row>
    <row r="2505" spans="1:50" hidden="1" outlineLevel="1">
      <c r="A2505" t="s">
        <v>1423</v>
      </c>
      <c r="B2505" t="s">
        <v>4398</v>
      </c>
      <c r="C2505" s="1">
        <f t="shared" si="558"/>
        <v>20167</v>
      </c>
      <c r="D2505" s="7">
        <f>IF(N2505&gt;0, RANK(N2505,(N2505:P2505,Q2505:AE2505)),0)</f>
        <v>2</v>
      </c>
      <c r="E2505" s="7">
        <f>IF(O2505&gt;0,RANK(O2505,(N2505:P2505,Q2505:AE2505)),0)</f>
        <v>1</v>
      </c>
      <c r="F2505" s="7">
        <f>IF(P2505&gt;0,RANK(P2505,(N2505:P2505,Q2505:AE2505)),0)</f>
        <v>3</v>
      </c>
      <c r="G2505" s="1">
        <f t="shared" si="556"/>
        <v>3550</v>
      </c>
      <c r="H2505" s="2">
        <f t="shared" si="557"/>
        <v>0.17603014826201219</v>
      </c>
      <c r="I2505" s="2"/>
      <c r="J2505" s="2">
        <f t="shared" si="559"/>
        <v>0.40873704566866664</v>
      </c>
      <c r="K2505" s="2">
        <f t="shared" si="559"/>
        <v>0.58476719393067889</v>
      </c>
      <c r="L2505" s="2">
        <f t="shared" si="559"/>
        <v>3.4710170079833391E-3</v>
      </c>
      <c r="M2505" s="2">
        <f t="shared" si="560"/>
        <v>3.024743392671132E-3</v>
      </c>
      <c r="N2505" s="1">
        <v>8243</v>
      </c>
      <c r="O2505" s="1">
        <v>11793</v>
      </c>
      <c r="P2505" s="1">
        <v>70</v>
      </c>
      <c r="Q2505" s="1">
        <v>37</v>
      </c>
      <c r="R2505" s="1">
        <v>24</v>
      </c>
      <c r="S2505" s="1">
        <v>0</v>
      </c>
      <c r="U2505" s="1">
        <v>0</v>
      </c>
      <c r="AG2505" s="7">
        <f>IF(Q2505&gt;0,RANK(Q2505,(N2505:P2505,Q2505:AE2505)),0)</f>
        <v>4</v>
      </c>
      <c r="AH2505" s="7">
        <f>IF(R2505&gt;0,RANK(R2505,(N2505:P2505,Q2505:AE2505)),0)</f>
        <v>5</v>
      </c>
      <c r="AI2505" s="7">
        <f>IF(T2505&gt;0,RANK(T2505,(N2505:P2505,Q2505:AE2505)),0)</f>
        <v>0</v>
      </c>
      <c r="AJ2505" s="7">
        <f>IF(S2505&gt;0,RANK(S2505,(N2505:P2505,Q2505:AE2505)),0)</f>
        <v>0</v>
      </c>
      <c r="AK2505" s="2">
        <f t="shared" si="561"/>
        <v>1.8346804185054792E-3</v>
      </c>
      <c r="AL2505" s="2">
        <f t="shared" si="561"/>
        <v>1.1900629741657162E-3</v>
      </c>
      <c r="AM2505" s="2">
        <f t="shared" si="562"/>
        <v>0</v>
      </c>
      <c r="AN2505" s="2">
        <f t="shared" si="563"/>
        <v>0</v>
      </c>
      <c r="AP2505" t="s">
        <v>1423</v>
      </c>
      <c r="AQ2505" t="s">
        <v>4398</v>
      </c>
      <c r="AR2505">
        <v>4</v>
      </c>
      <c r="AT2505" s="85" t="s">
        <v>3333</v>
      </c>
      <c r="AU2505" s="84" t="s">
        <v>3971</v>
      </c>
      <c r="AV2505" s="77" t="str">
        <f t="shared" si="564"/>
        <v>47031</v>
      </c>
      <c r="AX2505" s="7" t="s">
        <v>186</v>
      </c>
    </row>
    <row r="2506" spans="1:50" hidden="1" outlineLevel="1">
      <c r="A2506" t="s">
        <v>4083</v>
      </c>
      <c r="B2506" t="s">
        <v>4398</v>
      </c>
      <c r="C2506" s="1">
        <f t="shared" si="558"/>
        <v>5722</v>
      </c>
      <c r="D2506" s="7">
        <f>IF(N2506&gt;0, RANK(N2506,(N2506:P2506,Q2506:AE2506)),0)</f>
        <v>2</v>
      </c>
      <c r="E2506" s="7">
        <f>IF(O2506&gt;0,RANK(O2506,(N2506:P2506,Q2506:AE2506)),0)</f>
        <v>1</v>
      </c>
      <c r="F2506" s="7">
        <f>IF(P2506&gt;0,RANK(P2506,(N2506:P2506,Q2506:AE2506)),0)</f>
        <v>3</v>
      </c>
      <c r="G2506" s="1">
        <f t="shared" si="556"/>
        <v>783</v>
      </c>
      <c r="H2506" s="2">
        <f t="shared" si="557"/>
        <v>0.13684026564138413</v>
      </c>
      <c r="I2506" s="2"/>
      <c r="J2506" s="2">
        <f t="shared" si="559"/>
        <v>0.42974484445997901</v>
      </c>
      <c r="K2506" s="2">
        <f t="shared" si="559"/>
        <v>0.56658511010136314</v>
      </c>
      <c r="L2506" s="2">
        <f t="shared" si="559"/>
        <v>2.0971688220901784E-3</v>
      </c>
      <c r="M2506" s="2">
        <f t="shared" si="560"/>
        <v>1.57287661656772E-3</v>
      </c>
      <c r="N2506" s="1">
        <v>2459</v>
      </c>
      <c r="O2506" s="1">
        <v>3242</v>
      </c>
      <c r="P2506" s="1">
        <v>12</v>
      </c>
      <c r="Q2506" s="1">
        <v>7</v>
      </c>
      <c r="R2506" s="1">
        <v>2</v>
      </c>
      <c r="S2506" s="1">
        <v>0</v>
      </c>
      <c r="U2506" s="1">
        <v>0</v>
      </c>
      <c r="AG2506" s="7">
        <f>IF(Q2506&gt;0,RANK(Q2506,(N2506:P2506,Q2506:AE2506)),0)</f>
        <v>4</v>
      </c>
      <c r="AH2506" s="7">
        <f>IF(R2506&gt;0,RANK(R2506,(N2506:P2506,Q2506:AE2506)),0)</f>
        <v>5</v>
      </c>
      <c r="AI2506" s="7">
        <f>IF(T2506&gt;0,RANK(T2506,(N2506:P2506,Q2506:AE2506)),0)</f>
        <v>0</v>
      </c>
      <c r="AJ2506" s="7">
        <f>IF(S2506&gt;0,RANK(S2506,(N2506:P2506,Q2506:AE2506)),0)</f>
        <v>0</v>
      </c>
      <c r="AK2506" s="2">
        <f t="shared" si="561"/>
        <v>1.223348479552604E-3</v>
      </c>
      <c r="AL2506" s="2">
        <f t="shared" si="561"/>
        <v>3.4952813701502968E-4</v>
      </c>
      <c r="AM2506" s="2">
        <f t="shared" si="562"/>
        <v>0</v>
      </c>
      <c r="AN2506" s="2">
        <f t="shared" si="563"/>
        <v>0</v>
      </c>
      <c r="AP2506" t="s">
        <v>4083</v>
      </c>
      <c r="AQ2506" t="s">
        <v>4398</v>
      </c>
      <c r="AR2506">
        <v>8</v>
      </c>
      <c r="AT2506" s="85" t="s">
        <v>3333</v>
      </c>
      <c r="AU2506" s="84" t="s">
        <v>3972</v>
      </c>
      <c r="AV2506" s="77" t="str">
        <f t="shared" si="564"/>
        <v>47033</v>
      </c>
      <c r="AX2506" s="7" t="s">
        <v>186</v>
      </c>
    </row>
    <row r="2507" spans="1:50" hidden="1" outlineLevel="1">
      <c r="A2507" t="s">
        <v>2450</v>
      </c>
      <c r="B2507" t="s">
        <v>4398</v>
      </c>
      <c r="C2507" s="1">
        <f t="shared" si="558"/>
        <v>23637</v>
      </c>
      <c r="D2507" s="7">
        <f>IF(N2507&gt;0, RANK(N2507,(N2507:P2507,Q2507:AE2507)),0)</f>
        <v>2</v>
      </c>
      <c r="E2507" s="7">
        <f>IF(O2507&gt;0,RANK(O2507,(N2507:P2507,Q2507:AE2507)),0)</f>
        <v>1</v>
      </c>
      <c r="F2507" s="7">
        <f>IF(P2507&gt;0,RANK(P2507,(N2507:P2507,Q2507:AE2507)),0)</f>
        <v>3</v>
      </c>
      <c r="G2507" s="1">
        <f t="shared" si="556"/>
        <v>6817</v>
      </c>
      <c r="H2507" s="2">
        <f t="shared" si="557"/>
        <v>0.288403773744553</v>
      </c>
      <c r="I2507" s="2"/>
      <c r="J2507" s="2">
        <f t="shared" si="559"/>
        <v>0.35228666920505985</v>
      </c>
      <c r="K2507" s="2">
        <f t="shared" si="559"/>
        <v>0.64069044294961286</v>
      </c>
      <c r="L2507" s="2">
        <f t="shared" si="559"/>
        <v>3.6383635825189323E-3</v>
      </c>
      <c r="M2507" s="2">
        <f t="shared" si="560"/>
        <v>3.384524262808298E-3</v>
      </c>
      <c r="N2507" s="1">
        <v>8327</v>
      </c>
      <c r="O2507" s="1">
        <v>15144</v>
      </c>
      <c r="P2507" s="1">
        <v>86</v>
      </c>
      <c r="Q2507" s="1">
        <v>45</v>
      </c>
      <c r="R2507" s="1">
        <v>35</v>
      </c>
      <c r="S2507" s="1">
        <v>0</v>
      </c>
      <c r="U2507" s="1">
        <v>0</v>
      </c>
      <c r="AG2507" s="7">
        <f>IF(Q2507&gt;0,RANK(Q2507,(N2507:P2507,Q2507:AE2507)),0)</f>
        <v>4</v>
      </c>
      <c r="AH2507" s="7">
        <f>IF(R2507&gt;0,RANK(R2507,(N2507:P2507,Q2507:AE2507)),0)</f>
        <v>5</v>
      </c>
      <c r="AI2507" s="7">
        <f>IF(T2507&gt;0,RANK(T2507,(N2507:P2507,Q2507:AE2507)),0)</f>
        <v>0</v>
      </c>
      <c r="AJ2507" s="7">
        <f>IF(S2507&gt;0,RANK(S2507,(N2507:P2507,Q2507:AE2507)),0)</f>
        <v>0</v>
      </c>
      <c r="AK2507" s="2">
        <f t="shared" si="561"/>
        <v>1.9037948978296738E-3</v>
      </c>
      <c r="AL2507" s="2">
        <f t="shared" si="561"/>
        <v>1.4807293649786353E-3</v>
      </c>
      <c r="AM2507" s="2">
        <f t="shared" si="562"/>
        <v>0</v>
      </c>
      <c r="AN2507" s="2">
        <f t="shared" si="563"/>
        <v>0</v>
      </c>
      <c r="AP2507" t="s">
        <v>2450</v>
      </c>
      <c r="AQ2507" t="s">
        <v>4398</v>
      </c>
      <c r="AR2507">
        <v>4</v>
      </c>
      <c r="AT2507" s="85" t="s">
        <v>3333</v>
      </c>
      <c r="AU2507" s="84" t="s">
        <v>3970</v>
      </c>
      <c r="AV2507" s="77" t="str">
        <f t="shared" si="564"/>
        <v>47035</v>
      </c>
      <c r="AX2507" s="7" t="s">
        <v>186</v>
      </c>
    </row>
    <row r="2508" spans="1:50" hidden="1" outlineLevel="1">
      <c r="A2508" t="s">
        <v>3774</v>
      </c>
      <c r="B2508" t="s">
        <v>4398</v>
      </c>
      <c r="C2508" s="1">
        <f t="shared" si="558"/>
        <v>242302</v>
      </c>
      <c r="D2508" s="7">
        <f>IF(N2508&gt;0, RANK(N2508,(N2508:P2508,Q2508:AE2508)),0)</f>
        <v>1</v>
      </c>
      <c r="E2508" s="7">
        <f>IF(O2508&gt;0,RANK(O2508,(N2508:P2508,Q2508:AE2508)),0)</f>
        <v>2</v>
      </c>
      <c r="F2508" s="7">
        <f>IF(P2508&gt;0,RANK(P2508,(N2508:P2508,Q2508:AE2508)),0)</f>
        <v>3</v>
      </c>
      <c r="G2508" s="1">
        <f t="shared" si="556"/>
        <v>24898</v>
      </c>
      <c r="H2508" s="2">
        <f t="shared" si="557"/>
        <v>0.102756064745648</v>
      </c>
      <c r="I2508" s="2"/>
      <c r="J2508" s="2">
        <f t="shared" si="559"/>
        <v>0.54781636140023604</v>
      </c>
      <c r="K2508" s="2">
        <f t="shared" si="559"/>
        <v>0.44506029665458807</v>
      </c>
      <c r="L2508" s="2">
        <f t="shared" si="559"/>
        <v>4.0899373509091959E-3</v>
      </c>
      <c r="M2508" s="2">
        <f t="shared" si="560"/>
        <v>3.0334045942666914E-3</v>
      </c>
      <c r="N2508" s="1">
        <v>132737</v>
      </c>
      <c r="O2508" s="1">
        <v>107839</v>
      </c>
      <c r="P2508" s="1">
        <v>991</v>
      </c>
      <c r="Q2508" s="1">
        <v>500</v>
      </c>
      <c r="R2508" s="1">
        <v>222</v>
      </c>
      <c r="S2508" s="1">
        <v>11</v>
      </c>
      <c r="U2508" s="1">
        <v>2</v>
      </c>
      <c r="AG2508" s="7">
        <f>IF(Q2508&gt;0,RANK(Q2508,(N2508:P2508,Q2508:AE2508)),0)</f>
        <v>4</v>
      </c>
      <c r="AH2508" s="7">
        <f>IF(R2508&gt;0,RANK(R2508,(N2508:P2508,Q2508:AE2508)),0)</f>
        <v>5</v>
      </c>
      <c r="AI2508" s="7">
        <f>IF(T2508&gt;0,RANK(T2508,(N2508:P2508,Q2508:AE2508)),0)</f>
        <v>0</v>
      </c>
      <c r="AJ2508" s="7">
        <f>IF(S2508&gt;0,RANK(S2508,(N2508:P2508,Q2508:AE2508)),0)</f>
        <v>6</v>
      </c>
      <c r="AK2508" s="2">
        <f t="shared" si="561"/>
        <v>2.0635405403174553E-3</v>
      </c>
      <c r="AL2508" s="2">
        <f t="shared" si="561"/>
        <v>9.1621199990095002E-4</v>
      </c>
      <c r="AM2508" s="2">
        <f t="shared" si="562"/>
        <v>0</v>
      </c>
      <c r="AN2508" s="2">
        <f t="shared" si="563"/>
        <v>4.5397891886984012E-5</v>
      </c>
      <c r="AP2508" t="s">
        <v>3774</v>
      </c>
      <c r="AQ2508" t="s">
        <v>4398</v>
      </c>
      <c r="AR2508">
        <v>0</v>
      </c>
      <c r="AT2508" s="85" t="s">
        <v>3333</v>
      </c>
      <c r="AU2508" s="84" t="s">
        <v>3656</v>
      </c>
      <c r="AV2508" s="77" t="str">
        <f t="shared" si="564"/>
        <v>47037</v>
      </c>
      <c r="AX2508" s="7" t="s">
        <v>186</v>
      </c>
    </row>
    <row r="2509" spans="1:50" hidden="1" outlineLevel="1">
      <c r="A2509" t="s">
        <v>3727</v>
      </c>
      <c r="B2509" t="s">
        <v>4398</v>
      </c>
      <c r="C2509" s="1">
        <f t="shared" si="558"/>
        <v>4879</v>
      </c>
      <c r="D2509" s="7">
        <f>IF(N2509&gt;0, RANK(N2509,(N2509:P2509,Q2509:AE2509)),0)</f>
        <v>2</v>
      </c>
      <c r="E2509" s="7">
        <f>IF(O2509&gt;0,RANK(O2509,(N2509:P2509,Q2509:AE2509)),0)</f>
        <v>1</v>
      </c>
      <c r="F2509" s="7">
        <f>IF(P2509&gt;0,RANK(P2509,(N2509:P2509,Q2509:AE2509)),0)</f>
        <v>3</v>
      </c>
      <c r="G2509" s="1">
        <f t="shared" si="556"/>
        <v>298</v>
      </c>
      <c r="H2509" s="2">
        <f t="shared" si="557"/>
        <v>6.1078089772494362E-2</v>
      </c>
      <c r="I2509" s="2"/>
      <c r="J2509" s="2">
        <f t="shared" si="559"/>
        <v>0.4648493543758967</v>
      </c>
      <c r="K2509" s="2">
        <f t="shared" si="559"/>
        <v>0.5259274441483911</v>
      </c>
      <c r="L2509" s="2">
        <f t="shared" si="559"/>
        <v>5.1240008198401308E-3</v>
      </c>
      <c r="M2509" s="2">
        <f t="shared" si="560"/>
        <v>4.0992006558720753E-3</v>
      </c>
      <c r="N2509" s="1">
        <v>2268</v>
      </c>
      <c r="O2509" s="1">
        <v>2566</v>
      </c>
      <c r="P2509" s="1">
        <v>25</v>
      </c>
      <c r="Q2509" s="1">
        <v>4</v>
      </c>
      <c r="R2509" s="1">
        <v>16</v>
      </c>
      <c r="S2509" s="1">
        <v>0</v>
      </c>
      <c r="U2509" s="1">
        <v>0</v>
      </c>
      <c r="AG2509" s="7">
        <f>IF(Q2509&gt;0,RANK(Q2509,(N2509:P2509,Q2509:AE2509)),0)</f>
        <v>5</v>
      </c>
      <c r="AH2509" s="7">
        <f>IF(R2509&gt;0,RANK(R2509,(N2509:P2509,Q2509:AE2509)),0)</f>
        <v>4</v>
      </c>
      <c r="AI2509" s="7">
        <f>IF(T2509&gt;0,RANK(T2509,(N2509:P2509,Q2509:AE2509)),0)</f>
        <v>0</v>
      </c>
      <c r="AJ2509" s="7">
        <f>IF(S2509&gt;0,RANK(S2509,(N2509:P2509,Q2509:AE2509)),0)</f>
        <v>0</v>
      </c>
      <c r="AK2509" s="2">
        <f t="shared" si="561"/>
        <v>8.19840131174421E-4</v>
      </c>
      <c r="AL2509" s="2">
        <f t="shared" si="561"/>
        <v>3.279360524697684E-3</v>
      </c>
      <c r="AM2509" s="2">
        <f t="shared" si="562"/>
        <v>0</v>
      </c>
      <c r="AN2509" s="2">
        <f t="shared" si="563"/>
        <v>0</v>
      </c>
      <c r="AP2509" t="s">
        <v>3727</v>
      </c>
      <c r="AQ2509" t="s">
        <v>4398</v>
      </c>
      <c r="AR2509">
        <v>7</v>
      </c>
      <c r="AT2509" s="85" t="s">
        <v>3333</v>
      </c>
      <c r="AU2509" s="84" t="s">
        <v>5210</v>
      </c>
      <c r="AV2509" s="77" t="str">
        <f t="shared" si="564"/>
        <v>47039</v>
      </c>
      <c r="AX2509" s="7" t="s">
        <v>186</v>
      </c>
    </row>
    <row r="2510" spans="1:50" hidden="1" outlineLevel="1">
      <c r="A2510" t="s">
        <v>3709</v>
      </c>
      <c r="B2510" t="s">
        <v>4398</v>
      </c>
      <c r="C2510" s="1">
        <f t="shared" si="558"/>
        <v>7173</v>
      </c>
      <c r="D2510" s="7">
        <f>IF(N2510&gt;0, RANK(N2510,(N2510:P2510,Q2510:AE2510)),0)</f>
        <v>2</v>
      </c>
      <c r="E2510" s="7">
        <f>IF(O2510&gt;0,RANK(O2510,(N2510:P2510,Q2510:AE2510)),0)</f>
        <v>1</v>
      </c>
      <c r="F2510" s="7">
        <f>IF(P2510&gt;0,RANK(P2510,(N2510:P2510,Q2510:AE2510)),0)</f>
        <v>3</v>
      </c>
      <c r="G2510" s="1">
        <f t="shared" si="556"/>
        <v>240</v>
      </c>
      <c r="H2510" s="2">
        <f t="shared" si="557"/>
        <v>3.3458803847762446E-2</v>
      </c>
      <c r="I2510" s="2"/>
      <c r="J2510" s="2">
        <f t="shared" si="559"/>
        <v>0.48027324689809003</v>
      </c>
      <c r="K2510" s="2">
        <f t="shared" si="559"/>
        <v>0.51373205074585249</v>
      </c>
      <c r="L2510" s="2">
        <f t="shared" si="559"/>
        <v>4.4611738463683258E-3</v>
      </c>
      <c r="M2510" s="2">
        <f t="shared" si="560"/>
        <v>1.5335285096891539E-3</v>
      </c>
      <c r="N2510" s="1">
        <v>3445</v>
      </c>
      <c r="O2510" s="1">
        <v>3685</v>
      </c>
      <c r="P2510" s="1">
        <v>32</v>
      </c>
      <c r="Q2510" s="1">
        <v>8</v>
      </c>
      <c r="R2510" s="1">
        <v>3</v>
      </c>
      <c r="S2510" s="1">
        <v>0</v>
      </c>
      <c r="U2510" s="1">
        <v>0</v>
      </c>
      <c r="AG2510" s="7">
        <f>IF(Q2510&gt;0,RANK(Q2510,(N2510:P2510,Q2510:AE2510)),0)</f>
        <v>4</v>
      </c>
      <c r="AH2510" s="7">
        <f>IF(R2510&gt;0,RANK(R2510,(N2510:P2510,Q2510:AE2510)),0)</f>
        <v>5</v>
      </c>
      <c r="AI2510" s="7">
        <f>IF(T2510&gt;0,RANK(T2510,(N2510:P2510,Q2510:AE2510)),0)</f>
        <v>0</v>
      </c>
      <c r="AJ2510" s="7">
        <f>IF(S2510&gt;0,RANK(S2510,(N2510:P2510,Q2510:AE2510)),0)</f>
        <v>0</v>
      </c>
      <c r="AK2510" s="2">
        <f t="shared" si="561"/>
        <v>1.1152934615920815E-3</v>
      </c>
      <c r="AL2510" s="2">
        <f t="shared" si="561"/>
        <v>4.1823504809703052E-4</v>
      </c>
      <c r="AM2510" s="2">
        <f t="shared" si="562"/>
        <v>0</v>
      </c>
      <c r="AN2510" s="2">
        <f t="shared" si="563"/>
        <v>0</v>
      </c>
      <c r="AP2510" t="s">
        <v>3709</v>
      </c>
      <c r="AQ2510" t="s">
        <v>4398</v>
      </c>
      <c r="AR2510">
        <v>6</v>
      </c>
      <c r="AT2510" s="85" t="s">
        <v>3333</v>
      </c>
      <c r="AU2510" s="84" t="s">
        <v>5211</v>
      </c>
      <c r="AV2510" s="77" t="str">
        <f t="shared" si="564"/>
        <v>47041</v>
      </c>
      <c r="AX2510" s="7" t="s">
        <v>186</v>
      </c>
    </row>
    <row r="2511" spans="1:50" hidden="1" outlineLevel="1">
      <c r="A2511" t="s">
        <v>4185</v>
      </c>
      <c r="B2511" t="s">
        <v>4398</v>
      </c>
      <c r="C2511" s="1">
        <f t="shared" si="558"/>
        <v>19298</v>
      </c>
      <c r="D2511" s="7">
        <f>IF(N2511&gt;0, RANK(N2511,(N2511:P2511,Q2511:AE2511)),0)</f>
        <v>2</v>
      </c>
      <c r="E2511" s="7">
        <f>IF(O2511&gt;0,RANK(O2511,(N2511:P2511,Q2511:AE2511)),0)</f>
        <v>1</v>
      </c>
      <c r="F2511" s="7">
        <f>IF(P2511&gt;0,RANK(P2511,(N2511:P2511,Q2511:AE2511)),0)</f>
        <v>3</v>
      </c>
      <c r="G2511" s="1">
        <f t="shared" si="556"/>
        <v>1970</v>
      </c>
      <c r="H2511" s="2">
        <f t="shared" si="557"/>
        <v>0.10208311742149445</v>
      </c>
      <c r="I2511" s="2"/>
      <c r="J2511" s="2">
        <f t="shared" si="559"/>
        <v>0.44548657892009536</v>
      </c>
      <c r="K2511" s="2">
        <f t="shared" si="559"/>
        <v>0.54756969634158981</v>
      </c>
      <c r="L2511" s="2">
        <f t="shared" si="559"/>
        <v>4.0418696237952117E-3</v>
      </c>
      <c r="M2511" s="2">
        <f t="shared" si="560"/>
        <v>2.9018551145196265E-3</v>
      </c>
      <c r="N2511" s="1">
        <v>8597</v>
      </c>
      <c r="O2511" s="1">
        <v>10567</v>
      </c>
      <c r="P2511" s="1">
        <v>78</v>
      </c>
      <c r="Q2511" s="1">
        <v>38</v>
      </c>
      <c r="R2511" s="1">
        <v>18</v>
      </c>
      <c r="S2511" s="1">
        <v>0</v>
      </c>
      <c r="U2511" s="1">
        <v>0</v>
      </c>
      <c r="AG2511" s="7">
        <f>IF(Q2511&gt;0,RANK(Q2511,(N2511:P2511,Q2511:AE2511)),0)</f>
        <v>4</v>
      </c>
      <c r="AH2511" s="7">
        <f>IF(R2511&gt;0,RANK(R2511,(N2511:P2511,Q2511:AE2511)),0)</f>
        <v>5</v>
      </c>
      <c r="AI2511" s="7">
        <f>IF(T2511&gt;0,RANK(T2511,(N2511:P2511,Q2511:AE2511)),0)</f>
        <v>0</v>
      </c>
      <c r="AJ2511" s="7">
        <f>IF(S2511&gt;0,RANK(S2511,(N2511:P2511,Q2511:AE2511)),0)</f>
        <v>0</v>
      </c>
      <c r="AK2511" s="2">
        <f t="shared" si="561"/>
        <v>1.9691159705668981E-3</v>
      </c>
      <c r="AL2511" s="2">
        <f t="shared" si="561"/>
        <v>9.3273914395274125E-4</v>
      </c>
      <c r="AM2511" s="2">
        <f t="shared" si="562"/>
        <v>0</v>
      </c>
      <c r="AN2511" s="2">
        <f t="shared" si="563"/>
        <v>0</v>
      </c>
      <c r="AP2511" t="s">
        <v>4185</v>
      </c>
      <c r="AQ2511" t="s">
        <v>4398</v>
      </c>
      <c r="AR2511">
        <v>8</v>
      </c>
      <c r="AT2511" s="85" t="s">
        <v>3333</v>
      </c>
      <c r="AU2511" s="84" t="s">
        <v>5216</v>
      </c>
      <c r="AV2511" s="77" t="str">
        <f t="shared" si="564"/>
        <v>47043</v>
      </c>
      <c r="AX2511" s="7" t="s">
        <v>186</v>
      </c>
    </row>
    <row r="2512" spans="1:50" hidden="1" outlineLevel="1">
      <c r="A2512" t="s">
        <v>3465</v>
      </c>
      <c r="B2512" t="s">
        <v>4398</v>
      </c>
      <c r="C2512" s="1">
        <f t="shared" si="558"/>
        <v>13809</v>
      </c>
      <c r="D2512" s="7">
        <f>IF(N2512&gt;0, RANK(N2512,(N2512:P2512,Q2512:AE2512)),0)</f>
        <v>2</v>
      </c>
      <c r="E2512" s="7">
        <f>IF(O2512&gt;0,RANK(O2512,(N2512:P2512,Q2512:AE2512)),0)</f>
        <v>1</v>
      </c>
      <c r="F2512" s="7">
        <f>IF(P2512&gt;0,RANK(P2512,(N2512:P2512,Q2512:AE2512)),0)</f>
        <v>3</v>
      </c>
      <c r="G2512" s="1">
        <f t="shared" si="556"/>
        <v>3160</v>
      </c>
      <c r="H2512" s="2">
        <f t="shared" si="557"/>
        <v>0.2288362662032008</v>
      </c>
      <c r="I2512" s="2"/>
      <c r="J2512" s="2">
        <f t="shared" si="559"/>
        <v>0.38286624665073504</v>
      </c>
      <c r="K2512" s="2">
        <f t="shared" si="559"/>
        <v>0.61170251285393584</v>
      </c>
      <c r="L2512" s="2">
        <f t="shared" si="559"/>
        <v>3.9829096965746979E-3</v>
      </c>
      <c r="M2512" s="2">
        <f t="shared" si="560"/>
        <v>1.4483307987543615E-3</v>
      </c>
      <c r="N2512" s="1">
        <v>5287</v>
      </c>
      <c r="O2512" s="1">
        <v>8447</v>
      </c>
      <c r="P2512" s="1">
        <v>55</v>
      </c>
      <c r="Q2512" s="1">
        <v>13</v>
      </c>
      <c r="R2512" s="1">
        <v>7</v>
      </c>
      <c r="S2512" s="1">
        <v>0</v>
      </c>
      <c r="U2512" s="1">
        <v>0</v>
      </c>
      <c r="AG2512" s="7">
        <f>IF(Q2512&gt;0,RANK(Q2512,(N2512:P2512,Q2512:AE2512)),0)</f>
        <v>4</v>
      </c>
      <c r="AH2512" s="7">
        <f>IF(R2512&gt;0,RANK(R2512,(N2512:P2512,Q2512:AE2512)),0)</f>
        <v>5</v>
      </c>
      <c r="AI2512" s="7">
        <f>IF(T2512&gt;0,RANK(T2512,(N2512:P2512,Q2512:AE2512)),0)</f>
        <v>0</v>
      </c>
      <c r="AJ2512" s="7">
        <f>IF(S2512&gt;0,RANK(S2512,(N2512:P2512,Q2512:AE2512)),0)</f>
        <v>0</v>
      </c>
      <c r="AK2512" s="2">
        <f t="shared" si="561"/>
        <v>9.4141501919038303E-4</v>
      </c>
      <c r="AL2512" s="2">
        <f t="shared" si="561"/>
        <v>5.0691577956405245E-4</v>
      </c>
      <c r="AM2512" s="2">
        <f t="shared" si="562"/>
        <v>0</v>
      </c>
      <c r="AN2512" s="2">
        <f t="shared" si="563"/>
        <v>0</v>
      </c>
      <c r="AP2512" t="s">
        <v>3465</v>
      </c>
      <c r="AQ2512" t="s">
        <v>4398</v>
      </c>
      <c r="AR2512">
        <v>8</v>
      </c>
      <c r="AT2512" s="85" t="s">
        <v>3333</v>
      </c>
      <c r="AU2512" s="84" t="s">
        <v>3961</v>
      </c>
      <c r="AV2512" s="77" t="str">
        <f t="shared" si="564"/>
        <v>47045</v>
      </c>
      <c r="AX2512" s="7" t="s">
        <v>186</v>
      </c>
    </row>
    <row r="2513" spans="1:51" hidden="1" outlineLevel="1">
      <c r="A2513" t="s">
        <v>4468</v>
      </c>
      <c r="B2513" t="s">
        <v>4398</v>
      </c>
      <c r="C2513" s="1">
        <f t="shared" si="558"/>
        <v>14737</v>
      </c>
      <c r="D2513" s="7">
        <f>IF(N2513&gt;0, RANK(N2513,(N2513:P2513,Q2513:AE2513)),0)</f>
        <v>2</v>
      </c>
      <c r="E2513" s="7">
        <f>IF(O2513&gt;0,RANK(O2513,(N2513:P2513,Q2513:AE2513)),0)</f>
        <v>1</v>
      </c>
      <c r="F2513" s="7">
        <f>IF(P2513&gt;0,RANK(P2513,(N2513:P2513,Q2513:AE2513)),0)</f>
        <v>3</v>
      </c>
      <c r="G2513" s="1">
        <f t="shared" si="556"/>
        <v>3266</v>
      </c>
      <c r="H2513" s="2">
        <f t="shared" si="557"/>
        <v>0.2216190540815634</v>
      </c>
      <c r="I2513" s="2"/>
      <c r="J2513" s="2">
        <f t="shared" si="559"/>
        <v>0.38651014453416571</v>
      </c>
      <c r="K2513" s="2">
        <f t="shared" si="559"/>
        <v>0.60812919861572912</v>
      </c>
      <c r="L2513" s="2">
        <f t="shared" si="559"/>
        <v>2.6464002171405305E-3</v>
      </c>
      <c r="M2513" s="2">
        <f t="shared" si="560"/>
        <v>2.7142566329646971E-3</v>
      </c>
      <c r="N2513" s="1">
        <v>5696</v>
      </c>
      <c r="O2513" s="1">
        <v>8962</v>
      </c>
      <c r="P2513" s="1">
        <v>39</v>
      </c>
      <c r="Q2513" s="1">
        <v>24</v>
      </c>
      <c r="R2513" s="1">
        <v>16</v>
      </c>
      <c r="S2513" s="1">
        <v>0</v>
      </c>
      <c r="U2513" s="1">
        <v>0</v>
      </c>
      <c r="AG2513" s="7">
        <f>IF(Q2513&gt;0,RANK(Q2513,(N2513:P2513,Q2513:AE2513)),0)</f>
        <v>4</v>
      </c>
      <c r="AH2513" s="7">
        <f>IF(R2513&gt;0,RANK(R2513,(N2513:P2513,Q2513:AE2513)),0)</f>
        <v>5</v>
      </c>
      <c r="AI2513" s="7">
        <f>IF(T2513&gt;0,RANK(T2513,(N2513:P2513,Q2513:AE2513)),0)</f>
        <v>0</v>
      </c>
      <c r="AJ2513" s="7">
        <f>IF(S2513&gt;0,RANK(S2513,(N2513:P2513,Q2513:AE2513)),0)</f>
        <v>0</v>
      </c>
      <c r="AK2513" s="2">
        <f t="shared" si="561"/>
        <v>1.6285539797787881E-3</v>
      </c>
      <c r="AL2513" s="2">
        <f t="shared" si="561"/>
        <v>1.0857026531858587E-3</v>
      </c>
      <c r="AM2513" s="2">
        <f t="shared" si="562"/>
        <v>0</v>
      </c>
      <c r="AN2513" s="2">
        <f t="shared" si="563"/>
        <v>0</v>
      </c>
      <c r="AP2513" t="s">
        <v>4468</v>
      </c>
      <c r="AQ2513" t="s">
        <v>4398</v>
      </c>
      <c r="AR2513">
        <v>7</v>
      </c>
      <c r="AT2513" s="85" t="s">
        <v>3333</v>
      </c>
      <c r="AU2513" s="84" t="s">
        <v>3267</v>
      </c>
      <c r="AV2513" s="77" t="str">
        <f t="shared" si="564"/>
        <v>47047</v>
      </c>
      <c r="AX2513" s="7" t="s">
        <v>186</v>
      </c>
    </row>
    <row r="2514" spans="1:51" hidden="1" outlineLevel="1">
      <c r="A2514" t="s">
        <v>2598</v>
      </c>
      <c r="B2514" t="s">
        <v>4398</v>
      </c>
      <c r="C2514" s="1">
        <f t="shared" si="558"/>
        <v>6700</v>
      </c>
      <c r="D2514" s="7">
        <f>IF(N2514&gt;0, RANK(N2514,(N2514:P2514,Q2514:AE2514)),0)</f>
        <v>2</v>
      </c>
      <c r="E2514" s="7">
        <f>IF(O2514&gt;0,RANK(O2514,(N2514:P2514,Q2514:AE2514)),0)</f>
        <v>1</v>
      </c>
      <c r="F2514" s="7">
        <f>IF(P2514&gt;0,RANK(P2514,(N2514:P2514,Q2514:AE2514)),0)</f>
        <v>3</v>
      </c>
      <c r="G2514" s="1">
        <f t="shared" si="556"/>
        <v>1922</v>
      </c>
      <c r="H2514" s="2">
        <f t="shared" si="557"/>
        <v>0.28686567164179105</v>
      </c>
      <c r="I2514" s="2"/>
      <c r="J2514" s="2">
        <f t="shared" si="559"/>
        <v>0.35388059701492536</v>
      </c>
      <c r="K2514" s="2">
        <f t="shared" si="559"/>
        <v>0.64074626865671647</v>
      </c>
      <c r="L2514" s="2">
        <f t="shared" si="559"/>
        <v>3.582089552238806E-3</v>
      </c>
      <c r="M2514" s="2">
        <f t="shared" si="560"/>
        <v>1.7910447761193696E-3</v>
      </c>
      <c r="N2514" s="1">
        <v>2371</v>
      </c>
      <c r="O2514" s="1">
        <v>4293</v>
      </c>
      <c r="P2514" s="1">
        <v>24</v>
      </c>
      <c r="Q2514" s="1">
        <v>7</v>
      </c>
      <c r="R2514" s="1">
        <v>5</v>
      </c>
      <c r="S2514" s="1">
        <v>0</v>
      </c>
      <c r="U2514" s="1">
        <v>0</v>
      </c>
      <c r="AG2514" s="7">
        <f>IF(Q2514&gt;0,RANK(Q2514,(N2514:P2514,Q2514:AE2514)),0)</f>
        <v>4</v>
      </c>
      <c r="AH2514" s="7">
        <f>IF(R2514&gt;0,RANK(R2514,(N2514:P2514,Q2514:AE2514)),0)</f>
        <v>5</v>
      </c>
      <c r="AI2514" s="7">
        <f>IF(T2514&gt;0,RANK(T2514,(N2514:P2514,Q2514:AE2514)),0)</f>
        <v>0</v>
      </c>
      <c r="AJ2514" s="7">
        <f>IF(S2514&gt;0,RANK(S2514,(N2514:P2514,Q2514:AE2514)),0)</f>
        <v>0</v>
      </c>
      <c r="AK2514" s="2">
        <f t="shared" si="561"/>
        <v>1.044776119402985E-3</v>
      </c>
      <c r="AL2514" s="2">
        <f t="shared" si="561"/>
        <v>7.4626865671641792E-4</v>
      </c>
      <c r="AM2514" s="2">
        <f t="shared" si="562"/>
        <v>0</v>
      </c>
      <c r="AN2514" s="2">
        <f t="shared" si="563"/>
        <v>0</v>
      </c>
      <c r="AP2514" t="s">
        <v>2598</v>
      </c>
      <c r="AQ2514" t="s">
        <v>4398</v>
      </c>
      <c r="AR2514">
        <v>4</v>
      </c>
      <c r="AT2514" s="85" t="s">
        <v>3333</v>
      </c>
      <c r="AU2514" s="84" t="s">
        <v>4660</v>
      </c>
      <c r="AV2514" s="77" t="str">
        <f t="shared" si="564"/>
        <v>47049</v>
      </c>
      <c r="AX2514" s="7" t="s">
        <v>186</v>
      </c>
    </row>
    <row r="2515" spans="1:51" hidden="1" outlineLevel="1">
      <c r="A2515" t="s">
        <v>3082</v>
      </c>
      <c r="B2515" t="s">
        <v>4398</v>
      </c>
      <c r="C2515" s="1">
        <f t="shared" si="558"/>
        <v>17077</v>
      </c>
      <c r="D2515" s="7">
        <f>IF(N2515&gt;0, RANK(N2515,(N2515:P2515,Q2515:AE2515)),0)</f>
        <v>2</v>
      </c>
      <c r="E2515" s="7">
        <f>IF(O2515&gt;0,RANK(O2515,(N2515:P2515,Q2515:AE2515)),0)</f>
        <v>1</v>
      </c>
      <c r="F2515" s="7">
        <f>IF(P2515&gt;0,RANK(P2515,(N2515:P2515,Q2515:AE2515)),0)</f>
        <v>3</v>
      </c>
      <c r="G2515" s="1">
        <f t="shared" si="556"/>
        <v>1329</v>
      </c>
      <c r="H2515" s="2">
        <f t="shared" si="557"/>
        <v>7.7823973765883944E-2</v>
      </c>
      <c r="I2515" s="2"/>
      <c r="J2515" s="2">
        <f t="shared" si="559"/>
        <v>0.45675469930315632</v>
      </c>
      <c r="K2515" s="2">
        <f t="shared" si="559"/>
        <v>0.53457867306904028</v>
      </c>
      <c r="L2515" s="2">
        <f t="shared" si="559"/>
        <v>4.801780172161387E-3</v>
      </c>
      <c r="M2515" s="2">
        <f t="shared" si="560"/>
        <v>3.8648474556419602E-3</v>
      </c>
      <c r="N2515" s="1">
        <v>7800</v>
      </c>
      <c r="O2515" s="1">
        <v>9129</v>
      </c>
      <c r="P2515" s="1">
        <v>82</v>
      </c>
      <c r="Q2515" s="1">
        <v>39</v>
      </c>
      <c r="R2515" s="1">
        <v>27</v>
      </c>
      <c r="S2515" s="1">
        <v>0</v>
      </c>
      <c r="U2515" s="1">
        <v>0</v>
      </c>
      <c r="AG2515" s="7">
        <f>IF(Q2515&gt;0,RANK(Q2515,(N2515:P2515,Q2515:AE2515)),0)</f>
        <v>4</v>
      </c>
      <c r="AH2515" s="7">
        <f>IF(R2515&gt;0,RANK(R2515,(N2515:P2515,Q2515:AE2515)),0)</f>
        <v>5</v>
      </c>
      <c r="AI2515" s="7">
        <f>IF(T2515&gt;0,RANK(T2515,(N2515:P2515,Q2515:AE2515)),0)</f>
        <v>0</v>
      </c>
      <c r="AJ2515" s="7">
        <f>IF(S2515&gt;0,RANK(S2515,(N2515:P2515,Q2515:AE2515)),0)</f>
        <v>0</v>
      </c>
      <c r="AK2515" s="2">
        <f t="shared" si="561"/>
        <v>2.2837734965157814E-3</v>
      </c>
      <c r="AL2515" s="2">
        <f t="shared" si="561"/>
        <v>1.5810739591263102E-3</v>
      </c>
      <c r="AM2515" s="2">
        <f t="shared" si="562"/>
        <v>0</v>
      </c>
      <c r="AN2515" s="2">
        <f t="shared" si="563"/>
        <v>0</v>
      </c>
      <c r="AP2515" t="s">
        <v>3082</v>
      </c>
      <c r="AQ2515" t="s">
        <v>4398</v>
      </c>
      <c r="AR2515">
        <v>4</v>
      </c>
      <c r="AT2515" s="85" t="s">
        <v>3333</v>
      </c>
      <c r="AU2515" s="84" t="s">
        <v>4017</v>
      </c>
      <c r="AV2515" s="77" t="str">
        <f t="shared" si="564"/>
        <v>47051</v>
      </c>
      <c r="AX2515" s="7" t="s">
        <v>186</v>
      </c>
    </row>
    <row r="2516" spans="1:51" hidden="1" outlineLevel="1">
      <c r="A2516" t="s">
        <v>1549</v>
      </c>
      <c r="B2516" t="s">
        <v>4398</v>
      </c>
      <c r="C2516" s="1">
        <f t="shared" si="558"/>
        <v>19221</v>
      </c>
      <c r="D2516" s="7">
        <f>IF(N2516&gt;0, RANK(N2516,(N2516:P2516,Q2516:AE2516)),0)</f>
        <v>2</v>
      </c>
      <c r="E2516" s="7">
        <f>IF(O2516&gt;0,RANK(O2516,(N2516:P2516,Q2516:AE2516)),0)</f>
        <v>1</v>
      </c>
      <c r="F2516" s="7">
        <f>IF(P2516&gt;0,RANK(P2516,(N2516:P2516,Q2516:AE2516)),0)</f>
        <v>3</v>
      </c>
      <c r="G2516" s="1">
        <f t="shared" si="556"/>
        <v>2085</v>
      </c>
      <c r="H2516" s="2">
        <f t="shared" si="557"/>
        <v>0.10847510535351959</v>
      </c>
      <c r="I2516" s="2"/>
      <c r="J2516" s="2">
        <f t="shared" si="559"/>
        <v>0.44279694084594973</v>
      </c>
      <c r="K2516" s="2">
        <f t="shared" si="559"/>
        <v>0.55127204619946935</v>
      </c>
      <c r="L2516" s="2">
        <f t="shared" si="559"/>
        <v>3.7459029186826909E-3</v>
      </c>
      <c r="M2516" s="2">
        <f t="shared" si="560"/>
        <v>2.1851100358981812E-3</v>
      </c>
      <c r="N2516" s="1">
        <v>8511</v>
      </c>
      <c r="O2516" s="1">
        <v>10596</v>
      </c>
      <c r="P2516" s="1">
        <v>72</v>
      </c>
      <c r="Q2516" s="1">
        <v>27</v>
      </c>
      <c r="R2516" s="1">
        <v>15</v>
      </c>
      <c r="S2516" s="1">
        <v>0</v>
      </c>
      <c r="U2516" s="1">
        <v>0</v>
      </c>
      <c r="AG2516" s="7">
        <f>IF(Q2516&gt;0,RANK(Q2516,(N2516:P2516,Q2516:AE2516)),0)</f>
        <v>4</v>
      </c>
      <c r="AH2516" s="7">
        <f>IF(R2516&gt;0,RANK(R2516,(N2516:P2516,Q2516:AE2516)),0)</f>
        <v>5</v>
      </c>
      <c r="AI2516" s="7">
        <f>IF(T2516&gt;0,RANK(T2516,(N2516:P2516,Q2516:AE2516)),0)</f>
        <v>0</v>
      </c>
      <c r="AJ2516" s="7">
        <f>IF(S2516&gt;0,RANK(S2516,(N2516:P2516,Q2516:AE2516)),0)</f>
        <v>0</v>
      </c>
      <c r="AK2516" s="2">
        <f t="shared" si="561"/>
        <v>1.404713594506009E-3</v>
      </c>
      <c r="AL2516" s="2">
        <f t="shared" si="561"/>
        <v>7.8039644139222728E-4</v>
      </c>
      <c r="AM2516" s="2">
        <f t="shared" si="562"/>
        <v>0</v>
      </c>
      <c r="AN2516" s="2">
        <f t="shared" si="563"/>
        <v>0</v>
      </c>
      <c r="AP2516" t="s">
        <v>1549</v>
      </c>
      <c r="AQ2516" t="s">
        <v>4398</v>
      </c>
      <c r="AR2516">
        <v>8</v>
      </c>
      <c r="AT2516" s="85" t="s">
        <v>3333</v>
      </c>
      <c r="AU2516" s="84" t="s">
        <v>4018</v>
      </c>
      <c r="AV2516" s="77" t="str">
        <f t="shared" si="564"/>
        <v>47053</v>
      </c>
      <c r="AX2516" s="7" t="s">
        <v>186</v>
      </c>
    </row>
    <row r="2517" spans="1:51" hidden="1" outlineLevel="1">
      <c r="A2517" t="s">
        <v>2599</v>
      </c>
      <c r="B2517" t="s">
        <v>4398</v>
      </c>
      <c r="C2517" s="1">
        <f t="shared" si="558"/>
        <v>11537</v>
      </c>
      <c r="D2517" s="7">
        <f>IF(N2517&gt;0, RANK(N2517,(N2517:P2517,Q2517:AE2517)),0)</f>
        <v>2</v>
      </c>
      <c r="E2517" s="7">
        <f>IF(O2517&gt;0,RANK(O2517,(N2517:P2517,Q2517:AE2517)),0)</f>
        <v>1</v>
      </c>
      <c r="F2517" s="7">
        <f>IF(P2517&gt;0,RANK(P2517,(N2517:P2517,Q2517:AE2517)),0)</f>
        <v>3</v>
      </c>
      <c r="G2517" s="1">
        <f t="shared" si="556"/>
        <v>890</v>
      </c>
      <c r="H2517" s="2">
        <f t="shared" si="557"/>
        <v>7.7143104793273812E-2</v>
      </c>
      <c r="I2517" s="2"/>
      <c r="J2517" s="2">
        <f t="shared" si="559"/>
        <v>0.45705122648868857</v>
      </c>
      <c r="K2517" s="2">
        <f t="shared" si="559"/>
        <v>0.53419433128196236</v>
      </c>
      <c r="L2517" s="2">
        <f t="shared" si="559"/>
        <v>5.7207246251191821E-3</v>
      </c>
      <c r="M2517" s="2">
        <f t="shared" si="560"/>
        <v>3.0337176042298866E-3</v>
      </c>
      <c r="N2517" s="1">
        <v>5273</v>
      </c>
      <c r="O2517" s="1">
        <v>6163</v>
      </c>
      <c r="P2517" s="1">
        <v>66</v>
      </c>
      <c r="Q2517" s="1">
        <v>23</v>
      </c>
      <c r="R2517" s="1">
        <v>12</v>
      </c>
      <c r="S2517" s="1">
        <v>0</v>
      </c>
      <c r="U2517" s="1">
        <v>0</v>
      </c>
      <c r="AG2517" s="7">
        <f>IF(Q2517&gt;0,RANK(Q2517,(N2517:P2517,Q2517:AE2517)),0)</f>
        <v>4</v>
      </c>
      <c r="AH2517" s="7">
        <f>IF(R2517&gt;0,RANK(R2517,(N2517:P2517,Q2517:AE2517)),0)</f>
        <v>5</v>
      </c>
      <c r="AI2517" s="7">
        <f>IF(T2517&gt;0,RANK(T2517,(N2517:P2517,Q2517:AE2517)),0)</f>
        <v>0</v>
      </c>
      <c r="AJ2517" s="7">
        <f>IF(S2517&gt;0,RANK(S2517,(N2517:P2517,Q2517:AE2517)),0)</f>
        <v>0</v>
      </c>
      <c r="AK2517" s="2">
        <f t="shared" si="561"/>
        <v>1.9935858542081998E-3</v>
      </c>
      <c r="AL2517" s="2">
        <f t="shared" si="561"/>
        <v>1.0401317500216695E-3</v>
      </c>
      <c r="AM2517" s="2">
        <f t="shared" si="562"/>
        <v>0</v>
      </c>
      <c r="AN2517" s="2">
        <f t="shared" si="563"/>
        <v>0</v>
      </c>
      <c r="AP2517" t="s">
        <v>2599</v>
      </c>
      <c r="AQ2517" t="s">
        <v>4398</v>
      </c>
      <c r="AR2517">
        <v>4</v>
      </c>
      <c r="AT2517" s="85" t="s">
        <v>3333</v>
      </c>
      <c r="AU2517" s="84" t="s">
        <v>4019</v>
      </c>
      <c r="AV2517" s="77" t="str">
        <f t="shared" si="564"/>
        <v>47055</v>
      </c>
      <c r="AX2517" s="7" t="s">
        <v>186</v>
      </c>
    </row>
    <row r="2518" spans="1:51" hidden="1" outlineLevel="1">
      <c r="A2518" t="s">
        <v>4484</v>
      </c>
      <c r="B2518" t="s">
        <v>4398</v>
      </c>
      <c r="C2518" s="1">
        <f t="shared" si="558"/>
        <v>7527</v>
      </c>
      <c r="D2518" s="7">
        <f>IF(N2518&gt;0, RANK(N2518,(N2518:P2518,Q2518:AE2518)),0)</f>
        <v>2</v>
      </c>
      <c r="E2518" s="7">
        <f>IF(O2518&gt;0,RANK(O2518,(N2518:P2518,Q2518:AE2518)),0)</f>
        <v>1</v>
      </c>
      <c r="F2518" s="7">
        <f>IF(P2518&gt;0,RANK(P2518,(N2518:P2518,Q2518:AE2518)),0)</f>
        <v>3</v>
      </c>
      <c r="G2518" s="1">
        <f t="shared" si="556"/>
        <v>2338</v>
      </c>
      <c r="H2518" s="2">
        <f t="shared" si="557"/>
        <v>0.31061511890527432</v>
      </c>
      <c r="I2518" s="2"/>
      <c r="J2518" s="2">
        <f t="shared" si="559"/>
        <v>0.34130463664142419</v>
      </c>
      <c r="K2518" s="2">
        <f t="shared" si="559"/>
        <v>0.65191975554669856</v>
      </c>
      <c r="L2518" s="2">
        <f t="shared" si="559"/>
        <v>3.5870864886408927E-3</v>
      </c>
      <c r="M2518" s="2">
        <f t="shared" si="560"/>
        <v>3.1885213232363562E-3</v>
      </c>
      <c r="N2518" s="1">
        <v>2569</v>
      </c>
      <c r="O2518" s="1">
        <v>4907</v>
      </c>
      <c r="P2518" s="1">
        <v>27</v>
      </c>
      <c r="Q2518" s="1">
        <v>19</v>
      </c>
      <c r="R2518" s="1">
        <v>5</v>
      </c>
      <c r="S2518" s="1">
        <v>0</v>
      </c>
      <c r="U2518" s="1">
        <v>0</v>
      </c>
      <c r="AG2518" s="7">
        <f>IF(Q2518&gt;0,RANK(Q2518,(N2518:P2518,Q2518:AE2518)),0)</f>
        <v>4</v>
      </c>
      <c r="AH2518" s="7">
        <f>IF(R2518&gt;0,RANK(R2518,(N2518:P2518,Q2518:AE2518)),0)</f>
        <v>5</v>
      </c>
      <c r="AI2518" s="7">
        <f>IF(T2518&gt;0,RANK(T2518,(N2518:P2518,Q2518:AE2518)),0)</f>
        <v>0</v>
      </c>
      <c r="AJ2518" s="7">
        <f>IF(S2518&gt;0,RANK(S2518,(N2518:P2518,Q2518:AE2518)),0)</f>
        <v>0</v>
      </c>
      <c r="AK2518" s="2">
        <f t="shared" si="561"/>
        <v>2.5242460475621096E-3</v>
      </c>
      <c r="AL2518" s="2">
        <f t="shared" si="561"/>
        <v>6.6427527567423938E-4</v>
      </c>
      <c r="AM2518" s="2">
        <f t="shared" si="562"/>
        <v>0</v>
      </c>
      <c r="AN2518" s="2">
        <f t="shared" si="563"/>
        <v>0</v>
      </c>
      <c r="AP2518" t="s">
        <v>4484</v>
      </c>
      <c r="AQ2518" t="s">
        <v>4398</v>
      </c>
      <c r="AR2518">
        <v>3</v>
      </c>
      <c r="AT2518" s="85" t="s">
        <v>3333</v>
      </c>
      <c r="AU2518" s="84" t="s">
        <v>3104</v>
      </c>
      <c r="AV2518" s="77" t="str">
        <f t="shared" si="564"/>
        <v>47057</v>
      </c>
      <c r="AX2518" s="7" t="s">
        <v>186</v>
      </c>
      <c r="AY2518" s="1"/>
    </row>
    <row r="2519" spans="1:51" hidden="1" outlineLevel="1">
      <c r="A2519" t="s">
        <v>1763</v>
      </c>
      <c r="B2519" t="s">
        <v>4398</v>
      </c>
      <c r="C2519" s="1">
        <f t="shared" si="558"/>
        <v>24194</v>
      </c>
      <c r="D2519" s="7">
        <f>IF(N2519&gt;0, RANK(N2519,(N2519:P2519,Q2519:AE2519)),0)</f>
        <v>2</v>
      </c>
      <c r="E2519" s="7">
        <f>IF(O2519&gt;0,RANK(O2519,(N2519:P2519,Q2519:AE2519)),0)</f>
        <v>1</v>
      </c>
      <c r="F2519" s="7">
        <f>IF(P2519&gt;0,RANK(P2519,(N2519:P2519,Q2519:AE2519)),0)</f>
        <v>3</v>
      </c>
      <c r="G2519" s="1">
        <f t="shared" si="556"/>
        <v>8747</v>
      </c>
      <c r="H2519" s="2">
        <f t="shared" si="557"/>
        <v>0.36153591799619739</v>
      </c>
      <c r="I2519" s="2"/>
      <c r="J2519" s="2">
        <f t="shared" si="559"/>
        <v>0.31557410928329338</v>
      </c>
      <c r="K2519" s="2">
        <f t="shared" si="559"/>
        <v>0.67711002727949077</v>
      </c>
      <c r="L2519" s="2">
        <f t="shared" si="559"/>
        <v>4.0919236174258083E-3</v>
      </c>
      <c r="M2519" s="2">
        <f t="shared" si="560"/>
        <v>3.2239398197900998E-3</v>
      </c>
      <c r="N2519" s="1">
        <v>7635</v>
      </c>
      <c r="O2519" s="1">
        <v>16382</v>
      </c>
      <c r="P2519" s="1">
        <v>99</v>
      </c>
      <c r="Q2519" s="1">
        <v>44</v>
      </c>
      <c r="R2519" s="1">
        <v>34</v>
      </c>
      <c r="S2519" s="1">
        <v>0</v>
      </c>
      <c r="U2519" s="1">
        <v>0</v>
      </c>
      <c r="AG2519" s="7">
        <f>IF(Q2519&gt;0,RANK(Q2519,(N2519:P2519,Q2519:AE2519)),0)</f>
        <v>4</v>
      </c>
      <c r="AH2519" s="7">
        <f>IF(R2519&gt;0,RANK(R2519,(N2519:P2519,Q2519:AE2519)),0)</f>
        <v>5</v>
      </c>
      <c r="AI2519" s="7">
        <f>IF(T2519&gt;0,RANK(T2519,(N2519:P2519,Q2519:AE2519)),0)</f>
        <v>0</v>
      </c>
      <c r="AJ2519" s="7">
        <f>IF(S2519&gt;0,RANK(S2519,(N2519:P2519,Q2519:AE2519)),0)</f>
        <v>0</v>
      </c>
      <c r="AK2519" s="2">
        <f t="shared" si="561"/>
        <v>1.8186327188559146E-3</v>
      </c>
      <c r="AL2519" s="2">
        <f t="shared" si="561"/>
        <v>1.4053071009341158E-3</v>
      </c>
      <c r="AM2519" s="2">
        <f t="shared" si="562"/>
        <v>0</v>
      </c>
      <c r="AN2519" s="2">
        <f t="shared" si="563"/>
        <v>0</v>
      </c>
      <c r="AP2519" t="s">
        <v>1763</v>
      </c>
      <c r="AQ2519" t="s">
        <v>4398</v>
      </c>
      <c r="AR2519">
        <v>1</v>
      </c>
      <c r="AT2519" s="85" t="s">
        <v>3333</v>
      </c>
      <c r="AU2519" s="84" t="s">
        <v>3439</v>
      </c>
      <c r="AV2519" s="77" t="str">
        <f t="shared" si="564"/>
        <v>47059</v>
      </c>
      <c r="AX2519" s="7" t="s">
        <v>186</v>
      </c>
    </row>
    <row r="2520" spans="1:51" hidden="1" outlineLevel="1">
      <c r="A2520" t="s">
        <v>4407</v>
      </c>
      <c r="B2520" t="s">
        <v>4398</v>
      </c>
      <c r="C2520" s="1">
        <f t="shared" si="558"/>
        <v>4929</v>
      </c>
      <c r="D2520" s="7">
        <f>IF(N2520&gt;0, RANK(N2520,(N2520:P2520,Q2520:AE2520)),0)</f>
        <v>1</v>
      </c>
      <c r="E2520" s="7">
        <f>IF(O2520&gt;0,RANK(O2520,(N2520:P2520,Q2520:AE2520)),0)</f>
        <v>2</v>
      </c>
      <c r="F2520" s="7">
        <f>IF(P2520&gt;0,RANK(P2520,(N2520:P2520,Q2520:AE2520)),0)</f>
        <v>3</v>
      </c>
      <c r="G2520" s="1">
        <f t="shared" si="556"/>
        <v>682</v>
      </c>
      <c r="H2520" s="2">
        <f t="shared" si="557"/>
        <v>0.13836477987421383</v>
      </c>
      <c r="I2520" s="2"/>
      <c r="J2520" s="2">
        <f t="shared" si="559"/>
        <v>0.56583485494015018</v>
      </c>
      <c r="K2520" s="2">
        <f t="shared" si="559"/>
        <v>0.42747007506593632</v>
      </c>
      <c r="L2520" s="2">
        <f t="shared" si="559"/>
        <v>3.854737269222966E-3</v>
      </c>
      <c r="M2520" s="2">
        <f t="shared" si="560"/>
        <v>2.840332724690539E-3</v>
      </c>
      <c r="N2520" s="1">
        <v>2789</v>
      </c>
      <c r="O2520" s="1">
        <v>2107</v>
      </c>
      <c r="P2520" s="1">
        <v>19</v>
      </c>
      <c r="Q2520" s="1">
        <v>6</v>
      </c>
      <c r="R2520" s="1">
        <v>7</v>
      </c>
      <c r="S2520" s="1">
        <v>1</v>
      </c>
      <c r="U2520" s="1">
        <v>0</v>
      </c>
      <c r="AG2520" s="7">
        <f>IF(Q2520&gt;0,RANK(Q2520,(N2520:P2520,Q2520:AE2520)),0)</f>
        <v>5</v>
      </c>
      <c r="AH2520" s="7">
        <f>IF(R2520&gt;0,RANK(R2520,(N2520:P2520,Q2520:AE2520)),0)</f>
        <v>4</v>
      </c>
      <c r="AI2520" s="7">
        <f>IF(T2520&gt;0,RANK(T2520,(N2520:P2520,Q2520:AE2520)),0)</f>
        <v>0</v>
      </c>
      <c r="AJ2520" s="7">
        <f>IF(S2520&gt;0,RANK(S2520,(N2520:P2520,Q2520:AE2520)),0)</f>
        <v>6</v>
      </c>
      <c r="AK2520" s="2">
        <f t="shared" si="561"/>
        <v>1.2172854534388314E-3</v>
      </c>
      <c r="AL2520" s="2">
        <f t="shared" si="561"/>
        <v>1.4201663623453033E-3</v>
      </c>
      <c r="AM2520" s="2">
        <f t="shared" si="562"/>
        <v>0</v>
      </c>
      <c r="AN2520" s="2">
        <f t="shared" si="563"/>
        <v>2.028809089064719E-4</v>
      </c>
      <c r="AP2520" t="s">
        <v>4407</v>
      </c>
      <c r="AQ2520" t="s">
        <v>4398</v>
      </c>
      <c r="AR2520">
        <v>4</v>
      </c>
      <c r="AT2520" s="85" t="s">
        <v>3333</v>
      </c>
      <c r="AU2520" s="84" t="s">
        <v>3440</v>
      </c>
      <c r="AV2520" s="77" t="str">
        <f t="shared" si="564"/>
        <v>47061</v>
      </c>
      <c r="AX2520" s="7" t="s">
        <v>186</v>
      </c>
    </row>
    <row r="2521" spans="1:51" hidden="1" outlineLevel="1">
      <c r="A2521" t="s">
        <v>3763</v>
      </c>
      <c r="B2521" t="s">
        <v>4398</v>
      </c>
      <c r="C2521" s="1">
        <f t="shared" si="558"/>
        <v>22318</v>
      </c>
      <c r="D2521" s="7">
        <f>IF(N2521&gt;0, RANK(N2521,(N2521:P2521,Q2521:AE2521)),0)</f>
        <v>2</v>
      </c>
      <c r="E2521" s="7">
        <f>IF(O2521&gt;0,RANK(O2521,(N2521:P2521,Q2521:AE2521)),0)</f>
        <v>1</v>
      </c>
      <c r="F2521" s="7">
        <f>IF(P2521&gt;0,RANK(P2521,(N2521:P2521,Q2521:AE2521)),0)</f>
        <v>3</v>
      </c>
      <c r="G2521" s="1">
        <f t="shared" si="556"/>
        <v>7309</v>
      </c>
      <c r="H2521" s="2">
        <f t="shared" si="557"/>
        <v>0.32749350300206109</v>
      </c>
      <c r="I2521" s="2"/>
      <c r="J2521" s="2">
        <f t="shared" si="559"/>
        <v>0.33304955641186484</v>
      </c>
      <c r="K2521" s="2">
        <f t="shared" si="559"/>
        <v>0.66054305941392599</v>
      </c>
      <c r="L2521" s="2">
        <f t="shared" si="559"/>
        <v>3.9878125280043012E-3</v>
      </c>
      <c r="M2521" s="2">
        <f t="shared" si="560"/>
        <v>2.4195716462048619E-3</v>
      </c>
      <c r="N2521" s="1">
        <v>7433</v>
      </c>
      <c r="O2521" s="1">
        <v>14742</v>
      </c>
      <c r="P2521" s="1">
        <v>89</v>
      </c>
      <c r="Q2521" s="1">
        <v>40</v>
      </c>
      <c r="R2521" s="1">
        <v>14</v>
      </c>
      <c r="S2521" s="1">
        <v>0</v>
      </c>
      <c r="U2521" s="1">
        <v>0</v>
      </c>
      <c r="AG2521" s="7">
        <f>IF(Q2521&gt;0,RANK(Q2521,(N2521:P2521,Q2521:AE2521)),0)</f>
        <v>4</v>
      </c>
      <c r="AH2521" s="7">
        <f>IF(R2521&gt;0,RANK(R2521,(N2521:P2521,Q2521:AE2521)),0)</f>
        <v>5</v>
      </c>
      <c r="AI2521" s="7">
        <f>IF(T2521&gt;0,RANK(T2521,(N2521:P2521,Q2521:AE2521)),0)</f>
        <v>0</v>
      </c>
      <c r="AJ2521" s="7">
        <f>IF(S2521&gt;0,RANK(S2521,(N2521:P2521,Q2521:AE2521)),0)</f>
        <v>0</v>
      </c>
      <c r="AK2521" s="2">
        <f t="shared" si="561"/>
        <v>1.7922752934850794E-3</v>
      </c>
      <c r="AL2521" s="2">
        <f t="shared" si="561"/>
        <v>6.2729635271977771E-4</v>
      </c>
      <c r="AM2521" s="2">
        <f t="shared" si="562"/>
        <v>0</v>
      </c>
      <c r="AN2521" s="2">
        <f t="shared" si="563"/>
        <v>0</v>
      </c>
      <c r="AP2521" t="s">
        <v>3763</v>
      </c>
      <c r="AQ2521" t="s">
        <v>4398</v>
      </c>
      <c r="AR2521">
        <v>1</v>
      </c>
      <c r="AT2521" s="85" t="s">
        <v>3333</v>
      </c>
      <c r="AU2521" s="84" t="s">
        <v>4160</v>
      </c>
      <c r="AV2521" s="77" t="str">
        <f t="shared" si="564"/>
        <v>47063</v>
      </c>
      <c r="AX2521" s="7" t="s">
        <v>186</v>
      </c>
    </row>
    <row r="2522" spans="1:51" hidden="1" outlineLevel="1">
      <c r="A2522" t="s">
        <v>3151</v>
      </c>
      <c r="B2522" t="s">
        <v>4398</v>
      </c>
      <c r="C2522" s="1">
        <f t="shared" si="558"/>
        <v>136936</v>
      </c>
      <c r="D2522" s="7">
        <f>IF(N2522&gt;0, RANK(N2522,(N2522:P2522,Q2522:AE2522)),0)</f>
        <v>2</v>
      </c>
      <c r="E2522" s="7">
        <f>IF(O2522&gt;0,RANK(O2522,(N2522:P2522,Q2522:AE2522)),0)</f>
        <v>1</v>
      </c>
      <c r="F2522" s="7">
        <f>IF(P2522&gt;0,RANK(P2522,(N2522:P2522,Q2522:AE2522)),0)</f>
        <v>3</v>
      </c>
      <c r="G2522" s="1">
        <f t="shared" si="556"/>
        <v>21245</v>
      </c>
      <c r="H2522" s="2">
        <f t="shared" si="557"/>
        <v>0.1551454694163697</v>
      </c>
      <c r="I2522" s="2"/>
      <c r="J2522" s="2">
        <f t="shared" ref="J2522:L2553" si="565">IF($C2522=0,"-",N2522/$C2522)</f>
        <v>0.41845825787229068</v>
      </c>
      <c r="K2522" s="2">
        <f t="shared" si="565"/>
        <v>0.57360372728866038</v>
      </c>
      <c r="L2522" s="2">
        <f t="shared" si="565"/>
        <v>3.6951568615995792E-3</v>
      </c>
      <c r="M2522" s="2">
        <f t="shared" si="560"/>
        <v>4.2428579774494105E-3</v>
      </c>
      <c r="N2522" s="1">
        <v>57302</v>
      </c>
      <c r="O2522" s="1">
        <v>78547</v>
      </c>
      <c r="P2522" s="1">
        <v>506</v>
      </c>
      <c r="Q2522" s="1">
        <v>457</v>
      </c>
      <c r="R2522" s="1">
        <v>120</v>
      </c>
      <c r="S2522" s="1">
        <v>1</v>
      </c>
      <c r="U2522" s="1">
        <v>3</v>
      </c>
      <c r="AG2522" s="7">
        <f>IF(Q2522&gt;0,RANK(Q2522,(N2522:P2522,Q2522:AE2522)),0)</f>
        <v>4</v>
      </c>
      <c r="AH2522" s="7">
        <f>IF(R2522&gt;0,RANK(R2522,(N2522:P2522,Q2522:AE2522)),0)</f>
        <v>5</v>
      </c>
      <c r="AI2522" s="7">
        <f>IF(T2522&gt;0,RANK(T2522,(N2522:P2522,Q2522:AE2522)),0)</f>
        <v>0</v>
      </c>
      <c r="AJ2522" s="7">
        <f>IF(S2522&gt;0,RANK(S2522,(N2522:P2522,Q2522:AE2522)),0)</f>
        <v>7</v>
      </c>
      <c r="AK2522" s="2">
        <f t="shared" ref="AK2522:AL2553" si="566">IF($C2522=0,"-",Q2522/$C2522)</f>
        <v>3.3373254659110826E-3</v>
      </c>
      <c r="AL2522" s="2">
        <f t="shared" si="566"/>
        <v>8.7632178535958401E-4</v>
      </c>
      <c r="AM2522" s="2">
        <f t="shared" si="562"/>
        <v>0</v>
      </c>
      <c r="AN2522" s="2">
        <f t="shared" si="563"/>
        <v>7.3026815446632001E-6</v>
      </c>
      <c r="AP2522" t="s">
        <v>3151</v>
      </c>
      <c r="AQ2522" t="s">
        <v>4398</v>
      </c>
      <c r="AR2522">
        <v>3</v>
      </c>
      <c r="AT2522" s="85" t="s">
        <v>3333</v>
      </c>
      <c r="AU2522" s="84" t="s">
        <v>4002</v>
      </c>
      <c r="AV2522" s="77" t="str">
        <f t="shared" si="564"/>
        <v>47065</v>
      </c>
      <c r="AX2522" s="7" t="s">
        <v>186</v>
      </c>
    </row>
    <row r="2523" spans="1:51" hidden="1" outlineLevel="1">
      <c r="A2523" t="s">
        <v>5079</v>
      </c>
      <c r="B2523" t="s">
        <v>4398</v>
      </c>
      <c r="C2523" s="1">
        <f t="shared" si="558"/>
        <v>2551</v>
      </c>
      <c r="D2523" s="7">
        <f>IF(N2523&gt;0, RANK(N2523,(N2523:P2523,Q2523:AE2523)),0)</f>
        <v>2</v>
      </c>
      <c r="E2523" s="7">
        <f>IF(O2523&gt;0,RANK(O2523,(N2523:P2523,Q2523:AE2523)),0)</f>
        <v>1</v>
      </c>
      <c r="F2523" s="7">
        <f>IF(P2523&gt;0,RANK(P2523,(N2523:P2523,Q2523:AE2523)),0)</f>
        <v>3</v>
      </c>
      <c r="G2523" s="1">
        <f t="shared" si="556"/>
        <v>979</v>
      </c>
      <c r="H2523" s="2">
        <f t="shared" si="557"/>
        <v>0.38377107016856132</v>
      </c>
      <c r="I2523" s="2"/>
      <c r="J2523" s="2">
        <f t="shared" si="565"/>
        <v>0.30458643669149355</v>
      </c>
      <c r="K2523" s="2">
        <f t="shared" si="565"/>
        <v>0.68835750686005492</v>
      </c>
      <c r="L2523" s="2">
        <f t="shared" si="565"/>
        <v>2.7440219521756176E-3</v>
      </c>
      <c r="M2523" s="2">
        <f t="shared" si="560"/>
        <v>4.3120344962759138E-3</v>
      </c>
      <c r="N2523" s="1">
        <v>777</v>
      </c>
      <c r="O2523" s="1">
        <v>1756</v>
      </c>
      <c r="P2523" s="1">
        <v>7</v>
      </c>
      <c r="Q2523" s="1">
        <v>4</v>
      </c>
      <c r="R2523" s="1">
        <v>6</v>
      </c>
      <c r="S2523" s="1">
        <v>1</v>
      </c>
      <c r="U2523" s="1">
        <v>0</v>
      </c>
      <c r="AG2523" s="7">
        <f>IF(Q2523&gt;0,RANK(Q2523,(N2523:P2523,Q2523:AE2523)),0)</f>
        <v>5</v>
      </c>
      <c r="AH2523" s="7">
        <f>IF(R2523&gt;0,RANK(R2523,(N2523:P2523,Q2523:AE2523)),0)</f>
        <v>4</v>
      </c>
      <c r="AI2523" s="7">
        <f>IF(T2523&gt;0,RANK(T2523,(N2523:P2523,Q2523:AE2523)),0)</f>
        <v>0</v>
      </c>
      <c r="AJ2523" s="7">
        <f>IF(S2523&gt;0,RANK(S2523,(N2523:P2523,Q2523:AE2523)),0)</f>
        <v>6</v>
      </c>
      <c r="AK2523" s="2">
        <f t="shared" si="566"/>
        <v>1.5680125441003528E-3</v>
      </c>
      <c r="AL2523" s="2">
        <f t="shared" si="566"/>
        <v>2.3520188161505291E-3</v>
      </c>
      <c r="AM2523" s="2">
        <f t="shared" si="562"/>
        <v>0</v>
      </c>
      <c r="AN2523" s="2">
        <f t="shared" si="563"/>
        <v>3.920031360250882E-4</v>
      </c>
      <c r="AP2523" t="s">
        <v>5079</v>
      </c>
      <c r="AQ2523" t="s">
        <v>4398</v>
      </c>
      <c r="AR2523">
        <v>1</v>
      </c>
      <c r="AT2523" s="85" t="s">
        <v>3333</v>
      </c>
      <c r="AU2523" s="84" t="s">
        <v>4003</v>
      </c>
      <c r="AV2523" s="77" t="str">
        <f t="shared" si="564"/>
        <v>47067</v>
      </c>
      <c r="AX2523" s="7" t="s">
        <v>186</v>
      </c>
    </row>
    <row r="2524" spans="1:51" hidden="1" outlineLevel="1">
      <c r="A2524" t="s">
        <v>4336</v>
      </c>
      <c r="B2524" t="s">
        <v>4398</v>
      </c>
      <c r="C2524" s="1">
        <f t="shared" si="558"/>
        <v>10466</v>
      </c>
      <c r="D2524" s="7">
        <f>IF(N2524&gt;0, RANK(N2524,(N2524:P2524,Q2524:AE2524)),0)</f>
        <v>1</v>
      </c>
      <c r="E2524" s="7">
        <f>IF(O2524&gt;0,RANK(O2524,(N2524:P2524,Q2524:AE2524)),0)</f>
        <v>2</v>
      </c>
      <c r="F2524" s="7">
        <f>IF(P2524&gt;0,RANK(P2524,(N2524:P2524,Q2524:AE2524)),0)</f>
        <v>3</v>
      </c>
      <c r="G2524" s="1">
        <f t="shared" si="556"/>
        <v>981</v>
      </c>
      <c r="H2524" s="2">
        <f t="shared" si="557"/>
        <v>9.3732084846168545E-2</v>
      </c>
      <c r="I2524" s="2"/>
      <c r="J2524" s="2">
        <f t="shared" si="565"/>
        <v>0.54318746416969232</v>
      </c>
      <c r="K2524" s="2">
        <f t="shared" si="565"/>
        <v>0.44945537932352381</v>
      </c>
      <c r="L2524" s="2">
        <f t="shared" si="565"/>
        <v>3.1530670743359448E-3</v>
      </c>
      <c r="M2524" s="2">
        <f t="shared" si="560"/>
        <v>4.2040894324479241E-3</v>
      </c>
      <c r="N2524" s="1">
        <v>5685</v>
      </c>
      <c r="O2524" s="1">
        <v>4704</v>
      </c>
      <c r="P2524" s="1">
        <v>33</v>
      </c>
      <c r="Q2524" s="1">
        <v>20</v>
      </c>
      <c r="R2524" s="1">
        <v>24</v>
      </c>
      <c r="S2524" s="1">
        <v>0</v>
      </c>
      <c r="U2524" s="1">
        <v>0</v>
      </c>
      <c r="AG2524" s="7">
        <f>IF(Q2524&gt;0,RANK(Q2524,(N2524:P2524,Q2524:AE2524)),0)</f>
        <v>5</v>
      </c>
      <c r="AH2524" s="7">
        <f>IF(R2524&gt;0,RANK(R2524,(N2524:P2524,Q2524:AE2524)),0)</f>
        <v>4</v>
      </c>
      <c r="AI2524" s="7">
        <f>IF(T2524&gt;0,RANK(T2524,(N2524:P2524,Q2524:AE2524)),0)</f>
        <v>0</v>
      </c>
      <c r="AJ2524" s="7">
        <f>IF(S2524&gt;0,RANK(S2524,(N2524:P2524,Q2524:AE2524)),0)</f>
        <v>0</v>
      </c>
      <c r="AK2524" s="2">
        <f t="shared" si="566"/>
        <v>1.9109497420217848E-3</v>
      </c>
      <c r="AL2524" s="2">
        <f t="shared" si="566"/>
        <v>2.2931396904261416E-3</v>
      </c>
      <c r="AM2524" s="2">
        <f t="shared" si="562"/>
        <v>0</v>
      </c>
      <c r="AN2524" s="2">
        <f t="shared" si="563"/>
        <v>0</v>
      </c>
      <c r="AP2524" t="s">
        <v>4336</v>
      </c>
      <c r="AQ2524" t="s">
        <v>4398</v>
      </c>
      <c r="AR2524">
        <v>7</v>
      </c>
      <c r="AT2524" s="85" t="s">
        <v>3333</v>
      </c>
      <c r="AU2524" s="84" t="s">
        <v>4004</v>
      </c>
      <c r="AV2524" s="77" t="str">
        <f t="shared" si="564"/>
        <v>47069</v>
      </c>
      <c r="AX2524" s="7" t="s">
        <v>186</v>
      </c>
    </row>
    <row r="2525" spans="1:51" hidden="1" outlineLevel="1">
      <c r="A2525" t="s">
        <v>3695</v>
      </c>
      <c r="B2525" t="s">
        <v>4398</v>
      </c>
      <c r="C2525" s="1">
        <f t="shared" si="558"/>
        <v>9954</v>
      </c>
      <c r="D2525" s="7">
        <f>IF(N2525&gt;0, RANK(N2525,(N2525:P2525,Q2525:AE2525)),0)</f>
        <v>2</v>
      </c>
      <c r="E2525" s="7">
        <f>IF(O2525&gt;0,RANK(O2525,(N2525:P2525,Q2525:AE2525)),0)</f>
        <v>1</v>
      </c>
      <c r="F2525" s="7">
        <f>IF(P2525&gt;0,RANK(P2525,(N2525:P2525,Q2525:AE2525)),0)</f>
        <v>3</v>
      </c>
      <c r="G2525" s="1">
        <f t="shared" si="556"/>
        <v>2253</v>
      </c>
      <c r="H2525" s="2">
        <f t="shared" si="557"/>
        <v>0.22634116937914406</v>
      </c>
      <c r="I2525" s="2"/>
      <c r="J2525" s="2">
        <f t="shared" si="565"/>
        <v>0.38517179023508136</v>
      </c>
      <c r="K2525" s="2">
        <f t="shared" si="565"/>
        <v>0.61151295961422547</v>
      </c>
      <c r="L2525" s="2">
        <f t="shared" si="565"/>
        <v>2.2101667671287923E-3</v>
      </c>
      <c r="M2525" s="2">
        <f t="shared" si="560"/>
        <v>1.1050833835644352E-3</v>
      </c>
      <c r="N2525" s="1">
        <v>3834</v>
      </c>
      <c r="O2525" s="1">
        <v>6087</v>
      </c>
      <c r="P2525" s="1">
        <v>22</v>
      </c>
      <c r="Q2525" s="1">
        <v>7</v>
      </c>
      <c r="R2525" s="1">
        <v>4</v>
      </c>
      <c r="S2525" s="1">
        <v>0</v>
      </c>
      <c r="U2525" s="1">
        <v>0</v>
      </c>
      <c r="AG2525" s="7">
        <f>IF(Q2525&gt;0,RANK(Q2525,(N2525:P2525,Q2525:AE2525)),0)</f>
        <v>4</v>
      </c>
      <c r="AH2525" s="7">
        <f>IF(R2525&gt;0,RANK(R2525,(N2525:P2525,Q2525:AE2525)),0)</f>
        <v>5</v>
      </c>
      <c r="AI2525" s="7">
        <f>IF(T2525&gt;0,RANK(T2525,(N2525:P2525,Q2525:AE2525)),0)</f>
        <v>0</v>
      </c>
      <c r="AJ2525" s="7">
        <f>IF(S2525&gt;0,RANK(S2525,(N2525:P2525,Q2525:AE2525)),0)</f>
        <v>0</v>
      </c>
      <c r="AK2525" s="2">
        <f t="shared" si="566"/>
        <v>7.0323488045007034E-4</v>
      </c>
      <c r="AL2525" s="2">
        <f t="shared" si="566"/>
        <v>4.0184850311432592E-4</v>
      </c>
      <c r="AM2525" s="2">
        <f t="shared" si="562"/>
        <v>0</v>
      </c>
      <c r="AN2525" s="2">
        <f t="shared" si="563"/>
        <v>0</v>
      </c>
      <c r="AP2525" t="s">
        <v>3695</v>
      </c>
      <c r="AQ2525" t="s">
        <v>4398</v>
      </c>
      <c r="AR2525">
        <v>7</v>
      </c>
      <c r="AT2525" s="85" t="s">
        <v>3333</v>
      </c>
      <c r="AU2525" s="84" t="s">
        <v>5049</v>
      </c>
      <c r="AV2525" s="77" t="str">
        <f t="shared" si="564"/>
        <v>47071</v>
      </c>
      <c r="AX2525" s="7" t="s">
        <v>186</v>
      </c>
    </row>
    <row r="2526" spans="1:51" hidden="1" outlineLevel="1">
      <c r="A2526" t="s">
        <v>3908</v>
      </c>
      <c r="B2526" t="s">
        <v>4398</v>
      </c>
      <c r="C2526" s="1">
        <f t="shared" si="558"/>
        <v>20233</v>
      </c>
      <c r="D2526" s="7">
        <f>IF(N2526&gt;0, RANK(N2526,(N2526:P2526,Q2526:AE2526)),0)</f>
        <v>2</v>
      </c>
      <c r="E2526" s="7">
        <f>IF(O2526&gt;0,RANK(O2526,(N2526:P2526,Q2526:AE2526)),0)</f>
        <v>1</v>
      </c>
      <c r="F2526" s="7">
        <f>IF(P2526&gt;0,RANK(P2526,(N2526:P2526,Q2526:AE2526)),0)</f>
        <v>3</v>
      </c>
      <c r="G2526" s="1">
        <f t="shared" si="556"/>
        <v>6763</v>
      </c>
      <c r="H2526" s="2">
        <f t="shared" si="557"/>
        <v>0.33425591854890524</v>
      </c>
      <c r="I2526" s="2"/>
      <c r="J2526" s="2">
        <f t="shared" si="565"/>
        <v>0.33035140611871694</v>
      </c>
      <c r="K2526" s="2">
        <f t="shared" si="565"/>
        <v>0.66460732466762218</v>
      </c>
      <c r="L2526" s="2">
        <f t="shared" si="565"/>
        <v>3.1631493105322987E-3</v>
      </c>
      <c r="M2526" s="2">
        <f t="shared" si="560"/>
        <v>1.8781199031285829E-3</v>
      </c>
      <c r="N2526" s="1">
        <v>6684</v>
      </c>
      <c r="O2526" s="1">
        <v>13447</v>
      </c>
      <c r="P2526" s="1">
        <v>64</v>
      </c>
      <c r="Q2526" s="1">
        <v>19</v>
      </c>
      <c r="R2526" s="1">
        <v>19</v>
      </c>
      <c r="S2526" s="1">
        <v>0</v>
      </c>
      <c r="U2526" s="1">
        <v>0</v>
      </c>
      <c r="AG2526" s="7">
        <f>IF(Q2526&gt;0,RANK(Q2526,(N2526:P2526,Q2526:AE2526)),0)</f>
        <v>4</v>
      </c>
      <c r="AH2526" s="7">
        <f>IF(R2526&gt;0,RANK(R2526,(N2526:P2526,Q2526:AE2526)),0)</f>
        <v>4</v>
      </c>
      <c r="AI2526" s="7">
        <f>IF(T2526&gt;0,RANK(T2526,(N2526:P2526,Q2526:AE2526)),0)</f>
        <v>0</v>
      </c>
      <c r="AJ2526" s="7">
        <f>IF(S2526&gt;0,RANK(S2526,(N2526:P2526,Q2526:AE2526)),0)</f>
        <v>0</v>
      </c>
      <c r="AK2526" s="2">
        <f t="shared" si="566"/>
        <v>9.3905995156427617E-4</v>
      </c>
      <c r="AL2526" s="2">
        <f t="shared" si="566"/>
        <v>9.3905995156427617E-4</v>
      </c>
      <c r="AM2526" s="2">
        <f t="shared" si="562"/>
        <v>0</v>
      </c>
      <c r="AN2526" s="2">
        <f t="shared" si="563"/>
        <v>0</v>
      </c>
      <c r="AP2526" t="s">
        <v>3908</v>
      </c>
      <c r="AQ2526" t="s">
        <v>4398</v>
      </c>
      <c r="AR2526">
        <v>1</v>
      </c>
      <c r="AT2526" s="85" t="s">
        <v>3333</v>
      </c>
      <c r="AU2526" s="84" t="s">
        <v>4879</v>
      </c>
      <c r="AV2526" s="77" t="str">
        <f t="shared" si="564"/>
        <v>47073</v>
      </c>
      <c r="AX2526" s="7" t="s">
        <v>186</v>
      </c>
    </row>
    <row r="2527" spans="1:51" hidden="1" outlineLevel="1">
      <c r="A2527" t="s">
        <v>4397</v>
      </c>
      <c r="B2527" t="s">
        <v>4398</v>
      </c>
      <c r="C2527" s="1">
        <f t="shared" si="558"/>
        <v>7548</v>
      </c>
      <c r="D2527" s="7">
        <f>IF(N2527&gt;0, RANK(N2527,(N2527:P2527,Q2527:AE2527)),0)</f>
        <v>1</v>
      </c>
      <c r="E2527" s="7">
        <f>IF(O2527&gt;0,RANK(O2527,(N2527:P2527,Q2527:AE2527)),0)</f>
        <v>2</v>
      </c>
      <c r="F2527" s="7">
        <f>IF(P2527&gt;0,RANK(P2527,(N2527:P2527,Q2527:AE2527)),0)</f>
        <v>3</v>
      </c>
      <c r="G2527" s="1">
        <f t="shared" si="556"/>
        <v>1219</v>
      </c>
      <c r="H2527" s="2">
        <f t="shared" si="557"/>
        <v>0.1614997350291468</v>
      </c>
      <c r="I2527" s="2"/>
      <c r="J2527" s="2">
        <f t="shared" si="565"/>
        <v>0.57750397456279812</v>
      </c>
      <c r="K2527" s="2">
        <f t="shared" si="565"/>
        <v>0.41600423953365129</v>
      </c>
      <c r="L2527" s="2">
        <f t="shared" si="565"/>
        <v>3.1796502384737681E-3</v>
      </c>
      <c r="M2527" s="2">
        <f t="shared" si="560"/>
        <v>3.3121356650768273E-3</v>
      </c>
      <c r="N2527" s="1">
        <v>4359</v>
      </c>
      <c r="O2527" s="1">
        <v>3140</v>
      </c>
      <c r="P2527" s="1">
        <v>24</v>
      </c>
      <c r="Q2527" s="1">
        <v>21</v>
      </c>
      <c r="R2527" s="1">
        <v>4</v>
      </c>
      <c r="S2527" s="1">
        <v>0</v>
      </c>
      <c r="U2527" s="1">
        <v>0</v>
      </c>
      <c r="AG2527" s="7">
        <f>IF(Q2527&gt;0,RANK(Q2527,(N2527:P2527,Q2527:AE2527)),0)</f>
        <v>4</v>
      </c>
      <c r="AH2527" s="7">
        <f>IF(R2527&gt;0,RANK(R2527,(N2527:P2527,Q2527:AE2527)),0)</f>
        <v>5</v>
      </c>
      <c r="AI2527" s="7">
        <f>IF(T2527&gt;0,RANK(T2527,(N2527:P2527,Q2527:AE2527)),0)</f>
        <v>0</v>
      </c>
      <c r="AJ2527" s="7">
        <f>IF(S2527&gt;0,RANK(S2527,(N2527:P2527,Q2527:AE2527)),0)</f>
        <v>0</v>
      </c>
      <c r="AK2527" s="2">
        <f t="shared" si="566"/>
        <v>2.7821939586645467E-3</v>
      </c>
      <c r="AL2527" s="2">
        <f t="shared" si="566"/>
        <v>5.2994170641229468E-4</v>
      </c>
      <c r="AM2527" s="2">
        <f t="shared" si="562"/>
        <v>0</v>
      </c>
      <c r="AN2527" s="2">
        <f t="shared" si="563"/>
        <v>0</v>
      </c>
      <c r="AP2527" t="s">
        <v>4397</v>
      </c>
      <c r="AQ2527" t="s">
        <v>4398</v>
      </c>
      <c r="AR2527">
        <v>8</v>
      </c>
      <c r="AT2527" s="85" t="s">
        <v>3333</v>
      </c>
      <c r="AU2527" s="84" t="s">
        <v>5171</v>
      </c>
      <c r="AV2527" s="77" t="str">
        <f t="shared" si="564"/>
        <v>47075</v>
      </c>
      <c r="AX2527" s="7" t="s">
        <v>186</v>
      </c>
    </row>
    <row r="2528" spans="1:51" hidden="1" outlineLevel="1">
      <c r="A2528" t="s">
        <v>4383</v>
      </c>
      <c r="B2528" t="s">
        <v>4398</v>
      </c>
      <c r="C2528" s="1">
        <f t="shared" si="558"/>
        <v>10096</v>
      </c>
      <c r="D2528" s="7">
        <f>IF(N2528&gt;0, RANK(N2528,(N2528:P2528,Q2528:AE2528)),0)</f>
        <v>2</v>
      </c>
      <c r="E2528" s="7">
        <f>IF(O2528&gt;0,RANK(O2528,(N2528:P2528,Q2528:AE2528)),0)</f>
        <v>1</v>
      </c>
      <c r="F2528" s="7">
        <f>IF(P2528&gt;0,RANK(P2528,(N2528:P2528,Q2528:AE2528)),0)</f>
        <v>3</v>
      </c>
      <c r="G2528" s="1">
        <f t="shared" si="556"/>
        <v>3137</v>
      </c>
      <c r="H2528" s="2">
        <f t="shared" si="557"/>
        <v>0.31071711568938193</v>
      </c>
      <c r="I2528" s="2"/>
      <c r="J2528" s="2">
        <f t="shared" si="565"/>
        <v>0.34152139461172742</v>
      </c>
      <c r="K2528" s="2">
        <f t="shared" si="565"/>
        <v>0.65223851030110935</v>
      </c>
      <c r="L2528" s="2">
        <f t="shared" si="565"/>
        <v>3.8629160063391441E-3</v>
      </c>
      <c r="M2528" s="2">
        <f t="shared" si="560"/>
        <v>2.3771790808240225E-3</v>
      </c>
      <c r="N2528" s="1">
        <v>3448</v>
      </c>
      <c r="O2528" s="1">
        <v>6585</v>
      </c>
      <c r="P2528" s="1">
        <v>39</v>
      </c>
      <c r="Q2528" s="1">
        <v>15</v>
      </c>
      <c r="R2528" s="1">
        <v>9</v>
      </c>
      <c r="S2528" s="1">
        <v>0</v>
      </c>
      <c r="U2528" s="1">
        <v>0</v>
      </c>
      <c r="AG2528" s="7">
        <f>IF(Q2528&gt;0,RANK(Q2528,(N2528:P2528,Q2528:AE2528)),0)</f>
        <v>4</v>
      </c>
      <c r="AH2528" s="7">
        <f>IF(R2528&gt;0,RANK(R2528,(N2528:P2528,Q2528:AE2528)),0)</f>
        <v>5</v>
      </c>
      <c r="AI2528" s="7">
        <f>IF(T2528&gt;0,RANK(T2528,(N2528:P2528,Q2528:AE2528)),0)</f>
        <v>0</v>
      </c>
      <c r="AJ2528" s="7">
        <f>IF(S2528&gt;0,RANK(S2528,(N2528:P2528,Q2528:AE2528)),0)</f>
        <v>0</v>
      </c>
      <c r="AK2528" s="2">
        <f t="shared" si="566"/>
        <v>1.4857369255150555E-3</v>
      </c>
      <c r="AL2528" s="2">
        <f t="shared" si="566"/>
        <v>8.9144215530903331E-4</v>
      </c>
      <c r="AM2528" s="2">
        <f t="shared" si="562"/>
        <v>0</v>
      </c>
      <c r="AN2528" s="2">
        <f t="shared" si="563"/>
        <v>0</v>
      </c>
      <c r="AP2528" t="s">
        <v>4383</v>
      </c>
      <c r="AQ2528" t="s">
        <v>4398</v>
      </c>
      <c r="AR2528">
        <v>7</v>
      </c>
      <c r="AT2528" s="85" t="s">
        <v>3333</v>
      </c>
      <c r="AU2528" s="84" t="s">
        <v>5172</v>
      </c>
      <c r="AV2528" s="77" t="str">
        <f t="shared" si="564"/>
        <v>47077</v>
      </c>
      <c r="AX2528" s="7" t="s">
        <v>186</v>
      </c>
    </row>
    <row r="2529" spans="1:51" hidden="1" outlineLevel="1">
      <c r="A2529" t="s">
        <v>2559</v>
      </c>
      <c r="B2529" t="s">
        <v>4398</v>
      </c>
      <c r="C2529" s="1">
        <f t="shared" si="558"/>
        <v>13177</v>
      </c>
      <c r="D2529" s="7">
        <f>IF(N2529&gt;0, RANK(N2529,(N2529:P2529,Q2529:AE2529)),0)</f>
        <v>2</v>
      </c>
      <c r="E2529" s="7">
        <f>IF(O2529&gt;0,RANK(O2529,(N2529:P2529,Q2529:AE2529)),0)</f>
        <v>1</v>
      </c>
      <c r="F2529" s="7">
        <f>IF(P2529&gt;0,RANK(P2529,(N2529:P2529,Q2529:AE2529)),0)</f>
        <v>3</v>
      </c>
      <c r="G2529" s="1">
        <f t="shared" si="556"/>
        <v>1608</v>
      </c>
      <c r="H2529" s="2">
        <f t="shared" si="557"/>
        <v>0.12203081126204751</v>
      </c>
      <c r="I2529" s="2"/>
      <c r="J2529" s="2">
        <f t="shared" si="565"/>
        <v>0.43500037944904002</v>
      </c>
      <c r="K2529" s="2">
        <f t="shared" si="565"/>
        <v>0.55703119071108753</v>
      </c>
      <c r="L2529" s="2">
        <f t="shared" si="565"/>
        <v>4.8569477119222888E-3</v>
      </c>
      <c r="M2529" s="2">
        <f t="shared" si="560"/>
        <v>3.1114821279501596E-3</v>
      </c>
      <c r="N2529" s="1">
        <v>5732</v>
      </c>
      <c r="O2529" s="1">
        <v>7340</v>
      </c>
      <c r="P2529" s="1">
        <v>64</v>
      </c>
      <c r="Q2529" s="1">
        <v>16</v>
      </c>
      <c r="R2529" s="1">
        <v>25</v>
      </c>
      <c r="S2529" s="1">
        <v>0</v>
      </c>
      <c r="U2529" s="1">
        <v>0</v>
      </c>
      <c r="AG2529" s="7">
        <f>IF(Q2529&gt;0,RANK(Q2529,(N2529:P2529,Q2529:AE2529)),0)</f>
        <v>5</v>
      </c>
      <c r="AH2529" s="7">
        <f>IF(R2529&gt;0,RANK(R2529,(N2529:P2529,Q2529:AE2529)),0)</f>
        <v>4</v>
      </c>
      <c r="AI2529" s="7">
        <f>IF(T2529&gt;0,RANK(T2529,(N2529:P2529,Q2529:AE2529)),0)</f>
        <v>0</v>
      </c>
      <c r="AJ2529" s="7">
        <f>IF(S2529&gt;0,RANK(S2529,(N2529:P2529,Q2529:AE2529)),0)</f>
        <v>0</v>
      </c>
      <c r="AK2529" s="2">
        <f t="shared" si="566"/>
        <v>1.2142369279805722E-3</v>
      </c>
      <c r="AL2529" s="2">
        <f t="shared" si="566"/>
        <v>1.897245199969644E-3</v>
      </c>
      <c r="AM2529" s="2">
        <f t="shared" si="562"/>
        <v>0</v>
      </c>
      <c r="AN2529" s="2">
        <f t="shared" si="563"/>
        <v>0</v>
      </c>
      <c r="AP2529" t="s">
        <v>2559</v>
      </c>
      <c r="AQ2529" t="s">
        <v>4398</v>
      </c>
      <c r="AR2529">
        <v>8</v>
      </c>
      <c r="AT2529" s="85" t="s">
        <v>3333</v>
      </c>
      <c r="AU2529" s="84" t="s">
        <v>4922</v>
      </c>
      <c r="AV2529" s="77" t="str">
        <f t="shared" si="564"/>
        <v>47079</v>
      </c>
      <c r="AX2529" s="7" t="s">
        <v>186</v>
      </c>
    </row>
    <row r="2530" spans="1:51" hidden="1" outlineLevel="1">
      <c r="A2530" t="s">
        <v>3917</v>
      </c>
      <c r="B2530" t="s">
        <v>4398</v>
      </c>
      <c r="C2530" s="1">
        <f t="shared" si="558"/>
        <v>8673</v>
      </c>
      <c r="D2530" s="7">
        <f>IF(N2530&gt;0, RANK(N2530,(N2530:P2530,Q2530:AE2530)),0)</f>
        <v>2</v>
      </c>
      <c r="E2530" s="7">
        <f>IF(O2530&gt;0,RANK(O2530,(N2530:P2530,Q2530:AE2530)),0)</f>
        <v>1</v>
      </c>
      <c r="F2530" s="7">
        <f>IF(P2530&gt;0,RANK(P2530,(N2530:P2530,Q2530:AE2530)),0)</f>
        <v>3</v>
      </c>
      <c r="G2530" s="1">
        <f t="shared" si="556"/>
        <v>96</v>
      </c>
      <c r="H2530" s="2">
        <f t="shared" si="557"/>
        <v>1.1068834313386372E-2</v>
      </c>
      <c r="I2530" s="2"/>
      <c r="J2530" s="2">
        <f t="shared" si="565"/>
        <v>0.49152542372881358</v>
      </c>
      <c r="K2530" s="2">
        <f t="shared" si="565"/>
        <v>0.50259425804219993</v>
      </c>
      <c r="L2530" s="2">
        <f t="shared" si="565"/>
        <v>2.9978092932088089E-3</v>
      </c>
      <c r="M2530" s="2">
        <f t="shared" si="560"/>
        <v>2.882508935777683E-3</v>
      </c>
      <c r="N2530" s="1">
        <v>4263</v>
      </c>
      <c r="O2530" s="1">
        <v>4359</v>
      </c>
      <c r="P2530" s="1">
        <v>26</v>
      </c>
      <c r="Q2530" s="1">
        <v>12</v>
      </c>
      <c r="R2530" s="1">
        <v>13</v>
      </c>
      <c r="S2530" s="1">
        <v>0</v>
      </c>
      <c r="U2530" s="1">
        <v>0</v>
      </c>
      <c r="AG2530" s="7">
        <f>IF(Q2530&gt;0,RANK(Q2530,(N2530:P2530,Q2530:AE2530)),0)</f>
        <v>5</v>
      </c>
      <c r="AH2530" s="7">
        <f>IF(R2530&gt;0,RANK(R2530,(N2530:P2530,Q2530:AE2530)),0)</f>
        <v>4</v>
      </c>
      <c r="AI2530" s="7">
        <f>IF(T2530&gt;0,RANK(T2530,(N2530:P2530,Q2530:AE2530)),0)</f>
        <v>0</v>
      </c>
      <c r="AJ2530" s="7">
        <f>IF(S2530&gt;0,RANK(S2530,(N2530:P2530,Q2530:AE2530)),0)</f>
        <v>0</v>
      </c>
      <c r="AK2530" s="2">
        <f t="shared" si="566"/>
        <v>1.3836042891732965E-3</v>
      </c>
      <c r="AL2530" s="2">
        <f t="shared" si="566"/>
        <v>1.4989046466044045E-3</v>
      </c>
      <c r="AM2530" s="2">
        <f t="shared" si="562"/>
        <v>0</v>
      </c>
      <c r="AN2530" s="2">
        <f t="shared" si="563"/>
        <v>0</v>
      </c>
      <c r="AP2530" t="s">
        <v>3917</v>
      </c>
      <c r="AQ2530" t="s">
        <v>4398</v>
      </c>
      <c r="AR2530">
        <v>0</v>
      </c>
      <c r="AT2530" s="85" t="s">
        <v>3333</v>
      </c>
      <c r="AU2530" s="84" t="s">
        <v>4173</v>
      </c>
      <c r="AV2530" s="77" t="str">
        <f t="shared" si="564"/>
        <v>47081</v>
      </c>
      <c r="AX2530" s="7" t="s">
        <v>186</v>
      </c>
    </row>
    <row r="2531" spans="1:51" hidden="1" outlineLevel="1">
      <c r="A2531" t="s">
        <v>2282</v>
      </c>
      <c r="B2531" t="s">
        <v>4398</v>
      </c>
      <c r="C2531" s="1">
        <f t="shared" si="558"/>
        <v>3598</v>
      </c>
      <c r="D2531" s="7">
        <f>IF(N2531&gt;0, RANK(N2531,(N2531:P2531,Q2531:AE2531)),0)</f>
        <v>1</v>
      </c>
      <c r="E2531" s="7">
        <f>IF(O2531&gt;0,RANK(O2531,(N2531:P2531,Q2531:AE2531)),0)</f>
        <v>2</v>
      </c>
      <c r="F2531" s="7">
        <f>IF(P2531&gt;0,RANK(P2531,(N2531:P2531,Q2531:AE2531)),0)</f>
        <v>3</v>
      </c>
      <c r="G2531" s="1">
        <f t="shared" si="556"/>
        <v>686</v>
      </c>
      <c r="H2531" s="2">
        <f t="shared" si="557"/>
        <v>0.19066147859922178</v>
      </c>
      <c r="I2531" s="2"/>
      <c r="J2531" s="2">
        <f t="shared" si="565"/>
        <v>0.59088382434685938</v>
      </c>
      <c r="K2531" s="2">
        <f t="shared" si="565"/>
        <v>0.4002223457476376</v>
      </c>
      <c r="L2531" s="2">
        <f t="shared" si="565"/>
        <v>4.7248471372984989E-3</v>
      </c>
      <c r="M2531" s="2">
        <f t="shared" si="560"/>
        <v>4.1689827682045268E-3</v>
      </c>
      <c r="N2531" s="1">
        <v>2126</v>
      </c>
      <c r="O2531" s="1">
        <v>1440</v>
      </c>
      <c r="P2531" s="1">
        <v>17</v>
      </c>
      <c r="Q2531" s="1">
        <v>11</v>
      </c>
      <c r="R2531" s="1">
        <v>4</v>
      </c>
      <c r="S2531" s="1">
        <v>0</v>
      </c>
      <c r="U2531" s="1">
        <v>0</v>
      </c>
      <c r="AG2531" s="7">
        <f>IF(Q2531&gt;0,RANK(Q2531,(N2531:P2531,Q2531:AE2531)),0)</f>
        <v>4</v>
      </c>
      <c r="AH2531" s="7">
        <f>IF(R2531&gt;0,RANK(R2531,(N2531:P2531,Q2531:AE2531)),0)</f>
        <v>5</v>
      </c>
      <c r="AI2531" s="7">
        <f>IF(T2531&gt;0,RANK(T2531,(N2531:P2531,Q2531:AE2531)),0)</f>
        <v>0</v>
      </c>
      <c r="AJ2531" s="7">
        <f>IF(S2531&gt;0,RANK(S2531,(N2531:P2531,Q2531:AE2531)),0)</f>
        <v>0</v>
      </c>
      <c r="AK2531" s="2">
        <f t="shared" si="566"/>
        <v>3.0572540300166759E-3</v>
      </c>
      <c r="AL2531" s="2">
        <f t="shared" si="566"/>
        <v>1.1117287381878821E-3</v>
      </c>
      <c r="AM2531" s="2">
        <f t="shared" si="562"/>
        <v>0</v>
      </c>
      <c r="AN2531" s="2">
        <f t="shared" si="563"/>
        <v>0</v>
      </c>
      <c r="AP2531" t="s">
        <v>2282</v>
      </c>
      <c r="AQ2531" t="s">
        <v>4398</v>
      </c>
      <c r="AR2531">
        <v>8</v>
      </c>
      <c r="AT2531" s="85" t="s">
        <v>3333</v>
      </c>
      <c r="AU2531" s="84" t="s">
        <v>4372</v>
      </c>
      <c r="AV2531" s="77" t="str">
        <f t="shared" si="564"/>
        <v>47083</v>
      </c>
      <c r="AX2531" s="7" t="s">
        <v>186</v>
      </c>
    </row>
    <row r="2532" spans="1:51" hidden="1" outlineLevel="1">
      <c r="A2532" t="s">
        <v>1672</v>
      </c>
      <c r="B2532" t="s">
        <v>4398</v>
      </c>
      <c r="C2532" s="1">
        <f t="shared" si="558"/>
        <v>7793</v>
      </c>
      <c r="D2532" s="7">
        <f>IF(N2532&gt;0, RANK(N2532,(N2532:P2532,Q2532:AE2532)),0)</f>
        <v>1</v>
      </c>
      <c r="E2532" s="7">
        <f>IF(O2532&gt;0,RANK(O2532,(N2532:P2532,Q2532:AE2532)),0)</f>
        <v>2</v>
      </c>
      <c r="F2532" s="7">
        <f>IF(P2532&gt;0,RANK(P2532,(N2532:P2532,Q2532:AE2532)),0)</f>
        <v>3</v>
      </c>
      <c r="G2532" s="1">
        <f t="shared" si="556"/>
        <v>1224</v>
      </c>
      <c r="H2532" s="2">
        <f t="shared" si="557"/>
        <v>0.15706403182343129</v>
      </c>
      <c r="I2532" s="2"/>
      <c r="J2532" s="2">
        <f t="shared" si="565"/>
        <v>0.57551648915693576</v>
      </c>
      <c r="K2532" s="2">
        <f t="shared" si="565"/>
        <v>0.41845245733350445</v>
      </c>
      <c r="L2532" s="2">
        <f t="shared" si="565"/>
        <v>3.2080071859360965E-3</v>
      </c>
      <c r="M2532" s="2">
        <f t="shared" si="560"/>
        <v>2.8230463236236952E-3</v>
      </c>
      <c r="N2532" s="1">
        <v>4485</v>
      </c>
      <c r="O2532" s="1">
        <v>3261</v>
      </c>
      <c r="P2532" s="1">
        <v>25</v>
      </c>
      <c r="Q2532" s="1">
        <v>13</v>
      </c>
      <c r="R2532" s="1">
        <v>9</v>
      </c>
      <c r="S2532" s="1">
        <v>0</v>
      </c>
      <c r="U2532" s="1">
        <v>0</v>
      </c>
      <c r="AG2532" s="7">
        <f>IF(Q2532&gt;0,RANK(Q2532,(N2532:P2532,Q2532:AE2532)),0)</f>
        <v>4</v>
      </c>
      <c r="AH2532" s="7">
        <f>IF(R2532&gt;0,RANK(R2532,(N2532:P2532,Q2532:AE2532)),0)</f>
        <v>5</v>
      </c>
      <c r="AI2532" s="7">
        <f>IF(T2532&gt;0,RANK(T2532,(N2532:P2532,Q2532:AE2532)),0)</f>
        <v>0</v>
      </c>
      <c r="AJ2532" s="7">
        <f>IF(S2532&gt;0,RANK(S2532,(N2532:P2532,Q2532:AE2532)),0)</f>
        <v>0</v>
      </c>
      <c r="AK2532" s="2">
        <f t="shared" si="566"/>
        <v>1.6681637366867702E-3</v>
      </c>
      <c r="AL2532" s="2">
        <f t="shared" si="566"/>
        <v>1.1548825869369948E-3</v>
      </c>
      <c r="AM2532" s="2">
        <f t="shared" si="562"/>
        <v>0</v>
      </c>
      <c r="AN2532" s="2">
        <f t="shared" si="563"/>
        <v>0</v>
      </c>
      <c r="AP2532" t="s">
        <v>1672</v>
      </c>
      <c r="AQ2532" t="s">
        <v>4398</v>
      </c>
      <c r="AR2532">
        <v>8</v>
      </c>
      <c r="AT2532" s="85" t="s">
        <v>3333</v>
      </c>
      <c r="AU2532" s="84" t="s">
        <v>5224</v>
      </c>
      <c r="AV2532" s="77" t="str">
        <f t="shared" si="564"/>
        <v>47085</v>
      </c>
      <c r="AX2532" s="7" t="s">
        <v>186</v>
      </c>
    </row>
    <row r="2533" spans="1:51" hidden="1" outlineLevel="1">
      <c r="A2533" t="s">
        <v>1843</v>
      </c>
      <c r="B2533" t="s">
        <v>4398</v>
      </c>
      <c r="C2533" s="1">
        <f t="shared" si="558"/>
        <v>5056</v>
      </c>
      <c r="D2533" s="7">
        <f>IF(N2533&gt;0, RANK(N2533,(N2533:P2533,Q2533:AE2533)),0)</f>
        <v>1</v>
      </c>
      <c r="E2533" s="7">
        <f>IF(O2533&gt;0,RANK(O2533,(N2533:P2533,Q2533:AE2533)),0)</f>
        <v>2</v>
      </c>
      <c r="F2533" s="7">
        <f>IF(P2533&gt;0,RANK(P2533,(N2533:P2533,Q2533:AE2533)),0)</f>
        <v>3</v>
      </c>
      <c r="G2533" s="1">
        <f t="shared" ref="G2533:G2596" si="567">IF(C2533&gt;0,MAX(N2533:P2533)-LARGE(N2533:P2533,2),0)</f>
        <v>972</v>
      </c>
      <c r="H2533" s="2">
        <f t="shared" ref="H2533:H2596" si="568">IF(C2533&gt;0,G2533/C2533,0)</f>
        <v>0.19224683544303797</v>
      </c>
      <c r="I2533" s="2"/>
      <c r="J2533" s="2">
        <f t="shared" si="565"/>
        <v>0.59295886075949367</v>
      </c>
      <c r="K2533" s="2">
        <f t="shared" si="565"/>
        <v>0.40071202531645572</v>
      </c>
      <c r="L2533" s="2">
        <f t="shared" si="565"/>
        <v>2.7689873417721519E-3</v>
      </c>
      <c r="M2533" s="2">
        <f t="shared" si="560"/>
        <v>3.5601265822784592E-3</v>
      </c>
      <c r="N2533" s="1">
        <v>2998</v>
      </c>
      <c r="O2533" s="1">
        <v>2026</v>
      </c>
      <c r="P2533" s="1">
        <v>14</v>
      </c>
      <c r="Q2533" s="1">
        <v>7</v>
      </c>
      <c r="R2533" s="1">
        <v>11</v>
      </c>
      <c r="S2533" s="1">
        <v>0</v>
      </c>
      <c r="U2533" s="1">
        <v>0</v>
      </c>
      <c r="AG2533" s="7">
        <f>IF(Q2533&gt;0,RANK(Q2533,(N2533:P2533,Q2533:AE2533)),0)</f>
        <v>5</v>
      </c>
      <c r="AH2533" s="7">
        <f>IF(R2533&gt;0,RANK(R2533,(N2533:P2533,Q2533:AE2533)),0)</f>
        <v>4</v>
      </c>
      <c r="AI2533" s="7">
        <f>IF(T2533&gt;0,RANK(T2533,(N2533:P2533,Q2533:AE2533)),0)</f>
        <v>0</v>
      </c>
      <c r="AJ2533" s="7">
        <f>IF(S2533&gt;0,RANK(S2533,(N2533:P2533,Q2533:AE2533)),0)</f>
        <v>0</v>
      </c>
      <c r="AK2533" s="2">
        <f t="shared" si="566"/>
        <v>1.384493670886076E-3</v>
      </c>
      <c r="AL2533" s="2">
        <f t="shared" si="566"/>
        <v>2.1756329113924049E-3</v>
      </c>
      <c r="AM2533" s="2">
        <f t="shared" si="562"/>
        <v>0</v>
      </c>
      <c r="AN2533" s="2">
        <f t="shared" si="563"/>
        <v>0</v>
      </c>
      <c r="AP2533" t="s">
        <v>1843</v>
      </c>
      <c r="AQ2533" t="s">
        <v>4398</v>
      </c>
      <c r="AR2533">
        <v>6</v>
      </c>
      <c r="AT2533" s="85" t="s">
        <v>3333</v>
      </c>
      <c r="AU2533" s="84" t="s">
        <v>4374</v>
      </c>
      <c r="AV2533" s="77" t="str">
        <f t="shared" si="564"/>
        <v>47087</v>
      </c>
      <c r="AX2533" s="7" t="s">
        <v>186</v>
      </c>
      <c r="AY2533" s="1"/>
    </row>
    <row r="2534" spans="1:51" hidden="1" outlineLevel="1">
      <c r="A2534" t="s">
        <v>2143</v>
      </c>
      <c r="B2534" t="s">
        <v>4398</v>
      </c>
      <c r="C2534" s="1">
        <f t="shared" si="558"/>
        <v>17215</v>
      </c>
      <c r="D2534" s="7">
        <f>IF(N2534&gt;0, RANK(N2534,(N2534:P2534,Q2534:AE2534)),0)</f>
        <v>2</v>
      </c>
      <c r="E2534" s="7">
        <f>IF(O2534&gt;0,RANK(O2534,(N2534:P2534,Q2534:AE2534)),0)</f>
        <v>1</v>
      </c>
      <c r="F2534" s="7">
        <f>IF(P2534&gt;0,RANK(P2534,(N2534:P2534,Q2534:AE2534)),0)</f>
        <v>3</v>
      </c>
      <c r="G2534" s="1">
        <f t="shared" si="567"/>
        <v>6156</v>
      </c>
      <c r="H2534" s="2">
        <f t="shared" si="568"/>
        <v>0.35759512053441767</v>
      </c>
      <c r="I2534" s="2"/>
      <c r="J2534" s="2">
        <f t="shared" si="565"/>
        <v>0.31768806273598604</v>
      </c>
      <c r="K2534" s="2">
        <f t="shared" si="565"/>
        <v>0.67528318327040371</v>
      </c>
      <c r="L2534" s="2">
        <f t="shared" si="565"/>
        <v>4.240487946558234E-3</v>
      </c>
      <c r="M2534" s="2">
        <f t="shared" si="560"/>
        <v>2.7882660470520144E-3</v>
      </c>
      <c r="N2534" s="1">
        <v>5469</v>
      </c>
      <c r="O2534" s="1">
        <v>11625</v>
      </c>
      <c r="P2534" s="1">
        <v>73</v>
      </c>
      <c r="Q2534" s="1">
        <v>26</v>
      </c>
      <c r="R2534" s="1">
        <v>22</v>
      </c>
      <c r="S2534" s="1">
        <v>0</v>
      </c>
      <c r="U2534" s="1">
        <v>0</v>
      </c>
      <c r="AG2534" s="7">
        <f>IF(Q2534&gt;0,RANK(Q2534,(N2534:P2534,Q2534:AE2534)),0)</f>
        <v>4</v>
      </c>
      <c r="AH2534" s="7">
        <f>IF(R2534&gt;0,RANK(R2534,(N2534:P2534,Q2534:AE2534)),0)</f>
        <v>5</v>
      </c>
      <c r="AI2534" s="7">
        <f>IF(T2534&gt;0,RANK(T2534,(N2534:P2534,Q2534:AE2534)),0)</f>
        <v>0</v>
      </c>
      <c r="AJ2534" s="7">
        <f>IF(S2534&gt;0,RANK(S2534,(N2534:P2534,Q2534:AE2534)),0)</f>
        <v>0</v>
      </c>
      <c r="AK2534" s="2">
        <f t="shared" si="566"/>
        <v>1.5103107754864944E-3</v>
      </c>
      <c r="AL2534" s="2">
        <f t="shared" si="566"/>
        <v>1.2779552715654952E-3</v>
      </c>
      <c r="AM2534" s="2">
        <f t="shared" si="562"/>
        <v>0</v>
      </c>
      <c r="AN2534" s="2">
        <f t="shared" si="563"/>
        <v>0</v>
      </c>
      <c r="AP2534" t="s">
        <v>2143</v>
      </c>
      <c r="AQ2534" t="s">
        <v>4398</v>
      </c>
      <c r="AR2534">
        <v>0</v>
      </c>
      <c r="AT2534" s="85" t="s">
        <v>3333</v>
      </c>
      <c r="AU2534" s="84" t="s">
        <v>4375</v>
      </c>
      <c r="AV2534" s="77" t="str">
        <f t="shared" si="564"/>
        <v>47089</v>
      </c>
      <c r="AX2534" s="7" t="s">
        <v>186</v>
      </c>
      <c r="AY2534" s="1"/>
    </row>
    <row r="2535" spans="1:51" hidden="1" outlineLevel="1">
      <c r="A2535" t="s">
        <v>2182</v>
      </c>
      <c r="B2535" t="s">
        <v>4398</v>
      </c>
      <c r="C2535" s="1">
        <f t="shared" si="558"/>
        <v>6480</v>
      </c>
      <c r="D2535" s="7">
        <f>IF(N2535&gt;0, RANK(N2535,(N2535:P2535,Q2535:AE2535)),0)</f>
        <v>2</v>
      </c>
      <c r="E2535" s="7">
        <f>IF(O2535&gt;0,RANK(O2535,(N2535:P2535,Q2535:AE2535)),0)</f>
        <v>1</v>
      </c>
      <c r="F2535" s="7">
        <f>IF(P2535&gt;0,RANK(P2535,(N2535:P2535,Q2535:AE2535)),0)</f>
        <v>3</v>
      </c>
      <c r="G2535" s="1">
        <f t="shared" si="567"/>
        <v>2822</v>
      </c>
      <c r="H2535" s="2">
        <f t="shared" si="568"/>
        <v>0.43549382716049384</v>
      </c>
      <c r="I2535" s="2"/>
      <c r="J2535" s="2">
        <f t="shared" si="565"/>
        <v>0.27962962962962962</v>
      </c>
      <c r="K2535" s="2">
        <f t="shared" si="565"/>
        <v>0.71512345679012346</v>
      </c>
      <c r="L2535" s="2">
        <f t="shared" si="565"/>
        <v>3.0864197530864196E-3</v>
      </c>
      <c r="M2535" s="2">
        <f t="shared" si="560"/>
        <v>2.1604938271604507E-3</v>
      </c>
      <c r="N2535" s="1">
        <v>1812</v>
      </c>
      <c r="O2535" s="1">
        <v>4634</v>
      </c>
      <c r="P2535" s="1">
        <v>20</v>
      </c>
      <c r="Q2535" s="1">
        <v>6</v>
      </c>
      <c r="R2535" s="1">
        <v>8</v>
      </c>
      <c r="S2535" s="1">
        <v>0</v>
      </c>
      <c r="U2535" s="1">
        <v>0</v>
      </c>
      <c r="AG2535" s="7">
        <f>IF(Q2535&gt;0,RANK(Q2535,(N2535:P2535,Q2535:AE2535)),0)</f>
        <v>5</v>
      </c>
      <c r="AH2535" s="7">
        <f>IF(R2535&gt;0,RANK(R2535,(N2535:P2535,Q2535:AE2535)),0)</f>
        <v>4</v>
      </c>
      <c r="AI2535" s="7">
        <f>IF(T2535&gt;0,RANK(T2535,(N2535:P2535,Q2535:AE2535)),0)</f>
        <v>0</v>
      </c>
      <c r="AJ2535" s="7">
        <f>IF(S2535&gt;0,RANK(S2535,(N2535:P2535,Q2535:AE2535)),0)</f>
        <v>0</v>
      </c>
      <c r="AK2535" s="2">
        <f t="shared" si="566"/>
        <v>9.2592592592592596E-4</v>
      </c>
      <c r="AL2535" s="2">
        <f t="shared" si="566"/>
        <v>1.2345679012345679E-3</v>
      </c>
      <c r="AM2535" s="2">
        <f t="shared" si="562"/>
        <v>0</v>
      </c>
      <c r="AN2535" s="2">
        <f t="shared" si="563"/>
        <v>0</v>
      </c>
      <c r="AP2535" t="s">
        <v>2182</v>
      </c>
      <c r="AQ2535" t="s">
        <v>4398</v>
      </c>
      <c r="AR2535">
        <v>1</v>
      </c>
      <c r="AT2535" s="85" t="s">
        <v>3333</v>
      </c>
      <c r="AU2535" s="84" t="s">
        <v>4376</v>
      </c>
      <c r="AV2535" s="77" t="str">
        <f t="shared" si="564"/>
        <v>47091</v>
      </c>
      <c r="AX2535" s="7" t="s">
        <v>186</v>
      </c>
    </row>
    <row r="2536" spans="1:51" hidden="1" outlineLevel="1">
      <c r="A2536" t="s">
        <v>4308</v>
      </c>
      <c r="B2536" t="s">
        <v>4398</v>
      </c>
      <c r="C2536" s="1">
        <f t="shared" si="558"/>
        <v>178419</v>
      </c>
      <c r="D2536" s="7">
        <f>IF(N2536&gt;0, RANK(N2536,(N2536:P2536,Q2536:AE2536)),0)</f>
        <v>2</v>
      </c>
      <c r="E2536" s="7">
        <f>IF(O2536&gt;0,RANK(O2536,(N2536:P2536,Q2536:AE2536)),0)</f>
        <v>1</v>
      </c>
      <c r="F2536" s="7">
        <f>IF(P2536&gt;0,RANK(P2536,(N2536:P2536,Q2536:AE2536)),0)</f>
        <v>3</v>
      </c>
      <c r="G2536" s="1">
        <f t="shared" si="567"/>
        <v>44790</v>
      </c>
      <c r="H2536" s="2">
        <f t="shared" si="568"/>
        <v>0.25103828628116959</v>
      </c>
      <c r="I2536" s="2"/>
      <c r="J2536" s="2">
        <f t="shared" si="565"/>
        <v>0.36998862228798501</v>
      </c>
      <c r="K2536" s="2">
        <f t="shared" si="565"/>
        <v>0.62102690856915466</v>
      </c>
      <c r="L2536" s="2">
        <f t="shared" si="565"/>
        <v>3.9289537549252037E-3</v>
      </c>
      <c r="M2536" s="2">
        <f t="shared" si="560"/>
        <v>5.0555153879351259E-3</v>
      </c>
      <c r="N2536" s="1">
        <v>66013</v>
      </c>
      <c r="O2536" s="1">
        <v>110803</v>
      </c>
      <c r="P2536" s="1">
        <v>701</v>
      </c>
      <c r="Q2536" s="1">
        <v>695</v>
      </c>
      <c r="R2536" s="1">
        <v>207</v>
      </c>
      <c r="S2536" s="1">
        <v>0</v>
      </c>
      <c r="U2536" s="1">
        <v>0</v>
      </c>
      <c r="AG2536" s="7">
        <f>IF(Q2536&gt;0,RANK(Q2536,(N2536:P2536,Q2536:AE2536)),0)</f>
        <v>4</v>
      </c>
      <c r="AH2536" s="7">
        <f>IF(R2536&gt;0,RANK(R2536,(N2536:P2536,Q2536:AE2536)),0)</f>
        <v>5</v>
      </c>
      <c r="AI2536" s="7">
        <f>IF(T2536&gt;0,RANK(T2536,(N2536:P2536,Q2536:AE2536)),0)</f>
        <v>0</v>
      </c>
      <c r="AJ2536" s="7">
        <f>IF(S2536&gt;0,RANK(S2536,(N2536:P2536,Q2536:AE2536)),0)</f>
        <v>0</v>
      </c>
      <c r="AK2536" s="2">
        <f t="shared" si="566"/>
        <v>3.895325049462221E-3</v>
      </c>
      <c r="AL2536" s="2">
        <f t="shared" si="566"/>
        <v>1.1601903384729204E-3</v>
      </c>
      <c r="AM2536" s="2">
        <f t="shared" si="562"/>
        <v>0</v>
      </c>
      <c r="AN2536" s="2">
        <f t="shared" si="563"/>
        <v>0</v>
      </c>
      <c r="AP2536" t="s">
        <v>4308</v>
      </c>
      <c r="AQ2536" t="s">
        <v>4398</v>
      </c>
      <c r="AR2536">
        <v>2</v>
      </c>
      <c r="AT2536" s="85" t="s">
        <v>3333</v>
      </c>
      <c r="AU2536" s="84" t="s">
        <v>4600</v>
      </c>
      <c r="AV2536" s="77" t="str">
        <f t="shared" si="564"/>
        <v>47093</v>
      </c>
      <c r="AX2536" s="7" t="s">
        <v>186</v>
      </c>
    </row>
    <row r="2537" spans="1:51" hidden="1" outlineLevel="1">
      <c r="A2537" t="s">
        <v>3450</v>
      </c>
      <c r="B2537" t="s">
        <v>4398</v>
      </c>
      <c r="C2537" s="1">
        <f t="shared" si="558"/>
        <v>2370</v>
      </c>
      <c r="D2537" s="7">
        <f>IF(N2537&gt;0, RANK(N2537,(N2537:P2537,Q2537:AE2537)),0)</f>
        <v>1</v>
      </c>
      <c r="E2537" s="7">
        <f>IF(O2537&gt;0,RANK(O2537,(N2537:P2537,Q2537:AE2537)),0)</f>
        <v>2</v>
      </c>
      <c r="F2537" s="7">
        <f>IF(P2537&gt;0,RANK(P2537,(N2537:P2537,Q2537:AE2537)),0)</f>
        <v>3</v>
      </c>
      <c r="G2537" s="1">
        <f t="shared" si="567"/>
        <v>278</v>
      </c>
      <c r="H2537" s="2">
        <f t="shared" si="568"/>
        <v>0.11729957805907174</v>
      </c>
      <c r="I2537" s="2"/>
      <c r="J2537" s="2">
        <f t="shared" si="565"/>
        <v>0.55569620253164553</v>
      </c>
      <c r="K2537" s="2">
        <f t="shared" si="565"/>
        <v>0.43839662447257383</v>
      </c>
      <c r="L2537" s="2">
        <f t="shared" si="565"/>
        <v>3.3755274261603376E-3</v>
      </c>
      <c r="M2537" s="2">
        <f t="shared" si="560"/>
        <v>2.5316455696203031E-3</v>
      </c>
      <c r="N2537" s="1">
        <v>1317</v>
      </c>
      <c r="O2537" s="1">
        <v>1039</v>
      </c>
      <c r="P2537" s="1">
        <v>8</v>
      </c>
      <c r="Q2537" s="1">
        <v>1</v>
      </c>
      <c r="R2537" s="1">
        <v>5</v>
      </c>
      <c r="S2537" s="1">
        <v>0</v>
      </c>
      <c r="U2537" s="1">
        <v>0</v>
      </c>
      <c r="AG2537" s="7">
        <f>IF(Q2537&gt;0,RANK(Q2537,(N2537:P2537,Q2537:AE2537)),0)</f>
        <v>5</v>
      </c>
      <c r="AH2537" s="7">
        <f>IF(R2537&gt;0,RANK(R2537,(N2537:P2537,Q2537:AE2537)),0)</f>
        <v>4</v>
      </c>
      <c r="AI2537" s="7">
        <f>IF(T2537&gt;0,RANK(T2537,(N2537:P2537,Q2537:AE2537)),0)</f>
        <v>0</v>
      </c>
      <c r="AJ2537" s="7">
        <f>IF(S2537&gt;0,RANK(S2537,(N2537:P2537,Q2537:AE2537)),0)</f>
        <v>0</v>
      </c>
      <c r="AK2537" s="2">
        <f t="shared" si="566"/>
        <v>4.219409282700422E-4</v>
      </c>
      <c r="AL2537" s="2">
        <f t="shared" si="566"/>
        <v>2.1097046413502108E-3</v>
      </c>
      <c r="AM2537" s="2">
        <f t="shared" si="562"/>
        <v>0</v>
      </c>
      <c r="AN2537" s="2">
        <f t="shared" si="563"/>
        <v>0</v>
      </c>
      <c r="AP2537" t="s">
        <v>3450</v>
      </c>
      <c r="AQ2537" t="s">
        <v>4398</v>
      </c>
      <c r="AR2537">
        <v>8</v>
      </c>
      <c r="AT2537" s="85" t="s">
        <v>3333</v>
      </c>
      <c r="AU2537" s="84" t="s">
        <v>4202</v>
      </c>
      <c r="AV2537" s="77" t="str">
        <f t="shared" si="564"/>
        <v>47095</v>
      </c>
      <c r="AX2537" s="7" t="s">
        <v>186</v>
      </c>
    </row>
    <row r="2538" spans="1:51" hidden="1" outlineLevel="1">
      <c r="A2538" t="s">
        <v>1721</v>
      </c>
      <c r="B2538" t="s">
        <v>4398</v>
      </c>
      <c r="C2538" s="1">
        <f t="shared" si="558"/>
        <v>8682</v>
      </c>
      <c r="D2538" s="7">
        <f>IF(N2538&gt;0, RANK(N2538,(N2538:P2538,Q2538:AE2538)),0)</f>
        <v>1</v>
      </c>
      <c r="E2538" s="7">
        <f>IF(O2538&gt;0,RANK(O2538,(N2538:P2538,Q2538:AE2538)),0)</f>
        <v>2</v>
      </c>
      <c r="F2538" s="7">
        <f>IF(P2538&gt;0,RANK(P2538,(N2538:P2538,Q2538:AE2538)),0)</f>
        <v>3</v>
      </c>
      <c r="G2538" s="1">
        <f t="shared" si="567"/>
        <v>310</v>
      </c>
      <c r="H2538" s="2">
        <f t="shared" si="568"/>
        <v>3.5706058511863627E-2</v>
      </c>
      <c r="I2538" s="2"/>
      <c r="J2538" s="2">
        <f t="shared" si="565"/>
        <v>0.51531905090992858</v>
      </c>
      <c r="K2538" s="2">
        <f t="shared" si="565"/>
        <v>0.47961299239806499</v>
      </c>
      <c r="L2538" s="2">
        <f t="shared" si="565"/>
        <v>2.9947016816401751E-3</v>
      </c>
      <c r="M2538" s="2">
        <f t="shared" si="560"/>
        <v>2.0732550103662616E-3</v>
      </c>
      <c r="N2538" s="1">
        <v>4474</v>
      </c>
      <c r="O2538" s="1">
        <v>4164</v>
      </c>
      <c r="P2538" s="1">
        <v>26</v>
      </c>
      <c r="Q2538" s="1">
        <v>12</v>
      </c>
      <c r="R2538" s="1">
        <v>6</v>
      </c>
      <c r="S2538" s="1">
        <v>0</v>
      </c>
      <c r="U2538" s="1">
        <v>0</v>
      </c>
      <c r="AG2538" s="7">
        <f>IF(Q2538&gt;0,RANK(Q2538,(N2538:P2538,Q2538:AE2538)),0)</f>
        <v>4</v>
      </c>
      <c r="AH2538" s="7">
        <f>IF(R2538&gt;0,RANK(R2538,(N2538:P2538,Q2538:AE2538)),0)</f>
        <v>5</v>
      </c>
      <c r="AI2538" s="7">
        <f>IF(T2538&gt;0,RANK(T2538,(N2538:P2538,Q2538:AE2538)),0)</f>
        <v>0</v>
      </c>
      <c r="AJ2538" s="7">
        <f>IF(S2538&gt;0,RANK(S2538,(N2538:P2538,Q2538:AE2538)),0)</f>
        <v>0</v>
      </c>
      <c r="AK2538" s="2">
        <f t="shared" si="566"/>
        <v>1.38217000691085E-3</v>
      </c>
      <c r="AL2538" s="2">
        <f t="shared" si="566"/>
        <v>6.9108500345542499E-4</v>
      </c>
      <c r="AM2538" s="2">
        <f t="shared" si="562"/>
        <v>0</v>
      </c>
      <c r="AN2538" s="2">
        <f t="shared" si="563"/>
        <v>0</v>
      </c>
      <c r="AP2538" t="s">
        <v>1721</v>
      </c>
      <c r="AQ2538" t="s">
        <v>4398</v>
      </c>
      <c r="AR2538">
        <v>8</v>
      </c>
      <c r="AT2538" s="85" t="s">
        <v>3333</v>
      </c>
      <c r="AU2538" s="84" t="s">
        <v>4529</v>
      </c>
      <c r="AV2538" s="77" t="str">
        <f t="shared" si="564"/>
        <v>47097</v>
      </c>
      <c r="AX2538" s="7" t="s">
        <v>186</v>
      </c>
    </row>
    <row r="2539" spans="1:51" hidden="1" outlineLevel="1">
      <c r="A2539" t="s">
        <v>2838</v>
      </c>
      <c r="B2539" t="s">
        <v>4398</v>
      </c>
      <c r="C2539" s="1">
        <f t="shared" si="558"/>
        <v>16658</v>
      </c>
      <c r="D2539" s="7">
        <f>IF(N2539&gt;0, RANK(N2539,(N2539:P2539,Q2539:AE2539)),0)</f>
        <v>2</v>
      </c>
      <c r="E2539" s="7">
        <f>IF(O2539&gt;0,RANK(O2539,(N2539:P2539,Q2539:AE2539)),0)</f>
        <v>1</v>
      </c>
      <c r="F2539" s="7">
        <f>IF(P2539&gt;0,RANK(P2539,(N2539:P2539,Q2539:AE2539)),0)</f>
        <v>3</v>
      </c>
      <c r="G2539" s="1">
        <f t="shared" si="567"/>
        <v>3367</v>
      </c>
      <c r="H2539" s="2">
        <f t="shared" si="568"/>
        <v>0.20212510505462841</v>
      </c>
      <c r="I2539" s="2"/>
      <c r="J2539" s="2">
        <f t="shared" si="565"/>
        <v>0.39572577740425019</v>
      </c>
      <c r="K2539" s="2">
        <f t="shared" si="565"/>
        <v>0.59785088245887863</v>
      </c>
      <c r="L2539" s="2">
        <f t="shared" si="565"/>
        <v>3.4217793252491295E-3</v>
      </c>
      <c r="M2539" s="2">
        <f t="shared" si="560"/>
        <v>3.0015608116220512E-3</v>
      </c>
      <c r="N2539" s="1">
        <v>6592</v>
      </c>
      <c r="O2539" s="1">
        <v>9959</v>
      </c>
      <c r="P2539" s="1">
        <v>57</v>
      </c>
      <c r="Q2539" s="1">
        <v>27</v>
      </c>
      <c r="R2539" s="1">
        <v>23</v>
      </c>
      <c r="S2539" s="1">
        <v>0</v>
      </c>
      <c r="U2539" s="1">
        <v>0</v>
      </c>
      <c r="AG2539" s="7">
        <f>IF(Q2539&gt;0,RANK(Q2539,(N2539:P2539,Q2539:AE2539)),0)</f>
        <v>4</v>
      </c>
      <c r="AH2539" s="7">
        <f>IF(R2539&gt;0,RANK(R2539,(N2539:P2539,Q2539:AE2539)),0)</f>
        <v>5</v>
      </c>
      <c r="AI2539" s="7">
        <f>IF(T2539&gt;0,RANK(T2539,(N2539:P2539,Q2539:AE2539)),0)</f>
        <v>0</v>
      </c>
      <c r="AJ2539" s="7">
        <f>IF(S2539&gt;0,RANK(S2539,(N2539:P2539,Q2539:AE2539)),0)</f>
        <v>0</v>
      </c>
      <c r="AK2539" s="2">
        <f t="shared" si="566"/>
        <v>1.6208428382759035E-3</v>
      </c>
      <c r="AL2539" s="2">
        <f t="shared" si="566"/>
        <v>1.3807179733461401E-3</v>
      </c>
      <c r="AM2539" s="2">
        <f t="shared" si="562"/>
        <v>0</v>
      </c>
      <c r="AN2539" s="2">
        <f t="shared" si="563"/>
        <v>0</v>
      </c>
      <c r="AP2539" t="s">
        <v>2838</v>
      </c>
      <c r="AQ2539" t="s">
        <v>4398</v>
      </c>
      <c r="AR2539">
        <v>4</v>
      </c>
      <c r="AT2539" s="85" t="s">
        <v>3333</v>
      </c>
      <c r="AU2539" s="84" t="s">
        <v>4530</v>
      </c>
      <c r="AV2539" s="77" t="str">
        <f t="shared" si="564"/>
        <v>47099</v>
      </c>
      <c r="AX2539" s="7" t="s">
        <v>186</v>
      </c>
    </row>
    <row r="2540" spans="1:51" hidden="1" outlineLevel="1">
      <c r="A2540" t="s">
        <v>1015</v>
      </c>
      <c r="B2540" t="s">
        <v>4398</v>
      </c>
      <c r="C2540" s="1">
        <f t="shared" si="558"/>
        <v>5054</v>
      </c>
      <c r="D2540" s="7">
        <f>IF(N2540&gt;0, RANK(N2540,(N2540:P2540,Q2540:AE2540)),0)</f>
        <v>2</v>
      </c>
      <c r="E2540" s="7">
        <f>IF(O2540&gt;0,RANK(O2540,(N2540:P2540,Q2540:AE2540)),0)</f>
        <v>1</v>
      </c>
      <c r="F2540" s="7">
        <f>IF(P2540&gt;0,RANK(P2540,(N2540:P2540,Q2540:AE2540)),0)</f>
        <v>3</v>
      </c>
      <c r="G2540" s="1">
        <f t="shared" si="567"/>
        <v>627</v>
      </c>
      <c r="H2540" s="2">
        <f t="shared" si="568"/>
        <v>0.12406015037593984</v>
      </c>
      <c r="I2540" s="2"/>
      <c r="J2540" s="2">
        <f t="shared" si="565"/>
        <v>0.4337158686189157</v>
      </c>
      <c r="K2540" s="2">
        <f t="shared" si="565"/>
        <v>0.55777601899485552</v>
      </c>
      <c r="L2540" s="2">
        <f t="shared" si="565"/>
        <v>6.1337554412346654E-3</v>
      </c>
      <c r="M2540" s="2">
        <f t="shared" si="560"/>
        <v>2.3743569449940624E-3</v>
      </c>
      <c r="N2540" s="1">
        <v>2192</v>
      </c>
      <c r="O2540" s="1">
        <v>2819</v>
      </c>
      <c r="P2540" s="1">
        <v>31</v>
      </c>
      <c r="Q2540" s="1">
        <v>3</v>
      </c>
      <c r="R2540" s="1">
        <v>9</v>
      </c>
      <c r="S2540" s="1">
        <v>0</v>
      </c>
      <c r="U2540" s="1">
        <v>0</v>
      </c>
      <c r="AG2540" s="7">
        <f>IF(Q2540&gt;0,RANK(Q2540,(N2540:P2540,Q2540:AE2540)),0)</f>
        <v>5</v>
      </c>
      <c r="AH2540" s="7">
        <f>IF(R2540&gt;0,RANK(R2540,(N2540:P2540,Q2540:AE2540)),0)</f>
        <v>4</v>
      </c>
      <c r="AI2540" s="7">
        <f>IF(T2540&gt;0,RANK(T2540,(N2540:P2540,Q2540:AE2540)),0)</f>
        <v>0</v>
      </c>
      <c r="AJ2540" s="7">
        <f>IF(S2540&gt;0,RANK(S2540,(N2540:P2540,Q2540:AE2540)),0)</f>
        <v>0</v>
      </c>
      <c r="AK2540" s="2">
        <f t="shared" si="566"/>
        <v>5.9358923624851603E-4</v>
      </c>
      <c r="AL2540" s="2">
        <f t="shared" si="566"/>
        <v>1.7807677087455481E-3</v>
      </c>
      <c r="AM2540" s="2">
        <f t="shared" si="562"/>
        <v>0</v>
      </c>
      <c r="AN2540" s="2">
        <f t="shared" si="563"/>
        <v>0</v>
      </c>
      <c r="AP2540" t="s">
        <v>1015</v>
      </c>
      <c r="AQ2540" t="s">
        <v>4398</v>
      </c>
      <c r="AR2540">
        <v>4</v>
      </c>
      <c r="AT2540" s="85" t="s">
        <v>3333</v>
      </c>
      <c r="AU2540" s="84" t="s">
        <v>4531</v>
      </c>
      <c r="AV2540" s="77" t="str">
        <f t="shared" si="564"/>
        <v>47101</v>
      </c>
      <c r="AX2540" s="7" t="s">
        <v>186</v>
      </c>
    </row>
    <row r="2541" spans="1:51" hidden="1" outlineLevel="1">
      <c r="A2541" t="s">
        <v>3867</v>
      </c>
      <c r="B2541" t="s">
        <v>4398</v>
      </c>
      <c r="C2541" s="1">
        <f t="shared" si="558"/>
        <v>12457</v>
      </c>
      <c r="D2541" s="7">
        <f>IF(N2541&gt;0, RANK(N2541,(N2541:P2541,Q2541:AE2541)),0)</f>
        <v>2</v>
      </c>
      <c r="E2541" s="7">
        <f>IF(O2541&gt;0,RANK(O2541,(N2541:P2541,Q2541:AE2541)),0)</f>
        <v>1</v>
      </c>
      <c r="F2541" s="7">
        <f>IF(P2541&gt;0,RANK(P2541,(N2541:P2541,Q2541:AE2541)),0)</f>
        <v>3</v>
      </c>
      <c r="G2541" s="1">
        <f t="shared" si="567"/>
        <v>3283</v>
      </c>
      <c r="H2541" s="2">
        <f t="shared" si="568"/>
        <v>0.26354660030504939</v>
      </c>
      <c r="I2541" s="2"/>
      <c r="J2541" s="2">
        <f t="shared" si="565"/>
        <v>0.36493537769928552</v>
      </c>
      <c r="K2541" s="2">
        <f t="shared" si="565"/>
        <v>0.62848197800433492</v>
      </c>
      <c r="L2541" s="2">
        <f t="shared" si="565"/>
        <v>2.4885606486312918E-3</v>
      </c>
      <c r="M2541" s="2">
        <f t="shared" si="560"/>
        <v>4.0940836477482666E-3</v>
      </c>
      <c r="N2541" s="1">
        <v>4546</v>
      </c>
      <c r="O2541" s="1">
        <v>7829</v>
      </c>
      <c r="P2541" s="1">
        <v>31</v>
      </c>
      <c r="Q2541" s="1">
        <v>29</v>
      </c>
      <c r="R2541" s="1">
        <v>22</v>
      </c>
      <c r="S2541" s="1">
        <v>0</v>
      </c>
      <c r="U2541" s="1">
        <v>0</v>
      </c>
      <c r="AG2541" s="7">
        <f>IF(Q2541&gt;0,RANK(Q2541,(N2541:P2541,Q2541:AE2541)),0)</f>
        <v>4</v>
      </c>
      <c r="AH2541" s="7">
        <f>IF(R2541&gt;0,RANK(R2541,(N2541:P2541,Q2541:AE2541)),0)</f>
        <v>5</v>
      </c>
      <c r="AI2541" s="7">
        <f>IF(T2541&gt;0,RANK(T2541,(N2541:P2541,Q2541:AE2541)),0)</f>
        <v>0</v>
      </c>
      <c r="AJ2541" s="7">
        <f>IF(S2541&gt;0,RANK(S2541,(N2541:P2541,Q2541:AE2541)),0)</f>
        <v>0</v>
      </c>
      <c r="AK2541" s="2">
        <f t="shared" si="566"/>
        <v>2.3280083487195952E-3</v>
      </c>
      <c r="AL2541" s="2">
        <f t="shared" si="566"/>
        <v>1.7660752990286586E-3</v>
      </c>
      <c r="AM2541" s="2">
        <f t="shared" si="562"/>
        <v>0</v>
      </c>
      <c r="AN2541" s="2">
        <f t="shared" si="563"/>
        <v>0</v>
      </c>
      <c r="AP2541" t="s">
        <v>3867</v>
      </c>
      <c r="AQ2541" t="s">
        <v>4398</v>
      </c>
      <c r="AR2541">
        <v>4</v>
      </c>
      <c r="AT2541" s="85" t="s">
        <v>3333</v>
      </c>
      <c r="AU2541" s="84" t="s">
        <v>4532</v>
      </c>
      <c r="AV2541" s="77" t="str">
        <f t="shared" si="564"/>
        <v>47103</v>
      </c>
      <c r="AX2541" s="7" t="s">
        <v>186</v>
      </c>
    </row>
    <row r="2542" spans="1:51" hidden="1" outlineLevel="1">
      <c r="A2542" t="s">
        <v>2955</v>
      </c>
      <c r="B2542" t="s">
        <v>4398</v>
      </c>
      <c r="C2542" s="1">
        <f t="shared" si="558"/>
        <v>19864</v>
      </c>
      <c r="D2542" s="7">
        <f>IF(N2542&gt;0, RANK(N2542,(N2542:P2542,Q2542:AE2542)),0)</f>
        <v>2</v>
      </c>
      <c r="E2542" s="7">
        <f>IF(O2542&gt;0,RANK(O2542,(N2542:P2542,Q2542:AE2542)),0)</f>
        <v>1</v>
      </c>
      <c r="F2542" s="7">
        <f>IF(P2542&gt;0,RANK(P2542,(N2542:P2542,Q2542:AE2542)),0)</f>
        <v>3</v>
      </c>
      <c r="G2542" s="1">
        <f t="shared" si="567"/>
        <v>8333</v>
      </c>
      <c r="H2542" s="2">
        <f t="shared" si="568"/>
        <v>0.41950261780104714</v>
      </c>
      <c r="I2542" s="2"/>
      <c r="J2542" s="2">
        <f t="shared" si="565"/>
        <v>0.28735400724929522</v>
      </c>
      <c r="K2542" s="2">
        <f t="shared" si="565"/>
        <v>0.7068566250503423</v>
      </c>
      <c r="L2542" s="2">
        <f t="shared" si="565"/>
        <v>2.8695126862666128E-3</v>
      </c>
      <c r="M2542" s="2">
        <f t="shared" si="560"/>
        <v>2.9198550140958116E-3</v>
      </c>
      <c r="N2542" s="1">
        <v>5708</v>
      </c>
      <c r="O2542" s="1">
        <v>14041</v>
      </c>
      <c r="P2542" s="1">
        <v>57</v>
      </c>
      <c r="Q2542" s="1">
        <v>41</v>
      </c>
      <c r="R2542" s="1">
        <v>17</v>
      </c>
      <c r="S2542" s="1">
        <v>0</v>
      </c>
      <c r="U2542" s="1">
        <v>0</v>
      </c>
      <c r="AG2542" s="7">
        <f>IF(Q2542&gt;0,RANK(Q2542,(N2542:P2542,Q2542:AE2542)),0)</f>
        <v>4</v>
      </c>
      <c r="AH2542" s="7">
        <f>IF(R2542&gt;0,RANK(R2542,(N2542:P2542,Q2542:AE2542)),0)</f>
        <v>5</v>
      </c>
      <c r="AI2542" s="7">
        <f>IF(T2542&gt;0,RANK(T2542,(N2542:P2542,Q2542:AE2542)),0)</f>
        <v>0</v>
      </c>
      <c r="AJ2542" s="7">
        <f>IF(S2542&gt;0,RANK(S2542,(N2542:P2542,Q2542:AE2542)),0)</f>
        <v>0</v>
      </c>
      <c r="AK2542" s="2">
        <f t="shared" si="566"/>
        <v>2.0640354409987918E-3</v>
      </c>
      <c r="AL2542" s="2">
        <f t="shared" si="566"/>
        <v>8.5581957309706E-4</v>
      </c>
      <c r="AM2542" s="2">
        <f t="shared" si="562"/>
        <v>0</v>
      </c>
      <c r="AN2542" s="2">
        <f t="shared" si="563"/>
        <v>0</v>
      </c>
      <c r="AP2542" t="s">
        <v>2955</v>
      </c>
      <c r="AQ2542" t="s">
        <v>4398</v>
      </c>
      <c r="AR2542">
        <v>2</v>
      </c>
      <c r="AT2542" s="85" t="s">
        <v>3333</v>
      </c>
      <c r="AU2542" s="84" t="s">
        <v>4533</v>
      </c>
      <c r="AV2542" s="77" t="str">
        <f t="shared" si="564"/>
        <v>47105</v>
      </c>
      <c r="AX2542" s="7" t="s">
        <v>186</v>
      </c>
    </row>
    <row r="2543" spans="1:51" hidden="1" outlineLevel="1">
      <c r="A2543" t="s">
        <v>2075</v>
      </c>
      <c r="B2543" t="s">
        <v>4398</v>
      </c>
      <c r="C2543" s="1">
        <f t="shared" si="558"/>
        <v>18003</v>
      </c>
      <c r="D2543" s="7">
        <f>IF(N2543&gt;0, RANK(N2543,(N2543:P2543,Q2543:AE2543)),0)</f>
        <v>2</v>
      </c>
      <c r="E2543" s="7">
        <f>IF(O2543&gt;0,RANK(O2543,(N2543:P2543,Q2543:AE2543)),0)</f>
        <v>1</v>
      </c>
      <c r="F2543" s="7">
        <f>IF(P2543&gt;0,RANK(P2543,(N2543:P2543,Q2543:AE2543)),0)</f>
        <v>3</v>
      </c>
      <c r="G2543" s="1">
        <f t="shared" si="567"/>
        <v>6089</v>
      </c>
      <c r="H2543" s="2">
        <f t="shared" si="568"/>
        <v>0.33822140754318725</v>
      </c>
      <c r="I2543" s="2"/>
      <c r="J2543" s="2">
        <f t="shared" si="565"/>
        <v>0.32722324057101593</v>
      </c>
      <c r="K2543" s="2">
        <f t="shared" si="565"/>
        <v>0.66544464811420323</v>
      </c>
      <c r="L2543" s="2">
        <f t="shared" si="565"/>
        <v>4.388157529300672E-3</v>
      </c>
      <c r="M2543" s="2">
        <f t="shared" si="560"/>
        <v>2.9439537854801705E-3</v>
      </c>
      <c r="N2543" s="1">
        <v>5891</v>
      </c>
      <c r="O2543" s="1">
        <v>11980</v>
      </c>
      <c r="P2543" s="1">
        <v>79</v>
      </c>
      <c r="Q2543" s="1">
        <v>34</v>
      </c>
      <c r="R2543" s="1">
        <v>19</v>
      </c>
      <c r="S2543" s="1">
        <v>0</v>
      </c>
      <c r="U2543" s="1">
        <v>0</v>
      </c>
      <c r="AG2543" s="7">
        <f>IF(Q2543&gt;0,RANK(Q2543,(N2543:P2543,Q2543:AE2543)),0)</f>
        <v>4</v>
      </c>
      <c r="AH2543" s="7">
        <f>IF(R2543&gt;0,RANK(R2543,(N2543:P2543,Q2543:AE2543)),0)</f>
        <v>5</v>
      </c>
      <c r="AI2543" s="7">
        <f>IF(T2543&gt;0,RANK(T2543,(N2543:P2543,Q2543:AE2543)),0)</f>
        <v>0</v>
      </c>
      <c r="AJ2543" s="7">
        <f>IF(S2543&gt;0,RANK(S2543,(N2543:P2543,Q2543:AE2543)),0)</f>
        <v>0</v>
      </c>
      <c r="AK2543" s="2">
        <f t="shared" si="566"/>
        <v>1.8885741265344666E-3</v>
      </c>
      <c r="AL2543" s="2">
        <f t="shared" si="566"/>
        <v>1.0553796589457313E-3</v>
      </c>
      <c r="AM2543" s="2">
        <f t="shared" si="562"/>
        <v>0</v>
      </c>
      <c r="AN2543" s="2">
        <f t="shared" si="563"/>
        <v>0</v>
      </c>
      <c r="AP2543" t="s">
        <v>2075</v>
      </c>
      <c r="AQ2543" t="s">
        <v>4398</v>
      </c>
      <c r="AR2543">
        <v>2</v>
      </c>
      <c r="AT2543" s="85" t="s">
        <v>3333</v>
      </c>
      <c r="AU2543" s="84" t="s">
        <v>5310</v>
      </c>
      <c r="AV2543" s="77" t="str">
        <f t="shared" si="564"/>
        <v>47107</v>
      </c>
      <c r="AX2543" s="7" t="s">
        <v>186</v>
      </c>
    </row>
    <row r="2544" spans="1:51" hidden="1" outlineLevel="1">
      <c r="A2544" t="s">
        <v>3039</v>
      </c>
      <c r="B2544" t="s">
        <v>4398</v>
      </c>
      <c r="C2544" s="1">
        <f t="shared" si="558"/>
        <v>9924</v>
      </c>
      <c r="D2544" s="7">
        <f>IF(N2544&gt;0, RANK(N2544,(N2544:P2544,Q2544:AE2544)),0)</f>
        <v>2</v>
      </c>
      <c r="E2544" s="7">
        <f>IF(O2544&gt;0,RANK(O2544,(N2544:P2544,Q2544:AE2544)),0)</f>
        <v>1</v>
      </c>
      <c r="F2544" s="7">
        <f>IF(P2544&gt;0,RANK(P2544,(N2544:P2544,Q2544:AE2544)),0)</f>
        <v>3</v>
      </c>
      <c r="G2544" s="1">
        <f t="shared" si="567"/>
        <v>1686</v>
      </c>
      <c r="H2544" s="2">
        <f t="shared" si="568"/>
        <v>0.16989117291414751</v>
      </c>
      <c r="I2544" s="2"/>
      <c r="J2544" s="2">
        <f t="shared" si="565"/>
        <v>0.41324062877871826</v>
      </c>
      <c r="K2544" s="2">
        <f t="shared" si="565"/>
        <v>0.58313180169286583</v>
      </c>
      <c r="L2544" s="2">
        <f t="shared" si="565"/>
        <v>3.0229746070133011E-3</v>
      </c>
      <c r="M2544" s="2">
        <f t="shared" si="560"/>
        <v>6.0459492140261823E-4</v>
      </c>
      <c r="N2544" s="1">
        <v>4101</v>
      </c>
      <c r="O2544" s="1">
        <v>5787</v>
      </c>
      <c r="P2544" s="1">
        <v>30</v>
      </c>
      <c r="Q2544" s="1">
        <v>2</v>
      </c>
      <c r="R2544" s="1">
        <v>4</v>
      </c>
      <c r="S2544" s="1">
        <v>0</v>
      </c>
      <c r="U2544" s="1">
        <v>0</v>
      </c>
      <c r="AG2544" s="7">
        <f>IF(Q2544&gt;0,RANK(Q2544,(N2544:P2544,Q2544:AE2544)),0)</f>
        <v>5</v>
      </c>
      <c r="AH2544" s="7">
        <f>IF(R2544&gt;0,RANK(R2544,(N2544:P2544,Q2544:AE2544)),0)</f>
        <v>4</v>
      </c>
      <c r="AI2544" s="7">
        <f>IF(T2544&gt;0,RANK(T2544,(N2544:P2544,Q2544:AE2544)),0)</f>
        <v>0</v>
      </c>
      <c r="AJ2544" s="7">
        <f>IF(S2544&gt;0,RANK(S2544,(N2544:P2544,Q2544:AE2544)),0)</f>
        <v>0</v>
      </c>
      <c r="AK2544" s="2">
        <f t="shared" si="566"/>
        <v>2.0153164046755341E-4</v>
      </c>
      <c r="AL2544" s="2">
        <f t="shared" si="566"/>
        <v>4.0306328093510683E-4</v>
      </c>
      <c r="AM2544" s="2">
        <f t="shared" si="562"/>
        <v>0</v>
      </c>
      <c r="AN2544" s="2">
        <f t="shared" si="563"/>
        <v>0</v>
      </c>
      <c r="AP2544" t="s">
        <v>3039</v>
      </c>
      <c r="AQ2544" t="s">
        <v>4398</v>
      </c>
      <c r="AR2544">
        <v>7</v>
      </c>
      <c r="AT2544" s="85" t="s">
        <v>3333</v>
      </c>
      <c r="AU2544" s="84" t="s">
        <v>4645</v>
      </c>
      <c r="AV2544" s="77" t="str">
        <f t="shared" si="564"/>
        <v>47109</v>
      </c>
      <c r="AX2544" s="7" t="s">
        <v>186</v>
      </c>
    </row>
    <row r="2545" spans="1:51" hidden="1" outlineLevel="1">
      <c r="A2545" t="s">
        <v>3696</v>
      </c>
      <c r="B2545" t="s">
        <v>4398</v>
      </c>
      <c r="C2545" s="1">
        <f t="shared" si="558"/>
        <v>7433</v>
      </c>
      <c r="D2545" s="7">
        <f>IF(N2545&gt;0, RANK(N2545,(N2545:P2545,Q2545:AE2545)),0)</f>
        <v>2</v>
      </c>
      <c r="E2545" s="7">
        <f>IF(O2545&gt;0,RANK(O2545,(N2545:P2545,Q2545:AE2545)),0)</f>
        <v>1</v>
      </c>
      <c r="F2545" s="7">
        <f>IF(P2545&gt;0,RANK(P2545,(N2545:P2545,Q2545:AE2545)),0)</f>
        <v>3</v>
      </c>
      <c r="G2545" s="1">
        <f t="shared" si="567"/>
        <v>1932</v>
      </c>
      <c r="H2545" s="2">
        <f t="shared" si="568"/>
        <v>0.2599219695950491</v>
      </c>
      <c r="I2545" s="2"/>
      <c r="J2545" s="2">
        <f t="shared" si="565"/>
        <v>0.36835732544060273</v>
      </c>
      <c r="K2545" s="2">
        <f t="shared" si="565"/>
        <v>0.62827929503565183</v>
      </c>
      <c r="L2545" s="2">
        <f t="shared" si="565"/>
        <v>2.4216332570967309E-3</v>
      </c>
      <c r="M2545" s="2">
        <f t="shared" si="560"/>
        <v>9.4174626664870467E-4</v>
      </c>
      <c r="N2545" s="1">
        <v>2738</v>
      </c>
      <c r="O2545" s="1">
        <v>4670</v>
      </c>
      <c r="P2545" s="1">
        <v>18</v>
      </c>
      <c r="Q2545" s="1">
        <v>7</v>
      </c>
      <c r="R2545" s="1">
        <v>0</v>
      </c>
      <c r="S2545" s="1">
        <v>0</v>
      </c>
      <c r="U2545" s="1">
        <v>0</v>
      </c>
      <c r="AG2545" s="7">
        <f>IF(Q2545&gt;0,RANK(Q2545,(N2545:P2545,Q2545:AE2545)),0)</f>
        <v>4</v>
      </c>
      <c r="AH2545" s="7">
        <f>IF(R2545&gt;0,RANK(R2545,(N2545:P2545,Q2545:AE2545)),0)</f>
        <v>0</v>
      </c>
      <c r="AI2545" s="7">
        <f>IF(T2545&gt;0,RANK(T2545,(N2545:P2545,Q2545:AE2545)),0)</f>
        <v>0</v>
      </c>
      <c r="AJ2545" s="7">
        <f>IF(S2545&gt;0,RANK(S2545,(N2545:P2545,Q2545:AE2545)),0)</f>
        <v>0</v>
      </c>
      <c r="AK2545" s="2">
        <f t="shared" si="566"/>
        <v>9.4174626664872863E-4</v>
      </c>
      <c r="AL2545" s="2">
        <f t="shared" si="566"/>
        <v>0</v>
      </c>
      <c r="AM2545" s="2">
        <f t="shared" si="562"/>
        <v>0</v>
      </c>
      <c r="AN2545" s="2">
        <f t="shared" si="563"/>
        <v>0</v>
      </c>
      <c r="AP2545" t="s">
        <v>3696</v>
      </c>
      <c r="AQ2545" t="s">
        <v>4398</v>
      </c>
      <c r="AR2545">
        <v>6</v>
      </c>
      <c r="AT2545" s="85" t="s">
        <v>3333</v>
      </c>
      <c r="AU2545" s="84" t="s">
        <v>4646</v>
      </c>
      <c r="AV2545" s="77" t="str">
        <f t="shared" si="564"/>
        <v>47111</v>
      </c>
      <c r="AX2545" s="7" t="s">
        <v>186</v>
      </c>
    </row>
    <row r="2546" spans="1:51" hidden="1" outlineLevel="1">
      <c r="A2546" t="s">
        <v>3697</v>
      </c>
      <c r="B2546" t="s">
        <v>4398</v>
      </c>
      <c r="C2546" s="1">
        <f t="shared" si="558"/>
        <v>38675</v>
      </c>
      <c r="D2546" s="7">
        <f>IF(N2546&gt;0, RANK(N2546,(N2546:P2546,Q2546:AE2546)),0)</f>
        <v>2</v>
      </c>
      <c r="E2546" s="7">
        <f>IF(O2546&gt;0,RANK(O2546,(N2546:P2546,Q2546:AE2546)),0)</f>
        <v>1</v>
      </c>
      <c r="F2546" s="7">
        <f>IF(P2546&gt;0,RANK(P2546,(N2546:P2546,Q2546:AE2546)),0)</f>
        <v>3</v>
      </c>
      <c r="G2546" s="1">
        <f t="shared" si="567"/>
        <v>4839</v>
      </c>
      <c r="H2546" s="2">
        <f t="shared" si="568"/>
        <v>0.12511958629605688</v>
      </c>
      <c r="I2546" s="2"/>
      <c r="J2546" s="2">
        <f t="shared" si="565"/>
        <v>0.43542340012928249</v>
      </c>
      <c r="K2546" s="2">
        <f t="shared" si="565"/>
        <v>0.5605429864253394</v>
      </c>
      <c r="L2546" s="2">
        <f t="shared" si="565"/>
        <v>2.37879767291532E-3</v>
      </c>
      <c r="M2546" s="2">
        <f t="shared" si="560"/>
        <v>1.6548157724627947E-3</v>
      </c>
      <c r="N2546" s="1">
        <v>16840</v>
      </c>
      <c r="O2546" s="1">
        <v>21679</v>
      </c>
      <c r="P2546" s="1">
        <v>92</v>
      </c>
      <c r="Q2546" s="1">
        <v>33</v>
      </c>
      <c r="R2546" s="1">
        <v>31</v>
      </c>
      <c r="S2546" s="1">
        <v>0</v>
      </c>
      <c r="U2546" s="1">
        <v>0</v>
      </c>
      <c r="AG2546" s="7">
        <f>IF(Q2546&gt;0,RANK(Q2546,(N2546:P2546,Q2546:AE2546)),0)</f>
        <v>4</v>
      </c>
      <c r="AH2546" s="7">
        <f>IF(R2546&gt;0,RANK(R2546,(N2546:P2546,Q2546:AE2546)),0)</f>
        <v>5</v>
      </c>
      <c r="AI2546" s="7">
        <f>IF(T2546&gt;0,RANK(T2546,(N2546:P2546,Q2546:AE2546)),0)</f>
        <v>0</v>
      </c>
      <c r="AJ2546" s="7">
        <f>IF(S2546&gt;0,RANK(S2546,(N2546:P2546,Q2546:AE2546)),0)</f>
        <v>0</v>
      </c>
      <c r="AK2546" s="2">
        <f t="shared" si="566"/>
        <v>8.5326438267614734E-4</v>
      </c>
      <c r="AL2546" s="2">
        <f t="shared" si="566"/>
        <v>8.015513897866839E-4</v>
      </c>
      <c r="AM2546" s="2">
        <f t="shared" si="562"/>
        <v>0</v>
      </c>
      <c r="AN2546" s="2">
        <f t="shared" si="563"/>
        <v>0</v>
      </c>
      <c r="AP2546" t="s">
        <v>3697</v>
      </c>
      <c r="AQ2546" t="s">
        <v>4398</v>
      </c>
      <c r="AR2546">
        <v>8</v>
      </c>
      <c r="AT2546" s="85" t="s">
        <v>3333</v>
      </c>
      <c r="AU2546" s="84" t="s">
        <v>4647</v>
      </c>
      <c r="AV2546" s="77" t="str">
        <f t="shared" si="564"/>
        <v>47113</v>
      </c>
      <c r="AX2546" s="7" t="s">
        <v>186</v>
      </c>
      <c r="AY2546" s="1"/>
    </row>
    <row r="2547" spans="1:51" hidden="1" outlineLevel="1">
      <c r="A2547" t="s">
        <v>4450</v>
      </c>
      <c r="B2547" t="s">
        <v>4398</v>
      </c>
      <c r="C2547" s="1">
        <f t="shared" si="558"/>
        <v>11492</v>
      </c>
      <c r="D2547" s="7">
        <f>IF(N2547&gt;0, RANK(N2547,(N2547:P2547,Q2547:AE2547)),0)</f>
        <v>2</v>
      </c>
      <c r="E2547" s="7">
        <f>IF(O2547&gt;0,RANK(O2547,(N2547:P2547,Q2547:AE2547)),0)</f>
        <v>1</v>
      </c>
      <c r="F2547" s="7">
        <f>IF(P2547&gt;0,RANK(P2547,(N2547:P2547,Q2547:AE2547)),0)</f>
        <v>3</v>
      </c>
      <c r="G2547" s="1">
        <f t="shared" si="567"/>
        <v>314</v>
      </c>
      <c r="H2547" s="2">
        <f t="shared" si="568"/>
        <v>2.732335537765402E-2</v>
      </c>
      <c r="I2547" s="2"/>
      <c r="J2547" s="2">
        <f t="shared" si="565"/>
        <v>0.48277062304211626</v>
      </c>
      <c r="K2547" s="2">
        <f t="shared" si="565"/>
        <v>0.51009397841977022</v>
      </c>
      <c r="L2547" s="2">
        <f t="shared" si="565"/>
        <v>3.915767490428124E-3</v>
      </c>
      <c r="M2547" s="2">
        <f t="shared" si="560"/>
        <v>3.2196310476853892E-3</v>
      </c>
      <c r="N2547" s="1">
        <v>5548</v>
      </c>
      <c r="O2547" s="1">
        <v>5862</v>
      </c>
      <c r="P2547" s="1">
        <v>45</v>
      </c>
      <c r="Q2547" s="1">
        <v>24</v>
      </c>
      <c r="R2547" s="1">
        <v>13</v>
      </c>
      <c r="S2547" s="1">
        <v>0</v>
      </c>
      <c r="U2547" s="1">
        <v>0</v>
      </c>
      <c r="AG2547" s="7">
        <f>IF(Q2547&gt;0,RANK(Q2547,(N2547:P2547,Q2547:AE2547)),0)</f>
        <v>4</v>
      </c>
      <c r="AH2547" s="7">
        <f>IF(R2547&gt;0,RANK(R2547,(N2547:P2547,Q2547:AE2547)),0)</f>
        <v>5</v>
      </c>
      <c r="AI2547" s="7">
        <f>IF(T2547&gt;0,RANK(T2547,(N2547:P2547,Q2547:AE2547)),0)</f>
        <v>0</v>
      </c>
      <c r="AJ2547" s="7">
        <f>IF(S2547&gt;0,RANK(S2547,(N2547:P2547,Q2547:AE2547)),0)</f>
        <v>0</v>
      </c>
      <c r="AK2547" s="2">
        <f t="shared" si="566"/>
        <v>2.0884093282283328E-3</v>
      </c>
      <c r="AL2547" s="2">
        <f t="shared" si="566"/>
        <v>1.1312217194570137E-3</v>
      </c>
      <c r="AM2547" s="2">
        <f t="shared" si="562"/>
        <v>0</v>
      </c>
      <c r="AN2547" s="2">
        <f t="shared" si="563"/>
        <v>0</v>
      </c>
      <c r="AP2547" t="s">
        <v>4450</v>
      </c>
      <c r="AQ2547" t="s">
        <v>4398</v>
      </c>
      <c r="AR2547">
        <v>4</v>
      </c>
      <c r="AT2547" s="85" t="s">
        <v>3333</v>
      </c>
      <c r="AU2547" s="84" t="s">
        <v>5225</v>
      </c>
      <c r="AV2547" s="77" t="str">
        <f t="shared" si="564"/>
        <v>47115</v>
      </c>
      <c r="AX2547" s="7" t="s">
        <v>186</v>
      </c>
    </row>
    <row r="2548" spans="1:51" hidden="1" outlineLevel="1">
      <c r="A2548" t="s">
        <v>4742</v>
      </c>
      <c r="B2548" t="s">
        <v>4398</v>
      </c>
      <c r="C2548" s="1">
        <f t="shared" si="558"/>
        <v>10615</v>
      </c>
      <c r="D2548" s="7">
        <f>IF(N2548&gt;0, RANK(N2548,(N2548:P2548,Q2548:AE2548)),0)</f>
        <v>2</v>
      </c>
      <c r="E2548" s="7">
        <f>IF(O2548&gt;0,RANK(O2548,(N2548:P2548,Q2548:AE2548)),0)</f>
        <v>1</v>
      </c>
      <c r="F2548" s="7">
        <f>IF(P2548&gt;0,RANK(P2548,(N2548:P2548,Q2548:AE2548)),0)</f>
        <v>3</v>
      </c>
      <c r="G2548" s="1">
        <f t="shared" si="567"/>
        <v>1103</v>
      </c>
      <c r="H2548" s="2">
        <f t="shared" si="568"/>
        <v>0.10390956194065003</v>
      </c>
      <c r="I2548" s="2"/>
      <c r="J2548" s="2">
        <f t="shared" si="565"/>
        <v>0.44484220442769667</v>
      </c>
      <c r="K2548" s="2">
        <f t="shared" si="565"/>
        <v>0.54875176636834666</v>
      </c>
      <c r="L2548" s="2">
        <f t="shared" si="565"/>
        <v>4.2392840320301462E-3</v>
      </c>
      <c r="M2548" s="2">
        <f t="shared" si="560"/>
        <v>2.166745171926463E-3</v>
      </c>
      <c r="N2548" s="1">
        <v>4722</v>
      </c>
      <c r="O2548" s="1">
        <v>5825</v>
      </c>
      <c r="P2548" s="1">
        <v>45</v>
      </c>
      <c r="Q2548" s="1">
        <v>16</v>
      </c>
      <c r="R2548" s="1">
        <v>7</v>
      </c>
      <c r="S2548" s="1">
        <v>0</v>
      </c>
      <c r="U2548" s="1">
        <v>0</v>
      </c>
      <c r="AG2548" s="7">
        <f>IF(Q2548&gt;0,RANK(Q2548,(N2548:P2548,Q2548:AE2548)),0)</f>
        <v>4</v>
      </c>
      <c r="AH2548" s="7">
        <f>IF(R2548&gt;0,RANK(R2548,(N2548:P2548,Q2548:AE2548)),0)</f>
        <v>5</v>
      </c>
      <c r="AI2548" s="7">
        <f>IF(T2548&gt;0,RANK(T2548,(N2548:P2548,Q2548:AE2548)),0)</f>
        <v>0</v>
      </c>
      <c r="AJ2548" s="7">
        <f>IF(S2548&gt;0,RANK(S2548,(N2548:P2548,Q2548:AE2548)),0)</f>
        <v>0</v>
      </c>
      <c r="AK2548" s="2">
        <f t="shared" si="566"/>
        <v>1.5073009891662741E-3</v>
      </c>
      <c r="AL2548" s="2">
        <f t="shared" si="566"/>
        <v>6.594441827602449E-4</v>
      </c>
      <c r="AM2548" s="2">
        <f t="shared" si="562"/>
        <v>0</v>
      </c>
      <c r="AN2548" s="2">
        <f t="shared" si="563"/>
        <v>0</v>
      </c>
      <c r="AP2548" t="s">
        <v>4742</v>
      </c>
      <c r="AQ2548" t="s">
        <v>4398</v>
      </c>
      <c r="AR2548">
        <v>6</v>
      </c>
      <c r="AT2548" s="85" t="s">
        <v>3333</v>
      </c>
      <c r="AU2548" s="84" t="s">
        <v>5226</v>
      </c>
      <c r="AV2548" s="77" t="str">
        <f t="shared" si="564"/>
        <v>47117</v>
      </c>
      <c r="AX2548" s="7" t="s">
        <v>186</v>
      </c>
    </row>
    <row r="2549" spans="1:51" hidden="1" outlineLevel="1">
      <c r="A2549" t="s">
        <v>2956</v>
      </c>
      <c r="B2549" t="s">
        <v>4398</v>
      </c>
      <c r="C2549" s="1">
        <f t="shared" si="558"/>
        <v>30043</v>
      </c>
      <c r="D2549" s="7">
        <f>IF(N2549&gt;0, RANK(N2549,(N2549:P2549,Q2549:AE2549)),0)</f>
        <v>2</v>
      </c>
      <c r="E2549" s="7">
        <f>IF(O2549&gt;0,RANK(O2549,(N2549:P2549,Q2549:AE2549)),0)</f>
        <v>1</v>
      </c>
      <c r="F2549" s="7">
        <f>IF(P2549&gt;0,RANK(P2549,(N2549:P2549,Q2549:AE2549)),0)</f>
        <v>3</v>
      </c>
      <c r="G2549" s="1">
        <f t="shared" si="567"/>
        <v>5126</v>
      </c>
      <c r="H2549" s="2">
        <f t="shared" si="568"/>
        <v>0.1706221083114203</v>
      </c>
      <c r="I2549" s="2"/>
      <c r="J2549" s="2">
        <f t="shared" si="565"/>
        <v>0.41204273874113773</v>
      </c>
      <c r="K2549" s="2">
        <f t="shared" si="565"/>
        <v>0.58266484705255805</v>
      </c>
      <c r="L2549" s="2">
        <f t="shared" si="565"/>
        <v>3.1288486502679493E-3</v>
      </c>
      <c r="M2549" s="2">
        <f t="shared" si="560"/>
        <v>2.1635655560362697E-3</v>
      </c>
      <c r="N2549" s="1">
        <v>12379</v>
      </c>
      <c r="O2549" s="1">
        <v>17505</v>
      </c>
      <c r="P2549" s="1">
        <v>94</v>
      </c>
      <c r="Q2549" s="1">
        <v>42</v>
      </c>
      <c r="R2549" s="1">
        <v>23</v>
      </c>
      <c r="S2549" s="1">
        <v>0</v>
      </c>
      <c r="U2549" s="1">
        <v>0</v>
      </c>
      <c r="AG2549" s="7">
        <f>IF(Q2549&gt;0,RANK(Q2549,(N2549:P2549,Q2549:AE2549)),0)</f>
        <v>4</v>
      </c>
      <c r="AH2549" s="7">
        <f>IF(R2549&gt;0,RANK(R2549,(N2549:P2549,Q2549:AE2549)),0)</f>
        <v>5</v>
      </c>
      <c r="AI2549" s="7">
        <f>IF(T2549&gt;0,RANK(T2549,(N2549:P2549,Q2549:AE2549)),0)</f>
        <v>0</v>
      </c>
      <c r="AJ2549" s="7">
        <f>IF(S2549&gt;0,RANK(S2549,(N2549:P2549,Q2549:AE2549)),0)</f>
        <v>0</v>
      </c>
      <c r="AK2549" s="2">
        <f t="shared" si="566"/>
        <v>1.3979962054388709E-3</v>
      </c>
      <c r="AL2549" s="2">
        <f t="shared" si="566"/>
        <v>7.6556935059747696E-4</v>
      </c>
      <c r="AM2549" s="2">
        <f t="shared" si="562"/>
        <v>0</v>
      </c>
      <c r="AN2549" s="2">
        <f t="shared" si="563"/>
        <v>0</v>
      </c>
      <c r="AP2549" t="s">
        <v>2956</v>
      </c>
      <c r="AQ2549" t="s">
        <v>4398</v>
      </c>
      <c r="AR2549">
        <v>4</v>
      </c>
      <c r="AT2549" s="85" t="s">
        <v>3333</v>
      </c>
      <c r="AU2549" s="84" t="s">
        <v>4545</v>
      </c>
      <c r="AV2549" s="77" t="str">
        <f t="shared" si="564"/>
        <v>47119</v>
      </c>
      <c r="AX2549" s="7" t="s">
        <v>186</v>
      </c>
    </row>
    <row r="2550" spans="1:51" hidden="1" outlineLevel="1">
      <c r="A2550" t="s">
        <v>2705</v>
      </c>
      <c r="B2550" t="s">
        <v>4398</v>
      </c>
      <c r="C2550" s="1">
        <f t="shared" si="558"/>
        <v>4132</v>
      </c>
      <c r="D2550" s="7">
        <f>IF(N2550&gt;0, RANK(N2550,(N2550:P2550,Q2550:AE2550)),0)</f>
        <v>2</v>
      </c>
      <c r="E2550" s="7">
        <f>IF(O2550&gt;0,RANK(O2550,(N2550:P2550,Q2550:AE2550)),0)</f>
        <v>1</v>
      </c>
      <c r="F2550" s="7">
        <f>IF(P2550&gt;0,RANK(P2550,(N2550:P2550,Q2550:AE2550)),0)</f>
        <v>3</v>
      </c>
      <c r="G2550" s="1">
        <f t="shared" si="567"/>
        <v>905</v>
      </c>
      <c r="H2550" s="2">
        <f t="shared" si="568"/>
        <v>0.21902226524685384</v>
      </c>
      <c r="I2550" s="2"/>
      <c r="J2550" s="2">
        <f t="shared" si="565"/>
        <v>0.38601161665053241</v>
      </c>
      <c r="K2550" s="2">
        <f t="shared" si="565"/>
        <v>0.60503388189738627</v>
      </c>
      <c r="L2550" s="2">
        <f t="shared" si="565"/>
        <v>5.0822846079380448E-3</v>
      </c>
      <c r="M2550" s="2">
        <f t="shared" si="560"/>
        <v>3.8722168441432756E-3</v>
      </c>
      <c r="N2550" s="1">
        <v>1595</v>
      </c>
      <c r="O2550" s="1">
        <v>2500</v>
      </c>
      <c r="P2550" s="1">
        <v>21</v>
      </c>
      <c r="Q2550" s="1">
        <v>9</v>
      </c>
      <c r="R2550" s="1">
        <v>7</v>
      </c>
      <c r="S2550" s="1">
        <v>0</v>
      </c>
      <c r="U2550" s="1">
        <v>0</v>
      </c>
      <c r="AG2550" s="7">
        <f>IF(Q2550&gt;0,RANK(Q2550,(N2550:P2550,Q2550:AE2550)),0)</f>
        <v>4</v>
      </c>
      <c r="AH2550" s="7">
        <f>IF(R2550&gt;0,RANK(R2550,(N2550:P2550,Q2550:AE2550)),0)</f>
        <v>5</v>
      </c>
      <c r="AI2550" s="7">
        <f>IF(T2550&gt;0,RANK(T2550,(N2550:P2550,Q2550:AE2550)),0)</f>
        <v>0</v>
      </c>
      <c r="AJ2550" s="7">
        <f>IF(S2550&gt;0,RANK(S2550,(N2550:P2550,Q2550:AE2550)),0)</f>
        <v>0</v>
      </c>
      <c r="AK2550" s="2">
        <f t="shared" si="566"/>
        <v>2.1781219748305907E-3</v>
      </c>
      <c r="AL2550" s="2">
        <f t="shared" si="566"/>
        <v>1.6940948693126815E-3</v>
      </c>
      <c r="AM2550" s="2">
        <f t="shared" si="562"/>
        <v>0</v>
      </c>
      <c r="AN2550" s="2">
        <f t="shared" si="563"/>
        <v>0</v>
      </c>
      <c r="AP2550" t="s">
        <v>2705</v>
      </c>
      <c r="AQ2550" t="s">
        <v>4398</v>
      </c>
      <c r="AR2550">
        <v>3</v>
      </c>
      <c r="AT2550" s="85" t="s">
        <v>3333</v>
      </c>
      <c r="AU2550" s="84" t="s">
        <v>4534</v>
      </c>
      <c r="AV2550" s="77" t="str">
        <f t="shared" si="564"/>
        <v>47121</v>
      </c>
      <c r="AX2550" s="7" t="s">
        <v>186</v>
      </c>
    </row>
    <row r="2551" spans="1:51" hidden="1" outlineLevel="1">
      <c r="A2551" t="s">
        <v>2996</v>
      </c>
      <c r="B2551" t="s">
        <v>4398</v>
      </c>
      <c r="C2551" s="1">
        <f t="shared" si="558"/>
        <v>15568</v>
      </c>
      <c r="D2551" s="7">
        <f>IF(N2551&gt;0, RANK(N2551,(N2551:P2551,Q2551:AE2551)),0)</f>
        <v>2</v>
      </c>
      <c r="E2551" s="7">
        <f>IF(O2551&gt;0,RANK(O2551,(N2551:P2551,Q2551:AE2551)),0)</f>
        <v>1</v>
      </c>
      <c r="F2551" s="7">
        <f>IF(P2551&gt;0,RANK(P2551,(N2551:P2551,Q2551:AE2551)),0)</f>
        <v>3</v>
      </c>
      <c r="G2551" s="1">
        <f t="shared" si="567"/>
        <v>4769</v>
      </c>
      <c r="H2551" s="2">
        <f t="shared" si="568"/>
        <v>0.30633350462487152</v>
      </c>
      <c r="I2551" s="2"/>
      <c r="J2551" s="2">
        <f t="shared" si="565"/>
        <v>0.34391058581706063</v>
      </c>
      <c r="K2551" s="2">
        <f t="shared" si="565"/>
        <v>0.65024409044193221</v>
      </c>
      <c r="L2551" s="2">
        <f t="shared" si="565"/>
        <v>3.4044193216855086E-3</v>
      </c>
      <c r="M2551" s="2">
        <f t="shared" si="560"/>
        <v>2.4409044193217048E-3</v>
      </c>
      <c r="N2551" s="1">
        <v>5354</v>
      </c>
      <c r="O2551" s="1">
        <v>10123</v>
      </c>
      <c r="P2551" s="1">
        <v>53</v>
      </c>
      <c r="Q2551" s="1">
        <v>19</v>
      </c>
      <c r="R2551" s="1">
        <v>19</v>
      </c>
      <c r="S2551" s="1">
        <v>0</v>
      </c>
      <c r="U2551" s="1">
        <v>0</v>
      </c>
      <c r="AG2551" s="7">
        <f>IF(Q2551&gt;0,RANK(Q2551,(N2551:P2551,Q2551:AE2551)),0)</f>
        <v>4</v>
      </c>
      <c r="AH2551" s="7">
        <f>IF(R2551&gt;0,RANK(R2551,(N2551:P2551,Q2551:AE2551)),0)</f>
        <v>4</v>
      </c>
      <c r="AI2551" s="7">
        <f>IF(T2551&gt;0,RANK(T2551,(N2551:P2551,Q2551:AE2551)),0)</f>
        <v>0</v>
      </c>
      <c r="AJ2551" s="7">
        <f>IF(S2551&gt;0,RANK(S2551,(N2551:P2551,Q2551:AE2551)),0)</f>
        <v>0</v>
      </c>
      <c r="AK2551" s="2">
        <f t="shared" si="566"/>
        <v>1.2204522096608428E-3</v>
      </c>
      <c r="AL2551" s="2">
        <f t="shared" si="566"/>
        <v>1.2204522096608428E-3</v>
      </c>
      <c r="AM2551" s="2">
        <f t="shared" si="562"/>
        <v>0</v>
      </c>
      <c r="AN2551" s="2">
        <f t="shared" si="563"/>
        <v>0</v>
      </c>
      <c r="AP2551" t="s">
        <v>2996</v>
      </c>
      <c r="AQ2551" t="s">
        <v>4398</v>
      </c>
      <c r="AR2551">
        <v>2</v>
      </c>
      <c r="AT2551" s="85" t="s">
        <v>3333</v>
      </c>
      <c r="AU2551" s="84" t="s">
        <v>2759</v>
      </c>
      <c r="AV2551" s="77" t="str">
        <f t="shared" si="564"/>
        <v>47123</v>
      </c>
      <c r="AX2551" s="7" t="s">
        <v>186</v>
      </c>
    </row>
    <row r="2552" spans="1:51" hidden="1" outlineLevel="1">
      <c r="A2552" t="s">
        <v>2519</v>
      </c>
      <c r="B2552" t="s">
        <v>4398</v>
      </c>
      <c r="C2552" s="1">
        <f t="shared" si="558"/>
        <v>48998</v>
      </c>
      <c r="D2552" s="7">
        <f>IF(N2552&gt;0, RANK(N2552,(N2552:P2552,Q2552:AE2552)),0)</f>
        <v>2</v>
      </c>
      <c r="E2552" s="7">
        <f>IF(O2552&gt;0,RANK(O2552,(N2552:P2552,Q2552:AE2552)),0)</f>
        <v>1</v>
      </c>
      <c r="F2552" s="7">
        <f>IF(P2552&gt;0,RANK(P2552,(N2552:P2552,Q2552:AE2552)),0)</f>
        <v>3</v>
      </c>
      <c r="G2552" s="1">
        <f t="shared" si="567"/>
        <v>8557</v>
      </c>
      <c r="H2552" s="2">
        <f t="shared" si="568"/>
        <v>0.17463978121555981</v>
      </c>
      <c r="I2552" s="2"/>
      <c r="J2552" s="2">
        <f t="shared" si="565"/>
        <v>0.40960855545124292</v>
      </c>
      <c r="K2552" s="2">
        <f t="shared" si="565"/>
        <v>0.58424833666680276</v>
      </c>
      <c r="L2552" s="2">
        <f t="shared" si="565"/>
        <v>3.8981182905424711E-3</v>
      </c>
      <c r="M2552" s="2">
        <f t="shared" si="560"/>
        <v>2.2449895914117973E-3</v>
      </c>
      <c r="N2552" s="1">
        <v>20070</v>
      </c>
      <c r="O2552" s="1">
        <v>28627</v>
      </c>
      <c r="P2552" s="1">
        <v>191</v>
      </c>
      <c r="Q2552" s="1">
        <v>69</v>
      </c>
      <c r="R2552" s="1">
        <v>39</v>
      </c>
      <c r="S2552" s="1">
        <v>2</v>
      </c>
      <c r="U2552" s="1">
        <v>0</v>
      </c>
      <c r="AG2552" s="7">
        <f>IF(Q2552&gt;0,RANK(Q2552,(N2552:P2552,Q2552:AE2552)),0)</f>
        <v>4</v>
      </c>
      <c r="AH2552" s="7">
        <f>IF(R2552&gt;0,RANK(R2552,(N2552:P2552,Q2552:AE2552)),0)</f>
        <v>5</v>
      </c>
      <c r="AI2552" s="7">
        <f>IF(T2552&gt;0,RANK(T2552,(N2552:P2552,Q2552:AE2552)),0)</f>
        <v>0</v>
      </c>
      <c r="AJ2552" s="7">
        <f>IF(S2552&gt;0,RANK(S2552,(N2552:P2552,Q2552:AE2552)),0)</f>
        <v>6</v>
      </c>
      <c r="AK2552" s="2">
        <f t="shared" si="566"/>
        <v>1.4082207437038246E-3</v>
      </c>
      <c r="AL2552" s="2">
        <f t="shared" si="566"/>
        <v>7.9595085513694435E-4</v>
      </c>
      <c r="AM2552" s="2">
        <f t="shared" si="562"/>
        <v>0</v>
      </c>
      <c r="AN2552" s="2">
        <f t="shared" si="563"/>
        <v>4.0817992571125354E-5</v>
      </c>
      <c r="AP2552" t="s">
        <v>2519</v>
      </c>
      <c r="AQ2552" t="s">
        <v>4398</v>
      </c>
      <c r="AR2552">
        <v>0</v>
      </c>
      <c r="AT2552" s="85" t="s">
        <v>3333</v>
      </c>
      <c r="AU2552" s="84" t="s">
        <v>2760</v>
      </c>
      <c r="AV2552" s="77" t="str">
        <f t="shared" si="564"/>
        <v>47125</v>
      </c>
      <c r="AX2552" s="7" t="s">
        <v>186</v>
      </c>
    </row>
    <row r="2553" spans="1:51" hidden="1" outlineLevel="1">
      <c r="A2553" t="s">
        <v>3040</v>
      </c>
      <c r="B2553" t="s">
        <v>4398</v>
      </c>
      <c r="C2553" s="1">
        <f t="shared" si="558"/>
        <v>2774</v>
      </c>
      <c r="D2553" s="7">
        <f>IF(N2553&gt;0, RANK(N2553,(N2553:P2553,Q2553:AE2553)),0)</f>
        <v>2</v>
      </c>
      <c r="E2553" s="7">
        <f>IF(O2553&gt;0,RANK(O2553,(N2553:P2553,Q2553:AE2553)),0)</f>
        <v>1</v>
      </c>
      <c r="F2553" s="7">
        <f>IF(P2553&gt;0,RANK(P2553,(N2553:P2553,Q2553:AE2553)),0)</f>
        <v>4</v>
      </c>
      <c r="G2553" s="1">
        <f t="shared" si="567"/>
        <v>584</v>
      </c>
      <c r="H2553" s="2">
        <f t="shared" si="568"/>
        <v>0.21052631578947367</v>
      </c>
      <c r="I2553" s="2"/>
      <c r="J2553" s="2">
        <f t="shared" si="565"/>
        <v>0.39077144917087236</v>
      </c>
      <c r="K2553" s="2">
        <f t="shared" si="565"/>
        <v>0.60129776496034604</v>
      </c>
      <c r="L2553" s="2">
        <f t="shared" si="565"/>
        <v>2.8839221341023791E-3</v>
      </c>
      <c r="M2553" s="2">
        <f t="shared" si="560"/>
        <v>5.0468637346792189E-3</v>
      </c>
      <c r="N2553" s="1">
        <v>1084</v>
      </c>
      <c r="O2553" s="1">
        <v>1668</v>
      </c>
      <c r="P2553" s="1">
        <v>8</v>
      </c>
      <c r="Q2553" s="1">
        <v>9</v>
      </c>
      <c r="R2553" s="1">
        <v>5</v>
      </c>
      <c r="S2553" s="1">
        <v>0</v>
      </c>
      <c r="U2553" s="1">
        <v>0</v>
      </c>
      <c r="AG2553" s="7">
        <f>IF(Q2553&gt;0,RANK(Q2553,(N2553:P2553,Q2553:AE2553)),0)</f>
        <v>3</v>
      </c>
      <c r="AH2553" s="7">
        <f>IF(R2553&gt;0,RANK(R2553,(N2553:P2553,Q2553:AE2553)),0)</f>
        <v>5</v>
      </c>
      <c r="AI2553" s="7">
        <f>IF(T2553&gt;0,RANK(T2553,(N2553:P2553,Q2553:AE2553)),0)</f>
        <v>0</v>
      </c>
      <c r="AJ2553" s="7">
        <f>IF(S2553&gt;0,RANK(S2553,(N2553:P2553,Q2553:AE2553)),0)</f>
        <v>0</v>
      </c>
      <c r="AK2553" s="2">
        <f t="shared" si="566"/>
        <v>3.2444124008651765E-3</v>
      </c>
      <c r="AL2553" s="2">
        <f t="shared" si="566"/>
        <v>1.8024513338139869E-3</v>
      </c>
      <c r="AM2553" s="2">
        <f t="shared" si="562"/>
        <v>0</v>
      </c>
      <c r="AN2553" s="2">
        <f t="shared" si="563"/>
        <v>0</v>
      </c>
      <c r="AP2553" t="s">
        <v>3040</v>
      </c>
      <c r="AQ2553" t="s">
        <v>4398</v>
      </c>
      <c r="AR2553">
        <v>4</v>
      </c>
      <c r="AT2553" s="85" t="s">
        <v>3333</v>
      </c>
      <c r="AU2553" s="84" t="s">
        <v>4740</v>
      </c>
      <c r="AV2553" s="77" t="str">
        <f t="shared" si="564"/>
        <v>47127</v>
      </c>
      <c r="AX2553" s="7" t="s">
        <v>186</v>
      </c>
    </row>
    <row r="2554" spans="1:51" hidden="1" outlineLevel="1">
      <c r="A2554" t="s">
        <v>3546</v>
      </c>
      <c r="B2554" t="s">
        <v>4398</v>
      </c>
      <c r="C2554" s="1">
        <f t="shared" ref="C2554:C2585" si="569">SUM(N2554:AE2554)</f>
        <v>7360</v>
      </c>
      <c r="D2554" s="7">
        <f>IF(N2554&gt;0, RANK(N2554,(N2554:P2554,Q2554:AE2554)),0)</f>
        <v>2</v>
      </c>
      <c r="E2554" s="7">
        <f>IF(O2554&gt;0,RANK(O2554,(N2554:P2554,Q2554:AE2554)),0)</f>
        <v>1</v>
      </c>
      <c r="F2554" s="7">
        <f>IF(P2554&gt;0,RANK(P2554,(N2554:P2554,Q2554:AE2554)),0)</f>
        <v>3</v>
      </c>
      <c r="G2554" s="1">
        <f t="shared" si="567"/>
        <v>1477</v>
      </c>
      <c r="H2554" s="2">
        <f t="shared" si="568"/>
        <v>0.20067934782608696</v>
      </c>
      <c r="I2554" s="2"/>
      <c r="J2554" s="2">
        <f t="shared" ref="J2554:L2585" si="570">IF($C2554=0,"-",N2554/$C2554)</f>
        <v>0.39728260869565218</v>
      </c>
      <c r="K2554" s="2">
        <f t="shared" si="570"/>
        <v>0.59796195652173911</v>
      </c>
      <c r="L2554" s="2">
        <f t="shared" si="570"/>
        <v>2.4456521739130437E-3</v>
      </c>
      <c r="M2554" s="2">
        <f t="shared" ref="M2554:M2585" si="571">IF(C2554=0,"-",(1-J2554-K2554-L2554))</f>
        <v>2.3097826086956037E-3</v>
      </c>
      <c r="N2554" s="1">
        <v>2924</v>
      </c>
      <c r="O2554" s="1">
        <v>4401</v>
      </c>
      <c r="P2554" s="1">
        <v>18</v>
      </c>
      <c r="Q2554" s="1">
        <v>12</v>
      </c>
      <c r="R2554" s="1">
        <v>5</v>
      </c>
      <c r="S2554" s="1">
        <v>0</v>
      </c>
      <c r="U2554" s="1">
        <v>0</v>
      </c>
      <c r="AG2554" s="7">
        <f>IF(Q2554&gt;0,RANK(Q2554,(N2554:P2554,Q2554:AE2554)),0)</f>
        <v>4</v>
      </c>
      <c r="AH2554" s="7">
        <f>IF(R2554&gt;0,RANK(R2554,(N2554:P2554,Q2554:AE2554)),0)</f>
        <v>5</v>
      </c>
      <c r="AI2554" s="7">
        <f>IF(T2554&gt;0,RANK(T2554,(N2554:P2554,Q2554:AE2554)),0)</f>
        <v>0</v>
      </c>
      <c r="AJ2554" s="7">
        <f>IF(S2554&gt;0,RANK(S2554,(N2554:P2554,Q2554:AE2554)),0)</f>
        <v>0</v>
      </c>
      <c r="AK2554" s="2">
        <f t="shared" ref="AK2554:AL2585" si="572">IF($C2554=0,"-",Q2554/$C2554)</f>
        <v>1.6304347826086956E-3</v>
      </c>
      <c r="AL2554" s="2">
        <f t="shared" si="572"/>
        <v>6.793478260869565E-4</v>
      </c>
      <c r="AM2554" s="2">
        <f t="shared" ref="AM2554:AM2585" si="573">IF($C2554=0,"-",T2554/$C2554)</f>
        <v>0</v>
      </c>
      <c r="AN2554" s="2">
        <f t="shared" ref="AN2554:AN2585" si="574">IF($C2554=0,"-",S2554/$C2554)</f>
        <v>0</v>
      </c>
      <c r="AP2554" t="s">
        <v>3546</v>
      </c>
      <c r="AQ2554" t="s">
        <v>4398</v>
      </c>
      <c r="AR2554">
        <v>4</v>
      </c>
      <c r="AT2554" s="85" t="s">
        <v>3333</v>
      </c>
      <c r="AU2554" s="84" t="s">
        <v>4425</v>
      </c>
      <c r="AV2554" s="77" t="str">
        <f t="shared" ref="AV2554:AV2585" si="575">AT2554&amp;AU2554</f>
        <v>47129</v>
      </c>
      <c r="AX2554" s="7" t="s">
        <v>186</v>
      </c>
    </row>
    <row r="2555" spans="1:51" hidden="1" outlineLevel="1">
      <c r="A2555" t="s">
        <v>3041</v>
      </c>
      <c r="B2555" t="s">
        <v>4398</v>
      </c>
      <c r="C2555" s="1">
        <f t="shared" si="569"/>
        <v>13535</v>
      </c>
      <c r="D2555" s="7">
        <f>IF(N2555&gt;0, RANK(N2555,(N2555:P2555,Q2555:AE2555)),0)</f>
        <v>2</v>
      </c>
      <c r="E2555" s="7">
        <f>IF(O2555&gt;0,RANK(O2555,(N2555:P2555,Q2555:AE2555)),0)</f>
        <v>1</v>
      </c>
      <c r="F2555" s="7">
        <f>IF(P2555&gt;0,RANK(P2555,(N2555:P2555,Q2555:AE2555)),0)</f>
        <v>3</v>
      </c>
      <c r="G2555" s="1">
        <f t="shared" si="567"/>
        <v>2310</v>
      </c>
      <c r="H2555" s="2">
        <f t="shared" si="568"/>
        <v>0.17066863686738087</v>
      </c>
      <c r="I2555" s="2"/>
      <c r="J2555" s="2">
        <f t="shared" si="570"/>
        <v>0.40997414111562613</v>
      </c>
      <c r="K2555" s="2">
        <f t="shared" si="570"/>
        <v>0.58064277798300701</v>
      </c>
      <c r="L2555" s="2">
        <f t="shared" si="570"/>
        <v>4.8023642408570374E-3</v>
      </c>
      <c r="M2555" s="2">
        <f t="shared" si="571"/>
        <v>4.5807166605098208E-3</v>
      </c>
      <c r="N2555" s="1">
        <v>5549</v>
      </c>
      <c r="O2555" s="1">
        <v>7859</v>
      </c>
      <c r="P2555" s="1">
        <v>65</v>
      </c>
      <c r="Q2555" s="1">
        <v>27</v>
      </c>
      <c r="R2555" s="1">
        <v>35</v>
      </c>
      <c r="S2555" s="1">
        <v>0</v>
      </c>
      <c r="U2555" s="1">
        <v>0</v>
      </c>
      <c r="AG2555" s="7">
        <f>IF(Q2555&gt;0,RANK(Q2555,(N2555:P2555,Q2555:AE2555)),0)</f>
        <v>5</v>
      </c>
      <c r="AH2555" s="7">
        <f>IF(R2555&gt;0,RANK(R2555,(N2555:P2555,Q2555:AE2555)),0)</f>
        <v>4</v>
      </c>
      <c r="AI2555" s="7">
        <f>IF(T2555&gt;0,RANK(T2555,(N2555:P2555,Q2555:AE2555)),0)</f>
        <v>0</v>
      </c>
      <c r="AJ2555" s="7">
        <f>IF(S2555&gt;0,RANK(S2555,(N2555:P2555,Q2555:AE2555)),0)</f>
        <v>0</v>
      </c>
      <c r="AK2555" s="2">
        <f t="shared" si="572"/>
        <v>1.9948282231252307E-3</v>
      </c>
      <c r="AL2555" s="2">
        <f t="shared" si="572"/>
        <v>2.5858884373845584E-3</v>
      </c>
      <c r="AM2555" s="2">
        <f t="shared" si="573"/>
        <v>0</v>
      </c>
      <c r="AN2555" s="2">
        <f t="shared" si="574"/>
        <v>0</v>
      </c>
      <c r="AP2555" t="s">
        <v>3041</v>
      </c>
      <c r="AQ2555" t="s">
        <v>4398</v>
      </c>
      <c r="AR2555">
        <v>8</v>
      </c>
      <c r="AT2555" s="85" t="s">
        <v>3333</v>
      </c>
      <c r="AU2555" s="84" t="s">
        <v>4426</v>
      </c>
      <c r="AV2555" s="77" t="str">
        <f t="shared" si="575"/>
        <v>47131</v>
      </c>
      <c r="AX2555" s="7" t="s">
        <v>186</v>
      </c>
    </row>
    <row r="2556" spans="1:51" hidden="1" outlineLevel="1">
      <c r="A2556" t="s">
        <v>4481</v>
      </c>
      <c r="B2556" t="s">
        <v>4398</v>
      </c>
      <c r="C2556" s="1">
        <f t="shared" si="569"/>
        <v>8510</v>
      </c>
      <c r="D2556" s="7">
        <f>IF(N2556&gt;0, RANK(N2556,(N2556:P2556,Q2556:AE2556)),0)</f>
        <v>1</v>
      </c>
      <c r="E2556" s="7">
        <f>IF(O2556&gt;0,RANK(O2556,(N2556:P2556,Q2556:AE2556)),0)</f>
        <v>2</v>
      </c>
      <c r="F2556" s="7">
        <f>IF(P2556&gt;0,RANK(P2556,(N2556:P2556,Q2556:AE2556)),0)</f>
        <v>3</v>
      </c>
      <c r="G2556" s="1">
        <f t="shared" si="567"/>
        <v>577</v>
      </c>
      <c r="H2556" s="2">
        <f t="shared" si="568"/>
        <v>6.7802585193889542E-2</v>
      </c>
      <c r="I2556" s="2"/>
      <c r="J2556" s="2">
        <f t="shared" si="570"/>
        <v>0.53090481786133958</v>
      </c>
      <c r="K2556" s="2">
        <f t="shared" si="570"/>
        <v>0.46310223266745004</v>
      </c>
      <c r="L2556" s="2">
        <f t="shared" si="570"/>
        <v>3.1727379553466509E-3</v>
      </c>
      <c r="M2556" s="2">
        <f t="shared" si="571"/>
        <v>2.8202115158637228E-3</v>
      </c>
      <c r="N2556" s="1">
        <v>4518</v>
      </c>
      <c r="O2556" s="1">
        <v>3941</v>
      </c>
      <c r="P2556" s="1">
        <v>27</v>
      </c>
      <c r="Q2556" s="1">
        <v>14</v>
      </c>
      <c r="R2556" s="1">
        <v>10</v>
      </c>
      <c r="S2556" s="1">
        <v>0</v>
      </c>
      <c r="U2556" s="1">
        <v>0</v>
      </c>
      <c r="AG2556" s="7">
        <f>IF(Q2556&gt;0,RANK(Q2556,(N2556:P2556,Q2556:AE2556)),0)</f>
        <v>4</v>
      </c>
      <c r="AH2556" s="7">
        <f>IF(R2556&gt;0,RANK(R2556,(N2556:P2556,Q2556:AE2556)),0)</f>
        <v>5</v>
      </c>
      <c r="AI2556" s="7">
        <f>IF(T2556&gt;0,RANK(T2556,(N2556:P2556,Q2556:AE2556)),0)</f>
        <v>0</v>
      </c>
      <c r="AJ2556" s="7">
        <f>IF(S2556&gt;0,RANK(S2556,(N2556:P2556,Q2556:AE2556)),0)</f>
        <v>0</v>
      </c>
      <c r="AK2556" s="2">
        <f t="shared" si="572"/>
        <v>1.6451233842538189E-3</v>
      </c>
      <c r="AL2556" s="2">
        <f t="shared" si="572"/>
        <v>1.1750881316098707E-3</v>
      </c>
      <c r="AM2556" s="2">
        <f t="shared" si="573"/>
        <v>0</v>
      </c>
      <c r="AN2556" s="2">
        <f t="shared" si="574"/>
        <v>0</v>
      </c>
      <c r="AP2556" t="s">
        <v>4481</v>
      </c>
      <c r="AQ2556" t="s">
        <v>4398</v>
      </c>
      <c r="AR2556">
        <v>6</v>
      </c>
      <c r="AT2556" s="85" t="s">
        <v>3333</v>
      </c>
      <c r="AU2556" s="84" t="s">
        <v>4427</v>
      </c>
      <c r="AV2556" s="77" t="str">
        <f t="shared" si="575"/>
        <v>47133</v>
      </c>
      <c r="AX2556" s="7" t="s">
        <v>186</v>
      </c>
    </row>
    <row r="2557" spans="1:51" hidden="1" outlineLevel="1">
      <c r="A2557" t="s">
        <v>3237</v>
      </c>
      <c r="B2557" t="s">
        <v>4398</v>
      </c>
      <c r="C2557" s="1">
        <f t="shared" si="569"/>
        <v>3150</v>
      </c>
      <c r="D2557" s="7">
        <f>IF(N2557&gt;0, RANK(N2557,(N2557:P2557,Q2557:AE2557)),0)</f>
        <v>1</v>
      </c>
      <c r="E2557" s="7">
        <f>IF(O2557&gt;0,RANK(O2557,(N2557:P2557,Q2557:AE2557)),0)</f>
        <v>2</v>
      </c>
      <c r="F2557" s="7">
        <f>IF(P2557&gt;0,RANK(P2557,(N2557:P2557,Q2557:AE2557)),0)</f>
        <v>3</v>
      </c>
      <c r="G2557" s="1">
        <f t="shared" si="567"/>
        <v>57</v>
      </c>
      <c r="H2557" s="2">
        <f t="shared" si="568"/>
        <v>1.8095238095238095E-2</v>
      </c>
      <c r="I2557" s="2"/>
      <c r="J2557" s="2">
        <f t="shared" si="570"/>
        <v>0.50126984126984131</v>
      </c>
      <c r="K2557" s="2">
        <f t="shared" si="570"/>
        <v>0.4831746031746032</v>
      </c>
      <c r="L2557" s="2">
        <f t="shared" si="570"/>
        <v>7.9365079365079361E-3</v>
      </c>
      <c r="M2557" s="2">
        <f t="shared" si="571"/>
        <v>7.6190476190475531E-3</v>
      </c>
      <c r="N2557" s="1">
        <v>1579</v>
      </c>
      <c r="O2557" s="1">
        <v>1522</v>
      </c>
      <c r="P2557" s="1">
        <v>25</v>
      </c>
      <c r="Q2557" s="1">
        <v>11</v>
      </c>
      <c r="R2557" s="1">
        <v>13</v>
      </c>
      <c r="S2557" s="1">
        <v>0</v>
      </c>
      <c r="U2557" s="1">
        <v>0</v>
      </c>
      <c r="AG2557" s="7">
        <f>IF(Q2557&gt;0,RANK(Q2557,(N2557:P2557,Q2557:AE2557)),0)</f>
        <v>5</v>
      </c>
      <c r="AH2557" s="7">
        <f>IF(R2557&gt;0,RANK(R2557,(N2557:P2557,Q2557:AE2557)),0)</f>
        <v>4</v>
      </c>
      <c r="AI2557" s="7">
        <f>IF(T2557&gt;0,RANK(T2557,(N2557:P2557,Q2557:AE2557)),0)</f>
        <v>0</v>
      </c>
      <c r="AJ2557" s="7">
        <f>IF(S2557&gt;0,RANK(S2557,(N2557:P2557,Q2557:AE2557)),0)</f>
        <v>0</v>
      </c>
      <c r="AK2557" s="2">
        <f t="shared" si="572"/>
        <v>3.4920634920634921E-3</v>
      </c>
      <c r="AL2557" s="2">
        <f t="shared" si="572"/>
        <v>4.1269841269841274E-3</v>
      </c>
      <c r="AM2557" s="2">
        <f t="shared" si="573"/>
        <v>0</v>
      </c>
      <c r="AN2557" s="2">
        <f t="shared" si="574"/>
        <v>0</v>
      </c>
      <c r="AP2557" t="s">
        <v>3237</v>
      </c>
      <c r="AQ2557" t="s">
        <v>4398</v>
      </c>
      <c r="AR2557">
        <v>7</v>
      </c>
      <c r="AT2557" s="85" t="s">
        <v>3333</v>
      </c>
      <c r="AU2557" s="84" t="s">
        <v>4416</v>
      </c>
      <c r="AV2557" s="77" t="str">
        <f t="shared" si="575"/>
        <v>47135</v>
      </c>
      <c r="AX2557" s="7" t="s">
        <v>186</v>
      </c>
    </row>
    <row r="2558" spans="1:51" hidden="1" outlineLevel="1">
      <c r="A2558" t="s">
        <v>5197</v>
      </c>
      <c r="B2558" t="s">
        <v>4398</v>
      </c>
      <c r="C2558" s="1">
        <f t="shared" si="569"/>
        <v>2645</v>
      </c>
      <c r="D2558" s="7">
        <f>IF(N2558&gt;0, RANK(N2558,(N2558:P2558,Q2558:AE2558)),0)</f>
        <v>2</v>
      </c>
      <c r="E2558" s="7">
        <f>IF(O2558&gt;0,RANK(O2558,(N2558:P2558,Q2558:AE2558)),0)</f>
        <v>1</v>
      </c>
      <c r="F2558" s="7">
        <f>IF(P2558&gt;0,RANK(P2558,(N2558:P2558,Q2558:AE2558)),0)</f>
        <v>3</v>
      </c>
      <c r="G2558" s="1">
        <f t="shared" si="567"/>
        <v>567</v>
      </c>
      <c r="H2558" s="2">
        <f t="shared" si="568"/>
        <v>0.21436672967863893</v>
      </c>
      <c r="I2558" s="2"/>
      <c r="J2558" s="2">
        <f t="shared" si="570"/>
        <v>0.39054820415879016</v>
      </c>
      <c r="K2558" s="2">
        <f t="shared" si="570"/>
        <v>0.60491493383742911</v>
      </c>
      <c r="L2558" s="2">
        <f t="shared" si="570"/>
        <v>3.780718336483932E-3</v>
      </c>
      <c r="M2558" s="2">
        <f t="shared" si="571"/>
        <v>7.5614366729674079E-4</v>
      </c>
      <c r="N2558" s="1">
        <v>1033</v>
      </c>
      <c r="O2558" s="1">
        <v>1600</v>
      </c>
      <c r="P2558" s="1">
        <v>10</v>
      </c>
      <c r="Q2558" s="1">
        <v>2</v>
      </c>
      <c r="R2558" s="1">
        <v>0</v>
      </c>
      <c r="S2558" s="1">
        <v>0</v>
      </c>
      <c r="U2558" s="1">
        <v>0</v>
      </c>
      <c r="AG2558" s="7">
        <f>IF(Q2558&gt;0,RANK(Q2558,(N2558:P2558,Q2558:AE2558)),0)</f>
        <v>4</v>
      </c>
      <c r="AH2558" s="7">
        <f>IF(R2558&gt;0,RANK(R2558,(N2558:P2558,Q2558:AE2558)),0)</f>
        <v>0</v>
      </c>
      <c r="AI2558" s="7">
        <f>IF(T2558&gt;0,RANK(T2558,(N2558:P2558,Q2558:AE2558)),0)</f>
        <v>0</v>
      </c>
      <c r="AJ2558" s="7">
        <f>IF(S2558&gt;0,RANK(S2558,(N2558:P2558,Q2558:AE2558)),0)</f>
        <v>0</v>
      </c>
      <c r="AK2558" s="2">
        <f t="shared" si="572"/>
        <v>7.5614366729678643E-4</v>
      </c>
      <c r="AL2558" s="2">
        <f t="shared" si="572"/>
        <v>0</v>
      </c>
      <c r="AM2558" s="2">
        <f t="shared" si="573"/>
        <v>0</v>
      </c>
      <c r="AN2558" s="2">
        <f t="shared" si="574"/>
        <v>0</v>
      </c>
      <c r="AP2558" t="s">
        <v>5197</v>
      </c>
      <c r="AQ2558" t="s">
        <v>4398</v>
      </c>
      <c r="AR2558">
        <v>4</v>
      </c>
      <c r="AT2558" s="85" t="s">
        <v>3333</v>
      </c>
      <c r="AU2558" s="84" t="s">
        <v>5200</v>
      </c>
      <c r="AV2558" s="77" t="str">
        <f t="shared" si="575"/>
        <v>47137</v>
      </c>
      <c r="AX2558" s="7" t="s">
        <v>186</v>
      </c>
    </row>
    <row r="2559" spans="1:51" hidden="1" outlineLevel="1">
      <c r="A2559" t="s">
        <v>4301</v>
      </c>
      <c r="B2559" t="s">
        <v>4398</v>
      </c>
      <c r="C2559" s="1">
        <f t="shared" si="569"/>
        <v>6700</v>
      </c>
      <c r="D2559" s="7">
        <f>IF(N2559&gt;0, RANK(N2559,(N2559:P2559,Q2559:AE2559)),0)</f>
        <v>2</v>
      </c>
      <c r="E2559" s="7">
        <f>IF(O2559&gt;0,RANK(O2559,(N2559:P2559,Q2559:AE2559)),0)</f>
        <v>1</v>
      </c>
      <c r="F2559" s="7">
        <f>IF(P2559&gt;0,RANK(P2559,(N2559:P2559,Q2559:AE2559)),0)</f>
        <v>3</v>
      </c>
      <c r="G2559" s="1">
        <f t="shared" si="567"/>
        <v>1200</v>
      </c>
      <c r="H2559" s="2">
        <f t="shared" si="568"/>
        <v>0.17910447761194029</v>
      </c>
      <c r="I2559" s="2"/>
      <c r="J2559" s="2">
        <f t="shared" si="570"/>
        <v>0.40656716417910449</v>
      </c>
      <c r="K2559" s="2">
        <f t="shared" si="570"/>
        <v>0.58567164179104481</v>
      </c>
      <c r="L2559" s="2">
        <f t="shared" si="570"/>
        <v>4.0298507462686569E-3</v>
      </c>
      <c r="M2559" s="2">
        <f t="shared" si="571"/>
        <v>3.7313432835821029E-3</v>
      </c>
      <c r="N2559" s="1">
        <v>2724</v>
      </c>
      <c r="O2559" s="1">
        <v>3924</v>
      </c>
      <c r="P2559" s="1">
        <v>27</v>
      </c>
      <c r="Q2559" s="1">
        <v>13</v>
      </c>
      <c r="R2559" s="1">
        <v>12</v>
      </c>
      <c r="S2559" s="1">
        <v>0</v>
      </c>
      <c r="U2559" s="1">
        <v>0</v>
      </c>
      <c r="AG2559" s="7">
        <f>IF(Q2559&gt;0,RANK(Q2559,(N2559:P2559,Q2559:AE2559)),0)</f>
        <v>4</v>
      </c>
      <c r="AH2559" s="7">
        <f>IF(R2559&gt;0,RANK(R2559,(N2559:P2559,Q2559:AE2559)),0)</f>
        <v>5</v>
      </c>
      <c r="AI2559" s="7">
        <f>IF(T2559&gt;0,RANK(T2559,(N2559:P2559,Q2559:AE2559)),0)</f>
        <v>0</v>
      </c>
      <c r="AJ2559" s="7">
        <f>IF(S2559&gt;0,RANK(S2559,(N2559:P2559,Q2559:AE2559)),0)</f>
        <v>0</v>
      </c>
      <c r="AK2559" s="2">
        <f t="shared" si="572"/>
        <v>1.9402985074626865E-3</v>
      </c>
      <c r="AL2559" s="2">
        <f t="shared" si="572"/>
        <v>1.791044776119403E-3</v>
      </c>
      <c r="AM2559" s="2">
        <f t="shared" si="573"/>
        <v>0</v>
      </c>
      <c r="AN2559" s="2">
        <f t="shared" si="574"/>
        <v>0</v>
      </c>
      <c r="AP2559" t="s">
        <v>4301</v>
      </c>
      <c r="AQ2559" t="s">
        <v>4398</v>
      </c>
      <c r="AR2559">
        <v>3</v>
      </c>
      <c r="AT2559" s="85" t="s">
        <v>3333</v>
      </c>
      <c r="AU2559" s="84" t="s">
        <v>5201</v>
      </c>
      <c r="AV2559" s="77" t="str">
        <f t="shared" si="575"/>
        <v>47139</v>
      </c>
      <c r="AX2559" s="7" t="s">
        <v>186</v>
      </c>
    </row>
    <row r="2560" spans="1:51" hidden="1" outlineLevel="1">
      <c r="A2560" t="s">
        <v>3587</v>
      </c>
      <c r="B2560" t="s">
        <v>4398</v>
      </c>
      <c r="C2560" s="1">
        <f t="shared" si="569"/>
        <v>26442</v>
      </c>
      <c r="D2560" s="7">
        <f>IF(N2560&gt;0, RANK(N2560,(N2560:P2560,Q2560:AE2560)),0)</f>
        <v>2</v>
      </c>
      <c r="E2560" s="7">
        <f>IF(O2560&gt;0,RANK(O2560,(N2560:P2560,Q2560:AE2560)),0)</f>
        <v>1</v>
      </c>
      <c r="F2560" s="7">
        <f>IF(P2560&gt;0,RANK(P2560,(N2560:P2560,Q2560:AE2560)),0)</f>
        <v>3</v>
      </c>
      <c r="G2560" s="1">
        <f t="shared" si="567"/>
        <v>5071</v>
      </c>
      <c r="H2560" s="2">
        <f t="shared" si="568"/>
        <v>0.19177823160124044</v>
      </c>
      <c r="I2560" s="2"/>
      <c r="J2560" s="2">
        <f t="shared" si="570"/>
        <v>0.39959155888359427</v>
      </c>
      <c r="K2560" s="2">
        <f t="shared" si="570"/>
        <v>0.59136979048483473</v>
      </c>
      <c r="L2560" s="2">
        <f t="shared" si="570"/>
        <v>4.9542394675138038E-3</v>
      </c>
      <c r="M2560" s="2">
        <f t="shared" si="571"/>
        <v>4.0844111640571399E-3</v>
      </c>
      <c r="N2560" s="1">
        <v>10566</v>
      </c>
      <c r="O2560" s="1">
        <v>15637</v>
      </c>
      <c r="P2560" s="1">
        <v>131</v>
      </c>
      <c r="Q2560" s="1">
        <v>62</v>
      </c>
      <c r="R2560" s="1">
        <v>46</v>
      </c>
      <c r="S2560" s="1">
        <v>0</v>
      </c>
      <c r="U2560" s="1">
        <v>0</v>
      </c>
      <c r="AG2560" s="7">
        <f>IF(Q2560&gt;0,RANK(Q2560,(N2560:P2560,Q2560:AE2560)),0)</f>
        <v>4</v>
      </c>
      <c r="AH2560" s="7">
        <f>IF(R2560&gt;0,RANK(R2560,(N2560:P2560,Q2560:AE2560)),0)</f>
        <v>5</v>
      </c>
      <c r="AI2560" s="7">
        <f>IF(T2560&gt;0,RANK(T2560,(N2560:P2560,Q2560:AE2560)),0)</f>
        <v>0</v>
      </c>
      <c r="AJ2560" s="7">
        <f>IF(S2560&gt;0,RANK(S2560,(N2560:P2560,Q2560:AE2560)),0)</f>
        <v>0</v>
      </c>
      <c r="AK2560" s="2">
        <f t="shared" si="572"/>
        <v>2.3447545571439379E-3</v>
      </c>
      <c r="AL2560" s="2">
        <f t="shared" si="572"/>
        <v>1.7396566069132441E-3</v>
      </c>
      <c r="AM2560" s="2">
        <f t="shared" si="573"/>
        <v>0</v>
      </c>
      <c r="AN2560" s="2">
        <f t="shared" si="574"/>
        <v>0</v>
      </c>
      <c r="AP2560" t="s">
        <v>3587</v>
      </c>
      <c r="AQ2560" t="s">
        <v>4398</v>
      </c>
      <c r="AR2560">
        <v>6</v>
      </c>
      <c r="AT2560" s="85" t="s">
        <v>3333</v>
      </c>
      <c r="AU2560" s="84" t="s">
        <v>5202</v>
      </c>
      <c r="AV2560" s="77" t="str">
        <f t="shared" si="575"/>
        <v>47141</v>
      </c>
      <c r="AX2560" s="7" t="s">
        <v>186</v>
      </c>
    </row>
    <row r="2561" spans="1:50" hidden="1" outlineLevel="1">
      <c r="A2561" t="s">
        <v>4378</v>
      </c>
      <c r="B2561" t="s">
        <v>4398</v>
      </c>
      <c r="C2561" s="1">
        <f t="shared" si="569"/>
        <v>11054</v>
      </c>
      <c r="D2561" s="7">
        <f>IF(N2561&gt;0, RANK(N2561,(N2561:P2561,Q2561:AE2561)),0)</f>
        <v>2</v>
      </c>
      <c r="E2561" s="7">
        <f>IF(O2561&gt;0,RANK(O2561,(N2561:P2561,Q2561:AE2561)),0)</f>
        <v>1</v>
      </c>
      <c r="F2561" s="7">
        <f>IF(P2561&gt;0,RANK(P2561,(N2561:P2561,Q2561:AE2561)),0)</f>
        <v>3</v>
      </c>
      <c r="G2561" s="1">
        <f t="shared" si="567"/>
        <v>3636</v>
      </c>
      <c r="H2561" s="2">
        <f t="shared" si="568"/>
        <v>0.32893070381762257</v>
      </c>
      <c r="I2561" s="2"/>
      <c r="J2561" s="2">
        <f t="shared" si="570"/>
        <v>0.33155418852903928</v>
      </c>
      <c r="K2561" s="2">
        <f t="shared" si="570"/>
        <v>0.66048489234666186</v>
      </c>
      <c r="L2561" s="2">
        <f t="shared" si="570"/>
        <v>3.8899945721005973E-3</v>
      </c>
      <c r="M2561" s="2">
        <f t="shared" si="571"/>
        <v>4.0709245521982629E-3</v>
      </c>
      <c r="N2561" s="1">
        <v>3665</v>
      </c>
      <c r="O2561" s="1">
        <v>7301</v>
      </c>
      <c r="P2561" s="1">
        <v>43</v>
      </c>
      <c r="Q2561" s="1">
        <v>28</v>
      </c>
      <c r="R2561" s="1">
        <v>17</v>
      </c>
      <c r="S2561" s="1">
        <v>0</v>
      </c>
      <c r="U2561" s="1">
        <v>0</v>
      </c>
      <c r="AG2561" s="7">
        <f>IF(Q2561&gt;0,RANK(Q2561,(N2561:P2561,Q2561:AE2561)),0)</f>
        <v>4</v>
      </c>
      <c r="AH2561" s="7">
        <f>IF(R2561&gt;0,RANK(R2561,(N2561:P2561,Q2561:AE2561)),0)</f>
        <v>5</v>
      </c>
      <c r="AI2561" s="7">
        <f>IF(T2561&gt;0,RANK(T2561,(N2561:P2561,Q2561:AE2561)),0)</f>
        <v>0</v>
      </c>
      <c r="AJ2561" s="7">
        <f>IF(S2561&gt;0,RANK(S2561,(N2561:P2561,Q2561:AE2561)),0)</f>
        <v>0</v>
      </c>
      <c r="AK2561" s="2">
        <f t="shared" si="572"/>
        <v>2.5330197213678306E-3</v>
      </c>
      <c r="AL2561" s="2">
        <f t="shared" si="572"/>
        <v>1.5379048308304685E-3</v>
      </c>
      <c r="AM2561" s="2">
        <f t="shared" si="573"/>
        <v>0</v>
      </c>
      <c r="AN2561" s="2">
        <f t="shared" si="574"/>
        <v>0</v>
      </c>
      <c r="AP2561" t="s">
        <v>4378</v>
      </c>
      <c r="AQ2561" t="s">
        <v>4398</v>
      </c>
      <c r="AR2561">
        <v>3</v>
      </c>
      <c r="AT2561" s="85" t="s">
        <v>3333</v>
      </c>
      <c r="AU2561" s="84" t="s">
        <v>5203</v>
      </c>
      <c r="AV2561" s="77" t="str">
        <f t="shared" si="575"/>
        <v>47143</v>
      </c>
      <c r="AX2561" s="7" t="s">
        <v>186</v>
      </c>
    </row>
    <row r="2562" spans="1:50" hidden="1" outlineLevel="1">
      <c r="A2562" t="s">
        <v>4187</v>
      </c>
      <c r="B2562" t="s">
        <v>4398</v>
      </c>
      <c r="C2562" s="1">
        <f t="shared" si="569"/>
        <v>23338</v>
      </c>
      <c r="D2562" s="7">
        <f>IF(N2562&gt;0, RANK(N2562,(N2562:P2562,Q2562:AE2562)),0)</f>
        <v>2</v>
      </c>
      <c r="E2562" s="7">
        <f>IF(O2562&gt;0,RANK(O2562,(N2562:P2562,Q2562:AE2562)),0)</f>
        <v>1</v>
      </c>
      <c r="F2562" s="7">
        <f>IF(P2562&gt;0,RANK(P2562,(N2562:P2562,Q2562:AE2562)),0)</f>
        <v>3</v>
      </c>
      <c r="G2562" s="1">
        <f t="shared" si="567"/>
        <v>5761</v>
      </c>
      <c r="H2562" s="2">
        <f t="shared" si="568"/>
        <v>0.2468506298740252</v>
      </c>
      <c r="I2562" s="2"/>
      <c r="J2562" s="2">
        <f t="shared" si="570"/>
        <v>0.37303967777872998</v>
      </c>
      <c r="K2562" s="2">
        <f t="shared" si="570"/>
        <v>0.61989030765275521</v>
      </c>
      <c r="L2562" s="2">
        <f t="shared" si="570"/>
        <v>3.7278258633987489E-3</v>
      </c>
      <c r="M2562" s="2">
        <f t="shared" si="571"/>
        <v>3.3421887051161107E-3</v>
      </c>
      <c r="N2562" s="1">
        <v>8706</v>
      </c>
      <c r="O2562" s="1">
        <v>14467</v>
      </c>
      <c r="P2562" s="1">
        <v>87</v>
      </c>
      <c r="Q2562" s="1">
        <v>51</v>
      </c>
      <c r="R2562" s="1">
        <v>27</v>
      </c>
      <c r="S2562" s="1">
        <v>0</v>
      </c>
      <c r="U2562" s="1">
        <v>0</v>
      </c>
      <c r="AG2562" s="7">
        <f>IF(Q2562&gt;0,RANK(Q2562,(N2562:P2562,Q2562:AE2562)),0)</f>
        <v>4</v>
      </c>
      <c r="AH2562" s="7">
        <f>IF(R2562&gt;0,RANK(R2562,(N2562:P2562,Q2562:AE2562)),0)</f>
        <v>5</v>
      </c>
      <c r="AI2562" s="7">
        <f>IF(T2562&gt;0,RANK(T2562,(N2562:P2562,Q2562:AE2562)),0)</f>
        <v>0</v>
      </c>
      <c r="AJ2562" s="7">
        <f>IF(S2562&gt;0,RANK(S2562,(N2562:P2562,Q2562:AE2562)),0)</f>
        <v>0</v>
      </c>
      <c r="AK2562" s="2">
        <f t="shared" si="572"/>
        <v>2.1852772302682322E-3</v>
      </c>
      <c r="AL2562" s="2">
        <f t="shared" si="572"/>
        <v>1.1569114748478876E-3</v>
      </c>
      <c r="AM2562" s="2">
        <f t="shared" si="573"/>
        <v>0</v>
      </c>
      <c r="AN2562" s="2">
        <f t="shared" si="574"/>
        <v>0</v>
      </c>
      <c r="AP2562" t="s">
        <v>4187</v>
      </c>
      <c r="AQ2562" t="s">
        <v>4398</v>
      </c>
      <c r="AR2562">
        <v>0</v>
      </c>
      <c r="AT2562" s="85" t="s">
        <v>3333</v>
      </c>
      <c r="AU2562" s="84" t="s">
        <v>5204</v>
      </c>
      <c r="AV2562" s="77" t="str">
        <f t="shared" si="575"/>
        <v>47145</v>
      </c>
      <c r="AX2562" s="7" t="s">
        <v>186</v>
      </c>
    </row>
    <row r="2563" spans="1:50" hidden="1" outlineLevel="1">
      <c r="A2563" t="s">
        <v>2817</v>
      </c>
      <c r="B2563" t="s">
        <v>4398</v>
      </c>
      <c r="C2563" s="1">
        <f t="shared" si="569"/>
        <v>25323</v>
      </c>
      <c r="D2563" s="7">
        <f>IF(N2563&gt;0, RANK(N2563,(N2563:P2563,Q2563:AE2563)),0)</f>
        <v>2</v>
      </c>
      <c r="E2563" s="7">
        <f>IF(O2563&gt;0,RANK(O2563,(N2563:P2563,Q2563:AE2563)),0)</f>
        <v>1</v>
      </c>
      <c r="F2563" s="7">
        <f>IF(P2563&gt;0,RANK(P2563,(N2563:P2563,Q2563:AE2563)),0)</f>
        <v>3</v>
      </c>
      <c r="G2563" s="1">
        <f t="shared" si="567"/>
        <v>5466</v>
      </c>
      <c r="H2563" s="2">
        <f t="shared" si="568"/>
        <v>0.21585120246416301</v>
      </c>
      <c r="I2563" s="2"/>
      <c r="J2563" s="2">
        <f t="shared" si="570"/>
        <v>0.38956679698297991</v>
      </c>
      <c r="K2563" s="2">
        <f t="shared" si="570"/>
        <v>0.60541799944714292</v>
      </c>
      <c r="L2563" s="2">
        <f t="shared" si="570"/>
        <v>3.4356118943253168E-3</v>
      </c>
      <c r="M2563" s="2">
        <f t="shared" si="571"/>
        <v>1.5795916755518523E-3</v>
      </c>
      <c r="N2563" s="1">
        <v>9865</v>
      </c>
      <c r="O2563" s="1">
        <v>15331</v>
      </c>
      <c r="P2563" s="1">
        <v>87</v>
      </c>
      <c r="Q2563" s="1">
        <v>16</v>
      </c>
      <c r="R2563" s="1">
        <v>24</v>
      </c>
      <c r="S2563" s="1">
        <v>0</v>
      </c>
      <c r="U2563" s="1">
        <v>0</v>
      </c>
      <c r="AG2563" s="7">
        <f>IF(Q2563&gt;0,RANK(Q2563,(N2563:P2563,Q2563:AE2563)),0)</f>
        <v>5</v>
      </c>
      <c r="AH2563" s="7">
        <f>IF(R2563&gt;0,RANK(R2563,(N2563:P2563,Q2563:AE2563)),0)</f>
        <v>4</v>
      </c>
      <c r="AI2563" s="7">
        <f>IF(T2563&gt;0,RANK(T2563,(N2563:P2563,Q2563:AE2563)),0)</f>
        <v>0</v>
      </c>
      <c r="AJ2563" s="7">
        <f>IF(S2563&gt;0,RANK(S2563,(N2563:P2563,Q2563:AE2563)),0)</f>
        <v>0</v>
      </c>
      <c r="AK2563" s="2">
        <f t="shared" si="572"/>
        <v>6.3183667022074792E-4</v>
      </c>
      <c r="AL2563" s="2">
        <f t="shared" si="572"/>
        <v>9.4775500533112193E-4</v>
      </c>
      <c r="AM2563" s="2">
        <f t="shared" si="573"/>
        <v>0</v>
      </c>
      <c r="AN2563" s="2">
        <f t="shared" si="574"/>
        <v>0</v>
      </c>
      <c r="AP2563" t="s">
        <v>2817</v>
      </c>
      <c r="AQ2563" t="s">
        <v>4398</v>
      </c>
      <c r="AR2563">
        <v>6</v>
      </c>
      <c r="AT2563" s="85" t="s">
        <v>3333</v>
      </c>
      <c r="AU2563" s="84" t="s">
        <v>5205</v>
      </c>
      <c r="AV2563" s="77" t="str">
        <f t="shared" si="575"/>
        <v>47147</v>
      </c>
      <c r="AX2563" s="7" t="s">
        <v>186</v>
      </c>
    </row>
    <row r="2564" spans="1:50" hidden="1" outlineLevel="1">
      <c r="A2564" t="s">
        <v>5196</v>
      </c>
      <c r="B2564" t="s">
        <v>4398</v>
      </c>
      <c r="C2564" s="1">
        <f t="shared" si="569"/>
        <v>84409</v>
      </c>
      <c r="D2564" s="7">
        <f>IF(N2564&gt;0, RANK(N2564,(N2564:P2564,Q2564:AE2564)),0)</f>
        <v>2</v>
      </c>
      <c r="E2564" s="7">
        <f>IF(O2564&gt;0,RANK(O2564,(N2564:P2564,Q2564:AE2564)),0)</f>
        <v>1</v>
      </c>
      <c r="F2564" s="7">
        <f>IF(P2564&gt;0,RANK(P2564,(N2564:P2564,Q2564:AE2564)),0)</f>
        <v>3</v>
      </c>
      <c r="G2564" s="1">
        <f t="shared" si="567"/>
        <v>20553</v>
      </c>
      <c r="H2564" s="2">
        <f t="shared" si="568"/>
        <v>0.24349299245341136</v>
      </c>
      <c r="I2564" s="2"/>
      <c r="J2564" s="2">
        <f t="shared" si="570"/>
        <v>0.3749244748782713</v>
      </c>
      <c r="K2564" s="2">
        <f t="shared" si="570"/>
        <v>0.61841746733168268</v>
      </c>
      <c r="L2564" s="2">
        <f t="shared" si="570"/>
        <v>4.0635477259533936E-3</v>
      </c>
      <c r="M2564" s="2">
        <f t="shared" si="571"/>
        <v>2.59451006409263E-3</v>
      </c>
      <c r="N2564" s="1">
        <v>31647</v>
      </c>
      <c r="O2564" s="1">
        <v>52200</v>
      </c>
      <c r="P2564" s="1">
        <v>343</v>
      </c>
      <c r="Q2564" s="1">
        <v>146</v>
      </c>
      <c r="R2564" s="1">
        <v>71</v>
      </c>
      <c r="S2564" s="1">
        <v>2</v>
      </c>
      <c r="U2564" s="1">
        <v>0</v>
      </c>
      <c r="AG2564" s="7">
        <f>IF(Q2564&gt;0,RANK(Q2564,(N2564:P2564,Q2564:AE2564)),0)</f>
        <v>4</v>
      </c>
      <c r="AH2564" s="7">
        <f>IF(R2564&gt;0,RANK(R2564,(N2564:P2564,Q2564:AE2564)),0)</f>
        <v>5</v>
      </c>
      <c r="AI2564" s="7">
        <f>IF(T2564&gt;0,RANK(T2564,(N2564:P2564,Q2564:AE2564)),0)</f>
        <v>0</v>
      </c>
      <c r="AJ2564" s="7">
        <f>IF(S2564&gt;0,RANK(S2564,(N2564:P2564,Q2564:AE2564)),0)</f>
        <v>6</v>
      </c>
      <c r="AK2564" s="2">
        <f t="shared" si="572"/>
        <v>1.7296733760617943E-3</v>
      </c>
      <c r="AL2564" s="2">
        <f t="shared" si="572"/>
        <v>8.4114253219443426E-4</v>
      </c>
      <c r="AM2564" s="2">
        <f t="shared" si="573"/>
        <v>0</v>
      </c>
      <c r="AN2564" s="2">
        <f t="shared" si="574"/>
        <v>2.3694155836462936E-5</v>
      </c>
      <c r="AP2564" t="s">
        <v>5196</v>
      </c>
      <c r="AQ2564" t="s">
        <v>4398</v>
      </c>
      <c r="AR2564">
        <v>6</v>
      </c>
      <c r="AT2564" s="85" t="s">
        <v>3333</v>
      </c>
      <c r="AU2564" s="84" t="s">
        <v>5206</v>
      </c>
      <c r="AV2564" s="77" t="str">
        <f t="shared" si="575"/>
        <v>47149</v>
      </c>
      <c r="AX2564" s="7" t="s">
        <v>186</v>
      </c>
    </row>
    <row r="2565" spans="1:50" hidden="1" outlineLevel="1">
      <c r="A2565" t="s">
        <v>4195</v>
      </c>
      <c r="B2565" t="s">
        <v>4398</v>
      </c>
      <c r="C2565" s="1">
        <f t="shared" si="569"/>
        <v>7628</v>
      </c>
      <c r="D2565" s="7">
        <f>IF(N2565&gt;0, RANK(N2565,(N2565:P2565,Q2565:AE2565)),0)</f>
        <v>2</v>
      </c>
      <c r="E2565" s="7">
        <f>IF(O2565&gt;0,RANK(O2565,(N2565:P2565,Q2565:AE2565)),0)</f>
        <v>1</v>
      </c>
      <c r="F2565" s="7">
        <f>IF(P2565&gt;0,RANK(P2565,(N2565:P2565,Q2565:AE2565)),0)</f>
        <v>3</v>
      </c>
      <c r="G2565" s="1">
        <f t="shared" si="567"/>
        <v>1423</v>
      </c>
      <c r="H2565" s="2">
        <f t="shared" si="568"/>
        <v>0.18654955427372838</v>
      </c>
      <c r="I2565" s="2"/>
      <c r="J2565" s="2">
        <f t="shared" si="570"/>
        <v>0.40456213948610381</v>
      </c>
      <c r="K2565" s="2">
        <f t="shared" si="570"/>
        <v>0.59111169375983219</v>
      </c>
      <c r="L2565" s="2">
        <f t="shared" si="570"/>
        <v>2.7530152071316202E-3</v>
      </c>
      <c r="M2565" s="2">
        <f t="shared" si="571"/>
        <v>1.5731515469323224E-3</v>
      </c>
      <c r="N2565" s="1">
        <v>3086</v>
      </c>
      <c r="O2565" s="1">
        <v>4509</v>
      </c>
      <c r="P2565" s="1">
        <v>21</v>
      </c>
      <c r="Q2565" s="1">
        <v>12</v>
      </c>
      <c r="R2565" s="1">
        <v>0</v>
      </c>
      <c r="S2565" s="1">
        <v>0</v>
      </c>
      <c r="U2565" s="1">
        <v>0</v>
      </c>
      <c r="AG2565" s="7">
        <f>IF(Q2565&gt;0,RANK(Q2565,(N2565:P2565,Q2565:AE2565)),0)</f>
        <v>4</v>
      </c>
      <c r="AH2565" s="7">
        <f>IF(R2565&gt;0,RANK(R2565,(N2565:P2565,Q2565:AE2565)),0)</f>
        <v>0</v>
      </c>
      <c r="AI2565" s="7">
        <f>IF(T2565&gt;0,RANK(T2565,(N2565:P2565,Q2565:AE2565)),0)</f>
        <v>0</v>
      </c>
      <c r="AJ2565" s="7">
        <f>IF(S2565&gt;0,RANK(S2565,(N2565:P2565,Q2565:AE2565)),0)</f>
        <v>0</v>
      </c>
      <c r="AK2565" s="2">
        <f t="shared" si="572"/>
        <v>1.5731515469323545E-3</v>
      </c>
      <c r="AL2565" s="2">
        <f t="shared" si="572"/>
        <v>0</v>
      </c>
      <c r="AM2565" s="2">
        <f t="shared" si="573"/>
        <v>0</v>
      </c>
      <c r="AN2565" s="2">
        <f t="shared" si="574"/>
        <v>0</v>
      </c>
      <c r="AP2565" t="s">
        <v>4195</v>
      </c>
      <c r="AQ2565" t="s">
        <v>4398</v>
      </c>
      <c r="AR2565">
        <v>4</v>
      </c>
      <c r="AT2565" s="85" t="s">
        <v>3333</v>
      </c>
      <c r="AU2565" s="84" t="s">
        <v>4713</v>
      </c>
      <c r="AV2565" s="77" t="str">
        <f t="shared" si="575"/>
        <v>47151</v>
      </c>
      <c r="AX2565" s="7" t="s">
        <v>186</v>
      </c>
    </row>
    <row r="2566" spans="1:50" hidden="1" outlineLevel="1">
      <c r="A2566" t="s">
        <v>2021</v>
      </c>
      <c r="B2566" t="s">
        <v>4398</v>
      </c>
      <c r="C2566" s="1">
        <f t="shared" si="569"/>
        <v>4983</v>
      </c>
      <c r="D2566" s="7">
        <f>IF(N2566&gt;0, RANK(N2566,(N2566:P2566,Q2566:AE2566)),0)</f>
        <v>2</v>
      </c>
      <c r="E2566" s="7">
        <f>IF(O2566&gt;0,RANK(O2566,(N2566:P2566,Q2566:AE2566)),0)</f>
        <v>1</v>
      </c>
      <c r="F2566" s="7">
        <f>IF(P2566&gt;0,RANK(P2566,(N2566:P2566,Q2566:AE2566)),0)</f>
        <v>3</v>
      </c>
      <c r="G2566" s="1">
        <f t="shared" si="567"/>
        <v>965</v>
      </c>
      <c r="H2566" s="2">
        <f t="shared" si="568"/>
        <v>0.19365843869155128</v>
      </c>
      <c r="I2566" s="2"/>
      <c r="J2566" s="2">
        <f t="shared" si="570"/>
        <v>0.39855508729680916</v>
      </c>
      <c r="K2566" s="2">
        <f t="shared" si="570"/>
        <v>0.59221352598836041</v>
      </c>
      <c r="L2566" s="2">
        <f t="shared" si="570"/>
        <v>4.2143287176399759E-3</v>
      </c>
      <c r="M2566" s="2">
        <f t="shared" si="571"/>
        <v>5.0170579971905048E-3</v>
      </c>
      <c r="N2566" s="1">
        <v>1986</v>
      </c>
      <c r="O2566" s="1">
        <v>2951</v>
      </c>
      <c r="P2566" s="1">
        <v>21</v>
      </c>
      <c r="Q2566" s="1">
        <v>13</v>
      </c>
      <c r="R2566" s="1">
        <v>11</v>
      </c>
      <c r="S2566" s="1">
        <v>1</v>
      </c>
      <c r="U2566" s="1">
        <v>0</v>
      </c>
      <c r="AG2566" s="7">
        <f>IF(Q2566&gt;0,RANK(Q2566,(N2566:P2566,Q2566:AE2566)),0)</f>
        <v>4</v>
      </c>
      <c r="AH2566" s="7">
        <f>IF(R2566&gt;0,RANK(R2566,(N2566:P2566,Q2566:AE2566)),0)</f>
        <v>5</v>
      </c>
      <c r="AI2566" s="7">
        <f>IF(T2566&gt;0,RANK(T2566,(N2566:P2566,Q2566:AE2566)),0)</f>
        <v>0</v>
      </c>
      <c r="AJ2566" s="7">
        <f>IF(S2566&gt;0,RANK(S2566,(N2566:P2566,Q2566:AE2566)),0)</f>
        <v>6</v>
      </c>
      <c r="AK2566" s="2">
        <f t="shared" si="572"/>
        <v>2.6088701585390327E-3</v>
      </c>
      <c r="AL2566" s="2">
        <f t="shared" si="572"/>
        <v>2.2075055187637969E-3</v>
      </c>
      <c r="AM2566" s="2">
        <f t="shared" si="573"/>
        <v>0</v>
      </c>
      <c r="AN2566" s="2">
        <f t="shared" si="574"/>
        <v>2.006823198876179E-4</v>
      </c>
      <c r="AP2566" t="s">
        <v>2021</v>
      </c>
      <c r="AQ2566" t="s">
        <v>4398</v>
      </c>
      <c r="AR2566">
        <v>4</v>
      </c>
      <c r="AT2566" s="85" t="s">
        <v>3333</v>
      </c>
      <c r="AU2566" s="84" t="s">
        <v>4068</v>
      </c>
      <c r="AV2566" s="77" t="str">
        <f t="shared" si="575"/>
        <v>47153</v>
      </c>
      <c r="AX2566" s="7" t="s">
        <v>186</v>
      </c>
    </row>
    <row r="2567" spans="1:50" hidden="1" outlineLevel="1">
      <c r="A2567" t="s">
        <v>4430</v>
      </c>
      <c r="B2567" t="s">
        <v>4398</v>
      </c>
      <c r="C2567" s="1">
        <f t="shared" si="569"/>
        <v>30970</v>
      </c>
      <c r="D2567" s="7">
        <f>IF(N2567&gt;0, RANK(N2567,(N2567:P2567,Q2567:AE2567)),0)</f>
        <v>2</v>
      </c>
      <c r="E2567" s="7">
        <f>IF(O2567&gt;0,RANK(O2567,(N2567:P2567,Q2567:AE2567)),0)</f>
        <v>1</v>
      </c>
      <c r="F2567" s="7">
        <f>IF(P2567&gt;0,RANK(P2567,(N2567:P2567,Q2567:AE2567)),0)</f>
        <v>3</v>
      </c>
      <c r="G2567" s="1">
        <f t="shared" si="567"/>
        <v>13522</v>
      </c>
      <c r="H2567" s="2">
        <f t="shared" si="568"/>
        <v>0.43661608007749436</v>
      </c>
      <c r="I2567" s="2"/>
      <c r="J2567" s="2">
        <f t="shared" si="570"/>
        <v>0.27836616080077492</v>
      </c>
      <c r="K2567" s="2">
        <f t="shared" si="570"/>
        <v>0.71498224087826934</v>
      </c>
      <c r="L2567" s="2">
        <f t="shared" si="570"/>
        <v>3.7778495318049727E-3</v>
      </c>
      <c r="M2567" s="2">
        <f t="shared" si="571"/>
        <v>2.8737487891507701E-3</v>
      </c>
      <c r="N2567" s="1">
        <v>8621</v>
      </c>
      <c r="O2567" s="1">
        <v>22143</v>
      </c>
      <c r="P2567" s="1">
        <v>117</v>
      </c>
      <c r="Q2567" s="1">
        <v>58</v>
      </c>
      <c r="R2567" s="1">
        <v>30</v>
      </c>
      <c r="S2567" s="1">
        <v>1</v>
      </c>
      <c r="U2567" s="1">
        <v>0</v>
      </c>
      <c r="AG2567" s="7">
        <f>IF(Q2567&gt;0,RANK(Q2567,(N2567:P2567,Q2567:AE2567)),0)</f>
        <v>4</v>
      </c>
      <c r="AH2567" s="7">
        <f>IF(R2567&gt;0,RANK(R2567,(N2567:P2567,Q2567:AE2567)),0)</f>
        <v>5</v>
      </c>
      <c r="AI2567" s="7">
        <f>IF(T2567&gt;0,RANK(T2567,(N2567:P2567,Q2567:AE2567)),0)</f>
        <v>0</v>
      </c>
      <c r="AJ2567" s="7">
        <f>IF(S2567&gt;0,RANK(S2567,(N2567:P2567,Q2567:AE2567)),0)</f>
        <v>6</v>
      </c>
      <c r="AK2567" s="2">
        <f t="shared" si="572"/>
        <v>1.8727801097836616E-3</v>
      </c>
      <c r="AL2567" s="2">
        <f t="shared" si="572"/>
        <v>9.686793671294801E-4</v>
      </c>
      <c r="AM2567" s="2">
        <f t="shared" si="573"/>
        <v>0</v>
      </c>
      <c r="AN2567" s="2">
        <f t="shared" si="574"/>
        <v>3.2289312237649339E-5</v>
      </c>
      <c r="AP2567" t="s">
        <v>4430</v>
      </c>
      <c r="AQ2567" t="s">
        <v>4398</v>
      </c>
      <c r="AR2567">
        <v>0</v>
      </c>
      <c r="AT2567" s="85" t="s">
        <v>3333</v>
      </c>
      <c r="AU2567" s="84" t="s">
        <v>4402</v>
      </c>
      <c r="AV2567" s="77" t="str">
        <f t="shared" si="575"/>
        <v>47155</v>
      </c>
      <c r="AX2567" s="7" t="s">
        <v>186</v>
      </c>
    </row>
    <row r="2568" spans="1:50" hidden="1" outlineLevel="1">
      <c r="A2568" t="s">
        <v>2842</v>
      </c>
      <c r="B2568" t="s">
        <v>4398</v>
      </c>
      <c r="C2568" s="1">
        <f t="shared" si="569"/>
        <v>377282</v>
      </c>
      <c r="D2568" s="7">
        <f>IF(N2568&gt;0, RANK(N2568,(N2568:P2568,Q2568:AE2568)),0)</f>
        <v>1</v>
      </c>
      <c r="E2568" s="7">
        <f>IF(O2568&gt;0,RANK(O2568,(N2568:P2568,Q2568:AE2568)),0)</f>
        <v>2</v>
      </c>
      <c r="F2568" s="7">
        <f>IF(P2568&gt;0,RANK(P2568,(N2568:P2568,Q2568:AE2568)),0)</f>
        <v>3</v>
      </c>
      <c r="G2568" s="1">
        <f t="shared" si="567"/>
        <v>58808</v>
      </c>
      <c r="H2568" s="2">
        <f t="shared" si="568"/>
        <v>0.15587279541563076</v>
      </c>
      <c r="I2568" s="2"/>
      <c r="J2568" s="2">
        <f t="shared" si="570"/>
        <v>0.57502080671752165</v>
      </c>
      <c r="K2568" s="2">
        <f t="shared" si="570"/>
        <v>0.41914801130189089</v>
      </c>
      <c r="L2568" s="2">
        <f t="shared" si="570"/>
        <v>3.1991984775313958E-3</v>
      </c>
      <c r="M2568" s="2">
        <f t="shared" si="571"/>
        <v>2.6319835030560674E-3</v>
      </c>
      <c r="N2568" s="1">
        <v>216945</v>
      </c>
      <c r="O2568" s="1">
        <v>158137</v>
      </c>
      <c r="P2568" s="1">
        <v>1207</v>
      </c>
      <c r="Q2568" s="1">
        <v>678</v>
      </c>
      <c r="R2568" s="1">
        <v>315</v>
      </c>
      <c r="S2568" s="1">
        <v>0</v>
      </c>
      <c r="U2568" s="1">
        <v>0</v>
      </c>
      <c r="AG2568" s="7">
        <f>IF(Q2568&gt;0,RANK(Q2568,(N2568:P2568,Q2568:AE2568)),0)</f>
        <v>4</v>
      </c>
      <c r="AH2568" s="7">
        <f>IF(R2568&gt;0,RANK(R2568,(N2568:P2568,Q2568:AE2568)),0)</f>
        <v>5</v>
      </c>
      <c r="AI2568" s="7">
        <f>IF(T2568&gt;0,RANK(T2568,(N2568:P2568,Q2568:AE2568)),0)</f>
        <v>0</v>
      </c>
      <c r="AJ2568" s="7">
        <f>IF(S2568&gt;0,RANK(S2568,(N2568:P2568,Q2568:AE2568)),0)</f>
        <v>0</v>
      </c>
      <c r="AK2568" s="2">
        <f t="shared" si="572"/>
        <v>1.7970642649265006E-3</v>
      </c>
      <c r="AL2568" s="2">
        <f t="shared" si="572"/>
        <v>8.3491923812956885E-4</v>
      </c>
      <c r="AM2568" s="2">
        <f t="shared" si="573"/>
        <v>0</v>
      </c>
      <c r="AN2568" s="2">
        <f t="shared" si="574"/>
        <v>0</v>
      </c>
      <c r="AP2568" t="s">
        <v>2842</v>
      </c>
      <c r="AQ2568" t="s">
        <v>4398</v>
      </c>
      <c r="AR2568">
        <v>0</v>
      </c>
      <c r="AT2568" s="85" t="s">
        <v>3333</v>
      </c>
      <c r="AU2568" s="84" t="s">
        <v>4152</v>
      </c>
      <c r="AV2568" s="77" t="str">
        <f t="shared" si="575"/>
        <v>47157</v>
      </c>
      <c r="AX2568" s="7" t="s">
        <v>186</v>
      </c>
    </row>
    <row r="2569" spans="1:50" hidden="1" outlineLevel="1">
      <c r="A2569" t="s">
        <v>1183</v>
      </c>
      <c r="B2569" t="s">
        <v>4398</v>
      </c>
      <c r="C2569" s="1">
        <f t="shared" si="569"/>
        <v>7828</v>
      </c>
      <c r="D2569" s="7">
        <f>IF(N2569&gt;0, RANK(N2569,(N2569:P2569,Q2569:AE2569)),0)</f>
        <v>1</v>
      </c>
      <c r="E2569" s="7">
        <f>IF(O2569&gt;0,RANK(O2569,(N2569:P2569,Q2569:AE2569)),0)</f>
        <v>2</v>
      </c>
      <c r="F2569" s="7">
        <f>IF(P2569&gt;0,RANK(P2569,(N2569:P2569,Q2569:AE2569)),0)</f>
        <v>3</v>
      </c>
      <c r="G2569" s="1">
        <f t="shared" si="567"/>
        <v>305</v>
      </c>
      <c r="H2569" s="2">
        <f t="shared" si="568"/>
        <v>3.8962698007153809E-2</v>
      </c>
      <c r="I2569" s="2"/>
      <c r="J2569" s="2">
        <f t="shared" si="570"/>
        <v>0.51660705160960652</v>
      </c>
      <c r="K2569" s="2">
        <f t="shared" si="570"/>
        <v>0.47764435360245272</v>
      </c>
      <c r="L2569" s="2">
        <f t="shared" si="570"/>
        <v>3.3214103219213081E-3</v>
      </c>
      <c r="M2569" s="2">
        <f t="shared" si="571"/>
        <v>2.4271844660194559E-3</v>
      </c>
      <c r="N2569" s="1">
        <v>4044</v>
      </c>
      <c r="O2569" s="1">
        <v>3739</v>
      </c>
      <c r="P2569" s="1">
        <v>26</v>
      </c>
      <c r="Q2569" s="1">
        <v>10</v>
      </c>
      <c r="R2569" s="1">
        <v>9</v>
      </c>
      <c r="S2569" s="1">
        <v>0</v>
      </c>
      <c r="U2569" s="1">
        <v>0</v>
      </c>
      <c r="AG2569" s="7">
        <f>IF(Q2569&gt;0,RANK(Q2569,(N2569:P2569,Q2569:AE2569)),0)</f>
        <v>4</v>
      </c>
      <c r="AH2569" s="7">
        <f>IF(R2569&gt;0,RANK(R2569,(N2569:P2569,Q2569:AE2569)),0)</f>
        <v>5</v>
      </c>
      <c r="AI2569" s="7">
        <f>IF(T2569&gt;0,RANK(T2569,(N2569:P2569,Q2569:AE2569)),0)</f>
        <v>0</v>
      </c>
      <c r="AJ2569" s="7">
        <f>IF(S2569&gt;0,RANK(S2569,(N2569:P2569,Q2569:AE2569)),0)</f>
        <v>0</v>
      </c>
      <c r="AK2569" s="2">
        <f t="shared" si="572"/>
        <v>1.2774655084312723E-3</v>
      </c>
      <c r="AL2569" s="2">
        <f t="shared" si="572"/>
        <v>1.1497189575881452E-3</v>
      </c>
      <c r="AM2569" s="2">
        <f t="shared" si="573"/>
        <v>0</v>
      </c>
      <c r="AN2569" s="2">
        <f t="shared" si="574"/>
        <v>0</v>
      </c>
      <c r="AP2569" t="s">
        <v>1183</v>
      </c>
      <c r="AQ2569" t="s">
        <v>4398</v>
      </c>
      <c r="AR2569">
        <v>6</v>
      </c>
      <c r="AT2569" s="85" t="s">
        <v>3333</v>
      </c>
      <c r="AU2569" s="84" t="s">
        <v>4506</v>
      </c>
      <c r="AV2569" s="77" t="str">
        <f t="shared" si="575"/>
        <v>47159</v>
      </c>
      <c r="AX2569" s="7" t="s">
        <v>186</v>
      </c>
    </row>
    <row r="2570" spans="1:50" hidden="1" outlineLevel="1">
      <c r="A2570" t="s">
        <v>3710</v>
      </c>
      <c r="B2570" t="s">
        <v>4398</v>
      </c>
      <c r="C2570" s="1">
        <f t="shared" si="569"/>
        <v>5583</v>
      </c>
      <c r="D2570" s="7">
        <f>IF(N2570&gt;0, RANK(N2570,(N2570:P2570,Q2570:AE2570)),0)</f>
        <v>1</v>
      </c>
      <c r="E2570" s="7">
        <f>IF(O2570&gt;0,RANK(O2570,(N2570:P2570,Q2570:AE2570)),0)</f>
        <v>2</v>
      </c>
      <c r="F2570" s="7">
        <f>IF(P2570&gt;0,RANK(P2570,(N2570:P2570,Q2570:AE2570)),0)</f>
        <v>3</v>
      </c>
      <c r="G2570" s="1">
        <f t="shared" si="567"/>
        <v>185</v>
      </c>
      <c r="H2570" s="2">
        <f t="shared" si="568"/>
        <v>3.3136306645172843E-2</v>
      </c>
      <c r="I2570" s="2"/>
      <c r="J2570" s="2">
        <f t="shared" si="570"/>
        <v>0.51226938921726672</v>
      </c>
      <c r="K2570" s="2">
        <f t="shared" si="570"/>
        <v>0.47913308257209386</v>
      </c>
      <c r="L2570" s="2">
        <f t="shared" si="570"/>
        <v>5.9108006448146157E-3</v>
      </c>
      <c r="M2570" s="2">
        <f t="shared" si="571"/>
        <v>2.6867275658248001E-3</v>
      </c>
      <c r="N2570" s="1">
        <v>2860</v>
      </c>
      <c r="O2570" s="1">
        <v>2675</v>
      </c>
      <c r="P2570" s="1">
        <v>33</v>
      </c>
      <c r="Q2570" s="1">
        <v>7</v>
      </c>
      <c r="R2570" s="1">
        <v>7</v>
      </c>
      <c r="S2570" s="1">
        <v>1</v>
      </c>
      <c r="U2570" s="1">
        <v>0</v>
      </c>
      <c r="AG2570" s="7">
        <f>IF(Q2570&gt;0,RANK(Q2570,(N2570:P2570,Q2570:AE2570)),0)</f>
        <v>4</v>
      </c>
      <c r="AH2570" s="7">
        <f>IF(R2570&gt;0,RANK(R2570,(N2570:P2570,Q2570:AE2570)),0)</f>
        <v>4</v>
      </c>
      <c r="AI2570" s="7">
        <f>IF(T2570&gt;0,RANK(T2570,(N2570:P2570,Q2570:AE2570)),0)</f>
        <v>0</v>
      </c>
      <c r="AJ2570" s="7">
        <f>IF(S2570&gt;0,RANK(S2570,(N2570:P2570,Q2570:AE2570)),0)</f>
        <v>6</v>
      </c>
      <c r="AK2570" s="2">
        <f t="shared" si="572"/>
        <v>1.2538061973849184E-3</v>
      </c>
      <c r="AL2570" s="2">
        <f t="shared" si="572"/>
        <v>1.2538061973849184E-3</v>
      </c>
      <c r="AM2570" s="2">
        <f t="shared" si="573"/>
        <v>0</v>
      </c>
      <c r="AN2570" s="2">
        <f t="shared" si="574"/>
        <v>1.7911517105498835E-4</v>
      </c>
      <c r="AP2570" t="s">
        <v>3710</v>
      </c>
      <c r="AQ2570" t="s">
        <v>4398</v>
      </c>
      <c r="AR2570">
        <v>8</v>
      </c>
      <c r="AT2570" s="85" t="s">
        <v>3333</v>
      </c>
      <c r="AU2570" s="84" t="s">
        <v>4507</v>
      </c>
      <c r="AV2570" s="77" t="str">
        <f t="shared" si="575"/>
        <v>47161</v>
      </c>
      <c r="AX2570" s="7" t="s">
        <v>186</v>
      </c>
    </row>
    <row r="2571" spans="1:50" hidden="1" outlineLevel="1">
      <c r="A2571" t="s">
        <v>4217</v>
      </c>
      <c r="B2571" t="s">
        <v>4398</v>
      </c>
      <c r="C2571" s="1">
        <f t="shared" si="569"/>
        <v>62639</v>
      </c>
      <c r="D2571" s="7">
        <f>IF(N2571&gt;0, RANK(N2571,(N2571:P2571,Q2571:AE2571)),0)</f>
        <v>2</v>
      </c>
      <c r="E2571" s="7">
        <f>IF(O2571&gt;0,RANK(O2571,(N2571:P2571,Q2571:AE2571)),0)</f>
        <v>1</v>
      </c>
      <c r="F2571" s="7">
        <f>IF(P2571&gt;0,RANK(P2571,(N2571:P2571,Q2571:AE2571)),0)</f>
        <v>3</v>
      </c>
      <c r="G2571" s="1">
        <f t="shared" si="567"/>
        <v>22918</v>
      </c>
      <c r="H2571" s="2">
        <f t="shared" si="568"/>
        <v>0.36587429556665974</v>
      </c>
      <c r="I2571" s="2"/>
      <c r="J2571" s="2">
        <f t="shared" si="570"/>
        <v>0.31349478759239452</v>
      </c>
      <c r="K2571" s="2">
        <f t="shared" si="570"/>
        <v>0.67936908315905431</v>
      </c>
      <c r="L2571" s="2">
        <f t="shared" si="570"/>
        <v>3.4802599019780008E-3</v>
      </c>
      <c r="M2571" s="2">
        <f t="shared" si="571"/>
        <v>3.6558693465731144E-3</v>
      </c>
      <c r="N2571" s="1">
        <v>19637</v>
      </c>
      <c r="O2571" s="1">
        <v>42555</v>
      </c>
      <c r="P2571" s="1">
        <v>218</v>
      </c>
      <c r="Q2571" s="1">
        <v>121</v>
      </c>
      <c r="R2571" s="1">
        <v>107</v>
      </c>
      <c r="S2571" s="1">
        <v>1</v>
      </c>
      <c r="U2571" s="1">
        <v>0</v>
      </c>
      <c r="AG2571" s="7">
        <f>IF(Q2571&gt;0,RANK(Q2571,(N2571:P2571,Q2571:AE2571)),0)</f>
        <v>4</v>
      </c>
      <c r="AH2571" s="7">
        <f>IF(R2571&gt;0,RANK(R2571,(N2571:P2571,Q2571:AE2571)),0)</f>
        <v>5</v>
      </c>
      <c r="AI2571" s="7">
        <f>IF(T2571&gt;0,RANK(T2571,(N2571:P2571,Q2571:AE2571)),0)</f>
        <v>0</v>
      </c>
      <c r="AJ2571" s="7">
        <f>IF(S2571&gt;0,RANK(S2571,(N2571:P2571,Q2571:AE2571)),0)</f>
        <v>6</v>
      </c>
      <c r="AK2571" s="2">
        <f t="shared" si="572"/>
        <v>1.9317038905474226E-3</v>
      </c>
      <c r="AL2571" s="2">
        <f t="shared" si="572"/>
        <v>1.7082009610625967E-3</v>
      </c>
      <c r="AM2571" s="2">
        <f t="shared" si="573"/>
        <v>0</v>
      </c>
      <c r="AN2571" s="2">
        <f t="shared" si="574"/>
        <v>1.5964494963201838E-5</v>
      </c>
      <c r="AP2571" t="s">
        <v>4217</v>
      </c>
      <c r="AQ2571" t="s">
        <v>4398</v>
      </c>
      <c r="AR2571">
        <v>1</v>
      </c>
      <c r="AT2571" s="85" t="s">
        <v>3333</v>
      </c>
      <c r="AU2571" s="84" t="s">
        <v>4508</v>
      </c>
      <c r="AV2571" s="77" t="str">
        <f t="shared" si="575"/>
        <v>47163</v>
      </c>
      <c r="AX2571" s="7" t="s">
        <v>186</v>
      </c>
    </row>
    <row r="2572" spans="1:50" hidden="1" outlineLevel="1">
      <c r="A2572" t="s">
        <v>1823</v>
      </c>
      <c r="B2572" t="s">
        <v>4398</v>
      </c>
      <c r="C2572" s="1">
        <f t="shared" si="569"/>
        <v>61968</v>
      </c>
      <c r="D2572" s="7">
        <f>IF(N2572&gt;0, RANK(N2572,(N2572:P2572,Q2572:AE2572)),0)</f>
        <v>2</v>
      </c>
      <c r="E2572" s="7">
        <f>IF(O2572&gt;0,RANK(O2572,(N2572:P2572,Q2572:AE2572)),0)</f>
        <v>1</v>
      </c>
      <c r="F2572" s="7">
        <f>IF(P2572&gt;0,RANK(P2572,(N2572:P2572,Q2572:AE2572)),0)</f>
        <v>3</v>
      </c>
      <c r="G2572" s="1">
        <f t="shared" si="567"/>
        <v>18723</v>
      </c>
      <c r="H2572" s="2">
        <f t="shared" si="568"/>
        <v>0.30213981409759877</v>
      </c>
      <c r="I2572" s="2"/>
      <c r="J2572" s="2">
        <f t="shared" si="570"/>
        <v>0.34627549703072552</v>
      </c>
      <c r="K2572" s="2">
        <f t="shared" si="570"/>
        <v>0.64841531112832429</v>
      </c>
      <c r="L2572" s="2">
        <f t="shared" si="570"/>
        <v>3.4372579395817197E-3</v>
      </c>
      <c r="M2572" s="2">
        <f t="shared" si="571"/>
        <v>1.871933901368414E-3</v>
      </c>
      <c r="N2572" s="1">
        <v>21458</v>
      </c>
      <c r="O2572" s="1">
        <v>40181</v>
      </c>
      <c r="P2572" s="1">
        <v>213</v>
      </c>
      <c r="Q2572" s="1">
        <v>70</v>
      </c>
      <c r="R2572" s="1">
        <v>46</v>
      </c>
      <c r="S2572" s="1">
        <v>0</v>
      </c>
      <c r="U2572" s="1">
        <v>0</v>
      </c>
      <c r="AG2572" s="7">
        <f>IF(Q2572&gt;0,RANK(Q2572,(N2572:P2572,Q2572:AE2572)),0)</f>
        <v>4</v>
      </c>
      <c r="AH2572" s="7">
        <f>IF(R2572&gt;0,RANK(R2572,(N2572:P2572,Q2572:AE2572)),0)</f>
        <v>5</v>
      </c>
      <c r="AI2572" s="7">
        <f>IF(T2572&gt;0,RANK(T2572,(N2572:P2572,Q2572:AE2572)),0)</f>
        <v>0</v>
      </c>
      <c r="AJ2572" s="7">
        <f>IF(S2572&gt;0,RANK(S2572,(N2572:P2572,Q2572:AE2572)),0)</f>
        <v>0</v>
      </c>
      <c r="AK2572" s="2">
        <f t="shared" si="572"/>
        <v>1.1296152853085464E-3</v>
      </c>
      <c r="AL2572" s="2">
        <f t="shared" si="572"/>
        <v>7.4231861605990193E-4</v>
      </c>
      <c r="AM2572" s="2">
        <f t="shared" si="573"/>
        <v>0</v>
      </c>
      <c r="AN2572" s="2">
        <f t="shared" si="574"/>
        <v>0</v>
      </c>
      <c r="AP2572" t="s">
        <v>1823</v>
      </c>
      <c r="AQ2572" t="s">
        <v>4398</v>
      </c>
      <c r="AR2572">
        <v>6</v>
      </c>
      <c r="AT2572" s="85" t="s">
        <v>3333</v>
      </c>
      <c r="AU2572" s="84" t="s">
        <v>4499</v>
      </c>
      <c r="AV2572" s="77" t="str">
        <f t="shared" si="575"/>
        <v>47165</v>
      </c>
      <c r="AX2572" s="7" t="s">
        <v>186</v>
      </c>
    </row>
    <row r="2573" spans="1:50" hidden="1" outlineLevel="1">
      <c r="A2573" t="s">
        <v>4204</v>
      </c>
      <c r="B2573" t="s">
        <v>4398</v>
      </c>
      <c r="C2573" s="1">
        <f t="shared" si="569"/>
        <v>21677</v>
      </c>
      <c r="D2573" s="7">
        <f>IF(N2573&gt;0, RANK(N2573,(N2573:P2573,Q2573:AE2573)),0)</f>
        <v>2</v>
      </c>
      <c r="E2573" s="7">
        <f>IF(O2573&gt;0,RANK(O2573,(N2573:P2573,Q2573:AE2573)),0)</f>
        <v>1</v>
      </c>
      <c r="F2573" s="7">
        <f>IF(P2573&gt;0,RANK(P2573,(N2573:P2573,Q2573:AE2573)),0)</f>
        <v>3</v>
      </c>
      <c r="G2573" s="1">
        <f t="shared" si="567"/>
        <v>6799</v>
      </c>
      <c r="H2573" s="2">
        <f t="shared" si="568"/>
        <v>0.31365041288001105</v>
      </c>
      <c r="I2573" s="2"/>
      <c r="J2573" s="2">
        <f t="shared" si="570"/>
        <v>0.34040688287124604</v>
      </c>
      <c r="K2573" s="2">
        <f t="shared" si="570"/>
        <v>0.65405729575125704</v>
      </c>
      <c r="L2573" s="2">
        <f t="shared" si="570"/>
        <v>3.459888360935554E-3</v>
      </c>
      <c r="M2573" s="2">
        <f t="shared" si="571"/>
        <v>2.0759330165613095E-3</v>
      </c>
      <c r="N2573" s="1">
        <v>7379</v>
      </c>
      <c r="O2573" s="1">
        <v>14178</v>
      </c>
      <c r="P2573" s="1">
        <v>75</v>
      </c>
      <c r="Q2573" s="1">
        <v>32</v>
      </c>
      <c r="R2573" s="1">
        <v>13</v>
      </c>
      <c r="S2573" s="1">
        <v>0</v>
      </c>
      <c r="U2573" s="1">
        <v>0</v>
      </c>
      <c r="AG2573" s="7">
        <f>IF(Q2573&gt;0,RANK(Q2573,(N2573:P2573,Q2573:AE2573)),0)</f>
        <v>4</v>
      </c>
      <c r="AH2573" s="7">
        <f>IF(R2573&gt;0,RANK(R2573,(N2573:P2573,Q2573:AE2573)),0)</f>
        <v>5</v>
      </c>
      <c r="AI2573" s="7">
        <f>IF(T2573&gt;0,RANK(T2573,(N2573:P2573,Q2573:AE2573)),0)</f>
        <v>0</v>
      </c>
      <c r="AJ2573" s="7">
        <f>IF(S2573&gt;0,RANK(S2573,(N2573:P2573,Q2573:AE2573)),0)</f>
        <v>0</v>
      </c>
      <c r="AK2573" s="2">
        <f t="shared" si="572"/>
        <v>1.4762190339991696E-3</v>
      </c>
      <c r="AL2573" s="2">
        <f t="shared" si="572"/>
        <v>5.9971398256216269E-4</v>
      </c>
      <c r="AM2573" s="2">
        <f t="shared" si="573"/>
        <v>0</v>
      </c>
      <c r="AN2573" s="2">
        <f t="shared" si="574"/>
        <v>0</v>
      </c>
      <c r="AP2573" t="s">
        <v>4204</v>
      </c>
      <c r="AQ2573" t="s">
        <v>4398</v>
      </c>
      <c r="AR2573">
        <v>8</v>
      </c>
      <c r="AT2573" s="85" t="s">
        <v>3333</v>
      </c>
      <c r="AU2573" s="84" t="s">
        <v>4500</v>
      </c>
      <c r="AV2573" s="77" t="str">
        <f t="shared" si="575"/>
        <v>47167</v>
      </c>
      <c r="AX2573" s="7" t="s">
        <v>186</v>
      </c>
    </row>
    <row r="2574" spans="1:50" hidden="1" outlineLevel="1">
      <c r="A2574" t="s">
        <v>3964</v>
      </c>
      <c r="B2574" t="s">
        <v>4398</v>
      </c>
      <c r="C2574" s="1">
        <f t="shared" si="569"/>
        <v>3191</v>
      </c>
      <c r="D2574" s="7">
        <f>IF(N2574&gt;0, RANK(N2574,(N2574:P2574,Q2574:AE2574)),0)</f>
        <v>1</v>
      </c>
      <c r="E2574" s="7">
        <f>IF(O2574&gt;0,RANK(O2574,(N2574:P2574,Q2574:AE2574)),0)</f>
        <v>2</v>
      </c>
      <c r="F2574" s="7">
        <f>IF(P2574&gt;0,RANK(P2574,(N2574:P2574,Q2574:AE2574)),0)</f>
        <v>4</v>
      </c>
      <c r="G2574" s="1">
        <f t="shared" si="567"/>
        <v>537</v>
      </c>
      <c r="H2574" s="2">
        <f t="shared" si="568"/>
        <v>0.16828580382325289</v>
      </c>
      <c r="I2574" s="2"/>
      <c r="J2574" s="2">
        <f t="shared" si="570"/>
        <v>0.58006894390473207</v>
      </c>
      <c r="K2574" s="2">
        <f t="shared" si="570"/>
        <v>0.41178314008147915</v>
      </c>
      <c r="L2574" s="2">
        <f t="shared" si="570"/>
        <v>2.820432466311501E-3</v>
      </c>
      <c r="M2574" s="2">
        <f t="shared" si="571"/>
        <v>5.3274835474772797E-3</v>
      </c>
      <c r="N2574" s="1">
        <v>1851</v>
      </c>
      <c r="O2574" s="1">
        <v>1314</v>
      </c>
      <c r="P2574" s="1">
        <v>9</v>
      </c>
      <c r="Q2574" s="1">
        <v>5</v>
      </c>
      <c r="R2574" s="1">
        <v>12</v>
      </c>
      <c r="S2574" s="1">
        <v>0</v>
      </c>
      <c r="U2574" s="1">
        <v>0</v>
      </c>
      <c r="AG2574" s="7">
        <f>IF(Q2574&gt;0,RANK(Q2574,(N2574:P2574,Q2574:AE2574)),0)</f>
        <v>5</v>
      </c>
      <c r="AH2574" s="7">
        <f>IF(R2574&gt;0,RANK(R2574,(N2574:P2574,Q2574:AE2574)),0)</f>
        <v>3</v>
      </c>
      <c r="AI2574" s="7">
        <f>IF(T2574&gt;0,RANK(T2574,(N2574:P2574,Q2574:AE2574)),0)</f>
        <v>0</v>
      </c>
      <c r="AJ2574" s="7">
        <f>IF(S2574&gt;0,RANK(S2574,(N2574:P2574,Q2574:AE2574)),0)</f>
        <v>0</v>
      </c>
      <c r="AK2574" s="2">
        <f t="shared" si="572"/>
        <v>1.5669069257286117E-3</v>
      </c>
      <c r="AL2574" s="2">
        <f t="shared" si="572"/>
        <v>3.760576621748668E-3</v>
      </c>
      <c r="AM2574" s="2">
        <f t="shared" si="573"/>
        <v>0</v>
      </c>
      <c r="AN2574" s="2">
        <f t="shared" si="574"/>
        <v>0</v>
      </c>
      <c r="AP2574" t="s">
        <v>3964</v>
      </c>
      <c r="AQ2574" t="s">
        <v>4398</v>
      </c>
      <c r="AR2574">
        <v>6</v>
      </c>
      <c r="AT2574" s="85" t="s">
        <v>3333</v>
      </c>
      <c r="AU2574" s="84" t="s">
        <v>4913</v>
      </c>
      <c r="AV2574" s="77" t="str">
        <f t="shared" si="575"/>
        <v>47169</v>
      </c>
      <c r="AX2574" s="7" t="s">
        <v>186</v>
      </c>
    </row>
    <row r="2575" spans="1:50" hidden="1" outlineLevel="1">
      <c r="A2575" t="s">
        <v>3965</v>
      </c>
      <c r="B2575" t="s">
        <v>4398</v>
      </c>
      <c r="C2575" s="1">
        <f t="shared" si="569"/>
        <v>7463</v>
      </c>
      <c r="D2575" s="7">
        <f>IF(N2575&gt;0, RANK(N2575,(N2575:P2575,Q2575:AE2575)),0)</f>
        <v>2</v>
      </c>
      <c r="E2575" s="7">
        <f>IF(O2575&gt;0,RANK(O2575,(N2575:P2575,Q2575:AE2575)),0)</f>
        <v>1</v>
      </c>
      <c r="F2575" s="7">
        <f>IF(P2575&gt;0,RANK(P2575,(N2575:P2575,Q2575:AE2575)),0)</f>
        <v>3</v>
      </c>
      <c r="G2575" s="1">
        <f t="shared" si="567"/>
        <v>2656</v>
      </c>
      <c r="H2575" s="2">
        <f t="shared" si="568"/>
        <v>0.35588905265978826</v>
      </c>
      <c r="I2575" s="2"/>
      <c r="J2575" s="2">
        <f t="shared" si="570"/>
        <v>0.31810263968913305</v>
      </c>
      <c r="K2575" s="2">
        <f t="shared" si="570"/>
        <v>0.67399169234892131</v>
      </c>
      <c r="L2575" s="2">
        <f t="shared" si="570"/>
        <v>4.1538255393273483E-3</v>
      </c>
      <c r="M2575" s="2">
        <f t="shared" si="571"/>
        <v>3.7518424226182356E-3</v>
      </c>
      <c r="N2575" s="1">
        <v>2374</v>
      </c>
      <c r="O2575" s="1">
        <v>5030</v>
      </c>
      <c r="P2575" s="1">
        <v>31</v>
      </c>
      <c r="Q2575" s="1">
        <v>18</v>
      </c>
      <c r="R2575" s="1">
        <v>10</v>
      </c>
      <c r="S2575" s="1">
        <v>0</v>
      </c>
      <c r="U2575" s="1">
        <v>0</v>
      </c>
      <c r="AG2575" s="7">
        <f>IF(Q2575&gt;0,RANK(Q2575,(N2575:P2575,Q2575:AE2575)),0)</f>
        <v>4</v>
      </c>
      <c r="AH2575" s="7">
        <f>IF(R2575&gt;0,RANK(R2575,(N2575:P2575,Q2575:AE2575)),0)</f>
        <v>5</v>
      </c>
      <c r="AI2575" s="7">
        <f>IF(T2575&gt;0,RANK(T2575,(N2575:P2575,Q2575:AE2575)),0)</f>
        <v>0</v>
      </c>
      <c r="AJ2575" s="7">
        <f>IF(S2575&gt;0,RANK(S2575,(N2575:P2575,Q2575:AE2575)),0)</f>
        <v>0</v>
      </c>
      <c r="AK2575" s="2">
        <f t="shared" si="572"/>
        <v>2.4118987002545891E-3</v>
      </c>
      <c r="AL2575" s="2">
        <f t="shared" si="572"/>
        <v>1.3399437223636608E-3</v>
      </c>
      <c r="AM2575" s="2">
        <f t="shared" si="573"/>
        <v>0</v>
      </c>
      <c r="AN2575" s="2">
        <f t="shared" si="574"/>
        <v>0</v>
      </c>
      <c r="AP2575" t="s">
        <v>3965</v>
      </c>
      <c r="AQ2575" t="s">
        <v>4398</v>
      </c>
      <c r="AR2575">
        <v>1</v>
      </c>
      <c r="AT2575" s="85" t="s">
        <v>3333</v>
      </c>
      <c r="AU2575" s="84" t="s">
        <v>3946</v>
      </c>
      <c r="AV2575" s="77" t="str">
        <f t="shared" si="575"/>
        <v>47171</v>
      </c>
      <c r="AX2575" s="7" t="s">
        <v>186</v>
      </c>
    </row>
    <row r="2576" spans="1:50" hidden="1" outlineLevel="1">
      <c r="A2576" t="s">
        <v>5088</v>
      </c>
      <c r="B2576" t="s">
        <v>4398</v>
      </c>
      <c r="C2576" s="1">
        <f t="shared" si="569"/>
        <v>6710</v>
      </c>
      <c r="D2576" s="7">
        <f>IF(N2576&gt;0, RANK(N2576,(N2576:P2576,Q2576:AE2576)),0)</f>
        <v>2</v>
      </c>
      <c r="E2576" s="7">
        <f>IF(O2576&gt;0,RANK(O2576,(N2576:P2576,Q2576:AE2576)),0)</f>
        <v>1</v>
      </c>
      <c r="F2576" s="7">
        <f>IF(P2576&gt;0,RANK(P2576,(N2576:P2576,Q2576:AE2576)),0)</f>
        <v>4</v>
      </c>
      <c r="G2576" s="1">
        <f t="shared" si="567"/>
        <v>1621</v>
      </c>
      <c r="H2576" s="2">
        <f t="shared" si="568"/>
        <v>0.24157973174366618</v>
      </c>
      <c r="I2576" s="2"/>
      <c r="J2576" s="2">
        <f t="shared" si="570"/>
        <v>0.37615499254843515</v>
      </c>
      <c r="K2576" s="2">
        <f t="shared" si="570"/>
        <v>0.6177347242921013</v>
      </c>
      <c r="L2576" s="2">
        <f t="shared" si="570"/>
        <v>2.3845007451564829E-3</v>
      </c>
      <c r="M2576" s="2">
        <f t="shared" si="571"/>
        <v>3.7257824143071203E-3</v>
      </c>
      <c r="N2576" s="1">
        <v>2524</v>
      </c>
      <c r="O2576" s="1">
        <v>4145</v>
      </c>
      <c r="P2576" s="1">
        <v>16</v>
      </c>
      <c r="Q2576" s="1">
        <v>19</v>
      </c>
      <c r="R2576" s="1">
        <v>6</v>
      </c>
      <c r="S2576" s="1">
        <v>0</v>
      </c>
      <c r="U2576" s="1">
        <v>0</v>
      </c>
      <c r="AG2576" s="7">
        <f>IF(Q2576&gt;0,RANK(Q2576,(N2576:P2576,Q2576:AE2576)),0)</f>
        <v>3</v>
      </c>
      <c r="AH2576" s="7">
        <f>IF(R2576&gt;0,RANK(R2576,(N2576:P2576,Q2576:AE2576)),0)</f>
        <v>5</v>
      </c>
      <c r="AI2576" s="7">
        <f>IF(T2576&gt;0,RANK(T2576,(N2576:P2576,Q2576:AE2576)),0)</f>
        <v>0</v>
      </c>
      <c r="AJ2576" s="7">
        <f>IF(S2576&gt;0,RANK(S2576,(N2576:P2576,Q2576:AE2576)),0)</f>
        <v>0</v>
      </c>
      <c r="AK2576" s="2">
        <f t="shared" si="572"/>
        <v>2.8315946348733234E-3</v>
      </c>
      <c r="AL2576" s="2">
        <f t="shared" si="572"/>
        <v>8.9418777943368107E-4</v>
      </c>
      <c r="AM2576" s="2">
        <f t="shared" si="573"/>
        <v>0</v>
      </c>
      <c r="AN2576" s="2">
        <f t="shared" si="574"/>
        <v>0</v>
      </c>
      <c r="AP2576" t="s">
        <v>5088</v>
      </c>
      <c r="AQ2576" t="s">
        <v>4398</v>
      </c>
      <c r="AR2576">
        <v>3</v>
      </c>
      <c r="AT2576" s="85" t="s">
        <v>3333</v>
      </c>
      <c r="AU2576" s="84" t="s">
        <v>3947</v>
      </c>
      <c r="AV2576" s="77" t="str">
        <f t="shared" si="575"/>
        <v>47173</v>
      </c>
      <c r="AX2576" s="7" t="s">
        <v>186</v>
      </c>
    </row>
    <row r="2577" spans="1:51" hidden="1" outlineLevel="1">
      <c r="A2577" t="s">
        <v>3506</v>
      </c>
      <c r="B2577" t="s">
        <v>4398</v>
      </c>
      <c r="C2577" s="1">
        <f t="shared" si="569"/>
        <v>2347</v>
      </c>
      <c r="D2577" s="7">
        <f>IF(N2577&gt;0, RANK(N2577,(N2577:P2577,Q2577:AE2577)),0)</f>
        <v>1</v>
      </c>
      <c r="E2577" s="7">
        <f>IF(O2577&gt;0,RANK(O2577,(N2577:P2577,Q2577:AE2577)),0)</f>
        <v>2</v>
      </c>
      <c r="F2577" s="7">
        <f>IF(P2577&gt;0,RANK(P2577,(N2577:P2577,Q2577:AE2577)),0)</f>
        <v>3</v>
      </c>
      <c r="G2577" s="1">
        <f t="shared" si="567"/>
        <v>89</v>
      </c>
      <c r="H2577" s="2">
        <f t="shared" si="568"/>
        <v>3.7920749893481043E-2</v>
      </c>
      <c r="I2577" s="2"/>
      <c r="J2577" s="2">
        <f t="shared" si="570"/>
        <v>0.51512569237324246</v>
      </c>
      <c r="K2577" s="2">
        <f t="shared" si="570"/>
        <v>0.47720494247976142</v>
      </c>
      <c r="L2577" s="2">
        <f t="shared" si="570"/>
        <v>3.8346825734980826E-3</v>
      </c>
      <c r="M2577" s="2">
        <f t="shared" si="571"/>
        <v>3.8346825734980384E-3</v>
      </c>
      <c r="N2577" s="1">
        <v>1209</v>
      </c>
      <c r="O2577" s="1">
        <v>1120</v>
      </c>
      <c r="P2577" s="1">
        <v>9</v>
      </c>
      <c r="Q2577" s="1">
        <v>8</v>
      </c>
      <c r="R2577" s="1">
        <v>1</v>
      </c>
      <c r="S2577" s="1">
        <v>0</v>
      </c>
      <c r="U2577" s="1">
        <v>0</v>
      </c>
      <c r="AG2577" s="7">
        <f>IF(Q2577&gt;0,RANK(Q2577,(N2577:P2577,Q2577:AE2577)),0)</f>
        <v>4</v>
      </c>
      <c r="AH2577" s="7">
        <f>IF(R2577&gt;0,RANK(R2577,(N2577:P2577,Q2577:AE2577)),0)</f>
        <v>5</v>
      </c>
      <c r="AI2577" s="7">
        <f>IF(T2577&gt;0,RANK(T2577,(N2577:P2577,Q2577:AE2577)),0)</f>
        <v>0</v>
      </c>
      <c r="AJ2577" s="7">
        <f>IF(S2577&gt;0,RANK(S2577,(N2577:P2577,Q2577:AE2577)),0)</f>
        <v>0</v>
      </c>
      <c r="AK2577" s="2">
        <f t="shared" si="572"/>
        <v>3.4086067319982955E-3</v>
      </c>
      <c r="AL2577" s="2">
        <f t="shared" si="572"/>
        <v>4.2607584149978694E-4</v>
      </c>
      <c r="AM2577" s="2">
        <f t="shared" si="573"/>
        <v>0</v>
      </c>
      <c r="AN2577" s="2">
        <f t="shared" si="574"/>
        <v>0</v>
      </c>
      <c r="AP2577" t="s">
        <v>3506</v>
      </c>
      <c r="AQ2577" t="s">
        <v>4398</v>
      </c>
      <c r="AR2577">
        <v>4</v>
      </c>
      <c r="AT2577" s="85" t="s">
        <v>3333</v>
      </c>
      <c r="AU2577" s="84" t="s">
        <v>4677</v>
      </c>
      <c r="AV2577" s="77" t="str">
        <f t="shared" si="575"/>
        <v>47175</v>
      </c>
      <c r="AX2577" s="7" t="s">
        <v>186</v>
      </c>
    </row>
    <row r="2578" spans="1:51" hidden="1" outlineLevel="1">
      <c r="A2578" t="s">
        <v>4237</v>
      </c>
      <c r="B2578" t="s">
        <v>4398</v>
      </c>
      <c r="C2578" s="1">
        <f t="shared" si="569"/>
        <v>14400</v>
      </c>
      <c r="D2578" s="7">
        <f>IF(N2578&gt;0, RANK(N2578,(N2578:P2578,Q2578:AE2578)),0)</f>
        <v>2</v>
      </c>
      <c r="E2578" s="7">
        <f>IF(O2578&gt;0,RANK(O2578,(N2578:P2578,Q2578:AE2578)),0)</f>
        <v>1</v>
      </c>
      <c r="F2578" s="7">
        <f>IF(P2578&gt;0,RANK(P2578,(N2578:P2578,Q2578:AE2578)),0)</f>
        <v>3</v>
      </c>
      <c r="G2578" s="1">
        <f t="shared" si="567"/>
        <v>695</v>
      </c>
      <c r="H2578" s="2">
        <f t="shared" si="568"/>
        <v>4.8263888888888891E-2</v>
      </c>
      <c r="I2578" s="2"/>
      <c r="J2578" s="2">
        <f t="shared" si="570"/>
        <v>0.4727777777777778</v>
      </c>
      <c r="K2578" s="2">
        <f t="shared" si="570"/>
        <v>0.52104166666666663</v>
      </c>
      <c r="L2578" s="2">
        <f t="shared" si="570"/>
        <v>4.1666666666666666E-3</v>
      </c>
      <c r="M2578" s="2">
        <f t="shared" si="571"/>
        <v>2.0138888888889669E-3</v>
      </c>
      <c r="N2578" s="1">
        <v>6808</v>
      </c>
      <c r="O2578" s="1">
        <v>7503</v>
      </c>
      <c r="P2578" s="1">
        <v>60</v>
      </c>
      <c r="Q2578" s="1">
        <v>17</v>
      </c>
      <c r="R2578" s="1">
        <v>12</v>
      </c>
      <c r="S2578" s="1">
        <v>0</v>
      </c>
      <c r="U2578" s="1">
        <v>0</v>
      </c>
      <c r="AG2578" s="7">
        <f>IF(Q2578&gt;0,RANK(Q2578,(N2578:P2578,Q2578:AE2578)),0)</f>
        <v>4</v>
      </c>
      <c r="AH2578" s="7">
        <f>IF(R2578&gt;0,RANK(R2578,(N2578:P2578,Q2578:AE2578)),0)</f>
        <v>5</v>
      </c>
      <c r="AI2578" s="7">
        <f>IF(T2578&gt;0,RANK(T2578,(N2578:P2578,Q2578:AE2578)),0)</f>
        <v>0</v>
      </c>
      <c r="AJ2578" s="7">
        <f>IF(S2578&gt;0,RANK(S2578,(N2578:P2578,Q2578:AE2578)),0)</f>
        <v>0</v>
      </c>
      <c r="AK2578" s="2">
        <f t="shared" si="572"/>
        <v>1.1805555555555556E-3</v>
      </c>
      <c r="AL2578" s="2">
        <f t="shared" si="572"/>
        <v>8.3333333333333339E-4</v>
      </c>
      <c r="AM2578" s="2">
        <f t="shared" si="573"/>
        <v>0</v>
      </c>
      <c r="AN2578" s="2">
        <f t="shared" si="574"/>
        <v>0</v>
      </c>
      <c r="AP2578" t="s">
        <v>4237</v>
      </c>
      <c r="AQ2578" t="s">
        <v>4398</v>
      </c>
      <c r="AR2578">
        <v>4</v>
      </c>
      <c r="AT2578" s="85" t="s">
        <v>3333</v>
      </c>
      <c r="AU2578" s="84" t="s">
        <v>3101</v>
      </c>
      <c r="AV2578" s="77" t="str">
        <f t="shared" si="575"/>
        <v>47177</v>
      </c>
      <c r="AX2578" s="7" t="s">
        <v>186</v>
      </c>
    </row>
    <row r="2579" spans="1:51" hidden="1" outlineLevel="1">
      <c r="A2579" t="s">
        <v>3830</v>
      </c>
      <c r="B2579" t="s">
        <v>4398</v>
      </c>
      <c r="C2579" s="1">
        <f t="shared" si="569"/>
        <v>45006</v>
      </c>
      <c r="D2579" s="7">
        <f>IF(N2579&gt;0, RANK(N2579,(N2579:P2579,Q2579:AE2579)),0)</f>
        <v>2</v>
      </c>
      <c r="E2579" s="7">
        <f>IF(O2579&gt;0,RANK(O2579,(N2579:P2579,Q2579:AE2579)),0)</f>
        <v>1</v>
      </c>
      <c r="F2579" s="7">
        <f>IF(P2579&gt;0,RANK(P2579,(N2579:P2579,Q2579:AE2579)),0)</f>
        <v>3</v>
      </c>
      <c r="G2579" s="1">
        <f t="shared" si="567"/>
        <v>14791</v>
      </c>
      <c r="H2579" s="2">
        <f t="shared" si="568"/>
        <v>0.3286450695462827</v>
      </c>
      <c r="I2579" s="2"/>
      <c r="J2579" s="2">
        <f t="shared" si="570"/>
        <v>0.33204461627338577</v>
      </c>
      <c r="K2579" s="2">
        <f t="shared" si="570"/>
        <v>0.66068968581966847</v>
      </c>
      <c r="L2579" s="2">
        <f t="shared" si="570"/>
        <v>3.9105896991512247E-3</v>
      </c>
      <c r="M2579" s="2">
        <f t="shared" si="571"/>
        <v>3.3551082077945315E-3</v>
      </c>
      <c r="N2579" s="1">
        <v>14944</v>
      </c>
      <c r="O2579" s="1">
        <v>29735</v>
      </c>
      <c r="P2579" s="1">
        <v>176</v>
      </c>
      <c r="Q2579" s="1">
        <v>101</v>
      </c>
      <c r="R2579" s="1">
        <v>50</v>
      </c>
      <c r="S2579" s="1">
        <v>0</v>
      </c>
      <c r="U2579" s="1">
        <v>0</v>
      </c>
      <c r="AG2579" s="7">
        <f>IF(Q2579&gt;0,RANK(Q2579,(N2579:P2579,Q2579:AE2579)),0)</f>
        <v>4</v>
      </c>
      <c r="AH2579" s="7">
        <f>IF(R2579&gt;0,RANK(R2579,(N2579:P2579,Q2579:AE2579)),0)</f>
        <v>5</v>
      </c>
      <c r="AI2579" s="7">
        <f>IF(T2579&gt;0,RANK(T2579,(N2579:P2579,Q2579:AE2579)),0)</f>
        <v>0</v>
      </c>
      <c r="AJ2579" s="7">
        <f>IF(S2579&gt;0,RANK(S2579,(N2579:P2579,Q2579:AE2579)),0)</f>
        <v>0</v>
      </c>
      <c r="AK2579" s="2">
        <f t="shared" si="572"/>
        <v>2.2441452250811004E-3</v>
      </c>
      <c r="AL2579" s="2">
        <f t="shared" si="572"/>
        <v>1.1109629827134159E-3</v>
      </c>
      <c r="AM2579" s="2">
        <f t="shared" si="573"/>
        <v>0</v>
      </c>
      <c r="AN2579" s="2">
        <f t="shared" si="574"/>
        <v>0</v>
      </c>
      <c r="AP2579" t="s">
        <v>3830</v>
      </c>
      <c r="AQ2579" t="s">
        <v>4398</v>
      </c>
      <c r="AR2579">
        <v>1</v>
      </c>
      <c r="AT2579" s="85" t="s">
        <v>3333</v>
      </c>
      <c r="AU2579" s="84" t="s">
        <v>3823</v>
      </c>
      <c r="AV2579" s="77" t="str">
        <f t="shared" si="575"/>
        <v>47179</v>
      </c>
      <c r="AX2579" s="7" t="s">
        <v>186</v>
      </c>
    </row>
    <row r="2580" spans="1:51" hidden="1" outlineLevel="1">
      <c r="A2580" t="s">
        <v>4238</v>
      </c>
      <c r="B2580" t="s">
        <v>4398</v>
      </c>
      <c r="C2580" s="1">
        <f t="shared" si="569"/>
        <v>5984</v>
      </c>
      <c r="D2580" s="7">
        <f>IF(N2580&gt;0, RANK(N2580,(N2580:P2580,Q2580:AE2580)),0)</f>
        <v>2</v>
      </c>
      <c r="E2580" s="7">
        <f>IF(O2580&gt;0,RANK(O2580,(N2580:P2580,Q2580:AE2580)),0)</f>
        <v>1</v>
      </c>
      <c r="F2580" s="7">
        <f>IF(P2580&gt;0,RANK(P2580,(N2580:P2580,Q2580:AE2580)),0)</f>
        <v>3</v>
      </c>
      <c r="G2580" s="1">
        <f t="shared" si="567"/>
        <v>2048</v>
      </c>
      <c r="H2580" s="2">
        <f t="shared" si="568"/>
        <v>0.34224598930481281</v>
      </c>
      <c r="I2580" s="2"/>
      <c r="J2580" s="2">
        <f t="shared" si="570"/>
        <v>0.3260360962566845</v>
      </c>
      <c r="K2580" s="2">
        <f t="shared" si="570"/>
        <v>0.66828208556149737</v>
      </c>
      <c r="L2580" s="2">
        <f t="shared" si="570"/>
        <v>2.840909090909091E-3</v>
      </c>
      <c r="M2580" s="2">
        <f t="shared" si="571"/>
        <v>2.8409090909090303E-3</v>
      </c>
      <c r="N2580" s="1">
        <v>1951</v>
      </c>
      <c r="O2580" s="1">
        <v>3999</v>
      </c>
      <c r="P2580" s="1">
        <v>17</v>
      </c>
      <c r="Q2580" s="1">
        <v>4</v>
      </c>
      <c r="R2580" s="1">
        <v>11</v>
      </c>
      <c r="S2580" s="1">
        <v>1</v>
      </c>
      <c r="U2580" s="1">
        <v>1</v>
      </c>
      <c r="AG2580" s="7">
        <f>IF(Q2580&gt;0,RANK(Q2580,(N2580:P2580,Q2580:AE2580)),0)</f>
        <v>5</v>
      </c>
      <c r="AH2580" s="7">
        <f>IF(R2580&gt;0,RANK(R2580,(N2580:P2580,Q2580:AE2580)),0)</f>
        <v>4</v>
      </c>
      <c r="AI2580" s="7">
        <f>IF(T2580&gt;0,RANK(T2580,(N2580:P2580,Q2580:AE2580)),0)</f>
        <v>0</v>
      </c>
      <c r="AJ2580" s="7">
        <f>IF(S2580&gt;0,RANK(S2580,(N2580:P2580,Q2580:AE2580)),0)</f>
        <v>6</v>
      </c>
      <c r="AK2580" s="2">
        <f t="shared" si="572"/>
        <v>6.6844919786096253E-4</v>
      </c>
      <c r="AL2580" s="2">
        <f t="shared" si="572"/>
        <v>1.838235294117647E-3</v>
      </c>
      <c r="AM2580" s="2">
        <f t="shared" si="573"/>
        <v>0</v>
      </c>
      <c r="AN2580" s="2">
        <f t="shared" si="574"/>
        <v>1.6711229946524063E-4</v>
      </c>
      <c r="AP2580" t="s">
        <v>4238</v>
      </c>
      <c r="AQ2580" t="s">
        <v>4398</v>
      </c>
      <c r="AR2580">
        <v>7</v>
      </c>
      <c r="AT2580" s="85" t="s">
        <v>3333</v>
      </c>
      <c r="AU2580" s="84" t="s">
        <v>4132</v>
      </c>
      <c r="AV2580" s="77" t="str">
        <f t="shared" si="575"/>
        <v>47181</v>
      </c>
      <c r="AX2580" s="7" t="s">
        <v>186</v>
      </c>
    </row>
    <row r="2581" spans="1:51" hidden="1" outlineLevel="1">
      <c r="A2581" t="s">
        <v>3507</v>
      </c>
      <c r="B2581" t="s">
        <v>4398</v>
      </c>
      <c r="C2581" s="1">
        <f t="shared" si="569"/>
        <v>13496</v>
      </c>
      <c r="D2581" s="7">
        <f>IF(N2581&gt;0, RANK(N2581,(N2581:P2581,Q2581:AE2581)),0)</f>
        <v>2</v>
      </c>
      <c r="E2581" s="7">
        <f>IF(O2581&gt;0,RANK(O2581,(N2581:P2581,Q2581:AE2581)),0)</f>
        <v>1</v>
      </c>
      <c r="F2581" s="7">
        <f>IF(P2581&gt;0,RANK(P2581,(N2581:P2581,Q2581:AE2581)),0)</f>
        <v>3</v>
      </c>
      <c r="G2581" s="1">
        <f t="shared" si="567"/>
        <v>2229</v>
      </c>
      <c r="H2581" s="2">
        <f t="shared" si="568"/>
        <v>0.16516004742145821</v>
      </c>
      <c r="I2581" s="2"/>
      <c r="J2581" s="2">
        <f t="shared" si="570"/>
        <v>0.41404860699466506</v>
      </c>
      <c r="K2581" s="2">
        <f t="shared" si="570"/>
        <v>0.57920865441612335</v>
      </c>
      <c r="L2581" s="2">
        <f t="shared" si="570"/>
        <v>4.1493775933609959E-3</v>
      </c>
      <c r="M2581" s="2">
        <f t="shared" si="571"/>
        <v>2.5933609958505984E-3</v>
      </c>
      <c r="N2581" s="1">
        <v>5588</v>
      </c>
      <c r="O2581" s="1">
        <v>7817</v>
      </c>
      <c r="P2581" s="1">
        <v>56</v>
      </c>
      <c r="Q2581" s="1">
        <v>13</v>
      </c>
      <c r="R2581" s="1">
        <v>22</v>
      </c>
      <c r="S2581" s="1">
        <v>0</v>
      </c>
      <c r="U2581" s="1">
        <v>0</v>
      </c>
      <c r="AG2581" s="7">
        <f>IF(Q2581&gt;0,RANK(Q2581,(N2581:P2581,Q2581:AE2581)),0)</f>
        <v>5</v>
      </c>
      <c r="AH2581" s="7">
        <f>IF(R2581&gt;0,RANK(R2581,(N2581:P2581,Q2581:AE2581)),0)</f>
        <v>4</v>
      </c>
      <c r="AI2581" s="7">
        <f>IF(T2581&gt;0,RANK(T2581,(N2581:P2581,Q2581:AE2581)),0)</f>
        <v>0</v>
      </c>
      <c r="AJ2581" s="7">
        <f>IF(S2581&gt;0,RANK(S2581,(N2581:P2581,Q2581:AE2581)),0)</f>
        <v>0</v>
      </c>
      <c r="AK2581" s="2">
        <f t="shared" si="572"/>
        <v>9.6324836988737408E-4</v>
      </c>
      <c r="AL2581" s="2">
        <f t="shared" si="572"/>
        <v>1.6301126259632484E-3</v>
      </c>
      <c r="AM2581" s="2">
        <f t="shared" si="573"/>
        <v>0</v>
      </c>
      <c r="AN2581" s="2">
        <f t="shared" si="574"/>
        <v>0</v>
      </c>
      <c r="AP2581" t="s">
        <v>3507</v>
      </c>
      <c r="AQ2581" t="s">
        <v>4398</v>
      </c>
      <c r="AR2581">
        <v>8</v>
      </c>
      <c r="AT2581" s="85" t="s">
        <v>3333</v>
      </c>
      <c r="AU2581" s="84" t="s">
        <v>4133</v>
      </c>
      <c r="AV2581" s="77" t="str">
        <f t="shared" si="575"/>
        <v>47183</v>
      </c>
      <c r="AX2581" s="7" t="s">
        <v>186</v>
      </c>
    </row>
    <row r="2582" spans="1:51" hidden="1" outlineLevel="1">
      <c r="A2582" t="s">
        <v>1777</v>
      </c>
      <c r="B2582" t="s">
        <v>4398</v>
      </c>
      <c r="C2582" s="1">
        <f t="shared" si="569"/>
        <v>9495</v>
      </c>
      <c r="D2582" s="7">
        <f>IF(N2582&gt;0, RANK(N2582,(N2582:P2582,Q2582:AE2582)),0)</f>
        <v>2</v>
      </c>
      <c r="E2582" s="7">
        <f>IF(O2582&gt;0,RANK(O2582,(N2582:P2582,Q2582:AE2582)),0)</f>
        <v>1</v>
      </c>
      <c r="F2582" s="7">
        <f>IF(P2582&gt;0,RANK(P2582,(N2582:P2582,Q2582:AE2582)),0)</f>
        <v>3</v>
      </c>
      <c r="G2582" s="1">
        <f t="shared" si="567"/>
        <v>1122</v>
      </c>
      <c r="H2582" s="2">
        <f t="shared" si="568"/>
        <v>0.11816745655608214</v>
      </c>
      <c r="I2582" s="2"/>
      <c r="J2582" s="2">
        <f t="shared" si="570"/>
        <v>0.43675618746708794</v>
      </c>
      <c r="K2582" s="2">
        <f t="shared" si="570"/>
        <v>0.55492364402317007</v>
      </c>
      <c r="L2582" s="2">
        <f t="shared" si="570"/>
        <v>5.1606108478146392E-3</v>
      </c>
      <c r="M2582" s="2">
        <f t="shared" si="571"/>
        <v>3.1595576619272928E-3</v>
      </c>
      <c r="N2582" s="1">
        <v>4147</v>
      </c>
      <c r="O2582" s="1">
        <v>5269</v>
      </c>
      <c r="P2582" s="1">
        <v>49</v>
      </c>
      <c r="Q2582" s="1">
        <v>17</v>
      </c>
      <c r="R2582" s="1">
        <v>13</v>
      </c>
      <c r="S2582" s="1">
        <v>0</v>
      </c>
      <c r="U2582" s="1">
        <v>0</v>
      </c>
      <c r="AG2582" s="7">
        <f>IF(Q2582&gt;0,RANK(Q2582,(N2582:P2582,Q2582:AE2582)),0)</f>
        <v>4</v>
      </c>
      <c r="AH2582" s="7">
        <f>IF(R2582&gt;0,RANK(R2582,(N2582:P2582,Q2582:AE2582)),0)</f>
        <v>5</v>
      </c>
      <c r="AI2582" s="7">
        <f>IF(T2582&gt;0,RANK(T2582,(N2582:P2582,Q2582:AE2582)),0)</f>
        <v>0</v>
      </c>
      <c r="AJ2582" s="7">
        <f>IF(S2582&gt;0,RANK(S2582,(N2582:P2582,Q2582:AE2582)),0)</f>
        <v>0</v>
      </c>
      <c r="AK2582" s="2">
        <f t="shared" si="572"/>
        <v>1.7904160084254871E-3</v>
      </c>
      <c r="AL2582" s="2">
        <f t="shared" si="572"/>
        <v>1.3691416535018431E-3</v>
      </c>
      <c r="AM2582" s="2">
        <f t="shared" si="573"/>
        <v>0</v>
      </c>
      <c r="AN2582" s="2">
        <f t="shared" si="574"/>
        <v>0</v>
      </c>
      <c r="AP2582" t="s">
        <v>1777</v>
      </c>
      <c r="AQ2582" t="s">
        <v>4398</v>
      </c>
      <c r="AR2582">
        <v>4</v>
      </c>
      <c r="AT2582" s="85" t="s">
        <v>3333</v>
      </c>
      <c r="AU2582" s="84" t="s">
        <v>3795</v>
      </c>
      <c r="AV2582" s="77" t="str">
        <f t="shared" si="575"/>
        <v>47185</v>
      </c>
      <c r="AX2582" s="7" t="s">
        <v>186</v>
      </c>
    </row>
    <row r="2583" spans="1:51" hidden="1" outlineLevel="1">
      <c r="A2583" t="s">
        <v>4622</v>
      </c>
      <c r="B2583" t="s">
        <v>4398</v>
      </c>
      <c r="C2583" s="1">
        <f t="shared" si="569"/>
        <v>79650</v>
      </c>
      <c r="D2583" s="7">
        <f>IF(N2583&gt;0, RANK(N2583,(N2583:P2583,Q2583:AE2583)),0)</f>
        <v>2</v>
      </c>
      <c r="E2583" s="7">
        <f>IF(O2583&gt;0,RANK(O2583,(N2583:P2583,Q2583:AE2583)),0)</f>
        <v>1</v>
      </c>
      <c r="F2583" s="7">
        <f>IF(P2583&gt;0,RANK(P2583,(N2583:P2583,Q2583:AE2583)),0)</f>
        <v>3</v>
      </c>
      <c r="G2583" s="1">
        <f t="shared" si="567"/>
        <v>35719</v>
      </c>
      <c r="H2583" s="2">
        <f t="shared" si="568"/>
        <v>0.4484494664155681</v>
      </c>
      <c r="I2583" s="2"/>
      <c r="J2583" s="2">
        <f t="shared" si="570"/>
        <v>0.27284369114877588</v>
      </c>
      <c r="K2583" s="2">
        <f t="shared" si="570"/>
        <v>0.72129315756434398</v>
      </c>
      <c r="L2583" s="2">
        <f t="shared" si="570"/>
        <v>3.1512868801004392E-3</v>
      </c>
      <c r="M2583" s="2">
        <f t="shared" si="571"/>
        <v>2.7118644067796469E-3</v>
      </c>
      <c r="N2583" s="1">
        <v>21732</v>
      </c>
      <c r="O2583" s="1">
        <v>57451</v>
      </c>
      <c r="P2583" s="1">
        <v>251</v>
      </c>
      <c r="Q2583" s="1">
        <v>135</v>
      </c>
      <c r="R2583" s="1">
        <v>81</v>
      </c>
      <c r="S2583" s="1">
        <v>0</v>
      </c>
      <c r="U2583" s="1">
        <v>0</v>
      </c>
      <c r="AG2583" s="7">
        <f>IF(Q2583&gt;0,RANK(Q2583,(N2583:P2583,Q2583:AE2583)),0)</f>
        <v>4</v>
      </c>
      <c r="AH2583" s="7">
        <f>IF(R2583&gt;0,RANK(R2583,(N2583:P2583,Q2583:AE2583)),0)</f>
        <v>5</v>
      </c>
      <c r="AI2583" s="7">
        <f>IF(T2583&gt;0,RANK(T2583,(N2583:P2583,Q2583:AE2583)),0)</f>
        <v>0</v>
      </c>
      <c r="AJ2583" s="7">
        <f>IF(S2583&gt;0,RANK(S2583,(N2583:P2583,Q2583:AE2583)),0)</f>
        <v>0</v>
      </c>
      <c r="AK2583" s="2">
        <f t="shared" si="572"/>
        <v>1.6949152542372881E-3</v>
      </c>
      <c r="AL2583" s="2">
        <f t="shared" si="572"/>
        <v>1.0169491525423729E-3</v>
      </c>
      <c r="AM2583" s="2">
        <f t="shared" si="573"/>
        <v>0</v>
      </c>
      <c r="AN2583" s="2">
        <f t="shared" si="574"/>
        <v>0</v>
      </c>
      <c r="AP2583" t="s">
        <v>4622</v>
      </c>
      <c r="AQ2583" t="s">
        <v>4398</v>
      </c>
      <c r="AR2583">
        <v>0</v>
      </c>
      <c r="AT2583" s="85" t="s">
        <v>3333</v>
      </c>
      <c r="AU2583" s="84" t="s">
        <v>3796</v>
      </c>
      <c r="AV2583" s="77" t="str">
        <f t="shared" si="575"/>
        <v>47187</v>
      </c>
      <c r="AX2583" s="7" t="s">
        <v>186</v>
      </c>
    </row>
    <row r="2584" spans="1:51" hidden="1" outlineLevel="1">
      <c r="A2584" t="s">
        <v>3701</v>
      </c>
      <c r="B2584" t="s">
        <v>4398</v>
      </c>
      <c r="C2584" s="1">
        <f t="shared" si="569"/>
        <v>44452</v>
      </c>
      <c r="D2584" s="7">
        <f>IF(N2584&gt;0, RANK(N2584,(N2584:P2584,Q2584:AE2584)),0)</f>
        <v>2</v>
      </c>
      <c r="E2584" s="7">
        <f>IF(O2584&gt;0,RANK(O2584,(N2584:P2584,Q2584:AE2584)),0)</f>
        <v>1</v>
      </c>
      <c r="F2584" s="7">
        <f>IF(P2584&gt;0,RANK(P2584,(N2584:P2584,Q2584:AE2584)),0)</f>
        <v>3</v>
      </c>
      <c r="G2584" s="1">
        <f t="shared" si="567"/>
        <v>13647</v>
      </c>
      <c r="H2584" s="2">
        <f t="shared" si="568"/>
        <v>0.30700530909745344</v>
      </c>
      <c r="I2584" s="2"/>
      <c r="J2584" s="2">
        <f t="shared" si="570"/>
        <v>0.34367407540718076</v>
      </c>
      <c r="K2584" s="2">
        <f t="shared" si="570"/>
        <v>0.65067938450463425</v>
      </c>
      <c r="L2584" s="2">
        <f t="shared" si="570"/>
        <v>3.2169531179699453E-3</v>
      </c>
      <c r="M2584" s="2">
        <f t="shared" si="571"/>
        <v>2.4295869702150473E-3</v>
      </c>
      <c r="N2584" s="1">
        <v>15277</v>
      </c>
      <c r="O2584" s="1">
        <v>28924</v>
      </c>
      <c r="P2584" s="1">
        <v>143</v>
      </c>
      <c r="Q2584" s="1">
        <v>66</v>
      </c>
      <c r="R2584" s="1">
        <v>42</v>
      </c>
      <c r="S2584" s="1">
        <v>0</v>
      </c>
      <c r="U2584" s="1">
        <v>0</v>
      </c>
      <c r="AG2584" s="7">
        <f>IF(Q2584&gt;0,RANK(Q2584,(N2584:P2584,Q2584:AE2584)),0)</f>
        <v>4</v>
      </c>
      <c r="AH2584" s="7">
        <f>IF(R2584&gt;0,RANK(R2584,(N2584:P2584,Q2584:AE2584)),0)</f>
        <v>5</v>
      </c>
      <c r="AI2584" s="7">
        <f>IF(T2584&gt;0,RANK(T2584,(N2584:P2584,Q2584:AE2584)),0)</f>
        <v>0</v>
      </c>
      <c r="AJ2584" s="7">
        <f>IF(S2584&gt;0,RANK(S2584,(N2584:P2584,Q2584:AE2584)),0)</f>
        <v>0</v>
      </c>
      <c r="AK2584" s="2">
        <f t="shared" si="572"/>
        <v>1.4847475929092055E-3</v>
      </c>
      <c r="AL2584" s="2">
        <f t="shared" si="572"/>
        <v>9.4483937730585805E-4</v>
      </c>
      <c r="AM2584" s="2">
        <f t="shared" si="573"/>
        <v>0</v>
      </c>
      <c r="AN2584" s="2">
        <f t="shared" si="574"/>
        <v>0</v>
      </c>
      <c r="AP2584" t="s">
        <v>3701</v>
      </c>
      <c r="AQ2584" t="s">
        <v>4398</v>
      </c>
      <c r="AR2584">
        <v>0</v>
      </c>
      <c r="AT2584" s="85" t="s">
        <v>3333</v>
      </c>
      <c r="AU2584" s="84" t="s">
        <v>3821</v>
      </c>
      <c r="AV2584" s="77" t="str">
        <f t="shared" si="575"/>
        <v>47189</v>
      </c>
      <c r="AX2584" s="7" t="s">
        <v>186</v>
      </c>
    </row>
    <row r="2585" spans="1:51" collapsed="1">
      <c r="A2585" t="s">
        <v>2443</v>
      </c>
      <c r="B2585" t="s">
        <v>3839</v>
      </c>
      <c r="C2585" s="1">
        <f t="shared" si="569"/>
        <v>2434949</v>
      </c>
      <c r="D2585" s="7">
        <f>IF(N2585&gt;0, RANK(N2585,(N2585:P2585,Q2585:AE2585)),0)</f>
        <v>2</v>
      </c>
      <c r="E2585" s="7">
        <f>IF(O2585&gt;0,RANK(O2585,(N2585:P2585,Q2585:AE2585)),0)</f>
        <v>1</v>
      </c>
      <c r="F2585" s="7">
        <f>IF(P2585&gt;0,RANK(P2585,(N2585:P2585,Q2585:AE2585)),0)</f>
        <v>3</v>
      </c>
      <c r="G2585" s="1">
        <f t="shared" si="567"/>
        <v>348176</v>
      </c>
      <c r="H2585" s="2">
        <f t="shared" si="568"/>
        <v>0.14299108523422874</v>
      </c>
      <c r="I2585" s="2"/>
      <c r="J2585" s="2">
        <f t="shared" si="570"/>
        <v>0.42512594719642999</v>
      </c>
      <c r="K2585" s="2">
        <f t="shared" si="570"/>
        <v>0.5681170324306587</v>
      </c>
      <c r="L2585" s="2">
        <f t="shared" si="570"/>
        <v>3.6896049978870195E-3</v>
      </c>
      <c r="M2585" s="2">
        <f t="shared" si="571"/>
        <v>3.0674153750243514E-3</v>
      </c>
      <c r="N2585" s="1">
        <f t="shared" ref="N2585:U2585" si="576">SUM(N2490:N2584)</f>
        <v>1035160</v>
      </c>
      <c r="O2585" s="1">
        <f t="shared" si="576"/>
        <v>1383336</v>
      </c>
      <c r="P2585" s="1">
        <f t="shared" si="576"/>
        <v>8984</v>
      </c>
      <c r="Q2585" s="1">
        <f t="shared" si="576"/>
        <v>4865</v>
      </c>
      <c r="R2585" s="1">
        <f t="shared" si="576"/>
        <v>2565</v>
      </c>
      <c r="S2585" s="1">
        <f>SUM(S2490:S2584)</f>
        <v>33</v>
      </c>
      <c r="U2585" s="1">
        <f t="shared" si="576"/>
        <v>6</v>
      </c>
      <c r="AG2585" s="7">
        <f>IF(Q2585&gt;0,RANK(Q2585,(N2585:P2585,Q2585:AE2585)),0)</f>
        <v>4</v>
      </c>
      <c r="AH2585" s="7">
        <f>IF(R2585&gt;0,RANK(R2585,(N2585:P2585,Q2585:AE2585)),0)</f>
        <v>5</v>
      </c>
      <c r="AI2585" s="7">
        <f>IF(T2585&gt;0,RANK(T2585,(N2585:P2585,Q2585:AE2585)),0)</f>
        <v>0</v>
      </c>
      <c r="AJ2585" s="7">
        <f>IF(S2585&gt;0,RANK(S2585,(N2585:P2585,Q2585:AE2585)),0)</f>
        <v>6</v>
      </c>
      <c r="AK2585" s="2">
        <f t="shared" si="572"/>
        <v>1.9979884588958536E-3</v>
      </c>
      <c r="AL2585" s="2">
        <f t="shared" si="572"/>
        <v>1.0534101535596843E-3</v>
      </c>
      <c r="AM2585" s="2">
        <f t="shared" si="573"/>
        <v>0</v>
      </c>
      <c r="AN2585" s="2">
        <f t="shared" si="574"/>
        <v>1.3552645250475472E-5</v>
      </c>
      <c r="AP2585" t="s">
        <v>2443</v>
      </c>
      <c r="AQ2585" t="s">
        <v>3839</v>
      </c>
      <c r="AT2585" s="85" t="s">
        <v>3333</v>
      </c>
      <c r="AU2585" s="116"/>
      <c r="AV2585" s="77" t="str">
        <f t="shared" si="575"/>
        <v>47</v>
      </c>
      <c r="AX2585" s="7" t="s">
        <v>2301</v>
      </c>
    </row>
    <row r="2586" spans="1:51">
      <c r="C2586" s="1"/>
      <c r="E2586" s="7"/>
      <c r="F2586" s="7"/>
      <c r="I2586" s="2"/>
      <c r="AG2586" s="7"/>
      <c r="AH2586" s="7"/>
      <c r="AI2586" s="7"/>
      <c r="AJ2586" s="7"/>
    </row>
    <row r="2587" spans="1:51" hidden="1" outlineLevel="1">
      <c r="A2587" t="s">
        <v>1595</v>
      </c>
      <c r="B2587" t="s">
        <v>3776</v>
      </c>
      <c r="C2587" s="1">
        <f t="shared" ref="C2587:C2650" si="577">SUM(N2587:AE2587)</f>
        <v>16301</v>
      </c>
      <c r="D2587" s="7">
        <f>IF(N2587&gt;0, RANK(N2587,(N2587:P2587,Q2587:AE2587)),0)</f>
        <v>2</v>
      </c>
      <c r="E2587" s="7">
        <f>IF(O2587&gt;0,RANK(O2587,(N2587:P2587,Q2587:AE2587)),0)</f>
        <v>1</v>
      </c>
      <c r="F2587" s="7">
        <f>IF(P2587&gt;0,RANK(P2587,(N2587:P2587,Q2587:AE2587)),0)</f>
        <v>4</v>
      </c>
      <c r="G2587" s="1">
        <f t="shared" si="567"/>
        <v>6847</v>
      </c>
      <c r="H2587" s="2">
        <f t="shared" si="568"/>
        <v>0.42003558063922458</v>
      </c>
      <c r="I2587" s="2"/>
      <c r="J2587" s="2">
        <f t="shared" ref="J2587:L2650" si="578">IF($C2587=0,"-",N2587/$C2587)</f>
        <v>0.28697625912520702</v>
      </c>
      <c r="K2587" s="2">
        <f t="shared" si="578"/>
        <v>0.7070118397644316</v>
      </c>
      <c r="L2587" s="2">
        <f t="shared" si="578"/>
        <v>9.2018894546346854E-4</v>
      </c>
      <c r="M2587" s="2">
        <f t="shared" ref="M2587:M2650" si="579">IF(C2587=0,"-",(1-J2587-K2587-L2587))</f>
        <v>5.0917121648979598E-3</v>
      </c>
      <c r="N2587" s="1">
        <v>4678</v>
      </c>
      <c r="O2587" s="1">
        <v>11525</v>
      </c>
      <c r="P2587" s="1">
        <v>15</v>
      </c>
      <c r="Q2587" s="1">
        <v>73</v>
      </c>
      <c r="R2587" s="1">
        <v>10</v>
      </c>
      <c r="S2587" s="1">
        <v>0</v>
      </c>
      <c r="U2587" s="1">
        <v>0</v>
      </c>
      <c r="W2587" s="1">
        <v>0</v>
      </c>
      <c r="AG2587" s="7">
        <f>IF(Q2587&gt;0,RANK(Q2587,(N2587:P2587,Q2587:AE2587)),0)</f>
        <v>3</v>
      </c>
      <c r="AH2587" s="7">
        <f>IF(R2587&gt;0,RANK(R2587,(N2587:P2587,Q2587:AE2587)),0)</f>
        <v>5</v>
      </c>
      <c r="AI2587" s="7">
        <f>IF(T2587&gt;0,RANK(T2587,(N2587:P2587,Q2587:AE2587)),0)</f>
        <v>0</v>
      </c>
      <c r="AJ2587" s="7">
        <f>IF(S2587&gt;0,RANK(S2587,(N2587:P2587,Q2587:AE2587)),0)</f>
        <v>0</v>
      </c>
      <c r="AK2587" s="2">
        <f t="shared" ref="AK2587:AL2650" si="580">IF($C2587=0,"-",Q2587/$C2587)</f>
        <v>4.4782528679222135E-3</v>
      </c>
      <c r="AL2587" s="2">
        <f t="shared" si="580"/>
        <v>6.1345929697564569E-4</v>
      </c>
      <c r="AM2587" s="2">
        <f t="shared" ref="AM2587:AM2650" si="581">IF($C2587=0,"-",T2587/$C2587)</f>
        <v>0</v>
      </c>
      <c r="AN2587" s="2">
        <f t="shared" ref="AN2587:AN2650" si="582">IF($C2587=0,"-",S2587/$C2587)</f>
        <v>0</v>
      </c>
      <c r="AP2587" t="s">
        <v>1595</v>
      </c>
      <c r="AQ2587" t="s">
        <v>3776</v>
      </c>
      <c r="AR2587">
        <v>5</v>
      </c>
      <c r="AT2587" s="85" t="s">
        <v>3334</v>
      </c>
      <c r="AU2587" s="84" t="s">
        <v>3988</v>
      </c>
      <c r="AV2587" s="77" t="str">
        <f t="shared" ref="AV2587:AV2650" si="583">AT2587&amp;AU2587</f>
        <v>48001</v>
      </c>
      <c r="AX2587" s="7" t="s">
        <v>186</v>
      </c>
      <c r="AY2587">
        <v>25</v>
      </c>
    </row>
    <row r="2588" spans="1:51" hidden="1" outlineLevel="1">
      <c r="A2588" t="s">
        <v>3345</v>
      </c>
      <c r="B2588" t="s">
        <v>3776</v>
      </c>
      <c r="C2588" s="1">
        <f t="shared" si="577"/>
        <v>4536</v>
      </c>
      <c r="D2588" s="7">
        <f>IF(N2588&gt;0, RANK(N2588,(N2588:P2588,Q2588:AE2588)),0)</f>
        <v>2</v>
      </c>
      <c r="E2588" s="7">
        <f>IF(O2588&gt;0,RANK(O2588,(N2588:P2588,Q2588:AE2588)),0)</f>
        <v>1</v>
      </c>
      <c r="F2588" s="7">
        <f>IF(P2588&gt;0,RANK(P2588,(N2588:P2588,Q2588:AE2588)),0)</f>
        <v>5</v>
      </c>
      <c r="G2588" s="1">
        <f t="shared" si="567"/>
        <v>3160</v>
      </c>
      <c r="H2588" s="2">
        <f t="shared" si="568"/>
        <v>0.69664902998236333</v>
      </c>
      <c r="I2588" s="2"/>
      <c r="J2588" s="2">
        <f t="shared" si="578"/>
        <v>0.1492504409171076</v>
      </c>
      <c r="K2588" s="2">
        <f t="shared" si="578"/>
        <v>0.84589947089947093</v>
      </c>
      <c r="L2588" s="2">
        <f t="shared" si="578"/>
        <v>2.2045855379188711E-4</v>
      </c>
      <c r="M2588" s="2">
        <f t="shared" si="579"/>
        <v>4.6296296296295877E-3</v>
      </c>
      <c r="N2588" s="1">
        <v>677</v>
      </c>
      <c r="O2588" s="1">
        <v>3837</v>
      </c>
      <c r="P2588" s="1">
        <v>1</v>
      </c>
      <c r="Q2588" s="1">
        <v>18</v>
      </c>
      <c r="R2588" s="1">
        <v>1</v>
      </c>
      <c r="S2588" s="1">
        <v>0</v>
      </c>
      <c r="U2588" s="1">
        <v>0</v>
      </c>
      <c r="W2588" s="1">
        <v>2</v>
      </c>
      <c r="AG2588" s="7">
        <f>IF(Q2588&gt;0,RANK(Q2588,(N2588:P2588,Q2588:AE2588)),0)</f>
        <v>3</v>
      </c>
      <c r="AH2588" s="7">
        <f>IF(R2588&gt;0,RANK(R2588,(N2588:P2588,Q2588:AE2588)),0)</f>
        <v>5</v>
      </c>
      <c r="AI2588" s="7">
        <f>IF(T2588&gt;0,RANK(T2588,(N2588:P2588,Q2588:AE2588)),0)</f>
        <v>0</v>
      </c>
      <c r="AJ2588" s="7">
        <f>IF(S2588&gt;0,RANK(S2588,(N2588:P2588,Q2588:AE2588)),0)</f>
        <v>0</v>
      </c>
      <c r="AK2588" s="2">
        <f t="shared" si="580"/>
        <v>3.968253968253968E-3</v>
      </c>
      <c r="AL2588" s="2">
        <f t="shared" si="580"/>
        <v>2.2045855379188711E-4</v>
      </c>
      <c r="AM2588" s="2">
        <f t="shared" si="581"/>
        <v>0</v>
      </c>
      <c r="AN2588" s="2">
        <f t="shared" si="582"/>
        <v>0</v>
      </c>
      <c r="AP2588" t="s">
        <v>3345</v>
      </c>
      <c r="AQ2588" t="s">
        <v>3776</v>
      </c>
      <c r="AR2588">
        <v>11</v>
      </c>
      <c r="AT2588" s="85" t="s">
        <v>3334</v>
      </c>
      <c r="AU2588" s="84" t="s">
        <v>3989</v>
      </c>
      <c r="AV2588" s="77" t="str">
        <f t="shared" si="583"/>
        <v>48003</v>
      </c>
      <c r="AX2588" s="7" t="s">
        <v>186</v>
      </c>
      <c r="AY2588">
        <v>5</v>
      </c>
    </row>
    <row r="2589" spans="1:51" hidden="1" outlineLevel="1">
      <c r="A2589" t="s">
        <v>4482</v>
      </c>
      <c r="B2589" t="s">
        <v>3776</v>
      </c>
      <c r="C2589" s="1">
        <f t="shared" si="577"/>
        <v>28364</v>
      </c>
      <c r="D2589" s="7">
        <f>IF(N2589&gt;0, RANK(N2589,(N2589:P2589,Q2589:AE2589)),0)</f>
        <v>2</v>
      </c>
      <c r="E2589" s="7">
        <f>IF(O2589&gt;0,RANK(O2589,(N2589:P2589,Q2589:AE2589)),0)</f>
        <v>1</v>
      </c>
      <c r="F2589" s="7">
        <f>IF(P2589&gt;0,RANK(P2589,(N2589:P2589,Q2589:AE2589)),0)</f>
        <v>4</v>
      </c>
      <c r="G2589" s="1">
        <f t="shared" si="567"/>
        <v>9630</v>
      </c>
      <c r="H2589" s="2">
        <f t="shared" si="568"/>
        <v>0.33951487801438446</v>
      </c>
      <c r="I2589" s="2"/>
      <c r="J2589" s="2">
        <f t="shared" si="578"/>
        <v>0.32795092370610635</v>
      </c>
      <c r="K2589" s="2">
        <f t="shared" si="578"/>
        <v>0.66746580172049075</v>
      </c>
      <c r="L2589" s="2">
        <f t="shared" si="578"/>
        <v>9.871668311944718E-4</v>
      </c>
      <c r="M2589" s="2">
        <f t="shared" si="579"/>
        <v>3.5961077422084348E-3</v>
      </c>
      <c r="N2589" s="1">
        <v>9302</v>
      </c>
      <c r="O2589" s="1">
        <v>18932</v>
      </c>
      <c r="P2589" s="1">
        <v>28</v>
      </c>
      <c r="Q2589" s="1">
        <v>91</v>
      </c>
      <c r="R2589" s="1">
        <v>11</v>
      </c>
      <c r="S2589" s="1">
        <v>0</v>
      </c>
      <c r="U2589" s="1">
        <v>0</v>
      </c>
      <c r="W2589" s="1">
        <v>0</v>
      </c>
      <c r="AG2589" s="7">
        <f>IF(Q2589&gt;0,RANK(Q2589,(N2589:P2589,Q2589:AE2589)),0)</f>
        <v>3</v>
      </c>
      <c r="AH2589" s="7">
        <f>IF(R2589&gt;0,RANK(R2589,(N2589:P2589,Q2589:AE2589)),0)</f>
        <v>5</v>
      </c>
      <c r="AI2589" s="7">
        <f>IF(T2589&gt;0,RANK(T2589,(N2589:P2589,Q2589:AE2589)),0)</f>
        <v>0</v>
      </c>
      <c r="AJ2589" s="7">
        <f>IF(S2589&gt;0,RANK(S2589,(N2589:P2589,Q2589:AE2589)),0)</f>
        <v>0</v>
      </c>
      <c r="AK2589" s="2">
        <f t="shared" si="580"/>
        <v>3.2082922013820336E-3</v>
      </c>
      <c r="AL2589" s="2">
        <f t="shared" si="580"/>
        <v>3.8781554082639968E-4</v>
      </c>
      <c r="AM2589" s="2">
        <f t="shared" si="581"/>
        <v>0</v>
      </c>
      <c r="AN2589" s="2">
        <f t="shared" si="582"/>
        <v>0</v>
      </c>
      <c r="AP2589" t="s">
        <v>4482</v>
      </c>
      <c r="AQ2589" t="s">
        <v>3776</v>
      </c>
      <c r="AR2589">
        <v>1</v>
      </c>
      <c r="AT2589" s="85" t="s">
        <v>3334</v>
      </c>
      <c r="AU2589" s="84" t="s">
        <v>3632</v>
      </c>
      <c r="AV2589" s="77" t="str">
        <f t="shared" si="583"/>
        <v>48005</v>
      </c>
      <c r="AX2589" s="7" t="s">
        <v>186</v>
      </c>
      <c r="AY2589">
        <v>47</v>
      </c>
    </row>
    <row r="2590" spans="1:51" hidden="1" outlineLevel="1">
      <c r="A2590" t="s">
        <v>4456</v>
      </c>
      <c r="B2590" t="s">
        <v>3776</v>
      </c>
      <c r="C2590" s="1">
        <f t="shared" si="577"/>
        <v>9268</v>
      </c>
      <c r="D2590" s="7">
        <f>IF(N2590&gt;0, RANK(N2590,(N2590:P2590,Q2590:AE2590)),0)</f>
        <v>2</v>
      </c>
      <c r="E2590" s="7">
        <f>IF(O2590&gt;0,RANK(O2590,(N2590:P2590,Q2590:AE2590)),0)</f>
        <v>1</v>
      </c>
      <c r="F2590" s="7">
        <f>IF(P2590&gt;0,RANK(P2590,(N2590:P2590,Q2590:AE2590)),0)</f>
        <v>4</v>
      </c>
      <c r="G2590" s="1">
        <f t="shared" si="567"/>
        <v>3929</v>
      </c>
      <c r="H2590" s="2">
        <f t="shared" si="568"/>
        <v>0.42393180837289601</v>
      </c>
      <c r="I2590" s="2"/>
      <c r="J2590" s="2">
        <f t="shared" si="578"/>
        <v>0.28485110056107033</v>
      </c>
      <c r="K2590" s="2">
        <f t="shared" si="578"/>
        <v>0.70878290893396634</v>
      </c>
      <c r="L2590" s="2">
        <f t="shared" si="578"/>
        <v>1.9421665947345706E-3</v>
      </c>
      <c r="M2590" s="2">
        <f t="shared" si="579"/>
        <v>4.423823910228766E-3</v>
      </c>
      <c r="N2590" s="1">
        <v>2640</v>
      </c>
      <c r="O2590" s="1">
        <v>6569</v>
      </c>
      <c r="P2590" s="1">
        <v>18</v>
      </c>
      <c r="Q2590" s="1">
        <v>41</v>
      </c>
      <c r="R2590" s="1">
        <v>0</v>
      </c>
      <c r="S2590" s="1">
        <v>0</v>
      </c>
      <c r="U2590" s="1">
        <v>0</v>
      </c>
      <c r="W2590" s="1">
        <v>0</v>
      </c>
      <c r="AG2590" s="7">
        <f>IF(Q2590&gt;0,RANK(Q2590,(N2590:P2590,Q2590:AE2590)),0)</f>
        <v>3</v>
      </c>
      <c r="AH2590" s="7">
        <f>IF(R2590&gt;0,RANK(R2590,(N2590:P2590,Q2590:AE2590)),0)</f>
        <v>0</v>
      </c>
      <c r="AI2590" s="7">
        <f>IF(T2590&gt;0,RANK(T2590,(N2590:P2590,Q2590:AE2590)),0)</f>
        <v>0</v>
      </c>
      <c r="AJ2590" s="7">
        <f>IF(S2590&gt;0,RANK(S2590,(N2590:P2590,Q2590:AE2590)),0)</f>
        <v>0</v>
      </c>
      <c r="AK2590" s="2">
        <f t="shared" si="580"/>
        <v>4.4238239102287443E-3</v>
      </c>
      <c r="AL2590" s="2">
        <f t="shared" si="580"/>
        <v>0</v>
      </c>
      <c r="AM2590" s="2">
        <f t="shared" si="581"/>
        <v>0</v>
      </c>
      <c r="AN2590" s="2">
        <f t="shared" si="582"/>
        <v>0</v>
      </c>
      <c r="AP2590" t="s">
        <v>4456</v>
      </c>
      <c r="AQ2590" t="s">
        <v>3776</v>
      </c>
      <c r="AR2590">
        <v>14</v>
      </c>
      <c r="AT2590" s="85" t="s">
        <v>3334</v>
      </c>
      <c r="AU2590" s="84" t="s">
        <v>2597</v>
      </c>
      <c r="AV2590" s="77" t="str">
        <f t="shared" si="583"/>
        <v>48007</v>
      </c>
      <c r="AX2590" s="7" t="s">
        <v>186</v>
      </c>
      <c r="AY2590">
        <v>7</v>
      </c>
    </row>
    <row r="2591" spans="1:51" hidden="1" outlineLevel="1">
      <c r="A2591" t="s">
        <v>2213</v>
      </c>
      <c r="B2591" t="s">
        <v>3776</v>
      </c>
      <c r="C2591" s="1">
        <f t="shared" si="577"/>
        <v>4451</v>
      </c>
      <c r="D2591" s="7">
        <f>IF(N2591&gt;0, RANK(N2591,(N2591:P2591,Q2591:AE2591)),0)</f>
        <v>2</v>
      </c>
      <c r="E2591" s="7">
        <f>IF(O2591&gt;0,RANK(O2591,(N2591:P2591,Q2591:AE2591)),0)</f>
        <v>1</v>
      </c>
      <c r="F2591" s="7">
        <f>IF(P2591&gt;0,RANK(P2591,(N2591:P2591,Q2591:AE2591)),0)</f>
        <v>4</v>
      </c>
      <c r="G2591" s="1">
        <f t="shared" si="567"/>
        <v>2678</v>
      </c>
      <c r="H2591" s="2">
        <f t="shared" si="568"/>
        <v>0.60166254774208039</v>
      </c>
      <c r="I2591" s="2"/>
      <c r="J2591" s="2">
        <f t="shared" si="578"/>
        <v>0.19725904291170523</v>
      </c>
      <c r="K2591" s="2">
        <f t="shared" si="578"/>
        <v>0.79892159065378565</v>
      </c>
      <c r="L2591" s="2">
        <f t="shared" si="578"/>
        <v>1.5726802965625702E-3</v>
      </c>
      <c r="M2591" s="2">
        <f t="shared" si="579"/>
        <v>2.2466861379465157E-3</v>
      </c>
      <c r="N2591" s="1">
        <v>878</v>
      </c>
      <c r="O2591" s="1">
        <v>3556</v>
      </c>
      <c r="P2591" s="1">
        <v>7</v>
      </c>
      <c r="Q2591" s="1">
        <v>9</v>
      </c>
      <c r="R2591" s="1">
        <v>0</v>
      </c>
      <c r="S2591" s="1">
        <v>0</v>
      </c>
      <c r="U2591" s="1">
        <v>0</v>
      </c>
      <c r="W2591" s="1">
        <v>1</v>
      </c>
      <c r="AG2591" s="7">
        <f>IF(Q2591&gt;0,RANK(Q2591,(N2591:P2591,Q2591:AE2591)),0)</f>
        <v>3</v>
      </c>
      <c r="AH2591" s="7">
        <f>IF(R2591&gt;0,RANK(R2591,(N2591:P2591,Q2591:AE2591)),0)</f>
        <v>0</v>
      </c>
      <c r="AI2591" s="7">
        <f>IF(T2591&gt;0,RANK(T2591,(N2591:P2591,Q2591:AE2591)),0)</f>
        <v>0</v>
      </c>
      <c r="AJ2591" s="7">
        <f>IF(S2591&gt;0,RANK(S2591,(N2591:P2591,Q2591:AE2591)),0)</f>
        <v>0</v>
      </c>
      <c r="AK2591" s="2">
        <f t="shared" si="580"/>
        <v>2.0220175241518761E-3</v>
      </c>
      <c r="AL2591" s="2">
        <f t="shared" si="580"/>
        <v>0</v>
      </c>
      <c r="AM2591" s="2">
        <f t="shared" si="581"/>
        <v>0</v>
      </c>
      <c r="AN2591" s="2">
        <f t="shared" si="582"/>
        <v>0</v>
      </c>
      <c r="AP2591" t="s">
        <v>2213</v>
      </c>
      <c r="AQ2591" t="s">
        <v>3776</v>
      </c>
      <c r="AR2591">
        <v>0</v>
      </c>
      <c r="AT2591" s="85" t="s">
        <v>3334</v>
      </c>
      <c r="AU2591" s="84" t="s">
        <v>3218</v>
      </c>
      <c r="AV2591" s="77" t="str">
        <f t="shared" si="583"/>
        <v>48009</v>
      </c>
      <c r="AX2591" s="7" t="s">
        <v>186</v>
      </c>
      <c r="AY2591">
        <v>15</v>
      </c>
    </row>
    <row r="2592" spans="1:51" hidden="1" outlineLevel="1">
      <c r="A2592" t="s">
        <v>4908</v>
      </c>
      <c r="B2592" t="s">
        <v>3776</v>
      </c>
      <c r="C2592" s="1">
        <f t="shared" si="577"/>
        <v>1004</v>
      </c>
      <c r="D2592" s="7">
        <f>IF(N2592&gt;0, RANK(N2592,(N2592:P2592,Q2592:AE2592)),0)</f>
        <v>2</v>
      </c>
      <c r="E2592" s="7">
        <f>IF(O2592&gt;0,RANK(O2592,(N2592:P2592,Q2592:AE2592)),0)</f>
        <v>1</v>
      </c>
      <c r="F2592" s="7">
        <f>IF(P2592&gt;0,RANK(P2592,(N2592:P2592,Q2592:AE2592)),0)</f>
        <v>3</v>
      </c>
      <c r="G2592" s="1">
        <f t="shared" si="567"/>
        <v>660</v>
      </c>
      <c r="H2592" s="2">
        <f t="shared" si="568"/>
        <v>0.65737051792828682</v>
      </c>
      <c r="I2592" s="2"/>
      <c r="J2592" s="2">
        <f t="shared" si="578"/>
        <v>0.1693227091633466</v>
      </c>
      <c r="K2592" s="2">
        <f t="shared" si="578"/>
        <v>0.82669322709163351</v>
      </c>
      <c r="L2592" s="2">
        <f t="shared" si="578"/>
        <v>1.9920318725099601E-3</v>
      </c>
      <c r="M2592" s="2">
        <f t="shared" si="579"/>
        <v>1.9920318725099567E-3</v>
      </c>
      <c r="N2592" s="1">
        <v>170</v>
      </c>
      <c r="O2592" s="1">
        <v>830</v>
      </c>
      <c r="P2592" s="1">
        <v>2</v>
      </c>
      <c r="Q2592" s="1">
        <v>0</v>
      </c>
      <c r="R2592" s="1">
        <v>1</v>
      </c>
      <c r="S2592" s="1">
        <v>0</v>
      </c>
      <c r="U2592" s="1">
        <v>0</v>
      </c>
      <c r="W2592" s="1">
        <v>1</v>
      </c>
      <c r="AG2592" s="7">
        <f>IF(Q2592&gt;0,RANK(Q2592,(N2592:P2592,Q2592:AE2592)),0)</f>
        <v>0</v>
      </c>
      <c r="AH2592" s="7">
        <f>IF(R2592&gt;0,RANK(R2592,(N2592:P2592,Q2592:AE2592)),0)</f>
        <v>4</v>
      </c>
      <c r="AI2592" s="7">
        <f>IF(T2592&gt;0,RANK(T2592,(N2592:P2592,Q2592:AE2592)),0)</f>
        <v>0</v>
      </c>
      <c r="AJ2592" s="7">
        <f>IF(S2592&gt;0,RANK(S2592,(N2592:P2592,Q2592:AE2592)),0)</f>
        <v>0</v>
      </c>
      <c r="AK2592" s="2">
        <f t="shared" si="580"/>
        <v>0</v>
      </c>
      <c r="AL2592" s="2">
        <f t="shared" si="580"/>
        <v>9.9601593625498006E-4</v>
      </c>
      <c r="AM2592" s="2">
        <f t="shared" si="581"/>
        <v>0</v>
      </c>
      <c r="AN2592" s="2">
        <f t="shared" si="582"/>
        <v>0</v>
      </c>
      <c r="AP2592" t="s">
        <v>4908</v>
      </c>
      <c r="AQ2592" t="s">
        <v>3776</v>
      </c>
      <c r="AR2592">
        <v>13</v>
      </c>
      <c r="AT2592" s="85" t="s">
        <v>3334</v>
      </c>
      <c r="AU2592" s="84" t="s">
        <v>3234</v>
      </c>
      <c r="AV2592" s="77" t="str">
        <f t="shared" si="583"/>
        <v>48011</v>
      </c>
      <c r="AX2592" s="7" t="s">
        <v>186</v>
      </c>
      <c r="AY2592">
        <v>8</v>
      </c>
    </row>
    <row r="2593" spans="1:51" hidden="1" outlineLevel="1">
      <c r="A2593" t="s">
        <v>2624</v>
      </c>
      <c r="B2593" t="s">
        <v>3776</v>
      </c>
      <c r="C2593" s="1">
        <f t="shared" si="577"/>
        <v>12116</v>
      </c>
      <c r="D2593" s="7">
        <f>IF(N2593&gt;0, RANK(N2593,(N2593:P2593,Q2593:AE2593)),0)</f>
        <v>2</v>
      </c>
      <c r="E2593" s="7">
        <f>IF(O2593&gt;0,RANK(O2593,(N2593:P2593,Q2593:AE2593)),0)</f>
        <v>1</v>
      </c>
      <c r="F2593" s="7">
        <f>IF(P2593&gt;0,RANK(P2593,(N2593:P2593,Q2593:AE2593)),0)</f>
        <v>4</v>
      </c>
      <c r="G2593" s="1">
        <f t="shared" si="567"/>
        <v>3214</v>
      </c>
      <c r="H2593" s="2">
        <f t="shared" si="568"/>
        <v>0.26526906569825026</v>
      </c>
      <c r="I2593" s="2"/>
      <c r="J2593" s="2">
        <f t="shared" si="578"/>
        <v>0.36488940244305051</v>
      </c>
      <c r="K2593" s="2">
        <f t="shared" si="578"/>
        <v>0.63015846814130072</v>
      </c>
      <c r="L2593" s="2">
        <f t="shared" si="578"/>
        <v>5.7774843182568502E-4</v>
      </c>
      <c r="M2593" s="2">
        <f t="shared" si="579"/>
        <v>4.3743809838231356E-3</v>
      </c>
      <c r="N2593" s="1">
        <v>4421</v>
      </c>
      <c r="O2593" s="1">
        <v>7635</v>
      </c>
      <c r="P2593" s="1">
        <v>7</v>
      </c>
      <c r="Q2593" s="1">
        <v>50</v>
      </c>
      <c r="R2593" s="1">
        <v>1</v>
      </c>
      <c r="S2593" s="1">
        <v>0</v>
      </c>
      <c r="U2593" s="1">
        <v>0</v>
      </c>
      <c r="W2593" s="1">
        <v>2</v>
      </c>
      <c r="AG2593" s="7">
        <f>IF(Q2593&gt;0,RANK(Q2593,(N2593:P2593,Q2593:AE2593)),0)</f>
        <v>3</v>
      </c>
      <c r="AH2593" s="7">
        <f>IF(R2593&gt;0,RANK(R2593,(N2593:P2593,Q2593:AE2593)),0)</f>
        <v>6</v>
      </c>
      <c r="AI2593" s="7">
        <f>IF(T2593&gt;0,RANK(T2593,(N2593:P2593,Q2593:AE2593)),0)</f>
        <v>0</v>
      </c>
      <c r="AJ2593" s="7">
        <f>IF(S2593&gt;0,RANK(S2593,(N2593:P2593,Q2593:AE2593)),0)</f>
        <v>0</v>
      </c>
      <c r="AK2593" s="2">
        <f t="shared" si="580"/>
        <v>4.1267745130406071E-3</v>
      </c>
      <c r="AL2593" s="2">
        <f t="shared" si="580"/>
        <v>8.2535490260812153E-5</v>
      </c>
      <c r="AM2593" s="2">
        <f t="shared" si="581"/>
        <v>0</v>
      </c>
      <c r="AN2593" s="2">
        <f t="shared" si="582"/>
        <v>0</v>
      </c>
      <c r="AP2593" t="s">
        <v>2624</v>
      </c>
      <c r="AQ2593" t="s">
        <v>3776</v>
      </c>
      <c r="AR2593">
        <v>28</v>
      </c>
      <c r="AT2593" s="85" t="s">
        <v>3334</v>
      </c>
      <c r="AU2593" s="84" t="s">
        <v>3235</v>
      </c>
      <c r="AV2593" s="77" t="str">
        <f t="shared" si="583"/>
        <v>48013</v>
      </c>
      <c r="AX2593" s="7" t="s">
        <v>186</v>
      </c>
      <c r="AY2593">
        <v>24</v>
      </c>
    </row>
    <row r="2594" spans="1:51" hidden="1" outlineLevel="1">
      <c r="A2594" t="s">
        <v>1090</v>
      </c>
      <c r="B2594" t="s">
        <v>3776</v>
      </c>
      <c r="C2594" s="1">
        <f t="shared" si="577"/>
        <v>10702</v>
      </c>
      <c r="D2594" s="7">
        <f>IF(N2594&gt;0, RANK(N2594,(N2594:P2594,Q2594:AE2594)),0)</f>
        <v>2</v>
      </c>
      <c r="E2594" s="7">
        <f>IF(O2594&gt;0,RANK(O2594,(N2594:P2594,Q2594:AE2594)),0)</f>
        <v>1</v>
      </c>
      <c r="F2594" s="7">
        <f>IF(P2594&gt;0,RANK(P2594,(N2594:P2594,Q2594:AE2594)),0)</f>
        <v>4</v>
      </c>
      <c r="G2594" s="1">
        <f t="shared" si="567"/>
        <v>5490</v>
      </c>
      <c r="H2594" s="2">
        <f t="shared" si="568"/>
        <v>0.51298822649971965</v>
      </c>
      <c r="I2594" s="2"/>
      <c r="J2594" s="2">
        <f t="shared" si="578"/>
        <v>0.24126331526817418</v>
      </c>
      <c r="K2594" s="2">
        <f t="shared" si="578"/>
        <v>0.75425154176789388</v>
      </c>
      <c r="L2594" s="2">
        <f t="shared" si="578"/>
        <v>8.4096430573724534E-4</v>
      </c>
      <c r="M2594" s="2">
        <f t="shared" si="579"/>
        <v>3.6441786581946308E-3</v>
      </c>
      <c r="N2594" s="1">
        <v>2582</v>
      </c>
      <c r="O2594" s="1">
        <v>8072</v>
      </c>
      <c r="P2594" s="1">
        <v>9</v>
      </c>
      <c r="Q2594" s="1">
        <v>33</v>
      </c>
      <c r="R2594" s="1">
        <v>5</v>
      </c>
      <c r="S2594" s="1">
        <v>1</v>
      </c>
      <c r="U2594" s="1">
        <v>0</v>
      </c>
      <c r="W2594" s="1">
        <v>0</v>
      </c>
      <c r="AG2594" s="7">
        <f>IF(Q2594&gt;0,RANK(Q2594,(N2594:P2594,Q2594:AE2594)),0)</f>
        <v>3</v>
      </c>
      <c r="AH2594" s="7">
        <f>IF(R2594&gt;0,RANK(R2594,(N2594:P2594,Q2594:AE2594)),0)</f>
        <v>5</v>
      </c>
      <c r="AI2594" s="7">
        <f>IF(T2594&gt;0,RANK(T2594,(N2594:P2594,Q2594:AE2594)),0)</f>
        <v>0</v>
      </c>
      <c r="AJ2594" s="7">
        <f>IF(S2594&gt;0,RANK(S2594,(N2594:P2594,Q2594:AE2594)),0)</f>
        <v>6</v>
      </c>
      <c r="AK2594" s="2">
        <f t="shared" si="580"/>
        <v>3.083535787703233E-3</v>
      </c>
      <c r="AL2594" s="2">
        <f t="shared" si="580"/>
        <v>4.6720239207624745E-4</v>
      </c>
      <c r="AM2594" s="2">
        <f t="shared" si="581"/>
        <v>0</v>
      </c>
      <c r="AN2594" s="2">
        <f t="shared" si="582"/>
        <v>9.3440478415249487E-5</v>
      </c>
      <c r="AP2594" t="s">
        <v>1090</v>
      </c>
      <c r="AQ2594" t="s">
        <v>3776</v>
      </c>
      <c r="AR2594">
        <v>10</v>
      </c>
      <c r="AT2594" s="85" t="s">
        <v>3334</v>
      </c>
      <c r="AU2594" s="84" t="s">
        <v>4670</v>
      </c>
      <c r="AV2594" s="77" t="str">
        <f t="shared" si="583"/>
        <v>48015</v>
      </c>
      <c r="AX2594" s="7" t="s">
        <v>186</v>
      </c>
      <c r="AY2594">
        <v>20</v>
      </c>
    </row>
    <row r="2595" spans="1:51" hidden="1" outlineLevel="1">
      <c r="A2595" t="s">
        <v>2338</v>
      </c>
      <c r="B2595" t="s">
        <v>3776</v>
      </c>
      <c r="C2595" s="1">
        <f t="shared" si="577"/>
        <v>2412</v>
      </c>
      <c r="D2595" s="7">
        <f>IF(N2595&gt;0, RANK(N2595,(N2595:P2595,Q2595:AE2595)),0)</f>
        <v>2</v>
      </c>
      <c r="E2595" s="7">
        <f>IF(O2595&gt;0,RANK(O2595,(N2595:P2595,Q2595:AE2595)),0)</f>
        <v>1</v>
      </c>
      <c r="F2595" s="7">
        <f>IF(P2595&gt;0,RANK(P2595,(N2595:P2595,Q2595:AE2595)),0)</f>
        <v>4</v>
      </c>
      <c r="G2595" s="1">
        <f t="shared" si="567"/>
        <v>1357</v>
      </c>
      <c r="H2595" s="2">
        <f t="shared" si="568"/>
        <v>0.56260364842454391</v>
      </c>
      <c r="I2595" s="2"/>
      <c r="J2595" s="2">
        <f t="shared" si="578"/>
        <v>0.21766169154228857</v>
      </c>
      <c r="K2595" s="2">
        <f t="shared" si="578"/>
        <v>0.78026533996683245</v>
      </c>
      <c r="L2595" s="2">
        <f t="shared" si="578"/>
        <v>8.2918739635157548E-4</v>
      </c>
      <c r="M2595" s="2">
        <f t="shared" si="579"/>
        <v>1.2437810945274369E-3</v>
      </c>
      <c r="N2595" s="1">
        <v>525</v>
      </c>
      <c r="O2595" s="1">
        <v>1882</v>
      </c>
      <c r="P2595" s="1">
        <v>2</v>
      </c>
      <c r="Q2595" s="1">
        <v>3</v>
      </c>
      <c r="R2595" s="1">
        <v>0</v>
      </c>
      <c r="S2595" s="1">
        <v>0</v>
      </c>
      <c r="U2595" s="1">
        <v>0</v>
      </c>
      <c r="W2595" s="1">
        <v>0</v>
      </c>
      <c r="AG2595" s="7">
        <f>IF(Q2595&gt;0,RANK(Q2595,(N2595:P2595,Q2595:AE2595)),0)</f>
        <v>3</v>
      </c>
      <c r="AH2595" s="7">
        <f>IF(R2595&gt;0,RANK(R2595,(N2595:P2595,Q2595:AE2595)),0)</f>
        <v>0</v>
      </c>
      <c r="AI2595" s="7">
        <f>IF(T2595&gt;0,RANK(T2595,(N2595:P2595,Q2595:AE2595)),0)</f>
        <v>0</v>
      </c>
      <c r="AJ2595" s="7">
        <f>IF(S2595&gt;0,RANK(S2595,(N2595:P2595,Q2595:AE2595)),0)</f>
        <v>0</v>
      </c>
      <c r="AK2595" s="2">
        <f t="shared" si="580"/>
        <v>1.2437810945273632E-3</v>
      </c>
      <c r="AL2595" s="2">
        <f t="shared" si="580"/>
        <v>0</v>
      </c>
      <c r="AM2595" s="2">
        <f t="shared" si="581"/>
        <v>0</v>
      </c>
      <c r="AN2595" s="2">
        <f t="shared" si="582"/>
        <v>0</v>
      </c>
      <c r="AP2595" t="s">
        <v>2338</v>
      </c>
      <c r="AQ2595" t="s">
        <v>3776</v>
      </c>
      <c r="AR2595">
        <v>19</v>
      </c>
      <c r="AT2595" s="85" t="s">
        <v>3334</v>
      </c>
      <c r="AU2595" s="84" t="s">
        <v>4671</v>
      </c>
      <c r="AV2595" s="77" t="str">
        <f t="shared" si="583"/>
        <v>48017</v>
      </c>
      <c r="AX2595" s="7" t="s">
        <v>186</v>
      </c>
      <c r="AY2595">
        <v>7</v>
      </c>
    </row>
    <row r="2596" spans="1:51" hidden="1" outlineLevel="1">
      <c r="A2596" t="s">
        <v>2339</v>
      </c>
      <c r="B2596" t="s">
        <v>3776</v>
      </c>
      <c r="C2596" s="1">
        <f t="shared" si="577"/>
        <v>8741</v>
      </c>
      <c r="D2596" s="7">
        <f>IF(N2596&gt;0, RANK(N2596,(N2596:P2596,Q2596:AE2596)),0)</f>
        <v>2</v>
      </c>
      <c r="E2596" s="7">
        <f>IF(O2596&gt;0,RANK(O2596,(N2596:P2596,Q2596:AE2596)),0)</f>
        <v>1</v>
      </c>
      <c r="F2596" s="7">
        <f>IF(P2596&gt;0,RANK(P2596,(N2596:P2596,Q2596:AE2596)),0)</f>
        <v>4</v>
      </c>
      <c r="G2596" s="1">
        <f t="shared" si="567"/>
        <v>5195</v>
      </c>
      <c r="H2596" s="2">
        <f t="shared" si="568"/>
        <v>0.59432559203752433</v>
      </c>
      <c r="I2596" s="2"/>
      <c r="J2596" s="2">
        <f t="shared" si="578"/>
        <v>0.19883308545932959</v>
      </c>
      <c r="K2596" s="2">
        <f t="shared" si="578"/>
        <v>0.79315867749685387</v>
      </c>
      <c r="L2596" s="2">
        <f t="shared" si="578"/>
        <v>1.4872440224230638E-3</v>
      </c>
      <c r="M2596" s="2">
        <f t="shared" si="579"/>
        <v>6.5209930213934158E-3</v>
      </c>
      <c r="N2596" s="1">
        <v>1738</v>
      </c>
      <c r="O2596" s="1">
        <v>6933</v>
      </c>
      <c r="P2596" s="1">
        <v>13</v>
      </c>
      <c r="Q2596" s="1">
        <v>53</v>
      </c>
      <c r="R2596" s="1">
        <v>4</v>
      </c>
      <c r="S2596" s="1">
        <v>0</v>
      </c>
      <c r="U2596" s="1">
        <v>0</v>
      </c>
      <c r="W2596" s="1">
        <v>0</v>
      </c>
      <c r="AG2596" s="7">
        <f>IF(Q2596&gt;0,RANK(Q2596,(N2596:P2596,Q2596:AE2596)),0)</f>
        <v>3</v>
      </c>
      <c r="AH2596" s="7">
        <f>IF(R2596&gt;0,RANK(R2596,(N2596:P2596,Q2596:AE2596)),0)</f>
        <v>5</v>
      </c>
      <c r="AI2596" s="7">
        <f>IF(T2596&gt;0,RANK(T2596,(N2596:P2596,Q2596:AE2596)),0)</f>
        <v>0</v>
      </c>
      <c r="AJ2596" s="7">
        <f>IF(S2596&gt;0,RANK(S2596,(N2596:P2596,Q2596:AE2596)),0)</f>
        <v>0</v>
      </c>
      <c r="AK2596" s="2">
        <f t="shared" si="580"/>
        <v>6.0633794760324902E-3</v>
      </c>
      <c r="AL2596" s="2">
        <f t="shared" si="580"/>
        <v>4.5761354536094271E-4</v>
      </c>
      <c r="AM2596" s="2">
        <f t="shared" si="581"/>
        <v>0</v>
      </c>
      <c r="AN2596" s="2">
        <f t="shared" si="582"/>
        <v>0</v>
      </c>
      <c r="AP2596" t="s">
        <v>2339</v>
      </c>
      <c r="AQ2596" t="s">
        <v>3776</v>
      </c>
      <c r="AR2596">
        <v>23</v>
      </c>
      <c r="AT2596" s="85" t="s">
        <v>3334</v>
      </c>
      <c r="AU2596" s="84" t="s">
        <v>4672</v>
      </c>
      <c r="AV2596" s="77" t="str">
        <f t="shared" si="583"/>
        <v>48019</v>
      </c>
      <c r="AX2596" s="7" t="s">
        <v>186</v>
      </c>
      <c r="AY2596">
        <v>11</v>
      </c>
    </row>
    <row r="2597" spans="1:51" hidden="1" outlineLevel="1">
      <c r="A2597" t="s">
        <v>2340</v>
      </c>
      <c r="B2597" t="s">
        <v>3776</v>
      </c>
      <c r="C2597" s="1">
        <f t="shared" si="577"/>
        <v>23441</v>
      </c>
      <c r="D2597" s="7">
        <f>IF(N2597&gt;0, RANK(N2597,(N2597:P2597,Q2597:AE2597)),0)</f>
        <v>2</v>
      </c>
      <c r="E2597" s="7">
        <f>IF(O2597&gt;0,RANK(O2597,(N2597:P2597,Q2597:AE2597)),0)</f>
        <v>1</v>
      </c>
      <c r="F2597" s="7">
        <f>IF(P2597&gt;0,RANK(P2597,(N2597:P2597,Q2597:AE2597)),0)</f>
        <v>4</v>
      </c>
      <c r="G2597" s="1">
        <f t="shared" ref="G2597:G2660" si="584">IF(C2597&gt;0,MAX(N2597:P2597)-LARGE(N2597:P2597,2),0)</f>
        <v>3496</v>
      </c>
      <c r="H2597" s="2">
        <f t="shared" ref="H2597:H2660" si="585">IF(C2597&gt;0,G2597/C2597,0)</f>
        <v>0.14914039503434154</v>
      </c>
      <c r="I2597" s="2"/>
      <c r="J2597" s="2">
        <f t="shared" si="578"/>
        <v>0.41781493963568106</v>
      </c>
      <c r="K2597" s="2">
        <f t="shared" si="578"/>
        <v>0.56695533467002257</v>
      </c>
      <c r="L2597" s="2">
        <f t="shared" si="578"/>
        <v>2.3889765794974619E-3</v>
      </c>
      <c r="M2597" s="2">
        <f t="shared" si="579"/>
        <v>1.2840749114798908E-2</v>
      </c>
      <c r="N2597" s="1">
        <v>9794</v>
      </c>
      <c r="O2597" s="1">
        <v>13290</v>
      </c>
      <c r="P2597" s="1">
        <v>56</v>
      </c>
      <c r="Q2597" s="1">
        <v>274</v>
      </c>
      <c r="R2597" s="1">
        <v>17</v>
      </c>
      <c r="S2597" s="1">
        <v>7</v>
      </c>
      <c r="U2597" s="1">
        <v>0</v>
      </c>
      <c r="W2597" s="1">
        <v>3</v>
      </c>
      <c r="AG2597" s="7">
        <f>IF(Q2597&gt;0,RANK(Q2597,(N2597:P2597,Q2597:AE2597)),0)</f>
        <v>3</v>
      </c>
      <c r="AH2597" s="7">
        <f>IF(R2597&gt;0,RANK(R2597,(N2597:P2597,Q2597:AE2597)),0)</f>
        <v>5</v>
      </c>
      <c r="AI2597" s="7">
        <f>IF(T2597&gt;0,RANK(T2597,(N2597:P2597,Q2597:AE2597)),0)</f>
        <v>0</v>
      </c>
      <c r="AJ2597" s="7">
        <f>IF(S2597&gt;0,RANK(S2597,(N2597:P2597,Q2597:AE2597)),0)</f>
        <v>6</v>
      </c>
      <c r="AK2597" s="2">
        <f t="shared" si="580"/>
        <v>1.168892112111258E-2</v>
      </c>
      <c r="AL2597" s="2">
        <f t="shared" si="580"/>
        <v>7.2522503306172948E-4</v>
      </c>
      <c r="AM2597" s="2">
        <f t="shared" si="581"/>
        <v>0</v>
      </c>
      <c r="AN2597" s="2">
        <f t="shared" si="582"/>
        <v>2.9862207243718273E-4</v>
      </c>
      <c r="AP2597" t="s">
        <v>2340</v>
      </c>
      <c r="AQ2597" t="s">
        <v>3776</v>
      </c>
      <c r="AR2597">
        <v>0</v>
      </c>
      <c r="AT2597" s="85" t="s">
        <v>3334</v>
      </c>
      <c r="AU2597" s="84" t="s">
        <v>4350</v>
      </c>
      <c r="AV2597" s="77" t="str">
        <f t="shared" si="583"/>
        <v>48021</v>
      </c>
      <c r="AX2597" s="7" t="s">
        <v>186</v>
      </c>
      <c r="AY2597">
        <v>22</v>
      </c>
    </row>
    <row r="2598" spans="1:51" hidden="1" outlineLevel="1">
      <c r="A2598" t="s">
        <v>2341</v>
      </c>
      <c r="B2598" t="s">
        <v>3776</v>
      </c>
      <c r="C2598" s="1">
        <f t="shared" si="577"/>
        <v>1640</v>
      </c>
      <c r="D2598" s="7">
        <f>IF(N2598&gt;0, RANK(N2598,(N2598:P2598,Q2598:AE2598)),0)</f>
        <v>2</v>
      </c>
      <c r="E2598" s="7">
        <f>IF(O2598&gt;0,RANK(O2598,(N2598:P2598,Q2598:AE2598)),0)</f>
        <v>1</v>
      </c>
      <c r="F2598" s="7">
        <f>IF(P2598&gt;0,RANK(P2598,(N2598:P2598,Q2598:AE2598)),0)</f>
        <v>0</v>
      </c>
      <c r="G2598" s="1">
        <f t="shared" si="584"/>
        <v>702</v>
      </c>
      <c r="H2598" s="2">
        <f t="shared" si="585"/>
        <v>0.42804878048780487</v>
      </c>
      <c r="I2598" s="2"/>
      <c r="J2598" s="2">
        <f t="shared" si="578"/>
        <v>0.28475609756097559</v>
      </c>
      <c r="K2598" s="2">
        <f t="shared" si="578"/>
        <v>0.71280487804878045</v>
      </c>
      <c r="L2598" s="2">
        <f t="shared" si="578"/>
        <v>0</v>
      </c>
      <c r="M2598" s="2">
        <f t="shared" si="579"/>
        <v>2.4390243902440156E-3</v>
      </c>
      <c r="N2598" s="1">
        <v>467</v>
      </c>
      <c r="O2598" s="1">
        <v>1169</v>
      </c>
      <c r="P2598" s="1">
        <v>0</v>
      </c>
      <c r="Q2598" s="1">
        <v>4</v>
      </c>
      <c r="R2598" s="1">
        <v>0</v>
      </c>
      <c r="S2598" s="1">
        <v>0</v>
      </c>
      <c r="U2598" s="1">
        <v>0</v>
      </c>
      <c r="W2598" s="1">
        <v>0</v>
      </c>
      <c r="AG2598" s="7">
        <f>IF(Q2598&gt;0,RANK(Q2598,(N2598:P2598,Q2598:AE2598)),0)</f>
        <v>3</v>
      </c>
      <c r="AH2598" s="7">
        <f>IF(R2598&gt;0,RANK(R2598,(N2598:P2598,Q2598:AE2598)),0)</f>
        <v>0</v>
      </c>
      <c r="AI2598" s="7">
        <f>IF(T2598&gt;0,RANK(T2598,(N2598:P2598,Q2598:AE2598)),0)</f>
        <v>0</v>
      </c>
      <c r="AJ2598" s="7">
        <f>IF(S2598&gt;0,RANK(S2598,(N2598:P2598,Q2598:AE2598)),0)</f>
        <v>0</v>
      </c>
      <c r="AK2598" s="2">
        <f t="shared" si="580"/>
        <v>2.4390243902439024E-3</v>
      </c>
      <c r="AL2598" s="2">
        <f t="shared" si="580"/>
        <v>0</v>
      </c>
      <c r="AM2598" s="2">
        <f t="shared" si="581"/>
        <v>0</v>
      </c>
      <c r="AN2598" s="2">
        <f t="shared" si="582"/>
        <v>0</v>
      </c>
      <c r="AP2598" t="s">
        <v>2341</v>
      </c>
      <c r="AQ2598" t="s">
        <v>3776</v>
      </c>
      <c r="AR2598">
        <v>13</v>
      </c>
      <c r="AT2598" s="85" t="s">
        <v>3334</v>
      </c>
      <c r="AU2598" s="84" t="s">
        <v>4351</v>
      </c>
      <c r="AV2598" s="77" t="str">
        <f t="shared" si="583"/>
        <v>48023</v>
      </c>
      <c r="AX2598" s="7" t="s">
        <v>186</v>
      </c>
      <c r="AY2598">
        <v>5</v>
      </c>
    </row>
    <row r="2599" spans="1:51" hidden="1" outlineLevel="1">
      <c r="A2599" t="s">
        <v>1077</v>
      </c>
      <c r="B2599" t="s">
        <v>3776</v>
      </c>
      <c r="C2599" s="1">
        <f t="shared" si="577"/>
        <v>9518</v>
      </c>
      <c r="D2599" s="7">
        <f>IF(N2599&gt;0, RANK(N2599,(N2599:P2599,Q2599:AE2599)),0)</f>
        <v>2</v>
      </c>
      <c r="E2599" s="7">
        <f>IF(O2599&gt;0,RANK(O2599,(N2599:P2599,Q2599:AE2599)),0)</f>
        <v>1</v>
      </c>
      <c r="F2599" s="7">
        <f>IF(P2599&gt;0,RANK(P2599,(N2599:P2599,Q2599:AE2599)),0)</f>
        <v>4</v>
      </c>
      <c r="G2599" s="1">
        <f t="shared" si="584"/>
        <v>1383</v>
      </c>
      <c r="H2599" s="2">
        <f t="shared" si="585"/>
        <v>0.14530363521748266</v>
      </c>
      <c r="I2599" s="2"/>
      <c r="J2599" s="2">
        <f t="shared" si="578"/>
        <v>0.42498424038663585</v>
      </c>
      <c r="K2599" s="2">
        <f t="shared" si="578"/>
        <v>0.57028787560411853</v>
      </c>
      <c r="L2599" s="2">
        <f t="shared" si="578"/>
        <v>9.4557680184912795E-4</v>
      </c>
      <c r="M2599" s="2">
        <f t="shared" si="579"/>
        <v>3.7823072073964919E-3</v>
      </c>
      <c r="N2599" s="1">
        <v>4045</v>
      </c>
      <c r="O2599" s="1">
        <v>5428</v>
      </c>
      <c r="P2599" s="1">
        <v>9</v>
      </c>
      <c r="Q2599" s="1">
        <v>33</v>
      </c>
      <c r="R2599" s="1">
        <v>3</v>
      </c>
      <c r="S2599" s="1">
        <v>0</v>
      </c>
      <c r="U2599" s="1">
        <v>0</v>
      </c>
      <c r="W2599" s="1">
        <v>0</v>
      </c>
      <c r="AG2599" s="7">
        <f>IF(Q2599&gt;0,RANK(Q2599,(N2599:P2599,Q2599:AE2599)),0)</f>
        <v>3</v>
      </c>
      <c r="AH2599" s="7">
        <f>IF(R2599&gt;0,RANK(R2599,(N2599:P2599,Q2599:AE2599)),0)</f>
        <v>5</v>
      </c>
      <c r="AI2599" s="7">
        <f>IF(T2599&gt;0,RANK(T2599,(N2599:P2599,Q2599:AE2599)),0)</f>
        <v>0</v>
      </c>
      <c r="AJ2599" s="7">
        <f>IF(S2599&gt;0,RANK(S2599,(N2599:P2599,Q2599:AE2599)),0)</f>
        <v>0</v>
      </c>
      <c r="AK2599" s="2">
        <f t="shared" si="580"/>
        <v>3.4671149401134692E-3</v>
      </c>
      <c r="AL2599" s="2">
        <f t="shared" si="580"/>
        <v>3.1519226728304265E-4</v>
      </c>
      <c r="AM2599" s="2">
        <f t="shared" si="581"/>
        <v>0</v>
      </c>
      <c r="AN2599" s="2">
        <f t="shared" si="582"/>
        <v>0</v>
      </c>
      <c r="AP2599" t="s">
        <v>1077</v>
      </c>
      <c r="AQ2599" t="s">
        <v>3776</v>
      </c>
      <c r="AR2599">
        <v>15</v>
      </c>
      <c r="AT2599" s="85" t="s">
        <v>3334</v>
      </c>
      <c r="AU2599" s="84" t="s">
        <v>3949</v>
      </c>
      <c r="AV2599" s="77" t="str">
        <f t="shared" si="583"/>
        <v>48025</v>
      </c>
      <c r="AX2599" s="7" t="s">
        <v>186</v>
      </c>
      <c r="AY2599">
        <v>18</v>
      </c>
    </row>
    <row r="2600" spans="1:51" hidden="1" outlineLevel="1">
      <c r="A2600" t="s">
        <v>2041</v>
      </c>
      <c r="B2600" t="s">
        <v>3776</v>
      </c>
      <c r="C2600" s="1">
        <f t="shared" si="577"/>
        <v>79724</v>
      </c>
      <c r="D2600" s="7">
        <f>IF(N2600&gt;0, RANK(N2600,(N2600:P2600,Q2600:AE2600)),0)</f>
        <v>2</v>
      </c>
      <c r="E2600" s="7">
        <f>IF(O2600&gt;0,RANK(O2600,(N2600:P2600,Q2600:AE2600)),0)</f>
        <v>1</v>
      </c>
      <c r="F2600" s="7">
        <f>IF(P2600&gt;0,RANK(P2600,(N2600:P2600,Q2600:AE2600)),0)</f>
        <v>4</v>
      </c>
      <c r="G2600" s="1">
        <f t="shared" si="584"/>
        <v>24970</v>
      </c>
      <c r="H2600" s="2">
        <f t="shared" si="585"/>
        <v>0.31320555917916815</v>
      </c>
      <c r="I2600" s="2"/>
      <c r="J2600" s="2">
        <f t="shared" si="578"/>
        <v>0.34073804625959558</v>
      </c>
      <c r="K2600" s="2">
        <f t="shared" si="578"/>
        <v>0.65394360543876373</v>
      </c>
      <c r="L2600" s="2">
        <f t="shared" si="578"/>
        <v>4.1392805177863632E-4</v>
      </c>
      <c r="M2600" s="2">
        <f t="shared" si="579"/>
        <v>4.9044202498620491E-3</v>
      </c>
      <c r="N2600" s="1">
        <v>27165</v>
      </c>
      <c r="O2600" s="1">
        <v>52135</v>
      </c>
      <c r="P2600" s="1">
        <v>33</v>
      </c>
      <c r="Q2600" s="1">
        <v>368</v>
      </c>
      <c r="R2600" s="1">
        <v>17</v>
      </c>
      <c r="S2600" s="1">
        <v>5</v>
      </c>
      <c r="U2600" s="1">
        <v>1</v>
      </c>
      <c r="W2600" s="1">
        <v>0</v>
      </c>
      <c r="AG2600" s="7">
        <f>IF(Q2600&gt;0,RANK(Q2600,(N2600:P2600,Q2600:AE2600)),0)</f>
        <v>3</v>
      </c>
      <c r="AH2600" s="7">
        <f>IF(R2600&gt;0,RANK(R2600,(N2600:P2600,Q2600:AE2600)),0)</f>
        <v>5</v>
      </c>
      <c r="AI2600" s="7">
        <f>IF(T2600&gt;0,RANK(T2600,(N2600:P2600,Q2600:AE2600)),0)</f>
        <v>0</v>
      </c>
      <c r="AJ2600" s="7">
        <f>IF(S2600&gt;0,RANK(S2600,(N2600:P2600,Q2600:AE2600)),0)</f>
        <v>6</v>
      </c>
      <c r="AK2600" s="2">
        <f t="shared" si="580"/>
        <v>4.6159249410466108E-3</v>
      </c>
      <c r="AL2600" s="2">
        <f t="shared" si="580"/>
        <v>2.1323566303747929E-4</v>
      </c>
      <c r="AM2600" s="2">
        <f t="shared" si="581"/>
        <v>0</v>
      </c>
      <c r="AN2600" s="2">
        <f t="shared" si="582"/>
        <v>6.2716371481611559E-5</v>
      </c>
      <c r="AP2600" t="s">
        <v>2041</v>
      </c>
      <c r="AQ2600" t="s">
        <v>3776</v>
      </c>
      <c r="AR2600">
        <v>31</v>
      </c>
      <c r="AT2600" s="85" t="s">
        <v>3334</v>
      </c>
      <c r="AU2600" s="84" t="s">
        <v>3950</v>
      </c>
      <c r="AV2600" s="77" t="str">
        <f t="shared" si="583"/>
        <v>48027</v>
      </c>
      <c r="AX2600" s="7" t="s">
        <v>186</v>
      </c>
      <c r="AY2600">
        <v>48</v>
      </c>
    </row>
    <row r="2601" spans="1:51" hidden="1" outlineLevel="1">
      <c r="A2601" t="s">
        <v>2120</v>
      </c>
      <c r="B2601" t="s">
        <v>3776</v>
      </c>
      <c r="C2601" s="1">
        <f t="shared" si="577"/>
        <v>475314</v>
      </c>
      <c r="D2601" s="7">
        <f>IF(N2601&gt;0, RANK(N2601,(N2601:P2601,Q2601:AE2601)),0)</f>
        <v>2</v>
      </c>
      <c r="E2601" s="7">
        <f>IF(O2601&gt;0,RANK(O2601,(N2601:P2601,Q2601:AE2601)),0)</f>
        <v>1</v>
      </c>
      <c r="F2601" s="7">
        <f>IF(P2601&gt;0,RANK(P2601,(N2601:P2601,Q2601:AE2601)),0)</f>
        <v>4</v>
      </c>
      <c r="G2601" s="1">
        <f t="shared" si="584"/>
        <v>49722</v>
      </c>
      <c r="H2601" s="2">
        <f t="shared" si="585"/>
        <v>0.10460874285209357</v>
      </c>
      <c r="I2601" s="2"/>
      <c r="J2601" s="2">
        <f t="shared" si="578"/>
        <v>0.44386658082867325</v>
      </c>
      <c r="K2601" s="2">
        <f t="shared" si="578"/>
        <v>0.54847532368076679</v>
      </c>
      <c r="L2601" s="2">
        <f t="shared" si="578"/>
        <v>1.5779042906373471E-3</v>
      </c>
      <c r="M2601" s="2">
        <f t="shared" si="579"/>
        <v>6.0801911999226101E-3</v>
      </c>
      <c r="N2601" s="1">
        <v>210976</v>
      </c>
      <c r="O2601" s="1">
        <v>260698</v>
      </c>
      <c r="P2601" s="1">
        <v>750</v>
      </c>
      <c r="Q2601" s="1">
        <v>2674</v>
      </c>
      <c r="R2601" s="1">
        <v>131</v>
      </c>
      <c r="S2601" s="1">
        <v>75</v>
      </c>
      <c r="U2601" s="1">
        <v>4</v>
      </c>
      <c r="W2601" s="1">
        <v>6</v>
      </c>
      <c r="AG2601" s="7">
        <f>IF(Q2601&gt;0,RANK(Q2601,(N2601:P2601,Q2601:AE2601)),0)</f>
        <v>3</v>
      </c>
      <c r="AH2601" s="7">
        <f>IF(R2601&gt;0,RANK(R2601,(N2601:P2601,Q2601:AE2601)),0)</f>
        <v>5</v>
      </c>
      <c r="AI2601" s="7">
        <f>IF(T2601&gt;0,RANK(T2601,(N2601:P2601,Q2601:AE2601)),0)</f>
        <v>0</v>
      </c>
      <c r="AJ2601" s="7">
        <f>IF(S2601&gt;0,RANK(S2601,(N2601:P2601,Q2601:AE2601)),0)</f>
        <v>6</v>
      </c>
      <c r="AK2601" s="2">
        <f t="shared" si="580"/>
        <v>5.6257547642190216E-3</v>
      </c>
      <c r="AL2601" s="2">
        <f t="shared" si="580"/>
        <v>2.7560728276465661E-4</v>
      </c>
      <c r="AM2601" s="2">
        <f t="shared" si="581"/>
        <v>0</v>
      </c>
      <c r="AN2601" s="2">
        <f t="shared" si="582"/>
        <v>1.577904290637347E-4</v>
      </c>
      <c r="AP2601" t="s">
        <v>2120</v>
      </c>
      <c r="AQ2601" t="s">
        <v>3776</v>
      </c>
      <c r="AR2601">
        <v>0</v>
      </c>
      <c r="AT2601" s="85" t="s">
        <v>3334</v>
      </c>
      <c r="AU2601" s="84" t="s">
        <v>3951</v>
      </c>
      <c r="AV2601" s="77" t="str">
        <f t="shared" si="583"/>
        <v>48029</v>
      </c>
      <c r="AX2601" s="7" t="s">
        <v>186</v>
      </c>
      <c r="AY2601">
        <v>686</v>
      </c>
    </row>
    <row r="2602" spans="1:51" hidden="1" outlineLevel="1">
      <c r="A2602" t="s">
        <v>3190</v>
      </c>
      <c r="B2602" t="s">
        <v>3776</v>
      </c>
      <c r="C2602" s="1">
        <f t="shared" si="577"/>
        <v>4584</v>
      </c>
      <c r="D2602" s="7">
        <f>IF(N2602&gt;0, RANK(N2602,(N2602:P2602,Q2602:AE2602)),0)</f>
        <v>2</v>
      </c>
      <c r="E2602" s="7">
        <f>IF(O2602&gt;0,RANK(O2602,(N2602:P2602,Q2602:AE2602)),0)</f>
        <v>1</v>
      </c>
      <c r="F2602" s="7">
        <f>IF(P2602&gt;0,RANK(P2602,(N2602:P2602,Q2602:AE2602)),0)</f>
        <v>4</v>
      </c>
      <c r="G2602" s="1">
        <f t="shared" si="584"/>
        <v>2010</v>
      </c>
      <c r="H2602" s="2">
        <f t="shared" si="585"/>
        <v>0.43848167539267013</v>
      </c>
      <c r="I2602" s="2"/>
      <c r="J2602" s="2">
        <f t="shared" si="578"/>
        <v>0.27639616055846422</v>
      </c>
      <c r="K2602" s="2">
        <f t="shared" si="578"/>
        <v>0.71487783595113441</v>
      </c>
      <c r="L2602" s="2">
        <f t="shared" si="578"/>
        <v>1.0907504363001745E-3</v>
      </c>
      <c r="M2602" s="2">
        <f t="shared" si="579"/>
        <v>7.6352530541012494E-3</v>
      </c>
      <c r="N2602" s="1">
        <v>1267</v>
      </c>
      <c r="O2602" s="1">
        <v>3277</v>
      </c>
      <c r="P2602" s="1">
        <v>5</v>
      </c>
      <c r="Q2602" s="1">
        <v>30</v>
      </c>
      <c r="R2602" s="1">
        <v>3</v>
      </c>
      <c r="S2602" s="1">
        <v>0</v>
      </c>
      <c r="U2602" s="1">
        <v>1</v>
      </c>
      <c r="W2602" s="1">
        <v>1</v>
      </c>
      <c r="AG2602" s="7">
        <f>IF(Q2602&gt;0,RANK(Q2602,(N2602:P2602,Q2602:AE2602)),0)</f>
        <v>3</v>
      </c>
      <c r="AH2602" s="7">
        <f>IF(R2602&gt;0,RANK(R2602,(N2602:P2602,Q2602:AE2602)),0)</f>
        <v>5</v>
      </c>
      <c r="AI2602" s="7">
        <f>IF(T2602&gt;0,RANK(T2602,(N2602:P2602,Q2602:AE2602)),0)</f>
        <v>0</v>
      </c>
      <c r="AJ2602" s="7">
        <f>IF(S2602&gt;0,RANK(S2602,(N2602:P2602,Q2602:AE2602)),0)</f>
        <v>0</v>
      </c>
      <c r="AK2602" s="2">
        <f t="shared" si="580"/>
        <v>6.5445026178010471E-3</v>
      </c>
      <c r="AL2602" s="2">
        <f t="shared" si="580"/>
        <v>6.5445026178010475E-4</v>
      </c>
      <c r="AM2602" s="2">
        <f t="shared" si="581"/>
        <v>0</v>
      </c>
      <c r="AN2602" s="2">
        <f t="shared" si="582"/>
        <v>0</v>
      </c>
      <c r="AP2602" t="s">
        <v>3190</v>
      </c>
      <c r="AQ2602" t="s">
        <v>3776</v>
      </c>
      <c r="AR2602">
        <v>21</v>
      </c>
      <c r="AT2602" s="85" t="s">
        <v>3334</v>
      </c>
      <c r="AU2602" s="84" t="s">
        <v>3971</v>
      </c>
      <c r="AV2602" s="77" t="str">
        <f t="shared" si="583"/>
        <v>48031</v>
      </c>
      <c r="AX2602" s="7" t="s">
        <v>186</v>
      </c>
      <c r="AY2602">
        <v>9</v>
      </c>
    </row>
    <row r="2603" spans="1:51" hidden="1" outlineLevel="1">
      <c r="A2603" t="s">
        <v>1575</v>
      </c>
      <c r="B2603" t="s">
        <v>3776</v>
      </c>
      <c r="C2603" s="1">
        <f t="shared" si="577"/>
        <v>359</v>
      </c>
      <c r="D2603" s="7">
        <f>IF(N2603&gt;0, RANK(N2603,(N2603:P2603,Q2603:AE2603)),0)</f>
        <v>2</v>
      </c>
      <c r="E2603" s="7">
        <f>IF(O2603&gt;0,RANK(O2603,(N2603:P2603,Q2603:AE2603)),0)</f>
        <v>1</v>
      </c>
      <c r="F2603" s="7">
        <f>IF(P2603&gt;0,RANK(P2603,(N2603:P2603,Q2603:AE2603)),0)</f>
        <v>0</v>
      </c>
      <c r="G2603" s="1">
        <f t="shared" si="584"/>
        <v>248</v>
      </c>
      <c r="H2603" s="2">
        <f t="shared" si="585"/>
        <v>0.69080779944289694</v>
      </c>
      <c r="I2603" s="2"/>
      <c r="J2603" s="2">
        <f t="shared" si="578"/>
        <v>0.15320334261838439</v>
      </c>
      <c r="K2603" s="2">
        <f t="shared" si="578"/>
        <v>0.84401114206128136</v>
      </c>
      <c r="L2603" s="2">
        <f t="shared" si="578"/>
        <v>0</v>
      </c>
      <c r="M2603" s="2">
        <f t="shared" si="579"/>
        <v>2.7855153203342198E-3</v>
      </c>
      <c r="N2603" s="1">
        <v>55</v>
      </c>
      <c r="O2603" s="1">
        <v>303</v>
      </c>
      <c r="P2603" s="1">
        <v>0</v>
      </c>
      <c r="Q2603" s="1">
        <v>1</v>
      </c>
      <c r="R2603" s="1">
        <v>0</v>
      </c>
      <c r="S2603" s="1">
        <v>0</v>
      </c>
      <c r="U2603" s="1">
        <v>0</v>
      </c>
      <c r="W2603" s="1">
        <v>0</v>
      </c>
      <c r="AG2603" s="7">
        <f>IF(Q2603&gt;0,RANK(Q2603,(N2603:P2603,Q2603:AE2603)),0)</f>
        <v>3</v>
      </c>
      <c r="AH2603" s="7">
        <f>IF(R2603&gt;0,RANK(R2603,(N2603:P2603,Q2603:AE2603)),0)</f>
        <v>0</v>
      </c>
      <c r="AI2603" s="7">
        <f>IF(T2603&gt;0,RANK(T2603,(N2603:P2603,Q2603:AE2603)),0)</f>
        <v>0</v>
      </c>
      <c r="AJ2603" s="7">
        <f>IF(S2603&gt;0,RANK(S2603,(N2603:P2603,Q2603:AE2603)),0)</f>
        <v>0</v>
      </c>
      <c r="AK2603" s="2">
        <f t="shared" si="580"/>
        <v>2.7855153203342618E-3</v>
      </c>
      <c r="AL2603" s="2">
        <f t="shared" si="580"/>
        <v>0</v>
      </c>
      <c r="AM2603" s="2">
        <f t="shared" si="581"/>
        <v>0</v>
      </c>
      <c r="AN2603" s="2">
        <f t="shared" si="582"/>
        <v>0</v>
      </c>
      <c r="AP2603" t="s">
        <v>1575</v>
      </c>
      <c r="AQ2603" t="s">
        <v>3776</v>
      </c>
      <c r="AR2603">
        <v>19</v>
      </c>
      <c r="AT2603" s="85" t="s">
        <v>3334</v>
      </c>
      <c r="AU2603" s="84" t="s">
        <v>3972</v>
      </c>
      <c r="AV2603" s="77" t="str">
        <f t="shared" si="583"/>
        <v>48033</v>
      </c>
      <c r="AX2603" s="7" t="s">
        <v>186</v>
      </c>
      <c r="AY2603">
        <v>8</v>
      </c>
    </row>
    <row r="2604" spans="1:51" hidden="1" outlineLevel="1">
      <c r="A2604" t="s">
        <v>3214</v>
      </c>
      <c r="B2604" t="s">
        <v>3776</v>
      </c>
      <c r="C2604" s="1">
        <f t="shared" si="577"/>
        <v>7586</v>
      </c>
      <c r="D2604" s="7">
        <f>IF(N2604&gt;0, RANK(N2604,(N2604:P2604,Q2604:AE2604)),0)</f>
        <v>2</v>
      </c>
      <c r="E2604" s="7">
        <f>IF(O2604&gt;0,RANK(O2604,(N2604:P2604,Q2604:AE2604)),0)</f>
        <v>1</v>
      </c>
      <c r="F2604" s="7">
        <f>IF(P2604&gt;0,RANK(P2604,(N2604:P2604,Q2604:AE2604)),0)</f>
        <v>4</v>
      </c>
      <c r="G2604" s="1">
        <f t="shared" si="584"/>
        <v>3922</v>
      </c>
      <c r="H2604" s="2">
        <f t="shared" si="585"/>
        <v>0.51700500922752435</v>
      </c>
      <c r="I2604" s="2"/>
      <c r="J2604" s="2">
        <f t="shared" si="578"/>
        <v>0.23925652517795939</v>
      </c>
      <c r="K2604" s="2">
        <f t="shared" si="578"/>
        <v>0.75626153440548383</v>
      </c>
      <c r="L2604" s="2">
        <f t="shared" si="578"/>
        <v>9.2275243870287372E-4</v>
      </c>
      <c r="M2604" s="2">
        <f t="shared" si="579"/>
        <v>3.5591879778539329E-3</v>
      </c>
      <c r="N2604" s="1">
        <v>1815</v>
      </c>
      <c r="O2604" s="1">
        <v>5737</v>
      </c>
      <c r="P2604" s="1">
        <v>7</v>
      </c>
      <c r="Q2604" s="1">
        <v>27</v>
      </c>
      <c r="R2604" s="1">
        <v>0</v>
      </c>
      <c r="S2604" s="1">
        <v>0</v>
      </c>
      <c r="U2604" s="1">
        <v>0</v>
      </c>
      <c r="W2604" s="1">
        <v>0</v>
      </c>
      <c r="AG2604" s="7">
        <f>IF(Q2604&gt;0,RANK(Q2604,(N2604:P2604,Q2604:AE2604)),0)</f>
        <v>3</v>
      </c>
      <c r="AH2604" s="7">
        <f>IF(R2604&gt;0,RANK(R2604,(N2604:P2604,Q2604:AE2604)),0)</f>
        <v>0</v>
      </c>
      <c r="AI2604" s="7">
        <f>IF(T2604&gt;0,RANK(T2604,(N2604:P2604,Q2604:AE2604)),0)</f>
        <v>0</v>
      </c>
      <c r="AJ2604" s="7">
        <f>IF(S2604&gt;0,RANK(S2604,(N2604:P2604,Q2604:AE2604)),0)</f>
        <v>0</v>
      </c>
      <c r="AK2604" s="2">
        <f t="shared" si="580"/>
        <v>3.5591879778539416E-3</v>
      </c>
      <c r="AL2604" s="2">
        <f t="shared" si="580"/>
        <v>0</v>
      </c>
      <c r="AM2604" s="2">
        <f t="shared" si="581"/>
        <v>0</v>
      </c>
      <c r="AN2604" s="2">
        <f t="shared" si="582"/>
        <v>0</v>
      </c>
      <c r="AP2604" t="s">
        <v>3214</v>
      </c>
      <c r="AQ2604" t="s">
        <v>3776</v>
      </c>
      <c r="AR2604">
        <v>17</v>
      </c>
      <c r="AT2604" s="85" t="s">
        <v>3334</v>
      </c>
      <c r="AU2604" s="84" t="s">
        <v>3970</v>
      </c>
      <c r="AV2604" s="77" t="str">
        <f t="shared" si="583"/>
        <v>48035</v>
      </c>
      <c r="AX2604" s="7" t="s">
        <v>186</v>
      </c>
      <c r="AY2604">
        <v>17</v>
      </c>
    </row>
    <row r="2605" spans="1:51" hidden="1" outlineLevel="1">
      <c r="A2605" t="s">
        <v>1912</v>
      </c>
      <c r="B2605" t="s">
        <v>3776</v>
      </c>
      <c r="C2605" s="1">
        <f t="shared" si="577"/>
        <v>33760</v>
      </c>
      <c r="D2605" s="7">
        <f>IF(N2605&gt;0, RANK(N2605,(N2605:P2605,Q2605:AE2605)),0)</f>
        <v>2</v>
      </c>
      <c r="E2605" s="7">
        <f>IF(O2605&gt;0,RANK(O2605,(N2605:P2605,Q2605:AE2605)),0)</f>
        <v>1</v>
      </c>
      <c r="F2605" s="7">
        <f>IF(P2605&gt;0,RANK(P2605,(N2605:P2605,Q2605:AE2605)),0)</f>
        <v>4</v>
      </c>
      <c r="G2605" s="1">
        <f t="shared" si="584"/>
        <v>9911</v>
      </c>
      <c r="H2605" s="2">
        <f t="shared" si="585"/>
        <v>0.2935722748815166</v>
      </c>
      <c r="I2605" s="2"/>
      <c r="J2605" s="2">
        <f t="shared" si="578"/>
        <v>0.3518957345971564</v>
      </c>
      <c r="K2605" s="2">
        <f t="shared" si="578"/>
        <v>0.645468009478673</v>
      </c>
      <c r="L2605" s="2">
        <f t="shared" si="578"/>
        <v>6.5165876777251185E-4</v>
      </c>
      <c r="M2605" s="2">
        <f t="shared" si="579"/>
        <v>1.9845971563980935E-3</v>
      </c>
      <c r="N2605" s="1">
        <v>11880</v>
      </c>
      <c r="O2605" s="1">
        <v>21791</v>
      </c>
      <c r="P2605" s="1">
        <v>22</v>
      </c>
      <c r="Q2605" s="1">
        <v>66</v>
      </c>
      <c r="R2605" s="1">
        <v>1</v>
      </c>
      <c r="S2605" s="1">
        <v>0</v>
      </c>
      <c r="U2605" s="1">
        <v>0</v>
      </c>
      <c r="W2605" s="1">
        <v>0</v>
      </c>
      <c r="AG2605" s="7">
        <f>IF(Q2605&gt;0,RANK(Q2605,(N2605:P2605,Q2605:AE2605)),0)</f>
        <v>3</v>
      </c>
      <c r="AH2605" s="7">
        <f>IF(R2605&gt;0,RANK(R2605,(N2605:P2605,Q2605:AE2605)),0)</f>
        <v>5</v>
      </c>
      <c r="AI2605" s="7">
        <f>IF(T2605&gt;0,RANK(T2605,(N2605:P2605,Q2605:AE2605)),0)</f>
        <v>0</v>
      </c>
      <c r="AJ2605" s="7">
        <f>IF(S2605&gt;0,RANK(S2605,(N2605:P2605,Q2605:AE2605)),0)</f>
        <v>0</v>
      </c>
      <c r="AK2605" s="2">
        <f t="shared" si="580"/>
        <v>1.9549763033175353E-3</v>
      </c>
      <c r="AL2605" s="2">
        <f t="shared" si="580"/>
        <v>2.9620853080568721E-5</v>
      </c>
      <c r="AM2605" s="2">
        <f t="shared" si="581"/>
        <v>0</v>
      </c>
      <c r="AN2605" s="2">
        <f t="shared" si="582"/>
        <v>0</v>
      </c>
      <c r="AP2605" t="s">
        <v>1912</v>
      </c>
      <c r="AQ2605" t="s">
        <v>3776</v>
      </c>
      <c r="AR2605">
        <v>4</v>
      </c>
      <c r="AT2605" s="85" t="s">
        <v>3334</v>
      </c>
      <c r="AU2605" s="84" t="s">
        <v>3656</v>
      </c>
      <c r="AV2605" s="77" t="str">
        <f t="shared" si="583"/>
        <v>48037</v>
      </c>
      <c r="AX2605" s="7" t="s">
        <v>186</v>
      </c>
      <c r="AY2605">
        <v>37</v>
      </c>
    </row>
    <row r="2606" spans="1:51" hidden="1" outlineLevel="1">
      <c r="A2606" t="s">
        <v>3483</v>
      </c>
      <c r="B2606" t="s">
        <v>3776</v>
      </c>
      <c r="C2606" s="1">
        <f t="shared" si="577"/>
        <v>93248</v>
      </c>
      <c r="D2606" s="7">
        <f>IF(N2606&gt;0, RANK(N2606,(N2606:P2606,Q2606:AE2606)),0)</f>
        <v>2</v>
      </c>
      <c r="E2606" s="7">
        <f>IF(O2606&gt;0,RANK(O2606,(N2606:P2606,Q2606:AE2606)),0)</f>
        <v>1</v>
      </c>
      <c r="F2606" s="7">
        <f>IF(P2606&gt;0,RANK(P2606,(N2606:P2606,Q2606:AE2606)),0)</f>
        <v>4</v>
      </c>
      <c r="G2606" s="1">
        <f t="shared" si="584"/>
        <v>34758</v>
      </c>
      <c r="H2606" s="2">
        <f t="shared" si="585"/>
        <v>0.37274794097460534</v>
      </c>
      <c r="I2606" s="2"/>
      <c r="J2606" s="2">
        <f t="shared" si="578"/>
        <v>0.30996911461908028</v>
      </c>
      <c r="K2606" s="2">
        <f t="shared" si="578"/>
        <v>0.68271705559368567</v>
      </c>
      <c r="L2606" s="2">
        <f t="shared" si="578"/>
        <v>7.1851407000686344E-4</v>
      </c>
      <c r="M2606" s="2">
        <f t="shared" si="579"/>
        <v>6.5953157172271865E-3</v>
      </c>
      <c r="N2606" s="1">
        <v>28904</v>
      </c>
      <c r="O2606" s="1">
        <v>63662</v>
      </c>
      <c r="P2606" s="1">
        <v>67</v>
      </c>
      <c r="Q2606" s="1">
        <v>583</v>
      </c>
      <c r="R2606" s="1">
        <v>18</v>
      </c>
      <c r="S2606" s="1">
        <v>9</v>
      </c>
      <c r="U2606" s="1">
        <v>2</v>
      </c>
      <c r="W2606" s="1">
        <v>3</v>
      </c>
      <c r="AG2606" s="7">
        <f>IF(Q2606&gt;0,RANK(Q2606,(N2606:P2606,Q2606:AE2606)),0)</f>
        <v>3</v>
      </c>
      <c r="AH2606" s="7">
        <f>IF(R2606&gt;0,RANK(R2606,(N2606:P2606,Q2606:AE2606)),0)</f>
        <v>5</v>
      </c>
      <c r="AI2606" s="7">
        <f>IF(T2606&gt;0,RANK(T2606,(N2606:P2606,Q2606:AE2606)),0)</f>
        <v>0</v>
      </c>
      <c r="AJ2606" s="7">
        <f>IF(S2606&gt;0,RANK(S2606,(N2606:P2606,Q2606:AE2606)),0)</f>
        <v>6</v>
      </c>
      <c r="AK2606" s="2">
        <f t="shared" si="580"/>
        <v>6.2521448181194232E-3</v>
      </c>
      <c r="AL2606" s="2">
        <f t="shared" si="580"/>
        <v>1.9303363074811255E-4</v>
      </c>
      <c r="AM2606" s="2">
        <f t="shared" si="581"/>
        <v>0</v>
      </c>
      <c r="AN2606" s="2">
        <f t="shared" si="582"/>
        <v>9.6516815374056273E-5</v>
      </c>
      <c r="AP2606" t="s">
        <v>3483</v>
      </c>
      <c r="AQ2606" t="s">
        <v>3776</v>
      </c>
      <c r="AR2606">
        <v>0</v>
      </c>
      <c r="AT2606" s="85" t="s">
        <v>3334</v>
      </c>
      <c r="AU2606" s="84" t="s">
        <v>5210</v>
      </c>
      <c r="AV2606" s="77" t="str">
        <f t="shared" si="583"/>
        <v>48039</v>
      </c>
      <c r="AX2606" s="7" t="s">
        <v>186</v>
      </c>
      <c r="AY2606">
        <v>76</v>
      </c>
    </row>
    <row r="2607" spans="1:51" hidden="1" outlineLevel="1">
      <c r="A2607" t="s">
        <v>3968</v>
      </c>
      <c r="B2607" t="s">
        <v>3776</v>
      </c>
      <c r="C2607" s="1">
        <f t="shared" si="577"/>
        <v>54309</v>
      </c>
      <c r="D2607" s="7">
        <f>IF(N2607&gt;0, RANK(N2607,(N2607:P2607,Q2607:AE2607)),0)</f>
        <v>2</v>
      </c>
      <c r="E2607" s="7">
        <f>IF(O2607&gt;0,RANK(O2607,(N2607:P2607,Q2607:AE2607)),0)</f>
        <v>1</v>
      </c>
      <c r="F2607" s="7">
        <f>IF(P2607&gt;0,RANK(P2607,(N2607:P2607,Q2607:AE2607)),0)</f>
        <v>4</v>
      </c>
      <c r="G2607" s="1">
        <f t="shared" si="584"/>
        <v>21466</v>
      </c>
      <c r="H2607" s="2">
        <f t="shared" si="585"/>
        <v>0.39525677143751498</v>
      </c>
      <c r="I2607" s="2"/>
      <c r="J2607" s="2">
        <f t="shared" si="578"/>
        <v>0.29696735347732423</v>
      </c>
      <c r="K2607" s="2">
        <f t="shared" si="578"/>
        <v>0.6922241249148392</v>
      </c>
      <c r="L2607" s="2">
        <f t="shared" si="578"/>
        <v>1.8965548988197167E-3</v>
      </c>
      <c r="M2607" s="2">
        <f t="shared" si="579"/>
        <v>8.9119667090168022E-3</v>
      </c>
      <c r="N2607" s="1">
        <v>16128</v>
      </c>
      <c r="O2607" s="1">
        <v>37594</v>
      </c>
      <c r="P2607" s="1">
        <v>103</v>
      </c>
      <c r="Q2607" s="1">
        <v>461</v>
      </c>
      <c r="R2607" s="1">
        <v>12</v>
      </c>
      <c r="S2607" s="1">
        <v>7</v>
      </c>
      <c r="U2607" s="1">
        <v>2</v>
      </c>
      <c r="W2607" s="1">
        <v>2</v>
      </c>
      <c r="AG2607" s="7">
        <f>IF(Q2607&gt;0,RANK(Q2607,(N2607:P2607,Q2607:AE2607)),0)</f>
        <v>3</v>
      </c>
      <c r="AH2607" s="7">
        <f>IF(R2607&gt;0,RANK(R2607,(N2607:P2607,Q2607:AE2607)),0)</f>
        <v>5</v>
      </c>
      <c r="AI2607" s="7">
        <f>IF(T2607&gt;0,RANK(T2607,(N2607:P2607,Q2607:AE2607)),0)</f>
        <v>0</v>
      </c>
      <c r="AJ2607" s="7">
        <f>IF(S2607&gt;0,RANK(S2607,(N2607:P2607,Q2607:AE2607)),0)</f>
        <v>6</v>
      </c>
      <c r="AK2607" s="2">
        <f t="shared" si="580"/>
        <v>8.4884641587950425E-3</v>
      </c>
      <c r="AL2607" s="2">
        <f t="shared" si="580"/>
        <v>2.2095785228967574E-4</v>
      </c>
      <c r="AM2607" s="2">
        <f t="shared" si="581"/>
        <v>0</v>
      </c>
      <c r="AN2607" s="2">
        <f t="shared" si="582"/>
        <v>1.2889208050231084E-4</v>
      </c>
      <c r="AP2607" t="s">
        <v>3968</v>
      </c>
      <c r="AQ2607" t="s">
        <v>3776</v>
      </c>
      <c r="AR2607">
        <v>17</v>
      </c>
      <c r="AT2607" s="85" t="s">
        <v>3334</v>
      </c>
      <c r="AU2607" s="84" t="s">
        <v>5211</v>
      </c>
      <c r="AV2607" s="77" t="str">
        <f t="shared" si="583"/>
        <v>48041</v>
      </c>
      <c r="AX2607" s="7" t="s">
        <v>186</v>
      </c>
      <c r="AY2607">
        <v>81</v>
      </c>
    </row>
    <row r="2608" spans="1:51" hidden="1" outlineLevel="1">
      <c r="A2608" t="s">
        <v>3118</v>
      </c>
      <c r="B2608" t="s">
        <v>3776</v>
      </c>
      <c r="C2608" s="1">
        <f t="shared" si="577"/>
        <v>3760</v>
      </c>
      <c r="D2608" s="7">
        <f>IF(N2608&gt;0, RANK(N2608,(N2608:P2608,Q2608:AE2608)),0)</f>
        <v>2</v>
      </c>
      <c r="E2608" s="7">
        <f>IF(O2608&gt;0,RANK(O2608,(N2608:P2608,Q2608:AE2608)),0)</f>
        <v>1</v>
      </c>
      <c r="F2608" s="7">
        <f>IF(P2608&gt;0,RANK(P2608,(N2608:P2608,Q2608:AE2608)),0)</f>
        <v>4</v>
      </c>
      <c r="G2608" s="1">
        <f t="shared" si="584"/>
        <v>251</v>
      </c>
      <c r="H2608" s="2">
        <f t="shared" si="585"/>
        <v>6.6755319148936176E-2</v>
      </c>
      <c r="I2608" s="2"/>
      <c r="J2608" s="2">
        <f t="shared" si="578"/>
        <v>0.4598404255319149</v>
      </c>
      <c r="K2608" s="2">
        <f t="shared" si="578"/>
        <v>0.52659574468085102</v>
      </c>
      <c r="L2608" s="2">
        <f t="shared" si="578"/>
        <v>2.3936170212765957E-3</v>
      </c>
      <c r="M2608" s="2">
        <f t="shared" si="579"/>
        <v>1.1170212765957543E-2</v>
      </c>
      <c r="N2608" s="1">
        <v>1729</v>
      </c>
      <c r="O2608" s="1">
        <v>1980</v>
      </c>
      <c r="P2608" s="1">
        <v>9</v>
      </c>
      <c r="Q2608" s="1">
        <v>32</v>
      </c>
      <c r="R2608" s="1">
        <v>3</v>
      </c>
      <c r="S2608" s="1">
        <v>5</v>
      </c>
      <c r="U2608" s="1">
        <v>0</v>
      </c>
      <c r="W2608" s="1">
        <v>2</v>
      </c>
      <c r="AG2608" s="7">
        <f>IF(Q2608&gt;0,RANK(Q2608,(N2608:P2608,Q2608:AE2608)),0)</f>
        <v>3</v>
      </c>
      <c r="AH2608" s="7">
        <f>IF(R2608&gt;0,RANK(R2608,(N2608:P2608,Q2608:AE2608)),0)</f>
        <v>6</v>
      </c>
      <c r="AI2608" s="7">
        <f>IF(T2608&gt;0,RANK(T2608,(N2608:P2608,Q2608:AE2608)),0)</f>
        <v>0</v>
      </c>
      <c r="AJ2608" s="7">
        <f>IF(S2608&gt;0,RANK(S2608,(N2608:P2608,Q2608:AE2608)),0)</f>
        <v>5</v>
      </c>
      <c r="AK2608" s="2">
        <f t="shared" si="580"/>
        <v>8.5106382978723406E-3</v>
      </c>
      <c r="AL2608" s="2">
        <f t="shared" si="580"/>
        <v>7.9787234042553187E-4</v>
      </c>
      <c r="AM2608" s="2">
        <f t="shared" si="581"/>
        <v>0</v>
      </c>
      <c r="AN2608" s="2">
        <f t="shared" si="582"/>
        <v>1.3297872340425532E-3</v>
      </c>
      <c r="AP2608" t="s">
        <v>3118</v>
      </c>
      <c r="AQ2608" t="s">
        <v>3776</v>
      </c>
      <c r="AR2608">
        <v>23</v>
      </c>
      <c r="AT2608" s="85" t="s">
        <v>3334</v>
      </c>
      <c r="AU2608" s="84" t="s">
        <v>5216</v>
      </c>
      <c r="AV2608" s="77" t="str">
        <f t="shared" si="583"/>
        <v>48043</v>
      </c>
      <c r="AX2608" s="7" t="s">
        <v>186</v>
      </c>
      <c r="AY2608">
        <v>9</v>
      </c>
    </row>
    <row r="2609" spans="1:51" hidden="1" outlineLevel="1">
      <c r="A2609" t="s">
        <v>3112</v>
      </c>
      <c r="B2609" t="s">
        <v>3776</v>
      </c>
      <c r="C2609" s="1">
        <f t="shared" si="577"/>
        <v>811</v>
      </c>
      <c r="D2609" s="7">
        <f>IF(N2609&gt;0, RANK(N2609,(N2609:P2609,Q2609:AE2609)),0)</f>
        <v>2</v>
      </c>
      <c r="E2609" s="7">
        <f>IF(O2609&gt;0,RANK(O2609,(N2609:P2609,Q2609:AE2609)),0)</f>
        <v>1</v>
      </c>
      <c r="F2609" s="7">
        <f>IF(P2609&gt;0,RANK(P2609,(N2609:P2609,Q2609:AE2609)),0)</f>
        <v>0</v>
      </c>
      <c r="G2609" s="1">
        <f t="shared" si="584"/>
        <v>429</v>
      </c>
      <c r="H2609" s="2">
        <f t="shared" si="585"/>
        <v>0.52897657213316895</v>
      </c>
      <c r="I2609" s="2"/>
      <c r="J2609" s="2">
        <f t="shared" si="578"/>
        <v>0.23551171393341552</v>
      </c>
      <c r="K2609" s="2">
        <f t="shared" si="578"/>
        <v>0.76448828606658448</v>
      </c>
      <c r="L2609" s="2">
        <f t="shared" si="578"/>
        <v>0</v>
      </c>
      <c r="M2609" s="2">
        <f t="shared" si="579"/>
        <v>0</v>
      </c>
      <c r="N2609" s="1">
        <v>191</v>
      </c>
      <c r="O2609" s="1">
        <v>620</v>
      </c>
      <c r="P2609" s="1">
        <v>0</v>
      </c>
      <c r="Q2609" s="1">
        <v>0</v>
      </c>
      <c r="R2609" s="1">
        <v>0</v>
      </c>
      <c r="S2609" s="1">
        <v>0</v>
      </c>
      <c r="U2609" s="1">
        <v>0</v>
      </c>
      <c r="W2609" s="1">
        <v>0</v>
      </c>
      <c r="AG2609" s="7">
        <f>IF(Q2609&gt;0,RANK(Q2609,(N2609:P2609,Q2609:AE2609)),0)</f>
        <v>0</v>
      </c>
      <c r="AH2609" s="7">
        <f>IF(R2609&gt;0,RANK(R2609,(N2609:P2609,Q2609:AE2609)),0)</f>
        <v>0</v>
      </c>
      <c r="AI2609" s="7">
        <f>IF(T2609&gt;0,RANK(T2609,(N2609:P2609,Q2609:AE2609)),0)</f>
        <v>0</v>
      </c>
      <c r="AJ2609" s="7">
        <f>IF(S2609&gt;0,RANK(S2609,(N2609:P2609,Q2609:AE2609)),0)</f>
        <v>0</v>
      </c>
      <c r="AK2609" s="2">
        <f t="shared" si="580"/>
        <v>0</v>
      </c>
      <c r="AL2609" s="2">
        <f t="shared" si="580"/>
        <v>0</v>
      </c>
      <c r="AM2609" s="2">
        <f t="shared" si="581"/>
        <v>0</v>
      </c>
      <c r="AN2609" s="2">
        <f t="shared" si="582"/>
        <v>0</v>
      </c>
      <c r="AP2609" t="s">
        <v>3112</v>
      </c>
      <c r="AQ2609" t="s">
        <v>3776</v>
      </c>
      <c r="AR2609">
        <v>13</v>
      </c>
      <c r="AT2609" s="85" t="s">
        <v>3334</v>
      </c>
      <c r="AU2609" s="84" t="s">
        <v>3961</v>
      </c>
      <c r="AV2609" s="77" t="str">
        <f t="shared" si="583"/>
        <v>48045</v>
      </c>
      <c r="AX2609" s="7" t="s">
        <v>186</v>
      </c>
      <c r="AY2609">
        <v>7</v>
      </c>
    </row>
    <row r="2610" spans="1:51" hidden="1" outlineLevel="1">
      <c r="A2610" t="s">
        <v>2418</v>
      </c>
      <c r="B2610" t="s">
        <v>3776</v>
      </c>
      <c r="C2610" s="1">
        <f t="shared" si="577"/>
        <v>2674</v>
      </c>
      <c r="D2610" s="7">
        <f>IF(N2610&gt;0, RANK(N2610,(N2610:P2610,Q2610:AE2610)),0)</f>
        <v>1</v>
      </c>
      <c r="E2610" s="7">
        <f>IF(O2610&gt;0,RANK(O2610,(N2610:P2610,Q2610:AE2610)),0)</f>
        <v>2</v>
      </c>
      <c r="F2610" s="7">
        <f>IF(P2610&gt;0,RANK(P2610,(N2610:P2610,Q2610:AE2610)),0)</f>
        <v>0</v>
      </c>
      <c r="G2610" s="1">
        <f t="shared" si="584"/>
        <v>978</v>
      </c>
      <c r="H2610" s="2">
        <f t="shared" si="585"/>
        <v>0.36574420344053854</v>
      </c>
      <c r="I2610" s="2"/>
      <c r="J2610" s="2">
        <f t="shared" si="578"/>
        <v>0.68175018698578904</v>
      </c>
      <c r="K2610" s="2">
        <f t="shared" si="578"/>
        <v>0.31600598354525056</v>
      </c>
      <c r="L2610" s="2">
        <f t="shared" si="578"/>
        <v>0</v>
      </c>
      <c r="M2610" s="2">
        <f t="shared" si="579"/>
        <v>2.243829468960401E-3</v>
      </c>
      <c r="N2610" s="1">
        <v>1823</v>
      </c>
      <c r="O2610" s="1">
        <v>845</v>
      </c>
      <c r="P2610" s="1">
        <v>0</v>
      </c>
      <c r="Q2610" s="1">
        <v>6</v>
      </c>
      <c r="R2610" s="1">
        <v>0</v>
      </c>
      <c r="S2610" s="1">
        <v>0</v>
      </c>
      <c r="U2610" s="1">
        <v>0</v>
      </c>
      <c r="W2610" s="1">
        <v>0</v>
      </c>
      <c r="AG2610" s="7">
        <f>IF(Q2610&gt;0,RANK(Q2610,(N2610:P2610,Q2610:AE2610)),0)</f>
        <v>3</v>
      </c>
      <c r="AH2610" s="7">
        <f>IF(R2610&gt;0,RANK(R2610,(N2610:P2610,Q2610:AE2610)),0)</f>
        <v>0</v>
      </c>
      <c r="AI2610" s="7">
        <f>IF(T2610&gt;0,RANK(T2610,(N2610:P2610,Q2610:AE2610)),0)</f>
        <v>0</v>
      </c>
      <c r="AJ2610" s="7">
        <f>IF(S2610&gt;0,RANK(S2610,(N2610:P2610,Q2610:AE2610)),0)</f>
        <v>0</v>
      </c>
      <c r="AK2610" s="2">
        <f t="shared" si="580"/>
        <v>2.243829468960359E-3</v>
      </c>
      <c r="AL2610" s="2">
        <f t="shared" si="580"/>
        <v>0</v>
      </c>
      <c r="AM2610" s="2">
        <f t="shared" si="581"/>
        <v>0</v>
      </c>
      <c r="AN2610" s="2">
        <f t="shared" si="582"/>
        <v>0</v>
      </c>
      <c r="AP2610" t="s">
        <v>2418</v>
      </c>
      <c r="AQ2610" t="s">
        <v>3776</v>
      </c>
      <c r="AR2610">
        <v>15</v>
      </c>
      <c r="AT2610" s="85" t="s">
        <v>3334</v>
      </c>
      <c r="AU2610" s="84" t="s">
        <v>3267</v>
      </c>
      <c r="AV2610" s="77" t="str">
        <f t="shared" si="583"/>
        <v>48047</v>
      </c>
      <c r="AX2610" s="7" t="s">
        <v>186</v>
      </c>
      <c r="AY2610">
        <v>10</v>
      </c>
    </row>
    <row r="2611" spans="1:51" hidden="1" outlineLevel="1">
      <c r="A2611" t="s">
        <v>2627</v>
      </c>
      <c r="B2611" t="s">
        <v>3776</v>
      </c>
      <c r="C2611" s="1">
        <f t="shared" si="577"/>
        <v>14253</v>
      </c>
      <c r="D2611" s="7">
        <f>IF(N2611&gt;0, RANK(N2611,(N2611:P2611,Q2611:AE2611)),0)</f>
        <v>2</v>
      </c>
      <c r="E2611" s="7">
        <f>IF(O2611&gt;0,RANK(O2611,(N2611:P2611,Q2611:AE2611)),0)</f>
        <v>1</v>
      </c>
      <c r="F2611" s="7">
        <f>IF(P2611&gt;0,RANK(P2611,(N2611:P2611,Q2611:AE2611)),0)</f>
        <v>0</v>
      </c>
      <c r="G2611" s="1">
        <f t="shared" si="584"/>
        <v>9117</v>
      </c>
      <c r="H2611" s="2">
        <f t="shared" si="585"/>
        <v>0.63965480951378662</v>
      </c>
      <c r="I2611" s="2"/>
      <c r="J2611" s="2">
        <f t="shared" si="578"/>
        <v>0.17701536518627659</v>
      </c>
      <c r="K2611" s="2">
        <f t="shared" si="578"/>
        <v>0.81667017470006309</v>
      </c>
      <c r="L2611" s="2">
        <f t="shared" si="578"/>
        <v>0</v>
      </c>
      <c r="M2611" s="2">
        <f t="shared" si="579"/>
        <v>6.3144601136603251E-3</v>
      </c>
      <c r="N2611" s="1">
        <v>2523</v>
      </c>
      <c r="O2611" s="1">
        <v>11640</v>
      </c>
      <c r="P2611" s="1">
        <v>0</v>
      </c>
      <c r="Q2611" s="1">
        <v>64</v>
      </c>
      <c r="R2611" s="1">
        <v>13</v>
      </c>
      <c r="W2611" s="1">
        <v>13</v>
      </c>
      <c r="AG2611" s="7">
        <f>IF(Q2611&gt;0,RANK(Q2611,(N2611:P2611,Q2611:AE2611)),0)</f>
        <v>3</v>
      </c>
      <c r="AH2611" s="7">
        <f>IF(R2611&gt;0,RANK(R2611,(N2611:P2611,Q2611:AE2611)),0)</f>
        <v>4</v>
      </c>
      <c r="AI2611" s="7">
        <f>IF(T2611&gt;0,RANK(T2611,(N2611:P2611,Q2611:AE2611)),0)</f>
        <v>0</v>
      </c>
      <c r="AJ2611" s="7">
        <f>IF(S2611&gt;0,RANK(S2611,(N2611:P2611,Q2611:AE2611)),0)</f>
        <v>0</v>
      </c>
      <c r="AK2611" s="2">
        <f t="shared" si="580"/>
        <v>4.4902827474917559E-3</v>
      </c>
      <c r="AL2611" s="2">
        <f t="shared" si="580"/>
        <v>9.1208868308426301E-4</v>
      </c>
      <c r="AM2611" s="2">
        <f t="shared" si="581"/>
        <v>0</v>
      </c>
      <c r="AN2611" s="2">
        <f t="shared" si="582"/>
        <v>0</v>
      </c>
      <c r="AP2611" t="s">
        <v>2627</v>
      </c>
      <c r="AQ2611" t="s">
        <v>3776</v>
      </c>
      <c r="AR2611">
        <v>11</v>
      </c>
      <c r="AT2611" s="85" t="s">
        <v>3334</v>
      </c>
      <c r="AU2611" s="84" t="s">
        <v>4660</v>
      </c>
      <c r="AV2611" s="77" t="str">
        <f t="shared" si="583"/>
        <v>48049</v>
      </c>
      <c r="AX2611" s="7" t="s">
        <v>186</v>
      </c>
      <c r="AY2611">
        <v>19</v>
      </c>
    </row>
    <row r="2612" spans="1:51" hidden="1" outlineLevel="1">
      <c r="A2612" t="s">
        <v>4182</v>
      </c>
      <c r="B2612" t="s">
        <v>3776</v>
      </c>
      <c r="C2612" s="1">
        <f t="shared" si="577"/>
        <v>6721</v>
      </c>
      <c r="D2612" s="7">
        <f>IF(N2612&gt;0, RANK(N2612,(N2612:P2612,Q2612:AE2612)),0)</f>
        <v>2</v>
      </c>
      <c r="E2612" s="7">
        <f>IF(O2612&gt;0,RANK(O2612,(N2612:P2612,Q2612:AE2612)),0)</f>
        <v>1</v>
      </c>
      <c r="F2612" s="7">
        <f>IF(P2612&gt;0,RANK(P2612,(N2612:P2612,Q2612:AE2612)),0)</f>
        <v>5</v>
      </c>
      <c r="G2612" s="1">
        <f t="shared" si="584"/>
        <v>2129</v>
      </c>
      <c r="H2612" s="2">
        <f t="shared" si="585"/>
        <v>0.31676833804493382</v>
      </c>
      <c r="I2612" s="2"/>
      <c r="J2612" s="2">
        <f t="shared" si="578"/>
        <v>0.33864008332093437</v>
      </c>
      <c r="K2612" s="2">
        <f t="shared" si="578"/>
        <v>0.65540842136586819</v>
      </c>
      <c r="L2612" s="2">
        <f t="shared" si="578"/>
        <v>7.4393691414968005E-4</v>
      </c>
      <c r="M2612" s="2">
        <f t="shared" si="579"/>
        <v>5.2075583990477056E-3</v>
      </c>
      <c r="N2612" s="1">
        <v>2276</v>
      </c>
      <c r="O2612" s="1">
        <v>4405</v>
      </c>
      <c r="P2612" s="1">
        <v>5</v>
      </c>
      <c r="Q2612" s="1">
        <v>29</v>
      </c>
      <c r="R2612" s="1">
        <v>0</v>
      </c>
      <c r="S2612" s="1">
        <v>0</v>
      </c>
      <c r="U2612" s="1">
        <v>6</v>
      </c>
      <c r="W2612" s="1">
        <v>0</v>
      </c>
      <c r="AG2612" s="7">
        <f>IF(Q2612&gt;0,RANK(Q2612,(N2612:P2612,Q2612:AE2612)),0)</f>
        <v>3</v>
      </c>
      <c r="AH2612" s="7">
        <f>IF(R2612&gt;0,RANK(R2612,(N2612:P2612,Q2612:AE2612)),0)</f>
        <v>0</v>
      </c>
      <c r="AI2612" s="7">
        <f>IF(T2612&gt;0,RANK(T2612,(N2612:P2612,Q2612:AE2612)),0)</f>
        <v>0</v>
      </c>
      <c r="AJ2612" s="7">
        <f>IF(S2612&gt;0,RANK(S2612,(N2612:P2612,Q2612:AE2612)),0)</f>
        <v>0</v>
      </c>
      <c r="AK2612" s="2">
        <f t="shared" si="580"/>
        <v>4.3148341020681448E-3</v>
      </c>
      <c r="AL2612" s="2">
        <f t="shared" si="580"/>
        <v>0</v>
      </c>
      <c r="AM2612" s="2">
        <f t="shared" si="581"/>
        <v>0</v>
      </c>
      <c r="AN2612" s="2">
        <f t="shared" si="582"/>
        <v>0</v>
      </c>
      <c r="AP2612" t="s">
        <v>4182</v>
      </c>
      <c r="AQ2612" t="s">
        <v>3776</v>
      </c>
      <c r="AR2612">
        <v>0</v>
      </c>
      <c r="AT2612" s="85" t="s">
        <v>3334</v>
      </c>
      <c r="AU2612" s="84" t="s">
        <v>4017</v>
      </c>
      <c r="AV2612" s="77" t="str">
        <f t="shared" si="583"/>
        <v>48051</v>
      </c>
      <c r="AX2612" s="7" t="s">
        <v>186</v>
      </c>
      <c r="AY2612">
        <v>16</v>
      </c>
    </row>
    <row r="2613" spans="1:51" hidden="1" outlineLevel="1">
      <c r="A2613" t="s">
        <v>3221</v>
      </c>
      <c r="B2613" t="s">
        <v>3776</v>
      </c>
      <c r="C2613" s="1">
        <f t="shared" si="577"/>
        <v>15742</v>
      </c>
      <c r="D2613" s="7">
        <f>IF(N2613&gt;0, RANK(N2613,(N2613:P2613,Q2613:AE2613)),0)</f>
        <v>2</v>
      </c>
      <c r="E2613" s="7">
        <f>IF(O2613&gt;0,RANK(O2613,(N2613:P2613,Q2613:AE2613)),0)</f>
        <v>1</v>
      </c>
      <c r="F2613" s="7">
        <f>IF(P2613&gt;0,RANK(P2613,(N2613:P2613,Q2613:AE2613)),0)</f>
        <v>4</v>
      </c>
      <c r="G2613" s="1">
        <f t="shared" si="584"/>
        <v>7309</v>
      </c>
      <c r="H2613" s="2">
        <f t="shared" si="585"/>
        <v>0.46429932664210394</v>
      </c>
      <c r="I2613" s="2"/>
      <c r="J2613" s="2">
        <f t="shared" si="578"/>
        <v>0.26343539575657476</v>
      </c>
      <c r="K2613" s="2">
        <f t="shared" si="578"/>
        <v>0.72773472239867865</v>
      </c>
      <c r="L2613" s="2">
        <f t="shared" si="578"/>
        <v>9.5286494727480622E-4</v>
      </c>
      <c r="M2613" s="2">
        <f t="shared" si="579"/>
        <v>7.8770168974718387E-3</v>
      </c>
      <c r="N2613" s="1">
        <v>4147</v>
      </c>
      <c r="O2613" s="1">
        <v>11456</v>
      </c>
      <c r="P2613" s="1">
        <v>15</v>
      </c>
      <c r="Q2613" s="1">
        <v>111</v>
      </c>
      <c r="R2613" s="1">
        <v>9</v>
      </c>
      <c r="S2613" s="1">
        <v>0</v>
      </c>
      <c r="U2613" s="1">
        <v>1</v>
      </c>
      <c r="W2613" s="1">
        <v>3</v>
      </c>
      <c r="AG2613" s="7">
        <f>IF(Q2613&gt;0,RANK(Q2613,(N2613:P2613,Q2613:AE2613)),0)</f>
        <v>3</v>
      </c>
      <c r="AH2613" s="7">
        <f>IF(R2613&gt;0,RANK(R2613,(N2613:P2613,Q2613:AE2613)),0)</f>
        <v>5</v>
      </c>
      <c r="AI2613" s="7">
        <f>IF(T2613&gt;0,RANK(T2613,(N2613:P2613,Q2613:AE2613)),0)</f>
        <v>0</v>
      </c>
      <c r="AJ2613" s="7">
        <f>IF(S2613&gt;0,RANK(S2613,(N2613:P2613,Q2613:AE2613)),0)</f>
        <v>0</v>
      </c>
      <c r="AK2613" s="2">
        <f t="shared" si="580"/>
        <v>7.0512006098335661E-3</v>
      </c>
      <c r="AL2613" s="2">
        <f t="shared" si="580"/>
        <v>5.7171896836488375E-4</v>
      </c>
      <c r="AM2613" s="2">
        <f t="shared" si="581"/>
        <v>0</v>
      </c>
      <c r="AN2613" s="2">
        <f t="shared" si="582"/>
        <v>0</v>
      </c>
      <c r="AP2613" t="s">
        <v>3221</v>
      </c>
      <c r="AQ2613" t="s">
        <v>3776</v>
      </c>
      <c r="AR2613">
        <v>11</v>
      </c>
      <c r="AT2613" s="85" t="s">
        <v>3334</v>
      </c>
      <c r="AU2613" s="84" t="s">
        <v>4018</v>
      </c>
      <c r="AV2613" s="77" t="str">
        <f t="shared" si="583"/>
        <v>48053</v>
      </c>
      <c r="AX2613" s="7" t="s">
        <v>186</v>
      </c>
      <c r="AY2613">
        <v>24</v>
      </c>
    </row>
    <row r="2614" spans="1:51" hidden="1" outlineLevel="1">
      <c r="A2614" t="s">
        <v>4053</v>
      </c>
      <c r="B2614" t="s">
        <v>3776</v>
      </c>
      <c r="C2614" s="1">
        <f t="shared" si="577"/>
        <v>11587</v>
      </c>
      <c r="D2614" s="7">
        <f>IF(N2614&gt;0, RANK(N2614,(N2614:P2614,Q2614:AE2614)),0)</f>
        <v>2</v>
      </c>
      <c r="E2614" s="7">
        <f>IF(O2614&gt;0,RANK(O2614,(N2614:P2614,Q2614:AE2614)),0)</f>
        <v>1</v>
      </c>
      <c r="F2614" s="7">
        <f>IF(P2614&gt;0,RANK(P2614,(N2614:P2614,Q2614:AE2614)),0)</f>
        <v>4</v>
      </c>
      <c r="G2614" s="1">
        <f t="shared" si="584"/>
        <v>1384</v>
      </c>
      <c r="H2614" s="2">
        <f t="shared" si="585"/>
        <v>0.11944420471217744</v>
      </c>
      <c r="I2614" s="2"/>
      <c r="J2614" s="2">
        <f t="shared" si="578"/>
        <v>0.43600586864589624</v>
      </c>
      <c r="K2614" s="2">
        <f t="shared" si="578"/>
        <v>0.55545007335807373</v>
      </c>
      <c r="L2614" s="2">
        <f t="shared" si="578"/>
        <v>1.2082506257012169E-3</v>
      </c>
      <c r="M2614" s="2">
        <f t="shared" si="579"/>
        <v>7.3358073703287579E-3</v>
      </c>
      <c r="N2614" s="1">
        <v>5052</v>
      </c>
      <c r="O2614" s="1">
        <v>6436</v>
      </c>
      <c r="P2614" s="1">
        <v>14</v>
      </c>
      <c r="Q2614" s="1">
        <v>78</v>
      </c>
      <c r="R2614" s="1">
        <v>3</v>
      </c>
      <c r="S2614" s="1">
        <v>3</v>
      </c>
      <c r="U2614" s="1">
        <v>0</v>
      </c>
      <c r="W2614" s="1">
        <v>1</v>
      </c>
      <c r="AG2614" s="7">
        <f>IF(Q2614&gt;0,RANK(Q2614,(N2614:P2614,Q2614:AE2614)),0)</f>
        <v>3</v>
      </c>
      <c r="AH2614" s="7">
        <f>IF(R2614&gt;0,RANK(R2614,(N2614:P2614,Q2614:AE2614)),0)</f>
        <v>5</v>
      </c>
      <c r="AI2614" s="7">
        <f>IF(T2614&gt;0,RANK(T2614,(N2614:P2614,Q2614:AE2614)),0)</f>
        <v>0</v>
      </c>
      <c r="AJ2614" s="7">
        <f>IF(S2614&gt;0,RANK(S2614,(N2614:P2614,Q2614:AE2614)),0)</f>
        <v>5</v>
      </c>
      <c r="AK2614" s="2">
        <f t="shared" si="580"/>
        <v>6.7316820574782081E-3</v>
      </c>
      <c r="AL2614" s="2">
        <f t="shared" si="580"/>
        <v>2.5891084836454647E-4</v>
      </c>
      <c r="AM2614" s="2">
        <f t="shared" si="581"/>
        <v>0</v>
      </c>
      <c r="AN2614" s="2">
        <f t="shared" si="582"/>
        <v>2.5891084836454647E-4</v>
      </c>
      <c r="AP2614" t="s">
        <v>4053</v>
      </c>
      <c r="AQ2614" t="s">
        <v>3776</v>
      </c>
      <c r="AR2614">
        <v>25</v>
      </c>
      <c r="AT2614" s="85" t="s">
        <v>3334</v>
      </c>
      <c r="AU2614" s="84" t="s">
        <v>4019</v>
      </c>
      <c r="AV2614" s="77" t="str">
        <f t="shared" si="583"/>
        <v>48055</v>
      </c>
      <c r="AX2614" s="7" t="s">
        <v>186</v>
      </c>
      <c r="AY2614">
        <v>27</v>
      </c>
    </row>
    <row r="2615" spans="1:51" hidden="1" outlineLevel="1">
      <c r="A2615" t="s">
        <v>2202</v>
      </c>
      <c r="B2615" t="s">
        <v>3776</v>
      </c>
      <c r="C2615" s="1">
        <f t="shared" si="577"/>
        <v>6929</v>
      </c>
      <c r="D2615" s="7">
        <f>IF(N2615&gt;0, RANK(N2615,(N2615:P2615,Q2615:AE2615)),0)</f>
        <v>2</v>
      </c>
      <c r="E2615" s="7">
        <f>IF(O2615&gt;0,RANK(O2615,(N2615:P2615,Q2615:AE2615)),0)</f>
        <v>1</v>
      </c>
      <c r="F2615" s="7">
        <f>IF(P2615&gt;0,RANK(P2615,(N2615:P2615,Q2615:AE2615)),0)</f>
        <v>0</v>
      </c>
      <c r="G2615" s="1">
        <f t="shared" si="584"/>
        <v>1787</v>
      </c>
      <c r="H2615" s="2">
        <f t="shared" si="585"/>
        <v>0.2579015730985712</v>
      </c>
      <c r="I2615" s="2"/>
      <c r="J2615" s="2">
        <f t="shared" si="578"/>
        <v>0.3696060037523452</v>
      </c>
      <c r="K2615" s="2">
        <f t="shared" si="578"/>
        <v>0.6275075768509164</v>
      </c>
      <c r="L2615" s="2">
        <f t="shared" si="578"/>
        <v>0</v>
      </c>
      <c r="M2615" s="2">
        <f t="shared" si="579"/>
        <v>2.8864193967383933E-3</v>
      </c>
      <c r="N2615" s="1">
        <v>2561</v>
      </c>
      <c r="O2615" s="1">
        <v>4348</v>
      </c>
      <c r="P2615" s="1">
        <v>0</v>
      </c>
      <c r="Q2615" s="1">
        <v>20</v>
      </c>
      <c r="R2615" s="1">
        <v>0</v>
      </c>
      <c r="S2615" s="1">
        <v>0</v>
      </c>
      <c r="U2615" s="1">
        <v>0</v>
      </c>
      <c r="W2615" s="1">
        <v>0</v>
      </c>
      <c r="AG2615" s="7">
        <f>IF(Q2615&gt;0,RANK(Q2615,(N2615:P2615,Q2615:AE2615)),0)</f>
        <v>3</v>
      </c>
      <c r="AH2615" s="7">
        <f>IF(R2615&gt;0,RANK(R2615,(N2615:P2615,Q2615:AE2615)),0)</f>
        <v>0</v>
      </c>
      <c r="AI2615" s="7">
        <f>IF(T2615&gt;0,RANK(T2615,(N2615:P2615,Q2615:AE2615)),0)</f>
        <v>0</v>
      </c>
      <c r="AJ2615" s="7">
        <f>IF(S2615&gt;0,RANK(S2615,(N2615:P2615,Q2615:AE2615)),0)</f>
        <v>0</v>
      </c>
      <c r="AK2615" s="2">
        <f t="shared" si="580"/>
        <v>2.886419396738346E-3</v>
      </c>
      <c r="AL2615" s="2">
        <f t="shared" si="580"/>
        <v>0</v>
      </c>
      <c r="AM2615" s="2">
        <f t="shared" si="581"/>
        <v>0</v>
      </c>
      <c r="AN2615" s="2">
        <f t="shared" si="582"/>
        <v>0</v>
      </c>
      <c r="AP2615" t="s">
        <v>2202</v>
      </c>
      <c r="AQ2615" t="s">
        <v>3776</v>
      </c>
      <c r="AR2615">
        <v>14</v>
      </c>
      <c r="AT2615" s="85" t="s">
        <v>3334</v>
      </c>
      <c r="AU2615" s="84" t="s">
        <v>3104</v>
      </c>
      <c r="AV2615" s="77" t="str">
        <f t="shared" si="583"/>
        <v>48057</v>
      </c>
      <c r="AX2615" s="7" t="s">
        <v>186</v>
      </c>
      <c r="AY2615">
        <v>26</v>
      </c>
    </row>
    <row r="2616" spans="1:51" hidden="1" outlineLevel="1">
      <c r="A2616" t="s">
        <v>3512</v>
      </c>
      <c r="B2616" t="s">
        <v>3776</v>
      </c>
      <c r="C2616" s="1">
        <f t="shared" si="577"/>
        <v>5654</v>
      </c>
      <c r="D2616" s="7">
        <f>IF(N2616&gt;0, RANK(N2616,(N2616:P2616,Q2616:AE2616)),0)</f>
        <v>2</v>
      </c>
      <c r="E2616" s="7">
        <f>IF(O2616&gt;0,RANK(O2616,(N2616:P2616,Q2616:AE2616)),0)</f>
        <v>1</v>
      </c>
      <c r="F2616" s="7">
        <f>IF(P2616&gt;0,RANK(P2616,(N2616:P2616,Q2616:AE2616)),0)</f>
        <v>4</v>
      </c>
      <c r="G2616" s="1">
        <f t="shared" si="584"/>
        <v>3469</v>
      </c>
      <c r="H2616" s="2">
        <f t="shared" si="585"/>
        <v>0.61354793066855329</v>
      </c>
      <c r="I2616" s="2"/>
      <c r="J2616" s="2">
        <f t="shared" si="578"/>
        <v>0.1897771489211178</v>
      </c>
      <c r="K2616" s="2">
        <f t="shared" si="578"/>
        <v>0.80332507958967103</v>
      </c>
      <c r="L2616" s="2">
        <f t="shared" si="578"/>
        <v>1.2380615493455961E-3</v>
      </c>
      <c r="M2616" s="2">
        <f t="shared" si="579"/>
        <v>5.6597099398656278E-3</v>
      </c>
      <c r="N2616" s="1">
        <v>1073</v>
      </c>
      <c r="O2616" s="1">
        <v>4542</v>
      </c>
      <c r="P2616" s="1">
        <v>7</v>
      </c>
      <c r="Q2616" s="1">
        <v>26</v>
      </c>
      <c r="R2616" s="1">
        <v>6</v>
      </c>
      <c r="W2616" s="1">
        <v>0</v>
      </c>
      <c r="AG2616" s="7">
        <f>IF(Q2616&gt;0,RANK(Q2616,(N2616:P2616,Q2616:AE2616)),0)</f>
        <v>3</v>
      </c>
      <c r="AH2616" s="7">
        <f>IF(R2616&gt;0,RANK(R2616,(N2616:P2616,Q2616:AE2616)),0)</f>
        <v>5</v>
      </c>
      <c r="AI2616" s="7">
        <f>IF(T2616&gt;0,RANK(T2616,(N2616:P2616,Q2616:AE2616)),0)</f>
        <v>0</v>
      </c>
      <c r="AJ2616" s="7">
        <f>IF(S2616&gt;0,RANK(S2616,(N2616:P2616,Q2616:AE2616)),0)</f>
        <v>0</v>
      </c>
      <c r="AK2616" s="2">
        <f t="shared" si="580"/>
        <v>4.5985143261407851E-3</v>
      </c>
      <c r="AL2616" s="2">
        <f t="shared" si="580"/>
        <v>1.0611956137247967E-3</v>
      </c>
      <c r="AM2616" s="2">
        <f t="shared" si="581"/>
        <v>0</v>
      </c>
      <c r="AN2616" s="2">
        <f t="shared" si="582"/>
        <v>0</v>
      </c>
      <c r="AP2616" t="s">
        <v>3512</v>
      </c>
      <c r="AQ2616" t="s">
        <v>3776</v>
      </c>
      <c r="AR2616">
        <v>19</v>
      </c>
      <c r="AT2616" s="85" t="s">
        <v>3334</v>
      </c>
      <c r="AU2616" s="84" t="s">
        <v>3439</v>
      </c>
      <c r="AV2616" s="77" t="str">
        <f t="shared" si="583"/>
        <v>48059</v>
      </c>
      <c r="AX2616" s="7" t="s">
        <v>186</v>
      </c>
      <c r="AY2616">
        <v>8</v>
      </c>
    </row>
    <row r="2617" spans="1:51" hidden="1" outlineLevel="1">
      <c r="A2617" t="s">
        <v>2561</v>
      </c>
      <c r="B2617" t="s">
        <v>3776</v>
      </c>
      <c r="C2617" s="1">
        <f t="shared" si="577"/>
        <v>69156</v>
      </c>
      <c r="D2617" s="7">
        <f>IF(N2617&gt;0, RANK(N2617,(N2617:P2617,Q2617:AE2617)),0)</f>
        <v>2</v>
      </c>
      <c r="E2617" s="7">
        <f>IF(O2617&gt;0,RANK(O2617,(N2617:P2617,Q2617:AE2617)),0)</f>
        <v>1</v>
      </c>
      <c r="F2617" s="7">
        <f>IF(P2617&gt;0,RANK(P2617,(N2617:P2617,Q2617:AE2617)),0)</f>
        <v>4</v>
      </c>
      <c r="G2617" s="1">
        <f t="shared" si="584"/>
        <v>803</v>
      </c>
      <c r="H2617" s="2">
        <f t="shared" si="585"/>
        <v>1.1611429232459945E-2</v>
      </c>
      <c r="I2617" s="2"/>
      <c r="J2617" s="2">
        <f t="shared" si="578"/>
        <v>0.49161316443981723</v>
      </c>
      <c r="K2617" s="2">
        <f t="shared" si="578"/>
        <v>0.50322459367227712</v>
      </c>
      <c r="L2617" s="2">
        <f t="shared" si="578"/>
        <v>8.965238012609173E-4</v>
      </c>
      <c r="M2617" s="2">
        <f t="shared" si="579"/>
        <v>4.2657180866447876E-3</v>
      </c>
      <c r="N2617" s="1">
        <v>33998</v>
      </c>
      <c r="O2617" s="1">
        <v>34801</v>
      </c>
      <c r="P2617" s="1">
        <v>62</v>
      </c>
      <c r="Q2617" s="1">
        <v>282</v>
      </c>
      <c r="R2617" s="1">
        <v>6</v>
      </c>
      <c r="S2617" s="1">
        <v>2</v>
      </c>
      <c r="U2617" s="1">
        <v>3</v>
      </c>
      <c r="W2617" s="1">
        <v>2</v>
      </c>
      <c r="AG2617" s="7">
        <f>IF(Q2617&gt;0,RANK(Q2617,(N2617:P2617,Q2617:AE2617)),0)</f>
        <v>3</v>
      </c>
      <c r="AH2617" s="7">
        <f>IF(R2617&gt;0,RANK(R2617,(N2617:P2617,Q2617:AE2617)),0)</f>
        <v>5</v>
      </c>
      <c r="AI2617" s="7">
        <f>IF(T2617&gt;0,RANK(T2617,(N2617:P2617,Q2617:AE2617)),0)</f>
        <v>0</v>
      </c>
      <c r="AJ2617" s="7">
        <f>IF(S2617&gt;0,RANK(S2617,(N2617:P2617,Q2617:AE2617)),0)</f>
        <v>7</v>
      </c>
      <c r="AK2617" s="2">
        <f t="shared" si="580"/>
        <v>4.0777372896061079E-3</v>
      </c>
      <c r="AL2617" s="2">
        <f t="shared" si="580"/>
        <v>8.6760367863959742E-5</v>
      </c>
      <c r="AM2617" s="2">
        <f t="shared" si="581"/>
        <v>0</v>
      </c>
      <c r="AN2617" s="2">
        <f t="shared" si="582"/>
        <v>2.8920122621319915E-5</v>
      </c>
      <c r="AP2617" t="s">
        <v>2561</v>
      </c>
      <c r="AQ2617" t="s">
        <v>3776</v>
      </c>
      <c r="AR2617">
        <v>0</v>
      </c>
      <c r="AT2617" s="85" t="s">
        <v>3334</v>
      </c>
      <c r="AU2617" s="84" t="s">
        <v>3440</v>
      </c>
      <c r="AV2617" s="77" t="str">
        <f t="shared" si="583"/>
        <v>48061</v>
      </c>
      <c r="AX2617" s="7" t="s">
        <v>186</v>
      </c>
      <c r="AY2617">
        <v>95</v>
      </c>
    </row>
    <row r="2618" spans="1:51" hidden="1" outlineLevel="1">
      <c r="A2618" t="s">
        <v>2457</v>
      </c>
      <c r="B2618" t="s">
        <v>3776</v>
      </c>
      <c r="C2618" s="1">
        <f t="shared" si="577"/>
        <v>4439</v>
      </c>
      <c r="D2618" s="7">
        <f>IF(N2618&gt;0, RANK(N2618,(N2618:P2618,Q2618:AE2618)),0)</f>
        <v>2</v>
      </c>
      <c r="E2618" s="7">
        <f>IF(O2618&gt;0,RANK(O2618,(N2618:P2618,Q2618:AE2618)),0)</f>
        <v>1</v>
      </c>
      <c r="F2618" s="7">
        <f>IF(P2618&gt;0,RANK(P2618,(N2618:P2618,Q2618:AE2618)),0)</f>
        <v>4</v>
      </c>
      <c r="G2618" s="1">
        <f t="shared" si="584"/>
        <v>860</v>
      </c>
      <c r="H2618" s="2">
        <f t="shared" si="585"/>
        <v>0.19373732822707818</v>
      </c>
      <c r="I2618" s="2"/>
      <c r="J2618" s="2">
        <f t="shared" si="578"/>
        <v>0.4005406623113314</v>
      </c>
      <c r="K2618" s="2">
        <f t="shared" si="578"/>
        <v>0.59427799053840957</v>
      </c>
      <c r="L2618" s="2">
        <f t="shared" si="578"/>
        <v>1.5769317413831944E-3</v>
      </c>
      <c r="M2618" s="2">
        <f t="shared" si="579"/>
        <v>3.6044154088757802E-3</v>
      </c>
      <c r="N2618" s="1">
        <v>1778</v>
      </c>
      <c r="O2618" s="1">
        <v>2638</v>
      </c>
      <c r="P2618" s="1">
        <v>7</v>
      </c>
      <c r="Q2618" s="1">
        <v>16</v>
      </c>
      <c r="R2618" s="1">
        <v>0</v>
      </c>
      <c r="S2618" s="1">
        <v>0</v>
      </c>
      <c r="U2618" s="1">
        <v>0</v>
      </c>
      <c r="W2618" s="1">
        <v>0</v>
      </c>
      <c r="AG2618" s="7">
        <f>IF(Q2618&gt;0,RANK(Q2618,(N2618:P2618,Q2618:AE2618)),0)</f>
        <v>3</v>
      </c>
      <c r="AH2618" s="7">
        <f>IF(R2618&gt;0,RANK(R2618,(N2618:P2618,Q2618:AE2618)),0)</f>
        <v>0</v>
      </c>
      <c r="AI2618" s="7">
        <f>IF(T2618&gt;0,RANK(T2618,(N2618:P2618,Q2618:AE2618)),0)</f>
        <v>0</v>
      </c>
      <c r="AJ2618" s="7">
        <f>IF(S2618&gt;0,RANK(S2618,(N2618:P2618,Q2618:AE2618)),0)</f>
        <v>0</v>
      </c>
      <c r="AK2618" s="2">
        <f t="shared" si="580"/>
        <v>3.604415408875873E-3</v>
      </c>
      <c r="AL2618" s="2">
        <f t="shared" si="580"/>
        <v>0</v>
      </c>
      <c r="AM2618" s="2">
        <f t="shared" si="581"/>
        <v>0</v>
      </c>
      <c r="AN2618" s="2">
        <f t="shared" si="582"/>
        <v>0</v>
      </c>
      <c r="AP2618" t="s">
        <v>2457</v>
      </c>
      <c r="AQ2618" t="s">
        <v>3776</v>
      </c>
      <c r="AR2618">
        <v>4</v>
      </c>
      <c r="AT2618" s="85" t="s">
        <v>3334</v>
      </c>
      <c r="AU2618" s="84" t="s">
        <v>4160</v>
      </c>
      <c r="AV2618" s="77" t="str">
        <f t="shared" si="583"/>
        <v>48063</v>
      </c>
      <c r="AX2618" s="7" t="s">
        <v>186</v>
      </c>
      <c r="AY2618">
        <v>13</v>
      </c>
    </row>
    <row r="2619" spans="1:51" hidden="1" outlineLevel="1">
      <c r="A2619" t="s">
        <v>2458</v>
      </c>
      <c r="B2619" t="s">
        <v>3776</v>
      </c>
      <c r="C2619" s="1">
        <f t="shared" si="577"/>
        <v>2944</v>
      </c>
      <c r="D2619" s="7">
        <f>IF(N2619&gt;0, RANK(N2619,(N2619:P2619,Q2619:AE2619)),0)</f>
        <v>2</v>
      </c>
      <c r="E2619" s="7">
        <f>IF(O2619&gt;0,RANK(O2619,(N2619:P2619,Q2619:AE2619)),0)</f>
        <v>1</v>
      </c>
      <c r="F2619" s="7">
        <f>IF(P2619&gt;0,RANK(P2619,(N2619:P2619,Q2619:AE2619)),0)</f>
        <v>4</v>
      </c>
      <c r="G2619" s="1">
        <f t="shared" si="584"/>
        <v>1965</v>
      </c>
      <c r="H2619" s="2">
        <f t="shared" si="585"/>
        <v>0.66745923913043481</v>
      </c>
      <c r="I2619" s="2"/>
      <c r="J2619" s="2">
        <f t="shared" si="578"/>
        <v>0.16474184782608695</v>
      </c>
      <c r="K2619" s="2">
        <f t="shared" si="578"/>
        <v>0.83220108695652173</v>
      </c>
      <c r="L2619" s="2">
        <f t="shared" si="578"/>
        <v>3.3967391304347825E-4</v>
      </c>
      <c r="M2619" s="2">
        <f t="shared" si="579"/>
        <v>2.7173913043478746E-3</v>
      </c>
      <c r="N2619" s="1">
        <v>485</v>
      </c>
      <c r="O2619" s="1">
        <v>2450</v>
      </c>
      <c r="P2619" s="1">
        <v>1</v>
      </c>
      <c r="Q2619" s="1">
        <v>8</v>
      </c>
      <c r="R2619" s="1">
        <v>0</v>
      </c>
      <c r="S2619" s="1">
        <v>0</v>
      </c>
      <c r="U2619" s="1">
        <v>0</v>
      </c>
      <c r="W2619" s="1">
        <v>0</v>
      </c>
      <c r="AG2619" s="7">
        <f>IF(Q2619&gt;0,RANK(Q2619,(N2619:P2619,Q2619:AE2619)),0)</f>
        <v>3</v>
      </c>
      <c r="AH2619" s="7">
        <f>IF(R2619&gt;0,RANK(R2619,(N2619:P2619,Q2619:AE2619)),0)</f>
        <v>0</v>
      </c>
      <c r="AI2619" s="7">
        <f>IF(T2619&gt;0,RANK(T2619,(N2619:P2619,Q2619:AE2619)),0)</f>
        <v>0</v>
      </c>
      <c r="AJ2619" s="7">
        <f>IF(S2619&gt;0,RANK(S2619,(N2619:P2619,Q2619:AE2619)),0)</f>
        <v>0</v>
      </c>
      <c r="AK2619" s="2">
        <f t="shared" si="580"/>
        <v>2.717391304347826E-3</v>
      </c>
      <c r="AL2619" s="2">
        <f t="shared" si="580"/>
        <v>0</v>
      </c>
      <c r="AM2619" s="2">
        <f t="shared" si="581"/>
        <v>0</v>
      </c>
      <c r="AN2619" s="2">
        <f t="shared" si="582"/>
        <v>0</v>
      </c>
      <c r="AP2619" t="s">
        <v>2458</v>
      </c>
      <c r="AQ2619" t="s">
        <v>3776</v>
      </c>
      <c r="AR2619">
        <v>13</v>
      </c>
      <c r="AT2619" s="85" t="s">
        <v>3334</v>
      </c>
      <c r="AU2619" s="84" t="s">
        <v>4002</v>
      </c>
      <c r="AV2619" s="77" t="str">
        <f t="shared" si="583"/>
        <v>48065</v>
      </c>
      <c r="AX2619" s="7" t="s">
        <v>186</v>
      </c>
      <c r="AY2619">
        <v>10</v>
      </c>
    </row>
    <row r="2620" spans="1:51" hidden="1" outlineLevel="1">
      <c r="A2620" t="s">
        <v>4226</v>
      </c>
      <c r="B2620" t="s">
        <v>3776</v>
      </c>
      <c r="C2620" s="1">
        <f t="shared" si="577"/>
        <v>12049</v>
      </c>
      <c r="D2620" s="7">
        <f>IF(N2620&gt;0, RANK(N2620,(N2620:P2620,Q2620:AE2620)),0)</f>
        <v>2</v>
      </c>
      <c r="E2620" s="7">
        <f>IF(O2620&gt;0,RANK(O2620,(N2620:P2620,Q2620:AE2620)),0)</f>
        <v>1</v>
      </c>
      <c r="F2620" s="7">
        <f>IF(P2620&gt;0,RANK(P2620,(N2620:P2620,Q2620:AE2620)),0)</f>
        <v>0</v>
      </c>
      <c r="G2620" s="1">
        <f t="shared" si="584"/>
        <v>2753</v>
      </c>
      <c r="H2620" s="2">
        <f t="shared" si="585"/>
        <v>0.2284836915926633</v>
      </c>
      <c r="I2620" s="2"/>
      <c r="J2620" s="2">
        <f t="shared" si="578"/>
        <v>0.38426425429496225</v>
      </c>
      <c r="K2620" s="2">
        <f t="shared" si="578"/>
        <v>0.61274794588762549</v>
      </c>
      <c r="L2620" s="2">
        <f t="shared" si="578"/>
        <v>0</v>
      </c>
      <c r="M2620" s="2">
        <f t="shared" si="579"/>
        <v>2.9877998174122622E-3</v>
      </c>
      <c r="N2620" s="1">
        <v>4630</v>
      </c>
      <c r="O2620" s="1">
        <v>7383</v>
      </c>
      <c r="P2620" s="1">
        <v>0</v>
      </c>
      <c r="Q2620" s="1">
        <v>35</v>
      </c>
      <c r="R2620" s="1">
        <v>1</v>
      </c>
      <c r="S2620" s="1">
        <v>0</v>
      </c>
      <c r="U2620" s="1">
        <v>0</v>
      </c>
      <c r="W2620" s="1">
        <v>0</v>
      </c>
      <c r="AG2620" s="7">
        <f>IF(Q2620&gt;0,RANK(Q2620,(N2620:P2620,Q2620:AE2620)),0)</f>
        <v>3</v>
      </c>
      <c r="AH2620" s="7">
        <f>IF(R2620&gt;0,RANK(R2620,(N2620:P2620,Q2620:AE2620)),0)</f>
        <v>4</v>
      </c>
      <c r="AI2620" s="7">
        <f>IF(T2620&gt;0,RANK(T2620,(N2620:P2620,Q2620:AE2620)),0)</f>
        <v>0</v>
      </c>
      <c r="AJ2620" s="7">
        <f>IF(S2620&gt;0,RANK(S2620,(N2620:P2620,Q2620:AE2620)),0)</f>
        <v>0</v>
      </c>
      <c r="AK2620" s="2">
        <f t="shared" si="580"/>
        <v>2.9048053780396715E-3</v>
      </c>
      <c r="AL2620" s="2">
        <f t="shared" si="580"/>
        <v>8.2994439372562041E-5</v>
      </c>
      <c r="AM2620" s="2">
        <f t="shared" si="581"/>
        <v>0</v>
      </c>
      <c r="AN2620" s="2">
        <f t="shared" si="582"/>
        <v>0</v>
      </c>
      <c r="AP2620" t="s">
        <v>4226</v>
      </c>
      <c r="AQ2620" t="s">
        <v>3776</v>
      </c>
      <c r="AR2620">
        <v>0</v>
      </c>
      <c r="AT2620" s="85" t="s">
        <v>3334</v>
      </c>
      <c r="AU2620" s="84" t="s">
        <v>4003</v>
      </c>
      <c r="AV2620" s="77" t="str">
        <f t="shared" si="583"/>
        <v>48067</v>
      </c>
      <c r="AX2620" s="7" t="s">
        <v>186</v>
      </c>
      <c r="AY2620">
        <v>26</v>
      </c>
    </row>
    <row r="2621" spans="1:51" hidden="1" outlineLevel="1">
      <c r="A2621" t="s">
        <v>2480</v>
      </c>
      <c r="B2621" t="s">
        <v>3776</v>
      </c>
      <c r="C2621" s="1">
        <f t="shared" si="577"/>
        <v>2430</v>
      </c>
      <c r="D2621" s="7">
        <f>IF(N2621&gt;0, RANK(N2621,(N2621:P2621,Q2621:AE2621)),0)</f>
        <v>2</v>
      </c>
      <c r="E2621" s="7">
        <f>IF(O2621&gt;0,RANK(O2621,(N2621:P2621,Q2621:AE2621)),0)</f>
        <v>1</v>
      </c>
      <c r="F2621" s="7">
        <f>IF(P2621&gt;0,RANK(P2621,(N2621:P2621,Q2621:AE2621)),0)</f>
        <v>4</v>
      </c>
      <c r="G2621" s="1">
        <f t="shared" si="584"/>
        <v>1163</v>
      </c>
      <c r="H2621" s="2">
        <f t="shared" si="585"/>
        <v>0.47860082304526746</v>
      </c>
      <c r="I2621" s="2"/>
      <c r="J2621" s="2">
        <f t="shared" si="578"/>
        <v>0.25967078189300413</v>
      </c>
      <c r="K2621" s="2">
        <f t="shared" si="578"/>
        <v>0.7382716049382716</v>
      </c>
      <c r="L2621" s="2">
        <f t="shared" si="578"/>
        <v>4.1152263374485596E-4</v>
      </c>
      <c r="M2621" s="2">
        <f t="shared" si="579"/>
        <v>1.646090534979359E-3</v>
      </c>
      <c r="N2621" s="1">
        <v>631</v>
      </c>
      <c r="O2621" s="1">
        <v>1794</v>
      </c>
      <c r="P2621" s="1">
        <v>1</v>
      </c>
      <c r="Q2621" s="1">
        <v>4</v>
      </c>
      <c r="R2621" s="1">
        <v>0</v>
      </c>
      <c r="S2621" s="1">
        <v>0</v>
      </c>
      <c r="U2621" s="1">
        <v>0</v>
      </c>
      <c r="W2621" s="1">
        <v>0</v>
      </c>
      <c r="AG2621" s="7">
        <f>IF(Q2621&gt;0,RANK(Q2621,(N2621:P2621,Q2621:AE2621)),0)</f>
        <v>3</v>
      </c>
      <c r="AH2621" s="7">
        <f>IF(R2621&gt;0,RANK(R2621,(N2621:P2621,Q2621:AE2621)),0)</f>
        <v>0</v>
      </c>
      <c r="AI2621" s="7">
        <f>IF(T2621&gt;0,RANK(T2621,(N2621:P2621,Q2621:AE2621)),0)</f>
        <v>0</v>
      </c>
      <c r="AJ2621" s="7">
        <f>IF(S2621&gt;0,RANK(S2621,(N2621:P2621,Q2621:AE2621)),0)</f>
        <v>0</v>
      </c>
      <c r="AK2621" s="2">
        <f t="shared" si="580"/>
        <v>1.6460905349794238E-3</v>
      </c>
      <c r="AL2621" s="2">
        <f t="shared" si="580"/>
        <v>0</v>
      </c>
      <c r="AM2621" s="2">
        <f t="shared" si="581"/>
        <v>0</v>
      </c>
      <c r="AN2621" s="2">
        <f t="shared" si="582"/>
        <v>0</v>
      </c>
      <c r="AP2621" t="s">
        <v>2480</v>
      </c>
      <c r="AQ2621" t="s">
        <v>3776</v>
      </c>
      <c r="AR2621">
        <v>19</v>
      </c>
      <c r="AT2621" s="85" t="s">
        <v>3334</v>
      </c>
      <c r="AU2621" s="84" t="s">
        <v>4004</v>
      </c>
      <c r="AV2621" s="77" t="str">
        <f t="shared" si="583"/>
        <v>48069</v>
      </c>
      <c r="AX2621" s="7" t="s">
        <v>186</v>
      </c>
      <c r="AY2621">
        <v>10</v>
      </c>
    </row>
    <row r="2622" spans="1:51" hidden="1" outlineLevel="1">
      <c r="A2622" t="s">
        <v>1722</v>
      </c>
      <c r="B2622" t="s">
        <v>3776</v>
      </c>
      <c r="C2622" s="1">
        <f t="shared" si="577"/>
        <v>11649</v>
      </c>
      <c r="D2622" s="7">
        <f>IF(N2622&gt;0, RANK(N2622,(N2622:P2622,Q2622:AE2622)),0)</f>
        <v>2</v>
      </c>
      <c r="E2622" s="7">
        <f>IF(O2622&gt;0,RANK(O2622,(N2622:P2622,Q2622:AE2622)),0)</f>
        <v>1</v>
      </c>
      <c r="F2622" s="7">
        <f>IF(P2622&gt;0,RANK(P2622,(N2622:P2622,Q2622:AE2622)),0)</f>
        <v>4</v>
      </c>
      <c r="G2622" s="1">
        <f t="shared" si="584"/>
        <v>5665</v>
      </c>
      <c r="H2622" s="2">
        <f t="shared" si="585"/>
        <v>0.48630783758262514</v>
      </c>
      <c r="I2622" s="2"/>
      <c r="J2622" s="2">
        <f t="shared" si="578"/>
        <v>0.25349815434801271</v>
      </c>
      <c r="K2622" s="2">
        <f t="shared" si="578"/>
        <v>0.73980599193063779</v>
      </c>
      <c r="L2622" s="2">
        <f t="shared" si="578"/>
        <v>1.2876641771825909E-3</v>
      </c>
      <c r="M2622" s="2">
        <f t="shared" si="579"/>
        <v>5.4081895441669189E-3</v>
      </c>
      <c r="N2622" s="1">
        <v>2953</v>
      </c>
      <c r="O2622" s="1">
        <v>8618</v>
      </c>
      <c r="P2622" s="1">
        <v>15</v>
      </c>
      <c r="Q2622" s="1">
        <v>59</v>
      </c>
      <c r="R2622" s="1">
        <v>3</v>
      </c>
      <c r="S2622" s="1">
        <v>1</v>
      </c>
      <c r="U2622" s="1">
        <v>0</v>
      </c>
      <c r="W2622" s="1">
        <v>0</v>
      </c>
      <c r="AG2622" s="7">
        <f>IF(Q2622&gt;0,RANK(Q2622,(N2622:P2622,Q2622:AE2622)),0)</f>
        <v>3</v>
      </c>
      <c r="AH2622" s="7">
        <f>IF(R2622&gt;0,RANK(R2622,(N2622:P2622,Q2622:AE2622)),0)</f>
        <v>5</v>
      </c>
      <c r="AI2622" s="7">
        <f>IF(T2622&gt;0,RANK(T2622,(N2622:P2622,Q2622:AE2622)),0)</f>
        <v>0</v>
      </c>
      <c r="AJ2622" s="7">
        <f>IF(S2622&gt;0,RANK(S2622,(N2622:P2622,Q2622:AE2622)),0)</f>
        <v>6</v>
      </c>
      <c r="AK2622" s="2">
        <f t="shared" si="580"/>
        <v>5.0648124302515238E-3</v>
      </c>
      <c r="AL2622" s="2">
        <f t="shared" si="580"/>
        <v>2.5753283543651818E-4</v>
      </c>
      <c r="AM2622" s="2">
        <f t="shared" si="581"/>
        <v>0</v>
      </c>
      <c r="AN2622" s="2">
        <f t="shared" si="582"/>
        <v>8.5844278478839381E-5</v>
      </c>
      <c r="AP2622" t="s">
        <v>1722</v>
      </c>
      <c r="AQ2622" t="s">
        <v>3776</v>
      </c>
      <c r="AR2622">
        <v>14</v>
      </c>
      <c r="AT2622" s="85" t="s">
        <v>3334</v>
      </c>
      <c r="AU2622" s="84" t="s">
        <v>5049</v>
      </c>
      <c r="AV2622" s="77" t="str">
        <f t="shared" si="583"/>
        <v>48071</v>
      </c>
      <c r="AX2622" s="7" t="s">
        <v>186</v>
      </c>
      <c r="AY2622">
        <v>14</v>
      </c>
    </row>
    <row r="2623" spans="1:51" hidden="1" outlineLevel="1">
      <c r="A2623" t="s">
        <v>3290</v>
      </c>
      <c r="B2623" t="s">
        <v>3776</v>
      </c>
      <c r="C2623" s="1">
        <f t="shared" si="577"/>
        <v>15839</v>
      </c>
      <c r="D2623" s="7">
        <f>IF(N2623&gt;0, RANK(N2623,(N2623:P2623,Q2623:AE2623)),0)</f>
        <v>2</v>
      </c>
      <c r="E2623" s="7">
        <f>IF(O2623&gt;0,RANK(O2623,(N2623:P2623,Q2623:AE2623)),0)</f>
        <v>1</v>
      </c>
      <c r="F2623" s="7">
        <f>IF(P2623&gt;0,RANK(P2623,(N2623:P2623,Q2623:AE2623)),0)</f>
        <v>4</v>
      </c>
      <c r="G2623" s="1">
        <f t="shared" si="584"/>
        <v>6890</v>
      </c>
      <c r="H2623" s="2">
        <f t="shared" si="585"/>
        <v>0.43500220973546311</v>
      </c>
      <c r="I2623" s="2"/>
      <c r="J2623" s="2">
        <f t="shared" si="578"/>
        <v>0.28025759201969819</v>
      </c>
      <c r="K2623" s="2">
        <f t="shared" si="578"/>
        <v>0.71525980175516135</v>
      </c>
      <c r="L2623" s="2">
        <f t="shared" si="578"/>
        <v>5.0508239156512409E-4</v>
      </c>
      <c r="M2623" s="2">
        <f t="shared" si="579"/>
        <v>3.9775238335753929E-3</v>
      </c>
      <c r="N2623" s="1">
        <v>4439</v>
      </c>
      <c r="O2623" s="1">
        <v>11329</v>
      </c>
      <c r="P2623" s="1">
        <v>8</v>
      </c>
      <c r="Q2623" s="1">
        <v>58</v>
      </c>
      <c r="R2623" s="1">
        <v>4</v>
      </c>
      <c r="S2623" s="1">
        <v>1</v>
      </c>
      <c r="U2623" s="1">
        <v>0</v>
      </c>
      <c r="W2623" s="1">
        <v>0</v>
      </c>
      <c r="AG2623" s="7">
        <f>IF(Q2623&gt;0,RANK(Q2623,(N2623:P2623,Q2623:AE2623)),0)</f>
        <v>3</v>
      </c>
      <c r="AH2623" s="7">
        <f>IF(R2623&gt;0,RANK(R2623,(N2623:P2623,Q2623:AE2623)),0)</f>
        <v>5</v>
      </c>
      <c r="AI2623" s="7">
        <f>IF(T2623&gt;0,RANK(T2623,(N2623:P2623,Q2623:AE2623)),0)</f>
        <v>0</v>
      </c>
      <c r="AJ2623" s="7">
        <f>IF(S2623&gt;0,RANK(S2623,(N2623:P2623,Q2623:AE2623)),0)</f>
        <v>6</v>
      </c>
      <c r="AK2623" s="2">
        <f t="shared" si="580"/>
        <v>3.6618473388471493E-3</v>
      </c>
      <c r="AL2623" s="2">
        <f t="shared" si="580"/>
        <v>2.5254119578256204E-4</v>
      </c>
      <c r="AM2623" s="2">
        <f t="shared" si="581"/>
        <v>0</v>
      </c>
      <c r="AN2623" s="2">
        <f t="shared" si="582"/>
        <v>6.3135298945640511E-5</v>
      </c>
      <c r="AP2623" t="s">
        <v>3290</v>
      </c>
      <c r="AQ2623" t="s">
        <v>3776</v>
      </c>
      <c r="AR2623">
        <v>5</v>
      </c>
      <c r="AT2623" s="85" t="s">
        <v>3334</v>
      </c>
      <c r="AU2623" s="84" t="s">
        <v>4879</v>
      </c>
      <c r="AV2623" s="77" t="str">
        <f t="shared" si="583"/>
        <v>48073</v>
      </c>
      <c r="AX2623" s="7" t="s">
        <v>186</v>
      </c>
      <c r="AY2623">
        <v>29</v>
      </c>
    </row>
    <row r="2624" spans="1:51" hidden="1" outlineLevel="1">
      <c r="A2624" t="s">
        <v>2644</v>
      </c>
      <c r="B2624" t="s">
        <v>3776</v>
      </c>
      <c r="C2624" s="1">
        <f t="shared" si="577"/>
        <v>2144</v>
      </c>
      <c r="D2624" s="7">
        <f>IF(N2624&gt;0, RANK(N2624,(N2624:P2624,Q2624:AE2624)),0)</f>
        <v>2</v>
      </c>
      <c r="E2624" s="7">
        <f>IF(O2624&gt;0,RANK(O2624,(N2624:P2624,Q2624:AE2624)),0)</f>
        <v>1</v>
      </c>
      <c r="F2624" s="7">
        <f>IF(P2624&gt;0,RANK(P2624,(N2624:P2624,Q2624:AE2624)),0)</f>
        <v>0</v>
      </c>
      <c r="G2624" s="1">
        <f t="shared" si="584"/>
        <v>1118</v>
      </c>
      <c r="H2624" s="2">
        <f t="shared" si="585"/>
        <v>0.52145522388059706</v>
      </c>
      <c r="I2624" s="2"/>
      <c r="J2624" s="2">
        <f t="shared" si="578"/>
        <v>0.23833955223880596</v>
      </c>
      <c r="K2624" s="2">
        <f t="shared" si="578"/>
        <v>0.75979477611940294</v>
      </c>
      <c r="L2624" s="2">
        <f t="shared" si="578"/>
        <v>0</v>
      </c>
      <c r="M2624" s="2">
        <f t="shared" si="579"/>
        <v>1.8656716417910779E-3</v>
      </c>
      <c r="N2624" s="1">
        <v>511</v>
      </c>
      <c r="O2624" s="1">
        <v>1629</v>
      </c>
      <c r="P2624" s="1">
        <v>0</v>
      </c>
      <c r="Q2624" s="1">
        <v>4</v>
      </c>
      <c r="R2624" s="1">
        <v>0</v>
      </c>
      <c r="S2624" s="1">
        <v>0</v>
      </c>
      <c r="U2624" s="1">
        <v>0</v>
      </c>
      <c r="W2624" s="1">
        <v>0</v>
      </c>
      <c r="AG2624" s="7">
        <f>IF(Q2624&gt;0,RANK(Q2624,(N2624:P2624,Q2624:AE2624)),0)</f>
        <v>3</v>
      </c>
      <c r="AH2624" s="7">
        <f>IF(R2624&gt;0,RANK(R2624,(N2624:P2624,Q2624:AE2624)),0)</f>
        <v>0</v>
      </c>
      <c r="AI2624" s="7">
        <f>IF(T2624&gt;0,RANK(T2624,(N2624:P2624,Q2624:AE2624)),0)</f>
        <v>0</v>
      </c>
      <c r="AJ2624" s="7">
        <f>IF(S2624&gt;0,RANK(S2624,(N2624:P2624,Q2624:AE2624)),0)</f>
        <v>0</v>
      </c>
      <c r="AK2624" s="2">
        <f t="shared" si="580"/>
        <v>1.8656716417910447E-3</v>
      </c>
      <c r="AL2624" s="2">
        <f t="shared" si="580"/>
        <v>0</v>
      </c>
      <c r="AM2624" s="2">
        <f t="shared" si="581"/>
        <v>0</v>
      </c>
      <c r="AN2624" s="2">
        <f t="shared" si="582"/>
        <v>0</v>
      </c>
      <c r="AP2624" t="s">
        <v>2644</v>
      </c>
      <c r="AQ2624" t="s">
        <v>3776</v>
      </c>
      <c r="AR2624">
        <v>13</v>
      </c>
      <c r="AT2624" s="85" t="s">
        <v>3334</v>
      </c>
      <c r="AU2624" s="84" t="s">
        <v>5171</v>
      </c>
      <c r="AV2624" s="77" t="str">
        <f t="shared" si="583"/>
        <v>48075</v>
      </c>
      <c r="AX2624" s="7" t="s">
        <v>186</v>
      </c>
      <c r="AY2624">
        <v>5</v>
      </c>
    </row>
    <row r="2625" spans="1:51" hidden="1" outlineLevel="1">
      <c r="A2625" t="s">
        <v>1408</v>
      </c>
      <c r="B2625" t="s">
        <v>3776</v>
      </c>
      <c r="C2625" s="1">
        <f t="shared" si="577"/>
        <v>5288</v>
      </c>
      <c r="D2625" s="7">
        <f>IF(N2625&gt;0, RANK(N2625,(N2625:P2625,Q2625:AE2625)),0)</f>
        <v>2</v>
      </c>
      <c r="E2625" s="7">
        <f>IF(O2625&gt;0,RANK(O2625,(N2625:P2625,Q2625:AE2625)),0)</f>
        <v>1</v>
      </c>
      <c r="F2625" s="7">
        <f>IF(P2625&gt;0,RANK(P2625,(N2625:P2625,Q2625:AE2625)),0)</f>
        <v>4</v>
      </c>
      <c r="G2625" s="1">
        <f t="shared" si="584"/>
        <v>2672</v>
      </c>
      <c r="H2625" s="2">
        <f t="shared" si="585"/>
        <v>0.50529500756429657</v>
      </c>
      <c r="I2625" s="2"/>
      <c r="J2625" s="2">
        <f t="shared" si="578"/>
        <v>0.24565052950075644</v>
      </c>
      <c r="K2625" s="2">
        <f t="shared" si="578"/>
        <v>0.75094553706505296</v>
      </c>
      <c r="L2625" s="2">
        <f t="shared" si="578"/>
        <v>9.455370650529501E-4</v>
      </c>
      <c r="M2625" s="2">
        <f t="shared" si="579"/>
        <v>2.4583963691375923E-3</v>
      </c>
      <c r="N2625" s="1">
        <v>1299</v>
      </c>
      <c r="O2625" s="1">
        <v>3971</v>
      </c>
      <c r="P2625" s="1">
        <v>5</v>
      </c>
      <c r="Q2625" s="1">
        <v>13</v>
      </c>
      <c r="R2625" s="1">
        <v>0</v>
      </c>
      <c r="S2625" s="1">
        <v>0</v>
      </c>
      <c r="U2625" s="1">
        <v>0</v>
      </c>
      <c r="W2625" s="1">
        <v>0</v>
      </c>
      <c r="AG2625" s="7">
        <f>IF(Q2625&gt;0,RANK(Q2625,(N2625:P2625,Q2625:AE2625)),0)</f>
        <v>3</v>
      </c>
      <c r="AH2625" s="7">
        <f>IF(R2625&gt;0,RANK(R2625,(N2625:P2625,Q2625:AE2625)),0)</f>
        <v>0</v>
      </c>
      <c r="AI2625" s="7">
        <f>IF(T2625&gt;0,RANK(T2625,(N2625:P2625,Q2625:AE2625)),0)</f>
        <v>0</v>
      </c>
      <c r="AJ2625" s="7">
        <f>IF(S2625&gt;0,RANK(S2625,(N2625:P2625,Q2625:AE2625)),0)</f>
        <v>0</v>
      </c>
      <c r="AK2625" s="2">
        <f t="shared" si="580"/>
        <v>2.4583963691376704E-3</v>
      </c>
      <c r="AL2625" s="2">
        <f t="shared" si="580"/>
        <v>0</v>
      </c>
      <c r="AM2625" s="2">
        <f t="shared" si="581"/>
        <v>0</v>
      </c>
      <c r="AN2625" s="2">
        <f t="shared" si="582"/>
        <v>0</v>
      </c>
      <c r="AP2625" t="s">
        <v>1408</v>
      </c>
      <c r="AQ2625" t="s">
        <v>3776</v>
      </c>
      <c r="AR2625">
        <v>13</v>
      </c>
      <c r="AT2625" s="85" t="s">
        <v>3334</v>
      </c>
      <c r="AU2625" s="84" t="s">
        <v>5172</v>
      </c>
      <c r="AV2625" s="77" t="str">
        <f t="shared" si="583"/>
        <v>48077</v>
      </c>
      <c r="AX2625" s="7" t="s">
        <v>186</v>
      </c>
      <c r="AY2625">
        <v>17</v>
      </c>
    </row>
    <row r="2626" spans="1:51" hidden="1" outlineLevel="1">
      <c r="A2626" t="s">
        <v>2630</v>
      </c>
      <c r="B2626" t="s">
        <v>3776</v>
      </c>
      <c r="C2626" s="1">
        <f t="shared" si="577"/>
        <v>1110</v>
      </c>
      <c r="D2626" s="7">
        <f>IF(N2626&gt;0, RANK(N2626,(N2626:P2626,Q2626:AE2626)),0)</f>
        <v>2</v>
      </c>
      <c r="E2626" s="7">
        <f>IF(O2626&gt;0,RANK(O2626,(N2626:P2626,Q2626:AE2626)),0)</f>
        <v>1</v>
      </c>
      <c r="F2626" s="7">
        <f>IF(P2626&gt;0,RANK(P2626,(N2626:P2626,Q2626:AE2626)),0)</f>
        <v>4</v>
      </c>
      <c r="G2626" s="1">
        <f t="shared" si="584"/>
        <v>607</v>
      </c>
      <c r="H2626" s="2">
        <f t="shared" si="585"/>
        <v>0.54684684684684681</v>
      </c>
      <c r="I2626" s="2"/>
      <c r="J2626" s="2">
        <f t="shared" si="578"/>
        <v>0.22432432432432434</v>
      </c>
      <c r="K2626" s="2">
        <f t="shared" si="578"/>
        <v>0.77117117117117118</v>
      </c>
      <c r="L2626" s="2">
        <f t="shared" si="578"/>
        <v>9.0090090090090091E-4</v>
      </c>
      <c r="M2626" s="2">
        <f t="shared" si="579"/>
        <v>3.6036036036035577E-3</v>
      </c>
      <c r="N2626" s="1">
        <v>249</v>
      </c>
      <c r="O2626" s="1">
        <v>856</v>
      </c>
      <c r="P2626" s="1">
        <v>1</v>
      </c>
      <c r="Q2626" s="1">
        <v>3</v>
      </c>
      <c r="R2626" s="1">
        <v>0</v>
      </c>
      <c r="S2626" s="1">
        <v>1</v>
      </c>
      <c r="U2626" s="1">
        <v>0</v>
      </c>
      <c r="W2626" s="1">
        <v>0</v>
      </c>
      <c r="AG2626" s="7">
        <f>IF(Q2626&gt;0,RANK(Q2626,(N2626:P2626,Q2626:AE2626)),0)</f>
        <v>3</v>
      </c>
      <c r="AH2626" s="7">
        <f>IF(R2626&gt;0,RANK(R2626,(N2626:P2626,Q2626:AE2626)),0)</f>
        <v>0</v>
      </c>
      <c r="AI2626" s="7">
        <f>IF(T2626&gt;0,RANK(T2626,(N2626:P2626,Q2626:AE2626)),0)</f>
        <v>0</v>
      </c>
      <c r="AJ2626" s="7">
        <f>IF(S2626&gt;0,RANK(S2626,(N2626:P2626,Q2626:AE2626)),0)</f>
        <v>4</v>
      </c>
      <c r="AK2626" s="2">
        <f t="shared" si="580"/>
        <v>2.7027027027027029E-3</v>
      </c>
      <c r="AL2626" s="2">
        <f t="shared" si="580"/>
        <v>0</v>
      </c>
      <c r="AM2626" s="2">
        <f t="shared" si="581"/>
        <v>0</v>
      </c>
      <c r="AN2626" s="2">
        <f t="shared" si="582"/>
        <v>9.0090090090090091E-4</v>
      </c>
      <c r="AP2626" t="s">
        <v>2630</v>
      </c>
      <c r="AQ2626" t="s">
        <v>3776</v>
      </c>
      <c r="AR2626">
        <v>19</v>
      </c>
      <c r="AT2626" s="85" t="s">
        <v>3334</v>
      </c>
      <c r="AU2626" s="84" t="s">
        <v>4922</v>
      </c>
      <c r="AV2626" s="77" t="str">
        <f t="shared" si="583"/>
        <v>48079</v>
      </c>
      <c r="AX2626" s="7" t="s">
        <v>186</v>
      </c>
      <c r="AY2626">
        <v>7</v>
      </c>
    </row>
    <row r="2627" spans="1:51" hidden="1" outlineLevel="1">
      <c r="A2627" t="s">
        <v>2651</v>
      </c>
      <c r="B2627" t="s">
        <v>3776</v>
      </c>
      <c r="C2627" s="1">
        <f t="shared" si="577"/>
        <v>1610</v>
      </c>
      <c r="D2627" s="7">
        <f>IF(N2627&gt;0, RANK(N2627,(N2627:P2627,Q2627:AE2627)),0)</f>
        <v>2</v>
      </c>
      <c r="E2627" s="7">
        <f>IF(O2627&gt;0,RANK(O2627,(N2627:P2627,Q2627:AE2627)),0)</f>
        <v>1</v>
      </c>
      <c r="F2627" s="7">
        <f>IF(P2627&gt;0,RANK(P2627,(N2627:P2627,Q2627:AE2627)),0)</f>
        <v>4</v>
      </c>
      <c r="G2627" s="1">
        <f t="shared" si="584"/>
        <v>1072</v>
      </c>
      <c r="H2627" s="2">
        <f t="shared" si="585"/>
        <v>0.66583850931677013</v>
      </c>
      <c r="I2627" s="2"/>
      <c r="J2627" s="2">
        <f t="shared" si="578"/>
        <v>0.16521739130434782</v>
      </c>
      <c r="K2627" s="2">
        <f t="shared" si="578"/>
        <v>0.831055900621118</v>
      </c>
      <c r="L2627" s="2">
        <f t="shared" si="578"/>
        <v>6.2111801242236027E-4</v>
      </c>
      <c r="M2627" s="2">
        <f t="shared" si="579"/>
        <v>3.1055900621118748E-3</v>
      </c>
      <c r="N2627" s="1">
        <v>266</v>
      </c>
      <c r="O2627" s="1">
        <v>1338</v>
      </c>
      <c r="P2627" s="1">
        <v>1</v>
      </c>
      <c r="Q2627" s="1">
        <v>5</v>
      </c>
      <c r="R2627" s="1">
        <v>0</v>
      </c>
      <c r="S2627" s="1">
        <v>0</v>
      </c>
      <c r="U2627" s="1">
        <v>0</v>
      </c>
      <c r="W2627" s="1">
        <v>0</v>
      </c>
      <c r="AG2627" s="7">
        <f>IF(Q2627&gt;0,RANK(Q2627,(N2627:P2627,Q2627:AE2627)),0)</f>
        <v>3</v>
      </c>
      <c r="AH2627" s="7">
        <f>IF(R2627&gt;0,RANK(R2627,(N2627:P2627,Q2627:AE2627)),0)</f>
        <v>0</v>
      </c>
      <c r="AI2627" s="7">
        <f>IF(T2627&gt;0,RANK(T2627,(N2627:P2627,Q2627:AE2627)),0)</f>
        <v>0</v>
      </c>
      <c r="AJ2627" s="7">
        <f>IF(S2627&gt;0,RANK(S2627,(N2627:P2627,Q2627:AE2627)),0)</f>
        <v>0</v>
      </c>
      <c r="AK2627" s="2">
        <f t="shared" si="580"/>
        <v>3.105590062111801E-3</v>
      </c>
      <c r="AL2627" s="2">
        <f t="shared" si="580"/>
        <v>0</v>
      </c>
      <c r="AM2627" s="2">
        <f t="shared" si="581"/>
        <v>0</v>
      </c>
      <c r="AN2627" s="2">
        <f t="shared" si="582"/>
        <v>0</v>
      </c>
      <c r="AP2627" t="s">
        <v>2651</v>
      </c>
      <c r="AQ2627" t="s">
        <v>3776</v>
      </c>
      <c r="AR2627">
        <v>11</v>
      </c>
      <c r="AT2627" s="85" t="s">
        <v>3334</v>
      </c>
      <c r="AU2627" s="84" t="s">
        <v>4173</v>
      </c>
      <c r="AV2627" s="77" t="str">
        <f t="shared" si="583"/>
        <v>48081</v>
      </c>
      <c r="AX2627" s="7" t="s">
        <v>186</v>
      </c>
      <c r="AY2627">
        <v>5</v>
      </c>
    </row>
    <row r="2628" spans="1:51" hidden="1" outlineLevel="1">
      <c r="A2628" t="s">
        <v>4573</v>
      </c>
      <c r="B2628" t="s">
        <v>3776</v>
      </c>
      <c r="C2628" s="1">
        <f t="shared" si="577"/>
        <v>3826</v>
      </c>
      <c r="D2628" s="7">
        <f>IF(N2628&gt;0, RANK(N2628,(N2628:P2628,Q2628:AE2628)),0)</f>
        <v>2</v>
      </c>
      <c r="E2628" s="7">
        <f>IF(O2628&gt;0,RANK(O2628,(N2628:P2628,Q2628:AE2628)),0)</f>
        <v>1</v>
      </c>
      <c r="F2628" s="7">
        <f>IF(P2628&gt;0,RANK(P2628,(N2628:P2628,Q2628:AE2628)),0)</f>
        <v>4</v>
      </c>
      <c r="G2628" s="1">
        <f t="shared" si="584"/>
        <v>2257</v>
      </c>
      <c r="H2628" s="2">
        <f t="shared" si="585"/>
        <v>0.58991113434396236</v>
      </c>
      <c r="I2628" s="2"/>
      <c r="J2628" s="2">
        <f t="shared" si="578"/>
        <v>0.20334553058024046</v>
      </c>
      <c r="K2628" s="2">
        <f t="shared" si="578"/>
        <v>0.79325666492420277</v>
      </c>
      <c r="L2628" s="2">
        <f t="shared" si="578"/>
        <v>5.2273915316257186E-4</v>
      </c>
      <c r="M2628" s="2">
        <f t="shared" si="579"/>
        <v>2.8750653423941391E-3</v>
      </c>
      <c r="N2628" s="1">
        <v>778</v>
      </c>
      <c r="O2628" s="1">
        <v>3035</v>
      </c>
      <c r="P2628" s="1">
        <v>2</v>
      </c>
      <c r="Q2628" s="1">
        <v>11</v>
      </c>
      <c r="R2628" s="1">
        <v>0</v>
      </c>
      <c r="S2628" s="1">
        <v>0</v>
      </c>
      <c r="U2628" s="1">
        <v>0</v>
      </c>
      <c r="W2628" s="1">
        <v>0</v>
      </c>
      <c r="AG2628" s="7">
        <f>IF(Q2628&gt;0,RANK(Q2628,(N2628:P2628,Q2628:AE2628)),0)</f>
        <v>3</v>
      </c>
      <c r="AH2628" s="7">
        <f>IF(R2628&gt;0,RANK(R2628,(N2628:P2628,Q2628:AE2628)),0)</f>
        <v>0</v>
      </c>
      <c r="AI2628" s="7">
        <f>IF(T2628&gt;0,RANK(T2628,(N2628:P2628,Q2628:AE2628)),0)</f>
        <v>0</v>
      </c>
      <c r="AJ2628" s="7">
        <f>IF(S2628&gt;0,RANK(S2628,(N2628:P2628,Q2628:AE2628)),0)</f>
        <v>0</v>
      </c>
      <c r="AK2628" s="2">
        <f t="shared" si="580"/>
        <v>2.8750653423941452E-3</v>
      </c>
      <c r="AL2628" s="2">
        <f t="shared" si="580"/>
        <v>0</v>
      </c>
      <c r="AM2628" s="2">
        <f t="shared" si="581"/>
        <v>0</v>
      </c>
      <c r="AN2628" s="2">
        <f t="shared" si="582"/>
        <v>0</v>
      </c>
      <c r="AP2628" t="s">
        <v>4573</v>
      </c>
      <c r="AQ2628" t="s">
        <v>3776</v>
      </c>
      <c r="AR2628">
        <v>11</v>
      </c>
      <c r="AT2628" s="85" t="s">
        <v>3334</v>
      </c>
      <c r="AU2628" s="84" t="s">
        <v>4372</v>
      </c>
      <c r="AV2628" s="77" t="str">
        <f t="shared" si="583"/>
        <v>48083</v>
      </c>
      <c r="AX2628" s="7" t="s">
        <v>186</v>
      </c>
      <c r="AY2628">
        <v>15</v>
      </c>
    </row>
    <row r="2629" spans="1:51" hidden="1" outlineLevel="1">
      <c r="A2629" t="s">
        <v>4483</v>
      </c>
      <c r="B2629" t="s">
        <v>3776</v>
      </c>
      <c r="C2629" s="1">
        <f t="shared" si="577"/>
        <v>245154</v>
      </c>
      <c r="D2629" s="7">
        <f>IF(N2629&gt;0, RANK(N2629,(N2629:P2629,Q2629:AE2629)),0)</f>
        <v>2</v>
      </c>
      <c r="E2629" s="7">
        <f>IF(O2629&gt;0,RANK(O2629,(N2629:P2629,Q2629:AE2629)),0)</f>
        <v>1</v>
      </c>
      <c r="F2629" s="7">
        <f>IF(P2629&gt;0,RANK(P2629,(N2629:P2629,Q2629:AE2629)),0)</f>
        <v>4</v>
      </c>
      <c r="G2629" s="1">
        <f t="shared" si="584"/>
        <v>105500</v>
      </c>
      <c r="H2629" s="2">
        <f t="shared" si="585"/>
        <v>0.43034174437292477</v>
      </c>
      <c r="I2629" s="2"/>
      <c r="J2629" s="2">
        <f t="shared" si="578"/>
        <v>0.2811905985625362</v>
      </c>
      <c r="K2629" s="2">
        <f t="shared" si="578"/>
        <v>0.71153234293546097</v>
      </c>
      <c r="L2629" s="2">
        <f t="shared" si="578"/>
        <v>1.1462182954387855E-3</v>
      </c>
      <c r="M2629" s="2">
        <f t="shared" si="579"/>
        <v>6.1308402065639901E-3</v>
      </c>
      <c r="N2629" s="1">
        <v>68935</v>
      </c>
      <c r="O2629" s="1">
        <v>174435</v>
      </c>
      <c r="P2629" s="1">
        <v>281</v>
      </c>
      <c r="Q2629" s="1">
        <v>1424</v>
      </c>
      <c r="R2629" s="1">
        <v>61</v>
      </c>
      <c r="S2629" s="1">
        <v>14</v>
      </c>
      <c r="U2629" s="1">
        <v>0</v>
      </c>
      <c r="W2629" s="1">
        <v>4</v>
      </c>
      <c r="AG2629" s="7">
        <f>IF(Q2629&gt;0,RANK(Q2629,(N2629:P2629,Q2629:AE2629)),0)</f>
        <v>3</v>
      </c>
      <c r="AH2629" s="7">
        <f>IF(R2629&gt;0,RANK(R2629,(N2629:P2629,Q2629:AE2629)),0)</f>
        <v>5</v>
      </c>
      <c r="AI2629" s="7">
        <f>IF(T2629&gt;0,RANK(T2629,(N2629:P2629,Q2629:AE2629)),0)</f>
        <v>0</v>
      </c>
      <c r="AJ2629" s="7">
        <f>IF(S2629&gt;0,RANK(S2629,(N2629:P2629,Q2629:AE2629)),0)</f>
        <v>6</v>
      </c>
      <c r="AK2629" s="2">
        <f t="shared" si="580"/>
        <v>5.8085937818677241E-3</v>
      </c>
      <c r="AL2629" s="2">
        <f t="shared" si="580"/>
        <v>2.488231886895584E-4</v>
      </c>
      <c r="AM2629" s="2">
        <f t="shared" si="581"/>
        <v>0</v>
      </c>
      <c r="AN2629" s="2">
        <f t="shared" si="582"/>
        <v>5.7106961338587171E-5</v>
      </c>
      <c r="AP2629" t="s">
        <v>4483</v>
      </c>
      <c r="AQ2629" t="s">
        <v>3776</v>
      </c>
      <c r="AR2629">
        <v>0</v>
      </c>
      <c r="AT2629" s="85" t="s">
        <v>3334</v>
      </c>
      <c r="AU2629" s="84" t="s">
        <v>5224</v>
      </c>
      <c r="AV2629" s="77" t="str">
        <f t="shared" si="583"/>
        <v>48085</v>
      </c>
      <c r="AX2629" s="7" t="s">
        <v>186</v>
      </c>
      <c r="AY2629">
        <v>163</v>
      </c>
    </row>
    <row r="2630" spans="1:51" hidden="1" outlineLevel="1">
      <c r="A2630" t="s">
        <v>4073</v>
      </c>
      <c r="B2630" t="s">
        <v>3776</v>
      </c>
      <c r="C2630" s="1">
        <f t="shared" si="577"/>
        <v>1398</v>
      </c>
      <c r="D2630" s="7">
        <f>IF(N2630&gt;0, RANK(N2630,(N2630:P2630,Q2630:AE2630)),0)</f>
        <v>2</v>
      </c>
      <c r="E2630" s="7">
        <f>IF(O2630&gt;0,RANK(O2630,(N2630:P2630,Q2630:AE2630)),0)</f>
        <v>1</v>
      </c>
      <c r="F2630" s="7">
        <f>IF(P2630&gt;0,RANK(P2630,(N2630:P2630,Q2630:AE2630)),0)</f>
        <v>3</v>
      </c>
      <c r="G2630" s="1">
        <f t="shared" si="584"/>
        <v>705</v>
      </c>
      <c r="H2630" s="2">
        <f t="shared" si="585"/>
        <v>0.50429184549356221</v>
      </c>
      <c r="I2630" s="2"/>
      <c r="J2630" s="2">
        <f t="shared" si="578"/>
        <v>0.24749642346208869</v>
      </c>
      <c r="K2630" s="2">
        <f t="shared" si="578"/>
        <v>0.75178826895565098</v>
      </c>
      <c r="L2630" s="2">
        <f t="shared" si="578"/>
        <v>7.1530758226037196E-4</v>
      </c>
      <c r="M2630" s="2">
        <f t="shared" si="579"/>
        <v>-2.2551405187698492E-17</v>
      </c>
      <c r="N2630" s="1">
        <v>346</v>
      </c>
      <c r="O2630" s="1">
        <v>1051</v>
      </c>
      <c r="P2630" s="1">
        <v>1</v>
      </c>
      <c r="Q2630" s="1">
        <v>0</v>
      </c>
      <c r="R2630" s="1">
        <v>0</v>
      </c>
      <c r="S2630" s="1">
        <v>0</v>
      </c>
      <c r="U2630" s="1">
        <v>0</v>
      </c>
      <c r="W2630" s="1">
        <v>0</v>
      </c>
      <c r="AG2630" s="7">
        <f>IF(Q2630&gt;0,RANK(Q2630,(N2630:P2630,Q2630:AE2630)),0)</f>
        <v>0</v>
      </c>
      <c r="AH2630" s="7">
        <f>IF(R2630&gt;0,RANK(R2630,(N2630:P2630,Q2630:AE2630)),0)</f>
        <v>0</v>
      </c>
      <c r="AI2630" s="7">
        <f>IF(T2630&gt;0,RANK(T2630,(N2630:P2630,Q2630:AE2630)),0)</f>
        <v>0</v>
      </c>
      <c r="AJ2630" s="7">
        <f>IF(S2630&gt;0,RANK(S2630,(N2630:P2630,Q2630:AE2630)),0)</f>
        <v>0</v>
      </c>
      <c r="AK2630" s="2">
        <f t="shared" si="580"/>
        <v>0</v>
      </c>
      <c r="AL2630" s="2">
        <f t="shared" si="580"/>
        <v>0</v>
      </c>
      <c r="AM2630" s="2">
        <f t="shared" si="581"/>
        <v>0</v>
      </c>
      <c r="AN2630" s="2">
        <f t="shared" si="582"/>
        <v>0</v>
      </c>
      <c r="AP2630" t="s">
        <v>4073</v>
      </c>
      <c r="AQ2630" t="s">
        <v>3776</v>
      </c>
      <c r="AR2630">
        <v>13</v>
      </c>
      <c r="AT2630" s="85" t="s">
        <v>3334</v>
      </c>
      <c r="AU2630" s="84" t="s">
        <v>4374</v>
      </c>
      <c r="AV2630" s="77" t="str">
        <f t="shared" si="583"/>
        <v>48087</v>
      </c>
      <c r="AX2630" s="7" t="s">
        <v>186</v>
      </c>
      <c r="AY2630">
        <v>8</v>
      </c>
    </row>
    <row r="2631" spans="1:51" hidden="1" outlineLevel="1">
      <c r="A2631" t="s">
        <v>3124</v>
      </c>
      <c r="B2631" t="s">
        <v>3776</v>
      </c>
      <c r="C2631" s="1">
        <f t="shared" si="577"/>
        <v>7690</v>
      </c>
      <c r="D2631" s="7">
        <f>IF(N2631&gt;0, RANK(N2631,(N2631:P2631,Q2631:AE2631)),0)</f>
        <v>2</v>
      </c>
      <c r="E2631" s="7">
        <f>IF(O2631&gt;0,RANK(O2631,(N2631:P2631,Q2631:AE2631)),0)</f>
        <v>1</v>
      </c>
      <c r="F2631" s="7">
        <f>IF(P2631&gt;0,RANK(P2631,(N2631:P2631,Q2631:AE2631)),0)</f>
        <v>4</v>
      </c>
      <c r="G2631" s="1">
        <f t="shared" si="584"/>
        <v>3327</v>
      </c>
      <c r="H2631" s="2">
        <f t="shared" si="585"/>
        <v>0.43263979193758129</v>
      </c>
      <c r="I2631" s="2"/>
      <c r="J2631" s="2">
        <f t="shared" si="578"/>
        <v>0.28101430429128738</v>
      </c>
      <c r="K2631" s="2">
        <f t="shared" si="578"/>
        <v>0.71365409622886866</v>
      </c>
      <c r="L2631" s="2">
        <f t="shared" si="578"/>
        <v>7.8023407022106636E-4</v>
      </c>
      <c r="M2631" s="2">
        <f t="shared" si="579"/>
        <v>4.5513654096228963E-3</v>
      </c>
      <c r="N2631" s="1">
        <v>2161</v>
      </c>
      <c r="O2631" s="1">
        <v>5488</v>
      </c>
      <c r="P2631" s="1">
        <v>6</v>
      </c>
      <c r="Q2631" s="1">
        <v>29</v>
      </c>
      <c r="R2631" s="1">
        <v>1</v>
      </c>
      <c r="S2631" s="1">
        <v>1</v>
      </c>
      <c r="U2631" s="1">
        <v>1</v>
      </c>
      <c r="W2631" s="1">
        <v>3</v>
      </c>
      <c r="AG2631" s="7">
        <f>IF(Q2631&gt;0,RANK(Q2631,(N2631:P2631,Q2631:AE2631)),0)</f>
        <v>3</v>
      </c>
      <c r="AH2631" s="7">
        <f>IF(R2631&gt;0,RANK(R2631,(N2631:P2631,Q2631:AE2631)),0)</f>
        <v>6</v>
      </c>
      <c r="AI2631" s="7">
        <f>IF(T2631&gt;0,RANK(T2631,(N2631:P2631,Q2631:AE2631)),0)</f>
        <v>0</v>
      </c>
      <c r="AJ2631" s="7">
        <f>IF(S2631&gt;0,RANK(S2631,(N2631:P2631,Q2631:AE2631)),0)</f>
        <v>6</v>
      </c>
      <c r="AK2631" s="2">
        <f t="shared" si="580"/>
        <v>3.7711313394018205E-3</v>
      </c>
      <c r="AL2631" s="2">
        <f t="shared" si="580"/>
        <v>1.3003901170351105E-4</v>
      </c>
      <c r="AM2631" s="2">
        <f t="shared" si="581"/>
        <v>0</v>
      </c>
      <c r="AN2631" s="2">
        <f t="shared" si="582"/>
        <v>1.3003901170351105E-4</v>
      </c>
      <c r="AP2631" t="s">
        <v>3124</v>
      </c>
      <c r="AQ2631" t="s">
        <v>3776</v>
      </c>
      <c r="AR2631">
        <v>15</v>
      </c>
      <c r="AT2631" s="85" t="s">
        <v>3334</v>
      </c>
      <c r="AU2631" s="84" t="s">
        <v>4375</v>
      </c>
      <c r="AV2631" s="77" t="str">
        <f t="shared" si="583"/>
        <v>48089</v>
      </c>
      <c r="AX2631" s="7" t="s">
        <v>186</v>
      </c>
      <c r="AY2631">
        <v>13</v>
      </c>
    </row>
    <row r="2632" spans="1:51" hidden="1" outlineLevel="1">
      <c r="A2632" t="s">
        <v>3751</v>
      </c>
      <c r="B2632" t="s">
        <v>3776</v>
      </c>
      <c r="C2632" s="1">
        <f t="shared" si="577"/>
        <v>41043</v>
      </c>
      <c r="D2632" s="7">
        <f>IF(N2632&gt;0, RANK(N2632,(N2632:P2632,Q2632:AE2632)),0)</f>
        <v>2</v>
      </c>
      <c r="E2632" s="7">
        <f>IF(O2632&gt;0,RANK(O2632,(N2632:P2632,Q2632:AE2632)),0)</f>
        <v>1</v>
      </c>
      <c r="F2632" s="7">
        <f>IF(P2632&gt;0,RANK(P2632,(N2632:P2632,Q2632:AE2632)),0)</f>
        <v>4</v>
      </c>
      <c r="G2632" s="1">
        <f t="shared" si="584"/>
        <v>22421</v>
      </c>
      <c r="H2632" s="2">
        <f t="shared" si="585"/>
        <v>0.54628072996613308</v>
      </c>
      <c r="I2632" s="2"/>
      <c r="J2632" s="2">
        <f t="shared" si="578"/>
        <v>0.2230100138878737</v>
      </c>
      <c r="K2632" s="2">
        <f t="shared" si="578"/>
        <v>0.76929074385400675</v>
      </c>
      <c r="L2632" s="2">
        <f t="shared" si="578"/>
        <v>1.0233170089905708E-3</v>
      </c>
      <c r="M2632" s="2">
        <f t="shared" si="579"/>
        <v>6.6759252491290057E-3</v>
      </c>
      <c r="N2632" s="1">
        <v>9153</v>
      </c>
      <c r="O2632" s="1">
        <v>31574</v>
      </c>
      <c r="P2632" s="1">
        <v>42</v>
      </c>
      <c r="Q2632" s="1">
        <v>245</v>
      </c>
      <c r="R2632" s="1">
        <v>28</v>
      </c>
      <c r="S2632" s="1">
        <v>1</v>
      </c>
      <c r="W2632" s="1">
        <v>0</v>
      </c>
      <c r="AG2632" s="7">
        <f>IF(Q2632&gt;0,RANK(Q2632,(N2632:P2632,Q2632:AE2632)),0)</f>
        <v>3</v>
      </c>
      <c r="AH2632" s="7">
        <f>IF(R2632&gt;0,RANK(R2632,(N2632:P2632,Q2632:AE2632)),0)</f>
        <v>5</v>
      </c>
      <c r="AI2632" s="7">
        <f>IF(T2632&gt;0,RANK(T2632,(N2632:P2632,Q2632:AE2632)),0)</f>
        <v>0</v>
      </c>
      <c r="AJ2632" s="7">
        <f>IF(S2632&gt;0,RANK(S2632,(N2632:P2632,Q2632:AE2632)),0)</f>
        <v>6</v>
      </c>
      <c r="AK2632" s="2">
        <f t="shared" si="580"/>
        <v>5.9693492191116634E-3</v>
      </c>
      <c r="AL2632" s="2">
        <f t="shared" si="580"/>
        <v>6.8221133932704721E-4</v>
      </c>
      <c r="AM2632" s="2">
        <f t="shared" si="581"/>
        <v>0</v>
      </c>
      <c r="AN2632" s="2">
        <f t="shared" si="582"/>
        <v>2.4364690690251689E-5</v>
      </c>
      <c r="AP2632" t="s">
        <v>3751</v>
      </c>
      <c r="AQ2632" t="s">
        <v>3776</v>
      </c>
      <c r="AR2632">
        <v>0</v>
      </c>
      <c r="AT2632" s="85" t="s">
        <v>3334</v>
      </c>
      <c r="AU2632" s="84" t="s">
        <v>4376</v>
      </c>
      <c r="AV2632" s="77" t="str">
        <f t="shared" si="583"/>
        <v>48091</v>
      </c>
      <c r="AX2632" s="7" t="s">
        <v>186</v>
      </c>
      <c r="AY2632">
        <v>27</v>
      </c>
    </row>
    <row r="2633" spans="1:51" hidden="1" outlineLevel="1">
      <c r="A2633" t="s">
        <v>1882</v>
      </c>
      <c r="B2633" t="s">
        <v>3776</v>
      </c>
      <c r="C2633" s="1">
        <f t="shared" si="577"/>
        <v>5268</v>
      </c>
      <c r="D2633" s="7">
        <f>IF(N2633&gt;0, RANK(N2633,(N2633:P2633,Q2633:AE2633)),0)</f>
        <v>2</v>
      </c>
      <c r="E2633" s="7">
        <f>IF(O2633&gt;0,RANK(O2633,(N2633:P2633,Q2633:AE2633)),0)</f>
        <v>1</v>
      </c>
      <c r="F2633" s="7">
        <f>IF(P2633&gt;0,RANK(P2633,(N2633:P2633,Q2633:AE2633)),0)</f>
        <v>4</v>
      </c>
      <c r="G2633" s="1">
        <f t="shared" si="584"/>
        <v>2382</v>
      </c>
      <c r="H2633" s="2">
        <f t="shared" si="585"/>
        <v>0.4521640091116173</v>
      </c>
      <c r="I2633" s="2"/>
      <c r="J2633" s="2">
        <f t="shared" si="578"/>
        <v>0.2716400911161731</v>
      </c>
      <c r="K2633" s="2">
        <f t="shared" si="578"/>
        <v>0.7238041002277904</v>
      </c>
      <c r="L2633" s="2">
        <f t="shared" si="578"/>
        <v>3.7965072133637056E-4</v>
      </c>
      <c r="M2633" s="2">
        <f t="shared" si="579"/>
        <v>4.1761579347000715E-3</v>
      </c>
      <c r="N2633" s="1">
        <v>1431</v>
      </c>
      <c r="O2633" s="1">
        <v>3813</v>
      </c>
      <c r="P2633" s="1">
        <v>2</v>
      </c>
      <c r="Q2633" s="1">
        <v>21</v>
      </c>
      <c r="R2633" s="1">
        <v>0</v>
      </c>
      <c r="S2633" s="1">
        <v>0</v>
      </c>
      <c r="U2633" s="1">
        <v>1</v>
      </c>
      <c r="W2633" s="1">
        <v>0</v>
      </c>
      <c r="AG2633" s="7">
        <f>IF(Q2633&gt;0,RANK(Q2633,(N2633:P2633,Q2633:AE2633)),0)</f>
        <v>3</v>
      </c>
      <c r="AH2633" s="7">
        <f>IF(R2633&gt;0,RANK(R2633,(N2633:P2633,Q2633:AE2633)),0)</f>
        <v>0</v>
      </c>
      <c r="AI2633" s="7">
        <f>IF(T2633&gt;0,RANK(T2633,(N2633:P2633,Q2633:AE2633)),0)</f>
        <v>0</v>
      </c>
      <c r="AJ2633" s="7">
        <f>IF(S2633&gt;0,RANK(S2633,(N2633:P2633,Q2633:AE2633)),0)</f>
        <v>0</v>
      </c>
      <c r="AK2633" s="2">
        <f t="shared" si="580"/>
        <v>3.986332574031891E-3</v>
      </c>
      <c r="AL2633" s="2">
        <f t="shared" si="580"/>
        <v>0</v>
      </c>
      <c r="AM2633" s="2">
        <f t="shared" si="581"/>
        <v>0</v>
      </c>
      <c r="AN2633" s="2">
        <f t="shared" si="582"/>
        <v>0</v>
      </c>
      <c r="AP2633" t="s">
        <v>1882</v>
      </c>
      <c r="AQ2633" t="s">
        <v>3776</v>
      </c>
      <c r="AR2633">
        <v>11</v>
      </c>
      <c r="AT2633" s="85" t="s">
        <v>3334</v>
      </c>
      <c r="AU2633" s="84" t="s">
        <v>4600</v>
      </c>
      <c r="AV2633" s="77" t="str">
        <f t="shared" si="583"/>
        <v>48093</v>
      </c>
      <c r="AX2633" s="7" t="s">
        <v>186</v>
      </c>
      <c r="AY2633">
        <v>17</v>
      </c>
    </row>
    <row r="2634" spans="1:51" hidden="1" outlineLevel="1">
      <c r="A2634" t="s">
        <v>2376</v>
      </c>
      <c r="B2634" t="s">
        <v>3776</v>
      </c>
      <c r="C2634" s="1">
        <f t="shared" si="577"/>
        <v>1193</v>
      </c>
      <c r="D2634" s="7">
        <f>IF(N2634&gt;0, RANK(N2634,(N2634:P2634,Q2634:AE2634)),0)</f>
        <v>2</v>
      </c>
      <c r="E2634" s="7">
        <f>IF(O2634&gt;0,RANK(O2634,(N2634:P2634,Q2634:AE2634)),0)</f>
        <v>1</v>
      </c>
      <c r="F2634" s="7">
        <f>IF(P2634&gt;0,RANK(P2634,(N2634:P2634,Q2634:AE2634)),0)</f>
        <v>4</v>
      </c>
      <c r="G2634" s="1">
        <f t="shared" si="584"/>
        <v>641</v>
      </c>
      <c r="H2634" s="2">
        <f t="shared" si="585"/>
        <v>0.53730092204526403</v>
      </c>
      <c r="I2634" s="2"/>
      <c r="J2634" s="2">
        <f t="shared" si="578"/>
        <v>0.22632020117351215</v>
      </c>
      <c r="K2634" s="2">
        <f t="shared" si="578"/>
        <v>0.76362112321877618</v>
      </c>
      <c r="L2634" s="2">
        <f t="shared" si="578"/>
        <v>3.3528918692372171E-3</v>
      </c>
      <c r="M2634" s="2">
        <f t="shared" si="579"/>
        <v>6.7057837384744585E-3</v>
      </c>
      <c r="N2634" s="1">
        <v>270</v>
      </c>
      <c r="O2634" s="1">
        <v>911</v>
      </c>
      <c r="P2634" s="1">
        <v>4</v>
      </c>
      <c r="Q2634" s="1">
        <v>6</v>
      </c>
      <c r="R2634" s="1">
        <v>2</v>
      </c>
      <c r="S2634" s="1">
        <v>0</v>
      </c>
      <c r="U2634" s="1">
        <v>0</v>
      </c>
      <c r="W2634" s="1">
        <v>0</v>
      </c>
      <c r="AG2634" s="7">
        <f>IF(Q2634&gt;0,RANK(Q2634,(N2634:P2634,Q2634:AE2634)),0)</f>
        <v>3</v>
      </c>
      <c r="AH2634" s="7">
        <f>IF(R2634&gt;0,RANK(R2634,(N2634:P2634,Q2634:AE2634)),0)</f>
        <v>5</v>
      </c>
      <c r="AI2634" s="7">
        <f>IF(T2634&gt;0,RANK(T2634,(N2634:P2634,Q2634:AE2634)),0)</f>
        <v>0</v>
      </c>
      <c r="AJ2634" s="7">
        <f>IF(S2634&gt;0,RANK(S2634,(N2634:P2634,Q2634:AE2634)),0)</f>
        <v>0</v>
      </c>
      <c r="AK2634" s="2">
        <f t="shared" si="580"/>
        <v>5.0293378038558257E-3</v>
      </c>
      <c r="AL2634" s="2">
        <f t="shared" si="580"/>
        <v>1.6764459346186086E-3</v>
      </c>
      <c r="AM2634" s="2">
        <f t="shared" si="581"/>
        <v>0</v>
      </c>
      <c r="AN2634" s="2">
        <f t="shared" si="582"/>
        <v>0</v>
      </c>
      <c r="AP2634" t="s">
        <v>2376</v>
      </c>
      <c r="AQ2634" t="s">
        <v>3776</v>
      </c>
      <c r="AR2634">
        <v>11</v>
      </c>
      <c r="AT2634" s="85" t="s">
        <v>3334</v>
      </c>
      <c r="AU2634" s="84" t="s">
        <v>4202</v>
      </c>
      <c r="AV2634" s="77" t="str">
        <f t="shared" si="583"/>
        <v>48095</v>
      </c>
      <c r="AX2634" s="7" t="s">
        <v>186</v>
      </c>
      <c r="AY2634">
        <v>9</v>
      </c>
    </row>
    <row r="2635" spans="1:51" hidden="1" outlineLevel="1">
      <c r="A2635" t="s">
        <v>2893</v>
      </c>
      <c r="B2635" t="s">
        <v>3776</v>
      </c>
      <c r="C2635" s="1">
        <f t="shared" si="577"/>
        <v>15107</v>
      </c>
      <c r="D2635" s="7">
        <f>IF(N2635&gt;0, RANK(N2635,(N2635:P2635,Q2635:AE2635)),0)</f>
        <v>2</v>
      </c>
      <c r="E2635" s="7">
        <f>IF(O2635&gt;0,RANK(O2635,(N2635:P2635,Q2635:AE2635)),0)</f>
        <v>1</v>
      </c>
      <c r="F2635" s="7">
        <f>IF(P2635&gt;0,RANK(P2635,(N2635:P2635,Q2635:AE2635)),0)</f>
        <v>4</v>
      </c>
      <c r="G2635" s="1">
        <f t="shared" si="584"/>
        <v>8766</v>
      </c>
      <c r="H2635" s="2">
        <f t="shared" si="585"/>
        <v>0.58026080624875886</v>
      </c>
      <c r="I2635" s="2"/>
      <c r="J2635" s="2">
        <f t="shared" si="578"/>
        <v>0.20798305421327862</v>
      </c>
      <c r="K2635" s="2">
        <f t="shared" si="578"/>
        <v>0.78824386046203743</v>
      </c>
      <c r="L2635" s="2">
        <f t="shared" si="578"/>
        <v>5.9575031442377709E-4</v>
      </c>
      <c r="M2635" s="2">
        <f t="shared" si="579"/>
        <v>3.1773350102602344E-3</v>
      </c>
      <c r="N2635" s="1">
        <v>3142</v>
      </c>
      <c r="O2635" s="1">
        <v>11908</v>
      </c>
      <c r="P2635" s="1">
        <v>9</v>
      </c>
      <c r="Q2635" s="1">
        <v>46</v>
      </c>
      <c r="S2635" s="1">
        <v>2</v>
      </c>
      <c r="W2635" s="1">
        <v>0</v>
      </c>
      <c r="AG2635" s="7">
        <f>IF(Q2635&gt;0,RANK(Q2635,(N2635:P2635,Q2635:AE2635)),0)</f>
        <v>3</v>
      </c>
      <c r="AH2635" s="7">
        <f>IF(R2635&gt;0,RANK(R2635,(N2635:P2635,Q2635:AE2635)),0)</f>
        <v>0</v>
      </c>
      <c r="AI2635" s="7">
        <f>IF(T2635&gt;0,RANK(T2635,(N2635:P2635,Q2635:AE2635)),0)</f>
        <v>0</v>
      </c>
      <c r="AJ2635" s="7">
        <f>IF(S2635&gt;0,RANK(S2635,(N2635:P2635,Q2635:AE2635)),0)</f>
        <v>5</v>
      </c>
      <c r="AK2635" s="2">
        <f t="shared" si="580"/>
        <v>3.044946051499305E-3</v>
      </c>
      <c r="AL2635" s="2">
        <f t="shared" si="580"/>
        <v>0</v>
      </c>
      <c r="AM2635" s="2">
        <f t="shared" si="581"/>
        <v>0</v>
      </c>
      <c r="AN2635" s="2">
        <f t="shared" si="582"/>
        <v>1.3238895876083935E-4</v>
      </c>
      <c r="AP2635" t="s">
        <v>2893</v>
      </c>
      <c r="AQ2635" t="s">
        <v>3776</v>
      </c>
      <c r="AR2635">
        <v>0</v>
      </c>
      <c r="AT2635" s="85" t="s">
        <v>3334</v>
      </c>
      <c r="AU2635" s="84" t="s">
        <v>4529</v>
      </c>
      <c r="AV2635" s="77" t="str">
        <f t="shared" si="583"/>
        <v>48097</v>
      </c>
      <c r="AX2635" s="7" t="s">
        <v>186</v>
      </c>
      <c r="AY2635">
        <v>26</v>
      </c>
    </row>
    <row r="2636" spans="1:51" hidden="1" outlineLevel="1">
      <c r="A2636" t="s">
        <v>2223</v>
      </c>
      <c r="B2636" t="s">
        <v>3776</v>
      </c>
      <c r="C2636" s="1">
        <f t="shared" si="577"/>
        <v>17625</v>
      </c>
      <c r="D2636" s="7">
        <f>IF(N2636&gt;0, RANK(N2636,(N2636:P2636,Q2636:AE2636)),0)</f>
        <v>2</v>
      </c>
      <c r="E2636" s="7">
        <f>IF(O2636&gt;0,RANK(O2636,(N2636:P2636,Q2636:AE2636)),0)</f>
        <v>1</v>
      </c>
      <c r="F2636" s="7">
        <f>IF(P2636&gt;0,RANK(P2636,(N2636:P2636,Q2636:AE2636)),0)</f>
        <v>4</v>
      </c>
      <c r="G2636" s="1">
        <f t="shared" si="584"/>
        <v>7299</v>
      </c>
      <c r="H2636" s="2">
        <f t="shared" si="585"/>
        <v>0.41412765957446807</v>
      </c>
      <c r="I2636" s="2"/>
      <c r="J2636" s="2">
        <f t="shared" si="578"/>
        <v>0.2906099290780142</v>
      </c>
      <c r="K2636" s="2">
        <f t="shared" si="578"/>
        <v>0.70473758865248226</v>
      </c>
      <c r="L2636" s="2">
        <f t="shared" si="578"/>
        <v>7.3758865248226945E-4</v>
      </c>
      <c r="M2636" s="2">
        <f t="shared" si="579"/>
        <v>3.9148936170212744E-3</v>
      </c>
      <c r="N2636" s="1">
        <v>5122</v>
      </c>
      <c r="O2636" s="1">
        <v>12421</v>
      </c>
      <c r="P2636" s="1">
        <v>13</v>
      </c>
      <c r="Q2636" s="1">
        <v>69</v>
      </c>
      <c r="R2636" s="1">
        <v>0</v>
      </c>
      <c r="S2636" s="1">
        <v>0</v>
      </c>
      <c r="U2636" s="1">
        <v>0</v>
      </c>
      <c r="W2636" s="1">
        <v>0</v>
      </c>
      <c r="AG2636" s="7">
        <f>IF(Q2636&gt;0,RANK(Q2636,(N2636:P2636,Q2636:AE2636)),0)</f>
        <v>3</v>
      </c>
      <c r="AH2636" s="7">
        <f>IF(R2636&gt;0,RANK(R2636,(N2636:P2636,Q2636:AE2636)),0)</f>
        <v>0</v>
      </c>
      <c r="AI2636" s="7">
        <f>IF(T2636&gt;0,RANK(T2636,(N2636:P2636,Q2636:AE2636)),0)</f>
        <v>0</v>
      </c>
      <c r="AJ2636" s="7">
        <f>IF(S2636&gt;0,RANK(S2636,(N2636:P2636,Q2636:AE2636)),0)</f>
        <v>0</v>
      </c>
      <c r="AK2636" s="2">
        <f t="shared" si="580"/>
        <v>3.914893617021277E-3</v>
      </c>
      <c r="AL2636" s="2">
        <f t="shared" si="580"/>
        <v>0</v>
      </c>
      <c r="AM2636" s="2">
        <f t="shared" si="581"/>
        <v>0</v>
      </c>
      <c r="AN2636" s="2">
        <f t="shared" si="582"/>
        <v>0</v>
      </c>
      <c r="AP2636" t="s">
        <v>2223</v>
      </c>
      <c r="AQ2636" t="s">
        <v>3776</v>
      </c>
      <c r="AR2636">
        <v>31</v>
      </c>
      <c r="AT2636" s="85" t="s">
        <v>3334</v>
      </c>
      <c r="AU2636" s="84" t="s">
        <v>4530</v>
      </c>
      <c r="AV2636" s="77" t="str">
        <f t="shared" si="583"/>
        <v>48099</v>
      </c>
      <c r="AX2636" s="7" t="s">
        <v>186</v>
      </c>
      <c r="AY2636">
        <v>21</v>
      </c>
    </row>
    <row r="2637" spans="1:51" hidden="1" outlineLevel="1">
      <c r="A2637" t="s">
        <v>2224</v>
      </c>
      <c r="B2637" t="s">
        <v>3776</v>
      </c>
      <c r="C2637" s="1">
        <f t="shared" si="577"/>
        <v>768</v>
      </c>
      <c r="D2637" s="7">
        <f>IF(N2637&gt;0, RANK(N2637,(N2637:P2637,Q2637:AE2637)),0)</f>
        <v>2</v>
      </c>
      <c r="E2637" s="7">
        <f>IF(O2637&gt;0,RANK(O2637,(N2637:P2637,Q2637:AE2637)),0)</f>
        <v>1</v>
      </c>
      <c r="F2637" s="7">
        <f>IF(P2637&gt;0,RANK(P2637,(N2637:P2637,Q2637:AE2637)),0)</f>
        <v>0</v>
      </c>
      <c r="G2637" s="1">
        <f t="shared" si="584"/>
        <v>335</v>
      </c>
      <c r="H2637" s="2">
        <f t="shared" si="585"/>
        <v>0.43619791666666669</v>
      </c>
      <c r="I2637" s="2"/>
      <c r="J2637" s="2">
        <f t="shared" si="578"/>
        <v>0.27864583333333331</v>
      </c>
      <c r="K2637" s="2">
        <f t="shared" si="578"/>
        <v>0.71484375</v>
      </c>
      <c r="L2637" s="2">
        <f t="shared" si="578"/>
        <v>0</v>
      </c>
      <c r="M2637" s="2">
        <f t="shared" si="579"/>
        <v>6.5104166666667407E-3</v>
      </c>
      <c r="N2637" s="1">
        <v>214</v>
      </c>
      <c r="O2637" s="1">
        <v>549</v>
      </c>
      <c r="P2637" s="1">
        <v>0</v>
      </c>
      <c r="Q2637" s="1">
        <v>5</v>
      </c>
      <c r="R2637" s="1">
        <v>0</v>
      </c>
      <c r="S2637" s="1">
        <v>0</v>
      </c>
      <c r="U2637" s="1">
        <v>0</v>
      </c>
      <c r="W2637" s="1">
        <v>0</v>
      </c>
      <c r="AG2637" s="7">
        <f>IF(Q2637&gt;0,RANK(Q2637,(N2637:P2637,Q2637:AE2637)),0)</f>
        <v>3</v>
      </c>
      <c r="AH2637" s="7">
        <f>IF(R2637&gt;0,RANK(R2637,(N2637:P2637,Q2637:AE2637)),0)</f>
        <v>0</v>
      </c>
      <c r="AI2637" s="7">
        <f>IF(T2637&gt;0,RANK(T2637,(N2637:P2637,Q2637:AE2637)),0)</f>
        <v>0</v>
      </c>
      <c r="AJ2637" s="7">
        <f>IF(S2637&gt;0,RANK(S2637,(N2637:P2637,Q2637:AE2637)),0)</f>
        <v>0</v>
      </c>
      <c r="AK2637" s="2">
        <f t="shared" si="580"/>
        <v>6.510416666666667E-3</v>
      </c>
      <c r="AL2637" s="2">
        <f t="shared" si="580"/>
        <v>0</v>
      </c>
      <c r="AM2637" s="2">
        <f t="shared" si="581"/>
        <v>0</v>
      </c>
      <c r="AN2637" s="2">
        <f t="shared" si="582"/>
        <v>0</v>
      </c>
      <c r="AP2637" t="s">
        <v>2224</v>
      </c>
      <c r="AQ2637" t="s">
        <v>3776</v>
      </c>
      <c r="AR2637">
        <v>13</v>
      </c>
      <c r="AT2637" s="85" t="s">
        <v>3334</v>
      </c>
      <c r="AU2637" s="84" t="s">
        <v>4531</v>
      </c>
      <c r="AV2637" s="77" t="str">
        <f t="shared" si="583"/>
        <v>48101</v>
      </c>
      <c r="AX2637" s="7" t="s">
        <v>186</v>
      </c>
      <c r="AY2637">
        <v>6</v>
      </c>
    </row>
    <row r="2638" spans="1:51" hidden="1" outlineLevel="1">
      <c r="A2638" t="s">
        <v>2639</v>
      </c>
      <c r="B2638" t="s">
        <v>3776</v>
      </c>
      <c r="C2638" s="1">
        <f t="shared" si="577"/>
        <v>1574</v>
      </c>
      <c r="D2638" s="7">
        <f>IF(N2638&gt;0, RANK(N2638,(N2638:P2638,Q2638:AE2638)),0)</f>
        <v>2</v>
      </c>
      <c r="E2638" s="7">
        <f>IF(O2638&gt;0,RANK(O2638,(N2638:P2638,Q2638:AE2638)),0)</f>
        <v>1</v>
      </c>
      <c r="F2638" s="7">
        <f>IF(P2638&gt;0,RANK(P2638,(N2638:P2638,Q2638:AE2638)),0)</f>
        <v>4</v>
      </c>
      <c r="G2638" s="1">
        <f t="shared" si="584"/>
        <v>1060</v>
      </c>
      <c r="H2638" s="2">
        <f t="shared" si="585"/>
        <v>0.6734434561626429</v>
      </c>
      <c r="I2638" s="2"/>
      <c r="J2638" s="2">
        <f t="shared" si="578"/>
        <v>0.16137229987293519</v>
      </c>
      <c r="K2638" s="2">
        <f t="shared" si="578"/>
        <v>0.83481575603557812</v>
      </c>
      <c r="L2638" s="2">
        <f t="shared" si="578"/>
        <v>6.3532401524777639E-4</v>
      </c>
      <c r="M2638" s="2">
        <f t="shared" si="579"/>
        <v>3.1766200762388865E-3</v>
      </c>
      <c r="N2638" s="1">
        <v>254</v>
      </c>
      <c r="O2638" s="1">
        <v>1314</v>
      </c>
      <c r="P2638" s="1">
        <v>1</v>
      </c>
      <c r="Q2638" s="1">
        <v>5</v>
      </c>
      <c r="R2638" s="1">
        <v>0</v>
      </c>
      <c r="S2638" s="1">
        <v>0</v>
      </c>
      <c r="U2638" s="1">
        <v>0</v>
      </c>
      <c r="W2638" s="1">
        <v>0</v>
      </c>
      <c r="AG2638" s="7">
        <f>IF(Q2638&gt;0,RANK(Q2638,(N2638:P2638,Q2638:AE2638)),0)</f>
        <v>3</v>
      </c>
      <c r="AH2638" s="7">
        <f>IF(R2638&gt;0,RANK(R2638,(N2638:P2638,Q2638:AE2638)),0)</f>
        <v>0</v>
      </c>
      <c r="AI2638" s="7">
        <f>IF(T2638&gt;0,RANK(T2638,(N2638:P2638,Q2638:AE2638)),0)</f>
        <v>0</v>
      </c>
      <c r="AJ2638" s="7">
        <f>IF(S2638&gt;0,RANK(S2638,(N2638:P2638,Q2638:AE2638)),0)</f>
        <v>0</v>
      </c>
      <c r="AK2638" s="2">
        <f t="shared" si="580"/>
        <v>3.1766200762388818E-3</v>
      </c>
      <c r="AL2638" s="2">
        <f t="shared" si="580"/>
        <v>0</v>
      </c>
      <c r="AM2638" s="2">
        <f t="shared" si="581"/>
        <v>0</v>
      </c>
      <c r="AN2638" s="2">
        <f t="shared" si="582"/>
        <v>0</v>
      </c>
      <c r="AP2638" t="s">
        <v>2639</v>
      </c>
      <c r="AQ2638" t="s">
        <v>3776</v>
      </c>
      <c r="AR2638">
        <v>11</v>
      </c>
      <c r="AT2638" s="85" t="s">
        <v>3334</v>
      </c>
      <c r="AU2638" s="84" t="s">
        <v>4532</v>
      </c>
      <c r="AV2638" s="77" t="str">
        <f t="shared" si="583"/>
        <v>48103</v>
      </c>
      <c r="AX2638" s="7" t="s">
        <v>186</v>
      </c>
      <c r="AY2638">
        <v>5</v>
      </c>
    </row>
    <row r="2639" spans="1:51" hidden="1" outlineLevel="1">
      <c r="A2639" t="s">
        <v>4083</v>
      </c>
      <c r="B2639" t="s">
        <v>3776</v>
      </c>
      <c r="C2639" s="1">
        <f t="shared" si="577"/>
        <v>1728</v>
      </c>
      <c r="D2639" s="7">
        <f>IF(N2639&gt;0, RANK(N2639,(N2639:P2639,Q2639:AE2639)),0)</f>
        <v>2</v>
      </c>
      <c r="E2639" s="7">
        <f>IF(O2639&gt;0,RANK(O2639,(N2639:P2639,Q2639:AE2639)),0)</f>
        <v>1</v>
      </c>
      <c r="F2639" s="7">
        <f>IF(P2639&gt;0,RANK(P2639,(N2639:P2639,Q2639:AE2639)),0)</f>
        <v>0</v>
      </c>
      <c r="G2639" s="1">
        <f t="shared" si="584"/>
        <v>775</v>
      </c>
      <c r="H2639" s="2">
        <f t="shared" si="585"/>
        <v>0.44849537037037035</v>
      </c>
      <c r="I2639" s="2"/>
      <c r="J2639" s="2">
        <f t="shared" si="578"/>
        <v>0.27372685185185186</v>
      </c>
      <c r="K2639" s="2">
        <f t="shared" si="578"/>
        <v>0.72222222222222221</v>
      </c>
      <c r="L2639" s="2">
        <f t="shared" si="578"/>
        <v>0</v>
      </c>
      <c r="M2639" s="2">
        <f t="shared" si="579"/>
        <v>4.05092592592593E-3</v>
      </c>
      <c r="N2639" s="1">
        <v>473</v>
      </c>
      <c r="O2639" s="1">
        <v>1248</v>
      </c>
      <c r="P2639" s="1">
        <v>0</v>
      </c>
      <c r="Q2639" s="1">
        <v>6</v>
      </c>
      <c r="R2639" s="1">
        <v>1</v>
      </c>
      <c r="S2639" s="1">
        <v>0</v>
      </c>
      <c r="U2639" s="1">
        <v>0</v>
      </c>
      <c r="W2639" s="1">
        <v>0</v>
      </c>
      <c r="AG2639" s="7">
        <f>IF(Q2639&gt;0,RANK(Q2639,(N2639:P2639,Q2639:AE2639)),0)</f>
        <v>3</v>
      </c>
      <c r="AH2639" s="7">
        <f>IF(R2639&gt;0,RANK(R2639,(N2639:P2639,Q2639:AE2639)),0)</f>
        <v>4</v>
      </c>
      <c r="AI2639" s="7">
        <f>IF(T2639&gt;0,RANK(T2639,(N2639:P2639,Q2639:AE2639)),0)</f>
        <v>0</v>
      </c>
      <c r="AJ2639" s="7">
        <f>IF(S2639&gt;0,RANK(S2639,(N2639:P2639,Q2639:AE2639)),0)</f>
        <v>0</v>
      </c>
      <c r="AK2639" s="2">
        <f t="shared" si="580"/>
        <v>3.472222222222222E-3</v>
      </c>
      <c r="AL2639" s="2">
        <f t="shared" si="580"/>
        <v>5.7870370370370367E-4</v>
      </c>
      <c r="AM2639" s="2">
        <f t="shared" si="581"/>
        <v>0</v>
      </c>
      <c r="AN2639" s="2">
        <f t="shared" si="582"/>
        <v>0</v>
      </c>
      <c r="AP2639" t="s">
        <v>4083</v>
      </c>
      <c r="AQ2639" t="s">
        <v>3776</v>
      </c>
      <c r="AR2639">
        <v>23</v>
      </c>
      <c r="AT2639" s="85" t="s">
        <v>3334</v>
      </c>
      <c r="AU2639" s="84" t="s">
        <v>4533</v>
      </c>
      <c r="AV2639" s="77" t="str">
        <f t="shared" si="583"/>
        <v>48105</v>
      </c>
      <c r="AX2639" s="7" t="s">
        <v>186</v>
      </c>
      <c r="AY2639">
        <v>5</v>
      </c>
    </row>
    <row r="2640" spans="1:51" hidden="1" outlineLevel="1">
      <c r="A2640" t="s">
        <v>2917</v>
      </c>
      <c r="B2640" t="s">
        <v>3776</v>
      </c>
      <c r="C2640" s="1">
        <f t="shared" si="577"/>
        <v>2275</v>
      </c>
      <c r="D2640" s="7">
        <f>IF(N2640&gt;0, RANK(N2640,(N2640:P2640,Q2640:AE2640)),0)</f>
        <v>2</v>
      </c>
      <c r="E2640" s="7">
        <f>IF(O2640&gt;0,RANK(O2640,(N2640:P2640,Q2640:AE2640)),0)</f>
        <v>1</v>
      </c>
      <c r="F2640" s="7">
        <f>IF(P2640&gt;0,RANK(P2640,(N2640:P2640,Q2640:AE2640)),0)</f>
        <v>0</v>
      </c>
      <c r="G2640" s="1">
        <f t="shared" si="584"/>
        <v>1025</v>
      </c>
      <c r="H2640" s="2">
        <f t="shared" si="585"/>
        <v>0.45054945054945056</v>
      </c>
      <c r="I2640" s="2"/>
      <c r="J2640" s="2">
        <f t="shared" si="578"/>
        <v>0.2734065934065934</v>
      </c>
      <c r="K2640" s="2">
        <f t="shared" si="578"/>
        <v>0.72395604395604396</v>
      </c>
      <c r="L2640" s="2">
        <f t="shared" si="578"/>
        <v>0</v>
      </c>
      <c r="M2640" s="2">
        <f t="shared" si="579"/>
        <v>2.6373626373625836E-3</v>
      </c>
      <c r="N2640" s="1">
        <v>622</v>
      </c>
      <c r="O2640" s="1">
        <v>1647</v>
      </c>
      <c r="P2640" s="1">
        <v>0</v>
      </c>
      <c r="Q2640" s="1">
        <v>6</v>
      </c>
      <c r="R2640" s="1">
        <v>0</v>
      </c>
      <c r="S2640" s="1">
        <v>0</v>
      </c>
      <c r="U2640" s="1">
        <v>0</v>
      </c>
      <c r="W2640" s="1">
        <v>0</v>
      </c>
      <c r="AG2640" s="7">
        <f>IF(Q2640&gt;0,RANK(Q2640,(N2640:P2640,Q2640:AE2640)),0)</f>
        <v>3</v>
      </c>
      <c r="AH2640" s="7">
        <f>IF(R2640&gt;0,RANK(R2640,(N2640:P2640,Q2640:AE2640)),0)</f>
        <v>0</v>
      </c>
      <c r="AI2640" s="7">
        <f>IF(T2640&gt;0,RANK(T2640,(N2640:P2640,Q2640:AE2640)),0)</f>
        <v>0</v>
      </c>
      <c r="AJ2640" s="7">
        <f>IF(S2640&gt;0,RANK(S2640,(N2640:P2640,Q2640:AE2640)),0)</f>
        <v>0</v>
      </c>
      <c r="AK2640" s="2">
        <f t="shared" si="580"/>
        <v>2.6373626373626374E-3</v>
      </c>
      <c r="AL2640" s="2">
        <f t="shared" si="580"/>
        <v>0</v>
      </c>
      <c r="AM2640" s="2">
        <f t="shared" si="581"/>
        <v>0</v>
      </c>
      <c r="AN2640" s="2">
        <f t="shared" si="582"/>
        <v>0</v>
      </c>
      <c r="AP2640" t="s">
        <v>2917</v>
      </c>
      <c r="AQ2640" t="s">
        <v>3776</v>
      </c>
      <c r="AR2640">
        <v>13</v>
      </c>
      <c r="AT2640" s="85" t="s">
        <v>3334</v>
      </c>
      <c r="AU2640" s="84" t="s">
        <v>5310</v>
      </c>
      <c r="AV2640" s="77" t="str">
        <f t="shared" si="583"/>
        <v>48107</v>
      </c>
      <c r="AX2640" s="7" t="s">
        <v>186</v>
      </c>
      <c r="AY2640">
        <v>9</v>
      </c>
    </row>
    <row r="2641" spans="1:51" hidden="1" outlineLevel="1">
      <c r="A2641" t="s">
        <v>2552</v>
      </c>
      <c r="B2641" t="s">
        <v>3776</v>
      </c>
      <c r="C2641" s="1">
        <f t="shared" si="577"/>
        <v>788</v>
      </c>
      <c r="D2641" s="7">
        <f>IF(N2641&gt;0, RANK(N2641,(N2641:P2641,Q2641:AE2641)),0)</f>
        <v>2</v>
      </c>
      <c r="E2641" s="7">
        <f>IF(O2641&gt;0,RANK(O2641,(N2641:P2641,Q2641:AE2641)),0)</f>
        <v>1</v>
      </c>
      <c r="F2641" s="7">
        <f>IF(P2641&gt;0,RANK(P2641,(N2641:P2641,Q2641:AE2641)),0)</f>
        <v>3</v>
      </c>
      <c r="G2641" s="1">
        <f t="shared" si="584"/>
        <v>32</v>
      </c>
      <c r="H2641" s="2">
        <f t="shared" si="585"/>
        <v>4.060913705583756E-2</v>
      </c>
      <c r="I2641" s="2"/>
      <c r="J2641" s="2">
        <f t="shared" si="578"/>
        <v>0.47588832487309646</v>
      </c>
      <c r="K2641" s="2">
        <f t="shared" si="578"/>
        <v>0.51649746192893398</v>
      </c>
      <c r="L2641" s="2">
        <f t="shared" si="578"/>
        <v>3.8071065989847717E-3</v>
      </c>
      <c r="M2641" s="2">
        <f t="shared" si="579"/>
        <v>3.8071065989847388E-3</v>
      </c>
      <c r="N2641" s="1">
        <v>375</v>
      </c>
      <c r="O2641" s="1">
        <v>407</v>
      </c>
      <c r="P2641" s="1">
        <v>3</v>
      </c>
      <c r="Q2641" s="1">
        <v>1</v>
      </c>
      <c r="R2641" s="1">
        <v>2</v>
      </c>
      <c r="S2641" s="1">
        <v>0</v>
      </c>
      <c r="U2641" s="1">
        <v>0</v>
      </c>
      <c r="W2641" s="1">
        <v>0</v>
      </c>
      <c r="AG2641" s="7">
        <f>IF(Q2641&gt;0,RANK(Q2641,(N2641:P2641,Q2641:AE2641)),0)</f>
        <v>5</v>
      </c>
      <c r="AH2641" s="7">
        <f>IF(R2641&gt;0,RANK(R2641,(N2641:P2641,Q2641:AE2641)),0)</f>
        <v>4</v>
      </c>
      <c r="AI2641" s="7">
        <f>IF(T2641&gt;0,RANK(T2641,(N2641:P2641,Q2641:AE2641)),0)</f>
        <v>0</v>
      </c>
      <c r="AJ2641" s="7">
        <f>IF(S2641&gt;0,RANK(S2641,(N2641:P2641,Q2641:AE2641)),0)</f>
        <v>0</v>
      </c>
      <c r="AK2641" s="2">
        <f t="shared" si="580"/>
        <v>1.2690355329949238E-3</v>
      </c>
      <c r="AL2641" s="2">
        <f t="shared" si="580"/>
        <v>2.5380710659898475E-3</v>
      </c>
      <c r="AM2641" s="2">
        <f t="shared" si="581"/>
        <v>0</v>
      </c>
      <c r="AN2641" s="2">
        <f t="shared" si="582"/>
        <v>0</v>
      </c>
      <c r="AP2641" t="s">
        <v>2552</v>
      </c>
      <c r="AQ2641" t="s">
        <v>3776</v>
      </c>
      <c r="AR2641">
        <v>23</v>
      </c>
      <c r="AT2641" s="85" t="s">
        <v>3334</v>
      </c>
      <c r="AU2641" s="84" t="s">
        <v>4645</v>
      </c>
      <c r="AV2641" s="77" t="str">
        <f t="shared" si="583"/>
        <v>48109</v>
      </c>
      <c r="AX2641" s="7" t="s">
        <v>186</v>
      </c>
      <c r="AY2641">
        <v>6</v>
      </c>
    </row>
    <row r="2642" spans="1:51" hidden="1" outlineLevel="1">
      <c r="A2642" t="s">
        <v>3191</v>
      </c>
      <c r="B2642" t="s">
        <v>3776</v>
      </c>
      <c r="C2642" s="1">
        <f t="shared" si="577"/>
        <v>1782</v>
      </c>
      <c r="D2642" s="7">
        <f>IF(N2642&gt;0, RANK(N2642,(N2642:P2642,Q2642:AE2642)),0)</f>
        <v>2</v>
      </c>
      <c r="E2642" s="7">
        <f>IF(O2642&gt;0,RANK(O2642,(N2642:P2642,Q2642:AE2642)),0)</f>
        <v>1</v>
      </c>
      <c r="F2642" s="7">
        <f>IF(P2642&gt;0,RANK(P2642,(N2642:P2642,Q2642:AE2642)),0)</f>
        <v>0</v>
      </c>
      <c r="G2642" s="1">
        <f t="shared" si="584"/>
        <v>1168</v>
      </c>
      <c r="H2642" s="2">
        <f t="shared" si="585"/>
        <v>0.65544332210998879</v>
      </c>
      <c r="I2642" s="2"/>
      <c r="J2642" s="2">
        <f t="shared" si="578"/>
        <v>0.17115600448933782</v>
      </c>
      <c r="K2642" s="2">
        <f t="shared" si="578"/>
        <v>0.82659932659932656</v>
      </c>
      <c r="L2642" s="2">
        <f t="shared" si="578"/>
        <v>0</v>
      </c>
      <c r="M2642" s="2">
        <f t="shared" si="579"/>
        <v>2.2446689113355678E-3</v>
      </c>
      <c r="N2642" s="1">
        <v>305</v>
      </c>
      <c r="O2642" s="1">
        <v>1473</v>
      </c>
      <c r="P2642" s="1">
        <v>0</v>
      </c>
      <c r="Q2642" s="1">
        <v>3</v>
      </c>
      <c r="R2642" s="1">
        <v>1</v>
      </c>
      <c r="S2642" s="1">
        <v>0</v>
      </c>
      <c r="U2642" s="1">
        <v>0</v>
      </c>
      <c r="W2642" s="1">
        <v>0</v>
      </c>
      <c r="AG2642" s="7">
        <f>IF(Q2642&gt;0,RANK(Q2642,(N2642:P2642,Q2642:AE2642)),0)</f>
        <v>3</v>
      </c>
      <c r="AH2642" s="7">
        <f>IF(R2642&gt;0,RANK(R2642,(N2642:P2642,Q2642:AE2642)),0)</f>
        <v>4</v>
      </c>
      <c r="AI2642" s="7">
        <f>IF(T2642&gt;0,RANK(T2642,(N2642:P2642,Q2642:AE2642)),0)</f>
        <v>0</v>
      </c>
      <c r="AJ2642" s="7">
        <f>IF(S2642&gt;0,RANK(S2642,(N2642:P2642,Q2642:AE2642)),0)</f>
        <v>0</v>
      </c>
      <c r="AK2642" s="2">
        <f t="shared" si="580"/>
        <v>1.6835016835016834E-3</v>
      </c>
      <c r="AL2642" s="2">
        <f t="shared" si="580"/>
        <v>5.6116722783389455E-4</v>
      </c>
      <c r="AM2642" s="2">
        <f t="shared" si="581"/>
        <v>0</v>
      </c>
      <c r="AN2642" s="2">
        <f t="shared" si="582"/>
        <v>0</v>
      </c>
      <c r="AP2642" t="s">
        <v>3191</v>
      </c>
      <c r="AQ2642" t="s">
        <v>3776</v>
      </c>
      <c r="AR2642">
        <v>13</v>
      </c>
      <c r="AT2642" s="85" t="s">
        <v>3334</v>
      </c>
      <c r="AU2642" s="84" t="s">
        <v>4646</v>
      </c>
      <c r="AV2642" s="77" t="str">
        <f t="shared" si="583"/>
        <v>48111</v>
      </c>
      <c r="AX2642" s="7" t="s">
        <v>186</v>
      </c>
      <c r="AY2642">
        <v>10</v>
      </c>
    </row>
    <row r="2643" spans="1:51" hidden="1" outlineLevel="1">
      <c r="A2643" t="s">
        <v>3708</v>
      </c>
      <c r="B2643" t="s">
        <v>3776</v>
      </c>
      <c r="C2643" s="1">
        <f t="shared" si="577"/>
        <v>687709</v>
      </c>
      <c r="D2643" s="7">
        <f>IF(N2643&gt;0, RANK(N2643,(N2643:P2643,Q2643:AE2643)),0)</f>
        <v>2</v>
      </c>
      <c r="E2643" s="7">
        <f>IF(O2643&gt;0,RANK(O2643,(N2643:P2643,Q2643:AE2643)),0)</f>
        <v>1</v>
      </c>
      <c r="F2643" s="7">
        <f>IF(P2643&gt;0,RANK(P2643,(N2643:P2643,Q2643:AE2643)),0)</f>
        <v>4</v>
      </c>
      <c r="G2643" s="1">
        <f t="shared" si="584"/>
        <v>9605</v>
      </c>
      <c r="H2643" s="2">
        <f t="shared" si="585"/>
        <v>1.3966663225288603E-2</v>
      </c>
      <c r="I2643" s="2"/>
      <c r="J2643" s="2">
        <f t="shared" si="578"/>
        <v>0.48951082507281424</v>
      </c>
      <c r="K2643" s="2">
        <f t="shared" si="578"/>
        <v>0.50347748829810279</v>
      </c>
      <c r="L2643" s="2">
        <f t="shared" si="578"/>
        <v>1.3086930663987239E-3</v>
      </c>
      <c r="M2643" s="2">
        <f t="shared" si="579"/>
        <v>5.702993562684301E-3</v>
      </c>
      <c r="N2643" s="1">
        <v>336641</v>
      </c>
      <c r="O2643" s="1">
        <v>346246</v>
      </c>
      <c r="P2643" s="1">
        <v>900</v>
      </c>
      <c r="Q2643" s="1">
        <v>3653</v>
      </c>
      <c r="R2643" s="1">
        <v>143</v>
      </c>
      <c r="S2643" s="1">
        <v>102</v>
      </c>
      <c r="U2643" s="1">
        <v>7</v>
      </c>
      <c r="W2643" s="1">
        <v>17</v>
      </c>
      <c r="AG2643" s="7">
        <f>IF(Q2643&gt;0,RANK(Q2643,(N2643:P2643,Q2643:AE2643)),0)</f>
        <v>3</v>
      </c>
      <c r="AH2643" s="7">
        <f>IF(R2643&gt;0,RANK(R2643,(N2643:P2643,Q2643:AE2643)),0)</f>
        <v>5</v>
      </c>
      <c r="AI2643" s="7">
        <f>IF(T2643&gt;0,RANK(T2643,(N2643:P2643,Q2643:AE2643)),0)</f>
        <v>0</v>
      </c>
      <c r="AJ2643" s="7">
        <f>IF(S2643&gt;0,RANK(S2643,(N2643:P2643,Q2643:AE2643)),0)</f>
        <v>6</v>
      </c>
      <c r="AK2643" s="2">
        <f t="shared" si="580"/>
        <v>5.3118397461717091E-3</v>
      </c>
      <c r="AL2643" s="2">
        <f t="shared" si="580"/>
        <v>2.0793678721668613E-4</v>
      </c>
      <c r="AM2643" s="2">
        <f t="shared" si="581"/>
        <v>0</v>
      </c>
      <c r="AN2643" s="2">
        <f t="shared" si="582"/>
        <v>1.4831854752518872E-4</v>
      </c>
      <c r="AP2643" t="s">
        <v>3708</v>
      </c>
      <c r="AQ2643" t="s">
        <v>3776</v>
      </c>
      <c r="AR2643">
        <v>0</v>
      </c>
      <c r="AT2643" s="85" t="s">
        <v>3334</v>
      </c>
      <c r="AU2643" s="84" t="s">
        <v>4647</v>
      </c>
      <c r="AV2643" s="77" t="str">
        <f t="shared" si="583"/>
        <v>48113</v>
      </c>
      <c r="AX2643" s="7" t="s">
        <v>186</v>
      </c>
      <c r="AY2643">
        <v>720</v>
      </c>
    </row>
    <row r="2644" spans="1:51" hidden="1" outlineLevel="1">
      <c r="A2644" t="s">
        <v>1248</v>
      </c>
      <c r="B2644" t="s">
        <v>3776</v>
      </c>
      <c r="C2644" s="1">
        <f t="shared" si="577"/>
        <v>4545</v>
      </c>
      <c r="D2644" s="7">
        <f>IF(N2644&gt;0, RANK(N2644,(N2644:P2644,Q2644:AE2644)),0)</f>
        <v>2</v>
      </c>
      <c r="E2644" s="7">
        <f>IF(O2644&gt;0,RANK(O2644,(N2644:P2644,Q2644:AE2644)),0)</f>
        <v>1</v>
      </c>
      <c r="F2644" s="7">
        <f>IF(P2644&gt;0,RANK(P2644,(N2644:P2644,Q2644:AE2644)),0)</f>
        <v>0</v>
      </c>
      <c r="G2644" s="1">
        <f t="shared" si="584"/>
        <v>2305</v>
      </c>
      <c r="H2644" s="2">
        <f t="shared" si="585"/>
        <v>0.50715071507150711</v>
      </c>
      <c r="I2644" s="2"/>
      <c r="J2644" s="2">
        <f t="shared" si="578"/>
        <v>0.24510451045104512</v>
      </c>
      <c r="K2644" s="2">
        <f t="shared" si="578"/>
        <v>0.75225522552255231</v>
      </c>
      <c r="L2644" s="2">
        <f t="shared" si="578"/>
        <v>0</v>
      </c>
      <c r="M2644" s="2">
        <f t="shared" si="579"/>
        <v>2.6402640264026056E-3</v>
      </c>
      <c r="N2644" s="1">
        <v>1114</v>
      </c>
      <c r="O2644" s="1">
        <v>3419</v>
      </c>
      <c r="P2644" s="1">
        <v>0</v>
      </c>
      <c r="Q2644" s="1">
        <v>11</v>
      </c>
      <c r="R2644" s="1">
        <v>1</v>
      </c>
      <c r="S2644" s="1">
        <v>0</v>
      </c>
      <c r="U2644" s="1">
        <v>0</v>
      </c>
      <c r="W2644" s="1">
        <v>0</v>
      </c>
      <c r="AG2644" s="7">
        <f>IF(Q2644&gt;0,RANK(Q2644,(N2644:P2644,Q2644:AE2644)),0)</f>
        <v>3</v>
      </c>
      <c r="AH2644" s="7">
        <f>IF(R2644&gt;0,RANK(R2644,(N2644:P2644,Q2644:AE2644)),0)</f>
        <v>4</v>
      </c>
      <c r="AI2644" s="7">
        <f>IF(T2644&gt;0,RANK(T2644,(N2644:P2644,Q2644:AE2644)),0)</f>
        <v>0</v>
      </c>
      <c r="AJ2644" s="7">
        <f>IF(S2644&gt;0,RANK(S2644,(N2644:P2644,Q2644:AE2644)),0)</f>
        <v>0</v>
      </c>
      <c r="AK2644" s="2">
        <f t="shared" si="580"/>
        <v>2.4202420242024204E-3</v>
      </c>
      <c r="AL2644" s="2">
        <f t="shared" si="580"/>
        <v>2.2002200220022002E-4</v>
      </c>
      <c r="AM2644" s="2">
        <f t="shared" si="581"/>
        <v>0</v>
      </c>
      <c r="AN2644" s="2">
        <f t="shared" si="582"/>
        <v>0</v>
      </c>
      <c r="AP2644" t="s">
        <v>1248</v>
      </c>
      <c r="AQ2644" t="s">
        <v>3776</v>
      </c>
      <c r="AR2644">
        <v>11</v>
      </c>
      <c r="AT2644" s="85" t="s">
        <v>3334</v>
      </c>
      <c r="AU2644" s="84" t="s">
        <v>5225</v>
      </c>
      <c r="AV2644" s="77" t="str">
        <f t="shared" si="583"/>
        <v>48115</v>
      </c>
      <c r="AX2644" s="7" t="s">
        <v>186</v>
      </c>
      <c r="AY2644">
        <v>12</v>
      </c>
    </row>
    <row r="2645" spans="1:51" hidden="1" outlineLevel="1">
      <c r="A2645" t="s">
        <v>3189</v>
      </c>
      <c r="B2645" t="s">
        <v>3776</v>
      </c>
      <c r="C2645" s="1">
        <f t="shared" si="577"/>
        <v>5291</v>
      </c>
      <c r="D2645" s="7">
        <f>IF(N2645&gt;0, RANK(N2645,(N2645:P2645,Q2645:AE2645)),0)</f>
        <v>2</v>
      </c>
      <c r="E2645" s="7">
        <f>IF(O2645&gt;0,RANK(O2645,(N2645:P2645,Q2645:AE2645)),0)</f>
        <v>1</v>
      </c>
      <c r="F2645" s="7">
        <f>IF(P2645&gt;0,RANK(P2645,(N2645:P2645,Q2645:AE2645)),0)</f>
        <v>4</v>
      </c>
      <c r="G2645" s="1">
        <f t="shared" si="584"/>
        <v>3006</v>
      </c>
      <c r="H2645" s="2">
        <f t="shared" si="585"/>
        <v>0.56813456813456809</v>
      </c>
      <c r="I2645" s="2"/>
      <c r="J2645" s="2">
        <f t="shared" si="578"/>
        <v>0.21413721413721415</v>
      </c>
      <c r="K2645" s="2">
        <f t="shared" si="578"/>
        <v>0.78227178227178229</v>
      </c>
      <c r="L2645" s="2">
        <f t="shared" si="578"/>
        <v>7.5600075600075597E-4</v>
      </c>
      <c r="M2645" s="2">
        <f t="shared" si="579"/>
        <v>2.8350028350027493E-3</v>
      </c>
      <c r="N2645" s="1">
        <v>1133</v>
      </c>
      <c r="O2645" s="1">
        <v>4139</v>
      </c>
      <c r="P2645" s="1">
        <v>4</v>
      </c>
      <c r="Q2645" s="1">
        <v>15</v>
      </c>
      <c r="R2645" s="1">
        <v>0</v>
      </c>
      <c r="S2645" s="1">
        <v>0</v>
      </c>
      <c r="U2645" s="1">
        <v>0</v>
      </c>
      <c r="W2645" s="1">
        <v>0</v>
      </c>
      <c r="AG2645" s="7">
        <f>IF(Q2645&gt;0,RANK(Q2645,(N2645:P2645,Q2645:AE2645)),0)</f>
        <v>3</v>
      </c>
      <c r="AH2645" s="7">
        <f>IF(R2645&gt;0,RANK(R2645,(N2645:P2645,Q2645:AE2645)),0)</f>
        <v>0</v>
      </c>
      <c r="AI2645" s="7">
        <f>IF(T2645&gt;0,RANK(T2645,(N2645:P2645,Q2645:AE2645)),0)</f>
        <v>0</v>
      </c>
      <c r="AJ2645" s="7">
        <f>IF(S2645&gt;0,RANK(S2645,(N2645:P2645,Q2645:AE2645)),0)</f>
        <v>0</v>
      </c>
      <c r="AK2645" s="2">
        <f t="shared" si="580"/>
        <v>2.8350028350028352E-3</v>
      </c>
      <c r="AL2645" s="2">
        <f t="shared" si="580"/>
        <v>0</v>
      </c>
      <c r="AM2645" s="2">
        <f t="shared" si="581"/>
        <v>0</v>
      </c>
      <c r="AN2645" s="2">
        <f t="shared" si="582"/>
        <v>0</v>
      </c>
      <c r="AP2645" t="s">
        <v>3189</v>
      </c>
      <c r="AQ2645" t="s">
        <v>3776</v>
      </c>
      <c r="AR2645">
        <v>19</v>
      </c>
      <c r="AT2645" s="85" t="s">
        <v>3334</v>
      </c>
      <c r="AU2645" s="84" t="s">
        <v>5226</v>
      </c>
      <c r="AV2645" s="77" t="str">
        <f t="shared" si="583"/>
        <v>48117</v>
      </c>
      <c r="AX2645" s="7" t="s">
        <v>186</v>
      </c>
      <c r="AY2645">
        <v>9</v>
      </c>
    </row>
    <row r="2646" spans="1:51" hidden="1" outlineLevel="1">
      <c r="A2646" t="s">
        <v>4009</v>
      </c>
      <c r="B2646" t="s">
        <v>3776</v>
      </c>
      <c r="C2646" s="1">
        <f t="shared" si="577"/>
        <v>2082</v>
      </c>
      <c r="D2646" s="7">
        <f>IF(N2646&gt;0, RANK(N2646,(N2646:P2646,Q2646:AE2646)),0)</f>
        <v>2</v>
      </c>
      <c r="E2646" s="7">
        <f>IF(O2646&gt;0,RANK(O2646,(N2646:P2646,Q2646:AE2646)),0)</f>
        <v>1</v>
      </c>
      <c r="F2646" s="7">
        <f>IF(P2646&gt;0,RANK(P2646,(N2646:P2646,Q2646:AE2646)),0)</f>
        <v>4</v>
      </c>
      <c r="G2646" s="1">
        <f t="shared" si="584"/>
        <v>820</v>
      </c>
      <c r="H2646" s="2">
        <f t="shared" si="585"/>
        <v>0.39385206532180594</v>
      </c>
      <c r="I2646" s="2"/>
      <c r="J2646" s="2">
        <f t="shared" si="578"/>
        <v>0.30115273775216139</v>
      </c>
      <c r="K2646" s="2">
        <f t="shared" si="578"/>
        <v>0.69500480307396739</v>
      </c>
      <c r="L2646" s="2">
        <f t="shared" si="578"/>
        <v>4.8030739673390969E-4</v>
      </c>
      <c r="M2646" s="2">
        <f t="shared" si="579"/>
        <v>3.3621517771372502E-3</v>
      </c>
      <c r="N2646" s="1">
        <v>627</v>
      </c>
      <c r="O2646" s="1">
        <v>1447</v>
      </c>
      <c r="P2646" s="1">
        <v>1</v>
      </c>
      <c r="Q2646" s="1">
        <v>7</v>
      </c>
      <c r="R2646" s="1">
        <v>0</v>
      </c>
      <c r="S2646" s="1">
        <v>0</v>
      </c>
      <c r="U2646" s="1">
        <v>0</v>
      </c>
      <c r="W2646" s="1">
        <v>0</v>
      </c>
      <c r="AG2646" s="7">
        <f>IF(Q2646&gt;0,RANK(Q2646,(N2646:P2646,Q2646:AE2646)),0)</f>
        <v>3</v>
      </c>
      <c r="AH2646" s="7">
        <f>IF(R2646&gt;0,RANK(R2646,(N2646:P2646,Q2646:AE2646)),0)</f>
        <v>0</v>
      </c>
      <c r="AI2646" s="7">
        <f>IF(T2646&gt;0,RANK(T2646,(N2646:P2646,Q2646:AE2646)),0)</f>
        <v>0</v>
      </c>
      <c r="AJ2646" s="7">
        <f>IF(S2646&gt;0,RANK(S2646,(N2646:P2646,Q2646:AE2646)),0)</f>
        <v>0</v>
      </c>
      <c r="AK2646" s="2">
        <f t="shared" si="580"/>
        <v>3.3621517771373678E-3</v>
      </c>
      <c r="AL2646" s="2">
        <f t="shared" si="580"/>
        <v>0</v>
      </c>
      <c r="AM2646" s="2">
        <f t="shared" si="581"/>
        <v>0</v>
      </c>
      <c r="AN2646" s="2">
        <f t="shared" si="582"/>
        <v>0</v>
      </c>
      <c r="AP2646" t="s">
        <v>4009</v>
      </c>
      <c r="AQ2646" t="s">
        <v>3776</v>
      </c>
      <c r="AR2646">
        <v>4</v>
      </c>
      <c r="AT2646" s="85" t="s">
        <v>3334</v>
      </c>
      <c r="AU2646" s="84" t="s">
        <v>4545</v>
      </c>
      <c r="AV2646" s="77" t="str">
        <f t="shared" si="583"/>
        <v>48119</v>
      </c>
      <c r="AX2646" s="7" t="s">
        <v>186</v>
      </c>
      <c r="AY2646">
        <v>11</v>
      </c>
    </row>
    <row r="2647" spans="1:51" hidden="1" outlineLevel="1">
      <c r="A2647" t="s">
        <v>3181</v>
      </c>
      <c r="B2647" t="s">
        <v>3776</v>
      </c>
      <c r="C2647" s="1">
        <f t="shared" si="577"/>
        <v>201410</v>
      </c>
      <c r="D2647" s="7">
        <f>IF(N2647&gt;0, RANK(N2647,(N2647:P2647,Q2647:AE2647)),0)</f>
        <v>2</v>
      </c>
      <c r="E2647" s="7">
        <f>IF(O2647&gt;0,RANK(O2647,(N2647:P2647,Q2647:AE2647)),0)</f>
        <v>1</v>
      </c>
      <c r="F2647" s="7">
        <f>IF(P2647&gt;0,RANK(P2647,(N2647:P2647,Q2647:AE2647)),0)</f>
        <v>4</v>
      </c>
      <c r="G2647" s="1">
        <f t="shared" si="584"/>
        <v>81545</v>
      </c>
      <c r="H2647" s="2">
        <f t="shared" si="585"/>
        <v>0.40487066183406983</v>
      </c>
      <c r="I2647" s="2"/>
      <c r="J2647" s="2">
        <f t="shared" si="578"/>
        <v>0.29465269847574599</v>
      </c>
      <c r="K2647" s="2">
        <f t="shared" si="578"/>
        <v>0.69952336030981577</v>
      </c>
      <c r="L2647" s="2">
        <f t="shared" si="578"/>
        <v>3.6244476441090313E-4</v>
      </c>
      <c r="M2647" s="2">
        <f t="shared" si="579"/>
        <v>5.4614964500272851E-3</v>
      </c>
      <c r="N2647" s="1">
        <v>59346</v>
      </c>
      <c r="O2647" s="1">
        <v>140891</v>
      </c>
      <c r="P2647" s="1">
        <v>73</v>
      </c>
      <c r="Q2647" s="1">
        <v>1089</v>
      </c>
      <c r="R2647" s="1">
        <v>0</v>
      </c>
      <c r="S2647" s="1">
        <v>10</v>
      </c>
      <c r="U2647" s="1">
        <v>0</v>
      </c>
      <c r="W2647" s="1">
        <v>1</v>
      </c>
      <c r="AG2647" s="7">
        <f>IF(Q2647&gt;0,RANK(Q2647,(N2647:P2647,Q2647:AE2647)),0)</f>
        <v>3</v>
      </c>
      <c r="AH2647" s="7">
        <f>IF(R2647&gt;0,RANK(R2647,(N2647:P2647,Q2647:AE2647)),0)</f>
        <v>0</v>
      </c>
      <c r="AI2647" s="7">
        <f>IF(T2647&gt;0,RANK(T2647,(N2647:P2647,Q2647:AE2647)),0)</f>
        <v>0</v>
      </c>
      <c r="AJ2647" s="7">
        <f>IF(S2647&gt;0,RANK(S2647,(N2647:P2647,Q2647:AE2647)),0)</f>
        <v>5</v>
      </c>
      <c r="AK2647" s="2">
        <f t="shared" si="580"/>
        <v>5.406881485527034E-3</v>
      </c>
      <c r="AL2647" s="2">
        <f t="shared" si="580"/>
        <v>0</v>
      </c>
      <c r="AM2647" s="2">
        <f t="shared" si="581"/>
        <v>0</v>
      </c>
      <c r="AN2647" s="2">
        <f t="shared" si="582"/>
        <v>4.964996772752098E-5</v>
      </c>
      <c r="AP2647" t="s">
        <v>3181</v>
      </c>
      <c r="AQ2647" t="s">
        <v>3776</v>
      </c>
      <c r="AR2647">
        <v>0</v>
      </c>
      <c r="AT2647" s="85" t="s">
        <v>3334</v>
      </c>
      <c r="AU2647" s="84" t="s">
        <v>4534</v>
      </c>
      <c r="AV2647" s="77" t="str">
        <f t="shared" si="583"/>
        <v>48121</v>
      </c>
      <c r="AX2647" s="7" t="s">
        <v>186</v>
      </c>
      <c r="AY2647">
        <v>141</v>
      </c>
    </row>
    <row r="2648" spans="1:51" hidden="1" outlineLevel="1">
      <c r="A2648" t="s">
        <v>5338</v>
      </c>
      <c r="B2648" t="s">
        <v>3776</v>
      </c>
      <c r="C2648" s="1">
        <f t="shared" si="577"/>
        <v>6732</v>
      </c>
      <c r="D2648" s="7">
        <f>IF(N2648&gt;0, RANK(N2648,(N2648:P2648,Q2648:AE2648)),0)</f>
        <v>2</v>
      </c>
      <c r="E2648" s="7">
        <f>IF(O2648&gt;0,RANK(O2648,(N2648:P2648,Q2648:AE2648)),0)</f>
        <v>1</v>
      </c>
      <c r="F2648" s="7">
        <f>IF(P2648&gt;0,RANK(P2648,(N2648:P2648,Q2648:AE2648)),0)</f>
        <v>4</v>
      </c>
      <c r="G2648" s="1">
        <f t="shared" si="584"/>
        <v>3490</v>
      </c>
      <c r="H2648" s="2">
        <f t="shared" si="585"/>
        <v>0.51841948900772428</v>
      </c>
      <c r="I2648" s="2"/>
      <c r="J2648" s="2">
        <f t="shared" si="578"/>
        <v>0.23915626856803326</v>
      </c>
      <c r="K2648" s="2">
        <f t="shared" si="578"/>
        <v>0.75757575757575757</v>
      </c>
      <c r="L2648" s="2">
        <f t="shared" si="578"/>
        <v>7.4272133095662507E-4</v>
      </c>
      <c r="M2648" s="2">
        <f t="shared" si="579"/>
        <v>2.5252525252525138E-3</v>
      </c>
      <c r="N2648" s="1">
        <v>1610</v>
      </c>
      <c r="O2648" s="1">
        <v>5100</v>
      </c>
      <c r="P2648" s="1">
        <v>5</v>
      </c>
      <c r="Q2648" s="1">
        <v>15</v>
      </c>
      <c r="R2648" s="1">
        <v>1</v>
      </c>
      <c r="S2648" s="1">
        <v>1</v>
      </c>
      <c r="U2648" s="1">
        <v>0</v>
      </c>
      <c r="W2648" s="1">
        <v>0</v>
      </c>
      <c r="AG2648" s="7">
        <f>IF(Q2648&gt;0,RANK(Q2648,(N2648:P2648,Q2648:AE2648)),0)</f>
        <v>3</v>
      </c>
      <c r="AH2648" s="7">
        <f>IF(R2648&gt;0,RANK(R2648,(N2648:P2648,Q2648:AE2648)),0)</f>
        <v>5</v>
      </c>
      <c r="AI2648" s="7">
        <f>IF(T2648&gt;0,RANK(T2648,(N2648:P2648,Q2648:AE2648)),0)</f>
        <v>0</v>
      </c>
      <c r="AJ2648" s="7">
        <f>IF(S2648&gt;0,RANK(S2648,(N2648:P2648,Q2648:AE2648)),0)</f>
        <v>5</v>
      </c>
      <c r="AK2648" s="2">
        <f t="shared" si="580"/>
        <v>2.2281639928698753E-3</v>
      </c>
      <c r="AL2648" s="2">
        <f t="shared" si="580"/>
        <v>1.4854426619132502E-4</v>
      </c>
      <c r="AM2648" s="2">
        <f t="shared" si="581"/>
        <v>0</v>
      </c>
      <c r="AN2648" s="2">
        <f t="shared" si="582"/>
        <v>1.4854426619132502E-4</v>
      </c>
      <c r="AP2648" t="s">
        <v>3876</v>
      </c>
      <c r="AQ2648" t="s">
        <v>3776</v>
      </c>
      <c r="AR2648">
        <v>15</v>
      </c>
      <c r="AT2648" s="85" t="s">
        <v>3334</v>
      </c>
      <c r="AU2648" s="84" t="s">
        <v>2759</v>
      </c>
      <c r="AV2648" s="77" t="str">
        <f t="shared" si="583"/>
        <v>48123</v>
      </c>
      <c r="AX2648" s="7" t="s">
        <v>186</v>
      </c>
      <c r="AY2648">
        <v>17</v>
      </c>
    </row>
    <row r="2649" spans="1:51" hidden="1" outlineLevel="1">
      <c r="A2649" t="s">
        <v>3877</v>
      </c>
      <c r="B2649" t="s">
        <v>3776</v>
      </c>
      <c r="C2649" s="1">
        <f t="shared" si="577"/>
        <v>1063</v>
      </c>
      <c r="D2649" s="7">
        <f>IF(N2649&gt;0, RANK(N2649,(N2649:P2649,Q2649:AE2649)),0)</f>
        <v>2</v>
      </c>
      <c r="E2649" s="7">
        <f>IF(O2649&gt;0,RANK(O2649,(N2649:P2649,Q2649:AE2649)),0)</f>
        <v>1</v>
      </c>
      <c r="F2649" s="7">
        <f>IF(P2649&gt;0,RANK(P2649,(N2649:P2649,Q2649:AE2649)),0)</f>
        <v>0</v>
      </c>
      <c r="G2649" s="1">
        <f t="shared" si="584"/>
        <v>570</v>
      </c>
      <c r="H2649" s="2">
        <f t="shared" si="585"/>
        <v>0.53621825023518344</v>
      </c>
      <c r="I2649" s="2"/>
      <c r="J2649" s="2">
        <f t="shared" si="578"/>
        <v>0.23047977422389465</v>
      </c>
      <c r="K2649" s="2">
        <f t="shared" si="578"/>
        <v>0.76669802445907809</v>
      </c>
      <c r="L2649" s="2">
        <f t="shared" si="578"/>
        <v>0</v>
      </c>
      <c r="M2649" s="2">
        <f t="shared" si="579"/>
        <v>2.822201317027262E-3</v>
      </c>
      <c r="N2649" s="1">
        <v>245</v>
      </c>
      <c r="O2649" s="1">
        <v>815</v>
      </c>
      <c r="P2649" s="1">
        <v>0</v>
      </c>
      <c r="Q2649" s="1">
        <v>3</v>
      </c>
      <c r="R2649" s="1">
        <v>0</v>
      </c>
      <c r="S2649" s="1">
        <v>0</v>
      </c>
      <c r="U2649" s="1">
        <v>0</v>
      </c>
      <c r="W2649" s="1">
        <v>0</v>
      </c>
      <c r="AG2649" s="7">
        <f>IF(Q2649&gt;0,RANK(Q2649,(N2649:P2649,Q2649:AE2649)),0)</f>
        <v>3</v>
      </c>
      <c r="AH2649" s="7">
        <f>IF(R2649&gt;0,RANK(R2649,(N2649:P2649,Q2649:AE2649)),0)</f>
        <v>0</v>
      </c>
      <c r="AI2649" s="7">
        <f>IF(T2649&gt;0,RANK(T2649,(N2649:P2649,Q2649:AE2649)),0)</f>
        <v>0</v>
      </c>
      <c r="AJ2649" s="7">
        <f>IF(S2649&gt;0,RANK(S2649,(N2649:P2649,Q2649:AE2649)),0)</f>
        <v>0</v>
      </c>
      <c r="AK2649" s="2">
        <f t="shared" si="580"/>
        <v>2.8222013170272815E-3</v>
      </c>
      <c r="AL2649" s="2">
        <f t="shared" si="580"/>
        <v>0</v>
      </c>
      <c r="AM2649" s="2">
        <f t="shared" si="581"/>
        <v>0</v>
      </c>
      <c r="AN2649" s="2">
        <f t="shared" si="582"/>
        <v>0</v>
      </c>
      <c r="AP2649" t="s">
        <v>3877</v>
      </c>
      <c r="AQ2649" t="s">
        <v>3776</v>
      </c>
      <c r="AR2649">
        <v>13</v>
      </c>
      <c r="AT2649" s="85" t="s">
        <v>3334</v>
      </c>
      <c r="AU2649" s="84" t="s">
        <v>2760</v>
      </c>
      <c r="AV2649" s="77" t="str">
        <f t="shared" si="583"/>
        <v>48125</v>
      </c>
      <c r="AX2649" s="7" t="s">
        <v>186</v>
      </c>
      <c r="AY2649">
        <v>7</v>
      </c>
    </row>
    <row r="2650" spans="1:51" hidden="1" outlineLevel="1">
      <c r="A2650" t="s">
        <v>2799</v>
      </c>
      <c r="B2650" t="s">
        <v>3776</v>
      </c>
      <c r="C2650" s="1">
        <f t="shared" si="577"/>
        <v>3566</v>
      </c>
      <c r="D2650" s="7">
        <f>IF(N2650&gt;0, RANK(N2650,(N2650:P2650,Q2650:AE2650)),0)</f>
        <v>1</v>
      </c>
      <c r="E2650" s="7">
        <f>IF(O2650&gt;0,RANK(O2650,(N2650:P2650,Q2650:AE2650)),0)</f>
        <v>2</v>
      </c>
      <c r="F2650" s="7">
        <f>IF(P2650&gt;0,RANK(P2650,(N2650:P2650,Q2650:AE2650)),0)</f>
        <v>0</v>
      </c>
      <c r="G2650" s="1">
        <f t="shared" si="584"/>
        <v>1177</v>
      </c>
      <c r="H2650" s="2">
        <f t="shared" si="585"/>
        <v>0.33006169377453731</v>
      </c>
      <c r="I2650" s="2"/>
      <c r="J2650" s="2">
        <f t="shared" si="578"/>
        <v>0.66320807627593947</v>
      </c>
      <c r="K2650" s="2">
        <f t="shared" si="578"/>
        <v>0.33314638250140211</v>
      </c>
      <c r="L2650" s="2">
        <f t="shared" si="578"/>
        <v>0</v>
      </c>
      <c r="M2650" s="2">
        <f t="shared" si="579"/>
        <v>3.6455412226584216E-3</v>
      </c>
      <c r="N2650" s="1">
        <v>2365</v>
      </c>
      <c r="O2650" s="1">
        <v>1188</v>
      </c>
      <c r="P2650" s="1">
        <v>0</v>
      </c>
      <c r="Q2650" s="1">
        <v>13</v>
      </c>
      <c r="R2650" s="1">
        <v>0</v>
      </c>
      <c r="S2650" s="1">
        <v>0</v>
      </c>
      <c r="U2650" s="1">
        <v>0</v>
      </c>
      <c r="W2650" s="1">
        <v>0</v>
      </c>
      <c r="AG2650" s="7">
        <f>IF(Q2650&gt;0,RANK(Q2650,(N2650:P2650,Q2650:AE2650)),0)</f>
        <v>3</v>
      </c>
      <c r="AH2650" s="7">
        <f>IF(R2650&gt;0,RANK(R2650,(N2650:P2650,Q2650:AE2650)),0)</f>
        <v>0</v>
      </c>
      <c r="AI2650" s="7">
        <f>IF(T2650&gt;0,RANK(T2650,(N2650:P2650,Q2650:AE2650)),0)</f>
        <v>0</v>
      </c>
      <c r="AJ2650" s="7">
        <f>IF(S2650&gt;0,RANK(S2650,(N2650:P2650,Q2650:AE2650)),0)</f>
        <v>0</v>
      </c>
      <c r="AK2650" s="2">
        <f t="shared" si="580"/>
        <v>3.6455412226584407E-3</v>
      </c>
      <c r="AL2650" s="2">
        <f t="shared" si="580"/>
        <v>0</v>
      </c>
      <c r="AM2650" s="2">
        <f t="shared" si="581"/>
        <v>0</v>
      </c>
      <c r="AN2650" s="2">
        <f t="shared" si="582"/>
        <v>0</v>
      </c>
      <c r="AP2650" t="s">
        <v>2799</v>
      </c>
      <c r="AQ2650" t="s">
        <v>3776</v>
      </c>
      <c r="AR2650">
        <v>23</v>
      </c>
      <c r="AT2650" s="85" t="s">
        <v>3334</v>
      </c>
      <c r="AU2650" s="84" t="s">
        <v>4740</v>
      </c>
      <c r="AV2650" s="77" t="str">
        <f t="shared" si="583"/>
        <v>48127</v>
      </c>
      <c r="AX2650" s="7" t="s">
        <v>186</v>
      </c>
      <c r="AY2650">
        <v>8</v>
      </c>
    </row>
    <row r="2651" spans="1:51" hidden="1" outlineLevel="1">
      <c r="A2651" t="s">
        <v>2800</v>
      </c>
      <c r="B2651" t="s">
        <v>3776</v>
      </c>
      <c r="C2651" s="1">
        <f t="shared" ref="C2651:C2714" si="586">SUM(N2651:AE2651)</f>
        <v>1784</v>
      </c>
      <c r="D2651" s="7">
        <f>IF(N2651&gt;0, RANK(N2651,(N2651:P2651,Q2651:AE2651)),0)</f>
        <v>2</v>
      </c>
      <c r="E2651" s="7">
        <f>IF(O2651&gt;0,RANK(O2651,(N2651:P2651,Q2651:AE2651)),0)</f>
        <v>1</v>
      </c>
      <c r="F2651" s="7">
        <f>IF(P2651&gt;0,RANK(P2651,(N2651:P2651,Q2651:AE2651)),0)</f>
        <v>4</v>
      </c>
      <c r="G2651" s="1">
        <f t="shared" si="584"/>
        <v>1080</v>
      </c>
      <c r="H2651" s="2">
        <f t="shared" si="585"/>
        <v>0.60538116591928248</v>
      </c>
      <c r="I2651" s="2"/>
      <c r="J2651" s="2">
        <f t="shared" ref="J2651:L2714" si="587">IF($C2651=0,"-",N2651/$C2651)</f>
        <v>0.19562780269058297</v>
      </c>
      <c r="K2651" s="2">
        <f t="shared" si="587"/>
        <v>0.80100896860986548</v>
      </c>
      <c r="L2651" s="2">
        <f t="shared" si="587"/>
        <v>5.6053811659192824E-4</v>
      </c>
      <c r="M2651" s="2">
        <f t="shared" ref="M2651:M2714" si="588">IF(C2651=0,"-",(1-J2651-K2651-L2651))</f>
        <v>2.8026905829595956E-3</v>
      </c>
      <c r="N2651" s="1">
        <v>349</v>
      </c>
      <c r="O2651" s="1">
        <v>1429</v>
      </c>
      <c r="P2651" s="1">
        <v>1</v>
      </c>
      <c r="Q2651" s="1">
        <v>5</v>
      </c>
      <c r="R2651" s="1">
        <v>0</v>
      </c>
      <c r="S2651" s="1">
        <v>0</v>
      </c>
      <c r="U2651" s="1">
        <v>0</v>
      </c>
      <c r="W2651" s="1">
        <v>0</v>
      </c>
      <c r="AG2651" s="7">
        <f>IF(Q2651&gt;0,RANK(Q2651,(N2651:P2651,Q2651:AE2651)),0)</f>
        <v>3</v>
      </c>
      <c r="AH2651" s="7">
        <f>IF(R2651&gt;0,RANK(R2651,(N2651:P2651,Q2651:AE2651)),0)</f>
        <v>0</v>
      </c>
      <c r="AI2651" s="7">
        <f>IF(T2651&gt;0,RANK(T2651,(N2651:P2651,Q2651:AE2651)),0)</f>
        <v>0</v>
      </c>
      <c r="AJ2651" s="7">
        <f>IF(S2651&gt;0,RANK(S2651,(N2651:P2651,Q2651:AE2651)),0)</f>
        <v>0</v>
      </c>
      <c r="AK2651" s="2">
        <f t="shared" ref="AK2651:AL2714" si="589">IF($C2651=0,"-",Q2651/$C2651)</f>
        <v>2.8026905829596411E-3</v>
      </c>
      <c r="AL2651" s="2">
        <f t="shared" si="589"/>
        <v>0</v>
      </c>
      <c r="AM2651" s="2">
        <f t="shared" ref="AM2651:AM2714" si="590">IF($C2651=0,"-",T2651/$C2651)</f>
        <v>0</v>
      </c>
      <c r="AN2651" s="2">
        <f t="shared" ref="AN2651:AN2714" si="591">IF($C2651=0,"-",S2651/$C2651)</f>
        <v>0</v>
      </c>
      <c r="AP2651" t="s">
        <v>2800</v>
      </c>
      <c r="AQ2651" t="s">
        <v>3776</v>
      </c>
      <c r="AR2651">
        <v>13</v>
      </c>
      <c r="AT2651" s="85" t="s">
        <v>3334</v>
      </c>
      <c r="AU2651" s="84" t="s">
        <v>4425</v>
      </c>
      <c r="AV2651" s="77" t="str">
        <f t="shared" ref="AV2651:AV2714" si="592">AT2651&amp;AU2651</f>
        <v>48129</v>
      </c>
      <c r="AX2651" s="7" t="s">
        <v>186</v>
      </c>
      <c r="AY2651">
        <v>10</v>
      </c>
    </row>
    <row r="2652" spans="1:51" hidden="1" outlineLevel="1">
      <c r="A2652" t="s">
        <v>2782</v>
      </c>
      <c r="B2652" t="s">
        <v>3776</v>
      </c>
      <c r="C2652" s="1">
        <f t="shared" si="586"/>
        <v>4091</v>
      </c>
      <c r="D2652" s="7">
        <f>IF(N2652&gt;0, RANK(N2652,(N2652:P2652,Q2652:AE2652)),0)</f>
        <v>1</v>
      </c>
      <c r="E2652" s="7">
        <f>IF(O2652&gt;0,RANK(O2652,(N2652:P2652,Q2652:AE2652)),0)</f>
        <v>2</v>
      </c>
      <c r="F2652" s="7">
        <f>IF(P2652&gt;0,RANK(P2652,(N2652:P2652,Q2652:AE2652)),0)</f>
        <v>0</v>
      </c>
      <c r="G2652" s="1">
        <f t="shared" si="584"/>
        <v>1756</v>
      </c>
      <c r="H2652" s="2">
        <f t="shared" si="585"/>
        <v>0.42923490589098018</v>
      </c>
      <c r="I2652" s="2"/>
      <c r="J2652" s="2">
        <f t="shared" si="587"/>
        <v>0.71278416035199221</v>
      </c>
      <c r="K2652" s="2">
        <f t="shared" si="587"/>
        <v>0.28354925446101198</v>
      </c>
      <c r="L2652" s="2">
        <f t="shared" si="587"/>
        <v>0</v>
      </c>
      <c r="M2652" s="2">
        <f t="shared" si="588"/>
        <v>3.6665851869958077E-3</v>
      </c>
      <c r="N2652" s="1">
        <v>2916</v>
      </c>
      <c r="O2652" s="1">
        <v>1160</v>
      </c>
      <c r="P2652" s="1">
        <v>0</v>
      </c>
      <c r="Q2652" s="1">
        <v>15</v>
      </c>
      <c r="R2652" s="1">
        <v>0</v>
      </c>
      <c r="S2652" s="1">
        <v>0</v>
      </c>
      <c r="U2652" s="1">
        <v>0</v>
      </c>
      <c r="W2652" s="1">
        <v>0</v>
      </c>
      <c r="AG2652" s="7">
        <f>IF(Q2652&gt;0,RANK(Q2652,(N2652:P2652,Q2652:AE2652)),0)</f>
        <v>3</v>
      </c>
      <c r="AH2652" s="7">
        <f>IF(R2652&gt;0,RANK(R2652,(N2652:P2652,Q2652:AE2652)),0)</f>
        <v>0</v>
      </c>
      <c r="AI2652" s="7">
        <f>IF(T2652&gt;0,RANK(T2652,(N2652:P2652,Q2652:AE2652)),0)</f>
        <v>0</v>
      </c>
      <c r="AJ2652" s="7">
        <f>IF(S2652&gt;0,RANK(S2652,(N2652:P2652,Q2652:AE2652)),0)</f>
        <v>0</v>
      </c>
      <c r="AK2652" s="2">
        <f t="shared" si="589"/>
        <v>3.6665851869958446E-3</v>
      </c>
      <c r="AL2652" s="2">
        <f t="shared" si="589"/>
        <v>0</v>
      </c>
      <c r="AM2652" s="2">
        <f t="shared" si="590"/>
        <v>0</v>
      </c>
      <c r="AN2652" s="2">
        <f t="shared" si="591"/>
        <v>0</v>
      </c>
      <c r="AP2652" t="s">
        <v>2782</v>
      </c>
      <c r="AQ2652" t="s">
        <v>3776</v>
      </c>
      <c r="AR2652">
        <v>25</v>
      </c>
      <c r="AT2652" s="85" t="s">
        <v>3334</v>
      </c>
      <c r="AU2652" s="84" t="s">
        <v>4426</v>
      </c>
      <c r="AV2652" s="77" t="str">
        <f t="shared" si="592"/>
        <v>48131</v>
      </c>
      <c r="AX2652" s="7" t="s">
        <v>186</v>
      </c>
      <c r="AY2652">
        <v>12</v>
      </c>
    </row>
    <row r="2653" spans="1:51" hidden="1" outlineLevel="1">
      <c r="A2653" t="s">
        <v>4297</v>
      </c>
      <c r="B2653" t="s">
        <v>3776</v>
      </c>
      <c r="C2653" s="1">
        <f t="shared" si="586"/>
        <v>6857</v>
      </c>
      <c r="D2653" s="7">
        <f>IF(N2653&gt;0, RANK(N2653,(N2653:P2653,Q2653:AE2653)),0)</f>
        <v>2</v>
      </c>
      <c r="E2653" s="7">
        <f>IF(O2653&gt;0,RANK(O2653,(N2653:P2653,Q2653:AE2653)),0)</f>
        <v>1</v>
      </c>
      <c r="F2653" s="7">
        <f>IF(P2653&gt;0,RANK(P2653,(N2653:P2653,Q2653:AE2653)),0)</f>
        <v>4</v>
      </c>
      <c r="G2653" s="1">
        <f t="shared" si="584"/>
        <v>3667</v>
      </c>
      <c r="H2653" s="2">
        <f t="shared" si="585"/>
        <v>0.5347819746244713</v>
      </c>
      <c r="I2653" s="2"/>
      <c r="J2653" s="2">
        <f t="shared" si="587"/>
        <v>0.23071313985708036</v>
      </c>
      <c r="K2653" s="2">
        <f t="shared" si="587"/>
        <v>0.76549511448155172</v>
      </c>
      <c r="L2653" s="2">
        <f t="shared" si="587"/>
        <v>1.4583637159107482E-4</v>
      </c>
      <c r="M2653" s="2">
        <f t="shared" si="588"/>
        <v>3.6459092897768988E-3</v>
      </c>
      <c r="N2653" s="1">
        <v>1582</v>
      </c>
      <c r="O2653" s="1">
        <v>5249</v>
      </c>
      <c r="P2653" s="1">
        <v>1</v>
      </c>
      <c r="Q2653" s="1">
        <v>24</v>
      </c>
      <c r="R2653" s="1">
        <v>1</v>
      </c>
      <c r="S2653" s="1">
        <v>0</v>
      </c>
      <c r="U2653" s="1">
        <v>0</v>
      </c>
      <c r="W2653" s="1">
        <v>0</v>
      </c>
      <c r="AG2653" s="7">
        <f>IF(Q2653&gt;0,RANK(Q2653,(N2653:P2653,Q2653:AE2653)),0)</f>
        <v>3</v>
      </c>
      <c r="AH2653" s="7">
        <f>IF(R2653&gt;0,RANK(R2653,(N2653:P2653,Q2653:AE2653)),0)</f>
        <v>4</v>
      </c>
      <c r="AI2653" s="7">
        <f>IF(T2653&gt;0,RANK(T2653,(N2653:P2653,Q2653:AE2653)),0)</f>
        <v>0</v>
      </c>
      <c r="AJ2653" s="7">
        <f>IF(S2653&gt;0,RANK(S2653,(N2653:P2653,Q2653:AE2653)),0)</f>
        <v>0</v>
      </c>
      <c r="AK2653" s="2">
        <f t="shared" si="589"/>
        <v>3.5000729181857955E-3</v>
      </c>
      <c r="AL2653" s="2">
        <f t="shared" si="589"/>
        <v>1.4583637159107482E-4</v>
      </c>
      <c r="AM2653" s="2">
        <f t="shared" si="590"/>
        <v>0</v>
      </c>
      <c r="AN2653" s="2">
        <f t="shared" si="591"/>
        <v>0</v>
      </c>
      <c r="AP2653" t="s">
        <v>4297</v>
      </c>
      <c r="AQ2653" t="s">
        <v>3776</v>
      </c>
      <c r="AR2653">
        <v>19</v>
      </c>
      <c r="AT2653" s="85" t="s">
        <v>3334</v>
      </c>
      <c r="AU2653" s="84" t="s">
        <v>4427</v>
      </c>
      <c r="AV2653" s="77" t="str">
        <f t="shared" si="592"/>
        <v>48133</v>
      </c>
      <c r="AX2653" s="7" t="s">
        <v>186</v>
      </c>
      <c r="AY2653">
        <v>10</v>
      </c>
    </row>
    <row r="2654" spans="1:51" hidden="1" outlineLevel="1">
      <c r="A2654" t="s">
        <v>4579</v>
      </c>
      <c r="B2654" t="s">
        <v>3776</v>
      </c>
      <c r="C2654" s="1">
        <f t="shared" si="586"/>
        <v>36310</v>
      </c>
      <c r="D2654" s="7">
        <f>IF(N2654&gt;0, RANK(N2654,(N2654:P2654,Q2654:AE2654)),0)</f>
        <v>2</v>
      </c>
      <c r="E2654" s="7">
        <f>IF(O2654&gt;0,RANK(O2654,(N2654:P2654,Q2654:AE2654)),0)</f>
        <v>1</v>
      </c>
      <c r="F2654" s="7">
        <f>IF(P2654&gt;0,RANK(P2654,(N2654:P2654,Q2654:AE2654)),0)</f>
        <v>4</v>
      </c>
      <c r="G2654" s="1">
        <f t="shared" si="584"/>
        <v>18923</v>
      </c>
      <c r="H2654" s="2">
        <f t="shared" si="585"/>
        <v>0.52115119801707521</v>
      </c>
      <c r="I2654" s="2"/>
      <c r="J2654" s="2">
        <f t="shared" si="587"/>
        <v>0.23627099972459378</v>
      </c>
      <c r="K2654" s="2">
        <f t="shared" si="587"/>
        <v>0.75742219774166897</v>
      </c>
      <c r="L2654" s="2">
        <f t="shared" si="587"/>
        <v>6.3343431561553294E-4</v>
      </c>
      <c r="M2654" s="2">
        <f t="shared" si="588"/>
        <v>5.6733682181217436E-3</v>
      </c>
      <c r="N2654" s="1">
        <v>8579</v>
      </c>
      <c r="O2654" s="1">
        <v>27502</v>
      </c>
      <c r="P2654" s="1">
        <v>23</v>
      </c>
      <c r="Q2654" s="1">
        <v>199</v>
      </c>
      <c r="R2654" s="1">
        <v>3</v>
      </c>
      <c r="S2654" s="1">
        <v>0</v>
      </c>
      <c r="U2654" s="1">
        <v>0</v>
      </c>
      <c r="W2654" s="1">
        <v>4</v>
      </c>
      <c r="AG2654" s="7">
        <f>IF(Q2654&gt;0,RANK(Q2654,(N2654:P2654,Q2654:AE2654)),0)</f>
        <v>3</v>
      </c>
      <c r="AH2654" s="7">
        <f>IF(R2654&gt;0,RANK(R2654,(N2654:P2654,Q2654:AE2654)),0)</f>
        <v>6</v>
      </c>
      <c r="AI2654" s="7">
        <f>IF(T2654&gt;0,RANK(T2654,(N2654:P2654,Q2654:AE2654)),0)</f>
        <v>0</v>
      </c>
      <c r="AJ2654" s="7">
        <f>IF(S2654&gt;0,RANK(S2654,(N2654:P2654,Q2654:AE2654)),0)</f>
        <v>0</v>
      </c>
      <c r="AK2654" s="2">
        <f t="shared" si="589"/>
        <v>5.4805838611952633E-3</v>
      </c>
      <c r="AL2654" s="2">
        <f t="shared" si="589"/>
        <v>8.262186725419994E-5</v>
      </c>
      <c r="AM2654" s="2">
        <f t="shared" si="590"/>
        <v>0</v>
      </c>
      <c r="AN2654" s="2">
        <f t="shared" si="591"/>
        <v>0</v>
      </c>
      <c r="AP2654" t="s">
        <v>4579</v>
      </c>
      <c r="AQ2654" t="s">
        <v>3776</v>
      </c>
      <c r="AR2654">
        <v>11</v>
      </c>
      <c r="AT2654" s="85" t="s">
        <v>3334</v>
      </c>
      <c r="AU2654" s="84" t="s">
        <v>4416</v>
      </c>
      <c r="AV2654" s="77" t="str">
        <f t="shared" si="592"/>
        <v>48135</v>
      </c>
      <c r="AX2654" s="7" t="s">
        <v>186</v>
      </c>
      <c r="AY2654">
        <v>36</v>
      </c>
    </row>
    <row r="2655" spans="1:51" hidden="1" outlineLevel="1">
      <c r="A2655" t="s">
        <v>3223</v>
      </c>
      <c r="B2655" t="s">
        <v>3776</v>
      </c>
      <c r="C2655" s="1">
        <f t="shared" si="586"/>
        <v>963</v>
      </c>
      <c r="D2655" s="7">
        <f>IF(N2655&gt;0, RANK(N2655,(N2655:P2655,Q2655:AE2655)),0)</f>
        <v>2</v>
      </c>
      <c r="E2655" s="7">
        <f>IF(O2655&gt;0,RANK(O2655,(N2655:P2655,Q2655:AE2655)),0)</f>
        <v>1</v>
      </c>
      <c r="F2655" s="7">
        <f>IF(P2655&gt;0,RANK(P2655,(N2655:P2655,Q2655:AE2655)),0)</f>
        <v>0</v>
      </c>
      <c r="G2655" s="1">
        <f t="shared" si="584"/>
        <v>528</v>
      </c>
      <c r="H2655" s="2">
        <f t="shared" si="585"/>
        <v>0.54828660436137067</v>
      </c>
      <c r="I2655" s="2"/>
      <c r="J2655" s="2">
        <f t="shared" si="587"/>
        <v>0.22533748701973</v>
      </c>
      <c r="K2655" s="2">
        <f t="shared" si="587"/>
        <v>0.77362409138110078</v>
      </c>
      <c r="L2655" s="2">
        <f t="shared" si="587"/>
        <v>0</v>
      </c>
      <c r="M2655" s="2">
        <f t="shared" si="588"/>
        <v>1.0384215991692258E-3</v>
      </c>
      <c r="N2655" s="1">
        <v>217</v>
      </c>
      <c r="O2655" s="1">
        <v>745</v>
      </c>
      <c r="P2655" s="1">
        <v>0</v>
      </c>
      <c r="Q2655" s="1">
        <v>1</v>
      </c>
      <c r="R2655" s="1">
        <v>0</v>
      </c>
      <c r="S2655" s="1">
        <v>0</v>
      </c>
      <c r="U2655" s="1">
        <v>0</v>
      </c>
      <c r="W2655" s="1">
        <v>0</v>
      </c>
      <c r="AG2655" s="7">
        <f>IF(Q2655&gt;0,RANK(Q2655,(N2655:P2655,Q2655:AE2655)),0)</f>
        <v>3</v>
      </c>
      <c r="AH2655" s="7">
        <f>IF(R2655&gt;0,RANK(R2655,(N2655:P2655,Q2655:AE2655)),0)</f>
        <v>0</v>
      </c>
      <c r="AI2655" s="7">
        <f>IF(T2655&gt;0,RANK(T2655,(N2655:P2655,Q2655:AE2655)),0)</f>
        <v>0</v>
      </c>
      <c r="AJ2655" s="7">
        <f>IF(S2655&gt;0,RANK(S2655,(N2655:P2655,Q2655:AE2655)),0)</f>
        <v>0</v>
      </c>
      <c r="AK2655" s="2">
        <f t="shared" si="589"/>
        <v>1.0384215991692627E-3</v>
      </c>
      <c r="AL2655" s="2">
        <f t="shared" si="589"/>
        <v>0</v>
      </c>
      <c r="AM2655" s="2">
        <f t="shared" si="590"/>
        <v>0</v>
      </c>
      <c r="AN2655" s="2">
        <f t="shared" si="591"/>
        <v>0</v>
      </c>
      <c r="AP2655" t="s">
        <v>3223</v>
      </c>
      <c r="AQ2655" t="s">
        <v>3776</v>
      </c>
      <c r="AR2655">
        <v>23</v>
      </c>
      <c r="AT2655" s="85" t="s">
        <v>3334</v>
      </c>
      <c r="AU2655" s="84" t="s">
        <v>5200</v>
      </c>
      <c r="AV2655" s="77" t="str">
        <f t="shared" si="592"/>
        <v>48137</v>
      </c>
      <c r="AX2655" s="7" t="s">
        <v>186</v>
      </c>
      <c r="AY2655">
        <v>6</v>
      </c>
    </row>
    <row r="2656" spans="1:51" hidden="1" outlineLevel="1">
      <c r="A2656" t="s">
        <v>2887</v>
      </c>
      <c r="B2656" t="s">
        <v>3776</v>
      </c>
      <c r="C2656" s="1">
        <f t="shared" si="586"/>
        <v>169573</v>
      </c>
      <c r="D2656" s="7">
        <f>IF(N2656&gt;0, RANK(N2656,(N2656:P2656,Q2656:AE2656)),0)</f>
        <v>1</v>
      </c>
      <c r="E2656" s="7">
        <f>IF(O2656&gt;0,RANK(O2656,(N2656:P2656,Q2656:AE2656)),0)</f>
        <v>2</v>
      </c>
      <c r="F2656" s="7">
        <f>IF(P2656&gt;0,RANK(P2656,(N2656:P2656,Q2656:AE2656)),0)</f>
        <v>4</v>
      </c>
      <c r="G2656" s="1">
        <f t="shared" si="584"/>
        <v>21881</v>
      </c>
      <c r="H2656" s="2">
        <f t="shared" si="585"/>
        <v>0.12903587245611034</v>
      </c>
      <c r="I2656" s="2"/>
      <c r="J2656" s="2">
        <f t="shared" si="587"/>
        <v>0.56106809456694162</v>
      </c>
      <c r="K2656" s="2">
        <f t="shared" si="587"/>
        <v>0.43203222211083131</v>
      </c>
      <c r="L2656" s="2">
        <f t="shared" si="587"/>
        <v>1.5509544561929081E-3</v>
      </c>
      <c r="M2656" s="2">
        <f t="shared" si="588"/>
        <v>5.3487288660341598E-3</v>
      </c>
      <c r="N2656" s="1">
        <v>95142</v>
      </c>
      <c r="O2656" s="1">
        <v>73261</v>
      </c>
      <c r="P2656" s="1">
        <v>263</v>
      </c>
      <c r="Q2656" s="1">
        <v>843</v>
      </c>
      <c r="R2656" s="1">
        <v>38</v>
      </c>
      <c r="S2656" s="1">
        <v>16</v>
      </c>
      <c r="U2656" s="1">
        <v>4</v>
      </c>
      <c r="W2656" s="1">
        <v>6</v>
      </c>
      <c r="AG2656" s="7">
        <f>IF(Q2656&gt;0,RANK(Q2656,(N2656:P2656,Q2656:AE2656)),0)</f>
        <v>3</v>
      </c>
      <c r="AH2656" s="7">
        <f>IF(R2656&gt;0,RANK(R2656,(N2656:P2656,Q2656:AE2656)),0)</f>
        <v>5</v>
      </c>
      <c r="AI2656" s="7">
        <f>IF(T2656&gt;0,RANK(T2656,(N2656:P2656,Q2656:AE2656)),0)</f>
        <v>0</v>
      </c>
      <c r="AJ2656" s="7">
        <f>IF(S2656&gt;0,RANK(S2656,(N2656:P2656,Q2656:AE2656)),0)</f>
        <v>6</v>
      </c>
      <c r="AK2656" s="2">
        <f t="shared" si="589"/>
        <v>4.9713102911430477E-3</v>
      </c>
      <c r="AL2656" s="2">
        <f t="shared" si="589"/>
        <v>2.2409227884156085E-4</v>
      </c>
      <c r="AM2656" s="2">
        <f t="shared" si="590"/>
        <v>0</v>
      </c>
      <c r="AN2656" s="2">
        <f t="shared" si="591"/>
        <v>9.4354643722762471E-5</v>
      </c>
      <c r="AP2656" t="s">
        <v>2887</v>
      </c>
      <c r="AQ2656" t="s">
        <v>3776</v>
      </c>
      <c r="AR2656">
        <v>0</v>
      </c>
      <c r="AT2656" s="85" t="s">
        <v>3334</v>
      </c>
      <c r="AU2656" s="84" t="s">
        <v>5202</v>
      </c>
      <c r="AV2656" s="77" t="str">
        <f t="shared" si="592"/>
        <v>48141</v>
      </c>
      <c r="AX2656" s="7" t="s">
        <v>186</v>
      </c>
      <c r="AY2656">
        <v>170</v>
      </c>
    </row>
    <row r="2657" spans="1:51" hidden="1" outlineLevel="1">
      <c r="A2657" t="s">
        <v>2403</v>
      </c>
      <c r="B2657" t="s">
        <v>3776</v>
      </c>
      <c r="C2657" s="1">
        <f t="shared" si="586"/>
        <v>46444</v>
      </c>
      <c r="D2657" s="7">
        <f>IF(N2657&gt;0, RANK(N2657,(N2657:P2657,Q2657:AE2657)),0)</f>
        <v>2</v>
      </c>
      <c r="E2657" s="7">
        <f>IF(O2657&gt;0,RANK(O2657,(N2657:P2657,Q2657:AE2657)),0)</f>
        <v>1</v>
      </c>
      <c r="F2657" s="7">
        <f>IF(P2657&gt;0,RANK(P2657,(N2657:P2657,Q2657:AE2657)),0)</f>
        <v>4</v>
      </c>
      <c r="G2657" s="1">
        <f t="shared" si="584"/>
        <v>22962</v>
      </c>
      <c r="H2657" s="2">
        <f t="shared" si="585"/>
        <v>0.49440186030488331</v>
      </c>
      <c r="I2657" s="2"/>
      <c r="J2657" s="2">
        <f t="shared" si="587"/>
        <v>0.2506244078890707</v>
      </c>
      <c r="K2657" s="2">
        <f t="shared" si="587"/>
        <v>0.74502626819395401</v>
      </c>
      <c r="L2657" s="2">
        <f t="shared" si="587"/>
        <v>1.1411592455430196E-3</v>
      </c>
      <c r="M2657" s="2">
        <f t="shared" si="588"/>
        <v>3.2081646714322699E-3</v>
      </c>
      <c r="N2657" s="1">
        <v>11640</v>
      </c>
      <c r="O2657" s="1">
        <v>34602</v>
      </c>
      <c r="P2657" s="1">
        <v>53</v>
      </c>
      <c r="Q2657" s="1">
        <v>135</v>
      </c>
      <c r="R2657" s="1">
        <v>11</v>
      </c>
      <c r="S2657" s="1">
        <v>2</v>
      </c>
      <c r="U2657" s="1">
        <v>0</v>
      </c>
      <c r="W2657" s="1">
        <v>1</v>
      </c>
      <c r="AG2657" s="7">
        <f>IF(Q2657&gt;0,RANK(Q2657,(N2657:P2657,Q2657:AE2657)),0)</f>
        <v>3</v>
      </c>
      <c r="AH2657" s="7">
        <f>IF(R2657&gt;0,RANK(R2657,(N2657:P2657,Q2657:AE2657)),0)</f>
        <v>5</v>
      </c>
      <c r="AI2657" s="7">
        <f>IF(T2657&gt;0,RANK(T2657,(N2657:P2657,Q2657:AE2657)),0)</f>
        <v>0</v>
      </c>
      <c r="AJ2657" s="7">
        <f>IF(S2657&gt;0,RANK(S2657,(N2657:P2657,Q2657:AE2657)),0)</f>
        <v>6</v>
      </c>
      <c r="AK2657" s="2">
        <f t="shared" si="589"/>
        <v>2.9067263801567478E-3</v>
      </c>
      <c r="AL2657" s="2">
        <f t="shared" si="589"/>
        <v>2.3684437171647577E-4</v>
      </c>
      <c r="AM2657" s="2">
        <f t="shared" si="590"/>
        <v>0</v>
      </c>
      <c r="AN2657" s="2">
        <f t="shared" si="591"/>
        <v>4.3062613039359228E-5</v>
      </c>
      <c r="AP2657" t="s">
        <v>2403</v>
      </c>
      <c r="AQ2657" t="s">
        <v>3776</v>
      </c>
      <c r="AR2657">
        <v>6</v>
      </c>
      <c r="AT2657" s="85" t="s">
        <v>3334</v>
      </c>
      <c r="AU2657" s="84" t="s">
        <v>5201</v>
      </c>
      <c r="AV2657" s="77" t="str">
        <f t="shared" si="592"/>
        <v>48139</v>
      </c>
      <c r="AX2657" s="7" t="s">
        <v>186</v>
      </c>
      <c r="AY2657">
        <v>46</v>
      </c>
    </row>
    <row r="2658" spans="1:51" hidden="1" outlineLevel="1">
      <c r="A2658" t="s">
        <v>1958</v>
      </c>
      <c r="B2658" t="s">
        <v>3776</v>
      </c>
      <c r="C2658" s="1">
        <f t="shared" si="586"/>
        <v>12281</v>
      </c>
      <c r="D2658" s="7">
        <f>IF(N2658&gt;0, RANK(N2658,(N2658:P2658,Q2658:AE2658)),0)</f>
        <v>2</v>
      </c>
      <c r="E2658" s="7">
        <f>IF(O2658&gt;0,RANK(O2658,(N2658:P2658,Q2658:AE2658)),0)</f>
        <v>1</v>
      </c>
      <c r="F2658" s="7">
        <f>IF(P2658&gt;0,RANK(P2658,(N2658:P2658,Q2658:AE2658)),0)</f>
        <v>4</v>
      </c>
      <c r="G2658" s="1">
        <f t="shared" si="584"/>
        <v>6796</v>
      </c>
      <c r="H2658" s="2">
        <f t="shared" si="585"/>
        <v>0.55337513231821511</v>
      </c>
      <c r="I2658" s="2"/>
      <c r="J2658" s="2">
        <f t="shared" si="587"/>
        <v>0.22066606953831122</v>
      </c>
      <c r="K2658" s="2">
        <f t="shared" si="587"/>
        <v>0.77404120185652636</v>
      </c>
      <c r="L2658" s="2">
        <f t="shared" si="587"/>
        <v>8.9569253318133699E-4</v>
      </c>
      <c r="M2658" s="2">
        <f t="shared" si="588"/>
        <v>4.3970360719810522E-3</v>
      </c>
      <c r="N2658" s="1">
        <v>2710</v>
      </c>
      <c r="O2658" s="1">
        <v>9506</v>
      </c>
      <c r="P2658" s="1">
        <v>11</v>
      </c>
      <c r="Q2658" s="1">
        <v>50</v>
      </c>
      <c r="R2658" s="1">
        <v>2</v>
      </c>
      <c r="S2658" s="1">
        <v>1</v>
      </c>
      <c r="U2658" s="1">
        <v>0</v>
      </c>
      <c r="W2658" s="1">
        <v>1</v>
      </c>
      <c r="AG2658" s="7">
        <f>IF(Q2658&gt;0,RANK(Q2658,(N2658:P2658,Q2658:AE2658)),0)</f>
        <v>3</v>
      </c>
      <c r="AH2658" s="7">
        <f>IF(R2658&gt;0,RANK(R2658,(N2658:P2658,Q2658:AE2658)),0)</f>
        <v>5</v>
      </c>
      <c r="AI2658" s="7">
        <f>IF(T2658&gt;0,RANK(T2658,(N2658:P2658,Q2658:AE2658)),0)</f>
        <v>0</v>
      </c>
      <c r="AJ2658" s="7">
        <f>IF(S2658&gt;0,RANK(S2658,(N2658:P2658,Q2658:AE2658)),0)</f>
        <v>6</v>
      </c>
      <c r="AK2658" s="2">
        <f t="shared" si="589"/>
        <v>4.0713296962788048E-3</v>
      </c>
      <c r="AL2658" s="2">
        <f t="shared" si="589"/>
        <v>1.6285318785115219E-4</v>
      </c>
      <c r="AM2658" s="2">
        <f t="shared" si="590"/>
        <v>0</v>
      </c>
      <c r="AN2658" s="2">
        <f t="shared" si="591"/>
        <v>8.1426593925576095E-5</v>
      </c>
      <c r="AP2658" t="s">
        <v>1958</v>
      </c>
      <c r="AQ2658" t="s">
        <v>3776</v>
      </c>
      <c r="AR2658">
        <v>31</v>
      </c>
      <c r="AT2658" s="85" t="s">
        <v>3334</v>
      </c>
      <c r="AU2658" s="84" t="s">
        <v>5203</v>
      </c>
      <c r="AV2658" s="77" t="str">
        <f t="shared" si="592"/>
        <v>48143</v>
      </c>
      <c r="AX2658" s="7" t="s">
        <v>186</v>
      </c>
      <c r="AY2658">
        <v>26</v>
      </c>
    </row>
    <row r="2659" spans="1:51" hidden="1" outlineLevel="1">
      <c r="A2659" t="s">
        <v>2579</v>
      </c>
      <c r="B2659" t="s">
        <v>3776</v>
      </c>
      <c r="C2659" s="1">
        <f t="shared" si="586"/>
        <v>5902</v>
      </c>
      <c r="D2659" s="7">
        <f>IF(N2659&gt;0, RANK(N2659,(N2659:P2659,Q2659:AE2659)),0)</f>
        <v>2</v>
      </c>
      <c r="E2659" s="7">
        <f>IF(O2659&gt;0,RANK(O2659,(N2659:P2659,Q2659:AE2659)),0)</f>
        <v>1</v>
      </c>
      <c r="F2659" s="7">
        <f>IF(P2659&gt;0,RANK(P2659,(N2659:P2659,Q2659:AE2659)),0)</f>
        <v>5</v>
      </c>
      <c r="G2659" s="1">
        <f t="shared" si="584"/>
        <v>1027</v>
      </c>
      <c r="H2659" s="2">
        <f t="shared" si="585"/>
        <v>0.17400881057268722</v>
      </c>
      <c r="I2659" s="2"/>
      <c r="J2659" s="2">
        <f t="shared" si="587"/>
        <v>0.41121653676719755</v>
      </c>
      <c r="K2659" s="2">
        <f t="shared" si="587"/>
        <v>0.58522534733988474</v>
      </c>
      <c r="L2659" s="2">
        <f t="shared" si="587"/>
        <v>1.0166045408336157E-3</v>
      </c>
      <c r="M2659" s="2">
        <f t="shared" si="588"/>
        <v>2.5415113520840414E-3</v>
      </c>
      <c r="N2659" s="1">
        <v>2427</v>
      </c>
      <c r="O2659" s="1">
        <v>3454</v>
      </c>
      <c r="P2659" s="1">
        <v>6</v>
      </c>
      <c r="Q2659" s="1">
        <v>8</v>
      </c>
      <c r="R2659" s="1">
        <v>7</v>
      </c>
      <c r="S2659" s="1">
        <v>0</v>
      </c>
      <c r="U2659" s="1">
        <v>0</v>
      </c>
      <c r="W2659" s="1">
        <v>0</v>
      </c>
      <c r="AG2659" s="7">
        <f>IF(Q2659&gt;0,RANK(Q2659,(N2659:P2659,Q2659:AE2659)),0)</f>
        <v>3</v>
      </c>
      <c r="AH2659" s="7">
        <f>IF(R2659&gt;0,RANK(R2659,(N2659:P2659,Q2659:AE2659)),0)</f>
        <v>4</v>
      </c>
      <c r="AI2659" s="7">
        <f>IF(T2659&gt;0,RANK(T2659,(N2659:P2659,Q2659:AE2659)),0)</f>
        <v>0</v>
      </c>
      <c r="AJ2659" s="7">
        <f>IF(S2659&gt;0,RANK(S2659,(N2659:P2659,Q2659:AE2659)),0)</f>
        <v>0</v>
      </c>
      <c r="AK2659" s="2">
        <f t="shared" si="589"/>
        <v>1.3554727211114877E-3</v>
      </c>
      <c r="AL2659" s="2">
        <f t="shared" si="589"/>
        <v>1.1860386309725517E-3</v>
      </c>
      <c r="AM2659" s="2">
        <f t="shared" si="590"/>
        <v>0</v>
      </c>
      <c r="AN2659" s="2">
        <f t="shared" si="591"/>
        <v>0</v>
      </c>
      <c r="AP2659" t="s">
        <v>2579</v>
      </c>
      <c r="AQ2659" t="s">
        <v>3776</v>
      </c>
      <c r="AR2659">
        <v>31</v>
      </c>
      <c r="AT2659" s="85" t="s">
        <v>3334</v>
      </c>
      <c r="AU2659" s="84" t="s">
        <v>5204</v>
      </c>
      <c r="AV2659" s="77" t="str">
        <f t="shared" si="592"/>
        <v>48145</v>
      </c>
      <c r="AX2659" s="7" t="s">
        <v>186</v>
      </c>
      <c r="AY2659">
        <v>14</v>
      </c>
    </row>
    <row r="2660" spans="1:51" hidden="1" outlineLevel="1">
      <c r="A2660" t="s">
        <v>5057</v>
      </c>
      <c r="B2660" t="s">
        <v>3776</v>
      </c>
      <c r="C2660" s="1">
        <f t="shared" si="586"/>
        <v>11960</v>
      </c>
      <c r="D2660" s="7">
        <f>IF(N2660&gt;0, RANK(N2660,(N2660:P2660,Q2660:AE2660)),0)</f>
        <v>2</v>
      </c>
      <c r="E2660" s="7">
        <f>IF(O2660&gt;0,RANK(O2660,(N2660:P2660,Q2660:AE2660)),0)</f>
        <v>1</v>
      </c>
      <c r="F2660" s="7">
        <f>IF(P2660&gt;0,RANK(P2660,(N2660:P2660,Q2660:AE2660)),0)</f>
        <v>4</v>
      </c>
      <c r="G2660" s="1">
        <f t="shared" si="584"/>
        <v>3892</v>
      </c>
      <c r="H2660" s="2">
        <f t="shared" si="585"/>
        <v>0.32541806020066888</v>
      </c>
      <c r="I2660" s="2"/>
      <c r="J2660" s="2">
        <f t="shared" si="587"/>
        <v>0.33453177257525085</v>
      </c>
      <c r="K2660" s="2">
        <f t="shared" si="587"/>
        <v>0.65994983277591979</v>
      </c>
      <c r="L2660" s="2">
        <f t="shared" si="587"/>
        <v>1.0033444816053511E-3</v>
      </c>
      <c r="M2660" s="2">
        <f t="shared" si="588"/>
        <v>4.5150501672240658E-3</v>
      </c>
      <c r="N2660" s="1">
        <v>4001</v>
      </c>
      <c r="O2660" s="1">
        <v>7893</v>
      </c>
      <c r="P2660" s="1">
        <v>12</v>
      </c>
      <c r="Q2660" s="1">
        <v>39</v>
      </c>
      <c r="R2660" s="1">
        <v>6</v>
      </c>
      <c r="S2660" s="1">
        <v>2</v>
      </c>
      <c r="U2660" s="1">
        <v>0</v>
      </c>
      <c r="W2660" s="1">
        <v>7</v>
      </c>
      <c r="AG2660" s="7">
        <f>IF(Q2660&gt;0,RANK(Q2660,(N2660:P2660,Q2660:AE2660)),0)</f>
        <v>3</v>
      </c>
      <c r="AH2660" s="7">
        <f>IF(R2660&gt;0,RANK(R2660,(N2660:P2660,Q2660:AE2660)),0)</f>
        <v>6</v>
      </c>
      <c r="AI2660" s="7">
        <f>IF(T2660&gt;0,RANK(T2660,(N2660:P2660,Q2660:AE2660)),0)</f>
        <v>0</v>
      </c>
      <c r="AJ2660" s="7">
        <f>IF(S2660&gt;0,RANK(S2660,(N2660:P2660,Q2660:AE2660)),0)</f>
        <v>7</v>
      </c>
      <c r="AK2660" s="2">
        <f t="shared" si="589"/>
        <v>3.2608695652173911E-3</v>
      </c>
      <c r="AL2660" s="2">
        <f t="shared" si="589"/>
        <v>5.0167224080267553E-4</v>
      </c>
      <c r="AM2660" s="2">
        <f t="shared" si="590"/>
        <v>0</v>
      </c>
      <c r="AN2660" s="2">
        <f t="shared" si="591"/>
        <v>1.6722408026755852E-4</v>
      </c>
      <c r="AP2660" t="s">
        <v>5057</v>
      </c>
      <c r="AQ2660" t="s">
        <v>3776</v>
      </c>
      <c r="AR2660">
        <v>4</v>
      </c>
      <c r="AT2660" s="85" t="s">
        <v>3334</v>
      </c>
      <c r="AU2660" s="84" t="s">
        <v>5205</v>
      </c>
      <c r="AV2660" s="77" t="str">
        <f t="shared" si="592"/>
        <v>48147</v>
      </c>
      <c r="AX2660" s="7" t="s">
        <v>186</v>
      </c>
      <c r="AY2660">
        <v>20</v>
      </c>
    </row>
    <row r="2661" spans="1:51" hidden="1" outlineLevel="1">
      <c r="A2661" t="s">
        <v>4468</v>
      </c>
      <c r="B2661" t="s">
        <v>3776</v>
      </c>
      <c r="C2661" s="1">
        <f t="shared" si="586"/>
        <v>10397</v>
      </c>
      <c r="D2661" s="7">
        <f>IF(N2661&gt;0, RANK(N2661,(N2661:P2661,Q2661:AE2661)),0)</f>
        <v>2</v>
      </c>
      <c r="E2661" s="7">
        <f>IF(O2661&gt;0,RANK(O2661,(N2661:P2661,Q2661:AE2661)),0)</f>
        <v>1</v>
      </c>
      <c r="F2661" s="7">
        <f>IF(P2661&gt;0,RANK(P2661,(N2661:P2661,Q2661:AE2661)),0)</f>
        <v>4</v>
      </c>
      <c r="G2661" s="1">
        <f t="shared" ref="G2661:G2724" si="593">IF(C2661&gt;0,MAX(N2661:P2661)-LARGE(N2661:P2661,2),0)</f>
        <v>4724</v>
      </c>
      <c r="H2661" s="2">
        <f t="shared" ref="H2661:H2724" si="594">IF(C2661&gt;0,G2661/C2661,0)</f>
        <v>0.45436183514475331</v>
      </c>
      <c r="I2661" s="2"/>
      <c r="J2661" s="2">
        <f t="shared" si="587"/>
        <v>0.26959699913436569</v>
      </c>
      <c r="K2661" s="2">
        <f t="shared" si="587"/>
        <v>0.723958834279119</v>
      </c>
      <c r="L2661" s="2">
        <f t="shared" si="587"/>
        <v>9.618159084351255E-4</v>
      </c>
      <c r="M2661" s="2">
        <f t="shared" si="588"/>
        <v>5.4823506780802399E-3</v>
      </c>
      <c r="N2661" s="1">
        <v>2803</v>
      </c>
      <c r="O2661" s="1">
        <v>7527</v>
      </c>
      <c r="P2661" s="1">
        <v>10</v>
      </c>
      <c r="Q2661" s="1">
        <v>47</v>
      </c>
      <c r="R2661" s="1">
        <v>7</v>
      </c>
      <c r="S2661" s="1">
        <v>2</v>
      </c>
      <c r="U2661" s="1">
        <v>1</v>
      </c>
      <c r="W2661" s="1">
        <v>0</v>
      </c>
      <c r="AG2661" s="7">
        <f>IF(Q2661&gt;0,RANK(Q2661,(N2661:P2661,Q2661:AE2661)),0)</f>
        <v>3</v>
      </c>
      <c r="AH2661" s="7">
        <f>IF(R2661&gt;0,RANK(R2661,(N2661:P2661,Q2661:AE2661)),0)</f>
        <v>5</v>
      </c>
      <c r="AI2661" s="7">
        <f>IF(T2661&gt;0,RANK(T2661,(N2661:P2661,Q2661:AE2661)),0)</f>
        <v>0</v>
      </c>
      <c r="AJ2661" s="7">
        <f>IF(S2661&gt;0,RANK(S2661,(N2661:P2661,Q2661:AE2661)),0)</f>
        <v>6</v>
      </c>
      <c r="AK2661" s="2">
        <f t="shared" si="589"/>
        <v>4.5205347696450895E-3</v>
      </c>
      <c r="AL2661" s="2">
        <f t="shared" si="589"/>
        <v>6.7327113590458785E-4</v>
      </c>
      <c r="AM2661" s="2">
        <f t="shared" si="590"/>
        <v>0</v>
      </c>
      <c r="AN2661" s="2">
        <f t="shared" si="591"/>
        <v>1.923631816870251E-4</v>
      </c>
      <c r="AP2661" t="s">
        <v>4468</v>
      </c>
      <c r="AQ2661" t="s">
        <v>3776</v>
      </c>
      <c r="AR2661">
        <v>15</v>
      </c>
      <c r="AT2661" s="85" t="s">
        <v>3334</v>
      </c>
      <c r="AU2661" s="84" t="s">
        <v>5206</v>
      </c>
      <c r="AV2661" s="77" t="str">
        <f t="shared" si="592"/>
        <v>48149</v>
      </c>
      <c r="AX2661" s="7" t="s">
        <v>186</v>
      </c>
      <c r="AY2661">
        <v>28</v>
      </c>
    </row>
    <row r="2662" spans="1:51" hidden="1" outlineLevel="1">
      <c r="A2662" t="s">
        <v>2580</v>
      </c>
      <c r="B2662" t="s">
        <v>3776</v>
      </c>
      <c r="C2662" s="1">
        <f t="shared" si="586"/>
        <v>1923</v>
      </c>
      <c r="D2662" s="7">
        <f>IF(N2662&gt;0, RANK(N2662,(N2662:P2662,Q2662:AE2662)),0)</f>
        <v>2</v>
      </c>
      <c r="E2662" s="7">
        <f>IF(O2662&gt;0,RANK(O2662,(N2662:P2662,Q2662:AE2662)),0)</f>
        <v>1</v>
      </c>
      <c r="F2662" s="7">
        <f>IF(P2662&gt;0,RANK(P2662,(N2662:P2662,Q2662:AE2662)),0)</f>
        <v>0</v>
      </c>
      <c r="G2662" s="1">
        <f t="shared" si="593"/>
        <v>403</v>
      </c>
      <c r="H2662" s="2">
        <f t="shared" si="594"/>
        <v>0.20956838273530942</v>
      </c>
      <c r="I2662" s="2"/>
      <c r="J2662" s="2">
        <f t="shared" si="587"/>
        <v>0.39417576703068125</v>
      </c>
      <c r="K2662" s="2">
        <f t="shared" si="587"/>
        <v>0.60374414976599067</v>
      </c>
      <c r="L2662" s="2">
        <f t="shared" si="587"/>
        <v>0</v>
      </c>
      <c r="M2662" s="2">
        <f t="shared" si="588"/>
        <v>2.0800832033280869E-3</v>
      </c>
      <c r="N2662" s="1">
        <v>758</v>
      </c>
      <c r="O2662" s="1">
        <v>1161</v>
      </c>
      <c r="P2662" s="1">
        <v>0</v>
      </c>
      <c r="Q2662" s="1">
        <v>4</v>
      </c>
      <c r="R2662" s="1">
        <v>0</v>
      </c>
      <c r="S2662" s="1">
        <v>0</v>
      </c>
      <c r="U2662" s="1">
        <v>0</v>
      </c>
      <c r="W2662" s="1">
        <v>0</v>
      </c>
      <c r="AG2662" s="7">
        <f>IF(Q2662&gt;0,RANK(Q2662,(N2662:P2662,Q2662:AE2662)),0)</f>
        <v>3</v>
      </c>
      <c r="AH2662" s="7">
        <f>IF(R2662&gt;0,RANK(R2662,(N2662:P2662,Q2662:AE2662)),0)</f>
        <v>0</v>
      </c>
      <c r="AI2662" s="7">
        <f>IF(T2662&gt;0,RANK(T2662,(N2662:P2662,Q2662:AE2662)),0)</f>
        <v>0</v>
      </c>
      <c r="AJ2662" s="7">
        <f>IF(S2662&gt;0,RANK(S2662,(N2662:P2662,Q2662:AE2662)),0)</f>
        <v>0</v>
      </c>
      <c r="AK2662" s="2">
        <f t="shared" si="589"/>
        <v>2.0800832033281333E-3</v>
      </c>
      <c r="AL2662" s="2">
        <f t="shared" si="589"/>
        <v>0</v>
      </c>
      <c r="AM2662" s="2">
        <f t="shared" si="590"/>
        <v>0</v>
      </c>
      <c r="AN2662" s="2">
        <f t="shared" si="591"/>
        <v>0</v>
      </c>
      <c r="AP2662" t="s">
        <v>2580</v>
      </c>
      <c r="AQ2662" t="s">
        <v>3776</v>
      </c>
      <c r="AR2662">
        <v>19</v>
      </c>
      <c r="AT2662" s="85" t="s">
        <v>3334</v>
      </c>
      <c r="AU2662" s="84" t="s">
        <v>4713</v>
      </c>
      <c r="AV2662" s="77" t="str">
        <f t="shared" si="592"/>
        <v>48151</v>
      </c>
      <c r="AX2662" s="7" t="s">
        <v>186</v>
      </c>
      <c r="AY2662">
        <v>11</v>
      </c>
    </row>
    <row r="2663" spans="1:51" hidden="1" outlineLevel="1">
      <c r="A2663" t="s">
        <v>2414</v>
      </c>
      <c r="B2663" t="s">
        <v>3776</v>
      </c>
      <c r="C2663" s="1">
        <f t="shared" si="586"/>
        <v>2584</v>
      </c>
      <c r="D2663" s="7">
        <f>IF(N2663&gt;0, RANK(N2663,(N2663:P2663,Q2663:AE2663)),0)</f>
        <v>2</v>
      </c>
      <c r="E2663" s="7">
        <f>IF(O2663&gt;0,RANK(O2663,(N2663:P2663,Q2663:AE2663)),0)</f>
        <v>1</v>
      </c>
      <c r="F2663" s="7">
        <f>IF(P2663&gt;0,RANK(P2663,(N2663:P2663,Q2663:AE2663)),0)</f>
        <v>4</v>
      </c>
      <c r="G2663" s="1">
        <f t="shared" si="593"/>
        <v>1487</v>
      </c>
      <c r="H2663" s="2">
        <f t="shared" si="594"/>
        <v>0.5754643962848297</v>
      </c>
      <c r="I2663" s="2"/>
      <c r="J2663" s="2">
        <f t="shared" si="587"/>
        <v>0.21091331269349844</v>
      </c>
      <c r="K2663" s="2">
        <f t="shared" si="587"/>
        <v>0.78637770897832815</v>
      </c>
      <c r="L2663" s="2">
        <f t="shared" si="587"/>
        <v>3.8699690402476783E-4</v>
      </c>
      <c r="M2663" s="2">
        <f t="shared" si="588"/>
        <v>2.321981424148638E-3</v>
      </c>
      <c r="N2663" s="1">
        <v>545</v>
      </c>
      <c r="O2663" s="1">
        <v>2032</v>
      </c>
      <c r="P2663" s="1">
        <v>1</v>
      </c>
      <c r="Q2663" s="1">
        <v>6</v>
      </c>
      <c r="R2663" s="1">
        <v>0</v>
      </c>
      <c r="S2663" s="1">
        <v>0</v>
      </c>
      <c r="U2663" s="1">
        <v>0</v>
      </c>
      <c r="W2663" s="1">
        <v>0</v>
      </c>
      <c r="AG2663" s="7">
        <f>IF(Q2663&gt;0,RANK(Q2663,(N2663:P2663,Q2663:AE2663)),0)</f>
        <v>3</v>
      </c>
      <c r="AH2663" s="7">
        <f>IF(R2663&gt;0,RANK(R2663,(N2663:P2663,Q2663:AE2663)),0)</f>
        <v>0</v>
      </c>
      <c r="AI2663" s="7">
        <f>IF(T2663&gt;0,RANK(T2663,(N2663:P2663,Q2663:AE2663)),0)</f>
        <v>0</v>
      </c>
      <c r="AJ2663" s="7">
        <f>IF(S2663&gt;0,RANK(S2663,(N2663:P2663,Q2663:AE2663)),0)</f>
        <v>0</v>
      </c>
      <c r="AK2663" s="2">
        <f t="shared" si="589"/>
        <v>2.3219814241486067E-3</v>
      </c>
      <c r="AL2663" s="2">
        <f t="shared" si="589"/>
        <v>0</v>
      </c>
      <c r="AM2663" s="2">
        <f t="shared" si="590"/>
        <v>0</v>
      </c>
      <c r="AN2663" s="2">
        <f t="shared" si="591"/>
        <v>0</v>
      </c>
      <c r="AP2663" t="s">
        <v>2414</v>
      </c>
      <c r="AQ2663" t="s">
        <v>3776</v>
      </c>
      <c r="AR2663">
        <v>19</v>
      </c>
      <c r="AT2663" s="85" t="s">
        <v>3334</v>
      </c>
      <c r="AU2663" s="84" t="s">
        <v>4068</v>
      </c>
      <c r="AV2663" s="77" t="str">
        <f t="shared" si="592"/>
        <v>48153</v>
      </c>
      <c r="AX2663" s="7" t="s">
        <v>186</v>
      </c>
      <c r="AY2663">
        <v>11</v>
      </c>
    </row>
    <row r="2664" spans="1:51" hidden="1" outlineLevel="1">
      <c r="A2664" t="s">
        <v>3042</v>
      </c>
      <c r="B2664" t="s">
        <v>3776</v>
      </c>
      <c r="C2664" s="1">
        <f t="shared" si="586"/>
        <v>587</v>
      </c>
      <c r="D2664" s="7">
        <f>IF(N2664&gt;0, RANK(N2664,(N2664:P2664,Q2664:AE2664)),0)</f>
        <v>2</v>
      </c>
      <c r="E2664" s="7">
        <f>IF(O2664&gt;0,RANK(O2664,(N2664:P2664,Q2664:AE2664)),0)</f>
        <v>1</v>
      </c>
      <c r="F2664" s="7">
        <f>IF(P2664&gt;0,RANK(P2664,(N2664:P2664,Q2664:AE2664)),0)</f>
        <v>4</v>
      </c>
      <c r="G2664" s="1">
        <f t="shared" si="593"/>
        <v>112</v>
      </c>
      <c r="H2664" s="2">
        <f t="shared" si="594"/>
        <v>0.19080068143100512</v>
      </c>
      <c r="I2664" s="2"/>
      <c r="J2664" s="2">
        <f t="shared" si="587"/>
        <v>0.40034071550255534</v>
      </c>
      <c r="K2664" s="2">
        <f t="shared" si="587"/>
        <v>0.59114139693356049</v>
      </c>
      <c r="L2664" s="2">
        <f t="shared" si="587"/>
        <v>1.7035775127768314E-3</v>
      </c>
      <c r="M2664" s="2">
        <f t="shared" si="588"/>
        <v>6.8143100511073324E-3</v>
      </c>
      <c r="N2664" s="1">
        <v>235</v>
      </c>
      <c r="O2664" s="1">
        <v>347</v>
      </c>
      <c r="P2664" s="1">
        <v>1</v>
      </c>
      <c r="Q2664" s="1">
        <v>4</v>
      </c>
      <c r="R2664" s="1">
        <v>0</v>
      </c>
      <c r="S2664" s="1">
        <v>0</v>
      </c>
      <c r="U2664" s="1">
        <v>0</v>
      </c>
      <c r="W2664" s="1">
        <v>0</v>
      </c>
      <c r="AG2664" s="7">
        <f>IF(Q2664&gt;0,RANK(Q2664,(N2664:P2664,Q2664:AE2664)),0)</f>
        <v>3</v>
      </c>
      <c r="AH2664" s="7">
        <f>IF(R2664&gt;0,RANK(R2664,(N2664:P2664,Q2664:AE2664)),0)</f>
        <v>0</v>
      </c>
      <c r="AI2664" s="7">
        <f>IF(T2664&gt;0,RANK(T2664,(N2664:P2664,Q2664:AE2664)),0)</f>
        <v>0</v>
      </c>
      <c r="AJ2664" s="7">
        <f>IF(S2664&gt;0,RANK(S2664,(N2664:P2664,Q2664:AE2664)),0)</f>
        <v>0</v>
      </c>
      <c r="AK2664" s="2">
        <f t="shared" si="589"/>
        <v>6.8143100511073255E-3</v>
      </c>
      <c r="AL2664" s="2">
        <f t="shared" si="589"/>
        <v>0</v>
      </c>
      <c r="AM2664" s="2">
        <f t="shared" si="590"/>
        <v>0</v>
      </c>
      <c r="AN2664" s="2">
        <f t="shared" si="591"/>
        <v>0</v>
      </c>
      <c r="AP2664" t="s">
        <v>3042</v>
      </c>
      <c r="AQ2664" t="s">
        <v>3776</v>
      </c>
      <c r="AR2664">
        <v>13</v>
      </c>
      <c r="AT2664" s="85" t="s">
        <v>3334</v>
      </c>
      <c r="AU2664" s="84" t="s">
        <v>4402</v>
      </c>
      <c r="AV2664" s="77" t="str">
        <f t="shared" si="592"/>
        <v>48155</v>
      </c>
      <c r="AX2664" s="7" t="s">
        <v>186</v>
      </c>
      <c r="AY2664">
        <v>5</v>
      </c>
    </row>
    <row r="2665" spans="1:51" hidden="1" outlineLevel="1">
      <c r="A2665" t="s">
        <v>2681</v>
      </c>
      <c r="B2665" t="s">
        <v>3776</v>
      </c>
      <c r="C2665" s="1">
        <f t="shared" si="586"/>
        <v>163169</v>
      </c>
      <c r="D2665" s="7">
        <f>IF(N2665&gt;0, RANK(N2665,(N2665:P2665,Q2665:AE2665)),0)</f>
        <v>2</v>
      </c>
      <c r="E2665" s="7">
        <f>IF(O2665&gt;0,RANK(O2665,(N2665:P2665,Q2665:AE2665)),0)</f>
        <v>1</v>
      </c>
      <c r="F2665" s="7">
        <f>IF(P2665&gt;0,RANK(P2665,(N2665:P2665,Q2665:AE2665)),0)</f>
        <v>4</v>
      </c>
      <c r="G2665" s="1">
        <f t="shared" si="593"/>
        <v>24903</v>
      </c>
      <c r="H2665" s="2">
        <f t="shared" si="594"/>
        <v>0.1526209022547175</v>
      </c>
      <c r="I2665" s="2"/>
      <c r="J2665" s="2">
        <f t="shared" si="587"/>
        <v>0.42117068805961916</v>
      </c>
      <c r="K2665" s="2">
        <f t="shared" si="587"/>
        <v>0.57379159031433669</v>
      </c>
      <c r="L2665" s="2">
        <f t="shared" si="587"/>
        <v>1.2441088687189356E-3</v>
      </c>
      <c r="M2665" s="2">
        <f t="shared" si="588"/>
        <v>3.7936127573252759E-3</v>
      </c>
      <c r="N2665" s="1">
        <v>68722</v>
      </c>
      <c r="O2665" s="1">
        <v>93625</v>
      </c>
      <c r="P2665" s="1">
        <v>203</v>
      </c>
      <c r="Q2665" s="1">
        <v>590</v>
      </c>
      <c r="R2665" s="1">
        <v>15</v>
      </c>
      <c r="S2665" s="1">
        <v>8</v>
      </c>
      <c r="U2665" s="1">
        <v>2</v>
      </c>
      <c r="W2665" s="1">
        <v>4</v>
      </c>
      <c r="AG2665" s="7">
        <f>IF(Q2665&gt;0,RANK(Q2665,(N2665:P2665,Q2665:AE2665)),0)</f>
        <v>3</v>
      </c>
      <c r="AH2665" s="7">
        <f>IF(R2665&gt;0,RANK(R2665,(N2665:P2665,Q2665:AE2665)),0)</f>
        <v>5</v>
      </c>
      <c r="AI2665" s="7">
        <f>IF(T2665&gt;0,RANK(T2665,(N2665:P2665,Q2665:AE2665)),0)</f>
        <v>0</v>
      </c>
      <c r="AJ2665" s="7">
        <f>IF(S2665&gt;0,RANK(S2665,(N2665:P2665,Q2665:AE2665)),0)</f>
        <v>6</v>
      </c>
      <c r="AK2665" s="2">
        <f t="shared" si="589"/>
        <v>3.6158829189368077E-3</v>
      </c>
      <c r="AL2665" s="2">
        <f t="shared" si="589"/>
        <v>9.1929226752630704E-5</v>
      </c>
      <c r="AM2665" s="2">
        <f t="shared" si="590"/>
        <v>0</v>
      </c>
      <c r="AN2665" s="2">
        <f t="shared" si="591"/>
        <v>4.9028920934736381E-5</v>
      </c>
      <c r="AP2665" t="s">
        <v>2681</v>
      </c>
      <c r="AQ2665" t="s">
        <v>3776</v>
      </c>
      <c r="AR2665">
        <v>0</v>
      </c>
      <c r="AT2665" s="85" t="s">
        <v>3334</v>
      </c>
      <c r="AU2665" s="84" t="s">
        <v>4152</v>
      </c>
      <c r="AV2665" s="77" t="str">
        <f t="shared" si="592"/>
        <v>48157</v>
      </c>
      <c r="AX2665" s="7" t="s">
        <v>186</v>
      </c>
      <c r="AY2665">
        <v>142</v>
      </c>
    </row>
    <row r="2666" spans="1:51" hidden="1" outlineLevel="1">
      <c r="A2666" t="s">
        <v>3082</v>
      </c>
      <c r="B2666" t="s">
        <v>3776</v>
      </c>
      <c r="C2666" s="1">
        <f t="shared" si="586"/>
        <v>4217</v>
      </c>
      <c r="D2666" s="7">
        <f>IF(N2666&gt;0, RANK(N2666,(N2666:P2666,Q2666:AE2666)),0)</f>
        <v>2</v>
      </c>
      <c r="E2666" s="7">
        <f>IF(O2666&gt;0,RANK(O2666,(N2666:P2666,Q2666:AE2666)),0)</f>
        <v>1</v>
      </c>
      <c r="F2666" s="7">
        <f>IF(P2666&gt;0,RANK(P2666,(N2666:P2666,Q2666:AE2666)),0)</f>
        <v>4</v>
      </c>
      <c r="G2666" s="1">
        <f t="shared" si="593"/>
        <v>2174</v>
      </c>
      <c r="H2666" s="2">
        <f t="shared" si="594"/>
        <v>0.51553236898268917</v>
      </c>
      <c r="I2666" s="2"/>
      <c r="J2666" s="2">
        <f t="shared" si="587"/>
        <v>0.23974389376333888</v>
      </c>
      <c r="K2666" s="2">
        <f t="shared" si="587"/>
        <v>0.75527626274602799</v>
      </c>
      <c r="L2666" s="2">
        <f t="shared" si="587"/>
        <v>7.1140621294759308E-4</v>
      </c>
      <c r="M2666" s="2">
        <f t="shared" si="588"/>
        <v>4.2684372776854804E-3</v>
      </c>
      <c r="N2666" s="1">
        <v>1011</v>
      </c>
      <c r="O2666" s="1">
        <v>3185</v>
      </c>
      <c r="P2666" s="1">
        <v>3</v>
      </c>
      <c r="Q2666" s="1">
        <v>18</v>
      </c>
      <c r="R2666" s="1">
        <v>0</v>
      </c>
      <c r="S2666" s="1">
        <v>0</v>
      </c>
      <c r="U2666" s="1">
        <v>0</v>
      </c>
      <c r="W2666" s="1">
        <v>0</v>
      </c>
      <c r="AG2666" s="7">
        <f>IF(Q2666&gt;0,RANK(Q2666,(N2666:P2666,Q2666:AE2666)),0)</f>
        <v>3</v>
      </c>
      <c r="AH2666" s="7">
        <f>IF(R2666&gt;0,RANK(R2666,(N2666:P2666,Q2666:AE2666)),0)</f>
        <v>0</v>
      </c>
      <c r="AI2666" s="7">
        <f>IF(T2666&gt;0,RANK(T2666,(N2666:P2666,Q2666:AE2666)),0)</f>
        <v>0</v>
      </c>
      <c r="AJ2666" s="7">
        <f>IF(S2666&gt;0,RANK(S2666,(N2666:P2666,Q2666:AE2666)),0)</f>
        <v>0</v>
      </c>
      <c r="AK2666" s="2">
        <f t="shared" si="589"/>
        <v>4.2684372776855585E-3</v>
      </c>
      <c r="AL2666" s="2">
        <f t="shared" si="589"/>
        <v>0</v>
      </c>
      <c r="AM2666" s="2">
        <f t="shared" si="590"/>
        <v>0</v>
      </c>
      <c r="AN2666" s="2">
        <f t="shared" si="591"/>
        <v>0</v>
      </c>
      <c r="AP2666" t="s">
        <v>3082</v>
      </c>
      <c r="AQ2666" t="s">
        <v>3776</v>
      </c>
      <c r="AR2666">
        <v>4</v>
      </c>
      <c r="AT2666" s="85" t="s">
        <v>3334</v>
      </c>
      <c r="AU2666" s="84" t="s">
        <v>4506</v>
      </c>
      <c r="AV2666" s="77" t="str">
        <f t="shared" si="592"/>
        <v>48159</v>
      </c>
      <c r="AX2666" s="7" t="s">
        <v>186</v>
      </c>
      <c r="AY2666">
        <v>9</v>
      </c>
    </row>
    <row r="2667" spans="1:51" hidden="1" outlineLevel="1">
      <c r="A2667" t="s">
        <v>1911</v>
      </c>
      <c r="B2667" t="s">
        <v>3776</v>
      </c>
      <c r="C2667" s="1">
        <f t="shared" si="586"/>
        <v>7161</v>
      </c>
      <c r="D2667" s="7">
        <f>IF(N2667&gt;0, RANK(N2667,(N2667:P2667,Q2667:AE2667)),0)</f>
        <v>2</v>
      </c>
      <c r="E2667" s="7">
        <f>IF(O2667&gt;0,RANK(O2667,(N2667:P2667,Q2667:AE2667)),0)</f>
        <v>1</v>
      </c>
      <c r="F2667" s="7">
        <f>IF(P2667&gt;0,RANK(P2667,(N2667:P2667,Q2667:AE2667)),0)</f>
        <v>4</v>
      </c>
      <c r="G2667" s="1">
        <f t="shared" si="593"/>
        <v>2987</v>
      </c>
      <c r="H2667" s="2">
        <f t="shared" si="594"/>
        <v>0.41712051389470745</v>
      </c>
      <c r="I2667" s="2"/>
      <c r="J2667" s="2">
        <f t="shared" si="587"/>
        <v>0.28906577293674068</v>
      </c>
      <c r="K2667" s="2">
        <f t="shared" si="587"/>
        <v>0.70618628683144813</v>
      </c>
      <c r="L2667" s="2">
        <f t="shared" si="587"/>
        <v>1.2568077084206116E-3</v>
      </c>
      <c r="M2667" s="2">
        <f t="shared" si="588"/>
        <v>3.4911325233905202E-3</v>
      </c>
      <c r="N2667" s="1">
        <v>2070</v>
      </c>
      <c r="O2667" s="1">
        <v>5057</v>
      </c>
      <c r="P2667" s="1">
        <v>9</v>
      </c>
      <c r="Q2667" s="1">
        <v>22</v>
      </c>
      <c r="R2667" s="1">
        <v>3</v>
      </c>
      <c r="S2667" s="1">
        <v>0</v>
      </c>
      <c r="U2667" s="1">
        <v>0</v>
      </c>
      <c r="W2667" s="1">
        <v>0</v>
      </c>
      <c r="AG2667" s="7">
        <f>IF(Q2667&gt;0,RANK(Q2667,(N2667:P2667,Q2667:AE2667)),0)</f>
        <v>3</v>
      </c>
      <c r="AH2667" s="7">
        <f>IF(R2667&gt;0,RANK(R2667,(N2667:P2667,Q2667:AE2667)),0)</f>
        <v>5</v>
      </c>
      <c r="AI2667" s="7">
        <f>IF(T2667&gt;0,RANK(T2667,(N2667:P2667,Q2667:AE2667)),0)</f>
        <v>0</v>
      </c>
      <c r="AJ2667" s="7">
        <f>IF(S2667&gt;0,RANK(S2667,(N2667:P2667,Q2667:AE2667)),0)</f>
        <v>0</v>
      </c>
      <c r="AK2667" s="2">
        <f t="shared" si="589"/>
        <v>3.0721966205837174E-3</v>
      </c>
      <c r="AL2667" s="2">
        <f t="shared" si="589"/>
        <v>4.1893590280687055E-4</v>
      </c>
      <c r="AM2667" s="2">
        <f t="shared" si="590"/>
        <v>0</v>
      </c>
      <c r="AN2667" s="2">
        <f t="shared" si="591"/>
        <v>0</v>
      </c>
      <c r="AP2667" t="s">
        <v>1911</v>
      </c>
      <c r="AQ2667" t="s">
        <v>3776</v>
      </c>
      <c r="AR2667">
        <v>6</v>
      </c>
      <c r="AT2667" s="85" t="s">
        <v>3334</v>
      </c>
      <c r="AU2667" s="84" t="s">
        <v>4507</v>
      </c>
      <c r="AV2667" s="77" t="str">
        <f t="shared" si="592"/>
        <v>48161</v>
      </c>
      <c r="AX2667" s="7" t="s">
        <v>186</v>
      </c>
      <c r="AY2667">
        <v>16</v>
      </c>
    </row>
    <row r="2668" spans="1:51" hidden="1" outlineLevel="1">
      <c r="A2668" t="s">
        <v>4026</v>
      </c>
      <c r="B2668" t="s">
        <v>3776</v>
      </c>
      <c r="C2668" s="1">
        <f t="shared" si="586"/>
        <v>3930</v>
      </c>
      <c r="D2668" s="7">
        <f>IF(N2668&gt;0, RANK(N2668,(N2668:P2668,Q2668:AE2668)),0)</f>
        <v>2</v>
      </c>
      <c r="E2668" s="7">
        <f>IF(O2668&gt;0,RANK(O2668,(N2668:P2668,Q2668:AE2668)),0)</f>
        <v>1</v>
      </c>
      <c r="F2668" s="7">
        <f>IF(P2668&gt;0,RANK(P2668,(N2668:P2668,Q2668:AE2668)),0)</f>
        <v>0</v>
      </c>
      <c r="G2668" s="1">
        <f t="shared" si="593"/>
        <v>60</v>
      </c>
      <c r="H2668" s="2">
        <f t="shared" si="594"/>
        <v>1.5267175572519083E-2</v>
      </c>
      <c r="I2668" s="2"/>
      <c r="J2668" s="2">
        <f t="shared" si="587"/>
        <v>0.49134860050890583</v>
      </c>
      <c r="K2668" s="2">
        <f t="shared" si="587"/>
        <v>0.50661577608142494</v>
      </c>
      <c r="L2668" s="2">
        <f t="shared" si="587"/>
        <v>0</v>
      </c>
      <c r="M2668" s="2">
        <f t="shared" si="588"/>
        <v>2.0356234096692294E-3</v>
      </c>
      <c r="N2668" s="1">
        <v>1931</v>
      </c>
      <c r="O2668" s="1">
        <v>1991</v>
      </c>
      <c r="P2668" s="1">
        <v>0</v>
      </c>
      <c r="Q2668" s="1">
        <v>8</v>
      </c>
      <c r="R2668" s="1">
        <v>0</v>
      </c>
      <c r="S2668" s="1">
        <v>0</v>
      </c>
      <c r="U2668" s="1">
        <v>0</v>
      </c>
      <c r="W2668" s="1">
        <v>0</v>
      </c>
      <c r="AG2668" s="7">
        <f>IF(Q2668&gt;0,RANK(Q2668,(N2668:P2668,Q2668:AE2668)),0)</f>
        <v>3</v>
      </c>
      <c r="AH2668" s="7">
        <f>IF(R2668&gt;0,RANK(R2668,(N2668:P2668,Q2668:AE2668)),0)</f>
        <v>0</v>
      </c>
      <c r="AI2668" s="7">
        <f>IF(T2668&gt;0,RANK(T2668,(N2668:P2668,Q2668:AE2668)),0)</f>
        <v>0</v>
      </c>
      <c r="AJ2668" s="7">
        <f>IF(S2668&gt;0,RANK(S2668,(N2668:P2668,Q2668:AE2668)),0)</f>
        <v>0</v>
      </c>
      <c r="AK2668" s="2">
        <f t="shared" si="589"/>
        <v>2.0356234096692112E-3</v>
      </c>
      <c r="AL2668" s="2">
        <f t="shared" si="589"/>
        <v>0</v>
      </c>
      <c r="AM2668" s="2">
        <f t="shared" si="590"/>
        <v>0</v>
      </c>
      <c r="AN2668" s="2">
        <f t="shared" si="591"/>
        <v>0</v>
      </c>
      <c r="AP2668" t="s">
        <v>4026</v>
      </c>
      <c r="AQ2668" t="s">
        <v>3776</v>
      </c>
      <c r="AR2668">
        <v>28</v>
      </c>
      <c r="AT2668" s="85" t="s">
        <v>3334</v>
      </c>
      <c r="AU2668" s="84" t="s">
        <v>4508</v>
      </c>
      <c r="AV2668" s="77" t="str">
        <f t="shared" si="592"/>
        <v>48163</v>
      </c>
      <c r="AX2668" s="7" t="s">
        <v>186</v>
      </c>
      <c r="AY2668">
        <v>11</v>
      </c>
    </row>
    <row r="2669" spans="1:51" hidden="1" outlineLevel="1">
      <c r="A2669" t="s">
        <v>4014</v>
      </c>
      <c r="B2669" t="s">
        <v>3776</v>
      </c>
      <c r="C2669" s="1">
        <f t="shared" si="586"/>
        <v>4164</v>
      </c>
      <c r="D2669" s="7">
        <f>IF(N2669&gt;0, RANK(N2669,(N2669:P2669,Q2669:AE2669)),0)</f>
        <v>2</v>
      </c>
      <c r="E2669" s="7">
        <f>IF(O2669&gt;0,RANK(O2669,(N2669:P2669,Q2669:AE2669)),0)</f>
        <v>1</v>
      </c>
      <c r="F2669" s="7">
        <f>IF(P2669&gt;0,RANK(P2669,(N2669:P2669,Q2669:AE2669)),0)</f>
        <v>4</v>
      </c>
      <c r="G2669" s="1">
        <f t="shared" si="593"/>
        <v>2932</v>
      </c>
      <c r="H2669" s="2">
        <f t="shared" si="594"/>
        <v>0.70413064361191158</v>
      </c>
      <c r="I2669" s="2"/>
      <c r="J2669" s="2">
        <f t="shared" si="587"/>
        <v>0.14601344860710855</v>
      </c>
      <c r="K2669" s="2">
        <f t="shared" si="587"/>
        <v>0.85014409221902021</v>
      </c>
      <c r="L2669" s="2">
        <f t="shared" si="587"/>
        <v>7.2046109510086451E-4</v>
      </c>
      <c r="M2669" s="2">
        <f t="shared" si="588"/>
        <v>3.1219980787704064E-3</v>
      </c>
      <c r="N2669" s="1">
        <v>608</v>
      </c>
      <c r="O2669" s="1">
        <v>3540</v>
      </c>
      <c r="P2669" s="1">
        <v>3</v>
      </c>
      <c r="Q2669" s="1">
        <v>11</v>
      </c>
      <c r="R2669" s="1">
        <v>2</v>
      </c>
      <c r="W2669" s="1">
        <v>0</v>
      </c>
      <c r="AG2669" s="7">
        <f>IF(Q2669&gt;0,RANK(Q2669,(N2669:P2669,Q2669:AE2669)),0)</f>
        <v>3</v>
      </c>
      <c r="AH2669" s="7">
        <f>IF(R2669&gt;0,RANK(R2669,(N2669:P2669,Q2669:AE2669)),0)</f>
        <v>5</v>
      </c>
      <c r="AI2669" s="7">
        <f>IF(T2669&gt;0,RANK(T2669,(N2669:P2669,Q2669:AE2669)),0)</f>
        <v>0</v>
      </c>
      <c r="AJ2669" s="7">
        <f>IF(S2669&gt;0,RANK(S2669,(N2669:P2669,Q2669:AE2669)),0)</f>
        <v>0</v>
      </c>
      <c r="AK2669" s="2">
        <f t="shared" si="589"/>
        <v>2.6416906820365032E-3</v>
      </c>
      <c r="AL2669" s="2">
        <f t="shared" si="589"/>
        <v>4.8030739673390969E-4</v>
      </c>
      <c r="AM2669" s="2">
        <f t="shared" si="590"/>
        <v>0</v>
      </c>
      <c r="AN2669" s="2">
        <f t="shared" si="591"/>
        <v>0</v>
      </c>
      <c r="AP2669" t="s">
        <v>4014</v>
      </c>
      <c r="AQ2669" t="s">
        <v>3776</v>
      </c>
      <c r="AR2669">
        <v>19</v>
      </c>
      <c r="AT2669" s="85" t="s">
        <v>3334</v>
      </c>
      <c r="AU2669" s="84" t="s">
        <v>4499</v>
      </c>
      <c r="AV2669" s="77" t="str">
        <f t="shared" si="592"/>
        <v>48165</v>
      </c>
      <c r="AX2669" s="7" t="s">
        <v>186</v>
      </c>
      <c r="AY2669">
        <v>9</v>
      </c>
    </row>
    <row r="2670" spans="1:51" hidden="1" outlineLevel="1">
      <c r="A2670" t="s">
        <v>3228</v>
      </c>
      <c r="B2670" t="s">
        <v>3776</v>
      </c>
      <c r="C2670" s="1">
        <f t="shared" si="586"/>
        <v>105981</v>
      </c>
      <c r="D2670" s="7">
        <f>IF(N2670&gt;0, RANK(N2670,(N2670:P2670,Q2670:AE2670)),0)</f>
        <v>2</v>
      </c>
      <c r="E2670" s="7">
        <f>IF(O2670&gt;0,RANK(O2670,(N2670:P2670,Q2670:AE2670)),0)</f>
        <v>1</v>
      </c>
      <c r="F2670" s="7">
        <f>IF(P2670&gt;0,RANK(P2670,(N2670:P2670,Q2670:AE2670)),0)</f>
        <v>4</v>
      </c>
      <c r="G2670" s="1">
        <f t="shared" si="593"/>
        <v>17371</v>
      </c>
      <c r="H2670" s="2">
        <f t="shared" si="594"/>
        <v>0.16390673800020758</v>
      </c>
      <c r="I2670" s="2"/>
      <c r="J2670" s="2">
        <f t="shared" si="587"/>
        <v>0.41440446872552628</v>
      </c>
      <c r="K2670" s="2">
        <f t="shared" si="587"/>
        <v>0.57831120672573388</v>
      </c>
      <c r="L2670" s="2">
        <f t="shared" si="587"/>
        <v>1.8965663656693181E-3</v>
      </c>
      <c r="M2670" s="2">
        <f t="shared" si="588"/>
        <v>5.3877581830705217E-3</v>
      </c>
      <c r="N2670" s="1">
        <v>43919</v>
      </c>
      <c r="O2670" s="1">
        <v>61290</v>
      </c>
      <c r="P2670" s="1">
        <v>201</v>
      </c>
      <c r="Q2670" s="1">
        <v>539</v>
      </c>
      <c r="R2670" s="1">
        <v>16</v>
      </c>
      <c r="S2670" s="1">
        <v>15</v>
      </c>
      <c r="U2670" s="1">
        <v>0</v>
      </c>
      <c r="W2670" s="1">
        <v>1</v>
      </c>
      <c r="AG2670" s="7">
        <f>IF(Q2670&gt;0,RANK(Q2670,(N2670:P2670,Q2670:AE2670)),0)</f>
        <v>3</v>
      </c>
      <c r="AH2670" s="7">
        <f>IF(R2670&gt;0,RANK(R2670,(N2670:P2670,Q2670:AE2670)),0)</f>
        <v>5</v>
      </c>
      <c r="AI2670" s="7">
        <f>IF(T2670&gt;0,RANK(T2670,(N2670:P2670,Q2670:AE2670)),0)</f>
        <v>0</v>
      </c>
      <c r="AJ2670" s="7">
        <f>IF(S2670&gt;0,RANK(S2670,(N2670:P2670,Q2670:AE2670)),0)</f>
        <v>6</v>
      </c>
      <c r="AK2670" s="2">
        <f t="shared" si="589"/>
        <v>5.0858172691331466E-3</v>
      </c>
      <c r="AL2670" s="2">
        <f t="shared" si="589"/>
        <v>1.5097045696870195E-4</v>
      </c>
      <c r="AM2670" s="2">
        <f t="shared" si="590"/>
        <v>0</v>
      </c>
      <c r="AN2670" s="2">
        <f t="shared" si="591"/>
        <v>1.4153480340815808E-4</v>
      </c>
      <c r="AP2670" t="s">
        <v>3228</v>
      </c>
      <c r="AQ2670" t="s">
        <v>3776</v>
      </c>
      <c r="AR2670">
        <v>0</v>
      </c>
      <c r="AT2670" s="85" t="s">
        <v>3334</v>
      </c>
      <c r="AU2670" s="84" t="s">
        <v>4500</v>
      </c>
      <c r="AV2670" s="77" t="str">
        <f t="shared" si="592"/>
        <v>48167</v>
      </c>
      <c r="AX2670" s="7" t="s">
        <v>186</v>
      </c>
      <c r="AY2670">
        <v>102</v>
      </c>
    </row>
    <row r="2671" spans="1:51" hidden="1" outlineLevel="1">
      <c r="A2671" t="s">
        <v>2655</v>
      </c>
      <c r="B2671" t="s">
        <v>3776</v>
      </c>
      <c r="C2671" s="1">
        <f t="shared" si="586"/>
        <v>1812</v>
      </c>
      <c r="D2671" s="7">
        <f>IF(N2671&gt;0, RANK(N2671,(N2671:P2671,Q2671:AE2671)),0)</f>
        <v>2</v>
      </c>
      <c r="E2671" s="7">
        <f>IF(O2671&gt;0,RANK(O2671,(N2671:P2671,Q2671:AE2671)),0)</f>
        <v>1</v>
      </c>
      <c r="F2671" s="7">
        <f>IF(P2671&gt;0,RANK(P2671,(N2671:P2671,Q2671:AE2671)),0)</f>
        <v>4</v>
      </c>
      <c r="G2671" s="1">
        <f t="shared" si="593"/>
        <v>1154</v>
      </c>
      <c r="H2671" s="2">
        <f t="shared" si="594"/>
        <v>0.63686534216335544</v>
      </c>
      <c r="I2671" s="2"/>
      <c r="J2671" s="2">
        <f t="shared" si="587"/>
        <v>0.17991169977924945</v>
      </c>
      <c r="K2671" s="2">
        <f t="shared" si="587"/>
        <v>0.81677704194260481</v>
      </c>
      <c r="L2671" s="2">
        <f t="shared" si="587"/>
        <v>5.5187637969094923E-4</v>
      </c>
      <c r="M2671" s="2">
        <f t="shared" si="588"/>
        <v>2.7593818984547628E-3</v>
      </c>
      <c r="N2671" s="1">
        <v>326</v>
      </c>
      <c r="O2671" s="1">
        <v>1480</v>
      </c>
      <c r="P2671" s="1">
        <v>1</v>
      </c>
      <c r="Q2671" s="1">
        <v>5</v>
      </c>
      <c r="R2671" s="1">
        <v>0</v>
      </c>
      <c r="S2671" s="1">
        <v>0</v>
      </c>
      <c r="U2671" s="1">
        <v>0</v>
      </c>
      <c r="W2671" s="1">
        <v>0</v>
      </c>
      <c r="AG2671" s="7">
        <f>IF(Q2671&gt;0,RANK(Q2671,(N2671:P2671,Q2671:AE2671)),0)</f>
        <v>3</v>
      </c>
      <c r="AH2671" s="7">
        <f>IF(R2671&gt;0,RANK(R2671,(N2671:P2671,Q2671:AE2671)),0)</f>
        <v>0</v>
      </c>
      <c r="AI2671" s="7">
        <f>IF(T2671&gt;0,RANK(T2671,(N2671:P2671,Q2671:AE2671)),0)</f>
        <v>0</v>
      </c>
      <c r="AJ2671" s="7">
        <f>IF(S2671&gt;0,RANK(S2671,(N2671:P2671,Q2671:AE2671)),0)</f>
        <v>0</v>
      </c>
      <c r="AK2671" s="2">
        <f t="shared" si="589"/>
        <v>2.7593818984547464E-3</v>
      </c>
      <c r="AL2671" s="2">
        <f t="shared" si="589"/>
        <v>0</v>
      </c>
      <c r="AM2671" s="2">
        <f t="shared" si="590"/>
        <v>0</v>
      </c>
      <c r="AN2671" s="2">
        <f t="shared" si="591"/>
        <v>0</v>
      </c>
      <c r="AP2671" t="s">
        <v>2655</v>
      </c>
      <c r="AQ2671" t="s">
        <v>3776</v>
      </c>
      <c r="AR2671">
        <v>19</v>
      </c>
      <c r="AT2671" s="85" t="s">
        <v>3334</v>
      </c>
      <c r="AU2671" s="84" t="s">
        <v>4913</v>
      </c>
      <c r="AV2671" s="77" t="str">
        <f t="shared" si="592"/>
        <v>48169</v>
      </c>
      <c r="AX2671" s="7" t="s">
        <v>186</v>
      </c>
      <c r="AY2671">
        <v>7</v>
      </c>
    </row>
    <row r="2672" spans="1:51" hidden="1" outlineLevel="1">
      <c r="A2672" t="s">
        <v>2656</v>
      </c>
      <c r="B2672" t="s">
        <v>3776</v>
      </c>
      <c r="C2672" s="1">
        <f t="shared" si="586"/>
        <v>11553</v>
      </c>
      <c r="D2672" s="7">
        <f>IF(N2672&gt;0, RANK(N2672,(N2672:P2672,Q2672:AE2672)),0)</f>
        <v>2</v>
      </c>
      <c r="E2672" s="7">
        <f>IF(O2672&gt;0,RANK(O2672,(N2672:P2672,Q2672:AE2672)),0)</f>
        <v>1</v>
      </c>
      <c r="F2672" s="7">
        <f>IF(P2672&gt;0,RANK(P2672,(N2672:P2672,Q2672:AE2672)),0)</f>
        <v>5</v>
      </c>
      <c r="G2672" s="1">
        <f t="shared" si="593"/>
        <v>7193</v>
      </c>
      <c r="H2672" s="2">
        <f t="shared" si="594"/>
        <v>0.62260884618713752</v>
      </c>
      <c r="I2672" s="2"/>
      <c r="J2672" s="2">
        <f t="shared" si="587"/>
        <v>0.18211719899593179</v>
      </c>
      <c r="K2672" s="2">
        <f t="shared" si="587"/>
        <v>0.80472604518306934</v>
      </c>
      <c r="L2672" s="2">
        <f t="shared" si="587"/>
        <v>1.9908248939669352E-3</v>
      </c>
      <c r="M2672" s="2">
        <f t="shared" si="588"/>
        <v>1.1165930927031909E-2</v>
      </c>
      <c r="N2672" s="1">
        <v>2104</v>
      </c>
      <c r="O2672" s="1">
        <v>9297</v>
      </c>
      <c r="P2672" s="1">
        <v>23</v>
      </c>
      <c r="Q2672" s="1">
        <v>95</v>
      </c>
      <c r="R2672" s="1">
        <v>31</v>
      </c>
      <c r="S2672" s="1">
        <v>3</v>
      </c>
      <c r="U2672" s="1">
        <v>0</v>
      </c>
      <c r="W2672" s="1">
        <v>0</v>
      </c>
      <c r="AG2672" s="7">
        <f>IF(Q2672&gt;0,RANK(Q2672,(N2672:P2672,Q2672:AE2672)),0)</f>
        <v>3</v>
      </c>
      <c r="AH2672" s="7">
        <f>IF(R2672&gt;0,RANK(R2672,(N2672:P2672,Q2672:AE2672)),0)</f>
        <v>4</v>
      </c>
      <c r="AI2672" s="7">
        <f>IF(T2672&gt;0,RANK(T2672,(N2672:P2672,Q2672:AE2672)),0)</f>
        <v>0</v>
      </c>
      <c r="AJ2672" s="7">
        <f>IF(S2672&gt;0,RANK(S2672,(N2672:P2672,Q2672:AE2672)),0)</f>
        <v>6</v>
      </c>
      <c r="AK2672" s="2">
        <f t="shared" si="589"/>
        <v>8.2229723881242969E-3</v>
      </c>
      <c r="AL2672" s="2">
        <f t="shared" si="589"/>
        <v>2.6832857266510862E-3</v>
      </c>
      <c r="AM2672" s="2">
        <f t="shared" si="590"/>
        <v>0</v>
      </c>
      <c r="AN2672" s="2">
        <f t="shared" si="591"/>
        <v>2.5967281225655674E-4</v>
      </c>
      <c r="AP2672" t="s">
        <v>2656</v>
      </c>
      <c r="AQ2672" t="s">
        <v>3776</v>
      </c>
      <c r="AR2672">
        <v>11</v>
      </c>
      <c r="AT2672" s="85" t="s">
        <v>3334</v>
      </c>
      <c r="AU2672" s="84" t="s">
        <v>3946</v>
      </c>
      <c r="AV2672" s="77" t="str">
        <f t="shared" si="592"/>
        <v>48171</v>
      </c>
      <c r="AX2672" s="7" t="s">
        <v>186</v>
      </c>
      <c r="AY2672">
        <v>15</v>
      </c>
    </row>
    <row r="2673" spans="1:51" hidden="1" outlineLevel="1">
      <c r="A2673" t="s">
        <v>2657</v>
      </c>
      <c r="B2673" t="s">
        <v>3776</v>
      </c>
      <c r="C2673" s="1">
        <f t="shared" si="586"/>
        <v>533</v>
      </c>
      <c r="D2673" s="7">
        <f>IF(N2673&gt;0, RANK(N2673,(N2673:P2673,Q2673:AE2673)),0)</f>
        <v>2</v>
      </c>
      <c r="E2673" s="7">
        <f>IF(O2673&gt;0,RANK(O2673,(N2673:P2673,Q2673:AE2673)),0)</f>
        <v>1</v>
      </c>
      <c r="F2673" s="7">
        <f>IF(P2673&gt;0,RANK(P2673,(N2673:P2673,Q2673:AE2673)),0)</f>
        <v>0</v>
      </c>
      <c r="G2673" s="1">
        <f t="shared" si="593"/>
        <v>444</v>
      </c>
      <c r="H2673" s="2">
        <f t="shared" si="594"/>
        <v>0.83302063789868663</v>
      </c>
      <c r="I2673" s="2"/>
      <c r="J2673" s="2">
        <f t="shared" si="587"/>
        <v>8.2551594746716694E-2</v>
      </c>
      <c r="K2673" s="2">
        <f t="shared" si="587"/>
        <v>0.91557223264540333</v>
      </c>
      <c r="L2673" s="2">
        <f t="shared" si="587"/>
        <v>0</v>
      </c>
      <c r="M2673" s="2">
        <f t="shared" si="588"/>
        <v>1.8761726078799779E-3</v>
      </c>
      <c r="N2673" s="1">
        <v>44</v>
      </c>
      <c r="O2673" s="1">
        <v>488</v>
      </c>
      <c r="P2673" s="1">
        <v>0</v>
      </c>
      <c r="Q2673" s="1">
        <v>1</v>
      </c>
      <c r="R2673" s="1">
        <v>0</v>
      </c>
      <c r="S2673" s="1">
        <v>0</v>
      </c>
      <c r="U2673" s="1">
        <v>0</v>
      </c>
      <c r="W2673" s="1">
        <v>0</v>
      </c>
      <c r="AG2673" s="7">
        <f>IF(Q2673&gt;0,RANK(Q2673,(N2673:P2673,Q2673:AE2673)),0)</f>
        <v>3</v>
      </c>
      <c r="AH2673" s="7">
        <f>IF(R2673&gt;0,RANK(R2673,(N2673:P2673,Q2673:AE2673)),0)</f>
        <v>0</v>
      </c>
      <c r="AI2673" s="7">
        <f>IF(T2673&gt;0,RANK(T2673,(N2673:P2673,Q2673:AE2673)),0)</f>
        <v>0</v>
      </c>
      <c r="AJ2673" s="7">
        <f>IF(S2673&gt;0,RANK(S2673,(N2673:P2673,Q2673:AE2673)),0)</f>
        <v>0</v>
      </c>
      <c r="AK2673" s="2">
        <f t="shared" si="589"/>
        <v>1.876172607879925E-3</v>
      </c>
      <c r="AL2673" s="2">
        <f t="shared" si="589"/>
        <v>0</v>
      </c>
      <c r="AM2673" s="2">
        <f t="shared" si="590"/>
        <v>0</v>
      </c>
      <c r="AN2673" s="2">
        <f t="shared" si="591"/>
        <v>0</v>
      </c>
      <c r="AP2673" t="s">
        <v>2657</v>
      </c>
      <c r="AQ2673" t="s">
        <v>3776</v>
      </c>
      <c r="AR2673">
        <v>11</v>
      </c>
      <c r="AT2673" s="85" t="s">
        <v>3334</v>
      </c>
      <c r="AU2673" s="84" t="s">
        <v>3947</v>
      </c>
      <c r="AV2673" s="77" t="str">
        <f t="shared" si="592"/>
        <v>48173</v>
      </c>
      <c r="AX2673" s="7" t="s">
        <v>186</v>
      </c>
      <c r="AY2673">
        <v>5</v>
      </c>
    </row>
    <row r="2674" spans="1:51" hidden="1" outlineLevel="1">
      <c r="A2674" t="s">
        <v>3225</v>
      </c>
      <c r="B2674" t="s">
        <v>3776</v>
      </c>
      <c r="C2674" s="1">
        <f t="shared" si="586"/>
        <v>3501</v>
      </c>
      <c r="D2674" s="7">
        <f>IF(N2674&gt;0, RANK(N2674,(N2674:P2674,Q2674:AE2674)),0)</f>
        <v>2</v>
      </c>
      <c r="E2674" s="7">
        <f>IF(O2674&gt;0,RANK(O2674,(N2674:P2674,Q2674:AE2674)),0)</f>
        <v>1</v>
      </c>
      <c r="F2674" s="7">
        <f>IF(P2674&gt;0,RANK(P2674,(N2674:P2674,Q2674:AE2674)),0)</f>
        <v>4</v>
      </c>
      <c r="G2674" s="1">
        <f t="shared" si="593"/>
        <v>1048</v>
      </c>
      <c r="H2674" s="2">
        <f t="shared" si="594"/>
        <v>0.29934304484433016</v>
      </c>
      <c r="I2674" s="2"/>
      <c r="J2674" s="2">
        <f t="shared" si="587"/>
        <v>0.34818623250499858</v>
      </c>
      <c r="K2674" s="2">
        <f t="shared" si="587"/>
        <v>0.64752927734932875</v>
      </c>
      <c r="L2674" s="2">
        <f t="shared" si="587"/>
        <v>8.5689802913453304E-4</v>
      </c>
      <c r="M2674" s="2">
        <f t="shared" si="588"/>
        <v>3.4275921165381374E-3</v>
      </c>
      <c r="N2674" s="1">
        <v>1219</v>
      </c>
      <c r="O2674" s="1">
        <v>2267</v>
      </c>
      <c r="P2674" s="1">
        <v>3</v>
      </c>
      <c r="Q2674" s="1">
        <v>11</v>
      </c>
      <c r="R2674" s="1">
        <v>1</v>
      </c>
      <c r="S2674" s="1">
        <v>0</v>
      </c>
      <c r="U2674" s="1">
        <v>0</v>
      </c>
      <c r="W2674" s="1">
        <v>0</v>
      </c>
      <c r="AG2674" s="7">
        <f>IF(Q2674&gt;0,RANK(Q2674,(N2674:P2674,Q2674:AE2674)),0)</f>
        <v>3</v>
      </c>
      <c r="AH2674" s="7">
        <f>IF(R2674&gt;0,RANK(R2674,(N2674:P2674,Q2674:AE2674)),0)</f>
        <v>5</v>
      </c>
      <c r="AI2674" s="7">
        <f>IF(T2674&gt;0,RANK(T2674,(N2674:P2674,Q2674:AE2674)),0)</f>
        <v>0</v>
      </c>
      <c r="AJ2674" s="7">
        <f>IF(S2674&gt;0,RANK(S2674,(N2674:P2674,Q2674:AE2674)),0)</f>
        <v>0</v>
      </c>
      <c r="AK2674" s="2">
        <f t="shared" si="589"/>
        <v>3.1419594401599542E-3</v>
      </c>
      <c r="AL2674" s="2">
        <f t="shared" si="589"/>
        <v>2.8563267637817766E-4</v>
      </c>
      <c r="AM2674" s="2">
        <f t="shared" si="590"/>
        <v>0</v>
      </c>
      <c r="AN2674" s="2">
        <f t="shared" si="591"/>
        <v>0</v>
      </c>
      <c r="AP2674" t="s">
        <v>3225</v>
      </c>
      <c r="AQ2674" t="s">
        <v>3776</v>
      </c>
      <c r="AR2674">
        <v>15</v>
      </c>
      <c r="AT2674" s="85" t="s">
        <v>3334</v>
      </c>
      <c r="AU2674" s="84" t="s">
        <v>4677</v>
      </c>
      <c r="AV2674" s="77" t="str">
        <f t="shared" si="592"/>
        <v>48175</v>
      </c>
      <c r="AX2674" s="7" t="s">
        <v>186</v>
      </c>
      <c r="AY2674">
        <v>12</v>
      </c>
    </row>
    <row r="2675" spans="1:51" hidden="1" outlineLevel="1">
      <c r="A2675" t="s">
        <v>3084</v>
      </c>
      <c r="B2675" t="s">
        <v>3776</v>
      </c>
      <c r="C2675" s="1">
        <f t="shared" si="586"/>
        <v>6022</v>
      </c>
      <c r="D2675" s="7">
        <f>IF(N2675&gt;0, RANK(N2675,(N2675:P2675,Q2675:AE2675)),0)</f>
        <v>2</v>
      </c>
      <c r="E2675" s="7">
        <f>IF(O2675&gt;0,RANK(O2675,(N2675:P2675,Q2675:AE2675)),0)</f>
        <v>1</v>
      </c>
      <c r="F2675" s="7">
        <f>IF(P2675&gt;0,RANK(P2675,(N2675:P2675,Q2675:AE2675)),0)</f>
        <v>0</v>
      </c>
      <c r="G2675" s="1">
        <f t="shared" si="593"/>
        <v>2582</v>
      </c>
      <c r="H2675" s="2">
        <f t="shared" si="594"/>
        <v>0.42876120890069747</v>
      </c>
      <c r="I2675" s="2"/>
      <c r="J2675" s="2">
        <f t="shared" si="587"/>
        <v>0.28379275988043839</v>
      </c>
      <c r="K2675" s="2">
        <f t="shared" si="587"/>
        <v>0.71255396878113586</v>
      </c>
      <c r="L2675" s="2">
        <f t="shared" si="587"/>
        <v>0</v>
      </c>
      <c r="M2675" s="2">
        <f t="shared" si="588"/>
        <v>3.6532713384257454E-3</v>
      </c>
      <c r="N2675" s="1">
        <v>1709</v>
      </c>
      <c r="O2675" s="1">
        <v>4291</v>
      </c>
      <c r="P2675" s="1">
        <v>0</v>
      </c>
      <c r="Q2675" s="1">
        <v>22</v>
      </c>
      <c r="R2675" s="1">
        <v>0</v>
      </c>
      <c r="S2675" s="1">
        <v>0</v>
      </c>
      <c r="U2675" s="1">
        <v>0</v>
      </c>
      <c r="W2675" s="1">
        <v>0</v>
      </c>
      <c r="AG2675" s="7">
        <f>IF(Q2675&gt;0,RANK(Q2675,(N2675:P2675,Q2675:AE2675)),0)</f>
        <v>3</v>
      </c>
      <c r="AH2675" s="7">
        <f>IF(R2675&gt;0,RANK(R2675,(N2675:P2675,Q2675:AE2675)),0)</f>
        <v>0</v>
      </c>
      <c r="AI2675" s="7">
        <f>IF(T2675&gt;0,RANK(T2675,(N2675:P2675,Q2675:AE2675)),0)</f>
        <v>0</v>
      </c>
      <c r="AJ2675" s="7">
        <f>IF(S2675&gt;0,RANK(S2675,(N2675:P2675,Q2675:AE2675)),0)</f>
        <v>0</v>
      </c>
      <c r="AK2675" s="2">
        <f t="shared" si="589"/>
        <v>3.6532713384257723E-3</v>
      </c>
      <c r="AL2675" s="2">
        <f t="shared" si="589"/>
        <v>0</v>
      </c>
      <c r="AM2675" s="2">
        <f t="shared" si="590"/>
        <v>0</v>
      </c>
      <c r="AN2675" s="2">
        <f t="shared" si="591"/>
        <v>0</v>
      </c>
      <c r="AP2675" t="s">
        <v>3084</v>
      </c>
      <c r="AQ2675" t="s">
        <v>3776</v>
      </c>
      <c r="AR2675">
        <v>25</v>
      </c>
      <c r="AT2675" s="85" t="s">
        <v>3334</v>
      </c>
      <c r="AU2675" s="84" t="s">
        <v>3101</v>
      </c>
      <c r="AV2675" s="77" t="str">
        <f t="shared" si="592"/>
        <v>48177</v>
      </c>
      <c r="AX2675" s="7" t="s">
        <v>186</v>
      </c>
      <c r="AY2675">
        <v>16</v>
      </c>
    </row>
    <row r="2676" spans="1:51" hidden="1" outlineLevel="1">
      <c r="A2676" t="s">
        <v>2244</v>
      </c>
      <c r="B2676" t="s">
        <v>3776</v>
      </c>
      <c r="C2676" s="1">
        <f t="shared" si="586"/>
        <v>8572</v>
      </c>
      <c r="D2676" s="7">
        <f>IF(N2676&gt;0, RANK(N2676,(N2676:P2676,Q2676:AE2676)),0)</f>
        <v>2</v>
      </c>
      <c r="E2676" s="7">
        <f>IF(O2676&gt;0,RANK(O2676,(N2676:P2676,Q2676:AE2676)),0)</f>
        <v>1</v>
      </c>
      <c r="F2676" s="7">
        <f>IF(P2676&gt;0,RANK(P2676,(N2676:P2676,Q2676:AE2676)),0)</f>
        <v>4</v>
      </c>
      <c r="G2676" s="1">
        <f t="shared" si="593"/>
        <v>5971</v>
      </c>
      <c r="H2676" s="2">
        <f t="shared" si="594"/>
        <v>0.69657022865142326</v>
      </c>
      <c r="I2676" s="2"/>
      <c r="J2676" s="2">
        <f t="shared" si="587"/>
        <v>0.15037330844610358</v>
      </c>
      <c r="K2676" s="2">
        <f t="shared" si="587"/>
        <v>0.84694353709752679</v>
      </c>
      <c r="L2676" s="2">
        <f t="shared" si="587"/>
        <v>2.3331777881474569E-4</v>
      </c>
      <c r="M2676" s="2">
        <f t="shared" si="588"/>
        <v>2.4498366775548286E-3</v>
      </c>
      <c r="N2676" s="1">
        <v>1289</v>
      </c>
      <c r="O2676" s="1">
        <v>7260</v>
      </c>
      <c r="P2676" s="1">
        <v>2</v>
      </c>
      <c r="Q2676" s="1">
        <v>20</v>
      </c>
      <c r="R2676" s="1">
        <v>1</v>
      </c>
      <c r="S2676" s="1">
        <v>0</v>
      </c>
      <c r="U2676" s="1">
        <v>0</v>
      </c>
      <c r="W2676" s="1">
        <v>0</v>
      </c>
      <c r="AG2676" s="7">
        <f>IF(Q2676&gt;0,RANK(Q2676,(N2676:P2676,Q2676:AE2676)),0)</f>
        <v>3</v>
      </c>
      <c r="AH2676" s="7">
        <f>IF(R2676&gt;0,RANK(R2676,(N2676:P2676,Q2676:AE2676)),0)</f>
        <v>5</v>
      </c>
      <c r="AI2676" s="7">
        <f>IF(T2676&gt;0,RANK(T2676,(N2676:P2676,Q2676:AE2676)),0)</f>
        <v>0</v>
      </c>
      <c r="AJ2676" s="7">
        <f>IF(S2676&gt;0,RANK(S2676,(N2676:P2676,Q2676:AE2676)),0)</f>
        <v>0</v>
      </c>
      <c r="AK2676" s="2">
        <f t="shared" si="589"/>
        <v>2.3331777881474567E-3</v>
      </c>
      <c r="AL2676" s="2">
        <f t="shared" si="589"/>
        <v>1.1665888940737284E-4</v>
      </c>
      <c r="AM2676" s="2">
        <f t="shared" si="590"/>
        <v>0</v>
      </c>
      <c r="AN2676" s="2">
        <f t="shared" si="591"/>
        <v>0</v>
      </c>
      <c r="AP2676" t="s">
        <v>2244</v>
      </c>
      <c r="AQ2676" t="s">
        <v>3776</v>
      </c>
      <c r="AR2676">
        <v>13</v>
      </c>
      <c r="AT2676" s="85" t="s">
        <v>3334</v>
      </c>
      <c r="AU2676" s="84" t="s">
        <v>3823</v>
      </c>
      <c r="AV2676" s="77" t="str">
        <f t="shared" si="592"/>
        <v>48179</v>
      </c>
      <c r="AX2676" s="7" t="s">
        <v>186</v>
      </c>
      <c r="AY2676">
        <v>8</v>
      </c>
    </row>
    <row r="2677" spans="1:51" hidden="1" outlineLevel="1">
      <c r="A2677" t="s">
        <v>4906</v>
      </c>
      <c r="B2677" t="s">
        <v>3776</v>
      </c>
      <c r="C2677" s="1">
        <f t="shared" si="586"/>
        <v>44423</v>
      </c>
      <c r="D2677" s="7">
        <f>IF(N2677&gt;0, RANK(N2677,(N2677:P2677,Q2677:AE2677)),0)</f>
        <v>2</v>
      </c>
      <c r="E2677" s="7">
        <f>IF(O2677&gt;0,RANK(O2677,(N2677:P2677,Q2677:AE2677)),0)</f>
        <v>1</v>
      </c>
      <c r="F2677" s="7">
        <f>IF(P2677&gt;0,RANK(P2677,(N2677:P2677,Q2677:AE2677)),0)</f>
        <v>4</v>
      </c>
      <c r="G2677" s="1">
        <f t="shared" si="593"/>
        <v>17325</v>
      </c>
      <c r="H2677" s="2">
        <f t="shared" si="594"/>
        <v>0.3900006753258447</v>
      </c>
      <c r="I2677" s="2"/>
      <c r="J2677" s="2">
        <f t="shared" si="587"/>
        <v>0.30281610877248272</v>
      </c>
      <c r="K2677" s="2">
        <f t="shared" si="587"/>
        <v>0.69281678409832748</v>
      </c>
      <c r="L2677" s="2">
        <f t="shared" si="587"/>
        <v>5.1774981428539266E-4</v>
      </c>
      <c r="M2677" s="2">
        <f t="shared" si="588"/>
        <v>3.8493573149043585E-3</v>
      </c>
      <c r="N2677" s="1">
        <v>13452</v>
      </c>
      <c r="O2677" s="1">
        <v>30777</v>
      </c>
      <c r="P2677" s="1">
        <v>23</v>
      </c>
      <c r="Q2677" s="1">
        <v>168</v>
      </c>
      <c r="R2677" s="1">
        <v>2</v>
      </c>
      <c r="S2677" s="1">
        <v>0</v>
      </c>
      <c r="U2677" s="1">
        <v>0</v>
      </c>
      <c r="W2677" s="1">
        <v>1</v>
      </c>
      <c r="AG2677" s="7">
        <f>IF(Q2677&gt;0,RANK(Q2677,(N2677:P2677,Q2677:AE2677)),0)</f>
        <v>3</v>
      </c>
      <c r="AH2677" s="7">
        <f>IF(R2677&gt;0,RANK(R2677,(N2677:P2677,Q2677:AE2677)),0)</f>
        <v>5</v>
      </c>
      <c r="AI2677" s="7">
        <f>IF(T2677&gt;0,RANK(T2677,(N2677:P2677,Q2677:AE2677)),0)</f>
        <v>0</v>
      </c>
      <c r="AJ2677" s="7">
        <f>IF(S2677&gt;0,RANK(S2677,(N2677:P2677,Q2677:AE2677)),0)</f>
        <v>0</v>
      </c>
      <c r="AK2677" s="2">
        <f t="shared" si="589"/>
        <v>3.7818247304324338E-3</v>
      </c>
      <c r="AL2677" s="2">
        <f t="shared" si="589"/>
        <v>4.5021722981338495E-5</v>
      </c>
      <c r="AM2677" s="2">
        <f t="shared" si="590"/>
        <v>0</v>
      </c>
      <c r="AN2677" s="2">
        <f t="shared" si="591"/>
        <v>0</v>
      </c>
      <c r="AP2677" t="s">
        <v>4906</v>
      </c>
      <c r="AQ2677" t="s">
        <v>3776</v>
      </c>
      <c r="AR2677">
        <v>4</v>
      </c>
      <c r="AT2677" s="85" t="s">
        <v>3334</v>
      </c>
      <c r="AU2677" s="84" t="s">
        <v>4132</v>
      </c>
      <c r="AV2677" s="77" t="str">
        <f t="shared" si="592"/>
        <v>48181</v>
      </c>
      <c r="AX2677" s="7" t="s">
        <v>186</v>
      </c>
      <c r="AY2677">
        <v>55</v>
      </c>
    </row>
    <row r="2678" spans="1:51" hidden="1" outlineLevel="1">
      <c r="A2678" t="s">
        <v>2684</v>
      </c>
      <c r="B2678" t="s">
        <v>3776</v>
      </c>
      <c r="C2678" s="1">
        <f t="shared" si="586"/>
        <v>42398</v>
      </c>
      <c r="D2678" s="7">
        <f>IF(N2678&gt;0, RANK(N2678,(N2678:P2678,Q2678:AE2678)),0)</f>
        <v>2</v>
      </c>
      <c r="E2678" s="7">
        <f>IF(O2678&gt;0,RANK(O2678,(N2678:P2678,Q2678:AE2678)),0)</f>
        <v>1</v>
      </c>
      <c r="F2678" s="7">
        <f>IF(P2678&gt;0,RANK(P2678,(N2678:P2678,Q2678:AE2678)),0)</f>
        <v>4</v>
      </c>
      <c r="G2678" s="1">
        <f t="shared" si="593"/>
        <v>17633</v>
      </c>
      <c r="H2678" s="2">
        <f t="shared" si="594"/>
        <v>0.41589225906882399</v>
      </c>
      <c r="I2678" s="2"/>
      <c r="J2678" s="2">
        <f t="shared" si="587"/>
        <v>0.29024954007264492</v>
      </c>
      <c r="K2678" s="2">
        <f t="shared" si="587"/>
        <v>0.70614179914146891</v>
      </c>
      <c r="L2678" s="2">
        <f t="shared" si="587"/>
        <v>8.9626869191943015E-4</v>
      </c>
      <c r="M2678" s="2">
        <f t="shared" si="588"/>
        <v>2.7123920939667451E-3</v>
      </c>
      <c r="N2678" s="1">
        <v>12306</v>
      </c>
      <c r="O2678" s="1">
        <v>29939</v>
      </c>
      <c r="P2678" s="1">
        <v>38</v>
      </c>
      <c r="Q2678" s="1">
        <v>100</v>
      </c>
      <c r="R2678" s="1">
        <v>11</v>
      </c>
      <c r="S2678" s="1">
        <v>1</v>
      </c>
      <c r="U2678" s="1">
        <v>0</v>
      </c>
      <c r="W2678" s="1">
        <v>3</v>
      </c>
      <c r="AG2678" s="7">
        <f>IF(Q2678&gt;0,RANK(Q2678,(N2678:P2678,Q2678:AE2678)),0)</f>
        <v>3</v>
      </c>
      <c r="AH2678" s="7">
        <f>IF(R2678&gt;0,RANK(R2678,(N2678:P2678,Q2678:AE2678)),0)</f>
        <v>5</v>
      </c>
      <c r="AI2678" s="7">
        <f>IF(T2678&gt;0,RANK(T2678,(N2678:P2678,Q2678:AE2678)),0)</f>
        <v>0</v>
      </c>
      <c r="AJ2678" s="7">
        <f>IF(S2678&gt;0,RANK(S2678,(N2678:P2678,Q2678:AE2678)),0)</f>
        <v>7</v>
      </c>
      <c r="AK2678" s="2">
        <f t="shared" si="589"/>
        <v>2.3586018208406057E-3</v>
      </c>
      <c r="AL2678" s="2">
        <f t="shared" si="589"/>
        <v>2.5944620029246662E-4</v>
      </c>
      <c r="AM2678" s="2">
        <f t="shared" si="590"/>
        <v>0</v>
      </c>
      <c r="AN2678" s="2">
        <f t="shared" si="591"/>
        <v>2.3586018208406057E-5</v>
      </c>
      <c r="AP2678" t="s">
        <v>2684</v>
      </c>
      <c r="AQ2678" t="s">
        <v>3776</v>
      </c>
      <c r="AR2678">
        <v>1</v>
      </c>
      <c r="AT2678" s="85" t="s">
        <v>3334</v>
      </c>
      <c r="AU2678" s="84" t="s">
        <v>4133</v>
      </c>
      <c r="AV2678" s="77" t="str">
        <f t="shared" si="592"/>
        <v>48183</v>
      </c>
      <c r="AX2678" s="7" t="s">
        <v>186</v>
      </c>
      <c r="AY2678">
        <v>24</v>
      </c>
    </row>
    <row r="2679" spans="1:51" hidden="1" outlineLevel="1">
      <c r="A2679" t="s">
        <v>4219</v>
      </c>
      <c r="B2679" t="s">
        <v>3776</v>
      </c>
      <c r="C2679" s="1">
        <f t="shared" si="586"/>
        <v>8030</v>
      </c>
      <c r="D2679" s="7">
        <f>IF(N2679&gt;0, RANK(N2679,(N2679:P2679,Q2679:AE2679)),0)</f>
        <v>2</v>
      </c>
      <c r="E2679" s="7">
        <f>IF(O2679&gt;0,RANK(O2679,(N2679:P2679,Q2679:AE2679)),0)</f>
        <v>1</v>
      </c>
      <c r="F2679" s="7">
        <f>IF(P2679&gt;0,RANK(P2679,(N2679:P2679,Q2679:AE2679)),0)</f>
        <v>7</v>
      </c>
      <c r="G2679" s="1">
        <f t="shared" si="593"/>
        <v>2550</v>
      </c>
      <c r="H2679" s="2">
        <f t="shared" si="594"/>
        <v>0.31755915317559152</v>
      </c>
      <c r="I2679" s="2"/>
      <c r="J2679" s="2">
        <f t="shared" si="587"/>
        <v>0.33785803237858031</v>
      </c>
      <c r="K2679" s="2">
        <f t="shared" si="587"/>
        <v>0.65541718555417183</v>
      </c>
      <c r="L2679" s="2">
        <f t="shared" si="587"/>
        <v>2.4906600249066001E-4</v>
      </c>
      <c r="M2679" s="2">
        <f t="shared" si="588"/>
        <v>6.4757160647572545E-3</v>
      </c>
      <c r="N2679" s="1">
        <v>2713</v>
      </c>
      <c r="O2679" s="1">
        <v>5263</v>
      </c>
      <c r="P2679" s="1">
        <v>2</v>
      </c>
      <c r="Q2679" s="1">
        <v>38</v>
      </c>
      <c r="R2679" s="1">
        <v>3</v>
      </c>
      <c r="S2679" s="1">
        <v>1</v>
      </c>
      <c r="U2679" s="1">
        <v>3</v>
      </c>
      <c r="W2679" s="1">
        <v>7</v>
      </c>
      <c r="AG2679" s="7">
        <f>IF(Q2679&gt;0,RANK(Q2679,(N2679:P2679,Q2679:AE2679)),0)</f>
        <v>3</v>
      </c>
      <c r="AH2679" s="7">
        <f>IF(R2679&gt;0,RANK(R2679,(N2679:P2679,Q2679:AE2679)),0)</f>
        <v>5</v>
      </c>
      <c r="AI2679" s="7">
        <f>IF(T2679&gt;0,RANK(T2679,(N2679:P2679,Q2679:AE2679)),0)</f>
        <v>0</v>
      </c>
      <c r="AJ2679" s="7">
        <f>IF(S2679&gt;0,RANK(S2679,(N2679:P2679,Q2679:AE2679)),0)</f>
        <v>8</v>
      </c>
      <c r="AK2679" s="2">
        <f t="shared" si="589"/>
        <v>4.7322540473225408E-3</v>
      </c>
      <c r="AL2679" s="2">
        <f t="shared" si="589"/>
        <v>3.7359900373599005E-4</v>
      </c>
      <c r="AM2679" s="2">
        <f t="shared" si="590"/>
        <v>0</v>
      </c>
      <c r="AN2679" s="2">
        <f t="shared" si="591"/>
        <v>1.2453300124533001E-4</v>
      </c>
      <c r="AP2679" t="s">
        <v>4219</v>
      </c>
      <c r="AQ2679" t="s">
        <v>3776</v>
      </c>
      <c r="AR2679">
        <v>17</v>
      </c>
      <c r="AT2679" s="85" t="s">
        <v>3334</v>
      </c>
      <c r="AU2679" s="84" t="s">
        <v>3795</v>
      </c>
      <c r="AV2679" s="77" t="str">
        <f t="shared" si="592"/>
        <v>48185</v>
      </c>
      <c r="AX2679" s="7" t="s">
        <v>186</v>
      </c>
      <c r="AY2679">
        <v>15</v>
      </c>
    </row>
    <row r="2680" spans="1:51" hidden="1" outlineLevel="1">
      <c r="A2680" t="s">
        <v>1583</v>
      </c>
      <c r="B2680" t="s">
        <v>3776</v>
      </c>
      <c r="C2680" s="1">
        <f t="shared" si="586"/>
        <v>38752</v>
      </c>
      <c r="D2680" s="7">
        <f>IF(N2680&gt;0, RANK(N2680,(N2680:P2680,Q2680:AE2680)),0)</f>
        <v>2</v>
      </c>
      <c r="E2680" s="7">
        <f>IF(O2680&gt;0,RANK(O2680,(N2680:P2680,Q2680:AE2680)),0)</f>
        <v>1</v>
      </c>
      <c r="F2680" s="7">
        <f>IF(P2680&gt;0,RANK(P2680,(N2680:P2680,Q2680:AE2680)),0)</f>
        <v>4</v>
      </c>
      <c r="G2680" s="1">
        <f t="shared" si="593"/>
        <v>17918</v>
      </c>
      <c r="H2680" s="2">
        <f t="shared" si="594"/>
        <v>0.4623761354252684</v>
      </c>
      <c r="I2680" s="2"/>
      <c r="J2680" s="2">
        <f t="shared" si="587"/>
        <v>0.26553468208092484</v>
      </c>
      <c r="K2680" s="2">
        <f t="shared" si="587"/>
        <v>0.72791081750619324</v>
      </c>
      <c r="L2680" s="2">
        <f t="shared" si="587"/>
        <v>7.9995871180842278E-4</v>
      </c>
      <c r="M2680" s="2">
        <f t="shared" si="588"/>
        <v>5.7545417010735466E-3</v>
      </c>
      <c r="N2680" s="1">
        <v>10290</v>
      </c>
      <c r="O2680" s="1">
        <v>28208</v>
      </c>
      <c r="P2680" s="1">
        <v>31</v>
      </c>
      <c r="Q2680" s="1">
        <v>203</v>
      </c>
      <c r="R2680" s="1">
        <v>18</v>
      </c>
      <c r="S2680" s="1">
        <v>2</v>
      </c>
      <c r="U2680" s="1">
        <v>0</v>
      </c>
      <c r="W2680" s="1">
        <v>0</v>
      </c>
      <c r="AG2680" s="7">
        <f>IF(Q2680&gt;0,RANK(Q2680,(N2680:P2680,Q2680:AE2680)),0)</f>
        <v>3</v>
      </c>
      <c r="AH2680" s="7">
        <f>IF(R2680&gt;0,RANK(R2680,(N2680:P2680,Q2680:AE2680)),0)</f>
        <v>5</v>
      </c>
      <c r="AI2680" s="7">
        <f>IF(T2680&gt;0,RANK(T2680,(N2680:P2680,Q2680:AE2680)),0)</f>
        <v>0</v>
      </c>
      <c r="AJ2680" s="7">
        <f>IF(S2680&gt;0,RANK(S2680,(N2680:P2680,Q2680:AE2680)),0)</f>
        <v>6</v>
      </c>
      <c r="AK2680" s="2">
        <f t="shared" si="589"/>
        <v>5.2384393063583815E-3</v>
      </c>
      <c r="AL2680" s="2">
        <f t="shared" si="589"/>
        <v>4.6449215524360031E-4</v>
      </c>
      <c r="AM2680" s="2">
        <f t="shared" si="590"/>
        <v>0</v>
      </c>
      <c r="AN2680" s="2">
        <f t="shared" si="591"/>
        <v>5.1610239471511145E-5</v>
      </c>
      <c r="AP2680" t="s">
        <v>1583</v>
      </c>
      <c r="AQ2680" t="s">
        <v>3776</v>
      </c>
      <c r="AR2680">
        <v>28</v>
      </c>
      <c r="AT2680" s="85" t="s">
        <v>3334</v>
      </c>
      <c r="AU2680" s="84" t="s">
        <v>3796</v>
      </c>
      <c r="AV2680" s="77" t="str">
        <f t="shared" si="592"/>
        <v>48187</v>
      </c>
      <c r="AX2680" s="7" t="s">
        <v>186</v>
      </c>
      <c r="AY2680">
        <v>31</v>
      </c>
    </row>
    <row r="2681" spans="1:51" hidden="1" outlineLevel="1">
      <c r="A2681" t="s">
        <v>1841</v>
      </c>
      <c r="B2681" t="s">
        <v>3776</v>
      </c>
      <c r="C2681" s="1">
        <f t="shared" si="586"/>
        <v>10154</v>
      </c>
      <c r="D2681" s="7">
        <f>IF(N2681&gt;0, RANK(N2681,(N2681:P2681,Q2681:AE2681)),0)</f>
        <v>2</v>
      </c>
      <c r="E2681" s="7">
        <f>IF(O2681&gt;0,RANK(O2681,(N2681:P2681,Q2681:AE2681)),0)</f>
        <v>1</v>
      </c>
      <c r="F2681" s="7">
        <f>IF(P2681&gt;0,RANK(P2681,(N2681:P2681,Q2681:AE2681)),0)</f>
        <v>7</v>
      </c>
      <c r="G2681" s="1">
        <f t="shared" si="593"/>
        <v>5947</v>
      </c>
      <c r="H2681" s="2">
        <f t="shared" si="594"/>
        <v>0.58568051999212134</v>
      </c>
      <c r="I2681" s="2"/>
      <c r="J2681" s="2">
        <f t="shared" si="587"/>
        <v>0.20464841441796336</v>
      </c>
      <c r="K2681" s="2">
        <f t="shared" si="587"/>
        <v>0.79032893441008467</v>
      </c>
      <c r="L2681" s="2">
        <f t="shared" si="587"/>
        <v>3.9393342525113255E-4</v>
      </c>
      <c r="M2681" s="2">
        <f t="shared" si="588"/>
        <v>4.6287177467008644E-3</v>
      </c>
      <c r="N2681" s="1">
        <v>2078</v>
      </c>
      <c r="O2681" s="1">
        <v>8025</v>
      </c>
      <c r="P2681" s="1">
        <v>4</v>
      </c>
      <c r="Q2681" s="1">
        <v>28</v>
      </c>
      <c r="R2681" s="1">
        <v>5</v>
      </c>
      <c r="S2681" s="1">
        <v>7</v>
      </c>
      <c r="U2681" s="1">
        <v>0</v>
      </c>
      <c r="W2681" s="1">
        <v>7</v>
      </c>
      <c r="AG2681" s="7">
        <f>IF(Q2681&gt;0,RANK(Q2681,(N2681:P2681,Q2681:AE2681)),0)</f>
        <v>3</v>
      </c>
      <c r="AH2681" s="7">
        <f>IF(R2681&gt;0,RANK(R2681,(N2681:P2681,Q2681:AE2681)),0)</f>
        <v>6</v>
      </c>
      <c r="AI2681" s="7">
        <f>IF(T2681&gt;0,RANK(T2681,(N2681:P2681,Q2681:AE2681)),0)</f>
        <v>0</v>
      </c>
      <c r="AJ2681" s="7">
        <f>IF(S2681&gt;0,RANK(S2681,(N2681:P2681,Q2681:AE2681)),0)</f>
        <v>4</v>
      </c>
      <c r="AK2681" s="2">
        <f t="shared" si="589"/>
        <v>2.757533976757928E-3</v>
      </c>
      <c r="AL2681" s="2">
        <f t="shared" si="589"/>
        <v>4.9241678156391566E-4</v>
      </c>
      <c r="AM2681" s="2">
        <f t="shared" si="590"/>
        <v>0</v>
      </c>
      <c r="AN2681" s="2">
        <f t="shared" si="591"/>
        <v>6.8938349418948199E-4</v>
      </c>
      <c r="AP2681" t="s">
        <v>1841</v>
      </c>
      <c r="AQ2681" t="s">
        <v>3776</v>
      </c>
      <c r="AR2681">
        <v>19</v>
      </c>
      <c r="AT2681" s="85" t="s">
        <v>3334</v>
      </c>
      <c r="AU2681" s="84" t="s">
        <v>3821</v>
      </c>
      <c r="AV2681" s="77" t="str">
        <f t="shared" si="592"/>
        <v>48189</v>
      </c>
      <c r="AX2681" s="7" t="s">
        <v>186</v>
      </c>
      <c r="AY2681">
        <v>30</v>
      </c>
    </row>
    <row r="2682" spans="1:51" hidden="1" outlineLevel="1">
      <c r="A2682" t="s">
        <v>2824</v>
      </c>
      <c r="B2682" t="s">
        <v>3776</v>
      </c>
      <c r="C2682" s="1">
        <f t="shared" si="586"/>
        <v>1277</v>
      </c>
      <c r="D2682" s="7">
        <f>IF(N2682&gt;0, RANK(N2682,(N2682:P2682,Q2682:AE2682)),0)</f>
        <v>2</v>
      </c>
      <c r="E2682" s="7">
        <f>IF(O2682&gt;0,RANK(O2682,(N2682:P2682,Q2682:AE2682)),0)</f>
        <v>1</v>
      </c>
      <c r="F2682" s="7">
        <f>IF(P2682&gt;0,RANK(P2682,(N2682:P2682,Q2682:AE2682)),0)</f>
        <v>3</v>
      </c>
      <c r="G2682" s="1">
        <f t="shared" si="593"/>
        <v>447</v>
      </c>
      <c r="H2682" s="2">
        <f t="shared" si="594"/>
        <v>0.35003915426781518</v>
      </c>
      <c r="I2682" s="2"/>
      <c r="J2682" s="2">
        <f t="shared" si="587"/>
        <v>0.32341425215348474</v>
      </c>
      <c r="K2682" s="2">
        <f t="shared" si="587"/>
        <v>0.67345340642129992</v>
      </c>
      <c r="L2682" s="2">
        <f t="shared" si="587"/>
        <v>1.5661707126076742E-3</v>
      </c>
      <c r="M2682" s="2">
        <f t="shared" si="588"/>
        <v>1.5661707126076716E-3</v>
      </c>
      <c r="N2682" s="1">
        <v>413</v>
      </c>
      <c r="O2682" s="1">
        <v>860</v>
      </c>
      <c r="P2682" s="1">
        <v>2</v>
      </c>
      <c r="Q2682" s="1">
        <v>2</v>
      </c>
      <c r="R2682" s="1">
        <v>0</v>
      </c>
      <c r="S2682" s="1">
        <v>0</v>
      </c>
      <c r="U2682" s="1">
        <v>0</v>
      </c>
      <c r="W2682" s="1">
        <v>0</v>
      </c>
      <c r="AG2682" s="7">
        <f>IF(Q2682&gt;0,RANK(Q2682,(N2682:P2682,Q2682:AE2682)),0)</f>
        <v>3</v>
      </c>
      <c r="AH2682" s="7">
        <f>IF(R2682&gt;0,RANK(R2682,(N2682:P2682,Q2682:AE2682)),0)</f>
        <v>0</v>
      </c>
      <c r="AI2682" s="7">
        <f>IF(T2682&gt;0,RANK(T2682,(N2682:P2682,Q2682:AE2682)),0)</f>
        <v>0</v>
      </c>
      <c r="AJ2682" s="7">
        <f>IF(S2682&gt;0,RANK(S2682,(N2682:P2682,Q2682:AE2682)),0)</f>
        <v>0</v>
      </c>
      <c r="AK2682" s="2">
        <f t="shared" si="589"/>
        <v>1.5661707126076742E-3</v>
      </c>
      <c r="AL2682" s="2">
        <f t="shared" si="589"/>
        <v>0</v>
      </c>
      <c r="AM2682" s="2">
        <f t="shared" si="590"/>
        <v>0</v>
      </c>
      <c r="AN2682" s="2">
        <f t="shared" si="591"/>
        <v>0</v>
      </c>
      <c r="AP2682" t="s">
        <v>2824</v>
      </c>
      <c r="AQ2682" t="s">
        <v>3776</v>
      </c>
      <c r="AR2682">
        <v>13</v>
      </c>
      <c r="AT2682" s="85" t="s">
        <v>3334</v>
      </c>
      <c r="AU2682" s="84" t="s">
        <v>4141</v>
      </c>
      <c r="AV2682" s="77" t="str">
        <f t="shared" si="592"/>
        <v>48191</v>
      </c>
      <c r="AX2682" s="7" t="s">
        <v>186</v>
      </c>
      <c r="AY2682">
        <v>8</v>
      </c>
    </row>
    <row r="2683" spans="1:51" hidden="1" outlineLevel="1">
      <c r="A2683" t="s">
        <v>3151</v>
      </c>
      <c r="B2683" t="s">
        <v>3776</v>
      </c>
      <c r="C2683" s="1">
        <f t="shared" si="586"/>
        <v>3730</v>
      </c>
      <c r="D2683" s="7">
        <f>IF(N2683&gt;0, RANK(N2683,(N2683:P2683,Q2683:AE2683)),0)</f>
        <v>2</v>
      </c>
      <c r="E2683" s="7">
        <f>IF(O2683&gt;0,RANK(O2683,(N2683:P2683,Q2683:AE2683)),0)</f>
        <v>1</v>
      </c>
      <c r="F2683" s="7">
        <f>IF(P2683&gt;0,RANK(P2683,(N2683:P2683,Q2683:AE2683)),0)</f>
        <v>5</v>
      </c>
      <c r="G2683" s="1">
        <f t="shared" si="593"/>
        <v>2011</v>
      </c>
      <c r="H2683" s="2">
        <f t="shared" si="594"/>
        <v>0.53914209115281497</v>
      </c>
      <c r="I2683" s="2"/>
      <c r="J2683" s="2">
        <f t="shared" si="587"/>
        <v>0.22654155495978553</v>
      </c>
      <c r="K2683" s="2">
        <f t="shared" si="587"/>
        <v>0.76568364611260054</v>
      </c>
      <c r="L2683" s="2">
        <f t="shared" si="587"/>
        <v>8.042895442359249E-4</v>
      </c>
      <c r="M2683" s="2">
        <f t="shared" si="588"/>
        <v>6.9705093833779767E-3</v>
      </c>
      <c r="N2683" s="1">
        <v>845</v>
      </c>
      <c r="O2683" s="1">
        <v>2856</v>
      </c>
      <c r="P2683" s="1">
        <v>3</v>
      </c>
      <c r="Q2683" s="1">
        <v>20</v>
      </c>
      <c r="R2683" s="1">
        <v>6</v>
      </c>
      <c r="S2683" s="1">
        <v>0</v>
      </c>
      <c r="U2683" s="1">
        <v>0</v>
      </c>
      <c r="W2683" s="1">
        <v>0</v>
      </c>
      <c r="AG2683" s="7">
        <f>IF(Q2683&gt;0,RANK(Q2683,(N2683:P2683,Q2683:AE2683)),0)</f>
        <v>3</v>
      </c>
      <c r="AH2683" s="7">
        <f>IF(R2683&gt;0,RANK(R2683,(N2683:P2683,Q2683:AE2683)),0)</f>
        <v>4</v>
      </c>
      <c r="AI2683" s="7">
        <f>IF(T2683&gt;0,RANK(T2683,(N2683:P2683,Q2683:AE2683)),0)</f>
        <v>0</v>
      </c>
      <c r="AJ2683" s="7">
        <f>IF(S2683&gt;0,RANK(S2683,(N2683:P2683,Q2683:AE2683)),0)</f>
        <v>0</v>
      </c>
      <c r="AK2683" s="2">
        <f t="shared" si="589"/>
        <v>5.3619302949061663E-3</v>
      </c>
      <c r="AL2683" s="2">
        <f t="shared" si="589"/>
        <v>1.6085790884718498E-3</v>
      </c>
      <c r="AM2683" s="2">
        <f t="shared" si="590"/>
        <v>0</v>
      </c>
      <c r="AN2683" s="2">
        <f t="shared" si="591"/>
        <v>0</v>
      </c>
      <c r="AP2683" t="s">
        <v>3151</v>
      </c>
      <c r="AQ2683" t="s">
        <v>3776</v>
      </c>
      <c r="AR2683">
        <v>31</v>
      </c>
      <c r="AT2683" s="85" t="s">
        <v>3334</v>
      </c>
      <c r="AU2683" s="84" t="s">
        <v>4142</v>
      </c>
      <c r="AV2683" s="77" t="str">
        <f t="shared" si="592"/>
        <v>48193</v>
      </c>
      <c r="AX2683" s="7" t="s">
        <v>186</v>
      </c>
      <c r="AY2683">
        <v>12</v>
      </c>
    </row>
    <row r="2684" spans="1:51" hidden="1" outlineLevel="1">
      <c r="A2684" t="s">
        <v>5129</v>
      </c>
      <c r="B2684" t="s">
        <v>3776</v>
      </c>
      <c r="C2684" s="1">
        <f t="shared" si="586"/>
        <v>2147</v>
      </c>
      <c r="D2684" s="7">
        <f>IF(N2684&gt;0, RANK(N2684,(N2684:P2684,Q2684:AE2684)),0)</f>
        <v>2</v>
      </c>
      <c r="E2684" s="7">
        <f>IF(O2684&gt;0,RANK(O2684,(N2684:P2684,Q2684:AE2684)),0)</f>
        <v>1</v>
      </c>
      <c r="F2684" s="7">
        <f>IF(P2684&gt;0,RANK(P2684,(N2684:P2684,Q2684:AE2684)),0)</f>
        <v>0</v>
      </c>
      <c r="G2684" s="1">
        <f t="shared" si="593"/>
        <v>1663</v>
      </c>
      <c r="H2684" s="2">
        <f t="shared" si="594"/>
        <v>0.77456916627852823</v>
      </c>
      <c r="I2684" s="2"/>
      <c r="J2684" s="2">
        <f t="shared" si="587"/>
        <v>0.11178388448998602</v>
      </c>
      <c r="K2684" s="2">
        <f t="shared" si="587"/>
        <v>0.88635305076851423</v>
      </c>
      <c r="L2684" s="2">
        <f t="shared" si="587"/>
        <v>0</v>
      </c>
      <c r="M2684" s="2">
        <f t="shared" si="588"/>
        <v>1.8630647414997759E-3</v>
      </c>
      <c r="N2684" s="1">
        <v>240</v>
      </c>
      <c r="O2684" s="1">
        <v>1903</v>
      </c>
      <c r="P2684" s="1">
        <v>0</v>
      </c>
      <c r="Q2684" s="1">
        <v>4</v>
      </c>
      <c r="R2684" s="1">
        <v>0</v>
      </c>
      <c r="S2684" s="1">
        <v>0</v>
      </c>
      <c r="U2684" s="1">
        <v>0</v>
      </c>
      <c r="W2684" s="1">
        <v>0</v>
      </c>
      <c r="AG2684" s="7">
        <f>IF(Q2684&gt;0,RANK(Q2684,(N2684:P2684,Q2684:AE2684)),0)</f>
        <v>3</v>
      </c>
      <c r="AH2684" s="7">
        <f>IF(R2684&gt;0,RANK(R2684,(N2684:P2684,Q2684:AE2684)),0)</f>
        <v>0</v>
      </c>
      <c r="AI2684" s="7">
        <f>IF(T2684&gt;0,RANK(T2684,(N2684:P2684,Q2684:AE2684)),0)</f>
        <v>0</v>
      </c>
      <c r="AJ2684" s="7">
        <f>IF(S2684&gt;0,RANK(S2684,(N2684:P2684,Q2684:AE2684)),0)</f>
        <v>0</v>
      </c>
      <c r="AK2684" s="2">
        <f t="shared" si="589"/>
        <v>1.8630647414997672E-3</v>
      </c>
      <c r="AL2684" s="2">
        <f t="shared" si="589"/>
        <v>0</v>
      </c>
      <c r="AM2684" s="2">
        <f t="shared" si="590"/>
        <v>0</v>
      </c>
      <c r="AN2684" s="2">
        <f t="shared" si="591"/>
        <v>0</v>
      </c>
      <c r="AP2684" t="s">
        <v>5129</v>
      </c>
      <c r="AQ2684" t="s">
        <v>3776</v>
      </c>
      <c r="AR2684">
        <v>13</v>
      </c>
      <c r="AT2684" s="85" t="s">
        <v>3334</v>
      </c>
      <c r="AU2684" s="84" t="s">
        <v>4962</v>
      </c>
      <c r="AV2684" s="77" t="str">
        <f t="shared" si="592"/>
        <v>48195</v>
      </c>
      <c r="AX2684" s="7" t="s">
        <v>186</v>
      </c>
      <c r="AY2684">
        <v>9</v>
      </c>
    </row>
    <row r="2685" spans="1:51" hidden="1" outlineLevel="1">
      <c r="A2685" t="s">
        <v>4336</v>
      </c>
      <c r="B2685" t="s">
        <v>3776</v>
      </c>
      <c r="C2685" s="1">
        <f t="shared" si="586"/>
        <v>1702</v>
      </c>
      <c r="D2685" s="7">
        <f>IF(N2685&gt;0, RANK(N2685,(N2685:P2685,Q2685:AE2685)),0)</f>
        <v>2</v>
      </c>
      <c r="E2685" s="7">
        <f>IF(O2685&gt;0,RANK(O2685,(N2685:P2685,Q2685:AE2685)),0)</f>
        <v>1</v>
      </c>
      <c r="F2685" s="7">
        <f>IF(P2685&gt;0,RANK(P2685,(N2685:P2685,Q2685:AE2685)),0)</f>
        <v>3</v>
      </c>
      <c r="G2685" s="1">
        <f t="shared" si="593"/>
        <v>734</v>
      </c>
      <c r="H2685" s="2">
        <f t="shared" si="594"/>
        <v>0.43125734430082258</v>
      </c>
      <c r="I2685" s="2"/>
      <c r="J2685" s="2">
        <f t="shared" si="587"/>
        <v>0.28202115158636898</v>
      </c>
      <c r="K2685" s="2">
        <f t="shared" si="587"/>
        <v>0.7132784958871915</v>
      </c>
      <c r="L2685" s="2">
        <f t="shared" si="587"/>
        <v>2.9377203290246769E-3</v>
      </c>
      <c r="M2685" s="2">
        <f t="shared" si="588"/>
        <v>1.762632197414845E-3</v>
      </c>
      <c r="N2685" s="1">
        <v>480</v>
      </c>
      <c r="O2685" s="1">
        <v>1214</v>
      </c>
      <c r="P2685" s="1">
        <v>5</v>
      </c>
      <c r="Q2685" s="1">
        <v>3</v>
      </c>
      <c r="R2685" s="1">
        <v>0</v>
      </c>
      <c r="S2685" s="1">
        <v>0</v>
      </c>
      <c r="U2685" s="1">
        <v>0</v>
      </c>
      <c r="W2685" s="1">
        <v>0</v>
      </c>
      <c r="AG2685" s="7">
        <f>IF(Q2685&gt;0,RANK(Q2685,(N2685:P2685,Q2685:AE2685)),0)</f>
        <v>4</v>
      </c>
      <c r="AH2685" s="7">
        <f>IF(R2685&gt;0,RANK(R2685,(N2685:P2685,Q2685:AE2685)),0)</f>
        <v>0</v>
      </c>
      <c r="AI2685" s="7">
        <f>IF(T2685&gt;0,RANK(T2685,(N2685:P2685,Q2685:AE2685)),0)</f>
        <v>0</v>
      </c>
      <c r="AJ2685" s="7">
        <f>IF(S2685&gt;0,RANK(S2685,(N2685:P2685,Q2685:AE2685)),0)</f>
        <v>0</v>
      </c>
      <c r="AK2685" s="2">
        <f t="shared" si="589"/>
        <v>1.7626321974148062E-3</v>
      </c>
      <c r="AL2685" s="2">
        <f t="shared" si="589"/>
        <v>0</v>
      </c>
      <c r="AM2685" s="2">
        <f t="shared" si="590"/>
        <v>0</v>
      </c>
      <c r="AN2685" s="2">
        <f t="shared" si="591"/>
        <v>0</v>
      </c>
      <c r="AP2685" t="s">
        <v>4336</v>
      </c>
      <c r="AQ2685" t="s">
        <v>3776</v>
      </c>
      <c r="AR2685">
        <v>13</v>
      </c>
      <c r="AT2685" s="85" t="s">
        <v>3334</v>
      </c>
      <c r="AU2685" s="84" t="s">
        <v>3602</v>
      </c>
      <c r="AV2685" s="77" t="str">
        <f t="shared" si="592"/>
        <v>48197</v>
      </c>
      <c r="AX2685" s="7" t="s">
        <v>186</v>
      </c>
      <c r="AY2685">
        <v>6</v>
      </c>
    </row>
    <row r="2686" spans="1:51" hidden="1" outlineLevel="1">
      <c r="A2686" t="s">
        <v>3695</v>
      </c>
      <c r="B2686" t="s">
        <v>3776</v>
      </c>
      <c r="C2686" s="1">
        <f t="shared" si="586"/>
        <v>20710</v>
      </c>
      <c r="D2686" s="7">
        <f>IF(N2686&gt;0, RANK(N2686,(N2686:P2686,Q2686:AE2686)),0)</f>
        <v>2</v>
      </c>
      <c r="E2686" s="7">
        <f>IF(O2686&gt;0,RANK(O2686,(N2686:P2686,Q2686:AE2686)),0)</f>
        <v>1</v>
      </c>
      <c r="F2686" s="7">
        <f>IF(P2686&gt;0,RANK(P2686,(N2686:P2686,Q2686:AE2686)),0)</f>
        <v>0</v>
      </c>
      <c r="G2686" s="1">
        <f t="shared" si="593"/>
        <v>9422</v>
      </c>
      <c r="H2686" s="2">
        <f t="shared" si="594"/>
        <v>0.45494929985514243</v>
      </c>
      <c r="I2686" s="2"/>
      <c r="J2686" s="2">
        <f t="shared" si="587"/>
        <v>0.27078705939159825</v>
      </c>
      <c r="K2686" s="2">
        <f t="shared" si="587"/>
        <v>0.72573635924674074</v>
      </c>
      <c r="L2686" s="2">
        <f t="shared" si="587"/>
        <v>0</v>
      </c>
      <c r="M2686" s="2">
        <f t="shared" si="588"/>
        <v>3.4765813616610686E-3</v>
      </c>
      <c r="N2686" s="1">
        <v>5608</v>
      </c>
      <c r="O2686" s="1">
        <v>15030</v>
      </c>
      <c r="P2686" s="1">
        <v>0</v>
      </c>
      <c r="Q2686" s="1">
        <v>72</v>
      </c>
      <c r="R2686" s="1">
        <v>0</v>
      </c>
      <c r="S2686" s="1">
        <v>0</v>
      </c>
      <c r="U2686" s="1">
        <v>0</v>
      </c>
      <c r="W2686" s="1">
        <v>0</v>
      </c>
      <c r="AG2686" s="7">
        <f>IF(Q2686&gt;0,RANK(Q2686,(N2686:P2686,Q2686:AE2686)),0)</f>
        <v>3</v>
      </c>
      <c r="AH2686" s="7">
        <f>IF(R2686&gt;0,RANK(R2686,(N2686:P2686,Q2686:AE2686)),0)</f>
        <v>0</v>
      </c>
      <c r="AI2686" s="7">
        <f>IF(T2686&gt;0,RANK(T2686,(N2686:P2686,Q2686:AE2686)),0)</f>
        <v>0</v>
      </c>
      <c r="AJ2686" s="7">
        <f>IF(S2686&gt;0,RANK(S2686,(N2686:P2686,Q2686:AE2686)),0)</f>
        <v>0</v>
      </c>
      <c r="AK2686" s="2">
        <f t="shared" si="589"/>
        <v>3.4765813616610334E-3</v>
      </c>
      <c r="AL2686" s="2">
        <f t="shared" si="589"/>
        <v>0</v>
      </c>
      <c r="AM2686" s="2">
        <f t="shared" si="590"/>
        <v>0</v>
      </c>
      <c r="AN2686" s="2">
        <f t="shared" si="591"/>
        <v>0</v>
      </c>
      <c r="AP2686" t="s">
        <v>3695</v>
      </c>
      <c r="AQ2686" t="s">
        <v>3776</v>
      </c>
      <c r="AR2686">
        <v>8</v>
      </c>
      <c r="AT2686" s="85" t="s">
        <v>3334</v>
      </c>
      <c r="AU2686" s="84" t="s">
        <v>3973</v>
      </c>
      <c r="AV2686" s="77" t="str">
        <f t="shared" si="592"/>
        <v>48199</v>
      </c>
      <c r="AX2686" s="7" t="s">
        <v>186</v>
      </c>
      <c r="AY2686">
        <v>20</v>
      </c>
    </row>
    <row r="2687" spans="1:51" hidden="1" outlineLevel="1">
      <c r="A2687" t="s">
        <v>3825</v>
      </c>
      <c r="B2687" t="s">
        <v>3776</v>
      </c>
      <c r="C2687" s="1">
        <f t="shared" si="586"/>
        <v>1067968</v>
      </c>
      <c r="D2687" s="7">
        <f>IF(N2687&gt;0, RANK(N2687,(N2687:P2687,Q2687:AE2687)),0)</f>
        <v>2</v>
      </c>
      <c r="E2687" s="7">
        <f>IF(O2687&gt;0,RANK(O2687,(N2687:P2687,Q2687:AE2687)),0)</f>
        <v>1</v>
      </c>
      <c r="F2687" s="7">
        <f>IF(P2687&gt;0,RANK(P2687,(N2687:P2687,Q2687:AE2687)),0)</f>
        <v>4</v>
      </c>
      <c r="G2687" s="1">
        <f t="shared" si="593"/>
        <v>108858</v>
      </c>
      <c r="H2687" s="2">
        <f t="shared" si="594"/>
        <v>0.10193002037514233</v>
      </c>
      <c r="I2687" s="2"/>
      <c r="J2687" s="2">
        <f t="shared" si="587"/>
        <v>0.44557983010726915</v>
      </c>
      <c r="K2687" s="2">
        <f t="shared" si="587"/>
        <v>0.54750985048241141</v>
      </c>
      <c r="L2687" s="2">
        <f t="shared" si="587"/>
        <v>1.60398064361479E-3</v>
      </c>
      <c r="M2687" s="2">
        <f t="shared" si="588"/>
        <v>5.3063387667047091E-3</v>
      </c>
      <c r="N2687" s="1">
        <v>475865</v>
      </c>
      <c r="O2687" s="1">
        <v>584723</v>
      </c>
      <c r="P2687" s="1">
        <v>1713</v>
      </c>
      <c r="Q2687" s="1">
        <v>5256</v>
      </c>
      <c r="R2687" s="1">
        <v>201</v>
      </c>
      <c r="S2687" s="1">
        <v>177</v>
      </c>
      <c r="U2687" s="1">
        <v>13</v>
      </c>
      <c r="W2687" s="1">
        <v>20</v>
      </c>
      <c r="AG2687" s="7">
        <f>IF(Q2687&gt;0,RANK(Q2687,(N2687:P2687,Q2687:AE2687)),0)</f>
        <v>3</v>
      </c>
      <c r="AH2687" s="7">
        <f>IF(R2687&gt;0,RANK(R2687,(N2687:P2687,Q2687:AE2687)),0)</f>
        <v>5</v>
      </c>
      <c r="AI2687" s="7">
        <f>IF(T2687&gt;0,RANK(T2687,(N2687:P2687,Q2687:AE2687)),0)</f>
        <v>0</v>
      </c>
      <c r="AJ2687" s="7">
        <f>IF(S2687&gt;0,RANK(S2687,(N2687:P2687,Q2687:AE2687)),0)</f>
        <v>6</v>
      </c>
      <c r="AK2687" s="2">
        <f t="shared" si="589"/>
        <v>4.921495775154312E-3</v>
      </c>
      <c r="AL2687" s="2">
        <f t="shared" si="589"/>
        <v>1.882078863786181E-4</v>
      </c>
      <c r="AM2687" s="2">
        <f t="shared" si="590"/>
        <v>0</v>
      </c>
      <c r="AN2687" s="2">
        <f t="shared" si="591"/>
        <v>1.6573530293042488E-4</v>
      </c>
      <c r="AP2687" t="s">
        <v>3825</v>
      </c>
      <c r="AQ2687" t="s">
        <v>3776</v>
      </c>
      <c r="AR2687">
        <v>0</v>
      </c>
      <c r="AT2687" s="85" t="s">
        <v>3334</v>
      </c>
      <c r="AU2687" s="84" t="s">
        <v>4328</v>
      </c>
      <c r="AV2687" s="77" t="str">
        <f t="shared" si="592"/>
        <v>48201</v>
      </c>
      <c r="AX2687" s="7" t="s">
        <v>186</v>
      </c>
      <c r="AY2687">
        <v>914</v>
      </c>
    </row>
    <row r="2688" spans="1:51" hidden="1" outlineLevel="1">
      <c r="A2688" t="s">
        <v>3213</v>
      </c>
      <c r="B2688" t="s">
        <v>3776</v>
      </c>
      <c r="C2688" s="1">
        <f t="shared" si="586"/>
        <v>26223</v>
      </c>
      <c r="D2688" s="7">
        <f>IF(N2688&gt;0, RANK(N2688,(N2688:P2688,Q2688:AE2688)),0)</f>
        <v>2</v>
      </c>
      <c r="E2688" s="7">
        <f>IF(O2688&gt;0,RANK(O2688,(N2688:P2688,Q2688:AE2688)),0)</f>
        <v>1</v>
      </c>
      <c r="F2688" s="7">
        <f>IF(P2688&gt;0,RANK(P2688,(N2688:P2688,Q2688:AE2688)),0)</f>
        <v>4</v>
      </c>
      <c r="G2688" s="1">
        <f t="shared" si="593"/>
        <v>6831</v>
      </c>
      <c r="H2688" s="2">
        <f t="shared" si="594"/>
        <v>0.26049651069671664</v>
      </c>
      <c r="I2688" s="2"/>
      <c r="J2688" s="2">
        <f t="shared" si="587"/>
        <v>0.36769248369751745</v>
      </c>
      <c r="K2688" s="2">
        <f t="shared" si="587"/>
        <v>0.62818899439423403</v>
      </c>
      <c r="L2688" s="2">
        <f t="shared" si="587"/>
        <v>1.2203027876291806E-3</v>
      </c>
      <c r="M2688" s="2">
        <f t="shared" si="588"/>
        <v>2.898219120619282E-3</v>
      </c>
      <c r="N2688" s="1">
        <v>9642</v>
      </c>
      <c r="O2688" s="1">
        <v>16473</v>
      </c>
      <c r="P2688" s="1">
        <v>32</v>
      </c>
      <c r="Q2688" s="1">
        <v>62</v>
      </c>
      <c r="R2688" s="1">
        <v>10</v>
      </c>
      <c r="S2688" s="1">
        <v>0</v>
      </c>
      <c r="U2688" s="1">
        <v>2</v>
      </c>
      <c r="W2688" s="1">
        <v>2</v>
      </c>
      <c r="AG2688" s="7">
        <f>IF(Q2688&gt;0,RANK(Q2688,(N2688:P2688,Q2688:AE2688)),0)</f>
        <v>3</v>
      </c>
      <c r="AH2688" s="7">
        <f>IF(R2688&gt;0,RANK(R2688,(N2688:P2688,Q2688:AE2688)),0)</f>
        <v>5</v>
      </c>
      <c r="AI2688" s="7">
        <f>IF(T2688&gt;0,RANK(T2688,(N2688:P2688,Q2688:AE2688)),0)</f>
        <v>0</v>
      </c>
      <c r="AJ2688" s="7">
        <f>IF(S2688&gt;0,RANK(S2688,(N2688:P2688,Q2688:AE2688)),0)</f>
        <v>0</v>
      </c>
      <c r="AK2688" s="2">
        <f t="shared" si="589"/>
        <v>2.3643366510315371E-3</v>
      </c>
      <c r="AL2688" s="2">
        <f t="shared" si="589"/>
        <v>3.813446211341189E-4</v>
      </c>
      <c r="AM2688" s="2">
        <f t="shared" si="590"/>
        <v>0</v>
      </c>
      <c r="AN2688" s="2">
        <f t="shared" si="591"/>
        <v>0</v>
      </c>
      <c r="AP2688" t="s">
        <v>3213</v>
      </c>
      <c r="AQ2688" t="s">
        <v>3776</v>
      </c>
      <c r="AR2688">
        <v>1</v>
      </c>
      <c r="AT2688" s="85" t="s">
        <v>3334</v>
      </c>
      <c r="AU2688" s="84" t="s">
        <v>3860</v>
      </c>
      <c r="AV2688" s="77" t="str">
        <f t="shared" si="592"/>
        <v>48203</v>
      </c>
      <c r="AX2688" s="7" t="s">
        <v>186</v>
      </c>
      <c r="AY2688">
        <v>30</v>
      </c>
    </row>
    <row r="2689" spans="1:51" hidden="1" outlineLevel="1">
      <c r="A2689" t="s">
        <v>5130</v>
      </c>
      <c r="B2689" t="s">
        <v>3776</v>
      </c>
      <c r="C2689" s="1">
        <f t="shared" si="586"/>
        <v>2059</v>
      </c>
      <c r="D2689" s="7">
        <f>IF(N2689&gt;0, RANK(N2689,(N2689:P2689,Q2689:AE2689)),0)</f>
        <v>2</v>
      </c>
      <c r="E2689" s="7">
        <f>IF(O2689&gt;0,RANK(O2689,(N2689:P2689,Q2689:AE2689)),0)</f>
        <v>1</v>
      </c>
      <c r="F2689" s="7">
        <f>IF(P2689&gt;0,RANK(P2689,(N2689:P2689,Q2689:AE2689)),0)</f>
        <v>5</v>
      </c>
      <c r="G2689" s="1">
        <f t="shared" si="593"/>
        <v>1421</v>
      </c>
      <c r="H2689" s="2">
        <f t="shared" si="594"/>
        <v>0.6901408450704225</v>
      </c>
      <c r="I2689" s="2"/>
      <c r="J2689" s="2">
        <f t="shared" si="587"/>
        <v>0.152986886838271</v>
      </c>
      <c r="K2689" s="2">
        <f t="shared" si="587"/>
        <v>0.8431277319086935</v>
      </c>
      <c r="L2689" s="2">
        <f t="shared" si="587"/>
        <v>4.8567265662943174E-4</v>
      </c>
      <c r="M2689" s="2">
        <f t="shared" si="588"/>
        <v>3.3997085964060708E-3</v>
      </c>
      <c r="N2689" s="1">
        <v>315</v>
      </c>
      <c r="O2689" s="1">
        <v>1736</v>
      </c>
      <c r="P2689" s="1">
        <v>1</v>
      </c>
      <c r="Q2689" s="1">
        <v>5</v>
      </c>
      <c r="R2689" s="1">
        <v>2</v>
      </c>
      <c r="S2689" s="1">
        <v>0</v>
      </c>
      <c r="U2689" s="1">
        <v>0</v>
      </c>
      <c r="W2689" s="1">
        <v>0</v>
      </c>
      <c r="AG2689" s="7">
        <f>IF(Q2689&gt;0,RANK(Q2689,(N2689:P2689,Q2689:AE2689)),0)</f>
        <v>3</v>
      </c>
      <c r="AH2689" s="7">
        <f>IF(R2689&gt;0,RANK(R2689,(N2689:P2689,Q2689:AE2689)),0)</f>
        <v>4</v>
      </c>
      <c r="AI2689" s="7">
        <f>IF(T2689&gt;0,RANK(T2689,(N2689:P2689,Q2689:AE2689)),0)</f>
        <v>0</v>
      </c>
      <c r="AJ2689" s="7">
        <f>IF(S2689&gt;0,RANK(S2689,(N2689:P2689,Q2689:AE2689)),0)</f>
        <v>0</v>
      </c>
      <c r="AK2689" s="2">
        <f t="shared" si="589"/>
        <v>2.4283632831471587E-3</v>
      </c>
      <c r="AL2689" s="2">
        <f t="shared" si="589"/>
        <v>9.7134531325886349E-4</v>
      </c>
      <c r="AM2689" s="2">
        <f t="shared" si="590"/>
        <v>0</v>
      </c>
      <c r="AN2689" s="2">
        <f t="shared" si="591"/>
        <v>0</v>
      </c>
      <c r="AP2689" t="s">
        <v>5130</v>
      </c>
      <c r="AQ2689" t="s">
        <v>3776</v>
      </c>
      <c r="AR2689">
        <v>13</v>
      </c>
      <c r="AT2689" s="85" t="s">
        <v>3334</v>
      </c>
      <c r="AU2689" s="84" t="s">
        <v>4349</v>
      </c>
      <c r="AV2689" s="77" t="str">
        <f t="shared" si="592"/>
        <v>48205</v>
      </c>
      <c r="AX2689" s="7" t="s">
        <v>186</v>
      </c>
      <c r="AY2689">
        <v>7</v>
      </c>
    </row>
    <row r="2690" spans="1:51" hidden="1" outlineLevel="1">
      <c r="A2690" t="s">
        <v>3567</v>
      </c>
      <c r="B2690" t="s">
        <v>3776</v>
      </c>
      <c r="C2690" s="1">
        <f t="shared" si="586"/>
        <v>2416</v>
      </c>
      <c r="D2690" s="7">
        <f>IF(N2690&gt;0, RANK(N2690,(N2690:P2690,Q2690:AE2690)),0)</f>
        <v>2</v>
      </c>
      <c r="E2690" s="7">
        <f>IF(O2690&gt;0,RANK(O2690,(N2690:P2690,Q2690:AE2690)),0)</f>
        <v>1</v>
      </c>
      <c r="F2690" s="7">
        <f>IF(P2690&gt;0,RANK(P2690,(N2690:P2690,Q2690:AE2690)),0)</f>
        <v>0</v>
      </c>
      <c r="G2690" s="1">
        <f t="shared" si="593"/>
        <v>672</v>
      </c>
      <c r="H2690" s="2">
        <f t="shared" si="594"/>
        <v>0.27814569536423839</v>
      </c>
      <c r="I2690" s="2"/>
      <c r="J2690" s="2">
        <f t="shared" si="587"/>
        <v>0.35885761589403975</v>
      </c>
      <c r="K2690" s="2">
        <f t="shared" si="587"/>
        <v>0.63700331125827814</v>
      </c>
      <c r="L2690" s="2">
        <f t="shared" si="587"/>
        <v>0</v>
      </c>
      <c r="M2690" s="2">
        <f t="shared" si="588"/>
        <v>4.1390728476821126E-3</v>
      </c>
      <c r="N2690" s="1">
        <v>867</v>
      </c>
      <c r="O2690" s="1">
        <v>1539</v>
      </c>
      <c r="P2690" s="1">
        <v>0</v>
      </c>
      <c r="Q2690" s="1">
        <v>9</v>
      </c>
      <c r="R2690" s="1">
        <v>0</v>
      </c>
      <c r="S2690" s="1">
        <v>0</v>
      </c>
      <c r="U2690" s="1">
        <v>0</v>
      </c>
      <c r="W2690" s="1">
        <v>1</v>
      </c>
      <c r="AG2690" s="7">
        <f>IF(Q2690&gt;0,RANK(Q2690,(N2690:P2690,Q2690:AE2690)),0)</f>
        <v>3</v>
      </c>
      <c r="AH2690" s="7">
        <f>IF(R2690&gt;0,RANK(R2690,(N2690:P2690,Q2690:AE2690)),0)</f>
        <v>0</v>
      </c>
      <c r="AI2690" s="7">
        <f>IF(T2690&gt;0,RANK(T2690,(N2690:P2690,Q2690:AE2690)),0)</f>
        <v>0</v>
      </c>
      <c r="AJ2690" s="7">
        <f>IF(S2690&gt;0,RANK(S2690,(N2690:P2690,Q2690:AE2690)),0)</f>
        <v>0</v>
      </c>
      <c r="AK2690" s="2">
        <f t="shared" si="589"/>
        <v>3.7251655629139072E-3</v>
      </c>
      <c r="AL2690" s="2">
        <f t="shared" si="589"/>
        <v>0</v>
      </c>
      <c r="AM2690" s="2">
        <f t="shared" si="590"/>
        <v>0</v>
      </c>
      <c r="AN2690" s="2">
        <f t="shared" si="591"/>
        <v>0</v>
      </c>
      <c r="AP2690" t="s">
        <v>3567</v>
      </c>
      <c r="AQ2690" t="s">
        <v>3776</v>
      </c>
      <c r="AR2690">
        <v>13</v>
      </c>
      <c r="AT2690" s="85" t="s">
        <v>3334</v>
      </c>
      <c r="AU2690" s="84" t="s">
        <v>4661</v>
      </c>
      <c r="AV2690" s="77" t="str">
        <f t="shared" si="592"/>
        <v>48207</v>
      </c>
      <c r="AX2690" s="7" t="s">
        <v>186</v>
      </c>
      <c r="AY2690">
        <v>11</v>
      </c>
    </row>
    <row r="2691" spans="1:51" hidden="1" outlineLevel="1">
      <c r="A2691" t="s">
        <v>4329</v>
      </c>
      <c r="B2691" t="s">
        <v>3776</v>
      </c>
      <c r="C2691" s="1">
        <f t="shared" si="586"/>
        <v>47823</v>
      </c>
      <c r="D2691" s="7">
        <f>IF(N2691&gt;0, RANK(N2691,(N2691:P2691,Q2691:AE2691)),0)</f>
        <v>2</v>
      </c>
      <c r="E2691" s="7">
        <f>IF(O2691&gt;0,RANK(O2691,(N2691:P2691,Q2691:AE2691)),0)</f>
        <v>1</v>
      </c>
      <c r="F2691" s="7">
        <f>IF(P2691&gt;0,RANK(P2691,(N2691:P2691,Q2691:AE2691)),0)</f>
        <v>4</v>
      </c>
      <c r="G2691" s="1">
        <f t="shared" si="593"/>
        <v>6911</v>
      </c>
      <c r="H2691" s="2">
        <f t="shared" si="594"/>
        <v>0.1445120548689961</v>
      </c>
      <c r="I2691" s="2"/>
      <c r="J2691" s="2">
        <f t="shared" si="587"/>
        <v>0.4205089601237898</v>
      </c>
      <c r="K2691" s="2">
        <f t="shared" si="587"/>
        <v>0.5650210149927859</v>
      </c>
      <c r="L2691" s="2">
        <f t="shared" si="587"/>
        <v>1.2546264349789849E-3</v>
      </c>
      <c r="M2691" s="2">
        <f t="shared" si="588"/>
        <v>1.3215398448445319E-2</v>
      </c>
      <c r="N2691" s="1">
        <v>20110</v>
      </c>
      <c r="O2691" s="1">
        <v>27021</v>
      </c>
      <c r="P2691" s="1">
        <v>60</v>
      </c>
      <c r="Q2691" s="1">
        <v>606</v>
      </c>
      <c r="R2691" s="1">
        <v>14</v>
      </c>
      <c r="S2691" s="1">
        <v>9</v>
      </c>
      <c r="U2691" s="1">
        <v>1</v>
      </c>
      <c r="W2691" s="1">
        <v>2</v>
      </c>
      <c r="AG2691" s="7">
        <f>IF(Q2691&gt;0,RANK(Q2691,(N2691:P2691,Q2691:AE2691)),0)</f>
        <v>3</v>
      </c>
      <c r="AH2691" s="7">
        <f>IF(R2691&gt;0,RANK(R2691,(N2691:P2691,Q2691:AE2691)),0)</f>
        <v>5</v>
      </c>
      <c r="AI2691" s="7">
        <f>IF(T2691&gt;0,RANK(T2691,(N2691:P2691,Q2691:AE2691)),0)</f>
        <v>0</v>
      </c>
      <c r="AJ2691" s="7">
        <f>IF(S2691&gt;0,RANK(S2691,(N2691:P2691,Q2691:AE2691)),0)</f>
        <v>6</v>
      </c>
      <c r="AK2691" s="2">
        <f t="shared" si="589"/>
        <v>1.2671726993287748E-2</v>
      </c>
      <c r="AL2691" s="2">
        <f t="shared" si="589"/>
        <v>2.9274616816176319E-4</v>
      </c>
      <c r="AM2691" s="2">
        <f t="shared" si="590"/>
        <v>0</v>
      </c>
      <c r="AN2691" s="2">
        <f t="shared" si="591"/>
        <v>1.8819396524684775E-4</v>
      </c>
      <c r="AP2691" t="s">
        <v>4329</v>
      </c>
      <c r="AQ2691" t="s">
        <v>3776</v>
      </c>
      <c r="AR2691">
        <v>0</v>
      </c>
      <c r="AT2691" s="85" t="s">
        <v>3334</v>
      </c>
      <c r="AU2691" s="84" t="s">
        <v>4662</v>
      </c>
      <c r="AV2691" s="77" t="str">
        <f t="shared" si="592"/>
        <v>48209</v>
      </c>
      <c r="AX2691" s="7" t="s">
        <v>186</v>
      </c>
      <c r="AY2691">
        <v>37</v>
      </c>
    </row>
    <row r="2692" spans="1:51" hidden="1" outlineLevel="1">
      <c r="A2692" t="s">
        <v>4691</v>
      </c>
      <c r="B2692" t="s">
        <v>3776</v>
      </c>
      <c r="C2692" s="1">
        <f t="shared" si="586"/>
        <v>1643</v>
      </c>
      <c r="D2692" s="7">
        <f>IF(N2692&gt;0, RANK(N2692,(N2692:P2692,Q2692:AE2692)),0)</f>
        <v>2</v>
      </c>
      <c r="E2692" s="7">
        <f>IF(O2692&gt;0,RANK(O2692,(N2692:P2692,Q2692:AE2692)),0)</f>
        <v>1</v>
      </c>
      <c r="F2692" s="7">
        <f>IF(P2692&gt;0,RANK(P2692,(N2692:P2692,Q2692:AE2692)),0)</f>
        <v>0</v>
      </c>
      <c r="G2692" s="1">
        <f t="shared" si="593"/>
        <v>1123</v>
      </c>
      <c r="H2692" s="2">
        <f t="shared" si="594"/>
        <v>0.68350578210590385</v>
      </c>
      <c r="I2692" s="2"/>
      <c r="J2692" s="2">
        <f t="shared" si="587"/>
        <v>0.15642118076688982</v>
      </c>
      <c r="K2692" s="2">
        <f t="shared" si="587"/>
        <v>0.83992696287279367</v>
      </c>
      <c r="L2692" s="2">
        <f t="shared" si="587"/>
        <v>0</v>
      </c>
      <c r="M2692" s="2">
        <f t="shared" si="588"/>
        <v>3.6518563603165077E-3</v>
      </c>
      <c r="N2692" s="1">
        <v>257</v>
      </c>
      <c r="O2692" s="1">
        <v>1380</v>
      </c>
      <c r="P2692" s="1">
        <v>0</v>
      </c>
      <c r="Q2692" s="1">
        <v>5</v>
      </c>
      <c r="R2692" s="1">
        <v>0</v>
      </c>
      <c r="S2692" s="1">
        <v>0</v>
      </c>
      <c r="U2692" s="1">
        <v>0</v>
      </c>
      <c r="W2692" s="1">
        <v>1</v>
      </c>
      <c r="AG2692" s="7">
        <f>IF(Q2692&gt;0,RANK(Q2692,(N2692:P2692,Q2692:AE2692)),0)</f>
        <v>3</v>
      </c>
      <c r="AH2692" s="7">
        <f>IF(R2692&gt;0,RANK(R2692,(N2692:P2692,Q2692:AE2692)),0)</f>
        <v>0</v>
      </c>
      <c r="AI2692" s="7">
        <f>IF(T2692&gt;0,RANK(T2692,(N2692:P2692,Q2692:AE2692)),0)</f>
        <v>0</v>
      </c>
      <c r="AJ2692" s="7">
        <f>IF(S2692&gt;0,RANK(S2692,(N2692:P2692,Q2692:AE2692)),0)</f>
        <v>0</v>
      </c>
      <c r="AK2692" s="2">
        <f t="shared" si="589"/>
        <v>3.0432136335970784E-3</v>
      </c>
      <c r="AL2692" s="2">
        <f t="shared" si="589"/>
        <v>0</v>
      </c>
      <c r="AM2692" s="2">
        <f t="shared" si="590"/>
        <v>0</v>
      </c>
      <c r="AN2692" s="2">
        <f t="shared" si="591"/>
        <v>0</v>
      </c>
      <c r="AP2692" t="s">
        <v>4691</v>
      </c>
      <c r="AQ2692" t="s">
        <v>3776</v>
      </c>
      <c r="AR2692">
        <v>13</v>
      </c>
      <c r="AT2692" s="85" t="s">
        <v>3334</v>
      </c>
      <c r="AU2692" s="84" t="s">
        <v>4663</v>
      </c>
      <c r="AV2692" s="77" t="str">
        <f t="shared" si="592"/>
        <v>48211</v>
      </c>
      <c r="AX2692" s="7" t="s">
        <v>186</v>
      </c>
      <c r="AY2692">
        <v>9</v>
      </c>
    </row>
    <row r="2693" spans="1:51" hidden="1" outlineLevel="1">
      <c r="A2693" t="s">
        <v>4383</v>
      </c>
      <c r="B2693" t="s">
        <v>3776</v>
      </c>
      <c r="C2693" s="1">
        <f t="shared" si="586"/>
        <v>28849</v>
      </c>
      <c r="D2693" s="7">
        <f>IF(N2693&gt;0, RANK(N2693,(N2693:P2693,Q2693:AE2693)),0)</f>
        <v>2</v>
      </c>
      <c r="E2693" s="7">
        <f>IF(O2693&gt;0,RANK(O2693,(N2693:P2693,Q2693:AE2693)),0)</f>
        <v>1</v>
      </c>
      <c r="F2693" s="7">
        <f>IF(P2693&gt;0,RANK(P2693,(N2693:P2693,Q2693:AE2693)),0)</f>
        <v>4</v>
      </c>
      <c r="G2693" s="1">
        <f t="shared" si="593"/>
        <v>11705</v>
      </c>
      <c r="H2693" s="2">
        <f t="shared" si="594"/>
        <v>0.40573330098096988</v>
      </c>
      <c r="I2693" s="2"/>
      <c r="J2693" s="2">
        <f t="shared" si="587"/>
        <v>0.29481091199001697</v>
      </c>
      <c r="K2693" s="2">
        <f t="shared" si="587"/>
        <v>0.7005442129709869</v>
      </c>
      <c r="L2693" s="2">
        <f t="shared" si="587"/>
        <v>5.1994869839509165E-4</v>
      </c>
      <c r="M2693" s="2">
        <f t="shared" si="588"/>
        <v>4.1249263406010405E-3</v>
      </c>
      <c r="N2693" s="1">
        <v>8505</v>
      </c>
      <c r="O2693" s="1">
        <v>20210</v>
      </c>
      <c r="P2693" s="1">
        <v>15</v>
      </c>
      <c r="Q2693" s="1">
        <v>110</v>
      </c>
      <c r="R2693" s="1">
        <v>8</v>
      </c>
      <c r="S2693" s="1">
        <v>1</v>
      </c>
      <c r="U2693" s="1">
        <v>0</v>
      </c>
      <c r="W2693" s="1">
        <v>0</v>
      </c>
      <c r="AG2693" s="7">
        <f>IF(Q2693&gt;0,RANK(Q2693,(N2693:P2693,Q2693:AE2693)),0)</f>
        <v>3</v>
      </c>
      <c r="AH2693" s="7">
        <f>IF(R2693&gt;0,RANK(R2693,(N2693:P2693,Q2693:AE2693)),0)</f>
        <v>5</v>
      </c>
      <c r="AI2693" s="7">
        <f>IF(T2693&gt;0,RANK(T2693,(N2693:P2693,Q2693:AE2693)),0)</f>
        <v>0</v>
      </c>
      <c r="AJ2693" s="7">
        <f>IF(S2693&gt;0,RANK(S2693,(N2693:P2693,Q2693:AE2693)),0)</f>
        <v>6</v>
      </c>
      <c r="AK2693" s="2">
        <f t="shared" si="589"/>
        <v>3.8129571215640059E-3</v>
      </c>
      <c r="AL2693" s="2">
        <f t="shared" si="589"/>
        <v>2.7730597247738225E-4</v>
      </c>
      <c r="AM2693" s="2">
        <f t="shared" si="590"/>
        <v>0</v>
      </c>
      <c r="AN2693" s="2">
        <f t="shared" si="591"/>
        <v>3.4663246559672781E-5</v>
      </c>
      <c r="AP2693" t="s">
        <v>4383</v>
      </c>
      <c r="AQ2693" t="s">
        <v>3776</v>
      </c>
      <c r="AR2693">
        <v>5</v>
      </c>
      <c r="AT2693" s="85" t="s">
        <v>3334</v>
      </c>
      <c r="AU2693" s="84" t="s">
        <v>4664</v>
      </c>
      <c r="AV2693" s="77" t="str">
        <f t="shared" si="592"/>
        <v>48213</v>
      </c>
      <c r="AX2693" s="7" t="s">
        <v>186</v>
      </c>
      <c r="AY2693">
        <v>32</v>
      </c>
    </row>
    <row r="2694" spans="1:51" hidden="1" outlineLevel="1">
      <c r="A2694" t="s">
        <v>2478</v>
      </c>
      <c r="B2694" t="s">
        <v>3776</v>
      </c>
      <c r="C2694" s="1">
        <f t="shared" si="586"/>
        <v>113683</v>
      </c>
      <c r="D2694" s="7">
        <f>IF(N2694&gt;0, RANK(N2694,(N2694:P2694,Q2694:AE2694)),0)</f>
        <v>1</v>
      </c>
      <c r="E2694" s="7">
        <f>IF(O2694&gt;0,RANK(O2694,(N2694:P2694,Q2694:AE2694)),0)</f>
        <v>2</v>
      </c>
      <c r="F2694" s="7">
        <f>IF(P2694&gt;0,RANK(P2694,(N2694:P2694,Q2694:AE2694)),0)</f>
        <v>4</v>
      </c>
      <c r="G2694" s="1">
        <f t="shared" si="593"/>
        <v>11438</v>
      </c>
      <c r="H2694" s="2">
        <f t="shared" si="594"/>
        <v>0.10061310838032071</v>
      </c>
      <c r="I2694" s="2"/>
      <c r="J2694" s="2">
        <f t="shared" si="587"/>
        <v>0.54862204551252169</v>
      </c>
      <c r="K2694" s="2">
        <f t="shared" si="587"/>
        <v>0.44800893713220097</v>
      </c>
      <c r="L2694" s="2">
        <f t="shared" si="587"/>
        <v>2.3750252896211394E-4</v>
      </c>
      <c r="M2694" s="2">
        <f t="shared" si="588"/>
        <v>3.1315148263152234E-3</v>
      </c>
      <c r="N2694" s="1">
        <v>62369</v>
      </c>
      <c r="O2694" s="1">
        <v>50931</v>
      </c>
      <c r="P2694" s="1">
        <v>27</v>
      </c>
      <c r="Q2694" s="1">
        <v>347</v>
      </c>
      <c r="R2694" s="1">
        <v>7</v>
      </c>
      <c r="S2694" s="1">
        <v>2</v>
      </c>
      <c r="U2694" s="1">
        <v>0</v>
      </c>
      <c r="W2694" s="1">
        <v>0</v>
      </c>
      <c r="AG2694" s="7">
        <f>IF(Q2694&gt;0,RANK(Q2694,(N2694:P2694,Q2694:AE2694)),0)</f>
        <v>3</v>
      </c>
      <c r="AH2694" s="7">
        <f>IF(R2694&gt;0,RANK(R2694,(N2694:P2694,Q2694:AE2694)),0)</f>
        <v>5</v>
      </c>
      <c r="AI2694" s="7">
        <f>IF(T2694&gt;0,RANK(T2694,(N2694:P2694,Q2694:AE2694)),0)</f>
        <v>0</v>
      </c>
      <c r="AJ2694" s="7">
        <f>IF(S2694&gt;0,RANK(S2694,(N2694:P2694,Q2694:AE2694)),0)</f>
        <v>6</v>
      </c>
      <c r="AK2694" s="2">
        <f t="shared" si="589"/>
        <v>3.0523473166612423E-3</v>
      </c>
      <c r="AL2694" s="2">
        <f t="shared" si="589"/>
        <v>6.1574729730918436E-5</v>
      </c>
      <c r="AM2694" s="2">
        <f t="shared" si="590"/>
        <v>0</v>
      </c>
      <c r="AN2694" s="2">
        <f t="shared" si="591"/>
        <v>1.7592779923119553E-5</v>
      </c>
      <c r="AP2694" t="s">
        <v>2478</v>
      </c>
      <c r="AQ2694" t="s">
        <v>3776</v>
      </c>
      <c r="AR2694">
        <v>0</v>
      </c>
      <c r="AT2694" s="85" t="s">
        <v>3334</v>
      </c>
      <c r="AU2694" s="84" t="s">
        <v>4665</v>
      </c>
      <c r="AV2694" s="77" t="str">
        <f t="shared" si="592"/>
        <v>48215</v>
      </c>
      <c r="AX2694" s="7" t="s">
        <v>186</v>
      </c>
      <c r="AY2694">
        <v>141</v>
      </c>
    </row>
    <row r="2695" spans="1:51" hidden="1" outlineLevel="1">
      <c r="A2695" t="s">
        <v>3555</v>
      </c>
      <c r="B2695" t="s">
        <v>3776</v>
      </c>
      <c r="C2695" s="1">
        <f t="shared" si="586"/>
        <v>13053</v>
      </c>
      <c r="D2695" s="7">
        <f>IF(N2695&gt;0, RANK(N2695,(N2695:P2695,Q2695:AE2695)),0)</f>
        <v>2</v>
      </c>
      <c r="E2695" s="7">
        <f>IF(O2695&gt;0,RANK(O2695,(N2695:P2695,Q2695:AE2695)),0)</f>
        <v>1</v>
      </c>
      <c r="F2695" s="7">
        <f>IF(P2695&gt;0,RANK(P2695,(N2695:P2695,Q2695:AE2695)),0)</f>
        <v>4</v>
      </c>
      <c r="G2695" s="1">
        <f t="shared" si="593"/>
        <v>5474</v>
      </c>
      <c r="H2695" s="2">
        <f t="shared" si="594"/>
        <v>0.41936719528077837</v>
      </c>
      <c r="I2695" s="2"/>
      <c r="J2695" s="2">
        <f t="shared" si="587"/>
        <v>0.28736688883781508</v>
      </c>
      <c r="K2695" s="2">
        <f t="shared" si="587"/>
        <v>0.7067340841185934</v>
      </c>
      <c r="L2695" s="2">
        <f t="shared" si="587"/>
        <v>6.1288592660691031E-4</v>
      </c>
      <c r="M2695" s="2">
        <f t="shared" si="588"/>
        <v>5.2861411169845543E-3</v>
      </c>
      <c r="N2695" s="1">
        <v>3751</v>
      </c>
      <c r="O2695" s="1">
        <v>9225</v>
      </c>
      <c r="P2695" s="1">
        <v>8</v>
      </c>
      <c r="Q2695" s="1">
        <v>59</v>
      </c>
      <c r="R2695" s="1">
        <v>0</v>
      </c>
      <c r="S2695" s="1">
        <v>3</v>
      </c>
      <c r="U2695" s="1">
        <v>0</v>
      </c>
      <c r="W2695" s="1">
        <v>7</v>
      </c>
      <c r="AG2695" s="7">
        <f>IF(Q2695&gt;0,RANK(Q2695,(N2695:P2695,Q2695:AE2695)),0)</f>
        <v>3</v>
      </c>
      <c r="AH2695" s="7">
        <f>IF(R2695&gt;0,RANK(R2695,(N2695:P2695,Q2695:AE2695)),0)</f>
        <v>0</v>
      </c>
      <c r="AI2695" s="7">
        <f>IF(T2695&gt;0,RANK(T2695,(N2695:P2695,Q2695:AE2695)),0)</f>
        <v>0</v>
      </c>
      <c r="AJ2695" s="7">
        <f>IF(S2695&gt;0,RANK(S2695,(N2695:P2695,Q2695:AE2695)),0)</f>
        <v>6</v>
      </c>
      <c r="AK2695" s="2">
        <f t="shared" si="589"/>
        <v>4.520033708725963E-3</v>
      </c>
      <c r="AL2695" s="2">
        <f t="shared" si="589"/>
        <v>0</v>
      </c>
      <c r="AM2695" s="2">
        <f t="shared" si="590"/>
        <v>0</v>
      </c>
      <c r="AN2695" s="2">
        <f t="shared" si="591"/>
        <v>2.2983222247759135E-4</v>
      </c>
      <c r="AP2695" t="s">
        <v>3555</v>
      </c>
      <c r="AQ2695" t="s">
        <v>3776</v>
      </c>
      <c r="AR2695">
        <v>17</v>
      </c>
      <c r="AT2695" s="85" t="s">
        <v>3334</v>
      </c>
      <c r="AU2695" s="84" t="s">
        <v>4666</v>
      </c>
      <c r="AV2695" s="77" t="str">
        <f t="shared" si="592"/>
        <v>48217</v>
      </c>
      <c r="AX2695" s="7" t="s">
        <v>186</v>
      </c>
      <c r="AY2695">
        <v>26</v>
      </c>
    </row>
    <row r="2696" spans="1:51" hidden="1" outlineLevel="1">
      <c r="A2696" t="s">
        <v>4381</v>
      </c>
      <c r="B2696" t="s">
        <v>3776</v>
      </c>
      <c r="C2696" s="1">
        <f t="shared" si="586"/>
        <v>7577</v>
      </c>
      <c r="D2696" s="7">
        <f>IF(N2696&gt;0, RANK(N2696,(N2696:P2696,Q2696:AE2696)),0)</f>
        <v>2</v>
      </c>
      <c r="E2696" s="7">
        <f>IF(O2696&gt;0,RANK(O2696,(N2696:P2696,Q2696:AE2696)),0)</f>
        <v>1</v>
      </c>
      <c r="F2696" s="7">
        <f>IF(P2696&gt;0,RANK(P2696,(N2696:P2696,Q2696:AE2696)),0)</f>
        <v>4</v>
      </c>
      <c r="G2696" s="1">
        <f t="shared" si="593"/>
        <v>4775</v>
      </c>
      <c r="H2696" s="2">
        <f t="shared" si="594"/>
        <v>0.63019664774976902</v>
      </c>
      <c r="I2696" s="2"/>
      <c r="J2696" s="2">
        <f t="shared" si="587"/>
        <v>0.18279002243632045</v>
      </c>
      <c r="K2696" s="2">
        <f t="shared" si="587"/>
        <v>0.8129866701860895</v>
      </c>
      <c r="L2696" s="2">
        <f t="shared" si="587"/>
        <v>5.2791342219875943E-4</v>
      </c>
      <c r="M2696" s="2">
        <f t="shared" si="588"/>
        <v>3.6953939553912647E-3</v>
      </c>
      <c r="N2696" s="1">
        <v>1385</v>
      </c>
      <c r="O2696" s="1">
        <v>6160</v>
      </c>
      <c r="P2696" s="1">
        <v>4</v>
      </c>
      <c r="Q2696" s="1">
        <v>28</v>
      </c>
      <c r="R2696" s="1">
        <v>0</v>
      </c>
      <c r="S2696" s="1">
        <v>0</v>
      </c>
      <c r="U2696" s="1">
        <v>0</v>
      </c>
      <c r="W2696" s="1">
        <v>0</v>
      </c>
      <c r="AG2696" s="7">
        <f>IF(Q2696&gt;0,RANK(Q2696,(N2696:P2696,Q2696:AE2696)),0)</f>
        <v>3</v>
      </c>
      <c r="AH2696" s="7">
        <f>IF(R2696&gt;0,RANK(R2696,(N2696:P2696,Q2696:AE2696)),0)</f>
        <v>0</v>
      </c>
      <c r="AI2696" s="7">
        <f>IF(T2696&gt;0,RANK(T2696,(N2696:P2696,Q2696:AE2696)),0)</f>
        <v>0</v>
      </c>
      <c r="AJ2696" s="7">
        <f>IF(S2696&gt;0,RANK(S2696,(N2696:P2696,Q2696:AE2696)),0)</f>
        <v>0</v>
      </c>
      <c r="AK2696" s="2">
        <f t="shared" si="589"/>
        <v>3.6953939553913159E-3</v>
      </c>
      <c r="AL2696" s="2">
        <f t="shared" si="589"/>
        <v>0</v>
      </c>
      <c r="AM2696" s="2">
        <f t="shared" si="590"/>
        <v>0</v>
      </c>
      <c r="AN2696" s="2">
        <f t="shared" si="591"/>
        <v>0</v>
      </c>
      <c r="AP2696" t="s">
        <v>4381</v>
      </c>
      <c r="AQ2696" t="s">
        <v>3776</v>
      </c>
      <c r="AR2696">
        <v>19</v>
      </c>
      <c r="AT2696" s="85" t="s">
        <v>3334</v>
      </c>
      <c r="AU2696" s="84" t="s">
        <v>4995</v>
      </c>
      <c r="AV2696" s="77" t="str">
        <f t="shared" si="592"/>
        <v>48219</v>
      </c>
      <c r="AX2696" s="7" t="s">
        <v>186</v>
      </c>
      <c r="AY2696">
        <v>17</v>
      </c>
    </row>
    <row r="2697" spans="1:51" hidden="1" outlineLevel="1">
      <c r="A2697" t="s">
        <v>2846</v>
      </c>
      <c r="B2697" t="s">
        <v>3776</v>
      </c>
      <c r="C2697" s="1">
        <f t="shared" si="586"/>
        <v>21293</v>
      </c>
      <c r="D2697" s="7">
        <f>IF(N2697&gt;0, RANK(N2697,(N2697:P2697,Q2697:AE2697)),0)</f>
        <v>2</v>
      </c>
      <c r="E2697" s="7">
        <f>IF(O2697&gt;0,RANK(O2697,(N2697:P2697,Q2697:AE2697)),0)</f>
        <v>1</v>
      </c>
      <c r="F2697" s="7">
        <f>IF(P2697&gt;0,RANK(P2697,(N2697:P2697,Q2697:AE2697)),0)</f>
        <v>4</v>
      </c>
      <c r="G2697" s="1">
        <f t="shared" si="593"/>
        <v>11415</v>
      </c>
      <c r="H2697" s="2">
        <f t="shared" si="594"/>
        <v>0.5360916733198704</v>
      </c>
      <c r="I2697" s="2"/>
      <c r="J2697" s="2">
        <f t="shared" si="587"/>
        <v>0.2284788428121918</v>
      </c>
      <c r="K2697" s="2">
        <f t="shared" si="587"/>
        <v>0.76457051613206217</v>
      </c>
      <c r="L2697" s="2">
        <f t="shared" si="587"/>
        <v>9.8623960926125958E-4</v>
      </c>
      <c r="M2697" s="2">
        <f t="shared" si="588"/>
        <v>5.9644014464847947E-3</v>
      </c>
      <c r="N2697" s="1">
        <v>4865</v>
      </c>
      <c r="O2697" s="1">
        <v>16280</v>
      </c>
      <c r="P2697" s="1">
        <v>21</v>
      </c>
      <c r="Q2697" s="1">
        <v>118</v>
      </c>
      <c r="R2697" s="1">
        <v>4</v>
      </c>
      <c r="S2697" s="1">
        <v>4</v>
      </c>
      <c r="U2697" s="1">
        <v>0</v>
      </c>
      <c r="W2697" s="1">
        <v>1</v>
      </c>
      <c r="AG2697" s="7">
        <f>IF(Q2697&gt;0,RANK(Q2697,(N2697:P2697,Q2697:AE2697)),0)</f>
        <v>3</v>
      </c>
      <c r="AH2697" s="7">
        <f>IF(R2697&gt;0,RANK(R2697,(N2697:P2697,Q2697:AE2697)),0)</f>
        <v>5</v>
      </c>
      <c r="AI2697" s="7">
        <f>IF(T2697&gt;0,RANK(T2697,(N2697:P2697,Q2697:AE2697)),0)</f>
        <v>0</v>
      </c>
      <c r="AJ2697" s="7">
        <f>IF(S2697&gt;0,RANK(S2697,(N2697:P2697,Q2697:AE2697)),0)</f>
        <v>5</v>
      </c>
      <c r="AK2697" s="2">
        <f t="shared" si="589"/>
        <v>5.5417273282299343E-3</v>
      </c>
      <c r="AL2697" s="2">
        <f t="shared" si="589"/>
        <v>1.8785516366881134E-4</v>
      </c>
      <c r="AM2697" s="2">
        <f t="shared" si="590"/>
        <v>0</v>
      </c>
      <c r="AN2697" s="2">
        <f t="shared" si="591"/>
        <v>1.8785516366881134E-4</v>
      </c>
      <c r="AP2697" t="s">
        <v>2846</v>
      </c>
      <c r="AQ2697" t="s">
        <v>3776</v>
      </c>
      <c r="AR2697">
        <v>17</v>
      </c>
      <c r="AT2697" s="85" t="s">
        <v>3334</v>
      </c>
      <c r="AU2697" s="84" t="s">
        <v>3342</v>
      </c>
      <c r="AV2697" s="77" t="str">
        <f t="shared" si="592"/>
        <v>48221</v>
      </c>
      <c r="AX2697" s="7" t="s">
        <v>186</v>
      </c>
      <c r="AY2697">
        <v>16</v>
      </c>
    </row>
    <row r="2698" spans="1:51" hidden="1" outlineLevel="1">
      <c r="A2698" t="s">
        <v>4271</v>
      </c>
      <c r="B2698" t="s">
        <v>3776</v>
      </c>
      <c r="C2698" s="1">
        <f t="shared" si="586"/>
        <v>12062</v>
      </c>
      <c r="D2698" s="7">
        <f>IF(N2698&gt;0, RANK(N2698,(N2698:P2698,Q2698:AE2698)),0)</f>
        <v>2</v>
      </c>
      <c r="E2698" s="7">
        <f>IF(O2698&gt;0,RANK(O2698,(N2698:P2698,Q2698:AE2698)),0)</f>
        <v>1</v>
      </c>
      <c r="F2698" s="7">
        <f>IF(P2698&gt;0,RANK(P2698,(N2698:P2698,Q2698:AE2698)),0)</f>
        <v>4</v>
      </c>
      <c r="G2698" s="1">
        <f t="shared" si="593"/>
        <v>5139</v>
      </c>
      <c r="H2698" s="2">
        <f t="shared" si="594"/>
        <v>0.42604874813463772</v>
      </c>
      <c r="I2698" s="2"/>
      <c r="J2698" s="2">
        <f t="shared" si="587"/>
        <v>0.28544188360139278</v>
      </c>
      <c r="K2698" s="2">
        <f t="shared" si="587"/>
        <v>0.71149063173603055</v>
      </c>
      <c r="L2698" s="2">
        <f t="shared" si="587"/>
        <v>7.4614491792405905E-4</v>
      </c>
      <c r="M2698" s="2">
        <f t="shared" si="588"/>
        <v>2.3213397446526104E-3</v>
      </c>
      <c r="N2698" s="1">
        <v>3443</v>
      </c>
      <c r="O2698" s="1">
        <v>8582</v>
      </c>
      <c r="P2698" s="1">
        <v>9</v>
      </c>
      <c r="Q2698" s="1">
        <v>25</v>
      </c>
      <c r="R2698" s="1">
        <v>2</v>
      </c>
      <c r="S2698" s="1">
        <v>0</v>
      </c>
      <c r="U2698" s="1">
        <v>0</v>
      </c>
      <c r="W2698" s="1">
        <v>1</v>
      </c>
      <c r="AG2698" s="7">
        <f>IF(Q2698&gt;0,RANK(Q2698,(N2698:P2698,Q2698:AE2698)),0)</f>
        <v>3</v>
      </c>
      <c r="AH2698" s="7">
        <f>IF(R2698&gt;0,RANK(R2698,(N2698:P2698,Q2698:AE2698)),0)</f>
        <v>5</v>
      </c>
      <c r="AI2698" s="7">
        <f>IF(T2698&gt;0,RANK(T2698,(N2698:P2698,Q2698:AE2698)),0)</f>
        <v>0</v>
      </c>
      <c r="AJ2698" s="7">
        <f>IF(S2698&gt;0,RANK(S2698,(N2698:P2698,Q2698:AE2698)),0)</f>
        <v>0</v>
      </c>
      <c r="AK2698" s="2">
        <f t="shared" si="589"/>
        <v>2.0726247720112751E-3</v>
      </c>
      <c r="AL2698" s="2">
        <f t="shared" si="589"/>
        <v>1.6580998176090201E-4</v>
      </c>
      <c r="AM2698" s="2">
        <f t="shared" si="590"/>
        <v>0</v>
      </c>
      <c r="AN2698" s="2">
        <f t="shared" si="591"/>
        <v>0</v>
      </c>
      <c r="AP2698" t="s">
        <v>4271</v>
      </c>
      <c r="AQ2698" t="s">
        <v>3776</v>
      </c>
      <c r="AR2698">
        <v>4</v>
      </c>
      <c r="AT2698" s="85" t="s">
        <v>3334</v>
      </c>
      <c r="AU2698" s="84" t="s">
        <v>2929</v>
      </c>
      <c r="AV2698" s="77" t="str">
        <f t="shared" si="592"/>
        <v>48223</v>
      </c>
      <c r="AX2698" s="7" t="s">
        <v>186</v>
      </c>
      <c r="AY2698">
        <v>22</v>
      </c>
    </row>
    <row r="2699" spans="1:51" hidden="1" outlineLevel="1">
      <c r="A2699" t="s">
        <v>2282</v>
      </c>
      <c r="B2699" t="s">
        <v>3776</v>
      </c>
      <c r="C2699" s="1">
        <f t="shared" si="586"/>
        <v>8806</v>
      </c>
      <c r="D2699" s="7">
        <f>IF(N2699&gt;0, RANK(N2699,(N2699:P2699,Q2699:AE2699)),0)</f>
        <v>2</v>
      </c>
      <c r="E2699" s="7">
        <f>IF(O2699&gt;0,RANK(O2699,(N2699:P2699,Q2699:AE2699)),0)</f>
        <v>1</v>
      </c>
      <c r="F2699" s="7">
        <f>IF(P2699&gt;0,RANK(P2699,(N2699:P2699,Q2699:AE2699)),0)</f>
        <v>0</v>
      </c>
      <c r="G2699" s="1">
        <f t="shared" si="593"/>
        <v>2927</v>
      </c>
      <c r="H2699" s="2">
        <f t="shared" si="594"/>
        <v>0.33238700885759709</v>
      </c>
      <c r="I2699" s="2"/>
      <c r="J2699" s="2">
        <f t="shared" si="587"/>
        <v>0.33170565523506701</v>
      </c>
      <c r="K2699" s="2">
        <f t="shared" si="587"/>
        <v>0.6640926640926641</v>
      </c>
      <c r="L2699" s="2">
        <f t="shared" si="587"/>
        <v>0</v>
      </c>
      <c r="M2699" s="2">
        <f t="shared" si="588"/>
        <v>4.2016806722688926E-3</v>
      </c>
      <c r="N2699" s="1">
        <v>2921</v>
      </c>
      <c r="O2699" s="1">
        <v>5848</v>
      </c>
      <c r="P2699" s="1">
        <v>0</v>
      </c>
      <c r="Q2699" s="1">
        <v>26</v>
      </c>
      <c r="R2699" s="1">
        <v>11</v>
      </c>
      <c r="S2699" s="1">
        <v>0</v>
      </c>
      <c r="U2699" s="1">
        <v>0</v>
      </c>
      <c r="W2699" s="1">
        <v>0</v>
      </c>
      <c r="AG2699" s="7">
        <f>IF(Q2699&gt;0,RANK(Q2699,(N2699:P2699,Q2699:AE2699)),0)</f>
        <v>3</v>
      </c>
      <c r="AH2699" s="7">
        <f>IF(R2699&gt;0,RANK(R2699,(N2699:P2699,Q2699:AE2699)),0)</f>
        <v>4</v>
      </c>
      <c r="AI2699" s="7">
        <f>IF(T2699&gt;0,RANK(T2699,(N2699:P2699,Q2699:AE2699)),0)</f>
        <v>0</v>
      </c>
      <c r="AJ2699" s="7">
        <f>IF(S2699&gt;0,RANK(S2699,(N2699:P2699,Q2699:AE2699)),0)</f>
        <v>0</v>
      </c>
      <c r="AK2699" s="2">
        <f t="shared" si="589"/>
        <v>2.9525323642970703E-3</v>
      </c>
      <c r="AL2699" s="2">
        <f t="shared" si="589"/>
        <v>1.2491483079718373E-3</v>
      </c>
      <c r="AM2699" s="2">
        <f t="shared" si="590"/>
        <v>0</v>
      </c>
      <c r="AN2699" s="2">
        <f t="shared" si="591"/>
        <v>0</v>
      </c>
      <c r="AP2699" t="s">
        <v>2282</v>
      </c>
      <c r="AQ2699" t="s">
        <v>3776</v>
      </c>
      <c r="AR2699">
        <v>6</v>
      </c>
      <c r="AT2699" s="85" t="s">
        <v>3334</v>
      </c>
      <c r="AU2699" s="84" t="s">
        <v>3613</v>
      </c>
      <c r="AV2699" s="77" t="str">
        <f t="shared" si="592"/>
        <v>48225</v>
      </c>
      <c r="AX2699" s="7" t="s">
        <v>186</v>
      </c>
      <c r="AY2699">
        <v>22</v>
      </c>
    </row>
    <row r="2700" spans="1:51" hidden="1" outlineLevel="1">
      <c r="A2700" t="s">
        <v>5031</v>
      </c>
      <c r="B2700" t="s">
        <v>3776</v>
      </c>
      <c r="C2700" s="1">
        <f t="shared" si="586"/>
        <v>10201</v>
      </c>
      <c r="D2700" s="7">
        <f>IF(N2700&gt;0, RANK(N2700,(N2700:P2700,Q2700:AE2700)),0)</f>
        <v>2</v>
      </c>
      <c r="E2700" s="7">
        <f>IF(O2700&gt;0,RANK(O2700,(N2700:P2700,Q2700:AE2700)),0)</f>
        <v>1</v>
      </c>
      <c r="F2700" s="7">
        <f>IF(P2700&gt;0,RANK(P2700,(N2700:P2700,Q2700:AE2700)),0)</f>
        <v>4</v>
      </c>
      <c r="G2700" s="1">
        <f t="shared" si="593"/>
        <v>4817</v>
      </c>
      <c r="H2700" s="2">
        <f t="shared" si="594"/>
        <v>0.47220860699931377</v>
      </c>
      <c r="I2700" s="2"/>
      <c r="J2700" s="2">
        <f t="shared" si="587"/>
        <v>0.26105283795706302</v>
      </c>
      <c r="K2700" s="2">
        <f t="shared" si="587"/>
        <v>0.7332614449563768</v>
      </c>
      <c r="L2700" s="2">
        <f t="shared" si="587"/>
        <v>2.9408881482207626E-4</v>
      </c>
      <c r="M2700" s="2">
        <f t="shared" si="588"/>
        <v>5.3916282717381058E-3</v>
      </c>
      <c r="N2700" s="1">
        <v>2663</v>
      </c>
      <c r="O2700" s="1">
        <v>7480</v>
      </c>
      <c r="P2700" s="1">
        <v>3</v>
      </c>
      <c r="Q2700" s="1">
        <v>55</v>
      </c>
      <c r="R2700" s="1">
        <v>0</v>
      </c>
      <c r="S2700" s="1">
        <v>0</v>
      </c>
      <c r="U2700" s="1">
        <v>0</v>
      </c>
      <c r="W2700" s="1">
        <v>0</v>
      </c>
      <c r="AG2700" s="7">
        <f>IF(Q2700&gt;0,RANK(Q2700,(N2700:P2700,Q2700:AE2700)),0)</f>
        <v>3</v>
      </c>
      <c r="AH2700" s="7">
        <f>IF(R2700&gt;0,RANK(R2700,(N2700:P2700,Q2700:AE2700)),0)</f>
        <v>0</v>
      </c>
      <c r="AI2700" s="7">
        <f>IF(T2700&gt;0,RANK(T2700,(N2700:P2700,Q2700:AE2700)),0)</f>
        <v>0</v>
      </c>
      <c r="AJ2700" s="7">
        <f>IF(S2700&gt;0,RANK(S2700,(N2700:P2700,Q2700:AE2700)),0)</f>
        <v>0</v>
      </c>
      <c r="AK2700" s="2">
        <f t="shared" si="589"/>
        <v>5.3916282717380651E-3</v>
      </c>
      <c r="AL2700" s="2">
        <f t="shared" si="589"/>
        <v>0</v>
      </c>
      <c r="AM2700" s="2">
        <f t="shared" si="590"/>
        <v>0</v>
      </c>
      <c r="AN2700" s="2">
        <f t="shared" si="591"/>
        <v>0</v>
      </c>
      <c r="AP2700" t="s">
        <v>5031</v>
      </c>
      <c r="AQ2700" t="s">
        <v>3776</v>
      </c>
      <c r="AR2700">
        <v>19</v>
      </c>
      <c r="AT2700" s="85" t="s">
        <v>3334</v>
      </c>
      <c r="AU2700" s="84" t="s">
        <v>3614</v>
      </c>
      <c r="AV2700" s="77" t="str">
        <f t="shared" si="592"/>
        <v>48227</v>
      </c>
      <c r="AX2700" s="7" t="s">
        <v>186</v>
      </c>
      <c r="AY2700">
        <v>20</v>
      </c>
    </row>
    <row r="2701" spans="1:51" hidden="1" outlineLevel="1">
      <c r="A2701" t="s">
        <v>3263</v>
      </c>
      <c r="B2701" t="s">
        <v>3776</v>
      </c>
      <c r="C2701" s="1">
        <f t="shared" si="586"/>
        <v>886</v>
      </c>
      <c r="D2701" s="7">
        <f>IF(N2701&gt;0, RANK(N2701,(N2701:P2701,Q2701:AE2701)),0)</f>
        <v>2</v>
      </c>
      <c r="E2701" s="7">
        <f>IF(O2701&gt;0,RANK(O2701,(N2701:P2701,Q2701:AE2701)),0)</f>
        <v>1</v>
      </c>
      <c r="F2701" s="7">
        <f>IF(P2701&gt;0,RANK(P2701,(N2701:P2701,Q2701:AE2701)),0)</f>
        <v>0</v>
      </c>
      <c r="G2701" s="1">
        <f t="shared" si="593"/>
        <v>275</v>
      </c>
      <c r="H2701" s="2">
        <f t="shared" si="594"/>
        <v>0.31038374717832956</v>
      </c>
      <c r="I2701" s="2"/>
      <c r="J2701" s="2">
        <f t="shared" si="587"/>
        <v>0.34085778781038373</v>
      </c>
      <c r="K2701" s="2">
        <f t="shared" si="587"/>
        <v>0.65124153498871329</v>
      </c>
      <c r="L2701" s="2">
        <f t="shared" si="587"/>
        <v>0</v>
      </c>
      <c r="M2701" s="2">
        <f t="shared" si="588"/>
        <v>7.900677200902928E-3</v>
      </c>
      <c r="N2701" s="1">
        <v>302</v>
      </c>
      <c r="O2701" s="1">
        <v>577</v>
      </c>
      <c r="P2701" s="1">
        <v>0</v>
      </c>
      <c r="Q2701" s="1">
        <v>7</v>
      </c>
      <c r="R2701" s="1">
        <v>0</v>
      </c>
      <c r="S2701" s="1">
        <v>0</v>
      </c>
      <c r="U2701" s="1">
        <v>0</v>
      </c>
      <c r="W2701" s="1">
        <v>0</v>
      </c>
      <c r="AG2701" s="7">
        <f>IF(Q2701&gt;0,RANK(Q2701,(N2701:P2701,Q2701:AE2701)),0)</f>
        <v>3</v>
      </c>
      <c r="AH2701" s="7">
        <f>IF(R2701&gt;0,RANK(R2701,(N2701:P2701,Q2701:AE2701)),0)</f>
        <v>0</v>
      </c>
      <c r="AI2701" s="7">
        <f>IF(T2701&gt;0,RANK(T2701,(N2701:P2701,Q2701:AE2701)),0)</f>
        <v>0</v>
      </c>
      <c r="AJ2701" s="7">
        <f>IF(S2701&gt;0,RANK(S2701,(N2701:P2701,Q2701:AE2701)),0)</f>
        <v>0</v>
      </c>
      <c r="AK2701" s="2">
        <f t="shared" si="589"/>
        <v>7.900677200902935E-3</v>
      </c>
      <c r="AL2701" s="2">
        <f t="shared" si="589"/>
        <v>0</v>
      </c>
      <c r="AM2701" s="2">
        <f t="shared" si="590"/>
        <v>0</v>
      </c>
      <c r="AN2701" s="2">
        <f t="shared" si="591"/>
        <v>0</v>
      </c>
      <c r="AP2701" t="s">
        <v>3263</v>
      </c>
      <c r="AQ2701" t="s">
        <v>3776</v>
      </c>
      <c r="AR2701">
        <v>23</v>
      </c>
      <c r="AT2701" s="85" t="s">
        <v>3334</v>
      </c>
      <c r="AU2701" s="84" t="s">
        <v>4624</v>
      </c>
      <c r="AV2701" s="77" t="str">
        <f t="shared" si="592"/>
        <v>48229</v>
      </c>
      <c r="AX2701" s="7" t="s">
        <v>186</v>
      </c>
      <c r="AY2701">
        <v>6</v>
      </c>
    </row>
    <row r="2702" spans="1:51" hidden="1" outlineLevel="1">
      <c r="A2702" t="s">
        <v>3338</v>
      </c>
      <c r="B2702" t="s">
        <v>3776</v>
      </c>
      <c r="C2702" s="1">
        <f t="shared" si="586"/>
        <v>28194</v>
      </c>
      <c r="D2702" s="7">
        <f>IF(N2702&gt;0, RANK(N2702,(N2702:P2702,Q2702:AE2702)),0)</f>
        <v>2</v>
      </c>
      <c r="E2702" s="7">
        <f>IF(O2702&gt;0,RANK(O2702,(N2702:P2702,Q2702:AE2702)),0)</f>
        <v>1</v>
      </c>
      <c r="F2702" s="7">
        <f>IF(P2702&gt;0,RANK(P2702,(N2702:P2702,Q2702:AE2702)),0)</f>
        <v>4</v>
      </c>
      <c r="G2702" s="1">
        <f t="shared" si="593"/>
        <v>12094</v>
      </c>
      <c r="H2702" s="2">
        <f t="shared" si="594"/>
        <v>0.42895651557068881</v>
      </c>
      <c r="I2702" s="2"/>
      <c r="J2702" s="2">
        <f t="shared" si="587"/>
        <v>0.28271972760161734</v>
      </c>
      <c r="K2702" s="2">
        <f t="shared" si="587"/>
        <v>0.71167624317230616</v>
      </c>
      <c r="L2702" s="2">
        <f t="shared" si="587"/>
        <v>1.0995247215719658E-3</v>
      </c>
      <c r="M2702" s="2">
        <f t="shared" si="588"/>
        <v>4.5045045045045357E-3</v>
      </c>
      <c r="N2702" s="1">
        <v>7971</v>
      </c>
      <c r="O2702" s="1">
        <v>20065</v>
      </c>
      <c r="P2702" s="1">
        <v>31</v>
      </c>
      <c r="Q2702" s="1">
        <v>116</v>
      </c>
      <c r="R2702" s="1">
        <v>6</v>
      </c>
      <c r="S2702" s="1">
        <v>3</v>
      </c>
      <c r="U2702" s="1">
        <v>0</v>
      </c>
      <c r="W2702" s="1">
        <v>2</v>
      </c>
      <c r="AG2702" s="7">
        <f>IF(Q2702&gt;0,RANK(Q2702,(N2702:P2702,Q2702:AE2702)),0)</f>
        <v>3</v>
      </c>
      <c r="AH2702" s="7">
        <f>IF(R2702&gt;0,RANK(R2702,(N2702:P2702,Q2702:AE2702)),0)</f>
        <v>5</v>
      </c>
      <c r="AI2702" s="7">
        <f>IF(T2702&gt;0,RANK(T2702,(N2702:P2702,Q2702:AE2702)),0)</f>
        <v>0</v>
      </c>
      <c r="AJ2702" s="7">
        <f>IF(S2702&gt;0,RANK(S2702,(N2702:P2702,Q2702:AE2702)),0)</f>
        <v>6</v>
      </c>
      <c r="AK2702" s="2">
        <f t="shared" si="589"/>
        <v>4.1143505710434843E-3</v>
      </c>
      <c r="AL2702" s="2">
        <f t="shared" si="589"/>
        <v>2.1281123643328368E-4</v>
      </c>
      <c r="AM2702" s="2">
        <f t="shared" si="590"/>
        <v>0</v>
      </c>
      <c r="AN2702" s="2">
        <f t="shared" si="591"/>
        <v>1.0640561821664184E-4</v>
      </c>
      <c r="AP2702" t="s">
        <v>3338</v>
      </c>
      <c r="AQ2702" t="s">
        <v>3776</v>
      </c>
      <c r="AR2702">
        <v>4</v>
      </c>
      <c r="AT2702" s="85" t="s">
        <v>3334</v>
      </c>
      <c r="AU2702" s="84" t="s">
        <v>4776</v>
      </c>
      <c r="AV2702" s="77" t="str">
        <f t="shared" si="592"/>
        <v>48231</v>
      </c>
      <c r="AX2702" s="7" t="s">
        <v>186</v>
      </c>
      <c r="AY2702">
        <v>37</v>
      </c>
    </row>
    <row r="2703" spans="1:51" hidden="1" outlineLevel="1">
      <c r="A2703" t="s">
        <v>1421</v>
      </c>
      <c r="B2703" t="s">
        <v>3776</v>
      </c>
      <c r="C2703" s="1">
        <f t="shared" si="586"/>
        <v>9369</v>
      </c>
      <c r="D2703" s="7">
        <f>IF(N2703&gt;0, RANK(N2703,(N2703:P2703,Q2703:AE2703)),0)</f>
        <v>2</v>
      </c>
      <c r="E2703" s="7">
        <f>IF(O2703&gt;0,RANK(O2703,(N2703:P2703,Q2703:AE2703)),0)</f>
        <v>1</v>
      </c>
      <c r="F2703" s="7">
        <f>IF(P2703&gt;0,RANK(P2703,(N2703:P2703,Q2703:AE2703)),0)</f>
        <v>4</v>
      </c>
      <c r="G2703" s="1">
        <f t="shared" si="593"/>
        <v>6336</v>
      </c>
      <c r="H2703" s="2">
        <f t="shared" si="594"/>
        <v>0.67627281460134481</v>
      </c>
      <c r="I2703" s="2"/>
      <c r="J2703" s="2">
        <f t="shared" si="587"/>
        <v>0.16042267050912584</v>
      </c>
      <c r="K2703" s="2">
        <f t="shared" si="587"/>
        <v>0.83669548511047065</v>
      </c>
      <c r="L2703" s="2">
        <f t="shared" si="587"/>
        <v>1.1740847475717794E-3</v>
      </c>
      <c r="M2703" s="2">
        <f t="shared" si="588"/>
        <v>1.7077596328317294E-3</v>
      </c>
      <c r="N2703" s="1">
        <v>1503</v>
      </c>
      <c r="O2703" s="1">
        <v>7839</v>
      </c>
      <c r="P2703" s="1">
        <v>11</v>
      </c>
      <c r="Q2703" s="1">
        <v>13</v>
      </c>
      <c r="R2703" s="1">
        <v>0</v>
      </c>
      <c r="S2703" s="1">
        <v>1</v>
      </c>
      <c r="U2703" s="1">
        <v>1</v>
      </c>
      <c r="W2703" s="1">
        <v>1</v>
      </c>
      <c r="AG2703" s="7">
        <f>IF(Q2703&gt;0,RANK(Q2703,(N2703:P2703,Q2703:AE2703)),0)</f>
        <v>3</v>
      </c>
      <c r="AH2703" s="7">
        <f>IF(R2703&gt;0,RANK(R2703,(N2703:P2703,Q2703:AE2703)),0)</f>
        <v>0</v>
      </c>
      <c r="AI2703" s="7">
        <f>IF(T2703&gt;0,RANK(T2703,(N2703:P2703,Q2703:AE2703)),0)</f>
        <v>0</v>
      </c>
      <c r="AJ2703" s="7">
        <f>IF(S2703&gt;0,RANK(S2703,(N2703:P2703,Q2703:AE2703)),0)</f>
        <v>5</v>
      </c>
      <c r="AK2703" s="2">
        <f t="shared" si="589"/>
        <v>1.387554701675739E-3</v>
      </c>
      <c r="AL2703" s="2">
        <f t="shared" si="589"/>
        <v>0</v>
      </c>
      <c r="AM2703" s="2">
        <f t="shared" si="590"/>
        <v>0</v>
      </c>
      <c r="AN2703" s="2">
        <f t="shared" si="591"/>
        <v>1.0673497705197993E-4</v>
      </c>
      <c r="AP2703" t="s">
        <v>1421</v>
      </c>
      <c r="AQ2703" t="s">
        <v>3776</v>
      </c>
      <c r="AR2703">
        <v>13</v>
      </c>
      <c r="AT2703" s="85" t="s">
        <v>3334</v>
      </c>
      <c r="AU2703" s="84" t="s">
        <v>4090</v>
      </c>
      <c r="AV2703" s="77" t="str">
        <f t="shared" si="592"/>
        <v>48233</v>
      </c>
      <c r="AX2703" s="7" t="s">
        <v>186</v>
      </c>
      <c r="AY2703">
        <v>9</v>
      </c>
    </row>
    <row r="2704" spans="1:51" hidden="1" outlineLevel="1">
      <c r="A2704" t="s">
        <v>2961</v>
      </c>
      <c r="B2704" t="s">
        <v>3776</v>
      </c>
      <c r="C2704" s="1">
        <f t="shared" si="586"/>
        <v>828</v>
      </c>
      <c r="D2704" s="7">
        <f>IF(N2704&gt;0, RANK(N2704,(N2704:P2704,Q2704:AE2704)),0)</f>
        <v>2</v>
      </c>
      <c r="E2704" s="7">
        <f>IF(O2704&gt;0,RANK(O2704,(N2704:P2704,Q2704:AE2704)),0)</f>
        <v>1</v>
      </c>
      <c r="F2704" s="7">
        <f>IF(P2704&gt;0,RANK(P2704,(N2704:P2704,Q2704:AE2704)),0)</f>
        <v>0</v>
      </c>
      <c r="G2704" s="1">
        <f t="shared" si="593"/>
        <v>543</v>
      </c>
      <c r="H2704" s="2">
        <f t="shared" si="594"/>
        <v>0.65579710144927539</v>
      </c>
      <c r="I2704" s="2"/>
      <c r="J2704" s="2">
        <f t="shared" si="587"/>
        <v>0.17028985507246377</v>
      </c>
      <c r="K2704" s="2">
        <f t="shared" si="587"/>
        <v>0.82608695652173914</v>
      </c>
      <c r="L2704" s="2">
        <f t="shared" si="587"/>
        <v>0</v>
      </c>
      <c r="M2704" s="2">
        <f t="shared" si="588"/>
        <v>3.6231884057971175E-3</v>
      </c>
      <c r="N2704" s="1">
        <v>141</v>
      </c>
      <c r="O2704" s="1">
        <v>684</v>
      </c>
      <c r="P2704" s="1">
        <v>0</v>
      </c>
      <c r="Q2704" s="1">
        <v>3</v>
      </c>
      <c r="R2704" s="1">
        <v>0</v>
      </c>
      <c r="S2704" s="1">
        <v>0</v>
      </c>
      <c r="U2704" s="1">
        <v>0</v>
      </c>
      <c r="W2704" s="1">
        <v>0</v>
      </c>
      <c r="AG2704" s="7">
        <f>IF(Q2704&gt;0,RANK(Q2704,(N2704:P2704,Q2704:AE2704)),0)</f>
        <v>3</v>
      </c>
      <c r="AH2704" s="7">
        <f>IF(R2704&gt;0,RANK(R2704,(N2704:P2704,Q2704:AE2704)),0)</f>
        <v>0</v>
      </c>
      <c r="AI2704" s="7">
        <f>IF(T2704&gt;0,RANK(T2704,(N2704:P2704,Q2704:AE2704)),0)</f>
        <v>0</v>
      </c>
      <c r="AJ2704" s="7">
        <f>IF(S2704&gt;0,RANK(S2704,(N2704:P2704,Q2704:AE2704)),0)</f>
        <v>0</v>
      </c>
      <c r="AK2704" s="2">
        <f t="shared" si="589"/>
        <v>3.6231884057971015E-3</v>
      </c>
      <c r="AL2704" s="2">
        <f t="shared" si="589"/>
        <v>0</v>
      </c>
      <c r="AM2704" s="2">
        <f t="shared" si="590"/>
        <v>0</v>
      </c>
      <c r="AN2704" s="2">
        <f t="shared" si="591"/>
        <v>0</v>
      </c>
      <c r="AP2704" t="s">
        <v>2961</v>
      </c>
      <c r="AQ2704" t="s">
        <v>3776</v>
      </c>
      <c r="AR2704">
        <v>11</v>
      </c>
      <c r="AT2704" s="85" t="s">
        <v>3334</v>
      </c>
      <c r="AU2704" s="84" t="s">
        <v>4091</v>
      </c>
      <c r="AV2704" s="77" t="str">
        <f t="shared" si="592"/>
        <v>48235</v>
      </c>
      <c r="AX2704" s="7" t="s">
        <v>186</v>
      </c>
      <c r="AY2704">
        <v>6</v>
      </c>
    </row>
    <row r="2705" spans="1:51" hidden="1" outlineLevel="1">
      <c r="A2705" t="s">
        <v>2962</v>
      </c>
      <c r="B2705" t="s">
        <v>3776</v>
      </c>
      <c r="C2705" s="1">
        <f t="shared" si="586"/>
        <v>3126</v>
      </c>
      <c r="D2705" s="7">
        <f>IF(N2705&gt;0, RANK(N2705,(N2705:P2705,Q2705:AE2705)),0)</f>
        <v>2</v>
      </c>
      <c r="E2705" s="7">
        <f>IF(O2705&gt;0,RANK(O2705,(N2705:P2705,Q2705:AE2705)),0)</f>
        <v>1</v>
      </c>
      <c r="F2705" s="7">
        <f>IF(P2705&gt;0,RANK(P2705,(N2705:P2705,Q2705:AE2705)),0)</f>
        <v>4</v>
      </c>
      <c r="G2705" s="1">
        <f t="shared" si="593"/>
        <v>1827</v>
      </c>
      <c r="H2705" s="2">
        <f t="shared" si="594"/>
        <v>0.58445297504798466</v>
      </c>
      <c r="I2705" s="2"/>
      <c r="J2705" s="2">
        <f t="shared" si="587"/>
        <v>0.2056941778630838</v>
      </c>
      <c r="K2705" s="2">
        <f t="shared" si="587"/>
        <v>0.79014715291106841</v>
      </c>
      <c r="L2705" s="2">
        <f t="shared" si="587"/>
        <v>1.2795905310300703E-3</v>
      </c>
      <c r="M2705" s="2">
        <f t="shared" si="588"/>
        <v>2.8790786948176628E-3</v>
      </c>
      <c r="N2705" s="1">
        <v>643</v>
      </c>
      <c r="O2705" s="1">
        <v>2470</v>
      </c>
      <c r="P2705" s="1">
        <v>4</v>
      </c>
      <c r="Q2705" s="1">
        <v>9</v>
      </c>
      <c r="R2705" s="1">
        <v>0</v>
      </c>
      <c r="S2705" s="1">
        <v>0</v>
      </c>
      <c r="U2705" s="1">
        <v>0</v>
      </c>
      <c r="W2705" s="1">
        <v>0</v>
      </c>
      <c r="AG2705" s="7">
        <f>IF(Q2705&gt;0,RANK(Q2705,(N2705:P2705,Q2705:AE2705)),0)</f>
        <v>3</v>
      </c>
      <c r="AH2705" s="7">
        <f>IF(R2705&gt;0,RANK(R2705,(N2705:P2705,Q2705:AE2705)),0)</f>
        <v>0</v>
      </c>
      <c r="AI2705" s="7">
        <f>IF(T2705&gt;0,RANK(T2705,(N2705:P2705,Q2705:AE2705)),0)</f>
        <v>0</v>
      </c>
      <c r="AJ2705" s="7">
        <f>IF(S2705&gt;0,RANK(S2705,(N2705:P2705,Q2705:AE2705)),0)</f>
        <v>0</v>
      </c>
      <c r="AK2705" s="2">
        <f t="shared" si="589"/>
        <v>2.8790786948176585E-3</v>
      </c>
      <c r="AL2705" s="2">
        <f t="shared" si="589"/>
        <v>0</v>
      </c>
      <c r="AM2705" s="2">
        <f t="shared" si="590"/>
        <v>0</v>
      </c>
      <c r="AN2705" s="2">
        <f t="shared" si="591"/>
        <v>0</v>
      </c>
      <c r="AP2705" t="s">
        <v>2962</v>
      </c>
      <c r="AQ2705" t="s">
        <v>3776</v>
      </c>
      <c r="AR2705">
        <v>13</v>
      </c>
      <c r="AT2705" s="85" t="s">
        <v>3334</v>
      </c>
      <c r="AU2705" s="84" t="s">
        <v>4092</v>
      </c>
      <c r="AV2705" s="77" t="str">
        <f t="shared" si="592"/>
        <v>48237</v>
      </c>
      <c r="AX2705" s="7" t="s">
        <v>186</v>
      </c>
      <c r="AY2705">
        <v>11</v>
      </c>
    </row>
    <row r="2706" spans="1:51" hidden="1" outlineLevel="1">
      <c r="A2706" t="s">
        <v>1843</v>
      </c>
      <c r="B2706" t="s">
        <v>3776</v>
      </c>
      <c r="C2706" s="1">
        <f t="shared" si="586"/>
        <v>5077</v>
      </c>
      <c r="D2706" s="7">
        <f>IF(N2706&gt;0, RANK(N2706,(N2706:P2706,Q2706:AE2706)),0)</f>
        <v>2</v>
      </c>
      <c r="E2706" s="7">
        <f>IF(O2706&gt;0,RANK(O2706,(N2706:P2706,Q2706:AE2706)),0)</f>
        <v>1</v>
      </c>
      <c r="F2706" s="7">
        <f>IF(P2706&gt;0,RANK(P2706,(N2706:P2706,Q2706:AE2706)),0)</f>
        <v>4</v>
      </c>
      <c r="G2706" s="1">
        <f t="shared" si="593"/>
        <v>2470</v>
      </c>
      <c r="H2706" s="2">
        <f t="shared" si="594"/>
        <v>0.48650778018514873</v>
      </c>
      <c r="I2706" s="2"/>
      <c r="J2706" s="2">
        <f t="shared" si="587"/>
        <v>0.25526885956273387</v>
      </c>
      <c r="K2706" s="2">
        <f t="shared" si="587"/>
        <v>0.74177663974788266</v>
      </c>
      <c r="L2706" s="2">
        <f t="shared" si="587"/>
        <v>9.8483356312783132E-4</v>
      </c>
      <c r="M2706" s="2">
        <f t="shared" si="588"/>
        <v>1.9696671262555789E-3</v>
      </c>
      <c r="N2706" s="1">
        <v>1296</v>
      </c>
      <c r="O2706" s="1">
        <v>3766</v>
      </c>
      <c r="P2706" s="1">
        <v>5</v>
      </c>
      <c r="Q2706" s="1">
        <v>10</v>
      </c>
      <c r="R2706" s="1">
        <v>0</v>
      </c>
      <c r="S2706" s="1">
        <v>0</v>
      </c>
      <c r="U2706" s="1">
        <v>0</v>
      </c>
      <c r="W2706" s="1">
        <v>0</v>
      </c>
      <c r="AG2706" s="7">
        <f>IF(Q2706&gt;0,RANK(Q2706,(N2706:P2706,Q2706:AE2706)),0)</f>
        <v>3</v>
      </c>
      <c r="AH2706" s="7">
        <f>IF(R2706&gt;0,RANK(R2706,(N2706:P2706,Q2706:AE2706)),0)</f>
        <v>0</v>
      </c>
      <c r="AI2706" s="7">
        <f>IF(T2706&gt;0,RANK(T2706,(N2706:P2706,Q2706:AE2706)),0)</f>
        <v>0</v>
      </c>
      <c r="AJ2706" s="7">
        <f>IF(S2706&gt;0,RANK(S2706,(N2706:P2706,Q2706:AE2706)),0)</f>
        <v>0</v>
      </c>
      <c r="AK2706" s="2">
        <f t="shared" si="589"/>
        <v>1.9696671262556626E-3</v>
      </c>
      <c r="AL2706" s="2">
        <f t="shared" si="589"/>
        <v>0</v>
      </c>
      <c r="AM2706" s="2">
        <f t="shared" si="590"/>
        <v>0</v>
      </c>
      <c r="AN2706" s="2">
        <f t="shared" si="591"/>
        <v>0</v>
      </c>
      <c r="AP2706" t="s">
        <v>1843</v>
      </c>
      <c r="AQ2706" t="s">
        <v>3776</v>
      </c>
      <c r="AR2706">
        <v>14</v>
      </c>
      <c r="AT2706" s="85" t="s">
        <v>3334</v>
      </c>
      <c r="AU2706" s="84" t="s">
        <v>4972</v>
      </c>
      <c r="AV2706" s="77" t="str">
        <f t="shared" si="592"/>
        <v>48239</v>
      </c>
      <c r="AX2706" s="7" t="s">
        <v>186</v>
      </c>
      <c r="AY2706">
        <v>13</v>
      </c>
    </row>
    <row r="2707" spans="1:51" hidden="1" outlineLevel="1">
      <c r="A2707" t="s">
        <v>2039</v>
      </c>
      <c r="B2707" t="s">
        <v>3776</v>
      </c>
      <c r="C2707" s="1">
        <f t="shared" si="586"/>
        <v>12873</v>
      </c>
      <c r="D2707" s="7">
        <f>IF(N2707&gt;0, RANK(N2707,(N2707:P2707,Q2707:AE2707)),0)</f>
        <v>2</v>
      </c>
      <c r="E2707" s="7">
        <f>IF(O2707&gt;0,RANK(O2707,(N2707:P2707,Q2707:AE2707)),0)</f>
        <v>1</v>
      </c>
      <c r="F2707" s="7">
        <f>IF(P2707&gt;0,RANK(P2707,(N2707:P2707,Q2707:AE2707)),0)</f>
        <v>4</v>
      </c>
      <c r="G2707" s="1">
        <f t="shared" si="593"/>
        <v>3876</v>
      </c>
      <c r="H2707" s="2">
        <f t="shared" si="594"/>
        <v>0.30109531577720811</v>
      </c>
      <c r="I2707" s="2"/>
      <c r="J2707" s="2">
        <f t="shared" si="587"/>
        <v>0.34731608793599006</v>
      </c>
      <c r="K2707" s="2">
        <f t="shared" si="587"/>
        <v>0.64841140371319816</v>
      </c>
      <c r="L2707" s="2">
        <f t="shared" si="587"/>
        <v>1.0098656101918744E-3</v>
      </c>
      <c r="M2707" s="2">
        <f t="shared" si="588"/>
        <v>3.2626427406199578E-3</v>
      </c>
      <c r="N2707" s="1">
        <v>4471</v>
      </c>
      <c r="O2707" s="1">
        <v>8347</v>
      </c>
      <c r="P2707" s="1">
        <v>13</v>
      </c>
      <c r="Q2707" s="1">
        <v>38</v>
      </c>
      <c r="R2707" s="1">
        <v>2</v>
      </c>
      <c r="S2707" s="1">
        <v>0</v>
      </c>
      <c r="U2707" s="1">
        <v>0</v>
      </c>
      <c r="W2707" s="1">
        <v>2</v>
      </c>
      <c r="AG2707" s="7">
        <f>IF(Q2707&gt;0,RANK(Q2707,(N2707:P2707,Q2707:AE2707)),0)</f>
        <v>3</v>
      </c>
      <c r="AH2707" s="7">
        <f>IF(R2707&gt;0,RANK(R2707,(N2707:P2707,Q2707:AE2707)),0)</f>
        <v>5</v>
      </c>
      <c r="AI2707" s="7">
        <f>IF(T2707&gt;0,RANK(T2707,(N2707:P2707,Q2707:AE2707)),0)</f>
        <v>0</v>
      </c>
      <c r="AJ2707" s="7">
        <f>IF(S2707&gt;0,RANK(S2707,(N2707:P2707,Q2707:AE2707)),0)</f>
        <v>0</v>
      </c>
      <c r="AK2707" s="2">
        <f t="shared" si="589"/>
        <v>2.9519148605608638E-3</v>
      </c>
      <c r="AL2707" s="2">
        <f t="shared" si="589"/>
        <v>1.5536394002951915E-4</v>
      </c>
      <c r="AM2707" s="2">
        <f t="shared" si="590"/>
        <v>0</v>
      </c>
      <c r="AN2707" s="2">
        <f t="shared" si="591"/>
        <v>0</v>
      </c>
      <c r="AP2707" t="s">
        <v>2039</v>
      </c>
      <c r="AQ2707" t="s">
        <v>3776</v>
      </c>
      <c r="AR2707">
        <v>8</v>
      </c>
      <c r="AT2707" s="85" t="s">
        <v>3334</v>
      </c>
      <c r="AU2707" s="84" t="s">
        <v>4973</v>
      </c>
      <c r="AV2707" s="77" t="str">
        <f t="shared" si="592"/>
        <v>48241</v>
      </c>
      <c r="AX2707" s="7" t="s">
        <v>186</v>
      </c>
      <c r="AY2707">
        <v>21</v>
      </c>
    </row>
    <row r="2708" spans="1:51" hidden="1" outlineLevel="1">
      <c r="A2708" t="s">
        <v>2026</v>
      </c>
      <c r="B2708" t="s">
        <v>3776</v>
      </c>
      <c r="C2708" s="1">
        <f t="shared" si="586"/>
        <v>1167</v>
      </c>
      <c r="D2708" s="7">
        <f>IF(N2708&gt;0, RANK(N2708,(N2708:P2708,Q2708:AE2708)),0)</f>
        <v>2</v>
      </c>
      <c r="E2708" s="7">
        <f>IF(O2708&gt;0,RANK(O2708,(N2708:P2708,Q2708:AE2708)),0)</f>
        <v>1</v>
      </c>
      <c r="F2708" s="7">
        <f>IF(P2708&gt;0,RANK(P2708,(N2708:P2708,Q2708:AE2708)),0)</f>
        <v>4</v>
      </c>
      <c r="G2708" s="1">
        <f t="shared" si="593"/>
        <v>386</v>
      </c>
      <c r="H2708" s="2">
        <f t="shared" si="594"/>
        <v>0.33076263924592975</v>
      </c>
      <c r="I2708" s="2"/>
      <c r="J2708" s="2">
        <f t="shared" si="587"/>
        <v>0.32390745501285345</v>
      </c>
      <c r="K2708" s="2">
        <f t="shared" si="587"/>
        <v>0.6546700942587832</v>
      </c>
      <c r="L2708" s="2">
        <f t="shared" si="587"/>
        <v>6.8551842330762643E-3</v>
      </c>
      <c r="M2708" s="2">
        <f t="shared" si="588"/>
        <v>1.4567266495287088E-2</v>
      </c>
      <c r="N2708" s="1">
        <v>378</v>
      </c>
      <c r="O2708" s="1">
        <v>764</v>
      </c>
      <c r="P2708" s="1">
        <v>8</v>
      </c>
      <c r="Q2708" s="1">
        <v>13</v>
      </c>
      <c r="R2708" s="1">
        <v>2</v>
      </c>
      <c r="S2708" s="1">
        <v>2</v>
      </c>
      <c r="U2708" s="1">
        <v>0</v>
      </c>
      <c r="W2708" s="1">
        <v>0</v>
      </c>
      <c r="AG2708" s="7">
        <f>IF(Q2708&gt;0,RANK(Q2708,(N2708:P2708,Q2708:AE2708)),0)</f>
        <v>3</v>
      </c>
      <c r="AH2708" s="7">
        <f>IF(R2708&gt;0,RANK(R2708,(N2708:P2708,Q2708:AE2708)),0)</f>
        <v>5</v>
      </c>
      <c r="AI2708" s="7">
        <f>IF(T2708&gt;0,RANK(T2708,(N2708:P2708,Q2708:AE2708)),0)</f>
        <v>0</v>
      </c>
      <c r="AJ2708" s="7">
        <f>IF(S2708&gt;0,RANK(S2708,(N2708:P2708,Q2708:AE2708)),0)</f>
        <v>5</v>
      </c>
      <c r="AK2708" s="2">
        <f t="shared" si="589"/>
        <v>1.1139674378748929E-2</v>
      </c>
      <c r="AL2708" s="2">
        <f t="shared" si="589"/>
        <v>1.7137960582690661E-3</v>
      </c>
      <c r="AM2708" s="2">
        <f t="shared" si="590"/>
        <v>0</v>
      </c>
      <c r="AN2708" s="2">
        <f t="shared" si="591"/>
        <v>1.7137960582690661E-3</v>
      </c>
      <c r="AP2708" t="s">
        <v>2026</v>
      </c>
      <c r="AQ2708" t="s">
        <v>3776</v>
      </c>
      <c r="AR2708">
        <v>23</v>
      </c>
      <c r="AT2708" s="85" t="s">
        <v>3334</v>
      </c>
      <c r="AU2708" s="84" t="s">
        <v>4974</v>
      </c>
      <c r="AV2708" s="77" t="str">
        <f t="shared" si="592"/>
        <v>48243</v>
      </c>
      <c r="AX2708" s="7" t="s">
        <v>186</v>
      </c>
      <c r="AY2708">
        <v>6</v>
      </c>
    </row>
    <row r="2709" spans="1:51" hidden="1" outlineLevel="1">
      <c r="A2709" t="s">
        <v>2143</v>
      </c>
      <c r="B2709" t="s">
        <v>3776</v>
      </c>
      <c r="C2709" s="1">
        <f t="shared" si="586"/>
        <v>91866</v>
      </c>
      <c r="D2709" s="7">
        <f>IF(N2709&gt;0, RANK(N2709,(N2709:P2709,Q2709:AE2709)),0)</f>
        <v>1</v>
      </c>
      <c r="E2709" s="7">
        <f>IF(O2709&gt;0,RANK(O2709,(N2709:P2709,Q2709:AE2709)),0)</f>
        <v>2</v>
      </c>
      <c r="F2709" s="7">
        <f>IF(P2709&gt;0,RANK(P2709,(N2709:P2709,Q2709:AE2709)),0)</f>
        <v>4</v>
      </c>
      <c r="G2709" s="1">
        <f t="shared" si="593"/>
        <v>2643</v>
      </c>
      <c r="H2709" s="2">
        <f t="shared" si="594"/>
        <v>2.8770165240676639E-2</v>
      </c>
      <c r="I2709" s="2"/>
      <c r="J2709" s="2">
        <f t="shared" si="587"/>
        <v>0.51233318093745239</v>
      </c>
      <c r="K2709" s="2">
        <f t="shared" si="587"/>
        <v>0.48356301569677573</v>
      </c>
      <c r="L2709" s="2">
        <f t="shared" si="587"/>
        <v>3.4833344218753403E-4</v>
      </c>
      <c r="M2709" s="2">
        <f t="shared" si="588"/>
        <v>3.7554699235843401E-3</v>
      </c>
      <c r="N2709" s="1">
        <v>47066</v>
      </c>
      <c r="O2709" s="1">
        <v>44423</v>
      </c>
      <c r="P2709" s="1">
        <v>32</v>
      </c>
      <c r="Q2709" s="1">
        <v>336</v>
      </c>
      <c r="R2709" s="1">
        <v>3</v>
      </c>
      <c r="S2709" s="1">
        <v>2</v>
      </c>
      <c r="U2709" s="1">
        <v>2</v>
      </c>
      <c r="W2709" s="1">
        <v>2</v>
      </c>
      <c r="AG2709" s="7">
        <f>IF(Q2709&gt;0,RANK(Q2709,(N2709:P2709,Q2709:AE2709)),0)</f>
        <v>3</v>
      </c>
      <c r="AH2709" s="7">
        <f>IF(R2709&gt;0,RANK(R2709,(N2709:P2709,Q2709:AE2709)),0)</f>
        <v>5</v>
      </c>
      <c r="AI2709" s="7">
        <f>IF(T2709&gt;0,RANK(T2709,(N2709:P2709,Q2709:AE2709)),0)</f>
        <v>0</v>
      </c>
      <c r="AJ2709" s="7">
        <f>IF(S2709&gt;0,RANK(S2709,(N2709:P2709,Q2709:AE2709)),0)</f>
        <v>6</v>
      </c>
      <c r="AK2709" s="2">
        <f t="shared" si="589"/>
        <v>3.6575011429691071E-3</v>
      </c>
      <c r="AL2709" s="2">
        <f t="shared" si="589"/>
        <v>3.2656260205081312E-5</v>
      </c>
      <c r="AM2709" s="2">
        <f t="shared" si="590"/>
        <v>0</v>
      </c>
      <c r="AN2709" s="2">
        <f t="shared" si="591"/>
        <v>2.1770840136720877E-5</v>
      </c>
      <c r="AP2709" t="s">
        <v>2143</v>
      </c>
      <c r="AQ2709" t="s">
        <v>3776</v>
      </c>
      <c r="AR2709">
        <v>2</v>
      </c>
      <c r="AT2709" s="85" t="s">
        <v>3334</v>
      </c>
      <c r="AU2709" s="84" t="s">
        <v>4792</v>
      </c>
      <c r="AV2709" s="77" t="str">
        <f t="shared" si="592"/>
        <v>48245</v>
      </c>
      <c r="AX2709" s="7" t="s">
        <v>186</v>
      </c>
      <c r="AY2709">
        <v>107</v>
      </c>
    </row>
    <row r="2710" spans="1:51" hidden="1" outlineLevel="1">
      <c r="A2710" t="s">
        <v>3299</v>
      </c>
      <c r="B2710" t="s">
        <v>3776</v>
      </c>
      <c r="C2710" s="1">
        <f t="shared" si="586"/>
        <v>2065</v>
      </c>
      <c r="D2710" s="7">
        <f>IF(N2710&gt;0, RANK(N2710,(N2710:P2710,Q2710:AE2710)),0)</f>
        <v>1</v>
      </c>
      <c r="E2710" s="7">
        <f>IF(O2710&gt;0,RANK(O2710,(N2710:P2710,Q2710:AE2710)),0)</f>
        <v>2</v>
      </c>
      <c r="F2710" s="7">
        <f>IF(P2710&gt;0,RANK(P2710,(N2710:P2710,Q2710:AE2710)),0)</f>
        <v>0</v>
      </c>
      <c r="G2710" s="1">
        <f t="shared" si="593"/>
        <v>632</v>
      </c>
      <c r="H2710" s="2">
        <f t="shared" si="594"/>
        <v>0.30605326876513317</v>
      </c>
      <c r="I2710" s="2"/>
      <c r="J2710" s="2">
        <f t="shared" si="587"/>
        <v>0.6508474576271186</v>
      </c>
      <c r="K2710" s="2">
        <f t="shared" si="587"/>
        <v>0.34479418886198548</v>
      </c>
      <c r="L2710" s="2">
        <f t="shared" si="587"/>
        <v>0</v>
      </c>
      <c r="M2710" s="2">
        <f t="shared" si="588"/>
        <v>4.3583535108959182E-3</v>
      </c>
      <c r="N2710" s="1">
        <v>1344</v>
      </c>
      <c r="O2710" s="1">
        <v>712</v>
      </c>
      <c r="P2710" s="1">
        <v>0</v>
      </c>
      <c r="Q2710" s="1">
        <v>7</v>
      </c>
      <c r="R2710" s="1">
        <v>2</v>
      </c>
      <c r="S2710" s="1">
        <v>0</v>
      </c>
      <c r="U2710" s="1">
        <v>0</v>
      </c>
      <c r="W2710" s="1">
        <v>0</v>
      </c>
      <c r="AG2710" s="7">
        <f>IF(Q2710&gt;0,RANK(Q2710,(N2710:P2710,Q2710:AE2710)),0)</f>
        <v>3</v>
      </c>
      <c r="AH2710" s="7">
        <f>IF(R2710&gt;0,RANK(R2710,(N2710:P2710,Q2710:AE2710)),0)</f>
        <v>4</v>
      </c>
      <c r="AI2710" s="7">
        <f>IF(T2710&gt;0,RANK(T2710,(N2710:P2710,Q2710:AE2710)),0)</f>
        <v>0</v>
      </c>
      <c r="AJ2710" s="7">
        <f>IF(S2710&gt;0,RANK(S2710,(N2710:P2710,Q2710:AE2710)),0)</f>
        <v>0</v>
      </c>
      <c r="AK2710" s="2">
        <f t="shared" si="589"/>
        <v>3.3898305084745762E-3</v>
      </c>
      <c r="AL2710" s="2">
        <f t="shared" si="589"/>
        <v>9.6852300242130751E-4</v>
      </c>
      <c r="AM2710" s="2">
        <f t="shared" si="590"/>
        <v>0</v>
      </c>
      <c r="AN2710" s="2">
        <f t="shared" si="591"/>
        <v>0</v>
      </c>
      <c r="AP2710" t="s">
        <v>3299</v>
      </c>
      <c r="AQ2710" t="s">
        <v>3776</v>
      </c>
      <c r="AR2710">
        <v>25</v>
      </c>
      <c r="AT2710" s="85" t="s">
        <v>3334</v>
      </c>
      <c r="AU2710" s="84" t="s">
        <v>4793</v>
      </c>
      <c r="AV2710" s="77" t="str">
        <f t="shared" si="592"/>
        <v>48247</v>
      </c>
      <c r="AX2710" s="7" t="s">
        <v>186</v>
      </c>
      <c r="AY2710">
        <v>6</v>
      </c>
    </row>
    <row r="2711" spans="1:51" hidden="1" outlineLevel="1">
      <c r="A2711" t="s">
        <v>3335</v>
      </c>
      <c r="B2711" t="s">
        <v>3776</v>
      </c>
      <c r="C2711" s="1">
        <f t="shared" si="586"/>
        <v>12691</v>
      </c>
      <c r="D2711" s="7">
        <f>IF(N2711&gt;0, RANK(N2711,(N2711:P2711,Q2711:AE2711)),0)</f>
        <v>1</v>
      </c>
      <c r="E2711" s="7">
        <f>IF(O2711&gt;0,RANK(O2711,(N2711:P2711,Q2711:AE2711)),0)</f>
        <v>2</v>
      </c>
      <c r="F2711" s="7">
        <f>IF(P2711&gt;0,RANK(P2711,(N2711:P2711,Q2711:AE2711)),0)</f>
        <v>4</v>
      </c>
      <c r="G2711" s="1">
        <f t="shared" si="593"/>
        <v>1007</v>
      </c>
      <c r="H2711" s="2">
        <f t="shared" si="594"/>
        <v>7.9347569143487506E-2</v>
      </c>
      <c r="I2711" s="2"/>
      <c r="J2711" s="2">
        <f t="shared" si="587"/>
        <v>0.53770388464266017</v>
      </c>
      <c r="K2711" s="2">
        <f t="shared" si="587"/>
        <v>0.45835631549917266</v>
      </c>
      <c r="L2711" s="2">
        <f t="shared" si="587"/>
        <v>7.0916397447009691E-4</v>
      </c>
      <c r="M2711" s="2">
        <f t="shared" si="588"/>
        <v>3.2306358836970729E-3</v>
      </c>
      <c r="N2711" s="1">
        <v>6824</v>
      </c>
      <c r="O2711" s="1">
        <v>5817</v>
      </c>
      <c r="P2711" s="1">
        <v>9</v>
      </c>
      <c r="Q2711" s="1">
        <v>39</v>
      </c>
      <c r="R2711" s="1">
        <v>0</v>
      </c>
      <c r="S2711" s="1">
        <v>0</v>
      </c>
      <c r="U2711" s="1">
        <v>0</v>
      </c>
      <c r="W2711" s="1">
        <v>2</v>
      </c>
      <c r="AG2711" s="7">
        <f>IF(Q2711&gt;0,RANK(Q2711,(N2711:P2711,Q2711:AE2711)),0)</f>
        <v>3</v>
      </c>
      <c r="AH2711" s="7">
        <f>IF(R2711&gt;0,RANK(R2711,(N2711:P2711,Q2711:AE2711)),0)</f>
        <v>0</v>
      </c>
      <c r="AI2711" s="7">
        <f>IF(T2711&gt;0,RANK(T2711,(N2711:P2711,Q2711:AE2711)),0)</f>
        <v>0</v>
      </c>
      <c r="AJ2711" s="7">
        <f>IF(S2711&gt;0,RANK(S2711,(N2711:P2711,Q2711:AE2711)),0)</f>
        <v>0</v>
      </c>
      <c r="AK2711" s="2">
        <f t="shared" si="589"/>
        <v>3.0730438893704199E-3</v>
      </c>
      <c r="AL2711" s="2">
        <f t="shared" si="589"/>
        <v>0</v>
      </c>
      <c r="AM2711" s="2">
        <f t="shared" si="590"/>
        <v>0</v>
      </c>
      <c r="AN2711" s="2">
        <f t="shared" si="591"/>
        <v>0</v>
      </c>
      <c r="AP2711" t="s">
        <v>3335</v>
      </c>
      <c r="AQ2711" t="s">
        <v>3776</v>
      </c>
      <c r="AR2711">
        <v>15</v>
      </c>
      <c r="AT2711" s="85" t="s">
        <v>3334</v>
      </c>
      <c r="AU2711" s="84" t="s">
        <v>3760</v>
      </c>
      <c r="AV2711" s="77" t="str">
        <f t="shared" si="592"/>
        <v>48249</v>
      </c>
      <c r="AX2711" s="7" t="s">
        <v>186</v>
      </c>
      <c r="AY2711">
        <v>22</v>
      </c>
    </row>
    <row r="2712" spans="1:51" hidden="1" outlineLevel="1">
      <c r="A2712" t="s">
        <v>2182</v>
      </c>
      <c r="B2712" t="s">
        <v>3776</v>
      </c>
      <c r="C2712" s="1">
        <f t="shared" si="586"/>
        <v>47422</v>
      </c>
      <c r="D2712" s="7">
        <f>IF(N2712&gt;0, RANK(N2712,(N2712:P2712,Q2712:AE2712)),0)</f>
        <v>2</v>
      </c>
      <c r="E2712" s="7">
        <f>IF(O2712&gt;0,RANK(O2712,(N2712:P2712,Q2712:AE2712)),0)</f>
        <v>1</v>
      </c>
      <c r="F2712" s="7">
        <f>IF(P2712&gt;0,RANK(P2712,(N2712:P2712,Q2712:AE2712)),0)</f>
        <v>4</v>
      </c>
      <c r="G2712" s="1">
        <f t="shared" si="593"/>
        <v>22493</v>
      </c>
      <c r="H2712" s="2">
        <f t="shared" si="594"/>
        <v>0.47431571844291681</v>
      </c>
      <c r="I2712" s="2"/>
      <c r="J2712" s="2">
        <f t="shared" si="587"/>
        <v>0.25990046813715151</v>
      </c>
      <c r="K2712" s="2">
        <f t="shared" si="587"/>
        <v>0.73421618658006838</v>
      </c>
      <c r="L2712" s="2">
        <f t="shared" si="587"/>
        <v>1.0754502129813168E-3</v>
      </c>
      <c r="M2712" s="2">
        <f t="shared" si="588"/>
        <v>4.8078950697988E-3</v>
      </c>
      <c r="N2712" s="1">
        <v>12325</v>
      </c>
      <c r="O2712" s="1">
        <v>34818</v>
      </c>
      <c r="P2712" s="1">
        <v>51</v>
      </c>
      <c r="Q2712" s="1">
        <v>182</v>
      </c>
      <c r="R2712" s="1">
        <v>24</v>
      </c>
      <c r="S2712" s="1">
        <v>15</v>
      </c>
      <c r="U2712" s="1">
        <v>3</v>
      </c>
      <c r="W2712" s="1">
        <v>4</v>
      </c>
      <c r="AG2712" s="7">
        <f>IF(Q2712&gt;0,RANK(Q2712,(N2712:P2712,Q2712:AE2712)),0)</f>
        <v>3</v>
      </c>
      <c r="AH2712" s="7">
        <f>IF(R2712&gt;0,RANK(R2712,(N2712:P2712,Q2712:AE2712)),0)</f>
        <v>5</v>
      </c>
      <c r="AI2712" s="7">
        <f>IF(T2712&gt;0,RANK(T2712,(N2712:P2712,Q2712:AE2712)),0)</f>
        <v>0</v>
      </c>
      <c r="AJ2712" s="7">
        <f>IF(S2712&gt;0,RANK(S2712,(N2712:P2712,Q2712:AE2712)),0)</f>
        <v>6</v>
      </c>
      <c r="AK2712" s="2">
        <f t="shared" si="589"/>
        <v>3.8378811522078362E-3</v>
      </c>
      <c r="AL2712" s="2">
        <f t="shared" si="589"/>
        <v>5.0609421787356078E-4</v>
      </c>
      <c r="AM2712" s="2">
        <f t="shared" si="590"/>
        <v>0</v>
      </c>
      <c r="AN2712" s="2">
        <f t="shared" si="591"/>
        <v>3.1630888617097548E-4</v>
      </c>
      <c r="AP2712" t="s">
        <v>2182</v>
      </c>
      <c r="AQ2712" t="s">
        <v>3776</v>
      </c>
      <c r="AR2712">
        <v>17</v>
      </c>
      <c r="AT2712" s="85" t="s">
        <v>3334</v>
      </c>
      <c r="AU2712" s="84" t="s">
        <v>3761</v>
      </c>
      <c r="AV2712" s="77" t="str">
        <f t="shared" si="592"/>
        <v>48251</v>
      </c>
      <c r="AX2712" s="7" t="s">
        <v>186</v>
      </c>
      <c r="AY2712">
        <v>35</v>
      </c>
    </row>
    <row r="2713" spans="1:51" hidden="1" outlineLevel="1">
      <c r="A2713" t="s">
        <v>4046</v>
      </c>
      <c r="B2713" t="s">
        <v>3776</v>
      </c>
      <c r="C2713" s="1">
        <f t="shared" si="586"/>
        <v>5931</v>
      </c>
      <c r="D2713" s="7">
        <f>IF(N2713&gt;0, RANK(N2713,(N2713:P2713,Q2713:AE2713)),0)</f>
        <v>2</v>
      </c>
      <c r="E2713" s="7">
        <f>IF(O2713&gt;0,RANK(O2713,(N2713:P2713,Q2713:AE2713)),0)</f>
        <v>1</v>
      </c>
      <c r="F2713" s="7">
        <f>IF(P2713&gt;0,RANK(P2713,(N2713:P2713,Q2713:AE2713)),0)</f>
        <v>4</v>
      </c>
      <c r="G2713" s="1">
        <f t="shared" si="593"/>
        <v>2596</v>
      </c>
      <c r="H2713" s="2">
        <f t="shared" si="594"/>
        <v>0.43770021918732088</v>
      </c>
      <c r="I2713" s="2"/>
      <c r="J2713" s="2">
        <f t="shared" si="587"/>
        <v>0.27954813690777269</v>
      </c>
      <c r="K2713" s="2">
        <f t="shared" si="587"/>
        <v>0.71724835609509363</v>
      </c>
      <c r="L2713" s="2">
        <f t="shared" si="587"/>
        <v>1.6860563142808969E-4</v>
      </c>
      <c r="M2713" s="2">
        <f t="shared" si="588"/>
        <v>3.0349013657055865E-3</v>
      </c>
      <c r="N2713" s="1">
        <v>1658</v>
      </c>
      <c r="O2713" s="1">
        <v>4254</v>
      </c>
      <c r="P2713" s="1">
        <v>1</v>
      </c>
      <c r="Q2713" s="1">
        <v>18</v>
      </c>
      <c r="R2713" s="1">
        <v>0</v>
      </c>
      <c r="S2713" s="1">
        <v>0</v>
      </c>
      <c r="U2713" s="1">
        <v>0</v>
      </c>
      <c r="W2713" s="1">
        <v>0</v>
      </c>
      <c r="AG2713" s="7">
        <f>IF(Q2713&gt;0,RANK(Q2713,(N2713:P2713,Q2713:AE2713)),0)</f>
        <v>3</v>
      </c>
      <c r="AH2713" s="7">
        <f>IF(R2713&gt;0,RANK(R2713,(N2713:P2713,Q2713:AE2713)),0)</f>
        <v>0</v>
      </c>
      <c r="AI2713" s="7">
        <f>IF(T2713&gt;0,RANK(T2713,(N2713:P2713,Q2713:AE2713)),0)</f>
        <v>0</v>
      </c>
      <c r="AJ2713" s="7">
        <f>IF(S2713&gt;0,RANK(S2713,(N2713:P2713,Q2713:AE2713)),0)</f>
        <v>0</v>
      </c>
      <c r="AK2713" s="2">
        <f t="shared" si="589"/>
        <v>3.0349013657056147E-3</v>
      </c>
      <c r="AL2713" s="2">
        <f t="shared" si="589"/>
        <v>0</v>
      </c>
      <c r="AM2713" s="2">
        <f t="shared" si="590"/>
        <v>0</v>
      </c>
      <c r="AN2713" s="2">
        <f t="shared" si="591"/>
        <v>0</v>
      </c>
      <c r="AP2713" t="s">
        <v>4046</v>
      </c>
      <c r="AQ2713" t="s">
        <v>3776</v>
      </c>
      <c r="AR2713">
        <v>13</v>
      </c>
      <c r="AT2713" s="85" t="s">
        <v>3334</v>
      </c>
      <c r="AU2713" s="84" t="s">
        <v>3762</v>
      </c>
      <c r="AV2713" s="77" t="str">
        <f t="shared" si="592"/>
        <v>48253</v>
      </c>
      <c r="AX2713" s="7" t="s">
        <v>186</v>
      </c>
      <c r="AY2713">
        <v>15</v>
      </c>
    </row>
    <row r="2714" spans="1:51" hidden="1" outlineLevel="1">
      <c r="A2714" t="s">
        <v>3448</v>
      </c>
      <c r="B2714" t="s">
        <v>3776</v>
      </c>
      <c r="C2714" s="1">
        <f t="shared" si="586"/>
        <v>4673</v>
      </c>
      <c r="D2714" s="7">
        <f>IF(N2714&gt;0, RANK(N2714,(N2714:P2714,Q2714:AE2714)),0)</f>
        <v>2</v>
      </c>
      <c r="E2714" s="7">
        <f>IF(O2714&gt;0,RANK(O2714,(N2714:P2714,Q2714:AE2714)),0)</f>
        <v>1</v>
      </c>
      <c r="F2714" s="7">
        <f>IF(P2714&gt;0,RANK(P2714,(N2714:P2714,Q2714:AE2714)),0)</f>
        <v>4</v>
      </c>
      <c r="G2714" s="1">
        <f t="shared" si="593"/>
        <v>1571</v>
      </c>
      <c r="H2714" s="2">
        <f t="shared" si="594"/>
        <v>0.33618660389471433</v>
      </c>
      <c r="I2714" s="2"/>
      <c r="J2714" s="2">
        <f t="shared" si="587"/>
        <v>0.33019473571581426</v>
      </c>
      <c r="K2714" s="2">
        <f t="shared" si="587"/>
        <v>0.66638133961052859</v>
      </c>
      <c r="L2714" s="2">
        <f t="shared" si="587"/>
        <v>8.559811684142949E-4</v>
      </c>
      <c r="M2714" s="2">
        <f t="shared" si="588"/>
        <v>2.5679435052428576E-3</v>
      </c>
      <c r="N2714" s="1">
        <v>1543</v>
      </c>
      <c r="O2714" s="1">
        <v>3114</v>
      </c>
      <c r="P2714" s="1">
        <v>4</v>
      </c>
      <c r="Q2714" s="1">
        <v>12</v>
      </c>
      <c r="R2714" s="1">
        <v>0</v>
      </c>
      <c r="S2714" s="1">
        <v>0</v>
      </c>
      <c r="U2714" s="1">
        <v>0</v>
      </c>
      <c r="W2714" s="1">
        <v>0</v>
      </c>
      <c r="AG2714" s="7">
        <f>IF(Q2714&gt;0,RANK(Q2714,(N2714:P2714,Q2714:AE2714)),0)</f>
        <v>3</v>
      </c>
      <c r="AH2714" s="7">
        <f>IF(R2714&gt;0,RANK(R2714,(N2714:P2714,Q2714:AE2714)),0)</f>
        <v>0</v>
      </c>
      <c r="AI2714" s="7">
        <f>IF(T2714&gt;0,RANK(T2714,(N2714:P2714,Q2714:AE2714)),0)</f>
        <v>0</v>
      </c>
      <c r="AJ2714" s="7">
        <f>IF(S2714&gt;0,RANK(S2714,(N2714:P2714,Q2714:AE2714)),0)</f>
        <v>0</v>
      </c>
      <c r="AK2714" s="2">
        <f t="shared" si="589"/>
        <v>2.5679435052428845E-3</v>
      </c>
      <c r="AL2714" s="2">
        <f t="shared" si="589"/>
        <v>0</v>
      </c>
      <c r="AM2714" s="2">
        <f t="shared" si="590"/>
        <v>0</v>
      </c>
      <c r="AN2714" s="2">
        <f t="shared" si="591"/>
        <v>0</v>
      </c>
      <c r="AP2714" t="s">
        <v>3448</v>
      </c>
      <c r="AQ2714" t="s">
        <v>3776</v>
      </c>
      <c r="AR2714">
        <v>25</v>
      </c>
      <c r="AT2714" s="85" t="s">
        <v>3334</v>
      </c>
      <c r="AU2714" s="84" t="s">
        <v>3434</v>
      </c>
      <c r="AV2714" s="77" t="str">
        <f t="shared" si="592"/>
        <v>48255</v>
      </c>
      <c r="AX2714" s="7" t="s">
        <v>186</v>
      </c>
      <c r="AY2714">
        <v>16</v>
      </c>
    </row>
    <row r="2715" spans="1:51" hidden="1" outlineLevel="1">
      <c r="A2715" t="s">
        <v>2833</v>
      </c>
      <c r="B2715" t="s">
        <v>3776</v>
      </c>
      <c r="C2715" s="1">
        <f t="shared" ref="C2715:C2778" si="595">SUM(N2715:AE2715)</f>
        <v>30366</v>
      </c>
      <c r="D2715" s="7">
        <f>IF(N2715&gt;0, RANK(N2715,(N2715:P2715,Q2715:AE2715)),0)</f>
        <v>2</v>
      </c>
      <c r="E2715" s="7">
        <f>IF(O2715&gt;0,RANK(O2715,(N2715:P2715,Q2715:AE2715)),0)</f>
        <v>1</v>
      </c>
      <c r="F2715" s="7">
        <f>IF(P2715&gt;0,RANK(P2715,(N2715:P2715,Q2715:AE2715)),0)</f>
        <v>4</v>
      </c>
      <c r="G2715" s="1">
        <f t="shared" si="593"/>
        <v>12357</v>
      </c>
      <c r="H2715" s="2">
        <f t="shared" si="594"/>
        <v>0.40693538826318909</v>
      </c>
      <c r="I2715" s="2"/>
      <c r="J2715" s="2">
        <f t="shared" ref="J2715:L2778" si="596">IF($C2715=0,"-",N2715/$C2715)</f>
        <v>0.29463874069683199</v>
      </c>
      <c r="K2715" s="2">
        <f t="shared" si="596"/>
        <v>0.70157412896002103</v>
      </c>
      <c r="L2715" s="2">
        <f t="shared" si="596"/>
        <v>3.6224725021405521E-4</v>
      </c>
      <c r="M2715" s="2">
        <f t="shared" ref="M2715:M2778" si="597">IF(C2715=0,"-",(1-J2715-K2715-L2715))</f>
        <v>3.424883092932872E-3</v>
      </c>
      <c r="N2715" s="1">
        <v>8947</v>
      </c>
      <c r="O2715" s="1">
        <v>21304</v>
      </c>
      <c r="P2715" s="1">
        <v>11</v>
      </c>
      <c r="Q2715" s="1">
        <v>104</v>
      </c>
      <c r="R2715" s="1">
        <v>0</v>
      </c>
      <c r="S2715" s="1">
        <v>0</v>
      </c>
      <c r="U2715" s="1">
        <v>0</v>
      </c>
      <c r="W2715" s="1">
        <v>0</v>
      </c>
      <c r="AG2715" s="7">
        <f>IF(Q2715&gt;0,RANK(Q2715,(N2715:P2715,Q2715:AE2715)),0)</f>
        <v>3</v>
      </c>
      <c r="AH2715" s="7">
        <f>IF(R2715&gt;0,RANK(R2715,(N2715:P2715,Q2715:AE2715)),0)</f>
        <v>0</v>
      </c>
      <c r="AI2715" s="7">
        <f>IF(T2715&gt;0,RANK(T2715,(N2715:P2715,Q2715:AE2715)),0)</f>
        <v>0</v>
      </c>
      <c r="AJ2715" s="7">
        <f>IF(S2715&gt;0,RANK(S2715,(N2715:P2715,Q2715:AE2715)),0)</f>
        <v>0</v>
      </c>
      <c r="AK2715" s="2">
        <f t="shared" ref="AK2715:AL2778" si="598">IF($C2715=0,"-",Q2715/$C2715)</f>
        <v>3.4248830929328854E-3</v>
      </c>
      <c r="AL2715" s="2">
        <f t="shared" si="598"/>
        <v>0</v>
      </c>
      <c r="AM2715" s="2">
        <f t="shared" ref="AM2715:AM2778" si="599">IF($C2715=0,"-",T2715/$C2715)</f>
        <v>0</v>
      </c>
      <c r="AN2715" s="2">
        <f t="shared" ref="AN2715:AN2778" si="600">IF($C2715=0,"-",S2715/$C2715)</f>
        <v>0</v>
      </c>
      <c r="AP2715" t="s">
        <v>2833</v>
      </c>
      <c r="AQ2715" t="s">
        <v>3776</v>
      </c>
      <c r="AR2715">
        <v>5</v>
      </c>
      <c r="AT2715" s="85" t="s">
        <v>3334</v>
      </c>
      <c r="AU2715" s="84" t="s">
        <v>4834</v>
      </c>
      <c r="AV2715" s="77" t="str">
        <f t="shared" ref="AV2715:AV2778" si="601">AT2715&amp;AU2715</f>
        <v>48257</v>
      </c>
      <c r="AX2715" s="7" t="s">
        <v>186</v>
      </c>
      <c r="AY2715">
        <v>43</v>
      </c>
    </row>
    <row r="2716" spans="1:51" hidden="1" outlineLevel="1">
      <c r="A2716" t="s">
        <v>2822</v>
      </c>
      <c r="B2716" t="s">
        <v>3776</v>
      </c>
      <c r="C2716" s="1">
        <f t="shared" si="595"/>
        <v>14072</v>
      </c>
      <c r="D2716" s="7">
        <f>IF(N2716&gt;0, RANK(N2716,(N2716:P2716,Q2716:AE2716)),0)</f>
        <v>2</v>
      </c>
      <c r="E2716" s="7">
        <f>IF(O2716&gt;0,RANK(O2716,(N2716:P2716,Q2716:AE2716)),0)</f>
        <v>1</v>
      </c>
      <c r="F2716" s="7">
        <f>IF(P2716&gt;0,RANK(P2716,(N2716:P2716,Q2716:AE2716)),0)</f>
        <v>4</v>
      </c>
      <c r="G2716" s="1">
        <f t="shared" si="593"/>
        <v>8902</v>
      </c>
      <c r="H2716" s="2">
        <f t="shared" si="594"/>
        <v>0.63260375213189313</v>
      </c>
      <c r="I2716" s="2"/>
      <c r="J2716" s="2">
        <f t="shared" si="596"/>
        <v>0.17993177942012506</v>
      </c>
      <c r="K2716" s="2">
        <f t="shared" si="596"/>
        <v>0.81253553155201819</v>
      </c>
      <c r="L2716" s="2">
        <f t="shared" si="596"/>
        <v>1.4212620807276862E-3</v>
      </c>
      <c r="M2716" s="2">
        <f t="shared" si="597"/>
        <v>6.1114269471290675E-3</v>
      </c>
      <c r="N2716" s="1">
        <v>2532</v>
      </c>
      <c r="O2716" s="1">
        <v>11434</v>
      </c>
      <c r="P2716" s="1">
        <v>20</v>
      </c>
      <c r="Q2716" s="1">
        <v>71</v>
      </c>
      <c r="R2716" s="1">
        <v>13</v>
      </c>
      <c r="S2716" s="1">
        <v>1</v>
      </c>
      <c r="U2716" s="1">
        <v>0</v>
      </c>
      <c r="W2716" s="1">
        <v>1</v>
      </c>
      <c r="AG2716" s="7">
        <f>IF(Q2716&gt;0,RANK(Q2716,(N2716:P2716,Q2716:AE2716)),0)</f>
        <v>3</v>
      </c>
      <c r="AH2716" s="7">
        <f>IF(R2716&gt;0,RANK(R2716,(N2716:P2716,Q2716:AE2716)),0)</f>
        <v>5</v>
      </c>
      <c r="AI2716" s="7">
        <f>IF(T2716&gt;0,RANK(T2716,(N2716:P2716,Q2716:AE2716)),0)</f>
        <v>0</v>
      </c>
      <c r="AJ2716" s="7">
        <f>IF(S2716&gt;0,RANK(S2716,(N2716:P2716,Q2716:AE2716)),0)</f>
        <v>6</v>
      </c>
      <c r="AK2716" s="2">
        <f t="shared" si="598"/>
        <v>5.045480386583286E-3</v>
      </c>
      <c r="AL2716" s="2">
        <f t="shared" si="598"/>
        <v>9.23820352472996E-4</v>
      </c>
      <c r="AM2716" s="2">
        <f t="shared" si="599"/>
        <v>0</v>
      </c>
      <c r="AN2716" s="2">
        <f t="shared" si="600"/>
        <v>7.1063104036384305E-5</v>
      </c>
      <c r="AP2716" t="s">
        <v>2822</v>
      </c>
      <c r="AQ2716" t="s">
        <v>3776</v>
      </c>
      <c r="AR2716">
        <v>23</v>
      </c>
      <c r="AT2716" s="85" t="s">
        <v>3334</v>
      </c>
      <c r="AU2716" s="84" t="s">
        <v>4835</v>
      </c>
      <c r="AV2716" s="77" t="str">
        <f t="shared" si="601"/>
        <v>48259</v>
      </c>
      <c r="AX2716" s="7" t="s">
        <v>186</v>
      </c>
      <c r="AY2716">
        <v>12</v>
      </c>
    </row>
    <row r="2717" spans="1:51" hidden="1" outlineLevel="1">
      <c r="A2717" t="s">
        <v>5077</v>
      </c>
      <c r="B2717" t="s">
        <v>3776</v>
      </c>
      <c r="C2717" s="1">
        <f t="shared" si="595"/>
        <v>169</v>
      </c>
      <c r="D2717" s="7">
        <f>IF(N2717&gt;0, RANK(N2717,(N2717:P2717,Q2717:AE2717)),0)</f>
        <v>1</v>
      </c>
      <c r="E2717" s="7">
        <f>IF(O2717&gt;0,RANK(O2717,(N2717:P2717,Q2717:AE2717)),0)</f>
        <v>2</v>
      </c>
      <c r="F2717" s="7">
        <f>IF(P2717&gt;0,RANK(P2717,(N2717:P2717,Q2717:AE2717)),0)</f>
        <v>0</v>
      </c>
      <c r="G2717" s="1">
        <f t="shared" si="593"/>
        <v>3</v>
      </c>
      <c r="H2717" s="2">
        <f t="shared" si="594"/>
        <v>1.7751479289940829E-2</v>
      </c>
      <c r="I2717" s="2"/>
      <c r="J2717" s="2">
        <f t="shared" si="596"/>
        <v>0.50295857988165682</v>
      </c>
      <c r="K2717" s="2">
        <f t="shared" si="596"/>
        <v>0.48520710059171596</v>
      </c>
      <c r="L2717" s="2">
        <f t="shared" si="596"/>
        <v>0</v>
      </c>
      <c r="M2717" s="2">
        <f t="shared" si="597"/>
        <v>1.1834319526627224E-2</v>
      </c>
      <c r="N2717" s="1">
        <v>85</v>
      </c>
      <c r="O2717" s="1">
        <v>82</v>
      </c>
      <c r="P2717" s="1">
        <v>0</v>
      </c>
      <c r="Q2717" s="1">
        <v>2</v>
      </c>
      <c r="R2717" s="1">
        <v>0</v>
      </c>
      <c r="S2717" s="1">
        <v>0</v>
      </c>
      <c r="U2717" s="1">
        <v>0</v>
      </c>
      <c r="W2717" s="1">
        <v>0</v>
      </c>
      <c r="AG2717" s="7">
        <f>IF(Q2717&gt;0,RANK(Q2717,(N2717:P2717,Q2717:AE2717)),0)</f>
        <v>3</v>
      </c>
      <c r="AH2717" s="7">
        <f>IF(R2717&gt;0,RANK(R2717,(N2717:P2717,Q2717:AE2717)),0)</f>
        <v>0</v>
      </c>
      <c r="AI2717" s="7">
        <f>IF(T2717&gt;0,RANK(T2717,(N2717:P2717,Q2717:AE2717)),0)</f>
        <v>0</v>
      </c>
      <c r="AJ2717" s="7">
        <f>IF(S2717&gt;0,RANK(S2717,(N2717:P2717,Q2717:AE2717)),0)</f>
        <v>0</v>
      </c>
      <c r="AK2717" s="2">
        <f t="shared" si="598"/>
        <v>1.1834319526627219E-2</v>
      </c>
      <c r="AL2717" s="2">
        <f t="shared" si="598"/>
        <v>0</v>
      </c>
      <c r="AM2717" s="2">
        <f t="shared" si="599"/>
        <v>0</v>
      </c>
      <c r="AN2717" s="2">
        <f t="shared" si="600"/>
        <v>0</v>
      </c>
      <c r="AP2717" t="s">
        <v>5077</v>
      </c>
      <c r="AQ2717" t="s">
        <v>3776</v>
      </c>
      <c r="AR2717">
        <v>27</v>
      </c>
      <c r="AT2717" s="85" t="s">
        <v>3334</v>
      </c>
      <c r="AU2717" s="84" t="s">
        <v>4836</v>
      </c>
      <c r="AV2717" s="77" t="str">
        <f t="shared" si="601"/>
        <v>48261</v>
      </c>
      <c r="AX2717" s="7" t="s">
        <v>186</v>
      </c>
      <c r="AY2717">
        <v>7</v>
      </c>
    </row>
    <row r="2718" spans="1:51" hidden="1" outlineLevel="1">
      <c r="A2718" t="s">
        <v>2954</v>
      </c>
      <c r="B2718" t="s">
        <v>3776</v>
      </c>
      <c r="C2718" s="1">
        <f t="shared" si="595"/>
        <v>522</v>
      </c>
      <c r="D2718" s="7">
        <f>IF(N2718&gt;0, RANK(N2718,(N2718:P2718,Q2718:AE2718)),0)</f>
        <v>2</v>
      </c>
      <c r="E2718" s="7">
        <f>IF(O2718&gt;0,RANK(O2718,(N2718:P2718,Q2718:AE2718)),0)</f>
        <v>1</v>
      </c>
      <c r="F2718" s="7">
        <f>IF(P2718&gt;0,RANK(P2718,(N2718:P2718,Q2718:AE2718)),0)</f>
        <v>0</v>
      </c>
      <c r="G2718" s="1">
        <f t="shared" si="593"/>
        <v>244</v>
      </c>
      <c r="H2718" s="2">
        <f t="shared" si="594"/>
        <v>0.46743295019157088</v>
      </c>
      <c r="I2718" s="2"/>
      <c r="J2718" s="2">
        <f t="shared" si="596"/>
        <v>0.26436781609195403</v>
      </c>
      <c r="K2718" s="2">
        <f t="shared" si="596"/>
        <v>0.73180076628352486</v>
      </c>
      <c r="L2718" s="2">
        <f t="shared" si="596"/>
        <v>0</v>
      </c>
      <c r="M2718" s="2">
        <f t="shared" si="597"/>
        <v>3.8314176245211051E-3</v>
      </c>
      <c r="N2718" s="1">
        <v>138</v>
      </c>
      <c r="O2718" s="1">
        <v>382</v>
      </c>
      <c r="P2718" s="1">
        <v>0</v>
      </c>
      <c r="Q2718" s="1">
        <v>2</v>
      </c>
      <c r="R2718" s="1">
        <v>0</v>
      </c>
      <c r="S2718" s="1">
        <v>0</v>
      </c>
      <c r="U2718" s="1">
        <v>0</v>
      </c>
      <c r="W2718" s="1">
        <v>0</v>
      </c>
      <c r="AG2718" s="7">
        <f>IF(Q2718&gt;0,RANK(Q2718,(N2718:P2718,Q2718:AE2718)),0)</f>
        <v>3</v>
      </c>
      <c r="AH2718" s="7">
        <f>IF(R2718&gt;0,RANK(R2718,(N2718:P2718,Q2718:AE2718)),0)</f>
        <v>0</v>
      </c>
      <c r="AI2718" s="7">
        <f>IF(T2718&gt;0,RANK(T2718,(N2718:P2718,Q2718:AE2718)),0)</f>
        <v>0</v>
      </c>
      <c r="AJ2718" s="7">
        <f>IF(S2718&gt;0,RANK(S2718,(N2718:P2718,Q2718:AE2718)),0)</f>
        <v>0</v>
      </c>
      <c r="AK2718" s="2">
        <f t="shared" si="598"/>
        <v>3.8314176245210726E-3</v>
      </c>
      <c r="AL2718" s="2">
        <f t="shared" si="598"/>
        <v>0</v>
      </c>
      <c r="AM2718" s="2">
        <f t="shared" si="599"/>
        <v>0</v>
      </c>
      <c r="AN2718" s="2">
        <f t="shared" si="600"/>
        <v>0</v>
      </c>
      <c r="AP2718" t="s">
        <v>2954</v>
      </c>
      <c r="AQ2718" t="s">
        <v>3776</v>
      </c>
      <c r="AR2718">
        <v>19</v>
      </c>
      <c r="AT2718" s="85" t="s">
        <v>3334</v>
      </c>
      <c r="AU2718" s="84" t="s">
        <v>4509</v>
      </c>
      <c r="AV2718" s="77" t="str">
        <f t="shared" si="601"/>
        <v>48263</v>
      </c>
      <c r="AX2718" s="7" t="s">
        <v>186</v>
      </c>
      <c r="AY2718">
        <v>5</v>
      </c>
    </row>
    <row r="2719" spans="1:51" hidden="1" outlineLevel="1">
      <c r="A2719" t="s">
        <v>4386</v>
      </c>
      <c r="B2719" t="s">
        <v>3776</v>
      </c>
      <c r="C2719" s="1">
        <f t="shared" si="595"/>
        <v>21246</v>
      </c>
      <c r="D2719" s="7">
        <f>IF(N2719&gt;0, RANK(N2719,(N2719:P2719,Q2719:AE2719)),0)</f>
        <v>2</v>
      </c>
      <c r="E2719" s="7">
        <f>IF(O2719&gt;0,RANK(O2719,(N2719:P2719,Q2719:AE2719)),0)</f>
        <v>1</v>
      </c>
      <c r="F2719" s="7">
        <f>IF(P2719&gt;0,RANK(P2719,(N2719:P2719,Q2719:AE2719)),0)</f>
        <v>4</v>
      </c>
      <c r="G2719" s="1">
        <f t="shared" si="593"/>
        <v>11981</v>
      </c>
      <c r="H2719" s="2">
        <f t="shared" si="594"/>
        <v>0.56391791396027491</v>
      </c>
      <c r="I2719" s="2"/>
      <c r="J2719" s="2">
        <f t="shared" si="596"/>
        <v>0.21448743292855127</v>
      </c>
      <c r="K2719" s="2">
        <f t="shared" si="596"/>
        <v>0.77840534688882612</v>
      </c>
      <c r="L2719" s="2">
        <f t="shared" si="596"/>
        <v>1.741504283159183E-3</v>
      </c>
      <c r="M2719" s="2">
        <f t="shared" si="597"/>
        <v>5.3657158994633702E-3</v>
      </c>
      <c r="N2719" s="1">
        <v>4557</v>
      </c>
      <c r="O2719" s="1">
        <v>16538</v>
      </c>
      <c r="P2719" s="1">
        <v>37</v>
      </c>
      <c r="Q2719" s="1">
        <v>111</v>
      </c>
      <c r="R2719" s="1">
        <v>3</v>
      </c>
      <c r="S2719" s="1">
        <v>0</v>
      </c>
      <c r="U2719" s="1">
        <v>0</v>
      </c>
      <c r="W2719" s="1">
        <v>0</v>
      </c>
      <c r="AG2719" s="7">
        <f>IF(Q2719&gt;0,RANK(Q2719,(N2719:P2719,Q2719:AE2719)),0)</f>
        <v>3</v>
      </c>
      <c r="AH2719" s="7">
        <f>IF(R2719&gt;0,RANK(R2719,(N2719:P2719,Q2719:AE2719)),0)</f>
        <v>5</v>
      </c>
      <c r="AI2719" s="7">
        <f>IF(T2719&gt;0,RANK(T2719,(N2719:P2719,Q2719:AE2719)),0)</f>
        <v>0</v>
      </c>
      <c r="AJ2719" s="7">
        <f>IF(S2719&gt;0,RANK(S2719,(N2719:P2719,Q2719:AE2719)),0)</f>
        <v>0</v>
      </c>
      <c r="AK2719" s="2">
        <f t="shared" si="598"/>
        <v>5.2245128494775488E-3</v>
      </c>
      <c r="AL2719" s="2">
        <f t="shared" si="598"/>
        <v>1.412030499858797E-4</v>
      </c>
      <c r="AM2719" s="2">
        <f t="shared" si="599"/>
        <v>0</v>
      </c>
      <c r="AN2719" s="2">
        <f t="shared" si="600"/>
        <v>0</v>
      </c>
      <c r="AP2719" t="s">
        <v>4386</v>
      </c>
      <c r="AQ2719" t="s">
        <v>3776</v>
      </c>
      <c r="AR2719">
        <v>23</v>
      </c>
      <c r="AT2719" s="85" t="s">
        <v>3334</v>
      </c>
      <c r="AU2719" s="84" t="s">
        <v>4510</v>
      </c>
      <c r="AV2719" s="77" t="str">
        <f t="shared" si="601"/>
        <v>48265</v>
      </c>
      <c r="AX2719" s="7" t="s">
        <v>186</v>
      </c>
      <c r="AY2719">
        <v>21</v>
      </c>
    </row>
    <row r="2720" spans="1:51" hidden="1" outlineLevel="1">
      <c r="A2720" t="s">
        <v>3510</v>
      </c>
      <c r="B2720" t="s">
        <v>3776</v>
      </c>
      <c r="C2720" s="1">
        <f t="shared" si="595"/>
        <v>1816</v>
      </c>
      <c r="D2720" s="7">
        <f>IF(N2720&gt;0, RANK(N2720,(N2720:P2720,Q2720:AE2720)),0)</f>
        <v>2</v>
      </c>
      <c r="E2720" s="7">
        <f>IF(O2720&gt;0,RANK(O2720,(N2720:P2720,Q2720:AE2720)),0)</f>
        <v>1</v>
      </c>
      <c r="F2720" s="7">
        <f>IF(P2720&gt;0,RANK(P2720,(N2720:P2720,Q2720:AE2720)),0)</f>
        <v>3</v>
      </c>
      <c r="G2720" s="1">
        <f t="shared" si="593"/>
        <v>1158</v>
      </c>
      <c r="H2720" s="2">
        <f t="shared" si="594"/>
        <v>0.63766519823788548</v>
      </c>
      <c r="I2720" s="2"/>
      <c r="J2720" s="2">
        <f t="shared" si="596"/>
        <v>0.17841409691629956</v>
      </c>
      <c r="K2720" s="2">
        <f t="shared" si="596"/>
        <v>0.81607929515418498</v>
      </c>
      <c r="L2720" s="2">
        <f t="shared" si="596"/>
        <v>2.7533039647577094E-3</v>
      </c>
      <c r="M2720" s="2">
        <f t="shared" si="597"/>
        <v>2.7533039647578074E-3</v>
      </c>
      <c r="N2720" s="1">
        <v>324</v>
      </c>
      <c r="O2720" s="1">
        <v>1482</v>
      </c>
      <c r="P2720" s="1">
        <v>5</v>
      </c>
      <c r="Q2720" s="1">
        <v>5</v>
      </c>
      <c r="R2720" s="1">
        <v>0</v>
      </c>
      <c r="S2720" s="1">
        <v>0</v>
      </c>
      <c r="U2720" s="1">
        <v>0</v>
      </c>
      <c r="W2720" s="1">
        <v>0</v>
      </c>
      <c r="AG2720" s="7">
        <f>IF(Q2720&gt;0,RANK(Q2720,(N2720:P2720,Q2720:AE2720)),0)</f>
        <v>3</v>
      </c>
      <c r="AH2720" s="7">
        <f>IF(R2720&gt;0,RANK(R2720,(N2720:P2720,Q2720:AE2720)),0)</f>
        <v>0</v>
      </c>
      <c r="AI2720" s="7">
        <f>IF(T2720&gt;0,RANK(T2720,(N2720:P2720,Q2720:AE2720)),0)</f>
        <v>0</v>
      </c>
      <c r="AJ2720" s="7">
        <f>IF(S2720&gt;0,RANK(S2720,(N2720:P2720,Q2720:AE2720)),0)</f>
        <v>0</v>
      </c>
      <c r="AK2720" s="2">
        <f t="shared" si="598"/>
        <v>2.7533039647577094E-3</v>
      </c>
      <c r="AL2720" s="2">
        <f t="shared" si="598"/>
        <v>0</v>
      </c>
      <c r="AM2720" s="2">
        <f t="shared" si="599"/>
        <v>0</v>
      </c>
      <c r="AN2720" s="2">
        <f t="shared" si="600"/>
        <v>0</v>
      </c>
      <c r="AP2720" t="s">
        <v>3510</v>
      </c>
      <c r="AQ2720" t="s">
        <v>3776</v>
      </c>
      <c r="AR2720">
        <v>11</v>
      </c>
      <c r="AT2720" s="85" t="s">
        <v>3334</v>
      </c>
      <c r="AU2720" s="84" t="s">
        <v>3745</v>
      </c>
      <c r="AV2720" s="77" t="str">
        <f t="shared" si="601"/>
        <v>48267</v>
      </c>
      <c r="AX2720" s="7" t="s">
        <v>186</v>
      </c>
      <c r="AY2720">
        <v>8</v>
      </c>
    </row>
    <row r="2721" spans="1:51" hidden="1" outlineLevel="1">
      <c r="A2721" t="s">
        <v>4342</v>
      </c>
      <c r="B2721" t="s">
        <v>3776</v>
      </c>
      <c r="C2721" s="1">
        <f t="shared" si="595"/>
        <v>156</v>
      </c>
      <c r="D2721" s="7">
        <f>IF(N2721&gt;0, RANK(N2721,(N2721:P2721,Q2721:AE2721)),0)</f>
        <v>2</v>
      </c>
      <c r="E2721" s="7">
        <f>IF(O2721&gt;0,RANK(O2721,(N2721:P2721,Q2721:AE2721)),0)</f>
        <v>1</v>
      </c>
      <c r="F2721" s="7">
        <f>IF(P2721&gt;0,RANK(P2721,(N2721:P2721,Q2721:AE2721)),0)</f>
        <v>0</v>
      </c>
      <c r="G2721" s="1">
        <f t="shared" si="593"/>
        <v>119</v>
      </c>
      <c r="H2721" s="2">
        <f t="shared" si="594"/>
        <v>0.76282051282051277</v>
      </c>
      <c r="I2721" s="2"/>
      <c r="J2721" s="2">
        <f t="shared" si="596"/>
        <v>0.11538461538461539</v>
      </c>
      <c r="K2721" s="2">
        <f t="shared" si="596"/>
        <v>0.87820512820512819</v>
      </c>
      <c r="L2721" s="2">
        <f t="shared" si="596"/>
        <v>0</v>
      </c>
      <c r="M2721" s="2">
        <f t="shared" si="597"/>
        <v>6.4102564102563875E-3</v>
      </c>
      <c r="N2721" s="1">
        <v>18</v>
      </c>
      <c r="O2721" s="1">
        <v>137</v>
      </c>
      <c r="P2721" s="1">
        <v>0</v>
      </c>
      <c r="Q2721" s="1">
        <v>1</v>
      </c>
      <c r="R2721" s="1">
        <v>0</v>
      </c>
      <c r="S2721" s="1">
        <v>0</v>
      </c>
      <c r="U2721" s="1">
        <v>0</v>
      </c>
      <c r="W2721" s="1">
        <v>0</v>
      </c>
      <c r="AG2721" s="7">
        <f>IF(Q2721&gt;0,RANK(Q2721,(N2721:P2721,Q2721:AE2721)),0)</f>
        <v>3</v>
      </c>
      <c r="AH2721" s="7">
        <f>IF(R2721&gt;0,RANK(R2721,(N2721:P2721,Q2721:AE2721)),0)</f>
        <v>0</v>
      </c>
      <c r="AI2721" s="7">
        <f>IF(T2721&gt;0,RANK(T2721,(N2721:P2721,Q2721:AE2721)),0)</f>
        <v>0</v>
      </c>
      <c r="AJ2721" s="7">
        <f>IF(S2721&gt;0,RANK(S2721,(N2721:P2721,Q2721:AE2721)),0)</f>
        <v>0</v>
      </c>
      <c r="AK2721" s="2">
        <f t="shared" si="598"/>
        <v>6.41025641025641E-3</v>
      </c>
      <c r="AL2721" s="2">
        <f t="shared" si="598"/>
        <v>0</v>
      </c>
      <c r="AM2721" s="2">
        <f t="shared" si="599"/>
        <v>0</v>
      </c>
      <c r="AN2721" s="2">
        <f t="shared" si="600"/>
        <v>0</v>
      </c>
      <c r="AP2721" t="s">
        <v>4342</v>
      </c>
      <c r="AQ2721" t="s">
        <v>3776</v>
      </c>
      <c r="AR2721">
        <v>13</v>
      </c>
      <c r="AT2721" s="85" t="s">
        <v>3334</v>
      </c>
      <c r="AU2721" s="84" t="s">
        <v>3758</v>
      </c>
      <c r="AV2721" s="77" t="str">
        <f t="shared" si="601"/>
        <v>48269</v>
      </c>
      <c r="AX2721" s="7" t="s">
        <v>186</v>
      </c>
      <c r="AY2721">
        <v>5</v>
      </c>
    </row>
    <row r="2722" spans="1:51" hidden="1" outlineLevel="1">
      <c r="A2722" t="s">
        <v>4840</v>
      </c>
      <c r="B2722" t="s">
        <v>3776</v>
      </c>
      <c r="C2722" s="1">
        <f t="shared" si="595"/>
        <v>1600</v>
      </c>
      <c r="D2722" s="7">
        <f>IF(N2722&gt;0, RANK(N2722,(N2722:P2722,Q2722:AE2722)),0)</f>
        <v>2</v>
      </c>
      <c r="E2722" s="7">
        <f>IF(O2722&gt;0,RANK(O2722,(N2722:P2722,Q2722:AE2722)),0)</f>
        <v>1</v>
      </c>
      <c r="F2722" s="7">
        <f>IF(P2722&gt;0,RANK(P2722,(N2722:P2722,Q2722:AE2722)),0)</f>
        <v>4</v>
      </c>
      <c r="G2722" s="1">
        <f t="shared" si="593"/>
        <v>509</v>
      </c>
      <c r="H2722" s="2">
        <f t="shared" si="594"/>
        <v>0.31812499999999999</v>
      </c>
      <c r="I2722" s="2"/>
      <c r="J2722" s="2">
        <f t="shared" si="596"/>
        <v>0.33875</v>
      </c>
      <c r="K2722" s="2">
        <f t="shared" si="596"/>
        <v>0.65687499999999999</v>
      </c>
      <c r="L2722" s="2">
        <f t="shared" si="596"/>
        <v>1.25E-3</v>
      </c>
      <c r="M2722" s="2">
        <f t="shared" si="597"/>
        <v>3.1250000000000175E-3</v>
      </c>
      <c r="N2722" s="1">
        <v>542</v>
      </c>
      <c r="O2722" s="1">
        <v>1051</v>
      </c>
      <c r="P2722" s="1">
        <v>2</v>
      </c>
      <c r="Q2722" s="1">
        <v>5</v>
      </c>
      <c r="R2722" s="1">
        <v>0</v>
      </c>
      <c r="S2722" s="1">
        <v>0</v>
      </c>
      <c r="U2722" s="1">
        <v>0</v>
      </c>
      <c r="W2722" s="1">
        <v>0</v>
      </c>
      <c r="AG2722" s="7">
        <f>IF(Q2722&gt;0,RANK(Q2722,(N2722:P2722,Q2722:AE2722)),0)</f>
        <v>3</v>
      </c>
      <c r="AH2722" s="7">
        <f>IF(R2722&gt;0,RANK(R2722,(N2722:P2722,Q2722:AE2722)),0)</f>
        <v>0</v>
      </c>
      <c r="AI2722" s="7">
        <f>IF(T2722&gt;0,RANK(T2722,(N2722:P2722,Q2722:AE2722)),0)</f>
        <v>0</v>
      </c>
      <c r="AJ2722" s="7">
        <f>IF(S2722&gt;0,RANK(S2722,(N2722:P2722,Q2722:AE2722)),0)</f>
        <v>0</v>
      </c>
      <c r="AK2722" s="2">
        <f t="shared" si="598"/>
        <v>3.1250000000000002E-3</v>
      </c>
      <c r="AL2722" s="2">
        <f t="shared" si="598"/>
        <v>0</v>
      </c>
      <c r="AM2722" s="2">
        <f t="shared" si="599"/>
        <v>0</v>
      </c>
      <c r="AN2722" s="2">
        <f t="shared" si="600"/>
        <v>0</v>
      </c>
      <c r="AP2722" t="s">
        <v>4840</v>
      </c>
      <c r="AQ2722" t="s">
        <v>3776</v>
      </c>
      <c r="AR2722">
        <v>23</v>
      </c>
      <c r="AT2722" s="85" t="s">
        <v>3334</v>
      </c>
      <c r="AU2722" s="84" t="s">
        <v>3742</v>
      </c>
      <c r="AV2722" s="77" t="str">
        <f t="shared" si="601"/>
        <v>48271</v>
      </c>
      <c r="AX2722" s="7" t="s">
        <v>186</v>
      </c>
      <c r="AY2722">
        <v>5</v>
      </c>
    </row>
    <row r="2723" spans="1:51" hidden="1" outlineLevel="1">
      <c r="A2723" t="s">
        <v>3836</v>
      </c>
      <c r="B2723" t="s">
        <v>3776</v>
      </c>
      <c r="C2723" s="1">
        <f t="shared" si="595"/>
        <v>9973</v>
      </c>
      <c r="D2723" s="7">
        <f>IF(N2723&gt;0, RANK(N2723,(N2723:P2723,Q2723:AE2723)),0)</f>
        <v>2</v>
      </c>
      <c r="E2723" s="7">
        <f>IF(O2723&gt;0,RANK(O2723,(N2723:P2723,Q2723:AE2723)),0)</f>
        <v>1</v>
      </c>
      <c r="F2723" s="7">
        <f>IF(P2723&gt;0,RANK(P2723,(N2723:P2723,Q2723:AE2723)),0)</f>
        <v>4</v>
      </c>
      <c r="G2723" s="1">
        <f t="shared" si="593"/>
        <v>816</v>
      </c>
      <c r="H2723" s="2">
        <f t="shared" si="594"/>
        <v>8.1820916474481101E-2</v>
      </c>
      <c r="I2723" s="2"/>
      <c r="J2723" s="2">
        <f t="shared" si="596"/>
        <v>0.45623182593001105</v>
      </c>
      <c r="K2723" s="2">
        <f t="shared" si="596"/>
        <v>0.53805274240449208</v>
      </c>
      <c r="L2723" s="2">
        <f t="shared" si="596"/>
        <v>1.1029780407099167E-3</v>
      </c>
      <c r="M2723" s="2">
        <f t="shared" si="597"/>
        <v>4.6124536247869009E-3</v>
      </c>
      <c r="N2723" s="1">
        <v>4550</v>
      </c>
      <c r="O2723" s="1">
        <v>5366</v>
      </c>
      <c r="P2723" s="1">
        <v>11</v>
      </c>
      <c r="Q2723" s="1">
        <v>46</v>
      </c>
      <c r="R2723" s="1">
        <v>0</v>
      </c>
      <c r="S2723" s="1">
        <v>0</v>
      </c>
      <c r="U2723" s="1">
        <v>0</v>
      </c>
      <c r="W2723" s="1">
        <v>0</v>
      </c>
      <c r="AG2723" s="7">
        <f>IF(Q2723&gt;0,RANK(Q2723,(N2723:P2723,Q2723:AE2723)),0)</f>
        <v>3</v>
      </c>
      <c r="AH2723" s="7">
        <f>IF(R2723&gt;0,RANK(R2723,(N2723:P2723,Q2723:AE2723)),0)</f>
        <v>0</v>
      </c>
      <c r="AI2723" s="7">
        <f>IF(T2723&gt;0,RANK(T2723,(N2723:P2723,Q2723:AE2723)),0)</f>
        <v>0</v>
      </c>
      <c r="AJ2723" s="7">
        <f>IF(S2723&gt;0,RANK(S2723,(N2723:P2723,Q2723:AE2723)),0)</f>
        <v>0</v>
      </c>
      <c r="AK2723" s="2">
        <f t="shared" si="598"/>
        <v>4.6124536247869243E-3</v>
      </c>
      <c r="AL2723" s="2">
        <f t="shared" si="598"/>
        <v>0</v>
      </c>
      <c r="AM2723" s="2">
        <f t="shared" si="599"/>
        <v>0</v>
      </c>
      <c r="AN2723" s="2">
        <f t="shared" si="600"/>
        <v>0</v>
      </c>
      <c r="AP2723" t="s">
        <v>3836</v>
      </c>
      <c r="AQ2723" t="s">
        <v>3776</v>
      </c>
      <c r="AR2723">
        <v>27</v>
      </c>
      <c r="AT2723" s="85" t="s">
        <v>3334</v>
      </c>
      <c r="AU2723" s="84" t="s">
        <v>4594</v>
      </c>
      <c r="AV2723" s="77" t="str">
        <f t="shared" si="601"/>
        <v>48273</v>
      </c>
      <c r="AX2723" s="7" t="s">
        <v>186</v>
      </c>
      <c r="AY2723">
        <v>34</v>
      </c>
    </row>
    <row r="2724" spans="1:51" hidden="1" outlineLevel="1">
      <c r="A2724" t="s">
        <v>4308</v>
      </c>
      <c r="B2724" t="s">
        <v>3776</v>
      </c>
      <c r="C2724" s="1">
        <f t="shared" si="595"/>
        <v>1552</v>
      </c>
      <c r="D2724" s="7">
        <f>IF(N2724&gt;0, RANK(N2724,(N2724:P2724,Q2724:AE2724)),0)</f>
        <v>2</v>
      </c>
      <c r="E2724" s="7">
        <f>IF(O2724&gt;0,RANK(O2724,(N2724:P2724,Q2724:AE2724)),0)</f>
        <v>1</v>
      </c>
      <c r="F2724" s="7">
        <f>IF(P2724&gt;0,RANK(P2724,(N2724:P2724,Q2724:AE2724)),0)</f>
        <v>4</v>
      </c>
      <c r="G2724" s="1">
        <f t="shared" si="593"/>
        <v>617</v>
      </c>
      <c r="H2724" s="2">
        <f t="shared" si="594"/>
        <v>0.39755154639175255</v>
      </c>
      <c r="I2724" s="2"/>
      <c r="J2724" s="2">
        <f t="shared" si="596"/>
        <v>0.29896907216494845</v>
      </c>
      <c r="K2724" s="2">
        <f t="shared" si="596"/>
        <v>0.696520618556701</v>
      </c>
      <c r="L2724" s="2">
        <f t="shared" si="596"/>
        <v>1.288659793814433E-3</v>
      </c>
      <c r="M2724" s="2">
        <f t="shared" si="597"/>
        <v>3.2216494845360667E-3</v>
      </c>
      <c r="N2724" s="1">
        <v>464</v>
      </c>
      <c r="O2724" s="1">
        <v>1081</v>
      </c>
      <c r="P2724" s="1">
        <v>2</v>
      </c>
      <c r="Q2724" s="1">
        <v>5</v>
      </c>
      <c r="R2724" s="1">
        <v>0</v>
      </c>
      <c r="S2724" s="1">
        <v>0</v>
      </c>
      <c r="U2724" s="1">
        <v>0</v>
      </c>
      <c r="W2724" s="1">
        <v>0</v>
      </c>
      <c r="AG2724" s="7">
        <f>IF(Q2724&gt;0,RANK(Q2724,(N2724:P2724,Q2724:AE2724)),0)</f>
        <v>3</v>
      </c>
      <c r="AH2724" s="7">
        <f>IF(R2724&gt;0,RANK(R2724,(N2724:P2724,Q2724:AE2724)),0)</f>
        <v>0</v>
      </c>
      <c r="AI2724" s="7">
        <f>IF(T2724&gt;0,RANK(T2724,(N2724:P2724,Q2724:AE2724)),0)</f>
        <v>0</v>
      </c>
      <c r="AJ2724" s="7">
        <f>IF(S2724&gt;0,RANK(S2724,(N2724:P2724,Q2724:AE2724)),0)</f>
        <v>0</v>
      </c>
      <c r="AK2724" s="2">
        <f t="shared" si="598"/>
        <v>3.2216494845360823E-3</v>
      </c>
      <c r="AL2724" s="2">
        <f t="shared" si="598"/>
        <v>0</v>
      </c>
      <c r="AM2724" s="2">
        <f t="shared" si="599"/>
        <v>0</v>
      </c>
      <c r="AN2724" s="2">
        <f t="shared" si="600"/>
        <v>0</v>
      </c>
      <c r="AP2724" t="s">
        <v>4308</v>
      </c>
      <c r="AQ2724" t="s">
        <v>3776</v>
      </c>
      <c r="AR2724">
        <v>13</v>
      </c>
      <c r="AT2724" s="85" t="s">
        <v>3334</v>
      </c>
      <c r="AU2724" s="84" t="s">
        <v>5114</v>
      </c>
      <c r="AV2724" s="77" t="str">
        <f t="shared" si="601"/>
        <v>48275</v>
      </c>
      <c r="AX2724" s="7" t="s">
        <v>186</v>
      </c>
      <c r="AY2724">
        <v>11</v>
      </c>
    </row>
    <row r="2725" spans="1:51" hidden="1" outlineLevel="1">
      <c r="A2725" t="s">
        <v>3060</v>
      </c>
      <c r="B2725" t="s">
        <v>3776</v>
      </c>
      <c r="C2725" s="1">
        <f t="shared" si="595"/>
        <v>17470</v>
      </c>
      <c r="D2725" s="7">
        <f>IF(N2725&gt;0, RANK(N2725,(N2725:P2725,Q2725:AE2725)),0)</f>
        <v>2</v>
      </c>
      <c r="E2725" s="7">
        <f>IF(O2725&gt;0,RANK(O2725,(N2725:P2725,Q2725:AE2725)),0)</f>
        <v>1</v>
      </c>
      <c r="F2725" s="7">
        <f>IF(P2725&gt;0,RANK(P2725,(N2725:P2725,Q2725:AE2725)),0)</f>
        <v>4</v>
      </c>
      <c r="G2725" s="1">
        <f t="shared" ref="G2725:G2788" si="602">IF(C2725&gt;0,MAX(N2725:P2725)-LARGE(N2725:P2725,2),0)</f>
        <v>6716</v>
      </c>
      <c r="H2725" s="2">
        <f t="shared" ref="H2725:H2788" si="603">IF(C2725&gt;0,G2725/C2725,0)</f>
        <v>0.38443045220377792</v>
      </c>
      <c r="I2725" s="2"/>
      <c r="J2725" s="2">
        <f t="shared" si="596"/>
        <v>0.30555237550085862</v>
      </c>
      <c r="K2725" s="2">
        <f t="shared" si="596"/>
        <v>0.68998282770463648</v>
      </c>
      <c r="L2725" s="2">
        <f t="shared" si="596"/>
        <v>9.1585575271894678E-4</v>
      </c>
      <c r="M2725" s="2">
        <f t="shared" si="597"/>
        <v>3.5489410417858971E-3</v>
      </c>
      <c r="N2725" s="1">
        <v>5338</v>
      </c>
      <c r="O2725" s="1">
        <v>12054</v>
      </c>
      <c r="P2725" s="1">
        <v>16</v>
      </c>
      <c r="Q2725" s="1">
        <v>53</v>
      </c>
      <c r="R2725" s="1">
        <v>5</v>
      </c>
      <c r="S2725" s="1">
        <v>1</v>
      </c>
      <c r="U2725" s="1">
        <v>3</v>
      </c>
      <c r="W2725" s="1">
        <v>0</v>
      </c>
      <c r="AG2725" s="7">
        <f>IF(Q2725&gt;0,RANK(Q2725,(N2725:P2725,Q2725:AE2725)),0)</f>
        <v>3</v>
      </c>
      <c r="AH2725" s="7">
        <f>IF(R2725&gt;0,RANK(R2725,(N2725:P2725,Q2725:AE2725)),0)</f>
        <v>5</v>
      </c>
      <c r="AI2725" s="7">
        <f>IF(T2725&gt;0,RANK(T2725,(N2725:P2725,Q2725:AE2725)),0)</f>
        <v>0</v>
      </c>
      <c r="AJ2725" s="7">
        <f>IF(S2725&gt;0,RANK(S2725,(N2725:P2725,Q2725:AE2725)),0)</f>
        <v>7</v>
      </c>
      <c r="AK2725" s="2">
        <f t="shared" si="598"/>
        <v>3.0337721808815113E-3</v>
      </c>
      <c r="AL2725" s="2">
        <f t="shared" si="598"/>
        <v>2.8620492272467084E-4</v>
      </c>
      <c r="AM2725" s="2">
        <f t="shared" si="599"/>
        <v>0</v>
      </c>
      <c r="AN2725" s="2">
        <f t="shared" si="600"/>
        <v>5.7240984544934173E-5</v>
      </c>
      <c r="AP2725" t="s">
        <v>3060</v>
      </c>
      <c r="AQ2725" t="s">
        <v>3776</v>
      </c>
      <c r="AR2725">
        <v>4</v>
      </c>
      <c r="AT2725" s="85" t="s">
        <v>3334</v>
      </c>
      <c r="AU2725" s="84" t="s">
        <v>5115</v>
      </c>
      <c r="AV2725" s="77" t="str">
        <f t="shared" si="601"/>
        <v>48277</v>
      </c>
      <c r="AX2725" s="7" t="s">
        <v>186</v>
      </c>
      <c r="AY2725">
        <v>32</v>
      </c>
    </row>
    <row r="2726" spans="1:51" hidden="1" outlineLevel="1">
      <c r="A2726" t="s">
        <v>4688</v>
      </c>
      <c r="B2726" t="s">
        <v>3776</v>
      </c>
      <c r="C2726" s="1">
        <f t="shared" si="595"/>
        <v>4271</v>
      </c>
      <c r="D2726" s="7">
        <f>IF(N2726&gt;0, RANK(N2726,(N2726:P2726,Q2726:AE2726)),0)</f>
        <v>2</v>
      </c>
      <c r="E2726" s="7">
        <f>IF(O2726&gt;0,RANK(O2726,(N2726:P2726,Q2726:AE2726)),0)</f>
        <v>1</v>
      </c>
      <c r="F2726" s="7">
        <f>IF(P2726&gt;0,RANK(P2726,(N2726:P2726,Q2726:AE2726)),0)</f>
        <v>0</v>
      </c>
      <c r="G2726" s="1">
        <f t="shared" si="602"/>
        <v>2553</v>
      </c>
      <c r="H2726" s="2">
        <f t="shared" si="603"/>
        <v>0.59775228283774295</v>
      </c>
      <c r="I2726" s="2"/>
      <c r="J2726" s="2">
        <f t="shared" si="596"/>
        <v>0.20065558417232499</v>
      </c>
      <c r="K2726" s="2">
        <f t="shared" si="596"/>
        <v>0.79840786701006794</v>
      </c>
      <c r="L2726" s="2">
        <f t="shared" si="596"/>
        <v>0</v>
      </c>
      <c r="M2726" s="2">
        <f t="shared" si="597"/>
        <v>9.3654881760707465E-4</v>
      </c>
      <c r="N2726" s="1">
        <v>857</v>
      </c>
      <c r="O2726" s="1">
        <v>3410</v>
      </c>
      <c r="P2726" s="1">
        <v>0</v>
      </c>
      <c r="Q2726" s="1">
        <v>4</v>
      </c>
      <c r="R2726" s="1">
        <v>0</v>
      </c>
      <c r="S2726" s="1">
        <v>0</v>
      </c>
      <c r="U2726" s="1">
        <v>0</v>
      </c>
      <c r="W2726" s="1">
        <v>0</v>
      </c>
      <c r="AG2726" s="7">
        <f>IF(Q2726&gt;0,RANK(Q2726,(N2726:P2726,Q2726:AE2726)),0)</f>
        <v>3</v>
      </c>
      <c r="AH2726" s="7">
        <f>IF(R2726&gt;0,RANK(R2726,(N2726:P2726,Q2726:AE2726)),0)</f>
        <v>0</v>
      </c>
      <c r="AI2726" s="7">
        <f>IF(T2726&gt;0,RANK(T2726,(N2726:P2726,Q2726:AE2726)),0)</f>
        <v>0</v>
      </c>
      <c r="AJ2726" s="7">
        <f>IF(S2726&gt;0,RANK(S2726,(N2726:P2726,Q2726:AE2726)),0)</f>
        <v>0</v>
      </c>
      <c r="AK2726" s="2">
        <f t="shared" si="598"/>
        <v>9.365488176071178E-4</v>
      </c>
      <c r="AL2726" s="2">
        <f t="shared" si="598"/>
        <v>0</v>
      </c>
      <c r="AM2726" s="2">
        <f t="shared" si="599"/>
        <v>0</v>
      </c>
      <c r="AN2726" s="2">
        <f t="shared" si="600"/>
        <v>0</v>
      </c>
      <c r="AP2726" t="s">
        <v>4688</v>
      </c>
      <c r="AQ2726" t="s">
        <v>3776</v>
      </c>
      <c r="AR2726">
        <v>19</v>
      </c>
      <c r="AT2726" s="85" t="s">
        <v>3334</v>
      </c>
      <c r="AU2726" s="84" t="s">
        <v>4281</v>
      </c>
      <c r="AV2726" s="77" t="str">
        <f t="shared" si="601"/>
        <v>48279</v>
      </c>
      <c r="AX2726" s="7" t="s">
        <v>186</v>
      </c>
      <c r="AY2726">
        <v>13</v>
      </c>
    </row>
    <row r="2727" spans="1:51" hidden="1" outlineLevel="1">
      <c r="A2727" t="s">
        <v>2621</v>
      </c>
      <c r="B2727" t="s">
        <v>3776</v>
      </c>
      <c r="C2727" s="1">
        <f t="shared" si="595"/>
        <v>7025</v>
      </c>
      <c r="D2727" s="7">
        <f>IF(N2727&gt;0, RANK(N2727,(N2727:P2727,Q2727:AE2727)),0)</f>
        <v>2</v>
      </c>
      <c r="E2727" s="7">
        <f>IF(O2727&gt;0,RANK(O2727,(N2727:P2727,Q2727:AE2727)),0)</f>
        <v>1</v>
      </c>
      <c r="F2727" s="7">
        <f>IF(P2727&gt;0,RANK(P2727,(N2727:P2727,Q2727:AE2727)),0)</f>
        <v>3</v>
      </c>
      <c r="G2727" s="1">
        <f t="shared" si="602"/>
        <v>3829</v>
      </c>
      <c r="H2727" s="2">
        <f t="shared" si="603"/>
        <v>0.5450533807829181</v>
      </c>
      <c r="I2727" s="2"/>
      <c r="J2727" s="2">
        <f t="shared" si="596"/>
        <v>0.22676156583629895</v>
      </c>
      <c r="K2727" s="2">
        <f t="shared" si="596"/>
        <v>0.77181494661921712</v>
      </c>
      <c r="L2727" s="2">
        <f t="shared" si="596"/>
        <v>1.1387900355871886E-3</v>
      </c>
      <c r="M2727" s="2">
        <f t="shared" si="597"/>
        <v>2.8469750889677042E-4</v>
      </c>
      <c r="N2727" s="1">
        <v>1593</v>
      </c>
      <c r="O2727" s="1">
        <v>5422</v>
      </c>
      <c r="P2727" s="1">
        <v>8</v>
      </c>
      <c r="Q2727" s="1">
        <v>0</v>
      </c>
      <c r="R2727" s="1">
        <v>0</v>
      </c>
      <c r="S2727" s="1">
        <v>1</v>
      </c>
      <c r="U2727" s="1">
        <v>0</v>
      </c>
      <c r="W2727" s="1">
        <v>1</v>
      </c>
      <c r="AG2727" s="7">
        <f>IF(Q2727&gt;0,RANK(Q2727,(N2727:P2727,Q2727:AE2727)),0)</f>
        <v>0</v>
      </c>
      <c r="AH2727" s="7">
        <f>IF(R2727&gt;0,RANK(R2727,(N2727:P2727,Q2727:AE2727)),0)</f>
        <v>0</v>
      </c>
      <c r="AI2727" s="7">
        <f>IF(T2727&gt;0,RANK(T2727,(N2727:P2727,Q2727:AE2727)),0)</f>
        <v>0</v>
      </c>
      <c r="AJ2727" s="7">
        <f>IF(S2727&gt;0,RANK(S2727,(N2727:P2727,Q2727:AE2727)),0)</f>
        <v>4</v>
      </c>
      <c r="AK2727" s="2">
        <f t="shared" si="598"/>
        <v>0</v>
      </c>
      <c r="AL2727" s="2">
        <f t="shared" si="598"/>
        <v>0</v>
      </c>
      <c r="AM2727" s="2">
        <f t="shared" si="599"/>
        <v>0</v>
      </c>
      <c r="AN2727" s="2">
        <f t="shared" si="600"/>
        <v>1.4234875444839857E-4</v>
      </c>
      <c r="AP2727" t="s">
        <v>2621</v>
      </c>
      <c r="AQ2727" t="s">
        <v>3776</v>
      </c>
      <c r="AR2727">
        <v>11</v>
      </c>
      <c r="AT2727" s="85" t="s">
        <v>3334</v>
      </c>
      <c r="AU2727" s="84" t="s">
        <v>5257</v>
      </c>
      <c r="AV2727" s="77" t="str">
        <f t="shared" si="601"/>
        <v>48281</v>
      </c>
      <c r="AX2727" s="7" t="s">
        <v>186</v>
      </c>
      <c r="AY2727">
        <v>11</v>
      </c>
    </row>
    <row r="2728" spans="1:51" hidden="1" outlineLevel="1">
      <c r="A2728" t="s">
        <v>2530</v>
      </c>
      <c r="B2728" t="s">
        <v>3776</v>
      </c>
      <c r="C2728" s="1">
        <f t="shared" si="595"/>
        <v>2230</v>
      </c>
      <c r="D2728" s="7">
        <f>IF(N2728&gt;0, RANK(N2728,(N2728:P2728,Q2728:AE2728)),0)</f>
        <v>1</v>
      </c>
      <c r="E2728" s="7">
        <f>IF(O2728&gt;0,RANK(O2728,(N2728:P2728,Q2728:AE2728)),0)</f>
        <v>2</v>
      </c>
      <c r="F2728" s="7">
        <f>IF(P2728&gt;0,RANK(P2728,(N2728:P2728,Q2728:AE2728)),0)</f>
        <v>0</v>
      </c>
      <c r="G2728" s="1">
        <f t="shared" si="602"/>
        <v>240</v>
      </c>
      <c r="H2728" s="2">
        <f t="shared" si="603"/>
        <v>0.10762331838565023</v>
      </c>
      <c r="I2728" s="2"/>
      <c r="J2728" s="2">
        <f t="shared" si="596"/>
        <v>0.55112107623318385</v>
      </c>
      <c r="K2728" s="2">
        <f t="shared" si="596"/>
        <v>0.44349775784753365</v>
      </c>
      <c r="L2728" s="2">
        <f t="shared" si="596"/>
        <v>0</v>
      </c>
      <c r="M2728" s="2">
        <f t="shared" si="597"/>
        <v>5.3811659192825045E-3</v>
      </c>
      <c r="N2728" s="1">
        <v>1229</v>
      </c>
      <c r="O2728" s="1">
        <v>989</v>
      </c>
      <c r="P2728" s="1">
        <v>0</v>
      </c>
      <c r="Q2728" s="1">
        <v>11</v>
      </c>
      <c r="R2728" s="1">
        <v>0</v>
      </c>
      <c r="S2728" s="1">
        <v>1</v>
      </c>
      <c r="U2728" s="1">
        <v>0</v>
      </c>
      <c r="W2728" s="1">
        <v>0</v>
      </c>
      <c r="AG2728" s="7">
        <f>IF(Q2728&gt;0,RANK(Q2728,(N2728:P2728,Q2728:AE2728)),0)</f>
        <v>3</v>
      </c>
      <c r="AH2728" s="7">
        <f>IF(R2728&gt;0,RANK(R2728,(N2728:P2728,Q2728:AE2728)),0)</f>
        <v>0</v>
      </c>
      <c r="AI2728" s="7">
        <f>IF(T2728&gt;0,RANK(T2728,(N2728:P2728,Q2728:AE2728)),0)</f>
        <v>0</v>
      </c>
      <c r="AJ2728" s="7">
        <f>IF(S2728&gt;0,RANK(S2728,(N2728:P2728,Q2728:AE2728)),0)</f>
        <v>4</v>
      </c>
      <c r="AK2728" s="2">
        <f t="shared" si="598"/>
        <v>4.9327354260089683E-3</v>
      </c>
      <c r="AL2728" s="2">
        <f t="shared" si="598"/>
        <v>0</v>
      </c>
      <c r="AM2728" s="2">
        <f t="shared" si="599"/>
        <v>0</v>
      </c>
      <c r="AN2728" s="2">
        <f t="shared" si="600"/>
        <v>4.4843049327354261E-4</v>
      </c>
      <c r="AP2728" t="s">
        <v>2530</v>
      </c>
      <c r="AQ2728" t="s">
        <v>3776</v>
      </c>
      <c r="AR2728">
        <v>28</v>
      </c>
      <c r="AT2728" s="85" t="s">
        <v>3334</v>
      </c>
      <c r="AU2728" s="84" t="s">
        <v>5258</v>
      </c>
      <c r="AV2728" s="77" t="str">
        <f t="shared" si="601"/>
        <v>48283</v>
      </c>
      <c r="AX2728" s="7" t="s">
        <v>186</v>
      </c>
      <c r="AY2728">
        <v>7</v>
      </c>
    </row>
    <row r="2729" spans="1:51" hidden="1" outlineLevel="1">
      <c r="A2729" t="s">
        <v>1750</v>
      </c>
      <c r="B2729" t="s">
        <v>3776</v>
      </c>
      <c r="C2729" s="1">
        <f t="shared" si="595"/>
        <v>8177</v>
      </c>
      <c r="D2729" s="7">
        <f>IF(N2729&gt;0, RANK(N2729,(N2729:P2729,Q2729:AE2729)),0)</f>
        <v>2</v>
      </c>
      <c r="E2729" s="7">
        <f>IF(O2729&gt;0,RANK(O2729,(N2729:P2729,Q2729:AE2729)),0)</f>
        <v>1</v>
      </c>
      <c r="F2729" s="7">
        <f>IF(P2729&gt;0,RANK(P2729,(N2729:P2729,Q2729:AE2729)),0)</f>
        <v>4</v>
      </c>
      <c r="G2729" s="1">
        <f t="shared" si="602"/>
        <v>3822</v>
      </c>
      <c r="H2729" s="2">
        <f t="shared" si="603"/>
        <v>0.46740858505564387</v>
      </c>
      <c r="I2729" s="2"/>
      <c r="J2729" s="2">
        <f t="shared" si="596"/>
        <v>0.26317720435367492</v>
      </c>
      <c r="K2729" s="2">
        <f t="shared" si="596"/>
        <v>0.73058578940931884</v>
      </c>
      <c r="L2729" s="2">
        <f t="shared" si="596"/>
        <v>3.6688271982389631E-4</v>
      </c>
      <c r="M2729" s="2">
        <f t="shared" si="597"/>
        <v>5.8701235171823964E-3</v>
      </c>
      <c r="N2729" s="1">
        <v>2152</v>
      </c>
      <c r="O2729" s="1">
        <v>5974</v>
      </c>
      <c r="P2729" s="1">
        <v>3</v>
      </c>
      <c r="Q2729" s="1">
        <v>47</v>
      </c>
      <c r="R2729" s="1">
        <v>0</v>
      </c>
      <c r="S2729" s="1">
        <v>0</v>
      </c>
      <c r="U2729" s="1">
        <v>0</v>
      </c>
      <c r="W2729" s="1">
        <v>1</v>
      </c>
      <c r="AG2729" s="7">
        <f>IF(Q2729&gt;0,RANK(Q2729,(N2729:P2729,Q2729:AE2729)),0)</f>
        <v>3</v>
      </c>
      <c r="AH2729" s="7">
        <f>IF(R2729&gt;0,RANK(R2729,(N2729:P2729,Q2729:AE2729)),0)</f>
        <v>0</v>
      </c>
      <c r="AI2729" s="7">
        <f>IF(T2729&gt;0,RANK(T2729,(N2729:P2729,Q2729:AE2729)),0)</f>
        <v>0</v>
      </c>
      <c r="AJ2729" s="7">
        <f>IF(S2729&gt;0,RANK(S2729,(N2729:P2729,Q2729:AE2729)),0)</f>
        <v>0</v>
      </c>
      <c r="AK2729" s="2">
        <f t="shared" si="598"/>
        <v>5.7478292772410421E-3</v>
      </c>
      <c r="AL2729" s="2">
        <f t="shared" si="598"/>
        <v>0</v>
      </c>
      <c r="AM2729" s="2">
        <f t="shared" si="599"/>
        <v>0</v>
      </c>
      <c r="AN2729" s="2">
        <f t="shared" si="600"/>
        <v>0</v>
      </c>
      <c r="AP2729" t="s">
        <v>1750</v>
      </c>
      <c r="AQ2729" t="s">
        <v>3776</v>
      </c>
      <c r="AR2729">
        <v>15</v>
      </c>
      <c r="AT2729" s="85" t="s">
        <v>3334</v>
      </c>
      <c r="AU2729" s="84" t="s">
        <v>4363</v>
      </c>
      <c r="AV2729" s="77" t="str">
        <f t="shared" si="601"/>
        <v>48285</v>
      </c>
      <c r="AX2729" s="7" t="s">
        <v>186</v>
      </c>
      <c r="AY2729">
        <v>20</v>
      </c>
    </row>
    <row r="2730" spans="1:51" hidden="1" outlineLevel="1">
      <c r="A2730" t="s">
        <v>2839</v>
      </c>
      <c r="B2730" t="s">
        <v>3776</v>
      </c>
      <c r="C2730" s="1">
        <f t="shared" si="595"/>
        <v>6088</v>
      </c>
      <c r="D2730" s="7">
        <f>IF(N2730&gt;0, RANK(N2730,(N2730:P2730,Q2730:AE2730)),0)</f>
        <v>2</v>
      </c>
      <c r="E2730" s="7">
        <f>IF(O2730&gt;0,RANK(O2730,(N2730:P2730,Q2730:AE2730)),0)</f>
        <v>1</v>
      </c>
      <c r="F2730" s="7">
        <f>IF(P2730&gt;0,RANK(P2730,(N2730:P2730,Q2730:AE2730)),0)</f>
        <v>4</v>
      </c>
      <c r="G2730" s="1">
        <f t="shared" si="602"/>
        <v>2261</v>
      </c>
      <c r="H2730" s="2">
        <f t="shared" si="603"/>
        <v>0.37138633377135349</v>
      </c>
      <c r="I2730" s="2"/>
      <c r="J2730" s="2">
        <f t="shared" si="596"/>
        <v>0.31192509855453349</v>
      </c>
      <c r="K2730" s="2">
        <f t="shared" si="596"/>
        <v>0.68331143232588698</v>
      </c>
      <c r="L2730" s="2">
        <f t="shared" si="596"/>
        <v>3.2851511169513798E-4</v>
      </c>
      <c r="M2730" s="2">
        <f t="shared" si="597"/>
        <v>4.4349540078844505E-3</v>
      </c>
      <c r="N2730" s="1">
        <v>1899</v>
      </c>
      <c r="O2730" s="1">
        <v>4160</v>
      </c>
      <c r="P2730" s="1">
        <v>2</v>
      </c>
      <c r="Q2730" s="1">
        <v>26</v>
      </c>
      <c r="R2730" s="1">
        <v>1</v>
      </c>
      <c r="S2730" s="1">
        <v>0</v>
      </c>
      <c r="U2730" s="1">
        <v>0</v>
      </c>
      <c r="W2730" s="1">
        <v>0</v>
      </c>
      <c r="AG2730" s="7">
        <f>IF(Q2730&gt;0,RANK(Q2730,(N2730:P2730,Q2730:AE2730)),0)</f>
        <v>3</v>
      </c>
      <c r="AH2730" s="7">
        <f>IF(R2730&gt;0,RANK(R2730,(N2730:P2730,Q2730:AE2730)),0)</f>
        <v>5</v>
      </c>
      <c r="AI2730" s="7">
        <f>IF(T2730&gt;0,RANK(T2730,(N2730:P2730,Q2730:AE2730)),0)</f>
        <v>0</v>
      </c>
      <c r="AJ2730" s="7">
        <f>IF(S2730&gt;0,RANK(S2730,(N2730:P2730,Q2730:AE2730)),0)</f>
        <v>0</v>
      </c>
      <c r="AK2730" s="2">
        <f t="shared" si="598"/>
        <v>4.2706964520367935E-3</v>
      </c>
      <c r="AL2730" s="2">
        <f t="shared" si="598"/>
        <v>1.6425755584756899E-4</v>
      </c>
      <c r="AM2730" s="2">
        <f t="shared" si="599"/>
        <v>0</v>
      </c>
      <c r="AN2730" s="2">
        <f t="shared" si="600"/>
        <v>0</v>
      </c>
      <c r="AP2730" t="s">
        <v>2839</v>
      </c>
      <c r="AQ2730" t="s">
        <v>3776</v>
      </c>
      <c r="AR2730">
        <v>10</v>
      </c>
      <c r="AT2730" s="85" t="s">
        <v>3334</v>
      </c>
      <c r="AU2730" s="84" t="s">
        <v>4364</v>
      </c>
      <c r="AV2730" s="77" t="str">
        <f t="shared" si="601"/>
        <v>48287</v>
      </c>
      <c r="AX2730" s="7" t="s">
        <v>186</v>
      </c>
      <c r="AY2730">
        <v>16</v>
      </c>
    </row>
    <row r="2731" spans="1:51" hidden="1" outlineLevel="1">
      <c r="A2731" t="s">
        <v>4290</v>
      </c>
      <c r="B2731" t="s">
        <v>3776</v>
      </c>
      <c r="C2731" s="1">
        <f t="shared" si="595"/>
        <v>6799</v>
      </c>
      <c r="D2731" s="7">
        <f>IF(N2731&gt;0, RANK(N2731,(N2731:P2731,Q2731:AE2731)),0)</f>
        <v>2</v>
      </c>
      <c r="E2731" s="7">
        <f>IF(O2731&gt;0,RANK(O2731,(N2731:P2731,Q2731:AE2731)),0)</f>
        <v>1</v>
      </c>
      <c r="F2731" s="7">
        <f>IF(P2731&gt;0,RANK(P2731,(N2731:P2731,Q2731:AE2731)),0)</f>
        <v>4</v>
      </c>
      <c r="G2731" s="1">
        <f t="shared" si="602"/>
        <v>3269</v>
      </c>
      <c r="H2731" s="2">
        <f t="shared" si="603"/>
        <v>0.48080600088248271</v>
      </c>
      <c r="I2731" s="2"/>
      <c r="J2731" s="2">
        <f t="shared" si="596"/>
        <v>0.25797911457567291</v>
      </c>
      <c r="K2731" s="2">
        <f t="shared" si="596"/>
        <v>0.73878511545815562</v>
      </c>
      <c r="L2731" s="2">
        <f t="shared" si="596"/>
        <v>5.8832181203118106E-4</v>
      </c>
      <c r="M2731" s="2">
        <f t="shared" si="597"/>
        <v>2.6474481541402944E-3</v>
      </c>
      <c r="N2731" s="1">
        <v>1754</v>
      </c>
      <c r="O2731" s="1">
        <v>5023</v>
      </c>
      <c r="P2731" s="1">
        <v>4</v>
      </c>
      <c r="Q2731" s="1">
        <v>16</v>
      </c>
      <c r="R2731" s="1">
        <v>0</v>
      </c>
      <c r="S2731" s="1">
        <v>1</v>
      </c>
      <c r="U2731" s="1">
        <v>1</v>
      </c>
      <c r="W2731" s="1">
        <v>0</v>
      </c>
      <c r="AG2731" s="7">
        <f>IF(Q2731&gt;0,RANK(Q2731,(N2731:P2731,Q2731:AE2731)),0)</f>
        <v>3</v>
      </c>
      <c r="AH2731" s="7">
        <f>IF(R2731&gt;0,RANK(R2731,(N2731:P2731,Q2731:AE2731)),0)</f>
        <v>0</v>
      </c>
      <c r="AI2731" s="7">
        <f>IF(T2731&gt;0,RANK(T2731,(N2731:P2731,Q2731:AE2731)),0)</f>
        <v>0</v>
      </c>
      <c r="AJ2731" s="7">
        <f>IF(S2731&gt;0,RANK(S2731,(N2731:P2731,Q2731:AE2731)),0)</f>
        <v>5</v>
      </c>
      <c r="AK2731" s="2">
        <f t="shared" si="598"/>
        <v>2.3532872481247242E-3</v>
      </c>
      <c r="AL2731" s="2">
        <f t="shared" si="598"/>
        <v>0</v>
      </c>
      <c r="AM2731" s="2">
        <f t="shared" si="599"/>
        <v>0</v>
      </c>
      <c r="AN2731" s="2">
        <f t="shared" si="600"/>
        <v>1.4708045300779526E-4</v>
      </c>
      <c r="AP2731" t="s">
        <v>4290</v>
      </c>
      <c r="AQ2731" t="s">
        <v>3776</v>
      </c>
      <c r="AR2731">
        <v>6</v>
      </c>
      <c r="AT2731" s="85" t="s">
        <v>3334</v>
      </c>
      <c r="AU2731" s="84" t="s">
        <v>4701</v>
      </c>
      <c r="AV2731" s="77" t="str">
        <f t="shared" si="601"/>
        <v>48289</v>
      </c>
      <c r="AX2731" s="7" t="s">
        <v>186</v>
      </c>
      <c r="AY2731">
        <v>15</v>
      </c>
    </row>
    <row r="2732" spans="1:51" hidden="1" outlineLevel="1">
      <c r="A2732" t="s">
        <v>4100</v>
      </c>
      <c r="B2732" t="s">
        <v>3776</v>
      </c>
      <c r="C2732" s="1">
        <f t="shared" si="595"/>
        <v>21691</v>
      </c>
      <c r="D2732" s="7">
        <f>IF(N2732&gt;0, RANK(N2732,(N2732:P2732,Q2732:AE2732)),0)</f>
        <v>2</v>
      </c>
      <c r="E2732" s="7">
        <f>IF(O2732&gt;0,RANK(O2732,(N2732:P2732,Q2732:AE2732)),0)</f>
        <v>1</v>
      </c>
      <c r="F2732" s="7">
        <f>IF(P2732&gt;0,RANK(P2732,(N2732:P2732,Q2732:AE2732)),0)</f>
        <v>4</v>
      </c>
      <c r="G2732" s="1">
        <f t="shared" si="602"/>
        <v>8041</v>
      </c>
      <c r="H2732" s="2">
        <f t="shared" si="603"/>
        <v>0.37070674473283849</v>
      </c>
      <c r="I2732" s="2"/>
      <c r="J2732" s="2">
        <f t="shared" si="596"/>
        <v>0.31257203448434834</v>
      </c>
      <c r="K2732" s="2">
        <f t="shared" si="596"/>
        <v>0.68327877921718683</v>
      </c>
      <c r="L2732" s="2">
        <f t="shared" si="596"/>
        <v>5.9932690977824901E-4</v>
      </c>
      <c r="M2732" s="2">
        <f t="shared" si="597"/>
        <v>3.5498593886865862E-3</v>
      </c>
      <c r="N2732" s="1">
        <v>6780</v>
      </c>
      <c r="O2732" s="1">
        <v>14821</v>
      </c>
      <c r="P2732" s="1">
        <v>13</v>
      </c>
      <c r="Q2732" s="1">
        <v>76</v>
      </c>
      <c r="R2732" s="1">
        <v>1</v>
      </c>
      <c r="S2732" s="1">
        <v>0</v>
      </c>
      <c r="U2732" s="1">
        <v>0</v>
      </c>
      <c r="W2732" s="1">
        <v>0</v>
      </c>
      <c r="AG2732" s="7">
        <f>IF(Q2732&gt;0,RANK(Q2732,(N2732:P2732,Q2732:AE2732)),0)</f>
        <v>3</v>
      </c>
      <c r="AH2732" s="7">
        <f>IF(R2732&gt;0,RANK(R2732,(N2732:P2732,Q2732:AE2732)),0)</f>
        <v>5</v>
      </c>
      <c r="AI2732" s="7">
        <f>IF(T2732&gt;0,RANK(T2732,(N2732:P2732,Q2732:AE2732)),0)</f>
        <v>0</v>
      </c>
      <c r="AJ2732" s="7">
        <f>IF(S2732&gt;0,RANK(S2732,(N2732:P2732,Q2732:AE2732)),0)</f>
        <v>0</v>
      </c>
      <c r="AK2732" s="2">
        <f t="shared" si="598"/>
        <v>3.5037573187036096E-3</v>
      </c>
      <c r="AL2732" s="2">
        <f t="shared" si="598"/>
        <v>4.6102069982942232E-5</v>
      </c>
      <c r="AM2732" s="2">
        <f t="shared" si="599"/>
        <v>0</v>
      </c>
      <c r="AN2732" s="2">
        <f t="shared" si="600"/>
        <v>0</v>
      </c>
      <c r="AP2732" t="s">
        <v>4100</v>
      </c>
      <c r="AQ2732" t="s">
        <v>3776</v>
      </c>
      <c r="AR2732">
        <v>0</v>
      </c>
      <c r="AT2732" s="85" t="s">
        <v>3334</v>
      </c>
      <c r="AU2732" s="84" t="s">
        <v>3655</v>
      </c>
      <c r="AV2732" s="77" t="str">
        <f t="shared" si="601"/>
        <v>48291</v>
      </c>
      <c r="AX2732" s="7" t="s">
        <v>186</v>
      </c>
      <c r="AY2732">
        <v>37</v>
      </c>
    </row>
    <row r="2733" spans="1:51" hidden="1" outlineLevel="1">
      <c r="A2733" t="s">
        <v>3694</v>
      </c>
      <c r="B2733" t="s">
        <v>3776</v>
      </c>
      <c r="C2733" s="1">
        <f t="shared" si="595"/>
        <v>7818</v>
      </c>
      <c r="D2733" s="7">
        <f>IF(N2733&gt;0, RANK(N2733,(N2733:P2733,Q2733:AE2733)),0)</f>
        <v>2</v>
      </c>
      <c r="E2733" s="7">
        <f>IF(O2733&gt;0,RANK(O2733,(N2733:P2733,Q2733:AE2733)),0)</f>
        <v>1</v>
      </c>
      <c r="F2733" s="7">
        <f>IF(P2733&gt;0,RANK(P2733,(N2733:P2733,Q2733:AE2733)),0)</f>
        <v>4</v>
      </c>
      <c r="G2733" s="1">
        <f t="shared" si="602"/>
        <v>2276</v>
      </c>
      <c r="H2733" s="2">
        <f t="shared" si="603"/>
        <v>0.29112304937324124</v>
      </c>
      <c r="I2733" s="2"/>
      <c r="J2733" s="2">
        <f t="shared" si="596"/>
        <v>0.35200818623688923</v>
      </c>
      <c r="K2733" s="2">
        <f t="shared" si="596"/>
        <v>0.64313123561013041</v>
      </c>
      <c r="L2733" s="2">
        <f t="shared" si="596"/>
        <v>6.3954975697109236E-4</v>
      </c>
      <c r="M2733" s="2">
        <f t="shared" si="597"/>
        <v>4.2210283960092626E-3</v>
      </c>
      <c r="N2733" s="1">
        <v>2752</v>
      </c>
      <c r="O2733" s="1">
        <v>5028</v>
      </c>
      <c r="P2733" s="1">
        <v>5</v>
      </c>
      <c r="Q2733" s="1">
        <v>33</v>
      </c>
      <c r="R2733" s="1">
        <v>0</v>
      </c>
      <c r="S2733" s="1">
        <v>0</v>
      </c>
      <c r="U2733" s="1">
        <v>0</v>
      </c>
      <c r="W2733" s="1">
        <v>0</v>
      </c>
      <c r="AG2733" s="7">
        <f>IF(Q2733&gt;0,RANK(Q2733,(N2733:P2733,Q2733:AE2733)),0)</f>
        <v>3</v>
      </c>
      <c r="AH2733" s="7">
        <f>IF(R2733&gt;0,RANK(R2733,(N2733:P2733,Q2733:AE2733)),0)</f>
        <v>0</v>
      </c>
      <c r="AI2733" s="7">
        <f>IF(T2733&gt;0,RANK(T2733,(N2733:P2733,Q2733:AE2733)),0)</f>
        <v>0</v>
      </c>
      <c r="AJ2733" s="7">
        <f>IF(S2733&gt;0,RANK(S2733,(N2733:P2733,Q2733:AE2733)),0)</f>
        <v>0</v>
      </c>
      <c r="AK2733" s="2">
        <f t="shared" si="598"/>
        <v>4.2210283960092097E-3</v>
      </c>
      <c r="AL2733" s="2">
        <f t="shared" si="598"/>
        <v>0</v>
      </c>
      <c r="AM2733" s="2">
        <f t="shared" si="599"/>
        <v>0</v>
      </c>
      <c r="AN2733" s="2">
        <f t="shared" si="600"/>
        <v>0</v>
      </c>
      <c r="AP2733" t="s">
        <v>3694</v>
      </c>
      <c r="AQ2733" t="s">
        <v>3776</v>
      </c>
      <c r="AR2733">
        <v>0</v>
      </c>
      <c r="AT2733" s="85" t="s">
        <v>3334</v>
      </c>
      <c r="AU2733" s="84" t="s">
        <v>4324</v>
      </c>
      <c r="AV2733" s="77" t="str">
        <f t="shared" si="601"/>
        <v>48293</v>
      </c>
      <c r="AX2733" s="7" t="s">
        <v>186</v>
      </c>
      <c r="AY2733">
        <v>23</v>
      </c>
    </row>
    <row r="2734" spans="1:51" hidden="1" outlineLevel="1">
      <c r="A2734" t="s">
        <v>5290</v>
      </c>
      <c r="B2734" t="s">
        <v>3776</v>
      </c>
      <c r="C2734" s="1">
        <f t="shared" si="595"/>
        <v>1337</v>
      </c>
      <c r="D2734" s="7">
        <f>IF(N2734&gt;0, RANK(N2734,(N2734:P2734,Q2734:AE2734)),0)</f>
        <v>2</v>
      </c>
      <c r="E2734" s="7">
        <f>IF(O2734&gt;0,RANK(O2734,(N2734:P2734,Q2734:AE2734)),0)</f>
        <v>1</v>
      </c>
      <c r="F2734" s="7">
        <f>IF(P2734&gt;0,RANK(P2734,(N2734:P2734,Q2734:AE2734)),0)</f>
        <v>3</v>
      </c>
      <c r="G2734" s="1">
        <f t="shared" si="602"/>
        <v>963</v>
      </c>
      <c r="H2734" s="2">
        <f t="shared" si="603"/>
        <v>0.7202692595362753</v>
      </c>
      <c r="I2734" s="2"/>
      <c r="J2734" s="2">
        <f t="shared" si="596"/>
        <v>0.13762154076290201</v>
      </c>
      <c r="K2734" s="2">
        <f t="shared" si="596"/>
        <v>0.8578908002991773</v>
      </c>
      <c r="L2734" s="2">
        <f t="shared" si="596"/>
        <v>1.4958863126402393E-3</v>
      </c>
      <c r="M2734" s="2">
        <f t="shared" si="597"/>
        <v>2.9917726252804517E-3</v>
      </c>
      <c r="N2734" s="1">
        <v>184</v>
      </c>
      <c r="O2734" s="1">
        <v>1147</v>
      </c>
      <c r="P2734" s="1">
        <v>2</v>
      </c>
      <c r="Q2734" s="1">
        <v>2</v>
      </c>
      <c r="R2734" s="1">
        <v>2</v>
      </c>
      <c r="S2734" s="1">
        <v>0</v>
      </c>
      <c r="U2734" s="1">
        <v>0</v>
      </c>
      <c r="W2734" s="1">
        <v>0</v>
      </c>
      <c r="AG2734" s="7">
        <f>IF(Q2734&gt;0,RANK(Q2734,(N2734:P2734,Q2734:AE2734)),0)</f>
        <v>3</v>
      </c>
      <c r="AH2734" s="7">
        <f>IF(R2734&gt;0,RANK(R2734,(N2734:P2734,Q2734:AE2734)),0)</f>
        <v>3</v>
      </c>
      <c r="AI2734" s="7">
        <f>IF(T2734&gt;0,RANK(T2734,(N2734:P2734,Q2734:AE2734)),0)</f>
        <v>0</v>
      </c>
      <c r="AJ2734" s="7">
        <f>IF(S2734&gt;0,RANK(S2734,(N2734:P2734,Q2734:AE2734)),0)</f>
        <v>0</v>
      </c>
      <c r="AK2734" s="2">
        <f t="shared" si="598"/>
        <v>1.4958863126402393E-3</v>
      </c>
      <c r="AL2734" s="2">
        <f t="shared" si="598"/>
        <v>1.4958863126402393E-3</v>
      </c>
      <c r="AM2734" s="2">
        <f t="shared" si="599"/>
        <v>0</v>
      </c>
      <c r="AN2734" s="2">
        <f t="shared" si="600"/>
        <v>0</v>
      </c>
      <c r="AP2734" t="s">
        <v>5290</v>
      </c>
      <c r="AQ2734" t="s">
        <v>3776</v>
      </c>
      <c r="AR2734">
        <v>13</v>
      </c>
      <c r="AT2734" s="85" t="s">
        <v>3334</v>
      </c>
      <c r="AU2734" s="84" t="s">
        <v>3977</v>
      </c>
      <c r="AV2734" s="77" t="str">
        <f t="shared" si="601"/>
        <v>48295</v>
      </c>
      <c r="AX2734" s="7" t="s">
        <v>186</v>
      </c>
      <c r="AY2734">
        <v>10</v>
      </c>
    </row>
    <row r="2735" spans="1:51" hidden="1" outlineLevel="1">
      <c r="A2735" t="s">
        <v>2538</v>
      </c>
      <c r="B2735" t="s">
        <v>3776</v>
      </c>
      <c r="C2735" s="1">
        <f t="shared" si="595"/>
        <v>4201</v>
      </c>
      <c r="D2735" s="7">
        <f>IF(N2735&gt;0, RANK(N2735,(N2735:P2735,Q2735:AE2735)),0)</f>
        <v>2</v>
      </c>
      <c r="E2735" s="7">
        <f>IF(O2735&gt;0,RANK(O2735,(N2735:P2735,Q2735:AE2735)),0)</f>
        <v>1</v>
      </c>
      <c r="F2735" s="7">
        <f>IF(P2735&gt;0,RANK(P2735,(N2735:P2735,Q2735:AE2735)),0)</f>
        <v>4</v>
      </c>
      <c r="G2735" s="1">
        <f t="shared" si="602"/>
        <v>2111</v>
      </c>
      <c r="H2735" s="2">
        <f t="shared" si="603"/>
        <v>0.50249940490359435</v>
      </c>
      <c r="I2735" s="2"/>
      <c r="J2735" s="2">
        <f t="shared" si="596"/>
        <v>0.24660795048797907</v>
      </c>
      <c r="K2735" s="2">
        <f t="shared" si="596"/>
        <v>0.74910735539157347</v>
      </c>
      <c r="L2735" s="2">
        <f t="shared" si="596"/>
        <v>7.1411568674125206E-4</v>
      </c>
      <c r="M2735" s="2">
        <f t="shared" si="597"/>
        <v>3.5705784337062667E-3</v>
      </c>
      <c r="N2735" s="1">
        <v>1036</v>
      </c>
      <c r="O2735" s="1">
        <v>3147</v>
      </c>
      <c r="P2735" s="1">
        <v>3</v>
      </c>
      <c r="Q2735" s="1">
        <v>14</v>
      </c>
      <c r="R2735" s="1">
        <v>1</v>
      </c>
      <c r="S2735" s="1">
        <v>0</v>
      </c>
      <c r="U2735" s="1">
        <v>0</v>
      </c>
      <c r="W2735" s="1">
        <v>0</v>
      </c>
      <c r="AG2735" s="7">
        <f>IF(Q2735&gt;0,RANK(Q2735,(N2735:P2735,Q2735:AE2735)),0)</f>
        <v>3</v>
      </c>
      <c r="AH2735" s="7">
        <f>IF(R2735&gt;0,RANK(R2735,(N2735:P2735,Q2735:AE2735)),0)</f>
        <v>5</v>
      </c>
      <c r="AI2735" s="7">
        <f>IF(T2735&gt;0,RANK(T2735,(N2735:P2735,Q2735:AE2735)),0)</f>
        <v>0</v>
      </c>
      <c r="AJ2735" s="7">
        <f>IF(S2735&gt;0,RANK(S2735,(N2735:P2735,Q2735:AE2735)),0)</f>
        <v>0</v>
      </c>
      <c r="AK2735" s="2">
        <f t="shared" si="598"/>
        <v>3.3325398714591763E-3</v>
      </c>
      <c r="AL2735" s="2">
        <f t="shared" si="598"/>
        <v>2.3803856224708403E-4</v>
      </c>
      <c r="AM2735" s="2">
        <f t="shared" si="599"/>
        <v>0</v>
      </c>
      <c r="AN2735" s="2">
        <f t="shared" si="600"/>
        <v>0</v>
      </c>
      <c r="AP2735" t="s">
        <v>2538</v>
      </c>
      <c r="AQ2735" t="s">
        <v>3776</v>
      </c>
      <c r="AR2735">
        <v>25</v>
      </c>
      <c r="AT2735" s="85" t="s">
        <v>3334</v>
      </c>
      <c r="AU2735" s="84" t="s">
        <v>3978</v>
      </c>
      <c r="AV2735" s="77" t="str">
        <f t="shared" si="601"/>
        <v>48297</v>
      </c>
      <c r="AX2735" s="7" t="s">
        <v>186</v>
      </c>
      <c r="AY2735">
        <v>15</v>
      </c>
    </row>
    <row r="2736" spans="1:51" hidden="1" outlineLevel="1">
      <c r="A2736" t="s">
        <v>3563</v>
      </c>
      <c r="B2736" t="s">
        <v>3776</v>
      </c>
      <c r="C2736" s="1">
        <f t="shared" si="595"/>
        <v>9563</v>
      </c>
      <c r="D2736" s="7">
        <f>IF(N2736&gt;0, RANK(N2736,(N2736:P2736,Q2736:AE2736)),0)</f>
        <v>2</v>
      </c>
      <c r="E2736" s="7">
        <f>IF(O2736&gt;0,RANK(O2736,(N2736:P2736,Q2736:AE2736)),0)</f>
        <v>1</v>
      </c>
      <c r="F2736" s="7">
        <f>IF(P2736&gt;0,RANK(P2736,(N2736:P2736,Q2736:AE2736)),0)</f>
        <v>4</v>
      </c>
      <c r="G2736" s="1">
        <f t="shared" si="602"/>
        <v>4984</v>
      </c>
      <c r="H2736" s="2">
        <f t="shared" si="603"/>
        <v>0.52117536337969261</v>
      </c>
      <c r="I2736" s="2"/>
      <c r="J2736" s="2">
        <f t="shared" si="596"/>
        <v>0.2360138031998327</v>
      </c>
      <c r="K2736" s="2">
        <f t="shared" si="596"/>
        <v>0.75718916657952529</v>
      </c>
      <c r="L2736" s="2">
        <f t="shared" si="596"/>
        <v>1.3594060441284115E-3</v>
      </c>
      <c r="M2736" s="2">
        <f t="shared" si="597"/>
        <v>5.4376241765136304E-3</v>
      </c>
      <c r="N2736" s="1">
        <v>2257</v>
      </c>
      <c r="O2736" s="1">
        <v>7241</v>
      </c>
      <c r="P2736" s="1">
        <v>13</v>
      </c>
      <c r="Q2736" s="1">
        <v>46</v>
      </c>
      <c r="R2736" s="1">
        <v>4</v>
      </c>
      <c r="S2736" s="1">
        <v>0</v>
      </c>
      <c r="U2736" s="1">
        <v>1</v>
      </c>
      <c r="W2736" s="1">
        <v>1</v>
      </c>
      <c r="AG2736" s="7">
        <f>IF(Q2736&gt;0,RANK(Q2736,(N2736:P2736,Q2736:AE2736)),0)</f>
        <v>3</v>
      </c>
      <c r="AH2736" s="7">
        <f>IF(R2736&gt;0,RANK(R2736,(N2736:P2736,Q2736:AE2736)),0)</f>
        <v>5</v>
      </c>
      <c r="AI2736" s="7">
        <f>IF(T2736&gt;0,RANK(T2736,(N2736:P2736,Q2736:AE2736)),0)</f>
        <v>0</v>
      </c>
      <c r="AJ2736" s="7">
        <f>IF(S2736&gt;0,RANK(S2736,(N2736:P2736,Q2736:AE2736)),0)</f>
        <v>0</v>
      </c>
      <c r="AK2736" s="2">
        <f t="shared" si="598"/>
        <v>4.8102060023005331E-3</v>
      </c>
      <c r="AL2736" s="2">
        <f t="shared" si="598"/>
        <v>4.1827878280874205E-4</v>
      </c>
      <c r="AM2736" s="2">
        <f t="shared" si="599"/>
        <v>0</v>
      </c>
      <c r="AN2736" s="2">
        <f t="shared" si="600"/>
        <v>0</v>
      </c>
      <c r="AP2736" t="s">
        <v>3563</v>
      </c>
      <c r="AQ2736" t="s">
        <v>3776</v>
      </c>
      <c r="AR2736">
        <v>11</v>
      </c>
      <c r="AT2736" s="85" t="s">
        <v>3334</v>
      </c>
      <c r="AU2736" s="84" t="s">
        <v>3979</v>
      </c>
      <c r="AV2736" s="77" t="str">
        <f t="shared" si="601"/>
        <v>48299</v>
      </c>
      <c r="AX2736" s="7" t="s">
        <v>186</v>
      </c>
      <c r="AY2736">
        <v>13</v>
      </c>
    </row>
    <row r="2737" spans="1:51" hidden="1" outlineLevel="1">
      <c r="A2737" t="s">
        <v>3564</v>
      </c>
      <c r="B2737" t="s">
        <v>3776</v>
      </c>
      <c r="C2737" s="1">
        <f t="shared" si="595"/>
        <v>80</v>
      </c>
      <c r="D2737" s="7">
        <f>IF(N2737&gt;0, RANK(N2737,(N2737:P2737,Q2737:AE2737)),0)</f>
        <v>2</v>
      </c>
      <c r="E2737" s="7">
        <f>IF(O2737&gt;0,RANK(O2737,(N2737:P2737,Q2737:AE2737)),0)</f>
        <v>1</v>
      </c>
      <c r="F2737" s="7">
        <f>IF(P2737&gt;0,RANK(P2737,(N2737:P2737,Q2737:AE2737)),0)</f>
        <v>0</v>
      </c>
      <c r="G2737" s="1">
        <f t="shared" si="602"/>
        <v>53</v>
      </c>
      <c r="H2737" s="2">
        <f t="shared" si="603"/>
        <v>0.66249999999999998</v>
      </c>
      <c r="I2737" s="2"/>
      <c r="J2737" s="2">
        <f t="shared" si="596"/>
        <v>0.15</v>
      </c>
      <c r="K2737" s="2">
        <f t="shared" si="596"/>
        <v>0.8125</v>
      </c>
      <c r="L2737" s="2">
        <f t="shared" si="596"/>
        <v>0</v>
      </c>
      <c r="M2737" s="2">
        <f t="shared" si="597"/>
        <v>3.7499999999999978E-2</v>
      </c>
      <c r="N2737" s="1">
        <v>12</v>
      </c>
      <c r="O2737" s="1">
        <v>65</v>
      </c>
      <c r="P2737" s="1">
        <v>0</v>
      </c>
      <c r="Q2737" s="1">
        <v>3</v>
      </c>
      <c r="R2737" s="1">
        <v>0</v>
      </c>
      <c r="S2737" s="1">
        <v>0</v>
      </c>
      <c r="U2737" s="1">
        <v>0</v>
      </c>
      <c r="W2737" s="1">
        <v>0</v>
      </c>
      <c r="AG2737" s="7">
        <f>IF(Q2737&gt;0,RANK(Q2737,(N2737:P2737,Q2737:AE2737)),0)</f>
        <v>3</v>
      </c>
      <c r="AH2737" s="7">
        <f>IF(R2737&gt;0,RANK(R2737,(N2737:P2737,Q2737:AE2737)),0)</f>
        <v>0</v>
      </c>
      <c r="AI2737" s="7">
        <f>IF(T2737&gt;0,RANK(T2737,(N2737:P2737,Q2737:AE2737)),0)</f>
        <v>0</v>
      </c>
      <c r="AJ2737" s="7">
        <f>IF(S2737&gt;0,RANK(S2737,(N2737:P2737,Q2737:AE2737)),0)</f>
        <v>0</v>
      </c>
      <c r="AK2737" s="2">
        <f t="shared" si="598"/>
        <v>3.7499999999999999E-2</v>
      </c>
      <c r="AL2737" s="2">
        <f t="shared" si="598"/>
        <v>0</v>
      </c>
      <c r="AM2737" s="2">
        <f t="shared" si="599"/>
        <v>0</v>
      </c>
      <c r="AN2737" s="2">
        <f t="shared" si="600"/>
        <v>0</v>
      </c>
      <c r="AP2737" t="s">
        <v>3564</v>
      </c>
      <c r="AQ2737" t="s">
        <v>3776</v>
      </c>
      <c r="AR2737">
        <v>11</v>
      </c>
      <c r="AT2737" s="85" t="s">
        <v>3334</v>
      </c>
      <c r="AU2737" s="84" t="s">
        <v>4941</v>
      </c>
      <c r="AV2737" s="77" t="str">
        <f t="shared" si="601"/>
        <v>48301</v>
      </c>
      <c r="AX2737" s="7" t="s">
        <v>186</v>
      </c>
      <c r="AY2737">
        <v>5</v>
      </c>
    </row>
    <row r="2738" spans="1:51" hidden="1" outlineLevel="1">
      <c r="A2738" t="s">
        <v>4614</v>
      </c>
      <c r="B2738" t="s">
        <v>3776</v>
      </c>
      <c r="C2738" s="1">
        <f t="shared" si="595"/>
        <v>93151</v>
      </c>
      <c r="D2738" s="7">
        <f>IF(N2738&gt;0, RANK(N2738,(N2738:P2738,Q2738:AE2738)),0)</f>
        <v>2</v>
      </c>
      <c r="E2738" s="7">
        <f>IF(O2738&gt;0,RANK(O2738,(N2738:P2738,Q2738:AE2738)),0)</f>
        <v>1</v>
      </c>
      <c r="F2738" s="7">
        <f>IF(P2738&gt;0,RANK(P2738,(N2738:P2738,Q2738:AE2738)),0)</f>
        <v>4</v>
      </c>
      <c r="G2738" s="1">
        <f t="shared" si="602"/>
        <v>47663</v>
      </c>
      <c r="H2738" s="2">
        <f t="shared" si="603"/>
        <v>0.51167459286534767</v>
      </c>
      <c r="I2738" s="2"/>
      <c r="J2738" s="2">
        <f t="shared" si="596"/>
        <v>0.24124271344376336</v>
      </c>
      <c r="K2738" s="2">
        <f t="shared" si="596"/>
        <v>0.75291730630911102</v>
      </c>
      <c r="L2738" s="2">
        <f t="shared" si="596"/>
        <v>1.2667604212515163E-3</v>
      </c>
      <c r="M2738" s="2">
        <f t="shared" si="597"/>
        <v>4.5732198258741034E-3</v>
      </c>
      <c r="N2738" s="1">
        <v>22472</v>
      </c>
      <c r="O2738" s="1">
        <v>70135</v>
      </c>
      <c r="P2738" s="1">
        <v>118</v>
      </c>
      <c r="Q2738" s="1">
        <v>401</v>
      </c>
      <c r="R2738" s="1">
        <v>13</v>
      </c>
      <c r="S2738" s="1">
        <v>8</v>
      </c>
      <c r="U2738" s="1">
        <v>0</v>
      </c>
      <c r="W2738" s="1">
        <v>4</v>
      </c>
      <c r="AG2738" s="7">
        <f>IF(Q2738&gt;0,RANK(Q2738,(N2738:P2738,Q2738:AE2738)),0)</f>
        <v>3</v>
      </c>
      <c r="AH2738" s="7">
        <f>IF(R2738&gt;0,RANK(R2738,(N2738:P2738,Q2738:AE2738)),0)</f>
        <v>5</v>
      </c>
      <c r="AI2738" s="7">
        <f>IF(T2738&gt;0,RANK(T2738,(N2738:P2738,Q2738:AE2738)),0)</f>
        <v>0</v>
      </c>
      <c r="AJ2738" s="7">
        <f>IF(S2738&gt;0,RANK(S2738,(N2738:P2738,Q2738:AE2738)),0)</f>
        <v>6</v>
      </c>
      <c r="AK2738" s="2">
        <f t="shared" si="598"/>
        <v>4.3048383806937127E-3</v>
      </c>
      <c r="AL2738" s="2">
        <f t="shared" si="598"/>
        <v>1.3955835149381113E-4</v>
      </c>
      <c r="AM2738" s="2">
        <f t="shared" si="599"/>
        <v>0</v>
      </c>
      <c r="AN2738" s="2">
        <f t="shared" si="600"/>
        <v>8.5882062457729922E-5</v>
      </c>
      <c r="AP2738" t="s">
        <v>4614</v>
      </c>
      <c r="AQ2738" t="s">
        <v>3776</v>
      </c>
      <c r="AR2738">
        <v>19</v>
      </c>
      <c r="AT2738" s="85" t="s">
        <v>3334</v>
      </c>
      <c r="AU2738" s="84" t="s">
        <v>4942</v>
      </c>
      <c r="AV2738" s="77" t="str">
        <f t="shared" si="601"/>
        <v>48303</v>
      </c>
      <c r="AX2738" s="7" t="s">
        <v>186</v>
      </c>
      <c r="AY2738">
        <v>89</v>
      </c>
    </row>
    <row r="2739" spans="1:51" hidden="1" outlineLevel="1">
      <c r="A2739" t="s">
        <v>3702</v>
      </c>
      <c r="B2739" t="s">
        <v>3776</v>
      </c>
      <c r="C2739" s="1">
        <f t="shared" si="595"/>
        <v>2271</v>
      </c>
      <c r="D2739" s="7">
        <f>IF(N2739&gt;0, RANK(N2739,(N2739:P2739,Q2739:AE2739)),0)</f>
        <v>2</v>
      </c>
      <c r="E2739" s="7">
        <f>IF(O2739&gt;0,RANK(O2739,(N2739:P2739,Q2739:AE2739)),0)</f>
        <v>1</v>
      </c>
      <c r="F2739" s="7">
        <f>IF(P2739&gt;0,RANK(P2739,(N2739:P2739,Q2739:AE2739)),0)</f>
        <v>0</v>
      </c>
      <c r="G2739" s="1">
        <f t="shared" si="602"/>
        <v>1286</v>
      </c>
      <c r="H2739" s="2">
        <f t="shared" si="603"/>
        <v>0.5662703654777631</v>
      </c>
      <c r="I2739" s="2"/>
      <c r="J2739" s="2">
        <f t="shared" si="596"/>
        <v>0.21576398062527521</v>
      </c>
      <c r="K2739" s="2">
        <f t="shared" si="596"/>
        <v>0.78203434610303835</v>
      </c>
      <c r="L2739" s="2">
        <f t="shared" si="596"/>
        <v>0</v>
      </c>
      <c r="M2739" s="2">
        <f t="shared" si="597"/>
        <v>2.2016732716864107E-3</v>
      </c>
      <c r="N2739" s="1">
        <v>490</v>
      </c>
      <c r="O2739" s="1">
        <v>1776</v>
      </c>
      <c r="P2739" s="1">
        <v>0</v>
      </c>
      <c r="Q2739" s="1">
        <v>5</v>
      </c>
      <c r="R2739" s="1">
        <v>0</v>
      </c>
      <c r="S2739" s="1">
        <v>0</v>
      </c>
      <c r="U2739" s="1">
        <v>0</v>
      </c>
      <c r="W2739" s="1">
        <v>0</v>
      </c>
      <c r="AG2739" s="7">
        <f>IF(Q2739&gt;0,RANK(Q2739,(N2739:P2739,Q2739:AE2739)),0)</f>
        <v>3</v>
      </c>
      <c r="AH2739" s="7">
        <f>IF(R2739&gt;0,RANK(R2739,(N2739:P2739,Q2739:AE2739)),0)</f>
        <v>0</v>
      </c>
      <c r="AI2739" s="7">
        <f>IF(T2739&gt;0,RANK(T2739,(N2739:P2739,Q2739:AE2739)),0)</f>
        <v>0</v>
      </c>
      <c r="AJ2739" s="7">
        <f>IF(S2739&gt;0,RANK(S2739,(N2739:P2739,Q2739:AE2739)),0)</f>
        <v>0</v>
      </c>
      <c r="AK2739" s="2">
        <f t="shared" si="598"/>
        <v>2.2016732716864818E-3</v>
      </c>
      <c r="AL2739" s="2">
        <f t="shared" si="598"/>
        <v>0</v>
      </c>
      <c r="AM2739" s="2">
        <f t="shared" si="599"/>
        <v>0</v>
      </c>
      <c r="AN2739" s="2">
        <f t="shared" si="600"/>
        <v>0</v>
      </c>
      <c r="AP2739" t="s">
        <v>3702</v>
      </c>
      <c r="AQ2739" t="s">
        <v>3776</v>
      </c>
      <c r="AR2739">
        <v>19</v>
      </c>
      <c r="AT2739" s="85" t="s">
        <v>3334</v>
      </c>
      <c r="AU2739" s="84" t="s">
        <v>4518</v>
      </c>
      <c r="AV2739" s="77" t="str">
        <f t="shared" si="601"/>
        <v>48305</v>
      </c>
      <c r="AX2739" s="7" t="s">
        <v>186</v>
      </c>
      <c r="AY2739">
        <v>15</v>
      </c>
    </row>
    <row r="2740" spans="1:51" hidden="1" outlineLevel="1">
      <c r="A2740" t="s">
        <v>4990</v>
      </c>
      <c r="B2740" t="s">
        <v>3776</v>
      </c>
      <c r="C2740" s="1">
        <f t="shared" si="595"/>
        <v>3220</v>
      </c>
      <c r="D2740" s="7">
        <f>IF(N2740&gt;0, RANK(N2740,(N2740:P2740,Q2740:AE2740)),0)</f>
        <v>2</v>
      </c>
      <c r="E2740" s="7">
        <f>IF(O2740&gt;0,RANK(O2740,(N2740:P2740,Q2740:AE2740)),0)</f>
        <v>1</v>
      </c>
      <c r="F2740" s="7">
        <f>IF(P2740&gt;0,RANK(P2740,(N2740:P2740,Q2740:AE2740)),0)</f>
        <v>4</v>
      </c>
      <c r="G2740" s="1">
        <f t="shared" si="602"/>
        <v>1720</v>
      </c>
      <c r="H2740" s="2">
        <f t="shared" si="603"/>
        <v>0.53416149068322982</v>
      </c>
      <c r="I2740" s="2"/>
      <c r="J2740" s="2">
        <f t="shared" si="596"/>
        <v>0.23136645962732919</v>
      </c>
      <c r="K2740" s="2">
        <f t="shared" si="596"/>
        <v>0.76552795031055898</v>
      </c>
      <c r="L2740" s="2">
        <f t="shared" si="596"/>
        <v>1.2422360248447205E-3</v>
      </c>
      <c r="M2740" s="2">
        <f t="shared" si="597"/>
        <v>1.8633540372671421E-3</v>
      </c>
      <c r="N2740" s="1">
        <v>745</v>
      </c>
      <c r="O2740" s="1">
        <v>2465</v>
      </c>
      <c r="P2740" s="1">
        <v>4</v>
      </c>
      <c r="Q2740" s="1">
        <v>6</v>
      </c>
      <c r="R2740" s="1">
        <v>0</v>
      </c>
      <c r="S2740" s="1">
        <v>0</v>
      </c>
      <c r="U2740" s="1">
        <v>0</v>
      </c>
      <c r="W2740" s="1">
        <v>0</v>
      </c>
      <c r="AG2740" s="7">
        <f>IF(Q2740&gt;0,RANK(Q2740,(N2740:P2740,Q2740:AE2740)),0)</f>
        <v>3</v>
      </c>
      <c r="AH2740" s="7">
        <f>IF(R2740&gt;0,RANK(R2740,(N2740:P2740,Q2740:AE2740)),0)</f>
        <v>0</v>
      </c>
      <c r="AI2740" s="7">
        <f>IF(T2740&gt;0,RANK(T2740,(N2740:P2740,Q2740:AE2740)),0)</f>
        <v>0</v>
      </c>
      <c r="AJ2740" s="7">
        <f>IF(S2740&gt;0,RANK(S2740,(N2740:P2740,Q2740:AE2740)),0)</f>
        <v>0</v>
      </c>
      <c r="AK2740" s="2">
        <f t="shared" si="598"/>
        <v>1.8633540372670807E-3</v>
      </c>
      <c r="AL2740" s="2">
        <f t="shared" si="598"/>
        <v>0</v>
      </c>
      <c r="AM2740" s="2">
        <f t="shared" si="599"/>
        <v>0</v>
      </c>
      <c r="AN2740" s="2">
        <f t="shared" si="600"/>
        <v>0</v>
      </c>
      <c r="AP2740" t="s">
        <v>4990</v>
      </c>
      <c r="AQ2740" t="s">
        <v>3776</v>
      </c>
      <c r="AR2740">
        <v>11</v>
      </c>
      <c r="AT2740" s="85" t="s">
        <v>3334</v>
      </c>
      <c r="AU2740" s="84" t="s">
        <v>4519</v>
      </c>
      <c r="AV2740" s="77" t="str">
        <f t="shared" si="601"/>
        <v>48307</v>
      </c>
      <c r="AX2740" s="7" t="s">
        <v>186</v>
      </c>
      <c r="AY2740">
        <v>11</v>
      </c>
    </row>
    <row r="2741" spans="1:51" hidden="1" outlineLevel="1">
      <c r="A2741" t="s">
        <v>4621</v>
      </c>
      <c r="B2741" t="s">
        <v>3776</v>
      </c>
      <c r="C2741" s="1">
        <f t="shared" si="595"/>
        <v>79254</v>
      </c>
      <c r="D2741" s="7">
        <f>IF(N2741&gt;0, RANK(N2741,(N2741:P2741,Q2741:AE2741)),0)</f>
        <v>2</v>
      </c>
      <c r="E2741" s="7">
        <f>IF(O2741&gt;0,RANK(O2741,(N2741:P2741,Q2741:AE2741)),0)</f>
        <v>1</v>
      </c>
      <c r="F2741" s="7">
        <f>IF(P2741&gt;0,RANK(P2741,(N2741:P2741,Q2741:AE2741)),0)</f>
        <v>4</v>
      </c>
      <c r="G2741" s="1">
        <f t="shared" si="602"/>
        <v>25330</v>
      </c>
      <c r="H2741" s="2">
        <f t="shared" si="603"/>
        <v>0.31960531960531963</v>
      </c>
      <c r="I2741" s="2"/>
      <c r="J2741" s="2">
        <f t="shared" si="596"/>
        <v>0.33764857294269057</v>
      </c>
      <c r="K2741" s="2">
        <f t="shared" si="596"/>
        <v>0.65725389254801014</v>
      </c>
      <c r="L2741" s="2">
        <f t="shared" si="596"/>
        <v>1.1734423499129381E-3</v>
      </c>
      <c r="M2741" s="2">
        <f t="shared" si="597"/>
        <v>3.9240921593863458E-3</v>
      </c>
      <c r="N2741" s="1">
        <v>26760</v>
      </c>
      <c r="O2741" s="1">
        <v>52090</v>
      </c>
      <c r="P2741" s="1">
        <v>93</v>
      </c>
      <c r="Q2741" s="1">
        <v>267</v>
      </c>
      <c r="R2741" s="1">
        <v>25</v>
      </c>
      <c r="S2741" s="1">
        <v>11</v>
      </c>
      <c r="U2741" s="1">
        <v>3</v>
      </c>
      <c r="W2741" s="1">
        <v>5</v>
      </c>
      <c r="AG2741" s="7">
        <f>IF(Q2741&gt;0,RANK(Q2741,(N2741:P2741,Q2741:AE2741)),0)</f>
        <v>3</v>
      </c>
      <c r="AH2741" s="7">
        <f>IF(R2741&gt;0,RANK(R2741,(N2741:P2741,Q2741:AE2741)),0)</f>
        <v>5</v>
      </c>
      <c r="AI2741" s="7">
        <f>IF(T2741&gt;0,RANK(T2741,(N2741:P2741,Q2741:AE2741)),0)</f>
        <v>0</v>
      </c>
      <c r="AJ2741" s="7">
        <f>IF(S2741&gt;0,RANK(S2741,(N2741:P2741,Q2741:AE2741)),0)</f>
        <v>6</v>
      </c>
      <c r="AK2741" s="2">
        <f t="shared" si="598"/>
        <v>3.3689151336210158E-3</v>
      </c>
      <c r="AL2741" s="2">
        <f t="shared" si="598"/>
        <v>3.1544149191208015E-4</v>
      </c>
      <c r="AM2741" s="2">
        <f t="shared" si="599"/>
        <v>0</v>
      </c>
      <c r="AN2741" s="2">
        <f t="shared" si="600"/>
        <v>1.3879425644131526E-4</v>
      </c>
      <c r="AP2741" t="s">
        <v>4621</v>
      </c>
      <c r="AQ2741" t="s">
        <v>3776</v>
      </c>
      <c r="AR2741">
        <v>17</v>
      </c>
      <c r="AT2741" s="85" t="s">
        <v>3334</v>
      </c>
      <c r="AU2741" s="84" t="s">
        <v>4520</v>
      </c>
      <c r="AV2741" s="77" t="str">
        <f t="shared" si="601"/>
        <v>48309</v>
      </c>
      <c r="AX2741" s="7" t="s">
        <v>186</v>
      </c>
      <c r="AY2741">
        <v>93</v>
      </c>
    </row>
    <row r="2742" spans="1:51" hidden="1" outlineLevel="1">
      <c r="A2742" t="s">
        <v>3548</v>
      </c>
      <c r="B2742" t="s">
        <v>3776</v>
      </c>
      <c r="C2742" s="1">
        <f t="shared" si="595"/>
        <v>564</v>
      </c>
      <c r="D2742" s="7">
        <f>IF(N2742&gt;0, RANK(N2742,(N2742:P2742,Q2742:AE2742)),0)</f>
        <v>2</v>
      </c>
      <c r="E2742" s="7">
        <f>IF(O2742&gt;0,RANK(O2742,(N2742:P2742,Q2742:AE2742)),0)</f>
        <v>1</v>
      </c>
      <c r="F2742" s="7">
        <f>IF(P2742&gt;0,RANK(P2742,(N2742:P2742,Q2742:AE2742)),0)</f>
        <v>3</v>
      </c>
      <c r="G2742" s="1">
        <f t="shared" si="602"/>
        <v>372</v>
      </c>
      <c r="H2742" s="2">
        <f t="shared" si="603"/>
        <v>0.65957446808510634</v>
      </c>
      <c r="I2742" s="2"/>
      <c r="J2742" s="2">
        <f t="shared" si="596"/>
        <v>0.16843971631205673</v>
      </c>
      <c r="K2742" s="2">
        <f t="shared" si="596"/>
        <v>0.82801418439716312</v>
      </c>
      <c r="L2742" s="2">
        <f t="shared" si="596"/>
        <v>1.7730496453900709E-3</v>
      </c>
      <c r="M2742" s="2">
        <f t="shared" si="597"/>
        <v>1.7730496453900206E-3</v>
      </c>
      <c r="N2742" s="1">
        <v>95</v>
      </c>
      <c r="O2742" s="1">
        <v>467</v>
      </c>
      <c r="P2742" s="1">
        <v>1</v>
      </c>
      <c r="Q2742" s="1">
        <v>1</v>
      </c>
      <c r="R2742" s="1">
        <v>0</v>
      </c>
      <c r="S2742" s="1">
        <v>0</v>
      </c>
      <c r="U2742" s="1">
        <v>0</v>
      </c>
      <c r="W2742" s="1">
        <v>0</v>
      </c>
      <c r="AG2742" s="7">
        <f>IF(Q2742&gt;0,RANK(Q2742,(N2742:P2742,Q2742:AE2742)),0)</f>
        <v>3</v>
      </c>
      <c r="AH2742" s="7">
        <f>IF(R2742&gt;0,RANK(R2742,(N2742:P2742,Q2742:AE2742)),0)</f>
        <v>0</v>
      </c>
      <c r="AI2742" s="7">
        <f>IF(T2742&gt;0,RANK(T2742,(N2742:P2742,Q2742:AE2742)),0)</f>
        <v>0</v>
      </c>
      <c r="AJ2742" s="7">
        <f>IF(S2742&gt;0,RANK(S2742,(N2742:P2742,Q2742:AE2742)),0)</f>
        <v>0</v>
      </c>
      <c r="AK2742" s="2">
        <f t="shared" si="598"/>
        <v>1.7730496453900709E-3</v>
      </c>
      <c r="AL2742" s="2">
        <f t="shared" si="598"/>
        <v>0</v>
      </c>
      <c r="AM2742" s="2">
        <f t="shared" si="599"/>
        <v>0</v>
      </c>
      <c r="AN2742" s="2">
        <f t="shared" si="600"/>
        <v>0</v>
      </c>
      <c r="AP2742" t="s">
        <v>3548</v>
      </c>
      <c r="AQ2742" t="s">
        <v>3776</v>
      </c>
      <c r="AR2742">
        <v>28</v>
      </c>
      <c r="AT2742" s="85" t="s">
        <v>3334</v>
      </c>
      <c r="AU2742" s="84" t="s">
        <v>4521</v>
      </c>
      <c r="AV2742" s="77" t="str">
        <f t="shared" si="601"/>
        <v>48311</v>
      </c>
      <c r="AX2742" s="7" t="s">
        <v>186</v>
      </c>
      <c r="AY2742">
        <v>6</v>
      </c>
    </row>
    <row r="2743" spans="1:51" hidden="1" outlineLevel="1">
      <c r="A2743" t="s">
        <v>3697</v>
      </c>
      <c r="B2743" t="s">
        <v>3776</v>
      </c>
      <c r="C2743" s="1">
        <f t="shared" si="595"/>
        <v>4101</v>
      </c>
      <c r="D2743" s="7">
        <f>IF(N2743&gt;0, RANK(N2743,(N2743:P2743,Q2743:AE2743)),0)</f>
        <v>2</v>
      </c>
      <c r="E2743" s="7">
        <f>IF(O2743&gt;0,RANK(O2743,(N2743:P2743,Q2743:AE2743)),0)</f>
        <v>1</v>
      </c>
      <c r="F2743" s="7">
        <f>IF(P2743&gt;0,RANK(P2743,(N2743:P2743,Q2743:AE2743)),0)</f>
        <v>4</v>
      </c>
      <c r="G2743" s="1">
        <f t="shared" si="602"/>
        <v>1602</v>
      </c>
      <c r="H2743" s="2">
        <f t="shared" si="603"/>
        <v>0.39063643013899046</v>
      </c>
      <c r="I2743" s="2"/>
      <c r="J2743" s="2">
        <f t="shared" si="596"/>
        <v>0.30114606193611315</v>
      </c>
      <c r="K2743" s="2">
        <f t="shared" si="596"/>
        <v>0.69178249207510367</v>
      </c>
      <c r="L2743" s="2">
        <f t="shared" si="596"/>
        <v>9.7537186052182399E-4</v>
      </c>
      <c r="M2743" s="2">
        <f t="shared" si="597"/>
        <v>6.096074128261352E-3</v>
      </c>
      <c r="N2743" s="1">
        <v>1235</v>
      </c>
      <c r="O2743" s="1">
        <v>2837</v>
      </c>
      <c r="P2743" s="1">
        <v>4</v>
      </c>
      <c r="Q2743" s="1">
        <v>22</v>
      </c>
      <c r="R2743" s="1">
        <v>3</v>
      </c>
      <c r="S2743" s="1">
        <v>0</v>
      </c>
      <c r="U2743" s="1">
        <v>0</v>
      </c>
      <c r="W2743" s="1">
        <v>0</v>
      </c>
      <c r="AG2743" s="7">
        <f>IF(Q2743&gt;0,RANK(Q2743,(N2743:P2743,Q2743:AE2743)),0)</f>
        <v>3</v>
      </c>
      <c r="AH2743" s="7">
        <f>IF(R2743&gt;0,RANK(R2743,(N2743:P2743,Q2743:AE2743)),0)</f>
        <v>5</v>
      </c>
      <c r="AI2743" s="7">
        <f>IF(T2743&gt;0,RANK(T2743,(N2743:P2743,Q2743:AE2743)),0)</f>
        <v>0</v>
      </c>
      <c r="AJ2743" s="7">
        <f>IF(S2743&gt;0,RANK(S2743,(N2743:P2743,Q2743:AE2743)),0)</f>
        <v>0</v>
      </c>
      <c r="AK2743" s="2">
        <f t="shared" si="598"/>
        <v>5.3645452328700315E-3</v>
      </c>
      <c r="AL2743" s="2">
        <f t="shared" si="598"/>
        <v>7.3152889539136799E-4</v>
      </c>
      <c r="AM2743" s="2">
        <f t="shared" si="599"/>
        <v>0</v>
      </c>
      <c r="AN2743" s="2">
        <f t="shared" si="600"/>
        <v>0</v>
      </c>
      <c r="AP2743" t="s">
        <v>3697</v>
      </c>
      <c r="AQ2743" t="s">
        <v>3776</v>
      </c>
      <c r="AR2743">
        <v>17</v>
      </c>
      <c r="AT2743" s="85" t="s">
        <v>3334</v>
      </c>
      <c r="AU2743" s="84" t="s">
        <v>4522</v>
      </c>
      <c r="AV2743" s="77" t="str">
        <f t="shared" si="601"/>
        <v>48313</v>
      </c>
      <c r="AX2743" s="7" t="s">
        <v>186</v>
      </c>
      <c r="AY2743">
        <v>9</v>
      </c>
    </row>
    <row r="2744" spans="1:51" hidden="1" outlineLevel="1">
      <c r="A2744" t="s">
        <v>4450</v>
      </c>
      <c r="B2744" t="s">
        <v>3776</v>
      </c>
      <c r="C2744" s="1">
        <f t="shared" si="595"/>
        <v>4348</v>
      </c>
      <c r="D2744" s="7">
        <f>IF(N2744&gt;0, RANK(N2744,(N2744:P2744,Q2744:AE2744)),0)</f>
        <v>2</v>
      </c>
      <c r="E2744" s="7">
        <f>IF(O2744&gt;0,RANK(O2744,(N2744:P2744,Q2744:AE2744)),0)</f>
        <v>1</v>
      </c>
      <c r="F2744" s="7">
        <f>IF(P2744&gt;0,RANK(P2744,(N2744:P2744,Q2744:AE2744)),0)</f>
        <v>4</v>
      </c>
      <c r="G2744" s="1">
        <f t="shared" si="602"/>
        <v>557</v>
      </c>
      <c r="H2744" s="2">
        <f t="shared" si="603"/>
        <v>0.12810487580496779</v>
      </c>
      <c r="I2744" s="2"/>
      <c r="J2744" s="2">
        <f t="shared" si="596"/>
        <v>0.43330266789328425</v>
      </c>
      <c r="K2744" s="2">
        <f t="shared" si="596"/>
        <v>0.56140754369825208</v>
      </c>
      <c r="L2744" s="2">
        <f t="shared" si="596"/>
        <v>1.3799448022079118E-3</v>
      </c>
      <c r="M2744" s="2">
        <f t="shared" si="597"/>
        <v>3.9098436062557015E-3</v>
      </c>
      <c r="N2744" s="1">
        <v>1884</v>
      </c>
      <c r="O2744" s="1">
        <v>2441</v>
      </c>
      <c r="P2744" s="1">
        <v>6</v>
      </c>
      <c r="Q2744" s="1">
        <v>16</v>
      </c>
      <c r="R2744" s="1">
        <v>0</v>
      </c>
      <c r="S2744" s="1">
        <v>0</v>
      </c>
      <c r="U2744" s="1">
        <v>0</v>
      </c>
      <c r="W2744" s="1">
        <v>1</v>
      </c>
      <c r="AG2744" s="7">
        <f>IF(Q2744&gt;0,RANK(Q2744,(N2744:P2744,Q2744:AE2744)),0)</f>
        <v>3</v>
      </c>
      <c r="AH2744" s="7">
        <f>IF(R2744&gt;0,RANK(R2744,(N2744:P2744,Q2744:AE2744)),0)</f>
        <v>0</v>
      </c>
      <c r="AI2744" s="7">
        <f>IF(T2744&gt;0,RANK(T2744,(N2744:P2744,Q2744:AE2744)),0)</f>
        <v>0</v>
      </c>
      <c r="AJ2744" s="7">
        <f>IF(S2744&gt;0,RANK(S2744,(N2744:P2744,Q2744:AE2744)),0)</f>
        <v>0</v>
      </c>
      <c r="AK2744" s="2">
        <f t="shared" si="598"/>
        <v>3.6798528058877645E-3</v>
      </c>
      <c r="AL2744" s="2">
        <f t="shared" si="598"/>
        <v>0</v>
      </c>
      <c r="AM2744" s="2">
        <f t="shared" si="599"/>
        <v>0</v>
      </c>
      <c r="AN2744" s="2">
        <f t="shared" si="600"/>
        <v>0</v>
      </c>
      <c r="AP2744" t="s">
        <v>4450</v>
      </c>
      <c r="AQ2744" t="s">
        <v>3776</v>
      </c>
      <c r="AR2744">
        <v>1</v>
      </c>
      <c r="AT2744" s="85" t="s">
        <v>3334</v>
      </c>
      <c r="AU2744" s="84" t="s">
        <v>3857</v>
      </c>
      <c r="AV2744" s="77" t="str">
        <f t="shared" si="601"/>
        <v>48315</v>
      </c>
      <c r="AX2744" s="7" t="s">
        <v>186</v>
      </c>
      <c r="AY2744">
        <v>11</v>
      </c>
    </row>
    <row r="2745" spans="1:51" hidden="1" outlineLevel="1">
      <c r="A2745" t="s">
        <v>2992</v>
      </c>
      <c r="B2745" t="s">
        <v>3776</v>
      </c>
      <c r="C2745" s="1">
        <f t="shared" si="595"/>
        <v>1807</v>
      </c>
      <c r="D2745" s="7">
        <f>IF(N2745&gt;0, RANK(N2745,(N2745:P2745,Q2745:AE2745)),0)</f>
        <v>2</v>
      </c>
      <c r="E2745" s="7">
        <f>IF(O2745&gt;0,RANK(O2745,(N2745:P2745,Q2745:AE2745)),0)</f>
        <v>1</v>
      </c>
      <c r="F2745" s="7">
        <f>IF(P2745&gt;0,RANK(P2745,(N2745:P2745,Q2745:AE2745)),0)</f>
        <v>0</v>
      </c>
      <c r="G2745" s="1">
        <f t="shared" si="602"/>
        <v>1226</v>
      </c>
      <c r="H2745" s="2">
        <f t="shared" si="603"/>
        <v>0.6784726065301605</v>
      </c>
      <c r="I2745" s="2"/>
      <c r="J2745" s="2">
        <f t="shared" si="596"/>
        <v>0.15938018815716656</v>
      </c>
      <c r="K2745" s="2">
        <f t="shared" si="596"/>
        <v>0.8378527946873271</v>
      </c>
      <c r="L2745" s="2">
        <f t="shared" si="596"/>
        <v>0</v>
      </c>
      <c r="M2745" s="2">
        <f t="shared" si="597"/>
        <v>2.7670171555063128E-3</v>
      </c>
      <c r="N2745" s="1">
        <v>288</v>
      </c>
      <c r="O2745" s="1">
        <v>1514</v>
      </c>
      <c r="P2745" s="1">
        <v>0</v>
      </c>
      <c r="Q2745" s="1">
        <v>4</v>
      </c>
      <c r="R2745" s="1">
        <v>1</v>
      </c>
      <c r="S2745" s="1">
        <v>0</v>
      </c>
      <c r="U2745" s="1">
        <v>0</v>
      </c>
      <c r="W2745" s="1">
        <v>0</v>
      </c>
      <c r="AG2745" s="7">
        <f>IF(Q2745&gt;0,RANK(Q2745,(N2745:P2745,Q2745:AE2745)),0)</f>
        <v>3</v>
      </c>
      <c r="AH2745" s="7">
        <f>IF(R2745&gt;0,RANK(R2745,(N2745:P2745,Q2745:AE2745)),0)</f>
        <v>4</v>
      </c>
      <c r="AI2745" s="7">
        <f>IF(T2745&gt;0,RANK(T2745,(N2745:P2745,Q2745:AE2745)),0)</f>
        <v>0</v>
      </c>
      <c r="AJ2745" s="7">
        <f>IF(S2745&gt;0,RANK(S2745,(N2745:P2745,Q2745:AE2745)),0)</f>
        <v>0</v>
      </c>
      <c r="AK2745" s="2">
        <f t="shared" si="598"/>
        <v>2.2136137244050912E-3</v>
      </c>
      <c r="AL2745" s="2">
        <f t="shared" si="598"/>
        <v>5.5340343110127279E-4</v>
      </c>
      <c r="AM2745" s="2">
        <f t="shared" si="599"/>
        <v>0</v>
      </c>
      <c r="AN2745" s="2">
        <f t="shared" si="600"/>
        <v>0</v>
      </c>
      <c r="AP2745" t="s">
        <v>2992</v>
      </c>
      <c r="AQ2745" t="s">
        <v>3776</v>
      </c>
      <c r="AR2745">
        <v>11</v>
      </c>
      <c r="AT2745" s="85" t="s">
        <v>3334</v>
      </c>
      <c r="AU2745" s="84" t="s">
        <v>3858</v>
      </c>
      <c r="AV2745" s="77" t="str">
        <f t="shared" si="601"/>
        <v>48317</v>
      </c>
      <c r="AX2745" s="7" t="s">
        <v>186</v>
      </c>
      <c r="AY2745">
        <v>7</v>
      </c>
    </row>
    <row r="2746" spans="1:51" hidden="1" outlineLevel="1">
      <c r="A2746" t="s">
        <v>2922</v>
      </c>
      <c r="B2746" t="s">
        <v>3776</v>
      </c>
      <c r="C2746" s="1">
        <f t="shared" si="595"/>
        <v>2077</v>
      </c>
      <c r="D2746" s="7">
        <f>IF(N2746&gt;0, RANK(N2746,(N2746:P2746,Q2746:AE2746)),0)</f>
        <v>2</v>
      </c>
      <c r="E2746" s="7">
        <f>IF(O2746&gt;0,RANK(O2746,(N2746:P2746,Q2746:AE2746)),0)</f>
        <v>1</v>
      </c>
      <c r="F2746" s="7">
        <f>IF(P2746&gt;0,RANK(P2746,(N2746:P2746,Q2746:AE2746)),0)</f>
        <v>4</v>
      </c>
      <c r="G2746" s="1">
        <f t="shared" si="602"/>
        <v>1141</v>
      </c>
      <c r="H2746" s="2">
        <f t="shared" si="603"/>
        <v>0.54935002407318245</v>
      </c>
      <c r="I2746" s="2"/>
      <c r="J2746" s="2">
        <f t="shared" si="596"/>
        <v>0.2209918151179586</v>
      </c>
      <c r="K2746" s="2">
        <f t="shared" si="596"/>
        <v>0.77034183919114108</v>
      </c>
      <c r="L2746" s="2">
        <f t="shared" si="596"/>
        <v>2.8887818969667791E-3</v>
      </c>
      <c r="M2746" s="2">
        <f t="shared" si="597"/>
        <v>5.7775637939335225E-3</v>
      </c>
      <c r="N2746" s="1">
        <v>459</v>
      </c>
      <c r="O2746" s="1">
        <v>1600</v>
      </c>
      <c r="P2746" s="1">
        <v>6</v>
      </c>
      <c r="Q2746" s="1">
        <v>11</v>
      </c>
      <c r="R2746" s="1">
        <v>1</v>
      </c>
      <c r="S2746" s="1">
        <v>0</v>
      </c>
      <c r="U2746" s="1">
        <v>0</v>
      </c>
      <c r="W2746" s="1">
        <v>0</v>
      </c>
      <c r="AG2746" s="7">
        <f>IF(Q2746&gt;0,RANK(Q2746,(N2746:P2746,Q2746:AE2746)),0)</f>
        <v>3</v>
      </c>
      <c r="AH2746" s="7">
        <f>IF(R2746&gt;0,RANK(R2746,(N2746:P2746,Q2746:AE2746)),0)</f>
        <v>5</v>
      </c>
      <c r="AI2746" s="7">
        <f>IF(T2746&gt;0,RANK(T2746,(N2746:P2746,Q2746:AE2746)),0)</f>
        <v>0</v>
      </c>
      <c r="AJ2746" s="7">
        <f>IF(S2746&gt;0,RANK(S2746,(N2746:P2746,Q2746:AE2746)),0)</f>
        <v>0</v>
      </c>
      <c r="AK2746" s="2">
        <f t="shared" si="598"/>
        <v>5.296100144439095E-3</v>
      </c>
      <c r="AL2746" s="2">
        <f t="shared" si="598"/>
        <v>4.8146364949446316E-4</v>
      </c>
      <c r="AM2746" s="2">
        <f t="shared" si="599"/>
        <v>0</v>
      </c>
      <c r="AN2746" s="2">
        <f t="shared" si="600"/>
        <v>0</v>
      </c>
      <c r="AP2746" t="s">
        <v>2922</v>
      </c>
      <c r="AQ2746" t="s">
        <v>3776</v>
      </c>
      <c r="AR2746">
        <v>11</v>
      </c>
      <c r="AT2746" s="85" t="s">
        <v>3334</v>
      </c>
      <c r="AU2746" s="84" t="s">
        <v>3859</v>
      </c>
      <c r="AV2746" s="77" t="str">
        <f t="shared" si="601"/>
        <v>48319</v>
      </c>
      <c r="AX2746" s="7" t="s">
        <v>186</v>
      </c>
      <c r="AY2746">
        <v>5</v>
      </c>
    </row>
    <row r="2747" spans="1:51" hidden="1" outlineLevel="1">
      <c r="A2747" t="s">
        <v>2658</v>
      </c>
      <c r="B2747" t="s">
        <v>3776</v>
      </c>
      <c r="C2747" s="1">
        <f t="shared" si="595"/>
        <v>12521</v>
      </c>
      <c r="D2747" s="7">
        <f>IF(N2747&gt;0, RANK(N2747,(N2747:P2747,Q2747:AE2747)),0)</f>
        <v>2</v>
      </c>
      <c r="E2747" s="7">
        <f>IF(O2747&gt;0,RANK(O2747,(N2747:P2747,Q2747:AE2747)),0)</f>
        <v>1</v>
      </c>
      <c r="F2747" s="7">
        <f>IF(P2747&gt;0,RANK(P2747,(N2747:P2747,Q2747:AE2747)),0)</f>
        <v>4</v>
      </c>
      <c r="G2747" s="1">
        <f t="shared" si="602"/>
        <v>3764</v>
      </c>
      <c r="H2747" s="2">
        <f t="shared" si="603"/>
        <v>0.30061496685568245</v>
      </c>
      <c r="I2747" s="2"/>
      <c r="J2747" s="2">
        <f t="shared" si="596"/>
        <v>0.34781566967494609</v>
      </c>
      <c r="K2747" s="2">
        <f t="shared" si="596"/>
        <v>0.64843063653062849</v>
      </c>
      <c r="L2747" s="2">
        <f t="shared" si="596"/>
        <v>4.7919495247983389E-4</v>
      </c>
      <c r="M2747" s="2">
        <f t="shared" si="597"/>
        <v>3.2744988419455274E-3</v>
      </c>
      <c r="N2747" s="1">
        <v>4355</v>
      </c>
      <c r="O2747" s="1">
        <v>8119</v>
      </c>
      <c r="P2747" s="1">
        <v>6</v>
      </c>
      <c r="Q2747" s="1">
        <v>38</v>
      </c>
      <c r="R2747" s="1">
        <v>3</v>
      </c>
      <c r="S2747" s="1">
        <v>0</v>
      </c>
      <c r="U2747" s="1">
        <v>0</v>
      </c>
      <c r="W2747" s="1">
        <v>0</v>
      </c>
      <c r="AG2747" s="7">
        <f>IF(Q2747&gt;0,RANK(Q2747,(N2747:P2747,Q2747:AE2747)),0)</f>
        <v>3</v>
      </c>
      <c r="AH2747" s="7">
        <f>IF(R2747&gt;0,RANK(R2747,(N2747:P2747,Q2747:AE2747)),0)</f>
        <v>5</v>
      </c>
      <c r="AI2747" s="7">
        <f>IF(T2747&gt;0,RANK(T2747,(N2747:P2747,Q2747:AE2747)),0)</f>
        <v>0</v>
      </c>
      <c r="AJ2747" s="7">
        <f>IF(S2747&gt;0,RANK(S2747,(N2747:P2747,Q2747:AE2747)),0)</f>
        <v>0</v>
      </c>
      <c r="AK2747" s="2">
        <f t="shared" si="598"/>
        <v>3.0349013657056147E-3</v>
      </c>
      <c r="AL2747" s="2">
        <f t="shared" si="598"/>
        <v>2.3959747623991694E-4</v>
      </c>
      <c r="AM2747" s="2">
        <f t="shared" si="599"/>
        <v>0</v>
      </c>
      <c r="AN2747" s="2">
        <f t="shared" si="600"/>
        <v>0</v>
      </c>
      <c r="AP2747" t="s">
        <v>2658</v>
      </c>
      <c r="AQ2747" t="s">
        <v>3776</v>
      </c>
      <c r="AR2747">
        <v>14</v>
      </c>
      <c r="AT2747" s="85" t="s">
        <v>3334</v>
      </c>
      <c r="AU2747" s="84" t="s">
        <v>5082</v>
      </c>
      <c r="AV2747" s="77" t="str">
        <f t="shared" si="601"/>
        <v>48321</v>
      </c>
      <c r="AX2747" s="7" t="s">
        <v>186</v>
      </c>
      <c r="AY2747">
        <v>19</v>
      </c>
    </row>
    <row r="2748" spans="1:51" hidden="1" outlineLevel="1">
      <c r="A2748" t="s">
        <v>4771</v>
      </c>
      <c r="B2748" t="s">
        <v>3776</v>
      </c>
      <c r="C2748" s="1">
        <f t="shared" si="595"/>
        <v>10034</v>
      </c>
      <c r="D2748" s="7">
        <f>IF(N2748&gt;0, RANK(N2748,(N2748:P2748,Q2748:AE2748)),0)</f>
        <v>1</v>
      </c>
      <c r="E2748" s="7">
        <f>IF(O2748&gt;0,RANK(O2748,(N2748:P2748,Q2748:AE2748)),0)</f>
        <v>2</v>
      </c>
      <c r="F2748" s="7">
        <f>IF(P2748&gt;0,RANK(P2748,(N2748:P2748,Q2748:AE2748)),0)</f>
        <v>4</v>
      </c>
      <c r="G2748" s="1">
        <f t="shared" si="602"/>
        <v>1923</v>
      </c>
      <c r="H2748" s="2">
        <f t="shared" si="603"/>
        <v>0.19164839545545145</v>
      </c>
      <c r="I2748" s="2"/>
      <c r="J2748" s="2">
        <f t="shared" si="596"/>
        <v>0.59278453258919672</v>
      </c>
      <c r="K2748" s="2">
        <f t="shared" si="596"/>
        <v>0.40113613713374524</v>
      </c>
      <c r="L2748" s="2">
        <f t="shared" si="596"/>
        <v>2.1925453458241976E-3</v>
      </c>
      <c r="M2748" s="2">
        <f t="shared" si="597"/>
        <v>3.8867849312338395E-3</v>
      </c>
      <c r="N2748" s="1">
        <v>5948</v>
      </c>
      <c r="O2748" s="1">
        <v>4025</v>
      </c>
      <c r="P2748" s="1">
        <v>22</v>
      </c>
      <c r="Q2748" s="1">
        <v>39</v>
      </c>
      <c r="R2748" s="1">
        <v>0</v>
      </c>
      <c r="S2748" s="1">
        <v>0</v>
      </c>
      <c r="U2748" s="1">
        <v>0</v>
      </c>
      <c r="W2748" s="1">
        <v>0</v>
      </c>
      <c r="AG2748" s="7">
        <f>IF(Q2748&gt;0,RANK(Q2748,(N2748:P2748,Q2748:AE2748)),0)</f>
        <v>3</v>
      </c>
      <c r="AH2748" s="7">
        <f>IF(R2748&gt;0,RANK(R2748,(N2748:P2748,Q2748:AE2748)),0)</f>
        <v>0</v>
      </c>
      <c r="AI2748" s="7">
        <f>IF(T2748&gt;0,RANK(T2748,(N2748:P2748,Q2748:AE2748)),0)</f>
        <v>0</v>
      </c>
      <c r="AJ2748" s="7">
        <f>IF(S2748&gt;0,RANK(S2748,(N2748:P2748,Q2748:AE2748)),0)</f>
        <v>0</v>
      </c>
      <c r="AK2748" s="2">
        <f t="shared" si="598"/>
        <v>3.8867849312338052E-3</v>
      </c>
      <c r="AL2748" s="2">
        <f t="shared" si="598"/>
        <v>0</v>
      </c>
      <c r="AM2748" s="2">
        <f t="shared" si="599"/>
        <v>0</v>
      </c>
      <c r="AN2748" s="2">
        <f t="shared" si="600"/>
        <v>0</v>
      </c>
      <c r="AP2748" t="s">
        <v>4771</v>
      </c>
      <c r="AQ2748" t="s">
        <v>3776</v>
      </c>
      <c r="AR2748">
        <v>23</v>
      </c>
      <c r="AT2748" s="85" t="s">
        <v>3334</v>
      </c>
      <c r="AU2748" s="84" t="s">
        <v>3813</v>
      </c>
      <c r="AV2748" s="77" t="str">
        <f t="shared" si="601"/>
        <v>48323</v>
      </c>
      <c r="AX2748" s="7" t="s">
        <v>186</v>
      </c>
      <c r="AY2748">
        <v>15</v>
      </c>
    </row>
    <row r="2749" spans="1:51" hidden="1" outlineLevel="1">
      <c r="A2749" t="s">
        <v>2380</v>
      </c>
      <c r="B2749" t="s">
        <v>3776</v>
      </c>
      <c r="C2749" s="1">
        <f t="shared" si="595"/>
        <v>14826</v>
      </c>
      <c r="D2749" s="7">
        <f>IF(N2749&gt;0, RANK(N2749,(N2749:P2749,Q2749:AE2749)),0)</f>
        <v>2</v>
      </c>
      <c r="E2749" s="7">
        <f>IF(O2749&gt;0,RANK(O2749,(N2749:P2749,Q2749:AE2749)),0)</f>
        <v>1</v>
      </c>
      <c r="F2749" s="7">
        <f>IF(P2749&gt;0,RANK(P2749,(N2749:P2749,Q2749:AE2749)),0)</f>
        <v>4</v>
      </c>
      <c r="G2749" s="1">
        <f t="shared" si="602"/>
        <v>6067</v>
      </c>
      <c r="H2749" s="2">
        <f t="shared" si="603"/>
        <v>0.40921354377445029</v>
      </c>
      <c r="I2749" s="2"/>
      <c r="J2749" s="2">
        <f t="shared" si="596"/>
        <v>0.29151490624578441</v>
      </c>
      <c r="K2749" s="2">
        <f t="shared" si="596"/>
        <v>0.70072845002023476</v>
      </c>
      <c r="L2749" s="2">
        <f t="shared" si="596"/>
        <v>1.8885741265344666E-3</v>
      </c>
      <c r="M2749" s="2">
        <f t="shared" si="597"/>
        <v>5.868069607446306E-3</v>
      </c>
      <c r="N2749" s="1">
        <v>4322</v>
      </c>
      <c r="O2749" s="1">
        <v>10389</v>
      </c>
      <c r="P2749" s="1">
        <v>28</v>
      </c>
      <c r="Q2749" s="1">
        <v>71</v>
      </c>
      <c r="R2749" s="1">
        <v>15</v>
      </c>
      <c r="S2749" s="1">
        <v>0</v>
      </c>
      <c r="U2749" s="1">
        <v>0</v>
      </c>
      <c r="W2749" s="1">
        <v>1</v>
      </c>
      <c r="AG2749" s="7">
        <f>IF(Q2749&gt;0,RANK(Q2749,(N2749:P2749,Q2749:AE2749)),0)</f>
        <v>3</v>
      </c>
      <c r="AH2749" s="7">
        <f>IF(R2749&gt;0,RANK(R2749,(N2749:P2749,Q2749:AE2749)),0)</f>
        <v>5</v>
      </c>
      <c r="AI2749" s="7">
        <f>IF(T2749&gt;0,RANK(T2749,(N2749:P2749,Q2749:AE2749)),0)</f>
        <v>0</v>
      </c>
      <c r="AJ2749" s="7">
        <f>IF(S2749&gt;0,RANK(S2749,(N2749:P2749,Q2749:AE2749)),0)</f>
        <v>0</v>
      </c>
      <c r="AK2749" s="2">
        <f t="shared" si="598"/>
        <v>4.7888843922838254E-3</v>
      </c>
      <c r="AL2749" s="2">
        <f t="shared" si="598"/>
        <v>1.0117361392148927E-3</v>
      </c>
      <c r="AM2749" s="2">
        <f t="shared" si="599"/>
        <v>0</v>
      </c>
      <c r="AN2749" s="2">
        <f t="shared" si="600"/>
        <v>0</v>
      </c>
      <c r="AP2749" t="s">
        <v>2380</v>
      </c>
      <c r="AQ2749" t="s">
        <v>3776</v>
      </c>
      <c r="AR2749">
        <v>23</v>
      </c>
      <c r="AT2749" s="85" t="s">
        <v>3334</v>
      </c>
      <c r="AU2749" s="84" t="s">
        <v>3814</v>
      </c>
      <c r="AV2749" s="77" t="str">
        <f t="shared" si="601"/>
        <v>48325</v>
      </c>
      <c r="AX2749" s="7" t="s">
        <v>186</v>
      </c>
      <c r="AY2749">
        <v>23</v>
      </c>
    </row>
    <row r="2750" spans="1:51" hidden="1" outlineLevel="1">
      <c r="A2750" t="s">
        <v>1680</v>
      </c>
      <c r="B2750" t="s">
        <v>3776</v>
      </c>
      <c r="C2750" s="1">
        <f t="shared" si="595"/>
        <v>1103</v>
      </c>
      <c r="D2750" s="7">
        <f>IF(N2750&gt;0, RANK(N2750,(N2750:P2750,Q2750:AE2750)),0)</f>
        <v>2</v>
      </c>
      <c r="E2750" s="7">
        <f>IF(O2750&gt;0,RANK(O2750,(N2750:P2750,Q2750:AE2750)),0)</f>
        <v>1</v>
      </c>
      <c r="F2750" s="7">
        <f>IF(P2750&gt;0,RANK(P2750,(N2750:P2750,Q2750:AE2750)),0)</f>
        <v>0</v>
      </c>
      <c r="G2750" s="1">
        <f t="shared" si="602"/>
        <v>430</v>
      </c>
      <c r="H2750" s="2">
        <f t="shared" si="603"/>
        <v>0.38984587488667272</v>
      </c>
      <c r="I2750" s="2"/>
      <c r="J2750" s="2">
        <f t="shared" si="596"/>
        <v>0.30009066183136901</v>
      </c>
      <c r="K2750" s="2">
        <f t="shared" si="596"/>
        <v>0.68993653671804167</v>
      </c>
      <c r="L2750" s="2">
        <f t="shared" si="596"/>
        <v>0</v>
      </c>
      <c r="M2750" s="2">
        <f t="shared" si="597"/>
        <v>9.9728014505893192E-3</v>
      </c>
      <c r="N2750" s="1">
        <v>331</v>
      </c>
      <c r="O2750" s="1">
        <v>761</v>
      </c>
      <c r="P2750" s="1">
        <v>0</v>
      </c>
      <c r="Q2750" s="1">
        <v>10</v>
      </c>
      <c r="R2750" s="1">
        <v>1</v>
      </c>
      <c r="S2750" s="1">
        <v>0</v>
      </c>
      <c r="U2750" s="1">
        <v>0</v>
      </c>
      <c r="W2750" s="1">
        <v>0</v>
      </c>
      <c r="AG2750" s="7">
        <f>IF(Q2750&gt;0,RANK(Q2750,(N2750:P2750,Q2750:AE2750)),0)</f>
        <v>3</v>
      </c>
      <c r="AH2750" s="7">
        <f>IF(R2750&gt;0,RANK(R2750,(N2750:P2750,Q2750:AE2750)),0)</f>
        <v>4</v>
      </c>
      <c r="AI2750" s="7">
        <f>IF(T2750&gt;0,RANK(T2750,(N2750:P2750,Q2750:AE2750)),0)</f>
        <v>0</v>
      </c>
      <c r="AJ2750" s="7">
        <f>IF(S2750&gt;0,RANK(S2750,(N2750:P2750,Q2750:AE2750)),0)</f>
        <v>0</v>
      </c>
      <c r="AK2750" s="2">
        <f t="shared" si="598"/>
        <v>9.0661831368993653E-3</v>
      </c>
      <c r="AL2750" s="2">
        <f t="shared" si="598"/>
        <v>9.0661831368993653E-4</v>
      </c>
      <c r="AM2750" s="2">
        <f t="shared" si="599"/>
        <v>0</v>
      </c>
      <c r="AN2750" s="2">
        <f t="shared" si="600"/>
        <v>0</v>
      </c>
      <c r="AP2750" t="s">
        <v>1680</v>
      </c>
      <c r="AQ2750" t="s">
        <v>3776</v>
      </c>
      <c r="AR2750">
        <v>11</v>
      </c>
      <c r="AT2750" s="85" t="s">
        <v>3334</v>
      </c>
      <c r="AU2750" s="84" t="s">
        <v>3815</v>
      </c>
      <c r="AV2750" s="77" t="str">
        <f t="shared" si="601"/>
        <v>48327</v>
      </c>
      <c r="AX2750" s="7" t="s">
        <v>186</v>
      </c>
      <c r="AY2750">
        <v>7</v>
      </c>
    </row>
    <row r="2751" spans="1:51" hidden="1" outlineLevel="1">
      <c r="A2751" t="s">
        <v>2754</v>
      </c>
      <c r="B2751" t="s">
        <v>3776</v>
      </c>
      <c r="C2751" s="1">
        <f t="shared" si="595"/>
        <v>44834</v>
      </c>
      <c r="D2751" s="7">
        <f>IF(N2751&gt;0, RANK(N2751,(N2751:P2751,Q2751:AE2751)),0)</f>
        <v>2</v>
      </c>
      <c r="E2751" s="7">
        <f>IF(O2751&gt;0,RANK(O2751,(N2751:P2751,Q2751:AE2751)),0)</f>
        <v>1</v>
      </c>
      <c r="F2751" s="7">
        <f>IF(P2751&gt;0,RANK(P2751,(N2751:P2751,Q2751:AE2751)),0)</f>
        <v>4</v>
      </c>
      <c r="G2751" s="1">
        <f t="shared" si="602"/>
        <v>28580</v>
      </c>
      <c r="H2751" s="2">
        <f t="shared" si="603"/>
        <v>0.63746263996074404</v>
      </c>
      <c r="I2751" s="2"/>
      <c r="J2751" s="2">
        <f t="shared" si="596"/>
        <v>0.17854753089173395</v>
      </c>
      <c r="K2751" s="2">
        <f t="shared" si="596"/>
        <v>0.81601017085247807</v>
      </c>
      <c r="L2751" s="2">
        <f t="shared" si="596"/>
        <v>1.1598340545122005E-3</v>
      </c>
      <c r="M2751" s="2">
        <f t="shared" si="597"/>
        <v>4.2824642012758134E-3</v>
      </c>
      <c r="N2751" s="1">
        <v>8005</v>
      </c>
      <c r="O2751" s="1">
        <v>36585</v>
      </c>
      <c r="P2751" s="1">
        <v>52</v>
      </c>
      <c r="Q2751" s="1">
        <v>172</v>
      </c>
      <c r="R2751" s="1">
        <v>11</v>
      </c>
      <c r="S2751" s="1">
        <v>5</v>
      </c>
      <c r="U2751" s="1">
        <v>2</v>
      </c>
      <c r="W2751" s="1">
        <v>2</v>
      </c>
      <c r="AG2751" s="7">
        <f>IF(Q2751&gt;0,RANK(Q2751,(N2751:P2751,Q2751:AE2751)),0)</f>
        <v>3</v>
      </c>
      <c r="AH2751" s="7">
        <f>IF(R2751&gt;0,RANK(R2751,(N2751:P2751,Q2751:AE2751)),0)</f>
        <v>5</v>
      </c>
      <c r="AI2751" s="7">
        <f>IF(T2751&gt;0,RANK(T2751,(N2751:P2751,Q2751:AE2751)),0)</f>
        <v>0</v>
      </c>
      <c r="AJ2751" s="7">
        <f>IF(S2751&gt;0,RANK(S2751,(N2751:P2751,Q2751:AE2751)),0)</f>
        <v>6</v>
      </c>
      <c r="AK2751" s="2">
        <f t="shared" si="598"/>
        <v>3.8363741803095863E-3</v>
      </c>
      <c r="AL2751" s="2">
        <f t="shared" si="598"/>
        <v>2.4534951153142704E-4</v>
      </c>
      <c r="AM2751" s="2">
        <f t="shared" si="599"/>
        <v>0</v>
      </c>
      <c r="AN2751" s="2">
        <f t="shared" si="600"/>
        <v>1.1152250524155775E-4</v>
      </c>
      <c r="AP2751" t="s">
        <v>2754</v>
      </c>
      <c r="AQ2751" t="s">
        <v>3776</v>
      </c>
      <c r="AR2751">
        <v>11</v>
      </c>
      <c r="AT2751" s="85" t="s">
        <v>3334</v>
      </c>
      <c r="AU2751" s="84" t="s">
        <v>3816</v>
      </c>
      <c r="AV2751" s="77" t="str">
        <f t="shared" si="601"/>
        <v>48329</v>
      </c>
      <c r="AX2751" s="7" t="s">
        <v>186</v>
      </c>
      <c r="AY2751">
        <v>39</v>
      </c>
    </row>
    <row r="2752" spans="1:51" hidden="1" outlineLevel="1">
      <c r="A2752" t="s">
        <v>3366</v>
      </c>
      <c r="B2752" t="s">
        <v>3776</v>
      </c>
      <c r="C2752" s="1">
        <f t="shared" si="595"/>
        <v>8783</v>
      </c>
      <c r="D2752" s="7">
        <f>IF(N2752&gt;0, RANK(N2752,(N2752:P2752,Q2752:AE2752)),0)</f>
        <v>2</v>
      </c>
      <c r="E2752" s="7">
        <f>IF(O2752&gt;0,RANK(O2752,(N2752:P2752,Q2752:AE2752)),0)</f>
        <v>1</v>
      </c>
      <c r="F2752" s="7">
        <f>IF(P2752&gt;0,RANK(P2752,(N2752:P2752,Q2752:AE2752)),0)</f>
        <v>4</v>
      </c>
      <c r="G2752" s="1">
        <f t="shared" si="602"/>
        <v>1846</v>
      </c>
      <c r="H2752" s="2">
        <f t="shared" si="603"/>
        <v>0.21017875441193215</v>
      </c>
      <c r="I2752" s="2"/>
      <c r="J2752" s="2">
        <f t="shared" si="596"/>
        <v>0.39223499943071843</v>
      </c>
      <c r="K2752" s="2">
        <f t="shared" si="596"/>
        <v>0.60241375384265061</v>
      </c>
      <c r="L2752" s="2">
        <f t="shared" si="596"/>
        <v>2.2771262666514857E-4</v>
      </c>
      <c r="M2752" s="2">
        <f t="shared" si="597"/>
        <v>5.123534099965861E-3</v>
      </c>
      <c r="N2752" s="1">
        <v>3445</v>
      </c>
      <c r="O2752" s="1">
        <v>5291</v>
      </c>
      <c r="P2752" s="1">
        <v>2</v>
      </c>
      <c r="Q2752" s="1">
        <v>44</v>
      </c>
      <c r="R2752" s="1">
        <v>1</v>
      </c>
      <c r="S2752" s="1">
        <v>0</v>
      </c>
      <c r="U2752" s="1">
        <v>0</v>
      </c>
      <c r="W2752" s="1">
        <v>0</v>
      </c>
      <c r="AG2752" s="7">
        <f>IF(Q2752&gt;0,RANK(Q2752,(N2752:P2752,Q2752:AE2752)),0)</f>
        <v>3</v>
      </c>
      <c r="AH2752" s="7">
        <f>IF(R2752&gt;0,RANK(R2752,(N2752:P2752,Q2752:AE2752)),0)</f>
        <v>5</v>
      </c>
      <c r="AI2752" s="7">
        <f>IF(T2752&gt;0,RANK(T2752,(N2752:P2752,Q2752:AE2752)),0)</f>
        <v>0</v>
      </c>
      <c r="AJ2752" s="7">
        <f>IF(S2752&gt;0,RANK(S2752,(N2752:P2752,Q2752:AE2752)),0)</f>
        <v>0</v>
      </c>
      <c r="AK2752" s="2">
        <f t="shared" si="598"/>
        <v>5.0096777866332686E-3</v>
      </c>
      <c r="AL2752" s="2">
        <f t="shared" si="598"/>
        <v>1.1385631333257428E-4</v>
      </c>
      <c r="AM2752" s="2">
        <f t="shared" si="599"/>
        <v>0</v>
      </c>
      <c r="AN2752" s="2">
        <f t="shared" si="600"/>
        <v>0</v>
      </c>
      <c r="AP2752" t="s">
        <v>3366</v>
      </c>
      <c r="AQ2752" t="s">
        <v>3776</v>
      </c>
      <c r="AR2752">
        <v>31</v>
      </c>
      <c r="AT2752" s="85" t="s">
        <v>3334</v>
      </c>
      <c r="AU2752" s="84" t="s">
        <v>4134</v>
      </c>
      <c r="AV2752" s="77" t="str">
        <f t="shared" si="601"/>
        <v>48331</v>
      </c>
      <c r="AX2752" s="7" t="s">
        <v>186</v>
      </c>
      <c r="AY2752">
        <v>12</v>
      </c>
    </row>
    <row r="2753" spans="1:51" hidden="1" outlineLevel="1">
      <c r="A2753" t="s">
        <v>3367</v>
      </c>
      <c r="B2753" t="s">
        <v>3776</v>
      </c>
      <c r="C2753" s="1">
        <f t="shared" si="595"/>
        <v>2231</v>
      </c>
      <c r="D2753" s="7">
        <f>IF(N2753&gt;0, RANK(N2753,(N2753:P2753,Q2753:AE2753)),0)</f>
        <v>2</v>
      </c>
      <c r="E2753" s="7">
        <f>IF(O2753&gt;0,RANK(O2753,(N2753:P2753,Q2753:AE2753)),0)</f>
        <v>1</v>
      </c>
      <c r="F2753" s="7">
        <f>IF(P2753&gt;0,RANK(P2753,(N2753:P2753,Q2753:AE2753)),0)</f>
        <v>5</v>
      </c>
      <c r="G2753" s="1">
        <f t="shared" si="602"/>
        <v>1378</v>
      </c>
      <c r="H2753" s="2">
        <f t="shared" si="603"/>
        <v>0.61766024204392644</v>
      </c>
      <c r="I2753" s="2"/>
      <c r="J2753" s="2">
        <f t="shared" si="596"/>
        <v>0.18646346929627969</v>
      </c>
      <c r="K2753" s="2">
        <f t="shared" si="596"/>
        <v>0.80412371134020622</v>
      </c>
      <c r="L2753" s="2">
        <f t="shared" si="596"/>
        <v>4.4822949350067237E-4</v>
      </c>
      <c r="M2753" s="2">
        <f t="shared" si="597"/>
        <v>8.9645898700134521E-3</v>
      </c>
      <c r="N2753" s="1">
        <v>416</v>
      </c>
      <c r="O2753" s="1">
        <v>1794</v>
      </c>
      <c r="P2753" s="1">
        <v>1</v>
      </c>
      <c r="Q2753" s="1">
        <v>16</v>
      </c>
      <c r="R2753" s="1">
        <v>4</v>
      </c>
      <c r="S2753" s="1">
        <v>0</v>
      </c>
      <c r="U2753" s="1">
        <v>0</v>
      </c>
      <c r="W2753" s="1">
        <v>0</v>
      </c>
      <c r="AG2753" s="7">
        <f>IF(Q2753&gt;0,RANK(Q2753,(N2753:P2753,Q2753:AE2753)),0)</f>
        <v>3</v>
      </c>
      <c r="AH2753" s="7">
        <f>IF(R2753&gt;0,RANK(R2753,(N2753:P2753,Q2753:AE2753)),0)</f>
        <v>4</v>
      </c>
      <c r="AI2753" s="7">
        <f>IF(T2753&gt;0,RANK(T2753,(N2753:P2753,Q2753:AE2753)),0)</f>
        <v>0</v>
      </c>
      <c r="AJ2753" s="7">
        <f>IF(S2753&gt;0,RANK(S2753,(N2753:P2753,Q2753:AE2753)),0)</f>
        <v>0</v>
      </c>
      <c r="AK2753" s="2">
        <f t="shared" si="598"/>
        <v>7.1716718960107579E-3</v>
      </c>
      <c r="AL2753" s="2">
        <f t="shared" si="598"/>
        <v>1.7929179740026895E-3</v>
      </c>
      <c r="AM2753" s="2">
        <f t="shared" si="599"/>
        <v>0</v>
      </c>
      <c r="AN2753" s="2">
        <f t="shared" si="600"/>
        <v>0</v>
      </c>
      <c r="AP2753" t="s">
        <v>3367</v>
      </c>
      <c r="AQ2753" t="s">
        <v>3776</v>
      </c>
      <c r="AR2753">
        <v>11</v>
      </c>
      <c r="AT2753" s="85" t="s">
        <v>3334</v>
      </c>
      <c r="AU2753" s="84" t="s">
        <v>4125</v>
      </c>
      <c r="AV2753" s="77" t="str">
        <f t="shared" si="601"/>
        <v>48333</v>
      </c>
      <c r="AX2753" s="7" t="s">
        <v>186</v>
      </c>
      <c r="AY2753">
        <v>11</v>
      </c>
    </row>
    <row r="2754" spans="1:51" hidden="1" outlineLevel="1">
      <c r="A2754" t="s">
        <v>3091</v>
      </c>
      <c r="B2754" t="s">
        <v>3776</v>
      </c>
      <c r="C2754" s="1">
        <f t="shared" si="595"/>
        <v>2558</v>
      </c>
      <c r="D2754" s="7">
        <f>IF(N2754&gt;0, RANK(N2754,(N2754:P2754,Q2754:AE2754)),0)</f>
        <v>2</v>
      </c>
      <c r="E2754" s="7">
        <f>IF(O2754&gt;0,RANK(O2754,(N2754:P2754,Q2754:AE2754)),0)</f>
        <v>1</v>
      </c>
      <c r="F2754" s="7">
        <f>IF(P2754&gt;0,RANK(P2754,(N2754:P2754,Q2754:AE2754)),0)</f>
        <v>4</v>
      </c>
      <c r="G2754" s="1">
        <f t="shared" si="602"/>
        <v>1273</v>
      </c>
      <c r="H2754" s="2">
        <f t="shared" si="603"/>
        <v>0.49765441751368256</v>
      </c>
      <c r="I2754" s="2"/>
      <c r="J2754" s="2">
        <f t="shared" si="596"/>
        <v>0.24980453479280687</v>
      </c>
      <c r="K2754" s="2">
        <f t="shared" si="596"/>
        <v>0.7474589523064894</v>
      </c>
      <c r="L2754" s="2">
        <f t="shared" si="596"/>
        <v>3.9093041438623924E-4</v>
      </c>
      <c r="M2754" s="2">
        <f t="shared" si="597"/>
        <v>2.3455824863175189E-3</v>
      </c>
      <c r="N2754" s="1">
        <v>639</v>
      </c>
      <c r="O2754" s="1">
        <v>1912</v>
      </c>
      <c r="P2754" s="1">
        <v>1</v>
      </c>
      <c r="Q2754" s="1">
        <v>6</v>
      </c>
      <c r="R2754" s="1">
        <v>0</v>
      </c>
      <c r="S2754" s="1">
        <v>0</v>
      </c>
      <c r="U2754" s="1">
        <v>0</v>
      </c>
      <c r="W2754" s="1">
        <v>0</v>
      </c>
      <c r="AG2754" s="7">
        <f>IF(Q2754&gt;0,RANK(Q2754,(N2754:P2754,Q2754:AE2754)),0)</f>
        <v>3</v>
      </c>
      <c r="AH2754" s="7">
        <f>IF(R2754&gt;0,RANK(R2754,(N2754:P2754,Q2754:AE2754)),0)</f>
        <v>0</v>
      </c>
      <c r="AI2754" s="7">
        <f>IF(T2754&gt;0,RANK(T2754,(N2754:P2754,Q2754:AE2754)),0)</f>
        <v>0</v>
      </c>
      <c r="AJ2754" s="7">
        <f>IF(S2754&gt;0,RANK(S2754,(N2754:P2754,Q2754:AE2754)),0)</f>
        <v>0</v>
      </c>
      <c r="AK2754" s="2">
        <f t="shared" si="598"/>
        <v>2.3455824863174357E-3</v>
      </c>
      <c r="AL2754" s="2">
        <f t="shared" si="598"/>
        <v>0</v>
      </c>
      <c r="AM2754" s="2">
        <f t="shared" si="599"/>
        <v>0</v>
      </c>
      <c r="AN2754" s="2">
        <f t="shared" si="600"/>
        <v>0</v>
      </c>
      <c r="AP2754" t="s">
        <v>3091</v>
      </c>
      <c r="AQ2754" t="s">
        <v>3776</v>
      </c>
      <c r="AR2754">
        <v>11</v>
      </c>
      <c r="AT2754" s="85" t="s">
        <v>3334</v>
      </c>
      <c r="AU2754" s="84" t="s">
        <v>4126</v>
      </c>
      <c r="AV2754" s="77" t="str">
        <f t="shared" si="601"/>
        <v>48335</v>
      </c>
      <c r="AX2754" s="7" t="s">
        <v>186</v>
      </c>
      <c r="AY2754">
        <v>7</v>
      </c>
    </row>
    <row r="2755" spans="1:51" hidden="1" outlineLevel="1">
      <c r="A2755" t="s">
        <v>3851</v>
      </c>
      <c r="B2755" t="s">
        <v>3776</v>
      </c>
      <c r="C2755" s="1">
        <f t="shared" si="595"/>
        <v>7897</v>
      </c>
      <c r="D2755" s="7">
        <f>IF(N2755&gt;0, RANK(N2755,(N2755:P2755,Q2755:AE2755)),0)</f>
        <v>2</v>
      </c>
      <c r="E2755" s="7">
        <f>IF(O2755&gt;0,RANK(O2755,(N2755:P2755,Q2755:AE2755)),0)</f>
        <v>1</v>
      </c>
      <c r="F2755" s="7">
        <f>IF(P2755&gt;0,RANK(P2755,(N2755:P2755,Q2755:AE2755)),0)</f>
        <v>4</v>
      </c>
      <c r="G2755" s="1">
        <f t="shared" si="602"/>
        <v>3964</v>
      </c>
      <c r="H2755" s="2">
        <f t="shared" si="603"/>
        <v>0.50196277067240724</v>
      </c>
      <c r="I2755" s="2"/>
      <c r="J2755" s="2">
        <f t="shared" si="596"/>
        <v>0.24642269216158036</v>
      </c>
      <c r="K2755" s="2">
        <f t="shared" si="596"/>
        <v>0.74838546283398755</v>
      </c>
      <c r="L2755" s="2">
        <f t="shared" si="596"/>
        <v>1.0130429276940611E-3</v>
      </c>
      <c r="M2755" s="2">
        <f t="shared" si="597"/>
        <v>4.1788020767379776E-3</v>
      </c>
      <c r="N2755" s="1">
        <v>1946</v>
      </c>
      <c r="O2755" s="1">
        <v>5910</v>
      </c>
      <c r="P2755" s="1">
        <v>8</v>
      </c>
      <c r="Q2755" s="1">
        <v>30</v>
      </c>
      <c r="R2755" s="1">
        <v>3</v>
      </c>
      <c r="S2755" s="1">
        <v>0</v>
      </c>
      <c r="U2755" s="1">
        <v>0</v>
      </c>
      <c r="W2755" s="1">
        <v>0</v>
      </c>
      <c r="AG2755" s="7">
        <f>IF(Q2755&gt;0,RANK(Q2755,(N2755:P2755,Q2755:AE2755)),0)</f>
        <v>3</v>
      </c>
      <c r="AH2755" s="7">
        <f>IF(R2755&gt;0,RANK(R2755,(N2755:P2755,Q2755:AE2755)),0)</f>
        <v>5</v>
      </c>
      <c r="AI2755" s="7">
        <f>IF(T2755&gt;0,RANK(T2755,(N2755:P2755,Q2755:AE2755)),0)</f>
        <v>0</v>
      </c>
      <c r="AJ2755" s="7">
        <f>IF(S2755&gt;0,RANK(S2755,(N2755:P2755,Q2755:AE2755)),0)</f>
        <v>0</v>
      </c>
      <c r="AK2755" s="2">
        <f t="shared" si="598"/>
        <v>3.7989109788527289E-3</v>
      </c>
      <c r="AL2755" s="2">
        <f t="shared" si="598"/>
        <v>3.798910978852729E-4</v>
      </c>
      <c r="AM2755" s="2">
        <f t="shared" si="599"/>
        <v>0</v>
      </c>
      <c r="AN2755" s="2">
        <f t="shared" si="600"/>
        <v>0</v>
      </c>
      <c r="AP2755" t="s">
        <v>3851</v>
      </c>
      <c r="AQ2755" t="s">
        <v>3776</v>
      </c>
      <c r="AR2755">
        <v>13</v>
      </c>
      <c r="AT2755" s="85" t="s">
        <v>3334</v>
      </c>
      <c r="AU2755" s="84" t="s">
        <v>4127</v>
      </c>
      <c r="AV2755" s="77" t="str">
        <f t="shared" si="601"/>
        <v>48337</v>
      </c>
      <c r="AX2755" s="7" t="s">
        <v>186</v>
      </c>
      <c r="AY2755">
        <v>16</v>
      </c>
    </row>
    <row r="2756" spans="1:51" hidden="1" outlineLevel="1">
      <c r="A2756" t="s">
        <v>2519</v>
      </c>
      <c r="B2756" t="s">
        <v>3776</v>
      </c>
      <c r="C2756" s="1">
        <f t="shared" si="595"/>
        <v>133988</v>
      </c>
      <c r="D2756" s="7">
        <f>IF(N2756&gt;0, RANK(N2756,(N2756:P2756,Q2756:AE2756)),0)</f>
        <v>2</v>
      </c>
      <c r="E2756" s="7">
        <f>IF(O2756&gt;0,RANK(O2756,(N2756:P2756,Q2756:AE2756)),0)</f>
        <v>1</v>
      </c>
      <c r="F2756" s="7">
        <f>IF(P2756&gt;0,RANK(P2756,(N2756:P2756,Q2756:AE2756)),0)</f>
        <v>4</v>
      </c>
      <c r="G2756" s="1">
        <f t="shared" si="602"/>
        <v>76026</v>
      </c>
      <c r="H2756" s="2">
        <f t="shared" si="603"/>
        <v>0.5674090217034361</v>
      </c>
      <c r="I2756" s="2"/>
      <c r="J2756" s="2">
        <f t="shared" si="596"/>
        <v>0.21366092485894259</v>
      </c>
      <c r="K2756" s="2">
        <f t="shared" si="596"/>
        <v>0.78106994656237871</v>
      </c>
      <c r="L2756" s="2">
        <f t="shared" si="596"/>
        <v>8.4335910678568231E-4</v>
      </c>
      <c r="M2756" s="2">
        <f t="shared" si="597"/>
        <v>4.4257694718929904E-3</v>
      </c>
      <c r="N2756" s="1">
        <v>28628</v>
      </c>
      <c r="O2756" s="1">
        <v>104654</v>
      </c>
      <c r="P2756" s="1">
        <v>113</v>
      </c>
      <c r="Q2756" s="1">
        <v>548</v>
      </c>
      <c r="R2756" s="1">
        <v>37</v>
      </c>
      <c r="S2756" s="1">
        <v>6</v>
      </c>
      <c r="U2756" s="1">
        <v>0</v>
      </c>
      <c r="W2756" s="1">
        <v>2</v>
      </c>
      <c r="AG2756" s="7">
        <f>IF(Q2756&gt;0,RANK(Q2756,(N2756:P2756,Q2756:AE2756)),0)</f>
        <v>3</v>
      </c>
      <c r="AH2756" s="7">
        <f>IF(R2756&gt;0,RANK(R2756,(N2756:P2756,Q2756:AE2756)),0)</f>
        <v>5</v>
      </c>
      <c r="AI2756" s="7">
        <f>IF(T2756&gt;0,RANK(T2756,(N2756:P2756,Q2756:AE2756)),0)</f>
        <v>0</v>
      </c>
      <c r="AJ2756" s="7">
        <f>IF(S2756&gt;0,RANK(S2756,(N2756:P2756,Q2756:AE2756)),0)</f>
        <v>6</v>
      </c>
      <c r="AK2756" s="2">
        <f t="shared" si="598"/>
        <v>4.0899185001641936E-3</v>
      </c>
      <c r="AL2756" s="2">
        <f t="shared" si="598"/>
        <v>2.7614413231035617E-4</v>
      </c>
      <c r="AM2756" s="2">
        <f t="shared" si="599"/>
        <v>0</v>
      </c>
      <c r="AN2756" s="2">
        <f t="shared" si="600"/>
        <v>4.4780129563841536E-5</v>
      </c>
      <c r="AP2756" t="s">
        <v>2519</v>
      </c>
      <c r="AQ2756" t="s">
        <v>3776</v>
      </c>
      <c r="AR2756">
        <v>8</v>
      </c>
      <c r="AT2756" s="85" t="s">
        <v>3334</v>
      </c>
      <c r="AU2756" s="84" t="s">
        <v>4128</v>
      </c>
      <c r="AV2756" s="77" t="str">
        <f t="shared" si="601"/>
        <v>48339</v>
      </c>
      <c r="AX2756" s="7" t="s">
        <v>186</v>
      </c>
      <c r="AY2756">
        <v>86</v>
      </c>
    </row>
    <row r="2757" spans="1:51" hidden="1" outlineLevel="1">
      <c r="A2757" t="s">
        <v>3040</v>
      </c>
      <c r="B2757" t="s">
        <v>3776</v>
      </c>
      <c r="C2757" s="1">
        <f t="shared" si="595"/>
        <v>5628</v>
      </c>
      <c r="D2757" s="7">
        <f>IF(N2757&gt;0, RANK(N2757,(N2757:P2757,Q2757:AE2757)),0)</f>
        <v>2</v>
      </c>
      <c r="E2757" s="7">
        <f>IF(O2757&gt;0,RANK(O2757,(N2757:P2757,Q2757:AE2757)),0)</f>
        <v>1</v>
      </c>
      <c r="F2757" s="7">
        <f>IF(P2757&gt;0,RANK(P2757,(N2757:P2757,Q2757:AE2757)),0)</f>
        <v>5</v>
      </c>
      <c r="G2757" s="1">
        <f t="shared" si="602"/>
        <v>3592</v>
      </c>
      <c r="H2757" s="2">
        <f t="shared" si="603"/>
        <v>0.63823738450604117</v>
      </c>
      <c r="I2757" s="2"/>
      <c r="J2757" s="2">
        <f t="shared" si="596"/>
        <v>0.17928216062544422</v>
      </c>
      <c r="K2757" s="2">
        <f t="shared" si="596"/>
        <v>0.81751954513148539</v>
      </c>
      <c r="L2757" s="2">
        <f t="shared" si="596"/>
        <v>1.7768301350390902E-4</v>
      </c>
      <c r="M2757" s="2">
        <f t="shared" si="597"/>
        <v>3.0206112295664785E-3</v>
      </c>
      <c r="N2757" s="1">
        <v>1009</v>
      </c>
      <c r="O2757" s="1">
        <v>4601</v>
      </c>
      <c r="P2757" s="1">
        <v>1</v>
      </c>
      <c r="Q2757" s="1">
        <v>13</v>
      </c>
      <c r="R2757" s="1">
        <v>4</v>
      </c>
      <c r="S2757" s="1">
        <v>0</v>
      </c>
      <c r="U2757" s="1">
        <v>0</v>
      </c>
      <c r="W2757" s="1">
        <v>0</v>
      </c>
      <c r="AG2757" s="7">
        <f>IF(Q2757&gt;0,RANK(Q2757,(N2757:P2757,Q2757:AE2757)),0)</f>
        <v>3</v>
      </c>
      <c r="AH2757" s="7">
        <f>IF(R2757&gt;0,RANK(R2757,(N2757:P2757,Q2757:AE2757)),0)</f>
        <v>4</v>
      </c>
      <c r="AI2757" s="7">
        <f>IF(T2757&gt;0,RANK(T2757,(N2757:P2757,Q2757:AE2757)),0)</f>
        <v>0</v>
      </c>
      <c r="AJ2757" s="7">
        <f>IF(S2757&gt;0,RANK(S2757,(N2757:P2757,Q2757:AE2757)),0)</f>
        <v>0</v>
      </c>
      <c r="AK2757" s="2">
        <f t="shared" si="598"/>
        <v>2.3098791755508173E-3</v>
      </c>
      <c r="AL2757" s="2">
        <f t="shared" si="598"/>
        <v>7.1073205401563609E-4</v>
      </c>
      <c r="AM2757" s="2">
        <f t="shared" si="599"/>
        <v>0</v>
      </c>
      <c r="AN2757" s="2">
        <f t="shared" si="600"/>
        <v>0</v>
      </c>
      <c r="AP2757" t="s">
        <v>3040</v>
      </c>
      <c r="AQ2757" t="s">
        <v>3776</v>
      </c>
      <c r="AR2757">
        <v>13</v>
      </c>
      <c r="AT2757" s="85" t="s">
        <v>3334</v>
      </c>
      <c r="AU2757" s="84" t="s">
        <v>3786</v>
      </c>
      <c r="AV2757" s="77" t="str">
        <f t="shared" si="601"/>
        <v>48341</v>
      </c>
      <c r="AX2757" s="7" t="s">
        <v>186</v>
      </c>
      <c r="AY2757">
        <v>8</v>
      </c>
    </row>
    <row r="2758" spans="1:51" hidden="1" outlineLevel="1">
      <c r="A2758" t="s">
        <v>3279</v>
      </c>
      <c r="B2758" t="s">
        <v>3776</v>
      </c>
      <c r="C2758" s="1">
        <f t="shared" si="595"/>
        <v>5278</v>
      </c>
      <c r="D2758" s="7">
        <f>IF(N2758&gt;0, RANK(N2758,(N2758:P2758,Q2758:AE2758)),0)</f>
        <v>2</v>
      </c>
      <c r="E2758" s="7">
        <f>IF(O2758&gt;0,RANK(O2758,(N2758:P2758,Q2758:AE2758)),0)</f>
        <v>1</v>
      </c>
      <c r="F2758" s="7">
        <f>IF(P2758&gt;0,RANK(P2758,(N2758:P2758,Q2758:AE2758)),0)</f>
        <v>5</v>
      </c>
      <c r="G2758" s="1">
        <f t="shared" si="602"/>
        <v>381</v>
      </c>
      <c r="H2758" s="2">
        <f t="shared" si="603"/>
        <v>7.2186434255399778E-2</v>
      </c>
      <c r="I2758" s="2"/>
      <c r="J2758" s="2">
        <f t="shared" si="596"/>
        <v>0.46172792724516865</v>
      </c>
      <c r="K2758" s="2">
        <f t="shared" si="596"/>
        <v>0.53391436150056837</v>
      </c>
      <c r="L2758" s="2">
        <f t="shared" si="596"/>
        <v>1.8946570670708602E-4</v>
      </c>
      <c r="M2758" s="2">
        <f t="shared" si="597"/>
        <v>4.1682455475559E-3</v>
      </c>
      <c r="N2758" s="1">
        <v>2437</v>
      </c>
      <c r="O2758" s="1">
        <v>2818</v>
      </c>
      <c r="P2758" s="1">
        <v>1</v>
      </c>
      <c r="Q2758" s="1">
        <v>18</v>
      </c>
      <c r="R2758" s="1">
        <v>4</v>
      </c>
      <c r="S2758" s="1">
        <v>0</v>
      </c>
      <c r="U2758" s="1">
        <v>0</v>
      </c>
      <c r="W2758" s="1">
        <v>0</v>
      </c>
      <c r="AG2758" s="7">
        <f>IF(Q2758&gt;0,RANK(Q2758,(N2758:P2758,Q2758:AE2758)),0)</f>
        <v>3</v>
      </c>
      <c r="AH2758" s="7">
        <f>IF(R2758&gt;0,RANK(R2758,(N2758:P2758,Q2758:AE2758)),0)</f>
        <v>4</v>
      </c>
      <c r="AI2758" s="7">
        <f>IF(T2758&gt;0,RANK(T2758,(N2758:P2758,Q2758:AE2758)),0)</f>
        <v>0</v>
      </c>
      <c r="AJ2758" s="7">
        <f>IF(S2758&gt;0,RANK(S2758,(N2758:P2758,Q2758:AE2758)),0)</f>
        <v>0</v>
      </c>
      <c r="AK2758" s="2">
        <f t="shared" si="598"/>
        <v>3.4103827207275484E-3</v>
      </c>
      <c r="AL2758" s="2">
        <f t="shared" si="598"/>
        <v>7.5786282682834406E-4</v>
      </c>
      <c r="AM2758" s="2">
        <f t="shared" si="599"/>
        <v>0</v>
      </c>
      <c r="AN2758" s="2">
        <f t="shared" si="600"/>
        <v>0</v>
      </c>
      <c r="AP2758" t="s">
        <v>3279</v>
      </c>
      <c r="AQ2758" t="s">
        <v>3776</v>
      </c>
      <c r="AR2758">
        <v>4</v>
      </c>
      <c r="AT2758" s="85" t="s">
        <v>3334</v>
      </c>
      <c r="AU2758" s="84" t="s">
        <v>3787</v>
      </c>
      <c r="AV2758" s="77" t="str">
        <f t="shared" si="601"/>
        <v>48343</v>
      </c>
      <c r="AX2758" s="7" t="s">
        <v>186</v>
      </c>
      <c r="AY2758">
        <v>10</v>
      </c>
    </row>
    <row r="2759" spans="1:51" hidden="1" outlineLevel="1">
      <c r="A2759" t="s">
        <v>2474</v>
      </c>
      <c r="B2759" t="s">
        <v>3776</v>
      </c>
      <c r="C2759" s="1">
        <f t="shared" si="595"/>
        <v>684</v>
      </c>
      <c r="D2759" s="7">
        <f>IF(N2759&gt;0, RANK(N2759,(N2759:P2759,Q2759:AE2759)),0)</f>
        <v>2</v>
      </c>
      <c r="E2759" s="7">
        <f>IF(O2759&gt;0,RANK(O2759,(N2759:P2759,Q2759:AE2759)),0)</f>
        <v>1</v>
      </c>
      <c r="F2759" s="7">
        <f>IF(P2759&gt;0,RANK(P2759,(N2759:P2759,Q2759:AE2759)),0)</f>
        <v>4</v>
      </c>
      <c r="G2759" s="1">
        <f t="shared" si="602"/>
        <v>451</v>
      </c>
      <c r="H2759" s="2">
        <f t="shared" si="603"/>
        <v>0.65935672514619881</v>
      </c>
      <c r="I2759" s="2"/>
      <c r="J2759" s="2">
        <f t="shared" si="596"/>
        <v>0.1652046783625731</v>
      </c>
      <c r="K2759" s="2">
        <f t="shared" si="596"/>
        <v>0.82456140350877194</v>
      </c>
      <c r="L2759" s="2">
        <f t="shared" si="596"/>
        <v>4.3859649122807015E-3</v>
      </c>
      <c r="M2759" s="2">
        <f t="shared" si="597"/>
        <v>5.847953216374227E-3</v>
      </c>
      <c r="N2759" s="1">
        <v>113</v>
      </c>
      <c r="O2759" s="1">
        <v>564</v>
      </c>
      <c r="P2759" s="1">
        <v>3</v>
      </c>
      <c r="Q2759" s="1">
        <v>4</v>
      </c>
      <c r="R2759" s="1">
        <v>0</v>
      </c>
      <c r="S2759" s="1">
        <v>0</v>
      </c>
      <c r="U2759" s="1">
        <v>0</v>
      </c>
      <c r="W2759" s="1">
        <v>0</v>
      </c>
      <c r="AG2759" s="7">
        <f>IF(Q2759&gt;0,RANK(Q2759,(N2759:P2759,Q2759:AE2759)),0)</f>
        <v>3</v>
      </c>
      <c r="AH2759" s="7">
        <f>IF(R2759&gt;0,RANK(R2759,(N2759:P2759,Q2759:AE2759)),0)</f>
        <v>0</v>
      </c>
      <c r="AI2759" s="7">
        <f>IF(T2759&gt;0,RANK(T2759,(N2759:P2759,Q2759:AE2759)),0)</f>
        <v>0</v>
      </c>
      <c r="AJ2759" s="7">
        <f>IF(S2759&gt;0,RANK(S2759,(N2759:P2759,Q2759:AE2759)),0)</f>
        <v>0</v>
      </c>
      <c r="AK2759" s="2">
        <f t="shared" si="598"/>
        <v>5.8479532163742687E-3</v>
      </c>
      <c r="AL2759" s="2">
        <f t="shared" si="598"/>
        <v>0</v>
      </c>
      <c r="AM2759" s="2">
        <f t="shared" si="599"/>
        <v>0</v>
      </c>
      <c r="AN2759" s="2">
        <f t="shared" si="600"/>
        <v>0</v>
      </c>
      <c r="AP2759" t="s">
        <v>2474</v>
      </c>
      <c r="AQ2759" t="s">
        <v>3776</v>
      </c>
      <c r="AR2759">
        <v>13</v>
      </c>
      <c r="AT2759" s="85" t="s">
        <v>3334</v>
      </c>
      <c r="AU2759" s="84" t="s">
        <v>4143</v>
      </c>
      <c r="AV2759" s="77" t="str">
        <f t="shared" si="601"/>
        <v>48345</v>
      </c>
      <c r="AX2759" s="7" t="s">
        <v>186</v>
      </c>
      <c r="AY2759">
        <v>7</v>
      </c>
    </row>
    <row r="2760" spans="1:51" hidden="1" outlineLevel="1">
      <c r="A2760" t="s">
        <v>1971</v>
      </c>
      <c r="B2760" t="s">
        <v>3776</v>
      </c>
      <c r="C2760" s="1">
        <f t="shared" si="595"/>
        <v>21466</v>
      </c>
      <c r="D2760" s="7">
        <f>IF(N2760&gt;0, RANK(N2760,(N2760:P2760,Q2760:AE2760)),0)</f>
        <v>2</v>
      </c>
      <c r="E2760" s="7">
        <f>IF(O2760&gt;0,RANK(O2760,(N2760:P2760,Q2760:AE2760)),0)</f>
        <v>1</v>
      </c>
      <c r="F2760" s="7">
        <f>IF(P2760&gt;0,RANK(P2760,(N2760:P2760,Q2760:AE2760)),0)</f>
        <v>4</v>
      </c>
      <c r="G2760" s="1">
        <f t="shared" si="602"/>
        <v>7008</v>
      </c>
      <c r="H2760" s="2">
        <f t="shared" si="603"/>
        <v>0.32646976614180567</v>
      </c>
      <c r="I2760" s="2"/>
      <c r="J2760" s="2">
        <f t="shared" si="596"/>
        <v>0.33317804900773318</v>
      </c>
      <c r="K2760" s="2">
        <f t="shared" si="596"/>
        <v>0.65964781514953885</v>
      </c>
      <c r="L2760" s="2">
        <f t="shared" si="596"/>
        <v>1.304388335041461E-3</v>
      </c>
      <c r="M2760" s="2">
        <f t="shared" si="597"/>
        <v>5.8697475076865081E-3</v>
      </c>
      <c r="N2760" s="1">
        <v>7152</v>
      </c>
      <c r="O2760" s="1">
        <v>14160</v>
      </c>
      <c r="P2760" s="1">
        <v>28</v>
      </c>
      <c r="Q2760" s="1">
        <v>104</v>
      </c>
      <c r="R2760" s="1">
        <v>6</v>
      </c>
      <c r="S2760" s="1">
        <v>14</v>
      </c>
      <c r="U2760" s="1">
        <v>0</v>
      </c>
      <c r="W2760" s="1">
        <v>2</v>
      </c>
      <c r="AG2760" s="7">
        <f>IF(Q2760&gt;0,RANK(Q2760,(N2760:P2760,Q2760:AE2760)),0)</f>
        <v>3</v>
      </c>
      <c r="AH2760" s="7">
        <f>IF(R2760&gt;0,RANK(R2760,(N2760:P2760,Q2760:AE2760)),0)</f>
        <v>6</v>
      </c>
      <c r="AI2760" s="7">
        <f>IF(T2760&gt;0,RANK(T2760,(N2760:P2760,Q2760:AE2760)),0)</f>
        <v>0</v>
      </c>
      <c r="AJ2760" s="7">
        <f>IF(S2760&gt;0,RANK(S2760,(N2760:P2760,Q2760:AE2760)),0)</f>
        <v>5</v>
      </c>
      <c r="AK2760" s="2">
        <f t="shared" si="598"/>
        <v>4.8448709587254266E-3</v>
      </c>
      <c r="AL2760" s="2">
        <f t="shared" si="598"/>
        <v>2.7951178608031307E-4</v>
      </c>
      <c r="AM2760" s="2">
        <f t="shared" si="599"/>
        <v>0</v>
      </c>
      <c r="AN2760" s="2">
        <f t="shared" si="600"/>
        <v>6.5219416752073051E-4</v>
      </c>
      <c r="AP2760" t="s">
        <v>1971</v>
      </c>
      <c r="AQ2760" t="s">
        <v>3776</v>
      </c>
      <c r="AR2760">
        <v>1</v>
      </c>
      <c r="AT2760" s="85" t="s">
        <v>3334</v>
      </c>
      <c r="AU2760" s="84" t="s">
        <v>4144</v>
      </c>
      <c r="AV2760" s="77" t="str">
        <f t="shared" si="601"/>
        <v>48347</v>
      </c>
      <c r="AX2760" s="7" t="s">
        <v>186</v>
      </c>
      <c r="AY2760">
        <v>35</v>
      </c>
    </row>
    <row r="2761" spans="1:51" hidden="1" outlineLevel="1">
      <c r="A2761" t="s">
        <v>1382</v>
      </c>
      <c r="B2761" t="s">
        <v>3776</v>
      </c>
      <c r="C2761" s="1">
        <f t="shared" si="595"/>
        <v>16034</v>
      </c>
      <c r="D2761" s="7">
        <f>IF(N2761&gt;0, RANK(N2761,(N2761:P2761,Q2761:AE2761)),0)</f>
        <v>2</v>
      </c>
      <c r="E2761" s="7">
        <f>IF(O2761&gt;0,RANK(O2761,(N2761:P2761,Q2761:AE2761)),0)</f>
        <v>1</v>
      </c>
      <c r="F2761" s="7">
        <f>IF(P2761&gt;0,RANK(P2761,(N2761:P2761,Q2761:AE2761)),0)</f>
        <v>4</v>
      </c>
      <c r="G2761" s="1">
        <f t="shared" si="602"/>
        <v>5456</v>
      </c>
      <c r="H2761" s="2">
        <f t="shared" si="603"/>
        <v>0.34027691156292877</v>
      </c>
      <c r="I2761" s="2"/>
      <c r="J2761" s="2">
        <f t="shared" si="596"/>
        <v>0.32799052014469254</v>
      </c>
      <c r="K2761" s="2">
        <f t="shared" si="596"/>
        <v>0.66826743170762126</v>
      </c>
      <c r="L2761" s="2">
        <f t="shared" si="596"/>
        <v>8.1077709866533615E-4</v>
      </c>
      <c r="M2761" s="2">
        <f t="shared" si="597"/>
        <v>2.9312710490208582E-3</v>
      </c>
      <c r="N2761" s="1">
        <v>5259</v>
      </c>
      <c r="O2761" s="1">
        <v>10715</v>
      </c>
      <c r="P2761" s="1">
        <v>13</v>
      </c>
      <c r="Q2761" s="1">
        <v>44</v>
      </c>
      <c r="R2761" s="1">
        <v>3</v>
      </c>
      <c r="S2761" s="1">
        <v>0</v>
      </c>
      <c r="U2761" s="1">
        <v>0</v>
      </c>
      <c r="W2761" s="1">
        <v>0</v>
      </c>
      <c r="AG2761" s="7">
        <f>IF(Q2761&gt;0,RANK(Q2761,(N2761:P2761,Q2761:AE2761)),0)</f>
        <v>3</v>
      </c>
      <c r="AH2761" s="7">
        <f>IF(R2761&gt;0,RANK(R2761,(N2761:P2761,Q2761:AE2761)),0)</f>
        <v>5</v>
      </c>
      <c r="AI2761" s="7">
        <f>IF(T2761&gt;0,RANK(T2761,(N2761:P2761,Q2761:AE2761)),0)</f>
        <v>0</v>
      </c>
      <c r="AJ2761" s="7">
        <f>IF(S2761&gt;0,RANK(S2761,(N2761:P2761,Q2761:AE2761)),0)</f>
        <v>0</v>
      </c>
      <c r="AK2761" s="2">
        <f t="shared" si="598"/>
        <v>2.7441686416365225E-3</v>
      </c>
      <c r="AL2761" s="2">
        <f t="shared" si="598"/>
        <v>1.8710240738430833E-4</v>
      </c>
      <c r="AM2761" s="2">
        <f t="shared" si="599"/>
        <v>0</v>
      </c>
      <c r="AN2761" s="2">
        <f t="shared" si="600"/>
        <v>0</v>
      </c>
      <c r="AP2761" t="s">
        <v>1382</v>
      </c>
      <c r="AQ2761" t="s">
        <v>3776</v>
      </c>
      <c r="AR2761">
        <v>6</v>
      </c>
      <c r="AT2761" s="85" t="s">
        <v>3334</v>
      </c>
      <c r="AU2761" s="84" t="s">
        <v>4145</v>
      </c>
      <c r="AV2761" s="77" t="str">
        <f t="shared" si="601"/>
        <v>48349</v>
      </c>
      <c r="AX2761" s="7" t="s">
        <v>186</v>
      </c>
      <c r="AY2761">
        <v>35</v>
      </c>
    </row>
    <row r="2762" spans="1:51" hidden="1" outlineLevel="1">
      <c r="A2762" t="s">
        <v>4537</v>
      </c>
      <c r="B2762" t="s">
        <v>3776</v>
      </c>
      <c r="C2762" s="1">
        <f t="shared" si="595"/>
        <v>5700</v>
      </c>
      <c r="D2762" s="7">
        <f>IF(N2762&gt;0, RANK(N2762,(N2762:P2762,Q2762:AE2762)),0)</f>
        <v>2</v>
      </c>
      <c r="E2762" s="7">
        <f>IF(O2762&gt;0,RANK(O2762,(N2762:P2762,Q2762:AE2762)),0)</f>
        <v>1</v>
      </c>
      <c r="F2762" s="7">
        <f>IF(P2762&gt;0,RANK(P2762,(N2762:P2762,Q2762:AE2762)),0)</f>
        <v>4</v>
      </c>
      <c r="G2762" s="1">
        <f t="shared" si="602"/>
        <v>646</v>
      </c>
      <c r="H2762" s="2">
        <f t="shared" si="603"/>
        <v>0.11333333333333333</v>
      </c>
      <c r="I2762" s="2"/>
      <c r="J2762" s="2">
        <f t="shared" si="596"/>
        <v>0.44087719298245615</v>
      </c>
      <c r="K2762" s="2">
        <f t="shared" si="596"/>
        <v>0.55421052631578949</v>
      </c>
      <c r="L2762" s="2">
        <f t="shared" si="596"/>
        <v>1.4035087719298245E-3</v>
      </c>
      <c r="M2762" s="2">
        <f t="shared" si="597"/>
        <v>3.5087719298244882E-3</v>
      </c>
      <c r="N2762" s="1">
        <v>2513</v>
      </c>
      <c r="O2762" s="1">
        <v>3159</v>
      </c>
      <c r="P2762" s="1">
        <v>8</v>
      </c>
      <c r="Q2762" s="1">
        <v>18</v>
      </c>
      <c r="R2762" s="1">
        <v>0</v>
      </c>
      <c r="S2762" s="1">
        <v>2</v>
      </c>
      <c r="U2762" s="1">
        <v>0</v>
      </c>
      <c r="W2762" s="1">
        <v>0</v>
      </c>
      <c r="AG2762" s="7">
        <f>IF(Q2762&gt;0,RANK(Q2762,(N2762:P2762,Q2762:AE2762)),0)</f>
        <v>3</v>
      </c>
      <c r="AH2762" s="7">
        <f>IF(R2762&gt;0,RANK(R2762,(N2762:P2762,Q2762:AE2762)),0)</f>
        <v>0</v>
      </c>
      <c r="AI2762" s="7">
        <f>IF(T2762&gt;0,RANK(T2762,(N2762:P2762,Q2762:AE2762)),0)</f>
        <v>0</v>
      </c>
      <c r="AJ2762" s="7">
        <f>IF(S2762&gt;0,RANK(S2762,(N2762:P2762,Q2762:AE2762)),0)</f>
        <v>5</v>
      </c>
      <c r="AK2762" s="2">
        <f t="shared" si="598"/>
        <v>3.1578947368421052E-3</v>
      </c>
      <c r="AL2762" s="2">
        <f t="shared" si="598"/>
        <v>0</v>
      </c>
      <c r="AM2762" s="2">
        <f t="shared" si="599"/>
        <v>0</v>
      </c>
      <c r="AN2762" s="2">
        <f t="shared" si="600"/>
        <v>3.5087719298245611E-4</v>
      </c>
      <c r="AP2762" t="s">
        <v>4537</v>
      </c>
      <c r="AQ2762" t="s">
        <v>3776</v>
      </c>
      <c r="AR2762">
        <v>8</v>
      </c>
      <c r="AT2762" s="85" t="s">
        <v>3334</v>
      </c>
      <c r="AU2762" s="84" t="s">
        <v>4146</v>
      </c>
      <c r="AV2762" s="77" t="str">
        <f t="shared" si="601"/>
        <v>48351</v>
      </c>
      <c r="AX2762" s="7" t="s">
        <v>186</v>
      </c>
      <c r="AY2762">
        <v>23</v>
      </c>
    </row>
    <row r="2763" spans="1:51" hidden="1" outlineLevel="1">
      <c r="A2763" t="s">
        <v>1037</v>
      </c>
      <c r="B2763" t="s">
        <v>3776</v>
      </c>
      <c r="C2763" s="1">
        <f t="shared" si="595"/>
        <v>5289</v>
      </c>
      <c r="D2763" s="7">
        <f>IF(N2763&gt;0, RANK(N2763,(N2763:P2763,Q2763:AE2763)),0)</f>
        <v>2</v>
      </c>
      <c r="E2763" s="7">
        <f>IF(O2763&gt;0,RANK(O2763,(N2763:P2763,Q2763:AE2763)),0)</f>
        <v>1</v>
      </c>
      <c r="F2763" s="7">
        <f>IF(P2763&gt;0,RANK(P2763,(N2763:P2763,Q2763:AE2763)),0)</f>
        <v>4</v>
      </c>
      <c r="G2763" s="1">
        <f t="shared" si="602"/>
        <v>2181</v>
      </c>
      <c r="H2763" s="2">
        <f t="shared" si="603"/>
        <v>0.41236528644356213</v>
      </c>
      <c r="I2763" s="2"/>
      <c r="J2763" s="2">
        <f t="shared" si="596"/>
        <v>0.29135942522215919</v>
      </c>
      <c r="K2763" s="2">
        <f t="shared" si="596"/>
        <v>0.70372471166572126</v>
      </c>
      <c r="L2763" s="2">
        <f t="shared" si="596"/>
        <v>9.4535829079221028E-4</v>
      </c>
      <c r="M2763" s="2">
        <f t="shared" si="597"/>
        <v>3.9705048213273461E-3</v>
      </c>
      <c r="N2763" s="1">
        <v>1541</v>
      </c>
      <c r="O2763" s="1">
        <v>3722</v>
      </c>
      <c r="P2763" s="1">
        <v>5</v>
      </c>
      <c r="Q2763" s="1">
        <v>21</v>
      </c>
      <c r="R2763" s="1">
        <v>0</v>
      </c>
      <c r="S2763" s="1">
        <v>0</v>
      </c>
      <c r="U2763" s="1">
        <v>0</v>
      </c>
      <c r="W2763" s="1">
        <v>0</v>
      </c>
      <c r="AG2763" s="7">
        <f>IF(Q2763&gt;0,RANK(Q2763,(N2763:P2763,Q2763:AE2763)),0)</f>
        <v>3</v>
      </c>
      <c r="AH2763" s="7">
        <f>IF(R2763&gt;0,RANK(R2763,(N2763:P2763,Q2763:AE2763)),0)</f>
        <v>0</v>
      </c>
      <c r="AI2763" s="7">
        <f>IF(T2763&gt;0,RANK(T2763,(N2763:P2763,Q2763:AE2763)),0)</f>
        <v>0</v>
      </c>
      <c r="AJ2763" s="7">
        <f>IF(S2763&gt;0,RANK(S2763,(N2763:P2763,Q2763:AE2763)),0)</f>
        <v>0</v>
      </c>
      <c r="AK2763" s="2">
        <f t="shared" si="598"/>
        <v>3.9705048213272828E-3</v>
      </c>
      <c r="AL2763" s="2">
        <f t="shared" si="598"/>
        <v>0</v>
      </c>
      <c r="AM2763" s="2">
        <f t="shared" si="599"/>
        <v>0</v>
      </c>
      <c r="AN2763" s="2">
        <f t="shared" si="600"/>
        <v>0</v>
      </c>
      <c r="AP2763" t="s">
        <v>1037</v>
      </c>
      <c r="AQ2763" t="s">
        <v>3776</v>
      </c>
      <c r="AR2763">
        <v>0</v>
      </c>
      <c r="AT2763" s="85" t="s">
        <v>3334</v>
      </c>
      <c r="AU2763" s="84" t="s">
        <v>4437</v>
      </c>
      <c r="AV2763" s="77" t="str">
        <f t="shared" si="601"/>
        <v>48353</v>
      </c>
      <c r="AX2763" s="7" t="s">
        <v>186</v>
      </c>
      <c r="AY2763">
        <v>15</v>
      </c>
    </row>
    <row r="2764" spans="1:51" hidden="1" outlineLevel="1">
      <c r="A2764" t="s">
        <v>1530</v>
      </c>
      <c r="B2764" t="s">
        <v>3776</v>
      </c>
      <c r="C2764" s="1">
        <f t="shared" si="595"/>
        <v>104560</v>
      </c>
      <c r="D2764" s="7">
        <f>IF(N2764&gt;0, RANK(N2764,(N2764:P2764,Q2764:AE2764)),0)</f>
        <v>2</v>
      </c>
      <c r="E2764" s="7">
        <f>IF(O2764&gt;0,RANK(O2764,(N2764:P2764,Q2764:AE2764)),0)</f>
        <v>1</v>
      </c>
      <c r="F2764" s="7">
        <f>IF(P2764&gt;0,RANK(P2764,(N2764:P2764,Q2764:AE2764)),0)</f>
        <v>5</v>
      </c>
      <c r="G2764" s="1">
        <f t="shared" si="602"/>
        <v>14920</v>
      </c>
      <c r="H2764" s="2">
        <f t="shared" si="603"/>
        <v>0.14269319051262433</v>
      </c>
      <c r="I2764" s="2"/>
      <c r="J2764" s="2">
        <f t="shared" si="596"/>
        <v>0.42500956388676359</v>
      </c>
      <c r="K2764" s="2">
        <f t="shared" si="596"/>
        <v>0.56770275439938789</v>
      </c>
      <c r="L2764" s="2">
        <f t="shared" si="596"/>
        <v>9.0856924254016831E-4</v>
      </c>
      <c r="M2764" s="2">
        <f t="shared" si="597"/>
        <v>6.3791124713083579E-3</v>
      </c>
      <c r="N2764" s="1">
        <v>44439</v>
      </c>
      <c r="O2764" s="1">
        <v>59359</v>
      </c>
      <c r="P2764" s="1">
        <v>95</v>
      </c>
      <c r="Q2764" s="1">
        <v>446</v>
      </c>
      <c r="R2764" s="1">
        <v>11</v>
      </c>
      <c r="S2764" s="1">
        <v>2</v>
      </c>
      <c r="U2764" s="1">
        <v>0</v>
      </c>
      <c r="W2764" s="1">
        <v>208</v>
      </c>
      <c r="AG2764" s="7">
        <f>IF(Q2764&gt;0,RANK(Q2764,(N2764:P2764,Q2764:AE2764)),0)</f>
        <v>3</v>
      </c>
      <c r="AH2764" s="7">
        <f>IF(R2764&gt;0,RANK(R2764,(N2764:P2764,Q2764:AE2764)),0)</f>
        <v>6</v>
      </c>
      <c r="AI2764" s="7">
        <f>IF(T2764&gt;0,RANK(T2764,(N2764:P2764,Q2764:AE2764)),0)</f>
        <v>0</v>
      </c>
      <c r="AJ2764" s="7">
        <f>IF(S2764&gt;0,RANK(S2764,(N2764:P2764,Q2764:AE2764)),0)</f>
        <v>7</v>
      </c>
      <c r="AK2764" s="2">
        <f t="shared" si="598"/>
        <v>4.2654934965570008E-3</v>
      </c>
      <c r="AL2764" s="2">
        <f t="shared" si="598"/>
        <v>1.0520275439938792E-4</v>
      </c>
      <c r="AM2764" s="2">
        <f t="shared" si="599"/>
        <v>0</v>
      </c>
      <c r="AN2764" s="2">
        <f t="shared" si="600"/>
        <v>1.9127773527161437E-5</v>
      </c>
      <c r="AP2764" t="s">
        <v>1530</v>
      </c>
      <c r="AQ2764" t="s">
        <v>3776</v>
      </c>
      <c r="AR2764">
        <v>27</v>
      </c>
      <c r="AT2764" s="85" t="s">
        <v>3334</v>
      </c>
      <c r="AU2764" s="84" t="s">
        <v>4494</v>
      </c>
      <c r="AV2764" s="77" t="str">
        <f t="shared" si="601"/>
        <v>48355</v>
      </c>
      <c r="AX2764" s="7" t="s">
        <v>186</v>
      </c>
      <c r="AY2764">
        <v>127</v>
      </c>
    </row>
    <row r="2765" spans="1:51" hidden="1" outlineLevel="1">
      <c r="A2765" t="s">
        <v>2052</v>
      </c>
      <c r="B2765" t="s">
        <v>3776</v>
      </c>
      <c r="C2765" s="1">
        <f t="shared" si="595"/>
        <v>3177</v>
      </c>
      <c r="D2765" s="7">
        <f>IF(N2765&gt;0, RANK(N2765,(N2765:P2765,Q2765:AE2765)),0)</f>
        <v>2</v>
      </c>
      <c r="E2765" s="7">
        <f>IF(O2765&gt;0,RANK(O2765,(N2765:P2765,Q2765:AE2765)),0)</f>
        <v>1</v>
      </c>
      <c r="F2765" s="7">
        <f>IF(P2765&gt;0,RANK(P2765,(N2765:P2765,Q2765:AE2765)),0)</f>
        <v>3</v>
      </c>
      <c r="G2765" s="1">
        <f t="shared" si="602"/>
        <v>2671</v>
      </c>
      <c r="H2765" s="2">
        <f t="shared" si="603"/>
        <v>0.84073024866225998</v>
      </c>
      <c r="I2765" s="2"/>
      <c r="J2765" s="2">
        <f t="shared" si="596"/>
        <v>7.9005350960025186E-2</v>
      </c>
      <c r="K2765" s="2">
        <f t="shared" si="596"/>
        <v>0.91973559962228513</v>
      </c>
      <c r="L2765" s="2">
        <f t="shared" si="596"/>
        <v>6.2952470884482215E-4</v>
      </c>
      <c r="M2765" s="2">
        <f t="shared" si="597"/>
        <v>6.2952470884490607E-4</v>
      </c>
      <c r="N2765" s="1">
        <v>251</v>
      </c>
      <c r="O2765" s="1">
        <v>2922</v>
      </c>
      <c r="P2765" s="1">
        <v>2</v>
      </c>
      <c r="Q2765" s="1">
        <v>2</v>
      </c>
      <c r="R2765" s="1">
        <v>0</v>
      </c>
      <c r="S2765" s="1">
        <v>0</v>
      </c>
      <c r="U2765" s="1">
        <v>0</v>
      </c>
      <c r="W2765" s="1">
        <v>0</v>
      </c>
      <c r="AG2765" s="7">
        <f>IF(Q2765&gt;0,RANK(Q2765,(N2765:P2765,Q2765:AE2765)),0)</f>
        <v>3</v>
      </c>
      <c r="AH2765" s="7">
        <f>IF(R2765&gt;0,RANK(R2765,(N2765:P2765,Q2765:AE2765)),0)</f>
        <v>0</v>
      </c>
      <c r="AI2765" s="7">
        <f>IF(T2765&gt;0,RANK(T2765,(N2765:P2765,Q2765:AE2765)),0)</f>
        <v>0</v>
      </c>
      <c r="AJ2765" s="7">
        <f>IF(S2765&gt;0,RANK(S2765,(N2765:P2765,Q2765:AE2765)),0)</f>
        <v>0</v>
      </c>
      <c r="AK2765" s="2">
        <f t="shared" si="598"/>
        <v>6.2952470884482215E-4</v>
      </c>
      <c r="AL2765" s="2">
        <f t="shared" si="598"/>
        <v>0</v>
      </c>
      <c r="AM2765" s="2">
        <f t="shared" si="599"/>
        <v>0</v>
      </c>
      <c r="AN2765" s="2">
        <f t="shared" si="600"/>
        <v>0</v>
      </c>
      <c r="AP2765" t="s">
        <v>2052</v>
      </c>
      <c r="AQ2765" t="s">
        <v>3776</v>
      </c>
      <c r="AR2765">
        <v>13</v>
      </c>
      <c r="AT2765" s="85" t="s">
        <v>3334</v>
      </c>
      <c r="AU2765" s="84" t="s">
        <v>4495</v>
      </c>
      <c r="AV2765" s="77" t="str">
        <f t="shared" si="601"/>
        <v>48357</v>
      </c>
      <c r="AX2765" s="7" t="s">
        <v>186</v>
      </c>
      <c r="AY2765">
        <v>5</v>
      </c>
    </row>
    <row r="2766" spans="1:51" hidden="1" outlineLevel="1">
      <c r="A2766" t="s">
        <v>2595</v>
      </c>
      <c r="B2766" t="s">
        <v>3776</v>
      </c>
      <c r="C2766" s="1">
        <f t="shared" si="595"/>
        <v>843</v>
      </c>
      <c r="D2766" s="7">
        <f>IF(N2766&gt;0, RANK(N2766,(N2766:P2766,Q2766:AE2766)),0)</f>
        <v>2</v>
      </c>
      <c r="E2766" s="7">
        <f>IF(O2766&gt;0,RANK(O2766,(N2766:P2766,Q2766:AE2766)),0)</f>
        <v>1</v>
      </c>
      <c r="F2766" s="7">
        <f>IF(P2766&gt;0,RANK(P2766,(N2766:P2766,Q2766:AE2766)),0)</f>
        <v>0</v>
      </c>
      <c r="G2766" s="1">
        <f t="shared" si="602"/>
        <v>625</v>
      </c>
      <c r="H2766" s="2">
        <f t="shared" si="603"/>
        <v>0.74139976275207597</v>
      </c>
      <c r="I2766" s="2"/>
      <c r="J2766" s="2">
        <f t="shared" si="596"/>
        <v>0.12811387900355872</v>
      </c>
      <c r="K2766" s="2">
        <f t="shared" si="596"/>
        <v>0.86951364175563461</v>
      </c>
      <c r="L2766" s="2">
        <f t="shared" si="596"/>
        <v>0</v>
      </c>
      <c r="M2766" s="2">
        <f t="shared" si="597"/>
        <v>2.3724792408066353E-3</v>
      </c>
      <c r="N2766" s="1">
        <v>108</v>
      </c>
      <c r="O2766" s="1">
        <v>733</v>
      </c>
      <c r="P2766" s="1">
        <v>0</v>
      </c>
      <c r="Q2766" s="1">
        <v>2</v>
      </c>
      <c r="R2766" s="1">
        <v>0</v>
      </c>
      <c r="S2766" s="1">
        <v>0</v>
      </c>
      <c r="U2766" s="1">
        <v>0</v>
      </c>
      <c r="W2766" s="1">
        <v>0</v>
      </c>
      <c r="AG2766" s="7">
        <f>IF(Q2766&gt;0,RANK(Q2766,(N2766:P2766,Q2766:AE2766)),0)</f>
        <v>3</v>
      </c>
      <c r="AH2766" s="7">
        <f>IF(R2766&gt;0,RANK(R2766,(N2766:P2766,Q2766:AE2766)),0)</f>
        <v>0</v>
      </c>
      <c r="AI2766" s="7">
        <f>IF(T2766&gt;0,RANK(T2766,(N2766:P2766,Q2766:AE2766)),0)</f>
        <v>0</v>
      </c>
      <c r="AJ2766" s="7">
        <f>IF(S2766&gt;0,RANK(S2766,(N2766:P2766,Q2766:AE2766)),0)</f>
        <v>0</v>
      </c>
      <c r="AK2766" s="2">
        <f t="shared" si="598"/>
        <v>2.3724792408066431E-3</v>
      </c>
      <c r="AL2766" s="2">
        <f t="shared" si="598"/>
        <v>0</v>
      </c>
      <c r="AM2766" s="2">
        <f t="shared" si="599"/>
        <v>0</v>
      </c>
      <c r="AN2766" s="2">
        <f t="shared" si="600"/>
        <v>0</v>
      </c>
      <c r="AP2766" t="s">
        <v>2595</v>
      </c>
      <c r="AQ2766" t="s">
        <v>3776</v>
      </c>
      <c r="AR2766">
        <v>13</v>
      </c>
      <c r="AT2766" s="85" t="s">
        <v>3334</v>
      </c>
      <c r="AU2766" s="84" t="s">
        <v>3462</v>
      </c>
      <c r="AV2766" s="77" t="str">
        <f t="shared" si="601"/>
        <v>48359</v>
      </c>
      <c r="AX2766" s="7" t="s">
        <v>186</v>
      </c>
      <c r="AY2766">
        <v>8</v>
      </c>
    </row>
    <row r="2767" spans="1:51" hidden="1" outlineLevel="1">
      <c r="A2767" t="s">
        <v>3924</v>
      </c>
      <c r="B2767" t="s">
        <v>3776</v>
      </c>
      <c r="C2767" s="1">
        <f t="shared" si="595"/>
        <v>31908</v>
      </c>
      <c r="D2767" s="7">
        <f>IF(N2767&gt;0, RANK(N2767,(N2767:P2767,Q2767:AE2767)),0)</f>
        <v>2</v>
      </c>
      <c r="E2767" s="7">
        <f>IF(O2767&gt;0,RANK(O2767,(N2767:P2767,Q2767:AE2767)),0)</f>
        <v>1</v>
      </c>
      <c r="F2767" s="7">
        <f>IF(P2767&gt;0,RANK(P2767,(N2767:P2767,Q2767:AE2767)),0)</f>
        <v>4</v>
      </c>
      <c r="G2767" s="1">
        <f t="shared" si="602"/>
        <v>8816</v>
      </c>
      <c r="H2767" s="2">
        <f t="shared" si="603"/>
        <v>0.27629434624545568</v>
      </c>
      <c r="I2767" s="2"/>
      <c r="J2767" s="2">
        <f t="shared" si="596"/>
        <v>0.35965901968158454</v>
      </c>
      <c r="K2767" s="2">
        <f t="shared" si="596"/>
        <v>0.63595336592704022</v>
      </c>
      <c r="L2767" s="2">
        <f t="shared" si="596"/>
        <v>9.7154318666165223E-4</v>
      </c>
      <c r="M2767" s="2">
        <f t="shared" si="597"/>
        <v>3.4160712047135973E-3</v>
      </c>
      <c r="N2767" s="1">
        <v>11476</v>
      </c>
      <c r="O2767" s="1">
        <v>20292</v>
      </c>
      <c r="P2767" s="1">
        <v>31</v>
      </c>
      <c r="Q2767" s="1">
        <v>99</v>
      </c>
      <c r="R2767" s="1">
        <v>9</v>
      </c>
      <c r="S2767" s="1">
        <v>0</v>
      </c>
      <c r="U2767" s="1">
        <v>0</v>
      </c>
      <c r="W2767" s="1">
        <v>1</v>
      </c>
      <c r="AG2767" s="7">
        <f>IF(Q2767&gt;0,RANK(Q2767,(N2767:P2767,Q2767:AE2767)),0)</f>
        <v>3</v>
      </c>
      <c r="AH2767" s="7">
        <f>IF(R2767&gt;0,RANK(R2767,(N2767:P2767,Q2767:AE2767)),0)</f>
        <v>5</v>
      </c>
      <c r="AI2767" s="7">
        <f>IF(T2767&gt;0,RANK(T2767,(N2767:P2767,Q2767:AE2767)),0)</f>
        <v>0</v>
      </c>
      <c r="AJ2767" s="7">
        <f>IF(S2767&gt;0,RANK(S2767,(N2767:P2767,Q2767:AE2767)),0)</f>
        <v>0</v>
      </c>
      <c r="AK2767" s="2">
        <f t="shared" si="598"/>
        <v>3.1026701767581798E-3</v>
      </c>
      <c r="AL2767" s="2">
        <f t="shared" si="598"/>
        <v>2.8206092515983453E-4</v>
      </c>
      <c r="AM2767" s="2">
        <f t="shared" si="599"/>
        <v>0</v>
      </c>
      <c r="AN2767" s="2">
        <f t="shared" si="600"/>
        <v>0</v>
      </c>
      <c r="AP2767" t="s">
        <v>3924</v>
      </c>
      <c r="AQ2767" t="s">
        <v>3776</v>
      </c>
      <c r="AR2767">
        <v>8</v>
      </c>
      <c r="AT2767" s="85" t="s">
        <v>3334</v>
      </c>
      <c r="AU2767" s="84" t="s">
        <v>3063</v>
      </c>
      <c r="AV2767" s="77" t="str">
        <f t="shared" si="601"/>
        <v>48361</v>
      </c>
      <c r="AX2767" s="7" t="s">
        <v>186</v>
      </c>
      <c r="AY2767">
        <v>35</v>
      </c>
    </row>
    <row r="2768" spans="1:51" hidden="1" outlineLevel="1">
      <c r="A2768" t="s">
        <v>2053</v>
      </c>
      <c r="B2768" t="s">
        <v>3776</v>
      </c>
      <c r="C2768" s="1">
        <f t="shared" si="595"/>
        <v>10014</v>
      </c>
      <c r="D2768" s="7">
        <f>IF(N2768&gt;0, RANK(N2768,(N2768:P2768,Q2768:AE2768)),0)</f>
        <v>2</v>
      </c>
      <c r="E2768" s="7">
        <f>IF(O2768&gt;0,RANK(O2768,(N2768:P2768,Q2768:AE2768)),0)</f>
        <v>1</v>
      </c>
      <c r="F2768" s="7">
        <f>IF(P2768&gt;0,RANK(P2768,(N2768:P2768,Q2768:AE2768)),0)</f>
        <v>4</v>
      </c>
      <c r="G2768" s="1">
        <f t="shared" si="602"/>
        <v>4321</v>
      </c>
      <c r="H2768" s="2">
        <f t="shared" si="603"/>
        <v>0.43149590573197522</v>
      </c>
      <c r="I2768" s="2"/>
      <c r="J2768" s="2">
        <f t="shared" si="596"/>
        <v>0.28120631116436989</v>
      </c>
      <c r="K2768" s="2">
        <f t="shared" si="596"/>
        <v>0.71270221689634516</v>
      </c>
      <c r="L2768" s="2">
        <f t="shared" si="596"/>
        <v>1.7974835230677051E-3</v>
      </c>
      <c r="M2768" s="2">
        <f t="shared" si="597"/>
        <v>4.2939884162172372E-3</v>
      </c>
      <c r="N2768" s="1">
        <v>2816</v>
      </c>
      <c r="O2768" s="1">
        <v>7137</v>
      </c>
      <c r="P2768" s="1">
        <v>18</v>
      </c>
      <c r="Q2768" s="1">
        <v>43</v>
      </c>
      <c r="R2768" s="1">
        <v>0</v>
      </c>
      <c r="U2768" s="1">
        <v>0</v>
      </c>
      <c r="W2768" s="1">
        <v>0</v>
      </c>
      <c r="AG2768" s="7">
        <f>IF(Q2768&gt;0,RANK(Q2768,(N2768:P2768,Q2768:AE2768)),0)</f>
        <v>3</v>
      </c>
      <c r="AH2768" s="7">
        <f>IF(R2768&gt;0,RANK(R2768,(N2768:P2768,Q2768:AE2768)),0)</f>
        <v>0</v>
      </c>
      <c r="AI2768" s="7">
        <f>IF(T2768&gt;0,RANK(T2768,(N2768:P2768,Q2768:AE2768)),0)</f>
        <v>0</v>
      </c>
      <c r="AJ2768" s="7">
        <f>IF(S2768&gt;0,RANK(S2768,(N2768:P2768,Q2768:AE2768)),0)</f>
        <v>0</v>
      </c>
      <c r="AK2768" s="2">
        <f t="shared" si="598"/>
        <v>4.2939884162172962E-3</v>
      </c>
      <c r="AL2768" s="2">
        <f t="shared" si="598"/>
        <v>0</v>
      </c>
      <c r="AM2768" s="2">
        <f t="shared" si="599"/>
        <v>0</v>
      </c>
      <c r="AN2768" s="2">
        <f t="shared" si="600"/>
        <v>0</v>
      </c>
      <c r="AP2768" t="s">
        <v>2053</v>
      </c>
      <c r="AQ2768" t="s">
        <v>3776</v>
      </c>
      <c r="AR2768">
        <v>13</v>
      </c>
      <c r="AT2768" s="85" t="s">
        <v>3334</v>
      </c>
      <c r="AU2768" s="84" t="s">
        <v>3064</v>
      </c>
      <c r="AV2768" s="77" t="str">
        <f t="shared" si="601"/>
        <v>48363</v>
      </c>
      <c r="AX2768" s="7" t="s">
        <v>186</v>
      </c>
      <c r="AY2768">
        <v>31</v>
      </c>
    </row>
    <row r="2769" spans="1:51" hidden="1" outlineLevel="1">
      <c r="A2769" t="s">
        <v>2500</v>
      </c>
      <c r="B2769" t="s">
        <v>3776</v>
      </c>
      <c r="C2769" s="1">
        <f t="shared" si="595"/>
        <v>10007</v>
      </c>
      <c r="D2769" s="7">
        <f>IF(N2769&gt;0, RANK(N2769,(N2769:P2769,Q2769:AE2769)),0)</f>
        <v>2</v>
      </c>
      <c r="E2769" s="7">
        <f>IF(O2769&gt;0,RANK(O2769,(N2769:P2769,Q2769:AE2769)),0)</f>
        <v>1</v>
      </c>
      <c r="F2769" s="7">
        <f>IF(P2769&gt;0,RANK(P2769,(N2769:P2769,Q2769:AE2769)),0)</f>
        <v>4</v>
      </c>
      <c r="G2769" s="1">
        <f t="shared" si="602"/>
        <v>4063</v>
      </c>
      <c r="H2769" s="2">
        <f t="shared" si="603"/>
        <v>0.4060157889477366</v>
      </c>
      <c r="I2769" s="2"/>
      <c r="J2769" s="2">
        <f t="shared" si="596"/>
        <v>0.29559308484061159</v>
      </c>
      <c r="K2769" s="2">
        <f t="shared" si="596"/>
        <v>0.70160887378834813</v>
      </c>
      <c r="L2769" s="2">
        <f t="shared" si="596"/>
        <v>2.9979014689717197E-4</v>
      </c>
      <c r="M2769" s="2">
        <f t="shared" si="597"/>
        <v>2.4982512241430556E-3</v>
      </c>
      <c r="N2769" s="1">
        <v>2958</v>
      </c>
      <c r="O2769" s="1">
        <v>7021</v>
      </c>
      <c r="P2769" s="1">
        <v>3</v>
      </c>
      <c r="Q2769" s="1">
        <v>25</v>
      </c>
      <c r="R2769" s="1">
        <v>0</v>
      </c>
      <c r="S2769" s="1">
        <v>0</v>
      </c>
      <c r="U2769" s="1">
        <v>0</v>
      </c>
      <c r="W2769" s="1">
        <v>0</v>
      </c>
      <c r="AG2769" s="7">
        <f>IF(Q2769&gt;0,RANK(Q2769,(N2769:P2769,Q2769:AE2769)),0)</f>
        <v>3</v>
      </c>
      <c r="AH2769" s="7">
        <f>IF(R2769&gt;0,RANK(R2769,(N2769:P2769,Q2769:AE2769)),0)</f>
        <v>0</v>
      </c>
      <c r="AI2769" s="7">
        <f>IF(T2769&gt;0,RANK(T2769,(N2769:P2769,Q2769:AE2769)),0)</f>
        <v>0</v>
      </c>
      <c r="AJ2769" s="7">
        <f>IF(S2769&gt;0,RANK(S2769,(N2769:P2769,Q2769:AE2769)),0)</f>
        <v>0</v>
      </c>
      <c r="AK2769" s="2">
        <f t="shared" si="598"/>
        <v>2.4982512241430999E-3</v>
      </c>
      <c r="AL2769" s="2">
        <f t="shared" si="598"/>
        <v>0</v>
      </c>
      <c r="AM2769" s="2">
        <f t="shared" si="599"/>
        <v>0</v>
      </c>
      <c r="AN2769" s="2">
        <f t="shared" si="600"/>
        <v>0</v>
      </c>
      <c r="AP2769" t="s">
        <v>2500</v>
      </c>
      <c r="AQ2769" t="s">
        <v>3776</v>
      </c>
      <c r="AR2769">
        <v>1</v>
      </c>
      <c r="AT2769" s="85" t="s">
        <v>3334</v>
      </c>
      <c r="AU2769" s="84" t="s">
        <v>3065</v>
      </c>
      <c r="AV2769" s="77" t="str">
        <f t="shared" si="601"/>
        <v>48365</v>
      </c>
      <c r="AX2769" s="7" t="s">
        <v>186</v>
      </c>
      <c r="AY2769">
        <v>22</v>
      </c>
    </row>
    <row r="2770" spans="1:51" hidden="1" outlineLevel="1">
      <c r="A2770" t="s">
        <v>1081</v>
      </c>
      <c r="B2770" t="s">
        <v>3776</v>
      </c>
      <c r="C2770" s="1">
        <f t="shared" si="595"/>
        <v>40957</v>
      </c>
      <c r="D2770" s="7">
        <f>IF(N2770&gt;0, RANK(N2770,(N2770:P2770,Q2770:AE2770)),0)</f>
        <v>2</v>
      </c>
      <c r="E2770" s="7">
        <f>IF(O2770&gt;0,RANK(O2770,(N2770:P2770,Q2770:AE2770)),0)</f>
        <v>1</v>
      </c>
      <c r="F2770" s="7">
        <f>IF(P2770&gt;0,RANK(P2770,(N2770:P2770,Q2770:AE2770)),0)</f>
        <v>4</v>
      </c>
      <c r="G2770" s="1">
        <f t="shared" si="602"/>
        <v>22829</v>
      </c>
      <c r="H2770" s="2">
        <f t="shared" si="603"/>
        <v>0.55738945723563738</v>
      </c>
      <c r="I2770" s="2"/>
      <c r="J2770" s="2">
        <f t="shared" si="596"/>
        <v>0.21891251800668995</v>
      </c>
      <c r="K2770" s="2">
        <f t="shared" si="596"/>
        <v>0.77630197524232736</v>
      </c>
      <c r="L2770" s="2">
        <f t="shared" si="596"/>
        <v>8.0572307542056308E-4</v>
      </c>
      <c r="M2770" s="2">
        <f t="shared" si="597"/>
        <v>3.9797836755620965E-3</v>
      </c>
      <c r="N2770" s="1">
        <v>8966</v>
      </c>
      <c r="O2770" s="1">
        <v>31795</v>
      </c>
      <c r="P2770" s="1">
        <v>33</v>
      </c>
      <c r="Q2770" s="1">
        <v>154</v>
      </c>
      <c r="R2770" s="1">
        <v>7</v>
      </c>
      <c r="S2770" s="1">
        <v>2</v>
      </c>
      <c r="U2770" s="1">
        <v>0</v>
      </c>
      <c r="W2770" s="1">
        <v>0</v>
      </c>
      <c r="AG2770" s="7">
        <f>IF(Q2770&gt;0,RANK(Q2770,(N2770:P2770,Q2770:AE2770)),0)</f>
        <v>3</v>
      </c>
      <c r="AH2770" s="7">
        <f>IF(R2770&gt;0,RANK(R2770,(N2770:P2770,Q2770:AE2770)),0)</f>
        <v>5</v>
      </c>
      <c r="AI2770" s="7">
        <f>IF(T2770&gt;0,RANK(T2770,(N2770:P2770,Q2770:AE2770)),0)</f>
        <v>0</v>
      </c>
      <c r="AJ2770" s="7">
        <f>IF(S2770&gt;0,RANK(S2770,(N2770:P2770,Q2770:AE2770)),0)</f>
        <v>6</v>
      </c>
      <c r="AK2770" s="2">
        <f t="shared" si="598"/>
        <v>3.7600410186292943E-3</v>
      </c>
      <c r="AL2770" s="2">
        <f t="shared" si="598"/>
        <v>1.7091095539224064E-4</v>
      </c>
      <c r="AM2770" s="2">
        <f t="shared" si="599"/>
        <v>0</v>
      </c>
      <c r="AN2770" s="2">
        <f t="shared" si="600"/>
        <v>4.8831701540640183E-5</v>
      </c>
      <c r="AP2770" t="s">
        <v>1081</v>
      </c>
      <c r="AQ2770" t="s">
        <v>3776</v>
      </c>
      <c r="AR2770">
        <v>12</v>
      </c>
      <c r="AT2770" s="85" t="s">
        <v>3334</v>
      </c>
      <c r="AU2770" s="84" t="s">
        <v>3066</v>
      </c>
      <c r="AV2770" s="77" t="str">
        <f t="shared" si="601"/>
        <v>48367</v>
      </c>
      <c r="AX2770" s="7" t="s">
        <v>186</v>
      </c>
      <c r="AY2770">
        <v>44</v>
      </c>
    </row>
    <row r="2771" spans="1:51" hidden="1" outlineLevel="1">
      <c r="A2771" t="s">
        <v>2558</v>
      </c>
      <c r="B2771" t="s">
        <v>3776</v>
      </c>
      <c r="C2771" s="1">
        <f t="shared" si="595"/>
        <v>2773</v>
      </c>
      <c r="D2771" s="7">
        <f>IF(N2771&gt;0, RANK(N2771,(N2771:P2771,Q2771:AE2771)),0)</f>
        <v>2</v>
      </c>
      <c r="E2771" s="7">
        <f>IF(O2771&gt;0,RANK(O2771,(N2771:P2771,Q2771:AE2771)),0)</f>
        <v>1</v>
      </c>
      <c r="F2771" s="7">
        <f>IF(P2771&gt;0,RANK(P2771,(N2771:P2771,Q2771:AE2771)),0)</f>
        <v>4</v>
      </c>
      <c r="G2771" s="1">
        <f t="shared" si="602"/>
        <v>1986</v>
      </c>
      <c r="H2771" s="2">
        <f t="shared" si="603"/>
        <v>0.71619184998196894</v>
      </c>
      <c r="I2771" s="2"/>
      <c r="J2771" s="2">
        <f t="shared" si="596"/>
        <v>0.14028128380815003</v>
      </c>
      <c r="K2771" s="2">
        <f t="shared" si="596"/>
        <v>0.85647313379011902</v>
      </c>
      <c r="L2771" s="2">
        <f t="shared" si="596"/>
        <v>7.2124053371799498E-4</v>
      </c>
      <c r="M2771" s="2">
        <f t="shared" si="597"/>
        <v>2.5243418680130116E-3</v>
      </c>
      <c r="N2771" s="1">
        <v>389</v>
      </c>
      <c r="O2771" s="1">
        <v>2375</v>
      </c>
      <c r="P2771" s="1">
        <v>2</v>
      </c>
      <c r="Q2771" s="1">
        <v>7</v>
      </c>
      <c r="R2771" s="1">
        <v>0</v>
      </c>
      <c r="S2771" s="1">
        <v>0</v>
      </c>
      <c r="U2771" s="1">
        <v>0</v>
      </c>
      <c r="W2771" s="1">
        <v>0</v>
      </c>
      <c r="AG2771" s="7">
        <f>IF(Q2771&gt;0,RANK(Q2771,(N2771:P2771,Q2771:AE2771)),0)</f>
        <v>3</v>
      </c>
      <c r="AH2771" s="7">
        <f>IF(R2771&gt;0,RANK(R2771,(N2771:P2771,Q2771:AE2771)),0)</f>
        <v>0</v>
      </c>
      <c r="AI2771" s="7">
        <f>IF(T2771&gt;0,RANK(T2771,(N2771:P2771,Q2771:AE2771)),0)</f>
        <v>0</v>
      </c>
      <c r="AJ2771" s="7">
        <f>IF(S2771&gt;0,RANK(S2771,(N2771:P2771,Q2771:AE2771)),0)</f>
        <v>0</v>
      </c>
      <c r="AK2771" s="2">
        <f t="shared" si="598"/>
        <v>2.5243418680129825E-3</v>
      </c>
      <c r="AL2771" s="2">
        <f t="shared" si="598"/>
        <v>0</v>
      </c>
      <c r="AM2771" s="2">
        <f t="shared" si="599"/>
        <v>0</v>
      </c>
      <c r="AN2771" s="2">
        <f t="shared" si="600"/>
        <v>0</v>
      </c>
      <c r="AP2771" t="s">
        <v>2558</v>
      </c>
      <c r="AQ2771" t="s">
        <v>3776</v>
      </c>
      <c r="AR2771">
        <v>19</v>
      </c>
      <c r="AT2771" s="85" t="s">
        <v>3334</v>
      </c>
      <c r="AU2771" s="84" t="s">
        <v>3067</v>
      </c>
      <c r="AV2771" s="77" t="str">
        <f t="shared" si="601"/>
        <v>48369</v>
      </c>
      <c r="AX2771" s="7" t="s">
        <v>186</v>
      </c>
      <c r="AY2771">
        <v>10</v>
      </c>
    </row>
    <row r="2772" spans="1:51" hidden="1" outlineLevel="1">
      <c r="A2772" t="s">
        <v>4491</v>
      </c>
      <c r="B2772" t="s">
        <v>3776</v>
      </c>
      <c r="C2772" s="1">
        <f t="shared" si="595"/>
        <v>4428</v>
      </c>
      <c r="D2772" s="7">
        <f>IF(N2772&gt;0, RANK(N2772,(N2772:P2772,Q2772:AE2772)),0)</f>
        <v>2</v>
      </c>
      <c r="E2772" s="7">
        <f>IF(O2772&gt;0,RANK(O2772,(N2772:P2772,Q2772:AE2772)),0)</f>
        <v>1</v>
      </c>
      <c r="F2772" s="7">
        <f>IF(P2772&gt;0,RANK(P2772,(N2772:P2772,Q2772:AE2772)),0)</f>
        <v>0</v>
      </c>
      <c r="G2772" s="1">
        <f t="shared" si="602"/>
        <v>1925</v>
      </c>
      <c r="H2772" s="2">
        <f t="shared" si="603"/>
        <v>0.43473351400180671</v>
      </c>
      <c r="I2772" s="2"/>
      <c r="J2772" s="2">
        <f t="shared" si="596"/>
        <v>0.28048780487804881</v>
      </c>
      <c r="K2772" s="2">
        <f t="shared" si="596"/>
        <v>0.71522131887985552</v>
      </c>
      <c r="L2772" s="2">
        <f t="shared" si="596"/>
        <v>0</v>
      </c>
      <c r="M2772" s="2">
        <f t="shared" si="597"/>
        <v>4.2908762420956759E-3</v>
      </c>
      <c r="N2772" s="1">
        <v>1242</v>
      </c>
      <c r="O2772" s="1">
        <v>3167</v>
      </c>
      <c r="P2772" s="1">
        <v>0</v>
      </c>
      <c r="Q2772" s="1">
        <v>18</v>
      </c>
      <c r="R2772" s="1">
        <v>0</v>
      </c>
      <c r="S2772" s="1">
        <v>0</v>
      </c>
      <c r="U2772" s="1">
        <v>0</v>
      </c>
      <c r="W2772" s="1">
        <v>1</v>
      </c>
      <c r="AG2772" s="7">
        <f>IF(Q2772&gt;0,RANK(Q2772,(N2772:P2772,Q2772:AE2772)),0)</f>
        <v>3</v>
      </c>
      <c r="AH2772" s="7">
        <f>IF(R2772&gt;0,RANK(R2772,(N2772:P2772,Q2772:AE2772)),0)</f>
        <v>0</v>
      </c>
      <c r="AI2772" s="7">
        <f>IF(T2772&gt;0,RANK(T2772,(N2772:P2772,Q2772:AE2772)),0)</f>
        <v>0</v>
      </c>
      <c r="AJ2772" s="7">
        <f>IF(S2772&gt;0,RANK(S2772,(N2772:P2772,Q2772:AE2772)),0)</f>
        <v>0</v>
      </c>
      <c r="AK2772" s="2">
        <f t="shared" si="598"/>
        <v>4.0650406504065045E-3</v>
      </c>
      <c r="AL2772" s="2">
        <f t="shared" si="598"/>
        <v>0</v>
      </c>
      <c r="AM2772" s="2">
        <f t="shared" si="599"/>
        <v>0</v>
      </c>
      <c r="AN2772" s="2">
        <f t="shared" si="600"/>
        <v>0</v>
      </c>
      <c r="AP2772" t="s">
        <v>4491</v>
      </c>
      <c r="AQ2772" t="s">
        <v>3776</v>
      </c>
      <c r="AR2772">
        <v>23</v>
      </c>
      <c r="AT2772" s="85" t="s">
        <v>3334</v>
      </c>
      <c r="AU2772" s="84" t="s">
        <v>3068</v>
      </c>
      <c r="AV2772" s="77" t="str">
        <f t="shared" si="601"/>
        <v>48371</v>
      </c>
      <c r="AX2772" s="7" t="s">
        <v>186</v>
      </c>
      <c r="AY2772">
        <v>10</v>
      </c>
    </row>
    <row r="2773" spans="1:51" hidden="1" outlineLevel="1">
      <c r="A2773" t="s">
        <v>4301</v>
      </c>
      <c r="B2773" t="s">
        <v>3776</v>
      </c>
      <c r="C2773" s="1">
        <f t="shared" si="595"/>
        <v>20846</v>
      </c>
      <c r="D2773" s="7">
        <f>IF(N2773&gt;0, RANK(N2773,(N2773:P2773,Q2773:AE2773)),0)</f>
        <v>2</v>
      </c>
      <c r="E2773" s="7">
        <f>IF(O2773&gt;0,RANK(O2773,(N2773:P2773,Q2773:AE2773)),0)</f>
        <v>1</v>
      </c>
      <c r="F2773" s="7">
        <f>IF(P2773&gt;0,RANK(P2773,(N2773:P2773,Q2773:AE2773)),0)</f>
        <v>4</v>
      </c>
      <c r="G2773" s="1">
        <f t="shared" si="602"/>
        <v>6814</v>
      </c>
      <c r="H2773" s="2">
        <f t="shared" si="603"/>
        <v>0.32687326105727715</v>
      </c>
      <c r="I2773" s="2"/>
      <c r="J2773" s="2">
        <f t="shared" si="596"/>
        <v>0.33406888611724073</v>
      </c>
      <c r="K2773" s="2">
        <f t="shared" si="596"/>
        <v>0.66094214717451794</v>
      </c>
      <c r="L2773" s="2">
        <f t="shared" si="596"/>
        <v>4.3173750359781256E-4</v>
      </c>
      <c r="M2773" s="2">
        <f t="shared" si="597"/>
        <v>4.5572292046435255E-3</v>
      </c>
      <c r="N2773" s="1">
        <v>6964</v>
      </c>
      <c r="O2773" s="1">
        <v>13778</v>
      </c>
      <c r="P2773" s="1">
        <v>9</v>
      </c>
      <c r="Q2773" s="1">
        <v>93</v>
      </c>
      <c r="R2773" s="1">
        <v>2</v>
      </c>
      <c r="S2773" s="1">
        <v>0</v>
      </c>
      <c r="U2773" s="1">
        <v>0</v>
      </c>
      <c r="W2773" s="1">
        <v>0</v>
      </c>
      <c r="AG2773" s="7">
        <f>IF(Q2773&gt;0,RANK(Q2773,(N2773:P2773,Q2773:AE2773)),0)</f>
        <v>3</v>
      </c>
      <c r="AH2773" s="7">
        <f>IF(R2773&gt;0,RANK(R2773,(N2773:P2773,Q2773:AE2773)),0)</f>
        <v>5</v>
      </c>
      <c r="AI2773" s="7">
        <f>IF(T2773&gt;0,RANK(T2773,(N2773:P2773,Q2773:AE2773)),0)</f>
        <v>0</v>
      </c>
      <c r="AJ2773" s="7">
        <f>IF(S2773&gt;0,RANK(S2773,(N2773:P2773,Q2773:AE2773)),0)</f>
        <v>0</v>
      </c>
      <c r="AK2773" s="2">
        <f t="shared" si="598"/>
        <v>4.4612875371773959E-3</v>
      </c>
      <c r="AL2773" s="2">
        <f t="shared" si="598"/>
        <v>9.5941667466180561E-5</v>
      </c>
      <c r="AM2773" s="2">
        <f t="shared" si="599"/>
        <v>0</v>
      </c>
      <c r="AN2773" s="2">
        <f t="shared" si="600"/>
        <v>0</v>
      </c>
      <c r="AP2773" t="s">
        <v>4301</v>
      </c>
      <c r="AQ2773" t="s">
        <v>3776</v>
      </c>
      <c r="AR2773">
        <v>8</v>
      </c>
      <c r="AT2773" s="85" t="s">
        <v>3334</v>
      </c>
      <c r="AU2773" s="84" t="s">
        <v>2750</v>
      </c>
      <c r="AV2773" s="77" t="str">
        <f t="shared" si="601"/>
        <v>48373</v>
      </c>
      <c r="AX2773" s="7" t="s">
        <v>186</v>
      </c>
      <c r="AY2773">
        <v>21</v>
      </c>
    </row>
    <row r="2774" spans="1:51" hidden="1" outlineLevel="1">
      <c r="A2774" t="s">
        <v>1910</v>
      </c>
      <c r="B2774" t="s">
        <v>3776</v>
      </c>
      <c r="C2774" s="1">
        <f t="shared" si="595"/>
        <v>29056</v>
      </c>
      <c r="D2774" s="7">
        <f>IF(N2774&gt;0, RANK(N2774,(N2774:P2774,Q2774:AE2774)),0)</f>
        <v>2</v>
      </c>
      <c r="E2774" s="7">
        <f>IF(O2774&gt;0,RANK(O2774,(N2774:P2774,Q2774:AE2774)),0)</f>
        <v>1</v>
      </c>
      <c r="F2774" s="7">
        <f>IF(P2774&gt;0,RANK(P2774,(N2774:P2774,Q2774:AE2774)),0)</f>
        <v>4</v>
      </c>
      <c r="G2774" s="1">
        <f t="shared" si="602"/>
        <v>13912</v>
      </c>
      <c r="H2774" s="2">
        <f t="shared" si="603"/>
        <v>0.47879955947136565</v>
      </c>
      <c r="I2774" s="2"/>
      <c r="J2774" s="2">
        <f t="shared" si="596"/>
        <v>0.25774366740088106</v>
      </c>
      <c r="K2774" s="2">
        <f t="shared" si="596"/>
        <v>0.73654322687224671</v>
      </c>
      <c r="L2774" s="2">
        <f t="shared" si="596"/>
        <v>1.686398678414097E-3</v>
      </c>
      <c r="M2774" s="2">
        <f t="shared" si="597"/>
        <v>4.0267070484581282E-3</v>
      </c>
      <c r="N2774" s="1">
        <v>7489</v>
      </c>
      <c r="O2774" s="1">
        <v>21401</v>
      </c>
      <c r="P2774" s="1">
        <v>49</v>
      </c>
      <c r="Q2774" s="1">
        <v>104</v>
      </c>
      <c r="R2774" s="1">
        <v>8</v>
      </c>
      <c r="S2774" s="1">
        <v>2</v>
      </c>
      <c r="U2774" s="1">
        <v>1</v>
      </c>
      <c r="W2774" s="1">
        <v>2</v>
      </c>
      <c r="AG2774" s="7">
        <f>IF(Q2774&gt;0,RANK(Q2774,(N2774:P2774,Q2774:AE2774)),0)</f>
        <v>3</v>
      </c>
      <c r="AH2774" s="7">
        <f>IF(R2774&gt;0,RANK(R2774,(N2774:P2774,Q2774:AE2774)),0)</f>
        <v>5</v>
      </c>
      <c r="AI2774" s="7">
        <f>IF(T2774&gt;0,RANK(T2774,(N2774:P2774,Q2774:AE2774)),0)</f>
        <v>0</v>
      </c>
      <c r="AJ2774" s="7">
        <f>IF(S2774&gt;0,RANK(S2774,(N2774:P2774,Q2774:AE2774)),0)</f>
        <v>6</v>
      </c>
      <c r="AK2774" s="2">
        <f t="shared" si="598"/>
        <v>3.5792951541850221E-3</v>
      </c>
      <c r="AL2774" s="2">
        <f t="shared" si="598"/>
        <v>2.7533039647577095E-4</v>
      </c>
      <c r="AM2774" s="2">
        <f t="shared" si="599"/>
        <v>0</v>
      </c>
      <c r="AN2774" s="2">
        <f t="shared" si="600"/>
        <v>6.8832599118942738E-5</v>
      </c>
      <c r="AP2774" t="s">
        <v>1910</v>
      </c>
      <c r="AQ2774" t="s">
        <v>3776</v>
      </c>
      <c r="AR2774">
        <v>13</v>
      </c>
      <c r="AT2774" s="85" t="s">
        <v>3334</v>
      </c>
      <c r="AU2774" s="84" t="s">
        <v>2751</v>
      </c>
      <c r="AV2774" s="77" t="str">
        <f t="shared" si="601"/>
        <v>48375</v>
      </c>
      <c r="AX2774" s="7" t="s">
        <v>186</v>
      </c>
      <c r="AY2774">
        <v>26</v>
      </c>
    </row>
    <row r="2775" spans="1:51" hidden="1" outlineLevel="1">
      <c r="A2775" t="s">
        <v>5352</v>
      </c>
      <c r="B2775" t="s">
        <v>3776</v>
      </c>
      <c r="C2775" s="1">
        <f t="shared" si="595"/>
        <v>1890</v>
      </c>
      <c r="D2775" s="7">
        <f>IF(N2775&gt;0, RANK(N2775,(N2775:P2775,Q2775:AE2775)),0)</f>
        <v>1</v>
      </c>
      <c r="E2775" s="7">
        <f>IF(O2775&gt;0,RANK(O2775,(N2775:P2775,Q2775:AE2775)),0)</f>
        <v>2</v>
      </c>
      <c r="F2775" s="7">
        <f>IF(P2775&gt;0,RANK(P2775,(N2775:P2775,Q2775:AE2775)),0)</f>
        <v>4</v>
      </c>
      <c r="G2775" s="1">
        <f t="shared" si="602"/>
        <v>444</v>
      </c>
      <c r="H2775" s="2">
        <f t="shared" si="603"/>
        <v>0.23492063492063492</v>
      </c>
      <c r="I2775" s="2"/>
      <c r="J2775" s="2">
        <f t="shared" si="596"/>
        <v>0.61322751322751323</v>
      </c>
      <c r="K2775" s="2">
        <f t="shared" si="596"/>
        <v>0.37830687830687831</v>
      </c>
      <c r="L2775" s="2">
        <f t="shared" si="596"/>
        <v>2.1164021164021165E-3</v>
      </c>
      <c r="M2775" s="2">
        <f t="shared" si="597"/>
        <v>6.3492063492063371E-3</v>
      </c>
      <c r="N2775" s="1">
        <v>1159</v>
      </c>
      <c r="O2775" s="1">
        <v>715</v>
      </c>
      <c r="P2775" s="1">
        <v>4</v>
      </c>
      <c r="Q2775" s="1">
        <v>10</v>
      </c>
      <c r="R2775" s="1">
        <v>0</v>
      </c>
      <c r="S2775" s="1">
        <v>1</v>
      </c>
      <c r="U2775" s="1">
        <v>1</v>
      </c>
      <c r="W2775" s="1">
        <v>0</v>
      </c>
      <c r="AG2775" s="7">
        <f>IF(Q2775&gt;0,RANK(Q2775,(N2775:P2775,Q2775:AE2775)),0)</f>
        <v>3</v>
      </c>
      <c r="AH2775" s="7">
        <f>IF(R2775&gt;0,RANK(R2775,(N2775:P2775,Q2775:AE2775)),0)</f>
        <v>0</v>
      </c>
      <c r="AI2775" s="7">
        <f>IF(T2775&gt;0,RANK(T2775,(N2775:P2775,Q2775:AE2775)),0)</f>
        <v>0</v>
      </c>
      <c r="AJ2775" s="7">
        <f>IF(S2775&gt;0,RANK(S2775,(N2775:P2775,Q2775:AE2775)),0)</f>
        <v>5</v>
      </c>
      <c r="AK2775" s="2">
        <f t="shared" si="598"/>
        <v>5.2910052910052907E-3</v>
      </c>
      <c r="AL2775" s="2">
        <f t="shared" si="598"/>
        <v>0</v>
      </c>
      <c r="AM2775" s="2">
        <f t="shared" si="599"/>
        <v>0</v>
      </c>
      <c r="AN2775" s="2">
        <f t="shared" si="600"/>
        <v>5.2910052910052914E-4</v>
      </c>
      <c r="AP2775" t="s">
        <v>5352</v>
      </c>
      <c r="AQ2775" t="s">
        <v>3776</v>
      </c>
      <c r="AR2775">
        <v>23</v>
      </c>
      <c r="AT2775" s="85" t="s">
        <v>3334</v>
      </c>
      <c r="AU2775" s="84" t="s">
        <v>2429</v>
      </c>
      <c r="AV2775" s="77" t="str">
        <f t="shared" si="601"/>
        <v>48377</v>
      </c>
      <c r="AX2775" s="7" t="s">
        <v>186</v>
      </c>
      <c r="AY2775">
        <v>8</v>
      </c>
    </row>
    <row r="2776" spans="1:51" hidden="1" outlineLevel="1">
      <c r="A2776" t="s">
        <v>4945</v>
      </c>
      <c r="B2776" t="s">
        <v>3776</v>
      </c>
      <c r="C2776" s="1">
        <f t="shared" si="595"/>
        <v>4229</v>
      </c>
      <c r="D2776" s="7">
        <f>IF(N2776&gt;0, RANK(N2776,(N2776:P2776,Q2776:AE2776)),0)</f>
        <v>2</v>
      </c>
      <c r="E2776" s="7">
        <f>IF(O2776&gt;0,RANK(O2776,(N2776:P2776,Q2776:AE2776)),0)</f>
        <v>1</v>
      </c>
      <c r="F2776" s="7">
        <f>IF(P2776&gt;0,RANK(P2776,(N2776:P2776,Q2776:AE2776)),0)</f>
        <v>4</v>
      </c>
      <c r="G2776" s="1">
        <f t="shared" si="602"/>
        <v>1785</v>
      </c>
      <c r="H2776" s="2">
        <f t="shared" si="603"/>
        <v>0.42208559943248997</v>
      </c>
      <c r="I2776" s="2"/>
      <c r="J2776" s="2">
        <f t="shared" si="596"/>
        <v>0.2868290375975408</v>
      </c>
      <c r="K2776" s="2">
        <f t="shared" si="596"/>
        <v>0.70891463703003077</v>
      </c>
      <c r="L2776" s="2">
        <f t="shared" si="596"/>
        <v>9.4585008276188223E-4</v>
      </c>
      <c r="M2776" s="2">
        <f t="shared" si="597"/>
        <v>3.3104752896664889E-3</v>
      </c>
      <c r="N2776" s="1">
        <v>1213</v>
      </c>
      <c r="O2776" s="1">
        <v>2998</v>
      </c>
      <c r="P2776" s="1">
        <v>4</v>
      </c>
      <c r="Q2776" s="1">
        <v>13</v>
      </c>
      <c r="R2776" s="1">
        <v>0</v>
      </c>
      <c r="S2776" s="1">
        <v>0</v>
      </c>
      <c r="U2776" s="1">
        <v>0</v>
      </c>
      <c r="W2776" s="1">
        <v>1</v>
      </c>
      <c r="AG2776" s="7">
        <f>IF(Q2776&gt;0,RANK(Q2776,(N2776:P2776,Q2776:AE2776)),0)</f>
        <v>3</v>
      </c>
      <c r="AH2776" s="7">
        <f>IF(R2776&gt;0,RANK(R2776,(N2776:P2776,Q2776:AE2776)),0)</f>
        <v>0</v>
      </c>
      <c r="AI2776" s="7">
        <f>IF(T2776&gt;0,RANK(T2776,(N2776:P2776,Q2776:AE2776)),0)</f>
        <v>0</v>
      </c>
      <c r="AJ2776" s="7">
        <f>IF(S2776&gt;0,RANK(S2776,(N2776:P2776,Q2776:AE2776)),0)</f>
        <v>0</v>
      </c>
      <c r="AK2776" s="2">
        <f t="shared" si="598"/>
        <v>3.0740127689761173E-3</v>
      </c>
      <c r="AL2776" s="2">
        <f t="shared" si="598"/>
        <v>0</v>
      </c>
      <c r="AM2776" s="2">
        <f t="shared" si="599"/>
        <v>0</v>
      </c>
      <c r="AN2776" s="2">
        <f t="shared" si="600"/>
        <v>0</v>
      </c>
      <c r="AP2776" t="s">
        <v>4945</v>
      </c>
      <c r="AQ2776" t="s">
        <v>3776</v>
      </c>
      <c r="AR2776">
        <v>4</v>
      </c>
      <c r="AT2776" s="85" t="s">
        <v>3334</v>
      </c>
      <c r="AU2776" s="84" t="s">
        <v>2729</v>
      </c>
      <c r="AV2776" s="77" t="str">
        <f t="shared" si="601"/>
        <v>48379</v>
      </c>
      <c r="AX2776" s="7" t="s">
        <v>186</v>
      </c>
      <c r="AY2776">
        <v>8</v>
      </c>
    </row>
    <row r="2777" spans="1:51" hidden="1" outlineLevel="1">
      <c r="A2777" t="s">
        <v>4211</v>
      </c>
      <c r="B2777" t="s">
        <v>3776</v>
      </c>
      <c r="C2777" s="1">
        <f t="shared" si="595"/>
        <v>48587</v>
      </c>
      <c r="D2777" s="7">
        <f>IF(N2777&gt;0, RANK(N2777,(N2777:P2777,Q2777:AE2777)),0)</f>
        <v>2</v>
      </c>
      <c r="E2777" s="7">
        <f>IF(O2777&gt;0,RANK(O2777,(N2777:P2777,Q2777:AE2777)),0)</f>
        <v>1</v>
      </c>
      <c r="F2777" s="7">
        <f>IF(P2777&gt;0,RANK(P2777,(N2777:P2777,Q2777:AE2777)),0)</f>
        <v>4</v>
      </c>
      <c r="G2777" s="1">
        <f t="shared" si="602"/>
        <v>32671</v>
      </c>
      <c r="H2777" s="2">
        <f t="shared" si="603"/>
        <v>0.67242266449873422</v>
      </c>
      <c r="I2777" s="2"/>
      <c r="J2777" s="2">
        <f t="shared" si="596"/>
        <v>0.16154526931072097</v>
      </c>
      <c r="K2777" s="2">
        <f t="shared" si="596"/>
        <v>0.83396793380945522</v>
      </c>
      <c r="L2777" s="2">
        <f t="shared" si="596"/>
        <v>1.3172247720583696E-3</v>
      </c>
      <c r="M2777" s="2">
        <f t="shared" si="597"/>
        <v>3.1695721077654149E-3</v>
      </c>
      <c r="N2777" s="1">
        <v>7849</v>
      </c>
      <c r="O2777" s="1">
        <v>40520</v>
      </c>
      <c r="P2777" s="1">
        <v>64</v>
      </c>
      <c r="Q2777" s="1">
        <v>135</v>
      </c>
      <c r="R2777" s="1">
        <v>13</v>
      </c>
      <c r="S2777" s="1">
        <v>5</v>
      </c>
      <c r="U2777" s="1">
        <v>0</v>
      </c>
      <c r="W2777" s="1">
        <v>1</v>
      </c>
      <c r="AG2777" s="7">
        <f>IF(Q2777&gt;0,RANK(Q2777,(N2777:P2777,Q2777:AE2777)),0)</f>
        <v>3</v>
      </c>
      <c r="AH2777" s="7">
        <f>IF(R2777&gt;0,RANK(R2777,(N2777:P2777,Q2777:AE2777)),0)</f>
        <v>5</v>
      </c>
      <c r="AI2777" s="7">
        <f>IF(T2777&gt;0,RANK(T2777,(N2777:P2777,Q2777:AE2777)),0)</f>
        <v>0</v>
      </c>
      <c r="AJ2777" s="7">
        <f>IF(S2777&gt;0,RANK(S2777,(N2777:P2777,Q2777:AE2777)),0)</f>
        <v>6</v>
      </c>
      <c r="AK2777" s="2">
        <f t="shared" si="598"/>
        <v>2.7785210035606231E-3</v>
      </c>
      <c r="AL2777" s="2">
        <f t="shared" si="598"/>
        <v>2.6756128182435631E-4</v>
      </c>
      <c r="AM2777" s="2">
        <f t="shared" si="599"/>
        <v>0</v>
      </c>
      <c r="AN2777" s="2">
        <f t="shared" si="600"/>
        <v>1.0290818531706012E-4</v>
      </c>
      <c r="AP2777" t="s">
        <v>4211</v>
      </c>
      <c r="AQ2777" t="s">
        <v>3776</v>
      </c>
      <c r="AR2777">
        <v>13</v>
      </c>
      <c r="AT2777" s="85" t="s">
        <v>3334</v>
      </c>
      <c r="AU2777" s="84" t="s">
        <v>2730</v>
      </c>
      <c r="AV2777" s="77" t="str">
        <f t="shared" si="601"/>
        <v>48381</v>
      </c>
      <c r="AX2777" s="7" t="s">
        <v>186</v>
      </c>
      <c r="AY2777">
        <v>31</v>
      </c>
    </row>
    <row r="2778" spans="1:51" hidden="1" outlineLevel="1">
      <c r="A2778" t="s">
        <v>2831</v>
      </c>
      <c r="B2778" t="s">
        <v>3776</v>
      </c>
      <c r="C2778" s="1">
        <f t="shared" si="595"/>
        <v>1143</v>
      </c>
      <c r="D2778" s="7">
        <f>IF(N2778&gt;0, RANK(N2778,(N2778:P2778,Q2778:AE2778)),0)</f>
        <v>2</v>
      </c>
      <c r="E2778" s="7">
        <f>IF(O2778&gt;0,RANK(O2778,(N2778:P2778,Q2778:AE2778)),0)</f>
        <v>1</v>
      </c>
      <c r="F2778" s="7">
        <f>IF(P2778&gt;0,RANK(P2778,(N2778:P2778,Q2778:AE2778)),0)</f>
        <v>0</v>
      </c>
      <c r="G2778" s="1">
        <f t="shared" si="602"/>
        <v>772</v>
      </c>
      <c r="H2778" s="2">
        <f t="shared" si="603"/>
        <v>0.6754155730533683</v>
      </c>
      <c r="I2778" s="2"/>
      <c r="J2778" s="2">
        <f t="shared" si="596"/>
        <v>0.16097987751531059</v>
      </c>
      <c r="K2778" s="2">
        <f t="shared" si="596"/>
        <v>0.83639545056867892</v>
      </c>
      <c r="L2778" s="2">
        <f t="shared" si="596"/>
        <v>0</v>
      </c>
      <c r="M2778" s="2">
        <f t="shared" si="597"/>
        <v>2.624671916010457E-3</v>
      </c>
      <c r="N2778" s="1">
        <v>184</v>
      </c>
      <c r="O2778" s="1">
        <v>956</v>
      </c>
      <c r="P2778" s="1">
        <v>0</v>
      </c>
      <c r="Q2778" s="1">
        <v>2</v>
      </c>
      <c r="R2778" s="1">
        <v>0</v>
      </c>
      <c r="S2778" s="1">
        <v>0</v>
      </c>
      <c r="U2778" s="1">
        <v>0</v>
      </c>
      <c r="W2778" s="1">
        <v>1</v>
      </c>
      <c r="AG2778" s="7">
        <f>IF(Q2778&gt;0,RANK(Q2778,(N2778:P2778,Q2778:AE2778)),0)</f>
        <v>3</v>
      </c>
      <c r="AH2778" s="7">
        <f>IF(R2778&gt;0,RANK(R2778,(N2778:P2778,Q2778:AE2778)),0)</f>
        <v>0</v>
      </c>
      <c r="AI2778" s="7">
        <f>IF(T2778&gt;0,RANK(T2778,(N2778:P2778,Q2778:AE2778)),0)</f>
        <v>0</v>
      </c>
      <c r="AJ2778" s="7">
        <f>IF(S2778&gt;0,RANK(S2778,(N2778:P2778,Q2778:AE2778)),0)</f>
        <v>0</v>
      </c>
      <c r="AK2778" s="2">
        <f t="shared" si="598"/>
        <v>1.7497812773403325E-3</v>
      </c>
      <c r="AL2778" s="2">
        <f t="shared" si="598"/>
        <v>0</v>
      </c>
      <c r="AM2778" s="2">
        <f t="shared" si="599"/>
        <v>0</v>
      </c>
      <c r="AN2778" s="2">
        <f t="shared" si="600"/>
        <v>0</v>
      </c>
      <c r="AP2778" t="s">
        <v>2831</v>
      </c>
      <c r="AQ2778" t="s">
        <v>3776</v>
      </c>
      <c r="AR2778">
        <v>11</v>
      </c>
      <c r="AT2778" s="85" t="s">
        <v>3334</v>
      </c>
      <c r="AU2778" s="84" t="s">
        <v>2731</v>
      </c>
      <c r="AV2778" s="77" t="str">
        <f t="shared" si="601"/>
        <v>48383</v>
      </c>
      <c r="AX2778" s="7" t="s">
        <v>186</v>
      </c>
      <c r="AY2778">
        <v>7</v>
      </c>
    </row>
    <row r="2779" spans="1:51" hidden="1" outlineLevel="1">
      <c r="A2779" t="s">
        <v>2832</v>
      </c>
      <c r="B2779" t="s">
        <v>3776</v>
      </c>
      <c r="C2779" s="1">
        <f t="shared" ref="C2779:C2841" si="604">SUM(N2779:AE2779)</f>
        <v>1645</v>
      </c>
      <c r="D2779" s="7">
        <f>IF(N2779&gt;0, RANK(N2779,(N2779:P2779,Q2779:AE2779)),0)</f>
        <v>2</v>
      </c>
      <c r="E2779" s="7">
        <f>IF(O2779&gt;0,RANK(O2779,(N2779:P2779,Q2779:AE2779)),0)</f>
        <v>1</v>
      </c>
      <c r="F2779" s="7">
        <f>IF(P2779&gt;0,RANK(P2779,(N2779:P2779,Q2779:AE2779)),0)</f>
        <v>0</v>
      </c>
      <c r="G2779" s="1">
        <f t="shared" si="602"/>
        <v>989</v>
      </c>
      <c r="H2779" s="2">
        <f t="shared" si="603"/>
        <v>0.60121580547112463</v>
      </c>
      <c r="I2779" s="2"/>
      <c r="J2779" s="2">
        <f t="shared" ref="J2779:L2841" si="605">IF($C2779=0,"-",N2779/$C2779)</f>
        <v>0.19756838905775076</v>
      </c>
      <c r="K2779" s="2">
        <f t="shared" si="605"/>
        <v>0.79878419452887539</v>
      </c>
      <c r="L2779" s="2">
        <f t="shared" si="605"/>
        <v>0</v>
      </c>
      <c r="M2779" s="2">
        <f t="shared" ref="M2779:M2841" si="606">IF(C2779=0,"-",(1-J2779-K2779-L2779))</f>
        <v>3.6474164133738496E-3</v>
      </c>
      <c r="N2779" s="1">
        <v>325</v>
      </c>
      <c r="O2779" s="1">
        <v>1314</v>
      </c>
      <c r="P2779" s="1">
        <v>0</v>
      </c>
      <c r="Q2779" s="1">
        <v>6</v>
      </c>
      <c r="R2779" s="1">
        <v>0</v>
      </c>
      <c r="S2779" s="1">
        <v>0</v>
      </c>
      <c r="U2779" s="1">
        <v>0</v>
      </c>
      <c r="W2779" s="1">
        <v>0</v>
      </c>
      <c r="AG2779" s="7">
        <f>IF(Q2779&gt;0,RANK(Q2779,(N2779:P2779,Q2779:AE2779)),0)</f>
        <v>3</v>
      </c>
      <c r="AH2779" s="7">
        <f>IF(R2779&gt;0,RANK(R2779,(N2779:P2779,Q2779:AE2779)),0)</f>
        <v>0</v>
      </c>
      <c r="AI2779" s="7">
        <f>IF(T2779&gt;0,RANK(T2779,(N2779:P2779,Q2779:AE2779)),0)</f>
        <v>0</v>
      </c>
      <c r="AJ2779" s="7">
        <f>IF(S2779&gt;0,RANK(S2779,(N2779:P2779,Q2779:AE2779)),0)</f>
        <v>0</v>
      </c>
      <c r="AK2779" s="2">
        <f t="shared" ref="AK2779:AL2841" si="607">IF($C2779=0,"-",Q2779/$C2779)</f>
        <v>3.64741641337386E-3</v>
      </c>
      <c r="AL2779" s="2">
        <f t="shared" si="607"/>
        <v>0</v>
      </c>
      <c r="AM2779" s="2">
        <f t="shared" ref="AM2779:AM2841" si="608">IF($C2779=0,"-",T2779/$C2779)</f>
        <v>0</v>
      </c>
      <c r="AN2779" s="2">
        <f t="shared" ref="AN2779:AN2841" si="609">IF($C2779=0,"-",S2779/$C2779)</f>
        <v>0</v>
      </c>
      <c r="AP2779" t="s">
        <v>2832</v>
      </c>
      <c r="AQ2779" t="s">
        <v>3776</v>
      </c>
      <c r="AR2779">
        <v>23</v>
      </c>
      <c r="AT2779" s="85" t="s">
        <v>3334</v>
      </c>
      <c r="AU2779" s="84" t="s">
        <v>2686</v>
      </c>
      <c r="AV2779" s="77" t="str">
        <f t="shared" ref="AV2779:AV2841" si="610">AT2779&amp;AU2779</f>
        <v>48385</v>
      </c>
      <c r="AX2779" s="7" t="s">
        <v>186</v>
      </c>
      <c r="AY2779">
        <v>7</v>
      </c>
    </row>
    <row r="2780" spans="1:51" hidden="1" outlineLevel="1">
      <c r="A2780" t="s">
        <v>2867</v>
      </c>
      <c r="B2780" t="s">
        <v>3776</v>
      </c>
      <c r="C2780" s="1">
        <f t="shared" si="604"/>
        <v>5490</v>
      </c>
      <c r="D2780" s="7">
        <f>IF(N2780&gt;0, RANK(N2780,(N2780:P2780,Q2780:AE2780)),0)</f>
        <v>2</v>
      </c>
      <c r="E2780" s="7">
        <f>IF(O2780&gt;0,RANK(O2780,(N2780:P2780,Q2780:AE2780)),0)</f>
        <v>1</v>
      </c>
      <c r="F2780" s="7">
        <f>IF(P2780&gt;0,RANK(P2780,(N2780:P2780,Q2780:AE2780)),0)</f>
        <v>4</v>
      </c>
      <c r="G2780" s="1">
        <f t="shared" si="602"/>
        <v>1282</v>
      </c>
      <c r="H2780" s="2">
        <f t="shared" si="603"/>
        <v>0.23351548269581057</v>
      </c>
      <c r="I2780" s="2"/>
      <c r="J2780" s="2">
        <f t="shared" si="605"/>
        <v>0.38196721311475412</v>
      </c>
      <c r="K2780" s="2">
        <f t="shared" si="605"/>
        <v>0.6154826958105647</v>
      </c>
      <c r="L2780" s="2">
        <f t="shared" si="605"/>
        <v>9.1074681238615665E-4</v>
      </c>
      <c r="M2780" s="2">
        <f t="shared" si="606"/>
        <v>1.6393442622950256E-3</v>
      </c>
      <c r="N2780" s="1">
        <v>2097</v>
      </c>
      <c r="O2780" s="1">
        <v>3379</v>
      </c>
      <c r="P2780" s="1">
        <v>5</v>
      </c>
      <c r="Q2780" s="1">
        <v>7</v>
      </c>
      <c r="R2780" s="1">
        <v>0</v>
      </c>
      <c r="S2780" s="1">
        <v>0</v>
      </c>
      <c r="U2780" s="1">
        <v>1</v>
      </c>
      <c r="W2780" s="1">
        <v>1</v>
      </c>
      <c r="AG2780" s="7">
        <f>IF(Q2780&gt;0,RANK(Q2780,(N2780:P2780,Q2780:AE2780)),0)</f>
        <v>3</v>
      </c>
      <c r="AH2780" s="7">
        <f>IF(R2780&gt;0,RANK(R2780,(N2780:P2780,Q2780:AE2780)),0)</f>
        <v>0</v>
      </c>
      <c r="AI2780" s="7">
        <f>IF(T2780&gt;0,RANK(T2780,(N2780:P2780,Q2780:AE2780)),0)</f>
        <v>0</v>
      </c>
      <c r="AJ2780" s="7">
        <f>IF(S2780&gt;0,RANK(S2780,(N2780:P2780,Q2780:AE2780)),0)</f>
        <v>0</v>
      </c>
      <c r="AK2780" s="2">
        <f t="shared" si="607"/>
        <v>1.2750455373406193E-3</v>
      </c>
      <c r="AL2780" s="2">
        <f t="shared" si="607"/>
        <v>0</v>
      </c>
      <c r="AM2780" s="2">
        <f t="shared" si="608"/>
        <v>0</v>
      </c>
      <c r="AN2780" s="2">
        <f t="shared" si="609"/>
        <v>0</v>
      </c>
      <c r="AP2780" t="s">
        <v>2867</v>
      </c>
      <c r="AQ2780" t="s">
        <v>3776</v>
      </c>
      <c r="AR2780">
        <v>4</v>
      </c>
      <c r="AT2780" s="85" t="s">
        <v>3334</v>
      </c>
      <c r="AU2780" s="84" t="s">
        <v>2687</v>
      </c>
      <c r="AV2780" s="77" t="str">
        <f t="shared" si="610"/>
        <v>48387</v>
      </c>
      <c r="AX2780" s="7" t="s">
        <v>186</v>
      </c>
      <c r="AY2780">
        <v>25</v>
      </c>
    </row>
    <row r="2781" spans="1:51" hidden="1" outlineLevel="1">
      <c r="A2781" t="s">
        <v>4177</v>
      </c>
      <c r="B2781" t="s">
        <v>3776</v>
      </c>
      <c r="C2781" s="1">
        <f t="shared" si="604"/>
        <v>3395</v>
      </c>
      <c r="D2781" s="7">
        <f>IF(N2781&gt;0, RANK(N2781,(N2781:P2781,Q2781:AE2781)),0)</f>
        <v>2</v>
      </c>
      <c r="E2781" s="7">
        <f>IF(O2781&gt;0,RANK(O2781,(N2781:P2781,Q2781:AE2781)),0)</f>
        <v>1</v>
      </c>
      <c r="F2781" s="7">
        <f>IF(P2781&gt;0,RANK(P2781,(N2781:P2781,Q2781:AE2781)),0)</f>
        <v>4</v>
      </c>
      <c r="G2781" s="1">
        <f t="shared" si="602"/>
        <v>177</v>
      </c>
      <c r="H2781" s="2">
        <f t="shared" si="603"/>
        <v>5.2135493372606777E-2</v>
      </c>
      <c r="I2781" s="2"/>
      <c r="J2781" s="2">
        <f t="shared" si="605"/>
        <v>0.47128129602356406</v>
      </c>
      <c r="K2781" s="2">
        <f t="shared" si="605"/>
        <v>0.52341678939617087</v>
      </c>
      <c r="L2781" s="2">
        <f t="shared" si="605"/>
        <v>8.8365243004418263E-4</v>
      </c>
      <c r="M2781" s="2">
        <f t="shared" si="606"/>
        <v>4.4182621502208939E-3</v>
      </c>
      <c r="N2781" s="1">
        <v>1600</v>
      </c>
      <c r="O2781" s="1">
        <v>1777</v>
      </c>
      <c r="P2781" s="1">
        <v>3</v>
      </c>
      <c r="Q2781" s="1">
        <v>12</v>
      </c>
      <c r="R2781" s="1">
        <v>2</v>
      </c>
      <c r="S2781" s="1">
        <v>1</v>
      </c>
      <c r="U2781" s="1">
        <v>0</v>
      </c>
      <c r="W2781" s="1">
        <v>0</v>
      </c>
      <c r="AG2781" s="7">
        <f>IF(Q2781&gt;0,RANK(Q2781,(N2781:P2781,Q2781:AE2781)),0)</f>
        <v>3</v>
      </c>
      <c r="AH2781" s="7">
        <f>IF(R2781&gt;0,RANK(R2781,(N2781:P2781,Q2781:AE2781)),0)</f>
        <v>5</v>
      </c>
      <c r="AI2781" s="7">
        <f>IF(T2781&gt;0,RANK(T2781,(N2781:P2781,Q2781:AE2781)),0)</f>
        <v>0</v>
      </c>
      <c r="AJ2781" s="7">
        <f>IF(S2781&gt;0,RANK(S2781,(N2781:P2781,Q2781:AE2781)),0)</f>
        <v>6</v>
      </c>
      <c r="AK2781" s="2">
        <f t="shared" si="607"/>
        <v>3.5346097201767305E-3</v>
      </c>
      <c r="AL2781" s="2">
        <f t="shared" si="607"/>
        <v>5.8910162002945505E-4</v>
      </c>
      <c r="AM2781" s="2">
        <f t="shared" si="608"/>
        <v>0</v>
      </c>
      <c r="AN2781" s="2">
        <f t="shared" si="609"/>
        <v>2.9455081001472752E-4</v>
      </c>
      <c r="AP2781" t="s">
        <v>4177</v>
      </c>
      <c r="AQ2781" t="s">
        <v>3776</v>
      </c>
      <c r="AR2781">
        <v>23</v>
      </c>
      <c r="AT2781" s="85" t="s">
        <v>3334</v>
      </c>
      <c r="AU2781" s="84" t="s">
        <v>2688</v>
      </c>
      <c r="AV2781" s="77" t="str">
        <f t="shared" si="610"/>
        <v>48389</v>
      </c>
      <c r="AX2781" s="7" t="s">
        <v>186</v>
      </c>
      <c r="AY2781">
        <v>12</v>
      </c>
    </row>
    <row r="2782" spans="1:51" hidden="1" outlineLevel="1">
      <c r="A2782" t="s">
        <v>4178</v>
      </c>
      <c r="B2782" t="s">
        <v>3776</v>
      </c>
      <c r="C2782" s="1">
        <f t="shared" si="604"/>
        <v>3455</v>
      </c>
      <c r="D2782" s="7">
        <f>IF(N2782&gt;0, RANK(N2782,(N2782:P2782,Q2782:AE2782)),0)</f>
        <v>2</v>
      </c>
      <c r="E2782" s="7">
        <f>IF(O2782&gt;0,RANK(O2782,(N2782:P2782,Q2782:AE2782)),0)</f>
        <v>1</v>
      </c>
      <c r="F2782" s="7">
        <f>IF(P2782&gt;0,RANK(P2782,(N2782:P2782,Q2782:AE2782)),0)</f>
        <v>4</v>
      </c>
      <c r="G2782" s="1">
        <f t="shared" si="602"/>
        <v>980</v>
      </c>
      <c r="H2782" s="2">
        <f t="shared" si="603"/>
        <v>0.28364688856729375</v>
      </c>
      <c r="I2782" s="2"/>
      <c r="J2782" s="2">
        <f t="shared" si="605"/>
        <v>0.35658465991316934</v>
      </c>
      <c r="K2782" s="2">
        <f t="shared" si="605"/>
        <v>0.64023154848046304</v>
      </c>
      <c r="L2782" s="2">
        <f t="shared" si="605"/>
        <v>2.8943560057887119E-4</v>
      </c>
      <c r="M2782" s="2">
        <f t="shared" si="606"/>
        <v>2.894356005788743E-3</v>
      </c>
      <c r="N2782" s="1">
        <v>1232</v>
      </c>
      <c r="O2782" s="1">
        <v>2212</v>
      </c>
      <c r="P2782" s="1">
        <v>1</v>
      </c>
      <c r="Q2782" s="1">
        <v>9</v>
      </c>
      <c r="R2782" s="1">
        <v>0</v>
      </c>
      <c r="S2782" s="1">
        <v>0</v>
      </c>
      <c r="U2782" s="1">
        <v>0</v>
      </c>
      <c r="W2782" s="1">
        <v>1</v>
      </c>
      <c r="AG2782" s="7">
        <f>IF(Q2782&gt;0,RANK(Q2782,(N2782:P2782,Q2782:AE2782)),0)</f>
        <v>3</v>
      </c>
      <c r="AH2782" s="7">
        <f>IF(R2782&gt;0,RANK(R2782,(N2782:P2782,Q2782:AE2782)),0)</f>
        <v>0</v>
      </c>
      <c r="AI2782" s="7">
        <f>IF(T2782&gt;0,RANK(T2782,(N2782:P2782,Q2782:AE2782)),0)</f>
        <v>0</v>
      </c>
      <c r="AJ2782" s="7">
        <f>IF(S2782&gt;0,RANK(S2782,(N2782:P2782,Q2782:AE2782)),0)</f>
        <v>0</v>
      </c>
      <c r="AK2782" s="2">
        <f t="shared" si="607"/>
        <v>2.6049204052098407E-3</v>
      </c>
      <c r="AL2782" s="2">
        <f t="shared" si="607"/>
        <v>0</v>
      </c>
      <c r="AM2782" s="2">
        <f t="shared" si="608"/>
        <v>0</v>
      </c>
      <c r="AN2782" s="2">
        <f t="shared" si="609"/>
        <v>0</v>
      </c>
      <c r="AP2782" t="s">
        <v>4178</v>
      </c>
      <c r="AQ2782" t="s">
        <v>3776</v>
      </c>
      <c r="AR2782">
        <v>15</v>
      </c>
      <c r="AT2782" s="85" t="s">
        <v>3334</v>
      </c>
      <c r="AU2782" s="84" t="s">
        <v>2362</v>
      </c>
      <c r="AV2782" s="77" t="str">
        <f t="shared" si="610"/>
        <v>48391</v>
      </c>
      <c r="AX2782" s="7" t="s">
        <v>186</v>
      </c>
      <c r="AY2782">
        <v>11</v>
      </c>
    </row>
    <row r="2783" spans="1:51" hidden="1" outlineLevel="1">
      <c r="A2783" t="s">
        <v>3021</v>
      </c>
      <c r="B2783" t="s">
        <v>3776</v>
      </c>
      <c r="C2783" s="1">
        <f t="shared" si="604"/>
        <v>507</v>
      </c>
      <c r="D2783" s="7">
        <f>IF(N2783&gt;0, RANK(N2783,(N2783:P2783,Q2783:AE2783)),0)</f>
        <v>2</v>
      </c>
      <c r="E2783" s="7">
        <f>IF(O2783&gt;0,RANK(O2783,(N2783:P2783,Q2783:AE2783)),0)</f>
        <v>1</v>
      </c>
      <c r="F2783" s="7">
        <f>IF(P2783&gt;0,RANK(P2783,(N2783:P2783,Q2783:AE2783)),0)</f>
        <v>0</v>
      </c>
      <c r="G2783" s="1">
        <f t="shared" si="602"/>
        <v>415</v>
      </c>
      <c r="H2783" s="2">
        <f t="shared" si="603"/>
        <v>0.81854043392504927</v>
      </c>
      <c r="I2783" s="2"/>
      <c r="J2783" s="2">
        <f t="shared" si="605"/>
        <v>9.0729783037475351E-2</v>
      </c>
      <c r="K2783" s="2">
        <f t="shared" si="605"/>
        <v>0.90927021696252464</v>
      </c>
      <c r="L2783" s="2">
        <f t="shared" si="605"/>
        <v>0</v>
      </c>
      <c r="M2783" s="2">
        <f t="shared" si="606"/>
        <v>0</v>
      </c>
      <c r="N2783" s="1">
        <v>46</v>
      </c>
      <c r="O2783" s="1">
        <v>461</v>
      </c>
      <c r="P2783" s="1">
        <v>0</v>
      </c>
      <c r="Q2783" s="1">
        <v>0</v>
      </c>
      <c r="R2783" s="1">
        <v>0</v>
      </c>
      <c r="S2783" s="1">
        <v>0</v>
      </c>
      <c r="U2783" s="1">
        <v>0</v>
      </c>
      <c r="W2783" s="1">
        <v>0</v>
      </c>
      <c r="AG2783" s="7">
        <f>IF(Q2783&gt;0,RANK(Q2783,(N2783:P2783,Q2783:AE2783)),0)</f>
        <v>0</v>
      </c>
      <c r="AH2783" s="7">
        <f>IF(R2783&gt;0,RANK(R2783,(N2783:P2783,Q2783:AE2783)),0)</f>
        <v>0</v>
      </c>
      <c r="AI2783" s="7">
        <f>IF(T2783&gt;0,RANK(T2783,(N2783:P2783,Q2783:AE2783)),0)</f>
        <v>0</v>
      </c>
      <c r="AJ2783" s="7">
        <f>IF(S2783&gt;0,RANK(S2783,(N2783:P2783,Q2783:AE2783)),0)</f>
        <v>0</v>
      </c>
      <c r="AK2783" s="2">
        <f t="shared" si="607"/>
        <v>0</v>
      </c>
      <c r="AL2783" s="2">
        <f t="shared" si="607"/>
        <v>0</v>
      </c>
      <c r="AM2783" s="2">
        <f t="shared" si="608"/>
        <v>0</v>
      </c>
      <c r="AN2783" s="2">
        <f t="shared" si="609"/>
        <v>0</v>
      </c>
      <c r="AP2783" t="s">
        <v>3021</v>
      </c>
      <c r="AQ2783" t="s">
        <v>3776</v>
      </c>
      <c r="AR2783">
        <v>13</v>
      </c>
      <c r="AT2783" s="85" t="s">
        <v>3334</v>
      </c>
      <c r="AU2783" s="84" t="s">
        <v>2363</v>
      </c>
      <c r="AV2783" s="77" t="str">
        <f t="shared" si="610"/>
        <v>48393</v>
      </c>
      <c r="AX2783" s="7" t="s">
        <v>186</v>
      </c>
      <c r="AY2783">
        <v>6</v>
      </c>
    </row>
    <row r="2784" spans="1:51" hidden="1" outlineLevel="1">
      <c r="A2784" t="s">
        <v>2817</v>
      </c>
      <c r="B2784" t="s">
        <v>3776</v>
      </c>
      <c r="C2784" s="1">
        <f t="shared" si="604"/>
        <v>6795</v>
      </c>
      <c r="D2784" s="7">
        <f>IF(N2784&gt;0, RANK(N2784,(N2784:P2784,Q2784:AE2784)),0)</f>
        <v>2</v>
      </c>
      <c r="E2784" s="7">
        <f>IF(O2784&gt;0,RANK(O2784,(N2784:P2784,Q2784:AE2784)),0)</f>
        <v>1</v>
      </c>
      <c r="F2784" s="7">
        <f>IF(P2784&gt;0,RANK(P2784,(N2784:P2784,Q2784:AE2784)),0)</f>
        <v>4</v>
      </c>
      <c r="G2784" s="1">
        <f t="shared" si="602"/>
        <v>813</v>
      </c>
      <c r="H2784" s="2">
        <f t="shared" si="603"/>
        <v>0.1196467991169978</v>
      </c>
      <c r="I2784" s="2"/>
      <c r="J2784" s="2">
        <f t="shared" si="605"/>
        <v>0.43841059602649007</v>
      </c>
      <c r="K2784" s="2">
        <f t="shared" si="605"/>
        <v>0.55805739514348784</v>
      </c>
      <c r="L2784" s="2">
        <f t="shared" si="605"/>
        <v>2.9433406916850625E-4</v>
      </c>
      <c r="M2784" s="2">
        <f t="shared" si="606"/>
        <v>3.2376747608535202E-3</v>
      </c>
      <c r="N2784" s="1">
        <v>2979</v>
      </c>
      <c r="O2784" s="1">
        <v>3792</v>
      </c>
      <c r="P2784" s="1">
        <v>2</v>
      </c>
      <c r="Q2784" s="1">
        <v>22</v>
      </c>
      <c r="R2784" s="1">
        <v>0</v>
      </c>
      <c r="S2784" s="1">
        <v>0</v>
      </c>
      <c r="U2784" s="1">
        <v>0</v>
      </c>
      <c r="W2784" s="1">
        <v>0</v>
      </c>
      <c r="AG2784" s="7">
        <f>IF(Q2784&gt;0,RANK(Q2784,(N2784:P2784,Q2784:AE2784)),0)</f>
        <v>3</v>
      </c>
      <c r="AH2784" s="7">
        <f>IF(R2784&gt;0,RANK(R2784,(N2784:P2784,Q2784:AE2784)),0)</f>
        <v>0</v>
      </c>
      <c r="AI2784" s="7">
        <f>IF(T2784&gt;0,RANK(T2784,(N2784:P2784,Q2784:AE2784)),0)</f>
        <v>0</v>
      </c>
      <c r="AJ2784" s="7">
        <f>IF(S2784&gt;0,RANK(S2784,(N2784:P2784,Q2784:AE2784)),0)</f>
        <v>0</v>
      </c>
      <c r="AK2784" s="2">
        <f t="shared" si="607"/>
        <v>3.2376747608535688E-3</v>
      </c>
      <c r="AL2784" s="2">
        <f t="shared" si="607"/>
        <v>0</v>
      </c>
      <c r="AM2784" s="2">
        <f t="shared" si="608"/>
        <v>0</v>
      </c>
      <c r="AN2784" s="2">
        <f t="shared" si="609"/>
        <v>0</v>
      </c>
      <c r="AP2784" t="s">
        <v>2817</v>
      </c>
      <c r="AQ2784" t="s">
        <v>3776</v>
      </c>
      <c r="AR2784">
        <v>0</v>
      </c>
      <c r="AT2784" s="85" t="s">
        <v>3334</v>
      </c>
      <c r="AU2784" s="84" t="s">
        <v>2364</v>
      </c>
      <c r="AV2784" s="77" t="str">
        <f t="shared" si="610"/>
        <v>48395</v>
      </c>
      <c r="AX2784" s="7" t="s">
        <v>186</v>
      </c>
      <c r="AY2784">
        <v>17</v>
      </c>
    </row>
    <row r="2785" spans="1:51" hidden="1" outlineLevel="1">
      <c r="A2785" t="s">
        <v>4179</v>
      </c>
      <c r="B2785" t="s">
        <v>3776</v>
      </c>
      <c r="C2785" s="1">
        <f t="shared" si="604"/>
        <v>25581</v>
      </c>
      <c r="D2785" s="7">
        <f>IF(N2785&gt;0, RANK(N2785,(N2785:P2785,Q2785:AE2785)),0)</f>
        <v>2</v>
      </c>
      <c r="E2785" s="7">
        <f>IF(O2785&gt;0,RANK(O2785,(N2785:P2785,Q2785:AE2785)),0)</f>
        <v>1</v>
      </c>
      <c r="F2785" s="7">
        <f>IF(P2785&gt;0,RANK(P2785,(N2785:P2785,Q2785:AE2785)),0)</f>
        <v>4</v>
      </c>
      <c r="G2785" s="1">
        <f t="shared" si="602"/>
        <v>14800</v>
      </c>
      <c r="H2785" s="2">
        <f t="shared" si="603"/>
        <v>0.57855439584066304</v>
      </c>
      <c r="I2785" s="2"/>
      <c r="J2785" s="2">
        <f t="shared" si="605"/>
        <v>0.20796685039677887</v>
      </c>
      <c r="K2785" s="2">
        <f t="shared" si="605"/>
        <v>0.78652124623744191</v>
      </c>
      <c r="L2785" s="2">
        <f t="shared" si="605"/>
        <v>1.2509284234392714E-3</v>
      </c>
      <c r="M2785" s="2">
        <f t="shared" si="606"/>
        <v>4.2609749423399533E-3</v>
      </c>
      <c r="N2785" s="1">
        <v>5320</v>
      </c>
      <c r="O2785" s="1">
        <v>20120</v>
      </c>
      <c r="P2785" s="1">
        <v>32</v>
      </c>
      <c r="Q2785" s="1">
        <v>99</v>
      </c>
      <c r="R2785" s="1">
        <v>5</v>
      </c>
      <c r="S2785" s="1">
        <v>4</v>
      </c>
      <c r="U2785" s="1">
        <v>0</v>
      </c>
      <c r="W2785" s="1">
        <v>1</v>
      </c>
      <c r="AG2785" s="7">
        <f>IF(Q2785&gt;0,RANK(Q2785,(N2785:P2785,Q2785:AE2785)),0)</f>
        <v>3</v>
      </c>
      <c r="AH2785" s="7">
        <f>IF(R2785&gt;0,RANK(R2785,(N2785:P2785,Q2785:AE2785)),0)</f>
        <v>5</v>
      </c>
      <c r="AI2785" s="7">
        <f>IF(T2785&gt;0,RANK(T2785,(N2785:P2785,Q2785:AE2785)),0)</f>
        <v>0</v>
      </c>
      <c r="AJ2785" s="7">
        <f>IF(S2785&gt;0,RANK(S2785,(N2785:P2785,Q2785:AE2785)),0)</f>
        <v>6</v>
      </c>
      <c r="AK2785" s="2">
        <f t="shared" si="607"/>
        <v>3.8700598100152458E-3</v>
      </c>
      <c r="AL2785" s="2">
        <f t="shared" si="607"/>
        <v>1.9545756616238613E-4</v>
      </c>
      <c r="AM2785" s="2">
        <f t="shared" si="608"/>
        <v>0</v>
      </c>
      <c r="AN2785" s="2">
        <f t="shared" si="609"/>
        <v>1.5636605292990892E-4</v>
      </c>
      <c r="AP2785" t="s">
        <v>4179</v>
      </c>
      <c r="AQ2785" t="s">
        <v>3776</v>
      </c>
      <c r="AR2785">
        <v>4</v>
      </c>
      <c r="AT2785" s="85" t="s">
        <v>3334</v>
      </c>
      <c r="AU2785" s="84" t="s">
        <v>2365</v>
      </c>
      <c r="AV2785" s="77" t="str">
        <f t="shared" si="610"/>
        <v>48397</v>
      </c>
      <c r="AX2785" s="7" t="s">
        <v>186</v>
      </c>
      <c r="AY2785">
        <v>17</v>
      </c>
    </row>
    <row r="2786" spans="1:51" hidden="1" outlineLevel="1">
      <c r="A2786" t="s">
        <v>4851</v>
      </c>
      <c r="B2786" t="s">
        <v>3776</v>
      </c>
      <c r="C2786" s="1">
        <f t="shared" si="604"/>
        <v>4049</v>
      </c>
      <c r="D2786" s="7">
        <f>IF(N2786&gt;0, RANK(N2786,(N2786:P2786,Q2786:AE2786)),0)</f>
        <v>2</v>
      </c>
      <c r="E2786" s="7">
        <f>IF(O2786&gt;0,RANK(O2786,(N2786:P2786,Q2786:AE2786)),0)</f>
        <v>1</v>
      </c>
      <c r="F2786" s="7">
        <f>IF(P2786&gt;0,RANK(P2786,(N2786:P2786,Q2786:AE2786)),0)</f>
        <v>4</v>
      </c>
      <c r="G2786" s="1">
        <f t="shared" si="602"/>
        <v>2447</v>
      </c>
      <c r="H2786" s="2">
        <f t="shared" si="603"/>
        <v>0.60434675228451473</v>
      </c>
      <c r="I2786" s="2"/>
      <c r="J2786" s="2">
        <f t="shared" si="605"/>
        <v>0.19560385280316128</v>
      </c>
      <c r="K2786" s="2">
        <f t="shared" si="605"/>
        <v>0.79995060508767601</v>
      </c>
      <c r="L2786" s="2">
        <f t="shared" si="605"/>
        <v>9.8789824648061247E-4</v>
      </c>
      <c r="M2786" s="2">
        <f t="shared" si="606"/>
        <v>3.457643862682091E-3</v>
      </c>
      <c r="N2786" s="1">
        <v>792</v>
      </c>
      <c r="O2786" s="1">
        <v>3239</v>
      </c>
      <c r="P2786" s="1">
        <v>4</v>
      </c>
      <c r="Q2786" s="1">
        <v>13</v>
      </c>
      <c r="R2786" s="1">
        <v>0</v>
      </c>
      <c r="S2786" s="1">
        <v>0</v>
      </c>
      <c r="U2786" s="1">
        <v>0</v>
      </c>
      <c r="W2786" s="1">
        <v>1</v>
      </c>
      <c r="AG2786" s="7">
        <f>IF(Q2786&gt;0,RANK(Q2786,(N2786:P2786,Q2786:AE2786)),0)</f>
        <v>3</v>
      </c>
      <c r="AH2786" s="7">
        <f>IF(R2786&gt;0,RANK(R2786,(N2786:P2786,Q2786:AE2786)),0)</f>
        <v>0</v>
      </c>
      <c r="AI2786" s="7">
        <f>IF(T2786&gt;0,RANK(T2786,(N2786:P2786,Q2786:AE2786)),0)</f>
        <v>0</v>
      </c>
      <c r="AJ2786" s="7">
        <f>IF(S2786&gt;0,RANK(S2786,(N2786:P2786,Q2786:AE2786)),0)</f>
        <v>0</v>
      </c>
      <c r="AK2786" s="2">
        <f t="shared" si="607"/>
        <v>3.2106693010619906E-3</v>
      </c>
      <c r="AL2786" s="2">
        <f t="shared" si="607"/>
        <v>0</v>
      </c>
      <c r="AM2786" s="2">
        <f t="shared" si="608"/>
        <v>0</v>
      </c>
      <c r="AN2786" s="2">
        <f t="shared" si="609"/>
        <v>0</v>
      </c>
      <c r="AP2786" t="s">
        <v>4851</v>
      </c>
      <c r="AQ2786" t="s">
        <v>3776</v>
      </c>
      <c r="AR2786">
        <v>11</v>
      </c>
      <c r="AT2786" s="85" t="s">
        <v>3334</v>
      </c>
      <c r="AU2786" s="84" t="s">
        <v>2715</v>
      </c>
      <c r="AV2786" s="77" t="str">
        <f t="shared" si="610"/>
        <v>48399</v>
      </c>
      <c r="AX2786" s="7" t="s">
        <v>186</v>
      </c>
      <c r="AY2786">
        <v>11</v>
      </c>
    </row>
    <row r="2787" spans="1:51" hidden="1" outlineLevel="1">
      <c r="A2787" t="s">
        <v>3603</v>
      </c>
      <c r="B2787" t="s">
        <v>3776</v>
      </c>
      <c r="C2787" s="1">
        <f t="shared" si="604"/>
        <v>18344</v>
      </c>
      <c r="D2787" s="7">
        <f>IF(N2787&gt;0, RANK(N2787,(N2787:P2787,Q2787:AE2787)),0)</f>
        <v>2</v>
      </c>
      <c r="E2787" s="7">
        <f>IF(O2787&gt;0,RANK(O2787,(N2787:P2787,Q2787:AE2787)),0)</f>
        <v>1</v>
      </c>
      <c r="F2787" s="7">
        <f>IF(P2787&gt;0,RANK(P2787,(N2787:P2787,Q2787:AE2787)),0)</f>
        <v>4</v>
      </c>
      <c r="G2787" s="1">
        <f t="shared" si="602"/>
        <v>8491</v>
      </c>
      <c r="H2787" s="2">
        <f t="shared" si="603"/>
        <v>0.46287614478848671</v>
      </c>
      <c r="I2787" s="2"/>
      <c r="J2787" s="2">
        <f t="shared" si="605"/>
        <v>0.26706279982555603</v>
      </c>
      <c r="K2787" s="2">
        <f t="shared" si="605"/>
        <v>0.72993894461404274</v>
      </c>
      <c r="L2787" s="2">
        <f t="shared" si="605"/>
        <v>7.0867858700392498E-4</v>
      </c>
      <c r="M2787" s="2">
        <f t="shared" si="606"/>
        <v>2.2895769733973057E-3</v>
      </c>
      <c r="N2787" s="1">
        <v>4899</v>
      </c>
      <c r="O2787" s="1">
        <v>13390</v>
      </c>
      <c r="P2787" s="1">
        <v>13</v>
      </c>
      <c r="Q2787" s="1">
        <v>38</v>
      </c>
      <c r="R2787" s="1">
        <v>3</v>
      </c>
      <c r="S2787" s="1">
        <v>1</v>
      </c>
      <c r="U2787" s="1">
        <v>0</v>
      </c>
      <c r="W2787" s="1">
        <v>0</v>
      </c>
      <c r="AG2787" s="7">
        <f>IF(Q2787&gt;0,RANK(Q2787,(N2787:P2787,Q2787:AE2787)),0)</f>
        <v>3</v>
      </c>
      <c r="AH2787" s="7">
        <f>IF(R2787&gt;0,RANK(R2787,(N2787:P2787,Q2787:AE2787)),0)</f>
        <v>5</v>
      </c>
      <c r="AI2787" s="7">
        <f>IF(T2787&gt;0,RANK(T2787,(N2787:P2787,Q2787:AE2787)),0)</f>
        <v>0</v>
      </c>
      <c r="AJ2787" s="7">
        <f>IF(S2787&gt;0,RANK(S2787,(N2787:P2787,Q2787:AE2787)),0)</f>
        <v>6</v>
      </c>
      <c r="AK2787" s="2">
        <f t="shared" si="607"/>
        <v>2.0715220235499347E-3</v>
      </c>
      <c r="AL2787" s="2">
        <f t="shared" si="607"/>
        <v>1.6354121238552116E-4</v>
      </c>
      <c r="AM2787" s="2">
        <f t="shared" si="608"/>
        <v>0</v>
      </c>
      <c r="AN2787" s="2">
        <f t="shared" si="609"/>
        <v>5.4513737461840385E-5</v>
      </c>
      <c r="AP2787" t="s">
        <v>3603</v>
      </c>
      <c r="AQ2787" t="s">
        <v>3776</v>
      </c>
      <c r="AR2787">
        <v>1</v>
      </c>
      <c r="AT2787" s="85" t="s">
        <v>3334</v>
      </c>
      <c r="AU2787" s="84" t="s">
        <v>2716</v>
      </c>
      <c r="AV2787" s="77" t="str">
        <f t="shared" si="610"/>
        <v>48401</v>
      </c>
      <c r="AX2787" s="7" t="s">
        <v>186</v>
      </c>
      <c r="AY2787">
        <v>38</v>
      </c>
    </row>
    <row r="2788" spans="1:51" hidden="1" outlineLevel="1">
      <c r="A2788" t="s">
        <v>3919</v>
      </c>
      <c r="B2788" t="s">
        <v>3776</v>
      </c>
      <c r="C2788" s="1">
        <f t="shared" si="604"/>
        <v>4639</v>
      </c>
      <c r="D2788" s="7">
        <f>IF(N2788&gt;0, RANK(N2788,(N2788:P2788,Q2788:AE2788)),0)</f>
        <v>2</v>
      </c>
      <c r="E2788" s="7">
        <f>IF(O2788&gt;0,RANK(O2788,(N2788:P2788,Q2788:AE2788)),0)</f>
        <v>1</v>
      </c>
      <c r="F2788" s="7">
        <f>IF(P2788&gt;0,RANK(P2788,(N2788:P2788,Q2788:AE2788)),0)</f>
        <v>5</v>
      </c>
      <c r="G2788" s="1">
        <f t="shared" si="602"/>
        <v>1662</v>
      </c>
      <c r="H2788" s="2">
        <f t="shared" si="603"/>
        <v>0.35826686785945244</v>
      </c>
      <c r="I2788" s="2"/>
      <c r="J2788" s="2">
        <f t="shared" si="605"/>
        <v>0.31817201983186033</v>
      </c>
      <c r="K2788" s="2">
        <f t="shared" si="605"/>
        <v>0.67643888769131277</v>
      </c>
      <c r="L2788" s="2">
        <f t="shared" si="605"/>
        <v>6.4669109721922824E-4</v>
      </c>
      <c r="M2788" s="2">
        <f t="shared" si="606"/>
        <v>4.7424013796077231E-3</v>
      </c>
      <c r="N2788" s="1">
        <v>1476</v>
      </c>
      <c r="O2788" s="1">
        <v>3138</v>
      </c>
      <c r="P2788" s="1">
        <v>3</v>
      </c>
      <c r="Q2788" s="1">
        <v>14</v>
      </c>
      <c r="R2788" s="1">
        <v>6</v>
      </c>
      <c r="S2788" s="1">
        <v>1</v>
      </c>
      <c r="U2788" s="1">
        <v>0</v>
      </c>
      <c r="W2788" s="1">
        <v>1</v>
      </c>
      <c r="AG2788" s="7">
        <f>IF(Q2788&gt;0,RANK(Q2788,(N2788:P2788,Q2788:AE2788)),0)</f>
        <v>3</v>
      </c>
      <c r="AH2788" s="7">
        <f>IF(R2788&gt;0,RANK(R2788,(N2788:P2788,Q2788:AE2788)),0)</f>
        <v>4</v>
      </c>
      <c r="AI2788" s="7">
        <f>IF(T2788&gt;0,RANK(T2788,(N2788:P2788,Q2788:AE2788)),0)</f>
        <v>0</v>
      </c>
      <c r="AJ2788" s="7">
        <f>IF(S2788&gt;0,RANK(S2788,(N2788:P2788,Q2788:AE2788)),0)</f>
        <v>6</v>
      </c>
      <c r="AK2788" s="2">
        <f t="shared" si="607"/>
        <v>3.0178917870230652E-3</v>
      </c>
      <c r="AL2788" s="2">
        <f t="shared" si="607"/>
        <v>1.2933821944384565E-3</v>
      </c>
      <c r="AM2788" s="2">
        <f t="shared" si="608"/>
        <v>0</v>
      </c>
      <c r="AN2788" s="2">
        <f t="shared" si="609"/>
        <v>2.1556369907307609E-4</v>
      </c>
      <c r="AP2788" t="s">
        <v>3919</v>
      </c>
      <c r="AQ2788" t="s">
        <v>3776</v>
      </c>
      <c r="AR2788">
        <v>1</v>
      </c>
      <c r="AT2788" s="85" t="s">
        <v>3334</v>
      </c>
      <c r="AU2788" s="84" t="s">
        <v>3070</v>
      </c>
      <c r="AV2788" s="77" t="str">
        <f t="shared" si="610"/>
        <v>48403</v>
      </c>
      <c r="AX2788" s="7" t="s">
        <v>186</v>
      </c>
      <c r="AY2788">
        <v>11</v>
      </c>
    </row>
    <row r="2789" spans="1:51" hidden="1" outlineLevel="1">
      <c r="A2789" t="s">
        <v>1585</v>
      </c>
      <c r="B2789" t="s">
        <v>3776</v>
      </c>
      <c r="C2789" s="1">
        <f t="shared" si="604"/>
        <v>3757</v>
      </c>
      <c r="D2789" s="7">
        <f>IF(N2789&gt;0, RANK(N2789,(N2789:P2789,Q2789:AE2789)),0)</f>
        <v>2</v>
      </c>
      <c r="E2789" s="7">
        <f>IF(O2789&gt;0,RANK(O2789,(N2789:P2789,Q2789:AE2789)),0)</f>
        <v>1</v>
      </c>
      <c r="F2789" s="7">
        <f>IF(P2789&gt;0,RANK(P2789,(N2789:P2789,Q2789:AE2789)),0)</f>
        <v>5</v>
      </c>
      <c r="G2789" s="1">
        <f t="shared" ref="G2789:G2852" si="611">IF(C2789&gt;0,MAX(N2789:P2789)-LARGE(N2789:P2789,2),0)</f>
        <v>729</v>
      </c>
      <c r="H2789" s="2">
        <f t="shared" ref="H2789:H2852" si="612">IF(C2789&gt;0,G2789/C2789,0)</f>
        <v>0.19403779611392069</v>
      </c>
      <c r="I2789" s="2"/>
      <c r="J2789" s="2">
        <f t="shared" si="605"/>
        <v>0.40085174341229707</v>
      </c>
      <c r="K2789" s="2">
        <f t="shared" si="605"/>
        <v>0.5948895395262177</v>
      </c>
      <c r="L2789" s="2">
        <f t="shared" si="605"/>
        <v>5.3233963268565349E-4</v>
      </c>
      <c r="M2789" s="2">
        <f t="shared" si="606"/>
        <v>3.7263774287995197E-3</v>
      </c>
      <c r="N2789" s="1">
        <v>1506</v>
      </c>
      <c r="O2789" s="1">
        <v>2235</v>
      </c>
      <c r="P2789" s="1">
        <v>2</v>
      </c>
      <c r="Q2789" s="1">
        <v>11</v>
      </c>
      <c r="R2789" s="1">
        <v>3</v>
      </c>
      <c r="S2789" s="1">
        <v>0</v>
      </c>
      <c r="U2789" s="1">
        <v>0</v>
      </c>
      <c r="W2789" s="1">
        <v>0</v>
      </c>
      <c r="AG2789" s="7">
        <f>IF(Q2789&gt;0,RANK(Q2789,(N2789:P2789,Q2789:AE2789)),0)</f>
        <v>3</v>
      </c>
      <c r="AH2789" s="7">
        <f>IF(R2789&gt;0,RANK(R2789,(N2789:P2789,Q2789:AE2789)),0)</f>
        <v>4</v>
      </c>
      <c r="AI2789" s="7">
        <f>IF(T2789&gt;0,RANK(T2789,(N2789:P2789,Q2789:AE2789)),0)</f>
        <v>0</v>
      </c>
      <c r="AJ2789" s="7">
        <f>IF(S2789&gt;0,RANK(S2789,(N2789:P2789,Q2789:AE2789)),0)</f>
        <v>0</v>
      </c>
      <c r="AK2789" s="2">
        <f t="shared" si="607"/>
        <v>2.9278679797710939E-3</v>
      </c>
      <c r="AL2789" s="2">
        <f t="shared" si="607"/>
        <v>7.9850944902848018E-4</v>
      </c>
      <c r="AM2789" s="2">
        <f t="shared" si="608"/>
        <v>0</v>
      </c>
      <c r="AN2789" s="2">
        <f t="shared" si="609"/>
        <v>0</v>
      </c>
      <c r="AP2789" t="s">
        <v>1585</v>
      </c>
      <c r="AQ2789" t="s">
        <v>3776</v>
      </c>
      <c r="AR2789">
        <v>1</v>
      </c>
      <c r="AT2789" s="85" t="s">
        <v>3334</v>
      </c>
      <c r="AU2789" s="84" t="s">
        <v>3071</v>
      </c>
      <c r="AV2789" s="77" t="str">
        <f t="shared" si="610"/>
        <v>48405</v>
      </c>
      <c r="AX2789" s="7" t="s">
        <v>186</v>
      </c>
      <c r="AY2789">
        <v>12</v>
      </c>
    </row>
    <row r="2790" spans="1:51" hidden="1" outlineLevel="1">
      <c r="A2790" t="s">
        <v>4303</v>
      </c>
      <c r="B2790" t="s">
        <v>3776</v>
      </c>
      <c r="C2790" s="1">
        <f t="shared" si="604"/>
        <v>8125</v>
      </c>
      <c r="D2790" s="7">
        <f>IF(N2790&gt;0, RANK(N2790,(N2790:P2790,Q2790:AE2790)),0)</f>
        <v>2</v>
      </c>
      <c r="E2790" s="7">
        <f>IF(O2790&gt;0,RANK(O2790,(N2790:P2790,Q2790:AE2790)),0)</f>
        <v>1</v>
      </c>
      <c r="F2790" s="7">
        <f>IF(P2790&gt;0,RANK(P2790,(N2790:P2790,Q2790:AE2790)),0)</f>
        <v>4</v>
      </c>
      <c r="G2790" s="1">
        <f t="shared" si="611"/>
        <v>2706</v>
      </c>
      <c r="H2790" s="2">
        <f t="shared" si="612"/>
        <v>0.33304615384615383</v>
      </c>
      <c r="I2790" s="2"/>
      <c r="J2790" s="2">
        <f t="shared" si="605"/>
        <v>0.33083076923076921</v>
      </c>
      <c r="K2790" s="2">
        <f t="shared" si="605"/>
        <v>0.66387692307692303</v>
      </c>
      <c r="L2790" s="2">
        <f t="shared" si="605"/>
        <v>3.6923076923076921E-4</v>
      </c>
      <c r="M2790" s="2">
        <f t="shared" si="606"/>
        <v>4.923076923076938E-3</v>
      </c>
      <c r="N2790" s="1">
        <v>2688</v>
      </c>
      <c r="O2790" s="1">
        <v>5394</v>
      </c>
      <c r="P2790" s="1">
        <v>3</v>
      </c>
      <c r="Q2790" s="1">
        <v>37</v>
      </c>
      <c r="R2790" s="1">
        <v>1</v>
      </c>
      <c r="S2790" s="1">
        <v>1</v>
      </c>
      <c r="U2790" s="1">
        <v>1</v>
      </c>
      <c r="W2790" s="1">
        <v>0</v>
      </c>
      <c r="AG2790" s="7">
        <f>IF(Q2790&gt;0,RANK(Q2790,(N2790:P2790,Q2790:AE2790)),0)</f>
        <v>3</v>
      </c>
      <c r="AH2790" s="7">
        <f>IF(R2790&gt;0,RANK(R2790,(N2790:P2790,Q2790:AE2790)),0)</f>
        <v>5</v>
      </c>
      <c r="AI2790" s="7">
        <f>IF(T2790&gt;0,RANK(T2790,(N2790:P2790,Q2790:AE2790)),0)</f>
        <v>0</v>
      </c>
      <c r="AJ2790" s="7">
        <f>IF(S2790&gt;0,RANK(S2790,(N2790:P2790,Q2790:AE2790)),0)</f>
        <v>5</v>
      </c>
      <c r="AK2790" s="2">
        <f t="shared" si="607"/>
        <v>4.553846153846154E-3</v>
      </c>
      <c r="AL2790" s="2">
        <f t="shared" si="607"/>
        <v>1.2307692307692307E-4</v>
      </c>
      <c r="AM2790" s="2">
        <f t="shared" si="608"/>
        <v>0</v>
      </c>
      <c r="AN2790" s="2">
        <f t="shared" si="609"/>
        <v>1.2307692307692307E-4</v>
      </c>
      <c r="AP2790" t="s">
        <v>4303</v>
      </c>
      <c r="AQ2790" t="s">
        <v>3776</v>
      </c>
      <c r="AR2790">
        <v>8</v>
      </c>
      <c r="AT2790" s="85" t="s">
        <v>3334</v>
      </c>
      <c r="AU2790" s="84" t="s">
        <v>3072</v>
      </c>
      <c r="AV2790" s="77" t="str">
        <f t="shared" si="610"/>
        <v>48407</v>
      </c>
      <c r="AX2790" s="7" t="s">
        <v>186</v>
      </c>
      <c r="AY2790">
        <v>12</v>
      </c>
    </row>
    <row r="2791" spans="1:51" hidden="1" outlineLevel="1">
      <c r="A2791" t="s">
        <v>2937</v>
      </c>
      <c r="B2791" t="s">
        <v>3776</v>
      </c>
      <c r="C2791" s="1">
        <f t="shared" si="604"/>
        <v>21320</v>
      </c>
      <c r="D2791" s="7">
        <f>IF(N2791&gt;0, RANK(N2791,(N2791:P2791,Q2791:AE2791)),0)</f>
        <v>2</v>
      </c>
      <c r="E2791" s="7">
        <f>IF(O2791&gt;0,RANK(O2791,(N2791:P2791,Q2791:AE2791)),0)</f>
        <v>1</v>
      </c>
      <c r="F2791" s="7">
        <f>IF(P2791&gt;0,RANK(P2791,(N2791:P2791,Q2791:AE2791)),0)</f>
        <v>4</v>
      </c>
      <c r="G2791" s="1">
        <f t="shared" si="611"/>
        <v>5710</v>
      </c>
      <c r="H2791" s="2">
        <f t="shared" si="612"/>
        <v>0.26782363977485929</v>
      </c>
      <c r="I2791" s="2"/>
      <c r="J2791" s="2">
        <f t="shared" si="605"/>
        <v>0.36416510318949341</v>
      </c>
      <c r="K2791" s="2">
        <f t="shared" si="605"/>
        <v>0.6319887429643527</v>
      </c>
      <c r="L2791" s="2">
        <f t="shared" si="605"/>
        <v>6.0975609756097561E-4</v>
      </c>
      <c r="M2791" s="2">
        <f t="shared" si="606"/>
        <v>3.2363977485928568E-3</v>
      </c>
      <c r="N2791" s="1">
        <v>7764</v>
      </c>
      <c r="O2791" s="1">
        <v>13474</v>
      </c>
      <c r="P2791" s="1">
        <v>13</v>
      </c>
      <c r="Q2791" s="1">
        <v>65</v>
      </c>
      <c r="R2791" s="1">
        <v>3</v>
      </c>
      <c r="S2791" s="1">
        <v>1</v>
      </c>
      <c r="U2791" s="1">
        <v>0</v>
      </c>
      <c r="W2791" s="1">
        <v>0</v>
      </c>
      <c r="AG2791" s="7">
        <f>IF(Q2791&gt;0,RANK(Q2791,(N2791:P2791,Q2791:AE2791)),0)</f>
        <v>3</v>
      </c>
      <c r="AH2791" s="7">
        <f>IF(R2791&gt;0,RANK(R2791,(N2791:P2791,Q2791:AE2791)),0)</f>
        <v>5</v>
      </c>
      <c r="AI2791" s="7">
        <f>IF(T2791&gt;0,RANK(T2791,(N2791:P2791,Q2791:AE2791)),0)</f>
        <v>0</v>
      </c>
      <c r="AJ2791" s="7">
        <f>IF(S2791&gt;0,RANK(S2791,(N2791:P2791,Q2791:AE2791)),0)</f>
        <v>6</v>
      </c>
      <c r="AK2791" s="2">
        <f t="shared" si="607"/>
        <v>3.0487804878048782E-3</v>
      </c>
      <c r="AL2791" s="2">
        <f t="shared" si="607"/>
        <v>1.4071294559099437E-4</v>
      </c>
      <c r="AM2791" s="2">
        <f t="shared" si="608"/>
        <v>0</v>
      </c>
      <c r="AN2791" s="2">
        <f t="shared" si="609"/>
        <v>4.6904315196998124E-5</v>
      </c>
      <c r="AP2791" t="s">
        <v>2937</v>
      </c>
      <c r="AQ2791" t="s">
        <v>3776</v>
      </c>
      <c r="AR2791">
        <v>0</v>
      </c>
      <c r="AT2791" s="85" t="s">
        <v>3334</v>
      </c>
      <c r="AU2791" s="84" t="s">
        <v>3476</v>
      </c>
      <c r="AV2791" s="77" t="str">
        <f t="shared" si="610"/>
        <v>48409</v>
      </c>
      <c r="AX2791" s="7" t="s">
        <v>186</v>
      </c>
      <c r="AY2791">
        <v>33</v>
      </c>
    </row>
    <row r="2792" spans="1:51" hidden="1" outlineLevel="1">
      <c r="A2792" t="s">
        <v>4929</v>
      </c>
      <c r="B2792" t="s">
        <v>3776</v>
      </c>
      <c r="C2792" s="1">
        <f t="shared" si="604"/>
        <v>2431</v>
      </c>
      <c r="D2792" s="7">
        <f>IF(N2792&gt;0, RANK(N2792,(N2792:P2792,Q2792:AE2792)),0)</f>
        <v>2</v>
      </c>
      <c r="E2792" s="7">
        <f>IF(O2792&gt;0,RANK(O2792,(N2792:P2792,Q2792:AE2792)),0)</f>
        <v>1</v>
      </c>
      <c r="F2792" s="7">
        <f>IF(P2792&gt;0,RANK(P2792,(N2792:P2792,Q2792:AE2792)),0)</f>
        <v>0</v>
      </c>
      <c r="G2792" s="1">
        <f t="shared" si="611"/>
        <v>1365</v>
      </c>
      <c r="H2792" s="2">
        <f t="shared" si="612"/>
        <v>0.56149732620320858</v>
      </c>
      <c r="I2792" s="2"/>
      <c r="J2792" s="2">
        <f t="shared" si="605"/>
        <v>0.21760592348827643</v>
      </c>
      <c r="K2792" s="2">
        <f t="shared" si="605"/>
        <v>0.77910324969148503</v>
      </c>
      <c r="L2792" s="2">
        <f t="shared" si="605"/>
        <v>0</v>
      </c>
      <c r="M2792" s="2">
        <f t="shared" si="606"/>
        <v>3.2908268202385127E-3</v>
      </c>
      <c r="N2792" s="1">
        <v>529</v>
      </c>
      <c r="O2792" s="1">
        <v>1894</v>
      </c>
      <c r="P2792" s="1">
        <v>0</v>
      </c>
      <c r="Q2792" s="1">
        <v>7</v>
      </c>
      <c r="R2792" s="1">
        <v>1</v>
      </c>
      <c r="S2792" s="1">
        <v>0</v>
      </c>
      <c r="U2792" s="1">
        <v>0</v>
      </c>
      <c r="W2792" s="1">
        <v>0</v>
      </c>
      <c r="AG2792" s="7">
        <f>IF(Q2792&gt;0,RANK(Q2792,(N2792:P2792,Q2792:AE2792)),0)</f>
        <v>3</v>
      </c>
      <c r="AH2792" s="7">
        <f>IF(R2792&gt;0,RANK(R2792,(N2792:P2792,Q2792:AE2792)),0)</f>
        <v>4</v>
      </c>
      <c r="AI2792" s="7">
        <f>IF(T2792&gt;0,RANK(T2792,(N2792:P2792,Q2792:AE2792)),0)</f>
        <v>0</v>
      </c>
      <c r="AJ2792" s="7">
        <f>IF(S2792&gt;0,RANK(S2792,(N2792:P2792,Q2792:AE2792)),0)</f>
        <v>0</v>
      </c>
      <c r="AK2792" s="2">
        <f t="shared" si="607"/>
        <v>2.8794734677087619E-3</v>
      </c>
      <c r="AL2792" s="2">
        <f t="shared" si="607"/>
        <v>4.1135335252982314E-4</v>
      </c>
      <c r="AM2792" s="2">
        <f t="shared" si="608"/>
        <v>0</v>
      </c>
      <c r="AN2792" s="2">
        <f t="shared" si="609"/>
        <v>0</v>
      </c>
      <c r="AP2792" t="s">
        <v>4929</v>
      </c>
      <c r="AQ2792" t="s">
        <v>3776</v>
      </c>
      <c r="AR2792">
        <v>11</v>
      </c>
      <c r="AT2792" s="85" t="s">
        <v>3334</v>
      </c>
      <c r="AU2792" s="84" t="s">
        <v>3165</v>
      </c>
      <c r="AV2792" s="77" t="str">
        <f t="shared" si="610"/>
        <v>48411</v>
      </c>
      <c r="AX2792" s="7" t="s">
        <v>186</v>
      </c>
      <c r="AY2792">
        <v>8</v>
      </c>
    </row>
    <row r="2793" spans="1:51" hidden="1" outlineLevel="1">
      <c r="A2793" t="s">
        <v>3537</v>
      </c>
      <c r="B2793" t="s">
        <v>3776</v>
      </c>
      <c r="C2793" s="1">
        <f t="shared" si="604"/>
        <v>1329</v>
      </c>
      <c r="D2793" s="7">
        <f>IF(N2793&gt;0, RANK(N2793,(N2793:P2793,Q2793:AE2793)),0)</f>
        <v>2</v>
      </c>
      <c r="E2793" s="7">
        <f>IF(O2793&gt;0,RANK(O2793,(N2793:P2793,Q2793:AE2793)),0)</f>
        <v>1</v>
      </c>
      <c r="F2793" s="7">
        <f>IF(P2793&gt;0,RANK(P2793,(N2793:P2793,Q2793:AE2793)),0)</f>
        <v>0</v>
      </c>
      <c r="G2793" s="1">
        <f t="shared" si="611"/>
        <v>700</v>
      </c>
      <c r="H2793" s="2">
        <f t="shared" si="612"/>
        <v>0.52671181339352902</v>
      </c>
      <c r="I2793" s="2"/>
      <c r="J2793" s="2">
        <f t="shared" si="605"/>
        <v>0.23476297968397292</v>
      </c>
      <c r="K2793" s="2">
        <f t="shared" si="605"/>
        <v>0.76147479307750188</v>
      </c>
      <c r="L2793" s="2">
        <f t="shared" si="605"/>
        <v>0</v>
      </c>
      <c r="M2793" s="2">
        <f t="shared" si="606"/>
        <v>3.762227238525151E-3</v>
      </c>
      <c r="N2793" s="1">
        <v>312</v>
      </c>
      <c r="O2793" s="1">
        <v>1012</v>
      </c>
      <c r="P2793" s="1">
        <v>0</v>
      </c>
      <c r="Q2793" s="1">
        <v>4</v>
      </c>
      <c r="R2793" s="1">
        <v>0</v>
      </c>
      <c r="S2793" s="1">
        <v>0</v>
      </c>
      <c r="U2793" s="1">
        <v>0</v>
      </c>
      <c r="W2793" s="1">
        <v>1</v>
      </c>
      <c r="AG2793" s="7">
        <f>IF(Q2793&gt;0,RANK(Q2793,(N2793:P2793,Q2793:AE2793)),0)</f>
        <v>3</v>
      </c>
      <c r="AH2793" s="7">
        <f>IF(R2793&gt;0,RANK(R2793,(N2793:P2793,Q2793:AE2793)),0)</f>
        <v>0</v>
      </c>
      <c r="AI2793" s="7">
        <f>IF(T2793&gt;0,RANK(T2793,(N2793:P2793,Q2793:AE2793)),0)</f>
        <v>0</v>
      </c>
      <c r="AJ2793" s="7">
        <f>IF(S2793&gt;0,RANK(S2793,(N2793:P2793,Q2793:AE2793)),0)</f>
        <v>0</v>
      </c>
      <c r="AK2793" s="2">
        <f t="shared" si="607"/>
        <v>3.0097817908201654E-3</v>
      </c>
      <c r="AL2793" s="2">
        <f t="shared" si="607"/>
        <v>0</v>
      </c>
      <c r="AM2793" s="2">
        <f t="shared" si="608"/>
        <v>0</v>
      </c>
      <c r="AN2793" s="2">
        <f t="shared" si="609"/>
        <v>0</v>
      </c>
      <c r="AP2793" t="s">
        <v>3537</v>
      </c>
      <c r="AQ2793" t="s">
        <v>3776</v>
      </c>
      <c r="AR2793">
        <v>11</v>
      </c>
      <c r="AT2793" s="85" t="s">
        <v>3334</v>
      </c>
      <c r="AU2793" s="84" t="s">
        <v>3166</v>
      </c>
      <c r="AV2793" s="77" t="str">
        <f t="shared" si="610"/>
        <v>48413</v>
      </c>
      <c r="AX2793" s="7" t="s">
        <v>186</v>
      </c>
      <c r="AY2793">
        <v>5</v>
      </c>
    </row>
    <row r="2794" spans="1:51" hidden="1" outlineLevel="1">
      <c r="A2794" t="s">
        <v>1184</v>
      </c>
      <c r="B2794" t="s">
        <v>3776</v>
      </c>
      <c r="C2794" s="1">
        <f t="shared" si="604"/>
        <v>5572</v>
      </c>
      <c r="D2794" s="7">
        <f>IF(N2794&gt;0, RANK(N2794,(N2794:P2794,Q2794:AE2794)),0)</f>
        <v>2</v>
      </c>
      <c r="E2794" s="7">
        <f>IF(O2794&gt;0,RANK(O2794,(N2794:P2794,Q2794:AE2794)),0)</f>
        <v>1</v>
      </c>
      <c r="F2794" s="7">
        <f>IF(P2794&gt;0,RANK(P2794,(N2794:P2794,Q2794:AE2794)),0)</f>
        <v>4</v>
      </c>
      <c r="G2794" s="1">
        <f t="shared" si="611"/>
        <v>3595</v>
      </c>
      <c r="H2794" s="2">
        <f t="shared" si="612"/>
        <v>0.64519023689877963</v>
      </c>
      <c r="I2794" s="2"/>
      <c r="J2794" s="2">
        <f t="shared" si="605"/>
        <v>0.17605886575735821</v>
      </c>
      <c r="K2794" s="2">
        <f t="shared" si="605"/>
        <v>0.82124910265613782</v>
      </c>
      <c r="L2794" s="2">
        <f t="shared" si="605"/>
        <v>1.7946877243359656E-4</v>
      </c>
      <c r="M2794" s="2">
        <f t="shared" si="606"/>
        <v>2.5125628140703991E-3</v>
      </c>
      <c r="N2794" s="1">
        <v>981</v>
      </c>
      <c r="O2794" s="1">
        <v>4576</v>
      </c>
      <c r="P2794" s="1">
        <v>1</v>
      </c>
      <c r="Q2794" s="1">
        <v>13</v>
      </c>
      <c r="R2794" s="1">
        <v>1</v>
      </c>
      <c r="W2794" s="1">
        <v>0</v>
      </c>
      <c r="AG2794" s="7">
        <f>IF(Q2794&gt;0,RANK(Q2794,(N2794:P2794,Q2794:AE2794)),0)</f>
        <v>3</v>
      </c>
      <c r="AH2794" s="7">
        <f>IF(R2794&gt;0,RANK(R2794,(N2794:P2794,Q2794:AE2794)),0)</f>
        <v>4</v>
      </c>
      <c r="AI2794" s="7">
        <f>IF(T2794&gt;0,RANK(T2794,(N2794:P2794,Q2794:AE2794)),0)</f>
        <v>0</v>
      </c>
      <c r="AJ2794" s="7">
        <f>IF(S2794&gt;0,RANK(S2794,(N2794:P2794,Q2794:AE2794)),0)</f>
        <v>0</v>
      </c>
      <c r="AK2794" s="2">
        <f t="shared" si="607"/>
        <v>2.3330940416367552E-3</v>
      </c>
      <c r="AL2794" s="2">
        <f t="shared" si="607"/>
        <v>1.7946877243359656E-4</v>
      </c>
      <c r="AM2794" s="2">
        <f t="shared" si="608"/>
        <v>0</v>
      </c>
      <c r="AN2794" s="2">
        <f t="shared" si="609"/>
        <v>0</v>
      </c>
      <c r="AP2794" t="s">
        <v>1184</v>
      </c>
      <c r="AQ2794" t="s">
        <v>3776</v>
      </c>
      <c r="AR2794">
        <v>11</v>
      </c>
      <c r="AT2794" s="85" t="s">
        <v>3334</v>
      </c>
      <c r="AU2794" s="84" t="s">
        <v>3501</v>
      </c>
      <c r="AV2794" s="77" t="str">
        <f t="shared" si="610"/>
        <v>48415</v>
      </c>
      <c r="AX2794" s="7" t="s">
        <v>186</v>
      </c>
      <c r="AY2794">
        <v>12</v>
      </c>
    </row>
    <row r="2795" spans="1:51" hidden="1" outlineLevel="1">
      <c r="A2795" t="s">
        <v>1175</v>
      </c>
      <c r="B2795" t="s">
        <v>3776</v>
      </c>
      <c r="C2795" s="1">
        <f t="shared" si="604"/>
        <v>1527</v>
      </c>
      <c r="D2795" s="7">
        <f>IF(N2795&gt;0, RANK(N2795,(N2795:P2795,Q2795:AE2795)),0)</f>
        <v>2</v>
      </c>
      <c r="E2795" s="7">
        <f>IF(O2795&gt;0,RANK(O2795,(N2795:P2795,Q2795:AE2795)),0)</f>
        <v>1</v>
      </c>
      <c r="F2795" s="7">
        <f>IF(P2795&gt;0,RANK(P2795,(N2795:P2795,Q2795:AE2795)),0)</f>
        <v>4</v>
      </c>
      <c r="G2795" s="1">
        <f t="shared" si="611"/>
        <v>1063</v>
      </c>
      <c r="H2795" s="2">
        <f t="shared" si="612"/>
        <v>0.696136214800262</v>
      </c>
      <c r="I2795" s="2"/>
      <c r="J2795" s="2">
        <f t="shared" si="605"/>
        <v>0.14996725605762934</v>
      </c>
      <c r="K2795" s="2">
        <f t="shared" si="605"/>
        <v>0.84610347085789128</v>
      </c>
      <c r="L2795" s="2">
        <f t="shared" si="605"/>
        <v>6.5487884741322858E-4</v>
      </c>
      <c r="M2795" s="2">
        <f t="shared" si="606"/>
        <v>3.274394237066206E-3</v>
      </c>
      <c r="N2795" s="1">
        <v>229</v>
      </c>
      <c r="O2795" s="1">
        <v>1292</v>
      </c>
      <c r="P2795" s="1">
        <v>1</v>
      </c>
      <c r="Q2795" s="1">
        <v>4</v>
      </c>
      <c r="R2795" s="1">
        <v>0</v>
      </c>
      <c r="S2795" s="1">
        <v>0</v>
      </c>
      <c r="U2795" s="1">
        <v>0</v>
      </c>
      <c r="W2795" s="1">
        <v>1</v>
      </c>
      <c r="AG2795" s="7">
        <f>IF(Q2795&gt;0,RANK(Q2795,(N2795:P2795,Q2795:AE2795)),0)</f>
        <v>3</v>
      </c>
      <c r="AH2795" s="7">
        <f>IF(R2795&gt;0,RANK(R2795,(N2795:P2795,Q2795:AE2795)),0)</f>
        <v>0</v>
      </c>
      <c r="AI2795" s="7">
        <f>IF(T2795&gt;0,RANK(T2795,(N2795:P2795,Q2795:AE2795)),0)</f>
        <v>0</v>
      </c>
      <c r="AJ2795" s="7">
        <f>IF(S2795&gt;0,RANK(S2795,(N2795:P2795,Q2795:AE2795)),0)</f>
        <v>0</v>
      </c>
      <c r="AK2795" s="2">
        <f t="shared" si="607"/>
        <v>2.6195153896529143E-3</v>
      </c>
      <c r="AL2795" s="2">
        <f t="shared" si="607"/>
        <v>0</v>
      </c>
      <c r="AM2795" s="2">
        <f t="shared" si="608"/>
        <v>0</v>
      </c>
      <c r="AN2795" s="2">
        <f t="shared" si="609"/>
        <v>0</v>
      </c>
      <c r="AP2795" t="s">
        <v>1175</v>
      </c>
      <c r="AQ2795" t="s">
        <v>3776</v>
      </c>
      <c r="AR2795">
        <v>19</v>
      </c>
      <c r="AT2795" s="85" t="s">
        <v>3334</v>
      </c>
      <c r="AU2795" s="84" t="s">
        <v>3183</v>
      </c>
      <c r="AV2795" s="77" t="str">
        <f t="shared" si="610"/>
        <v>48417</v>
      </c>
      <c r="AX2795" s="7" t="s">
        <v>186</v>
      </c>
      <c r="AY2795">
        <v>8</v>
      </c>
    </row>
    <row r="2796" spans="1:51" hidden="1" outlineLevel="1">
      <c r="A2796" t="s">
        <v>2842</v>
      </c>
      <c r="B2796" t="s">
        <v>3776</v>
      </c>
      <c r="C2796" s="1">
        <f t="shared" si="604"/>
        <v>9279</v>
      </c>
      <c r="D2796" s="7">
        <f>IF(N2796&gt;0, RANK(N2796,(N2796:P2796,Q2796:AE2796)),0)</f>
        <v>2</v>
      </c>
      <c r="E2796" s="7">
        <f>IF(O2796&gt;0,RANK(O2796,(N2796:P2796,Q2796:AE2796)),0)</f>
        <v>1</v>
      </c>
      <c r="F2796" s="7">
        <f>IF(P2796&gt;0,RANK(P2796,(N2796:P2796,Q2796:AE2796)),0)</f>
        <v>5</v>
      </c>
      <c r="G2796" s="1">
        <f t="shared" si="611"/>
        <v>3344</v>
      </c>
      <c r="H2796" s="2">
        <f t="shared" si="612"/>
        <v>0.36038366203254663</v>
      </c>
      <c r="I2796" s="2"/>
      <c r="J2796" s="2">
        <f t="shared" si="605"/>
        <v>0.31802996012501344</v>
      </c>
      <c r="K2796" s="2">
        <f t="shared" si="605"/>
        <v>0.67841362215756007</v>
      </c>
      <c r="L2796" s="2">
        <f t="shared" si="605"/>
        <v>2.1554046772281495E-4</v>
      </c>
      <c r="M2796" s="2">
        <f t="shared" si="606"/>
        <v>3.3408772497037259E-3</v>
      </c>
      <c r="N2796" s="1">
        <v>2951</v>
      </c>
      <c r="O2796" s="1">
        <v>6295</v>
      </c>
      <c r="P2796" s="1">
        <v>2</v>
      </c>
      <c r="Q2796" s="1">
        <v>26</v>
      </c>
      <c r="R2796" s="1">
        <v>4</v>
      </c>
      <c r="S2796" s="1">
        <v>0</v>
      </c>
      <c r="U2796" s="1">
        <v>0</v>
      </c>
      <c r="W2796" s="1">
        <v>1</v>
      </c>
      <c r="AG2796" s="7">
        <f>IF(Q2796&gt;0,RANK(Q2796,(N2796:P2796,Q2796:AE2796)),0)</f>
        <v>3</v>
      </c>
      <c r="AH2796" s="7">
        <f>IF(R2796&gt;0,RANK(R2796,(N2796:P2796,Q2796:AE2796)),0)</f>
        <v>4</v>
      </c>
      <c r="AI2796" s="7">
        <f>IF(T2796&gt;0,RANK(T2796,(N2796:P2796,Q2796:AE2796)),0)</f>
        <v>0</v>
      </c>
      <c r="AJ2796" s="7">
        <f>IF(S2796&gt;0,RANK(S2796,(N2796:P2796,Q2796:AE2796)),0)</f>
        <v>0</v>
      </c>
      <c r="AK2796" s="2">
        <f t="shared" si="607"/>
        <v>2.8020260803965943E-3</v>
      </c>
      <c r="AL2796" s="2">
        <f t="shared" si="607"/>
        <v>4.3108093544562989E-4</v>
      </c>
      <c r="AM2796" s="2">
        <f t="shared" si="608"/>
        <v>0</v>
      </c>
      <c r="AN2796" s="2">
        <f t="shared" si="609"/>
        <v>0</v>
      </c>
      <c r="AP2796" t="s">
        <v>2842</v>
      </c>
      <c r="AQ2796" t="s">
        <v>3776</v>
      </c>
      <c r="AR2796">
        <v>1</v>
      </c>
      <c r="AT2796" s="85" t="s">
        <v>3334</v>
      </c>
      <c r="AU2796" s="84" t="s">
        <v>3477</v>
      </c>
      <c r="AV2796" s="77" t="str">
        <f t="shared" si="610"/>
        <v>48419</v>
      </c>
      <c r="AX2796" s="7" t="s">
        <v>186</v>
      </c>
      <c r="AY2796">
        <v>15</v>
      </c>
    </row>
    <row r="2797" spans="1:51" hidden="1" outlineLevel="1">
      <c r="A2797" t="s">
        <v>1193</v>
      </c>
      <c r="B2797" t="s">
        <v>3776</v>
      </c>
      <c r="C2797" s="1">
        <f t="shared" si="604"/>
        <v>1066</v>
      </c>
      <c r="D2797" s="7">
        <f>IF(N2797&gt;0, RANK(N2797,(N2797:P2797,Q2797:AE2797)),0)</f>
        <v>2</v>
      </c>
      <c r="E2797" s="7">
        <f>IF(O2797&gt;0,RANK(O2797,(N2797:P2797,Q2797:AE2797)),0)</f>
        <v>1</v>
      </c>
      <c r="F2797" s="7">
        <f>IF(P2797&gt;0,RANK(P2797,(N2797:P2797,Q2797:AE2797)),0)</f>
        <v>0</v>
      </c>
      <c r="G2797" s="1">
        <f t="shared" si="611"/>
        <v>818</v>
      </c>
      <c r="H2797" s="2">
        <f t="shared" si="612"/>
        <v>0.7673545966228893</v>
      </c>
      <c r="I2797" s="2"/>
      <c r="J2797" s="2">
        <f t="shared" si="605"/>
        <v>0.11632270168855535</v>
      </c>
      <c r="K2797" s="2">
        <f t="shared" si="605"/>
        <v>0.8836772983114447</v>
      </c>
      <c r="L2797" s="2">
        <f t="shared" si="605"/>
        <v>0</v>
      </c>
      <c r="M2797" s="2">
        <f t="shared" si="606"/>
        <v>0</v>
      </c>
      <c r="N2797" s="1">
        <v>124</v>
      </c>
      <c r="O2797" s="1">
        <v>942</v>
      </c>
      <c r="P2797" s="1">
        <v>0</v>
      </c>
      <c r="Q2797" s="1">
        <v>0</v>
      </c>
      <c r="R2797" s="1">
        <v>0</v>
      </c>
      <c r="S2797" s="1">
        <v>0</v>
      </c>
      <c r="U2797" s="1">
        <v>0</v>
      </c>
      <c r="W2797" s="1">
        <v>0</v>
      </c>
      <c r="AG2797" s="7">
        <f>IF(Q2797&gt;0,RANK(Q2797,(N2797:P2797,Q2797:AE2797)),0)</f>
        <v>0</v>
      </c>
      <c r="AH2797" s="7">
        <f>IF(R2797&gt;0,RANK(R2797,(N2797:P2797,Q2797:AE2797)),0)</f>
        <v>0</v>
      </c>
      <c r="AI2797" s="7">
        <f>IF(T2797&gt;0,RANK(T2797,(N2797:P2797,Q2797:AE2797)),0)</f>
        <v>0</v>
      </c>
      <c r="AJ2797" s="7">
        <f>IF(S2797&gt;0,RANK(S2797,(N2797:P2797,Q2797:AE2797)),0)</f>
        <v>0</v>
      </c>
      <c r="AK2797" s="2">
        <f t="shared" si="607"/>
        <v>0</v>
      </c>
      <c r="AL2797" s="2">
        <f t="shared" si="607"/>
        <v>0</v>
      </c>
      <c r="AM2797" s="2">
        <f t="shared" si="608"/>
        <v>0</v>
      </c>
      <c r="AN2797" s="2">
        <f t="shared" si="609"/>
        <v>0</v>
      </c>
      <c r="AP2797" t="s">
        <v>1193</v>
      </c>
      <c r="AQ2797" t="s">
        <v>3776</v>
      </c>
      <c r="AR2797">
        <v>13</v>
      </c>
      <c r="AT2797" s="85" t="s">
        <v>3334</v>
      </c>
      <c r="AU2797" s="84" t="s">
        <v>3478</v>
      </c>
      <c r="AV2797" s="77" t="str">
        <f t="shared" si="610"/>
        <v>48421</v>
      </c>
      <c r="AX2797" s="7" t="s">
        <v>186</v>
      </c>
      <c r="AY2797">
        <v>8</v>
      </c>
    </row>
    <row r="2798" spans="1:51" hidden="1" outlineLevel="1">
      <c r="A2798" t="s">
        <v>1183</v>
      </c>
      <c r="B2798" t="s">
        <v>3776</v>
      </c>
      <c r="C2798" s="1">
        <f t="shared" si="604"/>
        <v>73664</v>
      </c>
      <c r="D2798" s="7">
        <f>IF(N2798&gt;0, RANK(N2798,(N2798:P2798,Q2798:AE2798)),0)</f>
        <v>2</v>
      </c>
      <c r="E2798" s="7">
        <f>IF(O2798&gt;0,RANK(O2798,(N2798:P2798,Q2798:AE2798)),0)</f>
        <v>1</v>
      </c>
      <c r="F2798" s="7">
        <f>IF(P2798&gt;0,RANK(P2798,(N2798:P2798,Q2798:AE2798)),0)</f>
        <v>4</v>
      </c>
      <c r="G2798" s="1">
        <f t="shared" si="611"/>
        <v>33422</v>
      </c>
      <c r="H2798" s="2">
        <f t="shared" si="612"/>
        <v>0.45370873153779323</v>
      </c>
      <c r="I2798" s="2"/>
      <c r="J2798" s="2">
        <f t="shared" si="605"/>
        <v>0.27109578627280628</v>
      </c>
      <c r="K2798" s="2">
        <f t="shared" si="605"/>
        <v>0.72480451781059951</v>
      </c>
      <c r="L2798" s="2">
        <f t="shared" si="605"/>
        <v>8.1450912250217208E-5</v>
      </c>
      <c r="M2798" s="2">
        <f t="shared" si="606"/>
        <v>4.0182450043439863E-3</v>
      </c>
      <c r="N2798" s="1">
        <v>19970</v>
      </c>
      <c r="O2798" s="1">
        <v>53392</v>
      </c>
      <c r="P2798" s="1">
        <v>6</v>
      </c>
      <c r="Q2798" s="1">
        <v>290</v>
      </c>
      <c r="R2798" s="1">
        <v>5</v>
      </c>
      <c r="S2798" s="1">
        <v>1</v>
      </c>
      <c r="U2798" s="1">
        <v>0</v>
      </c>
      <c r="W2798" s="1">
        <v>0</v>
      </c>
      <c r="AG2798" s="7">
        <f>IF(Q2798&gt;0,RANK(Q2798,(N2798:P2798,Q2798:AE2798)),0)</f>
        <v>3</v>
      </c>
      <c r="AH2798" s="7">
        <f>IF(R2798&gt;0,RANK(R2798,(N2798:P2798,Q2798:AE2798)),0)</f>
        <v>5</v>
      </c>
      <c r="AI2798" s="7">
        <f>IF(T2798&gt;0,RANK(T2798,(N2798:P2798,Q2798:AE2798)),0)</f>
        <v>0</v>
      </c>
      <c r="AJ2798" s="7">
        <f>IF(S2798&gt;0,RANK(S2798,(N2798:P2798,Q2798:AE2798)),0)</f>
        <v>6</v>
      </c>
      <c r="AK2798" s="2">
        <f t="shared" si="607"/>
        <v>3.9367940920938312E-3</v>
      </c>
      <c r="AL2798" s="2">
        <f t="shared" si="607"/>
        <v>6.787576020851434E-5</v>
      </c>
      <c r="AM2798" s="2">
        <f t="shared" si="608"/>
        <v>0</v>
      </c>
      <c r="AN2798" s="2">
        <f t="shared" si="609"/>
        <v>1.3575152041702866E-5</v>
      </c>
      <c r="AP2798" t="s">
        <v>1183</v>
      </c>
      <c r="AQ2798" t="s">
        <v>3776</v>
      </c>
      <c r="AR2798">
        <v>1</v>
      </c>
      <c r="AT2798" s="85" t="s">
        <v>3334</v>
      </c>
      <c r="AU2798" s="84" t="s">
        <v>3479</v>
      </c>
      <c r="AV2798" s="77" t="str">
        <f t="shared" si="610"/>
        <v>48423</v>
      </c>
      <c r="AX2798" s="7" t="s">
        <v>186</v>
      </c>
      <c r="AY2798">
        <v>78</v>
      </c>
    </row>
    <row r="2799" spans="1:51" hidden="1" outlineLevel="1">
      <c r="A2799" t="s">
        <v>1176</v>
      </c>
      <c r="B2799" t="s">
        <v>3776</v>
      </c>
      <c r="C2799" s="1">
        <f t="shared" si="604"/>
        <v>3551</v>
      </c>
      <c r="D2799" s="7">
        <f>IF(N2799&gt;0, RANK(N2799,(N2799:P2799,Q2799:AE2799)),0)</f>
        <v>2</v>
      </c>
      <c r="E2799" s="7">
        <f>IF(O2799&gt;0,RANK(O2799,(N2799:P2799,Q2799:AE2799)),0)</f>
        <v>1</v>
      </c>
      <c r="F2799" s="7">
        <f>IF(P2799&gt;0,RANK(P2799,(N2799:P2799,Q2799:AE2799)),0)</f>
        <v>4</v>
      </c>
      <c r="G2799" s="1">
        <f t="shared" si="611"/>
        <v>1870</v>
      </c>
      <c r="H2799" s="2">
        <f t="shared" si="612"/>
        <v>0.52661222190932133</v>
      </c>
      <c r="I2799" s="2"/>
      <c r="J2799" s="2">
        <f t="shared" si="605"/>
        <v>0.23401858631371444</v>
      </c>
      <c r="K2799" s="2">
        <f t="shared" si="605"/>
        <v>0.76063080822303575</v>
      </c>
      <c r="L2799" s="2">
        <f t="shared" si="605"/>
        <v>1.6896648831315122E-3</v>
      </c>
      <c r="M2799" s="2">
        <f t="shared" si="606"/>
        <v>3.6609405801183237E-3</v>
      </c>
      <c r="N2799" s="1">
        <v>831</v>
      </c>
      <c r="O2799" s="1">
        <v>2701</v>
      </c>
      <c r="P2799" s="1">
        <v>6</v>
      </c>
      <c r="Q2799" s="1">
        <v>8</v>
      </c>
      <c r="R2799" s="1">
        <v>5</v>
      </c>
      <c r="S2799" s="1">
        <v>0</v>
      </c>
      <c r="U2799" s="1">
        <v>0</v>
      </c>
      <c r="W2799" s="1">
        <v>0</v>
      </c>
      <c r="AG2799" s="7">
        <f>IF(Q2799&gt;0,RANK(Q2799,(N2799:P2799,Q2799:AE2799)),0)</f>
        <v>3</v>
      </c>
      <c r="AH2799" s="7">
        <f>IF(R2799&gt;0,RANK(R2799,(N2799:P2799,Q2799:AE2799)),0)</f>
        <v>5</v>
      </c>
      <c r="AI2799" s="7">
        <f>IF(T2799&gt;0,RANK(T2799,(N2799:P2799,Q2799:AE2799)),0)</f>
        <v>0</v>
      </c>
      <c r="AJ2799" s="7">
        <f>IF(S2799&gt;0,RANK(S2799,(N2799:P2799,Q2799:AE2799)),0)</f>
        <v>0</v>
      </c>
      <c r="AK2799" s="2">
        <f t="shared" si="607"/>
        <v>2.2528865108420162E-3</v>
      </c>
      <c r="AL2799" s="2">
        <f t="shared" si="607"/>
        <v>1.4080540692762602E-3</v>
      </c>
      <c r="AM2799" s="2">
        <f t="shared" si="608"/>
        <v>0</v>
      </c>
      <c r="AN2799" s="2">
        <f t="shared" si="609"/>
        <v>0</v>
      </c>
      <c r="AP2799" t="s">
        <v>1176</v>
      </c>
      <c r="AQ2799" t="s">
        <v>3776</v>
      </c>
      <c r="AR2799">
        <v>17</v>
      </c>
      <c r="AT2799" s="85" t="s">
        <v>3334</v>
      </c>
      <c r="AU2799" s="84" t="s">
        <v>3780</v>
      </c>
      <c r="AV2799" s="77" t="str">
        <f t="shared" si="610"/>
        <v>48425</v>
      </c>
      <c r="AX2799" s="7" t="s">
        <v>186</v>
      </c>
      <c r="AY2799">
        <v>7</v>
      </c>
    </row>
    <row r="2800" spans="1:51" hidden="1" outlineLevel="1">
      <c r="A2800" t="s">
        <v>1116</v>
      </c>
      <c r="B2800" t="s">
        <v>3776</v>
      </c>
      <c r="C2800" s="1">
        <f t="shared" si="604"/>
        <v>9781</v>
      </c>
      <c r="D2800" s="7">
        <f>IF(N2800&gt;0, RANK(N2800,(N2800:P2800,Q2800:AE2800)),0)</f>
        <v>1</v>
      </c>
      <c r="E2800" s="7">
        <f>IF(O2800&gt;0,RANK(O2800,(N2800:P2800,Q2800:AE2800)),0)</f>
        <v>2</v>
      </c>
      <c r="F2800" s="7">
        <f>IF(P2800&gt;0,RANK(P2800,(N2800:P2800,Q2800:AE2800)),0)</f>
        <v>0</v>
      </c>
      <c r="G2800" s="1">
        <f t="shared" si="611"/>
        <v>4647</v>
      </c>
      <c r="H2800" s="2">
        <f t="shared" si="612"/>
        <v>0.4751047950107351</v>
      </c>
      <c r="I2800" s="2"/>
      <c r="J2800" s="2">
        <f t="shared" si="605"/>
        <v>0.73601881198241492</v>
      </c>
      <c r="K2800" s="2">
        <f t="shared" si="605"/>
        <v>0.26091401697167976</v>
      </c>
      <c r="L2800" s="2">
        <f t="shared" si="605"/>
        <v>0</v>
      </c>
      <c r="M2800" s="2">
        <f t="shared" si="606"/>
        <v>3.0671710459053148E-3</v>
      </c>
      <c r="N2800" s="1">
        <v>7199</v>
      </c>
      <c r="O2800" s="1">
        <v>2552</v>
      </c>
      <c r="P2800" s="1">
        <v>0</v>
      </c>
      <c r="Q2800" s="1">
        <v>30</v>
      </c>
      <c r="R2800" s="1">
        <v>0</v>
      </c>
      <c r="S2800" s="1">
        <v>0</v>
      </c>
      <c r="U2800" s="1">
        <v>0</v>
      </c>
      <c r="W2800" s="1">
        <v>0</v>
      </c>
      <c r="AG2800" s="7">
        <f>IF(Q2800&gt;0,RANK(Q2800,(N2800:P2800,Q2800:AE2800)),0)</f>
        <v>3</v>
      </c>
      <c r="AH2800" s="7">
        <f>IF(R2800&gt;0,RANK(R2800,(N2800:P2800,Q2800:AE2800)),0)</f>
        <v>0</v>
      </c>
      <c r="AI2800" s="7">
        <f>IF(T2800&gt;0,RANK(T2800,(N2800:P2800,Q2800:AE2800)),0)</f>
        <v>0</v>
      </c>
      <c r="AJ2800" s="7">
        <f>IF(S2800&gt;0,RANK(S2800,(N2800:P2800,Q2800:AE2800)),0)</f>
        <v>0</v>
      </c>
      <c r="AK2800" s="2">
        <f t="shared" si="607"/>
        <v>3.0671710459053265E-3</v>
      </c>
      <c r="AL2800" s="2">
        <f t="shared" si="607"/>
        <v>0</v>
      </c>
      <c r="AM2800" s="2">
        <f t="shared" si="608"/>
        <v>0</v>
      </c>
      <c r="AN2800" s="2">
        <f t="shared" si="609"/>
        <v>0</v>
      </c>
      <c r="AP2800" t="s">
        <v>1116</v>
      </c>
      <c r="AQ2800" t="s">
        <v>3776</v>
      </c>
      <c r="AR2800">
        <v>25</v>
      </c>
      <c r="AT2800" s="85" t="s">
        <v>3334</v>
      </c>
      <c r="AU2800" s="84" t="s">
        <v>3061</v>
      </c>
      <c r="AV2800" s="77" t="str">
        <f t="shared" si="610"/>
        <v>48427</v>
      </c>
      <c r="AX2800" s="7" t="s">
        <v>186</v>
      </c>
      <c r="AY2800">
        <v>11</v>
      </c>
    </row>
    <row r="2801" spans="1:51" hidden="1" outlineLevel="1">
      <c r="A2801" t="s">
        <v>4200</v>
      </c>
      <c r="B2801" t="s">
        <v>3776</v>
      </c>
      <c r="C2801" s="1">
        <f t="shared" si="604"/>
        <v>3519</v>
      </c>
      <c r="D2801" s="7">
        <f>IF(N2801&gt;0, RANK(N2801,(N2801:P2801,Q2801:AE2801)),0)</f>
        <v>2</v>
      </c>
      <c r="E2801" s="7">
        <f>IF(O2801&gt;0,RANK(O2801,(N2801:P2801,Q2801:AE2801)),0)</f>
        <v>1</v>
      </c>
      <c r="F2801" s="7">
        <f>IF(P2801&gt;0,RANK(P2801,(N2801:P2801,Q2801:AE2801)),0)</f>
        <v>4</v>
      </c>
      <c r="G2801" s="1">
        <f t="shared" si="611"/>
        <v>2100</v>
      </c>
      <c r="H2801" s="2">
        <f t="shared" si="612"/>
        <v>0.5967604433077579</v>
      </c>
      <c r="I2801" s="2"/>
      <c r="J2801" s="2">
        <f t="shared" si="605"/>
        <v>0.19977266268826371</v>
      </c>
      <c r="K2801" s="2">
        <f t="shared" si="605"/>
        <v>0.79653310599602156</v>
      </c>
      <c r="L2801" s="2">
        <f t="shared" si="605"/>
        <v>1.4208581983518045E-3</v>
      </c>
      <c r="M2801" s="2">
        <f t="shared" si="606"/>
        <v>2.2733731173629756E-3</v>
      </c>
      <c r="N2801" s="1">
        <v>703</v>
      </c>
      <c r="O2801" s="1">
        <v>2803</v>
      </c>
      <c r="P2801" s="1">
        <v>5</v>
      </c>
      <c r="Q2801" s="1">
        <v>8</v>
      </c>
      <c r="R2801" s="1">
        <v>0</v>
      </c>
      <c r="S2801" s="1">
        <v>0</v>
      </c>
      <c r="U2801" s="1">
        <v>0</v>
      </c>
      <c r="W2801" s="1">
        <v>0</v>
      </c>
      <c r="AG2801" s="7">
        <f>IF(Q2801&gt;0,RANK(Q2801,(N2801:P2801,Q2801:AE2801)),0)</f>
        <v>3</v>
      </c>
      <c r="AH2801" s="7">
        <f>IF(R2801&gt;0,RANK(R2801,(N2801:P2801,Q2801:AE2801)),0)</f>
        <v>0</v>
      </c>
      <c r="AI2801" s="7">
        <f>IF(T2801&gt;0,RANK(T2801,(N2801:P2801,Q2801:AE2801)),0)</f>
        <v>0</v>
      </c>
      <c r="AJ2801" s="7">
        <f>IF(S2801&gt;0,RANK(S2801,(N2801:P2801,Q2801:AE2801)),0)</f>
        <v>0</v>
      </c>
      <c r="AK2801" s="2">
        <f t="shared" si="607"/>
        <v>2.2733731173628872E-3</v>
      </c>
      <c r="AL2801" s="2">
        <f t="shared" si="607"/>
        <v>0</v>
      </c>
      <c r="AM2801" s="2">
        <f t="shared" si="608"/>
        <v>0</v>
      </c>
      <c r="AN2801" s="2">
        <f t="shared" si="609"/>
        <v>0</v>
      </c>
      <c r="AP2801" t="s">
        <v>4200</v>
      </c>
      <c r="AQ2801" t="s">
        <v>3776</v>
      </c>
      <c r="AR2801">
        <v>19</v>
      </c>
      <c r="AT2801" s="85" t="s">
        <v>3334</v>
      </c>
      <c r="AU2801" s="84" t="s">
        <v>3062</v>
      </c>
      <c r="AV2801" s="77" t="str">
        <f t="shared" si="610"/>
        <v>48429</v>
      </c>
      <c r="AX2801" s="7" t="s">
        <v>186</v>
      </c>
      <c r="AY2801">
        <v>9</v>
      </c>
    </row>
    <row r="2802" spans="1:51" hidden="1" outlineLevel="1">
      <c r="A2802" t="s">
        <v>1188</v>
      </c>
      <c r="B2802" t="s">
        <v>3776</v>
      </c>
      <c r="C2802" s="1">
        <f t="shared" si="604"/>
        <v>615</v>
      </c>
      <c r="D2802" s="7">
        <f>IF(N2802&gt;0, RANK(N2802,(N2802:P2802,Q2802:AE2802)),0)</f>
        <v>2</v>
      </c>
      <c r="E2802" s="7">
        <f>IF(O2802&gt;0,RANK(O2802,(N2802:P2802,Q2802:AE2802)),0)</f>
        <v>1</v>
      </c>
      <c r="F2802" s="7">
        <f>IF(P2802&gt;0,RANK(P2802,(N2802:P2802,Q2802:AE2802)),0)</f>
        <v>0</v>
      </c>
      <c r="G2802" s="1">
        <f t="shared" si="611"/>
        <v>473</v>
      </c>
      <c r="H2802" s="2">
        <f t="shared" si="612"/>
        <v>0.76910569105691062</v>
      </c>
      <c r="I2802" s="2"/>
      <c r="J2802" s="2">
        <f t="shared" si="605"/>
        <v>0.11544715447154472</v>
      </c>
      <c r="K2802" s="2">
        <f t="shared" si="605"/>
        <v>0.88455284552845526</v>
      </c>
      <c r="L2802" s="2">
        <f t="shared" si="605"/>
        <v>0</v>
      </c>
      <c r="M2802" s="2">
        <f t="shared" si="606"/>
        <v>0</v>
      </c>
      <c r="N2802" s="1">
        <v>71</v>
      </c>
      <c r="O2802" s="1">
        <v>544</v>
      </c>
      <c r="P2802" s="1">
        <v>0</v>
      </c>
      <c r="Q2802" s="1">
        <v>0</v>
      </c>
      <c r="R2802" s="1">
        <v>0</v>
      </c>
      <c r="S2802" s="1">
        <v>0</v>
      </c>
      <c r="U2802" s="1">
        <v>0</v>
      </c>
      <c r="W2802" s="1">
        <v>0</v>
      </c>
      <c r="AG2802" s="7">
        <f>IF(Q2802&gt;0,RANK(Q2802,(N2802:P2802,Q2802:AE2802)),0)</f>
        <v>0</v>
      </c>
      <c r="AH2802" s="7">
        <f>IF(R2802&gt;0,RANK(R2802,(N2802:P2802,Q2802:AE2802)),0)</f>
        <v>0</v>
      </c>
      <c r="AI2802" s="7">
        <f>IF(T2802&gt;0,RANK(T2802,(N2802:P2802,Q2802:AE2802)),0)</f>
        <v>0</v>
      </c>
      <c r="AJ2802" s="7">
        <f>IF(S2802&gt;0,RANK(S2802,(N2802:P2802,Q2802:AE2802)),0)</f>
        <v>0</v>
      </c>
      <c r="AK2802" s="2">
        <f t="shared" si="607"/>
        <v>0</v>
      </c>
      <c r="AL2802" s="2">
        <f t="shared" si="607"/>
        <v>0</v>
      </c>
      <c r="AM2802" s="2">
        <f t="shared" si="608"/>
        <v>0</v>
      </c>
      <c r="AN2802" s="2">
        <f t="shared" si="609"/>
        <v>0</v>
      </c>
      <c r="AP2802" t="s">
        <v>1188</v>
      </c>
      <c r="AQ2802" t="s">
        <v>3776</v>
      </c>
      <c r="AR2802">
        <v>11</v>
      </c>
      <c r="AT2802" s="85" t="s">
        <v>3334</v>
      </c>
      <c r="AU2802" s="84" t="s">
        <v>2742</v>
      </c>
      <c r="AV2802" s="77" t="str">
        <f t="shared" si="610"/>
        <v>48431</v>
      </c>
      <c r="AX2802" s="7" t="s">
        <v>186</v>
      </c>
      <c r="AY2802">
        <v>5</v>
      </c>
    </row>
    <row r="2803" spans="1:51" hidden="1" outlineLevel="1">
      <c r="A2803" t="s">
        <v>1189</v>
      </c>
      <c r="B2803" t="s">
        <v>3776</v>
      </c>
      <c r="C2803" s="1">
        <f t="shared" si="604"/>
        <v>752</v>
      </c>
      <c r="D2803" s="7">
        <f>IF(N2803&gt;0, RANK(N2803,(N2803:P2803,Q2803:AE2803)),0)</f>
        <v>2</v>
      </c>
      <c r="E2803" s="7">
        <f>IF(O2803&gt;0,RANK(O2803,(N2803:P2803,Q2803:AE2803)),0)</f>
        <v>1</v>
      </c>
      <c r="F2803" s="7">
        <f>IF(P2803&gt;0,RANK(P2803,(N2803:P2803,Q2803:AE2803)),0)</f>
        <v>0</v>
      </c>
      <c r="G2803" s="1">
        <f t="shared" si="611"/>
        <v>249</v>
      </c>
      <c r="H2803" s="2">
        <f t="shared" si="612"/>
        <v>0.33111702127659576</v>
      </c>
      <c r="I2803" s="2"/>
      <c r="J2803" s="2">
        <f t="shared" si="605"/>
        <v>0.33244680851063829</v>
      </c>
      <c r="K2803" s="2">
        <f t="shared" si="605"/>
        <v>0.66356382978723405</v>
      </c>
      <c r="L2803" s="2">
        <f t="shared" si="605"/>
        <v>0</v>
      </c>
      <c r="M2803" s="2">
        <f t="shared" si="606"/>
        <v>3.9893617021277139E-3</v>
      </c>
      <c r="N2803" s="1">
        <v>250</v>
      </c>
      <c r="O2803" s="1">
        <v>499</v>
      </c>
      <c r="P2803" s="1">
        <v>0</v>
      </c>
      <c r="Q2803" s="1">
        <v>3</v>
      </c>
      <c r="R2803" s="1">
        <v>0</v>
      </c>
      <c r="S2803" s="1">
        <v>0</v>
      </c>
      <c r="U2803" s="1">
        <v>0</v>
      </c>
      <c r="W2803" s="1">
        <v>0</v>
      </c>
      <c r="AG2803" s="7">
        <f>IF(Q2803&gt;0,RANK(Q2803,(N2803:P2803,Q2803:AE2803)),0)</f>
        <v>3</v>
      </c>
      <c r="AH2803" s="7">
        <f>IF(R2803&gt;0,RANK(R2803,(N2803:P2803,Q2803:AE2803)),0)</f>
        <v>0</v>
      </c>
      <c r="AI2803" s="7">
        <f>IF(T2803&gt;0,RANK(T2803,(N2803:P2803,Q2803:AE2803)),0)</f>
        <v>0</v>
      </c>
      <c r="AJ2803" s="7">
        <f>IF(S2803&gt;0,RANK(S2803,(N2803:P2803,Q2803:AE2803)),0)</f>
        <v>0</v>
      </c>
      <c r="AK2803" s="2">
        <f t="shared" si="607"/>
        <v>3.9893617021276593E-3</v>
      </c>
      <c r="AL2803" s="2">
        <f t="shared" si="607"/>
        <v>0</v>
      </c>
      <c r="AM2803" s="2">
        <f t="shared" si="608"/>
        <v>0</v>
      </c>
      <c r="AN2803" s="2">
        <f t="shared" si="609"/>
        <v>0</v>
      </c>
      <c r="AP2803" t="s">
        <v>1189</v>
      </c>
      <c r="AQ2803" t="s">
        <v>3776</v>
      </c>
      <c r="AR2803">
        <v>13</v>
      </c>
      <c r="AT2803" s="85" t="s">
        <v>3334</v>
      </c>
      <c r="AU2803" s="84" t="s">
        <v>3054</v>
      </c>
      <c r="AV2803" s="77" t="str">
        <f t="shared" si="610"/>
        <v>48433</v>
      </c>
      <c r="AX2803" s="7" t="s">
        <v>186</v>
      </c>
      <c r="AY2803">
        <v>10</v>
      </c>
    </row>
    <row r="2804" spans="1:51" hidden="1" outlineLevel="1">
      <c r="A2804" t="s">
        <v>2698</v>
      </c>
      <c r="B2804" t="s">
        <v>3776</v>
      </c>
      <c r="C2804" s="1">
        <f t="shared" si="604"/>
        <v>1453</v>
      </c>
      <c r="D2804" s="7">
        <f>IF(N2804&gt;0, RANK(N2804,(N2804:P2804,Q2804:AE2804)),0)</f>
        <v>2</v>
      </c>
      <c r="E2804" s="7">
        <f>IF(O2804&gt;0,RANK(O2804,(N2804:P2804,Q2804:AE2804)),0)</f>
        <v>1</v>
      </c>
      <c r="F2804" s="7">
        <f>IF(P2804&gt;0,RANK(P2804,(N2804:P2804,Q2804:AE2804)),0)</f>
        <v>0</v>
      </c>
      <c r="G2804" s="1">
        <f t="shared" si="611"/>
        <v>893</v>
      </c>
      <c r="H2804" s="2">
        <f t="shared" si="612"/>
        <v>0.61459050240880941</v>
      </c>
      <c r="I2804" s="2"/>
      <c r="J2804" s="2">
        <f t="shared" si="605"/>
        <v>0.19270474879559532</v>
      </c>
      <c r="K2804" s="2">
        <f t="shared" si="605"/>
        <v>0.80729525120440471</v>
      </c>
      <c r="L2804" s="2">
        <f t="shared" si="605"/>
        <v>0</v>
      </c>
      <c r="M2804" s="2">
        <f t="shared" si="606"/>
        <v>0</v>
      </c>
      <c r="N2804" s="1">
        <v>280</v>
      </c>
      <c r="O2804" s="1">
        <v>1173</v>
      </c>
      <c r="P2804" s="1">
        <v>0</v>
      </c>
      <c r="Q2804" s="1">
        <v>0</v>
      </c>
      <c r="R2804" s="1">
        <v>0</v>
      </c>
      <c r="S2804" s="1">
        <v>0</v>
      </c>
      <c r="U2804" s="1">
        <v>0</v>
      </c>
      <c r="W2804" s="1">
        <v>0</v>
      </c>
      <c r="AG2804" s="7">
        <f>IF(Q2804&gt;0,RANK(Q2804,(N2804:P2804,Q2804:AE2804)),0)</f>
        <v>0</v>
      </c>
      <c r="AH2804" s="7">
        <f>IF(R2804&gt;0,RANK(R2804,(N2804:P2804,Q2804:AE2804)),0)</f>
        <v>0</v>
      </c>
      <c r="AI2804" s="7">
        <f>IF(T2804&gt;0,RANK(T2804,(N2804:P2804,Q2804:AE2804)),0)</f>
        <v>0</v>
      </c>
      <c r="AJ2804" s="7">
        <f>IF(S2804&gt;0,RANK(S2804,(N2804:P2804,Q2804:AE2804)),0)</f>
        <v>0</v>
      </c>
      <c r="AK2804" s="2">
        <f t="shared" si="607"/>
        <v>0</v>
      </c>
      <c r="AL2804" s="2">
        <f t="shared" si="607"/>
        <v>0</v>
      </c>
      <c r="AM2804" s="2">
        <f t="shared" si="608"/>
        <v>0</v>
      </c>
      <c r="AN2804" s="2">
        <f t="shared" si="609"/>
        <v>0</v>
      </c>
      <c r="AP2804" t="s">
        <v>2698</v>
      </c>
      <c r="AQ2804" t="s">
        <v>3776</v>
      </c>
      <c r="AR2804">
        <v>0</v>
      </c>
      <c r="AT2804" s="85" t="s">
        <v>3334</v>
      </c>
      <c r="AU2804" s="84" t="s">
        <v>2069</v>
      </c>
      <c r="AV2804" s="77" t="str">
        <f t="shared" si="610"/>
        <v>48435</v>
      </c>
      <c r="AX2804" s="7" t="s">
        <v>186</v>
      </c>
      <c r="AY2804">
        <v>7</v>
      </c>
    </row>
    <row r="2805" spans="1:51" hidden="1" outlineLevel="1">
      <c r="A2805" t="s">
        <v>3002</v>
      </c>
      <c r="B2805" t="s">
        <v>3776</v>
      </c>
      <c r="C2805" s="1">
        <f t="shared" si="604"/>
        <v>2120</v>
      </c>
      <c r="D2805" s="7">
        <f>IF(N2805&gt;0, RANK(N2805,(N2805:P2805,Q2805:AE2805)),0)</f>
        <v>2</v>
      </c>
      <c r="E2805" s="7">
        <f>IF(O2805&gt;0,RANK(O2805,(N2805:P2805,Q2805:AE2805)),0)</f>
        <v>1</v>
      </c>
      <c r="F2805" s="7">
        <f>IF(P2805&gt;0,RANK(P2805,(N2805:P2805,Q2805:AE2805)),0)</f>
        <v>3</v>
      </c>
      <c r="G2805" s="1">
        <f t="shared" si="611"/>
        <v>861</v>
      </c>
      <c r="H2805" s="2">
        <f t="shared" si="612"/>
        <v>0.40613207547169811</v>
      </c>
      <c r="I2805" s="2"/>
      <c r="J2805" s="2">
        <f t="shared" si="605"/>
        <v>0.29528301886792452</v>
      </c>
      <c r="K2805" s="2">
        <f t="shared" si="605"/>
        <v>0.70141509433962268</v>
      </c>
      <c r="L2805" s="2">
        <f t="shared" si="605"/>
        <v>1.8867924528301887E-3</v>
      </c>
      <c r="M2805" s="2">
        <f t="shared" si="606"/>
        <v>1.415094339622613E-3</v>
      </c>
      <c r="N2805" s="1">
        <v>626</v>
      </c>
      <c r="O2805" s="1">
        <v>1487</v>
      </c>
      <c r="P2805" s="1">
        <v>4</v>
      </c>
      <c r="Q2805" s="1">
        <v>2</v>
      </c>
      <c r="R2805" s="1">
        <v>0</v>
      </c>
      <c r="S2805" s="1">
        <v>0</v>
      </c>
      <c r="U2805" s="1">
        <v>1</v>
      </c>
      <c r="W2805" s="1">
        <v>0</v>
      </c>
      <c r="AG2805" s="7">
        <f>IF(Q2805&gt;0,RANK(Q2805,(N2805:P2805,Q2805:AE2805)),0)</f>
        <v>4</v>
      </c>
      <c r="AH2805" s="7">
        <f>IF(R2805&gt;0,RANK(R2805,(N2805:P2805,Q2805:AE2805)),0)</f>
        <v>0</v>
      </c>
      <c r="AI2805" s="7">
        <f>IF(T2805&gt;0,RANK(T2805,(N2805:P2805,Q2805:AE2805)),0)</f>
        <v>0</v>
      </c>
      <c r="AJ2805" s="7">
        <f>IF(S2805&gt;0,RANK(S2805,(N2805:P2805,Q2805:AE2805)),0)</f>
        <v>0</v>
      </c>
      <c r="AK2805" s="2">
        <f t="shared" si="607"/>
        <v>9.4339622641509435E-4</v>
      </c>
      <c r="AL2805" s="2">
        <f t="shared" si="607"/>
        <v>0</v>
      </c>
      <c r="AM2805" s="2">
        <f t="shared" si="608"/>
        <v>0</v>
      </c>
      <c r="AN2805" s="2">
        <f t="shared" si="609"/>
        <v>0</v>
      </c>
      <c r="AP2805" t="s">
        <v>3002</v>
      </c>
      <c r="AQ2805" t="s">
        <v>3776</v>
      </c>
      <c r="AR2805">
        <v>13</v>
      </c>
      <c r="AT2805" s="85" t="s">
        <v>3334</v>
      </c>
      <c r="AU2805" s="84" t="s">
        <v>2019</v>
      </c>
      <c r="AV2805" s="77" t="str">
        <f t="shared" si="610"/>
        <v>48437</v>
      </c>
      <c r="AX2805" s="7" t="s">
        <v>186</v>
      </c>
      <c r="AY2805">
        <v>11</v>
      </c>
    </row>
    <row r="2806" spans="1:51" hidden="1" outlineLevel="1">
      <c r="A2806" t="s">
        <v>3736</v>
      </c>
      <c r="B2806" t="s">
        <v>3776</v>
      </c>
      <c r="C2806" s="1">
        <f t="shared" si="604"/>
        <v>560141</v>
      </c>
      <c r="D2806" s="7">
        <f>IF(N2806&gt;0, RANK(N2806,(N2806:P2806,Q2806:AE2806)),0)</f>
        <v>2</v>
      </c>
      <c r="E2806" s="7">
        <f>IF(O2806&gt;0,RANK(O2806,(N2806:P2806,Q2806:AE2806)),0)</f>
        <v>1</v>
      </c>
      <c r="F2806" s="7">
        <f>IF(P2806&gt;0,RANK(P2806,(N2806:P2806,Q2806:AE2806)),0)</f>
        <v>4</v>
      </c>
      <c r="G2806" s="1">
        <f t="shared" si="611"/>
        <v>142176</v>
      </c>
      <c r="H2806" s="2">
        <f t="shared" si="612"/>
        <v>0.25382180558109474</v>
      </c>
      <c r="I2806" s="2"/>
      <c r="J2806" s="2">
        <f t="shared" si="605"/>
        <v>0.3700603955075597</v>
      </c>
      <c r="K2806" s="2">
        <f t="shared" si="605"/>
        <v>0.62388220108865444</v>
      </c>
      <c r="L2806" s="2">
        <f t="shared" si="605"/>
        <v>8.5157130079747782E-4</v>
      </c>
      <c r="M2806" s="2">
        <f t="shared" si="606"/>
        <v>5.2058321029884325E-3</v>
      </c>
      <c r="N2806" s="1">
        <v>207286</v>
      </c>
      <c r="O2806" s="1">
        <v>349462</v>
      </c>
      <c r="P2806" s="1">
        <v>477</v>
      </c>
      <c r="Q2806" s="1">
        <v>2784</v>
      </c>
      <c r="R2806" s="1">
        <v>83</v>
      </c>
      <c r="S2806" s="1">
        <v>38</v>
      </c>
      <c r="U2806" s="1">
        <v>8</v>
      </c>
      <c r="W2806" s="1">
        <v>3</v>
      </c>
      <c r="AG2806" s="7">
        <f>IF(Q2806&gt;0,RANK(Q2806,(N2806:P2806,Q2806:AE2806)),0)</f>
        <v>3</v>
      </c>
      <c r="AH2806" s="7">
        <f>IF(R2806&gt;0,RANK(R2806,(N2806:P2806,Q2806:AE2806)),0)</f>
        <v>5</v>
      </c>
      <c r="AI2806" s="7">
        <f>IF(T2806&gt;0,RANK(T2806,(N2806:P2806,Q2806:AE2806)),0)</f>
        <v>0</v>
      </c>
      <c r="AJ2806" s="7">
        <f>IF(S2806&gt;0,RANK(S2806,(N2806:P2806,Q2806:AE2806)),0)</f>
        <v>6</v>
      </c>
      <c r="AK2806" s="2">
        <f t="shared" si="607"/>
        <v>4.9701771518242729E-3</v>
      </c>
      <c r="AL2806" s="2">
        <f t="shared" si="607"/>
        <v>1.4817697686832421E-4</v>
      </c>
      <c r="AM2806" s="2">
        <f t="shared" si="608"/>
        <v>0</v>
      </c>
      <c r="AN2806" s="2">
        <f t="shared" si="609"/>
        <v>6.7840061698750846E-5</v>
      </c>
      <c r="AP2806" t="s">
        <v>3736</v>
      </c>
      <c r="AQ2806" t="s">
        <v>3776</v>
      </c>
      <c r="AR2806">
        <v>0</v>
      </c>
      <c r="AT2806" s="85" t="s">
        <v>3334</v>
      </c>
      <c r="AU2806" s="84" t="s">
        <v>2020</v>
      </c>
      <c r="AV2806" s="77" t="str">
        <f t="shared" si="610"/>
        <v>48439</v>
      </c>
      <c r="AX2806" s="7" t="s">
        <v>186</v>
      </c>
      <c r="AY2806">
        <v>635</v>
      </c>
    </row>
    <row r="2807" spans="1:51" hidden="1" outlineLevel="1">
      <c r="A2807" t="s">
        <v>5087</v>
      </c>
      <c r="B2807" t="s">
        <v>3776</v>
      </c>
      <c r="C2807" s="1">
        <f t="shared" si="604"/>
        <v>48099</v>
      </c>
      <c r="D2807" s="7">
        <f>IF(N2807&gt;0, RANK(N2807,(N2807:P2807,Q2807:AE2807)),0)</f>
        <v>2</v>
      </c>
      <c r="E2807" s="7">
        <f>IF(O2807&gt;0,RANK(O2807,(N2807:P2807,Q2807:AE2807)),0)</f>
        <v>1</v>
      </c>
      <c r="F2807" s="7">
        <f>IF(P2807&gt;0,RANK(P2807,(N2807:P2807,Q2807:AE2807)),0)</f>
        <v>4</v>
      </c>
      <c r="G2807" s="1">
        <f t="shared" si="611"/>
        <v>26549</v>
      </c>
      <c r="H2807" s="2">
        <f t="shared" si="612"/>
        <v>0.55196573733341647</v>
      </c>
      <c r="I2807" s="2"/>
      <c r="J2807" s="2">
        <f t="shared" si="605"/>
        <v>0.22137674379924738</v>
      </c>
      <c r="K2807" s="2">
        <f t="shared" si="605"/>
        <v>0.77334248113266391</v>
      </c>
      <c r="L2807" s="2">
        <f t="shared" si="605"/>
        <v>5.1976132559928482E-4</v>
      </c>
      <c r="M2807" s="2">
        <f t="shared" si="606"/>
        <v>4.7610137424894871E-3</v>
      </c>
      <c r="N2807" s="1">
        <v>10648</v>
      </c>
      <c r="O2807" s="1">
        <v>37197</v>
      </c>
      <c r="P2807" s="1">
        <v>25</v>
      </c>
      <c r="Q2807" s="1">
        <v>224</v>
      </c>
      <c r="R2807" s="1">
        <v>4</v>
      </c>
      <c r="S2807" s="1">
        <v>0</v>
      </c>
      <c r="U2807" s="1">
        <v>0</v>
      </c>
      <c r="W2807" s="1">
        <v>1</v>
      </c>
      <c r="AG2807" s="7">
        <f>IF(Q2807&gt;0,RANK(Q2807,(N2807:P2807,Q2807:AE2807)),0)</f>
        <v>3</v>
      </c>
      <c r="AH2807" s="7">
        <f>IF(R2807&gt;0,RANK(R2807,(N2807:P2807,Q2807:AE2807)),0)</f>
        <v>5</v>
      </c>
      <c r="AI2807" s="7">
        <f>IF(T2807&gt;0,RANK(T2807,(N2807:P2807,Q2807:AE2807)),0)</f>
        <v>0</v>
      </c>
      <c r="AJ2807" s="7">
        <f>IF(S2807&gt;0,RANK(S2807,(N2807:P2807,Q2807:AE2807)),0)</f>
        <v>0</v>
      </c>
      <c r="AK2807" s="2">
        <f t="shared" si="607"/>
        <v>4.6570614773695923E-3</v>
      </c>
      <c r="AL2807" s="2">
        <f t="shared" si="607"/>
        <v>8.3161812095885573E-5</v>
      </c>
      <c r="AM2807" s="2">
        <f t="shared" si="608"/>
        <v>0</v>
      </c>
      <c r="AN2807" s="2">
        <f t="shared" si="609"/>
        <v>0</v>
      </c>
      <c r="AP2807" t="s">
        <v>5087</v>
      </c>
      <c r="AQ2807" t="s">
        <v>3776</v>
      </c>
      <c r="AR2807">
        <v>19</v>
      </c>
      <c r="AT2807" s="85" t="s">
        <v>3334</v>
      </c>
      <c r="AU2807" s="84" t="s">
        <v>3099</v>
      </c>
      <c r="AV2807" s="77" t="str">
        <f t="shared" si="610"/>
        <v>48441</v>
      </c>
      <c r="AX2807" s="7" t="s">
        <v>186</v>
      </c>
      <c r="AY2807">
        <v>36</v>
      </c>
    </row>
    <row r="2808" spans="1:51" hidden="1" outlineLevel="1">
      <c r="A2808" t="s">
        <v>5003</v>
      </c>
      <c r="B2808" t="s">
        <v>3776</v>
      </c>
      <c r="C2808" s="1">
        <f t="shared" si="604"/>
        <v>469</v>
      </c>
      <c r="D2808" s="7">
        <f>IF(N2808&gt;0, RANK(N2808,(N2808:P2808,Q2808:AE2808)),0)</f>
        <v>2</v>
      </c>
      <c r="E2808" s="7">
        <f>IF(O2808&gt;0,RANK(O2808,(N2808:P2808,Q2808:AE2808)),0)</f>
        <v>1</v>
      </c>
      <c r="F2808" s="7">
        <f>IF(P2808&gt;0,RANK(P2808,(N2808:P2808,Q2808:AE2808)),0)</f>
        <v>4</v>
      </c>
      <c r="G2808" s="1">
        <f t="shared" si="611"/>
        <v>147</v>
      </c>
      <c r="H2808" s="2">
        <f t="shared" si="612"/>
        <v>0.31343283582089554</v>
      </c>
      <c r="I2808" s="2"/>
      <c r="J2808" s="2">
        <f t="shared" si="605"/>
        <v>0.33901918976545842</v>
      </c>
      <c r="K2808" s="2">
        <f t="shared" si="605"/>
        <v>0.65245202558635396</v>
      </c>
      <c r="L2808" s="2">
        <f t="shared" si="605"/>
        <v>2.1321961620469083E-3</v>
      </c>
      <c r="M2808" s="2">
        <f t="shared" si="606"/>
        <v>6.3965884861407179E-3</v>
      </c>
      <c r="N2808" s="1">
        <v>159</v>
      </c>
      <c r="O2808" s="1">
        <v>306</v>
      </c>
      <c r="P2808" s="1">
        <v>1</v>
      </c>
      <c r="Q2808" s="1">
        <v>3</v>
      </c>
      <c r="R2808" s="1">
        <v>0</v>
      </c>
      <c r="S2808" s="1">
        <v>0</v>
      </c>
      <c r="U2808" s="1">
        <v>0</v>
      </c>
      <c r="W2808" s="1">
        <v>0</v>
      </c>
      <c r="AG2808" s="7">
        <f>IF(Q2808&gt;0,RANK(Q2808,(N2808:P2808,Q2808:AE2808)),0)</f>
        <v>3</v>
      </c>
      <c r="AH2808" s="7">
        <f>IF(R2808&gt;0,RANK(R2808,(N2808:P2808,Q2808:AE2808)),0)</f>
        <v>0</v>
      </c>
      <c r="AI2808" s="7">
        <f>IF(T2808&gt;0,RANK(T2808,(N2808:P2808,Q2808:AE2808)),0)</f>
        <v>0</v>
      </c>
      <c r="AJ2808" s="7">
        <f>IF(S2808&gt;0,RANK(S2808,(N2808:P2808,Q2808:AE2808)),0)</f>
        <v>0</v>
      </c>
      <c r="AK2808" s="2">
        <f t="shared" si="607"/>
        <v>6.3965884861407248E-3</v>
      </c>
      <c r="AL2808" s="2">
        <f t="shared" si="607"/>
        <v>0</v>
      </c>
      <c r="AM2808" s="2">
        <f t="shared" si="608"/>
        <v>0</v>
      </c>
      <c r="AN2808" s="2">
        <f t="shared" si="609"/>
        <v>0</v>
      </c>
      <c r="AP2808" t="s">
        <v>5003</v>
      </c>
      <c r="AQ2808" t="s">
        <v>3776</v>
      </c>
      <c r="AR2808">
        <v>23</v>
      </c>
      <c r="AT2808" s="85" t="s">
        <v>3334</v>
      </c>
      <c r="AU2808" s="84" t="s">
        <v>3100</v>
      </c>
      <c r="AV2808" s="77" t="str">
        <f t="shared" si="610"/>
        <v>48443</v>
      </c>
      <c r="AX2808" s="7" t="s">
        <v>186</v>
      </c>
      <c r="AY2808">
        <v>5</v>
      </c>
    </row>
    <row r="2809" spans="1:51" hidden="1" outlineLevel="1">
      <c r="A2809" t="s">
        <v>4767</v>
      </c>
      <c r="B2809" t="s">
        <v>3776</v>
      </c>
      <c r="C2809" s="1">
        <f t="shared" si="604"/>
        <v>3970</v>
      </c>
      <c r="D2809" s="7">
        <f>IF(N2809&gt;0, RANK(N2809,(N2809:P2809,Q2809:AE2809)),0)</f>
        <v>2</v>
      </c>
      <c r="E2809" s="7">
        <f>IF(O2809&gt;0,RANK(O2809,(N2809:P2809,Q2809:AE2809)),0)</f>
        <v>1</v>
      </c>
      <c r="F2809" s="7">
        <f>IF(P2809&gt;0,RANK(P2809,(N2809:P2809,Q2809:AE2809)),0)</f>
        <v>4</v>
      </c>
      <c r="G2809" s="1">
        <f t="shared" si="611"/>
        <v>2372</v>
      </c>
      <c r="H2809" s="2">
        <f t="shared" si="612"/>
        <v>0.59748110831234258</v>
      </c>
      <c r="I2809" s="2"/>
      <c r="J2809" s="2">
        <f t="shared" si="605"/>
        <v>0.2</v>
      </c>
      <c r="K2809" s="2">
        <f t="shared" si="605"/>
        <v>0.79748110831234253</v>
      </c>
      <c r="L2809" s="2">
        <f t="shared" si="605"/>
        <v>1.0075566750629723E-3</v>
      </c>
      <c r="M2809" s="2">
        <f t="shared" si="606"/>
        <v>1.5113350125945373E-3</v>
      </c>
      <c r="N2809" s="1">
        <v>794</v>
      </c>
      <c r="O2809" s="1">
        <v>3166</v>
      </c>
      <c r="P2809" s="1">
        <v>4</v>
      </c>
      <c r="Q2809" s="1">
        <v>6</v>
      </c>
      <c r="R2809" s="1">
        <v>0</v>
      </c>
      <c r="S2809" s="1">
        <v>0</v>
      </c>
      <c r="U2809" s="1">
        <v>0</v>
      </c>
      <c r="W2809" s="1">
        <v>0</v>
      </c>
      <c r="AG2809" s="7">
        <f>IF(Q2809&gt;0,RANK(Q2809,(N2809:P2809,Q2809:AE2809)),0)</f>
        <v>3</v>
      </c>
      <c r="AH2809" s="7">
        <f>IF(R2809&gt;0,RANK(R2809,(N2809:P2809,Q2809:AE2809)),0)</f>
        <v>0</v>
      </c>
      <c r="AI2809" s="7">
        <f>IF(T2809&gt;0,RANK(T2809,(N2809:P2809,Q2809:AE2809)),0)</f>
        <v>0</v>
      </c>
      <c r="AJ2809" s="7">
        <f>IF(S2809&gt;0,RANK(S2809,(N2809:P2809,Q2809:AE2809)),0)</f>
        <v>0</v>
      </c>
      <c r="AK2809" s="2">
        <f t="shared" si="607"/>
        <v>1.5113350125944584E-3</v>
      </c>
      <c r="AL2809" s="2">
        <f t="shared" si="607"/>
        <v>0</v>
      </c>
      <c r="AM2809" s="2">
        <f t="shared" si="608"/>
        <v>0</v>
      </c>
      <c r="AN2809" s="2">
        <f t="shared" si="609"/>
        <v>0</v>
      </c>
      <c r="AP2809" t="s">
        <v>4767</v>
      </c>
      <c r="AQ2809" t="s">
        <v>3776</v>
      </c>
      <c r="AR2809">
        <v>19</v>
      </c>
      <c r="AT2809" s="85" t="s">
        <v>3334</v>
      </c>
      <c r="AU2809" s="84" t="s">
        <v>3108</v>
      </c>
      <c r="AV2809" s="77" t="str">
        <f t="shared" si="610"/>
        <v>48445</v>
      </c>
      <c r="AX2809" s="7" t="s">
        <v>186</v>
      </c>
      <c r="AY2809">
        <v>9</v>
      </c>
    </row>
    <row r="2810" spans="1:51" hidden="1" outlineLevel="1">
      <c r="A2810" t="s">
        <v>1745</v>
      </c>
      <c r="B2810" t="s">
        <v>3776</v>
      </c>
      <c r="C2810" s="1">
        <f t="shared" si="604"/>
        <v>863</v>
      </c>
      <c r="D2810" s="7">
        <f>IF(N2810&gt;0, RANK(N2810,(N2810:P2810,Q2810:AE2810)),0)</f>
        <v>2</v>
      </c>
      <c r="E2810" s="7">
        <f>IF(O2810&gt;0,RANK(O2810,(N2810:P2810,Q2810:AE2810)),0)</f>
        <v>1</v>
      </c>
      <c r="F2810" s="7">
        <f>IF(P2810&gt;0,RANK(P2810,(N2810:P2810,Q2810:AE2810)),0)</f>
        <v>0</v>
      </c>
      <c r="G2810" s="1">
        <f t="shared" si="611"/>
        <v>454</v>
      </c>
      <c r="H2810" s="2">
        <f t="shared" si="612"/>
        <v>0.526071842410197</v>
      </c>
      <c r="I2810" s="2"/>
      <c r="J2810" s="2">
        <f t="shared" si="605"/>
        <v>0.23406720741599074</v>
      </c>
      <c r="K2810" s="2">
        <f t="shared" si="605"/>
        <v>0.76013904982618774</v>
      </c>
      <c r="L2810" s="2">
        <f t="shared" si="605"/>
        <v>0</v>
      </c>
      <c r="M2810" s="2">
        <f t="shared" si="606"/>
        <v>5.7937427578215184E-3</v>
      </c>
      <c r="N2810" s="1">
        <v>202</v>
      </c>
      <c r="O2810" s="1">
        <v>656</v>
      </c>
      <c r="P2810" s="1">
        <v>0</v>
      </c>
      <c r="Q2810" s="1">
        <v>5</v>
      </c>
      <c r="R2810" s="1">
        <v>0</v>
      </c>
      <c r="S2810" s="1">
        <v>0</v>
      </c>
      <c r="U2810" s="1">
        <v>0</v>
      </c>
      <c r="W2810" s="1">
        <v>0</v>
      </c>
      <c r="AG2810" s="7">
        <f>IF(Q2810&gt;0,RANK(Q2810,(N2810:P2810,Q2810:AE2810)),0)</f>
        <v>3</v>
      </c>
      <c r="AH2810" s="7">
        <f>IF(R2810&gt;0,RANK(R2810,(N2810:P2810,Q2810:AE2810)),0)</f>
        <v>0</v>
      </c>
      <c r="AI2810" s="7">
        <f>IF(T2810&gt;0,RANK(T2810,(N2810:P2810,Q2810:AE2810)),0)</f>
        <v>0</v>
      </c>
      <c r="AJ2810" s="7">
        <f>IF(S2810&gt;0,RANK(S2810,(N2810:P2810,Q2810:AE2810)),0)</f>
        <v>0</v>
      </c>
      <c r="AK2810" s="2">
        <f t="shared" si="607"/>
        <v>5.7937427578215531E-3</v>
      </c>
      <c r="AL2810" s="2">
        <f t="shared" si="607"/>
        <v>0</v>
      </c>
      <c r="AM2810" s="2">
        <f t="shared" si="608"/>
        <v>0</v>
      </c>
      <c r="AN2810" s="2">
        <f t="shared" si="609"/>
        <v>0</v>
      </c>
      <c r="AP2810" t="s">
        <v>1745</v>
      </c>
      <c r="AQ2810" t="s">
        <v>3776</v>
      </c>
      <c r="AR2810">
        <v>13</v>
      </c>
      <c r="AT2810" s="85" t="s">
        <v>3334</v>
      </c>
      <c r="AU2810" s="84" t="s">
        <v>3109</v>
      </c>
      <c r="AV2810" s="77" t="str">
        <f t="shared" si="610"/>
        <v>48447</v>
      </c>
      <c r="AX2810" s="7" t="s">
        <v>186</v>
      </c>
      <c r="AY2810">
        <v>6</v>
      </c>
    </row>
    <row r="2811" spans="1:51" hidden="1" outlineLevel="1">
      <c r="A2811" t="s">
        <v>1756</v>
      </c>
      <c r="B2811" t="s">
        <v>3776</v>
      </c>
      <c r="C2811" s="1">
        <f t="shared" si="604"/>
        <v>8907</v>
      </c>
      <c r="D2811" s="7">
        <f>IF(N2811&gt;0, RANK(N2811,(N2811:P2811,Q2811:AE2811)),0)</f>
        <v>2</v>
      </c>
      <c r="E2811" s="7">
        <f>IF(O2811&gt;0,RANK(O2811,(N2811:P2811,Q2811:AE2811)),0)</f>
        <v>1</v>
      </c>
      <c r="F2811" s="7">
        <f>IF(P2811&gt;0,RANK(P2811,(N2811:P2811,Q2811:AE2811)),0)</f>
        <v>0</v>
      </c>
      <c r="G2811" s="1">
        <f t="shared" si="611"/>
        <v>2536</v>
      </c>
      <c r="H2811" s="2">
        <f t="shared" si="612"/>
        <v>0.28471988323790276</v>
      </c>
      <c r="I2811" s="2"/>
      <c r="J2811" s="2">
        <f t="shared" si="605"/>
        <v>0.35623666778937912</v>
      </c>
      <c r="K2811" s="2">
        <f t="shared" si="605"/>
        <v>0.64095655102728188</v>
      </c>
      <c r="L2811" s="2">
        <f t="shared" si="605"/>
        <v>0</v>
      </c>
      <c r="M2811" s="2">
        <f t="shared" si="606"/>
        <v>2.8067811833389911E-3</v>
      </c>
      <c r="N2811" s="1">
        <v>3173</v>
      </c>
      <c r="O2811" s="1">
        <v>5709</v>
      </c>
      <c r="P2811" s="1">
        <v>0</v>
      </c>
      <c r="Q2811" s="1">
        <v>25</v>
      </c>
      <c r="R2811" s="1">
        <v>0</v>
      </c>
      <c r="S2811" s="1">
        <v>0</v>
      </c>
      <c r="U2811" s="1">
        <v>0</v>
      </c>
      <c r="W2811" s="1">
        <v>0</v>
      </c>
      <c r="AG2811" s="7">
        <f>IF(Q2811&gt;0,RANK(Q2811,(N2811:P2811,Q2811:AE2811)),0)</f>
        <v>3</v>
      </c>
      <c r="AH2811" s="7">
        <f>IF(R2811&gt;0,RANK(R2811,(N2811:P2811,Q2811:AE2811)),0)</f>
        <v>0</v>
      </c>
      <c r="AI2811" s="7">
        <f>IF(T2811&gt;0,RANK(T2811,(N2811:P2811,Q2811:AE2811)),0)</f>
        <v>0</v>
      </c>
      <c r="AJ2811" s="7">
        <f>IF(S2811&gt;0,RANK(S2811,(N2811:P2811,Q2811:AE2811)),0)</f>
        <v>0</v>
      </c>
      <c r="AK2811" s="2">
        <f t="shared" si="607"/>
        <v>2.8067811833389468E-3</v>
      </c>
      <c r="AL2811" s="2">
        <f t="shared" si="607"/>
        <v>0</v>
      </c>
      <c r="AM2811" s="2">
        <f t="shared" si="608"/>
        <v>0</v>
      </c>
      <c r="AN2811" s="2">
        <f t="shared" si="609"/>
        <v>0</v>
      </c>
      <c r="AP2811" t="s">
        <v>1756</v>
      </c>
      <c r="AQ2811" t="s">
        <v>3776</v>
      </c>
      <c r="AR2811">
        <v>4</v>
      </c>
      <c r="AT2811" s="85" t="s">
        <v>3334</v>
      </c>
      <c r="AU2811" s="84" t="s">
        <v>3779</v>
      </c>
      <c r="AV2811" s="77" t="str">
        <f t="shared" si="610"/>
        <v>48449</v>
      </c>
      <c r="AX2811" s="7" t="s">
        <v>186</v>
      </c>
      <c r="AY2811">
        <v>20</v>
      </c>
    </row>
    <row r="2812" spans="1:51" hidden="1" outlineLevel="1">
      <c r="A2812" t="s">
        <v>3412</v>
      </c>
      <c r="B2812" t="s">
        <v>3776</v>
      </c>
      <c r="C2812" s="1">
        <f t="shared" si="604"/>
        <v>37417</v>
      </c>
      <c r="D2812" s="7">
        <f>IF(N2812&gt;0, RANK(N2812,(N2812:P2812,Q2812:AE2812)),0)</f>
        <v>2</v>
      </c>
      <c r="E2812" s="7">
        <f>IF(O2812&gt;0,RANK(O2812,(N2812:P2812,Q2812:AE2812)),0)</f>
        <v>1</v>
      </c>
      <c r="F2812" s="7">
        <f>IF(P2812&gt;0,RANK(P2812,(N2812:P2812,Q2812:AE2812)),0)</f>
        <v>4</v>
      </c>
      <c r="G2812" s="1">
        <f t="shared" si="611"/>
        <v>19178</v>
      </c>
      <c r="H2812" s="2">
        <f t="shared" si="612"/>
        <v>0.51254777240291849</v>
      </c>
      <c r="I2812" s="2"/>
      <c r="J2812" s="2">
        <f t="shared" si="605"/>
        <v>0.24071945906940695</v>
      </c>
      <c r="K2812" s="2">
        <f t="shared" si="605"/>
        <v>0.75326723147232544</v>
      </c>
      <c r="L2812" s="2">
        <f t="shared" si="605"/>
        <v>1.282839351097095E-3</v>
      </c>
      <c r="M2812" s="2">
        <f t="shared" si="606"/>
        <v>4.7304701071705178E-3</v>
      </c>
      <c r="N2812" s="1">
        <v>9007</v>
      </c>
      <c r="O2812" s="1">
        <v>28185</v>
      </c>
      <c r="P2812" s="1">
        <v>48</v>
      </c>
      <c r="Q2812" s="1">
        <v>163</v>
      </c>
      <c r="R2812" s="1">
        <v>9</v>
      </c>
      <c r="S2812" s="1">
        <v>1</v>
      </c>
      <c r="U2812" s="1">
        <v>1</v>
      </c>
      <c r="W2812" s="1">
        <v>3</v>
      </c>
      <c r="AG2812" s="7">
        <f>IF(Q2812&gt;0,RANK(Q2812,(N2812:P2812,Q2812:AE2812)),0)</f>
        <v>3</v>
      </c>
      <c r="AH2812" s="7">
        <f>IF(R2812&gt;0,RANK(R2812,(N2812:P2812,Q2812:AE2812)),0)</f>
        <v>5</v>
      </c>
      <c r="AI2812" s="7">
        <f>IF(T2812&gt;0,RANK(T2812,(N2812:P2812,Q2812:AE2812)),0)</f>
        <v>0</v>
      </c>
      <c r="AJ2812" s="7">
        <f>IF(S2812&gt;0,RANK(S2812,(N2812:P2812,Q2812:AE2812)),0)</f>
        <v>7</v>
      </c>
      <c r="AK2812" s="2">
        <f t="shared" si="607"/>
        <v>4.3563086297672181E-3</v>
      </c>
      <c r="AL2812" s="2">
        <f t="shared" si="607"/>
        <v>2.4053237833070529E-4</v>
      </c>
      <c r="AM2812" s="2">
        <f t="shared" si="608"/>
        <v>0</v>
      </c>
      <c r="AN2812" s="2">
        <f t="shared" si="609"/>
        <v>2.6725819814522809E-5</v>
      </c>
      <c r="AP2812" t="s">
        <v>3412</v>
      </c>
      <c r="AQ2812" t="s">
        <v>3776</v>
      </c>
      <c r="AR2812">
        <v>11</v>
      </c>
      <c r="AT2812" s="85" t="s">
        <v>3334</v>
      </c>
      <c r="AU2812" s="84" t="s">
        <v>3402</v>
      </c>
      <c r="AV2812" s="77" t="str">
        <f t="shared" si="610"/>
        <v>48451</v>
      </c>
      <c r="AX2812" s="7" t="s">
        <v>186</v>
      </c>
      <c r="AY2812">
        <v>61</v>
      </c>
    </row>
    <row r="2813" spans="1:51" hidden="1" outlineLevel="1">
      <c r="A2813" t="s">
        <v>3425</v>
      </c>
      <c r="B2813" t="s">
        <v>3776</v>
      </c>
      <c r="C2813" s="1">
        <f t="shared" si="604"/>
        <v>352113</v>
      </c>
      <c r="D2813" s="7">
        <f>IF(N2813&gt;0, RANK(N2813,(N2813:P2813,Q2813:AE2813)),0)</f>
        <v>1</v>
      </c>
      <c r="E2813" s="7">
        <f>IF(O2813&gt;0,RANK(O2813,(N2813:P2813,Q2813:AE2813)),0)</f>
        <v>2</v>
      </c>
      <c r="F2813" s="7">
        <f>IF(P2813&gt;0,RANK(P2813,(N2813:P2813,Q2813:AE2813)),0)</f>
        <v>4</v>
      </c>
      <c r="G2813" s="1">
        <f t="shared" si="611"/>
        <v>49350</v>
      </c>
      <c r="H2813" s="2">
        <f t="shared" si="612"/>
        <v>0.14015387105843863</v>
      </c>
      <c r="I2813" s="2"/>
      <c r="J2813" s="2">
        <f t="shared" si="605"/>
        <v>0.56014688466486606</v>
      </c>
      <c r="K2813" s="2">
        <f t="shared" si="605"/>
        <v>0.41999301360642749</v>
      </c>
      <c r="L2813" s="2">
        <f t="shared" si="605"/>
        <v>4.0384762846018179E-3</v>
      </c>
      <c r="M2813" s="2">
        <f t="shared" si="606"/>
        <v>1.582162544410463E-2</v>
      </c>
      <c r="N2813" s="1">
        <v>197235</v>
      </c>
      <c r="O2813" s="1">
        <v>147885</v>
      </c>
      <c r="P2813" s="1">
        <v>1422</v>
      </c>
      <c r="Q2813" s="1">
        <v>5075</v>
      </c>
      <c r="R2813" s="1">
        <v>145</v>
      </c>
      <c r="S2813" s="1">
        <v>317</v>
      </c>
      <c r="U2813" s="1">
        <v>22</v>
      </c>
      <c r="W2813" s="1">
        <v>12</v>
      </c>
      <c r="AG2813" s="7">
        <f>IF(Q2813&gt;0,RANK(Q2813,(N2813:P2813,Q2813:AE2813)),0)</f>
        <v>3</v>
      </c>
      <c r="AH2813" s="7">
        <f>IF(R2813&gt;0,RANK(R2813,(N2813:P2813,Q2813:AE2813)),0)</f>
        <v>6</v>
      </c>
      <c r="AI2813" s="7">
        <f>IF(T2813&gt;0,RANK(T2813,(N2813:P2813,Q2813:AE2813)),0)</f>
        <v>0</v>
      </c>
      <c r="AJ2813" s="7">
        <f>IF(S2813&gt;0,RANK(S2813,(N2813:P2813,Q2813:AE2813)),0)</f>
        <v>5</v>
      </c>
      <c r="AK2813" s="2">
        <f t="shared" si="607"/>
        <v>1.4412986740052199E-2</v>
      </c>
      <c r="AL2813" s="2">
        <f t="shared" si="607"/>
        <v>4.1179962114434854E-4</v>
      </c>
      <c r="AM2813" s="2">
        <f t="shared" si="608"/>
        <v>0</v>
      </c>
      <c r="AN2813" s="2">
        <f t="shared" si="609"/>
        <v>9.0027917174316204E-4</v>
      </c>
      <c r="AP2813" t="s">
        <v>3425</v>
      </c>
      <c r="AQ2813" t="s">
        <v>3776</v>
      </c>
      <c r="AR2813">
        <v>0</v>
      </c>
      <c r="AT2813" s="85" t="s">
        <v>3334</v>
      </c>
      <c r="AU2813" s="84" t="s">
        <v>3110</v>
      </c>
      <c r="AV2813" s="77" t="str">
        <f t="shared" si="610"/>
        <v>48453</v>
      </c>
      <c r="AX2813" s="7" t="s">
        <v>186</v>
      </c>
      <c r="AY2813">
        <v>262</v>
      </c>
    </row>
    <row r="2814" spans="1:51" hidden="1" outlineLevel="1">
      <c r="A2814" t="s">
        <v>3609</v>
      </c>
      <c r="B2814" t="s">
        <v>3776</v>
      </c>
      <c r="C2814" s="1">
        <f t="shared" si="604"/>
        <v>6213</v>
      </c>
      <c r="D2814" s="7">
        <f>IF(N2814&gt;0, RANK(N2814,(N2814:P2814,Q2814:AE2814)),0)</f>
        <v>2</v>
      </c>
      <c r="E2814" s="7">
        <f>IF(O2814&gt;0,RANK(O2814,(N2814:P2814,Q2814:AE2814)),0)</f>
        <v>1</v>
      </c>
      <c r="F2814" s="7">
        <f>IF(P2814&gt;0,RANK(P2814,(N2814:P2814,Q2814:AE2814)),0)</f>
        <v>0</v>
      </c>
      <c r="G2814" s="1">
        <f t="shared" si="611"/>
        <v>1781</v>
      </c>
      <c r="H2814" s="2">
        <f t="shared" si="612"/>
        <v>0.28665700949621759</v>
      </c>
      <c r="I2814" s="2"/>
      <c r="J2814" s="2">
        <f t="shared" si="605"/>
        <v>0.35474006116207951</v>
      </c>
      <c r="K2814" s="2">
        <f t="shared" si="605"/>
        <v>0.6413970706582971</v>
      </c>
      <c r="L2814" s="2">
        <f t="shared" si="605"/>
        <v>0</v>
      </c>
      <c r="M2814" s="2">
        <f t="shared" si="606"/>
        <v>3.8628681796234465E-3</v>
      </c>
      <c r="N2814" s="1">
        <v>2204</v>
      </c>
      <c r="O2814" s="1">
        <v>3985</v>
      </c>
      <c r="P2814" s="1">
        <v>0</v>
      </c>
      <c r="Q2814" s="1">
        <v>20</v>
      </c>
      <c r="R2814" s="1">
        <v>1</v>
      </c>
      <c r="S2814" s="1">
        <v>2</v>
      </c>
      <c r="U2814" s="1">
        <v>0</v>
      </c>
      <c r="W2814" s="1">
        <v>1</v>
      </c>
      <c r="AG2814" s="7">
        <f>IF(Q2814&gt;0,RANK(Q2814,(N2814:P2814,Q2814:AE2814)),0)</f>
        <v>3</v>
      </c>
      <c r="AH2814" s="7">
        <f>IF(R2814&gt;0,RANK(R2814,(N2814:P2814,Q2814:AE2814)),0)</f>
        <v>5</v>
      </c>
      <c r="AI2814" s="7">
        <f>IF(T2814&gt;0,RANK(T2814,(N2814:P2814,Q2814:AE2814)),0)</f>
        <v>0</v>
      </c>
      <c r="AJ2814" s="7">
        <f>IF(S2814&gt;0,RANK(S2814,(N2814:P2814,Q2814:AE2814)),0)</f>
        <v>4</v>
      </c>
      <c r="AK2814" s="2">
        <f t="shared" si="607"/>
        <v>3.2190568163528088E-3</v>
      </c>
      <c r="AL2814" s="2">
        <f t="shared" si="607"/>
        <v>1.6095284081764043E-4</v>
      </c>
      <c r="AM2814" s="2">
        <f t="shared" si="608"/>
        <v>0</v>
      </c>
      <c r="AN2814" s="2">
        <f t="shared" si="609"/>
        <v>3.2190568163528087E-4</v>
      </c>
      <c r="AP2814" t="s">
        <v>3609</v>
      </c>
      <c r="AQ2814" t="s">
        <v>3776</v>
      </c>
      <c r="AR2814">
        <v>0</v>
      </c>
      <c r="AT2814" s="85" t="s">
        <v>3334</v>
      </c>
      <c r="AU2814" s="84" t="s">
        <v>3781</v>
      </c>
      <c r="AV2814" s="77" t="str">
        <f t="shared" si="610"/>
        <v>48455</v>
      </c>
      <c r="AX2814" s="7" t="s">
        <v>186</v>
      </c>
      <c r="AY2814">
        <v>20</v>
      </c>
    </row>
    <row r="2815" spans="1:51" hidden="1" outlineLevel="1">
      <c r="A2815" t="s">
        <v>4181</v>
      </c>
      <c r="B2815" t="s">
        <v>3776</v>
      </c>
      <c r="C2815" s="1">
        <f t="shared" si="604"/>
        <v>7745</v>
      </c>
      <c r="D2815" s="7">
        <f>IF(N2815&gt;0, RANK(N2815,(N2815:P2815,Q2815:AE2815)),0)</f>
        <v>2</v>
      </c>
      <c r="E2815" s="7">
        <f>IF(O2815&gt;0,RANK(O2815,(N2815:P2815,Q2815:AE2815)),0)</f>
        <v>1</v>
      </c>
      <c r="F2815" s="7">
        <f>IF(P2815&gt;0,RANK(P2815,(N2815:P2815,Q2815:AE2815)),0)</f>
        <v>4</v>
      </c>
      <c r="G2815" s="1">
        <f t="shared" si="611"/>
        <v>2384</v>
      </c>
      <c r="H2815" s="2">
        <f t="shared" si="612"/>
        <v>0.30781149128469981</v>
      </c>
      <c r="I2815" s="2"/>
      <c r="J2815" s="2">
        <f t="shared" si="605"/>
        <v>0.34331826985151709</v>
      </c>
      <c r="K2815" s="2">
        <f t="shared" si="605"/>
        <v>0.6511297611362169</v>
      </c>
      <c r="L2815" s="2">
        <f t="shared" si="605"/>
        <v>1.2911555842479018E-3</v>
      </c>
      <c r="M2815" s="2">
        <f t="shared" si="606"/>
        <v>4.2608134280180537E-3</v>
      </c>
      <c r="N2815" s="1">
        <v>2659</v>
      </c>
      <c r="O2815" s="1">
        <v>5043</v>
      </c>
      <c r="P2815" s="1">
        <v>10</v>
      </c>
      <c r="Q2815" s="1">
        <v>30</v>
      </c>
      <c r="R2815" s="1">
        <v>2</v>
      </c>
      <c r="S2815" s="1">
        <v>1</v>
      </c>
      <c r="U2815" s="1">
        <v>0</v>
      </c>
      <c r="W2815" s="1">
        <v>0</v>
      </c>
      <c r="AG2815" s="7">
        <f>IF(Q2815&gt;0,RANK(Q2815,(N2815:P2815,Q2815:AE2815)),0)</f>
        <v>3</v>
      </c>
      <c r="AH2815" s="7">
        <f>IF(R2815&gt;0,RANK(R2815,(N2815:P2815,Q2815:AE2815)),0)</f>
        <v>5</v>
      </c>
      <c r="AI2815" s="7">
        <f>IF(T2815&gt;0,RANK(T2815,(N2815:P2815,Q2815:AE2815)),0)</f>
        <v>0</v>
      </c>
      <c r="AJ2815" s="7">
        <f>IF(S2815&gt;0,RANK(S2815,(N2815:P2815,Q2815:AE2815)),0)</f>
        <v>6</v>
      </c>
      <c r="AK2815" s="2">
        <f t="shared" si="607"/>
        <v>3.8734667527437058E-3</v>
      </c>
      <c r="AL2815" s="2">
        <f t="shared" si="607"/>
        <v>2.582311168495804E-4</v>
      </c>
      <c r="AM2815" s="2">
        <f t="shared" si="608"/>
        <v>0</v>
      </c>
      <c r="AN2815" s="2">
        <f t="shared" si="609"/>
        <v>1.291155584247902E-4</v>
      </c>
      <c r="AP2815" t="s">
        <v>4181</v>
      </c>
      <c r="AQ2815" t="s">
        <v>3776</v>
      </c>
      <c r="AR2815">
        <v>8</v>
      </c>
      <c r="AT2815" s="85" t="s">
        <v>3334</v>
      </c>
      <c r="AU2815" s="84" t="s">
        <v>3782</v>
      </c>
      <c r="AV2815" s="77" t="str">
        <f t="shared" si="610"/>
        <v>48457</v>
      </c>
      <c r="AX2815" s="7" t="s">
        <v>186</v>
      </c>
      <c r="AY2815">
        <v>18</v>
      </c>
    </row>
    <row r="2816" spans="1:51" hidden="1" outlineLevel="1">
      <c r="A2816" t="s">
        <v>1256</v>
      </c>
      <c r="B2816" t="s">
        <v>3776</v>
      </c>
      <c r="C2816" s="1">
        <f t="shared" si="604"/>
        <v>14526</v>
      </c>
      <c r="D2816" s="7">
        <f>IF(N2816&gt;0, RANK(N2816,(N2816:P2816,Q2816:AE2816)),0)</f>
        <v>2</v>
      </c>
      <c r="E2816" s="7">
        <f>IF(O2816&gt;0,RANK(O2816,(N2816:P2816,Q2816:AE2816)),0)</f>
        <v>1</v>
      </c>
      <c r="F2816" s="7">
        <f>IF(P2816&gt;0,RANK(P2816,(N2816:P2816,Q2816:AE2816)),0)</f>
        <v>4</v>
      </c>
      <c r="G2816" s="1">
        <f t="shared" si="611"/>
        <v>6007</v>
      </c>
      <c r="H2816" s="2">
        <f t="shared" si="612"/>
        <v>0.41353435219606222</v>
      </c>
      <c r="I2816" s="2"/>
      <c r="J2816" s="2">
        <f t="shared" si="605"/>
        <v>0.29085777227041165</v>
      </c>
      <c r="K2816" s="2">
        <f t="shared" si="605"/>
        <v>0.70439212446647392</v>
      </c>
      <c r="L2816" s="2">
        <f t="shared" si="605"/>
        <v>1.1014732204323282E-3</v>
      </c>
      <c r="M2816" s="2">
        <f t="shared" si="606"/>
        <v>3.6486300426820965E-3</v>
      </c>
      <c r="N2816" s="1">
        <v>4225</v>
      </c>
      <c r="O2816" s="1">
        <v>10232</v>
      </c>
      <c r="P2816" s="1">
        <v>16</v>
      </c>
      <c r="Q2816" s="1">
        <v>41</v>
      </c>
      <c r="R2816" s="1">
        <v>8</v>
      </c>
      <c r="S2816" s="1">
        <v>3</v>
      </c>
      <c r="U2816" s="1">
        <v>0</v>
      </c>
      <c r="W2816" s="1">
        <v>1</v>
      </c>
      <c r="AG2816" s="7">
        <f>IF(Q2816&gt;0,RANK(Q2816,(N2816:P2816,Q2816:AE2816)),0)</f>
        <v>3</v>
      </c>
      <c r="AH2816" s="7">
        <f>IF(R2816&gt;0,RANK(R2816,(N2816:P2816,Q2816:AE2816)),0)</f>
        <v>5</v>
      </c>
      <c r="AI2816" s="7">
        <f>IF(T2816&gt;0,RANK(T2816,(N2816:P2816,Q2816:AE2816)),0)</f>
        <v>0</v>
      </c>
      <c r="AJ2816" s="7">
        <f>IF(S2816&gt;0,RANK(S2816,(N2816:P2816,Q2816:AE2816)),0)</f>
        <v>6</v>
      </c>
      <c r="AK2816" s="2">
        <f t="shared" si="607"/>
        <v>2.8225251273578411E-3</v>
      </c>
      <c r="AL2816" s="2">
        <f t="shared" si="607"/>
        <v>5.5073661021616408E-4</v>
      </c>
      <c r="AM2816" s="2">
        <f t="shared" si="608"/>
        <v>0</v>
      </c>
      <c r="AN2816" s="2">
        <f t="shared" si="609"/>
        <v>2.0652622883106156E-4</v>
      </c>
      <c r="AP2816" t="s">
        <v>1256</v>
      </c>
      <c r="AQ2816" t="s">
        <v>3776</v>
      </c>
      <c r="AR2816">
        <v>1</v>
      </c>
      <c r="AT2816" s="85" t="s">
        <v>3334</v>
      </c>
      <c r="AU2816" s="84" t="s">
        <v>3445</v>
      </c>
      <c r="AV2816" s="77" t="str">
        <f t="shared" si="610"/>
        <v>48459</v>
      </c>
      <c r="AX2816" s="7" t="s">
        <v>186</v>
      </c>
      <c r="AY2816">
        <v>21</v>
      </c>
    </row>
    <row r="2817" spans="1:51" hidden="1" outlineLevel="1">
      <c r="A2817" t="s">
        <v>3720</v>
      </c>
      <c r="B2817" t="s">
        <v>3776</v>
      </c>
      <c r="C2817" s="1">
        <f t="shared" si="604"/>
        <v>1197</v>
      </c>
      <c r="D2817" s="7">
        <f>IF(N2817&gt;0, RANK(N2817,(N2817:P2817,Q2817:AE2817)),0)</f>
        <v>2</v>
      </c>
      <c r="E2817" s="7">
        <f>IF(O2817&gt;0,RANK(O2817,(N2817:P2817,Q2817:AE2817)),0)</f>
        <v>1</v>
      </c>
      <c r="F2817" s="7">
        <f>IF(P2817&gt;0,RANK(P2817,(N2817:P2817,Q2817:AE2817)),0)</f>
        <v>3</v>
      </c>
      <c r="G2817" s="1">
        <f t="shared" si="611"/>
        <v>824</v>
      </c>
      <c r="H2817" s="2">
        <f t="shared" si="612"/>
        <v>0.68838763575605677</v>
      </c>
      <c r="I2817" s="2"/>
      <c r="J2817" s="2">
        <f t="shared" si="605"/>
        <v>0.15455304928989139</v>
      </c>
      <c r="K2817" s="2">
        <f t="shared" si="605"/>
        <v>0.84294068504594821</v>
      </c>
      <c r="L2817" s="2">
        <f t="shared" si="605"/>
        <v>1.6708437761069339E-3</v>
      </c>
      <c r="M2817" s="2">
        <f t="shared" si="606"/>
        <v>8.3542188805341144E-4</v>
      </c>
      <c r="N2817" s="1">
        <v>185</v>
      </c>
      <c r="O2817" s="1">
        <v>1009</v>
      </c>
      <c r="P2817" s="1">
        <v>2</v>
      </c>
      <c r="Q2817" s="1">
        <v>0</v>
      </c>
      <c r="R2817" s="1">
        <v>0</v>
      </c>
      <c r="S2817" s="1">
        <v>1</v>
      </c>
      <c r="U2817" s="1">
        <v>0</v>
      </c>
      <c r="W2817" s="1">
        <v>0</v>
      </c>
      <c r="AG2817" s="7">
        <f>IF(Q2817&gt;0,RANK(Q2817,(N2817:P2817,Q2817:AE2817)),0)</f>
        <v>0</v>
      </c>
      <c r="AH2817" s="7">
        <f>IF(R2817&gt;0,RANK(R2817,(N2817:P2817,Q2817:AE2817)),0)</f>
        <v>0</v>
      </c>
      <c r="AI2817" s="7">
        <f>IF(T2817&gt;0,RANK(T2817,(N2817:P2817,Q2817:AE2817)),0)</f>
        <v>0</v>
      </c>
      <c r="AJ2817" s="7">
        <f>IF(S2817&gt;0,RANK(S2817,(N2817:P2817,Q2817:AE2817)),0)</f>
        <v>4</v>
      </c>
      <c r="AK2817" s="2">
        <f t="shared" si="607"/>
        <v>0</v>
      </c>
      <c r="AL2817" s="2">
        <f t="shared" si="607"/>
        <v>0</v>
      </c>
      <c r="AM2817" s="2">
        <f t="shared" si="608"/>
        <v>0</v>
      </c>
      <c r="AN2817" s="2">
        <f t="shared" si="609"/>
        <v>8.3542188805346695E-4</v>
      </c>
      <c r="AP2817" t="s">
        <v>3720</v>
      </c>
      <c r="AQ2817" t="s">
        <v>3776</v>
      </c>
      <c r="AR2817">
        <v>11</v>
      </c>
      <c r="AT2817" s="85" t="s">
        <v>3334</v>
      </c>
      <c r="AU2817" s="84" t="s">
        <v>3446</v>
      </c>
      <c r="AV2817" s="77" t="str">
        <f t="shared" si="610"/>
        <v>48461</v>
      </c>
      <c r="AX2817" s="7" t="s">
        <v>186</v>
      </c>
      <c r="AY2817">
        <v>7</v>
      </c>
    </row>
    <row r="2818" spans="1:51" hidden="1" outlineLevel="1">
      <c r="A2818" t="s">
        <v>2031</v>
      </c>
      <c r="B2818" t="s">
        <v>3776</v>
      </c>
      <c r="C2818" s="1">
        <f t="shared" si="604"/>
        <v>8483</v>
      </c>
      <c r="D2818" s="7">
        <f>IF(N2818&gt;0, RANK(N2818,(N2818:P2818,Q2818:AE2818)),0)</f>
        <v>2</v>
      </c>
      <c r="E2818" s="7">
        <f>IF(O2818&gt;0,RANK(O2818,(N2818:P2818,Q2818:AE2818)),0)</f>
        <v>1</v>
      </c>
      <c r="F2818" s="7">
        <f>IF(P2818&gt;0,RANK(P2818,(N2818:P2818,Q2818:AE2818)),0)</f>
        <v>4</v>
      </c>
      <c r="G2818" s="1">
        <f t="shared" si="611"/>
        <v>1850</v>
      </c>
      <c r="H2818" s="2">
        <f t="shared" si="612"/>
        <v>0.21808322527407756</v>
      </c>
      <c r="I2818" s="2"/>
      <c r="J2818" s="2">
        <f t="shared" si="605"/>
        <v>0.38877755511022044</v>
      </c>
      <c r="K2818" s="2">
        <f t="shared" si="605"/>
        <v>0.60686078038429803</v>
      </c>
      <c r="L2818" s="2">
        <f t="shared" si="605"/>
        <v>1.1788282447247435E-3</v>
      </c>
      <c r="M2818" s="2">
        <f t="shared" si="606"/>
        <v>3.1828362607568446E-3</v>
      </c>
      <c r="N2818" s="1">
        <v>3298</v>
      </c>
      <c r="O2818" s="1">
        <v>5148</v>
      </c>
      <c r="P2818" s="1">
        <v>10</v>
      </c>
      <c r="Q2818" s="1">
        <v>24</v>
      </c>
      <c r="R2818" s="1">
        <v>2</v>
      </c>
      <c r="S2818" s="1">
        <v>0</v>
      </c>
      <c r="U2818" s="1">
        <v>0</v>
      </c>
      <c r="W2818" s="1">
        <v>1</v>
      </c>
      <c r="AG2818" s="7">
        <f>IF(Q2818&gt;0,RANK(Q2818,(N2818:P2818,Q2818:AE2818)),0)</f>
        <v>3</v>
      </c>
      <c r="AH2818" s="7">
        <f>IF(R2818&gt;0,RANK(R2818,(N2818:P2818,Q2818:AE2818)),0)</f>
        <v>5</v>
      </c>
      <c r="AI2818" s="7">
        <f>IF(T2818&gt;0,RANK(T2818,(N2818:P2818,Q2818:AE2818)),0)</f>
        <v>0</v>
      </c>
      <c r="AJ2818" s="7">
        <f>IF(S2818&gt;0,RANK(S2818,(N2818:P2818,Q2818:AE2818)),0)</f>
        <v>0</v>
      </c>
      <c r="AK2818" s="2">
        <f t="shared" si="607"/>
        <v>2.8291877873393846E-3</v>
      </c>
      <c r="AL2818" s="2">
        <f t="shared" si="607"/>
        <v>2.3576564894494873E-4</v>
      </c>
      <c r="AM2818" s="2">
        <f t="shared" si="608"/>
        <v>0</v>
      </c>
      <c r="AN2818" s="2">
        <f t="shared" si="609"/>
        <v>0</v>
      </c>
      <c r="AP2818" t="s">
        <v>2031</v>
      </c>
      <c r="AQ2818" t="s">
        <v>3776</v>
      </c>
      <c r="AR2818">
        <v>23</v>
      </c>
      <c r="AT2818" s="85" t="s">
        <v>3334</v>
      </c>
      <c r="AU2818" s="84" t="s">
        <v>3444</v>
      </c>
      <c r="AV2818" s="77" t="str">
        <f t="shared" si="610"/>
        <v>48463</v>
      </c>
      <c r="AX2818" s="7" t="s">
        <v>186</v>
      </c>
      <c r="AY2818">
        <v>16</v>
      </c>
    </row>
    <row r="2819" spans="1:51" hidden="1" outlineLevel="1">
      <c r="A2819" t="s">
        <v>2033</v>
      </c>
      <c r="B2819" t="s">
        <v>3776</v>
      </c>
      <c r="C2819" s="1">
        <f t="shared" si="604"/>
        <v>11795</v>
      </c>
      <c r="D2819" s="7">
        <f>IF(N2819&gt;0, RANK(N2819,(N2819:P2819,Q2819:AE2819)),0)</f>
        <v>2</v>
      </c>
      <c r="E2819" s="7">
        <f>IF(O2819&gt;0,RANK(O2819,(N2819:P2819,Q2819:AE2819)),0)</f>
        <v>1</v>
      </c>
      <c r="F2819" s="7">
        <f>IF(P2819&gt;0,RANK(P2819,(N2819:P2819,Q2819:AE2819)),0)</f>
        <v>4</v>
      </c>
      <c r="G2819" s="1">
        <f t="shared" si="611"/>
        <v>2211</v>
      </c>
      <c r="H2819" s="2">
        <f t="shared" si="612"/>
        <v>0.18745231030097498</v>
      </c>
      <c r="I2819" s="2"/>
      <c r="J2819" s="2">
        <f t="shared" si="605"/>
        <v>0.40330648579906742</v>
      </c>
      <c r="K2819" s="2">
        <f t="shared" si="605"/>
        <v>0.59075879610004234</v>
      </c>
      <c r="L2819" s="2">
        <f t="shared" si="605"/>
        <v>1.271725307333616E-3</v>
      </c>
      <c r="M2819" s="2">
        <f t="shared" si="606"/>
        <v>4.6629927935566851E-3</v>
      </c>
      <c r="N2819" s="1">
        <v>4757</v>
      </c>
      <c r="O2819" s="1">
        <v>6968</v>
      </c>
      <c r="P2819" s="1">
        <v>15</v>
      </c>
      <c r="Q2819" s="1">
        <v>49</v>
      </c>
      <c r="R2819" s="1">
        <v>4</v>
      </c>
      <c r="S2819" s="1">
        <v>0</v>
      </c>
      <c r="U2819" s="1">
        <v>0</v>
      </c>
      <c r="W2819" s="1">
        <v>2</v>
      </c>
      <c r="AG2819" s="7">
        <f>IF(Q2819&gt;0,RANK(Q2819,(N2819:P2819,Q2819:AE2819)),0)</f>
        <v>3</v>
      </c>
      <c r="AH2819" s="7">
        <f>IF(R2819&gt;0,RANK(R2819,(N2819:P2819,Q2819:AE2819)),0)</f>
        <v>5</v>
      </c>
      <c r="AI2819" s="7">
        <f>IF(T2819&gt;0,RANK(T2819,(N2819:P2819,Q2819:AE2819)),0)</f>
        <v>0</v>
      </c>
      <c r="AJ2819" s="7">
        <f>IF(S2819&gt;0,RANK(S2819,(N2819:P2819,Q2819:AE2819)),0)</f>
        <v>0</v>
      </c>
      <c r="AK2819" s="2">
        <f t="shared" si="607"/>
        <v>4.154302670623145E-3</v>
      </c>
      <c r="AL2819" s="2">
        <f t="shared" si="607"/>
        <v>3.3912674862229759E-4</v>
      </c>
      <c r="AM2819" s="2">
        <f t="shared" si="608"/>
        <v>0</v>
      </c>
      <c r="AN2819" s="2">
        <f t="shared" si="609"/>
        <v>0</v>
      </c>
      <c r="AP2819" t="s">
        <v>2033</v>
      </c>
      <c r="AQ2819" t="s">
        <v>3776</v>
      </c>
      <c r="AR2819">
        <v>23</v>
      </c>
      <c r="AT2819" s="85" t="s">
        <v>3334</v>
      </c>
      <c r="AU2819" s="84" t="s">
        <v>2430</v>
      </c>
      <c r="AV2819" s="77" t="str">
        <f t="shared" si="610"/>
        <v>48465</v>
      </c>
      <c r="AX2819" s="7" t="s">
        <v>186</v>
      </c>
      <c r="AY2819">
        <v>18</v>
      </c>
    </row>
    <row r="2820" spans="1:51" hidden="1" outlineLevel="1">
      <c r="A2820" t="s">
        <v>4117</v>
      </c>
      <c r="B2820" t="s">
        <v>3776</v>
      </c>
      <c r="C2820" s="1">
        <f t="shared" si="604"/>
        <v>19856</v>
      </c>
      <c r="D2820" s="7">
        <f>IF(N2820&gt;0, RANK(N2820,(N2820:P2820,Q2820:AE2820)),0)</f>
        <v>2</v>
      </c>
      <c r="E2820" s="7">
        <f>IF(O2820&gt;0,RANK(O2820,(N2820:P2820,Q2820:AE2820)),0)</f>
        <v>1</v>
      </c>
      <c r="F2820" s="7">
        <f>IF(P2820&gt;0,RANK(P2820,(N2820:P2820,Q2820:AE2820)),0)</f>
        <v>0</v>
      </c>
      <c r="G2820" s="1">
        <f t="shared" si="611"/>
        <v>10154</v>
      </c>
      <c r="H2820" s="2">
        <f t="shared" si="612"/>
        <v>0.51138195004029008</v>
      </c>
      <c r="I2820" s="2"/>
      <c r="J2820" s="2">
        <f t="shared" si="605"/>
        <v>0.24284850926672039</v>
      </c>
      <c r="K2820" s="2">
        <f t="shared" si="605"/>
        <v>0.75423045930701049</v>
      </c>
      <c r="L2820" s="2">
        <f t="shared" si="605"/>
        <v>0</v>
      </c>
      <c r="M2820" s="2">
        <f t="shared" si="606"/>
        <v>2.921031426269094E-3</v>
      </c>
      <c r="N2820" s="1">
        <v>4822</v>
      </c>
      <c r="O2820" s="1">
        <v>14976</v>
      </c>
      <c r="P2820" s="1">
        <v>0</v>
      </c>
      <c r="Q2820" s="1">
        <v>58</v>
      </c>
      <c r="R2820" s="1">
        <v>0</v>
      </c>
      <c r="S2820" s="1">
        <v>0</v>
      </c>
      <c r="U2820" s="1">
        <v>0</v>
      </c>
      <c r="W2820" s="1">
        <v>0</v>
      </c>
      <c r="AG2820" s="7">
        <f>IF(Q2820&gt;0,RANK(Q2820,(N2820:P2820,Q2820:AE2820)),0)</f>
        <v>3</v>
      </c>
      <c r="AH2820" s="7">
        <f>IF(R2820&gt;0,RANK(R2820,(N2820:P2820,Q2820:AE2820)),0)</f>
        <v>0</v>
      </c>
      <c r="AI2820" s="7">
        <f>IF(T2820&gt;0,RANK(T2820,(N2820:P2820,Q2820:AE2820)),0)</f>
        <v>0</v>
      </c>
      <c r="AJ2820" s="7">
        <f>IF(S2820&gt;0,RANK(S2820,(N2820:P2820,Q2820:AE2820)),0)</f>
        <v>0</v>
      </c>
      <c r="AK2820" s="2">
        <f t="shared" si="607"/>
        <v>2.9210314262691378E-3</v>
      </c>
      <c r="AL2820" s="2">
        <f t="shared" si="607"/>
        <v>0</v>
      </c>
      <c r="AM2820" s="2">
        <f t="shared" si="608"/>
        <v>0</v>
      </c>
      <c r="AN2820" s="2">
        <f t="shared" si="609"/>
        <v>0</v>
      </c>
      <c r="AP2820" t="s">
        <v>4117</v>
      </c>
      <c r="AQ2820" t="s">
        <v>3776</v>
      </c>
      <c r="AR2820">
        <v>5</v>
      </c>
      <c r="AT2820" s="85" t="s">
        <v>3334</v>
      </c>
      <c r="AU2820" s="84" t="s">
        <v>2431</v>
      </c>
      <c r="AV2820" s="77" t="str">
        <f t="shared" si="610"/>
        <v>48467</v>
      </c>
      <c r="AX2820" s="7" t="s">
        <v>186</v>
      </c>
      <c r="AY2820">
        <v>29</v>
      </c>
    </row>
    <row r="2821" spans="1:51" hidden="1" outlineLevel="1">
      <c r="A2821" t="s">
        <v>4557</v>
      </c>
      <c r="B2821" t="s">
        <v>3776</v>
      </c>
      <c r="C2821" s="1">
        <f t="shared" si="604"/>
        <v>29602</v>
      </c>
      <c r="D2821" s="7">
        <f>IF(N2821&gt;0, RANK(N2821,(N2821:P2821,Q2821:AE2821)),0)</f>
        <v>2</v>
      </c>
      <c r="E2821" s="7">
        <f>IF(O2821&gt;0,RANK(O2821,(N2821:P2821,Q2821:AE2821)),0)</f>
        <v>1</v>
      </c>
      <c r="F2821" s="7">
        <f>IF(P2821&gt;0,RANK(P2821,(N2821:P2821,Q2821:AE2821)),0)</f>
        <v>4</v>
      </c>
      <c r="G2821" s="1">
        <f t="shared" si="611"/>
        <v>12322</v>
      </c>
      <c r="H2821" s="2">
        <f t="shared" si="612"/>
        <v>0.41625565840145934</v>
      </c>
      <c r="I2821" s="2"/>
      <c r="J2821" s="2">
        <f t="shared" si="605"/>
        <v>0.28893318019052766</v>
      </c>
      <c r="K2821" s="2">
        <f t="shared" si="605"/>
        <v>0.705188838591987</v>
      </c>
      <c r="L2821" s="2">
        <f t="shared" si="605"/>
        <v>8.7831903249780416E-4</v>
      </c>
      <c r="M2821" s="2">
        <f t="shared" si="606"/>
        <v>4.9996621849874804E-3</v>
      </c>
      <c r="N2821" s="1">
        <v>8553</v>
      </c>
      <c r="O2821" s="1">
        <v>20875</v>
      </c>
      <c r="P2821" s="1">
        <v>26</v>
      </c>
      <c r="Q2821" s="1">
        <v>145</v>
      </c>
      <c r="R2821" s="1">
        <v>0</v>
      </c>
      <c r="S2821" s="1">
        <v>1</v>
      </c>
      <c r="U2821" s="1">
        <v>0</v>
      </c>
      <c r="W2821" s="1">
        <v>2</v>
      </c>
      <c r="AG2821" s="7">
        <f>IF(Q2821&gt;0,RANK(Q2821,(N2821:P2821,Q2821:AE2821)),0)</f>
        <v>3</v>
      </c>
      <c r="AH2821" s="7">
        <f>IF(R2821&gt;0,RANK(R2821,(N2821:P2821,Q2821:AE2821)),0)</f>
        <v>0</v>
      </c>
      <c r="AI2821" s="7">
        <f>IF(T2821&gt;0,RANK(T2821,(N2821:P2821,Q2821:AE2821)),0)</f>
        <v>0</v>
      </c>
      <c r="AJ2821" s="7">
        <f>IF(S2821&gt;0,RANK(S2821,(N2821:P2821,Q2821:AE2821)),0)</f>
        <v>6</v>
      </c>
      <c r="AK2821" s="2">
        <f t="shared" si="607"/>
        <v>4.8983176812377538E-3</v>
      </c>
      <c r="AL2821" s="2">
        <f t="shared" si="607"/>
        <v>0</v>
      </c>
      <c r="AM2821" s="2">
        <f t="shared" si="608"/>
        <v>0</v>
      </c>
      <c r="AN2821" s="2">
        <f t="shared" si="609"/>
        <v>3.3781501249915544E-5</v>
      </c>
      <c r="AP2821" t="s">
        <v>4557</v>
      </c>
      <c r="AQ2821" t="s">
        <v>3776</v>
      </c>
      <c r="AR2821">
        <v>14</v>
      </c>
      <c r="AT2821" s="85" t="s">
        <v>3334</v>
      </c>
      <c r="AU2821" s="84" t="s">
        <v>3056</v>
      </c>
      <c r="AV2821" s="77" t="str">
        <f t="shared" si="610"/>
        <v>48469</v>
      </c>
      <c r="AX2821" s="7" t="s">
        <v>186</v>
      </c>
      <c r="AY2821">
        <v>36</v>
      </c>
    </row>
    <row r="2822" spans="1:51" hidden="1" outlineLevel="1">
      <c r="A2822" t="s">
        <v>3161</v>
      </c>
      <c r="B2822" t="s">
        <v>3776</v>
      </c>
      <c r="C2822" s="1">
        <f t="shared" si="604"/>
        <v>17822</v>
      </c>
      <c r="D2822" s="7">
        <f>IF(N2822&gt;0, RANK(N2822,(N2822:P2822,Q2822:AE2822)),0)</f>
        <v>2</v>
      </c>
      <c r="E2822" s="7">
        <f>IF(O2822&gt;0,RANK(O2822,(N2822:P2822,Q2822:AE2822)),0)</f>
        <v>1</v>
      </c>
      <c r="F2822" s="7">
        <f>IF(P2822&gt;0,RANK(P2822,(N2822:P2822,Q2822:AE2822)),0)</f>
        <v>4</v>
      </c>
      <c r="G2822" s="1">
        <f t="shared" si="611"/>
        <v>5733</v>
      </c>
      <c r="H2822" s="2">
        <f t="shared" si="612"/>
        <v>0.32168106834249804</v>
      </c>
      <c r="I2822" s="2"/>
      <c r="J2822" s="2">
        <f t="shared" si="605"/>
        <v>0.33537201211985185</v>
      </c>
      <c r="K2822" s="2">
        <f t="shared" si="605"/>
        <v>0.65705308046234989</v>
      </c>
      <c r="L2822" s="2">
        <f t="shared" si="605"/>
        <v>1.122208506340478E-3</v>
      </c>
      <c r="M2822" s="2">
        <f t="shared" si="606"/>
        <v>6.4526989114578378E-3</v>
      </c>
      <c r="N2822" s="1">
        <v>5977</v>
      </c>
      <c r="O2822" s="1">
        <v>11710</v>
      </c>
      <c r="P2822" s="1">
        <v>20</v>
      </c>
      <c r="Q2822" s="1">
        <v>102</v>
      </c>
      <c r="R2822" s="1">
        <v>12</v>
      </c>
      <c r="S2822" s="1">
        <v>1</v>
      </c>
      <c r="U2822" s="1">
        <v>0</v>
      </c>
      <c r="W2822" s="1">
        <v>0</v>
      </c>
      <c r="AG2822" s="7">
        <f>IF(Q2822&gt;0,RANK(Q2822,(N2822:P2822,Q2822:AE2822)),0)</f>
        <v>3</v>
      </c>
      <c r="AH2822" s="7">
        <f>IF(R2822&gt;0,RANK(R2822,(N2822:P2822,Q2822:AE2822)),0)</f>
        <v>5</v>
      </c>
      <c r="AI2822" s="7">
        <f>IF(T2822&gt;0,RANK(T2822,(N2822:P2822,Q2822:AE2822)),0)</f>
        <v>0</v>
      </c>
      <c r="AJ2822" s="7">
        <f>IF(S2822&gt;0,RANK(S2822,(N2822:P2822,Q2822:AE2822)),0)</f>
        <v>6</v>
      </c>
      <c r="AK2822" s="2">
        <f t="shared" si="607"/>
        <v>5.7232633823364378E-3</v>
      </c>
      <c r="AL2822" s="2">
        <f t="shared" si="607"/>
        <v>6.7332510380428679E-4</v>
      </c>
      <c r="AM2822" s="2">
        <f t="shared" si="608"/>
        <v>0</v>
      </c>
      <c r="AN2822" s="2">
        <f t="shared" si="609"/>
        <v>5.6110425317023906E-5</v>
      </c>
      <c r="AP2822" t="s">
        <v>3161</v>
      </c>
      <c r="AQ2822" t="s">
        <v>3776</v>
      </c>
      <c r="AR2822">
        <v>8</v>
      </c>
      <c r="AT2822" s="85" t="s">
        <v>3334</v>
      </c>
      <c r="AU2822" s="84" t="s">
        <v>2015</v>
      </c>
      <c r="AV2822" s="77" t="str">
        <f t="shared" si="610"/>
        <v>48471</v>
      </c>
      <c r="AX2822" s="7" t="s">
        <v>186</v>
      </c>
      <c r="AY2822">
        <v>19</v>
      </c>
    </row>
    <row r="2823" spans="1:51" hidden="1" outlineLevel="1">
      <c r="A2823" t="s">
        <v>4558</v>
      </c>
      <c r="B2823" t="s">
        <v>3776</v>
      </c>
      <c r="C2823" s="1">
        <f t="shared" si="604"/>
        <v>13881</v>
      </c>
      <c r="D2823" s="7">
        <f>IF(N2823&gt;0, RANK(N2823,(N2823:P2823,Q2823:AE2823)),0)</f>
        <v>2</v>
      </c>
      <c r="E2823" s="7">
        <f>IF(O2823&gt;0,RANK(O2823,(N2823:P2823,Q2823:AE2823)),0)</f>
        <v>1</v>
      </c>
      <c r="F2823" s="7">
        <f>IF(P2823&gt;0,RANK(P2823,(N2823:P2823,Q2823:AE2823)),0)</f>
        <v>0</v>
      </c>
      <c r="G2823" s="1">
        <f t="shared" si="611"/>
        <v>1534</v>
      </c>
      <c r="H2823" s="2">
        <f t="shared" si="612"/>
        <v>0.1105107701174267</v>
      </c>
      <c r="I2823" s="2"/>
      <c r="J2823" s="2">
        <f t="shared" si="605"/>
        <v>0.44269144874288596</v>
      </c>
      <c r="K2823" s="2">
        <f t="shared" si="605"/>
        <v>0.55320221886031262</v>
      </c>
      <c r="L2823" s="2">
        <f t="shared" si="605"/>
        <v>0</v>
      </c>
      <c r="M2823" s="2">
        <f t="shared" si="606"/>
        <v>4.1063323968014709E-3</v>
      </c>
      <c r="N2823" s="1">
        <v>6145</v>
      </c>
      <c r="O2823" s="1">
        <v>7679</v>
      </c>
      <c r="P2823" s="1">
        <v>0</v>
      </c>
      <c r="Q2823" s="1">
        <v>45</v>
      </c>
      <c r="R2823" s="1">
        <v>0</v>
      </c>
      <c r="S2823" s="1">
        <v>8</v>
      </c>
      <c r="U2823" s="1">
        <v>0</v>
      </c>
      <c r="W2823" s="1">
        <v>4</v>
      </c>
      <c r="AG2823" s="7">
        <f>IF(Q2823&gt;0,RANK(Q2823,(N2823:P2823,Q2823:AE2823)),0)</f>
        <v>3</v>
      </c>
      <c r="AH2823" s="7">
        <f>IF(R2823&gt;0,RANK(R2823,(N2823:P2823,Q2823:AE2823)),0)</f>
        <v>0</v>
      </c>
      <c r="AI2823" s="7">
        <f>IF(T2823&gt;0,RANK(T2823,(N2823:P2823,Q2823:AE2823)),0)</f>
        <v>0</v>
      </c>
      <c r="AJ2823" s="7">
        <f>IF(S2823&gt;0,RANK(S2823,(N2823:P2823,Q2823:AE2823)),0)</f>
        <v>4</v>
      </c>
      <c r="AK2823" s="2">
        <f t="shared" si="607"/>
        <v>3.2418413658958289E-3</v>
      </c>
      <c r="AL2823" s="2">
        <f t="shared" si="607"/>
        <v>0</v>
      </c>
      <c r="AM2823" s="2">
        <f t="shared" si="608"/>
        <v>0</v>
      </c>
      <c r="AN2823" s="2">
        <f t="shared" si="609"/>
        <v>5.7632735393703621E-4</v>
      </c>
      <c r="AP2823" t="s">
        <v>4558</v>
      </c>
      <c r="AQ2823" t="s">
        <v>3776</v>
      </c>
      <c r="AR2823">
        <v>10</v>
      </c>
      <c r="AT2823" s="85" t="s">
        <v>3334</v>
      </c>
      <c r="AU2823" s="84" t="s">
        <v>3789</v>
      </c>
      <c r="AV2823" s="77" t="str">
        <f t="shared" si="610"/>
        <v>48473</v>
      </c>
      <c r="AX2823" s="7" t="s">
        <v>186</v>
      </c>
      <c r="AY2823">
        <v>19</v>
      </c>
    </row>
    <row r="2824" spans="1:51" hidden="1" outlineLevel="1">
      <c r="A2824" t="s">
        <v>2517</v>
      </c>
      <c r="B2824" t="s">
        <v>3776</v>
      </c>
      <c r="C2824" s="1">
        <f t="shared" si="604"/>
        <v>3768</v>
      </c>
      <c r="D2824" s="7">
        <f>IF(N2824&gt;0, RANK(N2824,(N2824:P2824,Q2824:AE2824)),0)</f>
        <v>2</v>
      </c>
      <c r="E2824" s="7">
        <f>IF(O2824&gt;0,RANK(O2824,(N2824:P2824,Q2824:AE2824)),0)</f>
        <v>1</v>
      </c>
      <c r="F2824" s="7">
        <f>IF(P2824&gt;0,RANK(P2824,(N2824:P2824,Q2824:AE2824)),0)</f>
        <v>4</v>
      </c>
      <c r="G2824" s="1">
        <f t="shared" si="611"/>
        <v>1955</v>
      </c>
      <c r="H2824" s="2">
        <f t="shared" si="612"/>
        <v>0.51884288747346075</v>
      </c>
      <c r="I2824" s="2"/>
      <c r="J2824" s="2">
        <f t="shared" si="605"/>
        <v>0.23911889596602973</v>
      </c>
      <c r="K2824" s="2">
        <f t="shared" si="605"/>
        <v>0.7579617834394905</v>
      </c>
      <c r="L2824" s="2">
        <f t="shared" si="605"/>
        <v>7.9617834394904463E-4</v>
      </c>
      <c r="M2824" s="2">
        <f t="shared" si="606"/>
        <v>2.1231422505307018E-3</v>
      </c>
      <c r="N2824" s="1">
        <v>901</v>
      </c>
      <c r="O2824" s="1">
        <v>2856</v>
      </c>
      <c r="P2824" s="1">
        <v>3</v>
      </c>
      <c r="Q2824" s="1">
        <v>7</v>
      </c>
      <c r="R2824" s="1">
        <v>1</v>
      </c>
      <c r="S2824" s="1">
        <v>0</v>
      </c>
      <c r="U2824" s="1">
        <v>0</v>
      </c>
      <c r="W2824" s="1">
        <v>0</v>
      </c>
      <c r="AG2824" s="7">
        <f>IF(Q2824&gt;0,RANK(Q2824,(N2824:P2824,Q2824:AE2824)),0)</f>
        <v>3</v>
      </c>
      <c r="AH2824" s="7">
        <f>IF(R2824&gt;0,RANK(R2824,(N2824:P2824,Q2824:AE2824)),0)</f>
        <v>5</v>
      </c>
      <c r="AI2824" s="7">
        <f>IF(T2824&gt;0,RANK(T2824,(N2824:P2824,Q2824:AE2824)),0)</f>
        <v>0</v>
      </c>
      <c r="AJ2824" s="7">
        <f>IF(S2824&gt;0,RANK(S2824,(N2824:P2824,Q2824:AE2824)),0)</f>
        <v>0</v>
      </c>
      <c r="AK2824" s="2">
        <f t="shared" si="607"/>
        <v>1.8577494692144374E-3</v>
      </c>
      <c r="AL2824" s="2">
        <f t="shared" si="607"/>
        <v>2.6539278131634819E-4</v>
      </c>
      <c r="AM2824" s="2">
        <f t="shared" si="608"/>
        <v>0</v>
      </c>
      <c r="AN2824" s="2">
        <f t="shared" si="609"/>
        <v>0</v>
      </c>
      <c r="AP2824" t="s">
        <v>2517</v>
      </c>
      <c r="AQ2824" t="s">
        <v>3776</v>
      </c>
      <c r="AR2824">
        <v>11</v>
      </c>
      <c r="AT2824" s="85" t="s">
        <v>3334</v>
      </c>
      <c r="AU2824" s="84" t="s">
        <v>1764</v>
      </c>
      <c r="AV2824" s="77" t="str">
        <f t="shared" si="610"/>
        <v>48475</v>
      </c>
      <c r="AX2824" s="7" t="s">
        <v>186</v>
      </c>
      <c r="AY2824">
        <v>9</v>
      </c>
    </row>
    <row r="2825" spans="1:51" hidden="1" outlineLevel="1">
      <c r="A2825" t="s">
        <v>3830</v>
      </c>
      <c r="B2825" t="s">
        <v>3776</v>
      </c>
      <c r="C2825" s="1">
        <f t="shared" si="604"/>
        <v>13063</v>
      </c>
      <c r="D2825" s="7">
        <f>IF(N2825&gt;0, RANK(N2825,(N2825:P2825,Q2825:AE2825)),0)</f>
        <v>2</v>
      </c>
      <c r="E2825" s="7">
        <f>IF(O2825&gt;0,RANK(O2825,(N2825:P2825,Q2825:AE2825)),0)</f>
        <v>1</v>
      </c>
      <c r="F2825" s="7">
        <f>IF(P2825&gt;0,RANK(P2825,(N2825:P2825,Q2825:AE2825)),0)</f>
        <v>4</v>
      </c>
      <c r="G2825" s="1">
        <f t="shared" si="611"/>
        <v>6208</v>
      </c>
      <c r="H2825" s="2">
        <f t="shared" si="612"/>
        <v>0.47523539768812678</v>
      </c>
      <c r="I2825" s="2"/>
      <c r="J2825" s="2">
        <f t="shared" si="605"/>
        <v>0.25943504554849572</v>
      </c>
      <c r="K2825" s="2">
        <f t="shared" si="605"/>
        <v>0.73467044323662256</v>
      </c>
      <c r="L2825" s="2">
        <f t="shared" si="605"/>
        <v>1.1482814054964404E-3</v>
      </c>
      <c r="M2825" s="2">
        <f t="shared" si="606"/>
        <v>4.7462298093852743E-3</v>
      </c>
      <c r="N2825" s="1">
        <v>3389</v>
      </c>
      <c r="O2825" s="1">
        <v>9597</v>
      </c>
      <c r="P2825" s="1">
        <v>15</v>
      </c>
      <c r="Q2825" s="1">
        <v>52</v>
      </c>
      <c r="R2825" s="1">
        <v>9</v>
      </c>
      <c r="S2825" s="1">
        <v>0</v>
      </c>
      <c r="U2825" s="1">
        <v>0</v>
      </c>
      <c r="W2825" s="1">
        <v>1</v>
      </c>
      <c r="AG2825" s="7">
        <f>IF(Q2825&gt;0,RANK(Q2825,(N2825:P2825,Q2825:AE2825)),0)</f>
        <v>3</v>
      </c>
      <c r="AH2825" s="7">
        <f>IF(R2825&gt;0,RANK(R2825,(N2825:P2825,Q2825:AE2825)),0)</f>
        <v>5</v>
      </c>
      <c r="AI2825" s="7">
        <f>IF(T2825&gt;0,RANK(T2825,(N2825:P2825,Q2825:AE2825)),0)</f>
        <v>0</v>
      </c>
      <c r="AJ2825" s="7">
        <f>IF(S2825&gt;0,RANK(S2825,(N2825:P2825,Q2825:AE2825)),0)</f>
        <v>0</v>
      </c>
      <c r="AK2825" s="2">
        <f t="shared" si="607"/>
        <v>3.9807088723876598E-3</v>
      </c>
      <c r="AL2825" s="2">
        <f t="shared" si="607"/>
        <v>6.8896884329786425E-4</v>
      </c>
      <c r="AM2825" s="2">
        <f t="shared" si="608"/>
        <v>0</v>
      </c>
      <c r="AN2825" s="2">
        <f t="shared" si="609"/>
        <v>0</v>
      </c>
      <c r="AP2825" t="s">
        <v>3830</v>
      </c>
      <c r="AQ2825" t="s">
        <v>3776</v>
      </c>
      <c r="AR2825">
        <v>10</v>
      </c>
      <c r="AT2825" s="85" t="s">
        <v>3334</v>
      </c>
      <c r="AU2825" s="84" t="s">
        <v>3463</v>
      </c>
      <c r="AV2825" s="77" t="str">
        <f t="shared" si="610"/>
        <v>48477</v>
      </c>
      <c r="AX2825" s="7" t="s">
        <v>186</v>
      </c>
      <c r="AY2825">
        <v>31</v>
      </c>
    </row>
    <row r="2826" spans="1:51" hidden="1" outlineLevel="1">
      <c r="A2826" t="s">
        <v>1562</v>
      </c>
      <c r="B2826" t="s">
        <v>3776</v>
      </c>
      <c r="C2826" s="1">
        <f t="shared" si="604"/>
        <v>41556</v>
      </c>
      <c r="D2826" s="7">
        <f>IF(N2826&gt;0, RANK(N2826,(N2826:P2826,Q2826:AE2826)),0)</f>
        <v>1</v>
      </c>
      <c r="E2826" s="7">
        <f>IF(O2826&gt;0,RANK(O2826,(N2826:P2826,Q2826:AE2826)),0)</f>
        <v>2</v>
      </c>
      <c r="F2826" s="7">
        <f>IF(P2826&gt;0,RANK(P2826,(N2826:P2826,Q2826:AE2826)),0)</f>
        <v>4</v>
      </c>
      <c r="G2826" s="1">
        <f t="shared" si="611"/>
        <v>5901</v>
      </c>
      <c r="H2826" s="2">
        <f t="shared" si="612"/>
        <v>0.14200115506786024</v>
      </c>
      <c r="I2826" s="2"/>
      <c r="J2826" s="2">
        <f t="shared" si="605"/>
        <v>0.56920781595918757</v>
      </c>
      <c r="K2826" s="2">
        <f t="shared" si="605"/>
        <v>0.42720666089132736</v>
      </c>
      <c r="L2826" s="2">
        <f t="shared" si="605"/>
        <v>4.5721436134372892E-4</v>
      </c>
      <c r="M2826" s="2">
        <f t="shared" si="606"/>
        <v>3.1283087881413415E-3</v>
      </c>
      <c r="N2826" s="1">
        <v>23654</v>
      </c>
      <c r="O2826" s="1">
        <v>17753</v>
      </c>
      <c r="P2826" s="1">
        <v>19</v>
      </c>
      <c r="Q2826" s="1">
        <v>122</v>
      </c>
      <c r="R2826" s="1">
        <v>2</v>
      </c>
      <c r="S2826" s="1">
        <v>2</v>
      </c>
      <c r="U2826" s="1">
        <v>3</v>
      </c>
      <c r="W2826" s="1">
        <v>1</v>
      </c>
      <c r="AG2826" s="7">
        <f>IF(Q2826&gt;0,RANK(Q2826,(N2826:P2826,Q2826:AE2826)),0)</f>
        <v>3</v>
      </c>
      <c r="AH2826" s="7">
        <f>IF(R2826&gt;0,RANK(R2826,(N2826:P2826,Q2826:AE2826)),0)</f>
        <v>6</v>
      </c>
      <c r="AI2826" s="7">
        <f>IF(T2826&gt;0,RANK(T2826,(N2826:P2826,Q2826:AE2826)),0)</f>
        <v>0</v>
      </c>
      <c r="AJ2826" s="7">
        <f>IF(S2826&gt;0,RANK(S2826,(N2826:P2826,Q2826:AE2826)),0)</f>
        <v>6</v>
      </c>
      <c r="AK2826" s="2">
        <f t="shared" si="607"/>
        <v>2.9357974781018385E-3</v>
      </c>
      <c r="AL2826" s="2">
        <f t="shared" si="607"/>
        <v>4.8127827509866201E-5</v>
      </c>
      <c r="AM2826" s="2">
        <f t="shared" si="608"/>
        <v>0</v>
      </c>
      <c r="AN2826" s="2">
        <f t="shared" si="609"/>
        <v>4.8127827509866201E-5</v>
      </c>
      <c r="AP2826" t="s">
        <v>1562</v>
      </c>
      <c r="AQ2826" t="s">
        <v>3776</v>
      </c>
      <c r="AR2826">
        <v>0</v>
      </c>
      <c r="AT2826" s="85" t="s">
        <v>3334</v>
      </c>
      <c r="AU2826" s="84" t="s">
        <v>3464</v>
      </c>
      <c r="AV2826" s="77" t="str">
        <f t="shared" si="610"/>
        <v>48479</v>
      </c>
      <c r="AX2826" s="7" t="s">
        <v>186</v>
      </c>
      <c r="AY2826">
        <v>58</v>
      </c>
    </row>
    <row r="2827" spans="1:51" hidden="1" outlineLevel="1">
      <c r="A2827" t="s">
        <v>4006</v>
      </c>
      <c r="B2827" t="s">
        <v>3776</v>
      </c>
      <c r="C2827" s="1">
        <f t="shared" si="604"/>
        <v>14039</v>
      </c>
      <c r="D2827" s="7">
        <f>IF(N2827&gt;0, RANK(N2827,(N2827:P2827,Q2827:AE2827)),0)</f>
        <v>2</v>
      </c>
      <c r="E2827" s="7">
        <f>IF(O2827&gt;0,RANK(O2827,(N2827:P2827,Q2827:AE2827)),0)</f>
        <v>1</v>
      </c>
      <c r="F2827" s="7">
        <f>IF(P2827&gt;0,RANK(P2827,(N2827:P2827,Q2827:AE2827)),0)</f>
        <v>4</v>
      </c>
      <c r="G2827" s="1">
        <f t="shared" si="611"/>
        <v>4586</v>
      </c>
      <c r="H2827" s="2">
        <f t="shared" si="612"/>
        <v>0.32666144312272954</v>
      </c>
      <c r="I2827" s="2"/>
      <c r="J2827" s="2">
        <f t="shared" si="605"/>
        <v>0.334924139896004</v>
      </c>
      <c r="K2827" s="2">
        <f t="shared" si="605"/>
        <v>0.66158558301873349</v>
      </c>
      <c r="L2827" s="2">
        <f t="shared" si="605"/>
        <v>7.1230144597193531E-4</v>
      </c>
      <c r="M2827" s="2">
        <f t="shared" si="606"/>
        <v>2.7779756392905699E-3</v>
      </c>
      <c r="N2827" s="1">
        <v>4702</v>
      </c>
      <c r="O2827" s="1">
        <v>9288</v>
      </c>
      <c r="P2827" s="1">
        <v>10</v>
      </c>
      <c r="Q2827" s="1">
        <v>35</v>
      </c>
      <c r="R2827" s="1">
        <v>4</v>
      </c>
      <c r="S2827" s="1">
        <v>0</v>
      </c>
      <c r="U2827" s="1">
        <v>0</v>
      </c>
      <c r="W2827" s="1">
        <v>0</v>
      </c>
      <c r="AG2827" s="7">
        <f>IF(Q2827&gt;0,RANK(Q2827,(N2827:P2827,Q2827:AE2827)),0)</f>
        <v>3</v>
      </c>
      <c r="AH2827" s="7">
        <f>IF(R2827&gt;0,RANK(R2827,(N2827:P2827,Q2827:AE2827)),0)</f>
        <v>5</v>
      </c>
      <c r="AI2827" s="7">
        <f>IF(T2827&gt;0,RANK(T2827,(N2827:P2827,Q2827:AE2827)),0)</f>
        <v>0</v>
      </c>
      <c r="AJ2827" s="7">
        <f>IF(S2827&gt;0,RANK(S2827,(N2827:P2827,Q2827:AE2827)),0)</f>
        <v>0</v>
      </c>
      <c r="AK2827" s="2">
        <f t="shared" si="607"/>
        <v>2.4930550609017737E-3</v>
      </c>
      <c r="AL2827" s="2">
        <f t="shared" si="607"/>
        <v>2.8492057838877413E-4</v>
      </c>
      <c r="AM2827" s="2">
        <f t="shared" si="608"/>
        <v>0</v>
      </c>
      <c r="AN2827" s="2">
        <f t="shared" si="609"/>
        <v>0</v>
      </c>
      <c r="AP2827" t="s">
        <v>4006</v>
      </c>
      <c r="AQ2827" t="s">
        <v>3776</v>
      </c>
      <c r="AR2827">
        <v>14</v>
      </c>
      <c r="AT2827" s="85" t="s">
        <v>3334</v>
      </c>
      <c r="AU2827" s="84" t="s">
        <v>2772</v>
      </c>
      <c r="AV2827" s="77" t="str">
        <f t="shared" si="610"/>
        <v>48481</v>
      </c>
      <c r="AX2827" s="7" t="s">
        <v>186</v>
      </c>
      <c r="AY2827">
        <v>23</v>
      </c>
    </row>
    <row r="2828" spans="1:51" hidden="1" outlineLevel="1">
      <c r="A2828" t="s">
        <v>4887</v>
      </c>
      <c r="B2828" t="s">
        <v>3776</v>
      </c>
      <c r="C2828" s="1">
        <f t="shared" si="604"/>
        <v>2394</v>
      </c>
      <c r="D2828" s="7">
        <f>IF(N2828&gt;0, RANK(N2828,(N2828:P2828,Q2828:AE2828)),0)</f>
        <v>2</v>
      </c>
      <c r="E2828" s="7">
        <f>IF(O2828&gt;0,RANK(O2828,(N2828:P2828,Q2828:AE2828)),0)</f>
        <v>1</v>
      </c>
      <c r="F2828" s="7">
        <f>IF(P2828&gt;0,RANK(P2828,(N2828:P2828,Q2828:AE2828)),0)</f>
        <v>4</v>
      </c>
      <c r="G2828" s="1">
        <f t="shared" si="611"/>
        <v>1540</v>
      </c>
      <c r="H2828" s="2">
        <f t="shared" si="612"/>
        <v>0.64327485380116955</v>
      </c>
      <c r="I2828" s="2"/>
      <c r="J2828" s="2">
        <f t="shared" si="605"/>
        <v>0.17543859649122806</v>
      </c>
      <c r="K2828" s="2">
        <f t="shared" si="605"/>
        <v>0.81871345029239762</v>
      </c>
      <c r="L2828" s="2">
        <f t="shared" si="605"/>
        <v>1.2531328320802004E-3</v>
      </c>
      <c r="M2828" s="2">
        <f t="shared" si="606"/>
        <v>4.5948203842941238E-3</v>
      </c>
      <c r="N2828" s="1">
        <v>420</v>
      </c>
      <c r="O2828" s="1">
        <v>1960</v>
      </c>
      <c r="P2828" s="1">
        <v>3</v>
      </c>
      <c r="Q2828" s="1">
        <v>11</v>
      </c>
      <c r="R2828" s="1">
        <v>0</v>
      </c>
      <c r="S2828" s="1">
        <v>0</v>
      </c>
      <c r="U2828" s="1">
        <v>0</v>
      </c>
      <c r="W2828" s="1">
        <v>0</v>
      </c>
      <c r="AG2828" s="7">
        <f>IF(Q2828&gt;0,RANK(Q2828,(N2828:P2828,Q2828:AE2828)),0)</f>
        <v>3</v>
      </c>
      <c r="AH2828" s="7">
        <f>IF(R2828&gt;0,RANK(R2828,(N2828:P2828,Q2828:AE2828)),0)</f>
        <v>0</v>
      </c>
      <c r="AI2828" s="7">
        <f>IF(T2828&gt;0,RANK(T2828,(N2828:P2828,Q2828:AE2828)),0)</f>
        <v>0</v>
      </c>
      <c r="AJ2828" s="7">
        <f>IF(S2828&gt;0,RANK(S2828,(N2828:P2828,Q2828:AE2828)),0)</f>
        <v>0</v>
      </c>
      <c r="AK2828" s="2">
        <f t="shared" si="607"/>
        <v>4.5948203842940682E-3</v>
      </c>
      <c r="AL2828" s="2">
        <f t="shared" si="607"/>
        <v>0</v>
      </c>
      <c r="AM2828" s="2">
        <f t="shared" si="608"/>
        <v>0</v>
      </c>
      <c r="AN2828" s="2">
        <f t="shared" si="609"/>
        <v>0</v>
      </c>
      <c r="AP2828" t="s">
        <v>4887</v>
      </c>
      <c r="AQ2828" t="s">
        <v>3776</v>
      </c>
      <c r="AR2828">
        <v>13</v>
      </c>
      <c r="AT2828" s="85" t="s">
        <v>3334</v>
      </c>
      <c r="AU2828" s="84" t="s">
        <v>2773</v>
      </c>
      <c r="AV2828" s="77" t="str">
        <f t="shared" si="610"/>
        <v>48483</v>
      </c>
      <c r="AX2828" s="7" t="s">
        <v>186</v>
      </c>
      <c r="AY2828">
        <v>11</v>
      </c>
    </row>
    <row r="2829" spans="1:51" hidden="1" outlineLevel="1">
      <c r="A2829" t="s">
        <v>3375</v>
      </c>
      <c r="B2829" t="s">
        <v>3776</v>
      </c>
      <c r="C2829" s="1">
        <f t="shared" si="604"/>
        <v>45545</v>
      </c>
      <c r="D2829" s="7">
        <f>IF(N2829&gt;0, RANK(N2829,(N2829:P2829,Q2829:AE2829)),0)</f>
        <v>2</v>
      </c>
      <c r="E2829" s="7">
        <f>IF(O2829&gt;0,RANK(O2829,(N2829:P2829,Q2829:AE2829)),0)</f>
        <v>1</v>
      </c>
      <c r="F2829" s="7">
        <f>IF(P2829&gt;0,RANK(P2829,(N2829:P2829,Q2829:AE2829)),0)</f>
        <v>0</v>
      </c>
      <c r="G2829" s="1">
        <f t="shared" si="611"/>
        <v>19653</v>
      </c>
      <c r="H2829" s="2">
        <f t="shared" si="612"/>
        <v>0.4315073004720606</v>
      </c>
      <c r="I2829" s="2"/>
      <c r="J2829" s="2">
        <f t="shared" si="605"/>
        <v>0.28145789878142496</v>
      </c>
      <c r="K2829" s="2">
        <f t="shared" si="605"/>
        <v>0.71296519925348556</v>
      </c>
      <c r="L2829" s="2">
        <f t="shared" si="605"/>
        <v>0</v>
      </c>
      <c r="M2829" s="2">
        <f t="shared" si="606"/>
        <v>5.5769019650895313E-3</v>
      </c>
      <c r="N2829" s="1">
        <v>12819</v>
      </c>
      <c r="O2829" s="1">
        <v>32472</v>
      </c>
      <c r="P2829" s="1">
        <v>0</v>
      </c>
      <c r="Q2829" s="1">
        <v>254</v>
      </c>
      <c r="R2829" s="1">
        <v>0</v>
      </c>
      <c r="S2829" s="1">
        <v>0</v>
      </c>
      <c r="U2829" s="1">
        <v>0</v>
      </c>
      <c r="W2829" s="1">
        <v>0</v>
      </c>
      <c r="AG2829" s="7">
        <f>IF(Q2829&gt;0,RANK(Q2829,(N2829:P2829,Q2829:AE2829)),0)</f>
        <v>3</v>
      </c>
      <c r="AH2829" s="7">
        <f>IF(R2829&gt;0,RANK(R2829,(N2829:P2829,Q2829:AE2829)),0)</f>
        <v>0</v>
      </c>
      <c r="AI2829" s="7">
        <f>IF(T2829&gt;0,RANK(T2829,(N2829:P2829,Q2829:AE2829)),0)</f>
        <v>0</v>
      </c>
      <c r="AJ2829" s="7">
        <f>IF(S2829&gt;0,RANK(S2829,(N2829:P2829,Q2829:AE2829)),0)</f>
        <v>0</v>
      </c>
      <c r="AK2829" s="2">
        <f t="shared" si="607"/>
        <v>5.5769019650894723E-3</v>
      </c>
      <c r="AL2829" s="2">
        <f t="shared" si="607"/>
        <v>0</v>
      </c>
      <c r="AM2829" s="2">
        <f t="shared" si="608"/>
        <v>0</v>
      </c>
      <c r="AN2829" s="2">
        <f t="shared" si="609"/>
        <v>0</v>
      </c>
      <c r="AP2829" t="s">
        <v>3375</v>
      </c>
      <c r="AQ2829" t="s">
        <v>3776</v>
      </c>
      <c r="AR2829">
        <v>13</v>
      </c>
      <c r="AT2829" s="85" t="s">
        <v>3334</v>
      </c>
      <c r="AU2829" s="84" t="s">
        <v>2774</v>
      </c>
      <c r="AV2829" s="77" t="str">
        <f t="shared" si="610"/>
        <v>48485</v>
      </c>
      <c r="AX2829" s="7" t="s">
        <v>186</v>
      </c>
      <c r="AY2829">
        <v>36</v>
      </c>
    </row>
    <row r="2830" spans="1:51" hidden="1" outlineLevel="1">
      <c r="A2830" t="s">
        <v>4007</v>
      </c>
      <c r="B2830" t="s">
        <v>3776</v>
      </c>
      <c r="C2830" s="1">
        <f t="shared" si="604"/>
        <v>4990</v>
      </c>
      <c r="D2830" s="7">
        <f>IF(N2830&gt;0, RANK(N2830,(N2830:P2830,Q2830:AE2830)),0)</f>
        <v>2</v>
      </c>
      <c r="E2830" s="7">
        <f>IF(O2830&gt;0,RANK(O2830,(N2830:P2830,Q2830:AE2830)),0)</f>
        <v>1</v>
      </c>
      <c r="F2830" s="7">
        <f>IF(P2830&gt;0,RANK(P2830,(N2830:P2830,Q2830:AE2830)),0)</f>
        <v>4</v>
      </c>
      <c r="G2830" s="1">
        <f t="shared" si="611"/>
        <v>2401</v>
      </c>
      <c r="H2830" s="2">
        <f t="shared" si="612"/>
        <v>0.48116232464929859</v>
      </c>
      <c r="I2830" s="2"/>
      <c r="J2830" s="2">
        <f t="shared" si="605"/>
        <v>0.25731462925851706</v>
      </c>
      <c r="K2830" s="2">
        <f t="shared" si="605"/>
        <v>0.73847695390781565</v>
      </c>
      <c r="L2830" s="2">
        <f t="shared" si="605"/>
        <v>6.0120240480961921E-4</v>
      </c>
      <c r="M2830" s="2">
        <f t="shared" si="606"/>
        <v>3.6072144288576196E-3</v>
      </c>
      <c r="N2830" s="1">
        <v>1284</v>
      </c>
      <c r="O2830" s="1">
        <v>3685</v>
      </c>
      <c r="P2830" s="1">
        <v>3</v>
      </c>
      <c r="Q2830" s="1">
        <v>18</v>
      </c>
      <c r="R2830" s="1">
        <v>0</v>
      </c>
      <c r="S2830" s="1">
        <v>0</v>
      </c>
      <c r="U2830" s="1">
        <v>0</v>
      </c>
      <c r="W2830" s="1">
        <v>0</v>
      </c>
      <c r="AG2830" s="7">
        <f>IF(Q2830&gt;0,RANK(Q2830,(N2830:P2830,Q2830:AE2830)),0)</f>
        <v>3</v>
      </c>
      <c r="AH2830" s="7">
        <f>IF(R2830&gt;0,RANK(R2830,(N2830:P2830,Q2830:AE2830)),0)</f>
        <v>0</v>
      </c>
      <c r="AI2830" s="7">
        <f>IF(T2830&gt;0,RANK(T2830,(N2830:P2830,Q2830:AE2830)),0)</f>
        <v>0</v>
      </c>
      <c r="AJ2830" s="7">
        <f>IF(S2830&gt;0,RANK(S2830,(N2830:P2830,Q2830:AE2830)),0)</f>
        <v>0</v>
      </c>
      <c r="AK2830" s="2">
        <f t="shared" si="607"/>
        <v>3.6072144288577155E-3</v>
      </c>
      <c r="AL2830" s="2">
        <f t="shared" si="607"/>
        <v>0</v>
      </c>
      <c r="AM2830" s="2">
        <f t="shared" si="608"/>
        <v>0</v>
      </c>
      <c r="AN2830" s="2">
        <f t="shared" si="609"/>
        <v>0</v>
      </c>
      <c r="AP2830" t="s">
        <v>4007</v>
      </c>
      <c r="AQ2830" t="s">
        <v>3776</v>
      </c>
      <c r="AR2830">
        <v>13</v>
      </c>
      <c r="AT2830" s="85" t="s">
        <v>3334</v>
      </c>
      <c r="AU2830" s="84" t="s">
        <v>2775</v>
      </c>
      <c r="AV2830" s="77" t="str">
        <f t="shared" si="610"/>
        <v>48487</v>
      </c>
      <c r="AX2830" s="7" t="s">
        <v>186</v>
      </c>
      <c r="AY2830">
        <v>13</v>
      </c>
    </row>
    <row r="2831" spans="1:51" hidden="1" outlineLevel="1">
      <c r="A2831" t="s">
        <v>4118</v>
      </c>
      <c r="B2831" t="s">
        <v>3776</v>
      </c>
      <c r="C2831" s="1">
        <f t="shared" si="604"/>
        <v>4962</v>
      </c>
      <c r="D2831" s="7">
        <f>IF(N2831&gt;0, RANK(N2831,(N2831:P2831,Q2831:AE2831)),0)</f>
        <v>1</v>
      </c>
      <c r="E2831" s="7">
        <f>IF(O2831&gt;0,RANK(O2831,(N2831:P2831,Q2831:AE2831)),0)</f>
        <v>2</v>
      </c>
      <c r="F2831" s="7">
        <f>IF(P2831&gt;0,RANK(P2831,(N2831:P2831,Q2831:AE2831)),0)</f>
        <v>0</v>
      </c>
      <c r="G2831" s="1">
        <f t="shared" si="611"/>
        <v>525</v>
      </c>
      <c r="H2831" s="2">
        <f t="shared" si="612"/>
        <v>0.10580411124546554</v>
      </c>
      <c r="I2831" s="2"/>
      <c r="J2831" s="2">
        <f t="shared" si="605"/>
        <v>0.55098750503829097</v>
      </c>
      <c r="K2831" s="2">
        <f t="shared" si="605"/>
        <v>0.44518339379282545</v>
      </c>
      <c r="L2831" s="2">
        <f t="shared" si="605"/>
        <v>0</v>
      </c>
      <c r="M2831" s="2">
        <f t="shared" si="606"/>
        <v>3.8291011688835752E-3</v>
      </c>
      <c r="N2831" s="1">
        <v>2734</v>
      </c>
      <c r="O2831" s="1">
        <v>2209</v>
      </c>
      <c r="P2831" s="1">
        <v>0</v>
      </c>
      <c r="Q2831" s="1">
        <v>19</v>
      </c>
      <c r="R2831" s="1">
        <v>0</v>
      </c>
      <c r="S2831" s="1">
        <v>0</v>
      </c>
      <c r="U2831" s="1">
        <v>0</v>
      </c>
      <c r="W2831" s="1">
        <v>0</v>
      </c>
      <c r="AG2831" s="7">
        <f>IF(Q2831&gt;0,RANK(Q2831,(N2831:P2831,Q2831:AE2831)),0)</f>
        <v>3</v>
      </c>
      <c r="AH2831" s="7">
        <f>IF(R2831&gt;0,RANK(R2831,(N2831:P2831,Q2831:AE2831)),0)</f>
        <v>0</v>
      </c>
      <c r="AI2831" s="7">
        <f>IF(T2831&gt;0,RANK(T2831,(N2831:P2831,Q2831:AE2831)),0)</f>
        <v>0</v>
      </c>
      <c r="AJ2831" s="7">
        <f>IF(S2831&gt;0,RANK(S2831,(N2831:P2831,Q2831:AE2831)),0)</f>
        <v>0</v>
      </c>
      <c r="AK2831" s="2">
        <f t="shared" si="607"/>
        <v>3.8291011688835145E-3</v>
      </c>
      <c r="AL2831" s="2">
        <f t="shared" si="607"/>
        <v>0</v>
      </c>
      <c r="AM2831" s="2">
        <f t="shared" si="608"/>
        <v>0</v>
      </c>
      <c r="AN2831" s="2">
        <f t="shared" si="609"/>
        <v>0</v>
      </c>
      <c r="AP2831" t="s">
        <v>4118</v>
      </c>
      <c r="AQ2831" t="s">
        <v>3776</v>
      </c>
      <c r="AR2831">
        <v>27</v>
      </c>
      <c r="AT2831" s="85" t="s">
        <v>3334</v>
      </c>
      <c r="AU2831" s="84" t="s">
        <v>3129</v>
      </c>
      <c r="AV2831" s="77" t="str">
        <f t="shared" si="610"/>
        <v>48489</v>
      </c>
      <c r="AX2831" s="7" t="s">
        <v>186</v>
      </c>
      <c r="AY2831">
        <v>13</v>
      </c>
    </row>
    <row r="2832" spans="1:51" hidden="1" outlineLevel="1">
      <c r="A2832" t="s">
        <v>4622</v>
      </c>
      <c r="B2832" t="s">
        <v>3776</v>
      </c>
      <c r="C2832" s="1">
        <f t="shared" si="604"/>
        <v>128198</v>
      </c>
      <c r="D2832" s="7">
        <f>IF(N2832&gt;0, RANK(N2832,(N2832:P2832,Q2832:AE2832)),0)</f>
        <v>2</v>
      </c>
      <c r="E2832" s="7">
        <f>IF(O2832&gt;0,RANK(O2832,(N2832:P2832,Q2832:AE2832)),0)</f>
        <v>1</v>
      </c>
      <c r="F2832" s="7">
        <f>IF(P2832&gt;0,RANK(P2832,(N2832:P2832,Q2832:AE2832)),0)</f>
        <v>4</v>
      </c>
      <c r="G2832" s="1">
        <f t="shared" si="611"/>
        <v>40167</v>
      </c>
      <c r="H2832" s="2">
        <f t="shared" si="612"/>
        <v>0.31332002059314495</v>
      </c>
      <c r="I2832" s="2"/>
      <c r="J2832" s="2">
        <f t="shared" si="605"/>
        <v>0.33633130002028111</v>
      </c>
      <c r="K2832" s="2">
        <f t="shared" si="605"/>
        <v>0.64965132061342612</v>
      </c>
      <c r="L2832" s="2">
        <f t="shared" si="605"/>
        <v>1.9501084260284871E-3</v>
      </c>
      <c r="M2832" s="2">
        <f t="shared" si="606"/>
        <v>1.2067270940264283E-2</v>
      </c>
      <c r="N2832" s="1">
        <v>43117</v>
      </c>
      <c r="O2832" s="1">
        <v>83284</v>
      </c>
      <c r="P2832" s="1">
        <v>250</v>
      </c>
      <c r="Q2832" s="1">
        <v>1436</v>
      </c>
      <c r="R2832" s="1">
        <v>70</v>
      </c>
      <c r="S2832" s="1">
        <v>37</v>
      </c>
      <c r="U2832" s="1">
        <v>1</v>
      </c>
      <c r="W2832" s="1">
        <v>3</v>
      </c>
      <c r="AG2832" s="7">
        <f>IF(Q2832&gt;0,RANK(Q2832,(N2832:P2832,Q2832:AE2832)),0)</f>
        <v>3</v>
      </c>
      <c r="AH2832" s="7">
        <f>IF(R2832&gt;0,RANK(R2832,(N2832:P2832,Q2832:AE2832)),0)</f>
        <v>5</v>
      </c>
      <c r="AI2832" s="7">
        <f>IF(T2832&gt;0,RANK(T2832,(N2832:P2832,Q2832:AE2832)),0)</f>
        <v>0</v>
      </c>
      <c r="AJ2832" s="7">
        <f>IF(S2832&gt;0,RANK(S2832,(N2832:P2832,Q2832:AE2832)),0)</f>
        <v>6</v>
      </c>
      <c r="AK2832" s="2">
        <f t="shared" si="607"/>
        <v>1.120142279910763E-2</v>
      </c>
      <c r="AL2832" s="2">
        <f t="shared" si="607"/>
        <v>5.4603035928797641E-4</v>
      </c>
      <c r="AM2832" s="2">
        <f t="shared" si="608"/>
        <v>0</v>
      </c>
      <c r="AN2832" s="2">
        <f t="shared" si="609"/>
        <v>2.8861604705221613E-4</v>
      </c>
      <c r="AP2832" t="s">
        <v>4622</v>
      </c>
      <c r="AQ2832" t="s">
        <v>3776</v>
      </c>
      <c r="AR2832">
        <v>31</v>
      </c>
      <c r="AT2832" s="85" t="s">
        <v>3334</v>
      </c>
      <c r="AU2832" s="84" t="s">
        <v>4164</v>
      </c>
      <c r="AV2832" s="77" t="str">
        <f t="shared" si="610"/>
        <v>48491</v>
      </c>
      <c r="AX2832" s="7" t="s">
        <v>186</v>
      </c>
      <c r="AY2832">
        <v>93</v>
      </c>
    </row>
    <row r="2833" spans="1:54" hidden="1" outlineLevel="1">
      <c r="A2833" t="s">
        <v>3701</v>
      </c>
      <c r="B2833" t="s">
        <v>3776</v>
      </c>
      <c r="C2833" s="1">
        <f t="shared" si="604"/>
        <v>14885</v>
      </c>
      <c r="D2833" s="7">
        <f>IF(N2833&gt;0, RANK(N2833,(N2833:P2833,Q2833:AE2833)),0)</f>
        <v>2</v>
      </c>
      <c r="E2833" s="7">
        <f>IF(O2833&gt;0,RANK(O2833,(N2833:P2833,Q2833:AE2833)),0)</f>
        <v>1</v>
      </c>
      <c r="F2833" s="7">
        <f>IF(P2833&gt;0,RANK(P2833,(N2833:P2833,Q2833:AE2833)),0)</f>
        <v>4</v>
      </c>
      <c r="G2833" s="1">
        <f t="shared" si="611"/>
        <v>5991</v>
      </c>
      <c r="H2833" s="2">
        <f t="shared" si="612"/>
        <v>0.40248572388310377</v>
      </c>
      <c r="I2833" s="2"/>
      <c r="J2833" s="2">
        <f t="shared" si="605"/>
        <v>0.29620423244877392</v>
      </c>
      <c r="K2833" s="2">
        <f t="shared" si="605"/>
        <v>0.69868995633187769</v>
      </c>
      <c r="L2833" s="2">
        <f t="shared" si="605"/>
        <v>4.0309035942223714E-4</v>
      </c>
      <c r="M2833" s="2">
        <f t="shared" si="606"/>
        <v>4.7027208599261516E-3</v>
      </c>
      <c r="N2833" s="1">
        <v>4409</v>
      </c>
      <c r="O2833" s="1">
        <v>10400</v>
      </c>
      <c r="P2833" s="1">
        <v>6</v>
      </c>
      <c r="Q2833" s="1">
        <v>65</v>
      </c>
      <c r="R2833" s="1">
        <v>4</v>
      </c>
      <c r="S2833" s="1">
        <v>1</v>
      </c>
      <c r="U2833" s="1">
        <v>0</v>
      </c>
      <c r="W2833" s="1">
        <v>0</v>
      </c>
      <c r="AG2833" s="7">
        <f>IF(Q2833&gt;0,RANK(Q2833,(N2833:P2833,Q2833:AE2833)),0)</f>
        <v>3</v>
      </c>
      <c r="AH2833" s="7">
        <f>IF(R2833&gt;0,RANK(R2833,(N2833:P2833,Q2833:AE2833)),0)</f>
        <v>5</v>
      </c>
      <c r="AI2833" s="7">
        <f>IF(T2833&gt;0,RANK(T2833,(N2833:P2833,Q2833:AE2833)),0)</f>
        <v>0</v>
      </c>
      <c r="AJ2833" s="7">
        <f>IF(S2833&gt;0,RANK(S2833,(N2833:P2833,Q2833:AE2833)),0)</f>
        <v>6</v>
      </c>
      <c r="AK2833" s="2">
        <f t="shared" si="607"/>
        <v>4.3668122270742356E-3</v>
      </c>
      <c r="AL2833" s="2">
        <f t="shared" si="607"/>
        <v>2.6872690628149142E-4</v>
      </c>
      <c r="AM2833" s="2">
        <f t="shared" si="608"/>
        <v>0</v>
      </c>
      <c r="AN2833" s="2">
        <f t="shared" si="609"/>
        <v>6.7181726570372856E-5</v>
      </c>
      <c r="AP2833" t="s">
        <v>3701</v>
      </c>
      <c r="AQ2833" t="s">
        <v>3776</v>
      </c>
      <c r="AR2833">
        <v>28</v>
      </c>
      <c r="AT2833" s="85" t="s">
        <v>3334</v>
      </c>
      <c r="AU2833" s="84" t="s">
        <v>4496</v>
      </c>
      <c r="AV2833" s="77" t="str">
        <f t="shared" si="610"/>
        <v>48493</v>
      </c>
      <c r="AX2833" s="7" t="s">
        <v>186</v>
      </c>
      <c r="AY2833">
        <v>25</v>
      </c>
    </row>
    <row r="2834" spans="1:54" hidden="1" outlineLevel="1">
      <c r="A2834" t="s">
        <v>4895</v>
      </c>
      <c r="B2834" t="s">
        <v>3776</v>
      </c>
      <c r="C2834" s="1">
        <f t="shared" si="604"/>
        <v>2002</v>
      </c>
      <c r="D2834" s="7">
        <f>IF(N2834&gt;0, RANK(N2834,(N2834:P2834,Q2834:AE2834)),0)</f>
        <v>2</v>
      </c>
      <c r="E2834" s="7">
        <f>IF(O2834&gt;0,RANK(O2834,(N2834:P2834,Q2834:AE2834)),0)</f>
        <v>1</v>
      </c>
      <c r="F2834" s="7">
        <f>IF(P2834&gt;0,RANK(P2834,(N2834:P2834,Q2834:AE2834)),0)</f>
        <v>4</v>
      </c>
      <c r="G2834" s="1">
        <f t="shared" si="611"/>
        <v>1213</v>
      </c>
      <c r="H2834" s="2">
        <f t="shared" si="612"/>
        <v>0.60589410589410586</v>
      </c>
      <c r="I2834" s="2"/>
      <c r="J2834" s="2">
        <f t="shared" si="605"/>
        <v>0.1953046953046953</v>
      </c>
      <c r="K2834" s="2">
        <f t="shared" si="605"/>
        <v>0.80119880119880116</v>
      </c>
      <c r="L2834" s="2">
        <f t="shared" si="605"/>
        <v>4.995004995004995E-4</v>
      </c>
      <c r="M2834" s="2">
        <f t="shared" si="606"/>
        <v>2.9970029970030451E-3</v>
      </c>
      <c r="N2834" s="1">
        <v>391</v>
      </c>
      <c r="O2834" s="1">
        <v>1604</v>
      </c>
      <c r="P2834" s="1">
        <v>1</v>
      </c>
      <c r="Q2834" s="1">
        <v>6</v>
      </c>
      <c r="R2834" s="1">
        <v>0</v>
      </c>
      <c r="S2834" s="1">
        <v>0</v>
      </c>
      <c r="U2834" s="1">
        <v>0</v>
      </c>
      <c r="W2834" s="1">
        <v>0</v>
      </c>
      <c r="AG2834" s="7">
        <f>IF(Q2834&gt;0,RANK(Q2834,(N2834:P2834,Q2834:AE2834)),0)</f>
        <v>3</v>
      </c>
      <c r="AH2834" s="7">
        <f>IF(R2834&gt;0,RANK(R2834,(N2834:P2834,Q2834:AE2834)),0)</f>
        <v>0</v>
      </c>
      <c r="AI2834" s="7">
        <f>IF(T2834&gt;0,RANK(T2834,(N2834:P2834,Q2834:AE2834)),0)</f>
        <v>0</v>
      </c>
      <c r="AJ2834" s="7">
        <f>IF(S2834&gt;0,RANK(S2834,(N2834:P2834,Q2834:AE2834)),0)</f>
        <v>0</v>
      </c>
      <c r="AK2834" s="2">
        <f t="shared" si="607"/>
        <v>2.997002997002997E-3</v>
      </c>
      <c r="AL2834" s="2">
        <f t="shared" si="607"/>
        <v>0</v>
      </c>
      <c r="AM2834" s="2">
        <f t="shared" si="608"/>
        <v>0</v>
      </c>
      <c r="AN2834" s="2">
        <f t="shared" si="609"/>
        <v>0</v>
      </c>
      <c r="AP2834" t="s">
        <v>4895</v>
      </c>
      <c r="AQ2834" t="s">
        <v>3776</v>
      </c>
      <c r="AR2834">
        <v>11</v>
      </c>
      <c r="AT2834" s="85" t="s">
        <v>3334</v>
      </c>
      <c r="AU2834" s="84" t="s">
        <v>3768</v>
      </c>
      <c r="AV2834" s="77" t="str">
        <f t="shared" si="610"/>
        <v>48495</v>
      </c>
      <c r="AX2834" s="7" t="s">
        <v>186</v>
      </c>
      <c r="AY2834">
        <v>6</v>
      </c>
    </row>
    <row r="2835" spans="1:54" hidden="1" outlineLevel="1">
      <c r="A2835" t="s">
        <v>1580</v>
      </c>
      <c r="B2835" t="s">
        <v>3776</v>
      </c>
      <c r="C2835" s="1">
        <f t="shared" si="604"/>
        <v>20047</v>
      </c>
      <c r="D2835" s="7">
        <f>IF(N2835&gt;0, RANK(N2835,(N2835:P2835,Q2835:AE2835)),0)</f>
        <v>2</v>
      </c>
      <c r="E2835" s="7">
        <f>IF(O2835&gt;0,RANK(O2835,(N2835:P2835,Q2835:AE2835)),0)</f>
        <v>1</v>
      </c>
      <c r="F2835" s="7">
        <f>IF(P2835&gt;0,RANK(P2835,(N2835:P2835,Q2835:AE2835)),0)</f>
        <v>5</v>
      </c>
      <c r="G2835" s="1">
        <f t="shared" si="611"/>
        <v>10394</v>
      </c>
      <c r="H2835" s="2">
        <f t="shared" si="612"/>
        <v>0.51848156831446102</v>
      </c>
      <c r="I2835" s="2"/>
      <c r="J2835" s="2">
        <f t="shared" si="605"/>
        <v>0.23858931510949269</v>
      </c>
      <c r="K2835" s="2">
        <f t="shared" si="605"/>
        <v>0.75707088342395368</v>
      </c>
      <c r="L2835" s="2">
        <f t="shared" si="605"/>
        <v>2.9929665286576547E-4</v>
      </c>
      <c r="M2835" s="2">
        <f t="shared" si="606"/>
        <v>4.0405048136878952E-3</v>
      </c>
      <c r="N2835" s="1">
        <v>4783</v>
      </c>
      <c r="O2835" s="1">
        <v>15177</v>
      </c>
      <c r="P2835" s="1">
        <v>6</v>
      </c>
      <c r="Q2835" s="1">
        <v>71</v>
      </c>
      <c r="R2835" s="1">
        <v>10</v>
      </c>
      <c r="S2835" s="1">
        <v>0</v>
      </c>
      <c r="U2835" s="1">
        <v>0</v>
      </c>
      <c r="W2835" s="1">
        <v>0</v>
      </c>
      <c r="AG2835" s="7">
        <f>IF(Q2835&gt;0,RANK(Q2835,(N2835:P2835,Q2835:AE2835)),0)</f>
        <v>3</v>
      </c>
      <c r="AH2835" s="7">
        <f>IF(R2835&gt;0,RANK(R2835,(N2835:P2835,Q2835:AE2835)),0)</f>
        <v>4</v>
      </c>
      <c r="AI2835" s="7">
        <f>IF(T2835&gt;0,RANK(T2835,(N2835:P2835,Q2835:AE2835)),0)</f>
        <v>0</v>
      </c>
      <c r="AJ2835" s="7">
        <f>IF(S2835&gt;0,RANK(S2835,(N2835:P2835,Q2835:AE2835)),0)</f>
        <v>0</v>
      </c>
      <c r="AK2835" s="2">
        <f t="shared" si="607"/>
        <v>3.5416770589115579E-3</v>
      </c>
      <c r="AL2835" s="2">
        <f t="shared" si="607"/>
        <v>4.9882775477627574E-4</v>
      </c>
      <c r="AM2835" s="2">
        <f t="shared" si="608"/>
        <v>0</v>
      </c>
      <c r="AN2835" s="2">
        <f t="shared" si="609"/>
        <v>0</v>
      </c>
      <c r="AP2835" t="s">
        <v>1580</v>
      </c>
      <c r="AQ2835" t="s">
        <v>3776</v>
      </c>
      <c r="AR2835">
        <v>12</v>
      </c>
      <c r="AT2835" s="85" t="s">
        <v>3334</v>
      </c>
      <c r="AU2835" s="84" t="s">
        <v>3162</v>
      </c>
      <c r="AV2835" s="77" t="str">
        <f t="shared" si="610"/>
        <v>48497</v>
      </c>
      <c r="AX2835" s="7" t="s">
        <v>186</v>
      </c>
      <c r="AY2835">
        <v>23</v>
      </c>
    </row>
    <row r="2836" spans="1:54" hidden="1" outlineLevel="1">
      <c r="A2836" t="s">
        <v>3778</v>
      </c>
      <c r="B2836" t="s">
        <v>3776</v>
      </c>
      <c r="C2836" s="1">
        <f t="shared" si="604"/>
        <v>16929</v>
      </c>
      <c r="D2836" s="7">
        <f>IF(N2836&gt;0, RANK(N2836,(N2836:P2836,Q2836:AE2836)),0)</f>
        <v>2</v>
      </c>
      <c r="E2836" s="7">
        <f>IF(O2836&gt;0,RANK(O2836,(N2836:P2836,Q2836:AE2836)),0)</f>
        <v>1</v>
      </c>
      <c r="F2836" s="7">
        <f>IF(P2836&gt;0,RANK(P2836,(N2836:P2836,Q2836:AE2836)),0)</f>
        <v>4</v>
      </c>
      <c r="G2836" s="1">
        <f t="shared" si="611"/>
        <v>8797</v>
      </c>
      <c r="H2836" s="2">
        <f t="shared" si="612"/>
        <v>0.51964085297418627</v>
      </c>
      <c r="I2836" s="2"/>
      <c r="J2836" s="2">
        <f t="shared" si="605"/>
        <v>0.23828932600862426</v>
      </c>
      <c r="K2836" s="2">
        <f t="shared" si="605"/>
        <v>0.75793017898281057</v>
      </c>
      <c r="L2836" s="2">
        <f t="shared" si="605"/>
        <v>5.3163211057947904E-4</v>
      </c>
      <c r="M2836" s="2">
        <f t="shared" si="606"/>
        <v>3.2488628979856645E-3</v>
      </c>
      <c r="N2836" s="1">
        <v>4034</v>
      </c>
      <c r="O2836" s="1">
        <v>12831</v>
      </c>
      <c r="P2836" s="1">
        <v>9</v>
      </c>
      <c r="Q2836" s="1">
        <v>54</v>
      </c>
      <c r="R2836" s="1">
        <v>0</v>
      </c>
      <c r="S2836" s="1">
        <v>0</v>
      </c>
      <c r="U2836" s="1">
        <v>0</v>
      </c>
      <c r="W2836" s="1">
        <v>1</v>
      </c>
      <c r="AG2836" s="7">
        <f>IF(Q2836&gt;0,RANK(Q2836,(N2836:P2836,Q2836:AE2836)),0)</f>
        <v>3</v>
      </c>
      <c r="AH2836" s="7">
        <f>IF(R2836&gt;0,RANK(R2836,(N2836:P2836,Q2836:AE2836)),0)</f>
        <v>0</v>
      </c>
      <c r="AI2836" s="7">
        <f>IF(T2836&gt;0,RANK(T2836,(N2836:P2836,Q2836:AE2836)),0)</f>
        <v>0</v>
      </c>
      <c r="AJ2836" s="7">
        <f>IF(S2836&gt;0,RANK(S2836,(N2836:P2836,Q2836:AE2836)),0)</f>
        <v>0</v>
      </c>
      <c r="AK2836" s="2">
        <f t="shared" si="607"/>
        <v>3.189792663476874E-3</v>
      </c>
      <c r="AL2836" s="2">
        <f t="shared" si="607"/>
        <v>0</v>
      </c>
      <c r="AM2836" s="2">
        <f t="shared" si="608"/>
        <v>0</v>
      </c>
      <c r="AN2836" s="2">
        <f t="shared" si="609"/>
        <v>0</v>
      </c>
      <c r="AP2836" t="s">
        <v>3778</v>
      </c>
      <c r="AQ2836" t="s">
        <v>3776</v>
      </c>
      <c r="AR2836">
        <v>5</v>
      </c>
      <c r="AT2836" s="85" t="s">
        <v>3334</v>
      </c>
      <c r="AU2836" s="84" t="s">
        <v>4247</v>
      </c>
      <c r="AV2836" s="77" t="str">
        <f t="shared" si="610"/>
        <v>48499</v>
      </c>
      <c r="AX2836" s="7" t="s">
        <v>186</v>
      </c>
      <c r="AY2836">
        <v>13</v>
      </c>
    </row>
    <row r="2837" spans="1:54" hidden="1" outlineLevel="1">
      <c r="A2837" t="s">
        <v>4896</v>
      </c>
      <c r="B2837" t="s">
        <v>3776</v>
      </c>
      <c r="C2837" s="1">
        <f t="shared" si="604"/>
        <v>2613</v>
      </c>
      <c r="D2837" s="7">
        <f>IF(N2837&gt;0, RANK(N2837,(N2837:P2837,Q2837:AE2837)),0)</f>
        <v>2</v>
      </c>
      <c r="E2837" s="7">
        <f>IF(O2837&gt;0,RANK(O2837,(N2837:P2837,Q2837:AE2837)),0)</f>
        <v>1</v>
      </c>
      <c r="F2837" s="7">
        <f>IF(P2837&gt;0,RANK(P2837,(N2837:P2837,Q2837:AE2837)),0)</f>
        <v>4</v>
      </c>
      <c r="G2837" s="1">
        <f t="shared" si="611"/>
        <v>1852</v>
      </c>
      <c r="H2837" s="2">
        <f t="shared" si="612"/>
        <v>0.70876387294297738</v>
      </c>
      <c r="I2837" s="2"/>
      <c r="J2837" s="2">
        <f t="shared" si="605"/>
        <v>0.14389590508993494</v>
      </c>
      <c r="K2837" s="2">
        <f t="shared" si="605"/>
        <v>0.85265977803291237</v>
      </c>
      <c r="L2837" s="2">
        <f t="shared" si="605"/>
        <v>7.6540375047837736E-4</v>
      </c>
      <c r="M2837" s="2">
        <f t="shared" si="606"/>
        <v>2.6789131266743648E-3</v>
      </c>
      <c r="N2837" s="1">
        <v>376</v>
      </c>
      <c r="O2837" s="1">
        <v>2228</v>
      </c>
      <c r="P2837" s="1">
        <v>2</v>
      </c>
      <c r="Q2837" s="1">
        <v>7</v>
      </c>
      <c r="W2837" s="1">
        <v>0</v>
      </c>
      <c r="AG2837" s="7">
        <f>IF(Q2837&gt;0,RANK(Q2837,(N2837:P2837,Q2837:AE2837)),0)</f>
        <v>3</v>
      </c>
      <c r="AH2837" s="7">
        <f>IF(R2837&gt;0,RANK(R2837,(N2837:P2837,Q2837:AE2837)),0)</f>
        <v>0</v>
      </c>
      <c r="AI2837" s="7">
        <f>IF(T2837&gt;0,RANK(T2837,(N2837:P2837,Q2837:AE2837)),0)</f>
        <v>0</v>
      </c>
      <c r="AJ2837" s="7">
        <f>IF(S2837&gt;0,RANK(S2837,(N2837:P2837,Q2837:AE2837)),0)</f>
        <v>0</v>
      </c>
      <c r="AK2837" s="2">
        <f t="shared" si="607"/>
        <v>2.6789131266743206E-3</v>
      </c>
      <c r="AL2837" s="2">
        <f t="shared" si="607"/>
        <v>0</v>
      </c>
      <c r="AM2837" s="2">
        <f t="shared" si="608"/>
        <v>0</v>
      </c>
      <c r="AN2837" s="2">
        <f t="shared" si="609"/>
        <v>0</v>
      </c>
      <c r="AP2837" t="s">
        <v>4896</v>
      </c>
      <c r="AQ2837" t="s">
        <v>3776</v>
      </c>
      <c r="AR2837">
        <v>19</v>
      </c>
      <c r="AT2837" s="85" t="s">
        <v>3334</v>
      </c>
      <c r="AU2837" s="84" t="s">
        <v>4546</v>
      </c>
      <c r="AV2837" s="77" t="str">
        <f t="shared" si="610"/>
        <v>48501</v>
      </c>
      <c r="AX2837" s="7" t="s">
        <v>186</v>
      </c>
      <c r="AY2837">
        <v>7</v>
      </c>
    </row>
    <row r="2838" spans="1:54" hidden="1" outlineLevel="1">
      <c r="A2838" t="s">
        <v>3798</v>
      </c>
      <c r="B2838" t="s">
        <v>3776</v>
      </c>
      <c r="C2838" s="1">
        <f t="shared" si="604"/>
        <v>7409</v>
      </c>
      <c r="D2838" s="7">
        <f>IF(N2838&gt;0, RANK(N2838,(N2838:P2838,Q2838:AE2838)),0)</f>
        <v>2</v>
      </c>
      <c r="E2838" s="7">
        <f>IF(O2838&gt;0,RANK(O2838,(N2838:P2838,Q2838:AE2838)),0)</f>
        <v>1</v>
      </c>
      <c r="F2838" s="7">
        <f>IF(P2838&gt;0,RANK(P2838,(N2838:P2838,Q2838:AE2838)),0)</f>
        <v>4</v>
      </c>
      <c r="G2838" s="1">
        <f t="shared" si="611"/>
        <v>4363</v>
      </c>
      <c r="H2838" s="2">
        <f t="shared" si="612"/>
        <v>0.58887839114590368</v>
      </c>
      <c r="I2838" s="2"/>
      <c r="J2838" s="2">
        <f t="shared" si="605"/>
        <v>0.20394115265217977</v>
      </c>
      <c r="K2838" s="2">
        <f t="shared" si="605"/>
        <v>0.79281954379808339</v>
      </c>
      <c r="L2838" s="2">
        <f t="shared" si="605"/>
        <v>2.6994196247806724E-4</v>
      </c>
      <c r="M2838" s="2">
        <f t="shared" si="606"/>
        <v>2.9693615872588264E-3</v>
      </c>
      <c r="N2838" s="1">
        <v>1511</v>
      </c>
      <c r="O2838" s="1">
        <v>5874</v>
      </c>
      <c r="P2838" s="1">
        <v>2</v>
      </c>
      <c r="Q2838" s="1">
        <v>21</v>
      </c>
      <c r="R2838" s="1">
        <v>1</v>
      </c>
      <c r="S2838" s="1">
        <v>0</v>
      </c>
      <c r="U2838" s="1">
        <v>0</v>
      </c>
      <c r="W2838" s="1">
        <v>0</v>
      </c>
      <c r="AG2838" s="7">
        <f>IF(Q2838&gt;0,RANK(Q2838,(N2838:P2838,Q2838:AE2838)),0)</f>
        <v>3</v>
      </c>
      <c r="AH2838" s="7">
        <f>IF(R2838&gt;0,RANK(R2838,(N2838:P2838,Q2838:AE2838)),0)</f>
        <v>5</v>
      </c>
      <c r="AI2838" s="7">
        <f>IF(T2838&gt;0,RANK(T2838,(N2838:P2838,Q2838:AE2838)),0)</f>
        <v>0</v>
      </c>
      <c r="AJ2838" s="7">
        <f>IF(S2838&gt;0,RANK(S2838,(N2838:P2838,Q2838:AE2838)),0)</f>
        <v>0</v>
      </c>
      <c r="AK2838" s="2">
        <f t="shared" si="607"/>
        <v>2.8343906060197058E-3</v>
      </c>
      <c r="AL2838" s="2">
        <f t="shared" si="607"/>
        <v>1.3497098123903362E-4</v>
      </c>
      <c r="AM2838" s="2">
        <f t="shared" si="608"/>
        <v>0</v>
      </c>
      <c r="AN2838" s="2">
        <f t="shared" si="609"/>
        <v>0</v>
      </c>
      <c r="AP2838" t="s">
        <v>3798</v>
      </c>
      <c r="AQ2838" t="s">
        <v>3776</v>
      </c>
      <c r="AR2838">
        <v>19</v>
      </c>
      <c r="AT2838" s="85" t="s">
        <v>3334</v>
      </c>
      <c r="AU2838" s="84" t="s">
        <v>4547</v>
      </c>
      <c r="AV2838" s="77" t="str">
        <f t="shared" si="610"/>
        <v>48503</v>
      </c>
      <c r="AX2838" s="7" t="s">
        <v>186</v>
      </c>
      <c r="AY2838">
        <v>13</v>
      </c>
    </row>
    <row r="2839" spans="1:54" hidden="1" outlineLevel="1">
      <c r="A2839" t="s">
        <v>2207</v>
      </c>
      <c r="B2839" t="s">
        <v>3776</v>
      </c>
      <c r="C2839" s="1">
        <f t="shared" si="604"/>
        <v>2898</v>
      </c>
      <c r="D2839" s="7">
        <f>IF(N2839&gt;0, RANK(N2839,(N2839:P2839,Q2839:AE2839)),0)</f>
        <v>1</v>
      </c>
      <c r="E2839" s="7">
        <f>IF(O2839&gt;0,RANK(O2839,(N2839:P2839,Q2839:AE2839)),0)</f>
        <v>2</v>
      </c>
      <c r="F2839" s="7">
        <f>IF(P2839&gt;0,RANK(P2839,(N2839:P2839,Q2839:AE2839)),0)</f>
        <v>4</v>
      </c>
      <c r="G2839" s="1">
        <f t="shared" si="611"/>
        <v>434</v>
      </c>
      <c r="H2839" s="2">
        <f t="shared" si="612"/>
        <v>0.14975845410628019</v>
      </c>
      <c r="I2839" s="2"/>
      <c r="J2839" s="2">
        <f t="shared" si="605"/>
        <v>0.57349896480331264</v>
      </c>
      <c r="K2839" s="2">
        <f t="shared" si="605"/>
        <v>0.42374051069703245</v>
      </c>
      <c r="L2839" s="2">
        <f t="shared" si="605"/>
        <v>3.4506556245686681E-4</v>
      </c>
      <c r="M2839" s="2">
        <f t="shared" si="606"/>
        <v>2.415458937198048E-3</v>
      </c>
      <c r="N2839" s="1">
        <v>1662</v>
      </c>
      <c r="O2839" s="1">
        <v>1228</v>
      </c>
      <c r="P2839" s="1">
        <v>1</v>
      </c>
      <c r="Q2839" s="1">
        <v>6</v>
      </c>
      <c r="R2839" s="1">
        <v>0</v>
      </c>
      <c r="S2839" s="1">
        <v>1</v>
      </c>
      <c r="U2839" s="1">
        <v>0</v>
      </c>
      <c r="W2839" s="1">
        <v>0</v>
      </c>
      <c r="AG2839" s="7">
        <f>IF(Q2839&gt;0,RANK(Q2839,(N2839:P2839,Q2839:AE2839)),0)</f>
        <v>3</v>
      </c>
      <c r="AH2839" s="7">
        <f>IF(R2839&gt;0,RANK(R2839,(N2839:P2839,Q2839:AE2839)),0)</f>
        <v>0</v>
      </c>
      <c r="AI2839" s="7">
        <f>IF(T2839&gt;0,RANK(T2839,(N2839:P2839,Q2839:AE2839)),0)</f>
        <v>0</v>
      </c>
      <c r="AJ2839" s="7">
        <f>IF(S2839&gt;0,RANK(S2839,(N2839:P2839,Q2839:AE2839)),0)</f>
        <v>4</v>
      </c>
      <c r="AK2839" s="2">
        <f t="shared" si="607"/>
        <v>2.070393374741201E-3</v>
      </c>
      <c r="AL2839" s="2">
        <f t="shared" si="607"/>
        <v>0</v>
      </c>
      <c r="AM2839" s="2">
        <f t="shared" si="608"/>
        <v>0</v>
      </c>
      <c r="AN2839" s="2">
        <f t="shared" si="609"/>
        <v>3.4506556245686681E-4</v>
      </c>
      <c r="AP2839" t="s">
        <v>2207</v>
      </c>
      <c r="AQ2839" t="s">
        <v>3776</v>
      </c>
      <c r="AR2839">
        <v>28</v>
      </c>
      <c r="AT2839" s="85" t="s">
        <v>3334</v>
      </c>
      <c r="AU2839" s="84" t="s">
        <v>4548</v>
      </c>
      <c r="AV2839" s="77" t="str">
        <f t="shared" si="610"/>
        <v>48505</v>
      </c>
      <c r="AX2839" s="7" t="s">
        <v>186</v>
      </c>
      <c r="AY2839">
        <v>8</v>
      </c>
    </row>
    <row r="2840" spans="1:54" hidden="1" outlineLevel="1">
      <c r="A2840" t="s">
        <v>2722</v>
      </c>
      <c r="B2840" t="s">
        <v>3776</v>
      </c>
      <c r="C2840" s="1">
        <f t="shared" si="604"/>
        <v>3118</v>
      </c>
      <c r="D2840" s="7">
        <f>IF(N2840&gt;0, RANK(N2840,(N2840:P2840,Q2840:AE2840)),0)</f>
        <v>1</v>
      </c>
      <c r="E2840" s="7">
        <f>IF(O2840&gt;0,RANK(O2840,(N2840:P2840,Q2840:AE2840)),0)</f>
        <v>2</v>
      </c>
      <c r="F2840" s="7">
        <f>IF(P2840&gt;0,RANK(P2840,(N2840:P2840,Q2840:AE2840)),0)</f>
        <v>0</v>
      </c>
      <c r="G2840" s="1">
        <f t="shared" si="611"/>
        <v>1555</v>
      </c>
      <c r="H2840" s="2">
        <f t="shared" si="612"/>
        <v>0.49871712636305326</v>
      </c>
      <c r="I2840" s="2"/>
      <c r="J2840" s="2">
        <f t="shared" si="605"/>
        <v>0.74791533033996149</v>
      </c>
      <c r="K2840" s="2">
        <f t="shared" si="605"/>
        <v>0.24919820397690828</v>
      </c>
      <c r="L2840" s="2">
        <f t="shared" si="605"/>
        <v>0</v>
      </c>
      <c r="M2840" s="2">
        <f t="shared" si="606"/>
        <v>2.8864656831302238E-3</v>
      </c>
      <c r="N2840" s="1">
        <v>2332</v>
      </c>
      <c r="O2840" s="1">
        <v>777</v>
      </c>
      <c r="P2840" s="1">
        <v>0</v>
      </c>
      <c r="Q2840" s="1">
        <v>9</v>
      </c>
      <c r="R2840" s="1">
        <v>0</v>
      </c>
      <c r="S2840" s="1">
        <v>0</v>
      </c>
      <c r="U2840" s="1">
        <v>0</v>
      </c>
      <c r="W2840" s="1">
        <v>0</v>
      </c>
      <c r="AG2840" s="7">
        <f>IF(Q2840&gt;0,RANK(Q2840,(N2840:P2840,Q2840:AE2840)),0)</f>
        <v>3</v>
      </c>
      <c r="AH2840" s="7">
        <f>IF(R2840&gt;0,RANK(R2840,(N2840:P2840,Q2840:AE2840)),0)</f>
        <v>0</v>
      </c>
      <c r="AI2840" s="7">
        <f>IF(T2840&gt;0,RANK(T2840,(N2840:P2840,Q2840:AE2840)),0)</f>
        <v>0</v>
      </c>
      <c r="AJ2840" s="7">
        <f>IF(S2840&gt;0,RANK(S2840,(N2840:P2840,Q2840:AE2840)),0)</f>
        <v>0</v>
      </c>
      <c r="AK2840" s="2">
        <f t="shared" si="607"/>
        <v>2.8864656831302116E-3</v>
      </c>
      <c r="AL2840" s="2">
        <f t="shared" si="607"/>
        <v>0</v>
      </c>
      <c r="AM2840" s="2">
        <f t="shared" si="608"/>
        <v>0</v>
      </c>
      <c r="AN2840" s="2">
        <f t="shared" si="609"/>
        <v>0</v>
      </c>
      <c r="AP2840" t="s">
        <v>2722</v>
      </c>
      <c r="AQ2840" t="s">
        <v>3776</v>
      </c>
      <c r="AR2840">
        <v>23</v>
      </c>
      <c r="AT2840" s="85" t="s">
        <v>3334</v>
      </c>
      <c r="AU2840" s="84" t="s">
        <v>4549</v>
      </c>
      <c r="AV2840" s="77" t="str">
        <f t="shared" si="610"/>
        <v>48507</v>
      </c>
      <c r="AX2840" s="7" t="s">
        <v>186</v>
      </c>
      <c r="AY2840">
        <v>7</v>
      </c>
    </row>
    <row r="2841" spans="1:54" collapsed="1">
      <c r="A2841" t="s">
        <v>4559</v>
      </c>
      <c r="B2841" t="s">
        <v>3839</v>
      </c>
      <c r="C2841" s="1">
        <f t="shared" si="604"/>
        <v>7410765</v>
      </c>
      <c r="D2841" s="7">
        <f>IF(N2841&gt;0, RANK(N2841,(N2841:P2841,Q2841:AE2841)),0)</f>
        <v>2</v>
      </c>
      <c r="E2841" s="7">
        <f>IF(O2841&gt;0,RANK(O2841,(N2841:P2841,Q2841:AE2841)),0)</f>
        <v>1</v>
      </c>
      <c r="F2841" s="7">
        <f>IF(P2841&gt;0,RANK(P2841,(N2841:P2841,Q2841:AE2841)),0)</f>
        <v>4</v>
      </c>
      <c r="G2841" s="1">
        <f t="shared" si="611"/>
        <v>1694213</v>
      </c>
      <c r="H2841" s="2">
        <f t="shared" si="612"/>
        <v>0.22861512947718624</v>
      </c>
      <c r="I2841" s="2"/>
      <c r="J2841" s="2">
        <f t="shared" si="605"/>
        <v>0.38224177935746173</v>
      </c>
      <c r="K2841" s="2">
        <f t="shared" si="605"/>
        <v>0.61085690883464794</v>
      </c>
      <c r="L2841" s="2">
        <f t="shared" si="605"/>
        <v>1.2359047952539312E-3</v>
      </c>
      <c r="M2841" s="2">
        <f t="shared" si="606"/>
        <v>5.6654070126363996E-3</v>
      </c>
      <c r="N2841" s="1">
        <f t="shared" ref="N2841:S2841" si="613">SUM(N2587:N2840)</f>
        <v>2832704</v>
      </c>
      <c r="O2841" s="1">
        <f t="shared" si="613"/>
        <v>4526917</v>
      </c>
      <c r="P2841" s="1">
        <f t="shared" si="613"/>
        <v>9159</v>
      </c>
      <c r="Q2841" s="1">
        <f t="shared" si="613"/>
        <v>38787</v>
      </c>
      <c r="R2841" s="1">
        <f t="shared" si="613"/>
        <v>1636</v>
      </c>
      <c r="S2841" s="1">
        <f t="shared" si="613"/>
        <v>1014</v>
      </c>
      <c r="U2841" s="1">
        <f>SUM(U2587:U2840)</f>
        <v>111</v>
      </c>
      <c r="W2841" s="1">
        <f>SUM(W2587:W2840)</f>
        <v>437</v>
      </c>
      <c r="AG2841" s="7">
        <f>IF(Q2841&gt;0,RANK(Q2841,(N2841:P2841,Q2841:AE2841)),0)</f>
        <v>3</v>
      </c>
      <c r="AH2841" s="7">
        <f>IF(R2841&gt;0,RANK(R2841,(N2841:P2841,Q2841:AE2841)),0)</f>
        <v>5</v>
      </c>
      <c r="AI2841" s="7">
        <f>IF(T2841&gt;0,RANK(T2841,(N2841:P2841,Q2841:AE2841)),0)</f>
        <v>0</v>
      </c>
      <c r="AJ2841" s="7">
        <f>IF(S2841&gt;0,RANK(S2841,(N2841:P2841,Q2841:AE2841)),0)</f>
        <v>6</v>
      </c>
      <c r="AK2841" s="2">
        <f t="shared" si="607"/>
        <v>5.233872616389806E-3</v>
      </c>
      <c r="AL2841" s="2">
        <f t="shared" si="607"/>
        <v>2.2075993504044455E-4</v>
      </c>
      <c r="AM2841" s="2">
        <f t="shared" si="608"/>
        <v>0</v>
      </c>
      <c r="AN2841" s="2">
        <f t="shared" si="609"/>
        <v>1.3682797929768384E-4</v>
      </c>
      <c r="AP2841" t="s">
        <v>4559</v>
      </c>
      <c r="AQ2841" t="s">
        <v>3839</v>
      </c>
      <c r="AT2841" s="85" t="s">
        <v>3334</v>
      </c>
      <c r="AU2841" s="116"/>
      <c r="AV2841" s="77" t="str">
        <f t="shared" si="610"/>
        <v>48</v>
      </c>
      <c r="AX2841" s="7" t="s">
        <v>2301</v>
      </c>
    </row>
    <row r="2842" spans="1:54">
      <c r="C2842" s="1"/>
      <c r="E2842" s="7"/>
      <c r="F2842" s="7"/>
      <c r="I2842" s="2"/>
      <c r="AG2842" s="7"/>
      <c r="AH2842" s="7"/>
      <c r="AI2842" s="7"/>
      <c r="AJ2842" s="7"/>
    </row>
    <row r="2843" spans="1:54" hidden="1" outlineLevel="1">
      <c r="A2843" t="s">
        <v>4299</v>
      </c>
      <c r="B2843" t="s">
        <v>4597</v>
      </c>
      <c r="C2843" s="1">
        <f t="shared" ref="C2843:C2872" si="614">SUM(N2843:AE2843)</f>
        <v>2544</v>
      </c>
      <c r="D2843" s="7">
        <f>IF(N2843&gt;0, RANK(N2843,(N2843:P2843,Q2843:AE2843)),0)</f>
        <v>2</v>
      </c>
      <c r="E2843" s="7">
        <f>IF(O2843&gt;0,RANK(O2843,(N2843:P2843,Q2843:AE2843)),0)</f>
        <v>1</v>
      </c>
      <c r="F2843" s="7">
        <f>IF(P2843&gt;0,RANK(P2843,(N2843:P2843,Q2843:AE2843)),0)</f>
        <v>3</v>
      </c>
      <c r="G2843" s="1">
        <f t="shared" si="611"/>
        <v>1530</v>
      </c>
      <c r="H2843" s="2">
        <f t="shared" si="612"/>
        <v>0.60141509433962259</v>
      </c>
      <c r="I2843" s="2"/>
      <c r="J2843" s="2">
        <f t="shared" ref="J2843:L2872" si="615">IF($C2843=0,"-",N2843/$C2843)</f>
        <v>0.19378930817610063</v>
      </c>
      <c r="K2843" s="2">
        <f t="shared" si="615"/>
        <v>0.79520440251572322</v>
      </c>
      <c r="L2843" s="2">
        <f t="shared" si="615"/>
        <v>4.7169811320754715E-3</v>
      </c>
      <c r="M2843" s="2">
        <f t="shared" ref="M2843:M2872" si="616">IF(C2843=0,"-",(1-J2843-K2843-L2843))</f>
        <v>6.2893081761006822E-3</v>
      </c>
      <c r="N2843" s="1">
        <v>493</v>
      </c>
      <c r="O2843" s="1">
        <v>2023</v>
      </c>
      <c r="P2843" s="1">
        <v>12</v>
      </c>
      <c r="Q2843" s="1">
        <v>4</v>
      </c>
      <c r="R2843" s="1">
        <v>9</v>
      </c>
      <c r="S2843" s="1">
        <v>0</v>
      </c>
      <c r="T2843" s="1">
        <v>1</v>
      </c>
      <c r="U2843" s="1">
        <v>0</v>
      </c>
      <c r="W2843" s="1">
        <v>0</v>
      </c>
      <c r="AB2843" s="1">
        <v>2</v>
      </c>
      <c r="AG2843" s="7">
        <f>IF(Q2843&gt;0,RANK(Q2843,(N2843:P2843,Q2843:AE2843)),0)</f>
        <v>5</v>
      </c>
      <c r="AH2843" s="7">
        <f>IF(R2843&gt;0,RANK(R2843,(N2843:P2843,Q2843:AE2843)),0)</f>
        <v>4</v>
      </c>
      <c r="AI2843" s="7">
        <f>IF(T2843&gt;0,RANK(T2843,(N2843:P2843,Q2843:AE2843)),0)</f>
        <v>7</v>
      </c>
      <c r="AJ2843" s="7">
        <f>IF(S2843&gt;0,RANK(S2843,(N2843:P2843,Q2843:AE2843)),0)</f>
        <v>0</v>
      </c>
      <c r="AK2843" s="2">
        <f t="shared" ref="AK2843:AL2872" si="617">IF($C2843=0,"-",Q2843/$C2843)</f>
        <v>1.5723270440251573E-3</v>
      </c>
      <c r="AL2843" s="2">
        <f t="shared" si="617"/>
        <v>3.5377358490566039E-3</v>
      </c>
      <c r="AM2843" s="2">
        <f t="shared" ref="AM2843:AM2872" si="618">IF($C2843=0,"-",T2843/$C2843)</f>
        <v>3.9308176100628933E-4</v>
      </c>
      <c r="AN2843" s="2">
        <f t="shared" ref="AN2843:AN2872" si="619">IF($C2843=0,"-",S2843/$C2843)</f>
        <v>0</v>
      </c>
      <c r="AP2843" t="s">
        <v>4299</v>
      </c>
      <c r="AQ2843" t="s">
        <v>4597</v>
      </c>
      <c r="AR2843">
        <v>3</v>
      </c>
      <c r="AT2843" s="85" t="s">
        <v>3343</v>
      </c>
      <c r="AU2843" s="84" t="s">
        <v>3988</v>
      </c>
      <c r="AV2843" s="77" t="str">
        <f t="shared" ref="AV2843:AV2872" si="620">AT2843&amp;AU2843</f>
        <v>49001</v>
      </c>
      <c r="AX2843" s="7" t="s">
        <v>186</v>
      </c>
      <c r="BB2843" t="s">
        <v>5381</v>
      </c>
    </row>
    <row r="2844" spans="1:54" hidden="1" outlineLevel="1">
      <c r="A2844" t="s">
        <v>4785</v>
      </c>
      <c r="B2844" t="s">
        <v>4597</v>
      </c>
      <c r="C2844" s="1">
        <f t="shared" si="614"/>
        <v>18368</v>
      </c>
      <c r="D2844" s="7">
        <f>IF(N2844&gt;0, RANK(N2844,(N2844:P2844,Q2844:AE2844)),0)</f>
        <v>2</v>
      </c>
      <c r="E2844" s="7">
        <f>IF(O2844&gt;0,RANK(O2844,(N2844:P2844,Q2844:AE2844)),0)</f>
        <v>1</v>
      </c>
      <c r="F2844" s="7">
        <f>IF(P2844&gt;0,RANK(P2844,(N2844:P2844,Q2844:AE2844)),0)</f>
        <v>3</v>
      </c>
      <c r="G2844" s="1">
        <f t="shared" si="611"/>
        <v>13507</v>
      </c>
      <c r="H2844" s="2">
        <f t="shared" si="612"/>
        <v>0.73535496515679444</v>
      </c>
      <c r="I2844" s="2"/>
      <c r="J2844" s="2">
        <f t="shared" si="615"/>
        <v>0.12216898954703832</v>
      </c>
      <c r="K2844" s="2">
        <f t="shared" si="615"/>
        <v>0.8575239547038328</v>
      </c>
      <c r="L2844" s="2">
        <f t="shared" si="615"/>
        <v>7.8941637630662014E-3</v>
      </c>
      <c r="M2844" s="2">
        <f t="shared" si="616"/>
        <v>1.2412891986062631E-2</v>
      </c>
      <c r="N2844" s="1">
        <v>2244</v>
      </c>
      <c r="O2844" s="1">
        <v>15751</v>
      </c>
      <c r="P2844" s="1">
        <v>145</v>
      </c>
      <c r="Q2844" s="1">
        <v>55</v>
      </c>
      <c r="R2844" s="1">
        <v>144</v>
      </c>
      <c r="S2844" s="1">
        <v>0</v>
      </c>
      <c r="T2844" s="1">
        <v>10</v>
      </c>
      <c r="U2844" s="1">
        <v>0</v>
      </c>
      <c r="W2844" s="1">
        <v>0</v>
      </c>
      <c r="AB2844" s="1">
        <v>19</v>
      </c>
      <c r="AG2844" s="7">
        <f>IF(Q2844&gt;0,RANK(Q2844,(N2844:P2844,Q2844:AE2844)),0)</f>
        <v>5</v>
      </c>
      <c r="AH2844" s="7">
        <f>IF(R2844&gt;0,RANK(R2844,(N2844:P2844,Q2844:AE2844)),0)</f>
        <v>4</v>
      </c>
      <c r="AI2844" s="7">
        <f>IF(T2844&gt;0,RANK(T2844,(N2844:P2844,Q2844:AE2844)),0)</f>
        <v>7</v>
      </c>
      <c r="AJ2844" s="7">
        <f>IF(S2844&gt;0,RANK(S2844,(N2844:P2844,Q2844:AE2844)),0)</f>
        <v>0</v>
      </c>
      <c r="AK2844" s="2">
        <f t="shared" si="617"/>
        <v>2.9943379790940768E-3</v>
      </c>
      <c r="AL2844" s="2">
        <f t="shared" si="617"/>
        <v>7.8397212543554005E-3</v>
      </c>
      <c r="AM2844" s="2">
        <f t="shared" si="618"/>
        <v>5.4442508710801391E-4</v>
      </c>
      <c r="AN2844" s="2">
        <f t="shared" si="619"/>
        <v>0</v>
      </c>
      <c r="AP2844" t="s">
        <v>4785</v>
      </c>
      <c r="AQ2844" t="s">
        <v>4597</v>
      </c>
      <c r="AR2844">
        <v>1</v>
      </c>
      <c r="AT2844" s="85" t="s">
        <v>3343</v>
      </c>
      <c r="AU2844" s="84" t="s">
        <v>3989</v>
      </c>
      <c r="AV2844" s="77" t="str">
        <f t="shared" si="620"/>
        <v>49003</v>
      </c>
      <c r="AX2844" s="7" t="s">
        <v>186</v>
      </c>
      <c r="BB2844" t="s">
        <v>5381</v>
      </c>
    </row>
    <row r="2845" spans="1:54" hidden="1" outlineLevel="1">
      <c r="A2845" t="s">
        <v>2791</v>
      </c>
      <c r="B2845" t="s">
        <v>4597</v>
      </c>
      <c r="C2845" s="1">
        <f t="shared" si="614"/>
        <v>39731</v>
      </c>
      <c r="D2845" s="7">
        <f>IF(N2845&gt;0, RANK(N2845,(N2845:P2845,Q2845:AE2845)),0)</f>
        <v>2</v>
      </c>
      <c r="E2845" s="7">
        <f>IF(O2845&gt;0,RANK(O2845,(N2845:P2845,Q2845:AE2845)),0)</f>
        <v>1</v>
      </c>
      <c r="F2845" s="7">
        <f>IF(P2845&gt;0,RANK(P2845,(N2845:P2845,Q2845:AE2845)),0)</f>
        <v>3</v>
      </c>
      <c r="G2845" s="1">
        <f t="shared" si="611"/>
        <v>26111</v>
      </c>
      <c r="H2845" s="2">
        <f t="shared" si="612"/>
        <v>0.65719463391306532</v>
      </c>
      <c r="I2845" s="2"/>
      <c r="J2845" s="2">
        <f t="shared" si="615"/>
        <v>0.16045405350985376</v>
      </c>
      <c r="K2845" s="2">
        <f t="shared" si="615"/>
        <v>0.81764868742291918</v>
      </c>
      <c r="L2845" s="2">
        <f t="shared" si="615"/>
        <v>1.0394905741108958E-2</v>
      </c>
      <c r="M2845" s="2">
        <f t="shared" si="616"/>
        <v>1.1502353326118101E-2</v>
      </c>
      <c r="N2845" s="1">
        <v>6375</v>
      </c>
      <c r="O2845" s="1">
        <v>32486</v>
      </c>
      <c r="P2845" s="1">
        <v>413</v>
      </c>
      <c r="Q2845" s="1">
        <v>122</v>
      </c>
      <c r="R2845" s="1">
        <v>274</v>
      </c>
      <c r="S2845" s="1">
        <v>0</v>
      </c>
      <c r="T2845" s="1">
        <v>23</v>
      </c>
      <c r="U2845" s="1">
        <v>0</v>
      </c>
      <c r="W2845" s="1">
        <v>0</v>
      </c>
      <c r="AB2845" s="1">
        <v>38</v>
      </c>
      <c r="AG2845" s="7">
        <f>IF(Q2845&gt;0,RANK(Q2845,(N2845:P2845,Q2845:AE2845)),0)</f>
        <v>5</v>
      </c>
      <c r="AH2845" s="7">
        <f>IF(R2845&gt;0,RANK(R2845,(N2845:P2845,Q2845:AE2845)),0)</f>
        <v>4</v>
      </c>
      <c r="AI2845" s="7">
        <f>IF(T2845&gt;0,RANK(T2845,(N2845:P2845,Q2845:AE2845)),0)</f>
        <v>7</v>
      </c>
      <c r="AJ2845" s="7">
        <f>IF(S2845&gt;0,RANK(S2845,(N2845:P2845,Q2845:AE2845)),0)</f>
        <v>0</v>
      </c>
      <c r="AK2845" s="2">
        <f t="shared" si="617"/>
        <v>3.070650122070927E-3</v>
      </c>
      <c r="AL2845" s="2">
        <f t="shared" si="617"/>
        <v>6.8963781430117542E-3</v>
      </c>
      <c r="AM2845" s="2">
        <f t="shared" si="618"/>
        <v>5.788930558002567E-4</v>
      </c>
      <c r="AN2845" s="2">
        <f t="shared" si="619"/>
        <v>0</v>
      </c>
      <c r="AP2845" t="s">
        <v>2791</v>
      </c>
      <c r="AQ2845" t="s">
        <v>4597</v>
      </c>
      <c r="AR2845">
        <v>1</v>
      </c>
      <c r="AT2845" s="85" t="s">
        <v>3343</v>
      </c>
      <c r="AU2845" s="84" t="s">
        <v>3632</v>
      </c>
      <c r="AV2845" s="77" t="str">
        <f t="shared" si="620"/>
        <v>49005</v>
      </c>
      <c r="AX2845" s="7" t="s">
        <v>186</v>
      </c>
      <c r="BB2845" t="s">
        <v>5381</v>
      </c>
    </row>
    <row r="2846" spans="1:54" hidden="1" outlineLevel="1">
      <c r="A2846" t="s">
        <v>4431</v>
      </c>
      <c r="B2846" t="s">
        <v>4597</v>
      </c>
      <c r="C2846" s="1">
        <f t="shared" si="614"/>
        <v>8508</v>
      </c>
      <c r="D2846" s="7">
        <f>IF(N2846&gt;0, RANK(N2846,(N2846:P2846,Q2846:AE2846)),0)</f>
        <v>2</v>
      </c>
      <c r="E2846" s="7">
        <f>IF(O2846&gt;0,RANK(O2846,(N2846:P2846,Q2846:AE2846)),0)</f>
        <v>1</v>
      </c>
      <c r="F2846" s="7">
        <f>IF(P2846&gt;0,RANK(P2846,(N2846:P2846,Q2846:AE2846)),0)</f>
        <v>3</v>
      </c>
      <c r="G2846" s="1">
        <f t="shared" si="611"/>
        <v>1535</v>
      </c>
      <c r="H2846" s="2">
        <f t="shared" si="612"/>
        <v>0.18041842971321109</v>
      </c>
      <c r="I2846" s="2"/>
      <c r="J2846" s="2">
        <f t="shared" si="615"/>
        <v>0.40138692994828395</v>
      </c>
      <c r="K2846" s="2">
        <f t="shared" si="615"/>
        <v>0.58180535966149505</v>
      </c>
      <c r="L2846" s="2">
        <f t="shared" si="615"/>
        <v>9.7555242125058773E-3</v>
      </c>
      <c r="M2846" s="2">
        <f t="shared" si="616"/>
        <v>7.0521861777151206E-3</v>
      </c>
      <c r="N2846" s="1">
        <v>3415</v>
      </c>
      <c r="O2846" s="1">
        <v>4950</v>
      </c>
      <c r="P2846" s="1">
        <v>83</v>
      </c>
      <c r="Q2846" s="1">
        <v>21</v>
      </c>
      <c r="R2846" s="1">
        <v>22</v>
      </c>
      <c r="S2846" s="1">
        <v>0</v>
      </c>
      <c r="T2846" s="1">
        <v>7</v>
      </c>
      <c r="U2846" s="1">
        <v>0</v>
      </c>
      <c r="W2846" s="1">
        <v>0</v>
      </c>
      <c r="AB2846" s="1">
        <v>10</v>
      </c>
      <c r="AG2846" s="7">
        <f>IF(Q2846&gt;0,RANK(Q2846,(N2846:P2846,Q2846:AE2846)),0)</f>
        <v>5</v>
      </c>
      <c r="AH2846" s="7">
        <f>IF(R2846&gt;0,RANK(R2846,(N2846:P2846,Q2846:AE2846)),0)</f>
        <v>4</v>
      </c>
      <c r="AI2846" s="7">
        <f>IF(T2846&gt;0,RANK(T2846,(N2846:P2846,Q2846:AE2846)),0)</f>
        <v>7</v>
      </c>
      <c r="AJ2846" s="7">
        <f>IF(S2846&gt;0,RANK(S2846,(N2846:P2846,Q2846:AE2846)),0)</f>
        <v>0</v>
      </c>
      <c r="AK2846" s="2">
        <f t="shared" si="617"/>
        <v>2.4682651622002822E-3</v>
      </c>
      <c r="AL2846" s="2">
        <f t="shared" si="617"/>
        <v>2.5858015984955335E-3</v>
      </c>
      <c r="AM2846" s="2">
        <f t="shared" si="618"/>
        <v>8.2275505406676072E-4</v>
      </c>
      <c r="AN2846" s="2">
        <f t="shared" si="619"/>
        <v>0</v>
      </c>
      <c r="AP2846" t="s">
        <v>4431</v>
      </c>
      <c r="AQ2846" t="s">
        <v>4597</v>
      </c>
      <c r="AR2846">
        <v>2</v>
      </c>
      <c r="AT2846" s="85" t="s">
        <v>3343</v>
      </c>
      <c r="AU2846" s="84" t="s">
        <v>2597</v>
      </c>
      <c r="AV2846" s="77" t="str">
        <f t="shared" si="620"/>
        <v>49007</v>
      </c>
      <c r="AX2846" s="7" t="s">
        <v>186</v>
      </c>
      <c r="BB2846" t="s">
        <v>5381</v>
      </c>
    </row>
    <row r="2847" spans="1:54" hidden="1" outlineLevel="1">
      <c r="A2847" t="s">
        <v>4712</v>
      </c>
      <c r="B2847" t="s">
        <v>4597</v>
      </c>
      <c r="C2847" s="1">
        <f t="shared" si="614"/>
        <v>499</v>
      </c>
      <c r="D2847" s="7">
        <f>IF(N2847&gt;0, RANK(N2847,(N2847:P2847,Q2847:AE2847)),0)</f>
        <v>2</v>
      </c>
      <c r="E2847" s="7">
        <f>IF(O2847&gt;0,RANK(O2847,(N2847:P2847,Q2847:AE2847)),0)</f>
        <v>1</v>
      </c>
      <c r="F2847" s="7">
        <f>IF(P2847&gt;0,RANK(P2847,(N2847:P2847,Q2847:AE2847)),0)</f>
        <v>3</v>
      </c>
      <c r="G2847" s="1">
        <f t="shared" si="611"/>
        <v>272</v>
      </c>
      <c r="H2847" s="2">
        <f t="shared" si="612"/>
        <v>0.54509018036072143</v>
      </c>
      <c r="I2847" s="2"/>
      <c r="J2847" s="2">
        <f t="shared" si="615"/>
        <v>0.21643286573146292</v>
      </c>
      <c r="K2847" s="2">
        <f t="shared" si="615"/>
        <v>0.76152304609218435</v>
      </c>
      <c r="L2847" s="2">
        <f t="shared" si="615"/>
        <v>1.2024048096192385E-2</v>
      </c>
      <c r="M2847" s="2">
        <f t="shared" si="616"/>
        <v>1.0020040080160343E-2</v>
      </c>
      <c r="N2847" s="1">
        <v>108</v>
      </c>
      <c r="O2847" s="1">
        <v>380</v>
      </c>
      <c r="P2847" s="1">
        <v>6</v>
      </c>
      <c r="Q2847" s="1">
        <v>0</v>
      </c>
      <c r="R2847" s="1">
        <v>3</v>
      </c>
      <c r="S2847" s="1">
        <v>0</v>
      </c>
      <c r="T2847" s="1">
        <v>1</v>
      </c>
      <c r="U2847" s="1">
        <v>0</v>
      </c>
      <c r="W2847" s="1">
        <v>0</v>
      </c>
      <c r="AB2847" s="1">
        <v>1</v>
      </c>
      <c r="AG2847" s="7">
        <f>IF(Q2847&gt;0,RANK(Q2847,(N2847:P2847,Q2847:AE2847)),0)</f>
        <v>0</v>
      </c>
      <c r="AH2847" s="7">
        <f>IF(R2847&gt;0,RANK(R2847,(N2847:P2847,Q2847:AE2847)),0)</f>
        <v>4</v>
      </c>
      <c r="AI2847" s="7">
        <f>IF(T2847&gt;0,RANK(T2847,(N2847:P2847,Q2847:AE2847)),0)</f>
        <v>5</v>
      </c>
      <c r="AJ2847" s="7">
        <f>IF(S2847&gt;0,RANK(S2847,(N2847:P2847,Q2847:AE2847)),0)</f>
        <v>0</v>
      </c>
      <c r="AK2847" s="2">
        <f t="shared" si="617"/>
        <v>0</v>
      </c>
      <c r="AL2847" s="2">
        <f t="shared" si="617"/>
        <v>6.0120240480961923E-3</v>
      </c>
      <c r="AM2847" s="2">
        <f t="shared" si="618"/>
        <v>2.004008016032064E-3</v>
      </c>
      <c r="AN2847" s="2">
        <f t="shared" si="619"/>
        <v>0</v>
      </c>
      <c r="AP2847" t="s">
        <v>4712</v>
      </c>
      <c r="AQ2847" t="s">
        <v>4597</v>
      </c>
      <c r="AR2847">
        <v>2</v>
      </c>
      <c r="AT2847" s="85" t="s">
        <v>3343</v>
      </c>
      <c r="AU2847" s="84" t="s">
        <v>3218</v>
      </c>
      <c r="AV2847" s="77" t="str">
        <f t="shared" si="620"/>
        <v>49009</v>
      </c>
      <c r="AX2847" s="7" t="s">
        <v>186</v>
      </c>
      <c r="BB2847" t="s">
        <v>198</v>
      </c>
    </row>
    <row r="2848" spans="1:54" hidden="1" outlineLevel="1">
      <c r="A2848" t="s">
        <v>3617</v>
      </c>
      <c r="B2848" t="s">
        <v>4597</v>
      </c>
      <c r="C2848" s="1">
        <f t="shared" si="614"/>
        <v>109268</v>
      </c>
      <c r="D2848" s="7">
        <f>IF(N2848&gt;0, RANK(N2848,(N2848:P2848,Q2848:AE2848)),0)</f>
        <v>2</v>
      </c>
      <c r="E2848" s="7">
        <f>IF(O2848&gt;0,RANK(O2848,(N2848:P2848,Q2848:AE2848)),0)</f>
        <v>1</v>
      </c>
      <c r="F2848" s="7">
        <f>IF(P2848&gt;0,RANK(P2848,(N2848:P2848,Q2848:AE2848)),0)</f>
        <v>3</v>
      </c>
      <c r="G2848" s="1">
        <f t="shared" si="611"/>
        <v>65294</v>
      </c>
      <c r="H2848" s="2">
        <f t="shared" si="612"/>
        <v>0.59755829703115271</v>
      </c>
      <c r="I2848" s="2"/>
      <c r="J2848" s="2">
        <f t="shared" si="615"/>
        <v>0.19120877109492257</v>
      </c>
      <c r="K2848" s="2">
        <f t="shared" si="615"/>
        <v>0.78876706812607533</v>
      </c>
      <c r="L2848" s="2">
        <f t="shared" si="615"/>
        <v>9.6551597906065819E-3</v>
      </c>
      <c r="M2848" s="2">
        <f t="shared" si="616"/>
        <v>1.0369000988395461E-2</v>
      </c>
      <c r="N2848" s="1">
        <v>20893</v>
      </c>
      <c r="O2848" s="1">
        <v>86187</v>
      </c>
      <c r="P2848" s="1">
        <v>1055</v>
      </c>
      <c r="Q2848" s="1">
        <v>312</v>
      </c>
      <c r="R2848" s="1">
        <v>695</v>
      </c>
      <c r="S2848" s="1">
        <v>5</v>
      </c>
      <c r="T2848" s="1">
        <v>27</v>
      </c>
      <c r="U2848" s="1">
        <v>0</v>
      </c>
      <c r="W2848" s="1">
        <v>1</v>
      </c>
      <c r="AB2848" s="1">
        <v>93</v>
      </c>
      <c r="AG2848" s="7">
        <f>IF(Q2848&gt;0,RANK(Q2848,(N2848:P2848,Q2848:AE2848)),0)</f>
        <v>5</v>
      </c>
      <c r="AH2848" s="7">
        <f>IF(R2848&gt;0,RANK(R2848,(N2848:P2848,Q2848:AE2848)),0)</f>
        <v>4</v>
      </c>
      <c r="AI2848" s="7">
        <f>IF(T2848&gt;0,RANK(T2848,(N2848:P2848,Q2848:AE2848)),0)</f>
        <v>7</v>
      </c>
      <c r="AJ2848" s="7">
        <f>IF(S2848&gt;0,RANK(S2848,(N2848:P2848,Q2848:AE2848)),0)</f>
        <v>8</v>
      </c>
      <c r="AK2848" s="2">
        <f t="shared" si="617"/>
        <v>2.8553647911556904E-3</v>
      </c>
      <c r="AL2848" s="2">
        <f t="shared" si="617"/>
        <v>6.3605081085038621E-3</v>
      </c>
      <c r="AM2848" s="2">
        <f t="shared" si="618"/>
        <v>2.4709887615770402E-4</v>
      </c>
      <c r="AN2848" s="2">
        <f t="shared" si="619"/>
        <v>4.5759051140315554E-5</v>
      </c>
      <c r="AP2848" t="s">
        <v>3617</v>
      </c>
      <c r="AQ2848" t="s">
        <v>4597</v>
      </c>
      <c r="AR2848">
        <v>1</v>
      </c>
      <c r="AT2848" s="85" t="s">
        <v>3343</v>
      </c>
      <c r="AU2848" s="84" t="s">
        <v>3234</v>
      </c>
      <c r="AV2848" s="77" t="str">
        <f t="shared" si="620"/>
        <v>49011</v>
      </c>
      <c r="AX2848" s="7" t="s">
        <v>186</v>
      </c>
      <c r="BB2848" t="s">
        <v>5381</v>
      </c>
    </row>
    <row r="2849" spans="1:54" hidden="1" outlineLevel="1">
      <c r="A2849" t="s">
        <v>4175</v>
      </c>
      <c r="B2849" t="s">
        <v>4597</v>
      </c>
      <c r="C2849" s="1">
        <f t="shared" si="614"/>
        <v>5556</v>
      </c>
      <c r="D2849" s="7">
        <f>IF(N2849&gt;0, RANK(N2849,(N2849:P2849,Q2849:AE2849)),0)</f>
        <v>2</v>
      </c>
      <c r="E2849" s="7">
        <f>IF(O2849&gt;0,RANK(O2849,(N2849:P2849,Q2849:AE2849)),0)</f>
        <v>1</v>
      </c>
      <c r="F2849" s="7">
        <f>IF(P2849&gt;0,RANK(P2849,(N2849:P2849,Q2849:AE2849)),0)</f>
        <v>4</v>
      </c>
      <c r="G2849" s="1">
        <f t="shared" si="611"/>
        <v>4004</v>
      </c>
      <c r="H2849" s="2">
        <f t="shared" si="612"/>
        <v>0.72066234701223897</v>
      </c>
      <c r="I2849" s="2"/>
      <c r="J2849" s="2">
        <f t="shared" si="615"/>
        <v>0.132829373650108</v>
      </c>
      <c r="K2849" s="2">
        <f t="shared" si="615"/>
        <v>0.85349172066234702</v>
      </c>
      <c r="L2849" s="2">
        <f t="shared" si="615"/>
        <v>4.8596112311015119E-3</v>
      </c>
      <c r="M2849" s="2">
        <f t="shared" si="616"/>
        <v>8.8192944564434161E-3</v>
      </c>
      <c r="N2849" s="1">
        <v>738</v>
      </c>
      <c r="O2849" s="1">
        <v>4742</v>
      </c>
      <c r="P2849" s="1">
        <v>27</v>
      </c>
      <c r="Q2849" s="1">
        <v>12</v>
      </c>
      <c r="R2849" s="1">
        <v>32</v>
      </c>
      <c r="S2849" s="1">
        <v>0</v>
      </c>
      <c r="T2849" s="1">
        <v>2</v>
      </c>
      <c r="U2849" s="1">
        <v>0</v>
      </c>
      <c r="W2849" s="1">
        <v>0</v>
      </c>
      <c r="AB2849" s="1">
        <v>3</v>
      </c>
      <c r="AG2849" s="7">
        <f>IF(Q2849&gt;0,RANK(Q2849,(N2849:P2849,Q2849:AE2849)),0)</f>
        <v>5</v>
      </c>
      <c r="AH2849" s="7">
        <f>IF(R2849&gt;0,RANK(R2849,(N2849:P2849,Q2849:AE2849)),0)</f>
        <v>3</v>
      </c>
      <c r="AI2849" s="7">
        <f>IF(T2849&gt;0,RANK(T2849,(N2849:P2849,Q2849:AE2849)),0)</f>
        <v>7</v>
      </c>
      <c r="AJ2849" s="7">
        <f>IF(S2849&gt;0,RANK(S2849,(N2849:P2849,Q2849:AE2849)),0)</f>
        <v>0</v>
      </c>
      <c r="AK2849" s="2">
        <f t="shared" si="617"/>
        <v>2.1598272138228943E-3</v>
      </c>
      <c r="AL2849" s="2">
        <f t="shared" si="617"/>
        <v>5.7595392368610509E-3</v>
      </c>
      <c r="AM2849" s="2">
        <f t="shared" si="618"/>
        <v>3.5997120230381568E-4</v>
      </c>
      <c r="AN2849" s="2">
        <f t="shared" si="619"/>
        <v>0</v>
      </c>
      <c r="AP2849" t="s">
        <v>4175</v>
      </c>
      <c r="AQ2849" t="s">
        <v>4597</v>
      </c>
      <c r="AR2849">
        <v>2</v>
      </c>
      <c r="AT2849" s="85" t="s">
        <v>3343</v>
      </c>
      <c r="AU2849" s="84" t="s">
        <v>3235</v>
      </c>
      <c r="AV2849" s="77" t="str">
        <f t="shared" si="620"/>
        <v>49013</v>
      </c>
      <c r="AX2849" s="7" t="s">
        <v>186</v>
      </c>
      <c r="BB2849" t="s">
        <v>5381</v>
      </c>
    </row>
    <row r="2850" spans="1:54" hidden="1" outlineLevel="1">
      <c r="A2850" t="s">
        <v>3125</v>
      </c>
      <c r="B2850" t="s">
        <v>4597</v>
      </c>
      <c r="C2850" s="1">
        <f t="shared" si="614"/>
        <v>4678</v>
      </c>
      <c r="D2850" s="7">
        <f>IF(N2850&gt;0, RANK(N2850,(N2850:P2850,Q2850:AE2850)),0)</f>
        <v>2</v>
      </c>
      <c r="E2850" s="7">
        <f>IF(O2850&gt;0,RANK(O2850,(N2850:P2850,Q2850:AE2850)),0)</f>
        <v>1</v>
      </c>
      <c r="F2850" s="7">
        <f>IF(P2850&gt;0,RANK(P2850,(N2850:P2850,Q2850:AE2850)),0)</f>
        <v>4</v>
      </c>
      <c r="G2850" s="1">
        <f t="shared" si="611"/>
        <v>2950</v>
      </c>
      <c r="H2850" s="2">
        <f t="shared" si="612"/>
        <v>0.63061137238135956</v>
      </c>
      <c r="I2850" s="2"/>
      <c r="J2850" s="2">
        <f t="shared" si="615"/>
        <v>0.17764001710132535</v>
      </c>
      <c r="K2850" s="2">
        <f t="shared" si="615"/>
        <v>0.80825138948268493</v>
      </c>
      <c r="L2850" s="2">
        <f t="shared" si="615"/>
        <v>4.9166310389055154E-3</v>
      </c>
      <c r="M2850" s="2">
        <f t="shared" si="616"/>
        <v>9.1919623770841744E-3</v>
      </c>
      <c r="N2850" s="1">
        <v>831</v>
      </c>
      <c r="O2850" s="1">
        <v>3781</v>
      </c>
      <c r="P2850" s="1">
        <v>23</v>
      </c>
      <c r="Q2850" s="1">
        <v>11</v>
      </c>
      <c r="R2850" s="1">
        <v>29</v>
      </c>
      <c r="S2850" s="1">
        <v>0</v>
      </c>
      <c r="T2850" s="1">
        <v>0</v>
      </c>
      <c r="U2850" s="1">
        <v>0</v>
      </c>
      <c r="W2850" s="1">
        <v>0</v>
      </c>
      <c r="AB2850" s="1">
        <v>3</v>
      </c>
      <c r="AG2850" s="7">
        <f>IF(Q2850&gt;0,RANK(Q2850,(N2850:P2850,Q2850:AE2850)),0)</f>
        <v>5</v>
      </c>
      <c r="AH2850" s="7">
        <f>IF(R2850&gt;0,RANK(R2850,(N2850:P2850,Q2850:AE2850)),0)</f>
        <v>3</v>
      </c>
      <c r="AI2850" s="7">
        <f>IF(T2850&gt;0,RANK(T2850,(N2850:P2850,Q2850:AE2850)),0)</f>
        <v>0</v>
      </c>
      <c r="AJ2850" s="7">
        <f>IF(S2850&gt;0,RANK(S2850,(N2850:P2850,Q2850:AE2850)),0)</f>
        <v>0</v>
      </c>
      <c r="AK2850" s="2">
        <f t="shared" si="617"/>
        <v>2.35143223599829E-3</v>
      </c>
      <c r="AL2850" s="2">
        <f t="shared" si="617"/>
        <v>6.1992304403591277E-3</v>
      </c>
      <c r="AM2850" s="2">
        <f t="shared" si="618"/>
        <v>0</v>
      </c>
      <c r="AN2850" s="2">
        <f t="shared" si="619"/>
        <v>0</v>
      </c>
      <c r="AP2850" t="s">
        <v>3125</v>
      </c>
      <c r="AQ2850" t="s">
        <v>4597</v>
      </c>
      <c r="AR2850">
        <v>2</v>
      </c>
      <c r="AT2850" s="85" t="s">
        <v>3343</v>
      </c>
      <c r="AU2850" s="84" t="s">
        <v>4670</v>
      </c>
      <c r="AV2850" s="77" t="str">
        <f t="shared" si="620"/>
        <v>49015</v>
      </c>
      <c r="AX2850" s="7" t="s">
        <v>186</v>
      </c>
      <c r="BB2850" t="s">
        <v>637</v>
      </c>
    </row>
    <row r="2851" spans="1:54" hidden="1" outlineLevel="1">
      <c r="A2851" t="s">
        <v>2406</v>
      </c>
      <c r="B2851" t="s">
        <v>4597</v>
      </c>
      <c r="C2851" s="1">
        <f t="shared" si="614"/>
        <v>2162</v>
      </c>
      <c r="D2851" s="7">
        <f>IF(N2851&gt;0, RANK(N2851,(N2851:P2851,Q2851:AE2851)),0)</f>
        <v>2</v>
      </c>
      <c r="E2851" s="7">
        <f>IF(O2851&gt;0,RANK(O2851,(N2851:P2851,Q2851:AE2851)),0)</f>
        <v>1</v>
      </c>
      <c r="F2851" s="7">
        <f>IF(P2851&gt;0,RANK(P2851,(N2851:P2851,Q2851:AE2851)),0)</f>
        <v>3</v>
      </c>
      <c r="G2851" s="1">
        <f t="shared" si="611"/>
        <v>1584</v>
      </c>
      <c r="H2851" s="2">
        <f t="shared" si="612"/>
        <v>0.73265494912118412</v>
      </c>
      <c r="I2851" s="2"/>
      <c r="J2851" s="2">
        <f t="shared" si="615"/>
        <v>0.12210915818686402</v>
      </c>
      <c r="K2851" s="2">
        <f t="shared" si="615"/>
        <v>0.85476410730804808</v>
      </c>
      <c r="L2851" s="2">
        <f t="shared" si="615"/>
        <v>1.0175763182238668E-2</v>
      </c>
      <c r="M2851" s="2">
        <f t="shared" si="616"/>
        <v>1.2950971322849175E-2</v>
      </c>
      <c r="N2851" s="1">
        <v>264</v>
      </c>
      <c r="O2851" s="1">
        <v>1848</v>
      </c>
      <c r="P2851" s="1">
        <v>22</v>
      </c>
      <c r="Q2851" s="1">
        <v>7</v>
      </c>
      <c r="R2851" s="1">
        <v>16</v>
      </c>
      <c r="S2851" s="1">
        <v>2</v>
      </c>
      <c r="T2851" s="1">
        <v>1</v>
      </c>
      <c r="U2851" s="1">
        <v>0</v>
      </c>
      <c r="W2851" s="1">
        <v>0</v>
      </c>
      <c r="AB2851" s="1">
        <v>2</v>
      </c>
      <c r="AG2851" s="7">
        <f>IF(Q2851&gt;0,RANK(Q2851,(N2851:P2851,Q2851:AE2851)),0)</f>
        <v>5</v>
      </c>
      <c r="AH2851" s="7">
        <f>IF(R2851&gt;0,RANK(R2851,(N2851:P2851,Q2851:AE2851)),0)</f>
        <v>4</v>
      </c>
      <c r="AI2851" s="7">
        <f>IF(T2851&gt;0,RANK(T2851,(N2851:P2851,Q2851:AE2851)),0)</f>
        <v>8</v>
      </c>
      <c r="AJ2851" s="7">
        <f>IF(S2851&gt;0,RANK(S2851,(N2851:P2851,Q2851:AE2851)),0)</f>
        <v>6</v>
      </c>
      <c r="AK2851" s="2">
        <f t="shared" si="617"/>
        <v>3.2377428307123032E-3</v>
      </c>
      <c r="AL2851" s="2">
        <f t="shared" si="617"/>
        <v>7.4005550416281225E-3</v>
      </c>
      <c r="AM2851" s="2">
        <f t="shared" si="618"/>
        <v>4.6253469010175765E-4</v>
      </c>
      <c r="AN2851" s="2">
        <f t="shared" si="619"/>
        <v>9.2506938020351531E-4</v>
      </c>
      <c r="AP2851" t="s">
        <v>2406</v>
      </c>
      <c r="AQ2851" t="s">
        <v>4597</v>
      </c>
      <c r="AR2851">
        <v>2</v>
      </c>
      <c r="AT2851" s="85" t="s">
        <v>3343</v>
      </c>
      <c r="AU2851" s="84" t="s">
        <v>4671</v>
      </c>
      <c r="AV2851" s="77" t="str">
        <f t="shared" si="620"/>
        <v>49017</v>
      </c>
      <c r="AX2851" s="7" t="s">
        <v>186</v>
      </c>
      <c r="BB2851" t="s">
        <v>5381</v>
      </c>
    </row>
    <row r="2852" spans="1:54" hidden="1" outlineLevel="1">
      <c r="A2852" t="s">
        <v>2011</v>
      </c>
      <c r="B2852" t="s">
        <v>4597</v>
      </c>
      <c r="C2852" s="1">
        <f t="shared" si="614"/>
        <v>4165</v>
      </c>
      <c r="D2852" s="7">
        <f>IF(N2852&gt;0, RANK(N2852,(N2852:P2852,Q2852:AE2852)),0)</f>
        <v>2</v>
      </c>
      <c r="E2852" s="7">
        <f>IF(O2852&gt;0,RANK(O2852,(N2852:P2852,Q2852:AE2852)),0)</f>
        <v>1</v>
      </c>
      <c r="F2852" s="7">
        <f>IF(P2852&gt;0,RANK(P2852,(N2852:P2852,Q2852:AE2852)),0)</f>
        <v>3</v>
      </c>
      <c r="G2852" s="1">
        <f t="shared" si="611"/>
        <v>272</v>
      </c>
      <c r="H2852" s="2">
        <f t="shared" si="612"/>
        <v>6.5306122448979598E-2</v>
      </c>
      <c r="I2852" s="2"/>
      <c r="J2852" s="2">
        <f t="shared" si="615"/>
        <v>0.44609843937575028</v>
      </c>
      <c r="K2852" s="2">
        <f t="shared" si="615"/>
        <v>0.51140456182472993</v>
      </c>
      <c r="L2852" s="2">
        <f t="shared" si="615"/>
        <v>2.8331332533013204E-2</v>
      </c>
      <c r="M2852" s="2">
        <f t="shared" si="616"/>
        <v>1.4165666266506532E-2</v>
      </c>
      <c r="N2852" s="1">
        <v>1858</v>
      </c>
      <c r="O2852" s="1">
        <v>2130</v>
      </c>
      <c r="P2852" s="1">
        <v>118</v>
      </c>
      <c r="Q2852" s="1">
        <v>25</v>
      </c>
      <c r="R2852" s="1">
        <v>20</v>
      </c>
      <c r="S2852" s="1">
        <v>2</v>
      </c>
      <c r="T2852" s="1">
        <v>6</v>
      </c>
      <c r="U2852" s="1">
        <v>0</v>
      </c>
      <c r="W2852" s="1">
        <v>0</v>
      </c>
      <c r="AB2852" s="1">
        <v>6</v>
      </c>
      <c r="AG2852" s="7">
        <f>IF(Q2852&gt;0,RANK(Q2852,(N2852:P2852,Q2852:AE2852)),0)</f>
        <v>4</v>
      </c>
      <c r="AH2852" s="7">
        <f>IF(R2852&gt;0,RANK(R2852,(N2852:P2852,Q2852:AE2852)),0)</f>
        <v>5</v>
      </c>
      <c r="AI2852" s="7">
        <f>IF(T2852&gt;0,RANK(T2852,(N2852:P2852,Q2852:AE2852)),0)</f>
        <v>6</v>
      </c>
      <c r="AJ2852" s="7">
        <f>IF(S2852&gt;0,RANK(S2852,(N2852:P2852,Q2852:AE2852)),0)</f>
        <v>8</v>
      </c>
      <c r="AK2852" s="2">
        <f t="shared" si="617"/>
        <v>6.0024009603841539E-3</v>
      </c>
      <c r="AL2852" s="2">
        <f t="shared" si="617"/>
        <v>4.8019207683073226E-3</v>
      </c>
      <c r="AM2852" s="2">
        <f t="shared" si="618"/>
        <v>1.4405762304921968E-3</v>
      </c>
      <c r="AN2852" s="2">
        <f t="shared" si="619"/>
        <v>4.8019207683073231E-4</v>
      </c>
      <c r="AP2852" t="s">
        <v>2011</v>
      </c>
      <c r="AQ2852" t="s">
        <v>4597</v>
      </c>
      <c r="AR2852">
        <v>2</v>
      </c>
      <c r="AT2852" s="85" t="s">
        <v>3343</v>
      </c>
      <c r="AU2852" s="84" t="s">
        <v>4672</v>
      </c>
      <c r="AV2852" s="77" t="str">
        <f t="shared" si="620"/>
        <v>49019</v>
      </c>
      <c r="AX2852" s="7" t="s">
        <v>186</v>
      </c>
      <c r="BB2852" t="s">
        <v>5381</v>
      </c>
    </row>
    <row r="2853" spans="1:54" hidden="1" outlineLevel="1">
      <c r="A2853" t="s">
        <v>1622</v>
      </c>
      <c r="B2853" t="s">
        <v>4597</v>
      </c>
      <c r="C2853" s="1">
        <f t="shared" si="614"/>
        <v>15446</v>
      </c>
      <c r="D2853" s="7">
        <f>IF(N2853&gt;0, RANK(N2853,(N2853:P2853,Q2853:AE2853)),0)</f>
        <v>2</v>
      </c>
      <c r="E2853" s="7">
        <f>IF(O2853&gt;0,RANK(O2853,(N2853:P2853,Q2853:AE2853)),0)</f>
        <v>1</v>
      </c>
      <c r="F2853" s="7">
        <f>IF(P2853&gt;0,RANK(P2853,(N2853:P2853,Q2853:AE2853)),0)</f>
        <v>4</v>
      </c>
      <c r="G2853" s="1">
        <f t="shared" ref="G2853:G2916" si="621">IF(C2853&gt;0,MAX(N2853:P2853)-LARGE(N2853:P2853,2),0)</f>
        <v>10548</v>
      </c>
      <c r="H2853" s="2">
        <f t="shared" ref="H2853:H2916" si="622">IF(C2853&gt;0,G2853/C2853,0)</f>
        <v>0.68289524796063705</v>
      </c>
      <c r="I2853" s="2"/>
      <c r="J2853" s="2">
        <f t="shared" si="615"/>
        <v>0.14676939013336787</v>
      </c>
      <c r="K2853" s="2">
        <f t="shared" si="615"/>
        <v>0.82966463809400492</v>
      </c>
      <c r="L2853" s="2">
        <f t="shared" si="615"/>
        <v>7.1863265570374204E-3</v>
      </c>
      <c r="M2853" s="2">
        <f t="shared" si="616"/>
        <v>1.6379645215589784E-2</v>
      </c>
      <c r="N2853" s="1">
        <v>2267</v>
      </c>
      <c r="O2853" s="1">
        <v>12815</v>
      </c>
      <c r="P2853" s="1">
        <v>111</v>
      </c>
      <c r="Q2853" s="1">
        <v>62</v>
      </c>
      <c r="R2853" s="1">
        <v>169</v>
      </c>
      <c r="S2853" s="1">
        <v>0</v>
      </c>
      <c r="T2853" s="1">
        <v>6</v>
      </c>
      <c r="U2853" s="1">
        <v>0</v>
      </c>
      <c r="W2853" s="1">
        <v>0</v>
      </c>
      <c r="AB2853" s="1">
        <v>16</v>
      </c>
      <c r="AG2853" s="7">
        <f>IF(Q2853&gt;0,RANK(Q2853,(N2853:P2853,Q2853:AE2853)),0)</f>
        <v>5</v>
      </c>
      <c r="AH2853" s="7">
        <f>IF(R2853&gt;0,RANK(R2853,(N2853:P2853,Q2853:AE2853)),0)</f>
        <v>3</v>
      </c>
      <c r="AI2853" s="7">
        <f>IF(T2853&gt;0,RANK(T2853,(N2853:P2853,Q2853:AE2853)),0)</f>
        <v>7</v>
      </c>
      <c r="AJ2853" s="7">
        <f>IF(S2853&gt;0,RANK(S2853,(N2853:P2853,Q2853:AE2853)),0)</f>
        <v>0</v>
      </c>
      <c r="AK2853" s="2">
        <f t="shared" si="617"/>
        <v>4.0139842030299105E-3</v>
      </c>
      <c r="AL2853" s="2">
        <f t="shared" si="617"/>
        <v>1.0941344037291209E-2</v>
      </c>
      <c r="AM2853" s="2">
        <f t="shared" si="618"/>
        <v>3.8845008416418488E-4</v>
      </c>
      <c r="AN2853" s="2">
        <f t="shared" si="619"/>
        <v>0</v>
      </c>
      <c r="AP2853" t="s">
        <v>1622</v>
      </c>
      <c r="AQ2853" t="s">
        <v>4597</v>
      </c>
      <c r="AR2853">
        <v>2</v>
      </c>
      <c r="AT2853" s="85" t="s">
        <v>3343</v>
      </c>
      <c r="AU2853" s="84" t="s">
        <v>4350</v>
      </c>
      <c r="AV2853" s="77" t="str">
        <f t="shared" si="620"/>
        <v>49021</v>
      </c>
      <c r="AX2853" s="7" t="s">
        <v>186</v>
      </c>
      <c r="BB2853" t="s">
        <v>5381</v>
      </c>
    </row>
    <row r="2854" spans="1:54" hidden="1" outlineLevel="1">
      <c r="A2854" t="s">
        <v>3651</v>
      </c>
      <c r="B2854" t="s">
        <v>4597</v>
      </c>
      <c r="C2854" s="1">
        <f t="shared" si="614"/>
        <v>3417</v>
      </c>
      <c r="D2854" s="7">
        <f>IF(N2854&gt;0, RANK(N2854,(N2854:P2854,Q2854:AE2854)),0)</f>
        <v>2</v>
      </c>
      <c r="E2854" s="7">
        <f>IF(O2854&gt;0,RANK(O2854,(N2854:P2854,Q2854:AE2854)),0)</f>
        <v>1</v>
      </c>
      <c r="F2854" s="7">
        <f>IF(P2854&gt;0,RANK(P2854,(N2854:P2854,Q2854:AE2854)),0)</f>
        <v>4</v>
      </c>
      <c r="G2854" s="1">
        <f t="shared" si="621"/>
        <v>2076</v>
      </c>
      <c r="H2854" s="2">
        <f t="shared" si="622"/>
        <v>0.60755048287971902</v>
      </c>
      <c r="I2854" s="2"/>
      <c r="J2854" s="2">
        <f t="shared" si="615"/>
        <v>0.17705589698565993</v>
      </c>
      <c r="K2854" s="2">
        <f t="shared" si="615"/>
        <v>0.78460637986537896</v>
      </c>
      <c r="L2854" s="2">
        <f t="shared" si="615"/>
        <v>5.8530875036581793E-3</v>
      </c>
      <c r="M2854" s="2">
        <f t="shared" si="616"/>
        <v>3.2484635645302934E-2</v>
      </c>
      <c r="N2854" s="1">
        <v>605</v>
      </c>
      <c r="O2854" s="1">
        <v>2681</v>
      </c>
      <c r="P2854" s="1">
        <v>20</v>
      </c>
      <c r="Q2854" s="1">
        <v>9</v>
      </c>
      <c r="R2854" s="1">
        <v>98</v>
      </c>
      <c r="S2854" s="1">
        <v>0</v>
      </c>
      <c r="T2854" s="1">
        <v>2</v>
      </c>
      <c r="U2854" s="1">
        <v>0</v>
      </c>
      <c r="W2854" s="1">
        <v>0</v>
      </c>
      <c r="AB2854" s="1">
        <v>2</v>
      </c>
      <c r="AG2854" s="7">
        <f>IF(Q2854&gt;0,RANK(Q2854,(N2854:P2854,Q2854:AE2854)),0)</f>
        <v>5</v>
      </c>
      <c r="AH2854" s="7">
        <f>IF(R2854&gt;0,RANK(R2854,(N2854:P2854,Q2854:AE2854)),0)</f>
        <v>3</v>
      </c>
      <c r="AI2854" s="7">
        <f>IF(T2854&gt;0,RANK(T2854,(N2854:P2854,Q2854:AE2854)),0)</f>
        <v>6</v>
      </c>
      <c r="AJ2854" s="7">
        <f>IF(S2854&gt;0,RANK(S2854,(N2854:P2854,Q2854:AE2854)),0)</f>
        <v>0</v>
      </c>
      <c r="AK2854" s="2">
        <f t="shared" si="617"/>
        <v>2.6338893766461808E-3</v>
      </c>
      <c r="AL2854" s="2">
        <f t="shared" si="617"/>
        <v>2.868012876792508E-2</v>
      </c>
      <c r="AM2854" s="2">
        <f t="shared" si="618"/>
        <v>5.8530875036581797E-4</v>
      </c>
      <c r="AN2854" s="2">
        <f t="shared" si="619"/>
        <v>0</v>
      </c>
      <c r="AP2854" t="s">
        <v>3651</v>
      </c>
      <c r="AQ2854" t="s">
        <v>4597</v>
      </c>
      <c r="AR2854">
        <v>0</v>
      </c>
      <c r="AT2854" s="85" t="s">
        <v>3343</v>
      </c>
      <c r="AU2854" s="84" t="s">
        <v>4351</v>
      </c>
      <c r="AV2854" s="77" t="str">
        <f t="shared" si="620"/>
        <v>49023</v>
      </c>
      <c r="AX2854" s="7" t="s">
        <v>186</v>
      </c>
      <c r="BB2854" t="s">
        <v>5381</v>
      </c>
    </row>
    <row r="2855" spans="1:54" hidden="1" outlineLevel="1">
      <c r="A2855" t="s">
        <v>3633</v>
      </c>
      <c r="B2855" t="s">
        <v>4597</v>
      </c>
      <c r="C2855" s="1">
        <f t="shared" si="614"/>
        <v>3051</v>
      </c>
      <c r="D2855" s="7">
        <f>IF(N2855&gt;0, RANK(N2855,(N2855:P2855,Q2855:AE2855)),0)</f>
        <v>2</v>
      </c>
      <c r="E2855" s="7">
        <f>IF(O2855&gt;0,RANK(O2855,(N2855:P2855,Q2855:AE2855)),0)</f>
        <v>1</v>
      </c>
      <c r="F2855" s="7">
        <f>IF(P2855&gt;0,RANK(P2855,(N2855:P2855,Q2855:AE2855)),0)</f>
        <v>3</v>
      </c>
      <c r="G2855" s="1">
        <f t="shared" si="621"/>
        <v>1838</v>
      </c>
      <c r="H2855" s="2">
        <f t="shared" si="622"/>
        <v>0.60242543428384132</v>
      </c>
      <c r="I2855" s="2"/>
      <c r="J2855" s="2">
        <f t="shared" si="615"/>
        <v>0.1887905604719764</v>
      </c>
      <c r="K2855" s="2">
        <f t="shared" si="615"/>
        <v>0.79121599475581772</v>
      </c>
      <c r="L2855" s="2">
        <f t="shared" si="615"/>
        <v>8.1940347427073099E-3</v>
      </c>
      <c r="M2855" s="2">
        <f t="shared" si="616"/>
        <v>1.1799410029498572E-2</v>
      </c>
      <c r="N2855" s="1">
        <v>576</v>
      </c>
      <c r="O2855" s="1">
        <v>2414</v>
      </c>
      <c r="P2855" s="1">
        <v>25</v>
      </c>
      <c r="Q2855" s="1">
        <v>12</v>
      </c>
      <c r="R2855" s="1">
        <v>19</v>
      </c>
      <c r="S2855" s="1">
        <v>0</v>
      </c>
      <c r="T2855" s="1">
        <v>3</v>
      </c>
      <c r="U2855" s="1">
        <v>0</v>
      </c>
      <c r="W2855" s="1">
        <v>0</v>
      </c>
      <c r="AB2855" s="1">
        <v>2</v>
      </c>
      <c r="AG2855" s="7">
        <f>IF(Q2855&gt;0,RANK(Q2855,(N2855:P2855,Q2855:AE2855)),0)</f>
        <v>5</v>
      </c>
      <c r="AH2855" s="7">
        <f>IF(R2855&gt;0,RANK(R2855,(N2855:P2855,Q2855:AE2855)),0)</f>
        <v>4</v>
      </c>
      <c r="AI2855" s="7">
        <f>IF(T2855&gt;0,RANK(T2855,(N2855:P2855,Q2855:AE2855)),0)</f>
        <v>6</v>
      </c>
      <c r="AJ2855" s="7">
        <f>IF(S2855&gt;0,RANK(S2855,(N2855:P2855,Q2855:AE2855)),0)</f>
        <v>0</v>
      </c>
      <c r="AK2855" s="2">
        <f t="shared" si="617"/>
        <v>3.9331366764995086E-3</v>
      </c>
      <c r="AL2855" s="2">
        <f t="shared" si="617"/>
        <v>6.2274664044575552E-3</v>
      </c>
      <c r="AM2855" s="2">
        <f t="shared" si="618"/>
        <v>9.8328416912487715E-4</v>
      </c>
      <c r="AN2855" s="2">
        <f t="shared" si="619"/>
        <v>0</v>
      </c>
      <c r="AP2855" t="s">
        <v>3633</v>
      </c>
      <c r="AQ2855" t="s">
        <v>4597</v>
      </c>
      <c r="AR2855">
        <v>2</v>
      </c>
      <c r="AT2855" s="85" t="s">
        <v>3343</v>
      </c>
      <c r="AU2855" s="84" t="s">
        <v>3949</v>
      </c>
      <c r="AV2855" s="77" t="str">
        <f t="shared" si="620"/>
        <v>49025</v>
      </c>
      <c r="AX2855" s="7" t="s">
        <v>186</v>
      </c>
      <c r="BB2855" t="s">
        <v>5381</v>
      </c>
    </row>
    <row r="2856" spans="1:54" hidden="1" outlineLevel="1">
      <c r="A2856" t="s">
        <v>4827</v>
      </c>
      <c r="B2856" t="s">
        <v>4597</v>
      </c>
      <c r="C2856" s="1">
        <f t="shared" si="614"/>
        <v>4877</v>
      </c>
      <c r="D2856" s="7">
        <f>IF(N2856&gt;0, RANK(N2856,(N2856:P2856,Q2856:AE2856)),0)</f>
        <v>2</v>
      </c>
      <c r="E2856" s="7">
        <f>IF(O2856&gt;0,RANK(O2856,(N2856:P2856,Q2856:AE2856)),0)</f>
        <v>1</v>
      </c>
      <c r="F2856" s="7">
        <f>IF(P2856&gt;0,RANK(P2856,(N2856:P2856,Q2856:AE2856)),0)</f>
        <v>4</v>
      </c>
      <c r="G2856" s="1">
        <f t="shared" si="621"/>
        <v>3458</v>
      </c>
      <c r="H2856" s="2">
        <f t="shared" si="622"/>
        <v>0.709042444125487</v>
      </c>
      <c r="I2856" s="2"/>
      <c r="J2856" s="2">
        <f t="shared" si="615"/>
        <v>0.12835759688332993</v>
      </c>
      <c r="K2856" s="2">
        <f t="shared" si="615"/>
        <v>0.83740004100881693</v>
      </c>
      <c r="L2856" s="2">
        <f t="shared" si="615"/>
        <v>5.7412343653885584E-3</v>
      </c>
      <c r="M2856" s="2">
        <f t="shared" si="616"/>
        <v>2.8501127742464584E-2</v>
      </c>
      <c r="N2856" s="1">
        <v>626</v>
      </c>
      <c r="O2856" s="1">
        <v>4084</v>
      </c>
      <c r="P2856" s="1">
        <v>28</v>
      </c>
      <c r="Q2856" s="1">
        <v>14</v>
      </c>
      <c r="R2856" s="1">
        <v>118</v>
      </c>
      <c r="S2856" s="1">
        <v>0</v>
      </c>
      <c r="T2856" s="1">
        <v>0</v>
      </c>
      <c r="U2856" s="1">
        <v>0</v>
      </c>
      <c r="W2856" s="1">
        <v>0</v>
      </c>
      <c r="AB2856" s="1">
        <v>7</v>
      </c>
      <c r="AG2856" s="7">
        <f>IF(Q2856&gt;0,RANK(Q2856,(N2856:P2856,Q2856:AE2856)),0)</f>
        <v>5</v>
      </c>
      <c r="AH2856" s="7">
        <f>IF(R2856&gt;0,RANK(R2856,(N2856:P2856,Q2856:AE2856)),0)</f>
        <v>3</v>
      </c>
      <c r="AI2856" s="7">
        <f>IF(T2856&gt;0,RANK(T2856,(N2856:P2856,Q2856:AE2856)),0)</f>
        <v>0</v>
      </c>
      <c r="AJ2856" s="7">
        <f>IF(S2856&gt;0,RANK(S2856,(N2856:P2856,Q2856:AE2856)),0)</f>
        <v>0</v>
      </c>
      <c r="AK2856" s="2">
        <f t="shared" si="617"/>
        <v>2.8706171826942792E-3</v>
      </c>
      <c r="AL2856" s="2">
        <f t="shared" si="617"/>
        <v>2.4195201968423213E-2</v>
      </c>
      <c r="AM2856" s="2">
        <f t="shared" si="618"/>
        <v>0</v>
      </c>
      <c r="AN2856" s="2">
        <f t="shared" si="619"/>
        <v>0</v>
      </c>
      <c r="AP2856" t="s">
        <v>4827</v>
      </c>
      <c r="AQ2856" t="s">
        <v>4597</v>
      </c>
      <c r="AR2856">
        <v>3</v>
      </c>
      <c r="AT2856" s="85" t="s">
        <v>3343</v>
      </c>
      <c r="AU2856" s="84" t="s">
        <v>3950</v>
      </c>
      <c r="AV2856" s="77" t="str">
        <f t="shared" si="620"/>
        <v>49027</v>
      </c>
      <c r="AX2856" s="7" t="s">
        <v>186</v>
      </c>
      <c r="BB2856" t="s">
        <v>5381</v>
      </c>
    </row>
    <row r="2857" spans="1:54" hidden="1" outlineLevel="1">
      <c r="A2857" t="s">
        <v>3546</v>
      </c>
      <c r="B2857" t="s">
        <v>4597</v>
      </c>
      <c r="C2857" s="1">
        <f t="shared" si="614"/>
        <v>3841</v>
      </c>
      <c r="D2857" s="7">
        <f>IF(N2857&gt;0, RANK(N2857,(N2857:P2857,Q2857:AE2857)),0)</f>
        <v>2</v>
      </c>
      <c r="E2857" s="7">
        <f>IF(O2857&gt;0,RANK(O2857,(N2857:P2857,Q2857:AE2857)),0)</f>
        <v>1</v>
      </c>
      <c r="F2857" s="7">
        <f>IF(P2857&gt;0,RANK(P2857,(N2857:P2857,Q2857:AE2857)),0)</f>
        <v>3</v>
      </c>
      <c r="G2857" s="1">
        <f t="shared" si="621"/>
        <v>2829</v>
      </c>
      <c r="H2857" s="2">
        <f t="shared" si="622"/>
        <v>0.73652694610778446</v>
      </c>
      <c r="I2857" s="2"/>
      <c r="J2857" s="2">
        <f t="shared" si="615"/>
        <v>0.12288466545170529</v>
      </c>
      <c r="K2857" s="2">
        <f t="shared" si="615"/>
        <v>0.85941161155948975</v>
      </c>
      <c r="L2857" s="2">
        <f t="shared" si="615"/>
        <v>6.5087216870606613E-3</v>
      </c>
      <c r="M2857" s="2">
        <f t="shared" si="616"/>
        <v>1.1195001301744299E-2</v>
      </c>
      <c r="N2857" s="1">
        <v>472</v>
      </c>
      <c r="O2857" s="1">
        <v>3301</v>
      </c>
      <c r="P2857" s="1">
        <v>25</v>
      </c>
      <c r="Q2857" s="1">
        <v>9</v>
      </c>
      <c r="R2857" s="1">
        <v>24</v>
      </c>
      <c r="S2857" s="1">
        <v>0</v>
      </c>
      <c r="T2857" s="1">
        <v>2</v>
      </c>
      <c r="U2857" s="1">
        <v>0</v>
      </c>
      <c r="W2857" s="1">
        <v>0</v>
      </c>
      <c r="AB2857" s="1">
        <v>8</v>
      </c>
      <c r="AG2857" s="7">
        <f>IF(Q2857&gt;0,RANK(Q2857,(N2857:P2857,Q2857:AE2857)),0)</f>
        <v>5</v>
      </c>
      <c r="AH2857" s="7">
        <f>IF(R2857&gt;0,RANK(R2857,(N2857:P2857,Q2857:AE2857)),0)</f>
        <v>4</v>
      </c>
      <c r="AI2857" s="7">
        <f>IF(T2857&gt;0,RANK(T2857,(N2857:P2857,Q2857:AE2857)),0)</f>
        <v>7</v>
      </c>
      <c r="AJ2857" s="7">
        <f>IF(S2857&gt;0,RANK(S2857,(N2857:P2857,Q2857:AE2857)),0)</f>
        <v>0</v>
      </c>
      <c r="AK2857" s="2">
        <f t="shared" si="617"/>
        <v>2.3431398073418381E-3</v>
      </c>
      <c r="AL2857" s="2">
        <f t="shared" si="617"/>
        <v>6.2483728195782346E-3</v>
      </c>
      <c r="AM2857" s="2">
        <f t="shared" si="618"/>
        <v>5.2069773496485295E-4</v>
      </c>
      <c r="AN2857" s="2">
        <f t="shared" si="619"/>
        <v>0</v>
      </c>
      <c r="AP2857" t="s">
        <v>3546</v>
      </c>
      <c r="AQ2857" t="s">
        <v>4597</v>
      </c>
      <c r="AR2857">
        <v>1</v>
      </c>
      <c r="AT2857" s="85" t="s">
        <v>3343</v>
      </c>
      <c r="AU2857" s="84" t="s">
        <v>3951</v>
      </c>
      <c r="AV2857" s="77" t="str">
        <f t="shared" si="620"/>
        <v>49029</v>
      </c>
      <c r="AX2857" s="7" t="s">
        <v>186</v>
      </c>
      <c r="BB2857" t="s">
        <v>5381</v>
      </c>
    </row>
    <row r="2858" spans="1:54" hidden="1" outlineLevel="1">
      <c r="A2858" t="s">
        <v>4828</v>
      </c>
      <c r="B2858" t="s">
        <v>4597</v>
      </c>
      <c r="C2858" s="1">
        <f t="shared" si="614"/>
        <v>773</v>
      </c>
      <c r="D2858" s="7">
        <f>IF(N2858&gt;0, RANK(N2858,(N2858:P2858,Q2858:AE2858)),0)</f>
        <v>2</v>
      </c>
      <c r="E2858" s="7">
        <f>IF(O2858&gt;0,RANK(O2858,(N2858:P2858,Q2858:AE2858)),0)</f>
        <v>1</v>
      </c>
      <c r="F2858" s="7">
        <f>IF(P2858&gt;0,RANK(P2858,(N2858:P2858,Q2858:AE2858)),0)</f>
        <v>3</v>
      </c>
      <c r="G2858" s="1">
        <f t="shared" si="621"/>
        <v>523</v>
      </c>
      <c r="H2858" s="2">
        <f t="shared" si="622"/>
        <v>0.67658473479948256</v>
      </c>
      <c r="I2858" s="2"/>
      <c r="J2858" s="2">
        <f t="shared" si="615"/>
        <v>0.1591203104786546</v>
      </c>
      <c r="K2858" s="2">
        <f t="shared" si="615"/>
        <v>0.83570504527813716</v>
      </c>
      <c r="L2858" s="2">
        <f t="shared" si="615"/>
        <v>3.8809831824062097E-3</v>
      </c>
      <c r="M2858" s="2">
        <f t="shared" si="616"/>
        <v>1.2936610608020277E-3</v>
      </c>
      <c r="N2858" s="1">
        <v>123</v>
      </c>
      <c r="O2858" s="1">
        <v>646</v>
      </c>
      <c r="P2858" s="1">
        <v>3</v>
      </c>
      <c r="Q2858" s="1">
        <v>0</v>
      </c>
      <c r="R2858" s="1">
        <v>1</v>
      </c>
      <c r="S2858" s="1">
        <v>0</v>
      </c>
      <c r="T2858" s="1">
        <v>0</v>
      </c>
      <c r="U2858" s="1">
        <v>0</v>
      </c>
      <c r="W2858" s="1">
        <v>0</v>
      </c>
      <c r="AB2858" s="1">
        <v>0</v>
      </c>
      <c r="AG2858" s="7">
        <f>IF(Q2858&gt;0,RANK(Q2858,(N2858:P2858,Q2858:AE2858)),0)</f>
        <v>0</v>
      </c>
      <c r="AH2858" s="7">
        <f>IF(R2858&gt;0,RANK(R2858,(N2858:P2858,Q2858:AE2858)),0)</f>
        <v>4</v>
      </c>
      <c r="AI2858" s="7">
        <f>IF(T2858&gt;0,RANK(T2858,(N2858:P2858,Q2858:AE2858)),0)</f>
        <v>0</v>
      </c>
      <c r="AJ2858" s="7">
        <f>IF(S2858&gt;0,RANK(S2858,(N2858:P2858,Q2858:AE2858)),0)</f>
        <v>0</v>
      </c>
      <c r="AK2858" s="2">
        <f t="shared" si="617"/>
        <v>0</v>
      </c>
      <c r="AL2858" s="2">
        <f t="shared" si="617"/>
        <v>1.29366106080207E-3</v>
      </c>
      <c r="AM2858" s="2">
        <f t="shared" si="618"/>
        <v>0</v>
      </c>
      <c r="AN2858" s="2">
        <f t="shared" si="619"/>
        <v>0</v>
      </c>
      <c r="AP2858" t="s">
        <v>4828</v>
      </c>
      <c r="AQ2858" t="s">
        <v>4597</v>
      </c>
      <c r="AR2858">
        <v>2</v>
      </c>
      <c r="AT2858" s="85" t="s">
        <v>3343</v>
      </c>
      <c r="AU2858" s="84" t="s">
        <v>3971</v>
      </c>
      <c r="AV2858" s="77" t="str">
        <f t="shared" si="620"/>
        <v>49031</v>
      </c>
      <c r="AX2858" s="7" t="s">
        <v>186</v>
      </c>
      <c r="BB2858" t="s">
        <v>198</v>
      </c>
    </row>
    <row r="2859" spans="1:54" hidden="1" outlineLevel="1">
      <c r="A2859" t="s">
        <v>5284</v>
      </c>
      <c r="B2859" t="s">
        <v>4597</v>
      </c>
      <c r="C2859" s="1">
        <f t="shared" si="614"/>
        <v>1037</v>
      </c>
      <c r="D2859" s="7">
        <f>IF(N2859&gt;0, RANK(N2859,(N2859:P2859,Q2859:AE2859)),0)</f>
        <v>2</v>
      </c>
      <c r="E2859" s="7">
        <f>IF(O2859&gt;0,RANK(O2859,(N2859:P2859,Q2859:AE2859)),0)</f>
        <v>1</v>
      </c>
      <c r="F2859" s="7">
        <f>IF(P2859&gt;0,RANK(P2859,(N2859:P2859,Q2859:AE2859)),0)</f>
        <v>3</v>
      </c>
      <c r="G2859" s="1">
        <f t="shared" si="621"/>
        <v>813</v>
      </c>
      <c r="H2859" s="2">
        <f t="shared" si="622"/>
        <v>0.78399228543876565</v>
      </c>
      <c r="I2859" s="2"/>
      <c r="J2859" s="2">
        <f t="shared" si="615"/>
        <v>0.10511089681774349</v>
      </c>
      <c r="K2859" s="2">
        <f t="shared" si="615"/>
        <v>0.88910318225650919</v>
      </c>
      <c r="L2859" s="2">
        <f t="shared" si="615"/>
        <v>4.8216007714561235E-3</v>
      </c>
      <c r="M2859" s="2">
        <f t="shared" si="616"/>
        <v>9.6432015429124412E-4</v>
      </c>
      <c r="N2859" s="1">
        <v>109</v>
      </c>
      <c r="O2859" s="1">
        <v>922</v>
      </c>
      <c r="P2859" s="1">
        <v>5</v>
      </c>
      <c r="Q2859" s="1">
        <v>0</v>
      </c>
      <c r="R2859" s="1">
        <v>1</v>
      </c>
      <c r="S2859" s="1">
        <v>0</v>
      </c>
      <c r="T2859" s="1">
        <v>0</v>
      </c>
      <c r="U2859" s="1">
        <v>0</v>
      </c>
      <c r="W2859" s="1">
        <v>0</v>
      </c>
      <c r="AB2859" s="1">
        <v>0</v>
      </c>
      <c r="AG2859" s="7">
        <f>IF(Q2859&gt;0,RANK(Q2859,(N2859:P2859,Q2859:AE2859)),0)</f>
        <v>0</v>
      </c>
      <c r="AH2859" s="7">
        <f>IF(R2859&gt;0,RANK(R2859,(N2859:P2859,Q2859:AE2859)),0)</f>
        <v>4</v>
      </c>
      <c r="AI2859" s="7">
        <f>IF(T2859&gt;0,RANK(T2859,(N2859:P2859,Q2859:AE2859)),0)</f>
        <v>0</v>
      </c>
      <c r="AJ2859" s="7">
        <f>IF(S2859&gt;0,RANK(S2859,(N2859:P2859,Q2859:AE2859)),0)</f>
        <v>0</v>
      </c>
      <c r="AK2859" s="2">
        <f t="shared" si="617"/>
        <v>0</v>
      </c>
      <c r="AL2859" s="2">
        <f t="shared" si="617"/>
        <v>9.6432015429122472E-4</v>
      </c>
      <c r="AM2859" s="2">
        <f t="shared" si="618"/>
        <v>0</v>
      </c>
      <c r="AN2859" s="2">
        <f t="shared" si="619"/>
        <v>0</v>
      </c>
      <c r="AP2859" t="s">
        <v>5284</v>
      </c>
      <c r="AQ2859" t="s">
        <v>4597</v>
      </c>
      <c r="AR2859">
        <v>1</v>
      </c>
      <c r="AT2859" s="85" t="s">
        <v>3343</v>
      </c>
      <c r="AU2859" s="84" t="s">
        <v>3972</v>
      </c>
      <c r="AV2859" s="77" t="str">
        <f t="shared" si="620"/>
        <v>49033</v>
      </c>
      <c r="AX2859" s="7" t="s">
        <v>186</v>
      </c>
      <c r="BB2859" t="s">
        <v>198</v>
      </c>
    </row>
    <row r="2860" spans="1:54" hidden="1" outlineLevel="1">
      <c r="A2860" t="s">
        <v>4228</v>
      </c>
      <c r="B2860" t="s">
        <v>4597</v>
      </c>
      <c r="C2860" s="1">
        <f t="shared" si="614"/>
        <v>362138</v>
      </c>
      <c r="D2860" s="7">
        <f>IF(N2860&gt;0, RANK(N2860,(N2860:P2860,Q2860:AE2860)),0)</f>
        <v>2</v>
      </c>
      <c r="E2860" s="7">
        <f>IF(O2860&gt;0,RANK(O2860,(N2860:P2860,Q2860:AE2860)),0)</f>
        <v>1</v>
      </c>
      <c r="F2860" s="7">
        <f>IF(P2860&gt;0,RANK(P2860,(N2860:P2860,Q2860:AE2860)),0)</f>
        <v>3</v>
      </c>
      <c r="G2860" s="1">
        <f t="shared" si="621"/>
        <v>79779</v>
      </c>
      <c r="H2860" s="2">
        <f t="shared" si="622"/>
        <v>0.22029999613407045</v>
      </c>
      <c r="I2860" s="2"/>
      <c r="J2860" s="2">
        <f t="shared" si="615"/>
        <v>0.37540661294865491</v>
      </c>
      <c r="K2860" s="2">
        <f t="shared" si="615"/>
        <v>0.59570660908272532</v>
      </c>
      <c r="L2860" s="2">
        <f t="shared" si="615"/>
        <v>1.6637304011178061E-2</v>
      </c>
      <c r="M2860" s="2">
        <f t="shared" si="616"/>
        <v>1.2249473957441765E-2</v>
      </c>
      <c r="N2860" s="1">
        <v>135949</v>
      </c>
      <c r="O2860" s="1">
        <v>215728</v>
      </c>
      <c r="P2860" s="1">
        <v>6025</v>
      </c>
      <c r="Q2860" s="1">
        <v>1563</v>
      </c>
      <c r="R2860" s="1">
        <v>2199</v>
      </c>
      <c r="S2860" s="1">
        <v>26</v>
      </c>
      <c r="T2860" s="1">
        <v>190</v>
      </c>
      <c r="U2860" s="1">
        <v>0</v>
      </c>
      <c r="W2860" s="1">
        <v>2</v>
      </c>
      <c r="AB2860" s="1">
        <v>456</v>
      </c>
      <c r="AG2860" s="7">
        <f>IF(Q2860&gt;0,RANK(Q2860,(N2860:P2860,Q2860:AE2860)),0)</f>
        <v>5</v>
      </c>
      <c r="AH2860" s="7">
        <f>IF(R2860&gt;0,RANK(R2860,(N2860:P2860,Q2860:AE2860)),0)</f>
        <v>4</v>
      </c>
      <c r="AI2860" s="7">
        <f>IF(T2860&gt;0,RANK(T2860,(N2860:P2860,Q2860:AE2860)),0)</f>
        <v>7</v>
      </c>
      <c r="AJ2860" s="7">
        <f>IF(S2860&gt;0,RANK(S2860,(N2860:P2860,Q2860:AE2860)),0)</f>
        <v>8</v>
      </c>
      <c r="AK2860" s="2">
        <f t="shared" si="617"/>
        <v>4.316034218999387E-3</v>
      </c>
      <c r="AL2860" s="2">
        <f t="shared" si="617"/>
        <v>6.0722707917976017E-3</v>
      </c>
      <c r="AM2860" s="2">
        <f t="shared" si="618"/>
        <v>5.2466186923217121E-4</v>
      </c>
      <c r="AN2860" s="2">
        <f t="shared" si="619"/>
        <v>7.1795834737033943E-5</v>
      </c>
      <c r="AP2860" t="s">
        <v>4228</v>
      </c>
      <c r="AQ2860" t="s">
        <v>4597</v>
      </c>
      <c r="AR2860">
        <v>0</v>
      </c>
      <c r="AT2860" s="85" t="s">
        <v>3343</v>
      </c>
      <c r="AU2860" s="84" t="s">
        <v>3970</v>
      </c>
      <c r="AV2860" s="77" t="str">
        <f t="shared" si="620"/>
        <v>49035</v>
      </c>
      <c r="AX2860" s="7" t="s">
        <v>186</v>
      </c>
      <c r="BB2860" t="s">
        <v>5381</v>
      </c>
    </row>
    <row r="2861" spans="1:54" hidden="1" outlineLevel="1">
      <c r="A2861" t="s">
        <v>841</v>
      </c>
      <c r="B2861" t="s">
        <v>4597</v>
      </c>
      <c r="C2861" s="1">
        <f t="shared" si="614"/>
        <v>4950</v>
      </c>
      <c r="D2861" s="7">
        <f>IF(N2861&gt;0, RANK(N2861,(N2861:P2861,Q2861:AE2861)),0)</f>
        <v>2</v>
      </c>
      <c r="E2861" s="7">
        <f>IF(O2861&gt;0,RANK(O2861,(N2861:P2861,Q2861:AE2861)),0)</f>
        <v>1</v>
      </c>
      <c r="F2861" s="7">
        <f>IF(P2861&gt;0,RANK(P2861,(N2861:P2861,Q2861:AE2861)),0)</f>
        <v>3</v>
      </c>
      <c r="G2861" s="1">
        <f t="shared" si="621"/>
        <v>1065</v>
      </c>
      <c r="H2861" s="2">
        <f t="shared" si="622"/>
        <v>0.21515151515151515</v>
      </c>
      <c r="I2861" s="2"/>
      <c r="J2861" s="2">
        <f t="shared" si="615"/>
        <v>0.38505050505050503</v>
      </c>
      <c r="K2861" s="2">
        <f t="shared" si="615"/>
        <v>0.60020202020202018</v>
      </c>
      <c r="L2861" s="2">
        <f t="shared" si="615"/>
        <v>6.0606060606060606E-3</v>
      </c>
      <c r="M2861" s="2">
        <f t="shared" si="616"/>
        <v>8.6868686868686699E-3</v>
      </c>
      <c r="N2861" s="1">
        <v>1906</v>
      </c>
      <c r="O2861" s="1">
        <v>2971</v>
      </c>
      <c r="P2861" s="1">
        <v>30</v>
      </c>
      <c r="Q2861" s="1">
        <v>10</v>
      </c>
      <c r="R2861" s="1">
        <v>24</v>
      </c>
      <c r="S2861" s="1">
        <v>0</v>
      </c>
      <c r="T2861" s="1">
        <v>4</v>
      </c>
      <c r="U2861" s="1">
        <v>0</v>
      </c>
      <c r="W2861" s="1">
        <v>0</v>
      </c>
      <c r="AB2861" s="1">
        <v>5</v>
      </c>
      <c r="AG2861" s="7">
        <f>IF(Q2861&gt;0,RANK(Q2861,(N2861:P2861,Q2861:AE2861)),0)</f>
        <v>5</v>
      </c>
      <c r="AH2861" s="7">
        <f>IF(R2861&gt;0,RANK(R2861,(N2861:P2861,Q2861:AE2861)),0)</f>
        <v>4</v>
      </c>
      <c r="AI2861" s="7">
        <f>IF(T2861&gt;0,RANK(T2861,(N2861:P2861,Q2861:AE2861)),0)</f>
        <v>7</v>
      </c>
      <c r="AJ2861" s="7">
        <f>IF(S2861&gt;0,RANK(S2861,(N2861:P2861,Q2861:AE2861)),0)</f>
        <v>0</v>
      </c>
      <c r="AK2861" s="2">
        <f t="shared" si="617"/>
        <v>2.0202020202020202E-3</v>
      </c>
      <c r="AL2861" s="2">
        <f t="shared" si="617"/>
        <v>4.8484848484848485E-3</v>
      </c>
      <c r="AM2861" s="2">
        <f t="shared" si="618"/>
        <v>8.0808080808080808E-4</v>
      </c>
      <c r="AN2861" s="2">
        <f t="shared" si="619"/>
        <v>0</v>
      </c>
      <c r="AP2861" t="s">
        <v>841</v>
      </c>
      <c r="AQ2861" t="s">
        <v>4597</v>
      </c>
      <c r="AR2861">
        <v>2</v>
      </c>
      <c r="AT2861" s="85" t="s">
        <v>3343</v>
      </c>
      <c r="AU2861" s="84" t="s">
        <v>3656</v>
      </c>
      <c r="AV2861" s="77" t="str">
        <f t="shared" si="620"/>
        <v>49037</v>
      </c>
      <c r="AX2861" s="7" t="s">
        <v>186</v>
      </c>
      <c r="BB2861" t="s">
        <v>637</v>
      </c>
    </row>
    <row r="2862" spans="1:54" hidden="1" outlineLevel="1">
      <c r="A2862" t="s">
        <v>4229</v>
      </c>
      <c r="B2862" t="s">
        <v>4597</v>
      </c>
      <c r="C2862" s="1">
        <f t="shared" si="614"/>
        <v>8507</v>
      </c>
      <c r="D2862" s="7">
        <f>IF(N2862&gt;0, RANK(N2862,(N2862:P2862,Q2862:AE2862)),0)</f>
        <v>2</v>
      </c>
      <c r="E2862" s="7">
        <f>IF(O2862&gt;0,RANK(O2862,(N2862:P2862,Q2862:AE2862)),0)</f>
        <v>1</v>
      </c>
      <c r="F2862" s="7">
        <f>IF(P2862&gt;0,RANK(P2862,(N2862:P2862,Q2862:AE2862)),0)</f>
        <v>4</v>
      </c>
      <c r="G2862" s="1">
        <f t="shared" si="621"/>
        <v>5815</v>
      </c>
      <c r="H2862" s="2">
        <f t="shared" si="622"/>
        <v>0.68355471964264725</v>
      </c>
      <c r="I2862" s="2"/>
      <c r="J2862" s="2">
        <f t="shared" si="615"/>
        <v>0.13976725049958857</v>
      </c>
      <c r="K2862" s="2">
        <f t="shared" si="615"/>
        <v>0.82332197014223585</v>
      </c>
      <c r="L2862" s="2">
        <f t="shared" si="615"/>
        <v>6.8179146585165161E-3</v>
      </c>
      <c r="M2862" s="2">
        <f t="shared" si="616"/>
        <v>3.0092864699659033E-2</v>
      </c>
      <c r="N2862" s="1">
        <v>1189</v>
      </c>
      <c r="O2862" s="1">
        <v>7004</v>
      </c>
      <c r="P2862" s="1">
        <v>58</v>
      </c>
      <c r="Q2862" s="1">
        <v>25</v>
      </c>
      <c r="R2862" s="1">
        <v>217</v>
      </c>
      <c r="S2862" s="1">
        <v>0</v>
      </c>
      <c r="T2862" s="1">
        <v>5</v>
      </c>
      <c r="U2862" s="1">
        <v>0</v>
      </c>
      <c r="W2862" s="1">
        <v>0</v>
      </c>
      <c r="AB2862" s="1">
        <v>9</v>
      </c>
      <c r="AG2862" s="7">
        <f>IF(Q2862&gt;0,RANK(Q2862,(N2862:P2862,Q2862:AE2862)),0)</f>
        <v>5</v>
      </c>
      <c r="AH2862" s="7">
        <f>IF(R2862&gt;0,RANK(R2862,(N2862:P2862,Q2862:AE2862)),0)</f>
        <v>3</v>
      </c>
      <c r="AI2862" s="7">
        <f>IF(T2862&gt;0,RANK(T2862,(N2862:P2862,Q2862:AE2862)),0)</f>
        <v>7</v>
      </c>
      <c r="AJ2862" s="7">
        <f>IF(S2862&gt;0,RANK(S2862,(N2862:P2862,Q2862:AE2862)),0)</f>
        <v>0</v>
      </c>
      <c r="AK2862" s="2">
        <f t="shared" si="617"/>
        <v>2.9387563183260845E-3</v>
      </c>
      <c r="AL2862" s="2">
        <f t="shared" si="617"/>
        <v>2.5508404843070414E-2</v>
      </c>
      <c r="AM2862" s="2">
        <f t="shared" si="618"/>
        <v>5.877512636652169E-4</v>
      </c>
      <c r="AN2862" s="2">
        <f t="shared" si="619"/>
        <v>0</v>
      </c>
      <c r="AP2862" t="s">
        <v>4229</v>
      </c>
      <c r="AQ2862" t="s">
        <v>4597</v>
      </c>
      <c r="AR2862">
        <v>3</v>
      </c>
      <c r="AT2862" s="85" t="s">
        <v>3343</v>
      </c>
      <c r="AU2862" s="84" t="s">
        <v>5210</v>
      </c>
      <c r="AV2862" s="77" t="str">
        <f t="shared" si="620"/>
        <v>49039</v>
      </c>
      <c r="AX2862" s="7" t="s">
        <v>186</v>
      </c>
      <c r="BB2862" t="s">
        <v>5381</v>
      </c>
    </row>
    <row r="2863" spans="1:54" hidden="1" outlineLevel="1">
      <c r="A2863" t="s">
        <v>4430</v>
      </c>
      <c r="B2863" t="s">
        <v>4597</v>
      </c>
      <c r="C2863" s="1">
        <f t="shared" si="614"/>
        <v>7641</v>
      </c>
      <c r="D2863" s="7">
        <f>IF(N2863&gt;0, RANK(N2863,(N2863:P2863,Q2863:AE2863)),0)</f>
        <v>2</v>
      </c>
      <c r="E2863" s="7">
        <f>IF(O2863&gt;0,RANK(O2863,(N2863:P2863,Q2863:AE2863)),0)</f>
        <v>1</v>
      </c>
      <c r="F2863" s="7">
        <f>IF(P2863&gt;0,RANK(P2863,(N2863:P2863,Q2863:AE2863)),0)</f>
        <v>4</v>
      </c>
      <c r="G2863" s="1">
        <f t="shared" si="621"/>
        <v>5677</v>
      </c>
      <c r="H2863" s="2">
        <f t="shared" si="622"/>
        <v>0.74296558042141081</v>
      </c>
      <c r="I2863" s="2"/>
      <c r="J2863" s="2">
        <f t="shared" si="615"/>
        <v>0.12040308860096846</v>
      </c>
      <c r="K2863" s="2">
        <f t="shared" si="615"/>
        <v>0.8633686690223793</v>
      </c>
      <c r="L2863" s="2">
        <f t="shared" si="615"/>
        <v>4.84229812851721E-3</v>
      </c>
      <c r="M2863" s="2">
        <f t="shared" si="616"/>
        <v>1.1385944248135004E-2</v>
      </c>
      <c r="N2863" s="1">
        <v>920</v>
      </c>
      <c r="O2863" s="1">
        <v>6597</v>
      </c>
      <c r="P2863" s="1">
        <v>37</v>
      </c>
      <c r="Q2863" s="1">
        <v>22</v>
      </c>
      <c r="R2863" s="1">
        <v>60</v>
      </c>
      <c r="S2863" s="1">
        <v>0</v>
      </c>
      <c r="T2863" s="1">
        <v>2</v>
      </c>
      <c r="U2863" s="1">
        <v>0</v>
      </c>
      <c r="W2863" s="1">
        <v>0</v>
      </c>
      <c r="AB2863" s="1">
        <v>3</v>
      </c>
      <c r="AG2863" s="7">
        <f>IF(Q2863&gt;0,RANK(Q2863,(N2863:P2863,Q2863:AE2863)),0)</f>
        <v>5</v>
      </c>
      <c r="AH2863" s="7">
        <f>IF(R2863&gt;0,RANK(R2863,(N2863:P2863,Q2863:AE2863)),0)</f>
        <v>3</v>
      </c>
      <c r="AI2863" s="7">
        <f>IF(T2863&gt;0,RANK(T2863,(N2863:P2863,Q2863:AE2863)),0)</f>
        <v>7</v>
      </c>
      <c r="AJ2863" s="7">
        <f>IF(S2863&gt;0,RANK(S2863,(N2863:P2863,Q2863:AE2863)),0)</f>
        <v>0</v>
      </c>
      <c r="AK2863" s="2">
        <f t="shared" si="617"/>
        <v>2.8792042926318543E-3</v>
      </c>
      <c r="AL2863" s="2">
        <f t="shared" si="617"/>
        <v>7.852375343541421E-3</v>
      </c>
      <c r="AM2863" s="2">
        <f t="shared" si="618"/>
        <v>2.6174584478471405E-4</v>
      </c>
      <c r="AN2863" s="2">
        <f t="shared" si="619"/>
        <v>0</v>
      </c>
      <c r="AP2863" t="s">
        <v>4430</v>
      </c>
      <c r="AQ2863" t="s">
        <v>4597</v>
      </c>
      <c r="AR2863">
        <v>3</v>
      </c>
      <c r="AT2863" s="85" t="s">
        <v>3343</v>
      </c>
      <c r="AU2863" s="84" t="s">
        <v>5211</v>
      </c>
      <c r="AV2863" s="77" t="str">
        <f t="shared" si="620"/>
        <v>49041</v>
      </c>
      <c r="AX2863" s="7" t="s">
        <v>186</v>
      </c>
      <c r="BB2863" t="s">
        <v>5381</v>
      </c>
    </row>
    <row r="2864" spans="1:54" hidden="1" outlineLevel="1">
      <c r="A2864" t="s">
        <v>2584</v>
      </c>
      <c r="B2864" t="s">
        <v>4597</v>
      </c>
      <c r="C2864" s="1">
        <f t="shared" si="614"/>
        <v>15312</v>
      </c>
      <c r="D2864" s="7">
        <f>IF(N2864&gt;0, RANK(N2864,(N2864:P2864,Q2864:AE2864)),0)</f>
        <v>2</v>
      </c>
      <c r="E2864" s="7">
        <f>IF(O2864&gt;0,RANK(O2864,(N2864:P2864,Q2864:AE2864)),0)</f>
        <v>1</v>
      </c>
      <c r="F2864" s="7">
        <f>IF(P2864&gt;0,RANK(P2864,(N2864:P2864,Q2864:AE2864)),0)</f>
        <v>3</v>
      </c>
      <c r="G2864" s="1">
        <f t="shared" si="621"/>
        <v>959</v>
      </c>
      <c r="H2864" s="2">
        <f t="shared" si="622"/>
        <v>6.2630616509926851E-2</v>
      </c>
      <c r="I2864" s="2"/>
      <c r="J2864" s="2">
        <f t="shared" si="615"/>
        <v>0.45565569487983282</v>
      </c>
      <c r="K2864" s="2">
        <f t="shared" si="615"/>
        <v>0.51828631138975967</v>
      </c>
      <c r="L2864" s="2">
        <f t="shared" si="615"/>
        <v>1.7306687565308256E-2</v>
      </c>
      <c r="M2864" s="2">
        <f t="shared" si="616"/>
        <v>8.7513061650992575E-3</v>
      </c>
      <c r="N2864" s="1">
        <v>6977</v>
      </c>
      <c r="O2864" s="1">
        <v>7936</v>
      </c>
      <c r="P2864" s="1">
        <v>265</v>
      </c>
      <c r="Q2864" s="1">
        <v>77</v>
      </c>
      <c r="R2864" s="1">
        <v>36</v>
      </c>
      <c r="S2864" s="1">
        <v>1</v>
      </c>
      <c r="T2864" s="1">
        <v>3</v>
      </c>
      <c r="U2864" s="1">
        <v>0</v>
      </c>
      <c r="W2864" s="1">
        <v>0</v>
      </c>
      <c r="AB2864" s="1">
        <v>17</v>
      </c>
      <c r="AG2864" s="7">
        <f>IF(Q2864&gt;0,RANK(Q2864,(N2864:P2864,Q2864:AE2864)),0)</f>
        <v>4</v>
      </c>
      <c r="AH2864" s="7">
        <f>IF(R2864&gt;0,RANK(R2864,(N2864:P2864,Q2864:AE2864)),0)</f>
        <v>5</v>
      </c>
      <c r="AI2864" s="7">
        <f>IF(T2864&gt;0,RANK(T2864,(N2864:P2864,Q2864:AE2864)),0)</f>
        <v>7</v>
      </c>
      <c r="AJ2864" s="7">
        <f>IF(S2864&gt;0,RANK(S2864,(N2864:P2864,Q2864:AE2864)),0)</f>
        <v>8</v>
      </c>
      <c r="AK2864" s="2">
        <f t="shared" si="617"/>
        <v>5.028735632183908E-3</v>
      </c>
      <c r="AL2864" s="2">
        <f t="shared" si="617"/>
        <v>2.3510971786833857E-3</v>
      </c>
      <c r="AM2864" s="2">
        <f t="shared" si="618"/>
        <v>1.9592476489028212E-4</v>
      </c>
      <c r="AN2864" s="2">
        <f t="shared" si="619"/>
        <v>6.5308254963427384E-5</v>
      </c>
      <c r="AP2864" t="s">
        <v>2584</v>
      </c>
      <c r="AQ2864" t="s">
        <v>4597</v>
      </c>
      <c r="AR2864">
        <v>1</v>
      </c>
      <c r="AT2864" s="85" t="s">
        <v>3343</v>
      </c>
      <c r="AU2864" s="84" t="s">
        <v>5216</v>
      </c>
      <c r="AV2864" s="77" t="str">
        <f t="shared" si="620"/>
        <v>49043</v>
      </c>
      <c r="AX2864" s="7" t="s">
        <v>186</v>
      </c>
      <c r="BB2864" t="s">
        <v>5381</v>
      </c>
    </row>
    <row r="2865" spans="1:54" hidden="1" outlineLevel="1">
      <c r="A2865" t="s">
        <v>3532</v>
      </c>
      <c r="B2865" t="s">
        <v>4597</v>
      </c>
      <c r="C2865" s="1">
        <f t="shared" si="614"/>
        <v>16664</v>
      </c>
      <c r="D2865" s="7">
        <f>IF(N2865&gt;0, RANK(N2865,(N2865:P2865,Q2865:AE2865)),0)</f>
        <v>2</v>
      </c>
      <c r="E2865" s="7">
        <f>IF(O2865&gt;0,RANK(O2865,(N2865:P2865,Q2865:AE2865)),0)</f>
        <v>1</v>
      </c>
      <c r="F2865" s="7">
        <f>IF(P2865&gt;0,RANK(P2865,(N2865:P2865,Q2865:AE2865)),0)</f>
        <v>3</v>
      </c>
      <c r="G2865" s="1">
        <f t="shared" si="621"/>
        <v>8051</v>
      </c>
      <c r="H2865" s="2">
        <f t="shared" si="622"/>
        <v>0.48313730196831495</v>
      </c>
      <c r="I2865" s="2"/>
      <c r="J2865" s="2">
        <f t="shared" si="615"/>
        <v>0.24783965434469515</v>
      </c>
      <c r="K2865" s="2">
        <f t="shared" si="615"/>
        <v>0.73097695631301007</v>
      </c>
      <c r="L2865" s="2">
        <f t="shared" si="615"/>
        <v>9.0014402304368704E-3</v>
      </c>
      <c r="M2865" s="2">
        <f t="shared" si="616"/>
        <v>1.218194911185793E-2</v>
      </c>
      <c r="N2865" s="1">
        <v>4130</v>
      </c>
      <c r="O2865" s="1">
        <v>12181</v>
      </c>
      <c r="P2865" s="1">
        <v>150</v>
      </c>
      <c r="Q2865" s="1">
        <v>65</v>
      </c>
      <c r="R2865" s="1">
        <v>111</v>
      </c>
      <c r="S2865" s="1">
        <v>0</v>
      </c>
      <c r="T2865" s="1">
        <v>9</v>
      </c>
      <c r="U2865" s="1">
        <v>0</v>
      </c>
      <c r="W2865" s="1">
        <v>0</v>
      </c>
      <c r="AB2865" s="1">
        <v>18</v>
      </c>
      <c r="AG2865" s="7">
        <f>IF(Q2865&gt;0,RANK(Q2865,(N2865:P2865,Q2865:AE2865)),0)</f>
        <v>5</v>
      </c>
      <c r="AH2865" s="7">
        <f>IF(R2865&gt;0,RANK(R2865,(N2865:P2865,Q2865:AE2865)),0)</f>
        <v>4</v>
      </c>
      <c r="AI2865" s="7">
        <f>IF(T2865&gt;0,RANK(T2865,(N2865:P2865,Q2865:AE2865)),0)</f>
        <v>7</v>
      </c>
      <c r="AJ2865" s="7">
        <f>IF(S2865&gt;0,RANK(S2865,(N2865:P2865,Q2865:AE2865)),0)</f>
        <v>0</v>
      </c>
      <c r="AK2865" s="2">
        <f t="shared" si="617"/>
        <v>3.9006240998559769E-3</v>
      </c>
      <c r="AL2865" s="2">
        <f t="shared" si="617"/>
        <v>6.6610657705232839E-3</v>
      </c>
      <c r="AM2865" s="2">
        <f t="shared" si="618"/>
        <v>5.4008641382621218E-4</v>
      </c>
      <c r="AN2865" s="2">
        <f t="shared" si="619"/>
        <v>0</v>
      </c>
      <c r="AP2865" t="s">
        <v>3532</v>
      </c>
      <c r="AQ2865" t="s">
        <v>4597</v>
      </c>
      <c r="AR2865">
        <v>1</v>
      </c>
      <c r="AT2865" s="85" t="s">
        <v>3343</v>
      </c>
      <c r="AU2865" s="84" t="s">
        <v>3961</v>
      </c>
      <c r="AV2865" s="77" t="str">
        <f t="shared" si="620"/>
        <v>49045</v>
      </c>
      <c r="AX2865" s="7" t="s">
        <v>186</v>
      </c>
      <c r="BB2865" t="s">
        <v>5381</v>
      </c>
    </row>
    <row r="2866" spans="1:54" hidden="1" outlineLevel="1">
      <c r="A2866" t="s">
        <v>3581</v>
      </c>
      <c r="B2866" t="s">
        <v>4597</v>
      </c>
      <c r="C2866" s="1">
        <f t="shared" si="614"/>
        <v>9957</v>
      </c>
      <c r="D2866" s="7">
        <f>IF(N2866&gt;0, RANK(N2866,(N2866:P2866,Q2866:AE2866)),0)</f>
        <v>2</v>
      </c>
      <c r="E2866" s="7">
        <f>IF(O2866&gt;0,RANK(O2866,(N2866:P2866,Q2866:AE2866)),0)</f>
        <v>1</v>
      </c>
      <c r="F2866" s="7">
        <f>IF(P2866&gt;0,RANK(P2866,(N2866:P2866,Q2866:AE2866)),0)</f>
        <v>4</v>
      </c>
      <c r="G2866" s="1">
        <f t="shared" si="621"/>
        <v>7252</v>
      </c>
      <c r="H2866" s="2">
        <f t="shared" si="622"/>
        <v>0.72833182685547859</v>
      </c>
      <c r="I2866" s="2"/>
      <c r="J2866" s="2">
        <f t="shared" si="615"/>
        <v>0.12714673094305515</v>
      </c>
      <c r="K2866" s="2">
        <f t="shared" si="615"/>
        <v>0.85547855779853366</v>
      </c>
      <c r="L2866" s="2">
        <f t="shared" si="615"/>
        <v>4.2181379933714973E-3</v>
      </c>
      <c r="M2866" s="2">
        <f t="shared" si="616"/>
        <v>1.3156573265039672E-2</v>
      </c>
      <c r="N2866" s="1">
        <v>1266</v>
      </c>
      <c r="O2866" s="1">
        <v>8518</v>
      </c>
      <c r="P2866" s="1">
        <v>42</v>
      </c>
      <c r="Q2866" s="1">
        <v>20</v>
      </c>
      <c r="R2866" s="1">
        <v>99</v>
      </c>
      <c r="S2866" s="1">
        <v>0</v>
      </c>
      <c r="T2866" s="1">
        <v>2</v>
      </c>
      <c r="U2866" s="1">
        <v>0</v>
      </c>
      <c r="W2866" s="1">
        <v>1</v>
      </c>
      <c r="AB2866" s="1">
        <v>9</v>
      </c>
      <c r="AG2866" s="7">
        <f>IF(Q2866&gt;0,RANK(Q2866,(N2866:P2866,Q2866:AE2866)),0)</f>
        <v>5</v>
      </c>
      <c r="AH2866" s="7">
        <f>IF(R2866&gt;0,RANK(R2866,(N2866:P2866,Q2866:AE2866)),0)</f>
        <v>3</v>
      </c>
      <c r="AI2866" s="7">
        <f>IF(T2866&gt;0,RANK(T2866,(N2866:P2866,Q2866:AE2866)),0)</f>
        <v>7</v>
      </c>
      <c r="AJ2866" s="7">
        <f>IF(S2866&gt;0,RANK(S2866,(N2866:P2866,Q2866:AE2866)),0)</f>
        <v>0</v>
      </c>
      <c r="AK2866" s="2">
        <f t="shared" si="617"/>
        <v>2.008637139700713E-3</v>
      </c>
      <c r="AL2866" s="2">
        <f t="shared" si="617"/>
        <v>9.9427538415185288E-3</v>
      </c>
      <c r="AM2866" s="2">
        <f t="shared" si="618"/>
        <v>2.0086371397007131E-4</v>
      </c>
      <c r="AN2866" s="2">
        <f t="shared" si="619"/>
        <v>0</v>
      </c>
      <c r="AP2866" t="s">
        <v>3581</v>
      </c>
      <c r="AQ2866" t="s">
        <v>4597</v>
      </c>
      <c r="AR2866">
        <v>2</v>
      </c>
      <c r="AT2866" s="85" t="s">
        <v>3343</v>
      </c>
      <c r="AU2866" s="84" t="s">
        <v>3267</v>
      </c>
      <c r="AV2866" s="77" t="str">
        <f t="shared" si="620"/>
        <v>49047</v>
      </c>
      <c r="AX2866" s="7" t="s">
        <v>186</v>
      </c>
      <c r="BB2866" t="s">
        <v>5381</v>
      </c>
    </row>
    <row r="2867" spans="1:54" hidden="1" outlineLevel="1">
      <c r="A2867" t="s">
        <v>5078</v>
      </c>
      <c r="B2867" t="s">
        <v>4597</v>
      </c>
      <c r="C2867" s="1">
        <f t="shared" si="614"/>
        <v>149173</v>
      </c>
      <c r="D2867" s="7">
        <f>IF(N2867&gt;0, RANK(N2867,(N2867:P2867,Q2867:AE2867)),0)</f>
        <v>2</v>
      </c>
      <c r="E2867" s="7">
        <f>IF(O2867&gt;0,RANK(O2867,(N2867:P2867,Q2867:AE2867)),0)</f>
        <v>1</v>
      </c>
      <c r="F2867" s="7">
        <f>IF(P2867&gt;0,RANK(P2867,(N2867:P2867,Q2867:AE2867)),0)</f>
        <v>4</v>
      </c>
      <c r="G2867" s="1">
        <f t="shared" si="621"/>
        <v>110912</v>
      </c>
      <c r="H2867" s="2">
        <f t="shared" si="622"/>
        <v>0.74351256594692072</v>
      </c>
      <c r="I2867" s="2"/>
      <c r="J2867" s="2">
        <f t="shared" si="615"/>
        <v>0.11635483633097142</v>
      </c>
      <c r="K2867" s="2">
        <f t="shared" si="615"/>
        <v>0.85986740227789216</v>
      </c>
      <c r="L2867" s="2">
        <f t="shared" si="615"/>
        <v>8.6409739027840157E-3</v>
      </c>
      <c r="M2867" s="2">
        <f t="shared" si="616"/>
        <v>1.5136787488352394E-2</v>
      </c>
      <c r="N2867" s="1">
        <v>17357</v>
      </c>
      <c r="O2867" s="1">
        <v>128269</v>
      </c>
      <c r="P2867" s="1">
        <v>1289</v>
      </c>
      <c r="Q2867" s="1">
        <v>499</v>
      </c>
      <c r="R2867" s="1">
        <v>1621</v>
      </c>
      <c r="S2867" s="1">
        <v>2</v>
      </c>
      <c r="T2867" s="1">
        <v>41</v>
      </c>
      <c r="U2867" s="1">
        <v>0</v>
      </c>
      <c r="W2867" s="1">
        <v>0</v>
      </c>
      <c r="AB2867" s="1">
        <v>95</v>
      </c>
      <c r="AG2867" s="7">
        <f>IF(Q2867&gt;0,RANK(Q2867,(N2867:P2867,Q2867:AE2867)),0)</f>
        <v>5</v>
      </c>
      <c r="AH2867" s="7">
        <f>IF(R2867&gt;0,RANK(R2867,(N2867:P2867,Q2867:AE2867)),0)</f>
        <v>3</v>
      </c>
      <c r="AI2867" s="7">
        <f>IF(T2867&gt;0,RANK(T2867,(N2867:P2867,Q2867:AE2867)),0)</f>
        <v>7</v>
      </c>
      <c r="AJ2867" s="7">
        <f>IF(S2867&gt;0,RANK(S2867,(N2867:P2867,Q2867:AE2867)),0)</f>
        <v>8</v>
      </c>
      <c r="AK2867" s="2">
        <f t="shared" si="617"/>
        <v>3.3451093696580479E-3</v>
      </c>
      <c r="AL2867" s="2">
        <f t="shared" si="617"/>
        <v>1.0866577731895182E-2</v>
      </c>
      <c r="AM2867" s="2">
        <f t="shared" si="618"/>
        <v>2.7484866564324642E-4</v>
      </c>
      <c r="AN2867" s="2">
        <f t="shared" si="619"/>
        <v>1.3407251982597386E-5</v>
      </c>
      <c r="AP2867" t="s">
        <v>5078</v>
      </c>
      <c r="AQ2867" t="s">
        <v>4597</v>
      </c>
      <c r="AR2867">
        <v>0</v>
      </c>
      <c r="AT2867" s="85" t="s">
        <v>3343</v>
      </c>
      <c r="AU2867" s="84" t="s">
        <v>4660</v>
      </c>
      <c r="AV2867" s="77" t="str">
        <f t="shared" si="620"/>
        <v>49049</v>
      </c>
      <c r="AX2867" s="7" t="s">
        <v>186</v>
      </c>
      <c r="BB2867" t="s">
        <v>5381</v>
      </c>
    </row>
    <row r="2868" spans="1:54" hidden="1" outlineLevel="1">
      <c r="A2868" t="s">
        <v>4831</v>
      </c>
      <c r="B2868" t="s">
        <v>4597</v>
      </c>
      <c r="C2868" s="1">
        <f t="shared" si="614"/>
        <v>7512</v>
      </c>
      <c r="D2868" s="7">
        <f>IF(N2868&gt;0, RANK(N2868,(N2868:P2868,Q2868:AE2868)),0)</f>
        <v>2</v>
      </c>
      <c r="E2868" s="7">
        <f>IF(O2868&gt;0,RANK(O2868,(N2868:P2868,Q2868:AE2868)),0)</f>
        <v>1</v>
      </c>
      <c r="F2868" s="7">
        <f>IF(P2868&gt;0,RANK(P2868,(N2868:P2868,Q2868:AE2868)),0)</f>
        <v>4</v>
      </c>
      <c r="G2868" s="1">
        <f t="shared" si="621"/>
        <v>3649</v>
      </c>
      <c r="H2868" s="2">
        <f t="shared" si="622"/>
        <v>0.48575612353567627</v>
      </c>
      <c r="I2868" s="2"/>
      <c r="J2868" s="2">
        <f t="shared" si="615"/>
        <v>0.24680511182108625</v>
      </c>
      <c r="K2868" s="2">
        <f t="shared" si="615"/>
        <v>0.73256123535676254</v>
      </c>
      <c r="L2868" s="2">
        <f t="shared" si="615"/>
        <v>7.9872204472843447E-3</v>
      </c>
      <c r="M2868" s="2">
        <f t="shared" si="616"/>
        <v>1.2646432374866894E-2</v>
      </c>
      <c r="N2868" s="1">
        <v>1854</v>
      </c>
      <c r="O2868" s="1">
        <v>5503</v>
      </c>
      <c r="P2868" s="1">
        <v>60</v>
      </c>
      <c r="Q2868" s="1">
        <v>21</v>
      </c>
      <c r="R2868" s="1">
        <v>65</v>
      </c>
      <c r="S2868" s="1">
        <v>0</v>
      </c>
      <c r="T2868" s="1">
        <v>0</v>
      </c>
      <c r="U2868" s="1">
        <v>0</v>
      </c>
      <c r="W2868" s="1">
        <v>0</v>
      </c>
      <c r="AB2868" s="1">
        <v>9</v>
      </c>
      <c r="AG2868" s="7">
        <f>IF(Q2868&gt;0,RANK(Q2868,(N2868:P2868,Q2868:AE2868)),0)</f>
        <v>5</v>
      </c>
      <c r="AH2868" s="7">
        <f>IF(R2868&gt;0,RANK(R2868,(N2868:P2868,Q2868:AE2868)),0)</f>
        <v>3</v>
      </c>
      <c r="AI2868" s="7">
        <f>IF(T2868&gt;0,RANK(T2868,(N2868:P2868,Q2868:AE2868)),0)</f>
        <v>0</v>
      </c>
      <c r="AJ2868" s="7">
        <f>IF(S2868&gt;0,RANK(S2868,(N2868:P2868,Q2868:AE2868)),0)</f>
        <v>0</v>
      </c>
      <c r="AK2868" s="2">
        <f t="shared" si="617"/>
        <v>2.7955271565495207E-3</v>
      </c>
      <c r="AL2868" s="2">
        <f t="shared" si="617"/>
        <v>8.6528221512247074E-3</v>
      </c>
      <c r="AM2868" s="2">
        <f t="shared" si="618"/>
        <v>0</v>
      </c>
      <c r="AN2868" s="2">
        <f t="shared" si="619"/>
        <v>0</v>
      </c>
      <c r="AP2868" t="s">
        <v>4831</v>
      </c>
      <c r="AQ2868" t="s">
        <v>4597</v>
      </c>
      <c r="AR2868">
        <v>2</v>
      </c>
      <c r="AT2868" s="85" t="s">
        <v>3343</v>
      </c>
      <c r="AU2868" s="84" t="s">
        <v>4017</v>
      </c>
      <c r="AV2868" s="77" t="str">
        <f t="shared" si="620"/>
        <v>49051</v>
      </c>
      <c r="AX2868" s="7" t="s">
        <v>186</v>
      </c>
      <c r="BB2868" t="s">
        <v>5381</v>
      </c>
    </row>
    <row r="2869" spans="1:54" hidden="1" outlineLevel="1">
      <c r="A2869" t="s">
        <v>3830</v>
      </c>
      <c r="B2869" t="s">
        <v>4597</v>
      </c>
      <c r="C2869" s="1">
        <f t="shared" si="614"/>
        <v>44018</v>
      </c>
      <c r="D2869" s="7">
        <f>IF(N2869&gt;0, RANK(N2869,(N2869:P2869,Q2869:AE2869)),0)</f>
        <v>2</v>
      </c>
      <c r="E2869" s="7">
        <f>IF(O2869&gt;0,RANK(O2869,(N2869:P2869,Q2869:AE2869)),0)</f>
        <v>1</v>
      </c>
      <c r="F2869" s="7">
        <f>IF(P2869&gt;0,RANK(P2869,(N2869:P2869,Q2869:AE2869)),0)</f>
        <v>4</v>
      </c>
      <c r="G2869" s="1">
        <f t="shared" si="621"/>
        <v>28120</v>
      </c>
      <c r="H2869" s="2">
        <f t="shared" si="622"/>
        <v>0.63882956972147753</v>
      </c>
      <c r="I2869" s="2"/>
      <c r="J2869" s="2">
        <f t="shared" si="615"/>
        <v>0.17068017629151711</v>
      </c>
      <c r="K2869" s="2">
        <f t="shared" si="615"/>
        <v>0.80950974601299464</v>
      </c>
      <c r="L2869" s="2">
        <f t="shared" si="615"/>
        <v>6.838111681584806E-3</v>
      </c>
      <c r="M2869" s="2">
        <f t="shared" si="616"/>
        <v>1.2971966013903453E-2</v>
      </c>
      <c r="N2869" s="1">
        <v>7513</v>
      </c>
      <c r="O2869" s="1">
        <v>35633</v>
      </c>
      <c r="P2869" s="1">
        <v>301</v>
      </c>
      <c r="Q2869" s="1">
        <v>173</v>
      </c>
      <c r="R2869" s="1">
        <v>362</v>
      </c>
      <c r="S2869" s="1">
        <v>0</v>
      </c>
      <c r="T2869" s="1">
        <v>8</v>
      </c>
      <c r="U2869" s="1">
        <v>0</v>
      </c>
      <c r="W2869" s="1">
        <v>0</v>
      </c>
      <c r="AB2869" s="1">
        <v>28</v>
      </c>
      <c r="AG2869" s="7">
        <f>IF(Q2869&gt;0,RANK(Q2869,(N2869:P2869,Q2869:AE2869)),0)</f>
        <v>5</v>
      </c>
      <c r="AH2869" s="7">
        <f>IF(R2869&gt;0,RANK(R2869,(N2869:P2869,Q2869:AE2869)),0)</f>
        <v>3</v>
      </c>
      <c r="AI2869" s="7">
        <f>IF(T2869&gt;0,RANK(T2869,(N2869:P2869,Q2869:AE2869)),0)</f>
        <v>7</v>
      </c>
      <c r="AJ2869" s="7">
        <f>IF(S2869&gt;0,RANK(S2869,(N2869:P2869,Q2869:AE2869)),0)</f>
        <v>0</v>
      </c>
      <c r="AK2869" s="2">
        <f t="shared" si="617"/>
        <v>3.9302103684856196E-3</v>
      </c>
      <c r="AL2869" s="2">
        <f t="shared" si="617"/>
        <v>8.2239084011086379E-3</v>
      </c>
      <c r="AM2869" s="2">
        <f t="shared" si="618"/>
        <v>1.8174383206869918E-4</v>
      </c>
      <c r="AN2869" s="2">
        <f t="shared" si="619"/>
        <v>0</v>
      </c>
      <c r="AP2869" t="s">
        <v>3830</v>
      </c>
      <c r="AQ2869" t="s">
        <v>4597</v>
      </c>
      <c r="AR2869">
        <v>2</v>
      </c>
      <c r="AT2869" s="85" t="s">
        <v>3343</v>
      </c>
      <c r="AU2869" s="84" t="s">
        <v>4018</v>
      </c>
      <c r="AV2869" s="77" t="str">
        <f t="shared" si="620"/>
        <v>49053</v>
      </c>
      <c r="AX2869" s="7" t="s">
        <v>186</v>
      </c>
      <c r="BB2869" t="s">
        <v>5381</v>
      </c>
    </row>
    <row r="2870" spans="1:54" hidden="1" outlineLevel="1">
      <c r="A2870" t="s">
        <v>4238</v>
      </c>
      <c r="B2870" t="s">
        <v>4597</v>
      </c>
      <c r="C2870" s="1">
        <f t="shared" si="614"/>
        <v>1360</v>
      </c>
      <c r="D2870" s="7">
        <f>IF(N2870&gt;0, RANK(N2870,(N2870:P2870,Q2870:AE2870)),0)</f>
        <v>2</v>
      </c>
      <c r="E2870" s="7">
        <f>IF(O2870&gt;0,RANK(O2870,(N2870:P2870,Q2870:AE2870)),0)</f>
        <v>1</v>
      </c>
      <c r="F2870" s="7">
        <f>IF(P2870&gt;0,RANK(P2870,(N2870:P2870,Q2870:AE2870)),0)</f>
        <v>3</v>
      </c>
      <c r="G2870" s="1">
        <f t="shared" si="621"/>
        <v>783</v>
      </c>
      <c r="H2870" s="2">
        <f t="shared" si="622"/>
        <v>0.57573529411764701</v>
      </c>
      <c r="I2870" s="2"/>
      <c r="J2870" s="2">
        <f t="shared" si="615"/>
        <v>0.2051470588235294</v>
      </c>
      <c r="K2870" s="2">
        <f t="shared" si="615"/>
        <v>0.78088235294117647</v>
      </c>
      <c r="L2870" s="2">
        <f t="shared" si="615"/>
        <v>7.3529411764705881E-3</v>
      </c>
      <c r="M2870" s="2">
        <f t="shared" si="616"/>
        <v>6.6176470588235909E-3</v>
      </c>
      <c r="N2870" s="1">
        <v>279</v>
      </c>
      <c r="O2870" s="1">
        <v>1062</v>
      </c>
      <c r="P2870" s="1">
        <v>10</v>
      </c>
      <c r="Q2870" s="1">
        <v>4</v>
      </c>
      <c r="R2870" s="1">
        <v>5</v>
      </c>
      <c r="S2870" s="1">
        <v>0</v>
      </c>
      <c r="T2870" s="1">
        <v>0</v>
      </c>
      <c r="U2870" s="1">
        <v>0</v>
      </c>
      <c r="W2870" s="1">
        <v>0</v>
      </c>
      <c r="AB2870" s="1">
        <v>0</v>
      </c>
      <c r="AG2870" s="7">
        <f>IF(Q2870&gt;0,RANK(Q2870,(N2870:P2870,Q2870:AE2870)),0)</f>
        <v>5</v>
      </c>
      <c r="AH2870" s="7">
        <f>IF(R2870&gt;0,RANK(R2870,(N2870:P2870,Q2870:AE2870)),0)</f>
        <v>4</v>
      </c>
      <c r="AI2870" s="7">
        <f>IF(T2870&gt;0,RANK(T2870,(N2870:P2870,Q2870:AE2870)),0)</f>
        <v>0</v>
      </c>
      <c r="AJ2870" s="7">
        <f>IF(S2870&gt;0,RANK(S2870,(N2870:P2870,Q2870:AE2870)),0)</f>
        <v>0</v>
      </c>
      <c r="AK2870" s="2">
        <f t="shared" si="617"/>
        <v>2.9411764705882353E-3</v>
      </c>
      <c r="AL2870" s="2">
        <f t="shared" si="617"/>
        <v>3.6764705882352941E-3</v>
      </c>
      <c r="AM2870" s="2">
        <f t="shared" si="618"/>
        <v>0</v>
      </c>
      <c r="AN2870" s="2">
        <f t="shared" si="619"/>
        <v>0</v>
      </c>
      <c r="AP2870" t="s">
        <v>4238</v>
      </c>
      <c r="AQ2870" t="s">
        <v>4597</v>
      </c>
      <c r="AR2870">
        <v>2</v>
      </c>
      <c r="AT2870" s="85" t="s">
        <v>3343</v>
      </c>
      <c r="AU2870" s="84" t="s">
        <v>4019</v>
      </c>
      <c r="AV2870" s="77" t="str">
        <f t="shared" si="620"/>
        <v>49055</v>
      </c>
      <c r="AX2870" s="7" t="s">
        <v>186</v>
      </c>
      <c r="BB2870" t="s">
        <v>198</v>
      </c>
    </row>
    <row r="2871" spans="1:54" hidden="1" outlineLevel="1">
      <c r="A2871" t="s">
        <v>4189</v>
      </c>
      <c r="B2871" t="s">
        <v>4597</v>
      </c>
      <c r="C2871" s="1">
        <f t="shared" si="614"/>
        <v>72691</v>
      </c>
      <c r="D2871" s="7">
        <f>IF(N2871&gt;0, RANK(N2871,(N2871:P2871,Q2871:AE2871)),0)</f>
        <v>2</v>
      </c>
      <c r="E2871" s="7">
        <f>IF(O2871&gt;0,RANK(O2871,(N2871:P2871,Q2871:AE2871)),0)</f>
        <v>1</v>
      </c>
      <c r="F2871" s="7">
        <f>IF(P2871&gt;0,RANK(P2871,(N2871:P2871,Q2871:AE2871)),0)</f>
        <v>3</v>
      </c>
      <c r="G2871" s="1">
        <f t="shared" si="621"/>
        <v>31337</v>
      </c>
      <c r="H2871" s="2">
        <f t="shared" si="622"/>
        <v>0.43109876050680279</v>
      </c>
      <c r="I2871" s="2"/>
      <c r="J2871" s="2">
        <f t="shared" si="615"/>
        <v>0.27323877784044792</v>
      </c>
      <c r="K2871" s="2">
        <f t="shared" si="615"/>
        <v>0.70433753834725066</v>
      </c>
      <c r="L2871" s="2">
        <f t="shared" si="615"/>
        <v>1.2615041752073846E-2</v>
      </c>
      <c r="M2871" s="2">
        <f t="shared" si="616"/>
        <v>9.808642060227574E-3</v>
      </c>
      <c r="N2871" s="1">
        <v>19862</v>
      </c>
      <c r="O2871" s="1">
        <v>51199</v>
      </c>
      <c r="P2871" s="1">
        <v>917</v>
      </c>
      <c r="Q2871" s="1">
        <v>221</v>
      </c>
      <c r="R2871" s="1">
        <v>368</v>
      </c>
      <c r="S2871" s="1">
        <v>1</v>
      </c>
      <c r="T2871" s="1">
        <v>38</v>
      </c>
      <c r="U2871" s="1">
        <v>0</v>
      </c>
      <c r="W2871" s="1">
        <v>0</v>
      </c>
      <c r="AB2871" s="1">
        <v>85</v>
      </c>
      <c r="AG2871" s="7">
        <f>IF(Q2871&gt;0,RANK(Q2871,(N2871:P2871,Q2871:AE2871)),0)</f>
        <v>5</v>
      </c>
      <c r="AH2871" s="7">
        <f>IF(R2871&gt;0,RANK(R2871,(N2871:P2871,Q2871:AE2871)),0)</f>
        <v>4</v>
      </c>
      <c r="AI2871" s="7">
        <f>IF(T2871&gt;0,RANK(T2871,(N2871:P2871,Q2871:AE2871)),0)</f>
        <v>7</v>
      </c>
      <c r="AJ2871" s="7">
        <f>IF(S2871&gt;0,RANK(S2871,(N2871:P2871,Q2871:AE2871)),0)</f>
        <v>8</v>
      </c>
      <c r="AK2871" s="2">
        <f t="shared" si="617"/>
        <v>3.0402663328335006E-3</v>
      </c>
      <c r="AL2871" s="2">
        <f t="shared" si="617"/>
        <v>5.0625249343109876E-3</v>
      </c>
      <c r="AM2871" s="2">
        <f t="shared" si="618"/>
        <v>5.2276072691254767E-4</v>
      </c>
      <c r="AN2871" s="2">
        <f t="shared" si="619"/>
        <v>1.3756861234540726E-5</v>
      </c>
      <c r="AP2871" t="s">
        <v>4189</v>
      </c>
      <c r="AQ2871" t="s">
        <v>4597</v>
      </c>
      <c r="AR2871">
        <v>1</v>
      </c>
      <c r="AT2871" s="85" t="s">
        <v>3343</v>
      </c>
      <c r="AU2871" s="84" t="s">
        <v>3104</v>
      </c>
      <c r="AV2871" s="77" t="str">
        <f t="shared" si="620"/>
        <v>49057</v>
      </c>
      <c r="AX2871" s="7" t="s">
        <v>186</v>
      </c>
      <c r="BB2871" t="s">
        <v>5381</v>
      </c>
    </row>
    <row r="2872" spans="1:54" collapsed="1">
      <c r="A2872" t="s">
        <v>5078</v>
      </c>
      <c r="B2872" t="s">
        <v>3839</v>
      </c>
      <c r="C2872" s="1">
        <f t="shared" si="614"/>
        <v>927844</v>
      </c>
      <c r="D2872" s="7">
        <f>IF(N2872&gt;0, RANK(N2872,(N2872:P2872,Q2872:AE2872)),0)</f>
        <v>2</v>
      </c>
      <c r="E2872" s="7">
        <f>IF(O2872&gt;0,RANK(O2872,(N2872:P2872,Q2872:AE2872)),0)</f>
        <v>1</v>
      </c>
      <c r="F2872" s="7">
        <f>IF(P2872&gt;0,RANK(P2872,(N2872:P2872,Q2872:AE2872)),0)</f>
        <v>3</v>
      </c>
      <c r="G2872" s="1">
        <f t="shared" si="621"/>
        <v>422543</v>
      </c>
      <c r="H2872" s="2">
        <f t="shared" si="622"/>
        <v>0.45540306344601034</v>
      </c>
      <c r="I2872" s="2"/>
      <c r="J2872" s="2">
        <f t="shared" si="615"/>
        <v>0.25995641508701894</v>
      </c>
      <c r="K2872" s="2">
        <f t="shared" si="615"/>
        <v>0.71535947853302928</v>
      </c>
      <c r="L2872" s="2">
        <f t="shared" si="615"/>
        <v>1.2184160268320967E-2</v>
      </c>
      <c r="M2872" s="2">
        <f t="shared" si="616"/>
        <v>1.2499946111630808E-2</v>
      </c>
      <c r="N2872" s="1">
        <f t="shared" ref="N2872:U2872" si="623">SUM(N2843:N2871)</f>
        <v>241199</v>
      </c>
      <c r="O2872" s="1">
        <f t="shared" si="623"/>
        <v>663742</v>
      </c>
      <c r="P2872" s="1">
        <f t="shared" si="623"/>
        <v>11305</v>
      </c>
      <c r="Q2872" s="1">
        <f t="shared" si="623"/>
        <v>3375</v>
      </c>
      <c r="R2872" s="1">
        <f t="shared" si="623"/>
        <v>6841</v>
      </c>
      <c r="S2872" s="1">
        <f>SUM(S2843:S2871)</f>
        <v>39</v>
      </c>
      <c r="T2872" s="1">
        <f t="shared" si="623"/>
        <v>393</v>
      </c>
      <c r="U2872" s="1">
        <f t="shared" si="623"/>
        <v>0</v>
      </c>
      <c r="W2872" s="1">
        <f>SUM(W2843:W2871)</f>
        <v>4</v>
      </c>
      <c r="AB2872" s="1">
        <f>SUM(AB2843:AB2871)</f>
        <v>946</v>
      </c>
      <c r="AG2872" s="7">
        <f>IF(Q2872&gt;0,RANK(Q2872,(N2872:P2872,Q2872:AE2872)),0)</f>
        <v>5</v>
      </c>
      <c r="AH2872" s="7">
        <f>IF(R2872&gt;0,RANK(R2872,(N2872:P2872,Q2872:AE2872)),0)</f>
        <v>4</v>
      </c>
      <c r="AI2872" s="7">
        <f>IF(T2872&gt;0,RANK(T2872,(N2872:P2872,Q2872:AE2872)),0)</f>
        <v>7</v>
      </c>
      <c r="AJ2872" s="7">
        <f>IF(S2872&gt;0,RANK(S2872,(N2872:P2872,Q2872:AE2872)),0)</f>
        <v>8</v>
      </c>
      <c r="AK2872" s="2">
        <f t="shared" si="617"/>
        <v>3.6374649186716734E-3</v>
      </c>
      <c r="AL2872" s="2">
        <f t="shared" si="617"/>
        <v>7.3730066692245678E-3</v>
      </c>
      <c r="AM2872" s="2">
        <f t="shared" si="618"/>
        <v>4.2356258164087928E-4</v>
      </c>
      <c r="AN2872" s="2">
        <f t="shared" si="619"/>
        <v>4.2032927949094891E-5</v>
      </c>
      <c r="AP2872" t="s">
        <v>5078</v>
      </c>
      <c r="AQ2872" t="s">
        <v>3839</v>
      </c>
      <c r="AT2872" s="85" t="s">
        <v>3343</v>
      </c>
      <c r="AU2872" s="116"/>
      <c r="AV2872" s="77" t="str">
        <f t="shared" si="620"/>
        <v>49</v>
      </c>
      <c r="AX2872" s="7" t="s">
        <v>2301</v>
      </c>
    </row>
    <row r="2873" spans="1:54">
      <c r="C2873" s="1"/>
      <c r="E2873" s="7"/>
      <c r="F2873" s="7"/>
      <c r="I2873" s="2"/>
      <c r="AG2873" s="7"/>
      <c r="AH2873" s="7"/>
      <c r="AI2873" s="7"/>
      <c r="AJ2873" s="7"/>
    </row>
    <row r="2874" spans="1:54" hidden="1" outlineLevel="1">
      <c r="A2874" t="s">
        <v>3401</v>
      </c>
      <c r="B2874" t="s">
        <v>3400</v>
      </c>
      <c r="C2874" s="1">
        <f t="shared" ref="C2874:C2888" si="624">SUM(N2874:AE2874)</f>
        <v>18579</v>
      </c>
      <c r="D2874" s="7">
        <f>IF(N2874&gt;0, RANK(N2874,(N2874:P2874,Q2874:AE2874)),0)</f>
        <v>1</v>
      </c>
      <c r="E2874" s="7">
        <f>IF(O2874&gt;0,RANK(O2874,(N2874:P2874,Q2874:AE2874)),0)</f>
        <v>2</v>
      </c>
      <c r="F2874" s="7">
        <f>IF(P2874&gt;0,RANK(P2874,(N2874:P2874,Q2874:AE2874)),0)</f>
        <v>3</v>
      </c>
      <c r="G2874" s="1">
        <f t="shared" si="621"/>
        <v>4070</v>
      </c>
      <c r="H2874" s="2">
        <f t="shared" si="622"/>
        <v>0.21906453522794553</v>
      </c>
      <c r="I2874" s="2"/>
      <c r="J2874" s="2">
        <f t="shared" ref="J2874:L2888" si="625">IF($C2874=0,"-",N2874/$C2874)</f>
        <v>0.59997847031594809</v>
      </c>
      <c r="K2874" s="2">
        <f t="shared" si="625"/>
        <v>0.38091393508800259</v>
      </c>
      <c r="L2874" s="2">
        <f t="shared" si="625"/>
        <v>1.1841326228537596E-2</v>
      </c>
      <c r="M2874" s="2">
        <f t="shared" ref="M2874:M2888" si="626">IF(C2874=0,"-",(1-J2874-K2874-L2874))</f>
        <v>7.2662683675117305E-3</v>
      </c>
      <c r="N2874" s="1">
        <f>SUMIF(Town!$AH$1330:$AH$1575,$A2874,Town!N$1330:N$1575)</f>
        <v>11147</v>
      </c>
      <c r="O2874" s="1">
        <f>SUMIF(Town!$AH$1330:$AH$1575,$A2874,Town!O$1330:O$1575)</f>
        <v>7077</v>
      </c>
      <c r="P2874" s="1">
        <f>SUMIF(Town!$AH$1330:$AH$1575,$A2874,Town!P$1330:P$1575)</f>
        <v>220</v>
      </c>
      <c r="Q2874" s="1">
        <f>SUMIF(Town!$AH$1330:$AH$1575,$A2874,Town!Q$1330:Q$1575)</f>
        <v>53</v>
      </c>
      <c r="T2874" s="1">
        <f>SUMIF(Town!$AH$1330:$AH$1575,$A2874,Town!T$1330:T$1575)</f>
        <v>14</v>
      </c>
      <c r="W2874" s="1">
        <f>SUMIF(Town!$AH$1330:$AH$1575,$A2874,Town!W$1330:W$1575)</f>
        <v>54</v>
      </c>
      <c r="Y2874" s="1">
        <f>SUMIF(Town!$AH$1330:$AH$1575,$A2874,Town!Y$1330:Y$1575)</f>
        <v>14</v>
      </c>
      <c r="AG2874" s="7">
        <f>IF(Q2874&gt;0,RANK(Q2874,(N2874:P2874,Q2874:AE2874)),0)</f>
        <v>5</v>
      </c>
      <c r="AH2874" s="7">
        <f>IF(R2874&gt;0,RANK(R2874,(N2874:P2874,Q2874:AE2874)),0)</f>
        <v>0</v>
      </c>
      <c r="AI2874" s="7">
        <f>IF(T2874&gt;0,RANK(T2874,(N2874:P2874,Q2874:AE2874)),0)</f>
        <v>6</v>
      </c>
      <c r="AJ2874" s="7">
        <f>IF(S2874&gt;0,RANK(S2874,(N2874:P2874,Q2874:AE2874)),0)</f>
        <v>0</v>
      </c>
      <c r="AK2874" s="2">
        <f t="shared" ref="AK2874:AL2888" si="627">IF($C2874=0,"-",Q2874/$C2874)</f>
        <v>2.8526831368749662E-3</v>
      </c>
      <c r="AL2874" s="2">
        <f t="shared" si="627"/>
        <v>0</v>
      </c>
      <c r="AM2874" s="2">
        <f t="shared" ref="AM2874:AM2888" si="628">IF($C2874=0,"-",T2874/$C2874)</f>
        <v>7.5353894181602881E-4</v>
      </c>
      <c r="AN2874" s="2">
        <f t="shared" ref="AN2874:AN2888" si="629">IF($C2874=0,"-",S2874/$C2874)</f>
        <v>0</v>
      </c>
      <c r="AP2874" t="s">
        <v>3401</v>
      </c>
      <c r="AQ2874" t="s">
        <v>3400</v>
      </c>
      <c r="AR2874">
        <v>1</v>
      </c>
      <c r="AT2874" s="85" t="s">
        <v>3344</v>
      </c>
      <c r="AU2874" s="84" t="s">
        <v>3988</v>
      </c>
      <c r="AV2874" s="77" t="str">
        <f t="shared" ref="AV2874:AV2888" si="630">AT2874&amp;AU2874</f>
        <v>50001</v>
      </c>
      <c r="AX2874" s="7" t="s">
        <v>186</v>
      </c>
    </row>
    <row r="2875" spans="1:54" hidden="1" outlineLevel="1">
      <c r="A2875" t="s">
        <v>3411</v>
      </c>
      <c r="B2875" t="s">
        <v>3400</v>
      </c>
      <c r="C2875" s="1">
        <f t="shared" si="624"/>
        <v>19065</v>
      </c>
      <c r="D2875" s="7">
        <f>IF(N2875&gt;0, RANK(N2875,(N2875:P2875,Q2875:AE2875)),0)</f>
        <v>1</v>
      </c>
      <c r="E2875" s="7">
        <f>IF(O2875&gt;0,RANK(O2875,(N2875:P2875,Q2875:AE2875)),0)</f>
        <v>2</v>
      </c>
      <c r="F2875" s="7">
        <f>IF(P2875&gt;0,RANK(P2875,(N2875:P2875,Q2875:AE2875)),0)</f>
        <v>3</v>
      </c>
      <c r="G2875" s="1">
        <f t="shared" si="621"/>
        <v>3453</v>
      </c>
      <c r="H2875" s="2">
        <f t="shared" si="622"/>
        <v>0.18111723052714399</v>
      </c>
      <c r="I2875" s="2"/>
      <c r="J2875" s="2">
        <f t="shared" si="625"/>
        <v>0.58059270915289796</v>
      </c>
      <c r="K2875" s="2">
        <f t="shared" si="625"/>
        <v>0.399475478625754</v>
      </c>
      <c r="L2875" s="2">
        <f t="shared" si="625"/>
        <v>1.2903225806451613E-2</v>
      </c>
      <c r="M2875" s="2">
        <f t="shared" si="626"/>
        <v>7.0285864148964313E-3</v>
      </c>
      <c r="N2875" s="1">
        <f>SUMIF(Town!$AH$1330:$AH$1575,$A2875,Town!N$1330:N$1575)</f>
        <v>11069</v>
      </c>
      <c r="O2875" s="1">
        <f>SUMIF(Town!$AH$1330:$AH$1575,$A2875,Town!O$1330:O$1575)</f>
        <v>7616</v>
      </c>
      <c r="P2875" s="1">
        <f>SUMIF(Town!$AH$1330:$AH$1575,$A2875,Town!P$1330:P$1575)</f>
        <v>246</v>
      </c>
      <c r="Q2875" s="1">
        <f>SUMIF(Town!$AH$1330:$AH$1575,$A2875,Town!Q$1330:Q$1575)</f>
        <v>59</v>
      </c>
      <c r="T2875" s="1">
        <f>SUMIF(Town!$AH$1330:$AH$1575,$A2875,Town!T$1330:T$1575)</f>
        <v>11</v>
      </c>
      <c r="W2875" s="1">
        <f>SUMIF(Town!$AH$1330:$AH$1575,$A2875,Town!W$1330:W$1575)</f>
        <v>47</v>
      </c>
      <c r="Y2875" s="1">
        <f>SUMIF(Town!$AH$1330:$AH$1575,$A2875,Town!Y$1330:Y$1575)</f>
        <v>17</v>
      </c>
      <c r="AG2875" s="7">
        <f>IF(Q2875&gt;0,RANK(Q2875,(N2875:P2875,Q2875:AE2875)),0)</f>
        <v>4</v>
      </c>
      <c r="AH2875" s="7">
        <f>IF(R2875&gt;0,RANK(R2875,(N2875:P2875,Q2875:AE2875)),0)</f>
        <v>0</v>
      </c>
      <c r="AI2875" s="7">
        <f>IF(T2875&gt;0,RANK(T2875,(N2875:P2875,Q2875:AE2875)),0)</f>
        <v>7</v>
      </c>
      <c r="AJ2875" s="7">
        <f>IF(S2875&gt;0,RANK(S2875,(N2875:P2875,Q2875:AE2875)),0)</f>
        <v>0</v>
      </c>
      <c r="AK2875" s="2">
        <f t="shared" si="627"/>
        <v>3.0946761080514031E-3</v>
      </c>
      <c r="AL2875" s="2">
        <f t="shared" si="627"/>
        <v>0</v>
      </c>
      <c r="AM2875" s="2">
        <f t="shared" si="628"/>
        <v>5.7697351167060058E-4</v>
      </c>
      <c r="AN2875" s="2">
        <f t="shared" si="629"/>
        <v>0</v>
      </c>
      <c r="AP2875" t="s">
        <v>3411</v>
      </c>
      <c r="AQ2875" t="s">
        <v>3400</v>
      </c>
      <c r="AR2875">
        <v>1</v>
      </c>
      <c r="AT2875" s="85" t="s">
        <v>3344</v>
      </c>
      <c r="AU2875" s="84" t="s">
        <v>3989</v>
      </c>
      <c r="AV2875" s="77" t="str">
        <f t="shared" si="630"/>
        <v>50003</v>
      </c>
      <c r="AX2875" s="7" t="s">
        <v>186</v>
      </c>
    </row>
    <row r="2876" spans="1:54" hidden="1" outlineLevel="1">
      <c r="A2876" t="s">
        <v>3878</v>
      </c>
      <c r="B2876" t="s">
        <v>3400</v>
      </c>
      <c r="C2876" s="1">
        <f t="shared" si="624"/>
        <v>14211</v>
      </c>
      <c r="D2876" s="7">
        <f>IF(N2876&gt;0, RANK(N2876,(N2876:P2876,Q2876:AE2876)),0)</f>
        <v>1</v>
      </c>
      <c r="E2876" s="7">
        <f>IF(O2876&gt;0,RANK(O2876,(N2876:P2876,Q2876:AE2876)),0)</f>
        <v>2</v>
      </c>
      <c r="F2876" s="7">
        <f>IF(P2876&gt;0,RANK(P2876,(N2876:P2876,Q2876:AE2876)),0)</f>
        <v>3</v>
      </c>
      <c r="G2876" s="1">
        <f t="shared" si="621"/>
        <v>341</v>
      </c>
      <c r="H2876" s="2">
        <f t="shared" si="622"/>
        <v>2.399549644641475E-2</v>
      </c>
      <c r="I2876" s="2"/>
      <c r="J2876" s="2">
        <f t="shared" si="625"/>
        <v>0.50003518401238478</v>
      </c>
      <c r="K2876" s="2">
        <f t="shared" si="625"/>
        <v>0.47603968756597004</v>
      </c>
      <c r="L2876" s="2">
        <f t="shared" si="625"/>
        <v>1.3299556681443952E-2</v>
      </c>
      <c r="M2876" s="2">
        <f t="shared" si="626"/>
        <v>1.0625571740201229E-2</v>
      </c>
      <c r="N2876" s="1">
        <f>SUMIF(Town!$AH$1330:$AH$1575,$A2876,Town!N$1330:N$1575)</f>
        <v>7106</v>
      </c>
      <c r="O2876" s="1">
        <f>SUMIF(Town!$AH$1330:$AH$1575,$A2876,Town!O$1330:O$1575)</f>
        <v>6765</v>
      </c>
      <c r="P2876" s="1">
        <f>SUMIF(Town!$AH$1330:$AH$1575,$A2876,Town!P$1330:P$1575)</f>
        <v>189</v>
      </c>
      <c r="Q2876" s="1">
        <f>SUMIF(Town!$AH$1330:$AH$1575,$A2876,Town!Q$1330:Q$1575)</f>
        <v>66</v>
      </c>
      <c r="T2876" s="1">
        <f>SUMIF(Town!$AH$1330:$AH$1575,$A2876,Town!T$1330:T$1575)</f>
        <v>30</v>
      </c>
      <c r="W2876" s="1">
        <f>SUMIF(Town!$AH$1330:$AH$1575,$A2876,Town!W$1330:W$1575)</f>
        <v>41</v>
      </c>
      <c r="Y2876" s="1">
        <f>SUMIF(Town!$AH$1330:$AH$1575,$A2876,Town!Y$1330:Y$1575)</f>
        <v>14</v>
      </c>
      <c r="AG2876" s="7">
        <f>IF(Q2876&gt;0,RANK(Q2876,(N2876:P2876,Q2876:AE2876)),0)</f>
        <v>4</v>
      </c>
      <c r="AH2876" s="7">
        <f>IF(R2876&gt;0,RANK(R2876,(N2876:P2876,Q2876:AE2876)),0)</f>
        <v>0</v>
      </c>
      <c r="AI2876" s="7">
        <f>IF(T2876&gt;0,RANK(T2876,(N2876:P2876,Q2876:AE2876)),0)</f>
        <v>6</v>
      </c>
      <c r="AJ2876" s="7">
        <f>IF(S2876&gt;0,RANK(S2876,(N2876:P2876,Q2876:AE2876)),0)</f>
        <v>0</v>
      </c>
      <c r="AK2876" s="2">
        <f t="shared" si="627"/>
        <v>4.6442896347899517E-3</v>
      </c>
      <c r="AL2876" s="2">
        <f t="shared" si="627"/>
        <v>0</v>
      </c>
      <c r="AM2876" s="2">
        <f t="shared" si="628"/>
        <v>2.1110407430863414E-3</v>
      </c>
      <c r="AN2876" s="2">
        <f t="shared" si="629"/>
        <v>0</v>
      </c>
      <c r="AP2876" t="s">
        <v>3878</v>
      </c>
      <c r="AQ2876" t="s">
        <v>3400</v>
      </c>
      <c r="AR2876">
        <v>1</v>
      </c>
      <c r="AT2876" s="85" t="s">
        <v>3344</v>
      </c>
      <c r="AU2876" s="84" t="s">
        <v>3632</v>
      </c>
      <c r="AV2876" s="77" t="str">
        <f t="shared" si="630"/>
        <v>50005</v>
      </c>
      <c r="AX2876" s="7" t="s">
        <v>186</v>
      </c>
    </row>
    <row r="2877" spans="1:54" hidden="1" outlineLevel="1">
      <c r="A2877" t="s">
        <v>1712</v>
      </c>
      <c r="B2877" t="s">
        <v>3400</v>
      </c>
      <c r="C2877" s="1">
        <f t="shared" si="624"/>
        <v>77696</v>
      </c>
      <c r="D2877" s="7">
        <f>IF(N2877&gt;0, RANK(N2877,(N2877:P2877,Q2877:AE2877)),0)</f>
        <v>1</v>
      </c>
      <c r="E2877" s="7">
        <f>IF(O2877&gt;0,RANK(O2877,(N2877:P2877,Q2877:AE2877)),0)</f>
        <v>2</v>
      </c>
      <c r="F2877" s="7">
        <f>IF(P2877&gt;0,RANK(P2877,(N2877:P2877,Q2877:AE2877)),0)</f>
        <v>3</v>
      </c>
      <c r="G2877" s="1">
        <f t="shared" si="621"/>
        <v>22947</v>
      </c>
      <c r="H2877" s="2">
        <f t="shared" si="622"/>
        <v>0.2953433896210873</v>
      </c>
      <c r="I2877" s="2"/>
      <c r="J2877" s="2">
        <f t="shared" si="625"/>
        <v>0.6354123764415156</v>
      </c>
      <c r="K2877" s="2">
        <f t="shared" si="625"/>
        <v>0.34006898682042835</v>
      </c>
      <c r="L2877" s="2">
        <f t="shared" si="625"/>
        <v>1.6809102141680396E-2</v>
      </c>
      <c r="M2877" s="2">
        <f t="shared" si="626"/>
        <v>7.7095345963756473E-3</v>
      </c>
      <c r="N2877" s="1">
        <f>SUMIF(Town!$AH$1330:$AH$1575,$A2877,Town!N$1330:N$1575)</f>
        <v>49369</v>
      </c>
      <c r="O2877" s="1">
        <f>SUMIF(Town!$AH$1330:$AH$1575,$A2877,Town!O$1330:O$1575)</f>
        <v>26422</v>
      </c>
      <c r="P2877" s="1">
        <f>SUMIF(Town!$AH$1330:$AH$1575,$A2877,Town!P$1330:P$1575)</f>
        <v>1306</v>
      </c>
      <c r="Q2877" s="1">
        <f>SUMIF(Town!$AH$1330:$AH$1575,$A2877,Town!Q$1330:Q$1575)</f>
        <v>282</v>
      </c>
      <c r="T2877" s="1">
        <f>SUMIF(Town!$AH$1330:$AH$1575,$A2877,Town!T$1330:T$1575)</f>
        <v>33</v>
      </c>
      <c r="W2877" s="1">
        <f>SUMIF(Town!$AH$1330:$AH$1575,$A2877,Town!W$1330:W$1575)</f>
        <v>234</v>
      </c>
      <c r="Y2877" s="1">
        <f>SUMIF(Town!$AH$1330:$AH$1575,$A2877,Town!Y$1330:Y$1575)</f>
        <v>50</v>
      </c>
      <c r="AG2877" s="7">
        <f>IF(Q2877&gt;0,RANK(Q2877,(N2877:P2877,Q2877:AE2877)),0)</f>
        <v>4</v>
      </c>
      <c r="AH2877" s="7">
        <f>IF(R2877&gt;0,RANK(R2877,(N2877:P2877,Q2877:AE2877)),0)</f>
        <v>0</v>
      </c>
      <c r="AI2877" s="7">
        <f>IF(T2877&gt;0,RANK(T2877,(N2877:P2877,Q2877:AE2877)),0)</f>
        <v>7</v>
      </c>
      <c r="AJ2877" s="7">
        <f>IF(S2877&gt;0,RANK(S2877,(N2877:P2877,Q2877:AE2877)),0)</f>
        <v>0</v>
      </c>
      <c r="AK2877" s="2">
        <f t="shared" si="627"/>
        <v>3.6295304777594728E-3</v>
      </c>
      <c r="AL2877" s="2">
        <f t="shared" si="627"/>
        <v>0</v>
      </c>
      <c r="AM2877" s="2">
        <f t="shared" si="628"/>
        <v>4.2473228995057661E-4</v>
      </c>
      <c r="AN2877" s="2">
        <f t="shared" si="629"/>
        <v>0</v>
      </c>
      <c r="AP2877" t="s">
        <v>1712</v>
      </c>
      <c r="AQ2877" t="s">
        <v>3400</v>
      </c>
      <c r="AR2877">
        <v>1</v>
      </c>
      <c r="AT2877" s="85" t="s">
        <v>3344</v>
      </c>
      <c r="AU2877" s="84" t="s">
        <v>2597</v>
      </c>
      <c r="AV2877" s="77" t="str">
        <f t="shared" si="630"/>
        <v>50007</v>
      </c>
      <c r="AX2877" s="7" t="s">
        <v>186</v>
      </c>
    </row>
    <row r="2878" spans="1:54" hidden="1" outlineLevel="1">
      <c r="A2878" t="s">
        <v>3273</v>
      </c>
      <c r="B2878" t="s">
        <v>3400</v>
      </c>
      <c r="C2878" s="1">
        <f t="shared" si="624"/>
        <v>2937</v>
      </c>
      <c r="D2878" s="7">
        <f>IF(N2878&gt;0, RANK(N2878,(N2878:P2878,Q2878:AE2878)),0)</f>
        <v>2</v>
      </c>
      <c r="E2878" s="7">
        <f>IF(O2878&gt;0,RANK(O2878,(N2878:P2878,Q2878:AE2878)),0)</f>
        <v>1</v>
      </c>
      <c r="F2878" s="7">
        <f>IF(P2878&gt;0,RANK(P2878,(N2878:P2878,Q2878:AE2878)),0)</f>
        <v>3</v>
      </c>
      <c r="G2878" s="1">
        <f t="shared" si="621"/>
        <v>315</v>
      </c>
      <c r="H2878" s="2">
        <f t="shared" si="622"/>
        <v>0.10725229826353422</v>
      </c>
      <c r="I2878" s="2"/>
      <c r="J2878" s="2">
        <f t="shared" si="625"/>
        <v>0.43445692883895132</v>
      </c>
      <c r="K2878" s="2">
        <f t="shared" si="625"/>
        <v>0.54170922710248548</v>
      </c>
      <c r="L2878" s="2">
        <f t="shared" si="625"/>
        <v>1.7024174327545116E-2</v>
      </c>
      <c r="M2878" s="2">
        <f t="shared" si="626"/>
        <v>6.8096697310181427E-3</v>
      </c>
      <c r="N2878" s="1">
        <f>SUMIF(Town!$AH$1330:$AH$1575,$A2878,Town!N$1330:N$1575)</f>
        <v>1276</v>
      </c>
      <c r="O2878" s="1">
        <f>SUMIF(Town!$AH$1330:$AH$1575,$A2878,Town!O$1330:O$1575)</f>
        <v>1591</v>
      </c>
      <c r="P2878" s="1">
        <f>SUMIF(Town!$AH$1330:$AH$1575,$A2878,Town!P$1330:P$1575)</f>
        <v>50</v>
      </c>
      <c r="Q2878" s="1">
        <f>SUMIF(Town!$AH$1330:$AH$1575,$A2878,Town!Q$1330:Q$1575)</f>
        <v>10</v>
      </c>
      <c r="T2878" s="1">
        <f>SUMIF(Town!$AH$1330:$AH$1575,$A2878,Town!T$1330:T$1575)</f>
        <v>3</v>
      </c>
      <c r="W2878" s="1">
        <f>SUMIF(Town!$AH$1330:$AH$1575,$A2878,Town!W$1330:W$1575)</f>
        <v>6</v>
      </c>
      <c r="Y2878" s="1">
        <f>SUMIF(Town!$AH$1330:$AH$1575,$A2878,Town!Y$1330:Y$1575)</f>
        <v>1</v>
      </c>
      <c r="AG2878" s="7">
        <f>IF(Q2878&gt;0,RANK(Q2878,(N2878:P2878,Q2878:AE2878)),0)</f>
        <v>4</v>
      </c>
      <c r="AH2878" s="7">
        <f>IF(R2878&gt;0,RANK(R2878,(N2878:P2878,Q2878:AE2878)),0)</f>
        <v>0</v>
      </c>
      <c r="AI2878" s="7">
        <f>IF(T2878&gt;0,RANK(T2878,(N2878:P2878,Q2878:AE2878)),0)</f>
        <v>6</v>
      </c>
      <c r="AJ2878" s="7">
        <f>IF(S2878&gt;0,RANK(S2878,(N2878:P2878,Q2878:AE2878)),0)</f>
        <v>0</v>
      </c>
      <c r="AK2878" s="2">
        <f t="shared" si="627"/>
        <v>3.4048348655090228E-3</v>
      </c>
      <c r="AL2878" s="2">
        <f t="shared" si="627"/>
        <v>0</v>
      </c>
      <c r="AM2878" s="2">
        <f t="shared" si="628"/>
        <v>1.0214504596527069E-3</v>
      </c>
      <c r="AN2878" s="2">
        <f t="shared" si="629"/>
        <v>0</v>
      </c>
      <c r="AP2878" t="s">
        <v>3273</v>
      </c>
      <c r="AQ2878" t="s">
        <v>3400</v>
      </c>
      <c r="AR2878">
        <v>1</v>
      </c>
      <c r="AT2878" s="85" t="s">
        <v>3344</v>
      </c>
      <c r="AU2878" s="84" t="s">
        <v>3218</v>
      </c>
      <c r="AV2878" s="77" t="str">
        <f t="shared" si="630"/>
        <v>50009</v>
      </c>
      <c r="AX2878" s="7" t="s">
        <v>186</v>
      </c>
    </row>
    <row r="2879" spans="1:54" hidden="1" outlineLevel="1">
      <c r="A2879" t="s">
        <v>3082</v>
      </c>
      <c r="B2879" t="s">
        <v>3400</v>
      </c>
      <c r="C2879" s="1">
        <f t="shared" si="624"/>
        <v>19920</v>
      </c>
      <c r="D2879" s="7">
        <f>IF(N2879&gt;0, RANK(N2879,(N2879:P2879,Q2879:AE2879)),0)</f>
        <v>1</v>
      </c>
      <c r="E2879" s="7">
        <f>IF(O2879&gt;0,RANK(O2879,(N2879:P2879,Q2879:AE2879)),0)</f>
        <v>2</v>
      </c>
      <c r="F2879" s="7">
        <f>IF(P2879&gt;0,RANK(P2879,(N2879:P2879,Q2879:AE2879)),0)</f>
        <v>3</v>
      </c>
      <c r="G2879" s="1">
        <f t="shared" si="621"/>
        <v>1662</v>
      </c>
      <c r="H2879" s="2">
        <f t="shared" si="622"/>
        <v>8.343373493975903E-2</v>
      </c>
      <c r="I2879" s="2"/>
      <c r="J2879" s="2">
        <f t="shared" si="625"/>
        <v>0.5320281124497992</v>
      </c>
      <c r="K2879" s="2">
        <f t="shared" si="625"/>
        <v>0.44859437751004017</v>
      </c>
      <c r="L2879" s="2">
        <f t="shared" si="625"/>
        <v>1.1997991967871486E-2</v>
      </c>
      <c r="M2879" s="2">
        <f t="shared" si="626"/>
        <v>7.3795180722891537E-3</v>
      </c>
      <c r="N2879" s="1">
        <f>SUMIF(Town!$AH$1330:$AH$1575,$A2879,Town!N$1330:N$1575)</f>
        <v>10598</v>
      </c>
      <c r="O2879" s="1">
        <f>SUMIF(Town!$AH$1330:$AH$1575,$A2879,Town!O$1330:O$1575)</f>
        <v>8936</v>
      </c>
      <c r="P2879" s="1">
        <f>SUMIF(Town!$AH$1330:$AH$1575,$A2879,Town!P$1330:P$1575)</f>
        <v>239</v>
      </c>
      <c r="Q2879" s="1">
        <f>SUMIF(Town!$AH$1330:$AH$1575,$A2879,Town!Q$1330:Q$1575)</f>
        <v>73</v>
      </c>
      <c r="T2879" s="1">
        <f>SUMIF(Town!$AH$1330:$AH$1575,$A2879,Town!T$1330:T$1575)</f>
        <v>10</v>
      </c>
      <c r="W2879" s="1">
        <f>SUMIF(Town!$AH$1330:$AH$1575,$A2879,Town!W$1330:W$1575)</f>
        <v>55</v>
      </c>
      <c r="Y2879" s="1">
        <f>SUMIF(Town!$AH$1330:$AH$1575,$A2879,Town!Y$1330:Y$1575)</f>
        <v>9</v>
      </c>
      <c r="AG2879" s="7">
        <f>IF(Q2879&gt;0,RANK(Q2879,(N2879:P2879,Q2879:AE2879)),0)</f>
        <v>4</v>
      </c>
      <c r="AH2879" s="7">
        <f>IF(R2879&gt;0,RANK(R2879,(N2879:P2879,Q2879:AE2879)),0)</f>
        <v>0</v>
      </c>
      <c r="AI2879" s="7">
        <f>IF(T2879&gt;0,RANK(T2879,(N2879:P2879,Q2879:AE2879)),0)</f>
        <v>6</v>
      </c>
      <c r="AJ2879" s="7">
        <f>IF(S2879&gt;0,RANK(S2879,(N2879:P2879,Q2879:AE2879)),0)</f>
        <v>0</v>
      </c>
      <c r="AK2879" s="2">
        <f t="shared" si="627"/>
        <v>3.6646586345381528E-3</v>
      </c>
      <c r="AL2879" s="2">
        <f t="shared" si="627"/>
        <v>0</v>
      </c>
      <c r="AM2879" s="2">
        <f t="shared" si="628"/>
        <v>5.0200803212851401E-4</v>
      </c>
      <c r="AN2879" s="2">
        <f t="shared" si="629"/>
        <v>0</v>
      </c>
      <c r="AP2879" t="s">
        <v>3082</v>
      </c>
      <c r="AQ2879" t="s">
        <v>3400</v>
      </c>
      <c r="AR2879">
        <v>1</v>
      </c>
      <c r="AT2879" s="85" t="s">
        <v>3344</v>
      </c>
      <c r="AU2879" s="84" t="s">
        <v>3234</v>
      </c>
      <c r="AV2879" s="77" t="str">
        <f t="shared" si="630"/>
        <v>50011</v>
      </c>
      <c r="AX2879" s="7" t="s">
        <v>186</v>
      </c>
    </row>
    <row r="2880" spans="1:54" hidden="1" outlineLevel="1">
      <c r="A2880" t="s">
        <v>1713</v>
      </c>
      <c r="B2880" t="s">
        <v>3400</v>
      </c>
      <c r="C2880" s="1">
        <f t="shared" si="624"/>
        <v>4077</v>
      </c>
      <c r="D2880" s="7">
        <f>IF(N2880&gt;0, RANK(N2880,(N2880:P2880,Q2880:AE2880)),0)</f>
        <v>1</v>
      </c>
      <c r="E2880" s="7">
        <f>IF(O2880&gt;0,RANK(O2880,(N2880:P2880,Q2880:AE2880)),0)</f>
        <v>2</v>
      </c>
      <c r="F2880" s="7">
        <f>IF(P2880&gt;0,RANK(P2880,(N2880:P2880,Q2880:AE2880)),0)</f>
        <v>3</v>
      </c>
      <c r="G2880" s="1">
        <f t="shared" si="621"/>
        <v>492</v>
      </c>
      <c r="H2880" s="2">
        <f t="shared" si="622"/>
        <v>0.12067696835908756</v>
      </c>
      <c r="I2880" s="2"/>
      <c r="J2880" s="2">
        <f t="shared" si="625"/>
        <v>0.5508952661270542</v>
      </c>
      <c r="K2880" s="2">
        <f t="shared" si="625"/>
        <v>0.43021829776796666</v>
      </c>
      <c r="L2880" s="2">
        <f t="shared" si="625"/>
        <v>1.177336276674025E-2</v>
      </c>
      <c r="M2880" s="2">
        <f t="shared" si="626"/>
        <v>7.1130733382388928E-3</v>
      </c>
      <c r="N2880" s="1">
        <f>SUMIF(Town!$AH$1330:$AH$1575,$A2880,Town!N$1330:N$1575)</f>
        <v>2246</v>
      </c>
      <c r="O2880" s="1">
        <f>SUMIF(Town!$AH$1330:$AH$1575,$A2880,Town!O$1330:O$1575)</f>
        <v>1754</v>
      </c>
      <c r="P2880" s="1">
        <f>SUMIF(Town!$AH$1330:$AH$1575,$A2880,Town!P$1330:P$1575)</f>
        <v>48</v>
      </c>
      <c r="Q2880" s="1">
        <f>SUMIF(Town!$AH$1330:$AH$1575,$A2880,Town!Q$1330:Q$1575)</f>
        <v>16</v>
      </c>
      <c r="T2880" s="1">
        <f>SUMIF(Town!$AH$1330:$AH$1575,$A2880,Town!T$1330:T$1575)</f>
        <v>2</v>
      </c>
      <c r="W2880" s="1">
        <f>SUMIF(Town!$AH$1330:$AH$1575,$A2880,Town!W$1330:W$1575)</f>
        <v>4</v>
      </c>
      <c r="Y2880" s="1">
        <f>SUMIF(Town!$AH$1330:$AH$1575,$A2880,Town!Y$1330:Y$1575)</f>
        <v>7</v>
      </c>
      <c r="AG2880" s="7">
        <f>IF(Q2880&gt;0,RANK(Q2880,(N2880:P2880,Q2880:AE2880)),0)</f>
        <v>4</v>
      </c>
      <c r="AH2880" s="7">
        <f>IF(R2880&gt;0,RANK(R2880,(N2880:P2880,Q2880:AE2880)),0)</f>
        <v>0</v>
      </c>
      <c r="AI2880" s="7">
        <f>IF(T2880&gt;0,RANK(T2880,(N2880:P2880,Q2880:AE2880)),0)</f>
        <v>7</v>
      </c>
      <c r="AJ2880" s="7">
        <f>IF(S2880&gt;0,RANK(S2880,(N2880:P2880,Q2880:AE2880)),0)</f>
        <v>0</v>
      </c>
      <c r="AK2880" s="2">
        <f t="shared" si="627"/>
        <v>3.9244542555800831E-3</v>
      </c>
      <c r="AL2880" s="2">
        <f t="shared" si="627"/>
        <v>0</v>
      </c>
      <c r="AM2880" s="2">
        <f t="shared" si="628"/>
        <v>4.9055678194751039E-4</v>
      </c>
      <c r="AN2880" s="2">
        <f t="shared" si="629"/>
        <v>0</v>
      </c>
      <c r="AP2880" t="s">
        <v>1713</v>
      </c>
      <c r="AQ2880" t="s">
        <v>3400</v>
      </c>
      <c r="AR2880">
        <v>1</v>
      </c>
      <c r="AT2880" s="85" t="s">
        <v>3344</v>
      </c>
      <c r="AU2880" s="84" t="s">
        <v>3235</v>
      </c>
      <c r="AV2880" s="77" t="str">
        <f t="shared" si="630"/>
        <v>50013</v>
      </c>
      <c r="AX2880" s="7" t="s">
        <v>186</v>
      </c>
    </row>
    <row r="2881" spans="1:51" hidden="1" outlineLevel="1">
      <c r="A2881" t="s">
        <v>1417</v>
      </c>
      <c r="B2881" t="s">
        <v>3400</v>
      </c>
      <c r="C2881" s="1">
        <f t="shared" si="624"/>
        <v>12181</v>
      </c>
      <c r="D2881" s="7">
        <f>IF(N2881&gt;0, RANK(N2881,(N2881:P2881,Q2881:AE2881)),0)</f>
        <v>1</v>
      </c>
      <c r="E2881" s="7">
        <f>IF(O2881&gt;0,RANK(O2881,(N2881:P2881,Q2881:AE2881)),0)</f>
        <v>2</v>
      </c>
      <c r="F2881" s="7">
        <f>IF(P2881&gt;0,RANK(P2881,(N2881:P2881,Q2881:AE2881)),0)</f>
        <v>3</v>
      </c>
      <c r="G2881" s="1">
        <f t="shared" si="621"/>
        <v>3376</v>
      </c>
      <c r="H2881" s="2">
        <f t="shared" si="622"/>
        <v>0.27715294310811922</v>
      </c>
      <c r="I2881" s="2"/>
      <c r="J2881" s="2">
        <f t="shared" si="625"/>
        <v>0.62687792463672931</v>
      </c>
      <c r="K2881" s="2">
        <f t="shared" si="625"/>
        <v>0.34972498152861015</v>
      </c>
      <c r="L2881" s="2">
        <f t="shared" si="625"/>
        <v>1.5926442820786469E-2</v>
      </c>
      <c r="M2881" s="2">
        <f t="shared" si="626"/>
        <v>7.4706510138740738E-3</v>
      </c>
      <c r="N2881" s="1">
        <f>SUMIF(Town!$AH$1330:$AH$1575,$A2881,Town!N$1330:N$1575)</f>
        <v>7636</v>
      </c>
      <c r="O2881" s="1">
        <f>SUMIF(Town!$AH$1330:$AH$1575,$A2881,Town!O$1330:O$1575)</f>
        <v>4260</v>
      </c>
      <c r="P2881" s="1">
        <f>SUMIF(Town!$AH$1330:$AH$1575,$A2881,Town!P$1330:P$1575)</f>
        <v>194</v>
      </c>
      <c r="Q2881" s="1">
        <f>SUMIF(Town!$AH$1330:$AH$1575,$A2881,Town!Q$1330:Q$1575)</f>
        <v>41</v>
      </c>
      <c r="T2881" s="1">
        <f>SUMIF(Town!$AH$1330:$AH$1575,$A2881,Town!T$1330:T$1575)</f>
        <v>7</v>
      </c>
      <c r="W2881" s="1">
        <f>SUMIF(Town!$AH$1330:$AH$1575,$A2881,Town!W$1330:W$1575)</f>
        <v>29</v>
      </c>
      <c r="Y2881" s="1">
        <f>SUMIF(Town!$AH$1330:$AH$1575,$A2881,Town!Y$1330:Y$1575)</f>
        <v>14</v>
      </c>
      <c r="AG2881" s="7">
        <f>IF(Q2881&gt;0,RANK(Q2881,(N2881:P2881,Q2881:AE2881)),0)</f>
        <v>4</v>
      </c>
      <c r="AH2881" s="7">
        <f>IF(R2881&gt;0,RANK(R2881,(N2881:P2881,Q2881:AE2881)),0)</f>
        <v>0</v>
      </c>
      <c r="AI2881" s="7">
        <f>IF(T2881&gt;0,RANK(T2881,(N2881:P2881,Q2881:AE2881)),0)</f>
        <v>7</v>
      </c>
      <c r="AJ2881" s="7">
        <f>IF(S2881&gt;0,RANK(S2881,(N2881:P2881,Q2881:AE2881)),0)</f>
        <v>0</v>
      </c>
      <c r="AK2881" s="2">
        <f t="shared" si="627"/>
        <v>3.3658977095476564E-3</v>
      </c>
      <c r="AL2881" s="2">
        <f t="shared" si="627"/>
        <v>0</v>
      </c>
      <c r="AM2881" s="2">
        <f t="shared" si="628"/>
        <v>5.7466546260569738E-4</v>
      </c>
      <c r="AN2881" s="2">
        <f t="shared" si="629"/>
        <v>0</v>
      </c>
      <c r="AP2881" t="s">
        <v>1417</v>
      </c>
      <c r="AQ2881" t="s">
        <v>3400</v>
      </c>
      <c r="AR2881">
        <v>1</v>
      </c>
      <c r="AT2881" s="85" t="s">
        <v>3344</v>
      </c>
      <c r="AU2881" s="84" t="s">
        <v>4670</v>
      </c>
      <c r="AV2881" s="77" t="str">
        <f t="shared" si="630"/>
        <v>50015</v>
      </c>
      <c r="AX2881" s="7" t="s">
        <v>186</v>
      </c>
    </row>
    <row r="2882" spans="1:51" hidden="1" outlineLevel="1">
      <c r="A2882" t="s">
        <v>3924</v>
      </c>
      <c r="B2882" t="s">
        <v>3400</v>
      </c>
      <c r="C2882" s="1">
        <f t="shared" si="624"/>
        <v>14895</v>
      </c>
      <c r="D2882" s="7">
        <f>IF(N2882&gt;0, RANK(N2882,(N2882:P2882,Q2882:AE2882)),0)</f>
        <v>1</v>
      </c>
      <c r="E2882" s="7">
        <f>IF(O2882&gt;0,RANK(O2882,(N2882:P2882,Q2882:AE2882)),0)</f>
        <v>2</v>
      </c>
      <c r="F2882" s="7">
        <f>IF(P2882&gt;0,RANK(P2882,(N2882:P2882,Q2882:AE2882)),0)</f>
        <v>3</v>
      </c>
      <c r="G2882" s="1">
        <f t="shared" si="621"/>
        <v>1738</v>
      </c>
      <c r="H2882" s="2">
        <f t="shared" si="622"/>
        <v>0.11668345082242364</v>
      </c>
      <c r="I2882" s="2"/>
      <c r="J2882" s="2">
        <f t="shared" si="625"/>
        <v>0.54776770728432356</v>
      </c>
      <c r="K2882" s="2">
        <f t="shared" si="625"/>
        <v>0.43108425646189996</v>
      </c>
      <c r="L2882" s="2">
        <f t="shared" si="625"/>
        <v>1.2755958375293723E-2</v>
      </c>
      <c r="M2882" s="2">
        <f t="shared" si="626"/>
        <v>8.3920778784827583E-3</v>
      </c>
      <c r="N2882" s="1">
        <f>SUMIF(Town!$AH$1330:$AH$1575,$A2882,Town!N$1330:N$1575)</f>
        <v>8159</v>
      </c>
      <c r="O2882" s="1">
        <f>SUMIF(Town!$AH$1330:$AH$1575,$A2882,Town!O$1330:O$1575)</f>
        <v>6421</v>
      </c>
      <c r="P2882" s="1">
        <f>SUMIF(Town!$AH$1330:$AH$1575,$A2882,Town!P$1330:P$1575)</f>
        <v>190</v>
      </c>
      <c r="Q2882" s="1">
        <f>SUMIF(Town!$AH$1330:$AH$1575,$A2882,Town!Q$1330:Q$1575)</f>
        <v>64</v>
      </c>
      <c r="T2882" s="1">
        <f>SUMIF(Town!$AH$1330:$AH$1575,$A2882,Town!T$1330:T$1575)</f>
        <v>5</v>
      </c>
      <c r="W2882" s="1">
        <f>SUMIF(Town!$AH$1330:$AH$1575,$A2882,Town!W$1330:W$1575)</f>
        <v>42</v>
      </c>
      <c r="Y2882" s="1">
        <f>SUMIF(Town!$AH$1330:$AH$1575,$A2882,Town!Y$1330:Y$1575)</f>
        <v>14</v>
      </c>
      <c r="AG2882" s="7">
        <f>IF(Q2882&gt;0,RANK(Q2882,(N2882:P2882,Q2882:AE2882)),0)</f>
        <v>4</v>
      </c>
      <c r="AH2882" s="7">
        <f>IF(R2882&gt;0,RANK(R2882,(N2882:P2882,Q2882:AE2882)),0)</f>
        <v>0</v>
      </c>
      <c r="AI2882" s="7">
        <f>IF(T2882&gt;0,RANK(T2882,(N2882:P2882,Q2882:AE2882)),0)</f>
        <v>7</v>
      </c>
      <c r="AJ2882" s="7">
        <f>IF(S2882&gt;0,RANK(S2882,(N2882:P2882,Q2882:AE2882)),0)</f>
        <v>0</v>
      </c>
      <c r="AK2882" s="2">
        <f t="shared" si="627"/>
        <v>4.2967438737831487E-3</v>
      </c>
      <c r="AL2882" s="2">
        <f t="shared" si="627"/>
        <v>0</v>
      </c>
      <c r="AM2882" s="2">
        <f t="shared" si="628"/>
        <v>3.3568311513930849E-4</v>
      </c>
      <c r="AN2882" s="2">
        <f t="shared" si="629"/>
        <v>0</v>
      </c>
      <c r="AP2882" t="s">
        <v>3924</v>
      </c>
      <c r="AQ2882" t="s">
        <v>3400</v>
      </c>
      <c r="AR2882">
        <v>1</v>
      </c>
      <c r="AT2882" s="85" t="s">
        <v>3344</v>
      </c>
      <c r="AU2882" s="84" t="s">
        <v>4671</v>
      </c>
      <c r="AV2882" s="77" t="str">
        <f t="shared" si="630"/>
        <v>50017</v>
      </c>
      <c r="AX2882" s="7" t="s">
        <v>186</v>
      </c>
    </row>
    <row r="2883" spans="1:51" hidden="1" outlineLevel="1">
      <c r="A2883" t="s">
        <v>4603</v>
      </c>
      <c r="B2883" t="s">
        <v>3400</v>
      </c>
      <c r="C2883" s="1">
        <f t="shared" si="624"/>
        <v>12242</v>
      </c>
      <c r="D2883" s="7">
        <f>IF(N2883&gt;0, RANK(N2883,(N2883:P2883,Q2883:AE2883)),0)</f>
        <v>1</v>
      </c>
      <c r="E2883" s="7">
        <f>IF(O2883&gt;0,RANK(O2883,(N2883:P2883,Q2883:AE2883)),0)</f>
        <v>2</v>
      </c>
      <c r="F2883" s="7">
        <f>IF(P2883&gt;0,RANK(P2883,(N2883:P2883,Q2883:AE2883)),0)</f>
        <v>3</v>
      </c>
      <c r="G2883" s="1">
        <f t="shared" si="621"/>
        <v>664</v>
      </c>
      <c r="H2883" s="2">
        <f t="shared" si="622"/>
        <v>5.4239503349125959E-2</v>
      </c>
      <c r="I2883" s="2"/>
      <c r="J2883" s="2">
        <f t="shared" si="625"/>
        <v>0.51707237379513149</v>
      </c>
      <c r="K2883" s="2">
        <f t="shared" si="625"/>
        <v>0.46283287044600557</v>
      </c>
      <c r="L2883" s="2">
        <f t="shared" si="625"/>
        <v>1.1436039862767521E-2</v>
      </c>
      <c r="M2883" s="2">
        <f t="shared" si="626"/>
        <v>8.6587158960954157E-3</v>
      </c>
      <c r="N2883" s="1">
        <f>SUMIF(Town!$AH$1330:$AH$1575,$A2883,Town!N$1330:N$1575)</f>
        <v>6330</v>
      </c>
      <c r="O2883" s="1">
        <f>SUMIF(Town!$AH$1330:$AH$1575,$A2883,Town!O$1330:O$1575)</f>
        <v>5666</v>
      </c>
      <c r="P2883" s="1">
        <f>SUMIF(Town!$AH$1330:$AH$1575,$A2883,Town!P$1330:P$1575)</f>
        <v>140</v>
      </c>
      <c r="Q2883" s="1">
        <f>SUMIF(Town!$AH$1330:$AH$1575,$A2883,Town!Q$1330:Q$1575)</f>
        <v>56</v>
      </c>
      <c r="T2883" s="1">
        <f>SUMIF(Town!$AH$1330:$AH$1575,$A2883,Town!T$1330:T$1575)</f>
        <v>7</v>
      </c>
      <c r="W2883" s="1">
        <f>SUMIF(Town!$AH$1330:$AH$1575,$A2883,Town!W$1330:W$1575)</f>
        <v>27</v>
      </c>
      <c r="Y2883" s="1">
        <f>SUMIF(Town!$AH$1330:$AH$1575,$A2883,Town!Y$1330:Y$1575)</f>
        <v>16</v>
      </c>
      <c r="AG2883" s="7">
        <f>IF(Q2883&gt;0,RANK(Q2883,(N2883:P2883,Q2883:AE2883)),0)</f>
        <v>4</v>
      </c>
      <c r="AH2883" s="7">
        <f>IF(R2883&gt;0,RANK(R2883,(N2883:P2883,Q2883:AE2883)),0)</f>
        <v>0</v>
      </c>
      <c r="AI2883" s="7">
        <f>IF(T2883&gt;0,RANK(T2883,(N2883:P2883,Q2883:AE2883)),0)</f>
        <v>7</v>
      </c>
      <c r="AJ2883" s="7">
        <f>IF(S2883&gt;0,RANK(S2883,(N2883:P2883,Q2883:AE2883)),0)</f>
        <v>0</v>
      </c>
      <c r="AK2883" s="2">
        <f t="shared" si="627"/>
        <v>4.5744159451070084E-3</v>
      </c>
      <c r="AL2883" s="2">
        <f t="shared" si="627"/>
        <v>0</v>
      </c>
      <c r="AM2883" s="2">
        <f t="shared" si="628"/>
        <v>5.7180199313837604E-4</v>
      </c>
      <c r="AN2883" s="2">
        <f t="shared" si="629"/>
        <v>0</v>
      </c>
      <c r="AP2883" t="s">
        <v>4603</v>
      </c>
      <c r="AQ2883" t="s">
        <v>3400</v>
      </c>
      <c r="AR2883">
        <v>1</v>
      </c>
      <c r="AT2883" s="85" t="s">
        <v>3344</v>
      </c>
      <c r="AU2883" s="84" t="s">
        <v>4672</v>
      </c>
      <c r="AV2883" s="77" t="str">
        <f t="shared" si="630"/>
        <v>50019</v>
      </c>
      <c r="AX2883" s="7" t="s">
        <v>186</v>
      </c>
    </row>
    <row r="2884" spans="1:51" hidden="1" outlineLevel="1">
      <c r="A2884" t="s">
        <v>4060</v>
      </c>
      <c r="B2884" t="s">
        <v>3400</v>
      </c>
      <c r="C2884" s="1">
        <f t="shared" si="624"/>
        <v>30975</v>
      </c>
      <c r="D2884" s="7">
        <f>IF(N2884&gt;0, RANK(N2884,(N2884:P2884,Q2884:AE2884)),0)</f>
        <v>1</v>
      </c>
      <c r="E2884" s="7">
        <f>IF(O2884&gt;0,RANK(O2884,(N2884:P2884,Q2884:AE2884)),0)</f>
        <v>2</v>
      </c>
      <c r="F2884" s="7">
        <f>IF(P2884&gt;0,RANK(P2884,(N2884:P2884,Q2884:AE2884)),0)</f>
        <v>3</v>
      </c>
      <c r="G2884" s="1">
        <f t="shared" si="621"/>
        <v>1464</v>
      </c>
      <c r="H2884" s="2">
        <f t="shared" si="622"/>
        <v>4.7263922518159807E-2</v>
      </c>
      <c r="I2884" s="2"/>
      <c r="J2884" s="2">
        <f t="shared" si="625"/>
        <v>0.51344632768361587</v>
      </c>
      <c r="K2884" s="2">
        <f t="shared" si="625"/>
        <v>0.466182405165456</v>
      </c>
      <c r="L2884" s="2">
        <f t="shared" si="625"/>
        <v>1.152542372881356E-2</v>
      </c>
      <c r="M2884" s="2">
        <f t="shared" si="626"/>
        <v>8.8458434221145698E-3</v>
      </c>
      <c r="N2884" s="1">
        <f>SUMIF(Town!$AH$1330:$AH$1575,$A2884,Town!N$1330:N$1575)</f>
        <v>15904</v>
      </c>
      <c r="O2884" s="1">
        <f>SUMIF(Town!$AH$1330:$AH$1575,$A2884,Town!O$1330:O$1575)</f>
        <v>14440</v>
      </c>
      <c r="P2884" s="1">
        <f>SUMIF(Town!$AH$1330:$AH$1575,$A2884,Town!P$1330:P$1575)</f>
        <v>357</v>
      </c>
      <c r="Q2884" s="1">
        <f>SUMIF(Town!$AH$1330:$AH$1575,$A2884,Town!Q$1330:Q$1575)</f>
        <v>125</v>
      </c>
      <c r="T2884" s="1">
        <f>SUMIF(Town!$AH$1330:$AH$1575,$A2884,Town!T$1330:T$1575)</f>
        <v>23</v>
      </c>
      <c r="W2884" s="1">
        <f>SUMIF(Town!$AH$1330:$AH$1575,$A2884,Town!W$1330:W$1575)</f>
        <v>96</v>
      </c>
      <c r="Y2884" s="1">
        <f>SUMIF(Town!$AH$1330:$AH$1575,$A2884,Town!Y$1330:Y$1575)</f>
        <v>30</v>
      </c>
      <c r="AG2884" s="7">
        <f>IF(Q2884&gt;0,RANK(Q2884,(N2884:P2884,Q2884:AE2884)),0)</f>
        <v>4</v>
      </c>
      <c r="AH2884" s="7">
        <f>IF(R2884&gt;0,RANK(R2884,(N2884:P2884,Q2884:AE2884)),0)</f>
        <v>0</v>
      </c>
      <c r="AI2884" s="7">
        <f>IF(T2884&gt;0,RANK(T2884,(N2884:P2884,Q2884:AE2884)),0)</f>
        <v>7</v>
      </c>
      <c r="AJ2884" s="7">
        <f>IF(S2884&gt;0,RANK(S2884,(N2884:P2884,Q2884:AE2884)),0)</f>
        <v>0</v>
      </c>
      <c r="AK2884" s="2">
        <f t="shared" si="627"/>
        <v>4.0355125100887809E-3</v>
      </c>
      <c r="AL2884" s="2">
        <f t="shared" si="627"/>
        <v>0</v>
      </c>
      <c r="AM2884" s="2">
        <f t="shared" si="628"/>
        <v>7.4253430185633571E-4</v>
      </c>
      <c r="AN2884" s="2">
        <f t="shared" si="629"/>
        <v>0</v>
      </c>
      <c r="AP2884" t="s">
        <v>4060</v>
      </c>
      <c r="AQ2884" t="s">
        <v>3400</v>
      </c>
      <c r="AR2884">
        <v>1</v>
      </c>
      <c r="AT2884" s="85" t="s">
        <v>3344</v>
      </c>
      <c r="AU2884" s="84" t="s">
        <v>4350</v>
      </c>
      <c r="AV2884" s="77" t="str">
        <f t="shared" si="630"/>
        <v>50021</v>
      </c>
      <c r="AX2884" s="7" t="s">
        <v>186</v>
      </c>
    </row>
    <row r="2885" spans="1:51" hidden="1" outlineLevel="1">
      <c r="A2885" t="s">
        <v>3830</v>
      </c>
      <c r="B2885" t="s">
        <v>3400</v>
      </c>
      <c r="C2885" s="1">
        <f t="shared" si="624"/>
        <v>31448</v>
      </c>
      <c r="D2885" s="7">
        <f>IF(N2885&gt;0, RANK(N2885,(N2885:P2885,Q2885:AE2885)),0)</f>
        <v>1</v>
      </c>
      <c r="E2885" s="7">
        <f>IF(O2885&gt;0,RANK(O2885,(N2885:P2885,Q2885:AE2885)),0)</f>
        <v>2</v>
      </c>
      <c r="F2885" s="7">
        <f>IF(P2885&gt;0,RANK(P2885,(N2885:P2885,Q2885:AE2885)),0)</f>
        <v>3</v>
      </c>
      <c r="G2885" s="1">
        <f t="shared" si="621"/>
        <v>7716</v>
      </c>
      <c r="H2885" s="2">
        <f t="shared" si="622"/>
        <v>0.24535741541592471</v>
      </c>
      <c r="I2885" s="2"/>
      <c r="J2885" s="2">
        <f t="shared" si="625"/>
        <v>0.60980030526583562</v>
      </c>
      <c r="K2885" s="2">
        <f t="shared" si="625"/>
        <v>0.36444288984991097</v>
      </c>
      <c r="L2885" s="2">
        <f t="shared" si="625"/>
        <v>1.7075807682523533E-2</v>
      </c>
      <c r="M2885" s="2">
        <f t="shared" si="626"/>
        <v>8.6809972017298821E-3</v>
      </c>
      <c r="N2885" s="1">
        <f>SUMIF(Town!$AH$1330:$AH$1575,$A2885,Town!N$1330:N$1575)</f>
        <v>19177</v>
      </c>
      <c r="O2885" s="1">
        <f>SUMIF(Town!$AH$1330:$AH$1575,$A2885,Town!O$1330:O$1575)</f>
        <v>11461</v>
      </c>
      <c r="P2885" s="1">
        <f>SUMIF(Town!$AH$1330:$AH$1575,$A2885,Town!P$1330:P$1575)</f>
        <v>537</v>
      </c>
      <c r="Q2885" s="1">
        <f>SUMIF(Town!$AH$1330:$AH$1575,$A2885,Town!Q$1330:Q$1575)</f>
        <v>87</v>
      </c>
      <c r="T2885" s="1">
        <f>SUMIF(Town!$AH$1330:$AH$1575,$A2885,Town!T$1330:T$1575)</f>
        <v>21</v>
      </c>
      <c r="W2885" s="1">
        <f>SUMIF(Town!$AH$1330:$AH$1575,$A2885,Town!W$1330:W$1575)</f>
        <v>130</v>
      </c>
      <c r="Y2885" s="1">
        <f>SUMIF(Town!$AH$1330:$AH$1575,$A2885,Town!Y$1330:Y$1575)</f>
        <v>35</v>
      </c>
      <c r="AG2885" s="7">
        <f>IF(Q2885&gt;0,RANK(Q2885,(N2885:P2885,Q2885:AE2885)),0)</f>
        <v>5</v>
      </c>
      <c r="AH2885" s="7">
        <f>IF(R2885&gt;0,RANK(R2885,(N2885:P2885,Q2885:AE2885)),0)</f>
        <v>0</v>
      </c>
      <c r="AI2885" s="7">
        <f>IF(T2885&gt;0,RANK(T2885,(N2885:P2885,Q2885:AE2885)),0)</f>
        <v>7</v>
      </c>
      <c r="AJ2885" s="7">
        <f>IF(S2885&gt;0,RANK(S2885,(N2885:P2885,Q2885:AE2885)),0)</f>
        <v>0</v>
      </c>
      <c r="AK2885" s="2">
        <f t="shared" si="627"/>
        <v>2.766471635716103E-3</v>
      </c>
      <c r="AL2885" s="2">
        <f t="shared" si="627"/>
        <v>0</v>
      </c>
      <c r="AM2885" s="2">
        <f t="shared" si="628"/>
        <v>6.6776901551767994E-4</v>
      </c>
      <c r="AN2885" s="2">
        <f t="shared" si="629"/>
        <v>0</v>
      </c>
      <c r="AP2885" t="s">
        <v>3830</v>
      </c>
      <c r="AQ2885" t="s">
        <v>3400</v>
      </c>
      <c r="AR2885">
        <v>1</v>
      </c>
      <c r="AT2885" s="85" t="s">
        <v>3344</v>
      </c>
      <c r="AU2885" s="84" t="s">
        <v>4351</v>
      </c>
      <c r="AV2885" s="77" t="str">
        <f t="shared" si="630"/>
        <v>50023</v>
      </c>
      <c r="AX2885" s="7" t="s">
        <v>186</v>
      </c>
    </row>
    <row r="2886" spans="1:51" hidden="1" outlineLevel="1">
      <c r="A2886" t="s">
        <v>1550</v>
      </c>
      <c r="B2886" t="s">
        <v>3400</v>
      </c>
      <c r="C2886" s="1">
        <f t="shared" si="624"/>
        <v>23316</v>
      </c>
      <c r="D2886" s="7">
        <f>IF(N2886&gt;0, RANK(N2886,(N2886:P2886,Q2886:AE2886)),0)</f>
        <v>1</v>
      </c>
      <c r="E2886" s="7">
        <f>IF(O2886&gt;0,RANK(O2886,(N2886:P2886,Q2886:AE2886)),0)</f>
        <v>2</v>
      </c>
      <c r="F2886" s="7">
        <f>IF(P2886&gt;0,RANK(P2886,(N2886:P2886,Q2886:AE2886)),0)</f>
        <v>3</v>
      </c>
      <c r="G2886" s="1">
        <f t="shared" si="621"/>
        <v>8209</v>
      </c>
      <c r="H2886" s="2">
        <f t="shared" si="622"/>
        <v>0.35207582775776292</v>
      </c>
      <c r="I2886" s="2"/>
      <c r="J2886" s="2">
        <f t="shared" si="625"/>
        <v>0.66430777148739062</v>
      </c>
      <c r="K2886" s="2">
        <f t="shared" si="625"/>
        <v>0.3122319437296277</v>
      </c>
      <c r="L2886" s="2">
        <f t="shared" si="625"/>
        <v>1.5482930176702693E-2</v>
      </c>
      <c r="M2886" s="2">
        <f t="shared" si="626"/>
        <v>7.9773546062789844E-3</v>
      </c>
      <c r="N2886" s="1">
        <f>SUMIF(Town!$AH$1330:$AH$1575,$A2886,Town!N$1330:N$1575)</f>
        <v>15489</v>
      </c>
      <c r="O2886" s="1">
        <f>SUMIF(Town!$AH$1330:$AH$1575,$A2886,Town!O$1330:O$1575)</f>
        <v>7280</v>
      </c>
      <c r="P2886" s="1">
        <f>SUMIF(Town!$AH$1330:$AH$1575,$A2886,Town!P$1330:P$1575)</f>
        <v>361</v>
      </c>
      <c r="Q2886" s="1">
        <f>SUMIF(Town!$AH$1330:$AH$1575,$A2886,Town!Q$1330:Q$1575)</f>
        <v>62</v>
      </c>
      <c r="T2886" s="1">
        <f>SUMIF(Town!$AH$1330:$AH$1575,$A2886,Town!T$1330:T$1575)</f>
        <v>18</v>
      </c>
      <c r="W2886" s="1">
        <f>SUMIF(Town!$AH$1330:$AH$1575,$A2886,Town!W$1330:W$1575)</f>
        <v>87</v>
      </c>
      <c r="Y2886" s="1">
        <f>SUMIF(Town!$AH$1330:$AH$1575,$A2886,Town!Y$1330:Y$1575)</f>
        <v>19</v>
      </c>
      <c r="AG2886" s="7">
        <f>IF(Q2886&gt;0,RANK(Q2886,(N2886:P2886,Q2886:AE2886)),0)</f>
        <v>5</v>
      </c>
      <c r="AH2886" s="7">
        <f>IF(R2886&gt;0,RANK(R2886,(N2886:P2886,Q2886:AE2886)),0)</f>
        <v>0</v>
      </c>
      <c r="AI2886" s="7">
        <f>IF(T2886&gt;0,RANK(T2886,(N2886:P2886,Q2886:AE2886)),0)</f>
        <v>7</v>
      </c>
      <c r="AJ2886" s="7">
        <f>IF(S2886&gt;0,RANK(S2886,(N2886:P2886,Q2886:AE2886)),0)</f>
        <v>0</v>
      </c>
      <c r="AK2886" s="2">
        <f t="shared" si="627"/>
        <v>2.6591182020929832E-3</v>
      </c>
      <c r="AL2886" s="2">
        <f t="shared" si="627"/>
        <v>0</v>
      </c>
      <c r="AM2886" s="2">
        <f t="shared" si="628"/>
        <v>7.7200205867215647E-4</v>
      </c>
      <c r="AN2886" s="2">
        <f t="shared" si="629"/>
        <v>0</v>
      </c>
      <c r="AP2886" t="s">
        <v>1550</v>
      </c>
      <c r="AQ2886" t="s">
        <v>3400</v>
      </c>
      <c r="AR2886">
        <v>1</v>
      </c>
      <c r="AT2886" s="85" t="s">
        <v>3344</v>
      </c>
      <c r="AU2886" s="84" t="s">
        <v>3949</v>
      </c>
      <c r="AV2886" s="77" t="str">
        <f t="shared" si="630"/>
        <v>50025</v>
      </c>
      <c r="AX2886" s="7" t="s">
        <v>186</v>
      </c>
    </row>
    <row r="2887" spans="1:51" hidden="1" outlineLevel="1">
      <c r="A2887" t="s">
        <v>1186</v>
      </c>
      <c r="B2887" t="s">
        <v>3400</v>
      </c>
      <c r="C2887" s="1">
        <f t="shared" si="624"/>
        <v>30767</v>
      </c>
      <c r="D2887" s="7">
        <f>IF(N2887&gt;0, RANK(N2887,(N2887:P2887,Q2887:AE2887)),0)</f>
        <v>1</v>
      </c>
      <c r="E2887" s="7">
        <f>IF(O2887&gt;0,RANK(O2887,(N2887:P2887,Q2887:AE2887)),0)</f>
        <v>2</v>
      </c>
      <c r="F2887" s="7">
        <f>IF(P2887&gt;0,RANK(P2887,(N2887:P2887,Q2887:AE2887)),0)</f>
        <v>3</v>
      </c>
      <c r="G2887" s="1">
        <f t="shared" si="621"/>
        <v>7070</v>
      </c>
      <c r="H2887" s="2">
        <f t="shared" si="622"/>
        <v>0.22979165989534242</v>
      </c>
      <c r="I2887" s="2"/>
      <c r="J2887" s="2">
        <f t="shared" si="625"/>
        <v>0.6032762375272207</v>
      </c>
      <c r="K2887" s="2">
        <f t="shared" si="625"/>
        <v>0.37348457763187831</v>
      </c>
      <c r="L2887" s="2">
        <f t="shared" si="625"/>
        <v>1.3553482627490492E-2</v>
      </c>
      <c r="M2887" s="2">
        <f t="shared" si="626"/>
        <v>9.6857022134104916E-3</v>
      </c>
      <c r="N2887" s="1">
        <f>SUMIF(Town!$AH$1330:$AH$1575,$A2887,Town!N$1330:N$1575)</f>
        <v>18561</v>
      </c>
      <c r="O2887" s="1">
        <f>SUMIF(Town!$AH$1330:$AH$1575,$A2887,Town!O$1330:O$1575)</f>
        <v>11491</v>
      </c>
      <c r="P2887" s="1">
        <f>SUMIF(Town!$AH$1330:$AH$1575,$A2887,Town!P$1330:P$1575)</f>
        <v>417</v>
      </c>
      <c r="Q2887" s="1">
        <f>SUMIF(Town!$AH$1330:$AH$1575,$A2887,Town!Q$1330:Q$1575)</f>
        <v>108</v>
      </c>
      <c r="T2887" s="1">
        <f>SUMIF(Town!$AH$1330:$AH$1575,$A2887,Town!T$1330:T$1575)</f>
        <v>60</v>
      </c>
      <c r="W2887" s="1">
        <f>SUMIF(Town!$AH$1330:$AH$1575,$A2887,Town!W$1330:W$1575)</f>
        <v>105</v>
      </c>
      <c r="Y2887" s="1">
        <f>SUMIF(Town!$AH$1330:$AH$1575,$A2887,Town!Y$1330:Y$1575)</f>
        <v>25</v>
      </c>
      <c r="AG2887" s="7">
        <f>IF(Q2887&gt;0,RANK(Q2887,(N2887:P2887,Q2887:AE2887)),0)</f>
        <v>4</v>
      </c>
      <c r="AH2887" s="7">
        <f>IF(R2887&gt;0,RANK(R2887,(N2887:P2887,Q2887:AE2887)),0)</f>
        <v>0</v>
      </c>
      <c r="AI2887" s="7">
        <f>IF(T2887&gt;0,RANK(T2887,(N2887:P2887,Q2887:AE2887)),0)</f>
        <v>6</v>
      </c>
      <c r="AJ2887" s="7">
        <f>IF(S2887&gt;0,RANK(S2887,(N2887:P2887,Q2887:AE2887)),0)</f>
        <v>0</v>
      </c>
      <c r="AK2887" s="2">
        <f t="shared" si="627"/>
        <v>3.510254493450775E-3</v>
      </c>
      <c r="AL2887" s="2">
        <f t="shared" si="627"/>
        <v>0</v>
      </c>
      <c r="AM2887" s="2">
        <f t="shared" si="628"/>
        <v>1.9501413852504306E-3</v>
      </c>
      <c r="AN2887" s="2">
        <f t="shared" si="629"/>
        <v>0</v>
      </c>
      <c r="AP2887" t="s">
        <v>1186</v>
      </c>
      <c r="AQ2887" t="s">
        <v>3400</v>
      </c>
      <c r="AR2887">
        <v>1</v>
      </c>
      <c r="AT2887" s="85" t="s">
        <v>3344</v>
      </c>
      <c r="AU2887" s="84" t="s">
        <v>3950</v>
      </c>
      <c r="AV2887" s="77" t="str">
        <f t="shared" si="630"/>
        <v>50027</v>
      </c>
      <c r="AX2887" s="7" t="s">
        <v>186</v>
      </c>
    </row>
    <row r="2888" spans="1:51" collapsed="1">
      <c r="A2888" t="s">
        <v>5017</v>
      </c>
      <c r="B2888" t="s">
        <v>3839</v>
      </c>
      <c r="C2888" s="1">
        <f t="shared" si="624"/>
        <v>312309</v>
      </c>
      <c r="D2888" s="7">
        <f>IF(N2888&gt;0, RANK(N2888,(N2888:P2888,Q2888:AE2888)),0)</f>
        <v>1</v>
      </c>
      <c r="E2888" s="7">
        <f>IF(O2888&gt;0,RANK(O2888,(N2888:P2888,Q2888:AE2888)),0)</f>
        <v>2</v>
      </c>
      <c r="F2888" s="7">
        <f>IF(P2888&gt;0,RANK(P2888,(N2888:P2888,Q2888:AE2888)),0)</f>
        <v>3</v>
      </c>
      <c r="G2888" s="1">
        <f t="shared" si="621"/>
        <v>62887</v>
      </c>
      <c r="H2888" s="2">
        <f t="shared" si="622"/>
        <v>0.20136147213176694</v>
      </c>
      <c r="I2888" s="2"/>
      <c r="J2888" s="2">
        <f t="shared" si="625"/>
        <v>0.58937462577127142</v>
      </c>
      <c r="K2888" s="2">
        <f t="shared" si="625"/>
        <v>0.38801315363950445</v>
      </c>
      <c r="L2888" s="2">
        <f t="shared" si="625"/>
        <v>1.4389594920415357E-2</v>
      </c>
      <c r="M2888" s="2">
        <f t="shared" si="626"/>
        <v>8.222625668808773E-3</v>
      </c>
      <c r="N2888" s="1">
        <f t="shared" ref="N2888:T2888" si="631">SUM(N2874:N2887)</f>
        <v>184067</v>
      </c>
      <c r="O2888" s="1">
        <f t="shared" si="631"/>
        <v>121180</v>
      </c>
      <c r="P2888" s="1">
        <f t="shared" si="631"/>
        <v>4494</v>
      </c>
      <c r="Q2888" s="1">
        <f t="shared" si="631"/>
        <v>1102</v>
      </c>
      <c r="T2888" s="1">
        <f t="shared" si="631"/>
        <v>244</v>
      </c>
      <c r="W2888" s="1">
        <f>SUM(W2874:W2887)</f>
        <v>957</v>
      </c>
      <c r="Y2888" s="1">
        <f>SUM(Y2874:Y2887)</f>
        <v>265</v>
      </c>
      <c r="AG2888" s="7">
        <f>IF(Q2888&gt;0,RANK(Q2888,(N2888:P2888,Q2888:AE2888)),0)</f>
        <v>4</v>
      </c>
      <c r="AH2888" s="7">
        <f>IF(R2888&gt;0,RANK(R2888,(N2888:P2888,Q2888:AE2888)),0)</f>
        <v>0</v>
      </c>
      <c r="AI2888" s="7">
        <f>IF(T2888&gt;0,RANK(T2888,(N2888:P2888,Q2888:AE2888)),0)</f>
        <v>7</v>
      </c>
      <c r="AJ2888" s="7">
        <f>IF(S2888&gt;0,RANK(S2888,(N2888:P2888,Q2888:AE2888)),0)</f>
        <v>0</v>
      </c>
      <c r="AK2888" s="2">
        <f t="shared" si="627"/>
        <v>3.528556653826819E-3</v>
      </c>
      <c r="AL2888" s="2">
        <f t="shared" si="627"/>
        <v>0</v>
      </c>
      <c r="AM2888" s="2">
        <f t="shared" si="628"/>
        <v>7.8127751681827929E-4</v>
      </c>
      <c r="AN2888" s="2">
        <f t="shared" si="629"/>
        <v>0</v>
      </c>
      <c r="AP2888" t="s">
        <v>5017</v>
      </c>
      <c r="AQ2888" t="s">
        <v>3839</v>
      </c>
      <c r="AT2888" s="85" t="s">
        <v>3344</v>
      </c>
      <c r="AU2888" s="116"/>
      <c r="AV2888" s="77" t="str">
        <f t="shared" si="630"/>
        <v>50</v>
      </c>
      <c r="AX2888" s="7" t="s">
        <v>2301</v>
      </c>
    </row>
    <row r="2889" spans="1:51">
      <c r="C2889" s="1"/>
      <c r="E2889" s="7"/>
      <c r="F2889" s="7"/>
      <c r="I2889" s="2"/>
      <c r="AG2889" s="7"/>
      <c r="AH2889" s="7"/>
      <c r="AI2889" s="7"/>
      <c r="AJ2889" s="7"/>
    </row>
    <row r="2890" spans="1:51" hidden="1" outlineLevel="1">
      <c r="A2890" t="s">
        <v>3726</v>
      </c>
      <c r="B2890" t="s">
        <v>4105</v>
      </c>
      <c r="C2890" s="1">
        <f t="shared" ref="C2890:C2953" si="632">SUM(N2890:AE2890)</f>
        <v>13356</v>
      </c>
      <c r="D2890" s="7">
        <f>IF(N2890&gt;0, RANK(N2890,(N2890:P2890,Q2890:AE2890)),0)</f>
        <v>2</v>
      </c>
      <c r="E2890" s="7">
        <f>IF(O2890&gt;0,RANK(O2890,(N2890:P2890,Q2890:AE2890)),0)</f>
        <v>1</v>
      </c>
      <c r="F2890" s="7">
        <f>IF(P2890&gt;0,RANK(P2890,(N2890:P2890,Q2890:AE2890)),0)</f>
        <v>0</v>
      </c>
      <c r="G2890" s="1">
        <f t="shared" si="621"/>
        <v>2208</v>
      </c>
      <c r="H2890" s="2">
        <f t="shared" si="622"/>
        <v>0.16531895777178796</v>
      </c>
      <c r="I2890" s="2"/>
      <c r="J2890" s="2">
        <f t="shared" ref="J2890:L2921" si="633">IF($C2890=0,"-",N2890/$C2890)</f>
        <v>0.41314764899670559</v>
      </c>
      <c r="K2890" s="2">
        <f t="shared" si="633"/>
        <v>0.5784666067684936</v>
      </c>
      <c r="L2890" s="2">
        <f t="shared" si="633"/>
        <v>0</v>
      </c>
      <c r="M2890" s="2">
        <f t="shared" ref="M2890:M2953" si="634">IF(C2890=0,"-",(1-J2890-K2890-L2890))</f>
        <v>8.3857442348007627E-3</v>
      </c>
      <c r="N2890" s="1">
        <v>5518</v>
      </c>
      <c r="O2890" s="1">
        <v>7726</v>
      </c>
      <c r="Q2890" s="1">
        <v>57</v>
      </c>
      <c r="R2890" s="1">
        <v>32</v>
      </c>
      <c r="W2890" s="1">
        <v>23</v>
      </c>
      <c r="AG2890" s="7">
        <f>IF(Q2890&gt;0,RANK(Q2890,(N2890:P2890,Q2890:AE2890)),0)</f>
        <v>3</v>
      </c>
      <c r="AH2890" s="7">
        <f>IF(R2890&gt;0,RANK(R2890,(N2890:P2890,Q2890:AE2890)),0)</f>
        <v>4</v>
      </c>
      <c r="AI2890" s="7">
        <f>IF(T2890&gt;0,RANK(T2890,(N2890:P2890,Q2890:AE2890)),0)</f>
        <v>0</v>
      </c>
      <c r="AJ2890" s="7">
        <f>IF(S2890&gt;0,RANK(S2890,(N2890:P2890,Q2890:AE2890)),0)</f>
        <v>0</v>
      </c>
      <c r="AK2890" s="2">
        <f t="shared" ref="AK2890:AL2921" si="635">IF($C2890=0,"-",Q2890/$C2890)</f>
        <v>4.2677448337825694E-3</v>
      </c>
      <c r="AL2890" s="2">
        <f t="shared" si="635"/>
        <v>2.3959269242288112E-3</v>
      </c>
      <c r="AM2890" s="2">
        <f t="shared" ref="AM2890:AM2953" si="636">IF($C2890=0,"-",T2890/$C2890)</f>
        <v>0</v>
      </c>
      <c r="AN2890" s="2">
        <f t="shared" ref="AN2890:AN2953" si="637">IF($C2890=0,"-",S2890/$C2890)</f>
        <v>0</v>
      </c>
      <c r="AP2890" t="s">
        <v>3726</v>
      </c>
      <c r="AQ2890" t="s">
        <v>4105</v>
      </c>
      <c r="AR2890">
        <v>2</v>
      </c>
      <c r="AT2890" s="85" t="s">
        <v>4355</v>
      </c>
      <c r="AU2890" s="84" t="s">
        <v>3988</v>
      </c>
      <c r="AV2890" s="77" t="str">
        <f t="shared" ref="AV2890:AV2953" si="638">AT2890&amp;AU2890</f>
        <v>51001</v>
      </c>
      <c r="AX2890" s="7" t="s">
        <v>186</v>
      </c>
      <c r="AY2890">
        <v>21</v>
      </c>
    </row>
    <row r="2891" spans="1:51" hidden="1" outlineLevel="1">
      <c r="A2891" t="s">
        <v>2787</v>
      </c>
      <c r="B2891" t="s">
        <v>4105</v>
      </c>
      <c r="C2891" s="1">
        <f t="shared" si="632"/>
        <v>43726</v>
      </c>
      <c r="D2891" s="7">
        <f>IF(N2891&gt;0, RANK(N2891,(N2891:P2891,Q2891:AE2891)),0)</f>
        <v>1</v>
      </c>
      <c r="E2891" s="7">
        <f>IF(O2891&gt;0,RANK(O2891,(N2891:P2891,Q2891:AE2891)),0)</f>
        <v>2</v>
      </c>
      <c r="F2891" s="7">
        <f>IF(P2891&gt;0,RANK(P2891,(N2891:P2891,Q2891:AE2891)),0)</f>
        <v>0</v>
      </c>
      <c r="G2891" s="1">
        <f t="shared" si="621"/>
        <v>899</v>
      </c>
      <c r="H2891" s="2">
        <f t="shared" si="622"/>
        <v>2.0559849974843343E-2</v>
      </c>
      <c r="I2891" s="2"/>
      <c r="J2891" s="2">
        <f t="shared" si="633"/>
        <v>0.50514567991583958</v>
      </c>
      <c r="K2891" s="2">
        <f t="shared" si="633"/>
        <v>0.48458582994099619</v>
      </c>
      <c r="L2891" s="2">
        <f t="shared" si="633"/>
        <v>0</v>
      </c>
      <c r="M2891" s="2">
        <f t="shared" si="634"/>
        <v>1.0268490143164222E-2</v>
      </c>
      <c r="N2891" s="1">
        <v>22088</v>
      </c>
      <c r="O2891" s="1">
        <v>21189</v>
      </c>
      <c r="Q2891" s="1">
        <v>271</v>
      </c>
      <c r="R2891" s="1">
        <v>48</v>
      </c>
      <c r="W2891" s="1">
        <v>130</v>
      </c>
      <c r="AG2891" s="7">
        <f>IF(Q2891&gt;0,RANK(Q2891,(N2891:P2891,Q2891:AE2891)),0)</f>
        <v>3</v>
      </c>
      <c r="AH2891" s="7">
        <f>IF(R2891&gt;0,RANK(R2891,(N2891:P2891,Q2891:AE2891)),0)</f>
        <v>5</v>
      </c>
      <c r="AI2891" s="7">
        <f>IF(T2891&gt;0,RANK(T2891,(N2891:P2891,Q2891:AE2891)),0)</f>
        <v>0</v>
      </c>
      <c r="AJ2891" s="7">
        <f>IF(S2891&gt;0,RANK(S2891,(N2891:P2891,Q2891:AE2891)),0)</f>
        <v>0</v>
      </c>
      <c r="AK2891" s="2">
        <f t="shared" si="635"/>
        <v>6.1976855875222978E-3</v>
      </c>
      <c r="AL2891" s="2">
        <f t="shared" si="635"/>
        <v>1.0977450487124364E-3</v>
      </c>
      <c r="AM2891" s="2">
        <f t="shared" si="636"/>
        <v>0</v>
      </c>
      <c r="AN2891" s="2">
        <f t="shared" si="637"/>
        <v>0</v>
      </c>
      <c r="AP2891" t="s">
        <v>2787</v>
      </c>
      <c r="AQ2891" t="s">
        <v>4105</v>
      </c>
      <c r="AR2891">
        <v>5</v>
      </c>
      <c r="AT2891" s="85" t="s">
        <v>4355</v>
      </c>
      <c r="AU2891" s="84" t="s">
        <v>3989</v>
      </c>
      <c r="AV2891" s="77" t="str">
        <f t="shared" si="638"/>
        <v>51003</v>
      </c>
      <c r="AX2891" s="7" t="s">
        <v>186</v>
      </c>
      <c r="AY2891">
        <v>28</v>
      </c>
    </row>
    <row r="2892" spans="1:51" hidden="1" outlineLevel="1">
      <c r="A2892" t="s">
        <v>2433</v>
      </c>
      <c r="B2892" t="s">
        <v>4105</v>
      </c>
      <c r="C2892" s="1">
        <f t="shared" si="632"/>
        <v>7195</v>
      </c>
      <c r="D2892" s="7">
        <f>IF(N2892&gt;0, RANK(N2892,(N2892:P2892,Q2892:AE2892)),0)</f>
        <v>2</v>
      </c>
      <c r="E2892" s="7">
        <f>IF(O2892&gt;0,RANK(O2892,(N2892:P2892,Q2892:AE2892)),0)</f>
        <v>1</v>
      </c>
      <c r="F2892" s="7">
        <f>IF(P2892&gt;0,RANK(P2892,(N2892:P2892,Q2892:AE2892)),0)</f>
        <v>0</v>
      </c>
      <c r="G2892" s="1">
        <f t="shared" si="621"/>
        <v>759</v>
      </c>
      <c r="H2892" s="2">
        <f t="shared" si="622"/>
        <v>0.1054899235580264</v>
      </c>
      <c r="I2892" s="2"/>
      <c r="J2892" s="2">
        <f t="shared" si="633"/>
        <v>0.44517025712300207</v>
      </c>
      <c r="K2892" s="2">
        <f t="shared" si="633"/>
        <v>0.55066018068102851</v>
      </c>
      <c r="L2892" s="2">
        <f t="shared" si="633"/>
        <v>0</v>
      </c>
      <c r="M2892" s="2">
        <f t="shared" si="634"/>
        <v>4.1695621959694229E-3</v>
      </c>
      <c r="N2892" s="1">
        <v>3203</v>
      </c>
      <c r="O2892" s="1">
        <v>3962</v>
      </c>
      <c r="Q2892" s="1">
        <v>15</v>
      </c>
      <c r="R2892" s="1">
        <v>12</v>
      </c>
      <c r="W2892" s="1">
        <v>3</v>
      </c>
      <c r="AG2892" s="7">
        <f>IF(Q2892&gt;0,RANK(Q2892,(N2892:P2892,Q2892:AE2892)),0)</f>
        <v>3</v>
      </c>
      <c r="AH2892" s="7">
        <f>IF(R2892&gt;0,RANK(R2892,(N2892:P2892,Q2892:AE2892)),0)</f>
        <v>4</v>
      </c>
      <c r="AI2892" s="7">
        <f>IF(T2892&gt;0,RANK(T2892,(N2892:P2892,Q2892:AE2892)),0)</f>
        <v>0</v>
      </c>
      <c r="AJ2892" s="7">
        <f>IF(S2892&gt;0,RANK(S2892,(N2892:P2892,Q2892:AE2892)),0)</f>
        <v>0</v>
      </c>
      <c r="AK2892" s="2">
        <f t="shared" si="635"/>
        <v>2.0847810979847115E-3</v>
      </c>
      <c r="AL2892" s="2">
        <f t="shared" si="635"/>
        <v>1.6678248783877692E-3</v>
      </c>
      <c r="AM2892" s="2">
        <f t="shared" si="636"/>
        <v>0</v>
      </c>
      <c r="AN2892" s="2">
        <f t="shared" si="637"/>
        <v>0</v>
      </c>
      <c r="AP2892" t="s">
        <v>2433</v>
      </c>
      <c r="AQ2892" t="s">
        <v>4105</v>
      </c>
      <c r="AR2892">
        <v>0</v>
      </c>
      <c r="AT2892" s="85" t="s">
        <v>4355</v>
      </c>
      <c r="AU2892" s="84" t="s">
        <v>3632</v>
      </c>
      <c r="AV2892" s="77" t="str">
        <f t="shared" si="638"/>
        <v>51005</v>
      </c>
      <c r="AX2892" s="7" t="s">
        <v>186</v>
      </c>
      <c r="AY2892">
        <v>12</v>
      </c>
    </row>
    <row r="2893" spans="1:51" hidden="1" outlineLevel="1">
      <c r="A2893" t="s">
        <v>1598</v>
      </c>
      <c r="B2893" t="s">
        <v>4105</v>
      </c>
      <c r="C2893" s="1">
        <f t="shared" si="632"/>
        <v>5397</v>
      </c>
      <c r="D2893" s="7">
        <f>IF(N2893&gt;0, RANK(N2893,(N2893:P2893,Q2893:AE2893)),0)</f>
        <v>2</v>
      </c>
      <c r="E2893" s="7">
        <f>IF(O2893&gt;0,RANK(O2893,(N2893:P2893,Q2893:AE2893)),0)</f>
        <v>1</v>
      </c>
      <c r="F2893" s="7">
        <f>IF(P2893&gt;0,RANK(P2893,(N2893:P2893,Q2893:AE2893)),0)</f>
        <v>0</v>
      </c>
      <c r="G2893" s="1">
        <f t="shared" si="621"/>
        <v>1637</v>
      </c>
      <c r="H2893" s="2">
        <f t="shared" si="622"/>
        <v>0.30331665740226049</v>
      </c>
      <c r="I2893" s="2"/>
      <c r="J2893" s="2">
        <f t="shared" si="633"/>
        <v>0.34500648508430609</v>
      </c>
      <c r="K2893" s="2">
        <f t="shared" si="633"/>
        <v>0.64832314248656664</v>
      </c>
      <c r="L2893" s="2">
        <f t="shared" si="633"/>
        <v>0</v>
      </c>
      <c r="M2893" s="2">
        <f t="shared" si="634"/>
        <v>6.6703724291272692E-3</v>
      </c>
      <c r="N2893" s="1">
        <v>1862</v>
      </c>
      <c r="O2893" s="1">
        <v>3499</v>
      </c>
      <c r="Q2893" s="1">
        <v>12</v>
      </c>
      <c r="R2893" s="1">
        <v>23</v>
      </c>
      <c r="W2893" s="1">
        <v>1</v>
      </c>
      <c r="AG2893" s="7">
        <f>IF(Q2893&gt;0,RANK(Q2893,(N2893:P2893,Q2893:AE2893)),0)</f>
        <v>4</v>
      </c>
      <c r="AH2893" s="7">
        <f>IF(R2893&gt;0,RANK(R2893,(N2893:P2893,Q2893:AE2893)),0)</f>
        <v>3</v>
      </c>
      <c r="AI2893" s="7">
        <f>IF(T2893&gt;0,RANK(T2893,(N2893:P2893,Q2893:AE2893)),0)</f>
        <v>0</v>
      </c>
      <c r="AJ2893" s="7">
        <f>IF(S2893&gt;0,RANK(S2893,(N2893:P2893,Q2893:AE2893)),0)</f>
        <v>0</v>
      </c>
      <c r="AK2893" s="2">
        <f t="shared" si="635"/>
        <v>2.2234574763757642E-3</v>
      </c>
      <c r="AL2893" s="2">
        <f t="shared" si="635"/>
        <v>4.2616268297202145E-3</v>
      </c>
      <c r="AM2893" s="2">
        <f t="shared" si="636"/>
        <v>0</v>
      </c>
      <c r="AN2893" s="2">
        <f t="shared" si="637"/>
        <v>0</v>
      </c>
      <c r="AP2893" t="s">
        <v>1598</v>
      </c>
      <c r="AQ2893" t="s">
        <v>4105</v>
      </c>
      <c r="AR2893">
        <v>4</v>
      </c>
      <c r="AT2893" s="85" t="s">
        <v>4355</v>
      </c>
      <c r="AU2893" s="84" t="s">
        <v>2597</v>
      </c>
      <c r="AV2893" s="77" t="str">
        <f t="shared" si="638"/>
        <v>51007</v>
      </c>
      <c r="AX2893" s="7" t="s">
        <v>186</v>
      </c>
      <c r="AY2893">
        <v>5</v>
      </c>
    </row>
    <row r="2894" spans="1:51" hidden="1" outlineLevel="1">
      <c r="A2894" t="s">
        <v>2335</v>
      </c>
      <c r="B2894" t="s">
        <v>4105</v>
      </c>
      <c r="C2894" s="1">
        <f t="shared" si="632"/>
        <v>12695</v>
      </c>
      <c r="D2894" s="7">
        <f>IF(N2894&gt;0, RANK(N2894,(N2894:P2894,Q2894:AE2894)),0)</f>
        <v>2</v>
      </c>
      <c r="E2894" s="7">
        <f>IF(O2894&gt;0,RANK(O2894,(N2894:P2894,Q2894:AE2894)),0)</f>
        <v>1</v>
      </c>
      <c r="F2894" s="7">
        <f>IF(P2894&gt;0,RANK(P2894,(N2894:P2894,Q2894:AE2894)),0)</f>
        <v>0</v>
      </c>
      <c r="G2894" s="1">
        <f t="shared" si="621"/>
        <v>2892</v>
      </c>
      <c r="H2894" s="2">
        <f t="shared" si="622"/>
        <v>0.2278062229224104</v>
      </c>
      <c r="I2894" s="2"/>
      <c r="J2894" s="2">
        <f t="shared" si="633"/>
        <v>0.3833005120126034</v>
      </c>
      <c r="K2894" s="2">
        <f t="shared" si="633"/>
        <v>0.61110673493501377</v>
      </c>
      <c r="L2894" s="2">
        <f t="shared" si="633"/>
        <v>0</v>
      </c>
      <c r="M2894" s="2">
        <f t="shared" si="634"/>
        <v>5.5927530523828262E-3</v>
      </c>
      <c r="N2894" s="1">
        <v>4866</v>
      </c>
      <c r="O2894" s="1">
        <v>7758</v>
      </c>
      <c r="Q2894" s="1">
        <v>32</v>
      </c>
      <c r="R2894" s="1">
        <v>30</v>
      </c>
      <c r="W2894" s="1">
        <v>9</v>
      </c>
      <c r="AG2894" s="7">
        <f>IF(Q2894&gt;0,RANK(Q2894,(N2894:P2894,Q2894:AE2894)),0)</f>
        <v>3</v>
      </c>
      <c r="AH2894" s="7">
        <f>IF(R2894&gt;0,RANK(R2894,(N2894:P2894,Q2894:AE2894)),0)</f>
        <v>4</v>
      </c>
      <c r="AI2894" s="7">
        <f>IF(T2894&gt;0,RANK(T2894,(N2894:P2894,Q2894:AE2894)),0)</f>
        <v>0</v>
      </c>
      <c r="AJ2894" s="7">
        <f>IF(S2894&gt;0,RANK(S2894,(N2894:P2894,Q2894:AE2894)),0)</f>
        <v>0</v>
      </c>
      <c r="AK2894" s="2">
        <f t="shared" si="635"/>
        <v>2.520677432059866E-3</v>
      </c>
      <c r="AL2894" s="2">
        <f t="shared" si="635"/>
        <v>2.3631350925561244E-3</v>
      </c>
      <c r="AM2894" s="2">
        <f t="shared" si="636"/>
        <v>0</v>
      </c>
      <c r="AN2894" s="2">
        <f t="shared" si="637"/>
        <v>0</v>
      </c>
      <c r="AP2894" t="s">
        <v>2335</v>
      </c>
      <c r="AQ2894" t="s">
        <v>4105</v>
      </c>
      <c r="AR2894">
        <v>6</v>
      </c>
      <c r="AT2894" s="85" t="s">
        <v>4355</v>
      </c>
      <c r="AU2894" s="84" t="s">
        <v>3218</v>
      </c>
      <c r="AV2894" s="77" t="str">
        <f t="shared" si="638"/>
        <v>51009</v>
      </c>
      <c r="AX2894" s="7" t="s">
        <v>186</v>
      </c>
      <c r="AY2894">
        <v>11</v>
      </c>
    </row>
    <row r="2895" spans="1:51" hidden="1" outlineLevel="1">
      <c r="A2895" t="s">
        <v>3229</v>
      </c>
      <c r="B2895" t="s">
        <v>4105</v>
      </c>
      <c r="C2895" s="1">
        <f t="shared" si="632"/>
        <v>6655</v>
      </c>
      <c r="D2895" s="7">
        <f>IF(N2895&gt;0, RANK(N2895,(N2895:P2895,Q2895:AE2895)),0)</f>
        <v>2</v>
      </c>
      <c r="E2895" s="7">
        <f>IF(O2895&gt;0,RANK(O2895,(N2895:P2895,Q2895:AE2895)),0)</f>
        <v>1</v>
      </c>
      <c r="F2895" s="7">
        <f>IF(P2895&gt;0,RANK(P2895,(N2895:P2895,Q2895:AE2895)),0)</f>
        <v>0</v>
      </c>
      <c r="G2895" s="1">
        <f t="shared" si="621"/>
        <v>2175</v>
      </c>
      <c r="H2895" s="2">
        <f t="shared" si="622"/>
        <v>0.32682193839218632</v>
      </c>
      <c r="I2895" s="2"/>
      <c r="J2895" s="2">
        <f t="shared" si="633"/>
        <v>0.32922614575507136</v>
      </c>
      <c r="K2895" s="2">
        <f t="shared" si="633"/>
        <v>0.65604808414725768</v>
      </c>
      <c r="L2895" s="2">
        <f t="shared" si="633"/>
        <v>0</v>
      </c>
      <c r="M2895" s="2">
        <f t="shared" si="634"/>
        <v>1.4725770097670954E-2</v>
      </c>
      <c r="N2895" s="1">
        <v>2191</v>
      </c>
      <c r="O2895" s="1">
        <v>4366</v>
      </c>
      <c r="Q2895" s="1">
        <v>12</v>
      </c>
      <c r="R2895" s="1">
        <v>85</v>
      </c>
      <c r="W2895" s="1">
        <v>1</v>
      </c>
      <c r="AG2895" s="7">
        <f>IF(Q2895&gt;0,RANK(Q2895,(N2895:P2895,Q2895:AE2895)),0)</f>
        <v>4</v>
      </c>
      <c r="AH2895" s="7">
        <f>IF(R2895&gt;0,RANK(R2895,(N2895:P2895,Q2895:AE2895)),0)</f>
        <v>3</v>
      </c>
      <c r="AI2895" s="7">
        <f>IF(T2895&gt;0,RANK(T2895,(N2895:P2895,Q2895:AE2895)),0)</f>
        <v>0</v>
      </c>
      <c r="AJ2895" s="7">
        <f>IF(S2895&gt;0,RANK(S2895,(N2895:P2895,Q2895:AE2895)),0)</f>
        <v>0</v>
      </c>
      <c r="AK2895" s="2">
        <f t="shared" si="635"/>
        <v>1.8031555221637867E-3</v>
      </c>
      <c r="AL2895" s="2">
        <f t="shared" si="635"/>
        <v>1.2772351615326822E-2</v>
      </c>
      <c r="AM2895" s="2">
        <f t="shared" si="636"/>
        <v>0</v>
      </c>
      <c r="AN2895" s="2">
        <f t="shared" si="637"/>
        <v>0</v>
      </c>
      <c r="AP2895" t="s">
        <v>3229</v>
      </c>
      <c r="AQ2895" t="s">
        <v>4105</v>
      </c>
      <c r="AR2895">
        <v>5</v>
      </c>
      <c r="AT2895" s="85" t="s">
        <v>4355</v>
      </c>
      <c r="AU2895" s="84" t="s">
        <v>3234</v>
      </c>
      <c r="AV2895" s="77" t="str">
        <f t="shared" si="638"/>
        <v>51011</v>
      </c>
      <c r="AX2895" s="7" t="s">
        <v>186</v>
      </c>
      <c r="AY2895">
        <v>9</v>
      </c>
    </row>
    <row r="2896" spans="1:51" hidden="1" outlineLevel="1">
      <c r="A2896" t="s">
        <v>2905</v>
      </c>
      <c r="B2896" t="s">
        <v>4105</v>
      </c>
      <c r="C2896" s="1">
        <f t="shared" si="632"/>
        <v>94650</v>
      </c>
      <c r="D2896" s="7">
        <f>IF(N2896&gt;0, RANK(N2896,(N2896:P2896,Q2896:AE2896)),0)</f>
        <v>1</v>
      </c>
      <c r="E2896" s="7">
        <f>IF(O2896&gt;0,RANK(O2896,(N2896:P2896,Q2896:AE2896)),0)</f>
        <v>2</v>
      </c>
      <c r="F2896" s="7">
        <f>IF(P2896&gt;0,RANK(P2896,(N2896:P2896,Q2896:AE2896)),0)</f>
        <v>0</v>
      </c>
      <c r="G2896" s="1">
        <f t="shared" si="621"/>
        <v>34352</v>
      </c>
      <c r="H2896" s="2">
        <f t="shared" si="622"/>
        <v>0.36293713681986267</v>
      </c>
      <c r="I2896" s="2"/>
      <c r="J2896" s="2">
        <f t="shared" si="633"/>
        <v>0.67603803486529324</v>
      </c>
      <c r="K2896" s="2">
        <f t="shared" si="633"/>
        <v>0.31310089804543051</v>
      </c>
      <c r="L2896" s="2">
        <f t="shared" si="633"/>
        <v>0</v>
      </c>
      <c r="M2896" s="2">
        <f t="shared" si="634"/>
        <v>1.0861067089276255E-2</v>
      </c>
      <c r="N2896" s="1">
        <v>63987</v>
      </c>
      <c r="O2896" s="1">
        <v>29635</v>
      </c>
      <c r="Q2896" s="1">
        <v>526</v>
      </c>
      <c r="R2896" s="1">
        <v>148</v>
      </c>
      <c r="W2896" s="1">
        <v>354</v>
      </c>
      <c r="AG2896" s="7">
        <f>IF(Q2896&gt;0,RANK(Q2896,(N2896:P2896,Q2896:AE2896)),0)</f>
        <v>3</v>
      </c>
      <c r="AH2896" s="7">
        <f>IF(R2896&gt;0,RANK(R2896,(N2896:P2896,Q2896:AE2896)),0)</f>
        <v>5</v>
      </c>
      <c r="AI2896" s="7">
        <f>IF(T2896&gt;0,RANK(T2896,(N2896:P2896,Q2896:AE2896)),0)</f>
        <v>0</v>
      </c>
      <c r="AJ2896" s="7">
        <f>IF(S2896&gt;0,RANK(S2896,(N2896:P2896,Q2896:AE2896)),0)</f>
        <v>0</v>
      </c>
      <c r="AK2896" s="2">
        <f t="shared" si="635"/>
        <v>5.557316428948759E-3</v>
      </c>
      <c r="AL2896" s="2">
        <f t="shared" si="635"/>
        <v>1.5636555731642894E-3</v>
      </c>
      <c r="AM2896" s="2">
        <f t="shared" si="636"/>
        <v>0</v>
      </c>
      <c r="AN2896" s="2">
        <f t="shared" si="637"/>
        <v>0</v>
      </c>
      <c r="AP2896" t="s">
        <v>2905</v>
      </c>
      <c r="AQ2896" t="s">
        <v>4105</v>
      </c>
      <c r="AR2896">
        <v>8</v>
      </c>
      <c r="AT2896" s="85" t="s">
        <v>4355</v>
      </c>
      <c r="AU2896" s="84" t="s">
        <v>3235</v>
      </c>
      <c r="AV2896" s="77" t="str">
        <f t="shared" si="638"/>
        <v>51013</v>
      </c>
      <c r="AX2896" s="7" t="s">
        <v>186</v>
      </c>
      <c r="AY2896">
        <v>46</v>
      </c>
    </row>
    <row r="2897" spans="1:51" hidden="1" outlineLevel="1">
      <c r="A2897" t="s">
        <v>2491</v>
      </c>
      <c r="B2897" t="s">
        <v>4105</v>
      </c>
      <c r="C2897" s="1">
        <f t="shared" si="632"/>
        <v>29704</v>
      </c>
      <c r="D2897" s="7">
        <f>IF(N2897&gt;0, RANK(N2897,(N2897:P2897,Q2897:AE2897)),0)</f>
        <v>2</v>
      </c>
      <c r="E2897" s="7">
        <f>IF(O2897&gt;0,RANK(O2897,(N2897:P2897,Q2897:AE2897)),0)</f>
        <v>1</v>
      </c>
      <c r="F2897" s="7">
        <f>IF(P2897&gt;0,RANK(P2897,(N2897:P2897,Q2897:AE2897)),0)</f>
        <v>0</v>
      </c>
      <c r="G2897" s="1">
        <f t="shared" si="621"/>
        <v>15081</v>
      </c>
      <c r="H2897" s="2">
        <f t="shared" si="622"/>
        <v>0.50770939940748716</v>
      </c>
      <c r="I2897" s="2"/>
      <c r="J2897" s="2">
        <f t="shared" si="633"/>
        <v>0.23629814166442231</v>
      </c>
      <c r="K2897" s="2">
        <f t="shared" si="633"/>
        <v>0.74400754107190947</v>
      </c>
      <c r="L2897" s="2">
        <f t="shared" si="633"/>
        <v>0</v>
      </c>
      <c r="M2897" s="2">
        <f t="shared" si="634"/>
        <v>1.9694317263668215E-2</v>
      </c>
      <c r="N2897" s="1">
        <v>7019</v>
      </c>
      <c r="O2897" s="1">
        <v>22100</v>
      </c>
      <c r="Q2897" s="1">
        <v>87</v>
      </c>
      <c r="R2897" s="1">
        <v>473</v>
      </c>
      <c r="W2897" s="1">
        <v>25</v>
      </c>
      <c r="AG2897" s="7">
        <f>IF(Q2897&gt;0,RANK(Q2897,(N2897:P2897,Q2897:AE2897)),0)</f>
        <v>4</v>
      </c>
      <c r="AH2897" s="7">
        <f>IF(R2897&gt;0,RANK(R2897,(N2897:P2897,Q2897:AE2897)),0)</f>
        <v>3</v>
      </c>
      <c r="AI2897" s="7">
        <f>IF(T2897&gt;0,RANK(T2897,(N2897:P2897,Q2897:AE2897)),0)</f>
        <v>0</v>
      </c>
      <c r="AJ2897" s="7">
        <f>IF(S2897&gt;0,RANK(S2897,(N2897:P2897,Q2897:AE2897)),0)</f>
        <v>0</v>
      </c>
      <c r="AK2897" s="2">
        <f t="shared" si="635"/>
        <v>2.9288984648532185E-3</v>
      </c>
      <c r="AL2897" s="2">
        <f t="shared" si="635"/>
        <v>1.5923781308914624E-2</v>
      </c>
      <c r="AM2897" s="2">
        <f t="shared" si="636"/>
        <v>0</v>
      </c>
      <c r="AN2897" s="2">
        <f t="shared" si="637"/>
        <v>0</v>
      </c>
      <c r="AP2897" t="s">
        <v>2491</v>
      </c>
      <c r="AQ2897" t="s">
        <v>4105</v>
      </c>
      <c r="AR2897">
        <v>6</v>
      </c>
      <c r="AT2897" s="85" t="s">
        <v>4355</v>
      </c>
      <c r="AU2897" s="84" t="s">
        <v>4670</v>
      </c>
      <c r="AV2897" s="77" t="str">
        <f t="shared" si="638"/>
        <v>51015</v>
      </c>
      <c r="AX2897" s="7" t="s">
        <v>186</v>
      </c>
      <c r="AY2897">
        <v>25</v>
      </c>
    </row>
    <row r="2898" spans="1:51" hidden="1" outlineLevel="1">
      <c r="A2898" t="s">
        <v>2978</v>
      </c>
      <c r="B2898" t="s">
        <v>4105</v>
      </c>
      <c r="C2898" s="1">
        <f t="shared" si="632"/>
        <v>2282</v>
      </c>
      <c r="D2898" s="7">
        <f>IF(N2898&gt;0, RANK(N2898,(N2898:P2898,Q2898:AE2898)),0)</f>
        <v>2</v>
      </c>
      <c r="E2898" s="7">
        <f>IF(O2898&gt;0,RANK(O2898,(N2898:P2898,Q2898:AE2898)),0)</f>
        <v>1</v>
      </c>
      <c r="F2898" s="7">
        <f>IF(P2898&gt;0,RANK(P2898,(N2898:P2898,Q2898:AE2898)),0)</f>
        <v>0</v>
      </c>
      <c r="G2898" s="1">
        <f t="shared" si="621"/>
        <v>604</v>
      </c>
      <c r="H2898" s="2">
        <f t="shared" si="622"/>
        <v>0.26468010517090274</v>
      </c>
      <c r="I2898" s="2"/>
      <c r="J2898" s="2">
        <f t="shared" si="633"/>
        <v>0.36283961437335671</v>
      </c>
      <c r="K2898" s="2">
        <f t="shared" si="633"/>
        <v>0.62751971954425945</v>
      </c>
      <c r="L2898" s="2">
        <f t="shared" si="633"/>
        <v>0</v>
      </c>
      <c r="M2898" s="2">
        <f t="shared" si="634"/>
        <v>9.6406660823837864E-3</v>
      </c>
      <c r="N2898" s="1">
        <v>828</v>
      </c>
      <c r="O2898" s="1">
        <v>1432</v>
      </c>
      <c r="Q2898" s="1">
        <v>6</v>
      </c>
      <c r="R2898" s="1">
        <v>9</v>
      </c>
      <c r="W2898" s="1">
        <v>7</v>
      </c>
      <c r="AG2898" s="7">
        <f>IF(Q2898&gt;0,RANK(Q2898,(N2898:P2898,Q2898:AE2898)),0)</f>
        <v>5</v>
      </c>
      <c r="AH2898" s="7">
        <f>IF(R2898&gt;0,RANK(R2898,(N2898:P2898,Q2898:AE2898)),0)</f>
        <v>3</v>
      </c>
      <c r="AI2898" s="7">
        <f>IF(T2898&gt;0,RANK(T2898,(N2898:P2898,Q2898:AE2898)),0)</f>
        <v>0</v>
      </c>
      <c r="AJ2898" s="7">
        <f>IF(S2898&gt;0,RANK(S2898,(N2898:P2898,Q2898:AE2898)),0)</f>
        <v>0</v>
      </c>
      <c r="AK2898" s="2">
        <f t="shared" si="635"/>
        <v>2.6292725679228747E-3</v>
      </c>
      <c r="AL2898" s="2">
        <f t="shared" si="635"/>
        <v>3.9439088518843117E-3</v>
      </c>
      <c r="AM2898" s="2">
        <f t="shared" si="636"/>
        <v>0</v>
      </c>
      <c r="AN2898" s="2">
        <f t="shared" si="637"/>
        <v>0</v>
      </c>
      <c r="AP2898" t="s">
        <v>2978</v>
      </c>
      <c r="AQ2898" t="s">
        <v>4105</v>
      </c>
      <c r="AR2898">
        <v>6</v>
      </c>
      <c r="AT2898" s="85" t="s">
        <v>4355</v>
      </c>
      <c r="AU2898" s="84" t="s">
        <v>4671</v>
      </c>
      <c r="AV2898" s="77" t="str">
        <f t="shared" si="638"/>
        <v>51017</v>
      </c>
      <c r="AX2898" s="7" t="s">
        <v>186</v>
      </c>
      <c r="AY2898">
        <v>7</v>
      </c>
    </row>
    <row r="2899" spans="1:51" hidden="1" outlineLevel="1">
      <c r="A2899" t="s">
        <v>4608</v>
      </c>
      <c r="B2899" t="s">
        <v>4105</v>
      </c>
      <c r="C2899" s="1">
        <f t="shared" si="632"/>
        <v>31404</v>
      </c>
      <c r="D2899" s="7">
        <f>IF(N2899&gt;0, RANK(N2899,(N2899:P2899,Q2899:AE2899)),0)</f>
        <v>2</v>
      </c>
      <c r="E2899" s="7">
        <f>IF(O2899&gt;0,RANK(O2899,(N2899:P2899,Q2899:AE2899)),0)</f>
        <v>1</v>
      </c>
      <c r="F2899" s="7">
        <f>IF(P2899&gt;0,RANK(P2899,(N2899:P2899,Q2899:AE2899)),0)</f>
        <v>0</v>
      </c>
      <c r="G2899" s="1">
        <f t="shared" si="621"/>
        <v>12823</v>
      </c>
      <c r="H2899" s="2">
        <f t="shared" si="622"/>
        <v>0.40832378041013884</v>
      </c>
      <c r="I2899" s="2"/>
      <c r="J2899" s="2">
        <f t="shared" si="633"/>
        <v>0.28983568972105467</v>
      </c>
      <c r="K2899" s="2">
        <f t="shared" si="633"/>
        <v>0.6981594701311935</v>
      </c>
      <c r="L2899" s="2">
        <f t="shared" si="633"/>
        <v>0</v>
      </c>
      <c r="M2899" s="2">
        <f t="shared" si="634"/>
        <v>1.2004840147751827E-2</v>
      </c>
      <c r="N2899" s="1">
        <v>9102</v>
      </c>
      <c r="O2899" s="1">
        <v>21925</v>
      </c>
      <c r="Q2899" s="1">
        <v>102</v>
      </c>
      <c r="R2899" s="1">
        <v>266</v>
      </c>
      <c r="W2899" s="1">
        <v>9</v>
      </c>
      <c r="AG2899" s="7">
        <f>IF(Q2899&gt;0,RANK(Q2899,(N2899:P2899,Q2899:AE2899)),0)</f>
        <v>4</v>
      </c>
      <c r="AH2899" s="7">
        <f>IF(R2899&gt;0,RANK(R2899,(N2899:P2899,Q2899:AE2899)),0)</f>
        <v>3</v>
      </c>
      <c r="AI2899" s="7">
        <f>IF(T2899&gt;0,RANK(T2899,(N2899:P2899,Q2899:AE2899)),0)</f>
        <v>0</v>
      </c>
      <c r="AJ2899" s="7">
        <f>IF(S2899&gt;0,RANK(S2899,(N2899:P2899,Q2899:AE2899)),0)</f>
        <v>0</v>
      </c>
      <c r="AK2899" s="2">
        <f t="shared" si="635"/>
        <v>3.2479938861291555E-3</v>
      </c>
      <c r="AL2899" s="2">
        <f t="shared" si="635"/>
        <v>8.4702585657877982E-3</v>
      </c>
      <c r="AM2899" s="2">
        <f t="shared" si="636"/>
        <v>0</v>
      </c>
      <c r="AN2899" s="2">
        <f t="shared" si="637"/>
        <v>0</v>
      </c>
      <c r="AP2899" t="s">
        <v>4608</v>
      </c>
      <c r="AQ2899" t="s">
        <v>4105</v>
      </c>
      <c r="AR2899">
        <v>0</v>
      </c>
      <c r="AT2899" s="85" t="s">
        <v>4355</v>
      </c>
      <c r="AU2899" s="84" t="s">
        <v>4672</v>
      </c>
      <c r="AV2899" s="77" t="str">
        <f t="shared" si="638"/>
        <v>51019</v>
      </c>
      <c r="AX2899" s="7" t="s">
        <v>186</v>
      </c>
      <c r="AY2899">
        <v>29</v>
      </c>
    </row>
    <row r="2900" spans="1:51" hidden="1" outlineLevel="1">
      <c r="A2900" t="s">
        <v>3519</v>
      </c>
      <c r="B2900" t="s">
        <v>4105</v>
      </c>
      <c r="C2900" s="1">
        <f t="shared" si="632"/>
        <v>2865</v>
      </c>
      <c r="D2900" s="7">
        <f>IF(N2900&gt;0, RANK(N2900,(N2900:P2900,Q2900:AE2900)),0)</f>
        <v>2</v>
      </c>
      <c r="E2900" s="7">
        <f>IF(O2900&gt;0,RANK(O2900,(N2900:P2900,Q2900:AE2900)),0)</f>
        <v>1</v>
      </c>
      <c r="F2900" s="7">
        <f>IF(P2900&gt;0,RANK(P2900,(N2900:P2900,Q2900:AE2900)),0)</f>
        <v>0</v>
      </c>
      <c r="G2900" s="1">
        <f t="shared" si="621"/>
        <v>1116</v>
      </c>
      <c r="H2900" s="2">
        <f t="shared" si="622"/>
        <v>0.38952879581151834</v>
      </c>
      <c r="I2900" s="2"/>
      <c r="J2900" s="2">
        <f t="shared" si="633"/>
        <v>0.29528795811518327</v>
      </c>
      <c r="K2900" s="2">
        <f t="shared" si="633"/>
        <v>0.6848167539267016</v>
      </c>
      <c r="L2900" s="2">
        <f t="shared" si="633"/>
        <v>0</v>
      </c>
      <c r="M2900" s="2">
        <f t="shared" si="634"/>
        <v>1.9895287958115127E-2</v>
      </c>
      <c r="N2900" s="1">
        <v>846</v>
      </c>
      <c r="O2900" s="1">
        <v>1962</v>
      </c>
      <c r="Q2900" s="1">
        <v>15</v>
      </c>
      <c r="R2900" s="1">
        <v>42</v>
      </c>
      <c r="W2900" s="1">
        <v>0</v>
      </c>
      <c r="AG2900" s="7">
        <f>IF(Q2900&gt;0,RANK(Q2900,(N2900:P2900,Q2900:AE2900)),0)</f>
        <v>4</v>
      </c>
      <c r="AH2900" s="7">
        <f>IF(R2900&gt;0,RANK(R2900,(N2900:P2900,Q2900:AE2900)),0)</f>
        <v>3</v>
      </c>
      <c r="AI2900" s="7">
        <f>IF(T2900&gt;0,RANK(T2900,(N2900:P2900,Q2900:AE2900)),0)</f>
        <v>0</v>
      </c>
      <c r="AJ2900" s="7">
        <f>IF(S2900&gt;0,RANK(S2900,(N2900:P2900,Q2900:AE2900)),0)</f>
        <v>0</v>
      </c>
      <c r="AK2900" s="2">
        <f t="shared" si="635"/>
        <v>5.235602094240838E-3</v>
      </c>
      <c r="AL2900" s="2">
        <f t="shared" si="635"/>
        <v>1.4659685863874346E-2</v>
      </c>
      <c r="AM2900" s="2">
        <f t="shared" si="636"/>
        <v>0</v>
      </c>
      <c r="AN2900" s="2">
        <f t="shared" si="637"/>
        <v>0</v>
      </c>
      <c r="AP2900" t="s">
        <v>3519</v>
      </c>
      <c r="AQ2900" t="s">
        <v>4105</v>
      </c>
      <c r="AR2900">
        <v>9</v>
      </c>
      <c r="AT2900" s="85" t="s">
        <v>4355</v>
      </c>
      <c r="AU2900" s="84" t="s">
        <v>4350</v>
      </c>
      <c r="AV2900" s="77" t="str">
        <f t="shared" si="638"/>
        <v>51021</v>
      </c>
      <c r="AX2900" s="7" t="s">
        <v>186</v>
      </c>
      <c r="AY2900">
        <v>7</v>
      </c>
    </row>
    <row r="2901" spans="1:51" hidden="1" outlineLevel="1">
      <c r="A2901" t="s">
        <v>3520</v>
      </c>
      <c r="B2901" t="s">
        <v>4105</v>
      </c>
      <c r="C2901" s="1">
        <f t="shared" si="632"/>
        <v>15797</v>
      </c>
      <c r="D2901" s="7">
        <f>IF(N2901&gt;0, RANK(N2901,(N2901:P2901,Q2901:AE2901)),0)</f>
        <v>2</v>
      </c>
      <c r="E2901" s="7">
        <f>IF(O2901&gt;0,RANK(O2901,(N2901:P2901,Q2901:AE2901)),0)</f>
        <v>1</v>
      </c>
      <c r="F2901" s="7">
        <f>IF(P2901&gt;0,RANK(P2901,(N2901:P2901,Q2901:AE2901)),0)</f>
        <v>0</v>
      </c>
      <c r="G2901" s="1">
        <f t="shared" si="621"/>
        <v>6064</v>
      </c>
      <c r="H2901" s="2">
        <f t="shared" si="622"/>
        <v>0.38387035513072104</v>
      </c>
      <c r="I2901" s="2"/>
      <c r="J2901" s="2">
        <f t="shared" si="633"/>
        <v>0.30391846553143004</v>
      </c>
      <c r="K2901" s="2">
        <f t="shared" si="633"/>
        <v>0.68778882066215108</v>
      </c>
      <c r="L2901" s="2">
        <f t="shared" si="633"/>
        <v>0</v>
      </c>
      <c r="M2901" s="2">
        <f t="shared" si="634"/>
        <v>8.2927138064189387E-3</v>
      </c>
      <c r="N2901" s="1">
        <v>4801</v>
      </c>
      <c r="O2901" s="1">
        <v>10865</v>
      </c>
      <c r="Q2901" s="1">
        <v>67</v>
      </c>
      <c r="R2901" s="1">
        <v>39</v>
      </c>
      <c r="W2901" s="1">
        <v>25</v>
      </c>
      <c r="AG2901" s="7">
        <f>IF(Q2901&gt;0,RANK(Q2901,(N2901:P2901,Q2901:AE2901)),0)</f>
        <v>3</v>
      </c>
      <c r="AH2901" s="7">
        <f>IF(R2901&gt;0,RANK(R2901,(N2901:P2901,Q2901:AE2901)),0)</f>
        <v>4</v>
      </c>
      <c r="AI2901" s="7">
        <f>IF(T2901&gt;0,RANK(T2901,(N2901:P2901,Q2901:AE2901)),0)</f>
        <v>0</v>
      </c>
      <c r="AJ2901" s="7">
        <f>IF(S2901&gt;0,RANK(S2901,(N2901:P2901,Q2901:AE2901)),0)</f>
        <v>0</v>
      </c>
      <c r="AK2901" s="2">
        <f t="shared" si="635"/>
        <v>4.2413116414509082E-3</v>
      </c>
      <c r="AL2901" s="2">
        <f t="shared" si="635"/>
        <v>2.4688231942773943E-3</v>
      </c>
      <c r="AM2901" s="2">
        <f t="shared" si="636"/>
        <v>0</v>
      </c>
      <c r="AN2901" s="2">
        <f t="shared" si="637"/>
        <v>0</v>
      </c>
      <c r="AP2901" t="s">
        <v>3520</v>
      </c>
      <c r="AQ2901" t="s">
        <v>4105</v>
      </c>
      <c r="AR2901">
        <v>6</v>
      </c>
      <c r="AT2901" s="85" t="s">
        <v>4355</v>
      </c>
      <c r="AU2901" s="84" t="s">
        <v>4351</v>
      </c>
      <c r="AV2901" s="77" t="str">
        <f t="shared" si="638"/>
        <v>51023</v>
      </c>
      <c r="AX2901" s="7" t="s">
        <v>186</v>
      </c>
      <c r="AY2901">
        <v>16</v>
      </c>
    </row>
    <row r="2902" spans="1:51" hidden="1" outlineLevel="1">
      <c r="A2902" t="s">
        <v>1918</v>
      </c>
      <c r="B2902" t="s">
        <v>4105</v>
      </c>
      <c r="C2902" s="1">
        <f t="shared" si="632"/>
        <v>6926</v>
      </c>
      <c r="D2902" s="7">
        <f>IF(N2902&gt;0, RANK(N2902,(N2902:P2902,Q2902:AE2902)),0)</f>
        <v>1</v>
      </c>
      <c r="E2902" s="7">
        <f>IF(O2902&gt;0,RANK(O2902,(N2902:P2902,Q2902:AE2902)),0)</f>
        <v>2</v>
      </c>
      <c r="F2902" s="7">
        <f>IF(P2902&gt;0,RANK(P2902,(N2902:P2902,Q2902:AE2902)),0)</f>
        <v>0</v>
      </c>
      <c r="G2902" s="1">
        <f t="shared" si="621"/>
        <v>1210</v>
      </c>
      <c r="H2902" s="2">
        <f t="shared" si="622"/>
        <v>0.17470401386081433</v>
      </c>
      <c r="I2902" s="2"/>
      <c r="J2902" s="2">
        <f t="shared" si="633"/>
        <v>0.58648570603522954</v>
      </c>
      <c r="K2902" s="2">
        <f t="shared" si="633"/>
        <v>0.41178169217441524</v>
      </c>
      <c r="L2902" s="2">
        <f t="shared" si="633"/>
        <v>0</v>
      </c>
      <c r="M2902" s="2">
        <f t="shared" si="634"/>
        <v>1.732601790355226E-3</v>
      </c>
      <c r="N2902" s="1">
        <v>4062</v>
      </c>
      <c r="O2902" s="1">
        <v>2852</v>
      </c>
      <c r="Q2902" s="1">
        <v>5</v>
      </c>
      <c r="R2902" s="1">
        <v>6</v>
      </c>
      <c r="W2902" s="1">
        <v>1</v>
      </c>
      <c r="AG2902" s="7">
        <f>IF(Q2902&gt;0,RANK(Q2902,(N2902:P2902,Q2902:AE2902)),0)</f>
        <v>4</v>
      </c>
      <c r="AH2902" s="7">
        <f>IF(R2902&gt;0,RANK(R2902,(N2902:P2902,Q2902:AE2902)),0)</f>
        <v>3</v>
      </c>
      <c r="AI2902" s="7">
        <f>IF(T2902&gt;0,RANK(T2902,(N2902:P2902,Q2902:AE2902)),0)</f>
        <v>0</v>
      </c>
      <c r="AJ2902" s="7">
        <f>IF(S2902&gt;0,RANK(S2902,(N2902:P2902,Q2902:AE2902)),0)</f>
        <v>0</v>
      </c>
      <c r="AK2902" s="2">
        <f t="shared" si="635"/>
        <v>7.2191741264799312E-4</v>
      </c>
      <c r="AL2902" s="2">
        <f t="shared" si="635"/>
        <v>8.6630089517759164E-4</v>
      </c>
      <c r="AM2902" s="2">
        <f t="shared" si="636"/>
        <v>0</v>
      </c>
      <c r="AN2902" s="2">
        <f t="shared" si="637"/>
        <v>0</v>
      </c>
      <c r="AP2902" t="s">
        <v>1918</v>
      </c>
      <c r="AQ2902" t="s">
        <v>4105</v>
      </c>
      <c r="AR2902">
        <v>0</v>
      </c>
      <c r="AT2902" s="85" t="s">
        <v>4355</v>
      </c>
      <c r="AU2902" s="84" t="s">
        <v>3949</v>
      </c>
      <c r="AV2902" s="77" t="str">
        <f t="shared" si="638"/>
        <v>51025</v>
      </c>
      <c r="AX2902" s="7" t="s">
        <v>186</v>
      </c>
      <c r="AY2902">
        <v>13</v>
      </c>
    </row>
    <row r="2903" spans="1:51" hidden="1" outlineLevel="1">
      <c r="A2903" t="s">
        <v>3313</v>
      </c>
      <c r="B2903" t="s">
        <v>4105</v>
      </c>
      <c r="C2903" s="1">
        <f t="shared" si="632"/>
        <v>9829</v>
      </c>
      <c r="D2903" s="7">
        <f>IF(N2903&gt;0, RANK(N2903,(N2903:P2903,Q2903:AE2903)),0)</f>
        <v>1</v>
      </c>
      <c r="E2903" s="7">
        <f>IF(O2903&gt;0,RANK(O2903,(N2903:P2903,Q2903:AE2903)),0)</f>
        <v>2</v>
      </c>
      <c r="F2903" s="7">
        <f>IF(P2903&gt;0,RANK(P2903,(N2903:P2903,Q2903:AE2903)),0)</f>
        <v>0</v>
      </c>
      <c r="G2903" s="1">
        <f t="shared" si="621"/>
        <v>768</v>
      </c>
      <c r="H2903" s="2">
        <f t="shared" si="622"/>
        <v>7.8136127785125645E-2</v>
      </c>
      <c r="I2903" s="2"/>
      <c r="J2903" s="2">
        <f t="shared" si="633"/>
        <v>0.53667717977413776</v>
      </c>
      <c r="K2903" s="2">
        <f t="shared" si="633"/>
        <v>0.45854105198901213</v>
      </c>
      <c r="L2903" s="2">
        <f t="shared" si="633"/>
        <v>0</v>
      </c>
      <c r="M2903" s="2">
        <f t="shared" si="634"/>
        <v>4.7817682368501147E-3</v>
      </c>
      <c r="N2903" s="1">
        <v>5275</v>
      </c>
      <c r="O2903" s="1">
        <v>4507</v>
      </c>
      <c r="Q2903" s="1">
        <v>10</v>
      </c>
      <c r="R2903" s="1">
        <v>29</v>
      </c>
      <c r="W2903" s="1">
        <v>8</v>
      </c>
      <c r="AG2903" s="7">
        <f>IF(Q2903&gt;0,RANK(Q2903,(N2903:P2903,Q2903:AE2903)),0)</f>
        <v>4</v>
      </c>
      <c r="AH2903" s="7">
        <f>IF(R2903&gt;0,RANK(R2903,(N2903:P2903,Q2903:AE2903)),0)</f>
        <v>3</v>
      </c>
      <c r="AI2903" s="7">
        <f>IF(T2903&gt;0,RANK(T2903,(N2903:P2903,Q2903:AE2903)),0)</f>
        <v>0</v>
      </c>
      <c r="AJ2903" s="7">
        <f>IF(S2903&gt;0,RANK(S2903,(N2903:P2903,Q2903:AE2903)),0)</f>
        <v>0</v>
      </c>
      <c r="AK2903" s="2">
        <f t="shared" si="635"/>
        <v>1.0173974972021568E-3</v>
      </c>
      <c r="AL2903" s="2">
        <f t="shared" si="635"/>
        <v>2.9504527418862548E-3</v>
      </c>
      <c r="AM2903" s="2">
        <f t="shared" si="636"/>
        <v>0</v>
      </c>
      <c r="AN2903" s="2">
        <f t="shared" si="637"/>
        <v>0</v>
      </c>
      <c r="AP2903" t="s">
        <v>3313</v>
      </c>
      <c r="AQ2903" t="s">
        <v>4105</v>
      </c>
      <c r="AR2903">
        <v>9</v>
      </c>
      <c r="AT2903" s="85" t="s">
        <v>4355</v>
      </c>
      <c r="AU2903" s="84" t="s">
        <v>3950</v>
      </c>
      <c r="AV2903" s="77" t="str">
        <f t="shared" si="638"/>
        <v>51027</v>
      </c>
      <c r="AX2903" s="7" t="s">
        <v>186</v>
      </c>
      <c r="AY2903">
        <v>18</v>
      </c>
    </row>
    <row r="2904" spans="1:51" hidden="1" outlineLevel="1">
      <c r="A2904" t="s">
        <v>3691</v>
      </c>
      <c r="B2904" t="s">
        <v>4105</v>
      </c>
      <c r="C2904" s="1">
        <f t="shared" si="632"/>
        <v>6027</v>
      </c>
      <c r="D2904" s="7">
        <f>IF(N2904&gt;0, RANK(N2904,(N2904:P2904,Q2904:AE2904)),0)</f>
        <v>2</v>
      </c>
      <c r="E2904" s="7">
        <f>IF(O2904&gt;0,RANK(O2904,(N2904:P2904,Q2904:AE2904)),0)</f>
        <v>1</v>
      </c>
      <c r="F2904" s="7">
        <f>IF(P2904&gt;0,RANK(P2904,(N2904:P2904,Q2904:AE2904)),0)</f>
        <v>0</v>
      </c>
      <c r="G2904" s="1">
        <f t="shared" si="621"/>
        <v>396</v>
      </c>
      <c r="H2904" s="2">
        <f t="shared" si="622"/>
        <v>6.5704330512692879E-2</v>
      </c>
      <c r="I2904" s="2"/>
      <c r="J2904" s="2">
        <f t="shared" si="633"/>
        <v>0.46275095404015265</v>
      </c>
      <c r="K2904" s="2">
        <f t="shared" si="633"/>
        <v>0.52845528455284552</v>
      </c>
      <c r="L2904" s="2">
        <f t="shared" si="633"/>
        <v>0</v>
      </c>
      <c r="M2904" s="2">
        <f t="shared" si="634"/>
        <v>8.7937614070018322E-3</v>
      </c>
      <c r="N2904" s="1">
        <v>2789</v>
      </c>
      <c r="O2904" s="1">
        <v>3185</v>
      </c>
      <c r="Q2904" s="1">
        <v>21</v>
      </c>
      <c r="R2904" s="1">
        <v>29</v>
      </c>
      <c r="W2904" s="1">
        <v>3</v>
      </c>
      <c r="AG2904" s="7">
        <f>IF(Q2904&gt;0,RANK(Q2904,(N2904:P2904,Q2904:AE2904)),0)</f>
        <v>4</v>
      </c>
      <c r="AH2904" s="7">
        <f>IF(R2904&gt;0,RANK(R2904,(N2904:P2904,Q2904:AE2904)),0)</f>
        <v>3</v>
      </c>
      <c r="AI2904" s="7">
        <f>IF(T2904&gt;0,RANK(T2904,(N2904:P2904,Q2904:AE2904)),0)</f>
        <v>0</v>
      </c>
      <c r="AJ2904" s="7">
        <f>IF(S2904&gt;0,RANK(S2904,(N2904:P2904,Q2904:AE2904)),0)</f>
        <v>0</v>
      </c>
      <c r="AK2904" s="2">
        <f t="shared" si="635"/>
        <v>3.4843205574912892E-3</v>
      </c>
      <c r="AL2904" s="2">
        <f t="shared" si="635"/>
        <v>4.8116807698689234E-3</v>
      </c>
      <c r="AM2904" s="2">
        <f t="shared" si="636"/>
        <v>0</v>
      </c>
      <c r="AN2904" s="2">
        <f t="shared" si="637"/>
        <v>0</v>
      </c>
      <c r="AP2904" t="s">
        <v>3691</v>
      </c>
      <c r="AQ2904" t="s">
        <v>4105</v>
      </c>
      <c r="AR2904">
        <v>5</v>
      </c>
      <c r="AT2904" s="85" t="s">
        <v>4355</v>
      </c>
      <c r="AU2904" s="84" t="s">
        <v>3951</v>
      </c>
      <c r="AV2904" s="77" t="str">
        <f t="shared" si="638"/>
        <v>51029</v>
      </c>
      <c r="AX2904" s="7" t="s">
        <v>186</v>
      </c>
      <c r="AY2904">
        <v>9</v>
      </c>
    </row>
    <row r="2905" spans="1:51" hidden="1" outlineLevel="1">
      <c r="A2905" t="s">
        <v>4055</v>
      </c>
      <c r="B2905" t="s">
        <v>4105</v>
      </c>
      <c r="C2905" s="1">
        <f t="shared" si="632"/>
        <v>22997</v>
      </c>
      <c r="D2905" s="7">
        <f>IF(N2905&gt;0, RANK(N2905,(N2905:P2905,Q2905:AE2905)),0)</f>
        <v>2</v>
      </c>
      <c r="E2905" s="7">
        <f>IF(O2905&gt;0,RANK(O2905,(N2905:P2905,Q2905:AE2905)),0)</f>
        <v>1</v>
      </c>
      <c r="F2905" s="7">
        <f>IF(P2905&gt;0,RANK(P2905,(N2905:P2905,Q2905:AE2905)),0)</f>
        <v>0</v>
      </c>
      <c r="G2905" s="1">
        <f t="shared" si="621"/>
        <v>9029</v>
      </c>
      <c r="H2905" s="2">
        <f t="shared" si="622"/>
        <v>0.39261642822976911</v>
      </c>
      <c r="I2905" s="2"/>
      <c r="J2905" s="2">
        <f t="shared" si="633"/>
        <v>0.29838674609731702</v>
      </c>
      <c r="K2905" s="2">
        <f t="shared" si="633"/>
        <v>0.69100317432708613</v>
      </c>
      <c r="L2905" s="2">
        <f t="shared" si="633"/>
        <v>0</v>
      </c>
      <c r="M2905" s="2">
        <f t="shared" si="634"/>
        <v>1.0610079575596787E-2</v>
      </c>
      <c r="N2905" s="1">
        <v>6862</v>
      </c>
      <c r="O2905" s="1">
        <v>15891</v>
      </c>
      <c r="Q2905" s="1">
        <v>51</v>
      </c>
      <c r="R2905" s="1">
        <v>185</v>
      </c>
      <c r="W2905" s="1">
        <v>8</v>
      </c>
      <c r="AG2905" s="7">
        <f>IF(Q2905&gt;0,RANK(Q2905,(N2905:P2905,Q2905:AE2905)),0)</f>
        <v>4</v>
      </c>
      <c r="AH2905" s="7">
        <f>IF(R2905&gt;0,RANK(R2905,(N2905:P2905,Q2905:AE2905)),0)</f>
        <v>3</v>
      </c>
      <c r="AI2905" s="7">
        <f>IF(T2905&gt;0,RANK(T2905,(N2905:P2905,Q2905:AE2905)),0)</f>
        <v>0</v>
      </c>
      <c r="AJ2905" s="7">
        <f>IF(S2905&gt;0,RANK(S2905,(N2905:P2905,Q2905:AE2905)),0)</f>
        <v>0</v>
      </c>
      <c r="AK2905" s="2">
        <f t="shared" si="635"/>
        <v>2.2176805670304821E-3</v>
      </c>
      <c r="AL2905" s="2">
        <f t="shared" si="635"/>
        <v>8.0445275470713579E-3</v>
      </c>
      <c r="AM2905" s="2">
        <f t="shared" si="636"/>
        <v>0</v>
      </c>
      <c r="AN2905" s="2">
        <f t="shared" si="637"/>
        <v>0</v>
      </c>
      <c r="AP2905" t="s">
        <v>4055</v>
      </c>
      <c r="AQ2905" t="s">
        <v>4105</v>
      </c>
      <c r="AR2905">
        <v>5</v>
      </c>
      <c r="AT2905" s="85" t="s">
        <v>4355</v>
      </c>
      <c r="AU2905" s="84" t="s">
        <v>3971</v>
      </c>
      <c r="AV2905" s="77" t="str">
        <f t="shared" si="638"/>
        <v>51031</v>
      </c>
      <c r="AX2905" s="7" t="s">
        <v>186</v>
      </c>
      <c r="AY2905">
        <v>17</v>
      </c>
    </row>
    <row r="2906" spans="1:51" hidden="1" outlineLevel="1">
      <c r="A2906" t="s">
        <v>3178</v>
      </c>
      <c r="B2906" t="s">
        <v>4105</v>
      </c>
      <c r="C2906" s="1">
        <f t="shared" si="632"/>
        <v>9954</v>
      </c>
      <c r="D2906" s="7">
        <f>IF(N2906&gt;0, RANK(N2906,(N2906:P2906,Q2906:AE2906)),0)</f>
        <v>2</v>
      </c>
      <c r="E2906" s="7">
        <f>IF(O2906&gt;0,RANK(O2906,(N2906:P2906,Q2906:AE2906)),0)</f>
        <v>1</v>
      </c>
      <c r="F2906" s="7">
        <f>IF(P2906&gt;0,RANK(P2906,(N2906:P2906,Q2906:AE2906)),0)</f>
        <v>0</v>
      </c>
      <c r="G2906" s="1">
        <f t="shared" si="621"/>
        <v>121</v>
      </c>
      <c r="H2906" s="2">
        <f t="shared" si="622"/>
        <v>1.2155917219208359E-2</v>
      </c>
      <c r="I2906" s="2"/>
      <c r="J2906" s="2">
        <f t="shared" si="633"/>
        <v>0.49005424954792043</v>
      </c>
      <c r="K2906" s="2">
        <f t="shared" si="633"/>
        <v>0.50221016676712882</v>
      </c>
      <c r="L2906" s="2">
        <f t="shared" si="633"/>
        <v>0</v>
      </c>
      <c r="M2906" s="2">
        <f t="shared" si="634"/>
        <v>7.7355836849507531E-3</v>
      </c>
      <c r="N2906" s="1">
        <v>4878</v>
      </c>
      <c r="O2906" s="1">
        <v>4999</v>
      </c>
      <c r="Q2906" s="1">
        <v>24</v>
      </c>
      <c r="R2906" s="1">
        <v>28</v>
      </c>
      <c r="W2906" s="1">
        <v>25</v>
      </c>
      <c r="AG2906" s="7">
        <f>IF(Q2906&gt;0,RANK(Q2906,(N2906:P2906,Q2906:AE2906)),0)</f>
        <v>5</v>
      </c>
      <c r="AH2906" s="7">
        <f>IF(R2906&gt;0,RANK(R2906,(N2906:P2906,Q2906:AE2906)),0)</f>
        <v>3</v>
      </c>
      <c r="AI2906" s="7">
        <f>IF(T2906&gt;0,RANK(T2906,(N2906:P2906,Q2906:AE2906)),0)</f>
        <v>0</v>
      </c>
      <c r="AJ2906" s="7">
        <f>IF(S2906&gt;0,RANK(S2906,(N2906:P2906,Q2906:AE2906)),0)</f>
        <v>0</v>
      </c>
      <c r="AK2906" s="2">
        <f t="shared" si="635"/>
        <v>2.4110910186859553E-3</v>
      </c>
      <c r="AL2906" s="2">
        <f t="shared" si="635"/>
        <v>2.8129395218002813E-3</v>
      </c>
      <c r="AM2906" s="2">
        <f t="shared" si="636"/>
        <v>0</v>
      </c>
      <c r="AN2906" s="2">
        <f t="shared" si="637"/>
        <v>0</v>
      </c>
      <c r="AP2906" t="s">
        <v>3178</v>
      </c>
      <c r="AQ2906" t="s">
        <v>4105</v>
      </c>
      <c r="AR2906">
        <v>0</v>
      </c>
      <c r="AT2906" s="85" t="s">
        <v>4355</v>
      </c>
      <c r="AU2906" s="84" t="s">
        <v>3972</v>
      </c>
      <c r="AV2906" s="77" t="str">
        <f t="shared" si="638"/>
        <v>51033</v>
      </c>
      <c r="AX2906" s="7" t="s">
        <v>186</v>
      </c>
      <c r="AY2906">
        <v>8</v>
      </c>
    </row>
    <row r="2907" spans="1:51" hidden="1" outlineLevel="1">
      <c r="A2907" t="s">
        <v>4711</v>
      </c>
      <c r="B2907" t="s">
        <v>4105</v>
      </c>
      <c r="C2907" s="1">
        <f t="shared" si="632"/>
        <v>12128</v>
      </c>
      <c r="D2907" s="7">
        <f>IF(N2907&gt;0, RANK(N2907,(N2907:P2907,Q2907:AE2907)),0)</f>
        <v>2</v>
      </c>
      <c r="E2907" s="7">
        <f>IF(O2907&gt;0,RANK(O2907,(N2907:P2907,Q2907:AE2907)),0)</f>
        <v>1</v>
      </c>
      <c r="F2907" s="7">
        <f>IF(P2907&gt;0,RANK(P2907,(N2907:P2907,Q2907:AE2907)),0)</f>
        <v>0</v>
      </c>
      <c r="G2907" s="1">
        <f t="shared" si="621"/>
        <v>4285</v>
      </c>
      <c r="H2907" s="2">
        <f t="shared" si="622"/>
        <v>0.35331464379947231</v>
      </c>
      <c r="I2907" s="2"/>
      <c r="J2907" s="2">
        <f t="shared" si="633"/>
        <v>0.32058047493403696</v>
      </c>
      <c r="K2907" s="2">
        <f t="shared" si="633"/>
        <v>0.67389511873350927</v>
      </c>
      <c r="L2907" s="2">
        <f t="shared" si="633"/>
        <v>0</v>
      </c>
      <c r="M2907" s="2">
        <f t="shared" si="634"/>
        <v>5.5244063324537684E-3</v>
      </c>
      <c r="N2907" s="1">
        <v>3888</v>
      </c>
      <c r="O2907" s="1">
        <v>8173</v>
      </c>
      <c r="Q2907" s="1">
        <v>30</v>
      </c>
      <c r="R2907" s="1">
        <v>37</v>
      </c>
      <c r="W2907" s="1">
        <v>0</v>
      </c>
      <c r="AG2907" s="7">
        <f>IF(Q2907&gt;0,RANK(Q2907,(N2907:P2907,Q2907:AE2907)),0)</f>
        <v>4</v>
      </c>
      <c r="AH2907" s="7">
        <f>IF(R2907&gt;0,RANK(R2907,(N2907:P2907,Q2907:AE2907)),0)</f>
        <v>3</v>
      </c>
      <c r="AI2907" s="7">
        <f>IF(T2907&gt;0,RANK(T2907,(N2907:P2907,Q2907:AE2907)),0)</f>
        <v>0</v>
      </c>
      <c r="AJ2907" s="7">
        <f>IF(S2907&gt;0,RANK(S2907,(N2907:P2907,Q2907:AE2907)),0)</f>
        <v>0</v>
      </c>
      <c r="AK2907" s="2">
        <f t="shared" si="635"/>
        <v>2.4736147757255939E-3</v>
      </c>
      <c r="AL2907" s="2">
        <f t="shared" si="635"/>
        <v>3.0507915567282323E-3</v>
      </c>
      <c r="AM2907" s="2">
        <f t="shared" si="636"/>
        <v>0</v>
      </c>
      <c r="AN2907" s="2">
        <f t="shared" si="637"/>
        <v>0</v>
      </c>
      <c r="AP2907" t="s">
        <v>4711</v>
      </c>
      <c r="AQ2907" t="s">
        <v>4105</v>
      </c>
      <c r="AR2907">
        <v>9</v>
      </c>
      <c r="AT2907" s="85" t="s">
        <v>4355</v>
      </c>
      <c r="AU2907" s="84" t="s">
        <v>3970</v>
      </c>
      <c r="AV2907" s="77" t="str">
        <f t="shared" si="638"/>
        <v>51035</v>
      </c>
      <c r="AX2907" s="7" t="s">
        <v>186</v>
      </c>
      <c r="AY2907">
        <v>18</v>
      </c>
    </row>
    <row r="2908" spans="1:51" hidden="1" outlineLevel="1">
      <c r="A2908" t="s">
        <v>3271</v>
      </c>
      <c r="B2908" t="s">
        <v>4105</v>
      </c>
      <c r="C2908" s="1">
        <f t="shared" si="632"/>
        <v>3439</v>
      </c>
      <c r="D2908" s="7">
        <f>IF(N2908&gt;0, RANK(N2908,(N2908:P2908,Q2908:AE2908)),0)</f>
        <v>1</v>
      </c>
      <c r="E2908" s="7">
        <f>IF(O2908&gt;0,RANK(O2908,(N2908:P2908,Q2908:AE2908)),0)</f>
        <v>2</v>
      </c>
      <c r="F2908" s="7">
        <f>IF(P2908&gt;0,RANK(P2908,(N2908:P2908,Q2908:AE2908)),0)</f>
        <v>0</v>
      </c>
      <c r="G2908" s="1">
        <f t="shared" si="621"/>
        <v>901</v>
      </c>
      <c r="H2908" s="2">
        <f t="shared" si="622"/>
        <v>0.26199476592032567</v>
      </c>
      <c r="I2908" s="2"/>
      <c r="J2908" s="2">
        <f t="shared" si="633"/>
        <v>0.62663564989822618</v>
      </c>
      <c r="K2908" s="2">
        <f t="shared" si="633"/>
        <v>0.36464088397790057</v>
      </c>
      <c r="L2908" s="2">
        <f t="shared" si="633"/>
        <v>0</v>
      </c>
      <c r="M2908" s="2">
        <f t="shared" si="634"/>
        <v>8.723466123873258E-3</v>
      </c>
      <c r="N2908" s="1">
        <v>2155</v>
      </c>
      <c r="O2908" s="1">
        <v>1254</v>
      </c>
      <c r="Q2908" s="1">
        <v>14</v>
      </c>
      <c r="R2908" s="1">
        <v>15</v>
      </c>
      <c r="W2908" s="1">
        <v>1</v>
      </c>
      <c r="AG2908" s="7">
        <f>IF(Q2908&gt;0,RANK(Q2908,(N2908:P2908,Q2908:AE2908)),0)</f>
        <v>4</v>
      </c>
      <c r="AH2908" s="7">
        <f>IF(R2908&gt;0,RANK(R2908,(N2908:P2908,Q2908:AE2908)),0)</f>
        <v>3</v>
      </c>
      <c r="AI2908" s="7">
        <f>IF(T2908&gt;0,RANK(T2908,(N2908:P2908,Q2908:AE2908)),0)</f>
        <v>0</v>
      </c>
      <c r="AJ2908" s="7">
        <f>IF(S2908&gt;0,RANK(S2908,(N2908:P2908,Q2908:AE2908)),0)</f>
        <v>0</v>
      </c>
      <c r="AK2908" s="2">
        <f t="shared" si="635"/>
        <v>4.0709508578075024E-3</v>
      </c>
      <c r="AL2908" s="2">
        <f t="shared" si="635"/>
        <v>4.3617330619366091E-3</v>
      </c>
      <c r="AM2908" s="2">
        <f t="shared" si="636"/>
        <v>0</v>
      </c>
      <c r="AN2908" s="2">
        <f t="shared" si="637"/>
        <v>0</v>
      </c>
      <c r="AP2908" t="s">
        <v>3271</v>
      </c>
      <c r="AQ2908" t="s">
        <v>4105</v>
      </c>
      <c r="AR2908">
        <v>3</v>
      </c>
      <c r="AT2908" s="85" t="s">
        <v>4355</v>
      </c>
      <c r="AU2908" s="84" t="s">
        <v>4550</v>
      </c>
      <c r="AV2908" s="77" t="str">
        <f t="shared" si="638"/>
        <v>51036</v>
      </c>
      <c r="AX2908" s="7" t="s">
        <v>186</v>
      </c>
      <c r="AY2908">
        <v>3</v>
      </c>
    </row>
    <row r="2909" spans="1:51" hidden="1" outlineLevel="1">
      <c r="A2909" t="s">
        <v>2214</v>
      </c>
      <c r="B2909" t="s">
        <v>4105</v>
      </c>
      <c r="C2909" s="1">
        <f t="shared" si="632"/>
        <v>5438</v>
      </c>
      <c r="D2909" s="7">
        <f>IF(N2909&gt;0, RANK(N2909,(N2909:P2909,Q2909:AE2909)),0)</f>
        <v>2</v>
      </c>
      <c r="E2909" s="7">
        <f>IF(O2909&gt;0,RANK(O2909,(N2909:P2909,Q2909:AE2909)),0)</f>
        <v>1</v>
      </c>
      <c r="F2909" s="7">
        <f>IF(P2909&gt;0,RANK(P2909,(N2909:P2909,Q2909:AE2909)),0)</f>
        <v>0</v>
      </c>
      <c r="G2909" s="1">
        <f t="shared" si="621"/>
        <v>943</v>
      </c>
      <c r="H2909" s="2">
        <f t="shared" si="622"/>
        <v>0.17340934166973151</v>
      </c>
      <c r="I2909" s="2"/>
      <c r="J2909" s="2">
        <f t="shared" si="633"/>
        <v>0.40878999632217727</v>
      </c>
      <c r="K2909" s="2">
        <f t="shared" si="633"/>
        <v>0.58219933799190882</v>
      </c>
      <c r="L2909" s="2">
        <f t="shared" si="633"/>
        <v>0</v>
      </c>
      <c r="M2909" s="2">
        <f t="shared" si="634"/>
        <v>9.01066568591391E-3</v>
      </c>
      <c r="N2909" s="1">
        <v>2223</v>
      </c>
      <c r="O2909" s="1">
        <v>3166</v>
      </c>
      <c r="Q2909" s="1">
        <v>15</v>
      </c>
      <c r="R2909" s="1">
        <v>17</v>
      </c>
      <c r="W2909" s="1">
        <v>17</v>
      </c>
      <c r="AG2909" s="7">
        <f>IF(Q2909&gt;0,RANK(Q2909,(N2909:P2909,Q2909:AE2909)),0)</f>
        <v>5</v>
      </c>
      <c r="AH2909" s="7">
        <f>IF(R2909&gt;0,RANK(R2909,(N2909:P2909,Q2909:AE2909)),0)</f>
        <v>3</v>
      </c>
      <c r="AI2909" s="7">
        <f>IF(T2909&gt;0,RANK(T2909,(N2909:P2909,Q2909:AE2909)),0)</f>
        <v>0</v>
      </c>
      <c r="AJ2909" s="7">
        <f>IF(S2909&gt;0,RANK(S2909,(N2909:P2909,Q2909:AE2909)),0)</f>
        <v>0</v>
      </c>
      <c r="AK2909" s="2">
        <f t="shared" si="635"/>
        <v>2.7583670467083488E-3</v>
      </c>
      <c r="AL2909" s="2">
        <f t="shared" si="635"/>
        <v>3.1261493196027951E-3</v>
      </c>
      <c r="AM2909" s="2">
        <f t="shared" si="636"/>
        <v>0</v>
      </c>
      <c r="AN2909" s="2">
        <f t="shared" si="637"/>
        <v>0</v>
      </c>
      <c r="AP2909" t="s">
        <v>2214</v>
      </c>
      <c r="AQ2909" t="s">
        <v>4105</v>
      </c>
      <c r="AR2909">
        <v>5</v>
      </c>
      <c r="AT2909" s="85" t="s">
        <v>4355</v>
      </c>
      <c r="AU2909" s="84" t="s">
        <v>3656</v>
      </c>
      <c r="AV2909" s="77" t="str">
        <f t="shared" si="638"/>
        <v>51037</v>
      </c>
      <c r="AX2909" s="7" t="s">
        <v>186</v>
      </c>
      <c r="AY2909">
        <v>10</v>
      </c>
    </row>
    <row r="2910" spans="1:51" hidden="1" outlineLevel="1">
      <c r="A2910" t="s">
        <v>1254</v>
      </c>
      <c r="B2910" t="s">
        <v>4105</v>
      </c>
      <c r="C2910" s="1">
        <f t="shared" si="632"/>
        <v>133814</v>
      </c>
      <c r="D2910" s="7">
        <f>IF(N2910&gt;0, RANK(N2910,(N2910:P2910,Q2910:AE2910)),0)</f>
        <v>2</v>
      </c>
      <c r="E2910" s="7">
        <f>IF(O2910&gt;0,RANK(O2910,(N2910:P2910,Q2910:AE2910)),0)</f>
        <v>1</v>
      </c>
      <c r="F2910" s="7">
        <f>IF(P2910&gt;0,RANK(P2910,(N2910:P2910,Q2910:AE2910)),0)</f>
        <v>0</v>
      </c>
      <c r="G2910" s="1">
        <f t="shared" si="621"/>
        <v>34399</v>
      </c>
      <c r="H2910" s="2">
        <f t="shared" si="622"/>
        <v>0.25706577787077584</v>
      </c>
      <c r="I2910" s="2"/>
      <c r="J2910" s="2">
        <f t="shared" si="633"/>
        <v>0.36876560001195691</v>
      </c>
      <c r="K2910" s="2">
        <f t="shared" si="633"/>
        <v>0.6258313778827328</v>
      </c>
      <c r="L2910" s="2">
        <f t="shared" si="633"/>
        <v>0</v>
      </c>
      <c r="M2910" s="2">
        <f t="shared" si="634"/>
        <v>5.4030221053102956E-3</v>
      </c>
      <c r="N2910" s="1">
        <v>49346</v>
      </c>
      <c r="O2910" s="1">
        <v>83745</v>
      </c>
      <c r="Q2910" s="1">
        <v>334</v>
      </c>
      <c r="R2910" s="1">
        <v>211</v>
      </c>
      <c r="W2910" s="1">
        <v>178</v>
      </c>
      <c r="AG2910" s="7">
        <f>IF(Q2910&gt;0,RANK(Q2910,(N2910:P2910,Q2910:AE2910)),0)</f>
        <v>3</v>
      </c>
      <c r="AH2910" s="7">
        <f>IF(R2910&gt;0,RANK(R2910,(N2910:P2910,Q2910:AE2910)),0)</f>
        <v>4</v>
      </c>
      <c r="AI2910" s="7">
        <f>IF(T2910&gt;0,RANK(T2910,(N2910:P2910,Q2910:AE2910)),0)</f>
        <v>0</v>
      </c>
      <c r="AJ2910" s="7">
        <f>IF(S2910&gt;0,RANK(S2910,(N2910:P2910,Q2910:AE2910)),0)</f>
        <v>0</v>
      </c>
      <c r="AK2910" s="2">
        <f t="shared" si="635"/>
        <v>2.4960019131032626E-3</v>
      </c>
      <c r="AL2910" s="2">
        <f t="shared" si="635"/>
        <v>1.576815579834696E-3</v>
      </c>
      <c r="AM2910" s="2">
        <f t="shared" si="636"/>
        <v>0</v>
      </c>
      <c r="AN2910" s="2">
        <f t="shared" si="637"/>
        <v>0</v>
      </c>
      <c r="AP2910" t="s">
        <v>1254</v>
      </c>
      <c r="AQ2910" t="s">
        <v>4105</v>
      </c>
      <c r="AR2910">
        <v>0</v>
      </c>
      <c r="AT2910" s="85" t="s">
        <v>4355</v>
      </c>
      <c r="AU2910" s="84" t="s">
        <v>5211</v>
      </c>
      <c r="AV2910" s="77" t="str">
        <f t="shared" si="638"/>
        <v>51041</v>
      </c>
      <c r="AX2910" s="7" t="s">
        <v>186</v>
      </c>
      <c r="AY2910">
        <v>62</v>
      </c>
    </row>
    <row r="2911" spans="1:51" hidden="1" outlineLevel="1">
      <c r="A2911" t="s">
        <v>1407</v>
      </c>
      <c r="B2911" t="s">
        <v>4105</v>
      </c>
      <c r="C2911" s="1">
        <f t="shared" si="632"/>
        <v>6505</v>
      </c>
      <c r="D2911" s="7">
        <f>IF(N2911&gt;0, RANK(N2911,(N2911:P2911,Q2911:AE2911)),0)</f>
        <v>2</v>
      </c>
      <c r="E2911" s="7">
        <f>IF(O2911&gt;0,RANK(O2911,(N2911:P2911,Q2911:AE2911)),0)</f>
        <v>1</v>
      </c>
      <c r="F2911" s="7">
        <f>IF(P2911&gt;0,RANK(P2911,(N2911:P2911,Q2911:AE2911)),0)</f>
        <v>0</v>
      </c>
      <c r="G2911" s="1">
        <f t="shared" si="621"/>
        <v>1042</v>
      </c>
      <c r="H2911" s="2">
        <f t="shared" si="622"/>
        <v>0.16018447348193698</v>
      </c>
      <c r="I2911" s="2"/>
      <c r="J2911" s="2">
        <f t="shared" si="633"/>
        <v>0.41491160645657188</v>
      </c>
      <c r="K2911" s="2">
        <f t="shared" si="633"/>
        <v>0.57509607993850886</v>
      </c>
      <c r="L2911" s="2">
        <f t="shared" si="633"/>
        <v>0</v>
      </c>
      <c r="M2911" s="2">
        <f t="shared" si="634"/>
        <v>9.9923136049192562E-3</v>
      </c>
      <c r="N2911" s="1">
        <v>2699</v>
      </c>
      <c r="O2911" s="1">
        <v>3741</v>
      </c>
      <c r="Q2911" s="1">
        <v>37</v>
      </c>
      <c r="R2911" s="1">
        <v>25</v>
      </c>
      <c r="W2911" s="1">
        <v>3</v>
      </c>
      <c r="AG2911" s="7">
        <f>IF(Q2911&gt;0,RANK(Q2911,(N2911:P2911,Q2911:AE2911)),0)</f>
        <v>3</v>
      </c>
      <c r="AH2911" s="7">
        <f>IF(R2911&gt;0,RANK(R2911,(N2911:P2911,Q2911:AE2911)),0)</f>
        <v>4</v>
      </c>
      <c r="AI2911" s="7">
        <f>IF(T2911&gt;0,RANK(T2911,(N2911:P2911,Q2911:AE2911)),0)</f>
        <v>0</v>
      </c>
      <c r="AJ2911" s="7">
        <f>IF(S2911&gt;0,RANK(S2911,(N2911:P2911,Q2911:AE2911)),0)</f>
        <v>0</v>
      </c>
      <c r="AK2911" s="2">
        <f t="shared" si="635"/>
        <v>5.6879323597232899E-3</v>
      </c>
      <c r="AL2911" s="2">
        <f t="shared" si="635"/>
        <v>3.843197540353574E-3</v>
      </c>
      <c r="AM2911" s="2">
        <f t="shared" si="636"/>
        <v>0</v>
      </c>
      <c r="AN2911" s="2">
        <f t="shared" si="637"/>
        <v>0</v>
      </c>
      <c r="AP2911" t="s">
        <v>1407</v>
      </c>
      <c r="AQ2911" t="s">
        <v>4105</v>
      </c>
      <c r="AR2911">
        <v>10</v>
      </c>
      <c r="AT2911" s="85" t="s">
        <v>4355</v>
      </c>
      <c r="AU2911" s="84" t="s">
        <v>5216</v>
      </c>
      <c r="AV2911" s="77" t="str">
        <f t="shared" si="638"/>
        <v>51043</v>
      </c>
      <c r="AX2911" s="7" t="s">
        <v>186</v>
      </c>
      <c r="AY2911">
        <v>7</v>
      </c>
    </row>
    <row r="2912" spans="1:51" hidden="1" outlineLevel="1">
      <c r="A2912" t="s">
        <v>3272</v>
      </c>
      <c r="B2912" t="s">
        <v>4105</v>
      </c>
      <c r="C2912" s="1">
        <f t="shared" si="632"/>
        <v>2621</v>
      </c>
      <c r="D2912" s="7">
        <f>IF(N2912&gt;0, RANK(N2912,(N2912:P2912,Q2912:AE2912)),0)</f>
        <v>2</v>
      </c>
      <c r="E2912" s="7">
        <f>IF(O2912&gt;0,RANK(O2912,(N2912:P2912,Q2912:AE2912)),0)</f>
        <v>1</v>
      </c>
      <c r="F2912" s="7">
        <f>IF(P2912&gt;0,RANK(P2912,(N2912:P2912,Q2912:AE2912)),0)</f>
        <v>0</v>
      </c>
      <c r="G2912" s="1">
        <f t="shared" si="621"/>
        <v>805</v>
      </c>
      <c r="H2912" s="2">
        <f t="shared" si="622"/>
        <v>0.30713468141930561</v>
      </c>
      <c r="I2912" s="2"/>
      <c r="J2912" s="2">
        <f t="shared" si="633"/>
        <v>0.34376192293017932</v>
      </c>
      <c r="K2912" s="2">
        <f t="shared" si="633"/>
        <v>0.65089660434948493</v>
      </c>
      <c r="L2912" s="2">
        <f t="shared" si="633"/>
        <v>0</v>
      </c>
      <c r="M2912" s="2">
        <f t="shared" si="634"/>
        <v>5.3414727203356938E-3</v>
      </c>
      <c r="N2912" s="1">
        <v>901</v>
      </c>
      <c r="O2912" s="1">
        <v>1706</v>
      </c>
      <c r="Q2912" s="1">
        <v>9</v>
      </c>
      <c r="R2912" s="1">
        <v>5</v>
      </c>
      <c r="W2912" s="1">
        <v>0</v>
      </c>
      <c r="AG2912" s="7">
        <f>IF(Q2912&gt;0,RANK(Q2912,(N2912:P2912,Q2912:AE2912)),0)</f>
        <v>3</v>
      </c>
      <c r="AH2912" s="7">
        <f>IF(R2912&gt;0,RANK(R2912,(N2912:P2912,Q2912:AE2912)),0)</f>
        <v>4</v>
      </c>
      <c r="AI2912" s="7">
        <f>IF(T2912&gt;0,RANK(T2912,(N2912:P2912,Q2912:AE2912)),0)</f>
        <v>0</v>
      </c>
      <c r="AJ2912" s="7">
        <f>IF(S2912&gt;0,RANK(S2912,(N2912:P2912,Q2912:AE2912)),0)</f>
        <v>0</v>
      </c>
      <c r="AK2912" s="2">
        <f t="shared" si="635"/>
        <v>3.4338038916444107E-3</v>
      </c>
      <c r="AL2912" s="2">
        <f t="shared" si="635"/>
        <v>1.9076688286913392E-3</v>
      </c>
      <c r="AM2912" s="2">
        <f t="shared" si="636"/>
        <v>0</v>
      </c>
      <c r="AN2912" s="2">
        <f t="shared" si="637"/>
        <v>0</v>
      </c>
      <c r="AP2912" t="s">
        <v>3272</v>
      </c>
      <c r="AQ2912" t="s">
        <v>4105</v>
      </c>
      <c r="AR2912">
        <v>9</v>
      </c>
      <c r="AT2912" s="85" t="s">
        <v>4355</v>
      </c>
      <c r="AU2912" s="84" t="s">
        <v>3961</v>
      </c>
      <c r="AV2912" s="77" t="str">
        <f t="shared" si="638"/>
        <v>51045</v>
      </c>
      <c r="AX2912" s="7" t="s">
        <v>186</v>
      </c>
      <c r="AY2912">
        <v>11</v>
      </c>
    </row>
    <row r="2913" spans="1:51" hidden="1" outlineLevel="1">
      <c r="A2913" t="s">
        <v>3268</v>
      </c>
      <c r="B2913" t="s">
        <v>4105</v>
      </c>
      <c r="C2913" s="1">
        <f t="shared" si="632"/>
        <v>15605</v>
      </c>
      <c r="D2913" s="7">
        <f>IF(N2913&gt;0, RANK(N2913,(N2913:P2913,Q2913:AE2913)),0)</f>
        <v>2</v>
      </c>
      <c r="E2913" s="7">
        <f>IF(O2913&gt;0,RANK(O2913,(N2913:P2913,Q2913:AE2913)),0)</f>
        <v>1</v>
      </c>
      <c r="F2913" s="7">
        <f>IF(P2913&gt;0,RANK(P2913,(N2913:P2913,Q2913:AE2913)),0)</f>
        <v>0</v>
      </c>
      <c r="G2913" s="1">
        <f t="shared" si="621"/>
        <v>4550</v>
      </c>
      <c r="H2913" s="2">
        <f t="shared" si="622"/>
        <v>0.29157321371355333</v>
      </c>
      <c r="I2913" s="2"/>
      <c r="J2913" s="2">
        <f t="shared" si="633"/>
        <v>0.35091316885613583</v>
      </c>
      <c r="K2913" s="2">
        <f t="shared" si="633"/>
        <v>0.64248638256968915</v>
      </c>
      <c r="L2913" s="2">
        <f t="shared" si="633"/>
        <v>0</v>
      </c>
      <c r="M2913" s="2">
        <f t="shared" si="634"/>
        <v>6.6004485741750774E-3</v>
      </c>
      <c r="N2913" s="1">
        <v>5476</v>
      </c>
      <c r="O2913" s="1">
        <v>10026</v>
      </c>
      <c r="Q2913" s="1">
        <v>45</v>
      </c>
      <c r="R2913" s="1">
        <v>40</v>
      </c>
      <c r="W2913" s="1">
        <v>18</v>
      </c>
      <c r="AG2913" s="7">
        <f>IF(Q2913&gt;0,RANK(Q2913,(N2913:P2913,Q2913:AE2913)),0)</f>
        <v>3</v>
      </c>
      <c r="AH2913" s="7">
        <f>IF(R2913&gt;0,RANK(R2913,(N2913:P2913,Q2913:AE2913)),0)</f>
        <v>4</v>
      </c>
      <c r="AI2913" s="7">
        <f>IF(T2913&gt;0,RANK(T2913,(N2913:P2913,Q2913:AE2913)),0)</f>
        <v>0</v>
      </c>
      <c r="AJ2913" s="7">
        <f>IF(S2913&gt;0,RANK(S2913,(N2913:P2913,Q2913:AE2913)),0)</f>
        <v>0</v>
      </c>
      <c r="AK2913" s="2">
        <f t="shared" si="635"/>
        <v>2.8836911246395386E-3</v>
      </c>
      <c r="AL2913" s="2">
        <f t="shared" si="635"/>
        <v>2.5632809996795898E-3</v>
      </c>
      <c r="AM2913" s="2">
        <f t="shared" si="636"/>
        <v>0</v>
      </c>
      <c r="AN2913" s="2">
        <f t="shared" si="637"/>
        <v>0</v>
      </c>
      <c r="AP2913" t="s">
        <v>3268</v>
      </c>
      <c r="AQ2913" t="s">
        <v>4105</v>
      </c>
      <c r="AR2913">
        <v>7</v>
      </c>
      <c r="AT2913" s="85" t="s">
        <v>4355</v>
      </c>
      <c r="AU2913" s="84" t="s">
        <v>3267</v>
      </c>
      <c r="AV2913" s="77" t="str">
        <f t="shared" si="638"/>
        <v>51047</v>
      </c>
      <c r="AX2913" s="7" t="s">
        <v>186</v>
      </c>
      <c r="AY2913">
        <v>13</v>
      </c>
    </row>
    <row r="2914" spans="1:51" hidden="1" outlineLevel="1">
      <c r="A2914" t="s">
        <v>2450</v>
      </c>
      <c r="B2914" t="s">
        <v>4105</v>
      </c>
      <c r="C2914" s="1">
        <f t="shared" si="632"/>
        <v>4126</v>
      </c>
      <c r="D2914" s="7">
        <f>IF(N2914&gt;0, RANK(N2914,(N2914:P2914,Q2914:AE2914)),0)</f>
        <v>2</v>
      </c>
      <c r="E2914" s="7">
        <f>IF(O2914&gt;0,RANK(O2914,(N2914:P2914,Q2914:AE2914)),0)</f>
        <v>1</v>
      </c>
      <c r="F2914" s="7">
        <f>IF(P2914&gt;0,RANK(P2914,(N2914:P2914,Q2914:AE2914)),0)</f>
        <v>0</v>
      </c>
      <c r="G2914" s="1">
        <f t="shared" si="621"/>
        <v>656</v>
      </c>
      <c r="H2914" s="2">
        <f t="shared" si="622"/>
        <v>0.15899175957343675</v>
      </c>
      <c r="I2914" s="2"/>
      <c r="J2914" s="2">
        <f t="shared" si="633"/>
        <v>0.4171110033931168</v>
      </c>
      <c r="K2914" s="2">
        <f t="shared" si="633"/>
        <v>0.57610276296655361</v>
      </c>
      <c r="L2914" s="2">
        <f t="shared" si="633"/>
        <v>0</v>
      </c>
      <c r="M2914" s="2">
        <f t="shared" si="634"/>
        <v>6.7862336403295975E-3</v>
      </c>
      <c r="N2914" s="1">
        <v>1721</v>
      </c>
      <c r="O2914" s="1">
        <v>2377</v>
      </c>
      <c r="Q2914" s="1">
        <v>14</v>
      </c>
      <c r="R2914" s="1">
        <v>13</v>
      </c>
      <c r="W2914" s="1">
        <v>1</v>
      </c>
      <c r="AG2914" s="7">
        <f>IF(Q2914&gt;0,RANK(Q2914,(N2914:P2914,Q2914:AE2914)),0)</f>
        <v>3</v>
      </c>
      <c r="AH2914" s="7">
        <f>IF(R2914&gt;0,RANK(R2914,(N2914:P2914,Q2914:AE2914)),0)</f>
        <v>4</v>
      </c>
      <c r="AI2914" s="7">
        <f>IF(T2914&gt;0,RANK(T2914,(N2914:P2914,Q2914:AE2914)),0)</f>
        <v>0</v>
      </c>
      <c r="AJ2914" s="7">
        <f>IF(S2914&gt;0,RANK(S2914,(N2914:P2914,Q2914:AE2914)),0)</f>
        <v>0</v>
      </c>
      <c r="AK2914" s="2">
        <f t="shared" si="635"/>
        <v>3.3931168201648087E-3</v>
      </c>
      <c r="AL2914" s="2">
        <f t="shared" si="635"/>
        <v>3.1507513330101791E-3</v>
      </c>
      <c r="AM2914" s="2">
        <f t="shared" si="636"/>
        <v>0</v>
      </c>
      <c r="AN2914" s="2">
        <f t="shared" si="637"/>
        <v>0</v>
      </c>
      <c r="AP2914" t="s">
        <v>2450</v>
      </c>
      <c r="AQ2914" t="s">
        <v>4105</v>
      </c>
      <c r="AR2914">
        <v>5</v>
      </c>
      <c r="AT2914" s="85" t="s">
        <v>4355</v>
      </c>
      <c r="AU2914" s="84" t="s">
        <v>4660</v>
      </c>
      <c r="AV2914" s="77" t="str">
        <f t="shared" si="638"/>
        <v>51049</v>
      </c>
      <c r="AX2914" s="7" t="s">
        <v>186</v>
      </c>
      <c r="AY2914">
        <v>5</v>
      </c>
    </row>
    <row r="2915" spans="1:51" hidden="1" outlineLevel="1">
      <c r="A2915" t="s">
        <v>2528</v>
      </c>
      <c r="B2915" t="s">
        <v>4105</v>
      </c>
      <c r="C2915" s="1">
        <f t="shared" si="632"/>
        <v>7406</v>
      </c>
      <c r="D2915" s="7">
        <f>IF(N2915&gt;0, RANK(N2915,(N2915:P2915,Q2915:AE2915)),0)</f>
        <v>1</v>
      </c>
      <c r="E2915" s="7">
        <f>IF(O2915&gt;0,RANK(O2915,(N2915:P2915,Q2915:AE2915)),0)</f>
        <v>2</v>
      </c>
      <c r="F2915" s="7">
        <f>IF(P2915&gt;0,RANK(P2915,(N2915:P2915,Q2915:AE2915)),0)</f>
        <v>0</v>
      </c>
      <c r="G2915" s="1">
        <f t="shared" si="621"/>
        <v>170</v>
      </c>
      <c r="H2915" s="2">
        <f t="shared" si="622"/>
        <v>2.2954361328652445E-2</v>
      </c>
      <c r="I2915" s="2"/>
      <c r="J2915" s="2">
        <f t="shared" si="633"/>
        <v>0.50783148798271671</v>
      </c>
      <c r="K2915" s="2">
        <f t="shared" si="633"/>
        <v>0.48487712665406429</v>
      </c>
      <c r="L2915" s="2">
        <f t="shared" si="633"/>
        <v>0</v>
      </c>
      <c r="M2915" s="2">
        <f t="shared" si="634"/>
        <v>7.291385363218994E-3</v>
      </c>
      <c r="N2915" s="1">
        <v>3761</v>
      </c>
      <c r="O2915" s="1">
        <v>3591</v>
      </c>
      <c r="Q2915" s="1">
        <v>17</v>
      </c>
      <c r="R2915" s="1">
        <v>36</v>
      </c>
      <c r="W2915" s="1">
        <v>1</v>
      </c>
      <c r="AG2915" s="7">
        <f>IF(Q2915&gt;0,RANK(Q2915,(N2915:P2915,Q2915:AE2915)),0)</f>
        <v>4</v>
      </c>
      <c r="AH2915" s="7">
        <f>IF(R2915&gt;0,RANK(R2915,(N2915:P2915,Q2915:AE2915)),0)</f>
        <v>3</v>
      </c>
      <c r="AI2915" s="7">
        <f>IF(T2915&gt;0,RANK(T2915,(N2915:P2915,Q2915:AE2915)),0)</f>
        <v>0</v>
      </c>
      <c r="AJ2915" s="7">
        <f>IF(S2915&gt;0,RANK(S2915,(N2915:P2915,Q2915:AE2915)),0)</f>
        <v>0</v>
      </c>
      <c r="AK2915" s="2">
        <f t="shared" si="635"/>
        <v>2.2954361328652445E-3</v>
      </c>
      <c r="AL2915" s="2">
        <f t="shared" si="635"/>
        <v>4.8609235754793409E-3</v>
      </c>
      <c r="AM2915" s="2">
        <f t="shared" si="636"/>
        <v>0</v>
      </c>
      <c r="AN2915" s="2">
        <f t="shared" si="637"/>
        <v>0</v>
      </c>
      <c r="AP2915" t="s">
        <v>2528</v>
      </c>
      <c r="AQ2915" t="s">
        <v>4105</v>
      </c>
      <c r="AR2915">
        <v>9</v>
      </c>
      <c r="AT2915" s="85" t="s">
        <v>4355</v>
      </c>
      <c r="AU2915" s="84" t="s">
        <v>4017</v>
      </c>
      <c r="AV2915" s="77" t="str">
        <f t="shared" si="638"/>
        <v>51051</v>
      </c>
      <c r="AX2915" s="7" t="s">
        <v>186</v>
      </c>
      <c r="AY2915">
        <v>13</v>
      </c>
    </row>
    <row r="2916" spans="1:51" hidden="1" outlineLevel="1">
      <c r="A2916" t="s">
        <v>3806</v>
      </c>
      <c r="B2916" t="s">
        <v>4105</v>
      </c>
      <c r="C2916" s="1">
        <f t="shared" si="632"/>
        <v>10839</v>
      </c>
      <c r="D2916" s="7">
        <f>IF(N2916&gt;0, RANK(N2916,(N2916:P2916,Q2916:AE2916)),0)</f>
        <v>2</v>
      </c>
      <c r="E2916" s="7">
        <f>IF(O2916&gt;0,RANK(O2916,(N2916:P2916,Q2916:AE2916)),0)</f>
        <v>1</v>
      </c>
      <c r="F2916" s="7">
        <f>IF(P2916&gt;0,RANK(P2916,(N2916:P2916,Q2916:AE2916)),0)</f>
        <v>0</v>
      </c>
      <c r="G2916" s="1">
        <f t="shared" si="621"/>
        <v>1624</v>
      </c>
      <c r="H2916" s="2">
        <f t="shared" si="622"/>
        <v>0.14982932004797492</v>
      </c>
      <c r="I2916" s="2"/>
      <c r="J2916" s="2">
        <f t="shared" si="633"/>
        <v>0.42153335178522006</v>
      </c>
      <c r="K2916" s="2">
        <f t="shared" si="633"/>
        <v>0.57136267183319489</v>
      </c>
      <c r="L2916" s="2">
        <f t="shared" si="633"/>
        <v>0</v>
      </c>
      <c r="M2916" s="2">
        <f t="shared" si="634"/>
        <v>7.1039763815851087E-3</v>
      </c>
      <c r="N2916" s="1">
        <v>4569</v>
      </c>
      <c r="O2916" s="1">
        <v>6193</v>
      </c>
      <c r="Q2916" s="1">
        <v>23</v>
      </c>
      <c r="R2916" s="1">
        <v>51</v>
      </c>
      <c r="W2916" s="1">
        <v>3</v>
      </c>
      <c r="AG2916" s="7">
        <f>IF(Q2916&gt;0,RANK(Q2916,(N2916:P2916,Q2916:AE2916)),0)</f>
        <v>4</v>
      </c>
      <c r="AH2916" s="7">
        <f>IF(R2916&gt;0,RANK(R2916,(N2916:P2916,Q2916:AE2916)),0)</f>
        <v>3</v>
      </c>
      <c r="AI2916" s="7">
        <f>IF(T2916&gt;0,RANK(T2916,(N2916:P2916,Q2916:AE2916)),0)</f>
        <v>0</v>
      </c>
      <c r="AJ2916" s="7">
        <f>IF(S2916&gt;0,RANK(S2916,(N2916:P2916,Q2916:AE2916)),0)</f>
        <v>0</v>
      </c>
      <c r="AK2916" s="2">
        <f t="shared" si="635"/>
        <v>2.1219669711227975E-3</v>
      </c>
      <c r="AL2916" s="2">
        <f t="shared" si="635"/>
        <v>4.7052311098809852E-3</v>
      </c>
      <c r="AM2916" s="2">
        <f t="shared" si="636"/>
        <v>0</v>
      </c>
      <c r="AN2916" s="2">
        <f t="shared" si="637"/>
        <v>0</v>
      </c>
      <c r="AP2916" t="s">
        <v>3806</v>
      </c>
      <c r="AQ2916" t="s">
        <v>4105</v>
      </c>
      <c r="AR2916">
        <v>4</v>
      </c>
      <c r="AT2916" s="85" t="s">
        <v>4355</v>
      </c>
      <c r="AU2916" s="84" t="s">
        <v>4018</v>
      </c>
      <c r="AV2916" s="77" t="str">
        <f t="shared" si="638"/>
        <v>51053</v>
      </c>
      <c r="AX2916" s="7" t="s">
        <v>186</v>
      </c>
      <c r="AY2916">
        <v>13</v>
      </c>
    </row>
    <row r="2917" spans="1:51" hidden="1" outlineLevel="1">
      <c r="A2917" t="s">
        <v>3273</v>
      </c>
      <c r="B2917" t="s">
        <v>4105</v>
      </c>
      <c r="C2917" s="1">
        <f t="shared" si="632"/>
        <v>4344</v>
      </c>
      <c r="D2917" s="7">
        <f>IF(N2917&gt;0, RANK(N2917,(N2917:P2917,Q2917:AE2917)),0)</f>
        <v>2</v>
      </c>
      <c r="E2917" s="7">
        <f>IF(O2917&gt;0,RANK(O2917,(N2917:P2917,Q2917:AE2917)),0)</f>
        <v>1</v>
      </c>
      <c r="F2917" s="7">
        <f>IF(P2917&gt;0,RANK(P2917,(N2917:P2917,Q2917:AE2917)),0)</f>
        <v>0</v>
      </c>
      <c r="G2917" s="1">
        <f t="shared" ref="G2917:G2980" si="639">IF(C2917&gt;0,MAX(N2917:P2917)-LARGE(N2917:P2917,2),0)</f>
        <v>297</v>
      </c>
      <c r="H2917" s="2">
        <f t="shared" ref="H2917:H2980" si="640">IF(C2917&gt;0,G2917/C2917,0)</f>
        <v>6.8370165745856359E-2</v>
      </c>
      <c r="I2917" s="2"/>
      <c r="J2917" s="2">
        <f t="shared" si="633"/>
        <v>0.46201657458563539</v>
      </c>
      <c r="K2917" s="2">
        <f t="shared" si="633"/>
        <v>0.53038674033149169</v>
      </c>
      <c r="L2917" s="2">
        <f t="shared" si="633"/>
        <v>0</v>
      </c>
      <c r="M2917" s="2">
        <f t="shared" si="634"/>
        <v>7.5966850828729227E-3</v>
      </c>
      <c r="N2917" s="1">
        <v>2007</v>
      </c>
      <c r="O2917" s="1">
        <v>2304</v>
      </c>
      <c r="Q2917" s="1">
        <v>13</v>
      </c>
      <c r="R2917" s="1">
        <v>18</v>
      </c>
      <c r="W2917" s="1">
        <v>2</v>
      </c>
      <c r="AG2917" s="7">
        <f>IF(Q2917&gt;0,RANK(Q2917,(N2917:P2917,Q2917:AE2917)),0)</f>
        <v>4</v>
      </c>
      <c r="AH2917" s="7">
        <f>IF(R2917&gt;0,RANK(R2917,(N2917:P2917,Q2917:AE2917)),0)</f>
        <v>3</v>
      </c>
      <c r="AI2917" s="7">
        <f>IF(T2917&gt;0,RANK(T2917,(N2917:P2917,Q2917:AE2917)),0)</f>
        <v>0</v>
      </c>
      <c r="AJ2917" s="7">
        <f>IF(S2917&gt;0,RANK(S2917,(N2917:P2917,Q2917:AE2917)),0)</f>
        <v>0</v>
      </c>
      <c r="AK2917" s="2">
        <f t="shared" si="635"/>
        <v>2.9926335174953961E-3</v>
      </c>
      <c r="AL2917" s="2">
        <f t="shared" si="635"/>
        <v>4.1436464088397788E-3</v>
      </c>
      <c r="AM2917" s="2">
        <f t="shared" si="636"/>
        <v>0</v>
      </c>
      <c r="AN2917" s="2">
        <f t="shared" si="637"/>
        <v>0</v>
      </c>
      <c r="AP2917" t="s">
        <v>3273</v>
      </c>
      <c r="AQ2917" t="s">
        <v>4105</v>
      </c>
      <c r="AR2917">
        <v>1</v>
      </c>
      <c r="AT2917" s="85" t="s">
        <v>4355</v>
      </c>
      <c r="AU2917" s="84" t="s">
        <v>3104</v>
      </c>
      <c r="AV2917" s="77" t="str">
        <f t="shared" si="638"/>
        <v>51057</v>
      </c>
      <c r="AX2917" s="7" t="s">
        <v>186</v>
      </c>
      <c r="AY2917">
        <v>4</v>
      </c>
    </row>
    <row r="2918" spans="1:51" hidden="1" outlineLevel="1">
      <c r="A2918" t="s">
        <v>2901</v>
      </c>
      <c r="B2918" t="s">
        <v>4105</v>
      </c>
      <c r="C2918" s="1">
        <f t="shared" si="632"/>
        <v>461379</v>
      </c>
      <c r="D2918" s="7">
        <f>IF(N2918&gt;0, RANK(N2918,(N2918:P2918,Q2918:AE2918)),0)</f>
        <v>1</v>
      </c>
      <c r="E2918" s="7">
        <f>IF(O2918&gt;0,RANK(O2918,(N2918:P2918,Q2918:AE2918)),0)</f>
        <v>2</v>
      </c>
      <c r="F2918" s="7">
        <f>IF(P2918&gt;0,RANK(P2918,(N2918:P2918,Q2918:AE2918)),0)</f>
        <v>0</v>
      </c>
      <c r="G2918" s="1">
        <f t="shared" si="639"/>
        <v>33691</v>
      </c>
      <c r="H2918" s="2">
        <f t="shared" si="640"/>
        <v>7.3022395904451656E-2</v>
      </c>
      <c r="I2918" s="2"/>
      <c r="J2918" s="2">
        <f t="shared" si="633"/>
        <v>0.53247113544396252</v>
      </c>
      <c r="K2918" s="2">
        <f t="shared" si="633"/>
        <v>0.45944873953951088</v>
      </c>
      <c r="L2918" s="2">
        <f t="shared" si="633"/>
        <v>0</v>
      </c>
      <c r="M2918" s="2">
        <f t="shared" si="634"/>
        <v>8.080125016526607E-3</v>
      </c>
      <c r="N2918" s="1">
        <v>245671</v>
      </c>
      <c r="O2918" s="1">
        <v>211980</v>
      </c>
      <c r="Q2918" s="1">
        <v>1743</v>
      </c>
      <c r="R2918" s="1">
        <v>674</v>
      </c>
      <c r="W2918" s="1">
        <v>1311</v>
      </c>
      <c r="AG2918" s="7">
        <f>IF(Q2918&gt;0,RANK(Q2918,(N2918:P2918,Q2918:AE2918)),0)</f>
        <v>3</v>
      </c>
      <c r="AH2918" s="7">
        <f>IF(R2918&gt;0,RANK(R2918,(N2918:P2918,Q2918:AE2918)),0)</f>
        <v>5</v>
      </c>
      <c r="AI2918" s="7">
        <f>IF(T2918&gt;0,RANK(T2918,(N2918:P2918,Q2918:AE2918)),0)</f>
        <v>0</v>
      </c>
      <c r="AJ2918" s="7">
        <f>IF(S2918&gt;0,RANK(S2918,(N2918:P2918,Q2918:AE2918)),0)</f>
        <v>0</v>
      </c>
      <c r="AK2918" s="2">
        <f t="shared" si="635"/>
        <v>3.777805231707555E-3</v>
      </c>
      <c r="AL2918" s="2">
        <f t="shared" si="635"/>
        <v>1.4608380528806037E-3</v>
      </c>
      <c r="AM2918" s="2">
        <f t="shared" si="636"/>
        <v>0</v>
      </c>
      <c r="AN2918" s="2">
        <f t="shared" si="637"/>
        <v>0</v>
      </c>
      <c r="AP2918" t="s">
        <v>2901</v>
      </c>
      <c r="AQ2918" t="s">
        <v>4105</v>
      </c>
      <c r="AR2918">
        <v>0</v>
      </c>
      <c r="AT2918" s="85" t="s">
        <v>4355</v>
      </c>
      <c r="AU2918" s="84" t="s">
        <v>3439</v>
      </c>
      <c r="AV2918" s="77" t="str">
        <f t="shared" si="638"/>
        <v>51059</v>
      </c>
      <c r="AX2918" s="7" t="s">
        <v>186</v>
      </c>
      <c r="AY2918">
        <v>224</v>
      </c>
    </row>
    <row r="2919" spans="1:51" hidden="1" outlineLevel="1">
      <c r="A2919" t="s">
        <v>2184</v>
      </c>
      <c r="B2919" t="s">
        <v>4105</v>
      </c>
      <c r="C2919" s="1">
        <f t="shared" si="632"/>
        <v>29915</v>
      </c>
      <c r="D2919" s="7">
        <f>IF(N2919&gt;0, RANK(N2919,(N2919:P2919,Q2919:AE2919)),0)</f>
        <v>2</v>
      </c>
      <c r="E2919" s="7">
        <f>IF(O2919&gt;0,RANK(O2919,(N2919:P2919,Q2919:AE2919)),0)</f>
        <v>1</v>
      </c>
      <c r="F2919" s="7">
        <f>IF(P2919&gt;0,RANK(P2919,(N2919:P2919,Q2919:AE2919)),0)</f>
        <v>0</v>
      </c>
      <c r="G2919" s="1">
        <f t="shared" si="639"/>
        <v>8299</v>
      </c>
      <c r="H2919" s="2">
        <f t="shared" si="640"/>
        <v>0.27741935483870966</v>
      </c>
      <c r="I2919" s="2"/>
      <c r="J2919" s="2">
        <f t="shared" si="633"/>
        <v>0.35808123015209758</v>
      </c>
      <c r="K2919" s="2">
        <f t="shared" si="633"/>
        <v>0.6355005849908073</v>
      </c>
      <c r="L2919" s="2">
        <f t="shared" si="633"/>
        <v>0</v>
      </c>
      <c r="M2919" s="2">
        <f t="shared" si="634"/>
        <v>6.4181848570951106E-3</v>
      </c>
      <c r="N2919" s="1">
        <v>10712</v>
      </c>
      <c r="O2919" s="1">
        <v>19011</v>
      </c>
      <c r="Q2919" s="1">
        <v>78</v>
      </c>
      <c r="R2919" s="1">
        <v>45</v>
      </c>
      <c r="W2919" s="1">
        <v>69</v>
      </c>
      <c r="AG2919" s="7">
        <f>IF(Q2919&gt;0,RANK(Q2919,(N2919:P2919,Q2919:AE2919)),0)</f>
        <v>3</v>
      </c>
      <c r="AH2919" s="7">
        <f>IF(R2919&gt;0,RANK(R2919,(N2919:P2919,Q2919:AE2919)),0)</f>
        <v>5</v>
      </c>
      <c r="AI2919" s="7">
        <f>IF(T2919&gt;0,RANK(T2919,(N2919:P2919,Q2919:AE2919)),0)</f>
        <v>0</v>
      </c>
      <c r="AJ2919" s="7">
        <f>IF(S2919&gt;0,RANK(S2919,(N2919:P2919,Q2919:AE2919)),0)</f>
        <v>0</v>
      </c>
      <c r="AK2919" s="2">
        <f t="shared" si="635"/>
        <v>2.6073875981948856E-3</v>
      </c>
      <c r="AL2919" s="2">
        <f t="shared" si="635"/>
        <v>1.5042620758816648E-3</v>
      </c>
      <c r="AM2919" s="2">
        <f t="shared" si="636"/>
        <v>0</v>
      </c>
      <c r="AN2919" s="2">
        <f t="shared" si="637"/>
        <v>0</v>
      </c>
      <c r="AP2919" t="s">
        <v>2184</v>
      </c>
      <c r="AQ2919" t="s">
        <v>4105</v>
      </c>
      <c r="AR2919">
        <v>0</v>
      </c>
      <c r="AT2919" s="85" t="s">
        <v>4355</v>
      </c>
      <c r="AU2919" s="84" t="s">
        <v>3440</v>
      </c>
      <c r="AV2919" s="77" t="str">
        <f t="shared" si="638"/>
        <v>51061</v>
      </c>
      <c r="AX2919" s="7" t="s">
        <v>186</v>
      </c>
      <c r="AY2919">
        <v>18</v>
      </c>
    </row>
    <row r="2920" spans="1:51" hidden="1" outlineLevel="1">
      <c r="A2920" t="s">
        <v>2414</v>
      </c>
      <c r="B2920" t="s">
        <v>4105</v>
      </c>
      <c r="C2920" s="1">
        <f t="shared" si="632"/>
        <v>6734</v>
      </c>
      <c r="D2920" s="7">
        <f>IF(N2920&gt;0, RANK(N2920,(N2920:P2920,Q2920:AE2920)),0)</f>
        <v>2</v>
      </c>
      <c r="E2920" s="7">
        <f>IF(O2920&gt;0,RANK(O2920,(N2920:P2920,Q2920:AE2920)),0)</f>
        <v>1</v>
      </c>
      <c r="F2920" s="7">
        <f>IF(P2920&gt;0,RANK(P2920,(N2920:P2920,Q2920:AE2920)),0)</f>
        <v>0</v>
      </c>
      <c r="G2920" s="1">
        <f t="shared" si="639"/>
        <v>1674</v>
      </c>
      <c r="H2920" s="2">
        <f t="shared" si="640"/>
        <v>0.24858924858924858</v>
      </c>
      <c r="I2920" s="2"/>
      <c r="J2920" s="2">
        <f t="shared" si="633"/>
        <v>0.36946836946836947</v>
      </c>
      <c r="K2920" s="2">
        <f t="shared" si="633"/>
        <v>0.61805761805761805</v>
      </c>
      <c r="L2920" s="2">
        <f t="shared" si="633"/>
        <v>0</v>
      </c>
      <c r="M2920" s="2">
        <f t="shared" si="634"/>
        <v>1.2474012474012475E-2</v>
      </c>
      <c r="N2920" s="1">
        <v>2488</v>
      </c>
      <c r="O2920" s="1">
        <v>4162</v>
      </c>
      <c r="Q2920" s="1">
        <v>38</v>
      </c>
      <c r="R2920" s="1">
        <v>38</v>
      </c>
      <c r="W2920" s="1">
        <v>8</v>
      </c>
      <c r="AG2920" s="7">
        <f>IF(Q2920&gt;0,RANK(Q2920,(N2920:P2920,Q2920:AE2920)),0)</f>
        <v>3</v>
      </c>
      <c r="AH2920" s="7">
        <f>IF(R2920&gt;0,RANK(R2920,(N2920:P2920,Q2920:AE2920)),0)</f>
        <v>3</v>
      </c>
      <c r="AI2920" s="7">
        <f>IF(T2920&gt;0,RANK(T2920,(N2920:P2920,Q2920:AE2920)),0)</f>
        <v>0</v>
      </c>
      <c r="AJ2920" s="7">
        <f>IF(S2920&gt;0,RANK(S2920,(N2920:P2920,Q2920:AE2920)),0)</f>
        <v>0</v>
      </c>
      <c r="AK2920" s="2">
        <f t="shared" si="635"/>
        <v>5.6430056430056431E-3</v>
      </c>
      <c r="AL2920" s="2">
        <f t="shared" si="635"/>
        <v>5.6430056430056431E-3</v>
      </c>
      <c r="AM2920" s="2">
        <f t="shared" si="636"/>
        <v>0</v>
      </c>
      <c r="AN2920" s="2">
        <f t="shared" si="637"/>
        <v>0</v>
      </c>
      <c r="AP2920" t="s">
        <v>2414</v>
      </c>
      <c r="AQ2920" t="s">
        <v>4105</v>
      </c>
      <c r="AR2920">
        <v>9</v>
      </c>
      <c r="AT2920" s="85" t="s">
        <v>4355</v>
      </c>
      <c r="AU2920" s="84" t="s">
        <v>4160</v>
      </c>
      <c r="AV2920" s="77" t="str">
        <f t="shared" si="638"/>
        <v>51063</v>
      </c>
      <c r="AX2920" s="7" t="s">
        <v>186</v>
      </c>
      <c r="AY2920">
        <v>5</v>
      </c>
    </row>
    <row r="2921" spans="1:51" hidden="1" outlineLevel="1">
      <c r="A2921" t="s">
        <v>3929</v>
      </c>
      <c r="B2921" t="s">
        <v>4105</v>
      </c>
      <c r="C2921" s="1">
        <f t="shared" si="632"/>
        <v>10957</v>
      </c>
      <c r="D2921" s="7">
        <f>IF(N2921&gt;0, RANK(N2921,(N2921:P2921,Q2921:AE2921)),0)</f>
        <v>2</v>
      </c>
      <c r="E2921" s="7">
        <f>IF(O2921&gt;0,RANK(O2921,(N2921:P2921,Q2921:AE2921)),0)</f>
        <v>1</v>
      </c>
      <c r="F2921" s="7">
        <f>IF(P2921&gt;0,RANK(P2921,(N2921:P2921,Q2921:AE2921)),0)</f>
        <v>0</v>
      </c>
      <c r="G2921" s="1">
        <f t="shared" si="639"/>
        <v>2043</v>
      </c>
      <c r="H2921" s="2">
        <f t="shared" si="640"/>
        <v>0.18645614675549876</v>
      </c>
      <c r="I2921" s="2"/>
      <c r="J2921" s="2">
        <f t="shared" si="633"/>
        <v>0.40293876060965594</v>
      </c>
      <c r="K2921" s="2">
        <f t="shared" si="633"/>
        <v>0.58939490736515465</v>
      </c>
      <c r="L2921" s="2">
        <f t="shared" si="633"/>
        <v>0</v>
      </c>
      <c r="M2921" s="2">
        <f t="shared" si="634"/>
        <v>7.666332025189404E-3</v>
      </c>
      <c r="N2921" s="1">
        <v>4415</v>
      </c>
      <c r="O2921" s="1">
        <v>6458</v>
      </c>
      <c r="Q2921" s="1">
        <v>43</v>
      </c>
      <c r="R2921" s="1">
        <v>32</v>
      </c>
      <c r="W2921" s="1">
        <v>9</v>
      </c>
      <c r="AG2921" s="7">
        <f>IF(Q2921&gt;0,RANK(Q2921,(N2921:P2921,Q2921:AE2921)),0)</f>
        <v>3</v>
      </c>
      <c r="AH2921" s="7">
        <f>IF(R2921&gt;0,RANK(R2921,(N2921:P2921,Q2921:AE2921)),0)</f>
        <v>4</v>
      </c>
      <c r="AI2921" s="7">
        <f>IF(T2921&gt;0,RANK(T2921,(N2921:P2921,Q2921:AE2921)),0)</f>
        <v>0</v>
      </c>
      <c r="AJ2921" s="7">
        <f>IF(S2921&gt;0,RANK(S2921,(N2921:P2921,Q2921:AE2921)),0)</f>
        <v>0</v>
      </c>
      <c r="AK2921" s="2">
        <f t="shared" si="635"/>
        <v>3.9244318700374188E-3</v>
      </c>
      <c r="AL2921" s="2">
        <f t="shared" si="635"/>
        <v>2.9205074381673814E-3</v>
      </c>
      <c r="AM2921" s="2">
        <f t="shared" si="636"/>
        <v>0</v>
      </c>
      <c r="AN2921" s="2">
        <f t="shared" si="637"/>
        <v>0</v>
      </c>
      <c r="AP2921" t="s">
        <v>3929</v>
      </c>
      <c r="AQ2921" t="s">
        <v>4105</v>
      </c>
      <c r="AR2921">
        <v>5</v>
      </c>
      <c r="AT2921" s="85" t="s">
        <v>4355</v>
      </c>
      <c r="AU2921" s="84" t="s">
        <v>4002</v>
      </c>
      <c r="AV2921" s="77" t="str">
        <f t="shared" si="638"/>
        <v>51065</v>
      </c>
      <c r="AX2921" s="7" t="s">
        <v>186</v>
      </c>
      <c r="AY2921">
        <v>6</v>
      </c>
    </row>
    <row r="2922" spans="1:51" hidden="1" outlineLevel="1">
      <c r="A2922" t="s">
        <v>3082</v>
      </c>
      <c r="B2922" t="s">
        <v>4105</v>
      </c>
      <c r="C2922" s="1">
        <f t="shared" si="632"/>
        <v>22223</v>
      </c>
      <c r="D2922" s="7">
        <f>IF(N2922&gt;0, RANK(N2922,(N2922:P2922,Q2922:AE2922)),0)</f>
        <v>2</v>
      </c>
      <c r="E2922" s="7">
        <f>IF(O2922&gt;0,RANK(O2922,(N2922:P2922,Q2922:AE2922)),0)</f>
        <v>1</v>
      </c>
      <c r="F2922" s="7">
        <f>IF(P2922&gt;0,RANK(P2922,(N2922:P2922,Q2922:AE2922)),0)</f>
        <v>0</v>
      </c>
      <c r="G2922" s="1">
        <f t="shared" si="639"/>
        <v>6046</v>
      </c>
      <c r="H2922" s="2">
        <f t="shared" si="640"/>
        <v>0.27206047788327409</v>
      </c>
      <c r="I2922" s="2"/>
      <c r="J2922" s="2">
        <f t="shared" ref="J2922:L2953" si="641">IF($C2922=0,"-",N2922/$C2922)</f>
        <v>0.36007739729109484</v>
      </c>
      <c r="K2922" s="2">
        <f t="shared" si="641"/>
        <v>0.63213787517436892</v>
      </c>
      <c r="L2922" s="2">
        <f t="shared" si="641"/>
        <v>0</v>
      </c>
      <c r="M2922" s="2">
        <f t="shared" si="634"/>
        <v>7.7847275345361844E-3</v>
      </c>
      <c r="N2922" s="1">
        <v>8002</v>
      </c>
      <c r="O2922" s="1">
        <v>14048</v>
      </c>
      <c r="Q2922" s="1">
        <v>76</v>
      </c>
      <c r="R2922" s="1">
        <v>84</v>
      </c>
      <c r="W2922" s="1">
        <v>13</v>
      </c>
      <c r="AG2922" s="7">
        <f>IF(Q2922&gt;0,RANK(Q2922,(N2922:P2922,Q2922:AE2922)),0)</f>
        <v>4</v>
      </c>
      <c r="AH2922" s="7">
        <f>IF(R2922&gt;0,RANK(R2922,(N2922:P2922,Q2922:AE2922)),0)</f>
        <v>3</v>
      </c>
      <c r="AI2922" s="7">
        <f>IF(T2922&gt;0,RANK(T2922,(N2922:P2922,Q2922:AE2922)),0)</f>
        <v>0</v>
      </c>
      <c r="AJ2922" s="7">
        <f>IF(S2922&gt;0,RANK(S2922,(N2922:P2922,Q2922:AE2922)),0)</f>
        <v>0</v>
      </c>
      <c r="AK2922" s="2">
        <f t="shared" ref="AK2922:AL2953" si="642">IF($C2922=0,"-",Q2922/$C2922)</f>
        <v>3.4198803041893535E-3</v>
      </c>
      <c r="AL2922" s="2">
        <f t="shared" si="642"/>
        <v>3.7798677046303381E-3</v>
      </c>
      <c r="AM2922" s="2">
        <f t="shared" si="636"/>
        <v>0</v>
      </c>
      <c r="AN2922" s="2">
        <f t="shared" si="637"/>
        <v>0</v>
      </c>
      <c r="AP2922" t="s">
        <v>3082</v>
      </c>
      <c r="AQ2922" t="s">
        <v>4105</v>
      </c>
      <c r="AR2922">
        <v>5</v>
      </c>
      <c r="AT2922" s="85" t="s">
        <v>4355</v>
      </c>
      <c r="AU2922" s="84" t="s">
        <v>4003</v>
      </c>
      <c r="AV2922" s="77" t="str">
        <f t="shared" si="638"/>
        <v>51067</v>
      </c>
      <c r="AX2922" s="7" t="s">
        <v>186</v>
      </c>
      <c r="AY2922">
        <v>23</v>
      </c>
    </row>
    <row r="2923" spans="1:51" hidden="1" outlineLevel="1">
      <c r="A2923" t="s">
        <v>1625</v>
      </c>
      <c r="B2923" t="s">
        <v>4105</v>
      </c>
      <c r="C2923" s="1">
        <f t="shared" si="632"/>
        <v>28540</v>
      </c>
      <c r="D2923" s="7">
        <f>IF(N2923&gt;0, RANK(N2923,(N2923:P2923,Q2923:AE2923)),0)</f>
        <v>2</v>
      </c>
      <c r="E2923" s="7">
        <f>IF(O2923&gt;0,RANK(O2923,(N2923:P2923,Q2923:AE2923)),0)</f>
        <v>1</v>
      </c>
      <c r="F2923" s="7">
        <f>IF(P2923&gt;0,RANK(P2923,(N2923:P2923,Q2923:AE2923)),0)</f>
        <v>0</v>
      </c>
      <c r="G2923" s="1">
        <f t="shared" si="639"/>
        <v>10533</v>
      </c>
      <c r="H2923" s="2">
        <f t="shared" si="640"/>
        <v>0.36906096706377017</v>
      </c>
      <c r="I2923" s="2"/>
      <c r="J2923" s="2">
        <f t="shared" si="641"/>
        <v>0.31019621583742119</v>
      </c>
      <c r="K2923" s="2">
        <f t="shared" si="641"/>
        <v>0.6792571829011913</v>
      </c>
      <c r="L2923" s="2">
        <f t="shared" si="641"/>
        <v>0</v>
      </c>
      <c r="M2923" s="2">
        <f t="shared" si="634"/>
        <v>1.0546601261387512E-2</v>
      </c>
      <c r="N2923" s="1">
        <v>8853</v>
      </c>
      <c r="O2923" s="1">
        <v>19386</v>
      </c>
      <c r="Q2923" s="1">
        <v>117</v>
      </c>
      <c r="R2923" s="1">
        <v>121</v>
      </c>
      <c r="W2923" s="1">
        <v>63</v>
      </c>
      <c r="AG2923" s="7">
        <f>IF(Q2923&gt;0,RANK(Q2923,(N2923:P2923,Q2923:AE2923)),0)</f>
        <v>4</v>
      </c>
      <c r="AH2923" s="7">
        <f>IF(R2923&gt;0,RANK(R2923,(N2923:P2923,Q2923:AE2923)),0)</f>
        <v>3</v>
      </c>
      <c r="AI2923" s="7">
        <f>IF(T2923&gt;0,RANK(T2923,(N2923:P2923,Q2923:AE2923)),0)</f>
        <v>0</v>
      </c>
      <c r="AJ2923" s="7">
        <f>IF(S2923&gt;0,RANK(S2923,(N2923:P2923,Q2923:AE2923)),0)</f>
        <v>0</v>
      </c>
      <c r="AK2923" s="2">
        <f t="shared" si="642"/>
        <v>4.0995094604064468E-3</v>
      </c>
      <c r="AL2923" s="2">
        <f t="shared" si="642"/>
        <v>4.2396636299929921E-3</v>
      </c>
      <c r="AM2923" s="2">
        <f t="shared" si="636"/>
        <v>0</v>
      </c>
      <c r="AN2923" s="2">
        <f t="shared" si="637"/>
        <v>0</v>
      </c>
      <c r="AP2923" t="s">
        <v>1625</v>
      </c>
      <c r="AQ2923" t="s">
        <v>4105</v>
      </c>
      <c r="AR2923">
        <v>10</v>
      </c>
      <c r="AT2923" s="85" t="s">
        <v>4355</v>
      </c>
      <c r="AU2923" s="84" t="s">
        <v>4004</v>
      </c>
      <c r="AV2923" s="77" t="str">
        <f t="shared" si="638"/>
        <v>51069</v>
      </c>
      <c r="AX2923" s="7" t="s">
        <v>186</v>
      </c>
      <c r="AY2923">
        <v>19</v>
      </c>
    </row>
    <row r="2924" spans="1:51" hidden="1" outlineLevel="1">
      <c r="A2924" t="s">
        <v>2599</v>
      </c>
      <c r="B2924" t="s">
        <v>4105</v>
      </c>
      <c r="C2924" s="1">
        <f t="shared" si="632"/>
        <v>7498</v>
      </c>
      <c r="D2924" s="7">
        <f>IF(N2924&gt;0, RANK(N2924,(N2924:P2924,Q2924:AE2924)),0)</f>
        <v>2</v>
      </c>
      <c r="E2924" s="7">
        <f>IF(O2924&gt;0,RANK(O2924,(N2924:P2924,Q2924:AE2924)),0)</f>
        <v>1</v>
      </c>
      <c r="F2924" s="7">
        <f>IF(P2924&gt;0,RANK(P2924,(N2924:P2924,Q2924:AE2924)),0)</f>
        <v>0</v>
      </c>
      <c r="G2924" s="1">
        <f t="shared" si="639"/>
        <v>1273</v>
      </c>
      <c r="H2924" s="2">
        <f t="shared" si="640"/>
        <v>0.16977860762870098</v>
      </c>
      <c r="I2924" s="2"/>
      <c r="J2924" s="2">
        <f t="shared" si="641"/>
        <v>0.40637503334222458</v>
      </c>
      <c r="K2924" s="2">
        <f t="shared" si="641"/>
        <v>0.57615364097092558</v>
      </c>
      <c r="L2924" s="2">
        <f t="shared" si="641"/>
        <v>0</v>
      </c>
      <c r="M2924" s="2">
        <f t="shared" si="634"/>
        <v>1.7471325686849837E-2</v>
      </c>
      <c r="N2924" s="1">
        <v>3047</v>
      </c>
      <c r="O2924" s="1">
        <v>4320</v>
      </c>
      <c r="Q2924" s="1">
        <v>30</v>
      </c>
      <c r="R2924" s="1">
        <v>100</v>
      </c>
      <c r="W2924" s="1">
        <v>1</v>
      </c>
      <c r="AG2924" s="7">
        <f>IF(Q2924&gt;0,RANK(Q2924,(N2924:P2924,Q2924:AE2924)),0)</f>
        <v>4</v>
      </c>
      <c r="AH2924" s="7">
        <f>IF(R2924&gt;0,RANK(R2924,(N2924:P2924,Q2924:AE2924)),0)</f>
        <v>3</v>
      </c>
      <c r="AI2924" s="7">
        <f>IF(T2924&gt;0,RANK(T2924,(N2924:P2924,Q2924:AE2924)),0)</f>
        <v>0</v>
      </c>
      <c r="AJ2924" s="7">
        <f>IF(S2924&gt;0,RANK(S2924,(N2924:P2924,Q2924:AE2924)),0)</f>
        <v>0</v>
      </c>
      <c r="AK2924" s="2">
        <f t="shared" si="642"/>
        <v>4.0010669511869835E-3</v>
      </c>
      <c r="AL2924" s="2">
        <f t="shared" si="642"/>
        <v>1.3336889837289943E-2</v>
      </c>
      <c r="AM2924" s="2">
        <f t="shared" si="636"/>
        <v>0</v>
      </c>
      <c r="AN2924" s="2">
        <f t="shared" si="637"/>
        <v>0</v>
      </c>
      <c r="AP2924" t="s">
        <v>2599</v>
      </c>
      <c r="AQ2924" t="s">
        <v>4105</v>
      </c>
      <c r="AR2924">
        <v>9</v>
      </c>
      <c r="AT2924" s="85" t="s">
        <v>4355</v>
      </c>
      <c r="AU2924" s="84" t="s">
        <v>5049</v>
      </c>
      <c r="AV2924" s="77" t="str">
        <f t="shared" si="638"/>
        <v>51071</v>
      </c>
      <c r="AX2924" s="7" t="s">
        <v>186</v>
      </c>
      <c r="AY2924">
        <v>9</v>
      </c>
    </row>
    <row r="2925" spans="1:51" hidden="1" outlineLevel="1">
      <c r="A2925" t="s">
        <v>2587</v>
      </c>
      <c r="B2925" t="s">
        <v>4105</v>
      </c>
      <c r="C2925" s="1">
        <f t="shared" si="632"/>
        <v>16333</v>
      </c>
      <c r="D2925" s="7">
        <f>IF(N2925&gt;0, RANK(N2925,(N2925:P2925,Q2925:AE2925)),0)</f>
        <v>2</v>
      </c>
      <c r="E2925" s="7">
        <f>IF(O2925&gt;0,RANK(O2925,(N2925:P2925,Q2925:AE2925)),0)</f>
        <v>1</v>
      </c>
      <c r="F2925" s="7">
        <f>IF(P2925&gt;0,RANK(P2925,(N2925:P2925,Q2925:AE2925)),0)</f>
        <v>0</v>
      </c>
      <c r="G2925" s="1">
        <f t="shared" si="639"/>
        <v>5979</v>
      </c>
      <c r="H2925" s="2">
        <f t="shared" si="640"/>
        <v>0.36606869527949548</v>
      </c>
      <c r="I2925" s="2"/>
      <c r="J2925" s="2">
        <f t="shared" si="641"/>
        <v>0.31255739913059449</v>
      </c>
      <c r="K2925" s="2">
        <f t="shared" si="641"/>
        <v>0.67862609441009003</v>
      </c>
      <c r="L2925" s="2">
        <f t="shared" si="641"/>
        <v>0</v>
      </c>
      <c r="M2925" s="2">
        <f t="shared" si="634"/>
        <v>8.8165064593154208E-3</v>
      </c>
      <c r="N2925" s="1">
        <v>5105</v>
      </c>
      <c r="O2925" s="1">
        <v>11084</v>
      </c>
      <c r="Q2925" s="1">
        <v>81</v>
      </c>
      <c r="R2925" s="1">
        <v>24</v>
      </c>
      <c r="W2925" s="1">
        <v>39</v>
      </c>
      <c r="AG2925" s="7">
        <f>IF(Q2925&gt;0,RANK(Q2925,(N2925:P2925,Q2925:AE2925)),0)</f>
        <v>3</v>
      </c>
      <c r="AH2925" s="7">
        <f>IF(R2925&gt;0,RANK(R2925,(N2925:P2925,Q2925:AE2925)),0)</f>
        <v>5</v>
      </c>
      <c r="AI2925" s="7">
        <f>IF(T2925&gt;0,RANK(T2925,(N2925:P2925,Q2925:AE2925)),0)</f>
        <v>0</v>
      </c>
      <c r="AJ2925" s="7">
        <f>IF(S2925&gt;0,RANK(S2925,(N2925:P2925,Q2925:AE2925)),0)</f>
        <v>0</v>
      </c>
      <c r="AK2925" s="2">
        <f t="shared" si="642"/>
        <v>4.9592848833649667E-3</v>
      </c>
      <c r="AL2925" s="2">
        <f t="shared" si="642"/>
        <v>1.4694177432192494E-3</v>
      </c>
      <c r="AM2925" s="2">
        <f t="shared" si="636"/>
        <v>0</v>
      </c>
      <c r="AN2925" s="2">
        <f t="shared" si="637"/>
        <v>0</v>
      </c>
      <c r="AP2925" t="s">
        <v>2587</v>
      </c>
      <c r="AQ2925" t="s">
        <v>4105</v>
      </c>
      <c r="AR2925">
        <v>1</v>
      </c>
      <c r="AT2925" s="85" t="s">
        <v>4355</v>
      </c>
      <c r="AU2925" s="84" t="s">
        <v>4879</v>
      </c>
      <c r="AV2925" s="77" t="str">
        <f t="shared" si="638"/>
        <v>51073</v>
      </c>
      <c r="AX2925" s="7" t="s">
        <v>186</v>
      </c>
      <c r="AY2925">
        <v>11</v>
      </c>
    </row>
    <row r="2926" spans="1:51" hidden="1" outlineLevel="1">
      <c r="A2926" t="s">
        <v>2940</v>
      </c>
      <c r="B2926" t="s">
        <v>4105</v>
      </c>
      <c r="C2926" s="1">
        <f t="shared" si="632"/>
        <v>10338</v>
      </c>
      <c r="D2926" s="7">
        <f>IF(N2926&gt;0, RANK(N2926,(N2926:P2926,Q2926:AE2926)),0)</f>
        <v>2</v>
      </c>
      <c r="E2926" s="7">
        <f>IF(O2926&gt;0,RANK(O2926,(N2926:P2926,Q2926:AE2926)),0)</f>
        <v>1</v>
      </c>
      <c r="F2926" s="7">
        <f>IF(P2926&gt;0,RANK(P2926,(N2926:P2926,Q2926:AE2926)),0)</f>
        <v>0</v>
      </c>
      <c r="G2926" s="1">
        <f t="shared" si="639"/>
        <v>3085</v>
      </c>
      <c r="H2926" s="2">
        <f t="shared" si="640"/>
        <v>0.29841361965563939</v>
      </c>
      <c r="I2926" s="2"/>
      <c r="J2926" s="2">
        <f t="shared" si="641"/>
        <v>0.34658541303927259</v>
      </c>
      <c r="K2926" s="2">
        <f t="shared" si="641"/>
        <v>0.64499903269491199</v>
      </c>
      <c r="L2926" s="2">
        <f t="shared" si="641"/>
        <v>0</v>
      </c>
      <c r="M2926" s="2">
        <f t="shared" si="634"/>
        <v>8.415554265815417E-3</v>
      </c>
      <c r="N2926" s="1">
        <v>3583</v>
      </c>
      <c r="O2926" s="1">
        <v>6668</v>
      </c>
      <c r="Q2926" s="1">
        <v>31</v>
      </c>
      <c r="R2926" s="1">
        <v>26</v>
      </c>
      <c r="W2926" s="1">
        <v>30</v>
      </c>
      <c r="AG2926" s="7">
        <f>IF(Q2926&gt;0,RANK(Q2926,(N2926:P2926,Q2926:AE2926)),0)</f>
        <v>3</v>
      </c>
      <c r="AH2926" s="7">
        <f>IF(R2926&gt;0,RANK(R2926,(N2926:P2926,Q2926:AE2926)),0)</f>
        <v>5</v>
      </c>
      <c r="AI2926" s="7">
        <f>IF(T2926&gt;0,RANK(T2926,(N2926:P2926,Q2926:AE2926)),0)</f>
        <v>0</v>
      </c>
      <c r="AJ2926" s="7">
        <f>IF(S2926&gt;0,RANK(S2926,(N2926:P2926,Q2926:AE2926)),0)</f>
        <v>0</v>
      </c>
      <c r="AK2926" s="2">
        <f t="shared" si="642"/>
        <v>2.9986457728767655E-3</v>
      </c>
      <c r="AL2926" s="2">
        <f t="shared" si="642"/>
        <v>2.5149932288643837E-3</v>
      </c>
      <c r="AM2926" s="2">
        <f t="shared" si="636"/>
        <v>0</v>
      </c>
      <c r="AN2926" s="2">
        <f t="shared" si="637"/>
        <v>0</v>
      </c>
      <c r="AP2926" t="s">
        <v>2940</v>
      </c>
      <c r="AQ2926" t="s">
        <v>4105</v>
      </c>
      <c r="AR2926">
        <v>7</v>
      </c>
      <c r="AT2926" s="85" t="s">
        <v>4355</v>
      </c>
      <c r="AU2926" s="84" t="s">
        <v>5171</v>
      </c>
      <c r="AV2926" s="77" t="str">
        <f t="shared" si="638"/>
        <v>51075</v>
      </c>
      <c r="AX2926" s="7" t="s">
        <v>186</v>
      </c>
      <c r="AY2926">
        <v>8</v>
      </c>
    </row>
    <row r="2927" spans="1:51" hidden="1" outlineLevel="1">
      <c r="A2927" t="s">
        <v>4906</v>
      </c>
      <c r="B2927" t="s">
        <v>4105</v>
      </c>
      <c r="C2927" s="1">
        <f t="shared" si="632"/>
        <v>7137</v>
      </c>
      <c r="D2927" s="7">
        <f>IF(N2927&gt;0, RANK(N2927,(N2927:P2927,Q2927:AE2927)),0)</f>
        <v>2</v>
      </c>
      <c r="E2927" s="7">
        <f>IF(O2927&gt;0,RANK(O2927,(N2927:P2927,Q2927:AE2927)),0)</f>
        <v>1</v>
      </c>
      <c r="F2927" s="7">
        <f>IF(P2927&gt;0,RANK(P2927,(N2927:P2927,Q2927:AE2927)),0)</f>
        <v>0</v>
      </c>
      <c r="G2927" s="1">
        <f t="shared" si="639"/>
        <v>2225</v>
      </c>
      <c r="H2927" s="2">
        <f t="shared" si="640"/>
        <v>0.3117556396244921</v>
      </c>
      <c r="I2927" s="2"/>
      <c r="J2927" s="2">
        <f t="shared" si="641"/>
        <v>0.34047919293820933</v>
      </c>
      <c r="K2927" s="2">
        <f t="shared" si="641"/>
        <v>0.65223483256270143</v>
      </c>
      <c r="L2927" s="2">
        <f t="shared" si="641"/>
        <v>0</v>
      </c>
      <c r="M2927" s="2">
        <f t="shared" si="634"/>
        <v>7.2859744990891873E-3</v>
      </c>
      <c r="N2927" s="1">
        <v>2430</v>
      </c>
      <c r="O2927" s="1">
        <v>4655</v>
      </c>
      <c r="Q2927" s="1">
        <v>12</v>
      </c>
      <c r="R2927" s="1">
        <v>39</v>
      </c>
      <c r="W2927" s="1">
        <v>1</v>
      </c>
      <c r="AG2927" s="7">
        <f>IF(Q2927&gt;0,RANK(Q2927,(N2927:P2927,Q2927:AE2927)),0)</f>
        <v>4</v>
      </c>
      <c r="AH2927" s="7">
        <f>IF(R2927&gt;0,RANK(R2927,(N2927:P2927,Q2927:AE2927)),0)</f>
        <v>3</v>
      </c>
      <c r="AI2927" s="7">
        <f>IF(T2927&gt;0,RANK(T2927,(N2927:P2927,Q2927:AE2927)),0)</f>
        <v>0</v>
      </c>
      <c r="AJ2927" s="7">
        <f>IF(S2927&gt;0,RANK(S2927,(N2927:P2927,Q2927:AE2927)),0)</f>
        <v>0</v>
      </c>
      <c r="AK2927" s="2">
        <f t="shared" si="642"/>
        <v>1.6813787305590584E-3</v>
      </c>
      <c r="AL2927" s="2">
        <f t="shared" si="642"/>
        <v>5.4644808743169399E-3</v>
      </c>
      <c r="AM2927" s="2">
        <f t="shared" si="636"/>
        <v>0</v>
      </c>
      <c r="AN2927" s="2">
        <f t="shared" si="637"/>
        <v>0</v>
      </c>
      <c r="AP2927" t="s">
        <v>4906</v>
      </c>
      <c r="AQ2927" t="s">
        <v>4105</v>
      </c>
      <c r="AR2927">
        <v>9</v>
      </c>
      <c r="AT2927" s="85" t="s">
        <v>4355</v>
      </c>
      <c r="AU2927" s="84" t="s">
        <v>5172</v>
      </c>
      <c r="AV2927" s="77" t="str">
        <f t="shared" si="638"/>
        <v>51077</v>
      </c>
      <c r="AX2927" s="7" t="s">
        <v>186</v>
      </c>
      <c r="AY2927">
        <v>15</v>
      </c>
    </row>
    <row r="2928" spans="1:51" hidden="1" outlineLevel="1">
      <c r="A2928" t="s">
        <v>1763</v>
      </c>
      <c r="B2928" t="s">
        <v>4105</v>
      </c>
      <c r="C2928" s="1">
        <f t="shared" si="632"/>
        <v>6939</v>
      </c>
      <c r="D2928" s="7">
        <f>IF(N2928&gt;0, RANK(N2928,(N2928:P2928,Q2928:AE2928)),0)</f>
        <v>2</v>
      </c>
      <c r="E2928" s="7">
        <f>IF(O2928&gt;0,RANK(O2928,(N2928:P2928,Q2928:AE2928)),0)</f>
        <v>1</v>
      </c>
      <c r="F2928" s="7">
        <f>IF(P2928&gt;0,RANK(P2928,(N2928:P2928,Q2928:AE2928)),0)</f>
        <v>0</v>
      </c>
      <c r="G2928" s="1">
        <f t="shared" si="639"/>
        <v>2330</v>
      </c>
      <c r="H2928" s="2">
        <f t="shared" si="640"/>
        <v>0.33578325407119181</v>
      </c>
      <c r="I2928" s="2"/>
      <c r="J2928" s="2">
        <f t="shared" si="641"/>
        <v>0.32281308545899984</v>
      </c>
      <c r="K2928" s="2">
        <f t="shared" si="641"/>
        <v>0.6585963395301917</v>
      </c>
      <c r="L2928" s="2">
        <f t="shared" si="641"/>
        <v>0</v>
      </c>
      <c r="M2928" s="2">
        <f t="shared" si="634"/>
        <v>1.8590575010808408E-2</v>
      </c>
      <c r="N2928" s="1">
        <v>2240</v>
      </c>
      <c r="O2928" s="1">
        <v>4570</v>
      </c>
      <c r="Q2928" s="1">
        <v>36</v>
      </c>
      <c r="R2928" s="1">
        <v>90</v>
      </c>
      <c r="W2928" s="1">
        <v>3</v>
      </c>
      <c r="AG2928" s="7">
        <f>IF(Q2928&gt;0,RANK(Q2928,(N2928:P2928,Q2928:AE2928)),0)</f>
        <v>4</v>
      </c>
      <c r="AH2928" s="7">
        <f>IF(R2928&gt;0,RANK(R2928,(N2928:P2928,Q2928:AE2928)),0)</f>
        <v>3</v>
      </c>
      <c r="AI2928" s="7">
        <f>IF(T2928&gt;0,RANK(T2928,(N2928:P2928,Q2928:AE2928)),0)</f>
        <v>0</v>
      </c>
      <c r="AJ2928" s="7">
        <f>IF(S2928&gt;0,RANK(S2928,(N2928:P2928,Q2928:AE2928)),0)</f>
        <v>0</v>
      </c>
      <c r="AK2928" s="2">
        <f t="shared" si="642"/>
        <v>5.1880674448767832E-3</v>
      </c>
      <c r="AL2928" s="2">
        <f t="shared" si="642"/>
        <v>1.2970168612191959E-2</v>
      </c>
      <c r="AM2928" s="2">
        <f t="shared" si="636"/>
        <v>0</v>
      </c>
      <c r="AN2928" s="2">
        <f t="shared" si="637"/>
        <v>0</v>
      </c>
      <c r="AP2928" t="s">
        <v>1763</v>
      </c>
      <c r="AQ2928" t="s">
        <v>4105</v>
      </c>
      <c r="AR2928">
        <v>5</v>
      </c>
      <c r="AT2928" s="85" t="s">
        <v>4355</v>
      </c>
      <c r="AU2928" s="84" t="s">
        <v>4922</v>
      </c>
      <c r="AV2928" s="77" t="str">
        <f t="shared" si="638"/>
        <v>51079</v>
      </c>
      <c r="AX2928" s="7" t="s">
        <v>186</v>
      </c>
      <c r="AY2928">
        <v>4</v>
      </c>
    </row>
    <row r="2929" spans="1:51" hidden="1" outlineLevel="1">
      <c r="A2929" t="s">
        <v>4013</v>
      </c>
      <c r="B2929" t="s">
        <v>4105</v>
      </c>
      <c r="C2929" s="1">
        <f t="shared" si="632"/>
        <v>4258</v>
      </c>
      <c r="D2929" s="7">
        <f>IF(N2929&gt;0, RANK(N2929,(N2929:P2929,Q2929:AE2929)),0)</f>
        <v>1</v>
      </c>
      <c r="E2929" s="7">
        <f>IF(O2929&gt;0,RANK(O2929,(N2929:P2929,Q2929:AE2929)),0)</f>
        <v>2</v>
      </c>
      <c r="F2929" s="7">
        <f>IF(P2929&gt;0,RANK(P2929,(N2929:P2929,Q2929:AE2929)),0)</f>
        <v>0</v>
      </c>
      <c r="G2929" s="1">
        <f t="shared" si="639"/>
        <v>782</v>
      </c>
      <c r="H2929" s="2">
        <f t="shared" si="640"/>
        <v>0.18365429779239079</v>
      </c>
      <c r="I2929" s="2"/>
      <c r="J2929" s="2">
        <f t="shared" si="641"/>
        <v>0.59041803663691872</v>
      </c>
      <c r="K2929" s="2">
        <f t="shared" si="641"/>
        <v>0.40676373884452793</v>
      </c>
      <c r="L2929" s="2">
        <f t="shared" si="641"/>
        <v>0</v>
      </c>
      <c r="M2929" s="2">
        <f t="shared" si="634"/>
        <v>2.8182245185533472E-3</v>
      </c>
      <c r="N2929" s="1">
        <v>2514</v>
      </c>
      <c r="O2929" s="1">
        <v>1732</v>
      </c>
      <c r="Q2929" s="1">
        <v>1</v>
      </c>
      <c r="R2929" s="1">
        <v>11</v>
      </c>
      <c r="W2929" s="1">
        <v>0</v>
      </c>
      <c r="AG2929" s="7">
        <f>IF(Q2929&gt;0,RANK(Q2929,(N2929:P2929,Q2929:AE2929)),0)</f>
        <v>4</v>
      </c>
      <c r="AH2929" s="7">
        <f>IF(R2929&gt;0,RANK(R2929,(N2929:P2929,Q2929:AE2929)),0)</f>
        <v>3</v>
      </c>
      <c r="AI2929" s="7">
        <f>IF(T2929&gt;0,RANK(T2929,(N2929:P2929,Q2929:AE2929)),0)</f>
        <v>0</v>
      </c>
      <c r="AJ2929" s="7">
        <f>IF(S2929&gt;0,RANK(S2929,(N2929:P2929,Q2929:AE2929)),0)</f>
        <v>0</v>
      </c>
      <c r="AK2929" s="2">
        <f t="shared" si="642"/>
        <v>2.3485204321277596E-4</v>
      </c>
      <c r="AL2929" s="2">
        <f t="shared" si="642"/>
        <v>2.5833724753405356E-3</v>
      </c>
      <c r="AM2929" s="2">
        <f t="shared" si="636"/>
        <v>0</v>
      </c>
      <c r="AN2929" s="2">
        <f t="shared" si="637"/>
        <v>0</v>
      </c>
      <c r="AP2929" t="s">
        <v>4013</v>
      </c>
      <c r="AQ2929" t="s">
        <v>4105</v>
      </c>
      <c r="AR2929">
        <v>4</v>
      </c>
      <c r="AT2929" s="85" t="s">
        <v>4355</v>
      </c>
      <c r="AU2929" s="84" t="s">
        <v>4173</v>
      </c>
      <c r="AV2929" s="77" t="str">
        <f t="shared" si="638"/>
        <v>51081</v>
      </c>
      <c r="AX2929" s="7" t="s">
        <v>186</v>
      </c>
      <c r="AY2929">
        <v>9</v>
      </c>
    </row>
    <row r="2930" spans="1:51" hidden="1" outlineLevel="1">
      <c r="A2930" t="s">
        <v>2847</v>
      </c>
      <c r="B2930" t="s">
        <v>4105</v>
      </c>
      <c r="C2930" s="1">
        <f t="shared" si="632"/>
        <v>14656</v>
      </c>
      <c r="D2930" s="7">
        <f>IF(N2930&gt;0, RANK(N2930,(N2930:P2930,Q2930:AE2930)),0)</f>
        <v>2</v>
      </c>
      <c r="E2930" s="7">
        <f>IF(O2930&gt;0,RANK(O2930,(N2930:P2930,Q2930:AE2930)),0)</f>
        <v>1</v>
      </c>
      <c r="F2930" s="7">
        <f>IF(P2930&gt;0,RANK(P2930,(N2930:P2930,Q2930:AE2930)),0)</f>
        <v>0</v>
      </c>
      <c r="G2930" s="1">
        <f t="shared" si="639"/>
        <v>2143</v>
      </c>
      <c r="H2930" s="2">
        <f t="shared" si="640"/>
        <v>0.14621997816593887</v>
      </c>
      <c r="I2930" s="2"/>
      <c r="J2930" s="2">
        <f t="shared" si="641"/>
        <v>0.42439956331877732</v>
      </c>
      <c r="K2930" s="2">
        <f t="shared" si="641"/>
        <v>0.57061954148471616</v>
      </c>
      <c r="L2930" s="2">
        <f t="shared" si="641"/>
        <v>0</v>
      </c>
      <c r="M2930" s="2">
        <f t="shared" si="634"/>
        <v>4.980895196506463E-3</v>
      </c>
      <c r="N2930" s="1">
        <v>6220</v>
      </c>
      <c r="O2930" s="1">
        <v>8363</v>
      </c>
      <c r="Q2930" s="1">
        <v>26</v>
      </c>
      <c r="R2930" s="1">
        <v>36</v>
      </c>
      <c r="W2930" s="1">
        <v>11</v>
      </c>
      <c r="AG2930" s="7">
        <f>IF(Q2930&gt;0,RANK(Q2930,(N2930:P2930,Q2930:AE2930)),0)</f>
        <v>4</v>
      </c>
      <c r="AH2930" s="7">
        <f>IF(R2930&gt;0,RANK(R2930,(N2930:P2930,Q2930:AE2930)),0)</f>
        <v>3</v>
      </c>
      <c r="AI2930" s="7">
        <f>IF(T2930&gt;0,RANK(T2930,(N2930:P2930,Q2930:AE2930)),0)</f>
        <v>0</v>
      </c>
      <c r="AJ2930" s="7">
        <f>IF(S2930&gt;0,RANK(S2930,(N2930:P2930,Q2930:AE2930)),0)</f>
        <v>0</v>
      </c>
      <c r="AK2930" s="2">
        <f t="shared" si="642"/>
        <v>1.7740174672489083E-3</v>
      </c>
      <c r="AL2930" s="2">
        <f t="shared" si="642"/>
        <v>2.4563318777292577E-3</v>
      </c>
      <c r="AM2930" s="2">
        <f t="shared" si="636"/>
        <v>0</v>
      </c>
      <c r="AN2930" s="2">
        <f t="shared" si="637"/>
        <v>0</v>
      </c>
      <c r="AP2930" t="s">
        <v>2847</v>
      </c>
      <c r="AQ2930" t="s">
        <v>4105</v>
      </c>
      <c r="AR2930">
        <v>5</v>
      </c>
      <c r="AT2930" s="85" t="s">
        <v>4355</v>
      </c>
      <c r="AU2930" s="84" t="s">
        <v>4372</v>
      </c>
      <c r="AV2930" s="77" t="str">
        <f t="shared" si="638"/>
        <v>51083</v>
      </c>
      <c r="AX2930" s="7" t="s">
        <v>186</v>
      </c>
      <c r="AY2930">
        <v>21</v>
      </c>
    </row>
    <row r="2931" spans="1:51" hidden="1" outlineLevel="1">
      <c r="A2931" t="s">
        <v>4681</v>
      </c>
      <c r="B2931" t="s">
        <v>4105</v>
      </c>
      <c r="C2931" s="1">
        <f t="shared" si="632"/>
        <v>49611</v>
      </c>
      <c r="D2931" s="7">
        <f>IF(N2931&gt;0, RANK(N2931,(N2931:P2931,Q2931:AE2931)),0)</f>
        <v>2</v>
      </c>
      <c r="E2931" s="7">
        <f>IF(O2931&gt;0,RANK(O2931,(N2931:P2931,Q2931:AE2931)),0)</f>
        <v>1</v>
      </c>
      <c r="F2931" s="7">
        <f>IF(P2931&gt;0,RANK(P2931,(N2931:P2931,Q2931:AE2931)),0)</f>
        <v>0</v>
      </c>
      <c r="G2931" s="1">
        <f t="shared" si="639"/>
        <v>21463</v>
      </c>
      <c r="H2931" s="2">
        <f t="shared" si="640"/>
        <v>0.43262582894922497</v>
      </c>
      <c r="I2931" s="2"/>
      <c r="J2931" s="2">
        <f t="shared" si="641"/>
        <v>0.28100622845739859</v>
      </c>
      <c r="K2931" s="2">
        <f t="shared" si="641"/>
        <v>0.7136320574066235</v>
      </c>
      <c r="L2931" s="2">
        <f t="shared" si="641"/>
        <v>0</v>
      </c>
      <c r="M2931" s="2">
        <f t="shared" si="634"/>
        <v>5.3617141359778575E-3</v>
      </c>
      <c r="N2931" s="1">
        <v>13941</v>
      </c>
      <c r="O2931" s="1">
        <v>35404</v>
      </c>
      <c r="Q2931" s="1">
        <v>144</v>
      </c>
      <c r="R2931" s="1">
        <v>95</v>
      </c>
      <c r="W2931" s="1">
        <v>27</v>
      </c>
      <c r="AG2931" s="7">
        <f>IF(Q2931&gt;0,RANK(Q2931,(N2931:P2931,Q2931:AE2931)),0)</f>
        <v>3</v>
      </c>
      <c r="AH2931" s="7">
        <f>IF(R2931&gt;0,RANK(R2931,(N2931:P2931,Q2931:AE2931)),0)</f>
        <v>4</v>
      </c>
      <c r="AI2931" s="7">
        <f>IF(T2931&gt;0,RANK(T2931,(N2931:P2931,Q2931:AE2931)),0)</f>
        <v>0</v>
      </c>
      <c r="AJ2931" s="7">
        <f>IF(S2931&gt;0,RANK(S2931,(N2931:P2931,Q2931:AE2931)),0)</f>
        <v>0</v>
      </c>
      <c r="AK2931" s="2">
        <f t="shared" si="642"/>
        <v>2.9025820886496947E-3</v>
      </c>
      <c r="AL2931" s="2">
        <f t="shared" si="642"/>
        <v>1.9148979057063958E-3</v>
      </c>
      <c r="AM2931" s="2">
        <f t="shared" si="636"/>
        <v>0</v>
      </c>
      <c r="AN2931" s="2">
        <f t="shared" si="637"/>
        <v>0</v>
      </c>
      <c r="AP2931" t="s">
        <v>4681</v>
      </c>
      <c r="AQ2931" t="s">
        <v>4105</v>
      </c>
      <c r="AR2931">
        <v>7</v>
      </c>
      <c r="AT2931" s="85" t="s">
        <v>4355</v>
      </c>
      <c r="AU2931" s="84" t="s">
        <v>5224</v>
      </c>
      <c r="AV2931" s="77" t="str">
        <f t="shared" si="638"/>
        <v>51085</v>
      </c>
      <c r="AX2931" s="7" t="s">
        <v>186</v>
      </c>
      <c r="AY2931">
        <v>33</v>
      </c>
    </row>
    <row r="2932" spans="1:51" hidden="1" outlineLevel="1">
      <c r="A2932" t="s">
        <v>2881</v>
      </c>
      <c r="B2932" t="s">
        <v>4105</v>
      </c>
      <c r="C2932" s="1">
        <f t="shared" si="632"/>
        <v>133418</v>
      </c>
      <c r="D2932" s="7">
        <f>IF(N2932&gt;0, RANK(N2932,(N2932:P2932,Q2932:AE2932)),0)</f>
        <v>2</v>
      </c>
      <c r="E2932" s="7">
        <f>IF(O2932&gt;0,RANK(O2932,(N2932:P2932,Q2932:AE2932)),0)</f>
        <v>1</v>
      </c>
      <c r="F2932" s="7">
        <f>IF(P2932&gt;0,RANK(P2932,(N2932:P2932,Q2932:AE2932)),0)</f>
        <v>0</v>
      </c>
      <c r="G2932" s="1">
        <f t="shared" si="639"/>
        <v>10945</v>
      </c>
      <c r="H2932" s="2">
        <f t="shared" si="640"/>
        <v>8.2035407516227191E-2</v>
      </c>
      <c r="I2932" s="2"/>
      <c r="J2932" s="2">
        <f t="shared" si="641"/>
        <v>0.45619031914734143</v>
      </c>
      <c r="K2932" s="2">
        <f t="shared" si="641"/>
        <v>0.5382257266635686</v>
      </c>
      <c r="L2932" s="2">
        <f t="shared" si="641"/>
        <v>0</v>
      </c>
      <c r="M2932" s="2">
        <f t="shared" si="634"/>
        <v>5.583954189089968E-3</v>
      </c>
      <c r="N2932" s="1">
        <v>60864</v>
      </c>
      <c r="O2932" s="1">
        <v>71809</v>
      </c>
      <c r="Q2932" s="1">
        <v>378</v>
      </c>
      <c r="R2932" s="1">
        <v>177</v>
      </c>
      <c r="W2932" s="1">
        <v>190</v>
      </c>
      <c r="AG2932" s="7">
        <f>IF(Q2932&gt;0,RANK(Q2932,(N2932:P2932,Q2932:AE2932)),0)</f>
        <v>3</v>
      </c>
      <c r="AH2932" s="7">
        <f>IF(R2932&gt;0,RANK(R2932,(N2932:P2932,Q2932:AE2932)),0)</f>
        <v>5</v>
      </c>
      <c r="AI2932" s="7">
        <f>IF(T2932&gt;0,RANK(T2932,(N2932:P2932,Q2932:AE2932)),0)</f>
        <v>0</v>
      </c>
      <c r="AJ2932" s="7">
        <f>IF(S2932&gt;0,RANK(S2932,(N2932:P2932,Q2932:AE2932)),0)</f>
        <v>0</v>
      </c>
      <c r="AK2932" s="2">
        <f t="shared" si="642"/>
        <v>2.8332009174174399E-3</v>
      </c>
      <c r="AL2932" s="2">
        <f t="shared" si="642"/>
        <v>1.3266575724414996E-3</v>
      </c>
      <c r="AM2932" s="2">
        <f t="shared" si="636"/>
        <v>0</v>
      </c>
      <c r="AN2932" s="2">
        <f t="shared" si="637"/>
        <v>0</v>
      </c>
      <c r="AP2932" t="s">
        <v>2881</v>
      </c>
      <c r="AQ2932" t="s">
        <v>4105</v>
      </c>
      <c r="AR2932">
        <v>0</v>
      </c>
      <c r="AT2932" s="85" t="s">
        <v>4355</v>
      </c>
      <c r="AU2932" s="84" t="s">
        <v>4374</v>
      </c>
      <c r="AV2932" s="77" t="str">
        <f t="shared" si="638"/>
        <v>51087</v>
      </c>
      <c r="AX2932" s="7" t="s">
        <v>186</v>
      </c>
      <c r="AY2932">
        <v>91</v>
      </c>
    </row>
    <row r="2933" spans="1:51" hidden="1" outlineLevel="1">
      <c r="A2933" t="s">
        <v>2559</v>
      </c>
      <c r="B2933" t="s">
        <v>4105</v>
      </c>
      <c r="C2933" s="1">
        <f t="shared" si="632"/>
        <v>23458</v>
      </c>
      <c r="D2933" s="7">
        <f>IF(N2933&gt;0, RANK(N2933,(N2933:P2933,Q2933:AE2933)),0)</f>
        <v>2</v>
      </c>
      <c r="E2933" s="7">
        <f>IF(O2933&gt;0,RANK(O2933,(N2933:P2933,Q2933:AE2933)),0)</f>
        <v>1</v>
      </c>
      <c r="F2933" s="7">
        <f>IF(P2933&gt;0,RANK(P2933,(N2933:P2933,Q2933:AE2933)),0)</f>
        <v>0</v>
      </c>
      <c r="G2933" s="1">
        <f t="shared" si="639"/>
        <v>3507</v>
      </c>
      <c r="H2933" s="2">
        <f t="shared" si="640"/>
        <v>0.14950123625202488</v>
      </c>
      <c r="I2933" s="2"/>
      <c r="J2933" s="2">
        <f t="shared" si="641"/>
        <v>0.41994202404297043</v>
      </c>
      <c r="K2933" s="2">
        <f t="shared" si="641"/>
        <v>0.56944326029499526</v>
      </c>
      <c r="L2933" s="2">
        <f t="shared" si="641"/>
        <v>0</v>
      </c>
      <c r="M2933" s="2">
        <f t="shared" si="634"/>
        <v>1.0614715662034313E-2</v>
      </c>
      <c r="N2933" s="1">
        <v>9851</v>
      </c>
      <c r="O2933" s="1">
        <v>13358</v>
      </c>
      <c r="Q2933" s="1">
        <v>72</v>
      </c>
      <c r="R2933" s="1">
        <v>170</v>
      </c>
      <c r="W2933" s="1">
        <v>7</v>
      </c>
      <c r="AG2933" s="7">
        <f>IF(Q2933&gt;0,RANK(Q2933,(N2933:P2933,Q2933:AE2933)),0)</f>
        <v>4</v>
      </c>
      <c r="AH2933" s="7">
        <f>IF(R2933&gt;0,RANK(R2933,(N2933:P2933,Q2933:AE2933)),0)</f>
        <v>3</v>
      </c>
      <c r="AI2933" s="7">
        <f>IF(T2933&gt;0,RANK(T2933,(N2933:P2933,Q2933:AE2933)),0)</f>
        <v>0</v>
      </c>
      <c r="AJ2933" s="7">
        <f>IF(S2933&gt;0,RANK(S2933,(N2933:P2933,Q2933:AE2933)),0)</f>
        <v>0</v>
      </c>
      <c r="AK2933" s="2">
        <f t="shared" si="642"/>
        <v>3.0693153721544891E-3</v>
      </c>
      <c r="AL2933" s="2">
        <f t="shared" si="642"/>
        <v>7.2469946286980984E-3</v>
      </c>
      <c r="AM2933" s="2">
        <f t="shared" si="636"/>
        <v>0</v>
      </c>
      <c r="AN2933" s="2">
        <f t="shared" si="637"/>
        <v>0</v>
      </c>
      <c r="AP2933" t="s">
        <v>2559</v>
      </c>
      <c r="AQ2933" t="s">
        <v>4105</v>
      </c>
      <c r="AR2933">
        <v>0</v>
      </c>
      <c r="AT2933" s="85" t="s">
        <v>4355</v>
      </c>
      <c r="AU2933" s="84" t="s">
        <v>4375</v>
      </c>
      <c r="AV2933" s="77" t="str">
        <f t="shared" si="638"/>
        <v>51089</v>
      </c>
      <c r="AX2933" s="7" t="s">
        <v>186</v>
      </c>
      <c r="AY2933">
        <v>24</v>
      </c>
    </row>
    <row r="2934" spans="1:51" hidden="1" outlineLevel="1">
      <c r="A2934" t="s">
        <v>4045</v>
      </c>
      <c r="B2934" t="s">
        <v>4105</v>
      </c>
      <c r="C2934" s="1">
        <f t="shared" si="632"/>
        <v>1520</v>
      </c>
      <c r="D2934" s="7">
        <f>IF(N2934&gt;0, RANK(N2934,(N2934:P2934,Q2934:AE2934)),0)</f>
        <v>2</v>
      </c>
      <c r="E2934" s="7">
        <f>IF(O2934&gt;0,RANK(O2934,(N2934:P2934,Q2934:AE2934)),0)</f>
        <v>1</v>
      </c>
      <c r="F2934" s="7">
        <f>IF(P2934&gt;0,RANK(P2934,(N2934:P2934,Q2934:AE2934)),0)</f>
        <v>0</v>
      </c>
      <c r="G2934" s="1">
        <f t="shared" si="639"/>
        <v>460</v>
      </c>
      <c r="H2934" s="2">
        <f t="shared" si="640"/>
        <v>0.30263157894736842</v>
      </c>
      <c r="I2934" s="2"/>
      <c r="J2934" s="2">
        <f t="shared" si="641"/>
        <v>0.34342105263157896</v>
      </c>
      <c r="K2934" s="2">
        <f t="shared" si="641"/>
        <v>0.64605263157894732</v>
      </c>
      <c r="L2934" s="2">
        <f t="shared" si="641"/>
        <v>0</v>
      </c>
      <c r="M2934" s="2">
        <f t="shared" si="634"/>
        <v>1.0526315789473717E-2</v>
      </c>
      <c r="N2934" s="1">
        <v>522</v>
      </c>
      <c r="O2934" s="1">
        <v>982</v>
      </c>
      <c r="Q2934" s="1">
        <v>7</v>
      </c>
      <c r="R2934" s="1">
        <v>7</v>
      </c>
      <c r="W2934" s="1">
        <v>2</v>
      </c>
      <c r="AG2934" s="7">
        <f>IF(Q2934&gt;0,RANK(Q2934,(N2934:P2934,Q2934:AE2934)),0)</f>
        <v>3</v>
      </c>
      <c r="AH2934" s="7">
        <f>IF(R2934&gt;0,RANK(R2934,(N2934:P2934,Q2934:AE2934)),0)</f>
        <v>3</v>
      </c>
      <c r="AI2934" s="7">
        <f>IF(T2934&gt;0,RANK(T2934,(N2934:P2934,Q2934:AE2934)),0)</f>
        <v>0</v>
      </c>
      <c r="AJ2934" s="7">
        <f>IF(S2934&gt;0,RANK(S2934,(N2934:P2934,Q2934:AE2934)),0)</f>
        <v>0</v>
      </c>
      <c r="AK2934" s="2">
        <f t="shared" si="642"/>
        <v>4.6052631578947364E-3</v>
      </c>
      <c r="AL2934" s="2">
        <f t="shared" si="642"/>
        <v>4.6052631578947364E-3</v>
      </c>
      <c r="AM2934" s="2">
        <f t="shared" si="636"/>
        <v>0</v>
      </c>
      <c r="AN2934" s="2">
        <f t="shared" si="637"/>
        <v>0</v>
      </c>
      <c r="AP2934" t="s">
        <v>4045</v>
      </c>
      <c r="AQ2934" t="s">
        <v>4105</v>
      </c>
      <c r="AR2934">
        <v>6</v>
      </c>
      <c r="AT2934" s="85" t="s">
        <v>4355</v>
      </c>
      <c r="AU2934" s="84" t="s">
        <v>4376</v>
      </c>
      <c r="AV2934" s="77" t="str">
        <f t="shared" si="638"/>
        <v>51091</v>
      </c>
      <c r="AX2934" s="7" t="s">
        <v>186</v>
      </c>
      <c r="AY2934">
        <v>9</v>
      </c>
    </row>
    <row r="2935" spans="1:51" hidden="1" outlineLevel="1">
      <c r="A2935" t="s">
        <v>4813</v>
      </c>
      <c r="B2935" t="s">
        <v>4105</v>
      </c>
      <c r="C2935" s="1">
        <f t="shared" si="632"/>
        <v>15871</v>
      </c>
      <c r="D2935" s="7">
        <f>IF(N2935&gt;0, RANK(N2935,(N2935:P2935,Q2935:AE2935)),0)</f>
        <v>2</v>
      </c>
      <c r="E2935" s="7">
        <f>IF(O2935&gt;0,RANK(O2935,(N2935:P2935,Q2935:AE2935)),0)</f>
        <v>1</v>
      </c>
      <c r="F2935" s="7">
        <f>IF(P2935&gt;0,RANK(P2935,(N2935:P2935,Q2935:AE2935)),0)</f>
        <v>0</v>
      </c>
      <c r="G2935" s="1">
        <f t="shared" si="639"/>
        <v>4058</v>
      </c>
      <c r="H2935" s="2">
        <f t="shared" si="640"/>
        <v>0.25568647218196711</v>
      </c>
      <c r="I2935" s="2"/>
      <c r="J2935" s="2">
        <f t="shared" si="641"/>
        <v>0.36991997983743935</v>
      </c>
      <c r="K2935" s="2">
        <f t="shared" si="641"/>
        <v>0.62560645201940646</v>
      </c>
      <c r="L2935" s="2">
        <f t="shared" si="641"/>
        <v>0</v>
      </c>
      <c r="M2935" s="2">
        <f t="shared" si="634"/>
        <v>4.4735681431542496E-3</v>
      </c>
      <c r="N2935" s="1">
        <v>5871</v>
      </c>
      <c r="O2935" s="1">
        <v>9929</v>
      </c>
      <c r="Q2935" s="1">
        <v>37</v>
      </c>
      <c r="R2935" s="1">
        <v>21</v>
      </c>
      <c r="W2935" s="1">
        <v>13</v>
      </c>
      <c r="AG2935" s="7">
        <f>IF(Q2935&gt;0,RANK(Q2935,(N2935:P2935,Q2935:AE2935)),0)</f>
        <v>3</v>
      </c>
      <c r="AH2935" s="7">
        <f>IF(R2935&gt;0,RANK(R2935,(N2935:P2935,Q2935:AE2935)),0)</f>
        <v>4</v>
      </c>
      <c r="AI2935" s="7">
        <f>IF(T2935&gt;0,RANK(T2935,(N2935:P2935,Q2935:AE2935)),0)</f>
        <v>0</v>
      </c>
      <c r="AJ2935" s="7">
        <f>IF(S2935&gt;0,RANK(S2935,(N2935:P2935,Q2935:AE2935)),0)</f>
        <v>0</v>
      </c>
      <c r="AK2935" s="2">
        <f t="shared" si="642"/>
        <v>2.3312960746014744E-3</v>
      </c>
      <c r="AL2935" s="2">
        <f t="shared" si="642"/>
        <v>1.3231680423413774E-3</v>
      </c>
      <c r="AM2935" s="2">
        <f t="shared" si="636"/>
        <v>0</v>
      </c>
      <c r="AN2935" s="2">
        <f t="shared" si="637"/>
        <v>0</v>
      </c>
      <c r="AP2935" t="s">
        <v>4813</v>
      </c>
      <c r="AQ2935" t="s">
        <v>4105</v>
      </c>
      <c r="AR2935">
        <v>4</v>
      </c>
      <c r="AT2935" s="85" t="s">
        <v>4355</v>
      </c>
      <c r="AU2935" s="84" t="s">
        <v>4600</v>
      </c>
      <c r="AV2935" s="77" t="str">
        <f t="shared" si="638"/>
        <v>51093</v>
      </c>
      <c r="AX2935" s="7" t="s">
        <v>186</v>
      </c>
      <c r="AY2935">
        <v>12</v>
      </c>
    </row>
    <row r="2936" spans="1:51" hidden="1" outlineLevel="1">
      <c r="A2936" t="s">
        <v>4814</v>
      </c>
      <c r="B2936" t="s">
        <v>4105</v>
      </c>
      <c r="C2936" s="1">
        <f t="shared" si="632"/>
        <v>31090</v>
      </c>
      <c r="D2936" s="7">
        <f>IF(N2936&gt;0, RANK(N2936,(N2936:P2936,Q2936:AE2936)),0)</f>
        <v>2</v>
      </c>
      <c r="E2936" s="7">
        <f>IF(O2936&gt;0,RANK(O2936,(N2936:P2936,Q2936:AE2936)),0)</f>
        <v>1</v>
      </c>
      <c r="F2936" s="7">
        <f>IF(P2936&gt;0,RANK(P2936,(N2936:P2936,Q2936:AE2936)),0)</f>
        <v>0</v>
      </c>
      <c r="G2936" s="1">
        <f t="shared" si="639"/>
        <v>7015</v>
      </c>
      <c r="H2936" s="2">
        <f t="shared" si="640"/>
        <v>0.22563525249276295</v>
      </c>
      <c r="I2936" s="2"/>
      <c r="J2936" s="2">
        <f t="shared" si="641"/>
        <v>0.38385332904470892</v>
      </c>
      <c r="K2936" s="2">
        <f t="shared" si="641"/>
        <v>0.60948858153747187</v>
      </c>
      <c r="L2936" s="2">
        <f t="shared" si="641"/>
        <v>0</v>
      </c>
      <c r="M2936" s="2">
        <f t="shared" si="634"/>
        <v>6.6580894178192018E-3</v>
      </c>
      <c r="N2936" s="1">
        <v>11934</v>
      </c>
      <c r="O2936" s="1">
        <v>18949</v>
      </c>
      <c r="Q2936" s="1">
        <v>103</v>
      </c>
      <c r="R2936" s="1">
        <v>46</v>
      </c>
      <c r="W2936" s="1">
        <v>58</v>
      </c>
      <c r="AG2936" s="7">
        <f>IF(Q2936&gt;0,RANK(Q2936,(N2936:P2936,Q2936:AE2936)),0)</f>
        <v>3</v>
      </c>
      <c r="AH2936" s="7">
        <f>IF(R2936&gt;0,RANK(R2936,(N2936:P2936,Q2936:AE2936)),0)</f>
        <v>5</v>
      </c>
      <c r="AI2936" s="7">
        <f>IF(T2936&gt;0,RANK(T2936,(N2936:P2936,Q2936:AE2936)),0)</f>
        <v>0</v>
      </c>
      <c r="AJ2936" s="7">
        <f>IF(S2936&gt;0,RANK(S2936,(N2936:P2936,Q2936:AE2936)),0)</f>
        <v>0</v>
      </c>
      <c r="AK2936" s="2">
        <f t="shared" si="642"/>
        <v>3.3129623673206817E-3</v>
      </c>
      <c r="AL2936" s="2">
        <f t="shared" si="642"/>
        <v>1.479575426182052E-3</v>
      </c>
      <c r="AM2936" s="2">
        <f t="shared" si="636"/>
        <v>0</v>
      </c>
      <c r="AN2936" s="2">
        <f t="shared" si="637"/>
        <v>0</v>
      </c>
      <c r="AP2936" t="s">
        <v>4814</v>
      </c>
      <c r="AQ2936" t="s">
        <v>4105</v>
      </c>
      <c r="AR2936">
        <v>0</v>
      </c>
      <c r="AT2936" s="85" t="s">
        <v>4355</v>
      </c>
      <c r="AU2936" s="84" t="s">
        <v>4202</v>
      </c>
      <c r="AV2936" s="77" t="str">
        <f t="shared" si="638"/>
        <v>51095</v>
      </c>
      <c r="AX2936" s="7" t="s">
        <v>186</v>
      </c>
      <c r="AY2936">
        <v>11</v>
      </c>
    </row>
    <row r="2937" spans="1:51" hidden="1" outlineLevel="1">
      <c r="A2937" t="s">
        <v>1168</v>
      </c>
      <c r="B2937" t="s">
        <v>4105</v>
      </c>
      <c r="C2937" s="1">
        <f t="shared" si="632"/>
        <v>7921</v>
      </c>
      <c r="D2937" s="7">
        <f>IF(N2937&gt;0, RANK(N2937,(N2937:P2937,Q2937:AE2937)),0)</f>
        <v>2</v>
      </c>
      <c r="E2937" s="7">
        <f>IF(O2937&gt;0,RANK(O2937,(N2937:P2937,Q2937:AE2937)),0)</f>
        <v>1</v>
      </c>
      <c r="F2937" s="7">
        <f>IF(P2937&gt;0,RANK(P2937,(N2937:P2937,Q2937:AE2937)),0)</f>
        <v>0</v>
      </c>
      <c r="G2937" s="1">
        <f t="shared" si="639"/>
        <v>2385</v>
      </c>
      <c r="H2937" s="2">
        <f t="shared" si="640"/>
        <v>0.30109834616841308</v>
      </c>
      <c r="I2937" s="2"/>
      <c r="J2937" s="2">
        <f t="shared" si="641"/>
        <v>0.34578967302108321</v>
      </c>
      <c r="K2937" s="2">
        <f t="shared" si="641"/>
        <v>0.64688801918949623</v>
      </c>
      <c r="L2937" s="2">
        <f t="shared" si="641"/>
        <v>0</v>
      </c>
      <c r="M2937" s="2">
        <f t="shared" si="634"/>
        <v>7.3223077894205568E-3</v>
      </c>
      <c r="N2937" s="1">
        <v>2739</v>
      </c>
      <c r="O2937" s="1">
        <v>5124</v>
      </c>
      <c r="Q2937" s="1">
        <v>31</v>
      </c>
      <c r="R2937" s="1">
        <v>16</v>
      </c>
      <c r="W2937" s="1">
        <v>11</v>
      </c>
      <c r="AG2937" s="7">
        <f>IF(Q2937&gt;0,RANK(Q2937,(N2937:P2937,Q2937:AE2937)),0)</f>
        <v>3</v>
      </c>
      <c r="AH2937" s="7">
        <f>IF(R2937&gt;0,RANK(R2937,(N2937:P2937,Q2937:AE2937)),0)</f>
        <v>4</v>
      </c>
      <c r="AI2937" s="7">
        <f>IF(T2937&gt;0,RANK(T2937,(N2937:P2937,Q2937:AE2937)),0)</f>
        <v>0</v>
      </c>
      <c r="AJ2937" s="7">
        <f>IF(S2937&gt;0,RANK(S2937,(N2937:P2937,Q2937:AE2937)),0)</f>
        <v>0</v>
      </c>
      <c r="AK2937" s="2">
        <f t="shared" si="642"/>
        <v>3.9136472667592476E-3</v>
      </c>
      <c r="AL2937" s="2">
        <f t="shared" si="642"/>
        <v>2.0199469763918696E-3</v>
      </c>
      <c r="AM2937" s="2">
        <f t="shared" si="636"/>
        <v>0</v>
      </c>
      <c r="AN2937" s="2">
        <f t="shared" si="637"/>
        <v>0</v>
      </c>
      <c r="AP2937" t="s">
        <v>1168</v>
      </c>
      <c r="AQ2937" t="s">
        <v>4105</v>
      </c>
      <c r="AR2937">
        <v>1</v>
      </c>
      <c r="AT2937" s="85" t="s">
        <v>4355</v>
      </c>
      <c r="AU2937" s="84" t="s">
        <v>4530</v>
      </c>
      <c r="AV2937" s="77" t="str">
        <f t="shared" si="638"/>
        <v>51099</v>
      </c>
      <c r="AX2937" s="7" t="s">
        <v>186</v>
      </c>
      <c r="AY2937">
        <v>5</v>
      </c>
    </row>
    <row r="2938" spans="1:51" hidden="1" outlineLevel="1">
      <c r="A2938" t="s">
        <v>5254</v>
      </c>
      <c r="B2938" t="s">
        <v>4105</v>
      </c>
      <c r="C2938" s="1">
        <f t="shared" si="632"/>
        <v>3286</v>
      </c>
      <c r="D2938" s="7">
        <f>IF(N2938&gt;0, RANK(N2938,(N2938:P2938,Q2938:AE2938)),0)</f>
        <v>2</v>
      </c>
      <c r="E2938" s="7">
        <f>IF(O2938&gt;0,RANK(O2938,(N2938:P2938,Q2938:AE2938)),0)</f>
        <v>1</v>
      </c>
      <c r="F2938" s="7">
        <f>IF(P2938&gt;0,RANK(P2938,(N2938:P2938,Q2938:AE2938)),0)</f>
        <v>0</v>
      </c>
      <c r="G2938" s="1">
        <f t="shared" si="639"/>
        <v>231</v>
      </c>
      <c r="H2938" s="2">
        <f t="shared" si="640"/>
        <v>7.029823493609251E-2</v>
      </c>
      <c r="I2938" s="2"/>
      <c r="J2938" s="2">
        <f t="shared" si="641"/>
        <v>0.45830797321972</v>
      </c>
      <c r="K2938" s="2">
        <f t="shared" si="641"/>
        <v>0.5286062081558125</v>
      </c>
      <c r="L2938" s="2">
        <f t="shared" si="641"/>
        <v>0</v>
      </c>
      <c r="M2938" s="2">
        <f t="shared" si="634"/>
        <v>1.308581862446756E-2</v>
      </c>
      <c r="N2938" s="1">
        <v>1506</v>
      </c>
      <c r="O2938" s="1">
        <v>1737</v>
      </c>
      <c r="Q2938" s="1">
        <v>10</v>
      </c>
      <c r="R2938" s="1">
        <v>33</v>
      </c>
      <c r="W2938" s="1">
        <v>0</v>
      </c>
      <c r="AG2938" s="7">
        <f>IF(Q2938&gt;0,RANK(Q2938,(N2938:P2938,Q2938:AE2938)),0)</f>
        <v>4</v>
      </c>
      <c r="AH2938" s="7">
        <f>IF(R2938&gt;0,RANK(R2938,(N2938:P2938,Q2938:AE2938)),0)</f>
        <v>3</v>
      </c>
      <c r="AI2938" s="7">
        <f>IF(T2938&gt;0,RANK(T2938,(N2938:P2938,Q2938:AE2938)),0)</f>
        <v>0</v>
      </c>
      <c r="AJ2938" s="7">
        <f>IF(S2938&gt;0,RANK(S2938,(N2938:P2938,Q2938:AE2938)),0)</f>
        <v>0</v>
      </c>
      <c r="AK2938" s="2">
        <f t="shared" si="642"/>
        <v>3.0432136335970784E-3</v>
      </c>
      <c r="AL2938" s="2">
        <f t="shared" si="642"/>
        <v>1.004260499087036E-2</v>
      </c>
      <c r="AM2938" s="2">
        <f t="shared" si="636"/>
        <v>0</v>
      </c>
      <c r="AN2938" s="2">
        <f t="shared" si="637"/>
        <v>0</v>
      </c>
      <c r="AP2938" t="s">
        <v>5254</v>
      </c>
      <c r="AQ2938" t="s">
        <v>4105</v>
      </c>
      <c r="AR2938">
        <v>1</v>
      </c>
      <c r="AT2938" s="85" t="s">
        <v>4355</v>
      </c>
      <c r="AU2938" s="84" t="s">
        <v>4529</v>
      </c>
      <c r="AV2938" s="77" t="str">
        <f t="shared" si="638"/>
        <v>51097</v>
      </c>
      <c r="AX2938" s="7" t="s">
        <v>186</v>
      </c>
      <c r="AY2938">
        <v>5</v>
      </c>
    </row>
    <row r="2939" spans="1:51" hidden="1" outlineLevel="1">
      <c r="A2939" t="s">
        <v>2841</v>
      </c>
      <c r="B2939" t="s">
        <v>4105</v>
      </c>
      <c r="C2939" s="1">
        <f t="shared" si="632"/>
        <v>6872</v>
      </c>
      <c r="D2939" s="7">
        <f>IF(N2939&gt;0, RANK(N2939,(N2939:P2939,Q2939:AE2939)),0)</f>
        <v>2</v>
      </c>
      <c r="E2939" s="7">
        <f>IF(O2939&gt;0,RANK(O2939,(N2939:P2939,Q2939:AE2939)),0)</f>
        <v>1</v>
      </c>
      <c r="F2939" s="7">
        <f>IF(P2939&gt;0,RANK(P2939,(N2939:P2939,Q2939:AE2939)),0)</f>
        <v>0</v>
      </c>
      <c r="G2939" s="1">
        <f t="shared" si="639"/>
        <v>1961</v>
      </c>
      <c r="H2939" s="2">
        <f t="shared" si="640"/>
        <v>0.28536088474970894</v>
      </c>
      <c r="I2939" s="2"/>
      <c r="J2939" s="2">
        <f t="shared" si="641"/>
        <v>0.35448195576251457</v>
      </c>
      <c r="K2939" s="2">
        <f t="shared" si="641"/>
        <v>0.63984284051222351</v>
      </c>
      <c r="L2939" s="2">
        <f t="shared" si="641"/>
        <v>0</v>
      </c>
      <c r="M2939" s="2">
        <f t="shared" si="634"/>
        <v>5.6752037252619791E-3</v>
      </c>
      <c r="N2939" s="1">
        <v>2436</v>
      </c>
      <c r="O2939" s="1">
        <v>4397</v>
      </c>
      <c r="Q2939" s="1">
        <v>18</v>
      </c>
      <c r="R2939" s="1">
        <v>13</v>
      </c>
      <c r="W2939" s="1">
        <v>8</v>
      </c>
      <c r="AG2939" s="7">
        <f>IF(Q2939&gt;0,RANK(Q2939,(N2939:P2939,Q2939:AE2939)),0)</f>
        <v>3</v>
      </c>
      <c r="AH2939" s="7">
        <f>IF(R2939&gt;0,RANK(R2939,(N2939:P2939,Q2939:AE2939)),0)</f>
        <v>4</v>
      </c>
      <c r="AI2939" s="7">
        <f>IF(T2939&gt;0,RANK(T2939,(N2939:P2939,Q2939:AE2939)),0)</f>
        <v>0</v>
      </c>
      <c r="AJ2939" s="7">
        <f>IF(S2939&gt;0,RANK(S2939,(N2939:P2939,Q2939:AE2939)),0)</f>
        <v>0</v>
      </c>
      <c r="AK2939" s="2">
        <f t="shared" si="642"/>
        <v>2.6193247962747381E-3</v>
      </c>
      <c r="AL2939" s="2">
        <f t="shared" si="642"/>
        <v>1.8917345750873108E-3</v>
      </c>
      <c r="AM2939" s="2">
        <f t="shared" si="636"/>
        <v>0</v>
      </c>
      <c r="AN2939" s="2">
        <f t="shared" si="637"/>
        <v>0</v>
      </c>
      <c r="AP2939" t="s">
        <v>2841</v>
      </c>
      <c r="AQ2939" t="s">
        <v>4105</v>
      </c>
      <c r="AR2939">
        <v>1</v>
      </c>
      <c r="AT2939" s="85" t="s">
        <v>4355</v>
      </c>
      <c r="AU2939" s="84" t="s">
        <v>4531</v>
      </c>
      <c r="AV2939" s="77" t="str">
        <f t="shared" si="638"/>
        <v>51101</v>
      </c>
      <c r="AX2939" s="7" t="s">
        <v>186</v>
      </c>
      <c r="AY2939">
        <v>6</v>
      </c>
    </row>
    <row r="2940" spans="1:51" hidden="1" outlineLevel="1">
      <c r="A2940" t="s">
        <v>3880</v>
      </c>
      <c r="B2940" t="s">
        <v>4105</v>
      </c>
      <c r="C2940" s="1">
        <f t="shared" si="632"/>
        <v>6230</v>
      </c>
      <c r="D2940" s="7">
        <f>IF(N2940&gt;0, RANK(N2940,(N2940:P2940,Q2940:AE2940)),0)</f>
        <v>2</v>
      </c>
      <c r="E2940" s="7">
        <f>IF(O2940&gt;0,RANK(O2940,(N2940:P2940,Q2940:AE2940)),0)</f>
        <v>1</v>
      </c>
      <c r="F2940" s="7">
        <f>IF(P2940&gt;0,RANK(P2940,(N2940:P2940,Q2940:AE2940)),0)</f>
        <v>0</v>
      </c>
      <c r="G2940" s="1">
        <f t="shared" si="639"/>
        <v>1247</v>
      </c>
      <c r="H2940" s="2">
        <f t="shared" si="640"/>
        <v>0.20016051364365972</v>
      </c>
      <c r="I2940" s="2"/>
      <c r="J2940" s="2">
        <f t="shared" si="641"/>
        <v>0.39759229534510432</v>
      </c>
      <c r="K2940" s="2">
        <f t="shared" si="641"/>
        <v>0.59775280898876404</v>
      </c>
      <c r="L2940" s="2">
        <f t="shared" si="641"/>
        <v>0</v>
      </c>
      <c r="M2940" s="2">
        <f t="shared" si="634"/>
        <v>4.6548956661316421E-3</v>
      </c>
      <c r="N2940" s="1">
        <v>2477</v>
      </c>
      <c r="O2940" s="1">
        <v>3724</v>
      </c>
      <c r="Q2940" s="1">
        <v>18</v>
      </c>
      <c r="R2940" s="1">
        <v>6</v>
      </c>
      <c r="W2940" s="1">
        <v>5</v>
      </c>
      <c r="AG2940" s="7">
        <f>IF(Q2940&gt;0,RANK(Q2940,(N2940:P2940,Q2940:AE2940)),0)</f>
        <v>3</v>
      </c>
      <c r="AH2940" s="7">
        <f>IF(R2940&gt;0,RANK(R2940,(N2940:P2940,Q2940:AE2940)),0)</f>
        <v>4</v>
      </c>
      <c r="AI2940" s="7">
        <f>IF(T2940&gt;0,RANK(T2940,(N2940:P2940,Q2940:AE2940)),0)</f>
        <v>0</v>
      </c>
      <c r="AJ2940" s="7">
        <f>IF(S2940&gt;0,RANK(S2940,(N2940:P2940,Q2940:AE2940)),0)</f>
        <v>0</v>
      </c>
      <c r="AK2940" s="2">
        <f t="shared" si="642"/>
        <v>2.8892455858747996E-3</v>
      </c>
      <c r="AL2940" s="2">
        <f t="shared" si="642"/>
        <v>9.6308186195826644E-4</v>
      </c>
      <c r="AM2940" s="2">
        <f t="shared" si="636"/>
        <v>0</v>
      </c>
      <c r="AN2940" s="2">
        <f t="shared" si="637"/>
        <v>0</v>
      </c>
      <c r="AP2940" t="s">
        <v>3880</v>
      </c>
      <c r="AQ2940" t="s">
        <v>4105</v>
      </c>
      <c r="AR2940">
        <v>1</v>
      </c>
      <c r="AT2940" s="85" t="s">
        <v>4355</v>
      </c>
      <c r="AU2940" s="84" t="s">
        <v>4532</v>
      </c>
      <c r="AV2940" s="77" t="str">
        <f t="shared" si="638"/>
        <v>51103</v>
      </c>
      <c r="AX2940" s="7" t="s">
        <v>186</v>
      </c>
      <c r="AY2940">
        <v>6</v>
      </c>
    </row>
    <row r="2941" spans="1:51" hidden="1" outlineLevel="1">
      <c r="A2941" t="s">
        <v>2839</v>
      </c>
      <c r="B2941" t="s">
        <v>4105</v>
      </c>
      <c r="C2941" s="1">
        <f t="shared" si="632"/>
        <v>9770</v>
      </c>
      <c r="D2941" s="7">
        <f>IF(N2941&gt;0, RANK(N2941,(N2941:P2941,Q2941:AE2941)),0)</f>
        <v>2</v>
      </c>
      <c r="E2941" s="7">
        <f>IF(O2941&gt;0,RANK(O2941,(N2941:P2941,Q2941:AE2941)),0)</f>
        <v>1</v>
      </c>
      <c r="F2941" s="7">
        <f>IF(P2941&gt;0,RANK(P2941,(N2941:P2941,Q2941:AE2941)),0)</f>
        <v>0</v>
      </c>
      <c r="G2941" s="1">
        <f t="shared" si="639"/>
        <v>1659</v>
      </c>
      <c r="H2941" s="2">
        <f t="shared" si="640"/>
        <v>0.16980552712384853</v>
      </c>
      <c r="I2941" s="2"/>
      <c r="J2941" s="2">
        <f t="shared" si="641"/>
        <v>0.40992835209826001</v>
      </c>
      <c r="K2941" s="2">
        <f t="shared" si="641"/>
        <v>0.57973387922210851</v>
      </c>
      <c r="L2941" s="2">
        <f t="shared" si="641"/>
        <v>0</v>
      </c>
      <c r="M2941" s="2">
        <f t="shared" si="634"/>
        <v>1.0337768679631543E-2</v>
      </c>
      <c r="N2941" s="1">
        <v>4005</v>
      </c>
      <c r="O2941" s="1">
        <v>5664</v>
      </c>
      <c r="Q2941" s="1">
        <v>38</v>
      </c>
      <c r="R2941" s="1">
        <v>63</v>
      </c>
      <c r="W2941" s="1">
        <v>0</v>
      </c>
      <c r="AG2941" s="7">
        <f>IF(Q2941&gt;0,RANK(Q2941,(N2941:P2941,Q2941:AE2941)),0)</f>
        <v>4</v>
      </c>
      <c r="AH2941" s="7">
        <f>IF(R2941&gt;0,RANK(R2941,(N2941:P2941,Q2941:AE2941)),0)</f>
        <v>3</v>
      </c>
      <c r="AI2941" s="7">
        <f>IF(T2941&gt;0,RANK(T2941,(N2941:P2941,Q2941:AE2941)),0)</f>
        <v>0</v>
      </c>
      <c r="AJ2941" s="7">
        <f>IF(S2941&gt;0,RANK(S2941,(N2941:P2941,Q2941:AE2941)),0)</f>
        <v>0</v>
      </c>
      <c r="AK2941" s="2">
        <f t="shared" si="642"/>
        <v>3.8894575230296827E-3</v>
      </c>
      <c r="AL2941" s="2">
        <f t="shared" si="642"/>
        <v>6.4483111566018426E-3</v>
      </c>
      <c r="AM2941" s="2">
        <f t="shared" si="636"/>
        <v>0</v>
      </c>
      <c r="AN2941" s="2">
        <f t="shared" si="637"/>
        <v>0</v>
      </c>
      <c r="AP2941" t="s">
        <v>2839</v>
      </c>
      <c r="AQ2941" t="s">
        <v>4105</v>
      </c>
      <c r="AR2941">
        <v>9</v>
      </c>
      <c r="AT2941" s="85" t="s">
        <v>4355</v>
      </c>
      <c r="AU2941" s="84" t="s">
        <v>4533</v>
      </c>
      <c r="AV2941" s="77" t="str">
        <f t="shared" si="638"/>
        <v>51105</v>
      </c>
      <c r="AX2941" s="7" t="s">
        <v>186</v>
      </c>
      <c r="AY2941">
        <v>19</v>
      </c>
    </row>
    <row r="2942" spans="1:51" hidden="1" outlineLevel="1">
      <c r="A2942" t="s">
        <v>1875</v>
      </c>
      <c r="B2942" t="s">
        <v>4105</v>
      </c>
      <c r="C2942" s="1">
        <f t="shared" si="632"/>
        <v>108430</v>
      </c>
      <c r="D2942" s="7">
        <f>IF(N2942&gt;0, RANK(N2942,(N2942:P2942,Q2942:AE2942)),0)</f>
        <v>2</v>
      </c>
      <c r="E2942" s="7">
        <f>IF(O2942&gt;0,RANK(O2942,(N2942:P2942,Q2942:AE2942)),0)</f>
        <v>1</v>
      </c>
      <c r="F2942" s="7">
        <f>IF(P2942&gt;0,RANK(P2942,(N2942:P2942,Q2942:AE2942)),0)</f>
        <v>0</v>
      </c>
      <c r="G2942" s="1">
        <f t="shared" si="639"/>
        <v>13111</v>
      </c>
      <c r="H2942" s="2">
        <f t="shared" si="640"/>
        <v>0.12091672046481601</v>
      </c>
      <c r="I2942" s="2"/>
      <c r="J2942" s="2">
        <f t="shared" si="641"/>
        <v>0.43595868302130408</v>
      </c>
      <c r="K2942" s="2">
        <f t="shared" si="641"/>
        <v>0.55687540348612008</v>
      </c>
      <c r="L2942" s="2">
        <f t="shared" si="641"/>
        <v>0</v>
      </c>
      <c r="M2942" s="2">
        <f t="shared" si="634"/>
        <v>7.1659134925758927E-3</v>
      </c>
      <c r="N2942" s="1">
        <v>47271</v>
      </c>
      <c r="O2942" s="1">
        <v>60382</v>
      </c>
      <c r="Q2942" s="1">
        <v>383</v>
      </c>
      <c r="R2942" s="1">
        <v>149</v>
      </c>
      <c r="W2942" s="1">
        <v>245</v>
      </c>
      <c r="AG2942" s="7">
        <f>IF(Q2942&gt;0,RANK(Q2942,(N2942:P2942,Q2942:AE2942)),0)</f>
        <v>3</v>
      </c>
      <c r="AH2942" s="7">
        <f>IF(R2942&gt;0,RANK(R2942,(N2942:P2942,Q2942:AE2942)),0)</f>
        <v>5</v>
      </c>
      <c r="AI2942" s="7">
        <f>IF(T2942&gt;0,RANK(T2942,(N2942:P2942,Q2942:AE2942)),0)</f>
        <v>0</v>
      </c>
      <c r="AJ2942" s="7">
        <f>IF(S2942&gt;0,RANK(S2942,(N2942:P2942,Q2942:AE2942)),0)</f>
        <v>0</v>
      </c>
      <c r="AK2942" s="2">
        <f t="shared" si="642"/>
        <v>3.53223277690676E-3</v>
      </c>
      <c r="AL2942" s="2">
        <f t="shared" si="642"/>
        <v>1.374158443235267E-3</v>
      </c>
      <c r="AM2942" s="2">
        <f t="shared" si="636"/>
        <v>0</v>
      </c>
      <c r="AN2942" s="2">
        <f t="shared" si="637"/>
        <v>0</v>
      </c>
      <c r="AP2942" t="s">
        <v>1875</v>
      </c>
      <c r="AQ2942" t="s">
        <v>4105</v>
      </c>
      <c r="AR2942">
        <v>10</v>
      </c>
      <c r="AT2942" s="85" t="s">
        <v>4355</v>
      </c>
      <c r="AU2942" s="84" t="s">
        <v>5310</v>
      </c>
      <c r="AV2942" s="77" t="str">
        <f t="shared" si="638"/>
        <v>51107</v>
      </c>
      <c r="AX2942" s="7" t="s">
        <v>186</v>
      </c>
      <c r="AY2942">
        <v>52</v>
      </c>
    </row>
    <row r="2943" spans="1:51" hidden="1" outlineLevel="1">
      <c r="A2943" t="s">
        <v>872</v>
      </c>
      <c r="B2943" t="s">
        <v>4105</v>
      </c>
      <c r="C2943" s="1">
        <f t="shared" si="632"/>
        <v>12035</v>
      </c>
      <c r="D2943" s="7">
        <f>IF(N2943&gt;0, RANK(N2943,(N2943:P2943,Q2943:AE2943)),0)</f>
        <v>2</v>
      </c>
      <c r="E2943" s="7">
        <f>IF(O2943&gt;0,RANK(O2943,(N2943:P2943,Q2943:AE2943)),0)</f>
        <v>1</v>
      </c>
      <c r="F2943" s="7">
        <f>IF(P2943&gt;0,RANK(P2943,(N2943:P2943,Q2943:AE2943)),0)</f>
        <v>0</v>
      </c>
      <c r="G2943" s="1">
        <f t="shared" si="639"/>
        <v>2239</v>
      </c>
      <c r="H2943" s="2">
        <f t="shared" si="640"/>
        <v>0.18604071458246779</v>
      </c>
      <c r="I2943" s="2"/>
      <c r="J2943" s="2">
        <f t="shared" si="641"/>
        <v>0.40249272953884502</v>
      </c>
      <c r="K2943" s="2">
        <f t="shared" si="641"/>
        <v>0.58853344412131281</v>
      </c>
      <c r="L2943" s="2">
        <f t="shared" si="641"/>
        <v>0</v>
      </c>
      <c r="M2943" s="2">
        <f t="shared" si="634"/>
        <v>8.973826339842228E-3</v>
      </c>
      <c r="N2943" s="1">
        <v>4844</v>
      </c>
      <c r="O2943" s="1">
        <v>7083</v>
      </c>
      <c r="Q2943" s="1">
        <v>41</v>
      </c>
      <c r="R2943" s="1">
        <v>50</v>
      </c>
      <c r="W2943" s="1">
        <v>17</v>
      </c>
      <c r="AG2943" s="7">
        <f>IF(Q2943&gt;0,RANK(Q2943,(N2943:P2943,Q2943:AE2943)),0)</f>
        <v>4</v>
      </c>
      <c r="AH2943" s="7">
        <f>IF(R2943&gt;0,RANK(R2943,(N2943:P2943,Q2943:AE2943)),0)</f>
        <v>3</v>
      </c>
      <c r="AI2943" s="7">
        <f>IF(T2943&gt;0,RANK(T2943,(N2943:P2943,Q2943:AE2943)),0)</f>
        <v>0</v>
      </c>
      <c r="AJ2943" s="7">
        <f>IF(S2943&gt;0,RANK(S2943,(N2943:P2943,Q2943:AE2943)),0)</f>
        <v>0</v>
      </c>
      <c r="AK2943" s="2">
        <f t="shared" si="642"/>
        <v>3.4067303697548814E-3</v>
      </c>
      <c r="AL2943" s="2">
        <f t="shared" si="642"/>
        <v>4.154549231408392E-3</v>
      </c>
      <c r="AM2943" s="2">
        <f t="shared" si="636"/>
        <v>0</v>
      </c>
      <c r="AN2943" s="2">
        <f t="shared" si="637"/>
        <v>0</v>
      </c>
      <c r="AP2943" t="s">
        <v>872</v>
      </c>
      <c r="AQ2943" t="s">
        <v>4105</v>
      </c>
      <c r="AR2943">
        <v>7</v>
      </c>
      <c r="AT2943" s="85" t="s">
        <v>4355</v>
      </c>
      <c r="AU2943" s="84" t="s">
        <v>4645</v>
      </c>
      <c r="AV2943" s="77" t="str">
        <f t="shared" si="638"/>
        <v>51109</v>
      </c>
      <c r="AX2943" s="7" t="s">
        <v>186</v>
      </c>
      <c r="AY2943">
        <v>14</v>
      </c>
    </row>
    <row r="2944" spans="1:51" hidden="1" outlineLevel="1">
      <c r="A2944" t="s">
        <v>4036</v>
      </c>
      <c r="B2944" t="s">
        <v>4105</v>
      </c>
      <c r="C2944" s="1">
        <f t="shared" si="632"/>
        <v>5245</v>
      </c>
      <c r="D2944" s="7">
        <f>IF(N2944&gt;0, RANK(N2944,(N2944:P2944,Q2944:AE2944)),0)</f>
        <v>2</v>
      </c>
      <c r="E2944" s="7">
        <f>IF(O2944&gt;0,RANK(O2944,(N2944:P2944,Q2944:AE2944)),0)</f>
        <v>1</v>
      </c>
      <c r="F2944" s="7">
        <f>IF(P2944&gt;0,RANK(P2944,(N2944:P2944,Q2944:AE2944)),0)</f>
        <v>0</v>
      </c>
      <c r="G2944" s="1">
        <f t="shared" si="639"/>
        <v>496</v>
      </c>
      <c r="H2944" s="2">
        <f t="shared" si="640"/>
        <v>9.456625357483317E-2</v>
      </c>
      <c r="I2944" s="2"/>
      <c r="J2944" s="2">
        <f t="shared" si="641"/>
        <v>0.45033365109628215</v>
      </c>
      <c r="K2944" s="2">
        <f t="shared" si="641"/>
        <v>0.54489990467111538</v>
      </c>
      <c r="L2944" s="2">
        <f t="shared" si="641"/>
        <v>0</v>
      </c>
      <c r="M2944" s="2">
        <f t="shared" si="634"/>
        <v>4.7664442326025291E-3</v>
      </c>
      <c r="N2944" s="1">
        <v>2362</v>
      </c>
      <c r="O2944" s="1">
        <v>2858</v>
      </c>
      <c r="Q2944" s="1">
        <v>12</v>
      </c>
      <c r="R2944" s="1">
        <v>10</v>
      </c>
      <c r="W2944" s="1">
        <v>3</v>
      </c>
      <c r="AG2944" s="7">
        <f>IF(Q2944&gt;0,RANK(Q2944,(N2944:P2944,Q2944:AE2944)),0)</f>
        <v>3</v>
      </c>
      <c r="AH2944" s="7">
        <f>IF(R2944&gt;0,RANK(R2944,(N2944:P2944,Q2944:AE2944)),0)</f>
        <v>4</v>
      </c>
      <c r="AI2944" s="7">
        <f>IF(T2944&gt;0,RANK(T2944,(N2944:P2944,Q2944:AE2944)),0)</f>
        <v>0</v>
      </c>
      <c r="AJ2944" s="7">
        <f>IF(S2944&gt;0,RANK(S2944,(N2944:P2944,Q2944:AE2944)),0)</f>
        <v>0</v>
      </c>
      <c r="AK2944" s="2">
        <f t="shared" si="642"/>
        <v>2.2878932316491899E-3</v>
      </c>
      <c r="AL2944" s="2">
        <f t="shared" si="642"/>
        <v>1.9065776930409914E-3</v>
      </c>
      <c r="AM2944" s="2">
        <f t="shared" si="636"/>
        <v>0</v>
      </c>
      <c r="AN2944" s="2">
        <f t="shared" si="637"/>
        <v>0</v>
      </c>
      <c r="AP2944" t="s">
        <v>4036</v>
      </c>
      <c r="AQ2944" t="s">
        <v>4105</v>
      </c>
      <c r="AR2944">
        <v>5</v>
      </c>
      <c r="AT2944" s="85" t="s">
        <v>4355</v>
      </c>
      <c r="AU2944" s="84" t="s">
        <v>4646</v>
      </c>
      <c r="AV2944" s="77" t="str">
        <f t="shared" si="638"/>
        <v>51111</v>
      </c>
      <c r="AX2944" s="7" t="s">
        <v>186</v>
      </c>
      <c r="AY2944">
        <v>11</v>
      </c>
    </row>
    <row r="2945" spans="1:51" hidden="1" outlineLevel="1">
      <c r="A2945" t="s">
        <v>3697</v>
      </c>
      <c r="B2945" t="s">
        <v>4105</v>
      </c>
      <c r="C2945" s="1">
        <f t="shared" si="632"/>
        <v>5772</v>
      </c>
      <c r="D2945" s="7">
        <f>IF(N2945&gt;0, RANK(N2945,(N2945:P2945,Q2945:AE2945)),0)</f>
        <v>2</v>
      </c>
      <c r="E2945" s="7">
        <f>IF(O2945&gt;0,RANK(O2945,(N2945:P2945,Q2945:AE2945)),0)</f>
        <v>1</v>
      </c>
      <c r="F2945" s="7">
        <f>IF(P2945&gt;0,RANK(P2945,(N2945:P2945,Q2945:AE2945)),0)</f>
        <v>0</v>
      </c>
      <c r="G2945" s="1">
        <f t="shared" si="639"/>
        <v>1380</v>
      </c>
      <c r="H2945" s="2">
        <f t="shared" si="640"/>
        <v>0.2390852390852391</v>
      </c>
      <c r="I2945" s="2"/>
      <c r="J2945" s="2">
        <f t="shared" si="641"/>
        <v>0.37699237699237698</v>
      </c>
      <c r="K2945" s="2">
        <f t="shared" si="641"/>
        <v>0.61607761607761613</v>
      </c>
      <c r="L2945" s="2">
        <f t="shared" si="641"/>
        <v>0</v>
      </c>
      <c r="M2945" s="2">
        <f t="shared" si="634"/>
        <v>6.9300069300068934E-3</v>
      </c>
      <c r="N2945" s="1">
        <v>2176</v>
      </c>
      <c r="O2945" s="1">
        <v>3556</v>
      </c>
      <c r="Q2945" s="1">
        <v>23</v>
      </c>
      <c r="R2945" s="1">
        <v>12</v>
      </c>
      <c r="W2945" s="1">
        <v>5</v>
      </c>
      <c r="AG2945" s="7">
        <f>IF(Q2945&gt;0,RANK(Q2945,(N2945:P2945,Q2945:AE2945)),0)</f>
        <v>3</v>
      </c>
      <c r="AH2945" s="7">
        <f>IF(R2945&gt;0,RANK(R2945,(N2945:P2945,Q2945:AE2945)),0)</f>
        <v>4</v>
      </c>
      <c r="AI2945" s="7">
        <f>IF(T2945&gt;0,RANK(T2945,(N2945:P2945,Q2945:AE2945)),0)</f>
        <v>0</v>
      </c>
      <c r="AJ2945" s="7">
        <f>IF(S2945&gt;0,RANK(S2945,(N2945:P2945,Q2945:AE2945)),0)</f>
        <v>0</v>
      </c>
      <c r="AK2945" s="2">
        <f t="shared" si="642"/>
        <v>3.9847539847539847E-3</v>
      </c>
      <c r="AL2945" s="2">
        <f t="shared" si="642"/>
        <v>2.0790020790020791E-3</v>
      </c>
      <c r="AM2945" s="2">
        <f t="shared" si="636"/>
        <v>0</v>
      </c>
      <c r="AN2945" s="2">
        <f t="shared" si="637"/>
        <v>0</v>
      </c>
      <c r="AP2945" t="s">
        <v>3697</v>
      </c>
      <c r="AQ2945" t="s">
        <v>4105</v>
      </c>
      <c r="AR2945">
        <v>7</v>
      </c>
      <c r="AT2945" s="85" t="s">
        <v>4355</v>
      </c>
      <c r="AU2945" s="84" t="s">
        <v>4647</v>
      </c>
      <c r="AV2945" s="77" t="str">
        <f t="shared" si="638"/>
        <v>51113</v>
      </c>
      <c r="AX2945" s="7" t="s">
        <v>186</v>
      </c>
      <c r="AY2945">
        <v>9</v>
      </c>
    </row>
    <row r="2946" spans="1:51" hidden="1" outlineLevel="1">
      <c r="A2946" t="s">
        <v>993</v>
      </c>
      <c r="B2946" t="s">
        <v>4105</v>
      </c>
      <c r="C2946" s="1">
        <f t="shared" si="632"/>
        <v>5129</v>
      </c>
      <c r="D2946" s="7">
        <f>IF(N2946&gt;0, RANK(N2946,(N2946:P2946,Q2946:AE2946)),0)</f>
        <v>2</v>
      </c>
      <c r="E2946" s="7">
        <f>IF(O2946&gt;0,RANK(O2946,(N2946:P2946,Q2946:AE2946)),0)</f>
        <v>1</v>
      </c>
      <c r="F2946" s="7">
        <f>IF(P2946&gt;0,RANK(P2946,(N2946:P2946,Q2946:AE2946)),0)</f>
        <v>0</v>
      </c>
      <c r="G2946" s="1">
        <f t="shared" si="639"/>
        <v>1908</v>
      </c>
      <c r="H2946" s="2">
        <f t="shared" si="640"/>
        <v>0.37200233963735618</v>
      </c>
      <c r="I2946" s="2"/>
      <c r="J2946" s="2">
        <f t="shared" si="641"/>
        <v>0.30980697991811268</v>
      </c>
      <c r="K2946" s="2">
        <f t="shared" si="641"/>
        <v>0.68180931955546886</v>
      </c>
      <c r="L2946" s="2">
        <f t="shared" si="641"/>
        <v>0</v>
      </c>
      <c r="M2946" s="2">
        <f t="shared" si="634"/>
        <v>8.3837005264184583E-3</v>
      </c>
      <c r="N2946" s="1">
        <v>1589</v>
      </c>
      <c r="O2946" s="1">
        <v>3497</v>
      </c>
      <c r="Q2946" s="1">
        <v>17</v>
      </c>
      <c r="R2946" s="1">
        <v>25</v>
      </c>
      <c r="W2946" s="1">
        <v>1</v>
      </c>
      <c r="AG2946" s="7">
        <f>IF(Q2946&gt;0,RANK(Q2946,(N2946:P2946,Q2946:AE2946)),0)</f>
        <v>4</v>
      </c>
      <c r="AH2946" s="7">
        <f>IF(R2946&gt;0,RANK(R2946,(N2946:P2946,Q2946:AE2946)),0)</f>
        <v>3</v>
      </c>
      <c r="AI2946" s="7">
        <f>IF(T2946&gt;0,RANK(T2946,(N2946:P2946,Q2946:AE2946)),0)</f>
        <v>0</v>
      </c>
      <c r="AJ2946" s="7">
        <f>IF(S2946&gt;0,RANK(S2946,(N2946:P2946,Q2946:AE2946)),0)</f>
        <v>0</v>
      </c>
      <c r="AK2946" s="2">
        <f t="shared" si="642"/>
        <v>3.3144862546305321E-3</v>
      </c>
      <c r="AL2946" s="2">
        <f t="shared" si="642"/>
        <v>4.8742444921037239E-3</v>
      </c>
      <c r="AM2946" s="2">
        <f t="shared" si="636"/>
        <v>0</v>
      </c>
      <c r="AN2946" s="2">
        <f t="shared" si="637"/>
        <v>0</v>
      </c>
      <c r="AP2946" t="s">
        <v>993</v>
      </c>
      <c r="AQ2946" t="s">
        <v>4105</v>
      </c>
      <c r="AR2946">
        <v>1</v>
      </c>
      <c r="AT2946" s="85" t="s">
        <v>4355</v>
      </c>
      <c r="AU2946" s="84" t="s">
        <v>5225</v>
      </c>
      <c r="AV2946" s="77" t="str">
        <f t="shared" si="638"/>
        <v>51115</v>
      </c>
      <c r="AX2946" s="7" t="s">
        <v>186</v>
      </c>
      <c r="AY2946">
        <v>3</v>
      </c>
    </row>
    <row r="2947" spans="1:51" hidden="1" outlineLevel="1">
      <c r="A2947" t="s">
        <v>2392</v>
      </c>
      <c r="B2947" t="s">
        <v>4105</v>
      </c>
      <c r="C2947" s="1">
        <f t="shared" si="632"/>
        <v>12780</v>
      </c>
      <c r="D2947" s="7">
        <f>IF(N2947&gt;0, RANK(N2947,(N2947:P2947,Q2947:AE2947)),0)</f>
        <v>2</v>
      </c>
      <c r="E2947" s="7">
        <f>IF(O2947&gt;0,RANK(O2947,(N2947:P2947,Q2947:AE2947)),0)</f>
        <v>1</v>
      </c>
      <c r="F2947" s="7">
        <f>IF(P2947&gt;0,RANK(P2947,(N2947:P2947,Q2947:AE2947)),0)</f>
        <v>0</v>
      </c>
      <c r="G2947" s="1">
        <f t="shared" si="639"/>
        <v>2026</v>
      </c>
      <c r="H2947" s="2">
        <f t="shared" si="640"/>
        <v>0.15852895148669796</v>
      </c>
      <c r="I2947" s="2"/>
      <c r="J2947" s="2">
        <f t="shared" si="641"/>
        <v>0.41416275430359939</v>
      </c>
      <c r="K2947" s="2">
        <f t="shared" si="641"/>
        <v>0.57269170579029738</v>
      </c>
      <c r="L2947" s="2">
        <f t="shared" si="641"/>
        <v>0</v>
      </c>
      <c r="M2947" s="2">
        <f t="shared" si="634"/>
        <v>1.3145539906103232E-2</v>
      </c>
      <c r="N2947" s="1">
        <v>5293</v>
      </c>
      <c r="O2947" s="1">
        <v>7319</v>
      </c>
      <c r="Q2947" s="1">
        <v>48</v>
      </c>
      <c r="R2947" s="1">
        <v>119</v>
      </c>
      <c r="W2947" s="1">
        <v>1</v>
      </c>
      <c r="AG2947" s="7">
        <f>IF(Q2947&gt;0,RANK(Q2947,(N2947:P2947,Q2947:AE2947)),0)</f>
        <v>4</v>
      </c>
      <c r="AH2947" s="7">
        <f>IF(R2947&gt;0,RANK(R2947,(N2947:P2947,Q2947:AE2947)),0)</f>
        <v>3</v>
      </c>
      <c r="AI2947" s="7">
        <f>IF(T2947&gt;0,RANK(T2947,(N2947:P2947,Q2947:AE2947)),0)</f>
        <v>0</v>
      </c>
      <c r="AJ2947" s="7">
        <f>IF(S2947&gt;0,RANK(S2947,(N2947:P2947,Q2947:AE2947)),0)</f>
        <v>0</v>
      </c>
      <c r="AK2947" s="2">
        <f t="shared" si="642"/>
        <v>3.7558685446009389E-3</v>
      </c>
      <c r="AL2947" s="2">
        <f t="shared" si="642"/>
        <v>9.3114241001564946E-3</v>
      </c>
      <c r="AM2947" s="2">
        <f t="shared" si="636"/>
        <v>0</v>
      </c>
      <c r="AN2947" s="2">
        <f t="shared" si="637"/>
        <v>0</v>
      </c>
      <c r="AP2947" t="s">
        <v>2392</v>
      </c>
      <c r="AQ2947" t="s">
        <v>4105</v>
      </c>
      <c r="AR2947">
        <v>5</v>
      </c>
      <c r="AT2947" s="85" t="s">
        <v>4355</v>
      </c>
      <c r="AU2947" s="84" t="s">
        <v>5226</v>
      </c>
      <c r="AV2947" s="77" t="str">
        <f t="shared" si="638"/>
        <v>51117</v>
      </c>
      <c r="AX2947" s="7" t="s">
        <v>186</v>
      </c>
      <c r="AY2947">
        <v>23</v>
      </c>
    </row>
    <row r="2948" spans="1:51" hidden="1" outlineLevel="1">
      <c r="A2948" t="s">
        <v>4409</v>
      </c>
      <c r="B2948" t="s">
        <v>4105</v>
      </c>
      <c r="C2948" s="1">
        <f t="shared" si="632"/>
        <v>5377</v>
      </c>
      <c r="D2948" s="7">
        <f>IF(N2948&gt;0, RANK(N2948,(N2948:P2948,Q2948:AE2948)),0)</f>
        <v>2</v>
      </c>
      <c r="E2948" s="7">
        <f>IF(O2948&gt;0,RANK(O2948,(N2948:P2948,Q2948:AE2948)),0)</f>
        <v>1</v>
      </c>
      <c r="F2948" s="7">
        <f>IF(P2948&gt;0,RANK(P2948,(N2948:P2948,Q2948:AE2948)),0)</f>
        <v>0</v>
      </c>
      <c r="G2948" s="1">
        <f t="shared" si="639"/>
        <v>1422</v>
      </c>
      <c r="H2948" s="2">
        <f t="shared" si="640"/>
        <v>0.26445973591221872</v>
      </c>
      <c r="I2948" s="2"/>
      <c r="J2948" s="2">
        <f t="shared" si="641"/>
        <v>0.35596057281011717</v>
      </c>
      <c r="K2948" s="2">
        <f t="shared" si="641"/>
        <v>0.62042030872233589</v>
      </c>
      <c r="L2948" s="2">
        <f t="shared" si="641"/>
        <v>0</v>
      </c>
      <c r="M2948" s="2">
        <f t="shared" si="634"/>
        <v>2.361911846754694E-2</v>
      </c>
      <c r="N2948" s="1">
        <v>1914</v>
      </c>
      <c r="O2948" s="1">
        <v>3336</v>
      </c>
      <c r="Q2948" s="1">
        <v>24</v>
      </c>
      <c r="R2948" s="1">
        <v>100</v>
      </c>
      <c r="W2948" s="1">
        <v>3</v>
      </c>
      <c r="AG2948" s="7">
        <f>IF(Q2948&gt;0,RANK(Q2948,(N2948:P2948,Q2948:AE2948)),0)</f>
        <v>4</v>
      </c>
      <c r="AH2948" s="7">
        <f>IF(R2948&gt;0,RANK(R2948,(N2948:P2948,Q2948:AE2948)),0)</f>
        <v>3</v>
      </c>
      <c r="AI2948" s="7">
        <f>IF(T2948&gt;0,RANK(T2948,(N2948:P2948,Q2948:AE2948)),0)</f>
        <v>0</v>
      </c>
      <c r="AJ2948" s="7">
        <f>IF(S2948&gt;0,RANK(S2948,(N2948:P2948,Q2948:AE2948)),0)</f>
        <v>0</v>
      </c>
      <c r="AK2948" s="2">
        <f t="shared" si="642"/>
        <v>4.4634554584340709E-3</v>
      </c>
      <c r="AL2948" s="2">
        <f t="shared" si="642"/>
        <v>1.8597731076808628E-2</v>
      </c>
      <c r="AM2948" s="2">
        <f t="shared" si="636"/>
        <v>0</v>
      </c>
      <c r="AN2948" s="2">
        <f t="shared" si="637"/>
        <v>0</v>
      </c>
      <c r="AP2948" t="s">
        <v>4409</v>
      </c>
      <c r="AQ2948" t="s">
        <v>4105</v>
      </c>
      <c r="AR2948">
        <v>1</v>
      </c>
      <c r="AT2948" s="85" t="s">
        <v>4355</v>
      </c>
      <c r="AU2948" s="84" t="s">
        <v>4545</v>
      </c>
      <c r="AV2948" s="77" t="str">
        <f t="shared" si="638"/>
        <v>51119</v>
      </c>
      <c r="AX2948" s="7" t="s">
        <v>186</v>
      </c>
      <c r="AY2948">
        <v>7</v>
      </c>
    </row>
    <row r="2949" spans="1:51" hidden="1" outlineLevel="1">
      <c r="A2949" t="s">
        <v>2519</v>
      </c>
      <c r="B2949" t="s">
        <v>4105</v>
      </c>
      <c r="C2949" s="1">
        <f t="shared" si="632"/>
        <v>31515</v>
      </c>
      <c r="D2949" s="7">
        <f>IF(N2949&gt;0, RANK(N2949,(N2949:P2949,Q2949:AE2949)),0)</f>
        <v>2</v>
      </c>
      <c r="E2949" s="7">
        <f>IF(O2949&gt;0,RANK(O2949,(N2949:P2949,Q2949:AE2949)),0)</f>
        <v>1</v>
      </c>
      <c r="F2949" s="7">
        <f>IF(P2949&gt;0,RANK(P2949,(N2949:P2949,Q2949:AE2949)),0)</f>
        <v>0</v>
      </c>
      <c r="G2949" s="1">
        <f t="shared" si="639"/>
        <v>2942</v>
      </c>
      <c r="H2949" s="2">
        <f t="shared" si="640"/>
        <v>9.3352371886403301E-2</v>
      </c>
      <c r="I2949" s="2"/>
      <c r="J2949" s="2">
        <f t="shared" si="641"/>
        <v>0.44829446295414882</v>
      </c>
      <c r="K2949" s="2">
        <f t="shared" si="641"/>
        <v>0.54164683484055209</v>
      </c>
      <c r="L2949" s="2">
        <f t="shared" si="641"/>
        <v>0</v>
      </c>
      <c r="M2949" s="2">
        <f t="shared" si="634"/>
        <v>1.0058702205299141E-2</v>
      </c>
      <c r="N2949" s="1">
        <v>14128</v>
      </c>
      <c r="O2949" s="1">
        <v>17070</v>
      </c>
      <c r="Q2949" s="1">
        <v>179</v>
      </c>
      <c r="R2949" s="1">
        <v>96</v>
      </c>
      <c r="W2949" s="1">
        <v>42</v>
      </c>
      <c r="AG2949" s="7">
        <f>IF(Q2949&gt;0,RANK(Q2949,(N2949:P2949,Q2949:AE2949)),0)</f>
        <v>3</v>
      </c>
      <c r="AH2949" s="7">
        <f>IF(R2949&gt;0,RANK(R2949,(N2949:P2949,Q2949:AE2949)),0)</f>
        <v>4</v>
      </c>
      <c r="AI2949" s="7">
        <f>IF(T2949&gt;0,RANK(T2949,(N2949:P2949,Q2949:AE2949)),0)</f>
        <v>0</v>
      </c>
      <c r="AJ2949" s="7">
        <f>IF(S2949&gt;0,RANK(S2949,(N2949:P2949,Q2949:AE2949)),0)</f>
        <v>0</v>
      </c>
      <c r="AK2949" s="2">
        <f t="shared" si="642"/>
        <v>5.6798349992067268E-3</v>
      </c>
      <c r="AL2949" s="2">
        <f t="shared" si="642"/>
        <v>3.0461684911946693E-3</v>
      </c>
      <c r="AM2949" s="2">
        <f t="shared" si="636"/>
        <v>0</v>
      </c>
      <c r="AN2949" s="2">
        <f t="shared" si="637"/>
        <v>0</v>
      </c>
      <c r="AP2949" t="s">
        <v>2519</v>
      </c>
      <c r="AQ2949" t="s">
        <v>4105</v>
      </c>
      <c r="AR2949">
        <v>9</v>
      </c>
      <c r="AT2949" s="85" t="s">
        <v>4355</v>
      </c>
      <c r="AU2949" s="84" t="s">
        <v>4534</v>
      </c>
      <c r="AV2949" s="77" t="str">
        <f t="shared" si="638"/>
        <v>51121</v>
      </c>
      <c r="AX2949" s="7" t="s">
        <v>186</v>
      </c>
      <c r="AY2949">
        <v>21</v>
      </c>
    </row>
    <row r="2950" spans="1:51" hidden="1" outlineLevel="1">
      <c r="A2950" t="s">
        <v>4249</v>
      </c>
      <c r="B2950" t="s">
        <v>4105</v>
      </c>
      <c r="C2950" s="1">
        <f t="shared" si="632"/>
        <v>7139</v>
      </c>
      <c r="D2950" s="7">
        <f>IF(N2950&gt;0, RANK(N2950,(N2950:P2950,Q2950:AE2950)),0)</f>
        <v>1</v>
      </c>
      <c r="E2950" s="7">
        <f>IF(O2950&gt;0,RANK(O2950,(N2950:P2950,Q2950:AE2950)),0)</f>
        <v>2</v>
      </c>
      <c r="F2950" s="7">
        <f>IF(P2950&gt;0,RANK(P2950,(N2950:P2950,Q2950:AE2950)),0)</f>
        <v>0</v>
      </c>
      <c r="G2950" s="1">
        <f t="shared" si="639"/>
        <v>4</v>
      </c>
      <c r="H2950" s="2">
        <f t="shared" si="640"/>
        <v>5.6030256338422744E-4</v>
      </c>
      <c r="I2950" s="2"/>
      <c r="J2950" s="2">
        <f t="shared" si="641"/>
        <v>0.49628799551757952</v>
      </c>
      <c r="K2950" s="2">
        <f t="shared" si="641"/>
        <v>0.49572769295419528</v>
      </c>
      <c r="L2950" s="2">
        <f t="shared" si="641"/>
        <v>0</v>
      </c>
      <c r="M2950" s="2">
        <f t="shared" si="634"/>
        <v>7.9843115282252075E-3</v>
      </c>
      <c r="N2950" s="1">
        <v>3543</v>
      </c>
      <c r="O2950" s="1">
        <v>3539</v>
      </c>
      <c r="Q2950" s="1">
        <v>33</v>
      </c>
      <c r="R2950" s="1">
        <v>15</v>
      </c>
      <c r="W2950" s="1">
        <v>9</v>
      </c>
      <c r="AG2950" s="7">
        <f>IF(Q2950&gt;0,RANK(Q2950,(N2950:P2950,Q2950:AE2950)),0)</f>
        <v>3</v>
      </c>
      <c r="AH2950" s="7">
        <f>IF(R2950&gt;0,RANK(R2950,(N2950:P2950,Q2950:AE2950)),0)</f>
        <v>4</v>
      </c>
      <c r="AI2950" s="7">
        <f>IF(T2950&gt;0,RANK(T2950,(N2950:P2950,Q2950:AE2950)),0)</f>
        <v>0</v>
      </c>
      <c r="AJ2950" s="7">
        <f>IF(S2950&gt;0,RANK(S2950,(N2950:P2950,Q2950:AE2950)),0)</f>
        <v>0</v>
      </c>
      <c r="AK2950" s="2">
        <f t="shared" si="642"/>
        <v>4.6224961479198771E-3</v>
      </c>
      <c r="AL2950" s="2">
        <f t="shared" si="642"/>
        <v>2.1011346126908531E-3</v>
      </c>
      <c r="AM2950" s="2">
        <f t="shared" si="636"/>
        <v>0</v>
      </c>
      <c r="AN2950" s="2">
        <f t="shared" si="637"/>
        <v>0</v>
      </c>
      <c r="AP2950" t="s">
        <v>4249</v>
      </c>
      <c r="AQ2950" t="s">
        <v>4105</v>
      </c>
      <c r="AR2950">
        <v>5</v>
      </c>
      <c r="AT2950" s="85" t="s">
        <v>4355</v>
      </c>
      <c r="AU2950" s="84" t="s">
        <v>2760</v>
      </c>
      <c r="AV2950" s="77" t="str">
        <f t="shared" si="638"/>
        <v>51125</v>
      </c>
      <c r="AX2950" s="7" t="s">
        <v>186</v>
      </c>
      <c r="AY2950">
        <v>9</v>
      </c>
    </row>
    <row r="2951" spans="1:51" hidden="1" outlineLevel="1">
      <c r="A2951" t="s">
        <v>1624</v>
      </c>
      <c r="B2951" t="s">
        <v>4105</v>
      </c>
      <c r="C2951" s="1">
        <f t="shared" si="632"/>
        <v>7946</v>
      </c>
      <c r="D2951" s="7">
        <f>IF(N2951&gt;0, RANK(N2951,(N2951:P2951,Q2951:AE2951)),0)</f>
        <v>2</v>
      </c>
      <c r="E2951" s="7">
        <f>IF(O2951&gt;0,RANK(O2951,(N2951:P2951,Q2951:AE2951)),0)</f>
        <v>1</v>
      </c>
      <c r="F2951" s="7">
        <f>IF(P2951&gt;0,RANK(P2951,(N2951:P2951,Q2951:AE2951)),0)</f>
        <v>0</v>
      </c>
      <c r="G2951" s="1">
        <f t="shared" si="639"/>
        <v>2971</v>
      </c>
      <c r="H2951" s="2">
        <f t="shared" si="640"/>
        <v>0.37389881701485023</v>
      </c>
      <c r="I2951" s="2"/>
      <c r="J2951" s="2">
        <f t="shared" si="641"/>
        <v>0.30745028945381325</v>
      </c>
      <c r="K2951" s="2">
        <f t="shared" si="641"/>
        <v>0.68134910646866342</v>
      </c>
      <c r="L2951" s="2">
        <f t="shared" si="641"/>
        <v>0</v>
      </c>
      <c r="M2951" s="2">
        <f t="shared" si="634"/>
        <v>1.1200604077523324E-2</v>
      </c>
      <c r="N2951" s="1">
        <v>2443</v>
      </c>
      <c r="O2951" s="1">
        <v>5414</v>
      </c>
      <c r="Q2951" s="1">
        <v>42</v>
      </c>
      <c r="R2951" s="1">
        <v>41</v>
      </c>
      <c r="W2951" s="1">
        <v>6</v>
      </c>
      <c r="AG2951" s="7">
        <f>IF(Q2951&gt;0,RANK(Q2951,(N2951:P2951,Q2951:AE2951)),0)</f>
        <v>3</v>
      </c>
      <c r="AH2951" s="7">
        <f>IF(R2951&gt;0,RANK(R2951,(N2951:P2951,Q2951:AE2951)),0)</f>
        <v>4</v>
      </c>
      <c r="AI2951" s="7">
        <f>IF(T2951&gt;0,RANK(T2951,(N2951:P2951,Q2951:AE2951)),0)</f>
        <v>0</v>
      </c>
      <c r="AJ2951" s="7">
        <f>IF(S2951&gt;0,RANK(S2951,(N2951:P2951,Q2951:AE2951)),0)</f>
        <v>0</v>
      </c>
      <c r="AK2951" s="2">
        <f t="shared" si="642"/>
        <v>5.2856783287188519E-3</v>
      </c>
      <c r="AL2951" s="2">
        <f t="shared" si="642"/>
        <v>5.1598288447017365E-3</v>
      </c>
      <c r="AM2951" s="2">
        <f t="shared" si="636"/>
        <v>0</v>
      </c>
      <c r="AN2951" s="2">
        <f t="shared" si="637"/>
        <v>0</v>
      </c>
      <c r="AP2951" t="s">
        <v>1624</v>
      </c>
      <c r="AQ2951" t="s">
        <v>4105</v>
      </c>
      <c r="AR2951">
        <v>3</v>
      </c>
      <c r="AT2951" s="85" t="s">
        <v>4355</v>
      </c>
      <c r="AU2951" s="84" t="s">
        <v>4740</v>
      </c>
      <c r="AV2951" s="77" t="str">
        <f t="shared" si="638"/>
        <v>51127</v>
      </c>
      <c r="AX2951" s="7" t="s">
        <v>186</v>
      </c>
      <c r="AY2951">
        <v>10</v>
      </c>
    </row>
    <row r="2952" spans="1:51" hidden="1" outlineLevel="1">
      <c r="A2952" t="s">
        <v>1385</v>
      </c>
      <c r="B2952" t="s">
        <v>4105</v>
      </c>
      <c r="C2952" s="1">
        <f t="shared" si="632"/>
        <v>5499</v>
      </c>
      <c r="D2952" s="7">
        <f>IF(N2952&gt;0, RANK(N2952,(N2952:P2952,Q2952:AE2952)),0)</f>
        <v>1</v>
      </c>
      <c r="E2952" s="7">
        <f>IF(O2952&gt;0,RANK(O2952,(N2952:P2952,Q2952:AE2952)),0)</f>
        <v>2</v>
      </c>
      <c r="F2952" s="7">
        <f>IF(P2952&gt;0,RANK(P2952,(N2952:P2952,Q2952:AE2952)),0)</f>
        <v>0</v>
      </c>
      <c r="G2952" s="1">
        <f t="shared" si="639"/>
        <v>106</v>
      </c>
      <c r="H2952" s="2">
        <f t="shared" si="640"/>
        <v>1.9276232042189489E-2</v>
      </c>
      <c r="I2952" s="2"/>
      <c r="J2952" s="2">
        <f t="shared" si="641"/>
        <v>0.50463720676486634</v>
      </c>
      <c r="K2952" s="2">
        <f t="shared" si="641"/>
        <v>0.48536097472267686</v>
      </c>
      <c r="L2952" s="2">
        <f t="shared" si="641"/>
        <v>0</v>
      </c>
      <c r="M2952" s="2">
        <f t="shared" si="634"/>
        <v>1.0001818512456795E-2</v>
      </c>
      <c r="N2952" s="1">
        <v>2775</v>
      </c>
      <c r="O2952" s="1">
        <v>2669</v>
      </c>
      <c r="Q2952" s="1">
        <v>32</v>
      </c>
      <c r="R2952" s="1">
        <v>16</v>
      </c>
      <c r="W2952" s="1">
        <v>7</v>
      </c>
      <c r="AG2952" s="7">
        <f>IF(Q2952&gt;0,RANK(Q2952,(N2952:P2952,Q2952:AE2952)),0)</f>
        <v>3</v>
      </c>
      <c r="AH2952" s="7">
        <f>IF(R2952&gt;0,RANK(R2952,(N2952:P2952,Q2952:AE2952)),0)</f>
        <v>4</v>
      </c>
      <c r="AI2952" s="7">
        <f>IF(T2952&gt;0,RANK(T2952,(N2952:P2952,Q2952:AE2952)),0)</f>
        <v>0</v>
      </c>
      <c r="AJ2952" s="7">
        <f>IF(S2952&gt;0,RANK(S2952,(N2952:P2952,Q2952:AE2952)),0)</f>
        <v>0</v>
      </c>
      <c r="AK2952" s="2">
        <f t="shared" si="642"/>
        <v>5.8192398617930531E-3</v>
      </c>
      <c r="AL2952" s="2">
        <f t="shared" si="642"/>
        <v>2.9096199308965265E-3</v>
      </c>
      <c r="AM2952" s="2">
        <f t="shared" si="636"/>
        <v>0</v>
      </c>
      <c r="AN2952" s="2">
        <f t="shared" si="637"/>
        <v>0</v>
      </c>
      <c r="AP2952" t="s">
        <v>1385</v>
      </c>
      <c r="AQ2952" t="s">
        <v>4105</v>
      </c>
      <c r="AR2952">
        <v>2</v>
      </c>
      <c r="AT2952" s="85" t="s">
        <v>4355</v>
      </c>
      <c r="AU2952" s="84" t="s">
        <v>4426</v>
      </c>
      <c r="AV2952" s="77" t="str">
        <f t="shared" si="638"/>
        <v>51131</v>
      </c>
      <c r="AX2952" s="7" t="s">
        <v>186</v>
      </c>
      <c r="AY2952">
        <v>6</v>
      </c>
    </row>
    <row r="2953" spans="1:51" hidden="1" outlineLevel="1">
      <c r="A2953" t="s">
        <v>1532</v>
      </c>
      <c r="B2953" t="s">
        <v>4105</v>
      </c>
      <c r="C2953" s="1">
        <f t="shared" si="632"/>
        <v>6409</v>
      </c>
      <c r="D2953" s="7">
        <f>IF(N2953&gt;0, RANK(N2953,(N2953:P2953,Q2953:AE2953)),0)</f>
        <v>2</v>
      </c>
      <c r="E2953" s="7">
        <f>IF(O2953&gt;0,RANK(O2953,(N2953:P2953,Q2953:AE2953)),0)</f>
        <v>1</v>
      </c>
      <c r="F2953" s="7">
        <f>IF(P2953&gt;0,RANK(P2953,(N2953:P2953,Q2953:AE2953)),0)</f>
        <v>0</v>
      </c>
      <c r="G2953" s="1">
        <f t="shared" si="639"/>
        <v>1284</v>
      </c>
      <c r="H2953" s="2">
        <f t="shared" si="640"/>
        <v>0.20034326728038696</v>
      </c>
      <c r="I2953" s="2"/>
      <c r="J2953" s="2">
        <f t="shared" si="641"/>
        <v>0.39756592292089249</v>
      </c>
      <c r="K2953" s="2">
        <f t="shared" si="641"/>
        <v>0.59790919020127942</v>
      </c>
      <c r="L2953" s="2">
        <f t="shared" si="641"/>
        <v>0</v>
      </c>
      <c r="M2953" s="2">
        <f t="shared" si="634"/>
        <v>4.5248868778280382E-3</v>
      </c>
      <c r="N2953" s="1">
        <v>2548</v>
      </c>
      <c r="O2953" s="1">
        <v>3832</v>
      </c>
      <c r="Q2953" s="1">
        <v>14</v>
      </c>
      <c r="R2953" s="1">
        <v>7</v>
      </c>
      <c r="W2953" s="1">
        <v>8</v>
      </c>
      <c r="AG2953" s="7">
        <f>IF(Q2953&gt;0,RANK(Q2953,(N2953:P2953,Q2953:AE2953)),0)</f>
        <v>3</v>
      </c>
      <c r="AH2953" s="7">
        <f>IF(R2953&gt;0,RANK(R2953,(N2953:P2953,Q2953:AE2953)),0)</f>
        <v>5</v>
      </c>
      <c r="AI2953" s="7">
        <f>IF(T2953&gt;0,RANK(T2953,(N2953:P2953,Q2953:AE2953)),0)</f>
        <v>0</v>
      </c>
      <c r="AJ2953" s="7">
        <f>IF(S2953&gt;0,RANK(S2953,(N2953:P2953,Q2953:AE2953)),0)</f>
        <v>0</v>
      </c>
      <c r="AK2953" s="2">
        <f t="shared" si="642"/>
        <v>2.1844281479169916E-3</v>
      </c>
      <c r="AL2953" s="2">
        <f t="shared" si="642"/>
        <v>1.0922140739584958E-3</v>
      </c>
      <c r="AM2953" s="2">
        <f t="shared" si="636"/>
        <v>0</v>
      </c>
      <c r="AN2953" s="2">
        <f t="shared" si="637"/>
        <v>0</v>
      </c>
      <c r="AP2953" t="s">
        <v>1532</v>
      </c>
      <c r="AQ2953" t="s">
        <v>4105</v>
      </c>
      <c r="AR2953">
        <v>1</v>
      </c>
      <c r="AT2953" s="85" t="s">
        <v>4355</v>
      </c>
      <c r="AU2953" s="84" t="s">
        <v>4427</v>
      </c>
      <c r="AV2953" s="77" t="str">
        <f t="shared" si="638"/>
        <v>51133</v>
      </c>
      <c r="AX2953" s="7" t="s">
        <v>186</v>
      </c>
      <c r="AY2953">
        <v>6</v>
      </c>
    </row>
    <row r="2954" spans="1:51" hidden="1" outlineLevel="1">
      <c r="A2954" t="s">
        <v>1699</v>
      </c>
      <c r="B2954" t="s">
        <v>4105</v>
      </c>
      <c r="C2954" s="1">
        <f t="shared" ref="C2954:C3017" si="643">SUM(N2954:AE2954)</f>
        <v>6030</v>
      </c>
      <c r="D2954" s="7">
        <f>IF(N2954&gt;0, RANK(N2954,(N2954:P2954,Q2954:AE2954)),0)</f>
        <v>2</v>
      </c>
      <c r="E2954" s="7">
        <f>IF(O2954&gt;0,RANK(O2954,(N2954:P2954,Q2954:AE2954)),0)</f>
        <v>1</v>
      </c>
      <c r="F2954" s="7">
        <f>IF(P2954&gt;0,RANK(P2954,(N2954:P2954,Q2954:AE2954)),0)</f>
        <v>0</v>
      </c>
      <c r="G2954" s="1">
        <f t="shared" si="639"/>
        <v>668</v>
      </c>
      <c r="H2954" s="2">
        <f t="shared" si="640"/>
        <v>0.11077943615257048</v>
      </c>
      <c r="I2954" s="2"/>
      <c r="J2954" s="2">
        <f t="shared" ref="J2954:L2985" si="644">IF($C2954=0,"-",N2954/$C2954)</f>
        <v>0.43698175787728027</v>
      </c>
      <c r="K2954" s="2">
        <f t="shared" si="644"/>
        <v>0.5477611940298508</v>
      </c>
      <c r="L2954" s="2">
        <f t="shared" si="644"/>
        <v>0</v>
      </c>
      <c r="M2954" s="2">
        <f t="shared" ref="M2954:M3017" si="645">IF(C2954=0,"-",(1-J2954-K2954-L2954))</f>
        <v>1.5257048092868875E-2</v>
      </c>
      <c r="N2954" s="1">
        <v>2635</v>
      </c>
      <c r="O2954" s="1">
        <v>3303</v>
      </c>
      <c r="Q2954" s="1">
        <v>19</v>
      </c>
      <c r="R2954" s="1">
        <v>71</v>
      </c>
      <c r="W2954" s="1">
        <v>2</v>
      </c>
      <c r="AG2954" s="7">
        <f>IF(Q2954&gt;0,RANK(Q2954,(N2954:P2954,Q2954:AE2954)),0)</f>
        <v>4</v>
      </c>
      <c r="AH2954" s="7">
        <f>IF(R2954&gt;0,RANK(R2954,(N2954:P2954,Q2954:AE2954)),0)</f>
        <v>3</v>
      </c>
      <c r="AI2954" s="7">
        <f>IF(T2954&gt;0,RANK(T2954,(N2954:P2954,Q2954:AE2954)),0)</f>
        <v>0</v>
      </c>
      <c r="AJ2954" s="7">
        <f>IF(S2954&gt;0,RANK(S2954,(N2954:P2954,Q2954:AE2954)),0)</f>
        <v>0</v>
      </c>
      <c r="AK2954" s="2">
        <f t="shared" ref="AK2954:AL2985" si="646">IF($C2954=0,"-",Q2954/$C2954)</f>
        <v>3.1509121061359868E-3</v>
      </c>
      <c r="AL2954" s="2">
        <f t="shared" si="646"/>
        <v>1.1774461028192372E-2</v>
      </c>
      <c r="AM2954" s="2">
        <f t="shared" ref="AM2954:AM3017" si="647">IF($C2954=0,"-",T2954/$C2954)</f>
        <v>0</v>
      </c>
      <c r="AN2954" s="2">
        <f t="shared" ref="AN2954:AN3017" si="648">IF($C2954=0,"-",S2954/$C2954)</f>
        <v>0</v>
      </c>
      <c r="AP2954" t="s">
        <v>1699</v>
      </c>
      <c r="AQ2954" t="s">
        <v>4105</v>
      </c>
      <c r="AR2954">
        <v>4</v>
      </c>
      <c r="AT2954" s="85" t="s">
        <v>4355</v>
      </c>
      <c r="AU2954" s="84" t="s">
        <v>4416</v>
      </c>
      <c r="AV2954" s="77" t="str">
        <f t="shared" ref="AV2954:AV3017" si="649">AT2954&amp;AU2954</f>
        <v>51135</v>
      </c>
      <c r="AX2954" s="7" t="s">
        <v>186</v>
      </c>
      <c r="AY2954">
        <v>9</v>
      </c>
    </row>
    <row r="2955" spans="1:51" hidden="1" outlineLevel="1">
      <c r="A2955" t="s">
        <v>3924</v>
      </c>
      <c r="B2955" t="s">
        <v>4105</v>
      </c>
      <c r="C2955" s="1">
        <f t="shared" si="643"/>
        <v>12928</v>
      </c>
      <c r="D2955" s="7">
        <f>IF(N2955&gt;0, RANK(N2955,(N2955:P2955,Q2955:AE2955)),0)</f>
        <v>2</v>
      </c>
      <c r="E2955" s="7">
        <f>IF(O2955&gt;0,RANK(O2955,(N2955:P2955,Q2955:AE2955)),0)</f>
        <v>1</v>
      </c>
      <c r="F2955" s="7">
        <f>IF(P2955&gt;0,RANK(P2955,(N2955:P2955,Q2955:AE2955)),0)</f>
        <v>0</v>
      </c>
      <c r="G2955" s="1">
        <f t="shared" si="639"/>
        <v>2734</v>
      </c>
      <c r="H2955" s="2">
        <f t="shared" si="640"/>
        <v>0.21147896039603961</v>
      </c>
      <c r="I2955" s="2"/>
      <c r="J2955" s="2">
        <f t="shared" si="644"/>
        <v>0.38791769801980197</v>
      </c>
      <c r="K2955" s="2">
        <f t="shared" si="644"/>
        <v>0.59939665841584155</v>
      </c>
      <c r="L2955" s="2">
        <f t="shared" si="644"/>
        <v>0</v>
      </c>
      <c r="M2955" s="2">
        <f t="shared" si="645"/>
        <v>1.2685643564356419E-2</v>
      </c>
      <c r="N2955" s="1">
        <v>5015</v>
      </c>
      <c r="O2955" s="1">
        <v>7749</v>
      </c>
      <c r="Q2955" s="1">
        <v>48</v>
      </c>
      <c r="R2955" s="1">
        <v>112</v>
      </c>
      <c r="W2955" s="1">
        <v>4</v>
      </c>
      <c r="AG2955" s="7">
        <f>IF(Q2955&gt;0,RANK(Q2955,(N2955:P2955,Q2955:AE2955)),0)</f>
        <v>4</v>
      </c>
      <c r="AH2955" s="7">
        <f>IF(R2955&gt;0,RANK(R2955,(N2955:P2955,Q2955:AE2955)),0)</f>
        <v>3</v>
      </c>
      <c r="AI2955" s="7">
        <f>IF(T2955&gt;0,RANK(T2955,(N2955:P2955,Q2955:AE2955)),0)</f>
        <v>0</v>
      </c>
      <c r="AJ2955" s="7">
        <f>IF(S2955&gt;0,RANK(S2955,(N2955:P2955,Q2955:AE2955)),0)</f>
        <v>0</v>
      </c>
      <c r="AK2955" s="2">
        <f t="shared" si="646"/>
        <v>3.7128712871287127E-3</v>
      </c>
      <c r="AL2955" s="2">
        <f t="shared" si="646"/>
        <v>8.6633663366336641E-3</v>
      </c>
      <c r="AM2955" s="2">
        <f t="shared" si="647"/>
        <v>0</v>
      </c>
      <c r="AN2955" s="2">
        <f t="shared" si="648"/>
        <v>0</v>
      </c>
      <c r="AP2955" t="s">
        <v>3924</v>
      </c>
      <c r="AQ2955" t="s">
        <v>4105</v>
      </c>
      <c r="AR2955">
        <v>7</v>
      </c>
      <c r="AT2955" s="85" t="s">
        <v>4355</v>
      </c>
      <c r="AU2955" s="84" t="s">
        <v>5200</v>
      </c>
      <c r="AV2955" s="77" t="str">
        <f t="shared" si="649"/>
        <v>51137</v>
      </c>
      <c r="AX2955" s="7" t="s">
        <v>186</v>
      </c>
      <c r="AY2955">
        <v>8</v>
      </c>
    </row>
    <row r="2956" spans="1:51" hidden="1" outlineLevel="1">
      <c r="A2956" t="s">
        <v>1700</v>
      </c>
      <c r="B2956" t="s">
        <v>4105</v>
      </c>
      <c r="C2956" s="1">
        <f t="shared" si="643"/>
        <v>9603</v>
      </c>
      <c r="D2956" s="7">
        <f>IF(N2956&gt;0, RANK(N2956,(N2956:P2956,Q2956:AE2956)),0)</f>
        <v>2</v>
      </c>
      <c r="E2956" s="7">
        <f>IF(O2956&gt;0,RANK(O2956,(N2956:P2956,Q2956:AE2956)),0)</f>
        <v>1</v>
      </c>
      <c r="F2956" s="7">
        <f>IF(P2956&gt;0,RANK(P2956,(N2956:P2956,Q2956:AE2956)),0)</f>
        <v>0</v>
      </c>
      <c r="G2956" s="1">
        <f t="shared" si="639"/>
        <v>2897</v>
      </c>
      <c r="H2956" s="2">
        <f t="shared" si="640"/>
        <v>0.30167655940851817</v>
      </c>
      <c r="I2956" s="2"/>
      <c r="J2956" s="2">
        <f t="shared" si="644"/>
        <v>0.34614183067791315</v>
      </c>
      <c r="K2956" s="2">
        <f t="shared" si="644"/>
        <v>0.64781839008643127</v>
      </c>
      <c r="L2956" s="2">
        <f t="shared" si="644"/>
        <v>0</v>
      </c>
      <c r="M2956" s="2">
        <f t="shared" si="645"/>
        <v>6.0397792356555735E-3</v>
      </c>
      <c r="N2956" s="1">
        <v>3324</v>
      </c>
      <c r="O2956" s="1">
        <v>6221</v>
      </c>
      <c r="Q2956" s="1">
        <v>19</v>
      </c>
      <c r="R2956" s="1">
        <v>20</v>
      </c>
      <c r="W2956" s="1">
        <v>19</v>
      </c>
      <c r="AG2956" s="7">
        <f>IF(Q2956&gt;0,RANK(Q2956,(N2956:P2956,Q2956:AE2956)),0)</f>
        <v>4</v>
      </c>
      <c r="AH2956" s="7">
        <f>IF(R2956&gt;0,RANK(R2956,(N2956:P2956,Q2956:AE2956)),0)</f>
        <v>3</v>
      </c>
      <c r="AI2956" s="7">
        <f>IF(T2956&gt;0,RANK(T2956,(N2956:P2956,Q2956:AE2956)),0)</f>
        <v>0</v>
      </c>
      <c r="AJ2956" s="7">
        <f>IF(S2956&gt;0,RANK(S2956,(N2956:P2956,Q2956:AE2956)),0)</f>
        <v>0</v>
      </c>
      <c r="AK2956" s="2">
        <f t="shared" si="646"/>
        <v>1.9785483703009476E-3</v>
      </c>
      <c r="AL2956" s="2">
        <f t="shared" si="646"/>
        <v>2.0826824950536289E-3</v>
      </c>
      <c r="AM2956" s="2">
        <f t="shared" si="647"/>
        <v>0</v>
      </c>
      <c r="AN2956" s="2">
        <f t="shared" si="648"/>
        <v>0</v>
      </c>
      <c r="AP2956" t="s">
        <v>1700</v>
      </c>
      <c r="AQ2956" t="s">
        <v>4105</v>
      </c>
      <c r="AR2956">
        <v>7</v>
      </c>
      <c r="AT2956" s="85" t="s">
        <v>4355</v>
      </c>
      <c r="AU2956" s="84" t="s">
        <v>5201</v>
      </c>
      <c r="AV2956" s="77" t="str">
        <f t="shared" si="649"/>
        <v>51139</v>
      </c>
      <c r="AX2956" s="7" t="s">
        <v>186</v>
      </c>
      <c r="AY2956">
        <v>5</v>
      </c>
    </row>
    <row r="2957" spans="1:51" hidden="1" outlineLevel="1">
      <c r="A2957" t="s">
        <v>4737</v>
      </c>
      <c r="B2957" t="s">
        <v>4105</v>
      </c>
      <c r="C2957" s="1">
        <f t="shared" si="643"/>
        <v>8215</v>
      </c>
      <c r="D2957" s="7">
        <f>IF(N2957&gt;0, RANK(N2957,(N2957:P2957,Q2957:AE2957)),0)</f>
        <v>2</v>
      </c>
      <c r="E2957" s="7">
        <f>IF(O2957&gt;0,RANK(O2957,(N2957:P2957,Q2957:AE2957)),0)</f>
        <v>1</v>
      </c>
      <c r="F2957" s="7">
        <f>IF(P2957&gt;0,RANK(P2957,(N2957:P2957,Q2957:AE2957)),0)</f>
        <v>0</v>
      </c>
      <c r="G2957" s="1">
        <f t="shared" si="639"/>
        <v>2935</v>
      </c>
      <c r="H2957" s="2">
        <f t="shared" si="640"/>
        <v>0.35727328058429703</v>
      </c>
      <c r="I2957" s="2"/>
      <c r="J2957" s="2">
        <f t="shared" si="644"/>
        <v>0.31308581862446744</v>
      </c>
      <c r="K2957" s="2">
        <f t="shared" si="644"/>
        <v>0.67035909920876446</v>
      </c>
      <c r="L2957" s="2">
        <f t="shared" si="644"/>
        <v>0</v>
      </c>
      <c r="M2957" s="2">
        <f t="shared" si="645"/>
        <v>1.6555082166768154E-2</v>
      </c>
      <c r="N2957" s="1">
        <v>2572</v>
      </c>
      <c r="O2957" s="1">
        <v>5507</v>
      </c>
      <c r="Q2957" s="1">
        <v>29</v>
      </c>
      <c r="R2957" s="1">
        <v>96</v>
      </c>
      <c r="W2957" s="1">
        <v>11</v>
      </c>
      <c r="AG2957" s="7">
        <f>IF(Q2957&gt;0,RANK(Q2957,(N2957:P2957,Q2957:AE2957)),0)</f>
        <v>4</v>
      </c>
      <c r="AH2957" s="7">
        <f>IF(R2957&gt;0,RANK(R2957,(N2957:P2957,Q2957:AE2957)),0)</f>
        <v>3</v>
      </c>
      <c r="AI2957" s="7">
        <f>IF(T2957&gt;0,RANK(T2957,(N2957:P2957,Q2957:AE2957)),0)</f>
        <v>0</v>
      </c>
      <c r="AJ2957" s="7">
        <f>IF(S2957&gt;0,RANK(S2957,(N2957:P2957,Q2957:AE2957)),0)</f>
        <v>0</v>
      </c>
      <c r="AK2957" s="2">
        <f t="shared" si="646"/>
        <v>3.5301278149726112E-3</v>
      </c>
      <c r="AL2957" s="2">
        <f t="shared" si="646"/>
        <v>1.1685940353012781E-2</v>
      </c>
      <c r="AM2957" s="2">
        <f t="shared" si="647"/>
        <v>0</v>
      </c>
      <c r="AN2957" s="2">
        <f t="shared" si="648"/>
        <v>0</v>
      </c>
      <c r="AP2957" t="s">
        <v>4737</v>
      </c>
      <c r="AQ2957" t="s">
        <v>4105</v>
      </c>
      <c r="AR2957">
        <v>9</v>
      </c>
      <c r="AT2957" s="85" t="s">
        <v>4355</v>
      </c>
      <c r="AU2957" s="84" t="s">
        <v>5202</v>
      </c>
      <c r="AV2957" s="77" t="str">
        <f t="shared" si="649"/>
        <v>51141</v>
      </c>
      <c r="AX2957" s="7" t="s">
        <v>186</v>
      </c>
      <c r="AY2957">
        <v>13</v>
      </c>
    </row>
    <row r="2958" spans="1:51" hidden="1" outlineLevel="1">
      <c r="A2958" t="s">
        <v>2479</v>
      </c>
      <c r="B2958" t="s">
        <v>4105</v>
      </c>
      <c r="C2958" s="1">
        <f t="shared" si="643"/>
        <v>27417</v>
      </c>
      <c r="D2958" s="7">
        <f>IF(N2958&gt;0, RANK(N2958,(N2958:P2958,Q2958:AE2958)),0)</f>
        <v>2</v>
      </c>
      <c r="E2958" s="7">
        <f>IF(O2958&gt;0,RANK(O2958,(N2958:P2958,Q2958:AE2958)),0)</f>
        <v>1</v>
      </c>
      <c r="F2958" s="7">
        <f>IF(P2958&gt;0,RANK(P2958,(N2958:P2958,Q2958:AE2958)),0)</f>
        <v>0</v>
      </c>
      <c r="G2958" s="1">
        <f t="shared" si="639"/>
        <v>8399</v>
      </c>
      <c r="H2958" s="2">
        <f t="shared" si="640"/>
        <v>0.30634278002699056</v>
      </c>
      <c r="I2958" s="2"/>
      <c r="J2958" s="2">
        <f t="shared" si="644"/>
        <v>0.33825728562570667</v>
      </c>
      <c r="K2958" s="2">
        <f t="shared" si="644"/>
        <v>0.64460006565269723</v>
      </c>
      <c r="L2958" s="2">
        <f t="shared" si="644"/>
        <v>0</v>
      </c>
      <c r="M2958" s="2">
        <f t="shared" si="645"/>
        <v>1.7142648721596099E-2</v>
      </c>
      <c r="N2958" s="1">
        <v>9274</v>
      </c>
      <c r="O2958" s="1">
        <v>17673</v>
      </c>
      <c r="Q2958" s="1">
        <v>58</v>
      </c>
      <c r="R2958" s="1">
        <v>405</v>
      </c>
      <c r="W2958" s="1">
        <v>7</v>
      </c>
      <c r="AG2958" s="7">
        <f>IF(Q2958&gt;0,RANK(Q2958,(N2958:P2958,Q2958:AE2958)),0)</f>
        <v>4</v>
      </c>
      <c r="AH2958" s="7">
        <f>IF(R2958&gt;0,RANK(R2958,(N2958:P2958,Q2958:AE2958)),0)</f>
        <v>3</v>
      </c>
      <c r="AI2958" s="7">
        <f>IF(T2958&gt;0,RANK(T2958,(N2958:P2958,Q2958:AE2958)),0)</f>
        <v>0</v>
      </c>
      <c r="AJ2958" s="7">
        <f>IF(S2958&gt;0,RANK(S2958,(N2958:P2958,Q2958:AE2958)),0)</f>
        <v>0</v>
      </c>
      <c r="AK2958" s="2">
        <f t="shared" si="646"/>
        <v>2.1154757996863262E-3</v>
      </c>
      <c r="AL2958" s="2">
        <f t="shared" si="646"/>
        <v>1.4771856877120034E-2</v>
      </c>
      <c r="AM2958" s="2">
        <f t="shared" si="647"/>
        <v>0</v>
      </c>
      <c r="AN2958" s="2">
        <f t="shared" si="648"/>
        <v>0</v>
      </c>
      <c r="AP2958" t="s">
        <v>2479</v>
      </c>
      <c r="AQ2958" t="s">
        <v>4105</v>
      </c>
      <c r="AR2958">
        <v>5</v>
      </c>
      <c r="AT2958" s="85" t="s">
        <v>4355</v>
      </c>
      <c r="AU2958" s="84" t="s">
        <v>5203</v>
      </c>
      <c r="AV2958" s="77" t="str">
        <f t="shared" si="649"/>
        <v>51143</v>
      </c>
      <c r="AX2958" s="7" t="s">
        <v>186</v>
      </c>
      <c r="AY2958">
        <v>31</v>
      </c>
    </row>
    <row r="2959" spans="1:51" hidden="1" outlineLevel="1">
      <c r="A2959" t="s">
        <v>1579</v>
      </c>
      <c r="B2959" t="s">
        <v>4105</v>
      </c>
      <c r="C2959" s="1">
        <f t="shared" si="643"/>
        <v>12163</v>
      </c>
      <c r="D2959" s="7">
        <f>IF(N2959&gt;0, RANK(N2959,(N2959:P2959,Q2959:AE2959)),0)</f>
        <v>2</v>
      </c>
      <c r="E2959" s="7">
        <f>IF(O2959&gt;0,RANK(O2959,(N2959:P2959,Q2959:AE2959)),0)</f>
        <v>1</v>
      </c>
      <c r="F2959" s="7">
        <f>IF(P2959&gt;0,RANK(P2959,(N2959:P2959,Q2959:AE2959)),0)</f>
        <v>0</v>
      </c>
      <c r="G2959" s="1">
        <f t="shared" si="639"/>
        <v>5843</v>
      </c>
      <c r="H2959" s="2">
        <f t="shared" si="640"/>
        <v>0.48039135081805473</v>
      </c>
      <c r="I2959" s="2"/>
      <c r="J2959" s="2">
        <f t="shared" si="644"/>
        <v>0.25585792978705912</v>
      </c>
      <c r="K2959" s="2">
        <f t="shared" si="644"/>
        <v>0.73624928060511385</v>
      </c>
      <c r="L2959" s="2">
        <f t="shared" si="644"/>
        <v>0</v>
      </c>
      <c r="M2959" s="2">
        <f t="shared" si="645"/>
        <v>7.8927896078270221E-3</v>
      </c>
      <c r="N2959" s="1">
        <v>3112</v>
      </c>
      <c r="O2959" s="1">
        <v>8955</v>
      </c>
      <c r="Q2959" s="1">
        <v>46</v>
      </c>
      <c r="R2959" s="1">
        <v>32</v>
      </c>
      <c r="W2959" s="1">
        <v>18</v>
      </c>
      <c r="AG2959" s="7">
        <f>IF(Q2959&gt;0,RANK(Q2959,(N2959:P2959,Q2959:AE2959)),0)</f>
        <v>3</v>
      </c>
      <c r="AH2959" s="7">
        <f>IF(R2959&gt;0,RANK(R2959,(N2959:P2959,Q2959:AE2959)),0)</f>
        <v>4</v>
      </c>
      <c r="AI2959" s="7">
        <f>IF(T2959&gt;0,RANK(T2959,(N2959:P2959,Q2959:AE2959)),0)</f>
        <v>0</v>
      </c>
      <c r="AJ2959" s="7">
        <f>IF(S2959&gt;0,RANK(S2959,(N2959:P2959,Q2959:AE2959)),0)</f>
        <v>0</v>
      </c>
      <c r="AK2959" s="2">
        <f t="shared" si="646"/>
        <v>3.7819616870837787E-3</v>
      </c>
      <c r="AL2959" s="2">
        <f t="shared" si="646"/>
        <v>2.630929869275672E-3</v>
      </c>
      <c r="AM2959" s="2">
        <f t="shared" si="647"/>
        <v>0</v>
      </c>
      <c r="AN2959" s="2">
        <f t="shared" si="648"/>
        <v>0</v>
      </c>
      <c r="AP2959" t="s">
        <v>1579</v>
      </c>
      <c r="AQ2959" t="s">
        <v>4105</v>
      </c>
      <c r="AR2959">
        <v>4</v>
      </c>
      <c r="AT2959" s="85" t="s">
        <v>4355</v>
      </c>
      <c r="AU2959" s="84" t="s">
        <v>5204</v>
      </c>
      <c r="AV2959" s="77" t="str">
        <f t="shared" si="649"/>
        <v>51145</v>
      </c>
      <c r="AX2959" s="7" t="s">
        <v>186</v>
      </c>
      <c r="AY2959">
        <v>10</v>
      </c>
    </row>
    <row r="2960" spans="1:51" hidden="1" outlineLevel="1">
      <c r="A2960" t="s">
        <v>2542</v>
      </c>
      <c r="B2960" t="s">
        <v>4105</v>
      </c>
      <c r="C2960" s="1">
        <f t="shared" si="643"/>
        <v>7316</v>
      </c>
      <c r="D2960" s="7">
        <f>IF(N2960&gt;0, RANK(N2960,(N2960:P2960,Q2960:AE2960)),0)</f>
        <v>1</v>
      </c>
      <c r="E2960" s="7">
        <f>IF(O2960&gt;0,RANK(O2960,(N2960:P2960,Q2960:AE2960)),0)</f>
        <v>2</v>
      </c>
      <c r="F2960" s="7">
        <f>IF(P2960&gt;0,RANK(P2960,(N2960:P2960,Q2960:AE2960)),0)</f>
        <v>0</v>
      </c>
      <c r="G2960" s="1">
        <f t="shared" si="639"/>
        <v>61</v>
      </c>
      <c r="H2960" s="2">
        <f t="shared" si="640"/>
        <v>8.3378895571350458E-3</v>
      </c>
      <c r="I2960" s="2"/>
      <c r="J2960" s="2">
        <f t="shared" si="644"/>
        <v>0.49644614543466375</v>
      </c>
      <c r="K2960" s="2">
        <f t="shared" si="644"/>
        <v>0.48810825587752871</v>
      </c>
      <c r="L2960" s="2">
        <f t="shared" si="644"/>
        <v>0</v>
      </c>
      <c r="M2960" s="2">
        <f t="shared" si="645"/>
        <v>1.5445598687807482E-2</v>
      </c>
      <c r="N2960" s="1">
        <v>3632</v>
      </c>
      <c r="O2960" s="1">
        <v>3571</v>
      </c>
      <c r="Q2960" s="1">
        <v>31</v>
      </c>
      <c r="R2960" s="1">
        <v>76</v>
      </c>
      <c r="W2960" s="1">
        <v>6</v>
      </c>
      <c r="AG2960" s="7">
        <f>IF(Q2960&gt;0,RANK(Q2960,(N2960:P2960,Q2960:AE2960)),0)</f>
        <v>4</v>
      </c>
      <c r="AH2960" s="7">
        <f>IF(R2960&gt;0,RANK(R2960,(N2960:P2960,Q2960:AE2960)),0)</f>
        <v>3</v>
      </c>
      <c r="AI2960" s="7">
        <f>IF(T2960&gt;0,RANK(T2960,(N2960:P2960,Q2960:AE2960)),0)</f>
        <v>0</v>
      </c>
      <c r="AJ2960" s="7">
        <f>IF(S2960&gt;0,RANK(S2960,(N2960:P2960,Q2960:AE2960)),0)</f>
        <v>0</v>
      </c>
      <c r="AK2960" s="2">
        <f t="shared" si="646"/>
        <v>4.2372881355932203E-3</v>
      </c>
      <c r="AL2960" s="2">
        <f t="shared" si="646"/>
        <v>1.038819026790596E-2</v>
      </c>
      <c r="AM2960" s="2">
        <f t="shared" si="647"/>
        <v>0</v>
      </c>
      <c r="AN2960" s="2">
        <f t="shared" si="648"/>
        <v>0</v>
      </c>
      <c r="AP2960" t="s">
        <v>2542</v>
      </c>
      <c r="AQ2960" t="s">
        <v>4105</v>
      </c>
      <c r="AR2960">
        <v>5</v>
      </c>
      <c r="AT2960" s="85" t="s">
        <v>4355</v>
      </c>
      <c r="AU2960" s="84" t="s">
        <v>5205</v>
      </c>
      <c r="AV2960" s="77" t="str">
        <f t="shared" si="649"/>
        <v>51147</v>
      </c>
      <c r="AX2960" s="7" t="s">
        <v>186</v>
      </c>
      <c r="AY2960">
        <v>10</v>
      </c>
    </row>
    <row r="2961" spans="1:51" hidden="1" outlineLevel="1">
      <c r="A2961" t="s">
        <v>3687</v>
      </c>
      <c r="B2961" t="s">
        <v>4105</v>
      </c>
      <c r="C2961" s="1">
        <f t="shared" si="643"/>
        <v>13254</v>
      </c>
      <c r="D2961" s="7">
        <f>IF(N2961&gt;0, RANK(N2961,(N2961:P2961,Q2961:AE2961)),0)</f>
        <v>2</v>
      </c>
      <c r="E2961" s="7">
        <f>IF(O2961&gt;0,RANK(O2961,(N2961:P2961,Q2961:AE2961)),0)</f>
        <v>1</v>
      </c>
      <c r="F2961" s="7">
        <f>IF(P2961&gt;0,RANK(P2961,(N2961:P2961,Q2961:AE2961)),0)</f>
        <v>0</v>
      </c>
      <c r="G2961" s="1">
        <f t="shared" si="639"/>
        <v>3065</v>
      </c>
      <c r="H2961" s="2">
        <f t="shared" si="640"/>
        <v>0.23125094311151351</v>
      </c>
      <c r="I2961" s="2"/>
      <c r="J2961" s="2">
        <f t="shared" si="644"/>
        <v>0.38222423419345103</v>
      </c>
      <c r="K2961" s="2">
        <f t="shared" si="644"/>
        <v>0.61347517730496459</v>
      </c>
      <c r="L2961" s="2">
        <f t="shared" si="644"/>
        <v>0</v>
      </c>
      <c r="M2961" s="2">
        <f t="shared" si="645"/>
        <v>4.3005885015844347E-3</v>
      </c>
      <c r="N2961" s="1">
        <v>5066</v>
      </c>
      <c r="O2961" s="1">
        <v>8131</v>
      </c>
      <c r="Q2961" s="1">
        <v>26</v>
      </c>
      <c r="R2961" s="1">
        <v>18</v>
      </c>
      <c r="W2961" s="1">
        <v>13</v>
      </c>
      <c r="AG2961" s="7">
        <f>IF(Q2961&gt;0,RANK(Q2961,(N2961:P2961,Q2961:AE2961)),0)</f>
        <v>3</v>
      </c>
      <c r="AH2961" s="7">
        <f>IF(R2961&gt;0,RANK(R2961,(N2961:P2961,Q2961:AE2961)),0)</f>
        <v>4</v>
      </c>
      <c r="AI2961" s="7">
        <f>IF(T2961&gt;0,RANK(T2961,(N2961:P2961,Q2961:AE2961)),0)</f>
        <v>0</v>
      </c>
      <c r="AJ2961" s="7">
        <f>IF(S2961&gt;0,RANK(S2961,(N2961:P2961,Q2961:AE2961)),0)</f>
        <v>0</v>
      </c>
      <c r="AK2961" s="2">
        <f t="shared" si="646"/>
        <v>1.9616719480911424E-3</v>
      </c>
      <c r="AL2961" s="2">
        <f t="shared" si="646"/>
        <v>1.358080579447714E-3</v>
      </c>
      <c r="AM2961" s="2">
        <f t="shared" si="647"/>
        <v>0</v>
      </c>
      <c r="AN2961" s="2">
        <f t="shared" si="648"/>
        <v>0</v>
      </c>
      <c r="AP2961" t="s">
        <v>3687</v>
      </c>
      <c r="AQ2961" t="s">
        <v>4105</v>
      </c>
      <c r="AR2961">
        <v>0</v>
      </c>
      <c r="AT2961" s="85" t="s">
        <v>4355</v>
      </c>
      <c r="AU2961" s="84" t="s">
        <v>5206</v>
      </c>
      <c r="AV2961" s="77" t="str">
        <f t="shared" si="649"/>
        <v>51149</v>
      </c>
      <c r="AX2961" s="7" t="s">
        <v>186</v>
      </c>
      <c r="AY2961">
        <v>10</v>
      </c>
    </row>
    <row r="2962" spans="1:51" hidden="1" outlineLevel="1">
      <c r="A2962" t="s">
        <v>2554</v>
      </c>
      <c r="B2962" t="s">
        <v>4105</v>
      </c>
      <c r="C2962" s="1">
        <f t="shared" si="643"/>
        <v>132063</v>
      </c>
      <c r="D2962" s="7">
        <f>IF(N2962&gt;0, RANK(N2962,(N2962:P2962,Q2962:AE2962)),0)</f>
        <v>2</v>
      </c>
      <c r="E2962" s="7">
        <f>IF(O2962&gt;0,RANK(O2962,(N2962:P2962,Q2962:AE2962)),0)</f>
        <v>1</v>
      </c>
      <c r="F2962" s="7">
        <f>IF(P2962&gt;0,RANK(P2962,(N2962:P2962,Q2962:AE2962)),0)</f>
        <v>0</v>
      </c>
      <c r="G2962" s="1">
        <f t="shared" si="639"/>
        <v>8505</v>
      </c>
      <c r="H2962" s="2">
        <f t="shared" si="640"/>
        <v>6.4401081302105811E-2</v>
      </c>
      <c r="I2962" s="2"/>
      <c r="J2962" s="2">
        <f t="shared" si="644"/>
        <v>0.46395281040109643</v>
      </c>
      <c r="K2962" s="2">
        <f t="shared" si="644"/>
        <v>0.52835389170320224</v>
      </c>
      <c r="L2962" s="2">
        <f t="shared" si="644"/>
        <v>0</v>
      </c>
      <c r="M2962" s="2">
        <f t="shared" si="645"/>
        <v>7.6932978957013898E-3</v>
      </c>
      <c r="N2962" s="1">
        <v>61271</v>
      </c>
      <c r="O2962" s="1">
        <v>69776</v>
      </c>
      <c r="Q2962" s="1">
        <v>347</v>
      </c>
      <c r="R2962" s="1">
        <v>530</v>
      </c>
      <c r="W2962" s="1">
        <v>139</v>
      </c>
      <c r="AG2962" s="7">
        <f>IF(Q2962&gt;0,RANK(Q2962,(N2962:P2962,Q2962:AE2962)),0)</f>
        <v>4</v>
      </c>
      <c r="AH2962" s="7">
        <f>IF(R2962&gt;0,RANK(R2962,(N2962:P2962,Q2962:AE2962)),0)</f>
        <v>3</v>
      </c>
      <c r="AI2962" s="7">
        <f>IF(T2962&gt;0,RANK(T2962,(N2962:P2962,Q2962:AE2962)),0)</f>
        <v>0</v>
      </c>
      <c r="AJ2962" s="7">
        <f>IF(S2962&gt;0,RANK(S2962,(N2962:P2962,Q2962:AE2962)),0)</f>
        <v>0</v>
      </c>
      <c r="AK2962" s="2">
        <f t="shared" si="646"/>
        <v>2.6275338285515247E-3</v>
      </c>
      <c r="AL2962" s="2">
        <f t="shared" si="646"/>
        <v>4.0132361070095331E-3</v>
      </c>
      <c r="AM2962" s="2">
        <f t="shared" si="647"/>
        <v>0</v>
      </c>
      <c r="AN2962" s="2">
        <f t="shared" si="648"/>
        <v>0</v>
      </c>
      <c r="AP2962" t="s">
        <v>2554</v>
      </c>
      <c r="AQ2962" t="s">
        <v>4105</v>
      </c>
      <c r="AR2962">
        <v>0</v>
      </c>
      <c r="AT2962" s="85" t="s">
        <v>4355</v>
      </c>
      <c r="AU2962" s="84" t="s">
        <v>4068</v>
      </c>
      <c r="AV2962" s="77" t="str">
        <f t="shared" si="649"/>
        <v>51153</v>
      </c>
      <c r="AX2962" s="7" t="s">
        <v>186</v>
      </c>
      <c r="AY2962">
        <v>61</v>
      </c>
    </row>
    <row r="2963" spans="1:51" hidden="1" outlineLevel="1">
      <c r="A2963" t="s">
        <v>4620</v>
      </c>
      <c r="B2963" t="s">
        <v>4105</v>
      </c>
      <c r="C2963" s="1">
        <f t="shared" si="643"/>
        <v>14251</v>
      </c>
      <c r="D2963" s="7">
        <f>IF(N2963&gt;0, RANK(N2963,(N2963:P2963,Q2963:AE2963)),0)</f>
        <v>2</v>
      </c>
      <c r="E2963" s="7">
        <f>IF(O2963&gt;0,RANK(O2963,(N2963:P2963,Q2963:AE2963)),0)</f>
        <v>1</v>
      </c>
      <c r="F2963" s="7">
        <f>IF(P2963&gt;0,RANK(P2963,(N2963:P2963,Q2963:AE2963)),0)</f>
        <v>0</v>
      </c>
      <c r="G2963" s="1">
        <f t="shared" si="639"/>
        <v>3459</v>
      </c>
      <c r="H2963" s="2">
        <f t="shared" si="640"/>
        <v>0.24271980913620098</v>
      </c>
      <c r="I2963" s="2"/>
      <c r="J2963" s="2">
        <f t="shared" si="644"/>
        <v>0.3726054311978107</v>
      </c>
      <c r="K2963" s="2">
        <f t="shared" si="644"/>
        <v>0.6153252403340117</v>
      </c>
      <c r="L2963" s="2">
        <f t="shared" si="644"/>
        <v>0</v>
      </c>
      <c r="M2963" s="2">
        <f t="shared" si="645"/>
        <v>1.2069328468177654E-2</v>
      </c>
      <c r="N2963" s="1">
        <v>5310</v>
      </c>
      <c r="O2963" s="1">
        <v>8769</v>
      </c>
      <c r="Q2963" s="1">
        <v>84</v>
      </c>
      <c r="R2963" s="1">
        <v>77</v>
      </c>
      <c r="W2963" s="1">
        <v>11</v>
      </c>
      <c r="AG2963" s="7">
        <f>IF(Q2963&gt;0,RANK(Q2963,(N2963:P2963,Q2963:AE2963)),0)</f>
        <v>3</v>
      </c>
      <c r="AH2963" s="7">
        <f>IF(R2963&gt;0,RANK(R2963,(N2963:P2963,Q2963:AE2963)),0)</f>
        <v>4</v>
      </c>
      <c r="AI2963" s="7">
        <f>IF(T2963&gt;0,RANK(T2963,(N2963:P2963,Q2963:AE2963)),0)</f>
        <v>0</v>
      </c>
      <c r="AJ2963" s="7">
        <f>IF(S2963&gt;0,RANK(S2963,(N2963:P2963,Q2963:AE2963)),0)</f>
        <v>0</v>
      </c>
      <c r="AK2963" s="2">
        <f t="shared" si="646"/>
        <v>5.8943232053890954E-3</v>
      </c>
      <c r="AL2963" s="2">
        <f t="shared" si="646"/>
        <v>5.4031296049400039E-3</v>
      </c>
      <c r="AM2963" s="2">
        <f t="shared" si="647"/>
        <v>0</v>
      </c>
      <c r="AN2963" s="2">
        <f t="shared" si="648"/>
        <v>0</v>
      </c>
      <c r="AP2963" t="s">
        <v>4620</v>
      </c>
      <c r="AQ2963" t="s">
        <v>4105</v>
      </c>
      <c r="AR2963">
        <v>9</v>
      </c>
      <c r="AT2963" s="85" t="s">
        <v>4355</v>
      </c>
      <c r="AU2963" s="84" t="s">
        <v>4402</v>
      </c>
      <c r="AV2963" s="77" t="str">
        <f t="shared" si="649"/>
        <v>51155</v>
      </c>
      <c r="AX2963" s="7" t="s">
        <v>186</v>
      </c>
      <c r="AY2963">
        <v>12</v>
      </c>
    </row>
    <row r="2964" spans="1:51" hidden="1" outlineLevel="1">
      <c r="A2964" t="s">
        <v>3887</v>
      </c>
      <c r="B2964" t="s">
        <v>4105</v>
      </c>
      <c r="C2964" s="1">
        <f t="shared" si="643"/>
        <v>4050</v>
      </c>
      <c r="D2964" s="7">
        <f>IF(N2964&gt;0, RANK(N2964,(N2964:P2964,Q2964:AE2964)),0)</f>
        <v>2</v>
      </c>
      <c r="E2964" s="7">
        <f>IF(O2964&gt;0,RANK(O2964,(N2964:P2964,Q2964:AE2964)),0)</f>
        <v>1</v>
      </c>
      <c r="F2964" s="7">
        <f>IF(P2964&gt;0,RANK(P2964,(N2964:P2964,Q2964:AE2964)),0)</f>
        <v>0</v>
      </c>
      <c r="G2964" s="1">
        <f t="shared" si="639"/>
        <v>335</v>
      </c>
      <c r="H2964" s="2">
        <f t="shared" si="640"/>
        <v>8.2716049382716053E-2</v>
      </c>
      <c r="I2964" s="2"/>
      <c r="J2964" s="2">
        <f t="shared" si="644"/>
        <v>0.45358024691358023</v>
      </c>
      <c r="K2964" s="2">
        <f t="shared" si="644"/>
        <v>0.53629629629629627</v>
      </c>
      <c r="L2964" s="2">
        <f t="shared" si="644"/>
        <v>0</v>
      </c>
      <c r="M2964" s="2">
        <f t="shared" si="645"/>
        <v>1.0123456790123497E-2</v>
      </c>
      <c r="N2964" s="1">
        <v>1837</v>
      </c>
      <c r="O2964" s="1">
        <v>2172</v>
      </c>
      <c r="Q2964" s="1">
        <v>22</v>
      </c>
      <c r="R2964" s="1">
        <v>10</v>
      </c>
      <c r="W2964" s="1">
        <v>9</v>
      </c>
      <c r="AG2964" s="7">
        <f>IF(Q2964&gt;0,RANK(Q2964,(N2964:P2964,Q2964:AE2964)),0)</f>
        <v>3</v>
      </c>
      <c r="AH2964" s="7">
        <f>IF(R2964&gt;0,RANK(R2964,(N2964:P2964,Q2964:AE2964)),0)</f>
        <v>4</v>
      </c>
      <c r="AI2964" s="7">
        <f>IF(T2964&gt;0,RANK(T2964,(N2964:P2964,Q2964:AE2964)),0)</f>
        <v>0</v>
      </c>
      <c r="AJ2964" s="7">
        <f>IF(S2964&gt;0,RANK(S2964,(N2964:P2964,Q2964:AE2964)),0)</f>
        <v>0</v>
      </c>
      <c r="AK2964" s="2">
        <f t="shared" si="646"/>
        <v>5.4320987654320986E-3</v>
      </c>
      <c r="AL2964" s="2">
        <f t="shared" si="646"/>
        <v>2.4691358024691358E-3</v>
      </c>
      <c r="AM2964" s="2">
        <f t="shared" si="647"/>
        <v>0</v>
      </c>
      <c r="AN2964" s="2">
        <f t="shared" si="648"/>
        <v>0</v>
      </c>
      <c r="AP2964" t="s">
        <v>3887</v>
      </c>
      <c r="AQ2964" t="s">
        <v>4105</v>
      </c>
      <c r="AR2964">
        <v>7</v>
      </c>
      <c r="AT2964" s="85" t="s">
        <v>4355</v>
      </c>
      <c r="AU2964" s="84" t="s">
        <v>4152</v>
      </c>
      <c r="AV2964" s="77" t="str">
        <f t="shared" si="649"/>
        <v>51157</v>
      </c>
      <c r="AX2964" s="7" t="s">
        <v>186</v>
      </c>
      <c r="AY2964">
        <v>6</v>
      </c>
    </row>
    <row r="2965" spans="1:51" hidden="1" outlineLevel="1">
      <c r="A2965" t="s">
        <v>1553</v>
      </c>
      <c r="B2965" t="s">
        <v>4105</v>
      </c>
      <c r="C2965" s="1">
        <f t="shared" si="643"/>
        <v>3361</v>
      </c>
      <c r="D2965" s="7">
        <f>IF(N2965&gt;0, RANK(N2965,(N2965:P2965,Q2965:AE2965)),0)</f>
        <v>2</v>
      </c>
      <c r="E2965" s="7">
        <f>IF(O2965&gt;0,RANK(O2965,(N2965:P2965,Q2965:AE2965)),0)</f>
        <v>1</v>
      </c>
      <c r="F2965" s="7">
        <f>IF(P2965&gt;0,RANK(P2965,(N2965:P2965,Q2965:AE2965)),0)</f>
        <v>0</v>
      </c>
      <c r="G2965" s="1">
        <f t="shared" si="639"/>
        <v>839</v>
      </c>
      <c r="H2965" s="2">
        <f t="shared" si="640"/>
        <v>0.24962808687890509</v>
      </c>
      <c r="I2965" s="2"/>
      <c r="J2965" s="2">
        <f t="shared" si="644"/>
        <v>0.36983040761678071</v>
      </c>
      <c r="K2965" s="2">
        <f t="shared" si="644"/>
        <v>0.6194584944956858</v>
      </c>
      <c r="L2965" s="2">
        <f t="shared" si="644"/>
        <v>0</v>
      </c>
      <c r="M2965" s="2">
        <f t="shared" si="645"/>
        <v>1.0711097887533549E-2</v>
      </c>
      <c r="N2965" s="1">
        <v>1243</v>
      </c>
      <c r="O2965" s="1">
        <v>2082</v>
      </c>
      <c r="Q2965" s="1">
        <v>11</v>
      </c>
      <c r="R2965" s="1">
        <v>25</v>
      </c>
      <c r="W2965" s="1">
        <v>0</v>
      </c>
      <c r="AG2965" s="7">
        <f>IF(Q2965&gt;0,RANK(Q2965,(N2965:P2965,Q2965:AE2965)),0)</f>
        <v>4</v>
      </c>
      <c r="AH2965" s="7">
        <f>IF(R2965&gt;0,RANK(R2965,(N2965:P2965,Q2965:AE2965)),0)</f>
        <v>3</v>
      </c>
      <c r="AI2965" s="7">
        <f>IF(T2965&gt;0,RANK(T2965,(N2965:P2965,Q2965:AE2965)),0)</f>
        <v>0</v>
      </c>
      <c r="AJ2965" s="7">
        <f>IF(S2965&gt;0,RANK(S2965,(N2965:P2965,Q2965:AE2965)),0)</f>
        <v>0</v>
      </c>
      <c r="AK2965" s="2">
        <f t="shared" si="646"/>
        <v>3.2728354656352274E-3</v>
      </c>
      <c r="AL2965" s="2">
        <f t="shared" si="646"/>
        <v>7.4382624218982448E-3</v>
      </c>
      <c r="AM2965" s="2">
        <f t="shared" si="647"/>
        <v>0</v>
      </c>
      <c r="AN2965" s="2">
        <f t="shared" si="648"/>
        <v>0</v>
      </c>
      <c r="AP2965" t="s">
        <v>1553</v>
      </c>
      <c r="AQ2965" t="s">
        <v>4105</v>
      </c>
      <c r="AR2965">
        <v>1</v>
      </c>
      <c r="AT2965" s="85" t="s">
        <v>4355</v>
      </c>
      <c r="AU2965" s="84" t="s">
        <v>4506</v>
      </c>
      <c r="AV2965" s="77" t="str">
        <f t="shared" si="649"/>
        <v>51159</v>
      </c>
      <c r="AX2965" s="7" t="s">
        <v>186</v>
      </c>
      <c r="AY2965">
        <v>7</v>
      </c>
    </row>
    <row r="2966" spans="1:51" hidden="1" outlineLevel="1">
      <c r="A2966" t="s">
        <v>4769</v>
      </c>
      <c r="B2966" t="s">
        <v>4105</v>
      </c>
      <c r="C2966" s="1">
        <f t="shared" si="643"/>
        <v>46973</v>
      </c>
      <c r="D2966" s="7">
        <f>IF(N2966&gt;0, RANK(N2966,(N2966:P2966,Q2966:AE2966)),0)</f>
        <v>2</v>
      </c>
      <c r="E2966" s="7">
        <f>IF(O2966&gt;0,RANK(O2966,(N2966:P2966,Q2966:AE2966)),0)</f>
        <v>1</v>
      </c>
      <c r="F2966" s="7">
        <f>IF(P2966&gt;0,RANK(P2966,(N2966:P2966,Q2966:AE2966)),0)</f>
        <v>0</v>
      </c>
      <c r="G2966" s="1">
        <f t="shared" si="639"/>
        <v>14514</v>
      </c>
      <c r="H2966" s="2">
        <f t="shared" si="640"/>
        <v>0.30898601324164948</v>
      </c>
      <c r="I2966" s="2"/>
      <c r="J2966" s="2">
        <f t="shared" si="644"/>
        <v>0.34236689161858941</v>
      </c>
      <c r="K2966" s="2">
        <f t="shared" si="644"/>
        <v>0.65135290486023889</v>
      </c>
      <c r="L2966" s="2">
        <f t="shared" si="644"/>
        <v>0</v>
      </c>
      <c r="M2966" s="2">
        <f t="shared" si="645"/>
        <v>6.2802035211717566E-3</v>
      </c>
      <c r="N2966" s="1">
        <v>16082</v>
      </c>
      <c r="O2966" s="1">
        <v>30596</v>
      </c>
      <c r="Q2966" s="1">
        <v>132</v>
      </c>
      <c r="R2966" s="1">
        <v>96</v>
      </c>
      <c r="W2966" s="1">
        <v>67</v>
      </c>
      <c r="AG2966" s="7">
        <f>IF(Q2966&gt;0,RANK(Q2966,(N2966:P2966,Q2966:AE2966)),0)</f>
        <v>3</v>
      </c>
      <c r="AH2966" s="7">
        <f>IF(R2966&gt;0,RANK(R2966,(N2966:P2966,Q2966:AE2966)),0)</f>
        <v>4</v>
      </c>
      <c r="AI2966" s="7">
        <f>IF(T2966&gt;0,RANK(T2966,(N2966:P2966,Q2966:AE2966)),0)</f>
        <v>0</v>
      </c>
      <c r="AJ2966" s="7">
        <f>IF(S2966&gt;0,RANK(S2966,(N2966:P2966,Q2966:AE2966)),0)</f>
        <v>0</v>
      </c>
      <c r="AK2966" s="2">
        <f t="shared" si="646"/>
        <v>2.8101249654056584E-3</v>
      </c>
      <c r="AL2966" s="2">
        <f t="shared" si="646"/>
        <v>2.0437272475677518E-3</v>
      </c>
      <c r="AM2966" s="2">
        <f t="shared" si="647"/>
        <v>0</v>
      </c>
      <c r="AN2966" s="2">
        <f t="shared" si="648"/>
        <v>0</v>
      </c>
      <c r="AP2966" t="s">
        <v>4769</v>
      </c>
      <c r="AQ2966" t="s">
        <v>4105</v>
      </c>
      <c r="AR2966">
        <v>0</v>
      </c>
      <c r="AT2966" s="85" t="s">
        <v>4355</v>
      </c>
      <c r="AU2966" s="84" t="s">
        <v>4507</v>
      </c>
      <c r="AV2966" s="77" t="str">
        <f t="shared" si="649"/>
        <v>51161</v>
      </c>
      <c r="AX2966" s="7" t="s">
        <v>186</v>
      </c>
      <c r="AY2966">
        <v>32</v>
      </c>
    </row>
    <row r="2967" spans="1:51" hidden="1" outlineLevel="1">
      <c r="A2967" t="s">
        <v>3984</v>
      </c>
      <c r="B2967" t="s">
        <v>4105</v>
      </c>
      <c r="C2967" s="1">
        <f t="shared" si="643"/>
        <v>9181</v>
      </c>
      <c r="D2967" s="7">
        <f>IF(N2967&gt;0, RANK(N2967,(N2967:P2967,Q2967:AE2967)),0)</f>
        <v>2</v>
      </c>
      <c r="E2967" s="7">
        <f>IF(O2967&gt;0,RANK(O2967,(N2967:P2967,Q2967:AE2967)),0)</f>
        <v>1</v>
      </c>
      <c r="F2967" s="7">
        <f>IF(P2967&gt;0,RANK(P2967,(N2967:P2967,Q2967:AE2967)),0)</f>
        <v>0</v>
      </c>
      <c r="G2967" s="1">
        <f t="shared" si="639"/>
        <v>1785</v>
      </c>
      <c r="H2967" s="2">
        <f t="shared" si="640"/>
        <v>0.19442326543949462</v>
      </c>
      <c r="I2967" s="2"/>
      <c r="J2967" s="2">
        <f t="shared" si="644"/>
        <v>0.39505500490142686</v>
      </c>
      <c r="K2967" s="2">
        <f t="shared" si="644"/>
        <v>0.58947827034092148</v>
      </c>
      <c r="L2967" s="2">
        <f t="shared" si="644"/>
        <v>0</v>
      </c>
      <c r="M2967" s="2">
        <f t="shared" si="645"/>
        <v>1.5466724757651651E-2</v>
      </c>
      <c r="N2967" s="1">
        <v>3627</v>
      </c>
      <c r="O2967" s="1">
        <v>5412</v>
      </c>
      <c r="Q2967" s="1">
        <v>41</v>
      </c>
      <c r="R2967" s="1">
        <v>89</v>
      </c>
      <c r="W2967" s="1">
        <v>12</v>
      </c>
      <c r="AG2967" s="7">
        <f>IF(Q2967&gt;0,RANK(Q2967,(N2967:P2967,Q2967:AE2967)),0)</f>
        <v>4</v>
      </c>
      <c r="AH2967" s="7">
        <f>IF(R2967&gt;0,RANK(R2967,(N2967:P2967,Q2967:AE2967)),0)</f>
        <v>3</v>
      </c>
      <c r="AI2967" s="7">
        <f>IF(T2967&gt;0,RANK(T2967,(N2967:P2967,Q2967:AE2967)),0)</f>
        <v>0</v>
      </c>
      <c r="AJ2967" s="7">
        <f>IF(S2967&gt;0,RANK(S2967,(N2967:P2967,Q2967:AE2967)),0)</f>
        <v>0</v>
      </c>
      <c r="AK2967" s="2">
        <f t="shared" si="646"/>
        <v>4.4657444722797082E-3</v>
      </c>
      <c r="AL2967" s="2">
        <f t="shared" si="646"/>
        <v>9.6939331227535123E-3</v>
      </c>
      <c r="AM2967" s="2">
        <f t="shared" si="647"/>
        <v>0</v>
      </c>
      <c r="AN2967" s="2">
        <f t="shared" si="648"/>
        <v>0</v>
      </c>
      <c r="AP2967" t="s">
        <v>3984</v>
      </c>
      <c r="AQ2967" t="s">
        <v>4105</v>
      </c>
      <c r="AR2967">
        <v>6</v>
      </c>
      <c r="AT2967" s="85" t="s">
        <v>4355</v>
      </c>
      <c r="AU2967" s="84" t="s">
        <v>4508</v>
      </c>
      <c r="AV2967" s="77" t="str">
        <f t="shared" si="649"/>
        <v>51163</v>
      </c>
      <c r="AX2967" s="7" t="s">
        <v>186</v>
      </c>
      <c r="AY2967">
        <v>17</v>
      </c>
    </row>
    <row r="2968" spans="1:51" hidden="1" outlineLevel="1">
      <c r="A2968" t="s">
        <v>1842</v>
      </c>
      <c r="B2968" t="s">
        <v>4105</v>
      </c>
      <c r="C2968" s="1">
        <f t="shared" si="643"/>
        <v>29216</v>
      </c>
      <c r="D2968" s="7">
        <f>IF(N2968&gt;0, RANK(N2968,(N2968:P2968,Q2968:AE2968)),0)</f>
        <v>2</v>
      </c>
      <c r="E2968" s="7">
        <f>IF(O2968&gt;0,RANK(O2968,(N2968:P2968,Q2968:AE2968)),0)</f>
        <v>1</v>
      </c>
      <c r="F2968" s="7">
        <f>IF(P2968&gt;0,RANK(P2968,(N2968:P2968,Q2968:AE2968)),0)</f>
        <v>0</v>
      </c>
      <c r="G2968" s="1">
        <f t="shared" si="639"/>
        <v>14464</v>
      </c>
      <c r="H2968" s="2">
        <f t="shared" si="640"/>
        <v>0.4950711938663746</v>
      </c>
      <c r="I2968" s="2"/>
      <c r="J2968" s="2">
        <f t="shared" si="644"/>
        <v>0.24893893756845564</v>
      </c>
      <c r="K2968" s="2">
        <f t="shared" si="644"/>
        <v>0.74401013143483019</v>
      </c>
      <c r="L2968" s="2">
        <f t="shared" si="644"/>
        <v>0</v>
      </c>
      <c r="M2968" s="2">
        <f t="shared" si="645"/>
        <v>7.0509309967141665E-3</v>
      </c>
      <c r="N2968" s="1">
        <v>7273</v>
      </c>
      <c r="O2968" s="1">
        <v>21737</v>
      </c>
      <c r="Q2968" s="1">
        <v>80</v>
      </c>
      <c r="R2968" s="1">
        <v>75</v>
      </c>
      <c r="W2968" s="1">
        <v>51</v>
      </c>
      <c r="AG2968" s="7">
        <f>IF(Q2968&gt;0,RANK(Q2968,(N2968:P2968,Q2968:AE2968)),0)</f>
        <v>3</v>
      </c>
      <c r="AH2968" s="7">
        <f>IF(R2968&gt;0,RANK(R2968,(N2968:P2968,Q2968:AE2968)),0)</f>
        <v>4</v>
      </c>
      <c r="AI2968" s="7">
        <f>IF(T2968&gt;0,RANK(T2968,(N2968:P2968,Q2968:AE2968)),0)</f>
        <v>0</v>
      </c>
      <c r="AJ2968" s="7">
        <f>IF(S2968&gt;0,RANK(S2968,(N2968:P2968,Q2968:AE2968)),0)</f>
        <v>0</v>
      </c>
      <c r="AK2968" s="2">
        <f t="shared" si="646"/>
        <v>2.7382256297918948E-3</v>
      </c>
      <c r="AL2968" s="2">
        <f t="shared" si="646"/>
        <v>2.5670865279299013E-3</v>
      </c>
      <c r="AM2968" s="2">
        <f t="shared" si="647"/>
        <v>0</v>
      </c>
      <c r="AN2968" s="2">
        <f t="shared" si="648"/>
        <v>0</v>
      </c>
      <c r="AP2968" t="s">
        <v>1842</v>
      </c>
      <c r="AQ2968" t="s">
        <v>4105</v>
      </c>
      <c r="AR2968">
        <v>6</v>
      </c>
      <c r="AT2968" s="85" t="s">
        <v>4355</v>
      </c>
      <c r="AU2968" s="84" t="s">
        <v>4499</v>
      </c>
      <c r="AV2968" s="77" t="str">
        <f t="shared" si="649"/>
        <v>51165</v>
      </c>
      <c r="AX2968" s="7" t="s">
        <v>186</v>
      </c>
      <c r="AY2968">
        <v>27</v>
      </c>
    </row>
    <row r="2969" spans="1:51" hidden="1" outlineLevel="1">
      <c r="A2969" t="s">
        <v>2735</v>
      </c>
      <c r="B2969" t="s">
        <v>4105</v>
      </c>
      <c r="C2969" s="1">
        <f t="shared" si="643"/>
        <v>11423</v>
      </c>
      <c r="D2969" s="7">
        <f>IF(N2969&gt;0, RANK(N2969,(N2969:P2969,Q2969:AE2969)),0)</f>
        <v>2</v>
      </c>
      <c r="E2969" s="7">
        <f>IF(O2969&gt;0,RANK(O2969,(N2969:P2969,Q2969:AE2969)),0)</f>
        <v>1</v>
      </c>
      <c r="F2969" s="7">
        <f>IF(P2969&gt;0,RANK(P2969,(N2969:P2969,Q2969:AE2969)),0)</f>
        <v>0</v>
      </c>
      <c r="G2969" s="1">
        <f t="shared" si="639"/>
        <v>910</v>
      </c>
      <c r="H2969" s="2">
        <f t="shared" si="640"/>
        <v>7.966383612010855E-2</v>
      </c>
      <c r="I2969" s="2"/>
      <c r="J2969" s="2">
        <f t="shared" si="644"/>
        <v>0.45233301234351747</v>
      </c>
      <c r="K2969" s="2">
        <f t="shared" si="644"/>
        <v>0.53199684846362605</v>
      </c>
      <c r="L2969" s="2">
        <f t="shared" si="644"/>
        <v>0</v>
      </c>
      <c r="M2969" s="2">
        <f t="shared" si="645"/>
        <v>1.5670139192856536E-2</v>
      </c>
      <c r="N2969" s="1">
        <v>5167</v>
      </c>
      <c r="O2969" s="1">
        <v>6077</v>
      </c>
      <c r="Q2969" s="1">
        <v>25</v>
      </c>
      <c r="R2969" s="1">
        <v>154</v>
      </c>
      <c r="W2969" s="1">
        <v>0</v>
      </c>
      <c r="AG2969" s="7">
        <f>IF(Q2969&gt;0,RANK(Q2969,(N2969:P2969,Q2969:AE2969)),0)</f>
        <v>4</v>
      </c>
      <c r="AH2969" s="7">
        <f>IF(R2969&gt;0,RANK(R2969,(N2969:P2969,Q2969:AE2969)),0)</f>
        <v>3</v>
      </c>
      <c r="AI2969" s="7">
        <f>IF(T2969&gt;0,RANK(T2969,(N2969:P2969,Q2969:AE2969)),0)</f>
        <v>0</v>
      </c>
      <c r="AJ2969" s="7">
        <f>IF(S2969&gt;0,RANK(S2969,(N2969:P2969,Q2969:AE2969)),0)</f>
        <v>0</v>
      </c>
      <c r="AK2969" s="2">
        <f t="shared" si="646"/>
        <v>2.1885669263766085E-3</v>
      </c>
      <c r="AL2969" s="2">
        <f t="shared" si="646"/>
        <v>1.3481572266479908E-2</v>
      </c>
      <c r="AM2969" s="2">
        <f t="shared" si="647"/>
        <v>0</v>
      </c>
      <c r="AN2969" s="2">
        <f t="shared" si="648"/>
        <v>0</v>
      </c>
      <c r="AP2969" t="s">
        <v>2735</v>
      </c>
      <c r="AQ2969" t="s">
        <v>4105</v>
      </c>
      <c r="AR2969">
        <v>9</v>
      </c>
      <c r="AT2969" s="85" t="s">
        <v>4355</v>
      </c>
      <c r="AU2969" s="84" t="s">
        <v>4500</v>
      </c>
      <c r="AV2969" s="77" t="str">
        <f t="shared" si="649"/>
        <v>51167</v>
      </c>
      <c r="AX2969" s="7" t="s">
        <v>186</v>
      </c>
      <c r="AY2969">
        <v>14</v>
      </c>
    </row>
    <row r="2970" spans="1:51" hidden="1" outlineLevel="1">
      <c r="A2970" t="s">
        <v>4195</v>
      </c>
      <c r="B2970" t="s">
        <v>4105</v>
      </c>
      <c r="C2970" s="1">
        <f t="shared" si="643"/>
        <v>9967</v>
      </c>
      <c r="D2970" s="7">
        <f>IF(N2970&gt;0, RANK(N2970,(N2970:P2970,Q2970:AE2970)),0)</f>
        <v>2</v>
      </c>
      <c r="E2970" s="7">
        <f>IF(O2970&gt;0,RANK(O2970,(N2970:P2970,Q2970:AE2970)),0)</f>
        <v>1</v>
      </c>
      <c r="F2970" s="7">
        <f>IF(P2970&gt;0,RANK(P2970,(N2970:P2970,Q2970:AE2970)),0)</f>
        <v>0</v>
      </c>
      <c r="G2970" s="1">
        <f t="shared" si="639"/>
        <v>3155</v>
      </c>
      <c r="H2970" s="2">
        <f t="shared" si="640"/>
        <v>0.31654459717066319</v>
      </c>
      <c r="I2970" s="2"/>
      <c r="J2970" s="2">
        <f t="shared" si="644"/>
        <v>0.33350055182100935</v>
      </c>
      <c r="K2970" s="2">
        <f t="shared" si="644"/>
        <v>0.65004514899167254</v>
      </c>
      <c r="L2970" s="2">
        <f t="shared" si="644"/>
        <v>0</v>
      </c>
      <c r="M2970" s="2">
        <f t="shared" si="645"/>
        <v>1.6454299187318111E-2</v>
      </c>
      <c r="N2970" s="1">
        <v>3324</v>
      </c>
      <c r="O2970" s="1">
        <v>6479</v>
      </c>
      <c r="Q2970" s="1">
        <v>32</v>
      </c>
      <c r="R2970" s="1">
        <v>132</v>
      </c>
      <c r="W2970" s="1">
        <v>0</v>
      </c>
      <c r="AG2970" s="7">
        <f>IF(Q2970&gt;0,RANK(Q2970,(N2970:P2970,Q2970:AE2970)),0)</f>
        <v>4</v>
      </c>
      <c r="AH2970" s="7">
        <f>IF(R2970&gt;0,RANK(R2970,(N2970:P2970,Q2970:AE2970)),0)</f>
        <v>3</v>
      </c>
      <c r="AI2970" s="7">
        <f>IF(T2970&gt;0,RANK(T2970,(N2970:P2970,Q2970:AE2970)),0)</f>
        <v>0</v>
      </c>
      <c r="AJ2970" s="7">
        <f>IF(S2970&gt;0,RANK(S2970,(N2970:P2970,Q2970:AE2970)),0)</f>
        <v>0</v>
      </c>
      <c r="AK2970" s="2">
        <f t="shared" si="646"/>
        <v>3.2105949633791514E-3</v>
      </c>
      <c r="AL2970" s="2">
        <f t="shared" si="646"/>
        <v>1.3243704223939E-2</v>
      </c>
      <c r="AM2970" s="2">
        <f t="shared" si="647"/>
        <v>0</v>
      </c>
      <c r="AN2970" s="2">
        <f t="shared" si="648"/>
        <v>0</v>
      </c>
      <c r="AP2970" t="s">
        <v>4195</v>
      </c>
      <c r="AQ2970" t="s">
        <v>4105</v>
      </c>
      <c r="AR2970">
        <v>9</v>
      </c>
      <c r="AT2970" s="85" t="s">
        <v>4355</v>
      </c>
      <c r="AU2970" s="84" t="s">
        <v>4913</v>
      </c>
      <c r="AV2970" s="77" t="str">
        <f t="shared" si="649"/>
        <v>51169</v>
      </c>
      <c r="AX2970" s="7" t="s">
        <v>186</v>
      </c>
      <c r="AY2970">
        <v>17</v>
      </c>
    </row>
    <row r="2971" spans="1:51" hidden="1" outlineLevel="1">
      <c r="A2971" t="s">
        <v>3788</v>
      </c>
      <c r="B2971" t="s">
        <v>4105</v>
      </c>
      <c r="C2971" s="1">
        <f t="shared" si="643"/>
        <v>17146</v>
      </c>
      <c r="D2971" s="7">
        <f>IF(N2971&gt;0, RANK(N2971,(N2971:P2971,Q2971:AE2971)),0)</f>
        <v>2</v>
      </c>
      <c r="E2971" s="7">
        <f>IF(O2971&gt;0,RANK(O2971,(N2971:P2971,Q2971:AE2971)),0)</f>
        <v>1</v>
      </c>
      <c r="F2971" s="7">
        <f>IF(P2971&gt;0,RANK(P2971,(N2971:P2971,Q2971:AE2971)),0)</f>
        <v>0</v>
      </c>
      <c r="G2971" s="1">
        <f t="shared" si="639"/>
        <v>6634</v>
      </c>
      <c r="H2971" s="2">
        <f t="shared" si="640"/>
        <v>0.38691239939344452</v>
      </c>
      <c r="I2971" s="2"/>
      <c r="J2971" s="2">
        <f t="shared" si="644"/>
        <v>0.30246121544383531</v>
      </c>
      <c r="K2971" s="2">
        <f t="shared" si="644"/>
        <v>0.68937361483727988</v>
      </c>
      <c r="L2971" s="2">
        <f t="shared" si="644"/>
        <v>0</v>
      </c>
      <c r="M2971" s="2">
        <f t="shared" si="645"/>
        <v>8.1651697188848127E-3</v>
      </c>
      <c r="N2971" s="1">
        <v>5186</v>
      </c>
      <c r="O2971" s="1">
        <v>11820</v>
      </c>
      <c r="Q2971" s="1">
        <v>62</v>
      </c>
      <c r="R2971" s="1">
        <v>40</v>
      </c>
      <c r="W2971" s="1">
        <v>38</v>
      </c>
      <c r="AG2971" s="7">
        <f>IF(Q2971&gt;0,RANK(Q2971,(N2971:P2971,Q2971:AE2971)),0)</f>
        <v>3</v>
      </c>
      <c r="AH2971" s="7">
        <f>IF(R2971&gt;0,RANK(R2971,(N2971:P2971,Q2971:AE2971)),0)</f>
        <v>4</v>
      </c>
      <c r="AI2971" s="7">
        <f>IF(T2971&gt;0,RANK(T2971,(N2971:P2971,Q2971:AE2971)),0)</f>
        <v>0</v>
      </c>
      <c r="AJ2971" s="7">
        <f>IF(S2971&gt;0,RANK(S2971,(N2971:P2971,Q2971:AE2971)),0)</f>
        <v>0</v>
      </c>
      <c r="AK2971" s="2">
        <f t="shared" si="646"/>
        <v>3.6160037326490144E-3</v>
      </c>
      <c r="AL2971" s="2">
        <f t="shared" si="646"/>
        <v>2.3329056339671059E-3</v>
      </c>
      <c r="AM2971" s="2">
        <f t="shared" si="647"/>
        <v>0</v>
      </c>
      <c r="AN2971" s="2">
        <f t="shared" si="648"/>
        <v>0</v>
      </c>
      <c r="AP2971" t="s">
        <v>3788</v>
      </c>
      <c r="AQ2971" t="s">
        <v>4105</v>
      </c>
      <c r="AR2971">
        <v>6</v>
      </c>
      <c r="AT2971" s="85" t="s">
        <v>4355</v>
      </c>
      <c r="AU2971" s="84" t="s">
        <v>3946</v>
      </c>
      <c r="AV2971" s="77" t="str">
        <f t="shared" si="649"/>
        <v>51171</v>
      </c>
      <c r="AX2971" s="7" t="s">
        <v>186</v>
      </c>
      <c r="AY2971">
        <v>15</v>
      </c>
    </row>
    <row r="2972" spans="1:51" hidden="1" outlineLevel="1">
      <c r="A2972" t="s">
        <v>3593</v>
      </c>
      <c r="B2972" t="s">
        <v>4105</v>
      </c>
      <c r="C2972" s="1">
        <f t="shared" si="643"/>
        <v>12319</v>
      </c>
      <c r="D2972" s="7">
        <f>IF(N2972&gt;0, RANK(N2972,(N2972:P2972,Q2972:AE2972)),0)</f>
        <v>2</v>
      </c>
      <c r="E2972" s="7">
        <f>IF(O2972&gt;0,RANK(O2972,(N2972:P2972,Q2972:AE2972)),0)</f>
        <v>1</v>
      </c>
      <c r="F2972" s="7">
        <f>IF(P2972&gt;0,RANK(P2972,(N2972:P2972,Q2972:AE2972)),0)</f>
        <v>0</v>
      </c>
      <c r="G2972" s="1">
        <f t="shared" si="639"/>
        <v>3763</v>
      </c>
      <c r="H2972" s="2">
        <f t="shared" si="640"/>
        <v>0.30546310577157237</v>
      </c>
      <c r="I2972" s="2"/>
      <c r="J2972" s="2">
        <f t="shared" si="644"/>
        <v>0.33630976540303598</v>
      </c>
      <c r="K2972" s="2">
        <f t="shared" si="644"/>
        <v>0.64177287117460835</v>
      </c>
      <c r="L2972" s="2">
        <f t="shared" si="644"/>
        <v>0</v>
      </c>
      <c r="M2972" s="2">
        <f t="shared" si="645"/>
        <v>2.1917363422355618E-2</v>
      </c>
      <c r="N2972" s="1">
        <v>4143</v>
      </c>
      <c r="O2972" s="1">
        <v>7906</v>
      </c>
      <c r="Q2972" s="1">
        <v>43</v>
      </c>
      <c r="R2972" s="1">
        <v>223</v>
      </c>
      <c r="W2972" s="1">
        <v>4</v>
      </c>
      <c r="AG2972" s="7">
        <f>IF(Q2972&gt;0,RANK(Q2972,(N2972:P2972,Q2972:AE2972)),0)</f>
        <v>4</v>
      </c>
      <c r="AH2972" s="7">
        <f>IF(R2972&gt;0,RANK(R2972,(N2972:P2972,Q2972:AE2972)),0)</f>
        <v>3</v>
      </c>
      <c r="AI2972" s="7">
        <f>IF(T2972&gt;0,RANK(T2972,(N2972:P2972,Q2972:AE2972)),0)</f>
        <v>0</v>
      </c>
      <c r="AJ2972" s="7">
        <f>IF(S2972&gt;0,RANK(S2972,(N2972:P2972,Q2972:AE2972)),0)</f>
        <v>0</v>
      </c>
      <c r="AK2972" s="2">
        <f t="shared" si="646"/>
        <v>3.4905430635603541E-3</v>
      </c>
      <c r="AL2972" s="2">
        <f t="shared" si="646"/>
        <v>1.810211867846416E-2</v>
      </c>
      <c r="AM2972" s="2">
        <f t="shared" si="647"/>
        <v>0</v>
      </c>
      <c r="AN2972" s="2">
        <f t="shared" si="648"/>
        <v>0</v>
      </c>
      <c r="AP2972" t="s">
        <v>3593</v>
      </c>
      <c r="AQ2972" t="s">
        <v>4105</v>
      </c>
      <c r="AR2972">
        <v>9</v>
      </c>
      <c r="AT2972" s="85" t="s">
        <v>4355</v>
      </c>
      <c r="AU2972" s="84" t="s">
        <v>3947</v>
      </c>
      <c r="AV2972" s="77" t="str">
        <f t="shared" si="649"/>
        <v>51173</v>
      </c>
      <c r="AX2972" s="7" t="s">
        <v>186</v>
      </c>
      <c r="AY2972">
        <v>14</v>
      </c>
    </row>
    <row r="2973" spans="1:51" hidden="1" outlineLevel="1">
      <c r="A2973" t="s">
        <v>3522</v>
      </c>
      <c r="B2973" t="s">
        <v>4105</v>
      </c>
      <c r="C2973" s="1">
        <f t="shared" si="643"/>
        <v>7492</v>
      </c>
      <c r="D2973" s="7">
        <f>IF(N2973&gt;0, RANK(N2973,(N2973:P2973,Q2973:AE2973)),0)</f>
        <v>2</v>
      </c>
      <c r="E2973" s="7">
        <f>IF(O2973&gt;0,RANK(O2973,(N2973:P2973,Q2973:AE2973)),0)</f>
        <v>1</v>
      </c>
      <c r="F2973" s="7">
        <f>IF(P2973&gt;0,RANK(P2973,(N2973:P2973,Q2973:AE2973)),0)</f>
        <v>0</v>
      </c>
      <c r="G2973" s="1">
        <f t="shared" si="639"/>
        <v>587</v>
      </c>
      <c r="H2973" s="2">
        <f t="shared" si="640"/>
        <v>7.8350240256273351E-2</v>
      </c>
      <c r="I2973" s="2"/>
      <c r="J2973" s="2">
        <f t="shared" si="644"/>
        <v>0.45795515216230648</v>
      </c>
      <c r="K2973" s="2">
        <f t="shared" si="644"/>
        <v>0.53630539241857977</v>
      </c>
      <c r="L2973" s="2">
        <f t="shared" si="644"/>
        <v>0</v>
      </c>
      <c r="M2973" s="2">
        <f t="shared" si="645"/>
        <v>5.7394554191138036E-3</v>
      </c>
      <c r="N2973" s="1">
        <v>3431</v>
      </c>
      <c r="O2973" s="1">
        <v>4018</v>
      </c>
      <c r="Q2973" s="1">
        <v>17</v>
      </c>
      <c r="R2973" s="1">
        <v>19</v>
      </c>
      <c r="W2973" s="1">
        <v>7</v>
      </c>
      <c r="AG2973" s="7">
        <f>IF(Q2973&gt;0,RANK(Q2973,(N2973:P2973,Q2973:AE2973)),0)</f>
        <v>4</v>
      </c>
      <c r="AH2973" s="7">
        <f>IF(R2973&gt;0,RANK(R2973,(N2973:P2973,Q2973:AE2973)),0)</f>
        <v>3</v>
      </c>
      <c r="AI2973" s="7">
        <f>IF(T2973&gt;0,RANK(T2973,(N2973:P2973,Q2973:AE2973)),0)</f>
        <v>0</v>
      </c>
      <c r="AJ2973" s="7">
        <f>IF(S2973&gt;0,RANK(S2973,(N2973:P2973,Q2973:AE2973)),0)</f>
        <v>0</v>
      </c>
      <c r="AK2973" s="2">
        <f t="shared" si="646"/>
        <v>2.2690870261612385E-3</v>
      </c>
      <c r="AL2973" s="2">
        <f t="shared" si="646"/>
        <v>2.5360384410037374E-3</v>
      </c>
      <c r="AM2973" s="2">
        <f t="shared" si="647"/>
        <v>0</v>
      </c>
      <c r="AN2973" s="2">
        <f t="shared" si="648"/>
        <v>0</v>
      </c>
      <c r="AP2973" t="s">
        <v>3522</v>
      </c>
      <c r="AQ2973" t="s">
        <v>4105</v>
      </c>
      <c r="AR2973">
        <v>4</v>
      </c>
      <c r="AT2973" s="85" t="s">
        <v>4355</v>
      </c>
      <c r="AU2973" s="84" t="s">
        <v>4677</v>
      </c>
      <c r="AV2973" s="77" t="str">
        <f t="shared" si="649"/>
        <v>51175</v>
      </c>
      <c r="AX2973" s="7" t="s">
        <v>186</v>
      </c>
      <c r="AY2973">
        <v>14</v>
      </c>
    </row>
    <row r="2974" spans="1:51" hidden="1" outlineLevel="1">
      <c r="A2974" t="s">
        <v>2641</v>
      </c>
      <c r="B2974" t="s">
        <v>4105</v>
      </c>
      <c r="C2974" s="1">
        <f t="shared" si="643"/>
        <v>45445</v>
      </c>
      <c r="D2974" s="7">
        <f>IF(N2974&gt;0, RANK(N2974,(N2974:P2974,Q2974:AE2974)),0)</f>
        <v>2</v>
      </c>
      <c r="E2974" s="7">
        <f>IF(O2974&gt;0,RANK(O2974,(N2974:P2974,Q2974:AE2974)),0)</f>
        <v>1</v>
      </c>
      <c r="F2974" s="7">
        <f>IF(P2974&gt;0,RANK(P2974,(N2974:P2974,Q2974:AE2974)),0)</f>
        <v>0</v>
      </c>
      <c r="G2974" s="1">
        <f t="shared" si="639"/>
        <v>11904</v>
      </c>
      <c r="H2974" s="2">
        <f t="shared" si="640"/>
        <v>0.26194300803168663</v>
      </c>
      <c r="I2974" s="2"/>
      <c r="J2974" s="2">
        <f t="shared" si="644"/>
        <v>0.36578281439102212</v>
      </c>
      <c r="K2974" s="2">
        <f t="shared" si="644"/>
        <v>0.6277258224227088</v>
      </c>
      <c r="L2974" s="2">
        <f t="shared" si="644"/>
        <v>0</v>
      </c>
      <c r="M2974" s="2">
        <f t="shared" si="645"/>
        <v>6.4913631862690835E-3</v>
      </c>
      <c r="N2974" s="1">
        <v>16623</v>
      </c>
      <c r="O2974" s="1">
        <v>28527</v>
      </c>
      <c r="Q2974" s="1">
        <v>120</v>
      </c>
      <c r="R2974" s="1">
        <v>83</v>
      </c>
      <c r="W2974" s="1">
        <v>92</v>
      </c>
      <c r="AG2974" s="7">
        <f>IF(Q2974&gt;0,RANK(Q2974,(N2974:P2974,Q2974:AE2974)),0)</f>
        <v>3</v>
      </c>
      <c r="AH2974" s="7">
        <f>IF(R2974&gt;0,RANK(R2974,(N2974:P2974,Q2974:AE2974)),0)</f>
        <v>5</v>
      </c>
      <c r="AI2974" s="7">
        <f>IF(T2974&gt;0,RANK(T2974,(N2974:P2974,Q2974:AE2974)),0)</f>
        <v>0</v>
      </c>
      <c r="AJ2974" s="7">
        <f>IF(S2974&gt;0,RANK(S2974,(N2974:P2974,Q2974:AE2974)),0)</f>
        <v>0</v>
      </c>
      <c r="AK2974" s="2">
        <f t="shared" si="646"/>
        <v>2.6405545164484541E-3</v>
      </c>
      <c r="AL2974" s="2">
        <f t="shared" si="646"/>
        <v>1.8263835405435142E-3</v>
      </c>
      <c r="AM2974" s="2">
        <f t="shared" si="647"/>
        <v>0</v>
      </c>
      <c r="AN2974" s="2">
        <f t="shared" si="648"/>
        <v>0</v>
      </c>
      <c r="AP2974" t="s">
        <v>2641</v>
      </c>
      <c r="AQ2974" t="s">
        <v>4105</v>
      </c>
      <c r="AR2974">
        <v>0</v>
      </c>
      <c r="AT2974" s="85" t="s">
        <v>4355</v>
      </c>
      <c r="AU2974" s="84" t="s">
        <v>3101</v>
      </c>
      <c r="AV2974" s="77" t="str">
        <f t="shared" si="649"/>
        <v>51177</v>
      </c>
      <c r="AX2974" s="7" t="s">
        <v>186</v>
      </c>
      <c r="AY2974">
        <v>25</v>
      </c>
    </row>
    <row r="2975" spans="1:51" hidden="1" outlineLevel="1">
      <c r="A2975" t="s">
        <v>2726</v>
      </c>
      <c r="B2975" t="s">
        <v>4105</v>
      </c>
      <c r="C2975" s="1">
        <f t="shared" si="643"/>
        <v>45986</v>
      </c>
      <c r="D2975" s="7">
        <f>IF(N2975&gt;0, RANK(N2975,(N2975:P2975,Q2975:AE2975)),0)</f>
        <v>2</v>
      </c>
      <c r="E2975" s="7">
        <f>IF(O2975&gt;0,RANK(O2975,(N2975:P2975,Q2975:AE2975)),0)</f>
        <v>1</v>
      </c>
      <c r="F2975" s="7">
        <f>IF(P2975&gt;0,RANK(P2975,(N2975:P2975,Q2975:AE2975)),0)</f>
        <v>0</v>
      </c>
      <c r="G2975" s="1">
        <f t="shared" si="639"/>
        <v>11292</v>
      </c>
      <c r="H2975" s="2">
        <f t="shared" si="640"/>
        <v>0.24555299438959682</v>
      </c>
      <c r="I2975" s="2"/>
      <c r="J2975" s="2">
        <f t="shared" si="644"/>
        <v>0.3742008437350498</v>
      </c>
      <c r="K2975" s="2">
        <f t="shared" si="644"/>
        <v>0.61975383812464668</v>
      </c>
      <c r="L2975" s="2">
        <f t="shared" si="644"/>
        <v>0</v>
      </c>
      <c r="M2975" s="2">
        <f t="shared" si="645"/>
        <v>6.0453181403035128E-3</v>
      </c>
      <c r="N2975" s="1">
        <v>17208</v>
      </c>
      <c r="O2975" s="1">
        <v>28500</v>
      </c>
      <c r="Q2975" s="1">
        <v>113</v>
      </c>
      <c r="R2975" s="1">
        <v>81</v>
      </c>
      <c r="W2975" s="1">
        <v>84</v>
      </c>
      <c r="AG2975" s="7">
        <f>IF(Q2975&gt;0,RANK(Q2975,(N2975:P2975,Q2975:AE2975)),0)</f>
        <v>3</v>
      </c>
      <c r="AH2975" s="7">
        <f>IF(R2975&gt;0,RANK(R2975,(N2975:P2975,Q2975:AE2975)),0)</f>
        <v>5</v>
      </c>
      <c r="AI2975" s="7">
        <f>IF(T2975&gt;0,RANK(T2975,(N2975:P2975,Q2975:AE2975)),0)</f>
        <v>0</v>
      </c>
      <c r="AJ2975" s="7">
        <f>IF(S2975&gt;0,RANK(S2975,(N2975:P2975,Q2975:AE2975)),0)</f>
        <v>0</v>
      </c>
      <c r="AK2975" s="2">
        <f t="shared" si="646"/>
        <v>2.4572696037924585E-3</v>
      </c>
      <c r="AL2975" s="2">
        <f t="shared" si="646"/>
        <v>1.7614056451963642E-3</v>
      </c>
      <c r="AM2975" s="2">
        <f t="shared" si="647"/>
        <v>0</v>
      </c>
      <c r="AN2975" s="2">
        <f t="shared" si="648"/>
        <v>0</v>
      </c>
      <c r="AP2975" t="s">
        <v>2726</v>
      </c>
      <c r="AQ2975" t="s">
        <v>4105</v>
      </c>
      <c r="AR2975">
        <v>1</v>
      </c>
      <c r="AT2975" s="85" t="s">
        <v>4355</v>
      </c>
      <c r="AU2975" s="84" t="s">
        <v>3823</v>
      </c>
      <c r="AV2975" s="77" t="str">
        <f t="shared" si="649"/>
        <v>51179</v>
      </c>
      <c r="AX2975" s="7" t="s">
        <v>186</v>
      </c>
      <c r="AY2975">
        <v>22</v>
      </c>
    </row>
    <row r="2976" spans="1:51" hidden="1" outlineLevel="1">
      <c r="A2976" t="s">
        <v>2586</v>
      </c>
      <c r="B2976" t="s">
        <v>4105</v>
      </c>
      <c r="C2976" s="1">
        <f t="shared" si="643"/>
        <v>3522</v>
      </c>
      <c r="D2976" s="7">
        <f>IF(N2976&gt;0, RANK(N2976,(N2976:P2976,Q2976:AE2976)),0)</f>
        <v>1</v>
      </c>
      <c r="E2976" s="7">
        <f>IF(O2976&gt;0,RANK(O2976,(N2976:P2976,Q2976:AE2976)),0)</f>
        <v>2</v>
      </c>
      <c r="F2976" s="7">
        <f>IF(P2976&gt;0,RANK(P2976,(N2976:P2976,Q2976:AE2976)),0)</f>
        <v>0</v>
      </c>
      <c r="G2976" s="1">
        <f t="shared" si="639"/>
        <v>411</v>
      </c>
      <c r="H2976" s="2">
        <f t="shared" si="640"/>
        <v>0.11669505962521294</v>
      </c>
      <c r="I2976" s="2"/>
      <c r="J2976" s="2">
        <f t="shared" si="644"/>
        <v>0.5547984099943214</v>
      </c>
      <c r="K2976" s="2">
        <f t="shared" si="644"/>
        <v>0.43810335036910847</v>
      </c>
      <c r="L2976" s="2">
        <f t="shared" si="644"/>
        <v>0</v>
      </c>
      <c r="M2976" s="2">
        <f t="shared" si="645"/>
        <v>7.0982396365701361E-3</v>
      </c>
      <c r="N2976" s="1">
        <v>1954</v>
      </c>
      <c r="O2976" s="1">
        <v>1543</v>
      </c>
      <c r="Q2976" s="1">
        <v>13</v>
      </c>
      <c r="R2976" s="1">
        <v>12</v>
      </c>
      <c r="W2976" s="1">
        <v>0</v>
      </c>
      <c r="AG2976" s="7">
        <f>IF(Q2976&gt;0,RANK(Q2976,(N2976:P2976,Q2976:AE2976)),0)</f>
        <v>3</v>
      </c>
      <c r="AH2976" s="7">
        <f>IF(R2976&gt;0,RANK(R2976,(N2976:P2976,Q2976:AE2976)),0)</f>
        <v>4</v>
      </c>
      <c r="AI2976" s="7">
        <f>IF(T2976&gt;0,RANK(T2976,(N2976:P2976,Q2976:AE2976)),0)</f>
        <v>0</v>
      </c>
      <c r="AJ2976" s="7">
        <f>IF(S2976&gt;0,RANK(S2976,(N2976:P2976,Q2976:AE2976)),0)</f>
        <v>0</v>
      </c>
      <c r="AK2976" s="2">
        <f t="shared" si="646"/>
        <v>3.6910846110164677E-3</v>
      </c>
      <c r="AL2976" s="2">
        <f t="shared" si="646"/>
        <v>3.4071550255536627E-3</v>
      </c>
      <c r="AM2976" s="2">
        <f t="shared" si="647"/>
        <v>0</v>
      </c>
      <c r="AN2976" s="2">
        <f t="shared" si="648"/>
        <v>0</v>
      </c>
      <c r="AP2976" t="s">
        <v>2586</v>
      </c>
      <c r="AQ2976" t="s">
        <v>4105</v>
      </c>
      <c r="AR2976">
        <v>3</v>
      </c>
      <c r="AT2976" s="85" t="s">
        <v>4355</v>
      </c>
      <c r="AU2976" s="84" t="s">
        <v>4132</v>
      </c>
      <c r="AV2976" s="77" t="str">
        <f t="shared" si="649"/>
        <v>51181</v>
      </c>
      <c r="AX2976" s="7" t="s">
        <v>186</v>
      </c>
      <c r="AY2976">
        <v>7</v>
      </c>
    </row>
    <row r="2977" spans="1:51" hidden="1" outlineLevel="1">
      <c r="A2977" t="s">
        <v>4736</v>
      </c>
      <c r="B2977" t="s">
        <v>4105</v>
      </c>
      <c r="C2977" s="1">
        <f t="shared" si="643"/>
        <v>4345</v>
      </c>
      <c r="D2977" s="7">
        <f>IF(N2977&gt;0, RANK(N2977,(N2977:P2977,Q2977:AE2977)),0)</f>
        <v>1</v>
      </c>
      <c r="E2977" s="7">
        <f>IF(O2977&gt;0,RANK(O2977,(N2977:P2977,Q2977:AE2977)),0)</f>
        <v>2</v>
      </c>
      <c r="F2977" s="7">
        <f>IF(P2977&gt;0,RANK(P2977,(N2977:P2977,Q2977:AE2977)),0)</f>
        <v>0</v>
      </c>
      <c r="G2977" s="1">
        <f t="shared" si="639"/>
        <v>530</v>
      </c>
      <c r="H2977" s="2">
        <f t="shared" si="640"/>
        <v>0.12197928653624857</v>
      </c>
      <c r="I2977" s="2"/>
      <c r="J2977" s="2">
        <f t="shared" si="644"/>
        <v>0.55696202531645567</v>
      </c>
      <c r="K2977" s="2">
        <f t="shared" si="644"/>
        <v>0.43498273878020716</v>
      </c>
      <c r="L2977" s="2">
        <f t="shared" si="644"/>
        <v>0</v>
      </c>
      <c r="M2977" s="2">
        <f t="shared" si="645"/>
        <v>8.0552359033371768E-3</v>
      </c>
      <c r="N2977" s="1">
        <v>2420</v>
      </c>
      <c r="O2977" s="1">
        <v>1890</v>
      </c>
      <c r="Q2977" s="1">
        <v>14</v>
      </c>
      <c r="R2977" s="1">
        <v>20</v>
      </c>
      <c r="W2977" s="1">
        <v>1</v>
      </c>
      <c r="AG2977" s="7">
        <f>IF(Q2977&gt;0,RANK(Q2977,(N2977:P2977,Q2977:AE2977)),0)</f>
        <v>4</v>
      </c>
      <c r="AH2977" s="7">
        <f>IF(R2977&gt;0,RANK(R2977,(N2977:P2977,Q2977:AE2977)),0)</f>
        <v>3</v>
      </c>
      <c r="AI2977" s="7">
        <f>IF(T2977&gt;0,RANK(T2977,(N2977:P2977,Q2977:AE2977)),0)</f>
        <v>0</v>
      </c>
      <c r="AJ2977" s="7">
        <f>IF(S2977&gt;0,RANK(S2977,(N2977:P2977,Q2977:AE2977)),0)</f>
        <v>0</v>
      </c>
      <c r="AK2977" s="2">
        <f t="shared" si="646"/>
        <v>3.2220943613348678E-3</v>
      </c>
      <c r="AL2977" s="2">
        <f t="shared" si="646"/>
        <v>4.6029919447640967E-3</v>
      </c>
      <c r="AM2977" s="2">
        <f t="shared" si="647"/>
        <v>0</v>
      </c>
      <c r="AN2977" s="2">
        <f t="shared" si="648"/>
        <v>0</v>
      </c>
      <c r="AP2977" t="s">
        <v>4736</v>
      </c>
      <c r="AQ2977" t="s">
        <v>4105</v>
      </c>
      <c r="AR2977">
        <v>4</v>
      </c>
      <c r="AT2977" s="85" t="s">
        <v>4355</v>
      </c>
      <c r="AU2977" s="84" t="s">
        <v>4133</v>
      </c>
      <c r="AV2977" s="77" t="str">
        <f t="shared" si="649"/>
        <v>51183</v>
      </c>
      <c r="AX2977" s="7" t="s">
        <v>186</v>
      </c>
      <c r="AY2977">
        <v>11</v>
      </c>
    </row>
    <row r="2978" spans="1:51" hidden="1" outlineLevel="1">
      <c r="A2978" t="s">
        <v>3253</v>
      </c>
      <c r="B2978" t="s">
        <v>4105</v>
      </c>
      <c r="C2978" s="1">
        <f t="shared" si="643"/>
        <v>17480</v>
      </c>
      <c r="D2978" s="7">
        <f>IF(N2978&gt;0, RANK(N2978,(N2978:P2978,Q2978:AE2978)),0)</f>
        <v>2</v>
      </c>
      <c r="E2978" s="7">
        <f>IF(O2978&gt;0,RANK(O2978,(N2978:P2978,Q2978:AE2978)),0)</f>
        <v>1</v>
      </c>
      <c r="F2978" s="7">
        <f>IF(P2978&gt;0,RANK(P2978,(N2978:P2978,Q2978:AE2978)),0)</f>
        <v>0</v>
      </c>
      <c r="G2978" s="1">
        <f t="shared" si="639"/>
        <v>2855</v>
      </c>
      <c r="H2978" s="2">
        <f t="shared" si="640"/>
        <v>0.1633295194508009</v>
      </c>
      <c r="I2978" s="2"/>
      <c r="J2978" s="2">
        <f t="shared" si="644"/>
        <v>0.41098398169336386</v>
      </c>
      <c r="K2978" s="2">
        <f t="shared" si="644"/>
        <v>0.5743135011441648</v>
      </c>
      <c r="L2978" s="2">
        <f t="shared" si="644"/>
        <v>0</v>
      </c>
      <c r="M2978" s="2">
        <f t="shared" si="645"/>
        <v>1.4702517162471396E-2</v>
      </c>
      <c r="N2978" s="1">
        <v>7184</v>
      </c>
      <c r="O2978" s="1">
        <v>10039</v>
      </c>
      <c r="Q2978" s="1">
        <v>27</v>
      </c>
      <c r="R2978" s="1">
        <v>222</v>
      </c>
      <c r="W2978" s="1">
        <v>8</v>
      </c>
      <c r="AG2978" s="7">
        <f>IF(Q2978&gt;0,RANK(Q2978,(N2978:P2978,Q2978:AE2978)),0)</f>
        <v>4</v>
      </c>
      <c r="AH2978" s="7">
        <f>IF(R2978&gt;0,RANK(R2978,(N2978:P2978,Q2978:AE2978)),0)</f>
        <v>3</v>
      </c>
      <c r="AI2978" s="7">
        <f>IF(T2978&gt;0,RANK(T2978,(N2978:P2978,Q2978:AE2978)),0)</f>
        <v>0</v>
      </c>
      <c r="AJ2978" s="7">
        <f>IF(S2978&gt;0,RANK(S2978,(N2978:P2978,Q2978:AE2978)),0)</f>
        <v>0</v>
      </c>
      <c r="AK2978" s="2">
        <f t="shared" si="646"/>
        <v>1.5446224256292905E-3</v>
      </c>
      <c r="AL2978" s="2">
        <f t="shared" si="646"/>
        <v>1.2700228832951944E-2</v>
      </c>
      <c r="AM2978" s="2">
        <f t="shared" si="647"/>
        <v>0</v>
      </c>
      <c r="AN2978" s="2">
        <f t="shared" si="648"/>
        <v>0</v>
      </c>
      <c r="AP2978" t="s">
        <v>3253</v>
      </c>
      <c r="AQ2978" t="s">
        <v>4105</v>
      </c>
      <c r="AR2978">
        <v>9</v>
      </c>
      <c r="AT2978" s="85" t="s">
        <v>4355</v>
      </c>
      <c r="AU2978" s="84" t="s">
        <v>3795</v>
      </c>
      <c r="AV2978" s="77" t="str">
        <f t="shared" si="649"/>
        <v>51185</v>
      </c>
      <c r="AX2978" s="7" t="s">
        <v>186</v>
      </c>
      <c r="AY2978">
        <v>24</v>
      </c>
    </row>
    <row r="2979" spans="1:51" hidden="1" outlineLevel="1">
      <c r="A2979" t="s">
        <v>4237</v>
      </c>
      <c r="B2979" t="s">
        <v>4105</v>
      </c>
      <c r="C2979" s="1">
        <f t="shared" si="643"/>
        <v>14068</v>
      </c>
      <c r="D2979" s="7">
        <f>IF(N2979&gt;0, RANK(N2979,(N2979:P2979,Q2979:AE2979)),0)</f>
        <v>2</v>
      </c>
      <c r="E2979" s="7">
        <f>IF(O2979&gt;0,RANK(O2979,(N2979:P2979,Q2979:AE2979)),0)</f>
        <v>1</v>
      </c>
      <c r="F2979" s="7">
        <f>IF(P2979&gt;0,RANK(P2979,(N2979:P2979,Q2979:AE2979)),0)</f>
        <v>0</v>
      </c>
      <c r="G2979" s="1">
        <f t="shared" si="639"/>
        <v>3359</v>
      </c>
      <c r="H2979" s="2">
        <f t="shared" si="640"/>
        <v>0.23876883707705432</v>
      </c>
      <c r="I2979" s="2"/>
      <c r="J2979" s="2">
        <f t="shared" si="644"/>
        <v>0.37254762581745804</v>
      </c>
      <c r="K2979" s="2">
        <f t="shared" si="644"/>
        <v>0.61131646289451236</v>
      </c>
      <c r="L2979" s="2">
        <f t="shared" si="644"/>
        <v>0</v>
      </c>
      <c r="M2979" s="2">
        <f t="shared" si="645"/>
        <v>1.6135911288029603E-2</v>
      </c>
      <c r="N2979" s="1">
        <v>5241</v>
      </c>
      <c r="O2979" s="1">
        <v>8600</v>
      </c>
      <c r="Q2979" s="1">
        <v>52</v>
      </c>
      <c r="R2979" s="1">
        <v>169</v>
      </c>
      <c r="W2979" s="1">
        <v>6</v>
      </c>
      <c r="AG2979" s="7">
        <f>IF(Q2979&gt;0,RANK(Q2979,(N2979:P2979,Q2979:AE2979)),0)</f>
        <v>4</v>
      </c>
      <c r="AH2979" s="7">
        <f>IF(R2979&gt;0,RANK(R2979,(N2979:P2979,Q2979:AE2979)),0)</f>
        <v>3</v>
      </c>
      <c r="AI2979" s="7">
        <f>IF(T2979&gt;0,RANK(T2979,(N2979:P2979,Q2979:AE2979)),0)</f>
        <v>0</v>
      </c>
      <c r="AJ2979" s="7">
        <f>IF(S2979&gt;0,RANK(S2979,(N2979:P2979,Q2979:AE2979)),0)</f>
        <v>0</v>
      </c>
      <c r="AK2979" s="2">
        <f t="shared" si="646"/>
        <v>3.6963321012226328E-3</v>
      </c>
      <c r="AL2979" s="2">
        <f t="shared" si="646"/>
        <v>1.2013079328973556E-2</v>
      </c>
      <c r="AM2979" s="2">
        <f t="shared" si="647"/>
        <v>0</v>
      </c>
      <c r="AN2979" s="2">
        <f t="shared" si="648"/>
        <v>0</v>
      </c>
      <c r="AP2979" t="s">
        <v>4237</v>
      </c>
      <c r="AQ2979" t="s">
        <v>4105</v>
      </c>
      <c r="AR2979">
        <v>10</v>
      </c>
      <c r="AT2979" s="85" t="s">
        <v>4355</v>
      </c>
      <c r="AU2979" s="84" t="s">
        <v>3796</v>
      </c>
      <c r="AV2979" s="77" t="str">
        <f t="shared" si="649"/>
        <v>51187</v>
      </c>
      <c r="AX2979" s="7" t="s">
        <v>186</v>
      </c>
      <c r="AY2979">
        <v>12</v>
      </c>
    </row>
    <row r="2980" spans="1:51" hidden="1" outlineLevel="1">
      <c r="A2980" t="s">
        <v>3830</v>
      </c>
      <c r="B2980" t="s">
        <v>4105</v>
      </c>
      <c r="C2980" s="1">
        <f t="shared" si="643"/>
        <v>22514</v>
      </c>
      <c r="D2980" s="7">
        <f>IF(N2980&gt;0, RANK(N2980,(N2980:P2980,Q2980:AE2980)),0)</f>
        <v>2</v>
      </c>
      <c r="E2980" s="7">
        <f>IF(O2980&gt;0,RANK(O2980,(N2980:P2980,Q2980:AE2980)),0)</f>
        <v>1</v>
      </c>
      <c r="F2980" s="7">
        <f>IF(P2980&gt;0,RANK(P2980,(N2980:P2980,Q2980:AE2980)),0)</f>
        <v>0</v>
      </c>
      <c r="G2980" s="1">
        <f t="shared" si="639"/>
        <v>7410</v>
      </c>
      <c r="H2980" s="2">
        <f t="shared" si="640"/>
        <v>0.32912854224038374</v>
      </c>
      <c r="I2980" s="2"/>
      <c r="J2980" s="2">
        <f t="shared" si="644"/>
        <v>0.32597494892067158</v>
      </c>
      <c r="K2980" s="2">
        <f t="shared" si="644"/>
        <v>0.65510349116105537</v>
      </c>
      <c r="L2980" s="2">
        <f t="shared" si="644"/>
        <v>0</v>
      </c>
      <c r="M2980" s="2">
        <f t="shared" si="645"/>
        <v>1.8921559918273045E-2</v>
      </c>
      <c r="N2980" s="1">
        <v>7339</v>
      </c>
      <c r="O2980" s="1">
        <v>14749</v>
      </c>
      <c r="Q2980" s="1">
        <v>71</v>
      </c>
      <c r="R2980" s="1">
        <v>342</v>
      </c>
      <c r="W2980" s="1">
        <v>13</v>
      </c>
      <c r="AG2980" s="7">
        <f>IF(Q2980&gt;0,RANK(Q2980,(N2980:P2980,Q2980:AE2980)),0)</f>
        <v>4</v>
      </c>
      <c r="AH2980" s="7">
        <f>IF(R2980&gt;0,RANK(R2980,(N2980:P2980,Q2980:AE2980)),0)</f>
        <v>3</v>
      </c>
      <c r="AI2980" s="7">
        <f>IF(T2980&gt;0,RANK(T2980,(N2980:P2980,Q2980:AE2980)),0)</f>
        <v>0</v>
      </c>
      <c r="AJ2980" s="7">
        <f>IF(S2980&gt;0,RANK(S2980,(N2980:P2980,Q2980:AE2980)),0)</f>
        <v>0</v>
      </c>
      <c r="AK2980" s="2">
        <f t="shared" si="646"/>
        <v>3.1535933197121791E-3</v>
      </c>
      <c r="AL2980" s="2">
        <f t="shared" si="646"/>
        <v>1.5190548103402328E-2</v>
      </c>
      <c r="AM2980" s="2">
        <f t="shared" si="647"/>
        <v>0</v>
      </c>
      <c r="AN2980" s="2">
        <f t="shared" si="648"/>
        <v>0</v>
      </c>
      <c r="AP2980" t="s">
        <v>3830</v>
      </c>
      <c r="AQ2980" t="s">
        <v>4105</v>
      </c>
      <c r="AR2980">
        <v>9</v>
      </c>
      <c r="AT2980" s="85" t="s">
        <v>4355</v>
      </c>
      <c r="AU2980" s="84" t="s">
        <v>4141</v>
      </c>
      <c r="AV2980" s="77" t="str">
        <f t="shared" si="649"/>
        <v>51191</v>
      </c>
      <c r="AX2980" s="7" t="s">
        <v>186</v>
      </c>
      <c r="AY2980">
        <v>18</v>
      </c>
    </row>
    <row r="2981" spans="1:51" hidden="1" outlineLevel="1">
      <c r="A2981" t="s">
        <v>2906</v>
      </c>
      <c r="B2981" t="s">
        <v>4105</v>
      </c>
      <c r="C2981" s="1">
        <f t="shared" si="643"/>
        <v>6848</v>
      </c>
      <c r="D2981" s="7">
        <f>IF(N2981&gt;0, RANK(N2981,(N2981:P2981,Q2981:AE2981)),0)</f>
        <v>2</v>
      </c>
      <c r="E2981" s="7">
        <f>IF(O2981&gt;0,RANK(O2981,(N2981:P2981,Q2981:AE2981)),0)</f>
        <v>1</v>
      </c>
      <c r="F2981" s="7">
        <f>IF(P2981&gt;0,RANK(P2981,(N2981:P2981,Q2981:AE2981)),0)</f>
        <v>0</v>
      </c>
      <c r="G2981" s="1">
        <f t="shared" ref="G2981:G3044" si="650">IF(C2981&gt;0,MAX(N2981:P2981)-LARGE(N2981:P2981,2),0)</f>
        <v>63</v>
      </c>
      <c r="H2981" s="2">
        <f t="shared" ref="H2981:H3044" si="651">IF(C2981&gt;0,G2981/C2981,0)</f>
        <v>9.1997663551401862E-3</v>
      </c>
      <c r="I2981" s="2"/>
      <c r="J2981" s="2">
        <f t="shared" si="644"/>
        <v>0.49211448598130841</v>
      </c>
      <c r="K2981" s="2">
        <f t="shared" si="644"/>
        <v>0.50131425233644855</v>
      </c>
      <c r="L2981" s="2">
        <f t="shared" si="644"/>
        <v>0</v>
      </c>
      <c r="M2981" s="2">
        <f t="shared" si="645"/>
        <v>6.5712616822429792E-3</v>
      </c>
      <c r="N2981" s="1">
        <v>3370</v>
      </c>
      <c r="O2981" s="1">
        <v>3433</v>
      </c>
      <c r="Q2981" s="1">
        <v>21</v>
      </c>
      <c r="R2981" s="1">
        <v>14</v>
      </c>
      <c r="W2981" s="1">
        <v>10</v>
      </c>
      <c r="AG2981" s="7">
        <f>IF(Q2981&gt;0,RANK(Q2981,(N2981:P2981,Q2981:AE2981)),0)</f>
        <v>3</v>
      </c>
      <c r="AH2981" s="7">
        <f>IF(R2981&gt;0,RANK(R2981,(N2981:P2981,Q2981:AE2981)),0)</f>
        <v>4</v>
      </c>
      <c r="AI2981" s="7">
        <f>IF(T2981&gt;0,RANK(T2981,(N2981:P2981,Q2981:AE2981)),0)</f>
        <v>0</v>
      </c>
      <c r="AJ2981" s="7">
        <f>IF(S2981&gt;0,RANK(S2981,(N2981:P2981,Q2981:AE2981)),0)</f>
        <v>0</v>
      </c>
      <c r="AK2981" s="2">
        <f t="shared" si="646"/>
        <v>3.0665887850467289E-3</v>
      </c>
      <c r="AL2981" s="2">
        <f t="shared" si="646"/>
        <v>2.0443925233644858E-3</v>
      </c>
      <c r="AM2981" s="2">
        <f t="shared" si="647"/>
        <v>0</v>
      </c>
      <c r="AN2981" s="2">
        <f t="shared" si="648"/>
        <v>0</v>
      </c>
      <c r="AP2981" t="s">
        <v>2906</v>
      </c>
      <c r="AQ2981" t="s">
        <v>4105</v>
      </c>
      <c r="AR2981">
        <v>1</v>
      </c>
      <c r="AT2981" s="85" t="s">
        <v>4355</v>
      </c>
      <c r="AU2981" s="84" t="s">
        <v>4142</v>
      </c>
      <c r="AV2981" s="77" t="str">
        <f t="shared" si="649"/>
        <v>51193</v>
      </c>
      <c r="AX2981" s="7" t="s">
        <v>186</v>
      </c>
      <c r="AY2981">
        <v>6</v>
      </c>
    </row>
    <row r="2982" spans="1:51" hidden="1" outlineLevel="1">
      <c r="A2982" t="s">
        <v>1580</v>
      </c>
      <c r="B2982" t="s">
        <v>4105</v>
      </c>
      <c r="C2982" s="1">
        <f t="shared" si="643"/>
        <v>14312</v>
      </c>
      <c r="D2982" s="7">
        <f>IF(N2982&gt;0, RANK(N2982,(N2982:P2982,Q2982:AE2982)),0)</f>
        <v>2</v>
      </c>
      <c r="E2982" s="7">
        <f>IF(O2982&gt;0,RANK(O2982,(N2982:P2982,Q2982:AE2982)),0)</f>
        <v>1</v>
      </c>
      <c r="F2982" s="7">
        <f>IF(P2982&gt;0,RANK(P2982,(N2982:P2982,Q2982:AE2982)),0)</f>
        <v>0</v>
      </c>
      <c r="G2982" s="1">
        <f t="shared" si="650"/>
        <v>2528</v>
      </c>
      <c r="H2982" s="2">
        <f t="shared" si="651"/>
        <v>0.17663499161542762</v>
      </c>
      <c r="I2982" s="2"/>
      <c r="J2982" s="2">
        <f t="shared" si="644"/>
        <v>0.40539407490217999</v>
      </c>
      <c r="K2982" s="2">
        <f t="shared" si="644"/>
        <v>0.58202906651760755</v>
      </c>
      <c r="L2982" s="2">
        <f t="shared" si="644"/>
        <v>0</v>
      </c>
      <c r="M2982" s="2">
        <f t="shared" si="645"/>
        <v>1.2576858580212402E-2</v>
      </c>
      <c r="N2982" s="1">
        <v>5802</v>
      </c>
      <c r="O2982" s="1">
        <v>8330</v>
      </c>
      <c r="Q2982" s="1">
        <v>30</v>
      </c>
      <c r="R2982" s="1">
        <v>145</v>
      </c>
      <c r="W2982" s="1">
        <v>5</v>
      </c>
      <c r="AG2982" s="7">
        <f>IF(Q2982&gt;0,RANK(Q2982,(N2982:P2982,Q2982:AE2982)),0)</f>
        <v>4</v>
      </c>
      <c r="AH2982" s="7">
        <f>IF(R2982&gt;0,RANK(R2982,(N2982:P2982,Q2982:AE2982)),0)</f>
        <v>3</v>
      </c>
      <c r="AI2982" s="7">
        <f>IF(T2982&gt;0,RANK(T2982,(N2982:P2982,Q2982:AE2982)),0)</f>
        <v>0</v>
      </c>
      <c r="AJ2982" s="7">
        <f>IF(S2982&gt;0,RANK(S2982,(N2982:P2982,Q2982:AE2982)),0)</f>
        <v>0</v>
      </c>
      <c r="AK2982" s="2">
        <f t="shared" si="646"/>
        <v>2.0961430967020682E-3</v>
      </c>
      <c r="AL2982" s="2">
        <f t="shared" si="646"/>
        <v>1.0131358300726662E-2</v>
      </c>
      <c r="AM2982" s="2">
        <f t="shared" si="647"/>
        <v>0</v>
      </c>
      <c r="AN2982" s="2">
        <f t="shared" si="648"/>
        <v>0</v>
      </c>
      <c r="AP2982" t="s">
        <v>1580</v>
      </c>
      <c r="AQ2982" t="s">
        <v>4105</v>
      </c>
      <c r="AR2982">
        <v>9</v>
      </c>
      <c r="AT2982" s="85" t="s">
        <v>4355</v>
      </c>
      <c r="AU2982" s="84" t="s">
        <v>4962</v>
      </c>
      <c r="AV2982" s="77" t="str">
        <f t="shared" si="649"/>
        <v>51195</v>
      </c>
      <c r="AX2982" s="7" t="s">
        <v>186</v>
      </c>
      <c r="AY2982">
        <v>12</v>
      </c>
    </row>
    <row r="2983" spans="1:51" hidden="1" outlineLevel="1">
      <c r="A2983" t="s">
        <v>2505</v>
      </c>
      <c r="B2983" t="s">
        <v>4105</v>
      </c>
      <c r="C2983" s="1">
        <f t="shared" si="643"/>
        <v>11554</v>
      </c>
      <c r="D2983" s="7">
        <f>IF(N2983&gt;0, RANK(N2983,(N2983:P2983,Q2983:AE2983)),0)</f>
        <v>2</v>
      </c>
      <c r="E2983" s="7">
        <f>IF(O2983&gt;0,RANK(O2983,(N2983:P2983,Q2983:AE2983)),0)</f>
        <v>1</v>
      </c>
      <c r="F2983" s="7">
        <f>IF(P2983&gt;0,RANK(P2983,(N2983:P2983,Q2983:AE2983)),0)</f>
        <v>0</v>
      </c>
      <c r="G2983" s="1">
        <f t="shared" si="650"/>
        <v>4330</v>
      </c>
      <c r="H2983" s="2">
        <f t="shared" si="651"/>
        <v>0.37476198719058335</v>
      </c>
      <c r="I2983" s="2"/>
      <c r="J2983" s="2">
        <f t="shared" si="644"/>
        <v>0.30993595291673881</v>
      </c>
      <c r="K2983" s="2">
        <f t="shared" si="644"/>
        <v>0.6846979401073221</v>
      </c>
      <c r="L2983" s="2">
        <f t="shared" si="644"/>
        <v>0</v>
      </c>
      <c r="M2983" s="2">
        <f t="shared" si="645"/>
        <v>5.3661069759390889E-3</v>
      </c>
      <c r="N2983" s="1">
        <v>3581</v>
      </c>
      <c r="O2983" s="1">
        <v>7911</v>
      </c>
      <c r="Q2983" s="1">
        <v>15</v>
      </c>
      <c r="R2983" s="1">
        <v>30</v>
      </c>
      <c r="W2983" s="1">
        <v>17</v>
      </c>
      <c r="AG2983" s="7">
        <f>IF(Q2983&gt;0,RANK(Q2983,(N2983:P2983,Q2983:AE2983)),0)</f>
        <v>5</v>
      </c>
      <c r="AH2983" s="7">
        <f>IF(R2983&gt;0,RANK(R2983,(N2983:P2983,Q2983:AE2983)),0)</f>
        <v>3</v>
      </c>
      <c r="AI2983" s="7">
        <f>IF(T2983&gt;0,RANK(T2983,(N2983:P2983,Q2983:AE2983)),0)</f>
        <v>0</v>
      </c>
      <c r="AJ2983" s="7">
        <f>IF(S2983&gt;0,RANK(S2983,(N2983:P2983,Q2983:AE2983)),0)</f>
        <v>0</v>
      </c>
      <c r="AK2983" s="2">
        <f t="shared" si="646"/>
        <v>1.298251687727194E-3</v>
      </c>
      <c r="AL2983" s="2">
        <f t="shared" si="646"/>
        <v>2.5965033754543881E-3</v>
      </c>
      <c r="AM2983" s="2">
        <f t="shared" si="647"/>
        <v>0</v>
      </c>
      <c r="AN2983" s="2">
        <f t="shared" si="648"/>
        <v>0</v>
      </c>
      <c r="AP2983" t="s">
        <v>2505</v>
      </c>
      <c r="AQ2983" t="s">
        <v>4105</v>
      </c>
      <c r="AR2983">
        <v>9</v>
      </c>
      <c r="AT2983" s="85" t="s">
        <v>4355</v>
      </c>
      <c r="AU2983" s="84" t="s">
        <v>3602</v>
      </c>
      <c r="AV2983" s="77" t="str">
        <f t="shared" si="649"/>
        <v>51197</v>
      </c>
      <c r="AX2983" s="7" t="s">
        <v>186</v>
      </c>
      <c r="AY2983">
        <v>11</v>
      </c>
    </row>
    <row r="2984" spans="1:51" hidden="1" outlineLevel="1">
      <c r="A2984" t="s">
        <v>4359</v>
      </c>
      <c r="B2984" t="s">
        <v>4105</v>
      </c>
      <c r="C2984" s="1">
        <f t="shared" si="643"/>
        <v>29880</v>
      </c>
      <c r="D2984" s="7">
        <f>IF(N2984&gt;0, RANK(N2984,(N2984:P2984,Q2984:AE2984)),0)</f>
        <v>2</v>
      </c>
      <c r="E2984" s="7">
        <f>IF(O2984&gt;0,RANK(O2984,(N2984:P2984,Q2984:AE2984)),0)</f>
        <v>1</v>
      </c>
      <c r="F2984" s="7">
        <f>IF(P2984&gt;0,RANK(P2984,(N2984:P2984,Q2984:AE2984)),0)</f>
        <v>0</v>
      </c>
      <c r="G2984" s="1">
        <f t="shared" si="650"/>
        <v>9120</v>
      </c>
      <c r="H2984" s="2">
        <f t="shared" si="651"/>
        <v>0.30522088353413657</v>
      </c>
      <c r="I2984" s="2"/>
      <c r="J2984" s="2">
        <f t="shared" si="644"/>
        <v>0.34390896921017405</v>
      </c>
      <c r="K2984" s="2">
        <f t="shared" si="644"/>
        <v>0.64912985274431056</v>
      </c>
      <c r="L2984" s="2">
        <f t="shared" si="644"/>
        <v>0</v>
      </c>
      <c r="M2984" s="2">
        <f t="shared" si="645"/>
        <v>6.9611780455154371E-3</v>
      </c>
      <c r="N2984" s="1">
        <v>10276</v>
      </c>
      <c r="O2984" s="1">
        <v>19396</v>
      </c>
      <c r="Q2984" s="1">
        <v>124</v>
      </c>
      <c r="R2984" s="1">
        <v>38</v>
      </c>
      <c r="W2984" s="1">
        <v>46</v>
      </c>
      <c r="AG2984" s="7">
        <f>IF(Q2984&gt;0,RANK(Q2984,(N2984:P2984,Q2984:AE2984)),0)</f>
        <v>3</v>
      </c>
      <c r="AH2984" s="7">
        <f>IF(R2984&gt;0,RANK(R2984,(N2984:P2984,Q2984:AE2984)),0)</f>
        <v>5</v>
      </c>
      <c r="AI2984" s="7">
        <f>IF(T2984&gt;0,RANK(T2984,(N2984:P2984,Q2984:AE2984)),0)</f>
        <v>0</v>
      </c>
      <c r="AJ2984" s="7">
        <f>IF(S2984&gt;0,RANK(S2984,(N2984:P2984,Q2984:AE2984)),0)</f>
        <v>0</v>
      </c>
      <c r="AK2984" s="2">
        <f t="shared" si="646"/>
        <v>4.1499330655957161E-3</v>
      </c>
      <c r="AL2984" s="2">
        <f t="shared" si="646"/>
        <v>1.2717536813922356E-3</v>
      </c>
      <c r="AM2984" s="2">
        <f t="shared" si="647"/>
        <v>0</v>
      </c>
      <c r="AN2984" s="2">
        <f t="shared" si="648"/>
        <v>0</v>
      </c>
      <c r="AP2984" t="s">
        <v>4359</v>
      </c>
      <c r="AQ2984" t="s">
        <v>4105</v>
      </c>
      <c r="AR2984">
        <v>1</v>
      </c>
      <c r="AT2984" s="85" t="s">
        <v>4355</v>
      </c>
      <c r="AU2984" s="84" t="s">
        <v>3973</v>
      </c>
      <c r="AV2984" s="77" t="str">
        <f t="shared" si="649"/>
        <v>51199</v>
      </c>
      <c r="AX2984" s="7" t="s">
        <v>186</v>
      </c>
      <c r="AY2984">
        <v>13</v>
      </c>
    </row>
    <row r="2985" spans="1:51" hidden="1" outlineLevel="1">
      <c r="A2985" t="s">
        <v>1866</v>
      </c>
      <c r="B2985" t="s">
        <v>4105</v>
      </c>
      <c r="C2985" s="1">
        <f t="shared" si="643"/>
        <v>61515</v>
      </c>
      <c r="D2985" s="7">
        <f>IF(N2985&gt;0, RANK(N2985,(N2985:P2985,Q2985:AE2985)),0)</f>
        <v>1</v>
      </c>
      <c r="E2985" s="7">
        <f>IF(O2985&gt;0,RANK(O2985,(N2985:P2985,Q2985:AE2985)),0)</f>
        <v>2</v>
      </c>
      <c r="F2985" s="7">
        <f>IF(P2985&gt;0,RANK(P2985,(N2985:P2985,Q2985:AE2985)),0)</f>
        <v>0</v>
      </c>
      <c r="G2985" s="1">
        <f t="shared" si="650"/>
        <v>21272</v>
      </c>
      <c r="H2985" s="2">
        <f t="shared" si="651"/>
        <v>0.34580183695033734</v>
      </c>
      <c r="I2985" s="2"/>
      <c r="J2985" s="2">
        <f t="shared" si="644"/>
        <v>0.66838982362025523</v>
      </c>
      <c r="K2985" s="2">
        <f t="shared" si="644"/>
        <v>0.32258798666991789</v>
      </c>
      <c r="L2985" s="2">
        <f t="shared" si="644"/>
        <v>0</v>
      </c>
      <c r="M2985" s="2">
        <f t="shared" si="645"/>
        <v>9.0221897098268777E-3</v>
      </c>
      <c r="N2985" s="1">
        <v>41116</v>
      </c>
      <c r="O2985" s="1">
        <v>19844</v>
      </c>
      <c r="Q2985" s="1">
        <v>270</v>
      </c>
      <c r="R2985" s="1">
        <v>85</v>
      </c>
      <c r="W2985" s="1">
        <v>200</v>
      </c>
      <c r="AG2985" s="7">
        <f>IF(Q2985&gt;0,RANK(Q2985,(N2985:P2985,Q2985:AE2985)),0)</f>
        <v>3</v>
      </c>
      <c r="AH2985" s="7">
        <f>IF(R2985&gt;0,RANK(R2985,(N2985:P2985,Q2985:AE2985)),0)</f>
        <v>5</v>
      </c>
      <c r="AI2985" s="7">
        <f>IF(T2985&gt;0,RANK(T2985,(N2985:P2985,Q2985:AE2985)),0)</f>
        <v>0</v>
      </c>
      <c r="AJ2985" s="7">
        <f>IF(S2985&gt;0,RANK(S2985,(N2985:P2985,Q2985:AE2985)),0)</f>
        <v>0</v>
      </c>
      <c r="AK2985" s="2">
        <f t="shared" si="646"/>
        <v>4.3891733723482075E-3</v>
      </c>
      <c r="AL2985" s="2">
        <f t="shared" si="646"/>
        <v>1.3817768024059172E-3</v>
      </c>
      <c r="AM2985" s="2">
        <f t="shared" si="647"/>
        <v>0</v>
      </c>
      <c r="AN2985" s="2">
        <f t="shared" si="648"/>
        <v>0</v>
      </c>
      <c r="AP2985" t="s">
        <v>1866</v>
      </c>
      <c r="AQ2985" t="s">
        <v>4105</v>
      </c>
      <c r="AR2985">
        <v>8</v>
      </c>
      <c r="AT2985" s="85" t="s">
        <v>4355</v>
      </c>
      <c r="AU2985" s="84" t="s">
        <v>3809</v>
      </c>
      <c r="AV2985" s="77" t="str">
        <f t="shared" si="649"/>
        <v>51510</v>
      </c>
      <c r="AX2985" s="7" t="s">
        <v>4593</v>
      </c>
      <c r="AY2985">
        <v>24</v>
      </c>
    </row>
    <row r="2986" spans="1:51" hidden="1" outlineLevel="1">
      <c r="A2986" t="s">
        <v>4608</v>
      </c>
      <c r="B2986" t="s">
        <v>4105</v>
      </c>
      <c r="C2986" s="1">
        <f t="shared" si="643"/>
        <v>2542</v>
      </c>
      <c r="D2986" s="7">
        <f>IF(N2986&gt;0, RANK(N2986,(N2986:P2986,Q2986:AE2986)),0)</f>
        <v>2</v>
      </c>
      <c r="E2986" s="7">
        <f>IF(O2986&gt;0,RANK(O2986,(N2986:P2986,Q2986:AE2986)),0)</f>
        <v>1</v>
      </c>
      <c r="F2986" s="7">
        <f>IF(P2986&gt;0,RANK(P2986,(N2986:P2986,Q2986:AE2986)),0)</f>
        <v>0</v>
      </c>
      <c r="G2986" s="1">
        <f t="shared" si="650"/>
        <v>430</v>
      </c>
      <c r="H2986" s="2">
        <f t="shared" si="651"/>
        <v>0.16915814319433517</v>
      </c>
      <c r="I2986" s="2"/>
      <c r="J2986" s="2">
        <f t="shared" ref="J2986:L3016" si="652">IF($C2986=0,"-",N2986/$C2986)</f>
        <v>0.40991345397324941</v>
      </c>
      <c r="K2986" s="2">
        <f t="shared" si="652"/>
        <v>0.57907159716758461</v>
      </c>
      <c r="L2986" s="2">
        <f t="shared" si="652"/>
        <v>0</v>
      </c>
      <c r="M2986" s="2">
        <f t="shared" si="645"/>
        <v>1.1014948859165985E-2</v>
      </c>
      <c r="N2986" s="1">
        <v>1042</v>
      </c>
      <c r="O2986" s="1">
        <v>1472</v>
      </c>
      <c r="Q2986" s="1">
        <v>7</v>
      </c>
      <c r="R2986" s="1">
        <v>21</v>
      </c>
      <c r="W2986" s="1">
        <v>0</v>
      </c>
      <c r="AG2986" s="7">
        <f>IF(Q2986&gt;0,RANK(Q2986,(N2986:P2986,Q2986:AE2986)),0)</f>
        <v>4</v>
      </c>
      <c r="AH2986" s="7">
        <f>IF(R2986&gt;0,RANK(R2986,(N2986:P2986,Q2986:AE2986)),0)</f>
        <v>3</v>
      </c>
      <c r="AI2986" s="7">
        <f>IF(T2986&gt;0,RANK(T2986,(N2986:P2986,Q2986:AE2986)),0)</f>
        <v>0</v>
      </c>
      <c r="AJ2986" s="7">
        <f>IF(S2986&gt;0,RANK(S2986,(N2986:P2986,Q2986:AE2986)),0)</f>
        <v>0</v>
      </c>
      <c r="AK2986" s="2">
        <f t="shared" ref="AK2986:AL3016" si="653">IF($C2986=0,"-",Q2986/$C2986)</f>
        <v>2.7537372147915028E-3</v>
      </c>
      <c r="AL2986" s="2">
        <f t="shared" si="653"/>
        <v>8.2612116443745078E-3</v>
      </c>
      <c r="AM2986" s="2">
        <f t="shared" si="647"/>
        <v>0</v>
      </c>
      <c r="AN2986" s="2">
        <f t="shared" si="648"/>
        <v>0</v>
      </c>
      <c r="AP2986" t="s">
        <v>4608</v>
      </c>
      <c r="AQ2986" t="s">
        <v>4105</v>
      </c>
      <c r="AR2986">
        <v>5</v>
      </c>
      <c r="AT2986" s="85" t="s">
        <v>4355</v>
      </c>
      <c r="AU2986" s="84" t="s">
        <v>3467</v>
      </c>
      <c r="AV2986" s="77" t="str">
        <f t="shared" si="649"/>
        <v>51515</v>
      </c>
      <c r="AX2986" s="7" t="s">
        <v>4593</v>
      </c>
      <c r="AY2986">
        <v>2</v>
      </c>
    </row>
    <row r="2987" spans="1:51" hidden="1" outlineLevel="1">
      <c r="A2987" t="s">
        <v>2218</v>
      </c>
      <c r="B2987" t="s">
        <v>4105</v>
      </c>
      <c r="C2987" s="1">
        <f t="shared" si="643"/>
        <v>6724</v>
      </c>
      <c r="D2987" s="7">
        <f>IF(N2987&gt;0, RANK(N2987,(N2987:P2987,Q2987:AE2987)),0)</f>
        <v>2</v>
      </c>
      <c r="E2987" s="7">
        <f>IF(O2987&gt;0,RANK(O2987,(N2987:P2987,Q2987:AE2987)),0)</f>
        <v>1</v>
      </c>
      <c r="F2987" s="7">
        <f>IF(P2987&gt;0,RANK(P2987,(N2987:P2987,Q2987:AE2987)),0)</f>
        <v>0</v>
      </c>
      <c r="G2987" s="1">
        <f t="shared" si="650"/>
        <v>1875</v>
      </c>
      <c r="H2987" s="2">
        <f t="shared" si="651"/>
        <v>0.27885187388459248</v>
      </c>
      <c r="I2987" s="2"/>
      <c r="J2987" s="2">
        <f t="shared" si="652"/>
        <v>0.35693039857227843</v>
      </c>
      <c r="K2987" s="2">
        <f t="shared" si="652"/>
        <v>0.63578227245687091</v>
      </c>
      <c r="L2987" s="2">
        <f t="shared" si="652"/>
        <v>0</v>
      </c>
      <c r="M2987" s="2">
        <f t="shared" si="645"/>
        <v>7.2873289708506039E-3</v>
      </c>
      <c r="N2987" s="1">
        <v>2400</v>
      </c>
      <c r="O2987" s="1">
        <v>4275</v>
      </c>
      <c r="Q2987" s="1">
        <v>16</v>
      </c>
      <c r="R2987" s="1">
        <v>20</v>
      </c>
      <c r="W2987" s="1">
        <v>13</v>
      </c>
      <c r="AG2987" s="7">
        <f>IF(Q2987&gt;0,RANK(Q2987,(N2987:P2987,Q2987:AE2987)),0)</f>
        <v>4</v>
      </c>
      <c r="AH2987" s="7">
        <f>IF(R2987&gt;0,RANK(R2987,(N2987:P2987,Q2987:AE2987)),0)</f>
        <v>3</v>
      </c>
      <c r="AI2987" s="7">
        <f>IF(T2987&gt;0,RANK(T2987,(N2987:P2987,Q2987:AE2987)),0)</f>
        <v>0</v>
      </c>
      <c r="AJ2987" s="7">
        <f>IF(S2987&gt;0,RANK(S2987,(N2987:P2987,Q2987:AE2987)),0)</f>
        <v>0</v>
      </c>
      <c r="AK2987" s="2">
        <f t="shared" si="653"/>
        <v>2.3795359904818562E-3</v>
      </c>
      <c r="AL2987" s="2">
        <f t="shared" si="653"/>
        <v>2.9744199881023199E-3</v>
      </c>
      <c r="AM2987" s="2">
        <f t="shared" si="647"/>
        <v>0</v>
      </c>
      <c r="AN2987" s="2">
        <f t="shared" si="648"/>
        <v>0</v>
      </c>
      <c r="AP2987" t="s">
        <v>2218</v>
      </c>
      <c r="AQ2987" t="s">
        <v>4105</v>
      </c>
      <c r="AR2987">
        <v>9</v>
      </c>
      <c r="AT2987" s="85" t="s">
        <v>4355</v>
      </c>
      <c r="AU2987" s="84" t="s">
        <v>3468</v>
      </c>
      <c r="AV2987" s="77" t="str">
        <f t="shared" si="649"/>
        <v>51520</v>
      </c>
      <c r="AX2987" s="7" t="s">
        <v>4593</v>
      </c>
      <c r="AY2987">
        <v>4</v>
      </c>
    </row>
    <row r="2988" spans="1:51" hidden="1" outlineLevel="1">
      <c r="A2988" t="s">
        <v>2160</v>
      </c>
      <c r="B2988" t="s">
        <v>4105</v>
      </c>
      <c r="C2988" s="1">
        <f t="shared" si="643"/>
        <v>2389</v>
      </c>
      <c r="D2988" s="7">
        <f>IF(N2988&gt;0, RANK(N2988,(N2988:P2988,Q2988:AE2988)),0)</f>
        <v>2</v>
      </c>
      <c r="E2988" s="7">
        <f>IF(O2988&gt;0,RANK(O2988,(N2988:P2988,Q2988:AE2988)),0)</f>
        <v>1</v>
      </c>
      <c r="F2988" s="7">
        <f>IF(P2988&gt;0,RANK(P2988,(N2988:P2988,Q2988:AE2988)),0)</f>
        <v>0</v>
      </c>
      <c r="G2988" s="1">
        <f t="shared" si="650"/>
        <v>481</v>
      </c>
      <c r="H2988" s="2">
        <f t="shared" si="651"/>
        <v>0.20133947258267057</v>
      </c>
      <c r="I2988" s="2"/>
      <c r="J2988" s="2">
        <f t="shared" si="652"/>
        <v>0.39179573043114274</v>
      </c>
      <c r="K2988" s="2">
        <f t="shared" si="652"/>
        <v>0.59313520301381328</v>
      </c>
      <c r="L2988" s="2">
        <f t="shared" si="652"/>
        <v>0</v>
      </c>
      <c r="M2988" s="2">
        <f t="shared" si="645"/>
        <v>1.506906655504392E-2</v>
      </c>
      <c r="N2988" s="1">
        <v>936</v>
      </c>
      <c r="O2988" s="1">
        <v>1417</v>
      </c>
      <c r="Q2988" s="1">
        <v>5</v>
      </c>
      <c r="R2988" s="1">
        <v>31</v>
      </c>
      <c r="W2988" s="1">
        <v>0</v>
      </c>
      <c r="AG2988" s="7">
        <f>IF(Q2988&gt;0,RANK(Q2988,(N2988:P2988,Q2988:AE2988)),0)</f>
        <v>4</v>
      </c>
      <c r="AH2988" s="7">
        <f>IF(R2988&gt;0,RANK(R2988,(N2988:P2988,Q2988:AE2988)),0)</f>
        <v>3</v>
      </c>
      <c r="AI2988" s="7">
        <f>IF(T2988&gt;0,RANK(T2988,(N2988:P2988,Q2988:AE2988)),0)</f>
        <v>0</v>
      </c>
      <c r="AJ2988" s="7">
        <f>IF(S2988&gt;0,RANK(S2988,(N2988:P2988,Q2988:AE2988)),0)</f>
        <v>0</v>
      </c>
      <c r="AK2988" s="2">
        <f t="shared" si="653"/>
        <v>2.0929259104227708E-3</v>
      </c>
      <c r="AL2988" s="2">
        <f t="shared" si="653"/>
        <v>1.297614064462118E-2</v>
      </c>
      <c r="AM2988" s="2">
        <f t="shared" si="647"/>
        <v>0</v>
      </c>
      <c r="AN2988" s="2">
        <f t="shared" si="648"/>
        <v>0</v>
      </c>
      <c r="AP2988" t="s">
        <v>2160</v>
      </c>
      <c r="AQ2988" t="s">
        <v>4105</v>
      </c>
      <c r="AR2988">
        <v>6</v>
      </c>
      <c r="AT2988" s="85" t="s">
        <v>4355</v>
      </c>
      <c r="AU2988" s="84" t="s">
        <v>4403</v>
      </c>
      <c r="AV2988" s="77" t="str">
        <f t="shared" si="649"/>
        <v>51530</v>
      </c>
      <c r="AX2988" s="7" t="s">
        <v>4593</v>
      </c>
      <c r="AY2988">
        <v>2</v>
      </c>
    </row>
    <row r="2989" spans="1:51" hidden="1" outlineLevel="1">
      <c r="A2989" t="s">
        <v>2146</v>
      </c>
      <c r="B2989" t="s">
        <v>4105</v>
      </c>
      <c r="C2989" s="1">
        <f t="shared" si="643"/>
        <v>15450</v>
      </c>
      <c r="D2989" s="7">
        <f>IF(N2989&gt;0, RANK(N2989,(N2989:P2989,Q2989:AE2989)),0)</f>
        <v>1</v>
      </c>
      <c r="E2989" s="7">
        <f>IF(O2989&gt;0,RANK(O2989,(N2989:P2989,Q2989:AE2989)),0)</f>
        <v>2</v>
      </c>
      <c r="F2989" s="7">
        <f>IF(P2989&gt;0,RANK(P2989,(N2989:P2989,Q2989:AE2989)),0)</f>
        <v>0</v>
      </c>
      <c r="G2989" s="1">
        <f t="shared" si="650"/>
        <v>6916</v>
      </c>
      <c r="H2989" s="2">
        <f t="shared" si="651"/>
        <v>0.44763754045307441</v>
      </c>
      <c r="I2989" s="2"/>
      <c r="J2989" s="2">
        <f t="shared" si="652"/>
        <v>0.71766990291262134</v>
      </c>
      <c r="K2989" s="2">
        <f t="shared" si="652"/>
        <v>0.27003236245954693</v>
      </c>
      <c r="L2989" s="2">
        <f t="shared" si="652"/>
        <v>0</v>
      </c>
      <c r="M2989" s="2">
        <f t="shared" si="645"/>
        <v>1.2297734627831736E-2</v>
      </c>
      <c r="N2989" s="1">
        <v>11088</v>
      </c>
      <c r="O2989" s="1">
        <v>4172</v>
      </c>
      <c r="Q2989" s="1">
        <v>86</v>
      </c>
      <c r="R2989" s="1">
        <v>25</v>
      </c>
      <c r="W2989" s="1">
        <v>79</v>
      </c>
      <c r="AG2989" s="7">
        <f>IF(Q2989&gt;0,RANK(Q2989,(N2989:P2989,Q2989:AE2989)),0)</f>
        <v>3</v>
      </c>
      <c r="AH2989" s="7">
        <f>IF(R2989&gt;0,RANK(R2989,(N2989:P2989,Q2989:AE2989)),0)</f>
        <v>5</v>
      </c>
      <c r="AI2989" s="7">
        <f>IF(T2989&gt;0,RANK(T2989,(N2989:P2989,Q2989:AE2989)),0)</f>
        <v>0</v>
      </c>
      <c r="AJ2989" s="7">
        <f>IF(S2989&gt;0,RANK(S2989,(N2989:P2989,Q2989:AE2989)),0)</f>
        <v>0</v>
      </c>
      <c r="AK2989" s="2">
        <f t="shared" si="653"/>
        <v>5.5663430420711977E-3</v>
      </c>
      <c r="AL2989" s="2">
        <f t="shared" si="653"/>
        <v>1.6181229773462784E-3</v>
      </c>
      <c r="AM2989" s="2">
        <f t="shared" si="647"/>
        <v>0</v>
      </c>
      <c r="AN2989" s="2">
        <f t="shared" si="648"/>
        <v>0</v>
      </c>
      <c r="AP2989" t="s">
        <v>2146</v>
      </c>
      <c r="AQ2989" t="s">
        <v>4105</v>
      </c>
      <c r="AR2989">
        <v>5</v>
      </c>
      <c r="AT2989" s="85" t="s">
        <v>4355</v>
      </c>
      <c r="AU2989" s="84" t="s">
        <v>4404</v>
      </c>
      <c r="AV2989" s="77" t="str">
        <f t="shared" si="649"/>
        <v>51540</v>
      </c>
      <c r="AX2989" s="7" t="s">
        <v>4593</v>
      </c>
      <c r="AY2989">
        <v>8</v>
      </c>
    </row>
    <row r="2990" spans="1:51" hidden="1" outlineLevel="1">
      <c r="A2990" t="s">
        <v>1908</v>
      </c>
      <c r="B2990" t="s">
        <v>4105</v>
      </c>
      <c r="C2990" s="1">
        <f t="shared" si="643"/>
        <v>91541</v>
      </c>
      <c r="D2990" s="7">
        <f>IF(N2990&gt;0, RANK(N2990,(N2990:P2990,Q2990:AE2990)),0)</f>
        <v>2</v>
      </c>
      <c r="E2990" s="7">
        <f>IF(O2990&gt;0,RANK(O2990,(N2990:P2990,Q2990:AE2990)),0)</f>
        <v>1</v>
      </c>
      <c r="F2990" s="7">
        <f>IF(P2990&gt;0,RANK(P2990,(N2990:P2990,Q2990:AE2990)),0)</f>
        <v>0</v>
      </c>
      <c r="G2990" s="1">
        <f t="shared" si="650"/>
        <v>13539</v>
      </c>
      <c r="H2990" s="2">
        <f t="shared" si="651"/>
        <v>0.14790094056215247</v>
      </c>
      <c r="I2990" s="2"/>
      <c r="J2990" s="2">
        <f t="shared" si="652"/>
        <v>0.42324204454834446</v>
      </c>
      <c r="K2990" s="2">
        <f t="shared" si="652"/>
        <v>0.57114298511049688</v>
      </c>
      <c r="L2990" s="2">
        <f t="shared" si="652"/>
        <v>0</v>
      </c>
      <c r="M2990" s="2">
        <f t="shared" si="645"/>
        <v>5.6149703411586538E-3</v>
      </c>
      <c r="N2990" s="1">
        <v>38744</v>
      </c>
      <c r="O2990" s="1">
        <v>52283</v>
      </c>
      <c r="Q2990" s="1">
        <v>250</v>
      </c>
      <c r="R2990" s="1">
        <v>147</v>
      </c>
      <c r="W2990" s="1">
        <v>117</v>
      </c>
      <c r="AG2990" s="7">
        <f>IF(Q2990&gt;0,RANK(Q2990,(N2990:P2990,Q2990:AE2990)),0)</f>
        <v>3</v>
      </c>
      <c r="AH2990" s="7">
        <f>IF(R2990&gt;0,RANK(R2990,(N2990:P2990,Q2990:AE2990)),0)</f>
        <v>4</v>
      </c>
      <c r="AI2990" s="7">
        <f>IF(T2990&gt;0,RANK(T2990,(N2990:P2990,Q2990:AE2990)),0)</f>
        <v>0</v>
      </c>
      <c r="AJ2990" s="7">
        <f>IF(S2990&gt;0,RANK(S2990,(N2990:P2990,Q2990:AE2990)),0)</f>
        <v>0</v>
      </c>
      <c r="AK2990" s="2">
        <f t="shared" si="653"/>
        <v>2.7310167028981548E-3</v>
      </c>
      <c r="AL2990" s="2">
        <f t="shared" si="653"/>
        <v>1.6058378213041151E-3</v>
      </c>
      <c r="AM2990" s="2">
        <f t="shared" si="647"/>
        <v>0</v>
      </c>
      <c r="AN2990" s="2">
        <f t="shared" si="648"/>
        <v>0</v>
      </c>
      <c r="AP2990" t="s">
        <v>1908</v>
      </c>
      <c r="AQ2990" t="s">
        <v>4105</v>
      </c>
      <c r="AR2990">
        <v>4</v>
      </c>
      <c r="AT2990" s="85" t="s">
        <v>4355</v>
      </c>
      <c r="AU2990" s="84" t="s">
        <v>4405</v>
      </c>
      <c r="AV2990" s="77" t="str">
        <f t="shared" si="649"/>
        <v>51550</v>
      </c>
      <c r="AX2990" s="7" t="s">
        <v>4593</v>
      </c>
      <c r="AY2990">
        <v>50</v>
      </c>
    </row>
    <row r="2991" spans="1:51" hidden="1" outlineLevel="1">
      <c r="A2991" t="s">
        <v>1831</v>
      </c>
      <c r="B2991" t="s">
        <v>4105</v>
      </c>
      <c r="C2991" s="1">
        <f t="shared" si="643"/>
        <v>8231</v>
      </c>
      <c r="D2991" s="7">
        <f>IF(N2991&gt;0, RANK(N2991,(N2991:P2991,Q2991:AE2991)),0)</f>
        <v>2</v>
      </c>
      <c r="E2991" s="7">
        <f>IF(O2991&gt;0,RANK(O2991,(N2991:P2991,Q2991:AE2991)),0)</f>
        <v>1</v>
      </c>
      <c r="F2991" s="7">
        <f>IF(P2991&gt;0,RANK(P2991,(N2991:P2991,Q2991:AE2991)),0)</f>
        <v>0</v>
      </c>
      <c r="G2991" s="1">
        <f t="shared" si="650"/>
        <v>4068</v>
      </c>
      <c r="H2991" s="2">
        <f t="shared" si="651"/>
        <v>0.4942291337626048</v>
      </c>
      <c r="I2991" s="2"/>
      <c r="J2991" s="2">
        <f t="shared" si="652"/>
        <v>0.25039484874255863</v>
      </c>
      <c r="K2991" s="2">
        <f t="shared" si="652"/>
        <v>0.74462398250516337</v>
      </c>
      <c r="L2991" s="2">
        <f t="shared" si="652"/>
        <v>0</v>
      </c>
      <c r="M2991" s="2">
        <f t="shared" si="645"/>
        <v>4.9811687522779424E-3</v>
      </c>
      <c r="N2991" s="1">
        <v>2061</v>
      </c>
      <c r="O2991" s="1">
        <v>6129</v>
      </c>
      <c r="Q2991" s="1">
        <v>19</v>
      </c>
      <c r="R2991" s="1">
        <v>13</v>
      </c>
      <c r="W2991" s="1">
        <v>9</v>
      </c>
      <c r="AG2991" s="7">
        <f>IF(Q2991&gt;0,RANK(Q2991,(N2991:P2991,Q2991:AE2991)),0)</f>
        <v>3</v>
      </c>
      <c r="AH2991" s="7">
        <f>IF(R2991&gt;0,RANK(R2991,(N2991:P2991,Q2991:AE2991)),0)</f>
        <v>4</v>
      </c>
      <c r="AI2991" s="7">
        <f>IF(T2991&gt;0,RANK(T2991,(N2991:P2991,Q2991:AE2991)),0)</f>
        <v>0</v>
      </c>
      <c r="AJ2991" s="7">
        <f>IF(S2991&gt;0,RANK(S2991,(N2991:P2991,Q2991:AE2991)),0)</f>
        <v>0</v>
      </c>
      <c r="AK2991" s="2">
        <f t="shared" si="653"/>
        <v>2.3083464949580851E-3</v>
      </c>
      <c r="AL2991" s="2">
        <f t="shared" si="653"/>
        <v>1.5793949702344794E-3</v>
      </c>
      <c r="AM2991" s="2">
        <f t="shared" si="647"/>
        <v>0</v>
      </c>
      <c r="AN2991" s="2">
        <f t="shared" si="648"/>
        <v>0</v>
      </c>
      <c r="AP2991" t="s">
        <v>1831</v>
      </c>
      <c r="AQ2991" t="s">
        <v>4105</v>
      </c>
      <c r="AR2991">
        <v>4</v>
      </c>
      <c r="AT2991" s="85" t="s">
        <v>4355</v>
      </c>
      <c r="AU2991" s="84" t="s">
        <v>4406</v>
      </c>
      <c r="AV2991" s="77" t="str">
        <f t="shared" si="649"/>
        <v>51570</v>
      </c>
      <c r="AX2991" s="7" t="s">
        <v>4593</v>
      </c>
      <c r="AY2991">
        <v>5</v>
      </c>
    </row>
    <row r="2992" spans="1:51" hidden="1" outlineLevel="1">
      <c r="A2992" t="s">
        <v>5157</v>
      </c>
      <c r="B2992" t="s">
        <v>4105</v>
      </c>
      <c r="C2992" s="1">
        <f t="shared" si="643"/>
        <v>2301</v>
      </c>
      <c r="D2992" s="7">
        <f>IF(N2992&gt;0, RANK(N2992,(N2992:P2992,Q2992:AE2992)),0)</f>
        <v>1</v>
      </c>
      <c r="E2992" s="7">
        <f>IF(O2992&gt;0,RANK(O2992,(N2992:P2992,Q2992:AE2992)),0)</f>
        <v>2</v>
      </c>
      <c r="F2992" s="7">
        <f>IF(P2992&gt;0,RANK(P2992,(N2992:P2992,Q2992:AE2992)),0)</f>
        <v>0</v>
      </c>
      <c r="G2992" s="1">
        <f t="shared" si="650"/>
        <v>75</v>
      </c>
      <c r="H2992" s="2">
        <f t="shared" si="651"/>
        <v>3.259452411994785E-2</v>
      </c>
      <c r="I2992" s="2"/>
      <c r="J2992" s="2">
        <f t="shared" si="652"/>
        <v>0.51238591916558018</v>
      </c>
      <c r="K2992" s="2">
        <f t="shared" si="652"/>
        <v>0.47979139504563234</v>
      </c>
      <c r="L2992" s="2">
        <f t="shared" si="652"/>
        <v>0</v>
      </c>
      <c r="M2992" s="2">
        <f t="shared" si="645"/>
        <v>7.8226857887874757E-3</v>
      </c>
      <c r="N2992" s="1">
        <v>1179</v>
      </c>
      <c r="O2992" s="1">
        <v>1104</v>
      </c>
      <c r="Q2992" s="1">
        <v>5</v>
      </c>
      <c r="R2992" s="1">
        <v>8</v>
      </c>
      <c r="W2992" s="1">
        <v>5</v>
      </c>
      <c r="AG2992" s="7">
        <f>IF(Q2992&gt;0,RANK(Q2992,(N2992:P2992,Q2992:AE2992)),0)</f>
        <v>4</v>
      </c>
      <c r="AH2992" s="7">
        <f>IF(R2992&gt;0,RANK(R2992,(N2992:P2992,Q2992:AE2992)),0)</f>
        <v>3</v>
      </c>
      <c r="AI2992" s="7">
        <f>IF(T2992&gt;0,RANK(T2992,(N2992:P2992,Q2992:AE2992)),0)</f>
        <v>0</v>
      </c>
      <c r="AJ2992" s="7">
        <f>IF(S2992&gt;0,RANK(S2992,(N2992:P2992,Q2992:AE2992)),0)</f>
        <v>0</v>
      </c>
      <c r="AK2992" s="2">
        <f t="shared" si="653"/>
        <v>2.1729682746631897E-3</v>
      </c>
      <c r="AL2992" s="2">
        <f t="shared" si="653"/>
        <v>3.4767492394611041E-3</v>
      </c>
      <c r="AM2992" s="2">
        <f t="shared" si="647"/>
        <v>0</v>
      </c>
      <c r="AN2992" s="2">
        <f t="shared" si="648"/>
        <v>0</v>
      </c>
      <c r="AP2992" t="s">
        <v>5157</v>
      </c>
      <c r="AQ2992" t="s">
        <v>4105</v>
      </c>
      <c r="AR2992">
        <v>0</v>
      </c>
      <c r="AT2992" s="85" t="s">
        <v>4355</v>
      </c>
      <c r="AU2992" s="84" t="s">
        <v>4721</v>
      </c>
      <c r="AV2992" s="77" t="str">
        <f t="shared" si="649"/>
        <v>51580</v>
      </c>
      <c r="AX2992" s="7" t="s">
        <v>4593</v>
      </c>
      <c r="AY2992">
        <v>5</v>
      </c>
    </row>
    <row r="2993" spans="1:51" hidden="1" outlineLevel="1">
      <c r="A2993" t="s">
        <v>1978</v>
      </c>
      <c r="B2993" t="s">
        <v>4105</v>
      </c>
      <c r="C2993" s="1">
        <f t="shared" si="643"/>
        <v>19112</v>
      </c>
      <c r="D2993" s="7">
        <f>IF(N2993&gt;0, RANK(N2993,(N2993:P2993,Q2993:AE2993)),0)</f>
        <v>1</v>
      </c>
      <c r="E2993" s="7">
        <f>IF(O2993&gt;0,RANK(O2993,(N2993:P2993,Q2993:AE2993)),0)</f>
        <v>2</v>
      </c>
      <c r="F2993" s="7">
        <f>IF(P2993&gt;0,RANK(P2993,(N2993:P2993,Q2993:AE2993)),0)</f>
        <v>0</v>
      </c>
      <c r="G2993" s="1">
        <f t="shared" si="650"/>
        <v>37</v>
      </c>
      <c r="H2993" s="2">
        <f t="shared" si="651"/>
        <v>1.9359564671410632E-3</v>
      </c>
      <c r="I2993" s="2"/>
      <c r="J2993" s="2">
        <f t="shared" si="652"/>
        <v>0.49372122226873166</v>
      </c>
      <c r="K2993" s="2">
        <f t="shared" si="652"/>
        <v>0.4917852658015906</v>
      </c>
      <c r="L2993" s="2">
        <f t="shared" si="652"/>
        <v>0</v>
      </c>
      <c r="M2993" s="2">
        <f t="shared" si="645"/>
        <v>1.4493511929677683E-2</v>
      </c>
      <c r="N2993" s="1">
        <v>9436</v>
      </c>
      <c r="O2993" s="1">
        <v>9399</v>
      </c>
      <c r="Q2993" s="1">
        <v>32</v>
      </c>
      <c r="R2993" s="1">
        <v>242</v>
      </c>
      <c r="W2993" s="1">
        <v>3</v>
      </c>
      <c r="AG2993" s="7">
        <f>IF(Q2993&gt;0,RANK(Q2993,(N2993:P2993,Q2993:AE2993)),0)</f>
        <v>4</v>
      </c>
      <c r="AH2993" s="7">
        <f>IF(R2993&gt;0,RANK(R2993,(N2993:P2993,Q2993:AE2993)),0)</f>
        <v>3</v>
      </c>
      <c r="AI2993" s="7">
        <f>IF(T2993&gt;0,RANK(T2993,(N2993:P2993,Q2993:AE2993)),0)</f>
        <v>0</v>
      </c>
      <c r="AJ2993" s="7">
        <f>IF(S2993&gt;0,RANK(S2993,(N2993:P2993,Q2993:AE2993)),0)</f>
        <v>0</v>
      </c>
      <c r="AK2993" s="2">
        <f t="shared" si="653"/>
        <v>1.6743407283382169E-3</v>
      </c>
      <c r="AL2993" s="2">
        <f t="shared" si="653"/>
        <v>1.2662201758057766E-2</v>
      </c>
      <c r="AM2993" s="2">
        <f t="shared" si="647"/>
        <v>0</v>
      </c>
      <c r="AN2993" s="2">
        <f t="shared" si="648"/>
        <v>0</v>
      </c>
      <c r="AP2993" t="s">
        <v>1978</v>
      </c>
      <c r="AQ2993" t="s">
        <v>4105</v>
      </c>
      <c r="AR2993">
        <v>5</v>
      </c>
      <c r="AT2993" s="85" t="s">
        <v>4355</v>
      </c>
      <c r="AU2993" s="84" t="s">
        <v>4058</v>
      </c>
      <c r="AV2993" s="77" t="str">
        <f t="shared" si="649"/>
        <v>51590</v>
      </c>
      <c r="AX2993" s="7" t="s">
        <v>4593</v>
      </c>
      <c r="AY2993">
        <v>17</v>
      </c>
    </row>
    <row r="2994" spans="1:51" hidden="1" outlineLevel="1">
      <c r="A2994" t="s">
        <v>3182</v>
      </c>
      <c r="B2994" t="s">
        <v>4105</v>
      </c>
      <c r="C2994" s="1">
        <f t="shared" si="643"/>
        <v>2221</v>
      </c>
      <c r="D2994" s="7">
        <f>IF(N2994&gt;0, RANK(N2994,(N2994:P2994,Q2994:AE2994)),0)</f>
        <v>1</v>
      </c>
      <c r="E2994" s="7">
        <f>IF(O2994&gt;0,RANK(O2994,(N2994:P2994,Q2994:AE2994)),0)</f>
        <v>2</v>
      </c>
      <c r="F2994" s="7">
        <f>IF(P2994&gt;0,RANK(P2994,(N2994:P2994,Q2994:AE2994)),0)</f>
        <v>0</v>
      </c>
      <c r="G2994" s="1">
        <f t="shared" si="650"/>
        <v>277</v>
      </c>
      <c r="H2994" s="2">
        <f t="shared" si="651"/>
        <v>0.12471859522737505</v>
      </c>
      <c r="I2994" s="2"/>
      <c r="J2994" s="2">
        <f t="shared" si="652"/>
        <v>0.56145880234128775</v>
      </c>
      <c r="K2994" s="2">
        <f t="shared" si="652"/>
        <v>0.43674020711391265</v>
      </c>
      <c r="L2994" s="2">
        <f t="shared" si="652"/>
        <v>0</v>
      </c>
      <c r="M2994" s="2">
        <f t="shared" si="645"/>
        <v>1.8009905447995966E-3</v>
      </c>
      <c r="N2994" s="1">
        <v>1247</v>
      </c>
      <c r="O2994" s="1">
        <v>970</v>
      </c>
      <c r="Q2994" s="1">
        <v>2</v>
      </c>
      <c r="R2994" s="1">
        <v>2</v>
      </c>
      <c r="W2994" s="1">
        <v>0</v>
      </c>
      <c r="AG2994" s="7">
        <f>IF(Q2994&gt;0,RANK(Q2994,(N2994:P2994,Q2994:AE2994)),0)</f>
        <v>3</v>
      </c>
      <c r="AH2994" s="7">
        <f>IF(R2994&gt;0,RANK(R2994,(N2994:P2994,Q2994:AE2994)),0)</f>
        <v>3</v>
      </c>
      <c r="AI2994" s="7">
        <f>IF(T2994&gt;0,RANK(T2994,(N2994:P2994,Q2994:AE2994)),0)</f>
        <v>0</v>
      </c>
      <c r="AJ2994" s="7">
        <f>IF(S2994&gt;0,RANK(S2994,(N2994:P2994,Q2994:AE2994)),0)</f>
        <v>0</v>
      </c>
      <c r="AK2994" s="2">
        <f t="shared" si="653"/>
        <v>9.0049527239981989E-4</v>
      </c>
      <c r="AL2994" s="2">
        <f t="shared" si="653"/>
        <v>9.0049527239981989E-4</v>
      </c>
      <c r="AM2994" s="2">
        <f t="shared" si="647"/>
        <v>0</v>
      </c>
      <c r="AN2994" s="2">
        <f t="shared" si="648"/>
        <v>0</v>
      </c>
      <c r="AP2994" t="s">
        <v>3182</v>
      </c>
      <c r="AQ2994" t="s">
        <v>4105</v>
      </c>
      <c r="AR2994">
        <v>4</v>
      </c>
      <c r="AT2994" s="85" t="s">
        <v>4355</v>
      </c>
      <c r="AU2994" s="84" t="s">
        <v>4069</v>
      </c>
      <c r="AV2994" s="77" t="str">
        <f t="shared" si="649"/>
        <v>51595</v>
      </c>
      <c r="AX2994" s="7" t="s">
        <v>4593</v>
      </c>
      <c r="AY2994">
        <v>7</v>
      </c>
    </row>
    <row r="2995" spans="1:51" hidden="1" outlineLevel="1">
      <c r="A2995" t="s">
        <v>2901</v>
      </c>
      <c r="B2995" t="s">
        <v>4105</v>
      </c>
      <c r="C2995" s="1">
        <f t="shared" si="643"/>
        <v>10546</v>
      </c>
      <c r="D2995" s="7">
        <f>IF(N2995&gt;0, RANK(N2995,(N2995:P2995,Q2995:AE2995)),0)</f>
        <v>1</v>
      </c>
      <c r="E2995" s="7">
        <f>IF(O2995&gt;0,RANK(O2995,(N2995:P2995,Q2995:AE2995)),0)</f>
        <v>2</v>
      </c>
      <c r="F2995" s="7">
        <f>IF(P2995&gt;0,RANK(P2995,(N2995:P2995,Q2995:AE2995)),0)</f>
        <v>0</v>
      </c>
      <c r="G2995" s="1">
        <f t="shared" si="650"/>
        <v>350</v>
      </c>
      <c r="H2995" s="2">
        <f t="shared" si="651"/>
        <v>3.3187938554902333E-2</v>
      </c>
      <c r="I2995" s="2"/>
      <c r="J2995" s="2">
        <f t="shared" si="652"/>
        <v>0.51156836715342313</v>
      </c>
      <c r="K2995" s="2">
        <f t="shared" si="652"/>
        <v>0.47838042859852076</v>
      </c>
      <c r="L2995" s="2">
        <f t="shared" si="652"/>
        <v>0</v>
      </c>
      <c r="M2995" s="2">
        <f t="shared" si="645"/>
        <v>1.0051204248056111E-2</v>
      </c>
      <c r="N2995" s="1">
        <v>5395</v>
      </c>
      <c r="O2995" s="1">
        <v>5045</v>
      </c>
      <c r="Q2995" s="1">
        <v>53</v>
      </c>
      <c r="R2995" s="1">
        <v>30</v>
      </c>
      <c r="W2995" s="1">
        <v>23</v>
      </c>
      <c r="AG2995" s="7">
        <f>IF(Q2995&gt;0,RANK(Q2995,(N2995:P2995,Q2995:AE2995)),0)</f>
        <v>3</v>
      </c>
      <c r="AH2995" s="7">
        <f>IF(R2995&gt;0,RANK(R2995,(N2995:P2995,Q2995:AE2995)),0)</f>
        <v>4</v>
      </c>
      <c r="AI2995" s="7">
        <f>IF(T2995&gt;0,RANK(T2995,(N2995:P2995,Q2995:AE2995)),0)</f>
        <v>0</v>
      </c>
      <c r="AJ2995" s="7">
        <f>IF(S2995&gt;0,RANK(S2995,(N2995:P2995,Q2995:AE2995)),0)</f>
        <v>0</v>
      </c>
      <c r="AK2995" s="2">
        <f t="shared" si="653"/>
        <v>5.0256021240280679E-3</v>
      </c>
      <c r="AL2995" s="2">
        <f t="shared" si="653"/>
        <v>2.844680447563057E-3</v>
      </c>
      <c r="AM2995" s="2">
        <f t="shared" si="647"/>
        <v>0</v>
      </c>
      <c r="AN2995" s="2">
        <f t="shared" si="648"/>
        <v>0</v>
      </c>
      <c r="AP2995" t="s">
        <v>2901</v>
      </c>
      <c r="AQ2995" t="s">
        <v>4105</v>
      </c>
      <c r="AR2995">
        <v>11</v>
      </c>
      <c r="AT2995" s="85" t="s">
        <v>4355</v>
      </c>
      <c r="AU2995" s="84" t="s">
        <v>4720</v>
      </c>
      <c r="AV2995" s="77" t="str">
        <f t="shared" si="649"/>
        <v>51600</v>
      </c>
      <c r="AX2995" s="7" t="s">
        <v>4593</v>
      </c>
      <c r="AY2995">
        <v>6</v>
      </c>
    </row>
    <row r="2996" spans="1:51" hidden="1" outlineLevel="1">
      <c r="A2996" t="s">
        <v>1365</v>
      </c>
      <c r="B2996" t="s">
        <v>4105</v>
      </c>
      <c r="C2996" s="1">
        <f t="shared" si="643"/>
        <v>6098</v>
      </c>
      <c r="D2996" s="7">
        <f>IF(N2996&gt;0, RANK(N2996,(N2996:P2996,Q2996:AE2996)),0)</f>
        <v>1</v>
      </c>
      <c r="E2996" s="7">
        <f>IF(O2996&gt;0,RANK(O2996,(N2996:P2996,Q2996:AE2996)),0)</f>
        <v>2</v>
      </c>
      <c r="F2996" s="7">
        <f>IF(P2996&gt;0,RANK(P2996,(N2996:P2996,Q2996:AE2996)),0)</f>
        <v>0</v>
      </c>
      <c r="G2996" s="1">
        <f t="shared" si="650"/>
        <v>1870</v>
      </c>
      <c r="H2996" s="2">
        <f t="shared" si="651"/>
        <v>0.30665792062971464</v>
      </c>
      <c r="I2996" s="2"/>
      <c r="J2996" s="2">
        <f t="shared" si="652"/>
        <v>0.64676943260085273</v>
      </c>
      <c r="K2996" s="2">
        <f t="shared" si="652"/>
        <v>0.34011151197113809</v>
      </c>
      <c r="L2996" s="2">
        <f t="shared" si="652"/>
        <v>0</v>
      </c>
      <c r="M2996" s="2">
        <f t="shared" si="645"/>
        <v>1.3119055428009174E-2</v>
      </c>
      <c r="N2996" s="1">
        <v>3944</v>
      </c>
      <c r="O2996" s="1">
        <v>2074</v>
      </c>
      <c r="Q2996" s="1">
        <v>37</v>
      </c>
      <c r="R2996" s="1">
        <v>7</v>
      </c>
      <c r="W2996" s="1">
        <v>36</v>
      </c>
      <c r="AG2996" s="7">
        <f>IF(Q2996&gt;0,RANK(Q2996,(N2996:P2996,Q2996:AE2996)),0)</f>
        <v>3</v>
      </c>
      <c r="AH2996" s="7">
        <f>IF(R2996&gt;0,RANK(R2996,(N2996:P2996,Q2996:AE2996)),0)</f>
        <v>5</v>
      </c>
      <c r="AI2996" s="7">
        <f>IF(T2996&gt;0,RANK(T2996,(N2996:P2996,Q2996:AE2996)),0)</f>
        <v>0</v>
      </c>
      <c r="AJ2996" s="7">
        <f>IF(S2996&gt;0,RANK(S2996,(N2996:P2996,Q2996:AE2996)),0)</f>
        <v>0</v>
      </c>
      <c r="AK2996" s="2">
        <f t="shared" si="653"/>
        <v>6.0675631354542474E-3</v>
      </c>
      <c r="AL2996" s="2">
        <f t="shared" si="653"/>
        <v>1.1479173499508036E-3</v>
      </c>
      <c r="AM2996" s="2">
        <f t="shared" si="647"/>
        <v>0</v>
      </c>
      <c r="AN2996" s="2">
        <f t="shared" si="648"/>
        <v>0</v>
      </c>
      <c r="AP2996" t="s">
        <v>1365</v>
      </c>
      <c r="AQ2996" t="s">
        <v>4105</v>
      </c>
      <c r="AR2996">
        <v>8</v>
      </c>
      <c r="AT2996" s="85" t="s">
        <v>4355</v>
      </c>
      <c r="AU2996" s="84" t="s">
        <v>5009</v>
      </c>
      <c r="AV2996" s="77" t="str">
        <f t="shared" si="649"/>
        <v>51610</v>
      </c>
      <c r="AX2996" s="7" t="s">
        <v>4593</v>
      </c>
      <c r="AY2996">
        <v>5</v>
      </c>
    </row>
    <row r="2997" spans="1:51" hidden="1" outlineLevel="1">
      <c r="A2997" t="s">
        <v>3082</v>
      </c>
      <c r="B2997" t="s">
        <v>4105</v>
      </c>
      <c r="C2997" s="1">
        <f t="shared" si="643"/>
        <v>3536</v>
      </c>
      <c r="D2997" s="7">
        <f>IF(N2997&gt;0, RANK(N2997,(N2997:P2997,Q2997:AE2997)),0)</f>
        <v>1</v>
      </c>
      <c r="E2997" s="7">
        <f>IF(O2997&gt;0,RANK(O2997,(N2997:P2997,Q2997:AE2997)),0)</f>
        <v>2</v>
      </c>
      <c r="F2997" s="7">
        <f>IF(P2997&gt;0,RANK(P2997,(N2997:P2997,Q2997:AE2997)),0)</f>
        <v>0</v>
      </c>
      <c r="G2997" s="1">
        <f t="shared" si="650"/>
        <v>297</v>
      </c>
      <c r="H2997" s="2">
        <f t="shared" si="651"/>
        <v>8.3993212669683265E-2</v>
      </c>
      <c r="I2997" s="2"/>
      <c r="J2997" s="2">
        <f t="shared" si="652"/>
        <v>0.54015837104072395</v>
      </c>
      <c r="K2997" s="2">
        <f t="shared" si="652"/>
        <v>0.45616515837104071</v>
      </c>
      <c r="L2997" s="2">
        <f t="shared" si="652"/>
        <v>0</v>
      </c>
      <c r="M2997" s="2">
        <f t="shared" si="645"/>
        <v>3.6764705882353366E-3</v>
      </c>
      <c r="N2997" s="1">
        <v>1910</v>
      </c>
      <c r="O2997" s="1">
        <v>1613</v>
      </c>
      <c r="Q2997" s="1">
        <v>4</v>
      </c>
      <c r="R2997" s="1">
        <v>8</v>
      </c>
      <c r="W2997" s="1">
        <v>1</v>
      </c>
      <c r="AG2997" s="7">
        <f>IF(Q2997&gt;0,RANK(Q2997,(N2997:P2997,Q2997:AE2997)),0)</f>
        <v>4</v>
      </c>
      <c r="AH2997" s="7">
        <f>IF(R2997&gt;0,RANK(R2997,(N2997:P2997,Q2997:AE2997)),0)</f>
        <v>3</v>
      </c>
      <c r="AI2997" s="7">
        <f>IF(T2997&gt;0,RANK(T2997,(N2997:P2997,Q2997:AE2997)),0)</f>
        <v>0</v>
      </c>
      <c r="AJ2997" s="7">
        <f>IF(S2997&gt;0,RANK(S2997,(N2997:P2997,Q2997:AE2997)),0)</f>
        <v>0</v>
      </c>
      <c r="AK2997" s="2">
        <f t="shared" si="653"/>
        <v>1.1312217194570137E-3</v>
      </c>
      <c r="AL2997" s="2">
        <f t="shared" si="653"/>
        <v>2.2624434389140274E-3</v>
      </c>
      <c r="AM2997" s="2">
        <f t="shared" si="647"/>
        <v>0</v>
      </c>
      <c r="AN2997" s="2">
        <f t="shared" si="648"/>
        <v>0</v>
      </c>
      <c r="AP2997" t="s">
        <v>3082</v>
      </c>
      <c r="AQ2997" t="s">
        <v>4105</v>
      </c>
      <c r="AR2997">
        <v>4</v>
      </c>
      <c r="AT2997" s="85" t="s">
        <v>4355</v>
      </c>
      <c r="AU2997" s="84" t="s">
        <v>5010</v>
      </c>
      <c r="AV2997" s="77" t="str">
        <f t="shared" si="649"/>
        <v>51620</v>
      </c>
      <c r="AX2997" s="7" t="s">
        <v>4593</v>
      </c>
      <c r="AY2997">
        <v>6</v>
      </c>
    </row>
    <row r="2998" spans="1:51" hidden="1" outlineLevel="1">
      <c r="A2998" t="s">
        <v>1040</v>
      </c>
      <c r="B2998" t="s">
        <v>4105</v>
      </c>
      <c r="C2998" s="1">
        <f t="shared" si="643"/>
        <v>7542</v>
      </c>
      <c r="D2998" s="7">
        <f>IF(N2998&gt;0, RANK(N2998,(N2998:P2998,Q2998:AE2998)),0)</f>
        <v>1</v>
      </c>
      <c r="E2998" s="7">
        <f>IF(O2998&gt;0,RANK(O2998,(N2998:P2998,Q2998:AE2998)),0)</f>
        <v>2</v>
      </c>
      <c r="F2998" s="7">
        <f>IF(P2998&gt;0,RANK(P2998,(N2998:P2998,Q2998:AE2998)),0)</f>
        <v>0</v>
      </c>
      <c r="G2998" s="1">
        <f t="shared" si="650"/>
        <v>695</v>
      </c>
      <c r="H2998" s="2">
        <f t="shared" si="651"/>
        <v>9.2150623176876154E-2</v>
      </c>
      <c r="I2998" s="2"/>
      <c r="J2998" s="2">
        <f t="shared" si="652"/>
        <v>0.54163351896048795</v>
      </c>
      <c r="K2998" s="2">
        <f t="shared" si="652"/>
        <v>0.44948289578361178</v>
      </c>
      <c r="L2998" s="2">
        <f t="shared" si="652"/>
        <v>0</v>
      </c>
      <c r="M2998" s="2">
        <f t="shared" si="645"/>
        <v>8.8835852559002726E-3</v>
      </c>
      <c r="N2998" s="1">
        <v>4085</v>
      </c>
      <c r="O2998" s="1">
        <v>3390</v>
      </c>
      <c r="Q2998" s="1">
        <v>28</v>
      </c>
      <c r="R2998" s="1">
        <v>13</v>
      </c>
      <c r="W2998" s="1">
        <v>26</v>
      </c>
      <c r="AG2998" s="7">
        <f>IF(Q2998&gt;0,RANK(Q2998,(N2998:P2998,Q2998:AE2998)),0)</f>
        <v>3</v>
      </c>
      <c r="AH2998" s="7">
        <f>IF(R2998&gt;0,RANK(R2998,(N2998:P2998,Q2998:AE2998)),0)</f>
        <v>5</v>
      </c>
      <c r="AI2998" s="7">
        <f>IF(T2998&gt;0,RANK(T2998,(N2998:P2998,Q2998:AE2998)),0)</f>
        <v>0</v>
      </c>
      <c r="AJ2998" s="7">
        <f>IF(S2998&gt;0,RANK(S2998,(N2998:P2998,Q2998:AE2998)),0)</f>
        <v>0</v>
      </c>
      <c r="AK2998" s="2">
        <f t="shared" si="653"/>
        <v>3.7125430920180325E-3</v>
      </c>
      <c r="AL2998" s="2">
        <f t="shared" si="653"/>
        <v>1.7236807212940865E-3</v>
      </c>
      <c r="AM2998" s="2">
        <f t="shared" si="647"/>
        <v>0</v>
      </c>
      <c r="AN2998" s="2">
        <f t="shared" si="648"/>
        <v>0</v>
      </c>
      <c r="AP2998" t="s">
        <v>1040</v>
      </c>
      <c r="AQ2998" t="s">
        <v>4105</v>
      </c>
      <c r="AR2998">
        <v>1</v>
      </c>
      <c r="AT2998" s="85" t="s">
        <v>4355</v>
      </c>
      <c r="AU2998" s="84" t="s">
        <v>5011</v>
      </c>
      <c r="AV2998" s="77" t="str">
        <f t="shared" si="649"/>
        <v>51630</v>
      </c>
      <c r="AX2998" s="7" t="s">
        <v>4593</v>
      </c>
      <c r="AY2998">
        <v>5</v>
      </c>
    </row>
    <row r="2999" spans="1:51" hidden="1" outlineLevel="1">
      <c r="A2999" t="s">
        <v>1041</v>
      </c>
      <c r="B2999" t="s">
        <v>4105</v>
      </c>
      <c r="C2999" s="1">
        <f t="shared" si="643"/>
        <v>2335</v>
      </c>
      <c r="D2999" s="7">
        <f>IF(N2999&gt;0, RANK(N2999,(N2999:P2999,Q2999:AE2999)),0)</f>
        <v>2</v>
      </c>
      <c r="E2999" s="7">
        <f>IF(O2999&gt;0,RANK(O2999,(N2999:P2999,Q2999:AE2999)),0)</f>
        <v>1</v>
      </c>
      <c r="F2999" s="7">
        <f>IF(P2999&gt;0,RANK(P2999,(N2999:P2999,Q2999:AE2999)),0)</f>
        <v>0</v>
      </c>
      <c r="G2999" s="1">
        <f t="shared" si="650"/>
        <v>349</v>
      </c>
      <c r="H2999" s="2">
        <f t="shared" si="651"/>
        <v>0.14946466809421841</v>
      </c>
      <c r="I2999" s="2"/>
      <c r="J2999" s="2">
        <f t="shared" si="652"/>
        <v>0.42269807280513921</v>
      </c>
      <c r="K2999" s="2">
        <f t="shared" si="652"/>
        <v>0.57216274089935759</v>
      </c>
      <c r="L2999" s="2">
        <f t="shared" si="652"/>
        <v>0</v>
      </c>
      <c r="M2999" s="2">
        <f t="shared" si="645"/>
        <v>5.1391862955031398E-3</v>
      </c>
      <c r="N2999" s="1">
        <v>987</v>
      </c>
      <c r="O2999" s="1">
        <v>1336</v>
      </c>
      <c r="Q2999" s="1">
        <v>4</v>
      </c>
      <c r="R2999" s="1">
        <v>6</v>
      </c>
      <c r="W2999" s="1">
        <v>2</v>
      </c>
      <c r="AG2999" s="7">
        <f>IF(Q2999&gt;0,RANK(Q2999,(N2999:P2999,Q2999:AE2999)),0)</f>
        <v>4</v>
      </c>
      <c r="AH2999" s="7">
        <f>IF(R2999&gt;0,RANK(R2999,(N2999:P2999,Q2999:AE2999)),0)</f>
        <v>3</v>
      </c>
      <c r="AI2999" s="7">
        <f>IF(T2999&gt;0,RANK(T2999,(N2999:P2999,Q2999:AE2999)),0)</f>
        <v>0</v>
      </c>
      <c r="AJ2999" s="7">
        <f>IF(S2999&gt;0,RANK(S2999,(N2999:P2999,Q2999:AE2999)),0)</f>
        <v>0</v>
      </c>
      <c r="AK2999" s="2">
        <f t="shared" si="653"/>
        <v>1.7130620985010706E-3</v>
      </c>
      <c r="AL2999" s="2">
        <f t="shared" si="653"/>
        <v>2.5695931477516059E-3</v>
      </c>
      <c r="AM2999" s="2">
        <f t="shared" si="647"/>
        <v>0</v>
      </c>
      <c r="AN2999" s="2">
        <f t="shared" si="648"/>
        <v>0</v>
      </c>
      <c r="AP2999" t="s">
        <v>1041</v>
      </c>
      <c r="AQ2999" t="s">
        <v>4105</v>
      </c>
      <c r="AR2999">
        <v>9</v>
      </c>
      <c r="AT2999" s="85" t="s">
        <v>4355</v>
      </c>
      <c r="AU2999" s="84" t="s">
        <v>5012</v>
      </c>
      <c r="AV2999" s="77" t="str">
        <f t="shared" si="649"/>
        <v>51640</v>
      </c>
      <c r="AX2999" s="7" t="s">
        <v>4593</v>
      </c>
      <c r="AY2999">
        <v>3</v>
      </c>
    </row>
    <row r="3000" spans="1:51" hidden="1" outlineLevel="1">
      <c r="A3000" t="s">
        <v>3323</v>
      </c>
      <c r="B3000" t="s">
        <v>4105</v>
      </c>
      <c r="C3000" s="1">
        <f t="shared" si="643"/>
        <v>55741</v>
      </c>
      <c r="D3000" s="7">
        <f>IF(N3000&gt;0, RANK(N3000,(N3000:P3000,Q3000:AE3000)),0)</f>
        <v>1</v>
      </c>
      <c r="E3000" s="7">
        <f>IF(O3000&gt;0,RANK(O3000,(N3000:P3000,Q3000:AE3000)),0)</f>
        <v>2</v>
      </c>
      <c r="F3000" s="7">
        <f>IF(P3000&gt;0,RANK(P3000,(N3000:P3000,Q3000:AE3000)),0)</f>
        <v>0</v>
      </c>
      <c r="G3000" s="1">
        <f t="shared" si="650"/>
        <v>8617</v>
      </c>
      <c r="H3000" s="2">
        <f t="shared" si="651"/>
        <v>0.15458997865126209</v>
      </c>
      <c r="I3000" s="2"/>
      <c r="J3000" s="2">
        <f t="shared" si="652"/>
        <v>0.57437075043504782</v>
      </c>
      <c r="K3000" s="2">
        <f t="shared" si="652"/>
        <v>0.4197807717837857</v>
      </c>
      <c r="L3000" s="2">
        <f t="shared" si="652"/>
        <v>0</v>
      </c>
      <c r="M3000" s="2">
        <f t="shared" si="645"/>
        <v>5.8484777811664834E-3</v>
      </c>
      <c r="N3000" s="1">
        <v>32016</v>
      </c>
      <c r="O3000" s="1">
        <v>23399</v>
      </c>
      <c r="Q3000" s="1">
        <v>154</v>
      </c>
      <c r="R3000" s="1">
        <v>84</v>
      </c>
      <c r="W3000" s="1">
        <v>88</v>
      </c>
      <c r="AG3000" s="7">
        <f>IF(Q3000&gt;0,RANK(Q3000,(N3000:P3000,Q3000:AE3000)),0)</f>
        <v>3</v>
      </c>
      <c r="AH3000" s="7">
        <f>IF(R3000&gt;0,RANK(R3000,(N3000:P3000,Q3000:AE3000)),0)</f>
        <v>5</v>
      </c>
      <c r="AI3000" s="7">
        <f>IF(T3000&gt;0,RANK(T3000,(N3000:P3000,Q3000:AE3000)),0)</f>
        <v>0</v>
      </c>
      <c r="AJ3000" s="7">
        <f>IF(S3000&gt;0,RANK(S3000,(N3000:P3000,Q3000:AE3000)),0)</f>
        <v>0</v>
      </c>
      <c r="AK3000" s="2">
        <f t="shared" si="653"/>
        <v>2.7627778475448951E-3</v>
      </c>
      <c r="AL3000" s="2">
        <f t="shared" si="653"/>
        <v>1.5069697350244883E-3</v>
      </c>
      <c r="AM3000" s="2">
        <f t="shared" si="647"/>
        <v>0</v>
      </c>
      <c r="AN3000" s="2">
        <f t="shared" si="648"/>
        <v>0</v>
      </c>
      <c r="AP3000" t="s">
        <v>3323</v>
      </c>
      <c r="AQ3000" t="s">
        <v>4105</v>
      </c>
      <c r="AR3000">
        <v>0</v>
      </c>
      <c r="AT3000" s="85" t="s">
        <v>4355</v>
      </c>
      <c r="AU3000" s="84" t="s">
        <v>5013</v>
      </c>
      <c r="AV3000" s="77" t="str">
        <f t="shared" si="649"/>
        <v>51650</v>
      </c>
      <c r="AX3000" s="7" t="s">
        <v>4593</v>
      </c>
      <c r="AY3000">
        <v>30</v>
      </c>
    </row>
    <row r="3001" spans="1:51" hidden="1" outlineLevel="1">
      <c r="A3001" t="s">
        <v>2562</v>
      </c>
      <c r="B3001" t="s">
        <v>4105</v>
      </c>
      <c r="C3001" s="1">
        <f t="shared" si="643"/>
        <v>11030</v>
      </c>
      <c r="D3001" s="7">
        <f>IF(N3001&gt;0, RANK(N3001,(N3001:P3001,Q3001:AE3001)),0)</f>
        <v>2</v>
      </c>
      <c r="E3001" s="7">
        <f>IF(O3001&gt;0,RANK(O3001,(N3001:P3001,Q3001:AE3001)),0)</f>
        <v>1</v>
      </c>
      <c r="F3001" s="7">
        <f>IF(P3001&gt;0,RANK(P3001,(N3001:P3001,Q3001:AE3001)),0)</f>
        <v>0</v>
      </c>
      <c r="G3001" s="1">
        <f t="shared" si="650"/>
        <v>1439</v>
      </c>
      <c r="H3001" s="2">
        <f t="shared" si="651"/>
        <v>0.13046237533998187</v>
      </c>
      <c r="I3001" s="2"/>
      <c r="J3001" s="2">
        <f t="shared" si="652"/>
        <v>0.42846781504986403</v>
      </c>
      <c r="K3001" s="2">
        <f t="shared" si="652"/>
        <v>0.55893019038984593</v>
      </c>
      <c r="L3001" s="2">
        <f t="shared" si="652"/>
        <v>0</v>
      </c>
      <c r="M3001" s="2">
        <f t="shared" si="645"/>
        <v>1.2601994560290097E-2</v>
      </c>
      <c r="N3001" s="1">
        <v>4726</v>
      </c>
      <c r="O3001" s="1">
        <v>6165</v>
      </c>
      <c r="Q3001" s="1">
        <v>66</v>
      </c>
      <c r="R3001" s="1">
        <v>20</v>
      </c>
      <c r="W3001" s="1">
        <v>53</v>
      </c>
      <c r="AG3001" s="7">
        <f>IF(Q3001&gt;0,RANK(Q3001,(N3001:P3001,Q3001:AE3001)),0)</f>
        <v>3</v>
      </c>
      <c r="AH3001" s="7">
        <f>IF(R3001&gt;0,RANK(R3001,(N3001:P3001,Q3001:AE3001)),0)</f>
        <v>5</v>
      </c>
      <c r="AI3001" s="7">
        <f>IF(T3001&gt;0,RANK(T3001,(N3001:P3001,Q3001:AE3001)),0)</f>
        <v>0</v>
      </c>
      <c r="AJ3001" s="7">
        <f>IF(S3001&gt;0,RANK(S3001,(N3001:P3001,Q3001:AE3001)),0)</f>
        <v>0</v>
      </c>
      <c r="AK3001" s="2">
        <f t="shared" si="653"/>
        <v>5.9836808703535808E-3</v>
      </c>
      <c r="AL3001" s="2">
        <f t="shared" si="653"/>
        <v>1.8132366273798731E-3</v>
      </c>
      <c r="AM3001" s="2">
        <f t="shared" si="647"/>
        <v>0</v>
      </c>
      <c r="AN3001" s="2">
        <f t="shared" si="648"/>
        <v>0</v>
      </c>
      <c r="AP3001" t="s">
        <v>2562</v>
      </c>
      <c r="AQ3001" t="s">
        <v>4105</v>
      </c>
      <c r="AR3001">
        <v>6</v>
      </c>
      <c r="AT3001" s="85" t="s">
        <v>4355</v>
      </c>
      <c r="AU3001" s="84" t="s">
        <v>4568</v>
      </c>
      <c r="AV3001" s="77" t="str">
        <f t="shared" si="649"/>
        <v>51660</v>
      </c>
      <c r="AX3001" s="7" t="s">
        <v>4593</v>
      </c>
      <c r="AY3001">
        <v>5</v>
      </c>
    </row>
    <row r="3002" spans="1:51" hidden="1" outlineLevel="1">
      <c r="A3002" t="s">
        <v>3146</v>
      </c>
      <c r="B3002" t="s">
        <v>4105</v>
      </c>
      <c r="C3002" s="1">
        <f t="shared" si="643"/>
        <v>7936</v>
      </c>
      <c r="D3002" s="7">
        <f>IF(N3002&gt;0, RANK(N3002,(N3002:P3002,Q3002:AE3002)),0)</f>
        <v>2</v>
      </c>
      <c r="E3002" s="7">
        <f>IF(O3002&gt;0,RANK(O3002,(N3002:P3002,Q3002:AE3002)),0)</f>
        <v>1</v>
      </c>
      <c r="F3002" s="7">
        <f>IF(P3002&gt;0,RANK(P3002,(N3002:P3002,Q3002:AE3002)),0)</f>
        <v>0</v>
      </c>
      <c r="G3002" s="1">
        <f t="shared" si="650"/>
        <v>678</v>
      </c>
      <c r="H3002" s="2">
        <f t="shared" si="651"/>
        <v>8.5433467741935484E-2</v>
      </c>
      <c r="I3002" s="2"/>
      <c r="J3002" s="2">
        <f t="shared" si="652"/>
        <v>0.45022681451612906</v>
      </c>
      <c r="K3002" s="2">
        <f t="shared" si="652"/>
        <v>0.5356602822580645</v>
      </c>
      <c r="L3002" s="2">
        <f t="shared" si="652"/>
        <v>0</v>
      </c>
      <c r="M3002" s="2">
        <f t="shared" si="645"/>
        <v>1.4112903225806495E-2</v>
      </c>
      <c r="N3002" s="1">
        <v>3573</v>
      </c>
      <c r="O3002" s="1">
        <v>4251</v>
      </c>
      <c r="Q3002" s="1">
        <v>25</v>
      </c>
      <c r="R3002" s="1">
        <v>83</v>
      </c>
      <c r="W3002" s="1">
        <v>4</v>
      </c>
      <c r="AG3002" s="7">
        <f>IF(Q3002&gt;0,RANK(Q3002,(N3002:P3002,Q3002:AE3002)),0)</f>
        <v>4</v>
      </c>
      <c r="AH3002" s="7">
        <f>IF(R3002&gt;0,RANK(R3002,(N3002:P3002,Q3002:AE3002)),0)</f>
        <v>3</v>
      </c>
      <c r="AI3002" s="7">
        <f>IF(T3002&gt;0,RANK(T3002,(N3002:P3002,Q3002:AE3002)),0)</f>
        <v>0</v>
      </c>
      <c r="AJ3002" s="7">
        <f>IF(S3002&gt;0,RANK(S3002,(N3002:P3002,Q3002:AE3002)),0)</f>
        <v>0</v>
      </c>
      <c r="AK3002" s="2">
        <f t="shared" si="653"/>
        <v>3.1502016129032256E-3</v>
      </c>
      <c r="AL3002" s="2">
        <f t="shared" si="653"/>
        <v>1.0458669354838709E-2</v>
      </c>
      <c r="AM3002" s="2">
        <f t="shared" si="647"/>
        <v>0</v>
      </c>
      <c r="AN3002" s="2">
        <f t="shared" si="648"/>
        <v>0</v>
      </c>
      <c r="AP3002" t="s">
        <v>3146</v>
      </c>
      <c r="AQ3002" t="s">
        <v>4105</v>
      </c>
      <c r="AR3002">
        <v>4</v>
      </c>
      <c r="AT3002" s="85" t="s">
        <v>4355</v>
      </c>
      <c r="AU3002" s="84" t="s">
        <v>4569</v>
      </c>
      <c r="AV3002" s="77" t="str">
        <f t="shared" si="649"/>
        <v>51670</v>
      </c>
      <c r="AX3002" s="7" t="s">
        <v>4593</v>
      </c>
      <c r="AY3002">
        <v>7</v>
      </c>
    </row>
    <row r="3003" spans="1:51" hidden="1" outlineLevel="1">
      <c r="A3003" t="s">
        <v>4080</v>
      </c>
      <c r="B3003" t="s">
        <v>4105</v>
      </c>
      <c r="C3003" s="1">
        <f t="shared" si="643"/>
        <v>2349</v>
      </c>
      <c r="D3003" s="7">
        <f>IF(N3003&gt;0, RANK(N3003,(N3003:P3003,Q3003:AE3003)),0)</f>
        <v>1</v>
      </c>
      <c r="E3003" s="7">
        <f>IF(O3003&gt;0,RANK(O3003,(N3003:P3003,Q3003:AE3003)),0)</f>
        <v>2</v>
      </c>
      <c r="F3003" s="7">
        <f>IF(P3003&gt;0,RANK(P3003,(N3003:P3003,Q3003:AE3003)),0)</f>
        <v>0</v>
      </c>
      <c r="G3003" s="1">
        <f t="shared" si="650"/>
        <v>358</v>
      </c>
      <c r="H3003" s="2">
        <f t="shared" si="651"/>
        <v>0.15240527884206045</v>
      </c>
      <c r="I3003" s="2"/>
      <c r="J3003" s="2">
        <f t="shared" si="652"/>
        <v>0.57045551298424857</v>
      </c>
      <c r="K3003" s="2">
        <f t="shared" si="652"/>
        <v>0.41805023414218817</v>
      </c>
      <c r="L3003" s="2">
        <f t="shared" si="652"/>
        <v>0</v>
      </c>
      <c r="M3003" s="2">
        <f t="shared" si="645"/>
        <v>1.149425287356326E-2</v>
      </c>
      <c r="N3003" s="1">
        <v>1340</v>
      </c>
      <c r="O3003" s="1">
        <v>982</v>
      </c>
      <c r="Q3003" s="1">
        <v>11</v>
      </c>
      <c r="R3003" s="1">
        <v>10</v>
      </c>
      <c r="W3003" s="1">
        <v>6</v>
      </c>
      <c r="AG3003" s="7">
        <f>IF(Q3003&gt;0,RANK(Q3003,(N3003:P3003,Q3003:AE3003)),0)</f>
        <v>3</v>
      </c>
      <c r="AH3003" s="7">
        <f>IF(R3003&gt;0,RANK(R3003,(N3003:P3003,Q3003:AE3003)),0)</f>
        <v>4</v>
      </c>
      <c r="AI3003" s="7">
        <f>IF(T3003&gt;0,RANK(T3003,(N3003:P3003,Q3003:AE3003)),0)</f>
        <v>0</v>
      </c>
      <c r="AJ3003" s="7">
        <f>IF(S3003&gt;0,RANK(S3003,(N3003:P3003,Q3003:AE3003)),0)</f>
        <v>0</v>
      </c>
      <c r="AK3003" s="2">
        <f t="shared" si="653"/>
        <v>4.6828437633035331E-3</v>
      </c>
      <c r="AL3003" s="2">
        <f t="shared" si="653"/>
        <v>4.2571306939123031E-3</v>
      </c>
      <c r="AM3003" s="2">
        <f t="shared" si="647"/>
        <v>0</v>
      </c>
      <c r="AN3003" s="2">
        <f t="shared" si="648"/>
        <v>0</v>
      </c>
      <c r="AP3003" t="s">
        <v>4080</v>
      </c>
      <c r="AQ3003" t="s">
        <v>4105</v>
      </c>
      <c r="AR3003">
        <v>6</v>
      </c>
      <c r="AT3003" s="85" t="s">
        <v>4355</v>
      </c>
      <c r="AU3003" s="84" t="s">
        <v>5059</v>
      </c>
      <c r="AV3003" s="77" t="str">
        <f t="shared" si="649"/>
        <v>51678</v>
      </c>
      <c r="AX3003" s="7" t="s">
        <v>4593</v>
      </c>
      <c r="AY3003">
        <v>1</v>
      </c>
    </row>
    <row r="3004" spans="1:51" hidden="1" outlineLevel="1">
      <c r="A3004" t="s">
        <v>3283</v>
      </c>
      <c r="B3004" t="s">
        <v>4105</v>
      </c>
      <c r="C3004" s="1">
        <f t="shared" si="643"/>
        <v>26340</v>
      </c>
      <c r="D3004" s="7">
        <f>IF(N3004&gt;0, RANK(N3004,(N3004:P3004,Q3004:AE3004)),0)</f>
        <v>2</v>
      </c>
      <c r="E3004" s="7">
        <f>IF(O3004&gt;0,RANK(O3004,(N3004:P3004,Q3004:AE3004)),0)</f>
        <v>1</v>
      </c>
      <c r="F3004" s="7">
        <f>IF(P3004&gt;0,RANK(P3004,(N3004:P3004,Q3004:AE3004)),0)</f>
        <v>0</v>
      </c>
      <c r="G3004" s="1">
        <f t="shared" si="650"/>
        <v>2673</v>
      </c>
      <c r="H3004" s="2">
        <f t="shared" si="651"/>
        <v>0.10148063781321184</v>
      </c>
      <c r="I3004" s="2"/>
      <c r="J3004" s="2">
        <f t="shared" si="652"/>
        <v>0.44521640091116171</v>
      </c>
      <c r="K3004" s="2">
        <f t="shared" si="652"/>
        <v>0.54669703872437359</v>
      </c>
      <c r="L3004" s="2">
        <f t="shared" si="652"/>
        <v>0</v>
      </c>
      <c r="M3004" s="2">
        <f t="shared" si="645"/>
        <v>8.0865603644647566E-3</v>
      </c>
      <c r="N3004" s="1">
        <v>11727</v>
      </c>
      <c r="O3004" s="1">
        <v>14400</v>
      </c>
      <c r="Q3004" s="1">
        <v>81</v>
      </c>
      <c r="R3004" s="1">
        <v>74</v>
      </c>
      <c r="W3004" s="1">
        <v>58</v>
      </c>
      <c r="AG3004" s="7">
        <f>IF(Q3004&gt;0,RANK(Q3004,(N3004:P3004,Q3004:AE3004)),0)</f>
        <v>3</v>
      </c>
      <c r="AH3004" s="7">
        <f>IF(R3004&gt;0,RANK(R3004,(N3004:P3004,Q3004:AE3004)),0)</f>
        <v>4</v>
      </c>
      <c r="AI3004" s="7">
        <f>IF(T3004&gt;0,RANK(T3004,(N3004:P3004,Q3004:AE3004)),0)</f>
        <v>0</v>
      </c>
      <c r="AJ3004" s="7">
        <f>IF(S3004&gt;0,RANK(S3004,(N3004:P3004,Q3004:AE3004)),0)</f>
        <v>0</v>
      </c>
      <c r="AK3004" s="2">
        <f t="shared" si="653"/>
        <v>3.0751708428246012E-3</v>
      </c>
      <c r="AL3004" s="2">
        <f t="shared" si="653"/>
        <v>2.809415337889142E-3</v>
      </c>
      <c r="AM3004" s="2">
        <f t="shared" si="647"/>
        <v>0</v>
      </c>
      <c r="AN3004" s="2">
        <f t="shared" si="648"/>
        <v>0</v>
      </c>
      <c r="AP3004" t="s">
        <v>3283</v>
      </c>
      <c r="AQ3004" t="s">
        <v>4105</v>
      </c>
      <c r="AR3004">
        <v>6</v>
      </c>
      <c r="AT3004" s="85" t="s">
        <v>4355</v>
      </c>
      <c r="AU3004" s="84" t="s">
        <v>4574</v>
      </c>
      <c r="AV3004" s="77" t="str">
        <f t="shared" si="649"/>
        <v>51680</v>
      </c>
      <c r="AX3004" s="7" t="s">
        <v>4593</v>
      </c>
      <c r="AY3004">
        <v>17</v>
      </c>
    </row>
    <row r="3005" spans="1:51" hidden="1" outlineLevel="1">
      <c r="A3005" t="s">
        <v>3195</v>
      </c>
      <c r="B3005" t="s">
        <v>4105</v>
      </c>
      <c r="C3005" s="1">
        <f t="shared" si="643"/>
        <v>12903</v>
      </c>
      <c r="D3005" s="7">
        <f>IF(N3005&gt;0, RANK(N3005,(N3005:P3005,Q3005:AE3005)),0)</f>
        <v>2</v>
      </c>
      <c r="E3005" s="7">
        <f>IF(O3005&gt;0,RANK(O3005,(N3005:P3005,Q3005:AE3005)),0)</f>
        <v>1</v>
      </c>
      <c r="F3005" s="7">
        <f>IF(P3005&gt;0,RANK(P3005,(N3005:P3005,Q3005:AE3005)),0)</f>
        <v>0</v>
      </c>
      <c r="G3005" s="1">
        <f t="shared" si="650"/>
        <v>1695</v>
      </c>
      <c r="H3005" s="2">
        <f t="shared" si="651"/>
        <v>0.13136479888398048</v>
      </c>
      <c r="I3005" s="2"/>
      <c r="J3005" s="2">
        <f t="shared" si="652"/>
        <v>0.4310625435945129</v>
      </c>
      <c r="K3005" s="2">
        <f t="shared" si="652"/>
        <v>0.56242734247849335</v>
      </c>
      <c r="L3005" s="2">
        <f t="shared" si="652"/>
        <v>0</v>
      </c>
      <c r="M3005" s="2">
        <f t="shared" si="645"/>
        <v>6.5101139269937436E-3</v>
      </c>
      <c r="N3005" s="1">
        <v>5562</v>
      </c>
      <c r="O3005" s="1">
        <v>7257</v>
      </c>
      <c r="Q3005" s="1">
        <v>32</v>
      </c>
      <c r="R3005" s="1">
        <v>35</v>
      </c>
      <c r="W3005" s="1">
        <v>17</v>
      </c>
      <c r="AG3005" s="7">
        <f>IF(Q3005&gt;0,RANK(Q3005,(N3005:P3005,Q3005:AE3005)),0)</f>
        <v>4</v>
      </c>
      <c r="AH3005" s="7">
        <f>IF(R3005&gt;0,RANK(R3005,(N3005:P3005,Q3005:AE3005)),0)</f>
        <v>3</v>
      </c>
      <c r="AI3005" s="7">
        <f>IF(T3005&gt;0,RANK(T3005,(N3005:P3005,Q3005:AE3005)),0)</f>
        <v>0</v>
      </c>
      <c r="AJ3005" s="7">
        <f>IF(S3005&gt;0,RANK(S3005,(N3005:P3005,Q3005:AE3005)),0)</f>
        <v>0</v>
      </c>
      <c r="AK3005" s="2">
        <f t="shared" si="653"/>
        <v>2.4800434007595132E-3</v>
      </c>
      <c r="AL3005" s="2">
        <f t="shared" si="653"/>
        <v>2.7125474695807177E-3</v>
      </c>
      <c r="AM3005" s="2">
        <f t="shared" si="647"/>
        <v>0</v>
      </c>
      <c r="AN3005" s="2">
        <f t="shared" si="648"/>
        <v>0</v>
      </c>
      <c r="AP3005" t="s">
        <v>3195</v>
      </c>
      <c r="AQ3005" t="s">
        <v>4105</v>
      </c>
      <c r="AR3005">
        <v>10</v>
      </c>
      <c r="AT3005" s="85" t="s">
        <v>4355</v>
      </c>
      <c r="AU3005" s="84" t="s">
        <v>4575</v>
      </c>
      <c r="AV3005" s="77" t="str">
        <f t="shared" si="649"/>
        <v>51683</v>
      </c>
      <c r="AX3005" s="7" t="s">
        <v>4593</v>
      </c>
      <c r="AY3005">
        <v>5</v>
      </c>
    </row>
    <row r="3006" spans="1:51" hidden="1" outlineLevel="1">
      <c r="A3006" t="s">
        <v>3196</v>
      </c>
      <c r="B3006" t="s">
        <v>4105</v>
      </c>
      <c r="C3006" s="1">
        <f t="shared" si="643"/>
        <v>3332</v>
      </c>
      <c r="D3006" s="7">
        <f>IF(N3006&gt;0, RANK(N3006,(N3006:P3006,Q3006:AE3006)),0)</f>
        <v>2</v>
      </c>
      <c r="E3006" s="7">
        <f>IF(O3006&gt;0,RANK(O3006,(N3006:P3006,Q3006:AE3006)),0)</f>
        <v>1</v>
      </c>
      <c r="F3006" s="7">
        <f>IF(P3006&gt;0,RANK(P3006,(N3006:P3006,Q3006:AE3006)),0)</f>
        <v>0</v>
      </c>
      <c r="G3006" s="1">
        <f t="shared" si="650"/>
        <v>309</v>
      </c>
      <c r="H3006" s="2">
        <f t="shared" si="651"/>
        <v>9.2737094837935172E-2</v>
      </c>
      <c r="I3006" s="2"/>
      <c r="J3006" s="2">
        <f t="shared" si="652"/>
        <v>0.44957983193277312</v>
      </c>
      <c r="K3006" s="2">
        <f t="shared" si="652"/>
        <v>0.54231692677070831</v>
      </c>
      <c r="L3006" s="2">
        <f t="shared" si="652"/>
        <v>0</v>
      </c>
      <c r="M3006" s="2">
        <f t="shared" si="645"/>
        <v>8.1032412965186262E-3</v>
      </c>
      <c r="N3006" s="1">
        <v>1498</v>
      </c>
      <c r="O3006" s="1">
        <v>1807</v>
      </c>
      <c r="Q3006" s="1">
        <v>13</v>
      </c>
      <c r="R3006" s="1">
        <v>9</v>
      </c>
      <c r="W3006" s="1">
        <v>5</v>
      </c>
      <c r="AG3006" s="7">
        <f>IF(Q3006&gt;0,RANK(Q3006,(N3006:P3006,Q3006:AE3006)),0)</f>
        <v>3</v>
      </c>
      <c r="AH3006" s="7">
        <f>IF(R3006&gt;0,RANK(R3006,(N3006:P3006,Q3006:AE3006)),0)</f>
        <v>4</v>
      </c>
      <c r="AI3006" s="7">
        <f>IF(T3006&gt;0,RANK(T3006,(N3006:P3006,Q3006:AE3006)),0)</f>
        <v>0</v>
      </c>
      <c r="AJ3006" s="7">
        <f>IF(S3006&gt;0,RANK(S3006,(N3006:P3006,Q3006:AE3006)),0)</f>
        <v>0</v>
      </c>
      <c r="AK3006" s="2">
        <f t="shared" si="653"/>
        <v>3.9015606242496998E-3</v>
      </c>
      <c r="AL3006" s="2">
        <f t="shared" si="653"/>
        <v>2.7010804321728693E-3</v>
      </c>
      <c r="AM3006" s="2">
        <f t="shared" si="647"/>
        <v>0</v>
      </c>
      <c r="AN3006" s="2">
        <f t="shared" si="648"/>
        <v>0</v>
      </c>
      <c r="AP3006" t="s">
        <v>3196</v>
      </c>
      <c r="AQ3006" t="s">
        <v>4105</v>
      </c>
      <c r="AR3006">
        <v>10</v>
      </c>
      <c r="AT3006" s="85" t="s">
        <v>4355</v>
      </c>
      <c r="AU3006" s="84" t="s">
        <v>4576</v>
      </c>
      <c r="AV3006" s="77" t="str">
        <f t="shared" si="649"/>
        <v>51685</v>
      </c>
      <c r="AX3006" s="7" t="s">
        <v>4593</v>
      </c>
      <c r="AY3006">
        <v>1</v>
      </c>
    </row>
    <row r="3007" spans="1:51" hidden="1" outlineLevel="1">
      <c r="A3007" t="s">
        <v>3521</v>
      </c>
      <c r="B3007" t="s">
        <v>4105</v>
      </c>
      <c r="C3007" s="1">
        <f t="shared" si="643"/>
        <v>5603</v>
      </c>
      <c r="D3007" s="7">
        <f>IF(N3007&gt;0, RANK(N3007,(N3007:P3007,Q3007:AE3007)),0)</f>
        <v>1</v>
      </c>
      <c r="E3007" s="7">
        <f>IF(O3007&gt;0,RANK(O3007,(N3007:P3007,Q3007:AE3007)),0)</f>
        <v>2</v>
      </c>
      <c r="F3007" s="7">
        <f>IF(P3007&gt;0,RANK(P3007,(N3007:P3007,Q3007:AE3007)),0)</f>
        <v>0</v>
      </c>
      <c r="G3007" s="1">
        <f t="shared" si="650"/>
        <v>498</v>
      </c>
      <c r="H3007" s="2">
        <f t="shared" si="651"/>
        <v>8.8880956630376581E-2</v>
      </c>
      <c r="I3007" s="2"/>
      <c r="J3007" s="2">
        <f t="shared" si="652"/>
        <v>0.54185257897554884</v>
      </c>
      <c r="K3007" s="2">
        <f t="shared" si="652"/>
        <v>0.45297162234517224</v>
      </c>
      <c r="L3007" s="2">
        <f t="shared" si="652"/>
        <v>0</v>
      </c>
      <c r="M3007" s="2">
        <f t="shared" si="645"/>
        <v>5.1757986792789201E-3</v>
      </c>
      <c r="N3007" s="1">
        <v>3036</v>
      </c>
      <c r="O3007" s="1">
        <v>2538</v>
      </c>
      <c r="Q3007" s="1">
        <v>7</v>
      </c>
      <c r="R3007" s="1">
        <v>10</v>
      </c>
      <c r="W3007" s="1">
        <v>12</v>
      </c>
      <c r="AG3007" s="7">
        <f>IF(Q3007&gt;0,RANK(Q3007,(N3007:P3007,Q3007:AE3007)),0)</f>
        <v>5</v>
      </c>
      <c r="AH3007" s="7">
        <f>IF(R3007&gt;0,RANK(R3007,(N3007:P3007,Q3007:AE3007)),0)</f>
        <v>4</v>
      </c>
      <c r="AI3007" s="7">
        <f>IF(T3007&gt;0,RANK(T3007,(N3007:P3007,Q3007:AE3007)),0)</f>
        <v>0</v>
      </c>
      <c r="AJ3007" s="7">
        <f>IF(S3007&gt;0,RANK(S3007,(N3007:P3007,Q3007:AE3007)),0)</f>
        <v>0</v>
      </c>
      <c r="AK3007" s="2">
        <f t="shared" si="653"/>
        <v>1.2493307156880244E-3</v>
      </c>
      <c r="AL3007" s="2">
        <f t="shared" si="653"/>
        <v>1.7847581652686061E-3</v>
      </c>
      <c r="AM3007" s="2">
        <f t="shared" si="647"/>
        <v>0</v>
      </c>
      <c r="AN3007" s="2">
        <f t="shared" si="648"/>
        <v>0</v>
      </c>
      <c r="AP3007" t="s">
        <v>3521</v>
      </c>
      <c r="AQ3007" t="s">
        <v>4105</v>
      </c>
      <c r="AR3007">
        <v>5</v>
      </c>
      <c r="AT3007" s="85" t="s">
        <v>4355</v>
      </c>
      <c r="AU3007" s="84" t="s">
        <v>4577</v>
      </c>
      <c r="AV3007" s="77" t="str">
        <f t="shared" si="649"/>
        <v>51690</v>
      </c>
      <c r="AX3007" s="7" t="s">
        <v>4593</v>
      </c>
      <c r="AY3007">
        <v>6</v>
      </c>
    </row>
    <row r="3008" spans="1:51" hidden="1" outlineLevel="1">
      <c r="A3008" t="s">
        <v>3126</v>
      </c>
      <c r="B3008" t="s">
        <v>4105</v>
      </c>
      <c r="C3008" s="1">
        <f t="shared" si="643"/>
        <v>67952</v>
      </c>
      <c r="D3008" s="7">
        <f>IF(N3008&gt;0, RANK(N3008,(N3008:P3008,Q3008:AE3008)),0)</f>
        <v>1</v>
      </c>
      <c r="E3008" s="7">
        <f>IF(O3008&gt;0,RANK(O3008,(N3008:P3008,Q3008:AE3008)),0)</f>
        <v>2</v>
      </c>
      <c r="F3008" s="7">
        <f>IF(P3008&gt;0,RANK(P3008,(N3008:P3008,Q3008:AE3008)),0)</f>
        <v>0</v>
      </c>
      <c r="G3008" s="1">
        <f t="shared" si="650"/>
        <v>3111</v>
      </c>
      <c r="H3008" s="2">
        <f t="shared" si="651"/>
        <v>4.5782316929597361E-2</v>
      </c>
      <c r="I3008" s="2"/>
      <c r="J3008" s="2">
        <f t="shared" si="652"/>
        <v>0.51976395102425244</v>
      </c>
      <c r="K3008" s="2">
        <f t="shared" si="652"/>
        <v>0.47398163409465505</v>
      </c>
      <c r="L3008" s="2">
        <f t="shared" si="652"/>
        <v>0</v>
      </c>
      <c r="M3008" s="2">
        <f t="shared" si="645"/>
        <v>6.2544148810925182E-3</v>
      </c>
      <c r="N3008" s="1">
        <v>35319</v>
      </c>
      <c r="O3008" s="1">
        <v>32208</v>
      </c>
      <c r="Q3008" s="1">
        <v>197</v>
      </c>
      <c r="R3008" s="1">
        <v>102</v>
      </c>
      <c r="W3008" s="1">
        <v>126</v>
      </c>
      <c r="AG3008" s="7">
        <f>IF(Q3008&gt;0,RANK(Q3008,(N3008:P3008,Q3008:AE3008)),0)</f>
        <v>3</v>
      </c>
      <c r="AH3008" s="7">
        <f>IF(R3008&gt;0,RANK(R3008,(N3008:P3008,Q3008:AE3008)),0)</f>
        <v>5</v>
      </c>
      <c r="AI3008" s="7">
        <f>IF(T3008&gt;0,RANK(T3008,(N3008:P3008,Q3008:AE3008)),0)</f>
        <v>0</v>
      </c>
      <c r="AJ3008" s="7">
        <f>IF(S3008&gt;0,RANK(S3008,(N3008:P3008,Q3008:AE3008)),0)</f>
        <v>0</v>
      </c>
      <c r="AK3008" s="2">
        <f t="shared" si="653"/>
        <v>2.8991052507652462E-3</v>
      </c>
      <c r="AL3008" s="2">
        <f t="shared" si="653"/>
        <v>1.5010595714622086E-3</v>
      </c>
      <c r="AM3008" s="2">
        <f t="shared" si="647"/>
        <v>0</v>
      </c>
      <c r="AN3008" s="2">
        <f t="shared" si="648"/>
        <v>0</v>
      </c>
      <c r="AP3008" t="s">
        <v>3126</v>
      </c>
      <c r="AQ3008" t="s">
        <v>4105</v>
      </c>
      <c r="AR3008">
        <v>0</v>
      </c>
      <c r="AT3008" s="85" t="s">
        <v>4355</v>
      </c>
      <c r="AU3008" s="84" t="s">
        <v>4578</v>
      </c>
      <c r="AV3008" s="77" t="str">
        <f t="shared" si="649"/>
        <v>51700</v>
      </c>
      <c r="AX3008" s="7" t="s">
        <v>4593</v>
      </c>
      <c r="AY3008">
        <v>45</v>
      </c>
    </row>
    <row r="3009" spans="1:51" hidden="1" outlineLevel="1">
      <c r="A3009" t="s">
        <v>2481</v>
      </c>
      <c r="B3009" t="s">
        <v>4105</v>
      </c>
      <c r="C3009" s="1">
        <f t="shared" si="643"/>
        <v>70570</v>
      </c>
      <c r="D3009" s="7">
        <f>IF(N3009&gt;0, RANK(N3009,(N3009:P3009,Q3009:AE3009)),0)</f>
        <v>1</v>
      </c>
      <c r="E3009" s="7">
        <f>IF(O3009&gt;0,RANK(O3009,(N3009:P3009,Q3009:AE3009)),0)</f>
        <v>2</v>
      </c>
      <c r="F3009" s="7">
        <f>IF(P3009&gt;0,RANK(P3009,(N3009:P3009,Q3009:AE3009)),0)</f>
        <v>0</v>
      </c>
      <c r="G3009" s="1">
        <f t="shared" si="650"/>
        <v>17117</v>
      </c>
      <c r="H3009" s="2">
        <f t="shared" si="651"/>
        <v>0.24255349298568796</v>
      </c>
      <c r="I3009" s="2"/>
      <c r="J3009" s="2">
        <f t="shared" si="652"/>
        <v>0.61666430494544422</v>
      </c>
      <c r="K3009" s="2">
        <f t="shared" si="652"/>
        <v>0.37411081195975626</v>
      </c>
      <c r="L3009" s="2">
        <f t="shared" si="652"/>
        <v>0</v>
      </c>
      <c r="M3009" s="2">
        <f t="shared" si="645"/>
        <v>9.2248830947995186E-3</v>
      </c>
      <c r="N3009" s="1">
        <v>43518</v>
      </c>
      <c r="O3009" s="1">
        <v>26401</v>
      </c>
      <c r="Q3009" s="1">
        <v>318</v>
      </c>
      <c r="R3009" s="1">
        <v>191</v>
      </c>
      <c r="W3009" s="1">
        <v>142</v>
      </c>
      <c r="AG3009" s="7">
        <f>IF(Q3009&gt;0,RANK(Q3009,(N3009:P3009,Q3009:AE3009)),0)</f>
        <v>3</v>
      </c>
      <c r="AH3009" s="7">
        <f>IF(R3009&gt;0,RANK(R3009,(N3009:P3009,Q3009:AE3009)),0)</f>
        <v>4</v>
      </c>
      <c r="AI3009" s="7">
        <f>IF(T3009&gt;0,RANK(T3009,(N3009:P3009,Q3009:AE3009)),0)</f>
        <v>0</v>
      </c>
      <c r="AJ3009" s="7">
        <f>IF(S3009&gt;0,RANK(S3009,(N3009:P3009,Q3009:AE3009)),0)</f>
        <v>0</v>
      </c>
      <c r="AK3009" s="2">
        <f t="shared" si="653"/>
        <v>4.5061640923905345E-3</v>
      </c>
      <c r="AL3009" s="2">
        <f t="shared" si="653"/>
        <v>2.7065325209012329E-3</v>
      </c>
      <c r="AM3009" s="2">
        <f t="shared" si="647"/>
        <v>0</v>
      </c>
      <c r="AN3009" s="2">
        <f t="shared" si="648"/>
        <v>0</v>
      </c>
      <c r="AP3009" t="s">
        <v>2481</v>
      </c>
      <c r="AQ3009" t="s">
        <v>4105</v>
      </c>
      <c r="AR3009">
        <v>0</v>
      </c>
      <c r="AT3009" s="85" t="s">
        <v>4355</v>
      </c>
      <c r="AU3009" s="84" t="s">
        <v>5139</v>
      </c>
      <c r="AV3009" s="77" t="str">
        <f t="shared" si="649"/>
        <v>51710</v>
      </c>
      <c r="AX3009" s="7" t="s">
        <v>4593</v>
      </c>
      <c r="AY3009">
        <v>55</v>
      </c>
    </row>
    <row r="3010" spans="1:51" hidden="1" outlineLevel="1">
      <c r="A3010" t="s">
        <v>2336</v>
      </c>
      <c r="B3010" t="s">
        <v>4105</v>
      </c>
      <c r="C3010" s="1">
        <f t="shared" si="643"/>
        <v>1504</v>
      </c>
      <c r="D3010" s="7">
        <f>IF(N3010&gt;0, RANK(N3010,(N3010:P3010,Q3010:AE3010)),0)</f>
        <v>2</v>
      </c>
      <c r="E3010" s="7">
        <f>IF(O3010&gt;0,RANK(O3010,(N3010:P3010,Q3010:AE3010)),0)</f>
        <v>1</v>
      </c>
      <c r="F3010" s="7">
        <f>IF(P3010&gt;0,RANK(P3010,(N3010:P3010,Q3010:AE3010)),0)</f>
        <v>0</v>
      </c>
      <c r="G3010" s="1">
        <f t="shared" si="650"/>
        <v>43</v>
      </c>
      <c r="H3010" s="2">
        <f t="shared" si="651"/>
        <v>2.8590425531914893E-2</v>
      </c>
      <c r="I3010" s="2"/>
      <c r="J3010" s="2">
        <f t="shared" si="652"/>
        <v>0.48204787234042551</v>
      </c>
      <c r="K3010" s="2">
        <f t="shared" si="652"/>
        <v>0.51063829787234039</v>
      </c>
      <c r="L3010" s="2">
        <f t="shared" si="652"/>
        <v>0</v>
      </c>
      <c r="M3010" s="2">
        <f t="shared" si="645"/>
        <v>7.3138297872340496E-3</v>
      </c>
      <c r="N3010" s="1">
        <v>725</v>
      </c>
      <c r="O3010" s="1">
        <v>768</v>
      </c>
      <c r="Q3010" s="1">
        <v>2</v>
      </c>
      <c r="R3010" s="1">
        <v>6</v>
      </c>
      <c r="W3010" s="1">
        <v>3</v>
      </c>
      <c r="AG3010" s="7">
        <f>IF(Q3010&gt;0,RANK(Q3010,(N3010:P3010,Q3010:AE3010)),0)</f>
        <v>5</v>
      </c>
      <c r="AH3010" s="7">
        <f>IF(R3010&gt;0,RANK(R3010,(N3010:P3010,Q3010:AE3010)),0)</f>
        <v>3</v>
      </c>
      <c r="AI3010" s="7">
        <f>IF(T3010&gt;0,RANK(T3010,(N3010:P3010,Q3010:AE3010)),0)</f>
        <v>0</v>
      </c>
      <c r="AJ3010" s="7">
        <f>IF(S3010&gt;0,RANK(S3010,(N3010:P3010,Q3010:AE3010)),0)</f>
        <v>0</v>
      </c>
      <c r="AK3010" s="2">
        <f t="shared" si="653"/>
        <v>1.3297872340425532E-3</v>
      </c>
      <c r="AL3010" s="2">
        <f t="shared" si="653"/>
        <v>3.9893617021276593E-3</v>
      </c>
      <c r="AM3010" s="2">
        <f t="shared" si="647"/>
        <v>0</v>
      </c>
      <c r="AN3010" s="2">
        <f t="shared" si="648"/>
        <v>0</v>
      </c>
      <c r="AP3010" t="s">
        <v>2336</v>
      </c>
      <c r="AQ3010" t="s">
        <v>4105</v>
      </c>
      <c r="AR3010">
        <v>9</v>
      </c>
      <c r="AT3010" s="85" t="s">
        <v>4355</v>
      </c>
      <c r="AU3010" s="84" t="s">
        <v>5092</v>
      </c>
      <c r="AV3010" s="77" t="str">
        <f t="shared" si="649"/>
        <v>51720</v>
      </c>
      <c r="AX3010" s="7" t="s">
        <v>4593</v>
      </c>
      <c r="AY3010">
        <v>2</v>
      </c>
    </row>
    <row r="3011" spans="1:51" hidden="1" outlineLevel="1">
      <c r="A3011" t="s">
        <v>2797</v>
      </c>
      <c r="B3011" t="s">
        <v>4105</v>
      </c>
      <c r="C3011" s="1">
        <f t="shared" si="643"/>
        <v>11949</v>
      </c>
      <c r="D3011" s="7">
        <f>IF(N3011&gt;0, RANK(N3011,(N3011:P3011,Q3011:AE3011)),0)</f>
        <v>1</v>
      </c>
      <c r="E3011" s="7">
        <f>IF(O3011&gt;0,RANK(O3011,(N3011:P3011,Q3011:AE3011)),0)</f>
        <v>2</v>
      </c>
      <c r="F3011" s="7">
        <f>IF(P3011&gt;0,RANK(P3011,(N3011:P3011,Q3011:AE3011)),0)</f>
        <v>0</v>
      </c>
      <c r="G3011" s="1">
        <f t="shared" si="650"/>
        <v>7444</v>
      </c>
      <c r="H3011" s="2">
        <f t="shared" si="651"/>
        <v>0.6229810025943594</v>
      </c>
      <c r="I3011" s="2"/>
      <c r="J3011" s="2">
        <f t="shared" si="652"/>
        <v>0.81027701062850443</v>
      </c>
      <c r="K3011" s="2">
        <f t="shared" si="652"/>
        <v>0.18729600803414512</v>
      </c>
      <c r="L3011" s="2">
        <f t="shared" si="652"/>
        <v>0</v>
      </c>
      <c r="M3011" s="2">
        <f t="shared" si="645"/>
        <v>2.4269813373504479E-3</v>
      </c>
      <c r="N3011" s="1">
        <v>9682</v>
      </c>
      <c r="O3011" s="1">
        <v>2238</v>
      </c>
      <c r="Q3011" s="1">
        <v>13</v>
      </c>
      <c r="R3011" s="1">
        <v>15</v>
      </c>
      <c r="W3011" s="1">
        <v>1</v>
      </c>
      <c r="AG3011" s="7">
        <f>IF(Q3011&gt;0,RANK(Q3011,(N3011:P3011,Q3011:AE3011)),0)</f>
        <v>4</v>
      </c>
      <c r="AH3011" s="7">
        <f>IF(R3011&gt;0,RANK(R3011,(N3011:P3011,Q3011:AE3011)),0)</f>
        <v>3</v>
      </c>
      <c r="AI3011" s="7">
        <f>IF(T3011&gt;0,RANK(T3011,(N3011:P3011,Q3011:AE3011)),0)</f>
        <v>0</v>
      </c>
      <c r="AJ3011" s="7">
        <f>IF(S3011&gt;0,RANK(S3011,(N3011:P3011,Q3011:AE3011)),0)</f>
        <v>0</v>
      </c>
      <c r="AK3011" s="2">
        <f t="shared" si="653"/>
        <v>1.0879571512260439E-3</v>
      </c>
      <c r="AL3011" s="2">
        <f t="shared" si="653"/>
        <v>1.2553351744915891E-3</v>
      </c>
      <c r="AM3011" s="2">
        <f t="shared" si="647"/>
        <v>0</v>
      </c>
      <c r="AN3011" s="2">
        <f t="shared" si="648"/>
        <v>0</v>
      </c>
      <c r="AP3011" t="s">
        <v>2797</v>
      </c>
      <c r="AQ3011" t="s">
        <v>4105</v>
      </c>
      <c r="AR3011">
        <v>4</v>
      </c>
      <c r="AT3011" s="85" t="s">
        <v>4355</v>
      </c>
      <c r="AU3011" s="84" t="s">
        <v>5093</v>
      </c>
      <c r="AV3011" s="77" t="str">
        <f t="shared" si="649"/>
        <v>51730</v>
      </c>
      <c r="AX3011" s="7" t="s">
        <v>4593</v>
      </c>
      <c r="AY3011">
        <v>7</v>
      </c>
    </row>
    <row r="3012" spans="1:51" hidden="1" outlineLevel="1">
      <c r="A3012" t="s">
        <v>3197</v>
      </c>
      <c r="B3012" t="s">
        <v>4105</v>
      </c>
      <c r="C3012" s="1">
        <f t="shared" si="643"/>
        <v>6480</v>
      </c>
      <c r="D3012" s="7">
        <f>IF(N3012&gt;0, RANK(N3012,(N3012:P3012,Q3012:AE3012)),0)</f>
        <v>2</v>
      </c>
      <c r="E3012" s="7">
        <f>IF(O3012&gt;0,RANK(O3012,(N3012:P3012,Q3012:AE3012)),0)</f>
        <v>1</v>
      </c>
      <c r="F3012" s="7">
        <f>IF(P3012&gt;0,RANK(P3012,(N3012:P3012,Q3012:AE3012)),0)</f>
        <v>0</v>
      </c>
      <c r="G3012" s="1">
        <f t="shared" si="650"/>
        <v>3580</v>
      </c>
      <c r="H3012" s="2">
        <f t="shared" si="651"/>
        <v>0.55246913580246915</v>
      </c>
      <c r="I3012" s="2"/>
      <c r="J3012" s="2">
        <f t="shared" si="652"/>
        <v>0.21975308641975308</v>
      </c>
      <c r="K3012" s="2">
        <f t="shared" si="652"/>
        <v>0.77222222222222225</v>
      </c>
      <c r="L3012" s="2">
        <f t="shared" si="652"/>
        <v>0</v>
      </c>
      <c r="M3012" s="2">
        <f t="shared" si="645"/>
        <v>8.0246913580246382E-3</v>
      </c>
      <c r="N3012" s="1">
        <v>1424</v>
      </c>
      <c r="O3012" s="1">
        <v>5004</v>
      </c>
      <c r="Q3012" s="1">
        <v>31</v>
      </c>
      <c r="R3012" s="1">
        <v>15</v>
      </c>
      <c r="W3012" s="1">
        <v>6</v>
      </c>
      <c r="AG3012" s="7">
        <f>IF(Q3012&gt;0,RANK(Q3012,(N3012:P3012,Q3012:AE3012)),0)</f>
        <v>3</v>
      </c>
      <c r="AH3012" s="7">
        <f>IF(R3012&gt;0,RANK(R3012,(N3012:P3012,Q3012:AE3012)),0)</f>
        <v>4</v>
      </c>
      <c r="AI3012" s="7">
        <f>IF(T3012&gt;0,RANK(T3012,(N3012:P3012,Q3012:AE3012)),0)</f>
        <v>0</v>
      </c>
      <c r="AJ3012" s="7">
        <f>IF(S3012&gt;0,RANK(S3012,(N3012:P3012,Q3012:AE3012)),0)</f>
        <v>0</v>
      </c>
      <c r="AK3012" s="2">
        <f t="shared" si="653"/>
        <v>4.7839506172839509E-3</v>
      </c>
      <c r="AL3012" s="2">
        <f t="shared" si="653"/>
        <v>2.3148148148148147E-3</v>
      </c>
      <c r="AM3012" s="2">
        <f t="shared" si="647"/>
        <v>0</v>
      </c>
      <c r="AN3012" s="2">
        <f t="shared" si="648"/>
        <v>0</v>
      </c>
      <c r="AP3012" t="s">
        <v>3197</v>
      </c>
      <c r="AQ3012" t="s">
        <v>4105</v>
      </c>
      <c r="AR3012">
        <v>1</v>
      </c>
      <c r="AT3012" s="85" t="s">
        <v>4355</v>
      </c>
      <c r="AU3012" s="84" t="s">
        <v>5094</v>
      </c>
      <c r="AV3012" s="77" t="str">
        <f t="shared" si="649"/>
        <v>51735</v>
      </c>
      <c r="AX3012" s="7" t="s">
        <v>4593</v>
      </c>
      <c r="AY3012">
        <v>3</v>
      </c>
    </row>
    <row r="3013" spans="1:51" hidden="1" outlineLevel="1">
      <c r="A3013" t="s">
        <v>3134</v>
      </c>
      <c r="B3013" t="s">
        <v>4105</v>
      </c>
      <c r="C3013" s="1">
        <f t="shared" si="643"/>
        <v>39534</v>
      </c>
      <c r="D3013" s="7">
        <f>IF(N3013&gt;0, RANK(N3013,(N3013:P3013,Q3013:AE3013)),0)</f>
        <v>1</v>
      </c>
      <c r="E3013" s="7">
        <f>IF(O3013&gt;0,RANK(O3013,(N3013:P3013,Q3013:AE3013)),0)</f>
        <v>2</v>
      </c>
      <c r="F3013" s="7">
        <f>IF(P3013&gt;0,RANK(P3013,(N3013:P3013,Q3013:AE3013)),0)</f>
        <v>0</v>
      </c>
      <c r="G3013" s="1">
        <f t="shared" si="650"/>
        <v>8900</v>
      </c>
      <c r="H3013" s="2">
        <f t="shared" si="651"/>
        <v>0.22512267921282947</v>
      </c>
      <c r="I3013" s="2"/>
      <c r="J3013" s="2">
        <f t="shared" si="652"/>
        <v>0.60990539788536446</v>
      </c>
      <c r="K3013" s="2">
        <f t="shared" si="652"/>
        <v>0.38478271867253505</v>
      </c>
      <c r="L3013" s="2">
        <f t="shared" si="652"/>
        <v>0</v>
      </c>
      <c r="M3013" s="2">
        <f t="shared" si="645"/>
        <v>5.3118834421004846E-3</v>
      </c>
      <c r="N3013" s="1">
        <v>24112</v>
      </c>
      <c r="O3013" s="1">
        <v>15212</v>
      </c>
      <c r="Q3013" s="1">
        <v>108</v>
      </c>
      <c r="R3013" s="1">
        <v>49</v>
      </c>
      <c r="W3013" s="1">
        <v>53</v>
      </c>
      <c r="AG3013" s="7">
        <f>IF(Q3013&gt;0,RANK(Q3013,(N3013:P3013,Q3013:AE3013)),0)</f>
        <v>3</v>
      </c>
      <c r="AH3013" s="7">
        <f>IF(R3013&gt;0,RANK(R3013,(N3013:P3013,Q3013:AE3013)),0)</f>
        <v>5</v>
      </c>
      <c r="AI3013" s="7">
        <f>IF(T3013&gt;0,RANK(T3013,(N3013:P3013,Q3013:AE3013)),0)</f>
        <v>0</v>
      </c>
      <c r="AJ3013" s="7">
        <f>IF(S3013&gt;0,RANK(S3013,(N3013:P3013,Q3013:AE3013)),0)</f>
        <v>0</v>
      </c>
      <c r="AK3013" s="2">
        <f t="shared" si="653"/>
        <v>2.7318257702230991E-3</v>
      </c>
      <c r="AL3013" s="2">
        <f t="shared" si="653"/>
        <v>1.2394394698234431E-3</v>
      </c>
      <c r="AM3013" s="2">
        <f t="shared" si="647"/>
        <v>0</v>
      </c>
      <c r="AN3013" s="2">
        <f t="shared" si="648"/>
        <v>0</v>
      </c>
      <c r="AP3013" t="s">
        <v>3134</v>
      </c>
      <c r="AQ3013" t="s">
        <v>4105</v>
      </c>
      <c r="AR3013">
        <v>3</v>
      </c>
      <c r="AT3013" s="85" t="s">
        <v>4355</v>
      </c>
      <c r="AU3013" s="84" t="s">
        <v>5164</v>
      </c>
      <c r="AV3013" s="77" t="str">
        <f t="shared" si="649"/>
        <v>51740</v>
      </c>
      <c r="AX3013" s="7" t="s">
        <v>4593</v>
      </c>
      <c r="AY3013">
        <v>30</v>
      </c>
    </row>
    <row r="3014" spans="1:51" hidden="1" outlineLevel="1">
      <c r="A3014" t="s">
        <v>4492</v>
      </c>
      <c r="B3014" t="s">
        <v>4105</v>
      </c>
      <c r="C3014" s="1">
        <f t="shared" si="643"/>
        <v>4845</v>
      </c>
      <c r="D3014" s="7">
        <f>IF(N3014&gt;0, RANK(N3014,(N3014:P3014,Q3014:AE3014)),0)</f>
        <v>2</v>
      </c>
      <c r="E3014" s="7">
        <f>IF(O3014&gt;0,RANK(O3014,(N3014:P3014,Q3014:AE3014)),0)</f>
        <v>1</v>
      </c>
      <c r="F3014" s="7">
        <f>IF(P3014&gt;0,RANK(P3014,(N3014:P3014,Q3014:AE3014)),0)</f>
        <v>0</v>
      </c>
      <c r="G3014" s="1">
        <f t="shared" si="650"/>
        <v>320</v>
      </c>
      <c r="H3014" s="2">
        <f t="shared" si="651"/>
        <v>6.6047471620227033E-2</v>
      </c>
      <c r="I3014" s="2"/>
      <c r="J3014" s="2">
        <f t="shared" si="652"/>
        <v>0.4631578947368421</v>
      </c>
      <c r="K3014" s="2">
        <f t="shared" si="652"/>
        <v>0.52920536635706916</v>
      </c>
      <c r="L3014" s="2">
        <f t="shared" si="652"/>
        <v>0</v>
      </c>
      <c r="M3014" s="2">
        <f t="shared" si="645"/>
        <v>7.6367389060887358E-3</v>
      </c>
      <c r="N3014" s="1">
        <v>2244</v>
      </c>
      <c r="O3014" s="1">
        <v>2564</v>
      </c>
      <c r="Q3014" s="1">
        <v>23</v>
      </c>
      <c r="R3014" s="1">
        <v>8</v>
      </c>
      <c r="W3014" s="1">
        <v>6</v>
      </c>
      <c r="AG3014" s="7">
        <f>IF(Q3014&gt;0,RANK(Q3014,(N3014:P3014,Q3014:AE3014)),0)</f>
        <v>3</v>
      </c>
      <c r="AH3014" s="7">
        <f>IF(R3014&gt;0,RANK(R3014,(N3014:P3014,Q3014:AE3014)),0)</f>
        <v>4</v>
      </c>
      <c r="AI3014" s="7">
        <f>IF(T3014&gt;0,RANK(T3014,(N3014:P3014,Q3014:AE3014)),0)</f>
        <v>0</v>
      </c>
      <c r="AJ3014" s="7">
        <f>IF(S3014&gt;0,RANK(S3014,(N3014:P3014,Q3014:AE3014)),0)</f>
        <v>0</v>
      </c>
      <c r="AK3014" s="2">
        <f t="shared" si="653"/>
        <v>4.7471620227038181E-3</v>
      </c>
      <c r="AL3014" s="2">
        <f t="shared" si="653"/>
        <v>1.6511867905056759E-3</v>
      </c>
      <c r="AM3014" s="2">
        <f t="shared" si="647"/>
        <v>0</v>
      </c>
      <c r="AN3014" s="2">
        <f t="shared" si="648"/>
        <v>0</v>
      </c>
      <c r="AP3014" t="s">
        <v>4492</v>
      </c>
      <c r="AQ3014" t="s">
        <v>4105</v>
      </c>
      <c r="AR3014">
        <v>9</v>
      </c>
      <c r="AT3014" s="85" t="s">
        <v>4355</v>
      </c>
      <c r="AU3014" s="84" t="s">
        <v>3098</v>
      </c>
      <c r="AV3014" s="77" t="str">
        <f t="shared" si="649"/>
        <v>51750</v>
      </c>
      <c r="AX3014" s="7" t="s">
        <v>4593</v>
      </c>
      <c r="AY3014">
        <v>3</v>
      </c>
    </row>
    <row r="3015" spans="1:51" hidden="1" outlineLevel="1">
      <c r="A3015" t="s">
        <v>1553</v>
      </c>
      <c r="B3015" t="s">
        <v>4105</v>
      </c>
      <c r="C3015" s="1">
        <f t="shared" si="643"/>
        <v>74325</v>
      </c>
      <c r="D3015" s="7">
        <f>IF(N3015&gt;0, RANK(N3015,(N3015:P3015,Q3015:AE3015)),0)</f>
        <v>1</v>
      </c>
      <c r="E3015" s="7">
        <f>IF(O3015&gt;0,RANK(O3015,(N3015:P3015,Q3015:AE3015)),0)</f>
        <v>2</v>
      </c>
      <c r="F3015" s="7">
        <f>IF(P3015&gt;0,RANK(P3015,(N3015:P3015,Q3015:AE3015)),0)</f>
        <v>0</v>
      </c>
      <c r="G3015" s="1">
        <f t="shared" si="650"/>
        <v>30530</v>
      </c>
      <c r="H3015" s="2">
        <f t="shared" si="651"/>
        <v>0.41076353851328623</v>
      </c>
      <c r="I3015" s="2"/>
      <c r="J3015" s="2">
        <f t="shared" si="652"/>
        <v>0.70187689202825432</v>
      </c>
      <c r="K3015" s="2">
        <f t="shared" si="652"/>
        <v>0.29111335351496803</v>
      </c>
      <c r="L3015" s="2">
        <f t="shared" si="652"/>
        <v>0</v>
      </c>
      <c r="M3015" s="2">
        <f t="shared" si="645"/>
        <v>7.0097544567776504E-3</v>
      </c>
      <c r="N3015" s="1">
        <v>52167</v>
      </c>
      <c r="O3015" s="1">
        <v>21637</v>
      </c>
      <c r="Q3015" s="1">
        <v>331</v>
      </c>
      <c r="R3015" s="1">
        <v>114</v>
      </c>
      <c r="W3015" s="1">
        <v>76</v>
      </c>
      <c r="AG3015" s="7">
        <f>IF(Q3015&gt;0,RANK(Q3015,(N3015:P3015,Q3015:AE3015)),0)</f>
        <v>3</v>
      </c>
      <c r="AH3015" s="7">
        <f>IF(R3015&gt;0,RANK(R3015,(N3015:P3015,Q3015:AE3015)),0)</f>
        <v>4</v>
      </c>
      <c r="AI3015" s="7">
        <f>IF(T3015&gt;0,RANK(T3015,(N3015:P3015,Q3015:AE3015)),0)</f>
        <v>0</v>
      </c>
      <c r="AJ3015" s="7">
        <f>IF(S3015&gt;0,RANK(S3015,(N3015:P3015,Q3015:AE3015)),0)</f>
        <v>0</v>
      </c>
      <c r="AK3015" s="2">
        <f t="shared" si="653"/>
        <v>4.4534140598721829E-3</v>
      </c>
      <c r="AL3015" s="2">
        <f t="shared" si="653"/>
        <v>1.5338042381432895E-3</v>
      </c>
      <c r="AM3015" s="2">
        <f t="shared" si="647"/>
        <v>0</v>
      </c>
      <c r="AN3015" s="2">
        <f t="shared" si="648"/>
        <v>0</v>
      </c>
      <c r="AP3015" t="s">
        <v>1553</v>
      </c>
      <c r="AQ3015" t="s">
        <v>4105</v>
      </c>
      <c r="AR3015">
        <v>0</v>
      </c>
      <c r="AT3015" s="85" t="s">
        <v>4355</v>
      </c>
      <c r="AU3015" s="84" t="s">
        <v>4841</v>
      </c>
      <c r="AV3015" s="77" t="str">
        <f t="shared" si="649"/>
        <v>51760</v>
      </c>
      <c r="AX3015" s="7" t="s">
        <v>4593</v>
      </c>
      <c r="AY3015">
        <v>67</v>
      </c>
    </row>
    <row r="3016" spans="1:51" hidden="1" outlineLevel="1">
      <c r="A3016" t="s">
        <v>4769</v>
      </c>
      <c r="B3016" t="s">
        <v>4105</v>
      </c>
      <c r="C3016" s="1">
        <f t="shared" si="643"/>
        <v>36000</v>
      </c>
      <c r="D3016" s="7">
        <f>IF(N3016&gt;0, RANK(N3016,(N3016:P3016,Q3016:AE3016)),0)</f>
        <v>1</v>
      </c>
      <c r="E3016" s="7">
        <f>IF(O3016&gt;0,RANK(O3016,(N3016:P3016,Q3016:AE3016)),0)</f>
        <v>2</v>
      </c>
      <c r="F3016" s="7">
        <f>IF(P3016&gt;0,RANK(P3016,(N3016:P3016,Q3016:AE3016)),0)</f>
        <v>0</v>
      </c>
      <c r="G3016" s="1">
        <f t="shared" si="650"/>
        <v>2201</v>
      </c>
      <c r="H3016" s="2">
        <f t="shared" si="651"/>
        <v>6.1138888888888888E-2</v>
      </c>
      <c r="I3016" s="2"/>
      <c r="J3016" s="2">
        <f t="shared" si="652"/>
        <v>0.52394444444444443</v>
      </c>
      <c r="K3016" s="2">
        <f t="shared" si="652"/>
        <v>0.46280555555555558</v>
      </c>
      <c r="L3016" s="2">
        <f t="shared" si="652"/>
        <v>0</v>
      </c>
      <c r="M3016" s="2">
        <f t="shared" si="645"/>
        <v>1.3249999999999984E-2</v>
      </c>
      <c r="N3016" s="1">
        <v>18862</v>
      </c>
      <c r="O3016" s="1">
        <v>16661</v>
      </c>
      <c r="Q3016" s="1">
        <v>220</v>
      </c>
      <c r="R3016" s="1">
        <v>191</v>
      </c>
      <c r="W3016" s="1">
        <v>66</v>
      </c>
      <c r="AG3016" s="7">
        <f>IF(Q3016&gt;0,RANK(Q3016,(N3016:P3016,Q3016:AE3016)),0)</f>
        <v>3</v>
      </c>
      <c r="AH3016" s="7">
        <f>IF(R3016&gt;0,RANK(R3016,(N3016:P3016,Q3016:AE3016)),0)</f>
        <v>4</v>
      </c>
      <c r="AI3016" s="7">
        <f>IF(T3016&gt;0,RANK(T3016,(N3016:P3016,Q3016:AE3016)),0)</f>
        <v>0</v>
      </c>
      <c r="AJ3016" s="7">
        <f>IF(S3016&gt;0,RANK(S3016,(N3016:P3016,Q3016:AE3016)),0)</f>
        <v>0</v>
      </c>
      <c r="AK3016" s="2">
        <f t="shared" si="653"/>
        <v>6.1111111111111114E-3</v>
      </c>
      <c r="AL3016" s="2">
        <f t="shared" si="653"/>
        <v>5.3055555555555555E-3</v>
      </c>
      <c r="AM3016" s="2">
        <f t="shared" si="647"/>
        <v>0</v>
      </c>
      <c r="AN3016" s="2">
        <f t="shared" si="648"/>
        <v>0</v>
      </c>
      <c r="AP3016" t="s">
        <v>4769</v>
      </c>
      <c r="AQ3016" t="s">
        <v>4105</v>
      </c>
      <c r="AR3016">
        <v>6</v>
      </c>
      <c r="AT3016" s="85" t="s">
        <v>4355</v>
      </c>
      <c r="AU3016" s="84" t="s">
        <v>4490</v>
      </c>
      <c r="AV3016" s="77" t="str">
        <f t="shared" si="649"/>
        <v>51770</v>
      </c>
      <c r="AX3016" s="7" t="s">
        <v>4593</v>
      </c>
      <c r="AY3016">
        <v>32</v>
      </c>
    </row>
    <row r="3017" spans="1:51" hidden="1" outlineLevel="1">
      <c r="A3017" t="s">
        <v>2267</v>
      </c>
      <c r="B3017" t="s">
        <v>4105</v>
      </c>
      <c r="C3017" s="1">
        <f t="shared" si="643"/>
        <v>11484</v>
      </c>
      <c r="D3017" s="7">
        <f>IF(N3017&gt;0, RANK(N3017,(N3017:P3017,Q3017:AE3017)),0)</f>
        <v>2</v>
      </c>
      <c r="E3017" s="7">
        <f>IF(O3017&gt;0,RANK(O3017,(N3017:P3017,Q3017:AE3017)),0)</f>
        <v>1</v>
      </c>
      <c r="F3017" s="7">
        <f>IF(P3017&gt;0,RANK(P3017,(N3017:P3017,Q3017:AE3017)),0)</f>
        <v>0</v>
      </c>
      <c r="G3017" s="1">
        <f t="shared" si="650"/>
        <v>2861</v>
      </c>
      <c r="H3017" s="2">
        <f t="shared" si="651"/>
        <v>0.24912922326715431</v>
      </c>
      <c r="I3017" s="2"/>
      <c r="J3017" s="2">
        <f t="shared" ref="J3017:L3024" si="654">IF($C3017=0,"-",N3017/$C3017)</f>
        <v>0.37042842215256011</v>
      </c>
      <c r="K3017" s="2">
        <f t="shared" si="654"/>
        <v>0.61955764541971436</v>
      </c>
      <c r="L3017" s="2">
        <f t="shared" si="654"/>
        <v>0</v>
      </c>
      <c r="M3017" s="2">
        <f t="shared" si="645"/>
        <v>1.0013932427725525E-2</v>
      </c>
      <c r="N3017" s="1">
        <v>4254</v>
      </c>
      <c r="O3017" s="1">
        <v>7115</v>
      </c>
      <c r="Q3017" s="1">
        <v>42</v>
      </c>
      <c r="R3017" s="1">
        <v>60</v>
      </c>
      <c r="W3017" s="1">
        <v>13</v>
      </c>
      <c r="AG3017" s="7">
        <f>IF(Q3017&gt;0,RANK(Q3017,(N3017:P3017,Q3017:AE3017)),0)</f>
        <v>4</v>
      </c>
      <c r="AH3017" s="7">
        <f>IF(R3017&gt;0,RANK(R3017,(N3017:P3017,Q3017:AE3017)),0)</f>
        <v>3</v>
      </c>
      <c r="AI3017" s="7">
        <f>IF(T3017&gt;0,RANK(T3017,(N3017:P3017,Q3017:AE3017)),0)</f>
        <v>0</v>
      </c>
      <c r="AJ3017" s="7">
        <f>IF(S3017&gt;0,RANK(S3017,(N3017:P3017,Q3017:AE3017)),0)</f>
        <v>0</v>
      </c>
      <c r="AK3017" s="2">
        <f t="shared" ref="AK3017:AL3024" si="655">IF($C3017=0,"-",Q3017/$C3017)</f>
        <v>3.6572622779519333E-3</v>
      </c>
      <c r="AL3017" s="2">
        <f t="shared" si="655"/>
        <v>5.2246603970741903E-3</v>
      </c>
      <c r="AM3017" s="2">
        <f t="shared" si="647"/>
        <v>0</v>
      </c>
      <c r="AN3017" s="2">
        <f t="shared" si="648"/>
        <v>0</v>
      </c>
      <c r="AP3017" t="s">
        <v>2267</v>
      </c>
      <c r="AQ3017" t="s">
        <v>4105</v>
      </c>
      <c r="AR3017">
        <v>6</v>
      </c>
      <c r="AT3017" s="85" t="s">
        <v>4355</v>
      </c>
      <c r="AU3017" s="84" t="s">
        <v>4129</v>
      </c>
      <c r="AV3017" s="77" t="str">
        <f t="shared" si="649"/>
        <v>51775</v>
      </c>
      <c r="AX3017" s="7" t="s">
        <v>4593</v>
      </c>
      <c r="AY3017">
        <v>10</v>
      </c>
    </row>
    <row r="3018" spans="1:51" hidden="1" outlineLevel="1">
      <c r="A3018" t="s">
        <v>3573</v>
      </c>
      <c r="B3018" t="s">
        <v>4105</v>
      </c>
      <c r="C3018" s="1">
        <f t="shared" ref="C3018:C3024" si="656">SUM(N3018:AE3018)</f>
        <v>9629</v>
      </c>
      <c r="D3018" s="7">
        <f>IF(N3018&gt;0, RANK(N3018,(N3018:P3018,Q3018:AE3018)),0)</f>
        <v>2</v>
      </c>
      <c r="E3018" s="7">
        <f>IF(O3018&gt;0,RANK(O3018,(N3018:P3018,Q3018:AE3018)),0)</f>
        <v>1</v>
      </c>
      <c r="F3018" s="7">
        <f>IF(P3018&gt;0,RANK(P3018,(N3018:P3018,Q3018:AE3018)),0)</f>
        <v>0</v>
      </c>
      <c r="G3018" s="1">
        <f t="shared" si="650"/>
        <v>2049</v>
      </c>
      <c r="H3018" s="2">
        <f t="shared" si="651"/>
        <v>0.21279468272925536</v>
      </c>
      <c r="I3018" s="2"/>
      <c r="J3018" s="2">
        <f t="shared" si="654"/>
        <v>0.39007165853151937</v>
      </c>
      <c r="K3018" s="2">
        <f t="shared" si="654"/>
        <v>0.60286634126077476</v>
      </c>
      <c r="L3018" s="2">
        <f t="shared" si="654"/>
        <v>0</v>
      </c>
      <c r="M3018" s="2">
        <f t="shared" ref="M3018:M3024" si="657">IF(C3018=0,"-",(1-J3018-K3018-L3018))</f>
        <v>7.0620002077058652E-3</v>
      </c>
      <c r="N3018" s="1">
        <v>3756</v>
      </c>
      <c r="O3018" s="1">
        <v>5805</v>
      </c>
      <c r="Q3018" s="1">
        <v>33</v>
      </c>
      <c r="R3018" s="1">
        <v>15</v>
      </c>
      <c r="W3018" s="1">
        <v>20</v>
      </c>
      <c r="AG3018" s="7">
        <f>IF(Q3018&gt;0,RANK(Q3018,(N3018:P3018,Q3018:AE3018)),0)</f>
        <v>3</v>
      </c>
      <c r="AH3018" s="7">
        <f>IF(R3018&gt;0,RANK(R3018,(N3018:P3018,Q3018:AE3018)),0)</f>
        <v>5</v>
      </c>
      <c r="AI3018" s="7">
        <f>IF(T3018&gt;0,RANK(T3018,(N3018:P3018,Q3018:AE3018)),0)</f>
        <v>0</v>
      </c>
      <c r="AJ3018" s="7">
        <f>IF(S3018&gt;0,RANK(S3018,(N3018:P3018,Q3018:AE3018)),0)</f>
        <v>0</v>
      </c>
      <c r="AK3018" s="2">
        <f t="shared" si="655"/>
        <v>3.4271471596219751E-3</v>
      </c>
      <c r="AL3018" s="2">
        <f t="shared" si="655"/>
        <v>1.5577941634645342E-3</v>
      </c>
      <c r="AM3018" s="2">
        <f t="shared" ref="AM3018:AM3024" si="658">IF($C3018=0,"-",T3018/$C3018)</f>
        <v>0</v>
      </c>
      <c r="AN3018" s="2">
        <f t="shared" ref="AN3018:AN3024" si="659">IF($C3018=0,"-",S3018/$C3018)</f>
        <v>0</v>
      </c>
      <c r="AP3018" t="s">
        <v>3573</v>
      </c>
      <c r="AQ3018" t="s">
        <v>4105</v>
      </c>
      <c r="AR3018">
        <v>6</v>
      </c>
      <c r="AT3018" s="85" t="s">
        <v>4355</v>
      </c>
      <c r="AU3018" s="84" t="s">
        <v>4130</v>
      </c>
      <c r="AV3018" s="77" t="str">
        <f t="shared" ref="AV3018:AV3024" si="660">AT3018&amp;AU3018</f>
        <v>51790</v>
      </c>
      <c r="AX3018" s="7" t="s">
        <v>4593</v>
      </c>
      <c r="AY3018">
        <v>5</v>
      </c>
    </row>
    <row r="3019" spans="1:51" hidden="1" outlineLevel="1">
      <c r="A3019" t="s">
        <v>3226</v>
      </c>
      <c r="B3019" t="s">
        <v>4105</v>
      </c>
      <c r="C3019" s="1">
        <f t="shared" si="656"/>
        <v>32189</v>
      </c>
      <c r="D3019" s="7">
        <f>IF(N3019&gt;0, RANK(N3019,(N3019:P3019,Q3019:AE3019)),0)</f>
        <v>2</v>
      </c>
      <c r="E3019" s="7">
        <f>IF(O3019&gt;0,RANK(O3019,(N3019:P3019,Q3019:AE3019)),0)</f>
        <v>1</v>
      </c>
      <c r="F3019" s="7">
        <f>IF(P3019&gt;0,RANK(P3019,(N3019:P3019,Q3019:AE3019)),0)</f>
        <v>0</v>
      </c>
      <c r="G3019" s="1">
        <f t="shared" si="650"/>
        <v>1530</v>
      </c>
      <c r="H3019" s="2">
        <f t="shared" si="651"/>
        <v>4.7531765509956816E-2</v>
      </c>
      <c r="I3019" s="2"/>
      <c r="J3019" s="2">
        <f t="shared" si="654"/>
        <v>0.47323619870141975</v>
      </c>
      <c r="K3019" s="2">
        <f t="shared" si="654"/>
        <v>0.52076796421137661</v>
      </c>
      <c r="L3019" s="2">
        <f t="shared" si="654"/>
        <v>0</v>
      </c>
      <c r="M3019" s="2">
        <f t="shared" si="657"/>
        <v>5.9958370872036371E-3</v>
      </c>
      <c r="N3019" s="1">
        <v>15233</v>
      </c>
      <c r="O3019" s="1">
        <v>16763</v>
      </c>
      <c r="Q3019" s="1">
        <v>100</v>
      </c>
      <c r="R3019" s="1">
        <v>65</v>
      </c>
      <c r="W3019" s="1">
        <v>28</v>
      </c>
      <c r="AG3019" s="7">
        <f>IF(Q3019&gt;0,RANK(Q3019,(N3019:P3019,Q3019:AE3019)),0)</f>
        <v>3</v>
      </c>
      <c r="AH3019" s="7">
        <f>IF(R3019&gt;0,RANK(R3019,(N3019:P3019,Q3019:AE3019)),0)</f>
        <v>4</v>
      </c>
      <c r="AI3019" s="7">
        <f>IF(T3019&gt;0,RANK(T3019,(N3019:P3019,Q3019:AE3019)),0)</f>
        <v>0</v>
      </c>
      <c r="AJ3019" s="7">
        <f>IF(S3019&gt;0,RANK(S3019,(N3019:P3019,Q3019:AE3019)),0)</f>
        <v>0</v>
      </c>
      <c r="AK3019" s="2">
        <f t="shared" si="655"/>
        <v>3.1066513405200533E-3</v>
      </c>
      <c r="AL3019" s="2">
        <f t="shared" si="655"/>
        <v>2.0193233713380349E-3</v>
      </c>
      <c r="AM3019" s="2">
        <f t="shared" si="658"/>
        <v>0</v>
      </c>
      <c r="AN3019" s="2">
        <f t="shared" si="659"/>
        <v>0</v>
      </c>
      <c r="AP3019" t="s">
        <v>3226</v>
      </c>
      <c r="AQ3019" t="s">
        <v>4105</v>
      </c>
      <c r="AR3019">
        <v>4</v>
      </c>
      <c r="AT3019" s="85" t="s">
        <v>4355</v>
      </c>
      <c r="AU3019" s="84" t="s">
        <v>4131</v>
      </c>
      <c r="AV3019" s="77" t="str">
        <f t="shared" si="660"/>
        <v>51800</v>
      </c>
      <c r="AX3019" s="7" t="s">
        <v>4593</v>
      </c>
      <c r="AY3019">
        <v>22</v>
      </c>
    </row>
    <row r="3020" spans="1:51" hidden="1" outlineLevel="1">
      <c r="A3020" t="s">
        <v>5190</v>
      </c>
      <c r="B3020" t="s">
        <v>4105</v>
      </c>
      <c r="C3020" s="1">
        <f t="shared" si="656"/>
        <v>175687</v>
      </c>
      <c r="D3020" s="7">
        <f>IF(N3020&gt;0, RANK(N3020,(N3020:P3020,Q3020:AE3020)),0)</f>
        <v>2</v>
      </c>
      <c r="E3020" s="7">
        <f>IF(O3020&gt;0,RANK(O3020,(N3020:P3020,Q3020:AE3020)),0)</f>
        <v>1</v>
      </c>
      <c r="F3020" s="7">
        <f>IF(P3020&gt;0,RANK(P3020,(N3020:P3020,Q3020:AE3020)),0)</f>
        <v>0</v>
      </c>
      <c r="G3020" s="1">
        <f t="shared" si="650"/>
        <v>33086</v>
      </c>
      <c r="H3020" s="2">
        <f t="shared" si="651"/>
        <v>0.18832355268175791</v>
      </c>
      <c r="I3020" s="2"/>
      <c r="J3020" s="2">
        <f t="shared" si="654"/>
        <v>0.40222668723354604</v>
      </c>
      <c r="K3020" s="2">
        <f t="shared" si="654"/>
        <v>0.59055023991530398</v>
      </c>
      <c r="L3020" s="2">
        <f t="shared" si="654"/>
        <v>0</v>
      </c>
      <c r="M3020" s="2">
        <f t="shared" si="657"/>
        <v>7.2230728511499809E-3</v>
      </c>
      <c r="N3020" s="1">
        <v>70666</v>
      </c>
      <c r="O3020" s="1">
        <v>103752</v>
      </c>
      <c r="Q3020" s="1">
        <v>656</v>
      </c>
      <c r="R3020" s="1">
        <v>274</v>
      </c>
      <c r="W3020" s="1">
        <v>339</v>
      </c>
      <c r="AG3020" s="7">
        <f>IF(Q3020&gt;0,RANK(Q3020,(N3020:P3020,Q3020:AE3020)),0)</f>
        <v>3</v>
      </c>
      <c r="AH3020" s="7">
        <f>IF(R3020&gt;0,RANK(R3020,(N3020:P3020,Q3020:AE3020)),0)</f>
        <v>5</v>
      </c>
      <c r="AI3020" s="7">
        <f>IF(T3020&gt;0,RANK(T3020,(N3020:P3020,Q3020:AE3020)),0)</f>
        <v>0</v>
      </c>
      <c r="AJ3020" s="7">
        <f>IF(S3020&gt;0,RANK(S3020,(N3020:P3020,Q3020:AE3020)),0)</f>
        <v>0</v>
      </c>
      <c r="AK3020" s="2">
        <f t="shared" si="655"/>
        <v>3.7339131523675627E-3</v>
      </c>
      <c r="AL3020" s="2">
        <f t="shared" si="655"/>
        <v>1.5595917740071831E-3</v>
      </c>
      <c r="AM3020" s="2">
        <f t="shared" si="658"/>
        <v>0</v>
      </c>
      <c r="AN3020" s="2">
        <f t="shared" si="659"/>
        <v>0</v>
      </c>
      <c r="AP3020" t="s">
        <v>5190</v>
      </c>
      <c r="AQ3020" t="s">
        <v>4105</v>
      </c>
      <c r="AR3020">
        <v>2</v>
      </c>
      <c r="AT3020" s="85" t="s">
        <v>4355</v>
      </c>
      <c r="AU3020" s="84" t="s">
        <v>3827</v>
      </c>
      <c r="AV3020" s="77" t="str">
        <f t="shared" si="660"/>
        <v>51810</v>
      </c>
      <c r="AX3020" s="7" t="s">
        <v>4593</v>
      </c>
      <c r="AY3020">
        <v>85</v>
      </c>
    </row>
    <row r="3021" spans="1:51" hidden="1" outlineLevel="1">
      <c r="A3021" t="s">
        <v>4438</v>
      </c>
      <c r="B3021" t="s">
        <v>4105</v>
      </c>
      <c r="C3021" s="1">
        <f t="shared" si="656"/>
        <v>7963</v>
      </c>
      <c r="D3021" s="7">
        <f>IF(N3021&gt;0, RANK(N3021,(N3021:P3021,Q3021:AE3021)),0)</f>
        <v>2</v>
      </c>
      <c r="E3021" s="7">
        <f>IF(O3021&gt;0,RANK(O3021,(N3021:P3021,Q3021:AE3021)),0)</f>
        <v>1</v>
      </c>
      <c r="F3021" s="7">
        <f>IF(P3021&gt;0,RANK(P3021,(N3021:P3021,Q3021:AE3021)),0)</f>
        <v>0</v>
      </c>
      <c r="G3021" s="1">
        <f t="shared" si="650"/>
        <v>2300</v>
      </c>
      <c r="H3021" s="2">
        <f t="shared" si="651"/>
        <v>0.28883586587969357</v>
      </c>
      <c r="I3021" s="2"/>
      <c r="J3021" s="2">
        <f t="shared" si="654"/>
        <v>0.3506216250156976</v>
      </c>
      <c r="K3021" s="2">
        <f t="shared" si="654"/>
        <v>0.63945749089539117</v>
      </c>
      <c r="L3021" s="2">
        <f t="shared" si="654"/>
        <v>0</v>
      </c>
      <c r="M3021" s="2">
        <f t="shared" si="657"/>
        <v>9.9208840889112304E-3</v>
      </c>
      <c r="N3021" s="1">
        <v>2792</v>
      </c>
      <c r="O3021" s="1">
        <v>5092</v>
      </c>
      <c r="Q3021" s="1">
        <v>38</v>
      </c>
      <c r="R3021" s="1">
        <v>23</v>
      </c>
      <c r="W3021" s="1">
        <v>18</v>
      </c>
      <c r="AG3021" s="7">
        <f>IF(Q3021&gt;0,RANK(Q3021,(N3021:P3021,Q3021:AE3021)),0)</f>
        <v>3</v>
      </c>
      <c r="AH3021" s="7">
        <f>IF(R3021&gt;0,RANK(R3021,(N3021:P3021,Q3021:AE3021)),0)</f>
        <v>4</v>
      </c>
      <c r="AI3021" s="7">
        <f>IF(T3021&gt;0,RANK(T3021,(N3021:P3021,Q3021:AE3021)),0)</f>
        <v>0</v>
      </c>
      <c r="AJ3021" s="7">
        <f>IF(S3021&gt;0,RANK(S3021,(N3021:P3021,Q3021:AE3021)),0)</f>
        <v>0</v>
      </c>
      <c r="AK3021" s="2">
        <f t="shared" si="655"/>
        <v>4.7720708275775462E-3</v>
      </c>
      <c r="AL3021" s="2">
        <f t="shared" si="655"/>
        <v>2.888358658796936E-3</v>
      </c>
      <c r="AM3021" s="2">
        <f t="shared" si="658"/>
        <v>0</v>
      </c>
      <c r="AN3021" s="2">
        <f t="shared" si="659"/>
        <v>0</v>
      </c>
      <c r="AP3021" t="s">
        <v>4438</v>
      </c>
      <c r="AQ3021" t="s">
        <v>4105</v>
      </c>
      <c r="AR3021">
        <v>6</v>
      </c>
      <c r="AT3021" s="85" t="s">
        <v>4355</v>
      </c>
      <c r="AU3021" s="84" t="s">
        <v>3470</v>
      </c>
      <c r="AV3021" s="77" t="str">
        <f t="shared" si="660"/>
        <v>51820</v>
      </c>
      <c r="AX3021" s="7" t="s">
        <v>4593</v>
      </c>
      <c r="AY3021">
        <v>4</v>
      </c>
    </row>
    <row r="3022" spans="1:51" hidden="1" outlineLevel="1">
      <c r="A3022" t="s">
        <v>4213</v>
      </c>
      <c r="B3022" t="s">
        <v>4105</v>
      </c>
      <c r="C3022" s="1">
        <f t="shared" si="656"/>
        <v>4320</v>
      </c>
      <c r="D3022" s="7">
        <f>IF(N3022&gt;0, RANK(N3022,(N3022:P3022,Q3022:AE3022)),0)</f>
        <v>1</v>
      </c>
      <c r="E3022" s="7">
        <f>IF(O3022&gt;0,RANK(O3022,(N3022:P3022,Q3022:AE3022)),0)</f>
        <v>2</v>
      </c>
      <c r="F3022" s="7">
        <f>IF(P3022&gt;0,RANK(P3022,(N3022:P3022,Q3022:AE3022)),0)</f>
        <v>0</v>
      </c>
      <c r="G3022" s="1">
        <f t="shared" si="650"/>
        <v>152</v>
      </c>
      <c r="H3022" s="2">
        <f t="shared" si="651"/>
        <v>3.5185185185185187E-2</v>
      </c>
      <c r="I3022" s="2"/>
      <c r="J3022" s="2">
        <f t="shared" si="654"/>
        <v>0.51296296296296295</v>
      </c>
      <c r="K3022" s="2">
        <f t="shared" si="654"/>
        <v>0.4777777777777778</v>
      </c>
      <c r="L3022" s="2">
        <f t="shared" si="654"/>
        <v>0</v>
      </c>
      <c r="M3022" s="2">
        <f t="shared" si="657"/>
        <v>9.2592592592592449E-3</v>
      </c>
      <c r="N3022" s="1">
        <v>2216</v>
      </c>
      <c r="O3022" s="1">
        <v>2064</v>
      </c>
      <c r="Q3022" s="1">
        <v>21</v>
      </c>
      <c r="R3022" s="1">
        <v>6</v>
      </c>
      <c r="W3022" s="1">
        <v>13</v>
      </c>
      <c r="AG3022" s="7">
        <f>IF(Q3022&gt;0,RANK(Q3022,(N3022:P3022,Q3022:AE3022)),0)</f>
        <v>3</v>
      </c>
      <c r="AH3022" s="7">
        <f>IF(R3022&gt;0,RANK(R3022,(N3022:P3022,Q3022:AE3022)),0)</f>
        <v>5</v>
      </c>
      <c r="AI3022" s="7">
        <f>IF(T3022&gt;0,RANK(T3022,(N3022:P3022,Q3022:AE3022)),0)</f>
        <v>0</v>
      </c>
      <c r="AJ3022" s="7">
        <f>IF(S3022&gt;0,RANK(S3022,(N3022:P3022,Q3022:AE3022)),0)</f>
        <v>0</v>
      </c>
      <c r="AK3022" s="2">
        <f t="shared" si="655"/>
        <v>4.8611111111111112E-3</v>
      </c>
      <c r="AL3022" s="2">
        <f t="shared" si="655"/>
        <v>1.3888888888888889E-3</v>
      </c>
      <c r="AM3022" s="2">
        <f t="shared" si="658"/>
        <v>0</v>
      </c>
      <c r="AN3022" s="2">
        <f t="shared" si="659"/>
        <v>0</v>
      </c>
      <c r="AP3022" t="s">
        <v>4213</v>
      </c>
      <c r="AQ3022" t="s">
        <v>4105</v>
      </c>
      <c r="AR3022">
        <v>1</v>
      </c>
      <c r="AT3022" s="85" t="s">
        <v>4355</v>
      </c>
      <c r="AU3022" s="84" t="s">
        <v>3471</v>
      </c>
      <c r="AV3022" s="77" t="str">
        <f t="shared" si="660"/>
        <v>51830</v>
      </c>
      <c r="AX3022" s="7" t="s">
        <v>4593</v>
      </c>
      <c r="AY3022">
        <v>2</v>
      </c>
    </row>
    <row r="3023" spans="1:51" hidden="1" outlineLevel="1">
      <c r="A3023" t="s">
        <v>5214</v>
      </c>
      <c r="B3023" t="s">
        <v>4105</v>
      </c>
      <c r="C3023" s="1">
        <f t="shared" si="656"/>
        <v>9343</v>
      </c>
      <c r="D3023" s="7">
        <f>IF(N3023&gt;0, RANK(N3023,(N3023:P3023,Q3023:AE3023)),0)</f>
        <v>2</v>
      </c>
      <c r="E3023" s="7">
        <f>IF(O3023&gt;0,RANK(O3023,(N3023:P3023,Q3023:AE3023)),0)</f>
        <v>1</v>
      </c>
      <c r="F3023" s="7">
        <f>IF(P3023&gt;0,RANK(P3023,(N3023:P3023,Q3023:AE3023)),0)</f>
        <v>0</v>
      </c>
      <c r="G3023" s="1">
        <f t="shared" si="650"/>
        <v>1316</v>
      </c>
      <c r="H3023" s="2">
        <f t="shared" si="651"/>
        <v>0.14085411538049877</v>
      </c>
      <c r="I3023" s="2"/>
      <c r="J3023" s="2">
        <f t="shared" si="654"/>
        <v>0.42459595419030288</v>
      </c>
      <c r="K3023" s="2">
        <f t="shared" si="654"/>
        <v>0.56545006957080168</v>
      </c>
      <c r="L3023" s="2">
        <f t="shared" si="654"/>
        <v>0</v>
      </c>
      <c r="M3023" s="2">
        <f t="shared" si="657"/>
        <v>9.95397623889549E-3</v>
      </c>
      <c r="N3023" s="1">
        <v>3967</v>
      </c>
      <c r="O3023" s="1">
        <v>5283</v>
      </c>
      <c r="Q3023" s="1">
        <v>40</v>
      </c>
      <c r="R3023" s="1">
        <v>29</v>
      </c>
      <c r="W3023" s="1">
        <v>24</v>
      </c>
      <c r="AG3023" s="7">
        <f>IF(Q3023&gt;0,RANK(Q3023,(N3023:P3023,Q3023:AE3023)),0)</f>
        <v>3</v>
      </c>
      <c r="AH3023" s="7">
        <f>IF(R3023&gt;0,RANK(R3023,(N3023:P3023,Q3023:AE3023)),0)</f>
        <v>4</v>
      </c>
      <c r="AI3023" s="7">
        <f>IF(T3023&gt;0,RANK(T3023,(N3023:P3023,Q3023:AE3023)),0)</f>
        <v>0</v>
      </c>
      <c r="AJ3023" s="7">
        <f>IF(S3023&gt;0,RANK(S3023,(N3023:P3023,Q3023:AE3023)),0)</f>
        <v>0</v>
      </c>
      <c r="AK3023" s="2">
        <f t="shared" si="655"/>
        <v>4.2812801027507221E-3</v>
      </c>
      <c r="AL3023" s="2">
        <f t="shared" si="655"/>
        <v>3.1039280744942738E-3</v>
      </c>
      <c r="AM3023" s="2">
        <f t="shared" si="658"/>
        <v>0</v>
      </c>
      <c r="AN3023" s="2">
        <f t="shared" si="659"/>
        <v>0</v>
      </c>
      <c r="AP3023" t="s">
        <v>5214</v>
      </c>
      <c r="AQ3023" t="s">
        <v>4105</v>
      </c>
      <c r="AR3023">
        <v>10</v>
      </c>
      <c r="AT3023" s="85" t="s">
        <v>4355</v>
      </c>
      <c r="AU3023" s="84" t="s">
        <v>3472</v>
      </c>
      <c r="AV3023" s="77" t="str">
        <f t="shared" si="660"/>
        <v>51840</v>
      </c>
      <c r="AX3023" s="7" t="s">
        <v>4593</v>
      </c>
      <c r="AY3023">
        <v>5</v>
      </c>
    </row>
    <row r="3024" spans="1:51" collapsed="1">
      <c r="A3024" t="s">
        <v>2886</v>
      </c>
      <c r="B3024" t="s">
        <v>3839</v>
      </c>
      <c r="C3024" s="1">
        <f t="shared" si="656"/>
        <v>3198367</v>
      </c>
      <c r="D3024" s="7">
        <f>IF(N3024&gt;0, RANK(N3024,(N3024:P3024,Q3024:AE3024)),0)</f>
        <v>2</v>
      </c>
      <c r="E3024" s="7">
        <f>IF(O3024&gt;0,RANK(O3024,(N3024:P3024,Q3024:AE3024)),0)</f>
        <v>1</v>
      </c>
      <c r="F3024" s="7">
        <f>IF(P3024&gt;0,RANK(P3024,(N3024:P3024,Q3024:AE3024)),0)</f>
        <v>6</v>
      </c>
      <c r="G3024" s="1">
        <f t="shared" si="650"/>
        <v>262217</v>
      </c>
      <c r="H3024" s="2">
        <f t="shared" si="651"/>
        <v>8.1984650291852063E-2</v>
      </c>
      <c r="I3024" s="2"/>
      <c r="J3024" s="2">
        <f t="shared" si="654"/>
        <v>0.45483898501954279</v>
      </c>
      <c r="K3024" s="2">
        <f t="shared" si="654"/>
        <v>0.53682363531139488</v>
      </c>
      <c r="L3024" s="2">
        <f t="shared" si="654"/>
        <v>7.4819431291030703E-4</v>
      </c>
      <c r="M3024" s="2">
        <f t="shared" si="657"/>
        <v>7.5891853561520324E-3</v>
      </c>
      <c r="N3024" s="1">
        <f>SUM(N2890:N3023)</f>
        <v>1454742</v>
      </c>
      <c r="O3024" s="1">
        <f>SUM(O2890:O3023)</f>
        <v>1716959</v>
      </c>
      <c r="P3024" s="128">
        <v>2393</v>
      </c>
      <c r="Q3024" s="1">
        <f>SUM(Q2890:Q3023)</f>
        <v>11032</v>
      </c>
      <c r="R3024" s="1">
        <f>SUM(R2890:R3023)</f>
        <v>10161</v>
      </c>
      <c r="S3024" s="128">
        <v>104</v>
      </c>
      <c r="U3024" s="128">
        <v>23</v>
      </c>
      <c r="W3024" s="128">
        <f>SUM(W2890:W3023)-U3024-S3024-P3024</f>
        <v>2953</v>
      </c>
      <c r="AG3024" s="7">
        <f>IF(Q3024&gt;0,RANK(Q3024,(N3024:P3024,Q3024:AE3024)),0)</f>
        <v>3</v>
      </c>
      <c r="AH3024" s="7">
        <f>IF(R3024&gt;0,RANK(R3024,(N3024:P3024,Q3024:AE3024)),0)</f>
        <v>4</v>
      </c>
      <c r="AI3024" s="7">
        <f>IF(T3024&gt;0,RANK(T3024,(N3024:P3024,Q3024:AE3024)),0)</f>
        <v>0</v>
      </c>
      <c r="AJ3024" s="7">
        <f>IF(S3024&gt;0,RANK(S3024,(N3024:P3024,Q3024:AE3024)),0)</f>
        <v>7</v>
      </c>
      <c r="AK3024" s="2">
        <f t="shared" si="655"/>
        <v>3.4492602005961165E-3</v>
      </c>
      <c r="AL3024" s="2">
        <f t="shared" si="655"/>
        <v>3.1769337289935771E-3</v>
      </c>
      <c r="AM3024" s="2">
        <f t="shared" si="658"/>
        <v>0</v>
      </c>
      <c r="AN3024" s="2">
        <f t="shared" si="659"/>
        <v>3.2516593624183845E-5</v>
      </c>
      <c r="AP3024" t="s">
        <v>2886</v>
      </c>
      <c r="AQ3024" t="s">
        <v>3839</v>
      </c>
      <c r="AT3024" s="85" t="s">
        <v>4355</v>
      </c>
      <c r="AU3024" s="116"/>
      <c r="AV3024" s="77" t="str">
        <f t="shared" si="660"/>
        <v>51</v>
      </c>
      <c r="AX3024" s="7" t="s">
        <v>2301</v>
      </c>
    </row>
    <row r="3025" spans="1:59">
      <c r="C3025" s="1"/>
      <c r="E3025" s="7"/>
      <c r="F3025" s="7"/>
      <c r="I3025" s="2"/>
      <c r="AG3025" s="7"/>
      <c r="AH3025" s="7"/>
      <c r="AI3025" s="7"/>
      <c r="AJ3025" s="7"/>
      <c r="BG3025" s="1"/>
    </row>
    <row r="3026" spans="1:59" hidden="1" outlineLevel="1">
      <c r="A3026" t="s">
        <v>2827</v>
      </c>
      <c r="B3026" t="s">
        <v>5215</v>
      </c>
      <c r="C3026" s="1">
        <f t="shared" ref="C3026:C3065" si="661">SUM(N3026:AE3026)</f>
        <v>5127</v>
      </c>
      <c r="D3026" s="7">
        <f>IF(N3026&gt;0, RANK(N3026,(N3026:P3026,Q3026:AE3026)),0)</f>
        <v>2</v>
      </c>
      <c r="E3026" s="7">
        <f>IF(O3026&gt;0,RANK(O3026,(N3026:P3026,Q3026:AE3026)),0)</f>
        <v>1</v>
      </c>
      <c r="F3026" s="7">
        <f>IF(P3026&gt;0,RANK(P3026,(N3026:P3026,Q3026:AE3026)),0)</f>
        <v>3</v>
      </c>
      <c r="G3026" s="1">
        <f t="shared" si="650"/>
        <v>2436</v>
      </c>
      <c r="H3026" s="2">
        <f t="shared" si="651"/>
        <v>0.47513165593914569</v>
      </c>
      <c r="I3026" s="2"/>
      <c r="J3026" s="2">
        <f t="shared" ref="J3026:L3065" si="662">IF($C3026=0,"-",N3026/$C3026)</f>
        <v>0.25648527403939925</v>
      </c>
      <c r="K3026" s="2">
        <f t="shared" si="662"/>
        <v>0.73161692997854499</v>
      </c>
      <c r="L3026" s="2">
        <f t="shared" si="662"/>
        <v>7.0216500877706258E-3</v>
      </c>
      <c r="M3026" s="2">
        <f t="shared" ref="M3026:M3065" si="663">IF(C3026=0,"-",(1-J3026-K3026-L3026))</f>
        <v>4.8761458942851331E-3</v>
      </c>
      <c r="N3026" s="1">
        <v>1315</v>
      </c>
      <c r="O3026" s="1">
        <v>3751</v>
      </c>
      <c r="P3026" s="1">
        <v>36</v>
      </c>
      <c r="Q3026" s="1">
        <v>6</v>
      </c>
      <c r="R3026" s="1">
        <v>9</v>
      </c>
      <c r="S3026" s="1">
        <v>5</v>
      </c>
      <c r="T3026" s="1">
        <v>1</v>
      </c>
      <c r="V3026" s="1">
        <v>0</v>
      </c>
      <c r="Y3026" s="1">
        <v>4</v>
      </c>
      <c r="AG3026" s="7">
        <f>IF(Q3026&gt;0,RANK(Q3026,(N3026:P3026,Q3026:AE3026)),0)</f>
        <v>5</v>
      </c>
      <c r="AH3026" s="7">
        <f>IF(R3026&gt;0,RANK(R3026,(N3026:P3026,Q3026:AE3026)),0)</f>
        <v>4</v>
      </c>
      <c r="AI3026" s="7">
        <f>IF(T3026&gt;0,RANK(T3026,(N3026:P3026,Q3026:AE3026)),0)</f>
        <v>8</v>
      </c>
      <c r="AJ3026" s="7">
        <f>IF(S3026&gt;0,RANK(S3026,(N3026:P3026,Q3026:AE3026)),0)</f>
        <v>6</v>
      </c>
      <c r="AK3026" s="2">
        <f t="shared" ref="AK3026:AL3065" si="664">IF($C3026=0,"-",Q3026/$C3026)</f>
        <v>1.1702750146284377E-3</v>
      </c>
      <c r="AL3026" s="2">
        <f t="shared" si="664"/>
        <v>1.7554125219426564E-3</v>
      </c>
      <c r="AM3026" s="2">
        <f t="shared" ref="AM3026:AM3065" si="665">IF($C3026=0,"-",T3026/$C3026)</f>
        <v>1.9504583577140629E-4</v>
      </c>
      <c r="AN3026" s="2">
        <f t="shared" ref="AN3026:AN3065" si="666">IF($C3026=0,"-",S3026/$C3026)</f>
        <v>9.7522917885703138E-4</v>
      </c>
      <c r="AP3026" t="s">
        <v>2827</v>
      </c>
      <c r="AQ3026" t="s">
        <v>5215</v>
      </c>
      <c r="AR3026">
        <v>0</v>
      </c>
      <c r="AT3026" s="85" t="s">
        <v>2931</v>
      </c>
      <c r="AU3026" s="84" t="s">
        <v>3988</v>
      </c>
      <c r="AV3026" s="77" t="str">
        <f t="shared" ref="AV3026:AV3065" si="667">AT3026&amp;AU3026</f>
        <v>53001</v>
      </c>
      <c r="AX3026" s="7" t="s">
        <v>186</v>
      </c>
      <c r="BG3026" s="1"/>
    </row>
    <row r="3027" spans="1:59" hidden="1" outlineLevel="1">
      <c r="A3027" t="s">
        <v>4441</v>
      </c>
      <c r="B3027" t="s">
        <v>5215</v>
      </c>
      <c r="C3027" s="1">
        <f t="shared" si="661"/>
        <v>8786</v>
      </c>
      <c r="D3027" s="7">
        <f>IF(N3027&gt;0, RANK(N3027,(N3027:P3027,Q3027:AE3027)),0)</f>
        <v>2</v>
      </c>
      <c r="E3027" s="7">
        <f>IF(O3027&gt;0,RANK(O3027,(N3027:P3027,Q3027:AE3027)),0)</f>
        <v>1</v>
      </c>
      <c r="F3027" s="7">
        <f>IF(P3027&gt;0,RANK(P3027,(N3027:P3027,Q3027:AE3027)),0)</f>
        <v>3</v>
      </c>
      <c r="G3027" s="1">
        <f t="shared" si="650"/>
        <v>2001</v>
      </c>
      <c r="H3027" s="2">
        <f t="shared" si="651"/>
        <v>0.22774869109947643</v>
      </c>
      <c r="I3027" s="2"/>
      <c r="J3027" s="2">
        <f t="shared" si="662"/>
        <v>0.37776007284315954</v>
      </c>
      <c r="K3027" s="2">
        <f t="shared" si="662"/>
        <v>0.60550876394263597</v>
      </c>
      <c r="L3027" s="2">
        <f t="shared" si="662"/>
        <v>8.991577509674482E-3</v>
      </c>
      <c r="M3027" s="2">
        <f t="shared" si="663"/>
        <v>7.7395857045299433E-3</v>
      </c>
      <c r="N3027" s="1">
        <v>3319</v>
      </c>
      <c r="O3027" s="1">
        <v>5320</v>
      </c>
      <c r="P3027" s="1">
        <v>79</v>
      </c>
      <c r="Q3027" s="1">
        <v>35</v>
      </c>
      <c r="R3027" s="1">
        <v>23</v>
      </c>
      <c r="S3027" s="1">
        <v>7</v>
      </c>
      <c r="T3027" s="1">
        <v>2</v>
      </c>
      <c r="V3027" s="1">
        <v>1</v>
      </c>
      <c r="Y3027" s="1">
        <v>0</v>
      </c>
      <c r="AG3027" s="7">
        <f>IF(Q3027&gt;0,RANK(Q3027,(N3027:P3027,Q3027:AE3027)),0)</f>
        <v>4</v>
      </c>
      <c r="AH3027" s="7">
        <f>IF(R3027&gt;0,RANK(R3027,(N3027:P3027,Q3027:AE3027)),0)</f>
        <v>5</v>
      </c>
      <c r="AI3027" s="7">
        <f>IF(T3027&gt;0,RANK(T3027,(N3027:P3027,Q3027:AE3027)),0)</f>
        <v>7</v>
      </c>
      <c r="AJ3027" s="7">
        <f>IF(S3027&gt;0,RANK(S3027,(N3027:P3027,Q3027:AE3027)),0)</f>
        <v>6</v>
      </c>
      <c r="AK3027" s="2">
        <f t="shared" si="664"/>
        <v>3.9836102890962897E-3</v>
      </c>
      <c r="AL3027" s="2">
        <f t="shared" si="664"/>
        <v>2.617801047120419E-3</v>
      </c>
      <c r="AM3027" s="2">
        <f t="shared" si="665"/>
        <v>2.2763487366264513E-4</v>
      </c>
      <c r="AN3027" s="2">
        <f t="shared" si="666"/>
        <v>7.9672205781925788E-4</v>
      </c>
      <c r="AP3027" t="s">
        <v>4441</v>
      </c>
      <c r="AQ3027" t="s">
        <v>5215</v>
      </c>
      <c r="AR3027">
        <v>5</v>
      </c>
      <c r="AT3027" s="85" t="s">
        <v>2931</v>
      </c>
      <c r="AU3027" s="84" t="s">
        <v>3989</v>
      </c>
      <c r="AV3027" s="77" t="str">
        <f t="shared" si="667"/>
        <v>53003</v>
      </c>
      <c r="AX3027" s="7" t="s">
        <v>186</v>
      </c>
      <c r="BG3027" s="1"/>
    </row>
    <row r="3028" spans="1:59" hidden="1" outlineLevel="1">
      <c r="A3028" t="s">
        <v>3663</v>
      </c>
      <c r="B3028" t="s">
        <v>5215</v>
      </c>
      <c r="C3028" s="1">
        <f t="shared" si="661"/>
        <v>66886</v>
      </c>
      <c r="D3028" s="7">
        <f>IF(N3028&gt;0, RANK(N3028,(N3028:P3028,Q3028:AE3028)),0)</f>
        <v>2</v>
      </c>
      <c r="E3028" s="7">
        <f>IF(O3028&gt;0,RANK(O3028,(N3028:P3028,Q3028:AE3028)),0)</f>
        <v>1</v>
      </c>
      <c r="F3028" s="7">
        <f>IF(P3028&gt;0,RANK(P3028,(N3028:P3028,Q3028:AE3028)),0)</f>
        <v>3</v>
      </c>
      <c r="G3028" s="1">
        <f t="shared" si="650"/>
        <v>22801</v>
      </c>
      <c r="H3028" s="2">
        <f t="shared" si="651"/>
        <v>0.34089346051490593</v>
      </c>
      <c r="I3028" s="2"/>
      <c r="J3028" s="2">
        <f t="shared" si="662"/>
        <v>0.32217504410489489</v>
      </c>
      <c r="K3028" s="2">
        <f t="shared" si="662"/>
        <v>0.66306850461980082</v>
      </c>
      <c r="L3028" s="2">
        <f t="shared" si="662"/>
        <v>5.8009149896839397E-3</v>
      </c>
      <c r="M3028" s="2">
        <f t="shared" si="663"/>
        <v>8.9555362856202879E-3</v>
      </c>
      <c r="N3028" s="1">
        <v>21549</v>
      </c>
      <c r="O3028" s="1">
        <v>44350</v>
      </c>
      <c r="P3028" s="1">
        <v>388</v>
      </c>
      <c r="Q3028" s="1">
        <v>355</v>
      </c>
      <c r="R3028" s="1">
        <v>145</v>
      </c>
      <c r="S3028" s="1">
        <v>55</v>
      </c>
      <c r="T3028" s="1">
        <v>12</v>
      </c>
      <c r="V3028" s="1">
        <v>7</v>
      </c>
      <c r="Y3028" s="1">
        <v>25</v>
      </c>
      <c r="AG3028" s="7">
        <f>IF(Q3028&gt;0,RANK(Q3028,(N3028:P3028,Q3028:AE3028)),0)</f>
        <v>4</v>
      </c>
      <c r="AH3028" s="7">
        <f>IF(R3028&gt;0,RANK(R3028,(N3028:P3028,Q3028:AE3028)),0)</f>
        <v>5</v>
      </c>
      <c r="AI3028" s="7">
        <f>IF(T3028&gt;0,RANK(T3028,(N3028:P3028,Q3028:AE3028)),0)</f>
        <v>8</v>
      </c>
      <c r="AJ3028" s="7">
        <f>IF(S3028&gt;0,RANK(S3028,(N3028:P3028,Q3028:AE3028)),0)</f>
        <v>6</v>
      </c>
      <c r="AK3028" s="2">
        <f t="shared" si="664"/>
        <v>5.3075381993242235E-3</v>
      </c>
      <c r="AL3028" s="2">
        <f t="shared" si="664"/>
        <v>2.1678677152169364E-3</v>
      </c>
      <c r="AM3028" s="2">
        <f t="shared" si="665"/>
        <v>1.7940974194898782E-4</v>
      </c>
      <c r="AN3028" s="2">
        <f t="shared" si="666"/>
        <v>8.2229465059952759E-4</v>
      </c>
      <c r="AP3028" t="s">
        <v>3663</v>
      </c>
      <c r="AQ3028" t="s">
        <v>5215</v>
      </c>
      <c r="AR3028">
        <v>4</v>
      </c>
      <c r="AT3028" s="85" t="s">
        <v>2931</v>
      </c>
      <c r="AU3028" s="84" t="s">
        <v>3632</v>
      </c>
      <c r="AV3028" s="77" t="str">
        <f t="shared" si="667"/>
        <v>53005</v>
      </c>
      <c r="AX3028" s="7" t="s">
        <v>186</v>
      </c>
      <c r="BG3028" s="1">
        <v>6</v>
      </c>
    </row>
    <row r="3029" spans="1:59" hidden="1" outlineLevel="1">
      <c r="A3029" t="s">
        <v>4239</v>
      </c>
      <c r="B3029" t="s">
        <v>5215</v>
      </c>
      <c r="C3029" s="1">
        <f t="shared" si="661"/>
        <v>29396</v>
      </c>
      <c r="D3029" s="7">
        <f>IF(N3029&gt;0, RANK(N3029,(N3029:P3029,Q3029:AE3029)),0)</f>
        <v>2</v>
      </c>
      <c r="E3029" s="7">
        <f>IF(O3029&gt;0,RANK(O3029,(N3029:P3029,Q3029:AE3029)),0)</f>
        <v>1</v>
      </c>
      <c r="F3029" s="7">
        <f>IF(P3029&gt;0,RANK(P3029,(N3029:P3029,Q3029:AE3029)),0)</f>
        <v>3</v>
      </c>
      <c r="G3029" s="1">
        <f t="shared" si="650"/>
        <v>8011</v>
      </c>
      <c r="H3029" s="2">
        <f t="shared" si="651"/>
        <v>0.27252007075792622</v>
      </c>
      <c r="I3029" s="2"/>
      <c r="J3029" s="2">
        <f t="shared" si="662"/>
        <v>0.35620492584025037</v>
      </c>
      <c r="K3029" s="2">
        <f t="shared" si="662"/>
        <v>0.6287249965981766</v>
      </c>
      <c r="L3029" s="2">
        <f t="shared" si="662"/>
        <v>8.5045584433256233E-3</v>
      </c>
      <c r="M3029" s="2">
        <f t="shared" si="663"/>
        <v>6.5655191182473465E-3</v>
      </c>
      <c r="N3029" s="1">
        <v>10471</v>
      </c>
      <c r="O3029" s="1">
        <v>18482</v>
      </c>
      <c r="P3029" s="1">
        <v>250</v>
      </c>
      <c r="Q3029" s="1">
        <v>115</v>
      </c>
      <c r="R3029" s="1">
        <v>50</v>
      </c>
      <c r="S3029" s="1">
        <v>15</v>
      </c>
      <c r="T3029" s="1">
        <v>1</v>
      </c>
      <c r="V3029" s="1">
        <v>2</v>
      </c>
      <c r="Y3029" s="1">
        <v>10</v>
      </c>
      <c r="AG3029" s="7">
        <f>IF(Q3029&gt;0,RANK(Q3029,(N3029:P3029,Q3029:AE3029)),0)</f>
        <v>4</v>
      </c>
      <c r="AH3029" s="7">
        <f>IF(R3029&gt;0,RANK(R3029,(N3029:P3029,Q3029:AE3029)),0)</f>
        <v>5</v>
      </c>
      <c r="AI3029" s="7">
        <f>IF(T3029&gt;0,RANK(T3029,(N3029:P3029,Q3029:AE3029)),0)</f>
        <v>9</v>
      </c>
      <c r="AJ3029" s="7">
        <f>IF(S3029&gt;0,RANK(S3029,(N3029:P3029,Q3029:AE3029)),0)</f>
        <v>6</v>
      </c>
      <c r="AK3029" s="2">
        <f t="shared" si="664"/>
        <v>3.9120968839297865E-3</v>
      </c>
      <c r="AL3029" s="2">
        <f t="shared" si="664"/>
        <v>1.7009116886651245E-3</v>
      </c>
      <c r="AM3029" s="2">
        <f t="shared" si="665"/>
        <v>3.4018233773302493E-5</v>
      </c>
      <c r="AN3029" s="2">
        <f t="shared" si="666"/>
        <v>5.1027350659953738E-4</v>
      </c>
      <c r="AP3029" t="s">
        <v>4239</v>
      </c>
      <c r="AQ3029" t="s">
        <v>5215</v>
      </c>
      <c r="AR3029">
        <v>4</v>
      </c>
      <c r="AT3029" s="85" t="s">
        <v>2931</v>
      </c>
      <c r="AU3029" s="84" t="s">
        <v>2597</v>
      </c>
      <c r="AV3029" s="77" t="str">
        <f t="shared" si="667"/>
        <v>53007</v>
      </c>
      <c r="AX3029" s="7" t="s">
        <v>186</v>
      </c>
      <c r="BG3029" s="1">
        <v>34</v>
      </c>
    </row>
    <row r="3030" spans="1:59" hidden="1" outlineLevel="1">
      <c r="A3030" t="s">
        <v>4240</v>
      </c>
      <c r="B3030" t="s">
        <v>5215</v>
      </c>
      <c r="C3030" s="1">
        <f t="shared" si="661"/>
        <v>36766</v>
      </c>
      <c r="D3030" s="7">
        <f>IF(N3030&gt;0, RANK(N3030,(N3030:P3030,Q3030:AE3030)),0)</f>
        <v>2</v>
      </c>
      <c r="E3030" s="7">
        <f>IF(O3030&gt;0,RANK(O3030,(N3030:P3030,Q3030:AE3030)),0)</f>
        <v>1</v>
      </c>
      <c r="F3030" s="7">
        <f>IF(P3030&gt;0,RANK(P3030,(N3030:P3030,Q3030:AE3030)),0)</f>
        <v>3</v>
      </c>
      <c r="G3030" s="1">
        <f t="shared" si="650"/>
        <v>1822</v>
      </c>
      <c r="H3030" s="2">
        <f t="shared" si="651"/>
        <v>4.9556655605722678E-2</v>
      </c>
      <c r="I3030" s="2"/>
      <c r="J3030" s="2">
        <f t="shared" si="662"/>
        <v>0.46371647718000325</v>
      </c>
      <c r="K3030" s="2">
        <f t="shared" si="662"/>
        <v>0.51327313278572595</v>
      </c>
      <c r="L3030" s="2">
        <f t="shared" si="662"/>
        <v>1.1532394059729098E-2</v>
      </c>
      <c r="M3030" s="2">
        <f t="shared" si="663"/>
        <v>1.1477995974541647E-2</v>
      </c>
      <c r="N3030" s="1">
        <v>17049</v>
      </c>
      <c r="O3030" s="1">
        <v>18871</v>
      </c>
      <c r="P3030" s="1">
        <v>424</v>
      </c>
      <c r="Q3030" s="1">
        <v>264</v>
      </c>
      <c r="R3030" s="1">
        <v>78</v>
      </c>
      <c r="S3030" s="1">
        <v>51</v>
      </c>
      <c r="T3030" s="1">
        <v>8</v>
      </c>
      <c r="V3030" s="1">
        <v>3</v>
      </c>
      <c r="Y3030" s="1">
        <v>18</v>
      </c>
      <c r="AG3030" s="7">
        <f>IF(Q3030&gt;0,RANK(Q3030,(N3030:P3030,Q3030:AE3030)),0)</f>
        <v>4</v>
      </c>
      <c r="AH3030" s="7">
        <f>IF(R3030&gt;0,RANK(R3030,(N3030:P3030,Q3030:AE3030)),0)</f>
        <v>5</v>
      </c>
      <c r="AI3030" s="7">
        <f>IF(T3030&gt;0,RANK(T3030,(N3030:P3030,Q3030:AE3030)),0)</f>
        <v>8</v>
      </c>
      <c r="AJ3030" s="7">
        <f>IF(S3030&gt;0,RANK(S3030,(N3030:P3030,Q3030:AE3030)),0)</f>
        <v>6</v>
      </c>
      <c r="AK3030" s="2">
        <f t="shared" si="664"/>
        <v>7.1805472447369857E-3</v>
      </c>
      <c r="AL3030" s="2">
        <f t="shared" si="664"/>
        <v>2.1215253223086546E-3</v>
      </c>
      <c r="AM3030" s="2">
        <f t="shared" si="665"/>
        <v>2.175923407496056E-4</v>
      </c>
      <c r="AN3030" s="2">
        <f t="shared" si="666"/>
        <v>1.3871511722787359E-3</v>
      </c>
      <c r="AP3030" t="s">
        <v>4240</v>
      </c>
      <c r="AQ3030" t="s">
        <v>5215</v>
      </c>
      <c r="AR3030">
        <v>6</v>
      </c>
      <c r="AT3030" s="85" t="s">
        <v>2931</v>
      </c>
      <c r="AU3030" s="84" t="s">
        <v>3218</v>
      </c>
      <c r="AV3030" s="77" t="str">
        <f t="shared" si="667"/>
        <v>53009</v>
      </c>
      <c r="AX3030" s="7" t="s">
        <v>186</v>
      </c>
      <c r="BG3030" s="1"/>
    </row>
    <row r="3031" spans="1:59" hidden="1" outlineLevel="1">
      <c r="A3031" t="s">
        <v>2858</v>
      </c>
      <c r="B3031" t="s">
        <v>5215</v>
      </c>
      <c r="C3031" s="1">
        <f t="shared" si="661"/>
        <v>170439</v>
      </c>
      <c r="D3031" s="7">
        <f>IF(N3031&gt;0, RANK(N3031,(N3031:P3031,Q3031:AE3031)),0)</f>
        <v>2</v>
      </c>
      <c r="E3031" s="7">
        <f>IF(O3031&gt;0,RANK(O3031,(N3031:P3031,Q3031:AE3031)),0)</f>
        <v>1</v>
      </c>
      <c r="F3031" s="7">
        <f>IF(P3031&gt;0,RANK(P3031,(N3031:P3031,Q3031:AE3031)),0)</f>
        <v>3</v>
      </c>
      <c r="G3031" s="1">
        <f t="shared" si="650"/>
        <v>9108</v>
      </c>
      <c r="H3031" s="2">
        <f t="shared" si="651"/>
        <v>5.3438473588791301E-2</v>
      </c>
      <c r="I3031" s="2"/>
      <c r="J3031" s="2">
        <f t="shared" si="662"/>
        <v>0.46666549322631556</v>
      </c>
      <c r="K3031" s="2">
        <f t="shared" si="662"/>
        <v>0.52010396681510684</v>
      </c>
      <c r="L3031" s="2">
        <f t="shared" si="662"/>
        <v>6.7883524310750473E-3</v>
      </c>
      <c r="M3031" s="2">
        <f t="shared" si="663"/>
        <v>6.4421875275025445E-3</v>
      </c>
      <c r="N3031" s="1">
        <v>79538</v>
      </c>
      <c r="O3031" s="1">
        <v>88646</v>
      </c>
      <c r="P3031" s="1">
        <v>1157</v>
      </c>
      <c r="Q3031" s="1">
        <v>657</v>
      </c>
      <c r="R3031" s="1">
        <v>239</v>
      </c>
      <c r="S3031" s="1">
        <v>127</v>
      </c>
      <c r="T3031" s="1">
        <v>19</v>
      </c>
      <c r="V3031" s="1">
        <v>13</v>
      </c>
      <c r="Y3031" s="1">
        <v>43</v>
      </c>
      <c r="AG3031" s="7">
        <f>IF(Q3031&gt;0,RANK(Q3031,(N3031:P3031,Q3031:AE3031)),0)</f>
        <v>4</v>
      </c>
      <c r="AH3031" s="7">
        <f>IF(R3031&gt;0,RANK(R3031,(N3031:P3031,Q3031:AE3031)),0)</f>
        <v>5</v>
      </c>
      <c r="AI3031" s="7">
        <f>IF(T3031&gt;0,RANK(T3031,(N3031:P3031,Q3031:AE3031)),0)</f>
        <v>8</v>
      </c>
      <c r="AJ3031" s="7">
        <f>IF(S3031&gt;0,RANK(S3031,(N3031:P3031,Q3031:AE3031)),0)</f>
        <v>6</v>
      </c>
      <c r="AK3031" s="2">
        <f t="shared" si="664"/>
        <v>3.8547515533416646E-3</v>
      </c>
      <c r="AL3031" s="2">
        <f t="shared" si="664"/>
        <v>1.4022612195565569E-3</v>
      </c>
      <c r="AM3031" s="2">
        <f t="shared" si="665"/>
        <v>1.1147683335386854E-4</v>
      </c>
      <c r="AN3031" s="2">
        <f t="shared" si="666"/>
        <v>7.4513462294427922E-4</v>
      </c>
      <c r="AP3031" t="s">
        <v>2858</v>
      </c>
      <c r="AQ3031" t="s">
        <v>5215</v>
      </c>
      <c r="AR3031">
        <v>3</v>
      </c>
      <c r="AT3031" s="85" t="s">
        <v>2931</v>
      </c>
      <c r="AU3031" s="84" t="s">
        <v>3234</v>
      </c>
      <c r="AV3031" s="77" t="str">
        <f t="shared" si="667"/>
        <v>53011</v>
      </c>
      <c r="AX3031" s="7" t="s">
        <v>186</v>
      </c>
      <c r="BG3031" s="1">
        <v>56</v>
      </c>
    </row>
    <row r="3032" spans="1:59" hidden="1" outlineLevel="1">
      <c r="A3032" t="s">
        <v>2432</v>
      </c>
      <c r="B3032" t="s">
        <v>5215</v>
      </c>
      <c r="C3032" s="1">
        <f t="shared" si="661"/>
        <v>2107</v>
      </c>
      <c r="D3032" s="7">
        <f>IF(N3032&gt;0, RANK(N3032,(N3032:P3032,Q3032:AE3032)),0)</f>
        <v>2</v>
      </c>
      <c r="E3032" s="7">
        <f>IF(O3032&gt;0,RANK(O3032,(N3032:P3032,Q3032:AE3032)),0)</f>
        <v>1</v>
      </c>
      <c r="F3032" s="7">
        <f>IF(P3032&gt;0,RANK(P3032,(N3032:P3032,Q3032:AE3032)),0)</f>
        <v>3</v>
      </c>
      <c r="G3032" s="1">
        <f t="shared" si="650"/>
        <v>865</v>
      </c>
      <c r="H3032" s="2">
        <f t="shared" si="651"/>
        <v>0.41053630754627435</v>
      </c>
      <c r="I3032" s="2"/>
      <c r="J3032" s="2">
        <f t="shared" si="662"/>
        <v>0.28713811105837683</v>
      </c>
      <c r="K3032" s="2">
        <f t="shared" si="662"/>
        <v>0.69767441860465118</v>
      </c>
      <c r="L3032" s="2">
        <f t="shared" si="662"/>
        <v>7.5937351684859994E-3</v>
      </c>
      <c r="M3032" s="2">
        <f t="shared" si="663"/>
        <v>7.5937351684859872E-3</v>
      </c>
      <c r="N3032" s="1">
        <v>605</v>
      </c>
      <c r="O3032" s="1">
        <v>1470</v>
      </c>
      <c r="P3032" s="1">
        <v>16</v>
      </c>
      <c r="Q3032" s="1">
        <v>8</v>
      </c>
      <c r="R3032" s="1">
        <v>5</v>
      </c>
      <c r="S3032" s="1">
        <v>2</v>
      </c>
      <c r="T3032" s="1">
        <v>0</v>
      </c>
      <c r="V3032" s="1">
        <v>0</v>
      </c>
      <c r="Y3032" s="1">
        <v>1</v>
      </c>
      <c r="AG3032" s="7">
        <f>IF(Q3032&gt;0,RANK(Q3032,(N3032:P3032,Q3032:AE3032)),0)</f>
        <v>4</v>
      </c>
      <c r="AH3032" s="7">
        <f>IF(R3032&gt;0,RANK(R3032,(N3032:P3032,Q3032:AE3032)),0)</f>
        <v>5</v>
      </c>
      <c r="AI3032" s="7">
        <f>IF(T3032&gt;0,RANK(T3032,(N3032:P3032,Q3032:AE3032)),0)</f>
        <v>0</v>
      </c>
      <c r="AJ3032" s="7">
        <f>IF(S3032&gt;0,RANK(S3032,(N3032:P3032,Q3032:AE3032)),0)</f>
        <v>6</v>
      </c>
      <c r="AK3032" s="2">
        <f t="shared" si="664"/>
        <v>3.7968675842429997E-3</v>
      </c>
      <c r="AL3032" s="2">
        <f t="shared" si="664"/>
        <v>2.3730422401518746E-3</v>
      </c>
      <c r="AM3032" s="2">
        <f t="shared" si="665"/>
        <v>0</v>
      </c>
      <c r="AN3032" s="2">
        <f t="shared" si="666"/>
        <v>9.4921689606074992E-4</v>
      </c>
      <c r="AP3032" t="s">
        <v>2432</v>
      </c>
      <c r="AQ3032" t="s">
        <v>5215</v>
      </c>
      <c r="AR3032">
        <v>5</v>
      </c>
      <c r="AT3032" s="85" t="s">
        <v>2931</v>
      </c>
      <c r="AU3032" s="84" t="s">
        <v>3235</v>
      </c>
      <c r="AV3032" s="77" t="str">
        <f t="shared" si="667"/>
        <v>53013</v>
      </c>
      <c r="AX3032" s="7" t="s">
        <v>186</v>
      </c>
      <c r="BG3032" s="1"/>
    </row>
    <row r="3033" spans="1:59" hidden="1" outlineLevel="1">
      <c r="A3033" t="s">
        <v>4561</v>
      </c>
      <c r="B3033" t="s">
        <v>5215</v>
      </c>
      <c r="C3033" s="1">
        <f t="shared" si="661"/>
        <v>42473</v>
      </c>
      <c r="D3033" s="7">
        <f>IF(N3033&gt;0, RANK(N3033,(N3033:P3033,Q3033:AE3033)),0)</f>
        <v>1</v>
      </c>
      <c r="E3033" s="7">
        <f>IF(O3033&gt;0,RANK(O3033,(N3033:P3033,Q3033:AE3033)),0)</f>
        <v>2</v>
      </c>
      <c r="F3033" s="7">
        <f>IF(P3033&gt;0,RANK(P3033,(N3033:P3033,Q3033:AE3033)),0)</f>
        <v>3</v>
      </c>
      <c r="G3033" s="1">
        <f t="shared" si="650"/>
        <v>1372</v>
      </c>
      <c r="H3033" s="2">
        <f t="shared" si="651"/>
        <v>3.2302874767499351E-2</v>
      </c>
      <c r="I3033" s="2"/>
      <c r="J3033" s="2">
        <f t="shared" si="662"/>
        <v>0.50829939020083348</v>
      </c>
      <c r="K3033" s="2">
        <f t="shared" si="662"/>
        <v>0.4759965154333341</v>
      </c>
      <c r="L3033" s="2">
        <f t="shared" si="662"/>
        <v>8.3111623855155036E-3</v>
      </c>
      <c r="M3033" s="2">
        <f t="shared" si="663"/>
        <v>7.3929319803169181E-3</v>
      </c>
      <c r="N3033" s="1">
        <v>21589</v>
      </c>
      <c r="O3033" s="1">
        <v>20217</v>
      </c>
      <c r="P3033" s="1">
        <v>353</v>
      </c>
      <c r="Q3033" s="1">
        <v>156</v>
      </c>
      <c r="R3033" s="1">
        <v>77</v>
      </c>
      <c r="S3033" s="1">
        <v>34</v>
      </c>
      <c r="T3033" s="1">
        <v>11</v>
      </c>
      <c r="V3033" s="1">
        <v>3</v>
      </c>
      <c r="Y3033" s="1">
        <v>33</v>
      </c>
      <c r="AG3033" s="7">
        <f>IF(Q3033&gt;0,RANK(Q3033,(N3033:P3033,Q3033:AE3033)),0)</f>
        <v>4</v>
      </c>
      <c r="AH3033" s="7">
        <f>IF(R3033&gt;0,RANK(R3033,(N3033:P3033,Q3033:AE3033)),0)</f>
        <v>5</v>
      </c>
      <c r="AI3033" s="7">
        <f>IF(T3033&gt;0,RANK(T3033,(N3033:P3033,Q3033:AE3033)),0)</f>
        <v>8</v>
      </c>
      <c r="AJ3033" s="7">
        <f>IF(S3033&gt;0,RANK(S3033,(N3033:P3033,Q3033:AE3033)),0)</f>
        <v>6</v>
      </c>
      <c r="AK3033" s="2">
        <f t="shared" si="664"/>
        <v>3.6729216207943868E-3</v>
      </c>
      <c r="AL3033" s="2">
        <f t="shared" si="664"/>
        <v>1.8129164410331268E-3</v>
      </c>
      <c r="AM3033" s="2">
        <f t="shared" si="665"/>
        <v>2.5898806300473243E-4</v>
      </c>
      <c r="AN3033" s="2">
        <f t="shared" si="666"/>
        <v>8.0050855837826389E-4</v>
      </c>
      <c r="AP3033" t="s">
        <v>4561</v>
      </c>
      <c r="AQ3033" t="s">
        <v>5215</v>
      </c>
      <c r="AR3033">
        <v>3</v>
      </c>
      <c r="AT3033" s="85" t="s">
        <v>2931</v>
      </c>
      <c r="AU3033" s="84" t="s">
        <v>4670</v>
      </c>
      <c r="AV3033" s="77" t="str">
        <f t="shared" si="667"/>
        <v>53015</v>
      </c>
      <c r="AX3033" s="7" t="s">
        <v>186</v>
      </c>
      <c r="BG3033" s="1">
        <v>57</v>
      </c>
    </row>
    <row r="3034" spans="1:59" hidden="1" outlineLevel="1">
      <c r="A3034" t="s">
        <v>4987</v>
      </c>
      <c r="B3034" t="s">
        <v>5215</v>
      </c>
      <c r="C3034" s="1">
        <f t="shared" si="661"/>
        <v>13372</v>
      </c>
      <c r="D3034" s="7">
        <f>IF(N3034&gt;0, RANK(N3034,(N3034:P3034,Q3034:AE3034)),0)</f>
        <v>2</v>
      </c>
      <c r="E3034" s="7">
        <f>IF(O3034&gt;0,RANK(O3034,(N3034:P3034,Q3034:AE3034)),0)</f>
        <v>1</v>
      </c>
      <c r="F3034" s="7">
        <f>IF(P3034&gt;0,RANK(P3034,(N3034:P3034,Q3034:AE3034)),0)</f>
        <v>3</v>
      </c>
      <c r="G3034" s="1">
        <f t="shared" si="650"/>
        <v>4594</v>
      </c>
      <c r="H3034" s="2">
        <f t="shared" si="651"/>
        <v>0.34355369428656896</v>
      </c>
      <c r="I3034" s="2"/>
      <c r="J3034" s="2">
        <f t="shared" si="662"/>
        <v>0.32201615315584803</v>
      </c>
      <c r="K3034" s="2">
        <f t="shared" si="662"/>
        <v>0.66556984744241698</v>
      </c>
      <c r="L3034" s="2">
        <f t="shared" si="662"/>
        <v>7.2539635058330842E-3</v>
      </c>
      <c r="M3034" s="2">
        <f t="shared" si="663"/>
        <v>5.1600358959018478E-3</v>
      </c>
      <c r="N3034" s="1">
        <v>4306</v>
      </c>
      <c r="O3034" s="1">
        <v>8900</v>
      </c>
      <c r="P3034" s="1">
        <v>97</v>
      </c>
      <c r="Q3034" s="1">
        <v>36</v>
      </c>
      <c r="R3034" s="1">
        <v>18</v>
      </c>
      <c r="S3034" s="1">
        <v>4</v>
      </c>
      <c r="T3034" s="1">
        <v>1</v>
      </c>
      <c r="V3034" s="1">
        <v>0</v>
      </c>
      <c r="Y3034" s="1">
        <v>10</v>
      </c>
      <c r="AG3034" s="7">
        <f>IF(Q3034&gt;0,RANK(Q3034,(N3034:P3034,Q3034:AE3034)),0)</f>
        <v>4</v>
      </c>
      <c r="AH3034" s="7">
        <f>IF(R3034&gt;0,RANK(R3034,(N3034:P3034,Q3034:AE3034)),0)</f>
        <v>5</v>
      </c>
      <c r="AI3034" s="7">
        <f>IF(T3034&gt;0,RANK(T3034,(N3034:P3034,Q3034:AE3034)),0)</f>
        <v>8</v>
      </c>
      <c r="AJ3034" s="7">
        <f>IF(S3034&gt;0,RANK(S3034,(N3034:P3034,Q3034:AE3034)),0)</f>
        <v>7</v>
      </c>
      <c r="AK3034" s="2">
        <f t="shared" si="664"/>
        <v>2.6921926413401138E-3</v>
      </c>
      <c r="AL3034" s="2">
        <f t="shared" si="664"/>
        <v>1.3460963206700569E-3</v>
      </c>
      <c r="AM3034" s="2">
        <f t="shared" si="665"/>
        <v>7.478312892611427E-5</v>
      </c>
      <c r="AN3034" s="2">
        <f t="shared" si="666"/>
        <v>2.9913251570445708E-4</v>
      </c>
      <c r="AP3034" t="s">
        <v>4987</v>
      </c>
      <c r="AQ3034" t="s">
        <v>5215</v>
      </c>
      <c r="AR3034">
        <v>4</v>
      </c>
      <c r="AT3034" s="85" t="s">
        <v>2931</v>
      </c>
      <c r="AU3034" s="84" t="s">
        <v>4671</v>
      </c>
      <c r="AV3034" s="77" t="str">
        <f t="shared" si="667"/>
        <v>53017</v>
      </c>
      <c r="AX3034" s="7" t="s">
        <v>186</v>
      </c>
      <c r="BG3034" s="1"/>
    </row>
    <row r="3035" spans="1:59" hidden="1" outlineLevel="1">
      <c r="A3035" t="s">
        <v>4927</v>
      </c>
      <c r="B3035" t="s">
        <v>5215</v>
      </c>
      <c r="C3035" s="1">
        <f t="shared" si="661"/>
        <v>3341</v>
      </c>
      <c r="D3035" s="7">
        <f>IF(N3035&gt;0, RANK(N3035,(N3035:P3035,Q3035:AE3035)),0)</f>
        <v>2</v>
      </c>
      <c r="E3035" s="7">
        <f>IF(O3035&gt;0,RANK(O3035,(N3035:P3035,Q3035:AE3035)),0)</f>
        <v>1</v>
      </c>
      <c r="F3035" s="7">
        <f>IF(P3035&gt;0,RANK(P3035,(N3035:P3035,Q3035:AE3035)),0)</f>
        <v>3</v>
      </c>
      <c r="G3035" s="1">
        <f t="shared" si="650"/>
        <v>818</v>
      </c>
      <c r="H3035" s="2">
        <f t="shared" si="651"/>
        <v>0.24483687518706973</v>
      </c>
      <c r="I3035" s="2"/>
      <c r="J3035" s="2">
        <f t="shared" si="662"/>
        <v>0.35947321161328943</v>
      </c>
      <c r="K3035" s="2">
        <f t="shared" si="662"/>
        <v>0.60431008680035914</v>
      </c>
      <c r="L3035" s="2">
        <f t="shared" si="662"/>
        <v>1.7360071834780007E-2</v>
      </c>
      <c r="M3035" s="2">
        <f t="shared" si="663"/>
        <v>1.8856629751571367E-2</v>
      </c>
      <c r="N3035" s="1">
        <v>1201</v>
      </c>
      <c r="O3035" s="1">
        <v>2019</v>
      </c>
      <c r="P3035" s="1">
        <v>58</v>
      </c>
      <c r="Q3035" s="1">
        <v>24</v>
      </c>
      <c r="R3035" s="1">
        <v>30</v>
      </c>
      <c r="S3035" s="1">
        <v>6</v>
      </c>
      <c r="T3035" s="1">
        <v>1</v>
      </c>
      <c r="V3035" s="1">
        <v>0</v>
      </c>
      <c r="Y3035" s="1">
        <v>2</v>
      </c>
      <c r="AG3035" s="7">
        <f>IF(Q3035&gt;0,RANK(Q3035,(N3035:P3035,Q3035:AE3035)),0)</f>
        <v>5</v>
      </c>
      <c r="AH3035" s="7">
        <f>IF(R3035&gt;0,RANK(R3035,(N3035:P3035,Q3035:AE3035)),0)</f>
        <v>4</v>
      </c>
      <c r="AI3035" s="7">
        <f>IF(T3035&gt;0,RANK(T3035,(N3035:P3035,Q3035:AE3035)),0)</f>
        <v>8</v>
      </c>
      <c r="AJ3035" s="7">
        <f>IF(S3035&gt;0,RANK(S3035,(N3035:P3035,Q3035:AE3035)),0)</f>
        <v>6</v>
      </c>
      <c r="AK3035" s="2">
        <f t="shared" si="664"/>
        <v>7.1834780005986228E-3</v>
      </c>
      <c r="AL3035" s="2">
        <f t="shared" si="664"/>
        <v>8.9793475007482783E-3</v>
      </c>
      <c r="AM3035" s="2">
        <f t="shared" si="665"/>
        <v>2.9931158335827599E-4</v>
      </c>
      <c r="AN3035" s="2">
        <f t="shared" si="666"/>
        <v>1.7958695001496557E-3</v>
      </c>
      <c r="AP3035" t="s">
        <v>4927</v>
      </c>
      <c r="AQ3035" t="s">
        <v>5215</v>
      </c>
      <c r="AR3035">
        <v>5</v>
      </c>
      <c r="AT3035" s="85" t="s">
        <v>2931</v>
      </c>
      <c r="AU3035" s="84" t="s">
        <v>4672</v>
      </c>
      <c r="AV3035" s="77" t="str">
        <f t="shared" si="667"/>
        <v>53019</v>
      </c>
      <c r="AX3035" s="7" t="s">
        <v>186</v>
      </c>
      <c r="BG3035" s="1">
        <v>3</v>
      </c>
    </row>
    <row r="3036" spans="1:59" hidden="1" outlineLevel="1">
      <c r="A3036" t="s">
        <v>3082</v>
      </c>
      <c r="B3036" t="s">
        <v>5215</v>
      </c>
      <c r="C3036" s="1">
        <f t="shared" si="661"/>
        <v>16159</v>
      </c>
      <c r="D3036" s="7">
        <f>IF(N3036&gt;0, RANK(N3036,(N3036:P3036,Q3036:AE3036)),0)</f>
        <v>2</v>
      </c>
      <c r="E3036" s="7">
        <f>IF(O3036&gt;0,RANK(O3036,(N3036:P3036,Q3036:AE3036)),0)</f>
        <v>1</v>
      </c>
      <c r="F3036" s="7">
        <f>IF(P3036&gt;0,RANK(P3036,(N3036:P3036,Q3036:AE3036)),0)</f>
        <v>3</v>
      </c>
      <c r="G3036" s="1">
        <f t="shared" si="650"/>
        <v>5569</v>
      </c>
      <c r="H3036" s="2">
        <f t="shared" si="651"/>
        <v>0.344637663221734</v>
      </c>
      <c r="I3036" s="2"/>
      <c r="J3036" s="2">
        <f t="shared" si="662"/>
        <v>0.32105947150194936</v>
      </c>
      <c r="K3036" s="2">
        <f t="shared" si="662"/>
        <v>0.66569713472368341</v>
      </c>
      <c r="L3036" s="2">
        <f t="shared" si="662"/>
        <v>5.8790766755368526E-3</v>
      </c>
      <c r="M3036" s="2">
        <f t="shared" si="663"/>
        <v>7.3643170988303766E-3</v>
      </c>
      <c r="N3036" s="1">
        <v>5188</v>
      </c>
      <c r="O3036" s="1">
        <v>10757</v>
      </c>
      <c r="P3036" s="1">
        <v>95</v>
      </c>
      <c r="Q3036" s="1">
        <v>67</v>
      </c>
      <c r="R3036" s="1">
        <v>35</v>
      </c>
      <c r="S3036" s="1">
        <v>8</v>
      </c>
      <c r="T3036" s="1">
        <v>0</v>
      </c>
      <c r="V3036" s="1">
        <v>3</v>
      </c>
      <c r="Y3036" s="1">
        <v>6</v>
      </c>
      <c r="AG3036" s="7">
        <f>IF(Q3036&gt;0,RANK(Q3036,(N3036:P3036,Q3036:AE3036)),0)</f>
        <v>4</v>
      </c>
      <c r="AH3036" s="7">
        <f>IF(R3036&gt;0,RANK(R3036,(N3036:P3036,Q3036:AE3036)),0)</f>
        <v>5</v>
      </c>
      <c r="AI3036" s="7">
        <f>IF(T3036&gt;0,RANK(T3036,(N3036:P3036,Q3036:AE3036)),0)</f>
        <v>0</v>
      </c>
      <c r="AJ3036" s="7">
        <f>IF(S3036&gt;0,RANK(S3036,(N3036:P3036,Q3036:AE3036)),0)</f>
        <v>6</v>
      </c>
      <c r="AK3036" s="2">
        <f t="shared" si="664"/>
        <v>4.146296181694412E-3</v>
      </c>
      <c r="AL3036" s="2">
        <f t="shared" si="664"/>
        <v>2.1659756173030508E-3</v>
      </c>
      <c r="AM3036" s="2">
        <f t="shared" si="665"/>
        <v>0</v>
      </c>
      <c r="AN3036" s="2">
        <f t="shared" si="666"/>
        <v>4.9508014109784018E-4</v>
      </c>
      <c r="AP3036" t="s">
        <v>3082</v>
      </c>
      <c r="AQ3036" t="s">
        <v>5215</v>
      </c>
      <c r="AR3036">
        <v>4</v>
      </c>
      <c r="AT3036" s="85" t="s">
        <v>2931</v>
      </c>
      <c r="AU3036" s="84" t="s">
        <v>4350</v>
      </c>
      <c r="AV3036" s="77" t="str">
        <f t="shared" si="667"/>
        <v>53021</v>
      </c>
      <c r="AX3036" s="7" t="s">
        <v>186</v>
      </c>
      <c r="BG3036" s="1"/>
    </row>
    <row r="3037" spans="1:59" hidden="1" outlineLevel="1">
      <c r="A3037" t="s">
        <v>2406</v>
      </c>
      <c r="B3037" t="s">
        <v>5215</v>
      </c>
      <c r="C3037" s="1">
        <f t="shared" si="661"/>
        <v>1320</v>
      </c>
      <c r="D3037" s="7">
        <f>IF(N3037&gt;0, RANK(N3037,(N3037:P3037,Q3037:AE3037)),0)</f>
        <v>2</v>
      </c>
      <c r="E3037" s="7">
        <f>IF(O3037&gt;0,RANK(O3037,(N3037:P3037,Q3037:AE3037)),0)</f>
        <v>1</v>
      </c>
      <c r="F3037" s="7">
        <f>IF(P3037&gt;0,RANK(P3037,(N3037:P3037,Q3037:AE3037)),0)</f>
        <v>3</v>
      </c>
      <c r="G3037" s="1">
        <f t="shared" si="650"/>
        <v>570</v>
      </c>
      <c r="H3037" s="2">
        <f t="shared" si="651"/>
        <v>0.43181818181818182</v>
      </c>
      <c r="I3037" s="2"/>
      <c r="J3037" s="2">
        <f t="shared" si="662"/>
        <v>0.27651515151515149</v>
      </c>
      <c r="K3037" s="2">
        <f t="shared" si="662"/>
        <v>0.70833333333333337</v>
      </c>
      <c r="L3037" s="2">
        <f t="shared" si="662"/>
        <v>9.8484848484848477E-3</v>
      </c>
      <c r="M3037" s="2">
        <f t="shared" si="663"/>
        <v>5.3030303030302903E-3</v>
      </c>
      <c r="N3037" s="1">
        <v>365</v>
      </c>
      <c r="O3037" s="1">
        <v>935</v>
      </c>
      <c r="P3037" s="1">
        <v>13</v>
      </c>
      <c r="Q3037" s="1">
        <v>5</v>
      </c>
      <c r="R3037" s="1">
        <v>1</v>
      </c>
      <c r="S3037" s="1">
        <v>0</v>
      </c>
      <c r="T3037" s="1">
        <v>0</v>
      </c>
      <c r="V3037" s="1">
        <v>1</v>
      </c>
      <c r="Y3037" s="1">
        <v>0</v>
      </c>
      <c r="AG3037" s="7">
        <f>IF(Q3037&gt;0,RANK(Q3037,(N3037:P3037,Q3037:AE3037)),0)</f>
        <v>4</v>
      </c>
      <c r="AH3037" s="7">
        <f>IF(R3037&gt;0,RANK(R3037,(N3037:P3037,Q3037:AE3037)),0)</f>
        <v>5</v>
      </c>
      <c r="AI3037" s="7">
        <f>IF(T3037&gt;0,RANK(T3037,(N3037:P3037,Q3037:AE3037)),0)</f>
        <v>0</v>
      </c>
      <c r="AJ3037" s="7">
        <f>IF(S3037&gt;0,RANK(S3037,(N3037:P3037,Q3037:AE3037)),0)</f>
        <v>0</v>
      </c>
      <c r="AK3037" s="2">
        <f t="shared" si="664"/>
        <v>3.787878787878788E-3</v>
      </c>
      <c r="AL3037" s="2">
        <f t="shared" si="664"/>
        <v>7.5757575757575758E-4</v>
      </c>
      <c r="AM3037" s="2">
        <f t="shared" si="665"/>
        <v>0</v>
      </c>
      <c r="AN3037" s="2">
        <f t="shared" si="666"/>
        <v>0</v>
      </c>
      <c r="AP3037" t="s">
        <v>2406</v>
      </c>
      <c r="AQ3037" t="s">
        <v>5215</v>
      </c>
      <c r="AR3037">
        <v>5</v>
      </c>
      <c r="AT3037" s="85" t="s">
        <v>2931</v>
      </c>
      <c r="AU3037" s="84" t="s">
        <v>4351</v>
      </c>
      <c r="AV3037" s="77" t="str">
        <f t="shared" si="667"/>
        <v>53023</v>
      </c>
      <c r="AX3037" s="7" t="s">
        <v>186</v>
      </c>
      <c r="BG3037" s="1"/>
    </row>
    <row r="3038" spans="1:59" hidden="1" outlineLevel="1">
      <c r="A3038" t="s">
        <v>3212</v>
      </c>
      <c r="B3038" t="s">
        <v>5215</v>
      </c>
      <c r="C3038" s="1">
        <f t="shared" si="661"/>
        <v>25995</v>
      </c>
      <c r="D3038" s="7">
        <f>IF(N3038&gt;0, RANK(N3038,(N3038:P3038,Q3038:AE3038)),0)</f>
        <v>2</v>
      </c>
      <c r="E3038" s="7">
        <f>IF(O3038&gt;0,RANK(O3038,(N3038:P3038,Q3038:AE3038)),0)</f>
        <v>1</v>
      </c>
      <c r="F3038" s="7">
        <f>IF(P3038&gt;0,RANK(P3038,(N3038:P3038,Q3038:AE3038)),0)</f>
        <v>3</v>
      </c>
      <c r="G3038" s="1">
        <f t="shared" si="650"/>
        <v>10020</v>
      </c>
      <c r="H3038" s="2">
        <f t="shared" si="651"/>
        <v>0.3854587420657819</v>
      </c>
      <c r="I3038" s="2"/>
      <c r="J3038" s="2">
        <f t="shared" si="662"/>
        <v>0.29924985574148877</v>
      </c>
      <c r="K3038" s="2">
        <f t="shared" si="662"/>
        <v>0.68470859780727067</v>
      </c>
      <c r="L3038" s="2">
        <f t="shared" si="662"/>
        <v>7.3475668397768798E-3</v>
      </c>
      <c r="M3038" s="2">
        <f t="shared" si="663"/>
        <v>8.6939796114636828E-3</v>
      </c>
      <c r="N3038" s="1">
        <v>7779</v>
      </c>
      <c r="O3038" s="1">
        <v>17799</v>
      </c>
      <c r="P3038" s="1">
        <v>191</v>
      </c>
      <c r="Q3038" s="1">
        <v>99</v>
      </c>
      <c r="R3038" s="1">
        <v>86</v>
      </c>
      <c r="S3038" s="1">
        <v>17</v>
      </c>
      <c r="T3038" s="1">
        <v>3</v>
      </c>
      <c r="V3038" s="1">
        <v>2</v>
      </c>
      <c r="Y3038" s="1">
        <v>19</v>
      </c>
      <c r="AG3038" s="7">
        <f>IF(Q3038&gt;0,RANK(Q3038,(N3038:P3038,Q3038:AE3038)),0)</f>
        <v>4</v>
      </c>
      <c r="AH3038" s="7">
        <f>IF(R3038&gt;0,RANK(R3038,(N3038:P3038,Q3038:AE3038)),0)</f>
        <v>5</v>
      </c>
      <c r="AI3038" s="7">
        <f>IF(T3038&gt;0,RANK(T3038,(N3038:P3038,Q3038:AE3038)),0)</f>
        <v>8</v>
      </c>
      <c r="AJ3038" s="7">
        <f>IF(S3038&gt;0,RANK(S3038,(N3038:P3038,Q3038:AE3038)),0)</f>
        <v>7</v>
      </c>
      <c r="AK3038" s="2">
        <f t="shared" si="664"/>
        <v>3.8084246970571264E-3</v>
      </c>
      <c r="AL3038" s="2">
        <f t="shared" si="664"/>
        <v>3.3083285247162914E-3</v>
      </c>
      <c r="AM3038" s="2">
        <f t="shared" si="665"/>
        <v>1.154068090017311E-4</v>
      </c>
      <c r="AN3038" s="2">
        <f t="shared" si="666"/>
        <v>6.5397191767647619E-4</v>
      </c>
      <c r="AP3038" t="s">
        <v>3212</v>
      </c>
      <c r="AQ3038" t="s">
        <v>5215</v>
      </c>
      <c r="AR3038">
        <v>4</v>
      </c>
      <c r="AT3038" s="85" t="s">
        <v>2931</v>
      </c>
      <c r="AU3038" s="84" t="s">
        <v>3949</v>
      </c>
      <c r="AV3038" s="77" t="str">
        <f t="shared" si="667"/>
        <v>53025</v>
      </c>
      <c r="AX3038" s="7" t="s">
        <v>186</v>
      </c>
      <c r="BG3038" s="1"/>
    </row>
    <row r="3039" spans="1:59" hidden="1" outlineLevel="1">
      <c r="A3039" t="s">
        <v>4932</v>
      </c>
      <c r="B3039" t="s">
        <v>5215</v>
      </c>
      <c r="C3039" s="1">
        <f t="shared" si="661"/>
        <v>27953</v>
      </c>
      <c r="D3039" s="7">
        <f>IF(N3039&gt;0, RANK(N3039,(N3039:P3039,Q3039:AE3039)),0)</f>
        <v>1</v>
      </c>
      <c r="E3039" s="7">
        <f>IF(O3039&gt;0,RANK(O3039,(N3039:P3039,Q3039:AE3039)),0)</f>
        <v>2</v>
      </c>
      <c r="F3039" s="7">
        <f>IF(P3039&gt;0,RANK(P3039,(N3039:P3039,Q3039:AE3039)),0)</f>
        <v>3</v>
      </c>
      <c r="G3039" s="1">
        <f t="shared" si="650"/>
        <v>1712</v>
      </c>
      <c r="H3039" s="2">
        <f t="shared" si="651"/>
        <v>6.1245662361821628E-2</v>
      </c>
      <c r="I3039" s="2"/>
      <c r="J3039" s="2">
        <f t="shared" si="662"/>
        <v>0.52169713447572708</v>
      </c>
      <c r="K3039" s="2">
        <f t="shared" si="662"/>
        <v>0.46045147211390547</v>
      </c>
      <c r="L3039" s="2">
        <f t="shared" si="662"/>
        <v>1.0124136944156262E-2</v>
      </c>
      <c r="M3039" s="2">
        <f t="shared" si="663"/>
        <v>7.727256466211193E-3</v>
      </c>
      <c r="N3039" s="1">
        <v>14583</v>
      </c>
      <c r="O3039" s="1">
        <v>12871</v>
      </c>
      <c r="P3039" s="1">
        <v>283</v>
      </c>
      <c r="Q3039" s="1">
        <v>120</v>
      </c>
      <c r="R3039" s="1">
        <v>43</v>
      </c>
      <c r="S3039" s="1">
        <v>27</v>
      </c>
      <c r="T3039" s="1">
        <v>5</v>
      </c>
      <c r="V3039" s="1">
        <v>3</v>
      </c>
      <c r="Y3039" s="1">
        <v>18</v>
      </c>
      <c r="AG3039" s="7">
        <f>IF(Q3039&gt;0,RANK(Q3039,(N3039:P3039,Q3039:AE3039)),0)</f>
        <v>4</v>
      </c>
      <c r="AH3039" s="7">
        <f>IF(R3039&gt;0,RANK(R3039,(N3039:P3039,Q3039:AE3039)),0)</f>
        <v>5</v>
      </c>
      <c r="AI3039" s="7">
        <f>IF(T3039&gt;0,RANK(T3039,(N3039:P3039,Q3039:AE3039)),0)</f>
        <v>8</v>
      </c>
      <c r="AJ3039" s="7">
        <f>IF(S3039&gt;0,RANK(S3039,(N3039:P3039,Q3039:AE3039)),0)</f>
        <v>6</v>
      </c>
      <c r="AK3039" s="2">
        <f t="shared" si="664"/>
        <v>4.2929202590061893E-3</v>
      </c>
      <c r="AL3039" s="2">
        <f t="shared" si="664"/>
        <v>1.5382964261438845E-3</v>
      </c>
      <c r="AM3039" s="2">
        <f t="shared" si="665"/>
        <v>1.7887167745859119E-4</v>
      </c>
      <c r="AN3039" s="2">
        <f t="shared" si="666"/>
        <v>9.6590705827639251E-4</v>
      </c>
      <c r="AP3039" t="s">
        <v>4932</v>
      </c>
      <c r="AQ3039" t="s">
        <v>5215</v>
      </c>
      <c r="AR3039">
        <v>6</v>
      </c>
      <c r="AT3039" s="85" t="s">
        <v>2931</v>
      </c>
      <c r="AU3039" s="84" t="s">
        <v>3950</v>
      </c>
      <c r="AV3039" s="77" t="str">
        <f t="shared" si="667"/>
        <v>53027</v>
      </c>
      <c r="AX3039" s="7" t="s">
        <v>186</v>
      </c>
      <c r="BG3039" s="1"/>
    </row>
    <row r="3040" spans="1:59" hidden="1" outlineLevel="1">
      <c r="A3040" t="s">
        <v>4341</v>
      </c>
      <c r="B3040" t="s">
        <v>5215</v>
      </c>
      <c r="C3040" s="1">
        <f t="shared" si="661"/>
        <v>38559</v>
      </c>
      <c r="D3040" s="7">
        <f>IF(N3040&gt;0, RANK(N3040,(N3040:P3040,Q3040:AE3040)),0)</f>
        <v>2</v>
      </c>
      <c r="E3040" s="7">
        <f>IF(O3040&gt;0,RANK(O3040,(N3040:P3040,Q3040:AE3040)),0)</f>
        <v>1</v>
      </c>
      <c r="F3040" s="7">
        <f>IF(P3040&gt;0,RANK(P3040,(N3040:P3040,Q3040:AE3040)),0)</f>
        <v>3</v>
      </c>
      <c r="G3040" s="1">
        <f t="shared" si="650"/>
        <v>1538</v>
      </c>
      <c r="H3040" s="2">
        <f t="shared" si="651"/>
        <v>3.9886926528177595E-2</v>
      </c>
      <c r="I3040" s="2"/>
      <c r="J3040" s="2">
        <f t="shared" si="662"/>
        <v>0.47241889053139346</v>
      </c>
      <c r="K3040" s="2">
        <f t="shared" si="662"/>
        <v>0.51230581705957101</v>
      </c>
      <c r="L3040" s="2">
        <f t="shared" si="662"/>
        <v>7.8840218885344541E-3</v>
      </c>
      <c r="M3040" s="2">
        <f t="shared" si="663"/>
        <v>7.3912705205010139E-3</v>
      </c>
      <c r="N3040" s="1">
        <v>18216</v>
      </c>
      <c r="O3040" s="1">
        <v>19754</v>
      </c>
      <c r="P3040" s="1">
        <v>304</v>
      </c>
      <c r="Q3040" s="1">
        <v>182</v>
      </c>
      <c r="R3040" s="1">
        <v>46</v>
      </c>
      <c r="S3040" s="1">
        <v>39</v>
      </c>
      <c r="T3040" s="1">
        <v>4</v>
      </c>
      <c r="V3040" s="1">
        <v>3</v>
      </c>
      <c r="Y3040" s="1">
        <v>11</v>
      </c>
      <c r="AG3040" s="7">
        <f>IF(Q3040&gt;0,RANK(Q3040,(N3040:P3040,Q3040:AE3040)),0)</f>
        <v>4</v>
      </c>
      <c r="AH3040" s="7">
        <f>IF(R3040&gt;0,RANK(R3040,(N3040:P3040,Q3040:AE3040)),0)</f>
        <v>5</v>
      </c>
      <c r="AI3040" s="7">
        <f>IF(T3040&gt;0,RANK(T3040,(N3040:P3040,Q3040:AE3040)),0)</f>
        <v>8</v>
      </c>
      <c r="AJ3040" s="7">
        <f>IF(S3040&gt;0,RANK(S3040,(N3040:P3040,Q3040:AE3040)),0)</f>
        <v>6</v>
      </c>
      <c r="AK3040" s="2">
        <f t="shared" si="664"/>
        <v>4.7200394201094426E-3</v>
      </c>
      <c r="AL3040" s="2">
        <f t="shared" si="664"/>
        <v>1.1929769962913976E-3</v>
      </c>
      <c r="AM3040" s="2">
        <f t="shared" si="665"/>
        <v>1.0373713011229545E-4</v>
      </c>
      <c r="AN3040" s="2">
        <f t="shared" si="666"/>
        <v>1.0114370185948806E-3</v>
      </c>
      <c r="AP3040" t="s">
        <v>4341</v>
      </c>
      <c r="AQ3040" t="s">
        <v>5215</v>
      </c>
      <c r="AR3040">
        <v>2</v>
      </c>
      <c r="AT3040" s="85" t="s">
        <v>2931</v>
      </c>
      <c r="AU3040" s="84" t="s">
        <v>3951</v>
      </c>
      <c r="AV3040" s="77" t="str">
        <f t="shared" si="667"/>
        <v>53029</v>
      </c>
      <c r="AX3040" s="7" t="s">
        <v>186</v>
      </c>
      <c r="BG3040" s="1">
        <v>21</v>
      </c>
    </row>
    <row r="3041" spans="1:59" hidden="1" outlineLevel="1">
      <c r="A3041" t="s">
        <v>2143</v>
      </c>
      <c r="B3041" t="s">
        <v>5215</v>
      </c>
      <c r="C3041" s="1">
        <f t="shared" si="661"/>
        <v>18616</v>
      </c>
      <c r="D3041" s="7">
        <f>IF(N3041&gt;0, RANK(N3041,(N3041:P3041,Q3041:AE3041)),0)</f>
        <v>1</v>
      </c>
      <c r="E3041" s="7">
        <f>IF(O3041&gt;0,RANK(O3041,(N3041:P3041,Q3041:AE3041)),0)</f>
        <v>2</v>
      </c>
      <c r="F3041" s="7">
        <f>IF(P3041&gt;0,RANK(P3041,(N3041:P3041,Q3041:AE3041)),0)</f>
        <v>3</v>
      </c>
      <c r="G3041" s="1">
        <f t="shared" si="650"/>
        <v>4960</v>
      </c>
      <c r="H3041" s="2">
        <f t="shared" si="651"/>
        <v>0.26643747314138377</v>
      </c>
      <c r="I3041" s="2"/>
      <c r="J3041" s="2">
        <f t="shared" si="662"/>
        <v>0.6236570691877954</v>
      </c>
      <c r="K3041" s="2">
        <f t="shared" si="662"/>
        <v>0.35721959604641168</v>
      </c>
      <c r="L3041" s="2">
        <f t="shared" si="662"/>
        <v>9.9914052428018915E-3</v>
      </c>
      <c r="M3041" s="2">
        <f t="shared" si="663"/>
        <v>9.1319295229910294E-3</v>
      </c>
      <c r="N3041" s="1">
        <v>11610</v>
      </c>
      <c r="O3041" s="1">
        <v>6650</v>
      </c>
      <c r="P3041" s="1">
        <v>186</v>
      </c>
      <c r="Q3041" s="1">
        <v>118</v>
      </c>
      <c r="R3041" s="1">
        <v>16</v>
      </c>
      <c r="S3041" s="1">
        <v>24</v>
      </c>
      <c r="T3041" s="1">
        <v>3</v>
      </c>
      <c r="V3041" s="1">
        <v>2</v>
      </c>
      <c r="Y3041" s="1">
        <v>7</v>
      </c>
      <c r="AG3041" s="7">
        <f>IF(Q3041&gt;0,RANK(Q3041,(N3041:P3041,Q3041:AE3041)),0)</f>
        <v>4</v>
      </c>
      <c r="AH3041" s="7">
        <f>IF(R3041&gt;0,RANK(R3041,(N3041:P3041,Q3041:AE3041)),0)</f>
        <v>6</v>
      </c>
      <c r="AI3041" s="7">
        <f>IF(T3041&gt;0,RANK(T3041,(N3041:P3041,Q3041:AE3041)),0)</f>
        <v>8</v>
      </c>
      <c r="AJ3041" s="7">
        <f>IF(S3041&gt;0,RANK(S3041,(N3041:P3041,Q3041:AE3041)),0)</f>
        <v>5</v>
      </c>
      <c r="AK3041" s="2">
        <f t="shared" si="664"/>
        <v>6.3386334336055002E-3</v>
      </c>
      <c r="AL3041" s="2">
        <f t="shared" si="664"/>
        <v>8.5947571981091536E-4</v>
      </c>
      <c r="AM3041" s="2">
        <f t="shared" si="665"/>
        <v>1.6115169746454662E-4</v>
      </c>
      <c r="AN3041" s="2">
        <f t="shared" si="666"/>
        <v>1.289213579716373E-3</v>
      </c>
      <c r="AP3041" t="s">
        <v>2143</v>
      </c>
      <c r="AQ3041" t="s">
        <v>5215</v>
      </c>
      <c r="AR3041">
        <v>6</v>
      </c>
      <c r="AT3041" s="85" t="s">
        <v>2931</v>
      </c>
      <c r="AU3041" s="84" t="s">
        <v>3971</v>
      </c>
      <c r="AV3041" s="77" t="str">
        <f t="shared" si="667"/>
        <v>53031</v>
      </c>
      <c r="AX3041" s="7" t="s">
        <v>186</v>
      </c>
      <c r="BG3041" s="1">
        <v>34</v>
      </c>
    </row>
    <row r="3042" spans="1:59" hidden="1" outlineLevel="1">
      <c r="A3042" t="s">
        <v>4342</v>
      </c>
      <c r="B3042" t="s">
        <v>5215</v>
      </c>
      <c r="C3042" s="1">
        <f t="shared" si="661"/>
        <v>893534</v>
      </c>
      <c r="D3042" s="7">
        <f>IF(N3042&gt;0, RANK(N3042,(N3042:P3042,Q3042:AE3042)),0)</f>
        <v>1</v>
      </c>
      <c r="E3042" s="7">
        <f>IF(O3042&gt;0,RANK(O3042,(N3042:P3042,Q3042:AE3042)),0)</f>
        <v>2</v>
      </c>
      <c r="F3042" s="7">
        <f>IF(P3042&gt;0,RANK(P3042,(N3042:P3042,Q3042:AE3042)),0)</f>
        <v>3</v>
      </c>
      <c r="G3042" s="1">
        <f t="shared" si="650"/>
        <v>279335</v>
      </c>
      <c r="H3042" s="2">
        <f t="shared" si="651"/>
        <v>0.31261821038706977</v>
      </c>
      <c r="I3042" s="2"/>
      <c r="J3042" s="2">
        <f t="shared" si="662"/>
        <v>0.64953096356713902</v>
      </c>
      <c r="K3042" s="2">
        <f t="shared" si="662"/>
        <v>0.33691275318006925</v>
      </c>
      <c r="L3042" s="2">
        <f t="shared" si="662"/>
        <v>7.2386725071457826E-3</v>
      </c>
      <c r="M3042" s="2">
        <f t="shared" si="663"/>
        <v>6.3176107456459516E-3</v>
      </c>
      <c r="N3042" s="1">
        <v>580378</v>
      </c>
      <c r="O3042" s="1">
        <v>301043</v>
      </c>
      <c r="P3042" s="1">
        <v>6468</v>
      </c>
      <c r="Q3042" s="1">
        <v>3533</v>
      </c>
      <c r="R3042" s="1">
        <v>626</v>
      </c>
      <c r="S3042" s="1">
        <v>939</v>
      </c>
      <c r="T3042" s="1">
        <v>234</v>
      </c>
      <c r="V3042" s="1">
        <v>59</v>
      </c>
      <c r="Y3042" s="1">
        <v>254</v>
      </c>
      <c r="AG3042" s="7">
        <f>IF(Q3042&gt;0,RANK(Q3042,(N3042:P3042,Q3042:AE3042)),0)</f>
        <v>4</v>
      </c>
      <c r="AH3042" s="7">
        <f>IF(R3042&gt;0,RANK(R3042,(N3042:P3042,Q3042:AE3042)),0)</f>
        <v>6</v>
      </c>
      <c r="AI3042" s="7">
        <f>IF(T3042&gt;0,RANK(T3042,(N3042:P3042,Q3042:AE3042)),0)</f>
        <v>8</v>
      </c>
      <c r="AJ3042" s="7">
        <f>IF(S3042&gt;0,RANK(S3042,(N3042:P3042,Q3042:AE3042)),0)</f>
        <v>5</v>
      </c>
      <c r="AK3042" s="2">
        <f t="shared" si="664"/>
        <v>3.9539625800473176E-3</v>
      </c>
      <c r="AL3042" s="2">
        <f t="shared" si="664"/>
        <v>7.0058889756853125E-4</v>
      </c>
      <c r="AM3042" s="2">
        <f t="shared" si="665"/>
        <v>2.6188147289302926E-4</v>
      </c>
      <c r="AN3042" s="2">
        <f t="shared" si="666"/>
        <v>1.0508833463527968E-3</v>
      </c>
      <c r="AP3042" t="s">
        <v>4342</v>
      </c>
      <c r="AQ3042" t="s">
        <v>5215</v>
      </c>
      <c r="AR3042">
        <v>0</v>
      </c>
      <c r="AT3042" s="85" t="s">
        <v>2931</v>
      </c>
      <c r="AU3042" s="84" t="s">
        <v>3972</v>
      </c>
      <c r="AV3042" s="77" t="str">
        <f t="shared" si="667"/>
        <v>53033</v>
      </c>
      <c r="AX3042" s="7" t="s">
        <v>186</v>
      </c>
      <c r="BG3042" s="1">
        <v>1194</v>
      </c>
    </row>
    <row r="3043" spans="1:59" hidden="1" outlineLevel="1">
      <c r="A3043" t="s">
        <v>2286</v>
      </c>
      <c r="B3043" t="s">
        <v>5215</v>
      </c>
      <c r="C3043" s="1">
        <f t="shared" si="661"/>
        <v>118453</v>
      </c>
      <c r="D3043" s="7">
        <f>IF(N3043&gt;0, RANK(N3043,(N3043:P3043,Q3043:AE3043)),0)</f>
        <v>1</v>
      </c>
      <c r="E3043" s="7">
        <f>IF(O3043&gt;0,RANK(O3043,(N3043:P3043,Q3043:AE3043)),0)</f>
        <v>2</v>
      </c>
      <c r="F3043" s="7">
        <f>IF(P3043&gt;0,RANK(P3043,(N3043:P3043,Q3043:AE3043)),0)</f>
        <v>3</v>
      </c>
      <c r="G3043" s="1">
        <f t="shared" si="650"/>
        <v>5188</v>
      </c>
      <c r="H3043" s="2">
        <f t="shared" si="651"/>
        <v>4.3797962060901793E-2</v>
      </c>
      <c r="I3043" s="2"/>
      <c r="J3043" s="2">
        <f t="shared" si="662"/>
        <v>0.51324998100512442</v>
      </c>
      <c r="K3043" s="2">
        <f t="shared" si="662"/>
        <v>0.46945201894422262</v>
      </c>
      <c r="L3043" s="2">
        <f t="shared" si="662"/>
        <v>9.6831654749141016E-3</v>
      </c>
      <c r="M3043" s="2">
        <f t="shared" si="663"/>
        <v>7.6148345757388602E-3</v>
      </c>
      <c r="N3043" s="1">
        <v>60796</v>
      </c>
      <c r="O3043" s="1">
        <v>55608</v>
      </c>
      <c r="P3043" s="1">
        <v>1147</v>
      </c>
      <c r="Q3043" s="1">
        <v>573</v>
      </c>
      <c r="R3043" s="1">
        <v>156</v>
      </c>
      <c r="S3043" s="1">
        <v>107</v>
      </c>
      <c r="T3043" s="1">
        <v>12</v>
      </c>
      <c r="V3043" s="1">
        <v>9</v>
      </c>
      <c r="Y3043" s="1">
        <v>45</v>
      </c>
      <c r="AG3043" s="7">
        <f>IF(Q3043&gt;0,RANK(Q3043,(N3043:P3043,Q3043:AE3043)),0)</f>
        <v>4</v>
      </c>
      <c r="AH3043" s="7">
        <f>IF(R3043&gt;0,RANK(R3043,(N3043:P3043,Q3043:AE3043)),0)</f>
        <v>5</v>
      </c>
      <c r="AI3043" s="7">
        <f>IF(T3043&gt;0,RANK(T3043,(N3043:P3043,Q3043:AE3043)),0)</f>
        <v>8</v>
      </c>
      <c r="AJ3043" s="7">
        <f>IF(S3043&gt;0,RANK(S3043,(N3043:P3043,Q3043:AE3043)),0)</f>
        <v>6</v>
      </c>
      <c r="AK3043" s="2">
        <f t="shared" si="664"/>
        <v>4.8373616539893463E-3</v>
      </c>
      <c r="AL3043" s="2">
        <f t="shared" si="664"/>
        <v>1.3169780419238009E-3</v>
      </c>
      <c r="AM3043" s="2">
        <f t="shared" si="665"/>
        <v>1.0130600322490776E-4</v>
      </c>
      <c r="AN3043" s="2">
        <f t="shared" si="666"/>
        <v>9.033118620887609E-4</v>
      </c>
      <c r="AP3043" t="s">
        <v>2286</v>
      </c>
      <c r="AQ3043" t="s">
        <v>5215</v>
      </c>
      <c r="AR3043">
        <v>0</v>
      </c>
      <c r="AT3043" s="85" t="s">
        <v>2931</v>
      </c>
      <c r="AU3043" s="84" t="s">
        <v>3970</v>
      </c>
      <c r="AV3043" s="77" t="str">
        <f t="shared" si="667"/>
        <v>53035</v>
      </c>
      <c r="AX3043" s="7" t="s">
        <v>186</v>
      </c>
      <c r="BG3043" s="1">
        <v>217</v>
      </c>
    </row>
    <row r="3044" spans="1:59" hidden="1" outlineLevel="1">
      <c r="A3044" t="s">
        <v>3647</v>
      </c>
      <c r="B3044" t="s">
        <v>5215</v>
      </c>
      <c r="C3044" s="1">
        <f t="shared" si="661"/>
        <v>16084</v>
      </c>
      <c r="D3044" s="7">
        <f>IF(N3044&gt;0, RANK(N3044,(N3044:P3044,Q3044:AE3044)),0)</f>
        <v>2</v>
      </c>
      <c r="E3044" s="7">
        <f>IF(O3044&gt;0,RANK(O3044,(N3044:P3044,Q3044:AE3044)),0)</f>
        <v>1</v>
      </c>
      <c r="F3044" s="7">
        <f>IF(P3044&gt;0,RANK(P3044,(N3044:P3044,Q3044:AE3044)),0)</f>
        <v>3</v>
      </c>
      <c r="G3044" s="1">
        <f t="shared" si="650"/>
        <v>2321</v>
      </c>
      <c r="H3044" s="2">
        <f t="shared" si="651"/>
        <v>0.14430489927878637</v>
      </c>
      <c r="I3044" s="2"/>
      <c r="J3044" s="2">
        <f t="shared" si="662"/>
        <v>0.41849042526734642</v>
      </c>
      <c r="K3044" s="2">
        <f t="shared" si="662"/>
        <v>0.56279532454613279</v>
      </c>
      <c r="L3044" s="2">
        <f t="shared" si="662"/>
        <v>1.0942551604078588E-2</v>
      </c>
      <c r="M3044" s="2">
        <f t="shared" si="663"/>
        <v>7.7716985824421436E-3</v>
      </c>
      <c r="N3044" s="1">
        <v>6731</v>
      </c>
      <c r="O3044" s="1">
        <v>9052</v>
      </c>
      <c r="P3044" s="1">
        <v>176</v>
      </c>
      <c r="Q3044" s="1">
        <v>69</v>
      </c>
      <c r="R3044" s="1">
        <v>24</v>
      </c>
      <c r="S3044" s="1">
        <v>17</v>
      </c>
      <c r="T3044" s="1">
        <v>3</v>
      </c>
      <c r="V3044" s="1">
        <v>2</v>
      </c>
      <c r="Y3044" s="1">
        <v>10</v>
      </c>
      <c r="AG3044" s="7">
        <f>IF(Q3044&gt;0,RANK(Q3044,(N3044:P3044,Q3044:AE3044)),0)</f>
        <v>4</v>
      </c>
      <c r="AH3044" s="7">
        <f>IF(R3044&gt;0,RANK(R3044,(N3044:P3044,Q3044:AE3044)),0)</f>
        <v>5</v>
      </c>
      <c r="AI3044" s="7">
        <f>IF(T3044&gt;0,RANK(T3044,(N3044:P3044,Q3044:AE3044)),0)</f>
        <v>8</v>
      </c>
      <c r="AJ3044" s="7">
        <f>IF(S3044&gt;0,RANK(S3044,(N3044:P3044,Q3044:AE3044)),0)</f>
        <v>6</v>
      </c>
      <c r="AK3044" s="2">
        <f t="shared" si="664"/>
        <v>4.2899776175080824E-3</v>
      </c>
      <c r="AL3044" s="2">
        <f t="shared" si="664"/>
        <v>1.4921661278288984E-3</v>
      </c>
      <c r="AM3044" s="2">
        <f t="shared" si="665"/>
        <v>1.8652076597861229E-4</v>
      </c>
      <c r="AN3044" s="2">
        <f t="shared" si="666"/>
        <v>1.0569510072121363E-3</v>
      </c>
      <c r="AP3044" t="s">
        <v>3647</v>
      </c>
      <c r="AQ3044" t="s">
        <v>5215</v>
      </c>
      <c r="AR3044">
        <v>4</v>
      </c>
      <c r="AT3044" s="85" t="s">
        <v>2931</v>
      </c>
      <c r="AU3044" s="84" t="s">
        <v>3656</v>
      </c>
      <c r="AV3044" s="77" t="str">
        <f t="shared" si="667"/>
        <v>53037</v>
      </c>
      <c r="AX3044" s="7" t="s">
        <v>186</v>
      </c>
      <c r="BG3044" s="1">
        <v>30</v>
      </c>
    </row>
    <row r="3045" spans="1:59" hidden="1" outlineLevel="1">
      <c r="A3045" t="s">
        <v>2926</v>
      </c>
      <c r="B3045" t="s">
        <v>5215</v>
      </c>
      <c r="C3045" s="1">
        <f t="shared" si="661"/>
        <v>9237</v>
      </c>
      <c r="D3045" s="7">
        <f>IF(N3045&gt;0, RANK(N3045,(N3045:P3045,Q3045:AE3045)),0)</f>
        <v>2</v>
      </c>
      <c r="E3045" s="7">
        <f>IF(O3045&gt;0,RANK(O3045,(N3045:P3045,Q3045:AE3045)),0)</f>
        <v>1</v>
      </c>
      <c r="F3045" s="7">
        <f>IF(P3045&gt;0,RANK(P3045,(N3045:P3045,Q3045:AE3045)),0)</f>
        <v>3</v>
      </c>
      <c r="G3045" s="1">
        <f t="shared" ref="G3045:G3108" si="668">IF(C3045&gt;0,MAX(N3045:P3045)-LARGE(N3045:P3045,2),0)</f>
        <v>980</v>
      </c>
      <c r="H3045" s="2">
        <f t="shared" ref="H3045:H3108" si="669">IF(C3045&gt;0,G3045/C3045,0)</f>
        <v>0.10609505250622496</v>
      </c>
      <c r="I3045" s="2"/>
      <c r="J3045" s="2">
        <f t="shared" si="662"/>
        <v>0.43693839991339178</v>
      </c>
      <c r="K3045" s="2">
        <f t="shared" si="662"/>
        <v>0.54303345241961676</v>
      </c>
      <c r="L3045" s="2">
        <f t="shared" si="662"/>
        <v>9.0938616433907105E-3</v>
      </c>
      <c r="M3045" s="2">
        <f t="shared" si="663"/>
        <v>1.0934286023600748E-2</v>
      </c>
      <c r="N3045" s="1">
        <v>4036</v>
      </c>
      <c r="O3045" s="1">
        <v>5016</v>
      </c>
      <c r="P3045" s="1">
        <v>84</v>
      </c>
      <c r="Q3045" s="1">
        <v>69</v>
      </c>
      <c r="R3045" s="1">
        <v>24</v>
      </c>
      <c r="S3045" s="1">
        <v>3</v>
      </c>
      <c r="T3045" s="1">
        <v>2</v>
      </c>
      <c r="V3045" s="1">
        <v>1</v>
      </c>
      <c r="Y3045" s="1">
        <v>2</v>
      </c>
      <c r="AG3045" s="7">
        <f>IF(Q3045&gt;0,RANK(Q3045,(N3045:P3045,Q3045:AE3045)),0)</f>
        <v>4</v>
      </c>
      <c r="AH3045" s="7">
        <f>IF(R3045&gt;0,RANK(R3045,(N3045:P3045,Q3045:AE3045)),0)</f>
        <v>5</v>
      </c>
      <c r="AI3045" s="7">
        <f>IF(T3045&gt;0,RANK(T3045,(N3045:P3045,Q3045:AE3045)),0)</f>
        <v>7</v>
      </c>
      <c r="AJ3045" s="7">
        <f>IF(S3045&gt;0,RANK(S3045,(N3045:P3045,Q3045:AE3045)),0)</f>
        <v>6</v>
      </c>
      <c r="AK3045" s="2">
        <f t="shared" si="664"/>
        <v>7.4699577784995124E-3</v>
      </c>
      <c r="AL3045" s="2">
        <f t="shared" si="664"/>
        <v>2.5982461838259174E-3</v>
      </c>
      <c r="AM3045" s="2">
        <f t="shared" si="665"/>
        <v>2.1652051531882645E-4</v>
      </c>
      <c r="AN3045" s="2">
        <f t="shared" si="666"/>
        <v>3.2478077297823967E-4</v>
      </c>
      <c r="AP3045" t="s">
        <v>2926</v>
      </c>
      <c r="AQ3045" t="s">
        <v>5215</v>
      </c>
      <c r="AR3045">
        <v>4</v>
      </c>
      <c r="AT3045" s="85" t="s">
        <v>2931</v>
      </c>
      <c r="AU3045" s="84" t="s">
        <v>5210</v>
      </c>
      <c r="AV3045" s="77" t="str">
        <f t="shared" si="667"/>
        <v>53039</v>
      </c>
      <c r="AX3045" s="7" t="s">
        <v>186</v>
      </c>
      <c r="BG3045" s="1">
        <v>13</v>
      </c>
    </row>
    <row r="3046" spans="1:59" hidden="1" outlineLevel="1">
      <c r="A3046" t="s">
        <v>1015</v>
      </c>
      <c r="B3046" t="s">
        <v>5215</v>
      </c>
      <c r="C3046" s="1">
        <f t="shared" si="661"/>
        <v>32428</v>
      </c>
      <c r="D3046" s="7">
        <f>IF(N3046&gt;0, RANK(N3046,(N3046:P3046,Q3046:AE3046)),0)</f>
        <v>2</v>
      </c>
      <c r="E3046" s="7">
        <f>IF(O3046&gt;0,RANK(O3046,(N3046:P3046,Q3046:AE3046)),0)</f>
        <v>1</v>
      </c>
      <c r="F3046" s="7">
        <f>IF(P3046&gt;0,RANK(P3046,(N3046:P3046,Q3046:AE3046)),0)</f>
        <v>3</v>
      </c>
      <c r="G3046" s="1">
        <f t="shared" si="668"/>
        <v>10316</v>
      </c>
      <c r="H3046" s="2">
        <f t="shared" si="669"/>
        <v>0.31812014308622177</v>
      </c>
      <c r="I3046" s="2"/>
      <c r="J3046" s="2">
        <f t="shared" si="662"/>
        <v>0.33076353768348343</v>
      </c>
      <c r="K3046" s="2">
        <f t="shared" si="662"/>
        <v>0.64888368076970515</v>
      </c>
      <c r="L3046" s="2">
        <f t="shared" si="662"/>
        <v>1.0577278894782287E-2</v>
      </c>
      <c r="M3046" s="2">
        <f t="shared" si="663"/>
        <v>9.7755026520291288E-3</v>
      </c>
      <c r="N3046" s="1">
        <v>10726</v>
      </c>
      <c r="O3046" s="1">
        <v>21042</v>
      </c>
      <c r="P3046" s="1">
        <v>343</v>
      </c>
      <c r="Q3046" s="1">
        <v>162</v>
      </c>
      <c r="R3046" s="1">
        <v>81</v>
      </c>
      <c r="S3046" s="1">
        <v>33</v>
      </c>
      <c r="T3046" s="1">
        <v>4</v>
      </c>
      <c r="V3046" s="1">
        <v>7</v>
      </c>
      <c r="Y3046" s="1">
        <v>30</v>
      </c>
      <c r="AG3046" s="7">
        <f>IF(Q3046&gt;0,RANK(Q3046,(N3046:P3046,Q3046:AE3046)),0)</f>
        <v>4</v>
      </c>
      <c r="AH3046" s="7">
        <f>IF(R3046&gt;0,RANK(R3046,(N3046:P3046,Q3046:AE3046)),0)</f>
        <v>5</v>
      </c>
      <c r="AI3046" s="7">
        <f>IF(T3046&gt;0,RANK(T3046,(N3046:P3046,Q3046:AE3046)),0)</f>
        <v>9</v>
      </c>
      <c r="AJ3046" s="7">
        <f>IF(S3046&gt;0,RANK(S3046,(N3046:P3046,Q3046:AE3046)),0)</f>
        <v>6</v>
      </c>
      <c r="AK3046" s="2">
        <f t="shared" si="664"/>
        <v>4.9956827433082522E-3</v>
      </c>
      <c r="AL3046" s="2">
        <f t="shared" si="664"/>
        <v>2.4978413716541261E-3</v>
      </c>
      <c r="AM3046" s="2">
        <f t="shared" si="665"/>
        <v>1.2335019119279634E-4</v>
      </c>
      <c r="AN3046" s="2">
        <f t="shared" si="666"/>
        <v>1.0176390773405698E-3</v>
      </c>
      <c r="AP3046" t="s">
        <v>1015</v>
      </c>
      <c r="AQ3046" t="s">
        <v>5215</v>
      </c>
      <c r="AR3046">
        <v>3</v>
      </c>
      <c r="AT3046" s="85" t="s">
        <v>2931</v>
      </c>
      <c r="AU3046" s="84" t="s">
        <v>5211</v>
      </c>
      <c r="AV3046" s="77" t="str">
        <f t="shared" si="667"/>
        <v>53041</v>
      </c>
      <c r="AX3046" s="7" t="s">
        <v>186</v>
      </c>
      <c r="BG3046" s="1"/>
    </row>
    <row r="3047" spans="1:59" hidden="1" outlineLevel="1">
      <c r="A3047" t="s">
        <v>3867</v>
      </c>
      <c r="B3047" t="s">
        <v>5215</v>
      </c>
      <c r="C3047" s="1">
        <f t="shared" si="661"/>
        <v>5811</v>
      </c>
      <c r="D3047" s="7">
        <f>IF(N3047&gt;0, RANK(N3047,(N3047:P3047,Q3047:AE3047)),0)</f>
        <v>2</v>
      </c>
      <c r="E3047" s="7">
        <f>IF(O3047&gt;0,RANK(O3047,(N3047:P3047,Q3047:AE3047)),0)</f>
        <v>1</v>
      </c>
      <c r="F3047" s="7">
        <f>IF(P3047&gt;0,RANK(P3047,(N3047:P3047,Q3047:AE3047)),0)</f>
        <v>3</v>
      </c>
      <c r="G3047" s="1">
        <f t="shared" si="668"/>
        <v>2309</v>
      </c>
      <c r="H3047" s="2">
        <f t="shared" si="669"/>
        <v>0.39734985372569265</v>
      </c>
      <c r="I3047" s="2"/>
      <c r="J3047" s="2">
        <f t="shared" si="662"/>
        <v>0.29358113921872309</v>
      </c>
      <c r="K3047" s="2">
        <f t="shared" si="662"/>
        <v>0.69093099294441573</v>
      </c>
      <c r="L3047" s="2">
        <f t="shared" si="662"/>
        <v>8.2601961796592675E-3</v>
      </c>
      <c r="M3047" s="2">
        <f t="shared" si="663"/>
        <v>7.2276716572019124E-3</v>
      </c>
      <c r="N3047" s="1">
        <v>1706</v>
      </c>
      <c r="O3047" s="1">
        <v>4015</v>
      </c>
      <c r="P3047" s="1">
        <v>48</v>
      </c>
      <c r="Q3047" s="1">
        <v>18</v>
      </c>
      <c r="R3047" s="1">
        <v>16</v>
      </c>
      <c r="S3047" s="1">
        <v>6</v>
      </c>
      <c r="T3047" s="1">
        <v>1</v>
      </c>
      <c r="V3047" s="1">
        <v>1</v>
      </c>
      <c r="Y3047" s="1">
        <v>0</v>
      </c>
      <c r="AG3047" s="7">
        <f>IF(Q3047&gt;0,RANK(Q3047,(N3047:P3047,Q3047:AE3047)),0)</f>
        <v>4</v>
      </c>
      <c r="AH3047" s="7">
        <f>IF(R3047&gt;0,RANK(R3047,(N3047:P3047,Q3047:AE3047)),0)</f>
        <v>5</v>
      </c>
      <c r="AI3047" s="7">
        <f>IF(T3047&gt;0,RANK(T3047,(N3047:P3047,Q3047:AE3047)),0)</f>
        <v>7</v>
      </c>
      <c r="AJ3047" s="7">
        <f>IF(S3047&gt;0,RANK(S3047,(N3047:P3047,Q3047:AE3047)),0)</f>
        <v>6</v>
      </c>
      <c r="AK3047" s="2">
        <f t="shared" si="664"/>
        <v>3.0975735673722249E-3</v>
      </c>
      <c r="AL3047" s="2">
        <f t="shared" si="664"/>
        <v>2.7533987265530892E-3</v>
      </c>
      <c r="AM3047" s="2">
        <f t="shared" si="665"/>
        <v>1.7208742040956807E-4</v>
      </c>
      <c r="AN3047" s="2">
        <f t="shared" si="666"/>
        <v>1.0325245224574084E-3</v>
      </c>
      <c r="AP3047" t="s">
        <v>3867</v>
      </c>
      <c r="AQ3047" t="s">
        <v>5215</v>
      </c>
      <c r="AR3047">
        <v>5</v>
      </c>
      <c r="AT3047" s="85" t="s">
        <v>2931</v>
      </c>
      <c r="AU3047" s="84" t="s">
        <v>5216</v>
      </c>
      <c r="AV3047" s="77" t="str">
        <f t="shared" si="667"/>
        <v>53043</v>
      </c>
      <c r="AX3047" s="7" t="s">
        <v>186</v>
      </c>
      <c r="BG3047" s="1"/>
    </row>
    <row r="3048" spans="1:59" hidden="1" outlineLevel="1">
      <c r="A3048" t="s">
        <v>2922</v>
      </c>
      <c r="B3048" t="s">
        <v>5215</v>
      </c>
      <c r="C3048" s="1">
        <f t="shared" si="661"/>
        <v>25394</v>
      </c>
      <c r="D3048" s="7">
        <f>IF(N3048&gt;0, RANK(N3048,(N3048:P3048,Q3048:AE3048)),0)</f>
        <v>1</v>
      </c>
      <c r="E3048" s="7">
        <f>IF(O3048&gt;0,RANK(O3048,(N3048:P3048,Q3048:AE3048)),0)</f>
        <v>2</v>
      </c>
      <c r="F3048" s="7">
        <f>IF(P3048&gt;0,RANK(P3048,(N3048:P3048,Q3048:AE3048)),0)</f>
        <v>3</v>
      </c>
      <c r="G3048" s="1">
        <f t="shared" si="668"/>
        <v>907</v>
      </c>
      <c r="H3048" s="2">
        <f t="shared" si="669"/>
        <v>3.5717098527211152E-2</v>
      </c>
      <c r="I3048" s="2"/>
      <c r="J3048" s="2">
        <f t="shared" si="662"/>
        <v>0.50775773804835789</v>
      </c>
      <c r="K3048" s="2">
        <f t="shared" si="662"/>
        <v>0.47204063952114672</v>
      </c>
      <c r="L3048" s="2">
        <f t="shared" si="662"/>
        <v>1.1341261715365834E-2</v>
      </c>
      <c r="M3048" s="2">
        <f t="shared" si="663"/>
        <v>8.8603607151295574E-3</v>
      </c>
      <c r="N3048" s="1">
        <v>12894</v>
      </c>
      <c r="O3048" s="1">
        <v>11987</v>
      </c>
      <c r="P3048" s="1">
        <v>288</v>
      </c>
      <c r="Q3048" s="1">
        <v>138</v>
      </c>
      <c r="R3048" s="1">
        <v>33</v>
      </c>
      <c r="S3048" s="1">
        <v>36</v>
      </c>
      <c r="T3048" s="1">
        <v>3</v>
      </c>
      <c r="V3048" s="1">
        <v>1</v>
      </c>
      <c r="Y3048" s="1">
        <v>14</v>
      </c>
      <c r="AG3048" s="7">
        <f>IF(Q3048&gt;0,RANK(Q3048,(N3048:P3048,Q3048:AE3048)),0)</f>
        <v>4</v>
      </c>
      <c r="AH3048" s="7">
        <f>IF(R3048&gt;0,RANK(R3048,(N3048:P3048,Q3048:AE3048)),0)</f>
        <v>6</v>
      </c>
      <c r="AI3048" s="7">
        <f>IF(T3048&gt;0,RANK(T3048,(N3048:P3048,Q3048:AE3048)),0)</f>
        <v>8</v>
      </c>
      <c r="AJ3048" s="7">
        <f>IF(S3048&gt;0,RANK(S3048,(N3048:P3048,Q3048:AE3048)),0)</f>
        <v>5</v>
      </c>
      <c r="AK3048" s="2">
        <f t="shared" si="664"/>
        <v>5.4343545719461291E-3</v>
      </c>
      <c r="AL3048" s="2">
        <f t="shared" si="664"/>
        <v>1.2995195715523353E-3</v>
      </c>
      <c r="AM3048" s="2">
        <f t="shared" si="665"/>
        <v>1.181381428683941E-4</v>
      </c>
      <c r="AN3048" s="2">
        <f t="shared" si="666"/>
        <v>1.4176577144207293E-3</v>
      </c>
      <c r="AP3048" t="s">
        <v>2922</v>
      </c>
      <c r="AQ3048" t="s">
        <v>5215</v>
      </c>
      <c r="AR3048">
        <v>6</v>
      </c>
      <c r="AT3048" s="85" t="s">
        <v>2931</v>
      </c>
      <c r="AU3048" s="84" t="s">
        <v>3961</v>
      </c>
      <c r="AV3048" s="77" t="str">
        <f t="shared" si="667"/>
        <v>53045</v>
      </c>
      <c r="AX3048" s="7" t="s">
        <v>186</v>
      </c>
      <c r="BG3048" s="1"/>
    </row>
    <row r="3049" spans="1:59" hidden="1" outlineLevel="1">
      <c r="A3049" t="s">
        <v>1844</v>
      </c>
      <c r="B3049" t="s">
        <v>5215</v>
      </c>
      <c r="C3049" s="1">
        <f t="shared" si="661"/>
        <v>16342</v>
      </c>
      <c r="D3049" s="7">
        <f>IF(N3049&gt;0, RANK(N3049,(N3049:P3049,Q3049:AE3049)),0)</f>
        <v>2</v>
      </c>
      <c r="E3049" s="7">
        <f>IF(O3049&gt;0,RANK(O3049,(N3049:P3049,Q3049:AE3049)),0)</f>
        <v>1</v>
      </c>
      <c r="F3049" s="7">
        <f>IF(P3049&gt;0,RANK(P3049,(N3049:P3049,Q3049:AE3049)),0)</f>
        <v>3</v>
      </c>
      <c r="G3049" s="1">
        <f t="shared" si="668"/>
        <v>3327</v>
      </c>
      <c r="H3049" s="2">
        <f t="shared" si="669"/>
        <v>0.20358585240484642</v>
      </c>
      <c r="I3049" s="2"/>
      <c r="J3049" s="2">
        <f t="shared" si="662"/>
        <v>0.38606045771631381</v>
      </c>
      <c r="K3049" s="2">
        <f t="shared" si="662"/>
        <v>0.5896463101211602</v>
      </c>
      <c r="L3049" s="2">
        <f t="shared" si="662"/>
        <v>1.0341451474727696E-2</v>
      </c>
      <c r="M3049" s="2">
        <f t="shared" si="663"/>
        <v>1.3951780687798294E-2</v>
      </c>
      <c r="N3049" s="1">
        <v>6309</v>
      </c>
      <c r="O3049" s="1">
        <v>9636</v>
      </c>
      <c r="P3049" s="1">
        <v>169</v>
      </c>
      <c r="Q3049" s="1">
        <v>117</v>
      </c>
      <c r="R3049" s="1">
        <v>74</v>
      </c>
      <c r="S3049" s="1">
        <v>26</v>
      </c>
      <c r="T3049" s="1">
        <v>1</v>
      </c>
      <c r="V3049" s="1">
        <v>1</v>
      </c>
      <c r="Y3049" s="1">
        <v>9</v>
      </c>
      <c r="AG3049" s="7">
        <f>IF(Q3049&gt;0,RANK(Q3049,(N3049:P3049,Q3049:AE3049)),0)</f>
        <v>4</v>
      </c>
      <c r="AH3049" s="7">
        <f>IF(R3049&gt;0,RANK(R3049,(N3049:P3049,Q3049:AE3049)),0)</f>
        <v>5</v>
      </c>
      <c r="AI3049" s="7">
        <f>IF(T3049&gt;0,RANK(T3049,(N3049:P3049,Q3049:AE3049)),0)</f>
        <v>8</v>
      </c>
      <c r="AJ3049" s="7">
        <f>IF(S3049&gt;0,RANK(S3049,(N3049:P3049,Q3049:AE3049)),0)</f>
        <v>6</v>
      </c>
      <c r="AK3049" s="2">
        <f t="shared" si="664"/>
        <v>7.159466405580712E-3</v>
      </c>
      <c r="AL3049" s="2">
        <f t="shared" si="664"/>
        <v>4.5282095214783996E-3</v>
      </c>
      <c r="AM3049" s="2">
        <f t="shared" si="665"/>
        <v>6.1192020560518911E-5</v>
      </c>
      <c r="AN3049" s="2">
        <f t="shared" si="666"/>
        <v>1.5909925345734916E-3</v>
      </c>
      <c r="AP3049" t="s">
        <v>1844</v>
      </c>
      <c r="AQ3049" t="s">
        <v>5215</v>
      </c>
      <c r="AR3049">
        <v>5</v>
      </c>
      <c r="AT3049" s="85" t="s">
        <v>2931</v>
      </c>
      <c r="AU3049" s="84" t="s">
        <v>3267</v>
      </c>
      <c r="AV3049" s="77" t="str">
        <f t="shared" si="667"/>
        <v>53047</v>
      </c>
      <c r="AX3049" s="7" t="s">
        <v>186</v>
      </c>
      <c r="BG3049" s="1"/>
    </row>
    <row r="3050" spans="1:59" hidden="1" outlineLevel="1">
      <c r="A3050" t="s">
        <v>2947</v>
      </c>
      <c r="B3050" t="s">
        <v>5215</v>
      </c>
      <c r="C3050" s="1">
        <f t="shared" si="661"/>
        <v>10431</v>
      </c>
      <c r="D3050" s="7">
        <f>IF(N3050&gt;0, RANK(N3050,(N3050:P3050,Q3050:AE3050)),0)</f>
        <v>1</v>
      </c>
      <c r="E3050" s="7">
        <f>IF(O3050&gt;0,RANK(O3050,(N3050:P3050,Q3050:AE3050)),0)</f>
        <v>2</v>
      </c>
      <c r="F3050" s="7">
        <f>IF(P3050&gt;0,RANK(P3050,(N3050:P3050,Q3050:AE3050)),0)</f>
        <v>3</v>
      </c>
      <c r="G3050" s="1">
        <f t="shared" si="668"/>
        <v>936</v>
      </c>
      <c r="H3050" s="2">
        <f t="shared" si="669"/>
        <v>8.9732528041415016E-2</v>
      </c>
      <c r="I3050" s="2"/>
      <c r="J3050" s="2">
        <f t="shared" si="662"/>
        <v>0.53398523631483075</v>
      </c>
      <c r="K3050" s="2">
        <f t="shared" si="662"/>
        <v>0.44425270827341579</v>
      </c>
      <c r="L3050" s="2">
        <f t="shared" si="662"/>
        <v>1.1312434090691209E-2</v>
      </c>
      <c r="M3050" s="2">
        <f t="shared" si="663"/>
        <v>1.0449621321062258E-2</v>
      </c>
      <c r="N3050" s="1">
        <v>5570</v>
      </c>
      <c r="O3050" s="1">
        <v>4634</v>
      </c>
      <c r="P3050" s="1">
        <v>118</v>
      </c>
      <c r="Q3050" s="1">
        <v>69</v>
      </c>
      <c r="R3050" s="1">
        <v>9</v>
      </c>
      <c r="S3050" s="1">
        <v>22</v>
      </c>
      <c r="T3050" s="1">
        <v>1</v>
      </c>
      <c r="V3050" s="1">
        <v>1</v>
      </c>
      <c r="Y3050" s="1">
        <v>7</v>
      </c>
      <c r="AG3050" s="7">
        <f>IF(Q3050&gt;0,RANK(Q3050,(N3050:P3050,Q3050:AE3050)),0)</f>
        <v>4</v>
      </c>
      <c r="AH3050" s="7">
        <f>IF(R3050&gt;0,RANK(R3050,(N3050:P3050,Q3050:AE3050)),0)</f>
        <v>6</v>
      </c>
      <c r="AI3050" s="7">
        <f>IF(T3050&gt;0,RANK(T3050,(N3050:P3050,Q3050:AE3050)),0)</f>
        <v>8</v>
      </c>
      <c r="AJ3050" s="7">
        <f>IF(S3050&gt;0,RANK(S3050,(N3050:P3050,Q3050:AE3050)),0)</f>
        <v>5</v>
      </c>
      <c r="AK3050" s="2">
        <f t="shared" si="664"/>
        <v>6.6148979004889271E-3</v>
      </c>
      <c r="AL3050" s="2">
        <f t="shared" si="664"/>
        <v>8.6281276962899055E-4</v>
      </c>
      <c r="AM3050" s="2">
        <f t="shared" si="665"/>
        <v>9.586808551433228E-5</v>
      </c>
      <c r="AN3050" s="2">
        <f t="shared" si="666"/>
        <v>2.1090978813153101E-3</v>
      </c>
      <c r="AP3050" t="s">
        <v>2947</v>
      </c>
      <c r="AQ3050" t="s">
        <v>5215</v>
      </c>
      <c r="AR3050">
        <v>3</v>
      </c>
      <c r="AT3050" s="85" t="s">
        <v>2931</v>
      </c>
      <c r="AU3050" s="84" t="s">
        <v>4660</v>
      </c>
      <c r="AV3050" s="77" t="str">
        <f t="shared" si="667"/>
        <v>53049</v>
      </c>
      <c r="AX3050" s="7" t="s">
        <v>186</v>
      </c>
      <c r="BG3050" s="1"/>
    </row>
    <row r="3051" spans="1:59" hidden="1" outlineLevel="1">
      <c r="A3051" t="s">
        <v>3148</v>
      </c>
      <c r="B3051" t="s">
        <v>5215</v>
      </c>
      <c r="C3051" s="1">
        <f t="shared" si="661"/>
        <v>6198</v>
      </c>
      <c r="D3051" s="7">
        <f>IF(N3051&gt;0, RANK(N3051,(N3051:P3051,Q3051:AE3051)),0)</f>
        <v>2</v>
      </c>
      <c r="E3051" s="7">
        <f>IF(O3051&gt;0,RANK(O3051,(N3051:P3051,Q3051:AE3051)),0)</f>
        <v>1</v>
      </c>
      <c r="F3051" s="7">
        <f>IF(P3051&gt;0,RANK(P3051,(N3051:P3051,Q3051:AE3051)),0)</f>
        <v>3</v>
      </c>
      <c r="G3051" s="1">
        <f t="shared" si="668"/>
        <v>1383</v>
      </c>
      <c r="H3051" s="2">
        <f t="shared" si="669"/>
        <v>0.22313649564375604</v>
      </c>
      <c r="I3051" s="2"/>
      <c r="J3051" s="2">
        <f t="shared" si="662"/>
        <v>0.37270087124878992</v>
      </c>
      <c r="K3051" s="2">
        <f t="shared" si="662"/>
        <v>0.59583736689254596</v>
      </c>
      <c r="L3051" s="2">
        <f t="shared" si="662"/>
        <v>1.3391416585995483E-2</v>
      </c>
      <c r="M3051" s="2">
        <f t="shared" si="663"/>
        <v>1.8070345272668632E-2</v>
      </c>
      <c r="N3051" s="1">
        <v>2310</v>
      </c>
      <c r="O3051" s="1">
        <v>3693</v>
      </c>
      <c r="P3051" s="1">
        <v>83</v>
      </c>
      <c r="Q3051" s="1">
        <v>51</v>
      </c>
      <c r="R3051" s="1">
        <v>44</v>
      </c>
      <c r="S3051" s="1">
        <v>12</v>
      </c>
      <c r="T3051" s="1">
        <v>2</v>
      </c>
      <c r="V3051" s="1">
        <v>0</v>
      </c>
      <c r="Y3051" s="1">
        <v>3</v>
      </c>
      <c r="AG3051" s="7">
        <f>IF(Q3051&gt;0,RANK(Q3051,(N3051:P3051,Q3051:AE3051)),0)</f>
        <v>4</v>
      </c>
      <c r="AH3051" s="7">
        <f>IF(R3051&gt;0,RANK(R3051,(N3051:P3051,Q3051:AE3051)),0)</f>
        <v>5</v>
      </c>
      <c r="AI3051" s="7">
        <f>IF(T3051&gt;0,RANK(T3051,(N3051:P3051,Q3051:AE3051)),0)</f>
        <v>8</v>
      </c>
      <c r="AJ3051" s="7">
        <f>IF(S3051&gt;0,RANK(S3051,(N3051:P3051,Q3051:AE3051)),0)</f>
        <v>6</v>
      </c>
      <c r="AK3051" s="2">
        <f t="shared" si="664"/>
        <v>8.2284607938044527E-3</v>
      </c>
      <c r="AL3051" s="2">
        <f t="shared" si="664"/>
        <v>7.0990642142626653E-3</v>
      </c>
      <c r="AM3051" s="2">
        <f t="shared" si="665"/>
        <v>3.2268473701193933E-4</v>
      </c>
      <c r="AN3051" s="2">
        <f t="shared" si="666"/>
        <v>1.9361084220716361E-3</v>
      </c>
      <c r="AP3051" t="s">
        <v>3148</v>
      </c>
      <c r="AQ3051" t="s">
        <v>5215</v>
      </c>
      <c r="AR3051">
        <v>5</v>
      </c>
      <c r="AT3051" s="85" t="s">
        <v>2931</v>
      </c>
      <c r="AU3051" s="84" t="s">
        <v>4017</v>
      </c>
      <c r="AV3051" s="77" t="str">
        <f t="shared" si="667"/>
        <v>53051</v>
      </c>
      <c r="AX3051" s="7" t="s">
        <v>186</v>
      </c>
      <c r="BG3051" s="1"/>
    </row>
    <row r="3052" spans="1:59" hidden="1" outlineLevel="1">
      <c r="A3052" t="s">
        <v>4433</v>
      </c>
      <c r="B3052" t="s">
        <v>5215</v>
      </c>
      <c r="C3052" s="1">
        <f t="shared" si="661"/>
        <v>313331</v>
      </c>
      <c r="D3052" s="7">
        <f>IF(N3052&gt;0, RANK(N3052,(N3052:P3052,Q3052:AE3052)),0)</f>
        <v>1</v>
      </c>
      <c r="E3052" s="7">
        <f>IF(O3052&gt;0,RANK(O3052,(N3052:P3052,Q3052:AE3052)),0)</f>
        <v>2</v>
      </c>
      <c r="F3052" s="7">
        <f>IF(P3052&gt;0,RANK(P3052,(N3052:P3052,Q3052:AE3052)),0)</f>
        <v>3</v>
      </c>
      <c r="G3052" s="1">
        <f t="shared" si="668"/>
        <v>7448</v>
      </c>
      <c r="H3052" s="2">
        <f t="shared" si="669"/>
        <v>2.3770389779498358E-2</v>
      </c>
      <c r="I3052" s="2"/>
      <c r="J3052" s="2">
        <f t="shared" si="662"/>
        <v>0.50499631380233678</v>
      </c>
      <c r="K3052" s="2">
        <f t="shared" si="662"/>
        <v>0.48122592402283848</v>
      </c>
      <c r="L3052" s="2">
        <f t="shared" si="662"/>
        <v>7.7745259805126208E-3</v>
      </c>
      <c r="M3052" s="2">
        <f t="shared" si="663"/>
        <v>6.0032361943121162E-3</v>
      </c>
      <c r="N3052" s="1">
        <v>158231</v>
      </c>
      <c r="O3052" s="1">
        <v>150783</v>
      </c>
      <c r="P3052" s="1">
        <v>2436</v>
      </c>
      <c r="Q3052" s="1">
        <v>1084</v>
      </c>
      <c r="R3052" s="1">
        <v>317</v>
      </c>
      <c r="S3052" s="1">
        <v>269</v>
      </c>
      <c r="T3052" s="1">
        <v>55</v>
      </c>
      <c r="V3052" s="1">
        <v>26</v>
      </c>
      <c r="Y3052" s="1">
        <v>130</v>
      </c>
      <c r="AG3052" s="7">
        <f>IF(Q3052&gt;0,RANK(Q3052,(N3052:P3052,Q3052:AE3052)),0)</f>
        <v>4</v>
      </c>
      <c r="AH3052" s="7">
        <f>IF(R3052&gt;0,RANK(R3052,(N3052:P3052,Q3052:AE3052)),0)</f>
        <v>5</v>
      </c>
      <c r="AI3052" s="7">
        <f>IF(T3052&gt;0,RANK(T3052,(N3052:P3052,Q3052:AE3052)),0)</f>
        <v>8</v>
      </c>
      <c r="AJ3052" s="7">
        <f>IF(S3052&gt;0,RANK(S3052,(N3052:P3052,Q3052:AE3052)),0)</f>
        <v>6</v>
      </c>
      <c r="AK3052" s="2">
        <f t="shared" si="664"/>
        <v>3.4596002310655505E-3</v>
      </c>
      <c r="AL3052" s="2">
        <f t="shared" si="664"/>
        <v>1.0117096616676933E-3</v>
      </c>
      <c r="AM3052" s="2">
        <f t="shared" si="665"/>
        <v>1.7553322205590894E-4</v>
      </c>
      <c r="AN3052" s="2">
        <f t="shared" si="666"/>
        <v>8.5851703150980913E-4</v>
      </c>
      <c r="AP3052" t="s">
        <v>4433</v>
      </c>
      <c r="AQ3052" t="s">
        <v>5215</v>
      </c>
      <c r="AR3052">
        <v>0</v>
      </c>
      <c r="AT3052" s="85" t="s">
        <v>2931</v>
      </c>
      <c r="AU3052" s="84" t="s">
        <v>4018</v>
      </c>
      <c r="AV3052" s="77" t="str">
        <f t="shared" si="667"/>
        <v>53053</v>
      </c>
      <c r="AX3052" s="7" t="s">
        <v>186</v>
      </c>
      <c r="BG3052" s="1">
        <v>462</v>
      </c>
    </row>
    <row r="3053" spans="1:59" hidden="1" outlineLevel="1">
      <c r="A3053" t="s">
        <v>841</v>
      </c>
      <c r="B3053" t="s">
        <v>5215</v>
      </c>
      <c r="C3053" s="1">
        <f t="shared" si="661"/>
        <v>10088</v>
      </c>
      <c r="D3053" s="7">
        <f>IF(N3053&gt;0, RANK(N3053,(N3053:P3053,Q3053:AE3053)),0)</f>
        <v>1</v>
      </c>
      <c r="E3053" s="7">
        <f>IF(O3053&gt;0,RANK(O3053,(N3053:P3053,Q3053:AE3053)),0)</f>
        <v>2</v>
      </c>
      <c r="F3053" s="7">
        <f>IF(P3053&gt;0,RANK(P3053,(N3053:P3053,Q3053:AE3053)),0)</f>
        <v>3</v>
      </c>
      <c r="G3053" s="1">
        <f t="shared" si="668"/>
        <v>3299</v>
      </c>
      <c r="H3053" s="2">
        <f t="shared" si="669"/>
        <v>0.32702220459952419</v>
      </c>
      <c r="I3053" s="2"/>
      <c r="J3053" s="2">
        <f t="shared" si="662"/>
        <v>0.65315226011102301</v>
      </c>
      <c r="K3053" s="2">
        <f t="shared" si="662"/>
        <v>0.32613005551149882</v>
      </c>
      <c r="L3053" s="2">
        <f t="shared" si="662"/>
        <v>1.02101506740682E-2</v>
      </c>
      <c r="M3053" s="2">
        <f t="shared" si="663"/>
        <v>1.0507533703409974E-2</v>
      </c>
      <c r="N3053" s="1">
        <v>6589</v>
      </c>
      <c r="O3053" s="1">
        <v>3290</v>
      </c>
      <c r="P3053" s="1">
        <v>103</v>
      </c>
      <c r="Q3053" s="1">
        <v>52</v>
      </c>
      <c r="R3053" s="1">
        <v>10</v>
      </c>
      <c r="S3053" s="1">
        <v>40</v>
      </c>
      <c r="T3053" s="1">
        <v>0</v>
      </c>
      <c r="V3053" s="1">
        <v>1</v>
      </c>
      <c r="Y3053" s="1">
        <v>3</v>
      </c>
      <c r="AG3053" s="7">
        <f>IF(Q3053&gt;0,RANK(Q3053,(N3053:P3053,Q3053:AE3053)),0)</f>
        <v>4</v>
      </c>
      <c r="AH3053" s="7">
        <f>IF(R3053&gt;0,RANK(R3053,(N3053:P3053,Q3053:AE3053)),0)</f>
        <v>6</v>
      </c>
      <c r="AI3053" s="7">
        <f>IF(T3053&gt;0,RANK(T3053,(N3053:P3053,Q3053:AE3053)),0)</f>
        <v>0</v>
      </c>
      <c r="AJ3053" s="7">
        <f>IF(S3053&gt;0,RANK(S3053,(N3053:P3053,Q3053:AE3053)),0)</f>
        <v>5</v>
      </c>
      <c r="AK3053" s="2">
        <f t="shared" si="664"/>
        <v>5.1546391752577319E-3</v>
      </c>
      <c r="AL3053" s="2">
        <f t="shared" si="664"/>
        <v>9.9127676447264071E-4</v>
      </c>
      <c r="AM3053" s="2">
        <f t="shared" si="665"/>
        <v>0</v>
      </c>
      <c r="AN3053" s="2">
        <f t="shared" si="666"/>
        <v>3.9651070578905628E-3</v>
      </c>
      <c r="AP3053" t="s">
        <v>841</v>
      </c>
      <c r="AQ3053" t="s">
        <v>5215</v>
      </c>
      <c r="AR3053">
        <v>2</v>
      </c>
      <c r="AT3053" s="85" t="s">
        <v>2931</v>
      </c>
      <c r="AU3053" s="84" t="s">
        <v>4019</v>
      </c>
      <c r="AV3053" s="77" t="str">
        <f t="shared" si="667"/>
        <v>53055</v>
      </c>
      <c r="AX3053" s="7" t="s">
        <v>186</v>
      </c>
      <c r="BG3053" s="1">
        <v>16</v>
      </c>
    </row>
    <row r="3054" spans="1:59" hidden="1" outlineLevel="1">
      <c r="A3054" t="s">
        <v>3083</v>
      </c>
      <c r="B3054" t="s">
        <v>5215</v>
      </c>
      <c r="C3054" s="1">
        <f t="shared" si="661"/>
        <v>52230</v>
      </c>
      <c r="D3054" s="7">
        <f>IF(N3054&gt;0, RANK(N3054,(N3054:P3054,Q3054:AE3054)),0)</f>
        <v>2</v>
      </c>
      <c r="E3054" s="7">
        <f>IF(O3054&gt;0,RANK(O3054,(N3054:P3054,Q3054:AE3054)),0)</f>
        <v>1</v>
      </c>
      <c r="F3054" s="7">
        <f>IF(P3054&gt;0,RANK(P3054,(N3054:P3054,Q3054:AE3054)),0)</f>
        <v>3</v>
      </c>
      <c r="G3054" s="1">
        <f t="shared" si="668"/>
        <v>1008</v>
      </c>
      <c r="H3054" s="2">
        <f t="shared" si="669"/>
        <v>1.9299253302699597E-2</v>
      </c>
      <c r="I3054" s="2"/>
      <c r="J3054" s="2">
        <f t="shared" si="662"/>
        <v>0.48116025272831708</v>
      </c>
      <c r="K3054" s="2">
        <f t="shared" si="662"/>
        <v>0.50045950603101663</v>
      </c>
      <c r="L3054" s="2">
        <f t="shared" si="662"/>
        <v>1.022400919012062E-2</v>
      </c>
      <c r="M3054" s="2">
        <f t="shared" si="663"/>
        <v>8.1562320505456642E-3</v>
      </c>
      <c r="N3054" s="1">
        <v>25131</v>
      </c>
      <c r="O3054" s="1">
        <v>26139</v>
      </c>
      <c r="P3054" s="1">
        <v>534</v>
      </c>
      <c r="Q3054" s="1">
        <v>226</v>
      </c>
      <c r="R3054" s="1">
        <v>85</v>
      </c>
      <c r="S3054" s="1">
        <v>73</v>
      </c>
      <c r="T3054" s="1">
        <v>7</v>
      </c>
      <c r="V3054" s="1">
        <v>8</v>
      </c>
      <c r="Y3054" s="1">
        <v>27</v>
      </c>
      <c r="AG3054" s="7">
        <f>IF(Q3054&gt;0,RANK(Q3054,(N3054:P3054,Q3054:AE3054)),0)</f>
        <v>4</v>
      </c>
      <c r="AH3054" s="7">
        <f>IF(R3054&gt;0,RANK(R3054,(N3054:P3054,Q3054:AE3054)),0)</f>
        <v>5</v>
      </c>
      <c r="AI3054" s="7">
        <f>IF(T3054&gt;0,RANK(T3054,(N3054:P3054,Q3054:AE3054)),0)</f>
        <v>9</v>
      </c>
      <c r="AJ3054" s="7">
        <f>IF(S3054&gt;0,RANK(S3054,(N3054:P3054,Q3054:AE3054)),0)</f>
        <v>6</v>
      </c>
      <c r="AK3054" s="2">
        <f t="shared" si="664"/>
        <v>4.3270151254068542E-3</v>
      </c>
      <c r="AL3054" s="2">
        <f t="shared" si="664"/>
        <v>1.6274171931839939E-3</v>
      </c>
      <c r="AM3054" s="2">
        <f t="shared" si="665"/>
        <v>1.3402259237985833E-4</v>
      </c>
      <c r="AN3054" s="2">
        <f t="shared" si="666"/>
        <v>1.3976641776756653E-3</v>
      </c>
      <c r="AP3054" t="s">
        <v>3083</v>
      </c>
      <c r="AQ3054" t="s">
        <v>5215</v>
      </c>
      <c r="AR3054">
        <v>2</v>
      </c>
      <c r="AT3054" s="85" t="s">
        <v>2931</v>
      </c>
      <c r="AU3054" s="84" t="s">
        <v>3104</v>
      </c>
      <c r="AV3054" s="77" t="str">
        <f t="shared" si="667"/>
        <v>53057</v>
      </c>
      <c r="AX3054" s="7" t="s">
        <v>186</v>
      </c>
      <c r="BG3054" s="1">
        <v>69</v>
      </c>
    </row>
    <row r="3055" spans="1:59" hidden="1" outlineLevel="1">
      <c r="A3055" t="s">
        <v>1834</v>
      </c>
      <c r="B3055" t="s">
        <v>5215</v>
      </c>
      <c r="C3055" s="1">
        <f t="shared" si="661"/>
        <v>5159</v>
      </c>
      <c r="D3055" s="7">
        <f>IF(N3055&gt;0, RANK(N3055,(N3055:P3055,Q3055:AE3055)),0)</f>
        <v>2</v>
      </c>
      <c r="E3055" s="7">
        <f>IF(O3055&gt;0,RANK(O3055,(N3055:P3055,Q3055:AE3055)),0)</f>
        <v>1</v>
      </c>
      <c r="F3055" s="7">
        <f>IF(P3055&gt;0,RANK(P3055,(N3055:P3055,Q3055:AE3055)),0)</f>
        <v>3</v>
      </c>
      <c r="G3055" s="1">
        <f t="shared" si="668"/>
        <v>321</v>
      </c>
      <c r="H3055" s="2">
        <f t="shared" si="669"/>
        <v>6.2221360728823415E-2</v>
      </c>
      <c r="I3055" s="2"/>
      <c r="J3055" s="2">
        <f t="shared" si="662"/>
        <v>0.4601666989726691</v>
      </c>
      <c r="K3055" s="2">
        <f t="shared" si="662"/>
        <v>0.52238805970149249</v>
      </c>
      <c r="L3055" s="2">
        <f t="shared" si="662"/>
        <v>7.9472766039930219E-3</v>
      </c>
      <c r="M3055" s="2">
        <f t="shared" si="663"/>
        <v>9.4979647218453346E-3</v>
      </c>
      <c r="N3055" s="1">
        <v>2374</v>
      </c>
      <c r="O3055" s="1">
        <v>2695</v>
      </c>
      <c r="P3055" s="1">
        <v>41</v>
      </c>
      <c r="Q3055" s="1">
        <v>32</v>
      </c>
      <c r="R3055" s="1">
        <v>8</v>
      </c>
      <c r="S3055" s="1">
        <v>2</v>
      </c>
      <c r="T3055" s="1">
        <v>0</v>
      </c>
      <c r="V3055" s="1">
        <v>0</v>
      </c>
      <c r="Y3055" s="1">
        <v>7</v>
      </c>
      <c r="AG3055" s="7">
        <f>IF(Q3055&gt;0,RANK(Q3055,(N3055:P3055,Q3055:AE3055)),0)</f>
        <v>4</v>
      </c>
      <c r="AH3055" s="7">
        <f>IF(R3055&gt;0,RANK(R3055,(N3055:P3055,Q3055:AE3055)),0)</f>
        <v>5</v>
      </c>
      <c r="AI3055" s="7">
        <f>IF(T3055&gt;0,RANK(T3055,(N3055:P3055,Q3055:AE3055)),0)</f>
        <v>0</v>
      </c>
      <c r="AJ3055" s="7">
        <f>IF(S3055&gt;0,RANK(S3055,(N3055:P3055,Q3055:AE3055)),0)</f>
        <v>7</v>
      </c>
      <c r="AK3055" s="2">
        <f t="shared" si="664"/>
        <v>6.2027524714091875E-3</v>
      </c>
      <c r="AL3055" s="2">
        <f t="shared" si="664"/>
        <v>1.5506881178522969E-3</v>
      </c>
      <c r="AM3055" s="2">
        <f t="shared" si="665"/>
        <v>0</v>
      </c>
      <c r="AN3055" s="2">
        <f t="shared" si="666"/>
        <v>3.8767202946307422E-4</v>
      </c>
      <c r="AP3055" t="s">
        <v>1834</v>
      </c>
      <c r="AQ3055" t="s">
        <v>5215</v>
      </c>
      <c r="AR3055">
        <v>0</v>
      </c>
      <c r="AT3055" s="85" t="s">
        <v>2931</v>
      </c>
      <c r="AU3055" s="84" t="s">
        <v>3439</v>
      </c>
      <c r="AV3055" s="77" t="str">
        <f t="shared" si="667"/>
        <v>53059</v>
      </c>
      <c r="AX3055" s="7" t="s">
        <v>186</v>
      </c>
      <c r="BG3055" s="1"/>
    </row>
    <row r="3056" spans="1:59" hidden="1" outlineLevel="1">
      <c r="A3056" t="s">
        <v>1835</v>
      </c>
      <c r="B3056" t="s">
        <v>5215</v>
      </c>
      <c r="C3056" s="1">
        <f t="shared" si="661"/>
        <v>294997</v>
      </c>
      <c r="D3056" s="7">
        <f>IF(N3056&gt;0, RANK(N3056,(N3056:P3056,Q3056:AE3056)),0)</f>
        <v>1</v>
      </c>
      <c r="E3056" s="7">
        <f>IF(O3056&gt;0,RANK(O3056,(N3056:P3056,Q3056:AE3056)),0)</f>
        <v>2</v>
      </c>
      <c r="F3056" s="7">
        <f>IF(P3056&gt;0,RANK(P3056,(N3056:P3056,Q3056:AE3056)),0)</f>
        <v>3</v>
      </c>
      <c r="G3056" s="1">
        <f t="shared" si="668"/>
        <v>22151</v>
      </c>
      <c r="H3056" s="2">
        <f t="shared" si="669"/>
        <v>7.5088899209144494E-2</v>
      </c>
      <c r="I3056" s="2"/>
      <c r="J3056" s="2">
        <f t="shared" si="662"/>
        <v>0.53040539395315889</v>
      </c>
      <c r="K3056" s="2">
        <f t="shared" si="662"/>
        <v>0.45531649474401437</v>
      </c>
      <c r="L3056" s="2">
        <f t="shared" si="662"/>
        <v>7.6882137784452043E-3</v>
      </c>
      <c r="M3056" s="2">
        <f t="shared" si="663"/>
        <v>6.5898975243815416E-3</v>
      </c>
      <c r="N3056" s="1">
        <v>156468</v>
      </c>
      <c r="O3056" s="1">
        <v>134317</v>
      </c>
      <c r="P3056" s="1">
        <v>2268</v>
      </c>
      <c r="Q3056" s="1">
        <v>1213</v>
      </c>
      <c r="R3056" s="1">
        <v>349</v>
      </c>
      <c r="S3056" s="1">
        <v>244</v>
      </c>
      <c r="T3056" s="1">
        <v>38</v>
      </c>
      <c r="V3056" s="1">
        <v>17</v>
      </c>
      <c r="Y3056" s="1">
        <v>83</v>
      </c>
      <c r="AG3056" s="7">
        <f>IF(Q3056&gt;0,RANK(Q3056,(N3056:P3056,Q3056:AE3056)),0)</f>
        <v>4</v>
      </c>
      <c r="AH3056" s="7">
        <f>IF(R3056&gt;0,RANK(R3056,(N3056:P3056,Q3056:AE3056)),0)</f>
        <v>5</v>
      </c>
      <c r="AI3056" s="7">
        <f>IF(T3056&gt;0,RANK(T3056,(N3056:P3056,Q3056:AE3056)),0)</f>
        <v>8</v>
      </c>
      <c r="AJ3056" s="7">
        <f>IF(S3056&gt;0,RANK(S3056,(N3056:P3056,Q3056:AE3056)),0)</f>
        <v>6</v>
      </c>
      <c r="AK3056" s="2">
        <f t="shared" si="664"/>
        <v>4.1119062227751467E-3</v>
      </c>
      <c r="AL3056" s="2">
        <f t="shared" si="664"/>
        <v>1.1830628786055452E-3</v>
      </c>
      <c r="AM3056" s="2">
        <f t="shared" si="665"/>
        <v>1.2881486930375562E-4</v>
      </c>
      <c r="AN3056" s="2">
        <f t="shared" si="666"/>
        <v>8.2712705552937828E-4</v>
      </c>
      <c r="AP3056" t="s">
        <v>1835</v>
      </c>
      <c r="AQ3056" t="s">
        <v>5215</v>
      </c>
      <c r="AR3056">
        <v>0</v>
      </c>
      <c r="AT3056" s="85" t="s">
        <v>2931</v>
      </c>
      <c r="AU3056" s="84" t="s">
        <v>3440</v>
      </c>
      <c r="AV3056" s="77" t="str">
        <f t="shared" si="667"/>
        <v>53061</v>
      </c>
      <c r="AX3056" s="7" t="s">
        <v>186</v>
      </c>
      <c r="BG3056" s="1">
        <v>417</v>
      </c>
    </row>
    <row r="3057" spans="1:59" hidden="1" outlineLevel="1">
      <c r="A3057" t="s">
        <v>2991</v>
      </c>
      <c r="B3057" t="s">
        <v>5215</v>
      </c>
      <c r="C3057" s="1">
        <f t="shared" si="661"/>
        <v>202587</v>
      </c>
      <c r="D3057" s="7">
        <f>IF(N3057&gt;0, RANK(N3057,(N3057:P3057,Q3057:AE3057)),0)</f>
        <v>2</v>
      </c>
      <c r="E3057" s="7">
        <f>IF(O3057&gt;0,RANK(O3057,(N3057:P3057,Q3057:AE3057)),0)</f>
        <v>1</v>
      </c>
      <c r="F3057" s="7">
        <f>IF(P3057&gt;0,RANK(P3057,(N3057:P3057,Q3057:AE3057)),0)</f>
        <v>3</v>
      </c>
      <c r="G3057" s="1">
        <f t="shared" si="668"/>
        <v>24116</v>
      </c>
      <c r="H3057" s="2">
        <f t="shared" si="669"/>
        <v>0.11904021482128666</v>
      </c>
      <c r="I3057" s="2"/>
      <c r="J3057" s="2">
        <f t="shared" si="662"/>
        <v>0.4318638412138982</v>
      </c>
      <c r="K3057" s="2">
        <f t="shared" si="662"/>
        <v>0.55090405603518489</v>
      </c>
      <c r="L3057" s="2">
        <f t="shared" si="662"/>
        <v>9.033156125516445E-3</v>
      </c>
      <c r="M3057" s="2">
        <f t="shared" si="663"/>
        <v>8.1989466254004661E-3</v>
      </c>
      <c r="N3057" s="1">
        <v>87490</v>
      </c>
      <c r="O3057" s="1">
        <v>111606</v>
      </c>
      <c r="P3057" s="1">
        <v>1830</v>
      </c>
      <c r="Q3057" s="1">
        <v>748</v>
      </c>
      <c r="R3057" s="1">
        <v>560</v>
      </c>
      <c r="S3057" s="1">
        <v>213</v>
      </c>
      <c r="T3057" s="1">
        <v>39</v>
      </c>
      <c r="V3057" s="1">
        <v>15</v>
      </c>
      <c r="Y3057" s="1">
        <v>86</v>
      </c>
      <c r="AG3057" s="7">
        <f>IF(Q3057&gt;0,RANK(Q3057,(N3057:P3057,Q3057:AE3057)),0)</f>
        <v>4</v>
      </c>
      <c r="AH3057" s="7">
        <f>IF(R3057&gt;0,RANK(R3057,(N3057:P3057,Q3057:AE3057)),0)</f>
        <v>5</v>
      </c>
      <c r="AI3057" s="7">
        <f>IF(T3057&gt;0,RANK(T3057,(N3057:P3057,Q3057:AE3057)),0)</f>
        <v>8</v>
      </c>
      <c r="AJ3057" s="7">
        <f>IF(S3057&gt;0,RANK(S3057,(N3057:P3057,Q3057:AE3057)),0)</f>
        <v>6</v>
      </c>
      <c r="AK3057" s="2">
        <f t="shared" si="664"/>
        <v>3.6922408644187435E-3</v>
      </c>
      <c r="AL3057" s="2">
        <f t="shared" si="664"/>
        <v>2.7642444974257975E-3</v>
      </c>
      <c r="AM3057" s="2">
        <f t="shared" si="665"/>
        <v>1.9250988464215374E-4</v>
      </c>
      <c r="AN3057" s="2">
        <f t="shared" si="666"/>
        <v>1.051400139199455E-3</v>
      </c>
      <c r="AP3057" t="s">
        <v>2991</v>
      </c>
      <c r="AQ3057" t="s">
        <v>5215</v>
      </c>
      <c r="AR3057">
        <v>5</v>
      </c>
      <c r="AT3057" s="85" t="s">
        <v>2931</v>
      </c>
      <c r="AU3057" s="84" t="s">
        <v>4160</v>
      </c>
      <c r="AV3057" s="77" t="str">
        <f t="shared" si="667"/>
        <v>53063</v>
      </c>
      <c r="AX3057" s="7" t="s">
        <v>186</v>
      </c>
      <c r="BG3057" s="1"/>
    </row>
    <row r="3058" spans="1:59" hidden="1" outlineLevel="1">
      <c r="A3058" t="s">
        <v>2577</v>
      </c>
      <c r="B3058" t="s">
        <v>5215</v>
      </c>
      <c r="C3058" s="1">
        <f t="shared" si="661"/>
        <v>20340</v>
      </c>
      <c r="D3058" s="7">
        <f>IF(N3058&gt;0, RANK(N3058,(N3058:P3058,Q3058:AE3058)),0)</f>
        <v>2</v>
      </c>
      <c r="E3058" s="7">
        <f>IF(O3058&gt;0,RANK(O3058,(N3058:P3058,Q3058:AE3058)),0)</f>
        <v>1</v>
      </c>
      <c r="F3058" s="7">
        <f>IF(P3058&gt;0,RANK(P3058,(N3058:P3058,Q3058:AE3058)),0)</f>
        <v>3</v>
      </c>
      <c r="G3058" s="1">
        <f t="shared" si="668"/>
        <v>6193</v>
      </c>
      <c r="H3058" s="2">
        <f t="shared" si="669"/>
        <v>0.30447394296951819</v>
      </c>
      <c r="I3058" s="2"/>
      <c r="J3058" s="2">
        <f t="shared" si="662"/>
        <v>0.33539823008849556</v>
      </c>
      <c r="K3058" s="2">
        <f t="shared" si="662"/>
        <v>0.6398721730580138</v>
      </c>
      <c r="L3058" s="2">
        <f t="shared" si="662"/>
        <v>1.0471976401179941E-2</v>
      </c>
      <c r="M3058" s="2">
        <f t="shared" si="663"/>
        <v>1.4257620452310691E-2</v>
      </c>
      <c r="N3058" s="1">
        <v>6822</v>
      </c>
      <c r="O3058" s="1">
        <v>13015</v>
      </c>
      <c r="P3058" s="1">
        <v>213</v>
      </c>
      <c r="Q3058" s="1">
        <v>141</v>
      </c>
      <c r="R3058" s="1">
        <v>108</v>
      </c>
      <c r="S3058" s="1">
        <v>23</v>
      </c>
      <c r="T3058" s="1">
        <v>5</v>
      </c>
      <c r="V3058" s="1">
        <v>2</v>
      </c>
      <c r="Y3058" s="1">
        <v>11</v>
      </c>
      <c r="AG3058" s="7">
        <f>IF(Q3058&gt;0,RANK(Q3058,(N3058:P3058,Q3058:AE3058)),0)</f>
        <v>4</v>
      </c>
      <c r="AH3058" s="7">
        <f>IF(R3058&gt;0,RANK(R3058,(N3058:P3058,Q3058:AE3058)),0)</f>
        <v>5</v>
      </c>
      <c r="AI3058" s="7">
        <f>IF(T3058&gt;0,RANK(T3058,(N3058:P3058,Q3058:AE3058)),0)</f>
        <v>8</v>
      </c>
      <c r="AJ3058" s="7">
        <f>IF(S3058&gt;0,RANK(S3058,(N3058:P3058,Q3058:AE3058)),0)</f>
        <v>6</v>
      </c>
      <c r="AK3058" s="2">
        <f t="shared" si="664"/>
        <v>6.9321533923303834E-3</v>
      </c>
      <c r="AL3058" s="2">
        <f t="shared" si="664"/>
        <v>5.3097345132743362E-3</v>
      </c>
      <c r="AM3058" s="2">
        <f t="shared" si="665"/>
        <v>2.4582104228121929E-4</v>
      </c>
      <c r="AN3058" s="2">
        <f t="shared" si="666"/>
        <v>1.1307767944936087E-3</v>
      </c>
      <c r="AP3058" t="s">
        <v>2577</v>
      </c>
      <c r="AQ3058" t="s">
        <v>5215</v>
      </c>
      <c r="AR3058">
        <v>5</v>
      </c>
      <c r="AT3058" s="85" t="s">
        <v>2931</v>
      </c>
      <c r="AU3058" s="84" t="s">
        <v>4002</v>
      </c>
      <c r="AV3058" s="77" t="str">
        <f t="shared" si="667"/>
        <v>53065</v>
      </c>
      <c r="AX3058" s="7" t="s">
        <v>186</v>
      </c>
      <c r="BG3058" s="1"/>
    </row>
    <row r="3059" spans="1:59" hidden="1" outlineLevel="1">
      <c r="A3059" t="s">
        <v>3347</v>
      </c>
      <c r="B3059" t="s">
        <v>5215</v>
      </c>
      <c r="C3059" s="1">
        <f t="shared" si="661"/>
        <v>112789</v>
      </c>
      <c r="D3059" s="7">
        <f>IF(N3059&gt;0, RANK(N3059,(N3059:P3059,Q3059:AE3059)),0)</f>
        <v>1</v>
      </c>
      <c r="E3059" s="7">
        <f>IF(O3059&gt;0,RANK(O3059,(N3059:P3059,Q3059:AE3059)),0)</f>
        <v>2</v>
      </c>
      <c r="F3059" s="7">
        <f>IF(P3059&gt;0,RANK(P3059,(N3059:P3059,Q3059:AE3059)),0)</f>
        <v>3</v>
      </c>
      <c r="G3059" s="1">
        <f t="shared" si="668"/>
        <v>14658</v>
      </c>
      <c r="H3059" s="2">
        <f t="shared" si="669"/>
        <v>0.12995948186436621</v>
      </c>
      <c r="I3059" s="2"/>
      <c r="J3059" s="2">
        <f t="shared" si="662"/>
        <v>0.55546196880901511</v>
      </c>
      <c r="K3059" s="2">
        <f t="shared" si="662"/>
        <v>0.42550248694464887</v>
      </c>
      <c r="L3059" s="2">
        <f t="shared" si="662"/>
        <v>1.0577272606371188E-2</v>
      </c>
      <c r="M3059" s="2">
        <f t="shared" si="663"/>
        <v>8.4582716399648344E-3</v>
      </c>
      <c r="N3059" s="1">
        <v>62650</v>
      </c>
      <c r="O3059" s="1">
        <v>47992</v>
      </c>
      <c r="P3059" s="1">
        <v>1193</v>
      </c>
      <c r="Q3059" s="1">
        <v>523</v>
      </c>
      <c r="R3059" s="1">
        <v>109</v>
      </c>
      <c r="S3059" s="1">
        <v>229</v>
      </c>
      <c r="T3059" s="1">
        <v>30</v>
      </c>
      <c r="V3059" s="1">
        <v>16</v>
      </c>
      <c r="Y3059" s="1">
        <v>47</v>
      </c>
      <c r="AG3059" s="7">
        <f>IF(Q3059&gt;0,RANK(Q3059,(N3059:P3059,Q3059:AE3059)),0)</f>
        <v>4</v>
      </c>
      <c r="AH3059" s="7">
        <f>IF(R3059&gt;0,RANK(R3059,(N3059:P3059,Q3059:AE3059)),0)</f>
        <v>6</v>
      </c>
      <c r="AI3059" s="7">
        <f>IF(T3059&gt;0,RANK(T3059,(N3059:P3059,Q3059:AE3059)),0)</f>
        <v>8</v>
      </c>
      <c r="AJ3059" s="7">
        <f>IF(S3059&gt;0,RANK(S3059,(N3059:P3059,Q3059:AE3059)),0)</f>
        <v>5</v>
      </c>
      <c r="AK3059" s="2">
        <f t="shared" si="664"/>
        <v>4.6369770101694317E-3</v>
      </c>
      <c r="AL3059" s="2">
        <f t="shared" si="664"/>
        <v>9.6640629848655454E-4</v>
      </c>
      <c r="AM3059" s="2">
        <f t="shared" si="665"/>
        <v>2.6598338490455627E-4</v>
      </c>
      <c r="AN3059" s="2">
        <f t="shared" si="666"/>
        <v>2.0303398381047795E-3</v>
      </c>
      <c r="AP3059" t="s">
        <v>3347</v>
      </c>
      <c r="AQ3059" t="s">
        <v>5215</v>
      </c>
      <c r="AR3059">
        <v>0</v>
      </c>
      <c r="AT3059" s="85" t="s">
        <v>2931</v>
      </c>
      <c r="AU3059" s="84" t="s">
        <v>4003</v>
      </c>
      <c r="AV3059" s="77" t="str">
        <f t="shared" si="667"/>
        <v>53067</v>
      </c>
      <c r="AX3059" s="7" t="s">
        <v>186</v>
      </c>
      <c r="BG3059" s="1"/>
    </row>
    <row r="3060" spans="1:59" hidden="1" outlineLevel="1">
      <c r="A3060" t="s">
        <v>4443</v>
      </c>
      <c r="B3060" t="s">
        <v>5215</v>
      </c>
      <c r="C3060" s="1">
        <f t="shared" si="661"/>
        <v>2235</v>
      </c>
      <c r="D3060" s="7">
        <f>IF(N3060&gt;0, RANK(N3060,(N3060:P3060,Q3060:AE3060)),0)</f>
        <v>2</v>
      </c>
      <c r="E3060" s="7">
        <f>IF(O3060&gt;0,RANK(O3060,(N3060:P3060,Q3060:AE3060)),0)</f>
        <v>1</v>
      </c>
      <c r="F3060" s="7">
        <f>IF(P3060&gt;0,RANK(P3060,(N3060:P3060,Q3060:AE3060)),0)</f>
        <v>3</v>
      </c>
      <c r="G3060" s="1">
        <f t="shared" si="668"/>
        <v>150</v>
      </c>
      <c r="H3060" s="2">
        <f t="shared" si="669"/>
        <v>6.7114093959731544E-2</v>
      </c>
      <c r="I3060" s="2"/>
      <c r="J3060" s="2">
        <f t="shared" si="662"/>
        <v>0.45682326621923935</v>
      </c>
      <c r="K3060" s="2">
        <f t="shared" si="662"/>
        <v>0.52393736017897097</v>
      </c>
      <c r="L3060" s="2">
        <f t="shared" si="662"/>
        <v>9.8434004474272935E-3</v>
      </c>
      <c r="M3060" s="2">
        <f t="shared" si="663"/>
        <v>9.3959731543624397E-3</v>
      </c>
      <c r="N3060" s="1">
        <v>1021</v>
      </c>
      <c r="O3060" s="1">
        <v>1171</v>
      </c>
      <c r="P3060" s="1">
        <v>22</v>
      </c>
      <c r="Q3060" s="1">
        <v>15</v>
      </c>
      <c r="R3060" s="1">
        <v>3</v>
      </c>
      <c r="S3060" s="1">
        <v>1</v>
      </c>
      <c r="T3060" s="1">
        <v>0</v>
      </c>
      <c r="V3060" s="1">
        <v>0</v>
      </c>
      <c r="Y3060" s="1">
        <v>2</v>
      </c>
      <c r="AG3060" s="7">
        <f>IF(Q3060&gt;0,RANK(Q3060,(N3060:P3060,Q3060:AE3060)),0)</f>
        <v>4</v>
      </c>
      <c r="AH3060" s="7">
        <f>IF(R3060&gt;0,RANK(R3060,(N3060:P3060,Q3060:AE3060)),0)</f>
        <v>5</v>
      </c>
      <c r="AI3060" s="7">
        <f>IF(T3060&gt;0,RANK(T3060,(N3060:P3060,Q3060:AE3060)),0)</f>
        <v>0</v>
      </c>
      <c r="AJ3060" s="7">
        <f>IF(S3060&gt;0,RANK(S3060,(N3060:P3060,Q3060:AE3060)),0)</f>
        <v>7</v>
      </c>
      <c r="AK3060" s="2">
        <f t="shared" si="664"/>
        <v>6.7114093959731542E-3</v>
      </c>
      <c r="AL3060" s="2">
        <f t="shared" si="664"/>
        <v>1.3422818791946308E-3</v>
      </c>
      <c r="AM3060" s="2">
        <f t="shared" si="665"/>
        <v>0</v>
      </c>
      <c r="AN3060" s="2">
        <f t="shared" si="666"/>
        <v>4.4742729306487697E-4</v>
      </c>
      <c r="AP3060" t="s">
        <v>4443</v>
      </c>
      <c r="AQ3060" t="s">
        <v>5215</v>
      </c>
      <c r="AR3060">
        <v>3</v>
      </c>
      <c r="AT3060" s="85" t="s">
        <v>2931</v>
      </c>
      <c r="AU3060" s="84" t="s">
        <v>4004</v>
      </c>
      <c r="AV3060" s="77" t="str">
        <f t="shared" si="667"/>
        <v>53069</v>
      </c>
      <c r="AX3060" s="7" t="s">
        <v>186</v>
      </c>
      <c r="BG3060" s="1"/>
    </row>
    <row r="3061" spans="1:59" hidden="1" outlineLevel="1">
      <c r="A3061" t="s">
        <v>4562</v>
      </c>
      <c r="B3061" t="s">
        <v>5215</v>
      </c>
      <c r="C3061" s="1">
        <f t="shared" si="661"/>
        <v>22925</v>
      </c>
      <c r="D3061" s="7">
        <f>IF(N3061&gt;0, RANK(N3061,(N3061:P3061,Q3061:AE3061)),0)</f>
        <v>2</v>
      </c>
      <c r="E3061" s="7">
        <f>IF(O3061&gt;0,RANK(O3061,(N3061:P3061,Q3061:AE3061)),0)</f>
        <v>1</v>
      </c>
      <c r="F3061" s="7">
        <f>IF(P3061&gt;0,RANK(P3061,(N3061:P3061,Q3061:AE3061)),0)</f>
        <v>3</v>
      </c>
      <c r="G3061" s="1">
        <f t="shared" si="668"/>
        <v>6066</v>
      </c>
      <c r="H3061" s="2">
        <f t="shared" si="669"/>
        <v>0.2646019629225736</v>
      </c>
      <c r="I3061" s="2"/>
      <c r="J3061" s="2">
        <f t="shared" si="662"/>
        <v>0.36017448200654306</v>
      </c>
      <c r="K3061" s="2">
        <f t="shared" si="662"/>
        <v>0.62477644492911666</v>
      </c>
      <c r="L3061" s="2">
        <f t="shared" si="662"/>
        <v>7.8953107960741554E-3</v>
      </c>
      <c r="M3061" s="2">
        <f t="shared" si="663"/>
        <v>7.1537622682660684E-3</v>
      </c>
      <c r="N3061" s="1">
        <v>8257</v>
      </c>
      <c r="O3061" s="1">
        <v>14323</v>
      </c>
      <c r="P3061" s="1">
        <v>181</v>
      </c>
      <c r="Q3061" s="1">
        <v>104</v>
      </c>
      <c r="R3061" s="1">
        <v>31</v>
      </c>
      <c r="S3061" s="1">
        <v>16</v>
      </c>
      <c r="T3061" s="1">
        <v>1</v>
      </c>
      <c r="V3061" s="1">
        <v>3</v>
      </c>
      <c r="Y3061" s="1">
        <v>9</v>
      </c>
      <c r="AG3061" s="7">
        <f>IF(Q3061&gt;0,RANK(Q3061,(N3061:P3061,Q3061:AE3061)),0)</f>
        <v>4</v>
      </c>
      <c r="AH3061" s="7">
        <f>IF(R3061&gt;0,RANK(R3061,(N3061:P3061,Q3061:AE3061)),0)</f>
        <v>5</v>
      </c>
      <c r="AI3061" s="7">
        <f>IF(T3061&gt;0,RANK(T3061,(N3061:P3061,Q3061:AE3061)),0)</f>
        <v>9</v>
      </c>
      <c r="AJ3061" s="7">
        <f>IF(S3061&gt;0,RANK(S3061,(N3061:P3061,Q3061:AE3061)),0)</f>
        <v>6</v>
      </c>
      <c r="AK3061" s="2">
        <f t="shared" si="664"/>
        <v>4.5365321701199566E-3</v>
      </c>
      <c r="AL3061" s="2">
        <f t="shared" si="664"/>
        <v>1.3522355507088332E-3</v>
      </c>
      <c r="AM3061" s="2">
        <f t="shared" si="665"/>
        <v>4.3620501635768811E-5</v>
      </c>
      <c r="AN3061" s="2">
        <f t="shared" si="666"/>
        <v>6.9792802617230098E-4</v>
      </c>
      <c r="AP3061" t="s">
        <v>4562</v>
      </c>
      <c r="AQ3061" t="s">
        <v>5215</v>
      </c>
      <c r="AR3061">
        <v>5</v>
      </c>
      <c r="AT3061" s="85" t="s">
        <v>2931</v>
      </c>
      <c r="AU3061" s="84" t="s">
        <v>5049</v>
      </c>
      <c r="AV3061" s="77" t="str">
        <f t="shared" si="667"/>
        <v>53071</v>
      </c>
      <c r="AX3061" s="7" t="s">
        <v>186</v>
      </c>
      <c r="BG3061" s="1"/>
    </row>
    <row r="3062" spans="1:59" hidden="1" outlineLevel="1">
      <c r="A3062" t="s">
        <v>4563</v>
      </c>
      <c r="B3062" t="s">
        <v>5215</v>
      </c>
      <c r="C3062" s="1">
        <f t="shared" si="661"/>
        <v>90394</v>
      </c>
      <c r="D3062" s="7">
        <f>IF(N3062&gt;0, RANK(N3062,(N3062:P3062,Q3062:AE3062)),0)</f>
        <v>1</v>
      </c>
      <c r="E3062" s="7">
        <f>IF(O3062&gt;0,RANK(O3062,(N3062:P3062,Q3062:AE3062)),0)</f>
        <v>2</v>
      </c>
      <c r="F3062" s="7">
        <f>IF(P3062&gt;0,RANK(P3062,(N3062:P3062,Q3062:AE3062)),0)</f>
        <v>3</v>
      </c>
      <c r="G3062" s="1">
        <f t="shared" si="668"/>
        <v>7972</v>
      </c>
      <c r="H3062" s="2">
        <f t="shared" si="669"/>
        <v>8.8191694138991528E-2</v>
      </c>
      <c r="I3062" s="2"/>
      <c r="J3062" s="2">
        <f t="shared" si="662"/>
        <v>0.53397349381596126</v>
      </c>
      <c r="K3062" s="2">
        <f t="shared" si="662"/>
        <v>0.44578179967696974</v>
      </c>
      <c r="L3062" s="2">
        <f t="shared" si="662"/>
        <v>1.0741863398013142E-2</v>
      </c>
      <c r="M3062" s="2">
        <f t="shared" si="663"/>
        <v>9.5028431090558568E-3</v>
      </c>
      <c r="N3062" s="1">
        <v>48268</v>
      </c>
      <c r="O3062" s="1">
        <v>40296</v>
      </c>
      <c r="P3062" s="1">
        <v>971</v>
      </c>
      <c r="Q3062" s="1">
        <v>465</v>
      </c>
      <c r="R3062" s="1">
        <v>155</v>
      </c>
      <c r="S3062" s="1">
        <v>171</v>
      </c>
      <c r="T3062" s="1">
        <v>19</v>
      </c>
      <c r="V3062" s="1">
        <v>10</v>
      </c>
      <c r="Y3062" s="1">
        <v>39</v>
      </c>
      <c r="AG3062" s="7">
        <f>IF(Q3062&gt;0,RANK(Q3062,(N3062:P3062,Q3062:AE3062)),0)</f>
        <v>4</v>
      </c>
      <c r="AH3062" s="7">
        <f>IF(R3062&gt;0,RANK(R3062,(N3062:P3062,Q3062:AE3062)),0)</f>
        <v>6</v>
      </c>
      <c r="AI3062" s="7">
        <f>IF(T3062&gt;0,RANK(T3062,(N3062:P3062,Q3062:AE3062)),0)</f>
        <v>8</v>
      </c>
      <c r="AJ3062" s="7">
        <f>IF(S3062&gt;0,RANK(S3062,(N3062:P3062,Q3062:AE3062)),0)</f>
        <v>5</v>
      </c>
      <c r="AK3062" s="2">
        <f t="shared" si="664"/>
        <v>5.1441467354027921E-3</v>
      </c>
      <c r="AL3062" s="2">
        <f t="shared" si="664"/>
        <v>1.7147155784675975E-3</v>
      </c>
      <c r="AM3062" s="2">
        <f t="shared" si="665"/>
        <v>2.1019094187667322E-4</v>
      </c>
      <c r="AN3062" s="2">
        <f t="shared" si="666"/>
        <v>1.891718476890059E-3</v>
      </c>
      <c r="AP3062" t="s">
        <v>4563</v>
      </c>
      <c r="AQ3062" t="s">
        <v>5215</v>
      </c>
      <c r="AR3062">
        <v>2</v>
      </c>
      <c r="AT3062" s="85" t="s">
        <v>2931</v>
      </c>
      <c r="AU3062" s="84" t="s">
        <v>4879</v>
      </c>
      <c r="AV3062" s="77" t="str">
        <f t="shared" si="667"/>
        <v>53073</v>
      </c>
      <c r="AX3062" s="7" t="s">
        <v>186</v>
      </c>
      <c r="BG3062" s="1"/>
    </row>
    <row r="3063" spans="1:59" hidden="1" outlineLevel="1">
      <c r="A3063" t="s">
        <v>2872</v>
      </c>
      <c r="B3063" t="s">
        <v>5215</v>
      </c>
      <c r="C3063" s="1">
        <f t="shared" si="661"/>
        <v>18012</v>
      </c>
      <c r="D3063" s="7">
        <f>IF(N3063&gt;0, RANK(N3063,(N3063:P3063,Q3063:AE3063)),0)</f>
        <v>2</v>
      </c>
      <c r="E3063" s="7">
        <f>IF(O3063&gt;0,RANK(O3063,(N3063:P3063,Q3063:AE3063)),0)</f>
        <v>1</v>
      </c>
      <c r="F3063" s="7">
        <f>IF(P3063&gt;0,RANK(P3063,(N3063:P3063,Q3063:AE3063)),0)</f>
        <v>3</v>
      </c>
      <c r="G3063" s="1">
        <f t="shared" si="668"/>
        <v>1110</v>
      </c>
      <c r="H3063" s="2">
        <f t="shared" si="669"/>
        <v>6.1625582944703529E-2</v>
      </c>
      <c r="I3063" s="2"/>
      <c r="J3063" s="2">
        <f t="shared" si="662"/>
        <v>0.46008216744392627</v>
      </c>
      <c r="K3063" s="2">
        <f t="shared" si="662"/>
        <v>0.52170775038862982</v>
      </c>
      <c r="L3063" s="2">
        <f t="shared" si="662"/>
        <v>9.1605596269153898E-3</v>
      </c>
      <c r="M3063" s="2">
        <f t="shared" si="663"/>
        <v>9.0495225405285186E-3</v>
      </c>
      <c r="N3063" s="1">
        <v>8287</v>
      </c>
      <c r="O3063" s="1">
        <v>9397</v>
      </c>
      <c r="P3063" s="1">
        <v>165</v>
      </c>
      <c r="Q3063" s="1">
        <v>100</v>
      </c>
      <c r="R3063" s="1">
        <v>31</v>
      </c>
      <c r="S3063" s="1">
        <v>24</v>
      </c>
      <c r="T3063" s="1">
        <v>4</v>
      </c>
      <c r="V3063" s="1">
        <v>0</v>
      </c>
      <c r="Y3063" s="1">
        <v>4</v>
      </c>
      <c r="AG3063" s="7">
        <f>IF(Q3063&gt;0,RANK(Q3063,(N3063:P3063,Q3063:AE3063)),0)</f>
        <v>4</v>
      </c>
      <c r="AH3063" s="7">
        <f>IF(R3063&gt;0,RANK(R3063,(N3063:P3063,Q3063:AE3063)),0)</f>
        <v>5</v>
      </c>
      <c r="AI3063" s="7">
        <f>IF(T3063&gt;0,RANK(T3063,(N3063:P3063,Q3063:AE3063)),0)</f>
        <v>7</v>
      </c>
      <c r="AJ3063" s="7">
        <f>IF(S3063&gt;0,RANK(S3063,(N3063:P3063,Q3063:AE3063)),0)</f>
        <v>6</v>
      </c>
      <c r="AK3063" s="2">
        <f t="shared" si="664"/>
        <v>5.5518543193426601E-3</v>
      </c>
      <c r="AL3063" s="2">
        <f t="shared" si="664"/>
        <v>1.7210748389962247E-3</v>
      </c>
      <c r="AM3063" s="2">
        <f t="shared" si="665"/>
        <v>2.2207417277370642E-4</v>
      </c>
      <c r="AN3063" s="2">
        <f t="shared" si="666"/>
        <v>1.3324450366422385E-3</v>
      </c>
      <c r="AP3063" t="s">
        <v>2872</v>
      </c>
      <c r="AQ3063" t="s">
        <v>5215</v>
      </c>
      <c r="AR3063">
        <v>5</v>
      </c>
      <c r="AT3063" s="85" t="s">
        <v>2931</v>
      </c>
      <c r="AU3063" s="84" t="s">
        <v>5171</v>
      </c>
      <c r="AV3063" s="77" t="str">
        <f t="shared" si="667"/>
        <v>53075</v>
      </c>
      <c r="AX3063" s="7" t="s">
        <v>186</v>
      </c>
      <c r="BG3063" s="1"/>
    </row>
    <row r="3064" spans="1:59" hidden="1" outlineLevel="1">
      <c r="A3064" t="s">
        <v>4193</v>
      </c>
      <c r="B3064" t="s">
        <v>5215</v>
      </c>
      <c r="C3064" s="1">
        <f t="shared" si="661"/>
        <v>72790</v>
      </c>
      <c r="D3064" s="7">
        <f>IF(N3064&gt;0, RANK(N3064,(N3064:P3064,Q3064:AE3064)),0)</f>
        <v>2</v>
      </c>
      <c r="E3064" s="7">
        <f>IF(O3064&gt;0,RANK(O3064,(N3064:P3064,Q3064:AE3064)),0)</f>
        <v>1</v>
      </c>
      <c r="F3064" s="7">
        <f>IF(P3064&gt;0,RANK(P3064,(N3064:P3064,Q3064:AE3064)),0)</f>
        <v>3</v>
      </c>
      <c r="G3064" s="1">
        <f t="shared" si="668"/>
        <v>14878</v>
      </c>
      <c r="H3064" s="2">
        <f t="shared" si="669"/>
        <v>0.20439620827036681</v>
      </c>
      <c r="I3064" s="2"/>
      <c r="J3064" s="2">
        <f t="shared" si="662"/>
        <v>0.39118010715757662</v>
      </c>
      <c r="K3064" s="2">
        <f t="shared" si="662"/>
        <v>0.59557631542794343</v>
      </c>
      <c r="L3064" s="2">
        <f t="shared" si="662"/>
        <v>6.4844071987910428E-3</v>
      </c>
      <c r="M3064" s="2">
        <f t="shared" si="663"/>
        <v>6.7591702156888584E-3</v>
      </c>
      <c r="N3064" s="1">
        <v>28474</v>
      </c>
      <c r="O3064" s="1">
        <v>43352</v>
      </c>
      <c r="P3064" s="1">
        <v>472</v>
      </c>
      <c r="Q3064" s="1">
        <v>206</v>
      </c>
      <c r="R3064" s="1">
        <v>168</v>
      </c>
      <c r="S3064" s="1">
        <v>47</v>
      </c>
      <c r="T3064" s="1">
        <v>15</v>
      </c>
      <c r="V3064" s="1">
        <v>8</v>
      </c>
      <c r="Y3064" s="1">
        <v>48</v>
      </c>
      <c r="AG3064" s="7">
        <f>IF(Q3064&gt;0,RANK(Q3064,(N3064:P3064,Q3064:AE3064)),0)</f>
        <v>4</v>
      </c>
      <c r="AH3064" s="7">
        <f>IF(R3064&gt;0,RANK(R3064,(N3064:P3064,Q3064:AE3064)),0)</f>
        <v>5</v>
      </c>
      <c r="AI3064" s="7">
        <f>IF(T3064&gt;0,RANK(T3064,(N3064:P3064,Q3064:AE3064)),0)</f>
        <v>8</v>
      </c>
      <c r="AJ3064" s="7">
        <f>IF(S3064&gt;0,RANK(S3064,(N3064:P3064,Q3064:AE3064)),0)</f>
        <v>7</v>
      </c>
      <c r="AK3064" s="2">
        <f t="shared" si="664"/>
        <v>2.8300590740486329E-3</v>
      </c>
      <c r="AL3064" s="2">
        <f t="shared" si="664"/>
        <v>2.3080093419425747E-3</v>
      </c>
      <c r="AM3064" s="2">
        <f t="shared" si="665"/>
        <v>2.0607226267344415E-4</v>
      </c>
      <c r="AN3064" s="2">
        <f t="shared" si="666"/>
        <v>6.4569308971012499E-4</v>
      </c>
      <c r="AP3064" t="s">
        <v>4193</v>
      </c>
      <c r="AQ3064" t="s">
        <v>5215</v>
      </c>
      <c r="AR3064">
        <v>4</v>
      </c>
      <c r="AT3064" s="85" t="s">
        <v>2931</v>
      </c>
      <c r="AU3064" s="84" t="s">
        <v>5172</v>
      </c>
      <c r="AV3064" s="77" t="str">
        <f t="shared" si="667"/>
        <v>53077</v>
      </c>
      <c r="AX3064" s="7" t="s">
        <v>186</v>
      </c>
      <c r="BG3064" s="1"/>
    </row>
    <row r="3065" spans="1:59" collapsed="1">
      <c r="A3065" t="s">
        <v>3830</v>
      </c>
      <c r="B3065" t="s">
        <v>3839</v>
      </c>
      <c r="C3065" s="1">
        <f t="shared" si="661"/>
        <v>2859084</v>
      </c>
      <c r="D3065" s="7">
        <f>IF(N3065&gt;0, RANK(N3065,(N3065:P3065,Q3065:AE3065)),0)</f>
        <v>1</v>
      </c>
      <c r="E3065" s="7">
        <f>IF(O3065&gt;0,RANK(O3065,(N3065:P3065,Q3065:AE3065)),0)</f>
        <v>2</v>
      </c>
      <c r="F3065" s="7">
        <f>IF(P3065&gt;0,RANK(P3065,(N3065:P3065,Q3065:AE3065)),0)</f>
        <v>3</v>
      </c>
      <c r="G3065" s="1">
        <f t="shared" si="668"/>
        <v>205307</v>
      </c>
      <c r="H3065" s="2">
        <f t="shared" si="669"/>
        <v>7.1808663194225839E-2</v>
      </c>
      <c r="I3065" s="2"/>
      <c r="J3065" s="2">
        <f t="shared" si="662"/>
        <v>0.52821148311836941</v>
      </c>
      <c r="K3065" s="2">
        <f t="shared" si="662"/>
        <v>0.45640281992414355</v>
      </c>
      <c r="L3065" s="2">
        <f t="shared" si="662"/>
        <v>8.143517294350219E-3</v>
      </c>
      <c r="M3065" s="2">
        <f t="shared" si="663"/>
        <v>7.2421796631368194E-3</v>
      </c>
      <c r="N3065" s="1">
        <f t="shared" ref="N3065:T3065" si="670">SUM(N3026:N3064)</f>
        <v>1510201</v>
      </c>
      <c r="O3065" s="1">
        <f t="shared" si="670"/>
        <v>1304894</v>
      </c>
      <c r="P3065" s="1">
        <f t="shared" si="670"/>
        <v>23283</v>
      </c>
      <c r="Q3065" s="1">
        <f t="shared" si="670"/>
        <v>11955</v>
      </c>
      <c r="R3065" s="1">
        <f t="shared" si="670"/>
        <v>3922</v>
      </c>
      <c r="S3065" s="1">
        <f>SUM(S3026:S3064)</f>
        <v>2974</v>
      </c>
      <c r="T3065" s="1">
        <f t="shared" si="670"/>
        <v>547</v>
      </c>
      <c r="V3065" s="1">
        <f>SUM(V3026:V3064)</f>
        <v>231</v>
      </c>
      <c r="Y3065" s="1">
        <f>SUM(Y3026:Y3064)</f>
        <v>1077</v>
      </c>
      <c r="AG3065" s="7">
        <f>IF(Q3065&gt;0,RANK(Q3065,(N3065:P3065,Q3065:AE3065)),0)</f>
        <v>4</v>
      </c>
      <c r="AH3065" s="7">
        <f>IF(R3065&gt;0,RANK(R3065,(N3065:P3065,Q3065:AE3065)),0)</f>
        <v>5</v>
      </c>
      <c r="AI3065" s="7">
        <f>IF(T3065&gt;0,RANK(T3065,(N3065:P3065,Q3065:AE3065)),0)</f>
        <v>8</v>
      </c>
      <c r="AJ3065" s="7">
        <f>IF(S3065&gt;0,RANK(S3065,(N3065:P3065,Q3065:AE3065)),0)</f>
        <v>6</v>
      </c>
      <c r="AK3065" s="2">
        <f t="shared" si="664"/>
        <v>4.1814091506230666E-3</v>
      </c>
      <c r="AL3065" s="2">
        <f t="shared" si="664"/>
        <v>1.3717680208066639E-3</v>
      </c>
      <c r="AM3065" s="2">
        <f t="shared" si="665"/>
        <v>1.9132001718032769E-4</v>
      </c>
      <c r="AN3065" s="2">
        <f t="shared" si="666"/>
        <v>1.0401932926769552E-3</v>
      </c>
      <c r="AP3065" t="s">
        <v>3830</v>
      </c>
      <c r="AQ3065" t="s">
        <v>3839</v>
      </c>
      <c r="AT3065" s="85" t="s">
        <v>2931</v>
      </c>
      <c r="AU3065" s="116"/>
      <c r="AV3065" s="77" t="str">
        <f t="shared" si="667"/>
        <v>53</v>
      </c>
      <c r="AX3065" s="7" t="s">
        <v>2301</v>
      </c>
      <c r="BG3065" s="1">
        <f>SUM(BG3026:BG3064)</f>
        <v>2629</v>
      </c>
    </row>
    <row r="3066" spans="1:59">
      <c r="C3066" s="1"/>
      <c r="E3066" s="7"/>
      <c r="F3066" s="7"/>
      <c r="I3066" s="2"/>
      <c r="AG3066" s="7"/>
      <c r="AH3066" s="7"/>
      <c r="AI3066" s="7"/>
      <c r="AJ3066" s="7"/>
    </row>
    <row r="3067" spans="1:59" hidden="1" outlineLevel="1">
      <c r="A3067" t="s">
        <v>1582</v>
      </c>
      <c r="B3067" t="s">
        <v>3408</v>
      </c>
      <c r="C3067" s="1">
        <f t="shared" ref="C3067:C3122" si="671">SUM(N3067:AE3067)</f>
        <v>6655</v>
      </c>
      <c r="D3067" s="7">
        <f>IF(N3067&gt;0, RANK(N3067,(N3067:P3067,Q3067:AE3067)),0)</f>
        <v>2</v>
      </c>
      <c r="E3067" s="7">
        <f>IF(O3067&gt;0,RANK(O3067,(N3067:P3067,Q3067:AE3067)),0)</f>
        <v>1</v>
      </c>
      <c r="F3067" s="7">
        <f>IF(P3067&gt;0,RANK(P3067,(N3067:P3067,Q3067:AE3067)),0)</f>
        <v>3</v>
      </c>
      <c r="G3067" s="1">
        <f t="shared" si="668"/>
        <v>1394</v>
      </c>
      <c r="H3067" s="2">
        <f t="shared" si="669"/>
        <v>0.20946656649135989</v>
      </c>
      <c r="I3067" s="2"/>
      <c r="J3067" s="2">
        <f t="shared" ref="J3067:L3098" si="672">IF($C3067=0,"-",N3067/$C3067)</f>
        <v>0.39218632607062359</v>
      </c>
      <c r="K3067" s="2">
        <f t="shared" si="672"/>
        <v>0.60165289256198351</v>
      </c>
      <c r="L3067" s="2">
        <f t="shared" si="672"/>
        <v>4.6581517655897818E-3</v>
      </c>
      <c r="M3067" s="2">
        <f t="shared" ref="M3067:M3122" si="673">IF(C3067=0,"-",(1-J3067-K3067-L3067))</f>
        <v>1.5026296018031716E-3</v>
      </c>
      <c r="N3067" s="1">
        <v>2610</v>
      </c>
      <c r="O3067" s="1">
        <v>4004</v>
      </c>
      <c r="P3067" s="1">
        <v>31</v>
      </c>
      <c r="Q3067" s="1">
        <v>10</v>
      </c>
      <c r="R3067" s="1">
        <v>0</v>
      </c>
      <c r="S3067" s="1">
        <v>0</v>
      </c>
      <c r="W3067" s="1">
        <v>0</v>
      </c>
      <c r="AG3067" s="7">
        <f>IF(Q3067&gt;0,RANK(Q3067,(N3067:P3067,Q3067:AE3067)),0)</f>
        <v>4</v>
      </c>
      <c r="AH3067" s="7">
        <f>IF(R3067&gt;0,RANK(R3067,(N3067:P3067,Q3067:AE3067)),0)</f>
        <v>0</v>
      </c>
      <c r="AI3067" s="7">
        <f>IF(T3067&gt;0,RANK(T3067,(N3067:P3067,Q3067:AE3067)),0)</f>
        <v>0</v>
      </c>
      <c r="AJ3067" s="7">
        <f>IF(S3067&gt;0,RANK(S3067,(N3067:P3067,Q3067:AE3067)),0)</f>
        <v>0</v>
      </c>
      <c r="AK3067" s="2">
        <f t="shared" ref="AK3067:AL3098" si="674">IF($C3067=0,"-",Q3067/$C3067)</f>
        <v>1.5026296018031556E-3</v>
      </c>
      <c r="AL3067" s="2">
        <f t="shared" si="674"/>
        <v>0</v>
      </c>
      <c r="AM3067" s="2">
        <f t="shared" ref="AM3067:AM3122" si="675">IF($C3067=0,"-",T3067/$C3067)</f>
        <v>0</v>
      </c>
      <c r="AN3067" s="2">
        <f t="shared" ref="AN3067:AN3122" si="676">IF($C3067=0,"-",S3067/$C3067)</f>
        <v>0</v>
      </c>
      <c r="AP3067" t="s">
        <v>1582</v>
      </c>
      <c r="AQ3067" t="s">
        <v>3408</v>
      </c>
      <c r="AR3067">
        <v>1</v>
      </c>
      <c r="AT3067" s="85" t="s">
        <v>2932</v>
      </c>
      <c r="AU3067" s="84" t="s">
        <v>3988</v>
      </c>
      <c r="AV3067" s="77" t="str">
        <f t="shared" ref="AV3067:AV3122" si="677">AT3067&amp;AU3067</f>
        <v>54001</v>
      </c>
      <c r="AX3067" s="7" t="s">
        <v>186</v>
      </c>
    </row>
    <row r="3068" spans="1:59" hidden="1" outlineLevel="1">
      <c r="A3068" t="s">
        <v>2615</v>
      </c>
      <c r="B3068" t="s">
        <v>3408</v>
      </c>
      <c r="C3068" s="1">
        <f t="shared" si="671"/>
        <v>33785</v>
      </c>
      <c r="D3068" s="7">
        <f>IF(N3068&gt;0, RANK(N3068,(N3068:P3068,Q3068:AE3068)),0)</f>
        <v>2</v>
      </c>
      <c r="E3068" s="7">
        <f>IF(O3068&gt;0,RANK(O3068,(N3068:P3068,Q3068:AE3068)),0)</f>
        <v>1</v>
      </c>
      <c r="F3068" s="7">
        <f>IF(P3068&gt;0,RANK(P3068,(N3068:P3068,Q3068:AE3068)),0)</f>
        <v>3</v>
      </c>
      <c r="G3068" s="1">
        <f t="shared" si="668"/>
        <v>9049</v>
      </c>
      <c r="H3068" s="2">
        <f t="shared" si="669"/>
        <v>0.26784075773272165</v>
      </c>
      <c r="I3068" s="2"/>
      <c r="J3068" s="2">
        <f t="shared" si="672"/>
        <v>0.3624093532632825</v>
      </c>
      <c r="K3068" s="2">
        <f t="shared" si="672"/>
        <v>0.63025011099600414</v>
      </c>
      <c r="L3068" s="2">
        <f t="shared" si="672"/>
        <v>4.6470327068225542E-3</v>
      </c>
      <c r="M3068" s="2">
        <f t="shared" si="673"/>
        <v>2.6935030338908067E-3</v>
      </c>
      <c r="N3068" s="1">
        <v>12244</v>
      </c>
      <c r="O3068" s="1">
        <v>21293</v>
      </c>
      <c r="P3068" s="1">
        <v>157</v>
      </c>
      <c r="Q3068" s="1">
        <v>84</v>
      </c>
      <c r="R3068" s="1">
        <v>7</v>
      </c>
      <c r="S3068" s="1">
        <v>0</v>
      </c>
      <c r="W3068" s="1">
        <v>0</v>
      </c>
      <c r="AG3068" s="7">
        <f>IF(Q3068&gt;0,RANK(Q3068,(N3068:P3068,Q3068:AE3068)),0)</f>
        <v>4</v>
      </c>
      <c r="AH3068" s="7">
        <f>IF(R3068&gt;0,RANK(R3068,(N3068:P3068,Q3068:AE3068)),0)</f>
        <v>5</v>
      </c>
      <c r="AI3068" s="7">
        <f>IF(T3068&gt;0,RANK(T3068,(N3068:P3068,Q3068:AE3068)),0)</f>
        <v>0</v>
      </c>
      <c r="AJ3068" s="7">
        <f>IF(S3068&gt;0,RANK(S3068,(N3068:P3068,Q3068:AE3068)),0)</f>
        <v>0</v>
      </c>
      <c r="AK3068" s="2">
        <f t="shared" si="674"/>
        <v>2.4863104928222585E-3</v>
      </c>
      <c r="AL3068" s="2">
        <f t="shared" si="674"/>
        <v>2.0719254106852153E-4</v>
      </c>
      <c r="AM3068" s="2">
        <f t="shared" si="675"/>
        <v>0</v>
      </c>
      <c r="AN3068" s="2">
        <f t="shared" si="676"/>
        <v>0</v>
      </c>
      <c r="AP3068" t="s">
        <v>2615</v>
      </c>
      <c r="AQ3068" t="s">
        <v>3408</v>
      </c>
      <c r="AR3068">
        <v>2</v>
      </c>
      <c r="AT3068" s="85" t="s">
        <v>2932</v>
      </c>
      <c r="AU3068" s="84" t="s">
        <v>3989</v>
      </c>
      <c r="AV3068" s="77" t="str">
        <f t="shared" si="677"/>
        <v>54003</v>
      </c>
      <c r="AX3068" s="7" t="s">
        <v>186</v>
      </c>
    </row>
    <row r="3069" spans="1:59" hidden="1" outlineLevel="1">
      <c r="A3069" t="s">
        <v>3575</v>
      </c>
      <c r="B3069" t="s">
        <v>3408</v>
      </c>
      <c r="C3069" s="1">
        <f t="shared" si="671"/>
        <v>10198</v>
      </c>
      <c r="D3069" s="7">
        <f>IF(N3069&gt;0, RANK(N3069,(N3069:P3069,Q3069:AE3069)),0)</f>
        <v>1</v>
      </c>
      <c r="E3069" s="7">
        <f>IF(O3069&gt;0,RANK(O3069,(N3069:P3069,Q3069:AE3069)),0)</f>
        <v>2</v>
      </c>
      <c r="F3069" s="7">
        <f>IF(P3069&gt;0,RANK(P3069,(N3069:P3069,Q3069:AE3069)),0)</f>
        <v>3</v>
      </c>
      <c r="G3069" s="1">
        <f t="shared" si="668"/>
        <v>1726</v>
      </c>
      <c r="H3069" s="2">
        <f t="shared" si="669"/>
        <v>0.16924887232790745</v>
      </c>
      <c r="I3069" s="2"/>
      <c r="J3069" s="2">
        <f t="shared" si="672"/>
        <v>0.58178074132182778</v>
      </c>
      <c r="K3069" s="2">
        <f t="shared" si="672"/>
        <v>0.41253186899392036</v>
      </c>
      <c r="L3069" s="2">
        <f t="shared" si="672"/>
        <v>5.0009805844283195E-3</v>
      </c>
      <c r="M3069" s="2">
        <f t="shared" si="673"/>
        <v>6.8640909982354507E-4</v>
      </c>
      <c r="N3069" s="1">
        <v>5933</v>
      </c>
      <c r="O3069" s="1">
        <v>4207</v>
      </c>
      <c r="P3069" s="1">
        <v>51</v>
      </c>
      <c r="Q3069" s="1">
        <v>7</v>
      </c>
      <c r="R3069" s="1">
        <v>0</v>
      </c>
      <c r="S3069" s="1">
        <v>0</v>
      </c>
      <c r="W3069" s="1">
        <v>0</v>
      </c>
      <c r="AG3069" s="7">
        <f>IF(Q3069&gt;0,RANK(Q3069,(N3069:P3069,Q3069:AE3069)),0)</f>
        <v>4</v>
      </c>
      <c r="AH3069" s="7">
        <f>IF(R3069&gt;0,RANK(R3069,(N3069:P3069,Q3069:AE3069)),0)</f>
        <v>0</v>
      </c>
      <c r="AI3069" s="7">
        <f>IF(T3069&gt;0,RANK(T3069,(N3069:P3069,Q3069:AE3069)),0)</f>
        <v>0</v>
      </c>
      <c r="AJ3069" s="7">
        <f>IF(S3069&gt;0,RANK(S3069,(N3069:P3069,Q3069:AE3069)),0)</f>
        <v>0</v>
      </c>
      <c r="AK3069" s="2">
        <f t="shared" si="674"/>
        <v>6.8640909982349476E-4</v>
      </c>
      <c r="AL3069" s="2">
        <f t="shared" si="674"/>
        <v>0</v>
      </c>
      <c r="AM3069" s="2">
        <f t="shared" si="675"/>
        <v>0</v>
      </c>
      <c r="AN3069" s="2">
        <f t="shared" si="676"/>
        <v>0</v>
      </c>
      <c r="AP3069" t="s">
        <v>3575</v>
      </c>
      <c r="AQ3069" t="s">
        <v>3408</v>
      </c>
      <c r="AR3069">
        <v>3</v>
      </c>
      <c r="AT3069" s="85" t="s">
        <v>2932</v>
      </c>
      <c r="AU3069" s="84" t="s">
        <v>3632</v>
      </c>
      <c r="AV3069" s="77" t="str">
        <f t="shared" si="677"/>
        <v>54005</v>
      </c>
      <c r="AX3069" s="7" t="s">
        <v>186</v>
      </c>
    </row>
    <row r="3070" spans="1:59" hidden="1" outlineLevel="1">
      <c r="A3070" t="s">
        <v>3771</v>
      </c>
      <c r="B3070" t="s">
        <v>3408</v>
      </c>
      <c r="C3070" s="1">
        <f t="shared" si="671"/>
        <v>6051</v>
      </c>
      <c r="D3070" s="7">
        <f>IF(N3070&gt;0, RANK(N3070,(N3070:P3070,Q3070:AE3070)),0)</f>
        <v>1</v>
      </c>
      <c r="E3070" s="7">
        <f>IF(O3070&gt;0,RANK(O3070,(N3070:P3070,Q3070:AE3070)),0)</f>
        <v>2</v>
      </c>
      <c r="F3070" s="7">
        <f>IF(P3070&gt;0,RANK(P3070,(N3070:P3070,Q3070:AE3070)),0)</f>
        <v>3</v>
      </c>
      <c r="G3070" s="1">
        <f t="shared" si="668"/>
        <v>49</v>
      </c>
      <c r="H3070" s="2">
        <f t="shared" si="669"/>
        <v>8.0978350685837058E-3</v>
      </c>
      <c r="I3070" s="2"/>
      <c r="J3070" s="2">
        <f t="shared" si="672"/>
        <v>0.50156998843166423</v>
      </c>
      <c r="K3070" s="2">
        <f t="shared" si="672"/>
        <v>0.49347215336308048</v>
      </c>
      <c r="L3070" s="2">
        <f t="shared" si="672"/>
        <v>3.4705007436787306E-3</v>
      </c>
      <c r="M3070" s="2">
        <f t="shared" si="673"/>
        <v>1.4873574615765638E-3</v>
      </c>
      <c r="N3070" s="1">
        <v>3035</v>
      </c>
      <c r="O3070" s="1">
        <v>2986</v>
      </c>
      <c r="P3070" s="1">
        <v>21</v>
      </c>
      <c r="Q3070" s="1">
        <v>9</v>
      </c>
      <c r="R3070" s="1">
        <v>0</v>
      </c>
      <c r="S3070" s="1">
        <v>0</v>
      </c>
      <c r="W3070" s="1">
        <v>0</v>
      </c>
      <c r="AG3070" s="7">
        <f>IF(Q3070&gt;0,RANK(Q3070,(N3070:P3070,Q3070:AE3070)),0)</f>
        <v>4</v>
      </c>
      <c r="AH3070" s="7">
        <f>IF(R3070&gt;0,RANK(R3070,(N3070:P3070,Q3070:AE3070)),0)</f>
        <v>0</v>
      </c>
      <c r="AI3070" s="7">
        <f>IF(T3070&gt;0,RANK(T3070,(N3070:P3070,Q3070:AE3070)),0)</f>
        <v>0</v>
      </c>
      <c r="AJ3070" s="7">
        <f>IF(S3070&gt;0,RANK(S3070,(N3070:P3070,Q3070:AE3070)),0)</f>
        <v>0</v>
      </c>
      <c r="AK3070" s="2">
        <f t="shared" si="674"/>
        <v>1.4873574615765989E-3</v>
      </c>
      <c r="AL3070" s="2">
        <f t="shared" si="674"/>
        <v>0</v>
      </c>
      <c r="AM3070" s="2">
        <f t="shared" si="675"/>
        <v>0</v>
      </c>
      <c r="AN3070" s="2">
        <f t="shared" si="676"/>
        <v>0</v>
      </c>
      <c r="AP3070" t="s">
        <v>3771</v>
      </c>
      <c r="AQ3070" t="s">
        <v>3408</v>
      </c>
      <c r="AR3070">
        <v>2</v>
      </c>
      <c r="AT3070" s="85" t="s">
        <v>2932</v>
      </c>
      <c r="AU3070" s="84" t="s">
        <v>2597</v>
      </c>
      <c r="AV3070" s="77" t="str">
        <f t="shared" si="677"/>
        <v>54007</v>
      </c>
      <c r="AX3070" s="7" t="s">
        <v>186</v>
      </c>
    </row>
    <row r="3071" spans="1:59" hidden="1" outlineLevel="1">
      <c r="A3071" t="s">
        <v>3835</v>
      </c>
      <c r="B3071" t="s">
        <v>3408</v>
      </c>
      <c r="C3071" s="1">
        <f t="shared" si="671"/>
        <v>10773</v>
      </c>
      <c r="D3071" s="7">
        <f>IF(N3071&gt;0, RANK(N3071,(N3071:P3071,Q3071:AE3071)),0)</f>
        <v>1</v>
      </c>
      <c r="E3071" s="7">
        <f>IF(O3071&gt;0,RANK(O3071,(N3071:P3071,Q3071:AE3071)),0)</f>
        <v>2</v>
      </c>
      <c r="F3071" s="7">
        <f>IF(P3071&gt;0,RANK(P3071,(N3071:P3071,Q3071:AE3071)),0)</f>
        <v>3</v>
      </c>
      <c r="G3071" s="1">
        <f t="shared" si="668"/>
        <v>304</v>
      </c>
      <c r="H3071" s="2">
        <f t="shared" si="669"/>
        <v>2.821869488536155E-2</v>
      </c>
      <c r="I3071" s="2"/>
      <c r="J3071" s="2">
        <f t="shared" si="672"/>
        <v>0.50988582567529939</v>
      </c>
      <c r="K3071" s="2">
        <f t="shared" si="672"/>
        <v>0.48166713078993778</v>
      </c>
      <c r="L3071" s="2">
        <f t="shared" si="672"/>
        <v>6.9618490671122246E-3</v>
      </c>
      <c r="M3071" s="2">
        <f t="shared" si="673"/>
        <v>1.4851944676506079E-3</v>
      </c>
      <c r="N3071" s="1">
        <v>5493</v>
      </c>
      <c r="O3071" s="1">
        <v>5189</v>
      </c>
      <c r="P3071" s="1">
        <v>75</v>
      </c>
      <c r="Q3071" s="1">
        <v>13</v>
      </c>
      <c r="R3071" s="1">
        <v>1</v>
      </c>
      <c r="S3071" s="1">
        <v>1</v>
      </c>
      <c r="W3071" s="1">
        <v>1</v>
      </c>
      <c r="AG3071" s="7">
        <f>IF(Q3071&gt;0,RANK(Q3071,(N3071:P3071,Q3071:AE3071)),0)</f>
        <v>4</v>
      </c>
      <c r="AH3071" s="7">
        <f>IF(R3071&gt;0,RANK(R3071,(N3071:P3071,Q3071:AE3071)),0)</f>
        <v>5</v>
      </c>
      <c r="AI3071" s="7">
        <f>IF(T3071&gt;0,RANK(T3071,(N3071:P3071,Q3071:AE3071)),0)</f>
        <v>0</v>
      </c>
      <c r="AJ3071" s="7">
        <f>IF(S3071&gt;0,RANK(S3071,(N3071:P3071,Q3071:AE3071)),0)</f>
        <v>5</v>
      </c>
      <c r="AK3071" s="2">
        <f t="shared" si="674"/>
        <v>1.2067205049661189E-3</v>
      </c>
      <c r="AL3071" s="2">
        <f t="shared" si="674"/>
        <v>9.2824654228162995E-5</v>
      </c>
      <c r="AM3071" s="2">
        <f t="shared" si="675"/>
        <v>0</v>
      </c>
      <c r="AN3071" s="2">
        <f t="shared" si="676"/>
        <v>9.2824654228162995E-5</v>
      </c>
      <c r="AP3071" t="s">
        <v>3835</v>
      </c>
      <c r="AQ3071" t="s">
        <v>3408</v>
      </c>
      <c r="AR3071">
        <v>1</v>
      </c>
      <c r="AT3071" s="85" t="s">
        <v>2932</v>
      </c>
      <c r="AU3071" s="84" t="s">
        <v>3218</v>
      </c>
      <c r="AV3071" s="77" t="str">
        <f t="shared" si="677"/>
        <v>54009</v>
      </c>
      <c r="AX3071" s="7" t="s">
        <v>186</v>
      </c>
    </row>
    <row r="3072" spans="1:59" hidden="1" outlineLevel="1">
      <c r="A3072" t="s">
        <v>3525</v>
      </c>
      <c r="B3072" t="s">
        <v>3408</v>
      </c>
      <c r="C3072" s="1">
        <f t="shared" si="671"/>
        <v>37950</v>
      </c>
      <c r="D3072" s="7">
        <f>IF(N3072&gt;0, RANK(N3072,(N3072:P3072,Q3072:AE3072)),0)</f>
        <v>2</v>
      </c>
      <c r="E3072" s="7">
        <f>IF(O3072&gt;0,RANK(O3072,(N3072:P3072,Q3072:AE3072)),0)</f>
        <v>1</v>
      </c>
      <c r="F3072" s="7">
        <f>IF(P3072&gt;0,RANK(P3072,(N3072:P3072,Q3072:AE3072)),0)</f>
        <v>3</v>
      </c>
      <c r="G3072" s="1">
        <f t="shared" si="668"/>
        <v>4452</v>
      </c>
      <c r="H3072" s="2">
        <f t="shared" si="669"/>
        <v>0.11731225296442688</v>
      </c>
      <c r="I3072" s="2"/>
      <c r="J3072" s="2">
        <f t="shared" si="672"/>
        <v>0.43696969696969695</v>
      </c>
      <c r="K3072" s="2">
        <f t="shared" si="672"/>
        <v>0.55428194993412383</v>
      </c>
      <c r="L3072" s="2">
        <f t="shared" si="672"/>
        <v>6.0342555994729909E-3</v>
      </c>
      <c r="M3072" s="2">
        <f t="shared" si="673"/>
        <v>2.7140974967061714E-3</v>
      </c>
      <c r="N3072" s="1">
        <v>16583</v>
      </c>
      <c r="O3072" s="1">
        <v>21035</v>
      </c>
      <c r="P3072" s="1">
        <v>229</v>
      </c>
      <c r="Q3072" s="1">
        <v>98</v>
      </c>
      <c r="R3072" s="1">
        <v>5</v>
      </c>
      <c r="S3072" s="1">
        <v>0</v>
      </c>
      <c r="W3072" s="1">
        <v>0</v>
      </c>
      <c r="AG3072" s="7">
        <f>IF(Q3072&gt;0,RANK(Q3072,(N3072:P3072,Q3072:AE3072)),0)</f>
        <v>4</v>
      </c>
      <c r="AH3072" s="7">
        <f>IF(R3072&gt;0,RANK(R3072,(N3072:P3072,Q3072:AE3072)),0)</f>
        <v>5</v>
      </c>
      <c r="AI3072" s="7">
        <f>IF(T3072&gt;0,RANK(T3072,(N3072:P3072,Q3072:AE3072)),0)</f>
        <v>0</v>
      </c>
      <c r="AJ3072" s="7">
        <f>IF(S3072&gt;0,RANK(S3072,(N3072:P3072,Q3072:AE3072)),0)</f>
        <v>0</v>
      </c>
      <c r="AK3072" s="2">
        <f t="shared" si="674"/>
        <v>2.5823451910408431E-3</v>
      </c>
      <c r="AL3072" s="2">
        <f t="shared" si="674"/>
        <v>1.3175230566534913E-4</v>
      </c>
      <c r="AM3072" s="2">
        <f t="shared" si="675"/>
        <v>0</v>
      </c>
      <c r="AN3072" s="2">
        <f t="shared" si="676"/>
        <v>0</v>
      </c>
      <c r="AP3072" t="s">
        <v>3525</v>
      </c>
      <c r="AQ3072" t="s">
        <v>3408</v>
      </c>
      <c r="AR3072">
        <v>3</v>
      </c>
      <c r="AT3072" s="85" t="s">
        <v>2932</v>
      </c>
      <c r="AU3072" s="84" t="s">
        <v>3234</v>
      </c>
      <c r="AV3072" s="77" t="str">
        <f t="shared" si="677"/>
        <v>54011</v>
      </c>
      <c r="AX3072" s="7" t="s">
        <v>186</v>
      </c>
    </row>
    <row r="3073" spans="1:50" hidden="1" outlineLevel="1">
      <c r="A3073" t="s">
        <v>2202</v>
      </c>
      <c r="B3073" t="s">
        <v>3408</v>
      </c>
      <c r="C3073" s="1">
        <f t="shared" si="671"/>
        <v>2889</v>
      </c>
      <c r="D3073" s="7">
        <f>IF(N3073&gt;0, RANK(N3073,(N3073:P3073,Q3073:AE3073)),0)</f>
        <v>2</v>
      </c>
      <c r="E3073" s="7">
        <f>IF(O3073&gt;0,RANK(O3073,(N3073:P3073,Q3073:AE3073)),0)</f>
        <v>1</v>
      </c>
      <c r="F3073" s="7">
        <f>IF(P3073&gt;0,RANK(P3073,(N3073:P3073,Q3073:AE3073)),0)</f>
        <v>3</v>
      </c>
      <c r="G3073" s="1">
        <f t="shared" si="668"/>
        <v>322</v>
      </c>
      <c r="H3073" s="2">
        <f t="shared" si="669"/>
        <v>0.11145725164416753</v>
      </c>
      <c r="I3073" s="2"/>
      <c r="J3073" s="2">
        <f t="shared" si="672"/>
        <v>0.43821391484942884</v>
      </c>
      <c r="K3073" s="2">
        <f t="shared" si="672"/>
        <v>0.54967116649359637</v>
      </c>
      <c r="L3073" s="2">
        <f t="shared" si="672"/>
        <v>8.6535133264105234E-3</v>
      </c>
      <c r="M3073" s="2">
        <f t="shared" si="673"/>
        <v>3.461405330564259E-3</v>
      </c>
      <c r="N3073" s="1">
        <v>1266</v>
      </c>
      <c r="O3073" s="1">
        <v>1588</v>
      </c>
      <c r="P3073" s="1">
        <v>25</v>
      </c>
      <c r="Q3073" s="1">
        <v>10</v>
      </c>
      <c r="R3073" s="1">
        <v>0</v>
      </c>
      <c r="S3073" s="1">
        <v>0</v>
      </c>
      <c r="W3073" s="1">
        <v>0</v>
      </c>
      <c r="AG3073" s="7">
        <f>IF(Q3073&gt;0,RANK(Q3073,(N3073:P3073,Q3073:AE3073)),0)</f>
        <v>4</v>
      </c>
      <c r="AH3073" s="7">
        <f>IF(R3073&gt;0,RANK(R3073,(N3073:P3073,Q3073:AE3073)),0)</f>
        <v>0</v>
      </c>
      <c r="AI3073" s="7">
        <f>IF(T3073&gt;0,RANK(T3073,(N3073:P3073,Q3073:AE3073)),0)</f>
        <v>0</v>
      </c>
      <c r="AJ3073" s="7">
        <f>IF(S3073&gt;0,RANK(S3073,(N3073:P3073,Q3073:AE3073)),0)</f>
        <v>0</v>
      </c>
      <c r="AK3073" s="2">
        <f t="shared" si="674"/>
        <v>3.4614053305642091E-3</v>
      </c>
      <c r="AL3073" s="2">
        <f t="shared" si="674"/>
        <v>0</v>
      </c>
      <c r="AM3073" s="2">
        <f t="shared" si="675"/>
        <v>0</v>
      </c>
      <c r="AN3073" s="2">
        <f t="shared" si="676"/>
        <v>0</v>
      </c>
      <c r="AP3073" t="s">
        <v>2202</v>
      </c>
      <c r="AQ3073" t="s">
        <v>3408</v>
      </c>
      <c r="AR3073">
        <v>2</v>
      </c>
      <c r="AT3073" s="85" t="s">
        <v>2932</v>
      </c>
      <c r="AU3073" s="84" t="s">
        <v>3235</v>
      </c>
      <c r="AV3073" s="77" t="str">
        <f t="shared" si="677"/>
        <v>54013</v>
      </c>
      <c r="AX3073" s="7" t="s">
        <v>186</v>
      </c>
    </row>
    <row r="3074" spans="1:50" hidden="1" outlineLevel="1">
      <c r="A3074" t="s">
        <v>1408</v>
      </c>
      <c r="B3074" t="s">
        <v>3408</v>
      </c>
      <c r="C3074" s="1">
        <f t="shared" si="671"/>
        <v>4072</v>
      </c>
      <c r="D3074" s="7">
        <f>IF(N3074&gt;0, RANK(N3074,(N3074:P3074,Q3074:AE3074)),0)</f>
        <v>2</v>
      </c>
      <c r="E3074" s="7">
        <f>IF(O3074&gt;0,RANK(O3074,(N3074:P3074,Q3074:AE3074)),0)</f>
        <v>1</v>
      </c>
      <c r="F3074" s="7">
        <f>IF(P3074&gt;0,RANK(P3074,(N3074:P3074,Q3074:AE3074)),0)</f>
        <v>3</v>
      </c>
      <c r="G3074" s="1">
        <f t="shared" si="668"/>
        <v>363</v>
      </c>
      <c r="H3074" s="2">
        <f t="shared" si="669"/>
        <v>8.9145383104125731E-2</v>
      </c>
      <c r="I3074" s="2"/>
      <c r="J3074" s="2">
        <f t="shared" si="672"/>
        <v>0.45063850687622792</v>
      </c>
      <c r="K3074" s="2">
        <f t="shared" si="672"/>
        <v>0.53978388998035365</v>
      </c>
      <c r="L3074" s="2">
        <f t="shared" si="672"/>
        <v>8.3497053045186644E-3</v>
      </c>
      <c r="M3074" s="2">
        <f t="shared" si="673"/>
        <v>1.2278978388997139E-3</v>
      </c>
      <c r="N3074" s="1">
        <v>1835</v>
      </c>
      <c r="O3074" s="1">
        <v>2198</v>
      </c>
      <c r="P3074" s="1">
        <v>34</v>
      </c>
      <c r="Q3074" s="1">
        <v>5</v>
      </c>
      <c r="R3074" s="1">
        <v>0</v>
      </c>
      <c r="S3074" s="1">
        <v>0</v>
      </c>
      <c r="W3074" s="1">
        <v>0</v>
      </c>
      <c r="AG3074" s="7">
        <f>IF(Q3074&gt;0,RANK(Q3074,(N3074:P3074,Q3074:AE3074)),0)</f>
        <v>4</v>
      </c>
      <c r="AH3074" s="7">
        <f>IF(R3074&gt;0,RANK(R3074,(N3074:P3074,Q3074:AE3074)),0)</f>
        <v>0</v>
      </c>
      <c r="AI3074" s="7">
        <f>IF(T3074&gt;0,RANK(T3074,(N3074:P3074,Q3074:AE3074)),0)</f>
        <v>0</v>
      </c>
      <c r="AJ3074" s="7">
        <f>IF(S3074&gt;0,RANK(S3074,(N3074:P3074,Q3074:AE3074)),0)</f>
        <v>0</v>
      </c>
      <c r="AK3074" s="2">
        <f t="shared" si="674"/>
        <v>1.2278978388998035E-3</v>
      </c>
      <c r="AL3074" s="2">
        <f t="shared" si="674"/>
        <v>0</v>
      </c>
      <c r="AM3074" s="2">
        <f t="shared" si="675"/>
        <v>0</v>
      </c>
      <c r="AN3074" s="2">
        <f t="shared" si="676"/>
        <v>0</v>
      </c>
      <c r="AP3074" t="s">
        <v>1408</v>
      </c>
      <c r="AQ3074" t="s">
        <v>3408</v>
      </c>
      <c r="AR3074">
        <v>2</v>
      </c>
      <c r="AT3074" s="85" t="s">
        <v>2932</v>
      </c>
      <c r="AU3074" s="84" t="s">
        <v>4670</v>
      </c>
      <c r="AV3074" s="77" t="str">
        <f t="shared" si="677"/>
        <v>54015</v>
      </c>
      <c r="AX3074" s="7" t="s">
        <v>186</v>
      </c>
    </row>
    <row r="3075" spans="1:50" hidden="1" outlineLevel="1">
      <c r="A3075" t="s">
        <v>1719</v>
      </c>
      <c r="B3075" t="s">
        <v>3408</v>
      </c>
      <c r="C3075" s="1">
        <f t="shared" si="671"/>
        <v>3179</v>
      </c>
      <c r="D3075" s="7">
        <f>IF(N3075&gt;0, RANK(N3075,(N3075:P3075,Q3075:AE3075)),0)</f>
        <v>2</v>
      </c>
      <c r="E3075" s="7">
        <f>IF(O3075&gt;0,RANK(O3075,(N3075:P3075,Q3075:AE3075)),0)</f>
        <v>1</v>
      </c>
      <c r="F3075" s="7">
        <f>IF(P3075&gt;0,RANK(P3075,(N3075:P3075,Q3075:AE3075)),0)</f>
        <v>0</v>
      </c>
      <c r="G3075" s="1">
        <f t="shared" si="668"/>
        <v>1562</v>
      </c>
      <c r="H3075" s="2">
        <f t="shared" si="669"/>
        <v>0.49134948096885811</v>
      </c>
      <c r="I3075" s="2"/>
      <c r="J3075" s="2">
        <f t="shared" si="672"/>
        <v>0.25165146272412708</v>
      </c>
      <c r="K3075" s="2">
        <f t="shared" si="672"/>
        <v>0.74300094369298519</v>
      </c>
      <c r="L3075" s="2">
        <f t="shared" si="672"/>
        <v>0</v>
      </c>
      <c r="M3075" s="2">
        <f t="shared" si="673"/>
        <v>5.3475935828877219E-3</v>
      </c>
      <c r="N3075" s="1">
        <v>800</v>
      </c>
      <c r="O3075" s="1">
        <v>2362</v>
      </c>
      <c r="P3075" s="1">
        <v>0</v>
      </c>
      <c r="Q3075" s="1">
        <v>11</v>
      </c>
      <c r="R3075" s="1">
        <v>6</v>
      </c>
      <c r="S3075" s="1">
        <v>0</v>
      </c>
      <c r="W3075" s="1">
        <v>0</v>
      </c>
      <c r="AG3075" s="7">
        <f>IF(Q3075&gt;0,RANK(Q3075,(N3075:P3075,Q3075:AE3075)),0)</f>
        <v>3</v>
      </c>
      <c r="AH3075" s="7">
        <f>IF(R3075&gt;0,RANK(R3075,(N3075:P3075,Q3075:AE3075)),0)</f>
        <v>4</v>
      </c>
      <c r="AI3075" s="7">
        <f>IF(T3075&gt;0,RANK(T3075,(N3075:P3075,Q3075:AE3075)),0)</f>
        <v>0</v>
      </c>
      <c r="AJ3075" s="7">
        <f>IF(S3075&gt;0,RANK(S3075,(N3075:P3075,Q3075:AE3075)),0)</f>
        <v>0</v>
      </c>
      <c r="AK3075" s="2">
        <f t="shared" si="674"/>
        <v>3.4602076124567475E-3</v>
      </c>
      <c r="AL3075" s="2">
        <f t="shared" si="674"/>
        <v>1.8873859704309531E-3</v>
      </c>
      <c r="AM3075" s="2">
        <f t="shared" si="675"/>
        <v>0</v>
      </c>
      <c r="AN3075" s="2">
        <f t="shared" si="676"/>
        <v>0</v>
      </c>
      <c r="AP3075" t="s">
        <v>1719</v>
      </c>
      <c r="AQ3075" t="s">
        <v>3408</v>
      </c>
      <c r="AR3075">
        <v>1</v>
      </c>
      <c r="AT3075" s="85" t="s">
        <v>2932</v>
      </c>
      <c r="AU3075" s="84" t="s">
        <v>4671</v>
      </c>
      <c r="AV3075" s="77" t="str">
        <f t="shared" si="677"/>
        <v>54017</v>
      </c>
      <c r="AX3075" s="7" t="s">
        <v>186</v>
      </c>
    </row>
    <row r="3076" spans="1:50" hidden="1" outlineLevel="1">
      <c r="A3076" t="s">
        <v>4468</v>
      </c>
      <c r="B3076" t="s">
        <v>3408</v>
      </c>
      <c r="C3076" s="1">
        <f t="shared" si="671"/>
        <v>16967</v>
      </c>
      <c r="D3076" s="7">
        <f>IF(N3076&gt;0, RANK(N3076,(N3076:P3076,Q3076:AE3076)),0)</f>
        <v>1</v>
      </c>
      <c r="E3076" s="7">
        <f>IF(O3076&gt;0,RANK(O3076,(N3076:P3076,Q3076:AE3076)),0)</f>
        <v>2</v>
      </c>
      <c r="F3076" s="7">
        <f>IF(P3076&gt;0,RANK(P3076,(N3076:P3076,Q3076:AE3076)),0)</f>
        <v>3</v>
      </c>
      <c r="G3076" s="1">
        <f t="shared" si="668"/>
        <v>1090</v>
      </c>
      <c r="H3076" s="2">
        <f t="shared" si="669"/>
        <v>6.4242352802498973E-2</v>
      </c>
      <c r="I3076" s="2"/>
      <c r="J3076" s="2">
        <f t="shared" si="672"/>
        <v>0.52873224494607174</v>
      </c>
      <c r="K3076" s="2">
        <f t="shared" si="672"/>
        <v>0.46448989214357284</v>
      </c>
      <c r="L3076" s="2">
        <f t="shared" si="672"/>
        <v>5.3044144515824836E-3</v>
      </c>
      <c r="M3076" s="2">
        <f t="shared" si="673"/>
        <v>1.473448458772942E-3</v>
      </c>
      <c r="N3076" s="1">
        <v>8971</v>
      </c>
      <c r="O3076" s="1">
        <v>7881</v>
      </c>
      <c r="P3076" s="1">
        <v>90</v>
      </c>
      <c r="Q3076" s="1">
        <v>24</v>
      </c>
      <c r="R3076" s="1">
        <v>1</v>
      </c>
      <c r="S3076" s="1">
        <v>0</v>
      </c>
      <c r="W3076" s="1">
        <v>0</v>
      </c>
      <c r="AG3076" s="7">
        <f>IF(Q3076&gt;0,RANK(Q3076,(N3076:P3076,Q3076:AE3076)),0)</f>
        <v>4</v>
      </c>
      <c r="AH3076" s="7">
        <f>IF(R3076&gt;0,RANK(R3076,(N3076:P3076,Q3076:AE3076)),0)</f>
        <v>5</v>
      </c>
      <c r="AI3076" s="7">
        <f>IF(T3076&gt;0,RANK(T3076,(N3076:P3076,Q3076:AE3076)),0)</f>
        <v>0</v>
      </c>
      <c r="AJ3076" s="7">
        <f>IF(S3076&gt;0,RANK(S3076,(N3076:P3076,Q3076:AE3076)),0)</f>
        <v>0</v>
      </c>
      <c r="AK3076" s="2">
        <f t="shared" si="674"/>
        <v>1.4145105204219955E-3</v>
      </c>
      <c r="AL3076" s="2">
        <f t="shared" si="674"/>
        <v>5.8937938350916488E-5</v>
      </c>
      <c r="AM3076" s="2">
        <f t="shared" si="675"/>
        <v>0</v>
      </c>
      <c r="AN3076" s="2">
        <f t="shared" si="676"/>
        <v>0</v>
      </c>
      <c r="AP3076" t="s">
        <v>4468</v>
      </c>
      <c r="AQ3076" t="s">
        <v>3408</v>
      </c>
      <c r="AR3076">
        <v>3</v>
      </c>
      <c r="AT3076" s="85" t="s">
        <v>2932</v>
      </c>
      <c r="AU3076" s="84" t="s">
        <v>4672</v>
      </c>
      <c r="AV3076" s="77" t="str">
        <f t="shared" si="677"/>
        <v>54019</v>
      </c>
      <c r="AX3076" s="7" t="s">
        <v>186</v>
      </c>
    </row>
    <row r="3077" spans="1:50" hidden="1" outlineLevel="1">
      <c r="A3077" t="s">
        <v>402</v>
      </c>
      <c r="B3077" t="s">
        <v>3408</v>
      </c>
      <c r="C3077" s="1">
        <f t="shared" si="671"/>
        <v>2852</v>
      </c>
      <c r="D3077" s="7">
        <f>IF(N3077&gt;0, RANK(N3077,(N3077:P3077,Q3077:AE3077)),0)</f>
        <v>2</v>
      </c>
      <c r="E3077" s="7">
        <f>IF(O3077&gt;0,RANK(O3077,(N3077:P3077,Q3077:AE3077)),0)</f>
        <v>1</v>
      </c>
      <c r="F3077" s="7">
        <f>IF(P3077&gt;0,RANK(P3077,(N3077:P3077,Q3077:AE3077)),0)</f>
        <v>3</v>
      </c>
      <c r="G3077" s="1">
        <f t="shared" si="668"/>
        <v>506</v>
      </c>
      <c r="H3077" s="2">
        <f t="shared" si="669"/>
        <v>0.17741935483870969</v>
      </c>
      <c r="I3077" s="2"/>
      <c r="J3077" s="2">
        <f t="shared" si="672"/>
        <v>0.40638148667601681</v>
      </c>
      <c r="K3077" s="2">
        <f t="shared" si="672"/>
        <v>0.58380084151472655</v>
      </c>
      <c r="L3077" s="2">
        <f t="shared" si="672"/>
        <v>7.3632538569424963E-3</v>
      </c>
      <c r="M3077" s="2">
        <f t="shared" si="673"/>
        <v>2.4544179523141377E-3</v>
      </c>
      <c r="N3077" s="1">
        <v>1159</v>
      </c>
      <c r="O3077" s="1">
        <v>1665</v>
      </c>
      <c r="P3077" s="1">
        <v>21</v>
      </c>
      <c r="Q3077" s="1">
        <v>7</v>
      </c>
      <c r="R3077" s="1">
        <v>0</v>
      </c>
      <c r="S3077" s="1">
        <v>0</v>
      </c>
      <c r="W3077" s="1">
        <v>0</v>
      </c>
      <c r="AG3077" s="7">
        <f>IF(Q3077&gt;0,RANK(Q3077,(N3077:P3077,Q3077:AE3077)),0)</f>
        <v>4</v>
      </c>
      <c r="AH3077" s="7">
        <f>IF(R3077&gt;0,RANK(R3077,(N3077:P3077,Q3077:AE3077)),0)</f>
        <v>0</v>
      </c>
      <c r="AI3077" s="7">
        <f>IF(T3077&gt;0,RANK(T3077,(N3077:P3077,Q3077:AE3077)),0)</f>
        <v>0</v>
      </c>
      <c r="AJ3077" s="7">
        <f>IF(S3077&gt;0,RANK(S3077,(N3077:P3077,Q3077:AE3077)),0)</f>
        <v>0</v>
      </c>
      <c r="AK3077" s="2">
        <f t="shared" si="674"/>
        <v>2.4544179523141654E-3</v>
      </c>
      <c r="AL3077" s="2">
        <f t="shared" si="674"/>
        <v>0</v>
      </c>
      <c r="AM3077" s="2">
        <f t="shared" si="675"/>
        <v>0</v>
      </c>
      <c r="AN3077" s="2">
        <f t="shared" si="676"/>
        <v>0</v>
      </c>
      <c r="AP3077" t="s">
        <v>402</v>
      </c>
      <c r="AQ3077" t="s">
        <v>3408</v>
      </c>
      <c r="AR3077">
        <v>1</v>
      </c>
      <c r="AT3077" s="85" t="s">
        <v>2932</v>
      </c>
      <c r="AU3077" s="84" t="s">
        <v>4350</v>
      </c>
      <c r="AV3077" s="77" t="str">
        <f t="shared" si="677"/>
        <v>54021</v>
      </c>
      <c r="AX3077" s="7" t="s">
        <v>186</v>
      </c>
    </row>
    <row r="3078" spans="1:50" hidden="1" outlineLevel="1">
      <c r="A3078" t="s">
        <v>3212</v>
      </c>
      <c r="B3078" t="s">
        <v>3408</v>
      </c>
      <c r="C3078" s="1">
        <f t="shared" si="671"/>
        <v>5047</v>
      </c>
      <c r="D3078" s="7">
        <f>IF(N3078&gt;0, RANK(N3078,(N3078:P3078,Q3078:AE3078)),0)</f>
        <v>2</v>
      </c>
      <c r="E3078" s="7">
        <f>IF(O3078&gt;0,RANK(O3078,(N3078:P3078,Q3078:AE3078)),0)</f>
        <v>1</v>
      </c>
      <c r="F3078" s="7">
        <f>IF(P3078&gt;0,RANK(P3078,(N3078:P3078,Q3078:AE3078)),0)</f>
        <v>3</v>
      </c>
      <c r="G3078" s="1">
        <f t="shared" si="668"/>
        <v>3100</v>
      </c>
      <c r="H3078" s="2">
        <f t="shared" si="669"/>
        <v>0.6142262730334852</v>
      </c>
      <c r="I3078" s="2"/>
      <c r="J3078" s="2">
        <f t="shared" si="672"/>
        <v>0.19080641965524073</v>
      </c>
      <c r="K3078" s="2">
        <f t="shared" si="672"/>
        <v>0.80503269268872601</v>
      </c>
      <c r="L3078" s="2">
        <f t="shared" si="672"/>
        <v>3.3683376263126609E-3</v>
      </c>
      <c r="M3078" s="2">
        <f t="shared" si="673"/>
        <v>7.9255002972062434E-4</v>
      </c>
      <c r="N3078" s="1">
        <v>963</v>
      </c>
      <c r="O3078" s="1">
        <v>4063</v>
      </c>
      <c r="P3078" s="1">
        <v>17</v>
      </c>
      <c r="Q3078" s="1">
        <v>4</v>
      </c>
      <c r="R3078" s="1">
        <v>0</v>
      </c>
      <c r="S3078" s="1">
        <v>0</v>
      </c>
      <c r="W3078" s="1">
        <v>0</v>
      </c>
      <c r="AG3078" s="7">
        <f>IF(Q3078&gt;0,RANK(Q3078,(N3078:P3078,Q3078:AE3078)),0)</f>
        <v>4</v>
      </c>
      <c r="AH3078" s="7">
        <f>IF(R3078&gt;0,RANK(R3078,(N3078:P3078,Q3078:AE3078)),0)</f>
        <v>0</v>
      </c>
      <c r="AI3078" s="7">
        <f>IF(T3078&gt;0,RANK(T3078,(N3078:P3078,Q3078:AE3078)),0)</f>
        <v>0</v>
      </c>
      <c r="AJ3078" s="7">
        <f>IF(S3078&gt;0,RANK(S3078,(N3078:P3078,Q3078:AE3078)),0)</f>
        <v>0</v>
      </c>
      <c r="AK3078" s="2">
        <f t="shared" si="674"/>
        <v>7.9255002972062607E-4</v>
      </c>
      <c r="AL3078" s="2">
        <f t="shared" si="674"/>
        <v>0</v>
      </c>
      <c r="AM3078" s="2">
        <f t="shared" si="675"/>
        <v>0</v>
      </c>
      <c r="AN3078" s="2">
        <f t="shared" si="676"/>
        <v>0</v>
      </c>
      <c r="AP3078" t="s">
        <v>3212</v>
      </c>
      <c r="AQ3078" t="s">
        <v>3408</v>
      </c>
      <c r="AR3078">
        <v>1</v>
      </c>
      <c r="AT3078" s="85" t="s">
        <v>2932</v>
      </c>
      <c r="AU3078" s="84" t="s">
        <v>4351</v>
      </c>
      <c r="AV3078" s="77" t="str">
        <f t="shared" si="677"/>
        <v>54023</v>
      </c>
      <c r="AX3078" s="7" t="s">
        <v>186</v>
      </c>
    </row>
    <row r="3079" spans="1:50" hidden="1" outlineLevel="1">
      <c r="A3079" t="s">
        <v>4357</v>
      </c>
      <c r="B3079" t="s">
        <v>3408</v>
      </c>
      <c r="C3079" s="1">
        <f t="shared" si="671"/>
        <v>14553</v>
      </c>
      <c r="D3079" s="7">
        <f>IF(N3079&gt;0, RANK(N3079,(N3079:P3079,Q3079:AE3079)),0)</f>
        <v>2</v>
      </c>
      <c r="E3079" s="7">
        <f>IF(O3079&gt;0,RANK(O3079,(N3079:P3079,Q3079:AE3079)),0)</f>
        <v>1</v>
      </c>
      <c r="F3079" s="7">
        <f>IF(P3079&gt;0,RANK(P3079,(N3079:P3079,Q3079:AE3079)),0)</f>
        <v>3</v>
      </c>
      <c r="G3079" s="1">
        <f t="shared" si="668"/>
        <v>2274</v>
      </c>
      <c r="H3079" s="2">
        <f t="shared" si="669"/>
        <v>0.15625644197072769</v>
      </c>
      <c r="I3079" s="2"/>
      <c r="J3079" s="2">
        <f t="shared" si="672"/>
        <v>0.41805813234384664</v>
      </c>
      <c r="K3079" s="2">
        <f t="shared" si="672"/>
        <v>0.57431457431457433</v>
      </c>
      <c r="L3079" s="2">
        <f t="shared" si="672"/>
        <v>5.3597196454339309E-3</v>
      </c>
      <c r="M3079" s="2">
        <f t="shared" si="673"/>
        <v>2.2675736961451469E-3</v>
      </c>
      <c r="N3079" s="1">
        <v>6084</v>
      </c>
      <c r="O3079" s="1">
        <v>8358</v>
      </c>
      <c r="P3079" s="1">
        <v>78</v>
      </c>
      <c r="Q3079" s="1">
        <v>27</v>
      </c>
      <c r="R3079" s="1">
        <v>4</v>
      </c>
      <c r="S3079" s="1">
        <v>0</v>
      </c>
      <c r="W3079" s="1">
        <v>2</v>
      </c>
      <c r="AG3079" s="7">
        <f>IF(Q3079&gt;0,RANK(Q3079,(N3079:P3079,Q3079:AE3079)),0)</f>
        <v>4</v>
      </c>
      <c r="AH3079" s="7">
        <f>IF(R3079&gt;0,RANK(R3079,(N3079:P3079,Q3079:AE3079)),0)</f>
        <v>5</v>
      </c>
      <c r="AI3079" s="7">
        <f>IF(T3079&gt;0,RANK(T3079,(N3079:P3079,Q3079:AE3079)),0)</f>
        <v>0</v>
      </c>
      <c r="AJ3079" s="7">
        <f>IF(S3079&gt;0,RANK(S3079,(N3079:P3079,Q3079:AE3079)),0)</f>
        <v>0</v>
      </c>
      <c r="AK3079" s="2">
        <f t="shared" si="674"/>
        <v>1.8552875695732839E-3</v>
      </c>
      <c r="AL3079" s="2">
        <f t="shared" si="674"/>
        <v>2.7485741771456057E-4</v>
      </c>
      <c r="AM3079" s="2">
        <f t="shared" si="675"/>
        <v>0</v>
      </c>
      <c r="AN3079" s="2">
        <f t="shared" si="676"/>
        <v>0</v>
      </c>
      <c r="AP3079" t="s">
        <v>4357</v>
      </c>
      <c r="AQ3079" t="s">
        <v>3408</v>
      </c>
      <c r="AR3079">
        <v>3</v>
      </c>
      <c r="AT3079" s="85" t="s">
        <v>2932</v>
      </c>
      <c r="AU3079" s="84" t="s">
        <v>3949</v>
      </c>
      <c r="AV3079" s="77" t="str">
        <f t="shared" si="677"/>
        <v>54025</v>
      </c>
      <c r="AX3079" s="7" t="s">
        <v>186</v>
      </c>
    </row>
    <row r="3080" spans="1:50" hidden="1" outlineLevel="1">
      <c r="A3080" t="s">
        <v>1569</v>
      </c>
      <c r="B3080" t="s">
        <v>3408</v>
      </c>
      <c r="C3080" s="1">
        <f t="shared" si="671"/>
        <v>7996</v>
      </c>
      <c r="D3080" s="7">
        <f>IF(N3080&gt;0, RANK(N3080,(N3080:P3080,Q3080:AE3080)),0)</f>
        <v>2</v>
      </c>
      <c r="E3080" s="7">
        <f>IF(O3080&gt;0,RANK(O3080,(N3080:P3080,Q3080:AE3080)),0)</f>
        <v>1</v>
      </c>
      <c r="F3080" s="7">
        <f>IF(P3080&gt;0,RANK(P3080,(N3080:P3080,Q3080:AE3080)),0)</f>
        <v>3</v>
      </c>
      <c r="G3080" s="1">
        <f t="shared" si="668"/>
        <v>3034</v>
      </c>
      <c r="H3080" s="2">
        <f t="shared" si="669"/>
        <v>0.37943971985992997</v>
      </c>
      <c r="I3080" s="2"/>
      <c r="J3080" s="2">
        <f t="shared" si="672"/>
        <v>0.30702851425712857</v>
      </c>
      <c r="K3080" s="2">
        <f t="shared" si="672"/>
        <v>0.68646823411705848</v>
      </c>
      <c r="L3080" s="2">
        <f t="shared" si="672"/>
        <v>4.6273136568284138E-3</v>
      </c>
      <c r="M3080" s="2">
        <f t="shared" si="673"/>
        <v>1.8759379689845864E-3</v>
      </c>
      <c r="N3080" s="1">
        <v>2455</v>
      </c>
      <c r="O3080" s="1">
        <v>5489</v>
      </c>
      <c r="P3080" s="1">
        <v>37</v>
      </c>
      <c r="Q3080" s="1">
        <v>14</v>
      </c>
      <c r="R3080" s="1">
        <v>1</v>
      </c>
      <c r="S3080" s="1">
        <v>0</v>
      </c>
      <c r="W3080" s="1">
        <v>0</v>
      </c>
      <c r="AG3080" s="7">
        <f>IF(Q3080&gt;0,RANK(Q3080,(N3080:P3080,Q3080:AE3080)),0)</f>
        <v>4</v>
      </c>
      <c r="AH3080" s="7">
        <f>IF(R3080&gt;0,RANK(R3080,(N3080:P3080,Q3080:AE3080)),0)</f>
        <v>5</v>
      </c>
      <c r="AI3080" s="7">
        <f>IF(T3080&gt;0,RANK(T3080,(N3080:P3080,Q3080:AE3080)),0)</f>
        <v>0</v>
      </c>
      <c r="AJ3080" s="7">
        <f>IF(S3080&gt;0,RANK(S3080,(N3080:P3080,Q3080:AE3080)),0)</f>
        <v>0</v>
      </c>
      <c r="AK3080" s="2">
        <f t="shared" si="674"/>
        <v>1.7508754377188595E-3</v>
      </c>
      <c r="AL3080" s="2">
        <f t="shared" si="674"/>
        <v>1.2506253126563281E-4</v>
      </c>
      <c r="AM3080" s="2">
        <f t="shared" si="675"/>
        <v>0</v>
      </c>
      <c r="AN3080" s="2">
        <f t="shared" si="676"/>
        <v>0</v>
      </c>
      <c r="AP3080" t="s">
        <v>1569</v>
      </c>
      <c r="AQ3080" t="s">
        <v>3408</v>
      </c>
      <c r="AR3080">
        <v>2</v>
      </c>
      <c r="AT3080" s="85" t="s">
        <v>2932</v>
      </c>
      <c r="AU3080" s="84" t="s">
        <v>3950</v>
      </c>
      <c r="AV3080" s="77" t="str">
        <f t="shared" si="677"/>
        <v>54027</v>
      </c>
      <c r="AX3080" s="7" t="s">
        <v>186</v>
      </c>
    </row>
    <row r="3081" spans="1:50" hidden="1" outlineLevel="1">
      <c r="A3081" t="s">
        <v>5079</v>
      </c>
      <c r="B3081" t="s">
        <v>3408</v>
      </c>
      <c r="C3081" s="1">
        <f t="shared" si="671"/>
        <v>14321</v>
      </c>
      <c r="D3081" s="7">
        <f>IF(N3081&gt;0, RANK(N3081,(N3081:P3081,Q3081:AE3081)),0)</f>
        <v>2</v>
      </c>
      <c r="E3081" s="7">
        <f>IF(O3081&gt;0,RANK(O3081,(N3081:P3081,Q3081:AE3081)),0)</f>
        <v>1</v>
      </c>
      <c r="F3081" s="7">
        <f>IF(P3081&gt;0,RANK(P3081,(N3081:P3081,Q3081:AE3081)),0)</f>
        <v>3</v>
      </c>
      <c r="G3081" s="1">
        <f t="shared" si="668"/>
        <v>392</v>
      </c>
      <c r="H3081" s="2">
        <f t="shared" si="669"/>
        <v>2.7372390196215349E-2</v>
      </c>
      <c r="I3081" s="2"/>
      <c r="J3081" s="2">
        <f t="shared" si="672"/>
        <v>0.48222889463026325</v>
      </c>
      <c r="K3081" s="2">
        <f t="shared" si="672"/>
        <v>0.5096012848264786</v>
      </c>
      <c r="L3081" s="2">
        <f t="shared" si="672"/>
        <v>6.2844773409678097E-3</v>
      </c>
      <c r="M3081" s="2">
        <f t="shared" si="673"/>
        <v>1.8853432022902898E-3</v>
      </c>
      <c r="N3081" s="1">
        <v>6906</v>
      </c>
      <c r="O3081" s="1">
        <v>7298</v>
      </c>
      <c r="P3081" s="1">
        <v>90</v>
      </c>
      <c r="Q3081" s="1">
        <v>27</v>
      </c>
      <c r="R3081" s="1">
        <v>0</v>
      </c>
      <c r="S3081" s="1">
        <v>0</v>
      </c>
      <c r="W3081" s="1">
        <v>0</v>
      </c>
      <c r="AG3081" s="7">
        <f>IF(Q3081&gt;0,RANK(Q3081,(N3081:P3081,Q3081:AE3081)),0)</f>
        <v>4</v>
      </c>
      <c r="AH3081" s="7">
        <f>IF(R3081&gt;0,RANK(R3081,(N3081:P3081,Q3081:AE3081)),0)</f>
        <v>0</v>
      </c>
      <c r="AI3081" s="7">
        <f>IF(T3081&gt;0,RANK(T3081,(N3081:P3081,Q3081:AE3081)),0)</f>
        <v>0</v>
      </c>
      <c r="AJ3081" s="7">
        <f>IF(S3081&gt;0,RANK(S3081,(N3081:P3081,Q3081:AE3081)),0)</f>
        <v>0</v>
      </c>
      <c r="AK3081" s="2">
        <f t="shared" si="674"/>
        <v>1.8853432022903429E-3</v>
      </c>
      <c r="AL3081" s="2">
        <f t="shared" si="674"/>
        <v>0</v>
      </c>
      <c r="AM3081" s="2">
        <f t="shared" si="675"/>
        <v>0</v>
      </c>
      <c r="AN3081" s="2">
        <f t="shared" si="676"/>
        <v>0</v>
      </c>
      <c r="AP3081" t="s">
        <v>5079</v>
      </c>
      <c r="AQ3081" t="s">
        <v>3408</v>
      </c>
      <c r="AR3081">
        <v>1</v>
      </c>
      <c r="AT3081" s="85" t="s">
        <v>2932</v>
      </c>
      <c r="AU3081" s="84" t="s">
        <v>3951</v>
      </c>
      <c r="AV3081" s="77" t="str">
        <f t="shared" si="677"/>
        <v>54029</v>
      </c>
      <c r="AX3081" s="7" t="s">
        <v>186</v>
      </c>
    </row>
    <row r="3082" spans="1:50" hidden="1" outlineLevel="1">
      <c r="A3082" t="s">
        <v>4358</v>
      </c>
      <c r="B3082" t="s">
        <v>3408</v>
      </c>
      <c r="C3082" s="1">
        <f t="shared" si="671"/>
        <v>5276</v>
      </c>
      <c r="D3082" s="7">
        <f>IF(N3082&gt;0, RANK(N3082,(N3082:P3082,Q3082:AE3082)),0)</f>
        <v>2</v>
      </c>
      <c r="E3082" s="7">
        <f>IF(O3082&gt;0,RANK(O3082,(N3082:P3082,Q3082:AE3082)),0)</f>
        <v>1</v>
      </c>
      <c r="F3082" s="7">
        <f>IF(P3082&gt;0,RANK(P3082,(N3082:P3082,Q3082:AE3082)),0)</f>
        <v>3</v>
      </c>
      <c r="G3082" s="1">
        <f t="shared" si="668"/>
        <v>2018</v>
      </c>
      <c r="H3082" s="2">
        <f t="shared" si="669"/>
        <v>0.38248673237300984</v>
      </c>
      <c r="I3082" s="2"/>
      <c r="J3082" s="2">
        <f t="shared" si="672"/>
        <v>0.30648218347232753</v>
      </c>
      <c r="K3082" s="2">
        <f t="shared" si="672"/>
        <v>0.68896891584533737</v>
      </c>
      <c r="L3082" s="2">
        <f t="shared" si="672"/>
        <v>2.6535253980288099E-3</v>
      </c>
      <c r="M3082" s="2">
        <f t="shared" si="673"/>
        <v>1.8953752843063453E-3</v>
      </c>
      <c r="N3082" s="1">
        <v>1617</v>
      </c>
      <c r="O3082" s="1">
        <v>3635</v>
      </c>
      <c r="P3082" s="1">
        <v>14</v>
      </c>
      <c r="Q3082" s="1">
        <v>10</v>
      </c>
      <c r="R3082" s="1">
        <v>0</v>
      </c>
      <c r="S3082" s="1">
        <v>0</v>
      </c>
      <c r="W3082" s="1">
        <v>0</v>
      </c>
      <c r="AG3082" s="7">
        <f>IF(Q3082&gt;0,RANK(Q3082,(N3082:P3082,Q3082:AE3082)),0)</f>
        <v>4</v>
      </c>
      <c r="AH3082" s="7">
        <f>IF(R3082&gt;0,RANK(R3082,(N3082:P3082,Q3082:AE3082)),0)</f>
        <v>0</v>
      </c>
      <c r="AI3082" s="7">
        <f>IF(T3082&gt;0,RANK(T3082,(N3082:P3082,Q3082:AE3082)),0)</f>
        <v>0</v>
      </c>
      <c r="AJ3082" s="7">
        <f>IF(S3082&gt;0,RANK(S3082,(N3082:P3082,Q3082:AE3082)),0)</f>
        <v>0</v>
      </c>
      <c r="AK3082" s="2">
        <f t="shared" si="674"/>
        <v>1.8953752843062926E-3</v>
      </c>
      <c r="AL3082" s="2">
        <f t="shared" si="674"/>
        <v>0</v>
      </c>
      <c r="AM3082" s="2">
        <f t="shared" si="675"/>
        <v>0</v>
      </c>
      <c r="AN3082" s="2">
        <f t="shared" si="676"/>
        <v>0</v>
      </c>
      <c r="AP3082" t="s">
        <v>4358</v>
      </c>
      <c r="AQ3082" t="s">
        <v>3408</v>
      </c>
      <c r="AR3082">
        <v>2</v>
      </c>
      <c r="AT3082" s="85" t="s">
        <v>2932</v>
      </c>
      <c r="AU3082" s="84" t="s">
        <v>3971</v>
      </c>
      <c r="AV3082" s="77" t="str">
        <f t="shared" si="677"/>
        <v>54031</v>
      </c>
      <c r="AX3082" s="7" t="s">
        <v>186</v>
      </c>
    </row>
    <row r="3083" spans="1:50" hidden="1" outlineLevel="1">
      <c r="A3083" t="s">
        <v>3213</v>
      </c>
      <c r="B3083" t="s">
        <v>3408</v>
      </c>
      <c r="C3083" s="1">
        <f t="shared" si="671"/>
        <v>30588</v>
      </c>
      <c r="D3083" s="7">
        <f>IF(N3083&gt;0, RANK(N3083,(N3083:P3083,Q3083:AE3083)),0)</f>
        <v>2</v>
      </c>
      <c r="E3083" s="7">
        <f>IF(O3083&gt;0,RANK(O3083,(N3083:P3083,Q3083:AE3083)),0)</f>
        <v>1</v>
      </c>
      <c r="F3083" s="7">
        <f>IF(P3083&gt;0,RANK(P3083,(N3083:P3083,Q3083:AE3083)),0)</f>
        <v>3</v>
      </c>
      <c r="G3083" s="1">
        <f t="shared" si="668"/>
        <v>3873</v>
      </c>
      <c r="H3083" s="2">
        <f t="shared" si="669"/>
        <v>0.12661828167908984</v>
      </c>
      <c r="I3083" s="2"/>
      <c r="J3083" s="2">
        <f t="shared" si="672"/>
        <v>0.43278409833921799</v>
      </c>
      <c r="K3083" s="2">
        <f t="shared" si="672"/>
        <v>0.55940238001830789</v>
      </c>
      <c r="L3083" s="2">
        <f t="shared" si="672"/>
        <v>5.8519680920622466E-3</v>
      </c>
      <c r="M3083" s="2">
        <f t="shared" si="673"/>
        <v>1.9615535504119283E-3</v>
      </c>
      <c r="N3083" s="1">
        <v>13238</v>
      </c>
      <c r="O3083" s="1">
        <v>17111</v>
      </c>
      <c r="P3083" s="1">
        <v>179</v>
      </c>
      <c r="Q3083" s="1">
        <v>50</v>
      </c>
      <c r="R3083" s="1">
        <v>8</v>
      </c>
      <c r="S3083" s="1">
        <v>0</v>
      </c>
      <c r="W3083" s="1">
        <v>2</v>
      </c>
      <c r="AG3083" s="7">
        <f>IF(Q3083&gt;0,RANK(Q3083,(N3083:P3083,Q3083:AE3083)),0)</f>
        <v>4</v>
      </c>
      <c r="AH3083" s="7">
        <f>IF(R3083&gt;0,RANK(R3083,(N3083:P3083,Q3083:AE3083)),0)</f>
        <v>5</v>
      </c>
      <c r="AI3083" s="7">
        <f>IF(T3083&gt;0,RANK(T3083,(N3083:P3083,Q3083:AE3083)),0)</f>
        <v>0</v>
      </c>
      <c r="AJ3083" s="7">
        <f>IF(S3083&gt;0,RANK(S3083,(N3083:P3083,Q3083:AE3083)),0)</f>
        <v>0</v>
      </c>
      <c r="AK3083" s="2">
        <f t="shared" si="674"/>
        <v>1.6346279586766052E-3</v>
      </c>
      <c r="AL3083" s="2">
        <f t="shared" si="674"/>
        <v>2.6154047338825681E-4</v>
      </c>
      <c r="AM3083" s="2">
        <f t="shared" si="675"/>
        <v>0</v>
      </c>
      <c r="AN3083" s="2">
        <f t="shared" si="676"/>
        <v>0</v>
      </c>
      <c r="AP3083" t="s">
        <v>3213</v>
      </c>
      <c r="AQ3083" t="s">
        <v>3408</v>
      </c>
      <c r="AR3083">
        <v>1</v>
      </c>
      <c r="AT3083" s="85" t="s">
        <v>2932</v>
      </c>
      <c r="AU3083" s="84" t="s">
        <v>3972</v>
      </c>
      <c r="AV3083" s="77" t="str">
        <f t="shared" si="677"/>
        <v>54033</v>
      </c>
      <c r="AX3083" s="7" t="s">
        <v>186</v>
      </c>
    </row>
    <row r="3084" spans="1:50" hidden="1" outlineLevel="1">
      <c r="A3084" t="s">
        <v>1843</v>
      </c>
      <c r="B3084" t="s">
        <v>3408</v>
      </c>
      <c r="C3084" s="1">
        <f t="shared" si="671"/>
        <v>13158</v>
      </c>
      <c r="D3084" s="7">
        <f>IF(N3084&gt;0, RANK(N3084,(N3084:P3084,Q3084:AE3084)),0)</f>
        <v>2</v>
      </c>
      <c r="E3084" s="7">
        <f>IF(O3084&gt;0,RANK(O3084,(N3084:P3084,Q3084:AE3084)),0)</f>
        <v>1</v>
      </c>
      <c r="F3084" s="7">
        <f>IF(P3084&gt;0,RANK(P3084,(N3084:P3084,Q3084:AE3084)),0)</f>
        <v>3</v>
      </c>
      <c r="G3084" s="1">
        <f t="shared" si="668"/>
        <v>2302</v>
      </c>
      <c r="H3084" s="2">
        <f t="shared" si="669"/>
        <v>0.17495060039519683</v>
      </c>
      <c r="I3084" s="2"/>
      <c r="J3084" s="2">
        <f t="shared" si="672"/>
        <v>0.40918072655418758</v>
      </c>
      <c r="K3084" s="2">
        <f t="shared" si="672"/>
        <v>0.58413132694938441</v>
      </c>
      <c r="L3084" s="2">
        <f t="shared" si="672"/>
        <v>4.9399604803161577E-3</v>
      </c>
      <c r="M3084" s="2">
        <f t="shared" si="673"/>
        <v>1.7479860161118523E-3</v>
      </c>
      <c r="N3084" s="1">
        <v>5384</v>
      </c>
      <c r="O3084" s="1">
        <v>7686</v>
      </c>
      <c r="P3084" s="1">
        <v>65</v>
      </c>
      <c r="Q3084" s="1">
        <v>18</v>
      </c>
      <c r="R3084" s="1">
        <v>5</v>
      </c>
      <c r="S3084" s="1">
        <v>0</v>
      </c>
      <c r="W3084" s="1">
        <v>0</v>
      </c>
      <c r="AG3084" s="7">
        <f>IF(Q3084&gt;0,RANK(Q3084,(N3084:P3084,Q3084:AE3084)),0)</f>
        <v>4</v>
      </c>
      <c r="AH3084" s="7">
        <f>IF(R3084&gt;0,RANK(R3084,(N3084:P3084,Q3084:AE3084)),0)</f>
        <v>5</v>
      </c>
      <c r="AI3084" s="7">
        <f>IF(T3084&gt;0,RANK(T3084,(N3084:P3084,Q3084:AE3084)),0)</f>
        <v>0</v>
      </c>
      <c r="AJ3084" s="7">
        <f>IF(S3084&gt;0,RANK(S3084,(N3084:P3084,Q3084:AE3084)),0)</f>
        <v>0</v>
      </c>
      <c r="AK3084" s="2">
        <f t="shared" si="674"/>
        <v>1.3679890560875513E-3</v>
      </c>
      <c r="AL3084" s="2">
        <f t="shared" si="674"/>
        <v>3.7999696002431982E-4</v>
      </c>
      <c r="AM3084" s="2">
        <f t="shared" si="675"/>
        <v>0</v>
      </c>
      <c r="AN3084" s="2">
        <f t="shared" si="676"/>
        <v>0</v>
      </c>
      <c r="AP3084" t="s">
        <v>1843</v>
      </c>
      <c r="AQ3084" t="s">
        <v>3408</v>
      </c>
      <c r="AR3084">
        <v>2</v>
      </c>
      <c r="AT3084" s="85" t="s">
        <v>2932</v>
      </c>
      <c r="AU3084" s="84" t="s">
        <v>3970</v>
      </c>
      <c r="AV3084" s="77" t="str">
        <f t="shared" si="677"/>
        <v>54035</v>
      </c>
      <c r="AX3084" s="7" t="s">
        <v>186</v>
      </c>
    </row>
    <row r="3085" spans="1:50" hidden="1" outlineLevel="1">
      <c r="A3085" t="s">
        <v>2143</v>
      </c>
      <c r="B3085" t="s">
        <v>3408</v>
      </c>
      <c r="C3085" s="1">
        <f t="shared" si="671"/>
        <v>19993</v>
      </c>
      <c r="D3085" s="7">
        <f>IF(N3085&gt;0, RANK(N3085,(N3085:P3085,Q3085:AE3085)),0)</f>
        <v>2</v>
      </c>
      <c r="E3085" s="7">
        <f>IF(O3085&gt;0,RANK(O3085,(N3085:P3085,Q3085:AE3085)),0)</f>
        <v>1</v>
      </c>
      <c r="F3085" s="7">
        <f>IF(P3085&gt;0,RANK(P3085,(N3085:P3085,Q3085:AE3085)),0)</f>
        <v>3</v>
      </c>
      <c r="G3085" s="1">
        <f t="shared" si="668"/>
        <v>1238</v>
      </c>
      <c r="H3085" s="2">
        <f t="shared" si="669"/>
        <v>6.1921672585404888E-2</v>
      </c>
      <c r="I3085" s="2"/>
      <c r="J3085" s="2">
        <f t="shared" si="672"/>
        <v>0.46521282448857099</v>
      </c>
      <c r="K3085" s="2">
        <f t="shared" si="672"/>
        <v>0.52713449707397586</v>
      </c>
      <c r="L3085" s="2">
        <f t="shared" si="672"/>
        <v>4.5515930575701496E-3</v>
      </c>
      <c r="M3085" s="2">
        <f t="shared" si="673"/>
        <v>3.101085379883059E-3</v>
      </c>
      <c r="N3085" s="1">
        <v>9301</v>
      </c>
      <c r="O3085" s="1">
        <v>10539</v>
      </c>
      <c r="P3085" s="1">
        <v>91</v>
      </c>
      <c r="Q3085" s="1">
        <v>58</v>
      </c>
      <c r="R3085" s="1">
        <v>4</v>
      </c>
      <c r="S3085" s="1">
        <v>0</v>
      </c>
      <c r="W3085" s="1">
        <v>0</v>
      </c>
      <c r="AG3085" s="7">
        <f>IF(Q3085&gt;0,RANK(Q3085,(N3085:P3085,Q3085:AE3085)),0)</f>
        <v>4</v>
      </c>
      <c r="AH3085" s="7">
        <f>IF(R3085&gt;0,RANK(R3085,(N3085:P3085,Q3085:AE3085)),0)</f>
        <v>5</v>
      </c>
      <c r="AI3085" s="7">
        <f>IF(T3085&gt;0,RANK(T3085,(N3085:P3085,Q3085:AE3085)),0)</f>
        <v>0</v>
      </c>
      <c r="AJ3085" s="7">
        <f>IF(S3085&gt;0,RANK(S3085,(N3085:P3085,Q3085:AE3085)),0)</f>
        <v>0</v>
      </c>
      <c r="AK3085" s="2">
        <f t="shared" si="674"/>
        <v>2.9010153553743812E-3</v>
      </c>
      <c r="AL3085" s="2">
        <f t="shared" si="674"/>
        <v>2.00070024508578E-4</v>
      </c>
      <c r="AM3085" s="2">
        <f t="shared" si="675"/>
        <v>0</v>
      </c>
      <c r="AN3085" s="2">
        <f t="shared" si="676"/>
        <v>0</v>
      </c>
      <c r="AP3085" t="s">
        <v>2143</v>
      </c>
      <c r="AQ3085" t="s">
        <v>3408</v>
      </c>
      <c r="AR3085">
        <v>2</v>
      </c>
      <c r="AT3085" s="85" t="s">
        <v>2932</v>
      </c>
      <c r="AU3085" s="84" t="s">
        <v>3656</v>
      </c>
      <c r="AV3085" s="77" t="str">
        <f t="shared" si="677"/>
        <v>54037</v>
      </c>
      <c r="AX3085" s="7" t="s">
        <v>186</v>
      </c>
    </row>
    <row r="3086" spans="1:50" hidden="1" outlineLevel="1">
      <c r="A3086" t="s">
        <v>4233</v>
      </c>
      <c r="B3086" t="s">
        <v>3408</v>
      </c>
      <c r="C3086" s="1">
        <f t="shared" si="671"/>
        <v>87928</v>
      </c>
      <c r="D3086" s="7">
        <f>IF(N3086&gt;0, RANK(N3086,(N3086:P3086,Q3086:AE3086)),0)</f>
        <v>2</v>
      </c>
      <c r="E3086" s="7">
        <f>IF(O3086&gt;0,RANK(O3086,(N3086:P3086,Q3086:AE3086)),0)</f>
        <v>1</v>
      </c>
      <c r="F3086" s="7">
        <f>IF(P3086&gt;0,RANK(P3086,(N3086:P3086,Q3086:AE3086)),0)</f>
        <v>3</v>
      </c>
      <c r="G3086" s="1">
        <f t="shared" si="668"/>
        <v>1420</v>
      </c>
      <c r="H3086" s="2">
        <f t="shared" si="669"/>
        <v>1.614957692657629E-2</v>
      </c>
      <c r="I3086" s="2"/>
      <c r="J3086" s="2">
        <f t="shared" si="672"/>
        <v>0.48915021381130014</v>
      </c>
      <c r="K3086" s="2">
        <f t="shared" si="672"/>
        <v>0.50529979073787645</v>
      </c>
      <c r="L3086" s="2">
        <f t="shared" si="672"/>
        <v>4.0487671731416616E-3</v>
      </c>
      <c r="M3086" s="2">
        <f t="shared" si="673"/>
        <v>1.5012282776816913E-3</v>
      </c>
      <c r="N3086" s="1">
        <v>43010</v>
      </c>
      <c r="O3086" s="1">
        <v>44430</v>
      </c>
      <c r="P3086" s="1">
        <v>356</v>
      </c>
      <c r="Q3086" s="1">
        <v>126</v>
      </c>
      <c r="R3086" s="1">
        <v>6</v>
      </c>
      <c r="S3086" s="1">
        <v>0</v>
      </c>
      <c r="W3086" s="1">
        <v>0</v>
      </c>
      <c r="AG3086" s="7">
        <f>IF(Q3086&gt;0,RANK(Q3086,(N3086:P3086,Q3086:AE3086)),0)</f>
        <v>4</v>
      </c>
      <c r="AH3086" s="7">
        <f>IF(R3086&gt;0,RANK(R3086,(N3086:P3086,Q3086:AE3086)),0)</f>
        <v>5</v>
      </c>
      <c r="AI3086" s="7">
        <f>IF(T3086&gt;0,RANK(T3086,(N3086:P3086,Q3086:AE3086)),0)</f>
        <v>0</v>
      </c>
      <c r="AJ3086" s="7">
        <f>IF(S3086&gt;0,RANK(S3086,(N3086:P3086,Q3086:AE3086)),0)</f>
        <v>0</v>
      </c>
      <c r="AK3086" s="2">
        <f t="shared" si="674"/>
        <v>1.4329906286962061E-3</v>
      </c>
      <c r="AL3086" s="2">
        <f t="shared" si="674"/>
        <v>6.8237648985533612E-5</v>
      </c>
      <c r="AM3086" s="2">
        <f t="shared" si="675"/>
        <v>0</v>
      </c>
      <c r="AN3086" s="2">
        <f t="shared" si="676"/>
        <v>0</v>
      </c>
      <c r="AP3086" t="s">
        <v>4233</v>
      </c>
      <c r="AQ3086" t="s">
        <v>3408</v>
      </c>
      <c r="AR3086">
        <v>2</v>
      </c>
      <c r="AT3086" s="85" t="s">
        <v>2932</v>
      </c>
      <c r="AU3086" s="84" t="s">
        <v>5210</v>
      </c>
      <c r="AV3086" s="77" t="str">
        <f t="shared" si="677"/>
        <v>54039</v>
      </c>
      <c r="AX3086" s="7" t="s">
        <v>186</v>
      </c>
    </row>
    <row r="3087" spans="1:50" hidden="1" outlineLevel="1">
      <c r="A3087" t="s">
        <v>1015</v>
      </c>
      <c r="B3087" t="s">
        <v>3408</v>
      </c>
      <c r="C3087" s="1">
        <f t="shared" si="671"/>
        <v>6999</v>
      </c>
      <c r="D3087" s="7">
        <f>IF(N3087&gt;0, RANK(N3087,(N3087:P3087,Q3087:AE3087)),0)</f>
        <v>2</v>
      </c>
      <c r="E3087" s="7">
        <f>IF(O3087&gt;0,RANK(O3087,(N3087:P3087,Q3087:AE3087)),0)</f>
        <v>1</v>
      </c>
      <c r="F3087" s="7">
        <f>IF(P3087&gt;0,RANK(P3087,(N3087:P3087,Q3087:AE3087)),0)</f>
        <v>3</v>
      </c>
      <c r="G3087" s="1">
        <f t="shared" si="668"/>
        <v>1970</v>
      </c>
      <c r="H3087" s="2">
        <f t="shared" si="669"/>
        <v>0.28146878125446495</v>
      </c>
      <c r="I3087" s="2"/>
      <c r="J3087" s="2">
        <f t="shared" si="672"/>
        <v>0.35362194599228464</v>
      </c>
      <c r="K3087" s="2">
        <f t="shared" si="672"/>
        <v>0.63509072724674953</v>
      </c>
      <c r="L3087" s="2">
        <f t="shared" si="672"/>
        <v>8.4297756822403203E-3</v>
      </c>
      <c r="M3087" s="2">
        <f t="shared" si="673"/>
        <v>2.8575510787254566E-3</v>
      </c>
      <c r="N3087" s="1">
        <v>2475</v>
      </c>
      <c r="O3087" s="1">
        <v>4445</v>
      </c>
      <c r="P3087" s="1">
        <v>59</v>
      </c>
      <c r="Q3087" s="1">
        <v>17</v>
      </c>
      <c r="R3087" s="1">
        <v>1</v>
      </c>
      <c r="S3087" s="1">
        <v>1</v>
      </c>
      <c r="W3087" s="1">
        <v>1</v>
      </c>
      <c r="AG3087" s="7">
        <f>IF(Q3087&gt;0,RANK(Q3087,(N3087:P3087,Q3087:AE3087)),0)</f>
        <v>4</v>
      </c>
      <c r="AH3087" s="7">
        <f>IF(R3087&gt;0,RANK(R3087,(N3087:P3087,Q3087:AE3087)),0)</f>
        <v>5</v>
      </c>
      <c r="AI3087" s="7">
        <f>IF(T3087&gt;0,RANK(T3087,(N3087:P3087,Q3087:AE3087)),0)</f>
        <v>0</v>
      </c>
      <c r="AJ3087" s="7">
        <f>IF(S3087&gt;0,RANK(S3087,(N3087:P3087,Q3087:AE3087)),0)</f>
        <v>5</v>
      </c>
      <c r="AK3087" s="2">
        <f t="shared" si="674"/>
        <v>2.4289184169167025E-3</v>
      </c>
      <c r="AL3087" s="2">
        <f t="shared" si="674"/>
        <v>1.4287755393627662E-4</v>
      </c>
      <c r="AM3087" s="2">
        <f t="shared" si="675"/>
        <v>0</v>
      </c>
      <c r="AN3087" s="2">
        <f t="shared" si="676"/>
        <v>1.4287755393627662E-4</v>
      </c>
      <c r="AP3087" t="s">
        <v>1015</v>
      </c>
      <c r="AQ3087" t="s">
        <v>3408</v>
      </c>
      <c r="AR3087">
        <v>2</v>
      </c>
      <c r="AT3087" s="85" t="s">
        <v>2932</v>
      </c>
      <c r="AU3087" s="84" t="s">
        <v>5211</v>
      </c>
      <c r="AV3087" s="77" t="str">
        <f t="shared" si="677"/>
        <v>54041</v>
      </c>
      <c r="AX3087" s="7" t="s">
        <v>186</v>
      </c>
    </row>
    <row r="3088" spans="1:50" hidden="1" outlineLevel="1">
      <c r="A3088" t="s">
        <v>3867</v>
      </c>
      <c r="B3088" t="s">
        <v>3408</v>
      </c>
      <c r="C3088" s="1">
        <f t="shared" si="671"/>
        <v>8312</v>
      </c>
      <c r="D3088" s="7">
        <f>IF(N3088&gt;0, RANK(N3088,(N3088:P3088,Q3088:AE3088)),0)</f>
        <v>2</v>
      </c>
      <c r="E3088" s="7">
        <f>IF(O3088&gt;0,RANK(O3088,(N3088:P3088,Q3088:AE3088)),0)</f>
        <v>1</v>
      </c>
      <c r="F3088" s="7">
        <f>IF(P3088&gt;0,RANK(P3088,(N3088:P3088,Q3088:AE3088)),0)</f>
        <v>3</v>
      </c>
      <c r="G3088" s="1">
        <f t="shared" si="668"/>
        <v>54</v>
      </c>
      <c r="H3088" s="2">
        <f t="shared" si="669"/>
        <v>6.4966313763233875E-3</v>
      </c>
      <c r="I3088" s="2"/>
      <c r="J3088" s="2">
        <f t="shared" si="672"/>
        <v>0.48700673724735322</v>
      </c>
      <c r="K3088" s="2">
        <f t="shared" si="672"/>
        <v>0.49350336862367661</v>
      </c>
      <c r="L3088" s="2">
        <f t="shared" si="672"/>
        <v>1.4436958614051972E-2</v>
      </c>
      <c r="M3088" s="2">
        <f t="shared" si="673"/>
        <v>5.0529355149182033E-3</v>
      </c>
      <c r="N3088" s="1">
        <v>4048</v>
      </c>
      <c r="O3088" s="1">
        <v>4102</v>
      </c>
      <c r="P3088" s="1">
        <v>120</v>
      </c>
      <c r="Q3088" s="1">
        <v>42</v>
      </c>
      <c r="R3088" s="1">
        <v>0</v>
      </c>
      <c r="S3088" s="1">
        <v>0</v>
      </c>
      <c r="W3088" s="1">
        <v>0</v>
      </c>
      <c r="AG3088" s="7">
        <f>IF(Q3088&gt;0,RANK(Q3088,(N3088:P3088,Q3088:AE3088)),0)</f>
        <v>4</v>
      </c>
      <c r="AH3088" s="7">
        <f>IF(R3088&gt;0,RANK(R3088,(N3088:P3088,Q3088:AE3088)),0)</f>
        <v>0</v>
      </c>
      <c r="AI3088" s="7">
        <f>IF(T3088&gt;0,RANK(T3088,(N3088:P3088,Q3088:AE3088)),0)</f>
        <v>0</v>
      </c>
      <c r="AJ3088" s="7">
        <f>IF(S3088&gt;0,RANK(S3088,(N3088:P3088,Q3088:AE3088)),0)</f>
        <v>0</v>
      </c>
      <c r="AK3088" s="2">
        <f t="shared" si="674"/>
        <v>5.0529355149181903E-3</v>
      </c>
      <c r="AL3088" s="2">
        <f t="shared" si="674"/>
        <v>0</v>
      </c>
      <c r="AM3088" s="2">
        <f t="shared" si="675"/>
        <v>0</v>
      </c>
      <c r="AN3088" s="2">
        <f t="shared" si="676"/>
        <v>0</v>
      </c>
      <c r="AP3088" t="s">
        <v>3867</v>
      </c>
      <c r="AQ3088" t="s">
        <v>3408</v>
      </c>
      <c r="AR3088">
        <v>3</v>
      </c>
      <c r="AT3088" s="85" t="s">
        <v>2932</v>
      </c>
      <c r="AU3088" s="84" t="s">
        <v>5216</v>
      </c>
      <c r="AV3088" s="77" t="str">
        <f t="shared" si="677"/>
        <v>54043</v>
      </c>
      <c r="AX3088" s="7" t="s">
        <v>186</v>
      </c>
    </row>
    <row r="3089" spans="1:50" hidden="1" outlineLevel="1">
      <c r="A3089" t="s">
        <v>4194</v>
      </c>
      <c r="B3089" t="s">
        <v>3408</v>
      </c>
      <c r="C3089" s="1">
        <f t="shared" si="671"/>
        <v>14987</v>
      </c>
      <c r="D3089" s="7">
        <f>IF(N3089&gt;0, RANK(N3089,(N3089:P3089,Q3089:AE3089)),0)</f>
        <v>1</v>
      </c>
      <c r="E3089" s="7">
        <f>IF(O3089&gt;0,RANK(O3089,(N3089:P3089,Q3089:AE3089)),0)</f>
        <v>2</v>
      </c>
      <c r="F3089" s="7">
        <f>IF(P3089&gt;0,RANK(P3089,(N3089:P3089,Q3089:AE3089)),0)</f>
        <v>3</v>
      </c>
      <c r="G3089" s="1">
        <f t="shared" si="668"/>
        <v>830</v>
      </c>
      <c r="H3089" s="2">
        <f t="shared" si="669"/>
        <v>5.5381330486421562E-2</v>
      </c>
      <c r="I3089" s="2"/>
      <c r="J3089" s="2">
        <f t="shared" si="672"/>
        <v>0.5255888436645092</v>
      </c>
      <c r="K3089" s="2">
        <f t="shared" si="672"/>
        <v>0.47020751317808768</v>
      </c>
      <c r="L3089" s="2">
        <f t="shared" si="672"/>
        <v>3.1360512444118236E-3</v>
      </c>
      <c r="M3089" s="2">
        <f t="shared" si="673"/>
        <v>1.0675919129913016E-3</v>
      </c>
      <c r="N3089" s="1">
        <v>7877</v>
      </c>
      <c r="O3089" s="1">
        <v>7047</v>
      </c>
      <c r="P3089" s="1">
        <v>47</v>
      </c>
      <c r="Q3089" s="1">
        <v>16</v>
      </c>
      <c r="R3089" s="1">
        <v>0</v>
      </c>
      <c r="S3089" s="1">
        <v>0</v>
      </c>
      <c r="W3089" s="1">
        <v>0</v>
      </c>
      <c r="AG3089" s="7">
        <f>IF(Q3089&gt;0,RANK(Q3089,(N3089:P3089,Q3089:AE3089)),0)</f>
        <v>4</v>
      </c>
      <c r="AH3089" s="7">
        <f>IF(R3089&gt;0,RANK(R3089,(N3089:P3089,Q3089:AE3089)),0)</f>
        <v>0</v>
      </c>
      <c r="AI3089" s="7">
        <f>IF(T3089&gt;0,RANK(T3089,(N3089:P3089,Q3089:AE3089)),0)</f>
        <v>0</v>
      </c>
      <c r="AJ3089" s="7">
        <f>IF(S3089&gt;0,RANK(S3089,(N3089:P3089,Q3089:AE3089)),0)</f>
        <v>0</v>
      </c>
      <c r="AK3089" s="2">
        <f t="shared" si="674"/>
        <v>1.0675919129912591E-3</v>
      </c>
      <c r="AL3089" s="2">
        <f t="shared" si="674"/>
        <v>0</v>
      </c>
      <c r="AM3089" s="2">
        <f t="shared" si="675"/>
        <v>0</v>
      </c>
      <c r="AN3089" s="2">
        <f t="shared" si="676"/>
        <v>0</v>
      </c>
      <c r="AP3089" t="s">
        <v>4194</v>
      </c>
      <c r="AQ3089" t="s">
        <v>3408</v>
      </c>
      <c r="AR3089">
        <v>3</v>
      </c>
      <c r="AT3089" s="85" t="s">
        <v>2932</v>
      </c>
      <c r="AU3089" s="84" t="s">
        <v>3961</v>
      </c>
      <c r="AV3089" s="77" t="str">
        <f t="shared" si="677"/>
        <v>54045</v>
      </c>
      <c r="AX3089" s="7" t="s">
        <v>186</v>
      </c>
    </row>
    <row r="3090" spans="1:50" hidden="1" outlineLevel="1">
      <c r="A3090" t="s">
        <v>4687</v>
      </c>
      <c r="B3090" t="s">
        <v>3408</v>
      </c>
      <c r="C3090" s="1">
        <f t="shared" si="671"/>
        <v>7299</v>
      </c>
      <c r="D3090" s="7">
        <f>IF(N3090&gt;0, RANK(N3090,(N3090:P3090,Q3090:AE3090)),0)</f>
        <v>1</v>
      </c>
      <c r="E3090" s="7">
        <f>IF(O3090&gt;0,RANK(O3090,(N3090:P3090,Q3090:AE3090)),0)</f>
        <v>2</v>
      </c>
      <c r="F3090" s="7">
        <f>IF(P3090&gt;0,RANK(P3090,(N3090:P3090,Q3090:AE3090)),0)</f>
        <v>3</v>
      </c>
      <c r="G3090" s="1">
        <f t="shared" si="668"/>
        <v>1739</v>
      </c>
      <c r="H3090" s="2">
        <f t="shared" si="669"/>
        <v>0.23825181531716674</v>
      </c>
      <c r="I3090" s="2"/>
      <c r="J3090" s="2">
        <f t="shared" si="672"/>
        <v>0.61665981641320733</v>
      </c>
      <c r="K3090" s="2">
        <f t="shared" si="672"/>
        <v>0.37840800109604056</v>
      </c>
      <c r="L3090" s="2">
        <f t="shared" si="672"/>
        <v>3.6991368680641184E-3</v>
      </c>
      <c r="M3090" s="2">
        <f t="shared" si="673"/>
        <v>1.2330456226879944E-3</v>
      </c>
      <c r="N3090" s="1">
        <v>4501</v>
      </c>
      <c r="O3090" s="1">
        <v>2762</v>
      </c>
      <c r="P3090" s="1">
        <v>27</v>
      </c>
      <c r="Q3090" s="1">
        <v>9</v>
      </c>
      <c r="R3090" s="1">
        <v>0</v>
      </c>
      <c r="S3090" s="1">
        <v>0</v>
      </c>
      <c r="W3090" s="1">
        <v>0</v>
      </c>
      <c r="AG3090" s="7">
        <f>IF(Q3090&gt;0,RANK(Q3090,(N3090:P3090,Q3090:AE3090)),0)</f>
        <v>4</v>
      </c>
      <c r="AH3090" s="7">
        <f>IF(R3090&gt;0,RANK(R3090,(N3090:P3090,Q3090:AE3090)),0)</f>
        <v>0</v>
      </c>
      <c r="AI3090" s="7">
        <f>IF(T3090&gt;0,RANK(T3090,(N3090:P3090,Q3090:AE3090)),0)</f>
        <v>0</v>
      </c>
      <c r="AJ3090" s="7">
        <f>IF(S3090&gt;0,RANK(S3090,(N3090:P3090,Q3090:AE3090)),0)</f>
        <v>0</v>
      </c>
      <c r="AK3090" s="2">
        <f t="shared" si="674"/>
        <v>1.2330456226880395E-3</v>
      </c>
      <c r="AL3090" s="2">
        <f t="shared" si="674"/>
        <v>0</v>
      </c>
      <c r="AM3090" s="2">
        <f t="shared" si="675"/>
        <v>0</v>
      </c>
      <c r="AN3090" s="2">
        <f t="shared" si="676"/>
        <v>0</v>
      </c>
      <c r="AP3090" t="s">
        <v>4687</v>
      </c>
      <c r="AQ3090" t="s">
        <v>3408</v>
      </c>
      <c r="AR3090">
        <v>3</v>
      </c>
      <c r="AT3090" s="85" t="s">
        <v>2932</v>
      </c>
      <c r="AU3090" s="84" t="s">
        <v>3267</v>
      </c>
      <c r="AV3090" s="77" t="str">
        <f t="shared" si="677"/>
        <v>54047</v>
      </c>
      <c r="AX3090" s="7" t="s">
        <v>186</v>
      </c>
    </row>
    <row r="3091" spans="1:50" hidden="1" outlineLevel="1">
      <c r="A3091" t="s">
        <v>4450</v>
      </c>
      <c r="B3091" t="s">
        <v>3408</v>
      </c>
      <c r="C3091" s="1">
        <f t="shared" si="671"/>
        <v>25194</v>
      </c>
      <c r="D3091" s="7">
        <f>IF(N3091&gt;0, RANK(N3091,(N3091:P3091,Q3091:AE3091)),0)</f>
        <v>1</v>
      </c>
      <c r="E3091" s="7">
        <f>IF(O3091&gt;0,RANK(O3091,(N3091:P3091,Q3091:AE3091)),0)</f>
        <v>2</v>
      </c>
      <c r="F3091" s="7">
        <f>IF(P3091&gt;0,RANK(P3091,(N3091:P3091,Q3091:AE3091)),0)</f>
        <v>3</v>
      </c>
      <c r="G3091" s="1">
        <f t="shared" si="668"/>
        <v>621</v>
      </c>
      <c r="H3091" s="2">
        <f t="shared" si="669"/>
        <v>2.4648725887115981E-2</v>
      </c>
      <c r="I3091" s="2"/>
      <c r="J3091" s="2">
        <f t="shared" si="672"/>
        <v>0.50690640628721129</v>
      </c>
      <c r="K3091" s="2">
        <f t="shared" si="672"/>
        <v>0.48225768040009526</v>
      </c>
      <c r="L3091" s="2">
        <f t="shared" si="672"/>
        <v>7.382710169087878E-3</v>
      </c>
      <c r="M3091" s="2">
        <f t="shared" si="673"/>
        <v>3.453203143605579E-3</v>
      </c>
      <c r="N3091" s="1">
        <v>12771</v>
      </c>
      <c r="O3091" s="1">
        <v>12150</v>
      </c>
      <c r="P3091" s="1">
        <v>186</v>
      </c>
      <c r="Q3091" s="1">
        <v>81</v>
      </c>
      <c r="R3091" s="1">
        <v>4</v>
      </c>
      <c r="S3091" s="1">
        <v>0</v>
      </c>
      <c r="W3091" s="1">
        <v>2</v>
      </c>
      <c r="AG3091" s="7">
        <f>IF(Q3091&gt;0,RANK(Q3091,(N3091:P3091,Q3091:AE3091)),0)</f>
        <v>4</v>
      </c>
      <c r="AH3091" s="7">
        <f>IF(R3091&gt;0,RANK(R3091,(N3091:P3091,Q3091:AE3091)),0)</f>
        <v>5</v>
      </c>
      <c r="AI3091" s="7">
        <f>IF(T3091&gt;0,RANK(T3091,(N3091:P3091,Q3091:AE3091)),0)</f>
        <v>0</v>
      </c>
      <c r="AJ3091" s="7">
        <f>IF(S3091&gt;0,RANK(S3091,(N3091:P3091,Q3091:AE3091)),0)</f>
        <v>0</v>
      </c>
      <c r="AK3091" s="2">
        <f t="shared" si="674"/>
        <v>3.2150512026673018E-3</v>
      </c>
      <c r="AL3091" s="2">
        <f t="shared" si="674"/>
        <v>1.5876796062554578E-4</v>
      </c>
      <c r="AM3091" s="2">
        <f t="shared" si="675"/>
        <v>0</v>
      </c>
      <c r="AN3091" s="2">
        <f t="shared" si="676"/>
        <v>0</v>
      </c>
      <c r="AP3091" t="s">
        <v>4450</v>
      </c>
      <c r="AQ3091" t="s">
        <v>3408</v>
      </c>
      <c r="AR3091">
        <v>1</v>
      </c>
      <c r="AT3091" s="85" t="s">
        <v>2932</v>
      </c>
      <c r="AU3091" s="84" t="s">
        <v>4660</v>
      </c>
      <c r="AV3091" s="77" t="str">
        <f t="shared" si="677"/>
        <v>54049</v>
      </c>
      <c r="AX3091" s="7" t="s">
        <v>186</v>
      </c>
    </row>
    <row r="3092" spans="1:50" hidden="1" outlineLevel="1">
      <c r="A3092" t="s">
        <v>4742</v>
      </c>
      <c r="B3092" t="s">
        <v>3408</v>
      </c>
      <c r="C3092" s="1">
        <f t="shared" si="671"/>
        <v>15072</v>
      </c>
      <c r="D3092" s="7">
        <f>IF(N3092&gt;0, RANK(N3092,(N3092:P3092,Q3092:AE3092)),0)</f>
        <v>2</v>
      </c>
      <c r="E3092" s="7">
        <f>IF(O3092&gt;0,RANK(O3092,(N3092:P3092,Q3092:AE3092)),0)</f>
        <v>1</v>
      </c>
      <c r="F3092" s="7">
        <f>IF(P3092&gt;0,RANK(P3092,(N3092:P3092,Q3092:AE3092)),0)</f>
        <v>3</v>
      </c>
      <c r="G3092" s="1">
        <f t="shared" si="668"/>
        <v>2081</v>
      </c>
      <c r="H3092" s="2">
        <f t="shared" si="669"/>
        <v>0.13807059447983014</v>
      </c>
      <c r="I3092" s="2"/>
      <c r="J3092" s="2">
        <f t="shared" si="672"/>
        <v>0.42695063694267515</v>
      </c>
      <c r="K3092" s="2">
        <f t="shared" si="672"/>
        <v>0.56502123142250527</v>
      </c>
      <c r="L3092" s="2">
        <f t="shared" si="672"/>
        <v>6.9002123142250533E-3</v>
      </c>
      <c r="M3092" s="2">
        <f t="shared" si="673"/>
        <v>1.1279193205944709E-3</v>
      </c>
      <c r="N3092" s="1">
        <v>6435</v>
      </c>
      <c r="O3092" s="1">
        <v>8516</v>
      </c>
      <c r="P3092" s="1">
        <v>104</v>
      </c>
      <c r="Q3092" s="1">
        <v>17</v>
      </c>
      <c r="R3092" s="1">
        <v>0</v>
      </c>
      <c r="S3092" s="1">
        <v>0</v>
      </c>
      <c r="W3092" s="1">
        <v>0</v>
      </c>
      <c r="AG3092" s="7">
        <f>IF(Q3092&gt;0,RANK(Q3092,(N3092:P3092,Q3092:AE3092)),0)</f>
        <v>4</v>
      </c>
      <c r="AH3092" s="7">
        <f>IF(R3092&gt;0,RANK(R3092,(N3092:P3092,Q3092:AE3092)),0)</f>
        <v>0</v>
      </c>
      <c r="AI3092" s="7">
        <f>IF(T3092&gt;0,RANK(T3092,(N3092:P3092,Q3092:AE3092)),0)</f>
        <v>0</v>
      </c>
      <c r="AJ3092" s="7">
        <f>IF(S3092&gt;0,RANK(S3092,(N3092:P3092,Q3092:AE3092)),0)</f>
        <v>0</v>
      </c>
      <c r="AK3092" s="2">
        <f t="shared" si="674"/>
        <v>1.1279193205944798E-3</v>
      </c>
      <c r="AL3092" s="2">
        <f t="shared" si="674"/>
        <v>0</v>
      </c>
      <c r="AM3092" s="2">
        <f t="shared" si="675"/>
        <v>0</v>
      </c>
      <c r="AN3092" s="2">
        <f t="shared" si="676"/>
        <v>0</v>
      </c>
      <c r="AP3092" t="s">
        <v>4742</v>
      </c>
      <c r="AQ3092" t="s">
        <v>3408</v>
      </c>
      <c r="AR3092">
        <v>1</v>
      </c>
      <c r="AT3092" s="85" t="s">
        <v>2932</v>
      </c>
      <c r="AU3092" s="84" t="s">
        <v>4017</v>
      </c>
      <c r="AV3092" s="77" t="str">
        <f t="shared" si="677"/>
        <v>54051</v>
      </c>
      <c r="AX3092" s="7" t="s">
        <v>186</v>
      </c>
    </row>
    <row r="3093" spans="1:50" hidden="1" outlineLevel="1">
      <c r="A3093" t="s">
        <v>2922</v>
      </c>
      <c r="B3093" t="s">
        <v>3408</v>
      </c>
      <c r="C3093" s="1">
        <f t="shared" si="671"/>
        <v>11990</v>
      </c>
      <c r="D3093" s="7">
        <f>IF(N3093&gt;0, RANK(N3093,(N3093:P3093,Q3093:AE3093)),0)</f>
        <v>2</v>
      </c>
      <c r="E3093" s="7">
        <f>IF(O3093&gt;0,RANK(O3093,(N3093:P3093,Q3093:AE3093)),0)</f>
        <v>1</v>
      </c>
      <c r="F3093" s="7">
        <f>IF(P3093&gt;0,RANK(P3093,(N3093:P3093,Q3093:AE3093)),0)</f>
        <v>3</v>
      </c>
      <c r="G3093" s="1">
        <f t="shared" si="668"/>
        <v>1079</v>
      </c>
      <c r="H3093" s="2">
        <f t="shared" si="669"/>
        <v>8.9991659716430361E-2</v>
      </c>
      <c r="I3093" s="2"/>
      <c r="J3093" s="2">
        <f t="shared" si="672"/>
        <v>0.45104253544620515</v>
      </c>
      <c r="K3093" s="2">
        <f t="shared" si="672"/>
        <v>0.54103419516263551</v>
      </c>
      <c r="L3093" s="2">
        <f t="shared" si="672"/>
        <v>5.170975813177648E-3</v>
      </c>
      <c r="M3093" s="2">
        <f t="shared" si="673"/>
        <v>2.7522935779817452E-3</v>
      </c>
      <c r="N3093" s="1">
        <v>5408</v>
      </c>
      <c r="O3093" s="1">
        <v>6487</v>
      </c>
      <c r="P3093" s="1">
        <v>62</v>
      </c>
      <c r="Q3093" s="1">
        <v>31</v>
      </c>
      <c r="R3093" s="1">
        <v>2</v>
      </c>
      <c r="S3093" s="1">
        <v>0</v>
      </c>
      <c r="W3093" s="1">
        <v>0</v>
      </c>
      <c r="AG3093" s="7">
        <f>IF(Q3093&gt;0,RANK(Q3093,(N3093:P3093,Q3093:AE3093)),0)</f>
        <v>4</v>
      </c>
      <c r="AH3093" s="7">
        <f>IF(R3093&gt;0,RANK(R3093,(N3093:P3093,Q3093:AE3093)),0)</f>
        <v>5</v>
      </c>
      <c r="AI3093" s="7">
        <f>IF(T3093&gt;0,RANK(T3093,(N3093:P3093,Q3093:AE3093)),0)</f>
        <v>0</v>
      </c>
      <c r="AJ3093" s="7">
        <f>IF(S3093&gt;0,RANK(S3093,(N3093:P3093,Q3093:AE3093)),0)</f>
        <v>0</v>
      </c>
      <c r="AK3093" s="2">
        <f t="shared" si="674"/>
        <v>2.585487906588824E-3</v>
      </c>
      <c r="AL3093" s="2">
        <f t="shared" si="674"/>
        <v>1.6680567139282736E-4</v>
      </c>
      <c r="AM3093" s="2">
        <f t="shared" si="675"/>
        <v>0</v>
      </c>
      <c r="AN3093" s="2">
        <f t="shared" si="676"/>
        <v>0</v>
      </c>
      <c r="AP3093" t="s">
        <v>2922</v>
      </c>
      <c r="AQ3093" t="s">
        <v>3408</v>
      </c>
      <c r="AR3093">
        <v>2</v>
      </c>
      <c r="AT3093" s="85" t="s">
        <v>2932</v>
      </c>
      <c r="AU3093" s="84" t="s">
        <v>4018</v>
      </c>
      <c r="AV3093" s="77" t="str">
        <f t="shared" si="677"/>
        <v>54053</v>
      </c>
      <c r="AX3093" s="7" t="s">
        <v>186</v>
      </c>
    </row>
    <row r="3094" spans="1:50" hidden="1" outlineLevel="1">
      <c r="A3094" t="s">
        <v>4137</v>
      </c>
      <c r="B3094" t="s">
        <v>3408</v>
      </c>
      <c r="C3094" s="1">
        <f t="shared" si="671"/>
        <v>22379</v>
      </c>
      <c r="D3094" s="7">
        <f>IF(N3094&gt;0, RANK(N3094,(N3094:P3094,Q3094:AE3094)),0)</f>
        <v>2</v>
      </c>
      <c r="E3094" s="7">
        <f>IF(O3094&gt;0,RANK(O3094,(N3094:P3094,Q3094:AE3094)),0)</f>
        <v>1</v>
      </c>
      <c r="F3094" s="7">
        <f>IF(P3094&gt;0,RANK(P3094,(N3094:P3094,Q3094:AE3094)),0)</f>
        <v>3</v>
      </c>
      <c r="G3094" s="1">
        <f t="shared" si="668"/>
        <v>3879</v>
      </c>
      <c r="H3094" s="2">
        <f t="shared" si="669"/>
        <v>0.17333214174002412</v>
      </c>
      <c r="I3094" s="2"/>
      <c r="J3094" s="2">
        <f t="shared" si="672"/>
        <v>0.41011662719513831</v>
      </c>
      <c r="K3094" s="2">
        <f t="shared" si="672"/>
        <v>0.5834487689351624</v>
      </c>
      <c r="L3094" s="2">
        <f t="shared" si="672"/>
        <v>4.8259529022744536E-3</v>
      </c>
      <c r="M3094" s="2">
        <f t="shared" si="673"/>
        <v>1.6086509674248422E-3</v>
      </c>
      <c r="N3094" s="1">
        <v>9178</v>
      </c>
      <c r="O3094" s="1">
        <v>13057</v>
      </c>
      <c r="P3094" s="1">
        <v>108</v>
      </c>
      <c r="Q3094" s="1">
        <v>36</v>
      </c>
      <c r="R3094" s="1">
        <v>0</v>
      </c>
      <c r="S3094" s="1">
        <v>0</v>
      </c>
      <c r="W3094" s="1">
        <v>0</v>
      </c>
      <c r="AG3094" s="7">
        <f>IF(Q3094&gt;0,RANK(Q3094,(N3094:P3094,Q3094:AE3094)),0)</f>
        <v>4</v>
      </c>
      <c r="AH3094" s="7">
        <f>IF(R3094&gt;0,RANK(R3094,(N3094:P3094,Q3094:AE3094)),0)</f>
        <v>0</v>
      </c>
      <c r="AI3094" s="7">
        <f>IF(T3094&gt;0,RANK(T3094,(N3094:P3094,Q3094:AE3094)),0)</f>
        <v>0</v>
      </c>
      <c r="AJ3094" s="7">
        <f>IF(S3094&gt;0,RANK(S3094,(N3094:P3094,Q3094:AE3094)),0)</f>
        <v>0</v>
      </c>
      <c r="AK3094" s="2">
        <f t="shared" si="674"/>
        <v>1.6086509674248179E-3</v>
      </c>
      <c r="AL3094" s="2">
        <f t="shared" si="674"/>
        <v>0</v>
      </c>
      <c r="AM3094" s="2">
        <f t="shared" si="675"/>
        <v>0</v>
      </c>
      <c r="AN3094" s="2">
        <f t="shared" si="676"/>
        <v>0</v>
      </c>
      <c r="AP3094" t="s">
        <v>4137</v>
      </c>
      <c r="AQ3094" t="s">
        <v>3408</v>
      </c>
      <c r="AR3094">
        <v>3</v>
      </c>
      <c r="AT3094" s="85" t="s">
        <v>2932</v>
      </c>
      <c r="AU3094" s="84" t="s">
        <v>4019</v>
      </c>
      <c r="AV3094" s="77" t="str">
        <f t="shared" si="677"/>
        <v>54055</v>
      </c>
      <c r="AX3094" s="7" t="s">
        <v>186</v>
      </c>
    </row>
    <row r="3095" spans="1:50" hidden="1" outlineLevel="1">
      <c r="A3095" t="s">
        <v>2446</v>
      </c>
      <c r="B3095" t="s">
        <v>3408</v>
      </c>
      <c r="C3095" s="1">
        <f t="shared" si="671"/>
        <v>11461</v>
      </c>
      <c r="D3095" s="7">
        <f>IF(N3095&gt;0, RANK(N3095,(N3095:P3095,Q3095:AE3095)),0)</f>
        <v>2</v>
      </c>
      <c r="E3095" s="7">
        <f>IF(O3095&gt;0,RANK(O3095,(N3095:P3095,Q3095:AE3095)),0)</f>
        <v>1</v>
      </c>
      <c r="F3095" s="7">
        <f>IF(P3095&gt;0,RANK(P3095,(N3095:P3095,Q3095:AE3095)),0)</f>
        <v>3</v>
      </c>
      <c r="G3095" s="1">
        <f t="shared" si="668"/>
        <v>4336</v>
      </c>
      <c r="H3095" s="2">
        <f t="shared" si="669"/>
        <v>0.37832649856033507</v>
      </c>
      <c r="I3095" s="2"/>
      <c r="J3095" s="2">
        <f t="shared" si="672"/>
        <v>0.30695401797399879</v>
      </c>
      <c r="K3095" s="2">
        <f t="shared" si="672"/>
        <v>0.68528051653433386</v>
      </c>
      <c r="L3095" s="2">
        <f t="shared" si="672"/>
        <v>6.1949219090829772E-3</v>
      </c>
      <c r="M3095" s="2">
        <f t="shared" si="673"/>
        <v>1.5705435825843677E-3</v>
      </c>
      <c r="N3095" s="1">
        <v>3518</v>
      </c>
      <c r="O3095" s="1">
        <v>7854</v>
      </c>
      <c r="P3095" s="1">
        <v>71</v>
      </c>
      <c r="Q3095" s="1">
        <v>16</v>
      </c>
      <c r="R3095" s="1">
        <v>2</v>
      </c>
      <c r="S3095" s="1">
        <v>0</v>
      </c>
      <c r="W3095" s="1">
        <v>0</v>
      </c>
      <c r="AG3095" s="7">
        <f>IF(Q3095&gt;0,RANK(Q3095,(N3095:P3095,Q3095:AE3095)),0)</f>
        <v>4</v>
      </c>
      <c r="AH3095" s="7">
        <f>IF(R3095&gt;0,RANK(R3095,(N3095:P3095,Q3095:AE3095)),0)</f>
        <v>5</v>
      </c>
      <c r="AI3095" s="7">
        <f>IF(T3095&gt;0,RANK(T3095,(N3095:P3095,Q3095:AE3095)),0)</f>
        <v>0</v>
      </c>
      <c r="AJ3095" s="7">
        <f>IF(S3095&gt;0,RANK(S3095,(N3095:P3095,Q3095:AE3095)),0)</f>
        <v>0</v>
      </c>
      <c r="AK3095" s="2">
        <f t="shared" si="674"/>
        <v>1.3960387400750371E-3</v>
      </c>
      <c r="AL3095" s="2">
        <f t="shared" si="674"/>
        <v>1.7450484250937964E-4</v>
      </c>
      <c r="AM3095" s="2">
        <f t="shared" si="675"/>
        <v>0</v>
      </c>
      <c r="AN3095" s="2">
        <f t="shared" si="676"/>
        <v>0</v>
      </c>
      <c r="AP3095" t="s">
        <v>2446</v>
      </c>
      <c r="AQ3095" t="s">
        <v>3408</v>
      </c>
      <c r="AR3095">
        <v>1</v>
      </c>
      <c r="AT3095" s="85" t="s">
        <v>2932</v>
      </c>
      <c r="AU3095" s="84" t="s">
        <v>3104</v>
      </c>
      <c r="AV3095" s="77" t="str">
        <f t="shared" si="677"/>
        <v>54057</v>
      </c>
      <c r="AX3095" s="7" t="s">
        <v>186</v>
      </c>
    </row>
    <row r="3096" spans="1:50" hidden="1" outlineLevel="1">
      <c r="A3096" t="s">
        <v>4604</v>
      </c>
      <c r="B3096" t="s">
        <v>3408</v>
      </c>
      <c r="C3096" s="1">
        <f t="shared" si="671"/>
        <v>10655</v>
      </c>
      <c r="D3096" s="7">
        <f>IF(N3096&gt;0, RANK(N3096,(N3096:P3096,Q3096:AE3096)),0)</f>
        <v>1</v>
      </c>
      <c r="E3096" s="7">
        <f>IF(O3096&gt;0,RANK(O3096,(N3096:P3096,Q3096:AE3096)),0)</f>
        <v>2</v>
      </c>
      <c r="F3096" s="7">
        <f>IF(P3096&gt;0,RANK(P3096,(N3096:P3096,Q3096:AE3096)),0)</f>
        <v>3</v>
      </c>
      <c r="G3096" s="1">
        <f t="shared" si="668"/>
        <v>1371</v>
      </c>
      <c r="H3096" s="2">
        <f t="shared" si="669"/>
        <v>0.12867198498357579</v>
      </c>
      <c r="I3096" s="2"/>
      <c r="J3096" s="2">
        <f t="shared" si="672"/>
        <v>0.56152041295166588</v>
      </c>
      <c r="K3096" s="2">
        <f t="shared" si="672"/>
        <v>0.43284842796809009</v>
      </c>
      <c r="L3096" s="2">
        <f t="shared" si="672"/>
        <v>4.2233693101830123E-3</v>
      </c>
      <c r="M3096" s="2">
        <f t="shared" si="673"/>
        <v>1.407789770061018E-3</v>
      </c>
      <c r="N3096" s="1">
        <v>5983</v>
      </c>
      <c r="O3096" s="1">
        <v>4612</v>
      </c>
      <c r="P3096" s="1">
        <v>45</v>
      </c>
      <c r="Q3096" s="1">
        <v>15</v>
      </c>
      <c r="R3096" s="1">
        <v>0</v>
      </c>
      <c r="S3096" s="1">
        <v>0</v>
      </c>
      <c r="W3096" s="1">
        <v>0</v>
      </c>
      <c r="AG3096" s="7">
        <f>IF(Q3096&gt;0,RANK(Q3096,(N3096:P3096,Q3096:AE3096)),0)</f>
        <v>4</v>
      </c>
      <c r="AH3096" s="7">
        <f>IF(R3096&gt;0,RANK(R3096,(N3096:P3096,Q3096:AE3096)),0)</f>
        <v>0</v>
      </c>
      <c r="AI3096" s="7">
        <f>IF(T3096&gt;0,RANK(T3096,(N3096:P3096,Q3096:AE3096)),0)</f>
        <v>0</v>
      </c>
      <c r="AJ3096" s="7">
        <f>IF(S3096&gt;0,RANK(S3096,(N3096:P3096,Q3096:AE3096)),0)</f>
        <v>0</v>
      </c>
      <c r="AK3096" s="2">
        <f t="shared" si="674"/>
        <v>1.4077897700610043E-3</v>
      </c>
      <c r="AL3096" s="2">
        <f t="shared" si="674"/>
        <v>0</v>
      </c>
      <c r="AM3096" s="2">
        <f t="shared" si="675"/>
        <v>0</v>
      </c>
      <c r="AN3096" s="2">
        <f t="shared" si="676"/>
        <v>0</v>
      </c>
      <c r="AP3096" t="s">
        <v>4604</v>
      </c>
      <c r="AQ3096" t="s">
        <v>3408</v>
      </c>
      <c r="AR3096">
        <v>3</v>
      </c>
      <c r="AT3096" s="85" t="s">
        <v>2932</v>
      </c>
      <c r="AU3096" s="84" t="s">
        <v>3439</v>
      </c>
      <c r="AV3096" s="77" t="str">
        <f t="shared" si="677"/>
        <v>54059</v>
      </c>
      <c r="AX3096" s="7" t="s">
        <v>186</v>
      </c>
    </row>
    <row r="3097" spans="1:50" hidden="1" outlineLevel="1">
      <c r="A3097" t="s">
        <v>3735</v>
      </c>
      <c r="B3097" t="s">
        <v>3408</v>
      </c>
      <c r="C3097" s="1">
        <f t="shared" si="671"/>
        <v>34306</v>
      </c>
      <c r="D3097" s="7">
        <f>IF(N3097&gt;0, RANK(N3097,(N3097:P3097,Q3097:AE3097)),0)</f>
        <v>2</v>
      </c>
      <c r="E3097" s="7">
        <f>IF(O3097&gt;0,RANK(O3097,(N3097:P3097,Q3097:AE3097)),0)</f>
        <v>1</v>
      </c>
      <c r="F3097" s="7">
        <f>IF(P3097&gt;0,RANK(P3097,(N3097:P3097,Q3097:AE3097)),0)</f>
        <v>3</v>
      </c>
      <c r="G3097" s="1">
        <f t="shared" si="668"/>
        <v>1357</v>
      </c>
      <c r="H3097" s="2">
        <f t="shared" si="669"/>
        <v>3.9555762840319475E-2</v>
      </c>
      <c r="I3097" s="2"/>
      <c r="J3097" s="2">
        <f t="shared" si="672"/>
        <v>0.47551448726170348</v>
      </c>
      <c r="K3097" s="2">
        <f t="shared" si="672"/>
        <v>0.51507025010202301</v>
      </c>
      <c r="L3097" s="2">
        <f t="shared" si="672"/>
        <v>6.0047805048679534E-3</v>
      </c>
      <c r="M3097" s="2">
        <f t="shared" si="673"/>
        <v>3.4104821314056158E-3</v>
      </c>
      <c r="N3097" s="1">
        <v>16313</v>
      </c>
      <c r="O3097" s="1">
        <v>17670</v>
      </c>
      <c r="P3097" s="1">
        <v>206</v>
      </c>
      <c r="Q3097" s="1">
        <v>115</v>
      </c>
      <c r="R3097" s="1">
        <v>2</v>
      </c>
      <c r="S3097" s="1">
        <v>0</v>
      </c>
      <c r="W3097" s="1">
        <v>0</v>
      </c>
      <c r="AG3097" s="7">
        <f>IF(Q3097&gt;0,RANK(Q3097,(N3097:P3097,Q3097:AE3097)),0)</f>
        <v>4</v>
      </c>
      <c r="AH3097" s="7">
        <f>IF(R3097&gt;0,RANK(R3097,(N3097:P3097,Q3097:AE3097)),0)</f>
        <v>5</v>
      </c>
      <c r="AI3097" s="7">
        <f>IF(T3097&gt;0,RANK(T3097,(N3097:P3097,Q3097:AE3097)),0)</f>
        <v>0</v>
      </c>
      <c r="AJ3097" s="7">
        <f>IF(S3097&gt;0,RANK(S3097,(N3097:P3097,Q3097:AE3097)),0)</f>
        <v>0</v>
      </c>
      <c r="AK3097" s="2">
        <f t="shared" si="674"/>
        <v>3.3521832915524982E-3</v>
      </c>
      <c r="AL3097" s="2">
        <f t="shared" si="674"/>
        <v>5.829883985308692E-5</v>
      </c>
      <c r="AM3097" s="2">
        <f t="shared" si="675"/>
        <v>0</v>
      </c>
      <c r="AN3097" s="2">
        <f t="shared" si="676"/>
        <v>0</v>
      </c>
      <c r="AP3097" t="s">
        <v>3735</v>
      </c>
      <c r="AQ3097" t="s">
        <v>3408</v>
      </c>
      <c r="AR3097">
        <v>1</v>
      </c>
      <c r="AT3097" s="85" t="s">
        <v>2932</v>
      </c>
      <c r="AU3097" s="84" t="s">
        <v>3440</v>
      </c>
      <c r="AV3097" s="77" t="str">
        <f t="shared" si="677"/>
        <v>54061</v>
      </c>
      <c r="AX3097" s="7" t="s">
        <v>186</v>
      </c>
    </row>
    <row r="3098" spans="1:50" hidden="1" outlineLevel="1">
      <c r="A3098" t="s">
        <v>2996</v>
      </c>
      <c r="B3098" t="s">
        <v>3408</v>
      </c>
      <c r="C3098" s="1">
        <f t="shared" si="671"/>
        <v>5951</v>
      </c>
      <c r="D3098" s="7">
        <f>IF(N3098&gt;0, RANK(N3098,(N3098:P3098,Q3098:AE3098)),0)</f>
        <v>2</v>
      </c>
      <c r="E3098" s="7">
        <f>IF(O3098&gt;0,RANK(O3098,(N3098:P3098,Q3098:AE3098)),0)</f>
        <v>1</v>
      </c>
      <c r="F3098" s="7">
        <f>IF(P3098&gt;0,RANK(P3098,(N3098:P3098,Q3098:AE3098)),0)</f>
        <v>3</v>
      </c>
      <c r="G3098" s="1">
        <f t="shared" si="668"/>
        <v>1279</v>
      </c>
      <c r="H3098" s="2">
        <f t="shared" si="669"/>
        <v>0.21492186187195431</v>
      </c>
      <c r="I3098" s="2"/>
      <c r="J3098" s="2">
        <f t="shared" si="672"/>
        <v>0.38833809443790962</v>
      </c>
      <c r="K3098" s="2">
        <f t="shared" si="672"/>
        <v>0.60325995630986384</v>
      </c>
      <c r="L3098" s="2">
        <f t="shared" si="672"/>
        <v>6.7215594017812135E-3</v>
      </c>
      <c r="M3098" s="2">
        <f t="shared" si="673"/>
        <v>1.6803898504453791E-3</v>
      </c>
      <c r="N3098" s="1">
        <v>2311</v>
      </c>
      <c r="O3098" s="1">
        <v>3590</v>
      </c>
      <c r="P3098" s="1">
        <v>40</v>
      </c>
      <c r="Q3098" s="1">
        <v>10</v>
      </c>
      <c r="R3098" s="1">
        <v>0</v>
      </c>
      <c r="S3098" s="1">
        <v>0</v>
      </c>
      <c r="W3098" s="1">
        <v>0</v>
      </c>
      <c r="AG3098" s="7">
        <f>IF(Q3098&gt;0,RANK(Q3098,(N3098:P3098,Q3098:AE3098)),0)</f>
        <v>4</v>
      </c>
      <c r="AH3098" s="7">
        <f>IF(R3098&gt;0,RANK(R3098,(N3098:P3098,Q3098:AE3098)),0)</f>
        <v>0</v>
      </c>
      <c r="AI3098" s="7">
        <f>IF(T3098&gt;0,RANK(T3098,(N3098:P3098,Q3098:AE3098)),0)</f>
        <v>0</v>
      </c>
      <c r="AJ3098" s="7">
        <f>IF(S3098&gt;0,RANK(S3098,(N3098:P3098,Q3098:AE3098)),0)</f>
        <v>0</v>
      </c>
      <c r="AK3098" s="2">
        <f t="shared" si="674"/>
        <v>1.6803898504453034E-3</v>
      </c>
      <c r="AL3098" s="2">
        <f t="shared" si="674"/>
        <v>0</v>
      </c>
      <c r="AM3098" s="2">
        <f t="shared" si="675"/>
        <v>0</v>
      </c>
      <c r="AN3098" s="2">
        <f t="shared" si="676"/>
        <v>0</v>
      </c>
      <c r="AP3098" t="s">
        <v>2996</v>
      </c>
      <c r="AQ3098" t="s">
        <v>3408</v>
      </c>
      <c r="AR3098">
        <v>3</v>
      </c>
      <c r="AT3098" s="85" t="s">
        <v>2932</v>
      </c>
      <c r="AU3098" s="84" t="s">
        <v>4160</v>
      </c>
      <c r="AV3098" s="77" t="str">
        <f t="shared" si="677"/>
        <v>54063</v>
      </c>
      <c r="AX3098" s="7" t="s">
        <v>186</v>
      </c>
    </row>
    <row r="3099" spans="1:50" hidden="1" outlineLevel="1">
      <c r="A3099" t="s">
        <v>3546</v>
      </c>
      <c r="B3099" t="s">
        <v>3408</v>
      </c>
      <c r="C3099" s="1">
        <f t="shared" si="671"/>
        <v>6847</v>
      </c>
      <c r="D3099" s="7">
        <f>IF(N3099&gt;0, RANK(N3099,(N3099:P3099,Q3099:AE3099)),0)</f>
        <v>2</v>
      </c>
      <c r="E3099" s="7">
        <f>IF(O3099&gt;0,RANK(O3099,(N3099:P3099,Q3099:AE3099)),0)</f>
        <v>1</v>
      </c>
      <c r="F3099" s="7">
        <f>IF(P3099&gt;0,RANK(P3099,(N3099:P3099,Q3099:AE3099)),0)</f>
        <v>3</v>
      </c>
      <c r="G3099" s="1">
        <f t="shared" si="668"/>
        <v>2239</v>
      </c>
      <c r="H3099" s="2">
        <f t="shared" si="669"/>
        <v>0.32700452753030523</v>
      </c>
      <c r="I3099" s="2"/>
      <c r="J3099" s="2">
        <f t="shared" ref="J3099:L3122" si="678">IF($C3099=0,"-",N3099/$C3099)</f>
        <v>0.33182415656491893</v>
      </c>
      <c r="K3099" s="2">
        <f t="shared" si="678"/>
        <v>0.65882868409522422</v>
      </c>
      <c r="L3099" s="2">
        <f t="shared" si="678"/>
        <v>7.4485175989484446E-3</v>
      </c>
      <c r="M3099" s="2">
        <f t="shared" si="673"/>
        <v>1.898641740908414E-3</v>
      </c>
      <c r="N3099" s="1">
        <v>2272</v>
      </c>
      <c r="O3099" s="1">
        <v>4511</v>
      </c>
      <c r="P3099" s="1">
        <v>51</v>
      </c>
      <c r="Q3099" s="1">
        <v>11</v>
      </c>
      <c r="R3099" s="1">
        <v>0</v>
      </c>
      <c r="S3099" s="1">
        <v>1</v>
      </c>
      <c r="W3099" s="1">
        <v>1</v>
      </c>
      <c r="AG3099" s="7">
        <f>IF(Q3099&gt;0,RANK(Q3099,(N3099:P3099,Q3099:AE3099)),0)</f>
        <v>4</v>
      </c>
      <c r="AH3099" s="7">
        <f>IF(R3099&gt;0,RANK(R3099,(N3099:P3099,Q3099:AE3099)),0)</f>
        <v>0</v>
      </c>
      <c r="AI3099" s="7">
        <f>IF(T3099&gt;0,RANK(T3099,(N3099:P3099,Q3099:AE3099)),0)</f>
        <v>0</v>
      </c>
      <c r="AJ3099" s="7">
        <f>IF(S3099&gt;0,RANK(S3099,(N3099:P3099,Q3099:AE3099)),0)</f>
        <v>5</v>
      </c>
      <c r="AK3099" s="2">
        <f t="shared" ref="AK3099:AL3122" si="679">IF($C3099=0,"-",Q3099/$C3099)</f>
        <v>1.6065430115378997E-3</v>
      </c>
      <c r="AL3099" s="2">
        <f t="shared" si="679"/>
        <v>0</v>
      </c>
      <c r="AM3099" s="2">
        <f t="shared" si="675"/>
        <v>0</v>
      </c>
      <c r="AN3099" s="2">
        <f t="shared" si="676"/>
        <v>1.4604936468526361E-4</v>
      </c>
      <c r="AP3099" t="s">
        <v>3546</v>
      </c>
      <c r="AQ3099" t="s">
        <v>3408</v>
      </c>
      <c r="AR3099">
        <v>2</v>
      </c>
      <c r="AT3099" s="85" t="s">
        <v>2932</v>
      </c>
      <c r="AU3099" s="84" t="s">
        <v>4002</v>
      </c>
      <c r="AV3099" s="77" t="str">
        <f t="shared" si="677"/>
        <v>54065</v>
      </c>
      <c r="AX3099" s="7" t="s">
        <v>186</v>
      </c>
    </row>
    <row r="3100" spans="1:50" hidden="1" outlineLevel="1">
      <c r="A3100" t="s">
        <v>2594</v>
      </c>
      <c r="B3100" t="s">
        <v>3408</v>
      </c>
      <c r="C3100" s="1">
        <f t="shared" si="671"/>
        <v>10351</v>
      </c>
      <c r="D3100" s="7">
        <f>IF(N3100&gt;0, RANK(N3100,(N3100:P3100,Q3100:AE3100)),0)</f>
        <v>2</v>
      </c>
      <c r="E3100" s="7">
        <f>IF(O3100&gt;0,RANK(O3100,(N3100:P3100,Q3100:AE3100)),0)</f>
        <v>1</v>
      </c>
      <c r="F3100" s="7">
        <f>IF(P3100&gt;0,RANK(P3100,(N3100:P3100,Q3100:AE3100)),0)</f>
        <v>3</v>
      </c>
      <c r="G3100" s="1">
        <f t="shared" si="668"/>
        <v>697</v>
      </c>
      <c r="H3100" s="2">
        <f t="shared" si="669"/>
        <v>6.7336489228093904E-2</v>
      </c>
      <c r="I3100" s="2"/>
      <c r="J3100" s="2">
        <f t="shared" si="678"/>
        <v>0.46256400347792481</v>
      </c>
      <c r="K3100" s="2">
        <f t="shared" si="678"/>
        <v>0.52990049270601869</v>
      </c>
      <c r="L3100" s="2">
        <f t="shared" si="678"/>
        <v>6.0863684668148003E-3</v>
      </c>
      <c r="M3100" s="2">
        <f t="shared" si="673"/>
        <v>1.4491353492416988E-3</v>
      </c>
      <c r="N3100" s="1">
        <v>4788</v>
      </c>
      <c r="O3100" s="1">
        <v>5485</v>
      </c>
      <c r="P3100" s="1">
        <v>63</v>
      </c>
      <c r="Q3100" s="1">
        <v>15</v>
      </c>
      <c r="R3100" s="1">
        <v>0</v>
      </c>
      <c r="S3100" s="1">
        <v>0</v>
      </c>
      <c r="W3100" s="1">
        <v>0</v>
      </c>
      <c r="AG3100" s="7">
        <f>IF(Q3100&gt;0,RANK(Q3100,(N3100:P3100,Q3100:AE3100)),0)</f>
        <v>4</v>
      </c>
      <c r="AH3100" s="7">
        <f>IF(R3100&gt;0,RANK(R3100,(N3100:P3100,Q3100:AE3100)),0)</f>
        <v>0</v>
      </c>
      <c r="AI3100" s="7">
        <f>IF(T3100&gt;0,RANK(T3100,(N3100:P3100,Q3100:AE3100)),0)</f>
        <v>0</v>
      </c>
      <c r="AJ3100" s="7">
        <f>IF(S3100&gt;0,RANK(S3100,(N3100:P3100,Q3100:AE3100)),0)</f>
        <v>0</v>
      </c>
      <c r="AK3100" s="2">
        <f t="shared" si="679"/>
        <v>1.4491353492416192E-3</v>
      </c>
      <c r="AL3100" s="2">
        <f t="shared" si="679"/>
        <v>0</v>
      </c>
      <c r="AM3100" s="2">
        <f t="shared" si="675"/>
        <v>0</v>
      </c>
      <c r="AN3100" s="2">
        <f t="shared" si="676"/>
        <v>0</v>
      </c>
      <c r="AP3100" t="s">
        <v>2594</v>
      </c>
      <c r="AQ3100" t="s">
        <v>3408</v>
      </c>
      <c r="AR3100">
        <v>3</v>
      </c>
      <c r="AT3100" s="85" t="s">
        <v>2932</v>
      </c>
      <c r="AU3100" s="84" t="s">
        <v>4003</v>
      </c>
      <c r="AV3100" s="77" t="str">
        <f t="shared" si="677"/>
        <v>54067</v>
      </c>
      <c r="AX3100" s="7" t="s">
        <v>186</v>
      </c>
    </row>
    <row r="3101" spans="1:50" hidden="1" outlineLevel="1">
      <c r="A3101" t="s">
        <v>3635</v>
      </c>
      <c r="B3101" t="s">
        <v>3408</v>
      </c>
      <c r="C3101" s="1">
        <f t="shared" si="671"/>
        <v>20392</v>
      </c>
      <c r="D3101" s="7">
        <f>IF(N3101&gt;0, RANK(N3101,(N3101:P3101,Q3101:AE3101)),0)</f>
        <v>2</v>
      </c>
      <c r="E3101" s="7">
        <f>IF(O3101&gt;0,RANK(O3101,(N3101:P3101,Q3101:AE3101)),0)</f>
        <v>1</v>
      </c>
      <c r="F3101" s="7">
        <f>IF(P3101&gt;0,RANK(P3101,(N3101:P3101,Q3101:AE3101)),0)</f>
        <v>3</v>
      </c>
      <c r="G3101" s="1">
        <f t="shared" si="668"/>
        <v>3151</v>
      </c>
      <c r="H3101" s="2">
        <f t="shared" si="669"/>
        <v>0.15452138093369949</v>
      </c>
      <c r="I3101" s="2"/>
      <c r="J3101" s="2">
        <f t="shared" si="678"/>
        <v>0.41893879952922713</v>
      </c>
      <c r="K3101" s="2">
        <f t="shared" si="678"/>
        <v>0.57346018046292668</v>
      </c>
      <c r="L3101" s="2">
        <f t="shared" si="678"/>
        <v>6.0808160062769713E-3</v>
      </c>
      <c r="M3101" s="2">
        <f t="shared" si="673"/>
        <v>1.5202040015692662E-3</v>
      </c>
      <c r="N3101" s="1">
        <v>8543</v>
      </c>
      <c r="O3101" s="1">
        <v>11694</v>
      </c>
      <c r="P3101" s="1">
        <v>124</v>
      </c>
      <c r="Q3101" s="1">
        <v>30</v>
      </c>
      <c r="R3101" s="1">
        <v>1</v>
      </c>
      <c r="S3101" s="1">
        <v>0</v>
      </c>
      <c r="W3101" s="1">
        <v>0</v>
      </c>
      <c r="AG3101" s="7">
        <f>IF(Q3101&gt;0,RANK(Q3101,(N3101:P3101,Q3101:AE3101)),0)</f>
        <v>4</v>
      </c>
      <c r="AH3101" s="7">
        <f>IF(R3101&gt;0,RANK(R3101,(N3101:P3101,Q3101:AE3101)),0)</f>
        <v>5</v>
      </c>
      <c r="AI3101" s="7">
        <f>IF(T3101&gt;0,RANK(T3101,(N3101:P3101,Q3101:AE3101)),0)</f>
        <v>0</v>
      </c>
      <c r="AJ3101" s="7">
        <f>IF(S3101&gt;0,RANK(S3101,(N3101:P3101,Q3101:AE3101)),0)</f>
        <v>0</v>
      </c>
      <c r="AK3101" s="2">
        <f t="shared" si="679"/>
        <v>1.4711651628089447E-3</v>
      </c>
      <c r="AL3101" s="2">
        <f t="shared" si="679"/>
        <v>4.9038838760298155E-5</v>
      </c>
      <c r="AM3101" s="2">
        <f t="shared" si="675"/>
        <v>0</v>
      </c>
      <c r="AN3101" s="2">
        <f t="shared" si="676"/>
        <v>0</v>
      </c>
      <c r="AP3101" t="s">
        <v>3635</v>
      </c>
      <c r="AQ3101" t="s">
        <v>3408</v>
      </c>
      <c r="AR3101">
        <v>1</v>
      </c>
      <c r="AT3101" s="85" t="s">
        <v>2932</v>
      </c>
      <c r="AU3101" s="84" t="s">
        <v>4004</v>
      </c>
      <c r="AV3101" s="77" t="str">
        <f t="shared" si="677"/>
        <v>54069</v>
      </c>
      <c r="AX3101" s="7" t="s">
        <v>186</v>
      </c>
    </row>
    <row r="3102" spans="1:50" hidden="1" outlineLevel="1">
      <c r="A3102" t="s">
        <v>4934</v>
      </c>
      <c r="B3102" t="s">
        <v>3408</v>
      </c>
      <c r="C3102" s="1">
        <f t="shared" si="671"/>
        <v>3544</v>
      </c>
      <c r="D3102" s="7">
        <f>IF(N3102&gt;0, RANK(N3102,(N3102:P3102,Q3102:AE3102)),0)</f>
        <v>2</v>
      </c>
      <c r="E3102" s="7">
        <f>IF(O3102&gt;0,RANK(O3102,(N3102:P3102,Q3102:AE3102)),0)</f>
        <v>1</v>
      </c>
      <c r="F3102" s="7">
        <f>IF(P3102&gt;0,RANK(P3102,(N3102:P3102,Q3102:AE3102)),0)</f>
        <v>3</v>
      </c>
      <c r="G3102" s="1">
        <f t="shared" si="668"/>
        <v>765</v>
      </c>
      <c r="H3102" s="2">
        <f t="shared" si="669"/>
        <v>0.21585778781038376</v>
      </c>
      <c r="I3102" s="2"/>
      <c r="J3102" s="2">
        <f t="shared" si="678"/>
        <v>0.38967268623024831</v>
      </c>
      <c r="K3102" s="2">
        <f t="shared" si="678"/>
        <v>0.60553047404063209</v>
      </c>
      <c r="L3102" s="2">
        <f t="shared" si="678"/>
        <v>3.1038374717832955E-3</v>
      </c>
      <c r="M3102" s="2">
        <f t="shared" si="673"/>
        <v>1.6930022573362997E-3</v>
      </c>
      <c r="N3102" s="1">
        <v>1381</v>
      </c>
      <c r="O3102" s="1">
        <v>2146</v>
      </c>
      <c r="P3102" s="1">
        <v>11</v>
      </c>
      <c r="Q3102" s="1">
        <v>6</v>
      </c>
      <c r="R3102" s="1">
        <v>0</v>
      </c>
      <c r="S3102" s="1">
        <v>0</v>
      </c>
      <c r="W3102" s="1">
        <v>0</v>
      </c>
      <c r="AG3102" s="7">
        <f>IF(Q3102&gt;0,RANK(Q3102,(N3102:P3102,Q3102:AE3102)),0)</f>
        <v>4</v>
      </c>
      <c r="AH3102" s="7">
        <f>IF(R3102&gt;0,RANK(R3102,(N3102:P3102,Q3102:AE3102)),0)</f>
        <v>0</v>
      </c>
      <c r="AI3102" s="7">
        <f>IF(T3102&gt;0,RANK(T3102,(N3102:P3102,Q3102:AE3102)),0)</f>
        <v>0</v>
      </c>
      <c r="AJ3102" s="7">
        <f>IF(S3102&gt;0,RANK(S3102,(N3102:P3102,Q3102:AE3102)),0)</f>
        <v>0</v>
      </c>
      <c r="AK3102" s="2">
        <f t="shared" si="679"/>
        <v>1.6930022573363431E-3</v>
      </c>
      <c r="AL3102" s="2">
        <f t="shared" si="679"/>
        <v>0</v>
      </c>
      <c r="AM3102" s="2">
        <f t="shared" si="675"/>
        <v>0</v>
      </c>
      <c r="AN3102" s="2">
        <f t="shared" si="676"/>
        <v>0</v>
      </c>
      <c r="AP3102" t="s">
        <v>4934</v>
      </c>
      <c r="AQ3102" t="s">
        <v>3408</v>
      </c>
      <c r="AR3102">
        <v>2</v>
      </c>
      <c r="AT3102" s="85" t="s">
        <v>2932</v>
      </c>
      <c r="AU3102" s="84" t="s">
        <v>5049</v>
      </c>
      <c r="AV3102" s="77" t="str">
        <f t="shared" si="677"/>
        <v>54071</v>
      </c>
      <c r="AX3102" s="7" t="s">
        <v>186</v>
      </c>
    </row>
    <row r="3103" spans="1:50" hidden="1" outlineLevel="1">
      <c r="A3103" t="s">
        <v>3455</v>
      </c>
      <c r="B3103" t="s">
        <v>3408</v>
      </c>
      <c r="C3103" s="1">
        <f t="shared" si="671"/>
        <v>3435</v>
      </c>
      <c r="D3103" s="7">
        <f>IF(N3103&gt;0, RANK(N3103,(N3103:P3103,Q3103:AE3103)),0)</f>
        <v>2</v>
      </c>
      <c r="E3103" s="7">
        <f>IF(O3103&gt;0,RANK(O3103,(N3103:P3103,Q3103:AE3103)),0)</f>
        <v>1</v>
      </c>
      <c r="F3103" s="7">
        <f>IF(P3103&gt;0,RANK(P3103,(N3103:P3103,Q3103:AE3103)),0)</f>
        <v>3</v>
      </c>
      <c r="G3103" s="1">
        <f t="shared" si="668"/>
        <v>712</v>
      </c>
      <c r="H3103" s="2">
        <f t="shared" si="669"/>
        <v>0.20727802037845705</v>
      </c>
      <c r="I3103" s="2"/>
      <c r="J3103" s="2">
        <f t="shared" si="678"/>
        <v>0.39272197962154293</v>
      </c>
      <c r="K3103" s="2">
        <f t="shared" si="678"/>
        <v>0.6</v>
      </c>
      <c r="L3103" s="2">
        <f t="shared" si="678"/>
        <v>3.4934497816593887E-3</v>
      </c>
      <c r="M3103" s="2">
        <f t="shared" si="673"/>
        <v>3.7845705967977619E-3</v>
      </c>
      <c r="N3103" s="1">
        <v>1349</v>
      </c>
      <c r="O3103" s="1">
        <v>2061</v>
      </c>
      <c r="P3103" s="1">
        <v>12</v>
      </c>
      <c r="Q3103" s="1">
        <v>12</v>
      </c>
      <c r="R3103" s="1">
        <v>0</v>
      </c>
      <c r="S3103" s="1">
        <v>1</v>
      </c>
      <c r="W3103" s="1">
        <v>0</v>
      </c>
      <c r="AG3103" s="7">
        <f>IF(Q3103&gt;0,RANK(Q3103,(N3103:P3103,Q3103:AE3103)),0)</f>
        <v>3</v>
      </c>
      <c r="AH3103" s="7">
        <f>IF(R3103&gt;0,RANK(R3103,(N3103:P3103,Q3103:AE3103)),0)</f>
        <v>0</v>
      </c>
      <c r="AI3103" s="7">
        <f>IF(T3103&gt;0,RANK(T3103,(N3103:P3103,Q3103:AE3103)),0)</f>
        <v>0</v>
      </c>
      <c r="AJ3103" s="7">
        <f>IF(S3103&gt;0,RANK(S3103,(N3103:P3103,Q3103:AE3103)),0)</f>
        <v>5</v>
      </c>
      <c r="AK3103" s="2">
        <f t="shared" si="679"/>
        <v>3.4934497816593887E-3</v>
      </c>
      <c r="AL3103" s="2">
        <f t="shared" si="679"/>
        <v>0</v>
      </c>
      <c r="AM3103" s="2">
        <f t="shared" si="675"/>
        <v>0</v>
      </c>
      <c r="AN3103" s="2">
        <f t="shared" si="676"/>
        <v>2.9112081513828241E-4</v>
      </c>
      <c r="AP3103" t="s">
        <v>3455</v>
      </c>
      <c r="AQ3103" t="s">
        <v>3408</v>
      </c>
      <c r="AR3103">
        <v>1</v>
      </c>
      <c r="AT3103" s="85" t="s">
        <v>2932</v>
      </c>
      <c r="AU3103" s="84" t="s">
        <v>4879</v>
      </c>
      <c r="AV3103" s="77" t="str">
        <f t="shared" si="677"/>
        <v>54073</v>
      </c>
      <c r="AX3103" s="7" t="s">
        <v>186</v>
      </c>
    </row>
    <row r="3104" spans="1:50" hidden="1" outlineLevel="1">
      <c r="A3104" t="s">
        <v>1743</v>
      </c>
      <c r="B3104" t="s">
        <v>3408</v>
      </c>
      <c r="C3104" s="1">
        <f t="shared" si="671"/>
        <v>3918</v>
      </c>
      <c r="D3104" s="7">
        <f>IF(N3104&gt;0, RANK(N3104,(N3104:P3104,Q3104:AE3104)),0)</f>
        <v>2</v>
      </c>
      <c r="E3104" s="7">
        <f>IF(O3104&gt;0,RANK(O3104,(N3104:P3104,Q3104:AE3104)),0)</f>
        <v>1</v>
      </c>
      <c r="F3104" s="7">
        <f>IF(P3104&gt;0,RANK(P3104,(N3104:P3104,Q3104:AE3104)),0)</f>
        <v>3</v>
      </c>
      <c r="G3104" s="1">
        <f t="shared" si="668"/>
        <v>722</v>
      </c>
      <c r="H3104" s="2">
        <f t="shared" si="669"/>
        <v>0.18427769270035732</v>
      </c>
      <c r="I3104" s="2"/>
      <c r="J3104" s="2">
        <f t="shared" si="678"/>
        <v>0.40148034711587544</v>
      </c>
      <c r="K3104" s="2">
        <f t="shared" si="678"/>
        <v>0.58575803981623276</v>
      </c>
      <c r="L3104" s="2">
        <f t="shared" si="678"/>
        <v>8.9331291475242477E-3</v>
      </c>
      <c r="M3104" s="2">
        <f t="shared" si="673"/>
        <v>3.8284839203675605E-3</v>
      </c>
      <c r="N3104" s="1">
        <v>1573</v>
      </c>
      <c r="O3104" s="1">
        <v>2295</v>
      </c>
      <c r="P3104" s="1">
        <v>35</v>
      </c>
      <c r="Q3104" s="1">
        <v>15</v>
      </c>
      <c r="R3104" s="1">
        <v>0</v>
      </c>
      <c r="S3104" s="1">
        <v>0</v>
      </c>
      <c r="W3104" s="1">
        <v>0</v>
      </c>
      <c r="AG3104" s="7">
        <f>IF(Q3104&gt;0,RANK(Q3104,(N3104:P3104,Q3104:AE3104)),0)</f>
        <v>4</v>
      </c>
      <c r="AH3104" s="7">
        <f>IF(R3104&gt;0,RANK(R3104,(N3104:P3104,Q3104:AE3104)),0)</f>
        <v>0</v>
      </c>
      <c r="AI3104" s="7">
        <f>IF(T3104&gt;0,RANK(T3104,(N3104:P3104,Q3104:AE3104)),0)</f>
        <v>0</v>
      </c>
      <c r="AJ3104" s="7">
        <f>IF(S3104&gt;0,RANK(S3104,(N3104:P3104,Q3104:AE3104)),0)</f>
        <v>0</v>
      </c>
      <c r="AK3104" s="2">
        <f t="shared" si="679"/>
        <v>3.8284839203675345E-3</v>
      </c>
      <c r="AL3104" s="2">
        <f t="shared" si="679"/>
        <v>0</v>
      </c>
      <c r="AM3104" s="2">
        <f t="shared" si="675"/>
        <v>0</v>
      </c>
      <c r="AN3104" s="2">
        <f t="shared" si="676"/>
        <v>0</v>
      </c>
      <c r="AP3104" t="s">
        <v>1743</v>
      </c>
      <c r="AQ3104" t="s">
        <v>3408</v>
      </c>
      <c r="AR3104">
        <v>3</v>
      </c>
      <c r="AT3104" s="85" t="s">
        <v>2932</v>
      </c>
      <c r="AU3104" s="84" t="s">
        <v>5171</v>
      </c>
      <c r="AV3104" s="77" t="str">
        <f t="shared" si="677"/>
        <v>54075</v>
      </c>
      <c r="AX3104" s="7" t="s">
        <v>186</v>
      </c>
    </row>
    <row r="3105" spans="1:50" hidden="1" outlineLevel="1">
      <c r="A3105" t="s">
        <v>2221</v>
      </c>
      <c r="B3105" t="s">
        <v>3408</v>
      </c>
      <c r="C3105" s="1">
        <f t="shared" si="671"/>
        <v>11929</v>
      </c>
      <c r="D3105" s="7">
        <f>IF(N3105&gt;0, RANK(N3105,(N3105:P3105,Q3105:AE3105)),0)</f>
        <v>2</v>
      </c>
      <c r="E3105" s="7">
        <f>IF(O3105&gt;0,RANK(O3105,(N3105:P3105,Q3105:AE3105)),0)</f>
        <v>1</v>
      </c>
      <c r="F3105" s="7">
        <f>IF(P3105&gt;0,RANK(P3105,(N3105:P3105,Q3105:AE3105)),0)</f>
        <v>3</v>
      </c>
      <c r="G3105" s="1">
        <f t="shared" si="668"/>
        <v>3892</v>
      </c>
      <c r="H3105" s="2">
        <f t="shared" si="669"/>
        <v>0.32626372705172269</v>
      </c>
      <c r="I3105" s="2"/>
      <c r="J3105" s="2">
        <f t="shared" si="678"/>
        <v>0.33221560902003522</v>
      </c>
      <c r="K3105" s="2">
        <f t="shared" si="678"/>
        <v>0.6584793360717579</v>
      </c>
      <c r="L3105" s="2">
        <f t="shared" si="678"/>
        <v>7.2931511442702653E-3</v>
      </c>
      <c r="M3105" s="2">
        <f t="shared" si="673"/>
        <v>2.0119037639366125E-3</v>
      </c>
      <c r="N3105" s="1">
        <v>3963</v>
      </c>
      <c r="O3105" s="1">
        <v>7855</v>
      </c>
      <c r="P3105" s="1">
        <v>87</v>
      </c>
      <c r="Q3105" s="1">
        <v>20</v>
      </c>
      <c r="R3105" s="1">
        <v>4</v>
      </c>
      <c r="S3105" s="1">
        <v>0</v>
      </c>
      <c r="W3105" s="1">
        <v>0</v>
      </c>
      <c r="AG3105" s="7">
        <f>IF(Q3105&gt;0,RANK(Q3105,(N3105:P3105,Q3105:AE3105)),0)</f>
        <v>4</v>
      </c>
      <c r="AH3105" s="7">
        <f>IF(R3105&gt;0,RANK(R3105,(N3105:P3105,Q3105:AE3105)),0)</f>
        <v>5</v>
      </c>
      <c r="AI3105" s="7">
        <f>IF(T3105&gt;0,RANK(T3105,(N3105:P3105,Q3105:AE3105)),0)</f>
        <v>0</v>
      </c>
      <c r="AJ3105" s="7">
        <f>IF(S3105&gt;0,RANK(S3105,(N3105:P3105,Q3105:AE3105)),0)</f>
        <v>0</v>
      </c>
      <c r="AK3105" s="2">
        <f t="shared" si="679"/>
        <v>1.6765864699471876E-3</v>
      </c>
      <c r="AL3105" s="2">
        <f t="shared" si="679"/>
        <v>3.3531729398943752E-4</v>
      </c>
      <c r="AM3105" s="2">
        <f t="shared" si="675"/>
        <v>0</v>
      </c>
      <c r="AN3105" s="2">
        <f t="shared" si="676"/>
        <v>0</v>
      </c>
      <c r="AP3105" t="s">
        <v>2221</v>
      </c>
      <c r="AQ3105" t="s">
        <v>3408</v>
      </c>
      <c r="AR3105">
        <v>1</v>
      </c>
      <c r="AT3105" s="85" t="s">
        <v>2932</v>
      </c>
      <c r="AU3105" s="84" t="s">
        <v>5172</v>
      </c>
      <c r="AV3105" s="77" t="str">
        <f t="shared" si="677"/>
        <v>54077</v>
      </c>
      <c r="AX3105" s="7" t="s">
        <v>186</v>
      </c>
    </row>
    <row r="3106" spans="1:50" hidden="1" outlineLevel="1">
      <c r="A3106" t="s">
        <v>3587</v>
      </c>
      <c r="B3106" t="s">
        <v>3408</v>
      </c>
      <c r="C3106" s="1">
        <f t="shared" si="671"/>
        <v>25151</v>
      </c>
      <c r="D3106" s="7">
        <f>IF(N3106&gt;0, RANK(N3106,(N3106:P3106,Q3106:AE3106)),0)</f>
        <v>2</v>
      </c>
      <c r="E3106" s="7">
        <f>IF(O3106&gt;0,RANK(O3106,(N3106:P3106,Q3106:AE3106)),0)</f>
        <v>1</v>
      </c>
      <c r="F3106" s="7">
        <f>IF(P3106&gt;0,RANK(P3106,(N3106:P3106,Q3106:AE3106)),0)</f>
        <v>3</v>
      </c>
      <c r="G3106" s="1">
        <f t="shared" si="668"/>
        <v>6415</v>
      </c>
      <c r="H3106" s="2">
        <f t="shared" si="669"/>
        <v>0.25505944097650191</v>
      </c>
      <c r="I3106" s="2"/>
      <c r="J3106" s="2">
        <f t="shared" si="678"/>
        <v>0.36980636952805057</v>
      </c>
      <c r="K3106" s="2">
        <f t="shared" si="678"/>
        <v>0.62486581050455248</v>
      </c>
      <c r="L3106" s="2">
        <f t="shared" si="678"/>
        <v>4.015744900799173E-3</v>
      </c>
      <c r="M3106" s="2">
        <f t="shared" si="673"/>
        <v>1.3120750665977787E-3</v>
      </c>
      <c r="N3106" s="1">
        <v>9301</v>
      </c>
      <c r="O3106" s="1">
        <v>15716</v>
      </c>
      <c r="P3106" s="1">
        <v>101</v>
      </c>
      <c r="Q3106" s="1">
        <v>29</v>
      </c>
      <c r="R3106" s="1">
        <v>4</v>
      </c>
      <c r="S3106" s="1">
        <v>0</v>
      </c>
      <c r="W3106" s="1">
        <v>0</v>
      </c>
      <c r="AG3106" s="7">
        <f>IF(Q3106&gt;0,RANK(Q3106,(N3106:P3106,Q3106:AE3106)),0)</f>
        <v>4</v>
      </c>
      <c r="AH3106" s="7">
        <f>IF(R3106&gt;0,RANK(R3106,(N3106:P3106,Q3106:AE3106)),0)</f>
        <v>5</v>
      </c>
      <c r="AI3106" s="7">
        <f>IF(T3106&gt;0,RANK(T3106,(N3106:P3106,Q3106:AE3106)),0)</f>
        <v>0</v>
      </c>
      <c r="AJ3106" s="7">
        <f>IF(S3106&gt;0,RANK(S3106,(N3106:P3106,Q3106:AE3106)),0)</f>
        <v>0</v>
      </c>
      <c r="AK3106" s="2">
        <f t="shared" si="679"/>
        <v>1.1530356645859012E-3</v>
      </c>
      <c r="AL3106" s="2">
        <f t="shared" si="679"/>
        <v>1.5903940201184843E-4</v>
      </c>
      <c r="AM3106" s="2">
        <f t="shared" si="675"/>
        <v>0</v>
      </c>
      <c r="AN3106" s="2">
        <f t="shared" si="676"/>
        <v>0</v>
      </c>
      <c r="AP3106" t="s">
        <v>3587</v>
      </c>
      <c r="AQ3106" t="s">
        <v>3408</v>
      </c>
      <c r="AR3106">
        <v>2</v>
      </c>
      <c r="AT3106" s="85" t="s">
        <v>2932</v>
      </c>
      <c r="AU3106" s="84" t="s">
        <v>4922</v>
      </c>
      <c r="AV3106" s="77" t="str">
        <f t="shared" si="677"/>
        <v>54079</v>
      </c>
      <c r="AX3106" s="7" t="s">
        <v>186</v>
      </c>
    </row>
    <row r="3107" spans="1:50" hidden="1" outlineLevel="1">
      <c r="A3107" t="s">
        <v>3269</v>
      </c>
      <c r="B3107" t="s">
        <v>3408</v>
      </c>
      <c r="C3107" s="1">
        <f t="shared" si="671"/>
        <v>30525</v>
      </c>
      <c r="D3107" s="7">
        <f>IF(N3107&gt;0, RANK(N3107,(N3107:P3107,Q3107:AE3107)),0)</f>
        <v>2</v>
      </c>
      <c r="E3107" s="7">
        <f>IF(O3107&gt;0,RANK(O3107,(N3107:P3107,Q3107:AE3107)),0)</f>
        <v>1</v>
      </c>
      <c r="F3107" s="7">
        <f>IF(P3107&gt;0,RANK(P3107,(N3107:P3107,Q3107:AE3107)),0)</f>
        <v>3</v>
      </c>
      <c r="G3107" s="1">
        <f t="shared" si="668"/>
        <v>6704</v>
      </c>
      <c r="H3107" s="2">
        <f t="shared" si="669"/>
        <v>0.21962325962325963</v>
      </c>
      <c r="I3107" s="2"/>
      <c r="J3107" s="2">
        <f t="shared" si="678"/>
        <v>0.38705978705978705</v>
      </c>
      <c r="K3107" s="2">
        <f t="shared" si="678"/>
        <v>0.60668304668304673</v>
      </c>
      <c r="L3107" s="2">
        <f t="shared" si="678"/>
        <v>4.946764946764947E-3</v>
      </c>
      <c r="M3107" s="2">
        <f t="shared" si="673"/>
        <v>1.3104013104012664E-3</v>
      </c>
      <c r="N3107" s="1">
        <v>11815</v>
      </c>
      <c r="O3107" s="1">
        <v>18519</v>
      </c>
      <c r="P3107" s="1">
        <v>151</v>
      </c>
      <c r="Q3107" s="1">
        <v>37</v>
      </c>
      <c r="R3107" s="1">
        <v>3</v>
      </c>
      <c r="S3107" s="1">
        <v>0</v>
      </c>
      <c r="W3107" s="1">
        <v>0</v>
      </c>
      <c r="AG3107" s="7">
        <f>IF(Q3107&gt;0,RANK(Q3107,(N3107:P3107,Q3107:AE3107)),0)</f>
        <v>4</v>
      </c>
      <c r="AH3107" s="7">
        <f>IF(R3107&gt;0,RANK(R3107,(N3107:P3107,Q3107:AE3107)),0)</f>
        <v>5</v>
      </c>
      <c r="AI3107" s="7">
        <f>IF(T3107&gt;0,RANK(T3107,(N3107:P3107,Q3107:AE3107)),0)</f>
        <v>0</v>
      </c>
      <c r="AJ3107" s="7">
        <f>IF(S3107&gt;0,RANK(S3107,(N3107:P3107,Q3107:AE3107)),0)</f>
        <v>0</v>
      </c>
      <c r="AK3107" s="2">
        <f t="shared" si="679"/>
        <v>1.2121212121212121E-3</v>
      </c>
      <c r="AL3107" s="2">
        <f t="shared" si="679"/>
        <v>9.828009828009828E-5</v>
      </c>
      <c r="AM3107" s="2">
        <f t="shared" si="675"/>
        <v>0</v>
      </c>
      <c r="AN3107" s="2">
        <f t="shared" si="676"/>
        <v>0</v>
      </c>
      <c r="AP3107" t="s">
        <v>3269</v>
      </c>
      <c r="AQ3107" t="s">
        <v>3408</v>
      </c>
      <c r="AR3107">
        <v>3</v>
      </c>
      <c r="AT3107" s="85" t="s">
        <v>2932</v>
      </c>
      <c r="AU3107" s="84" t="s">
        <v>4173</v>
      </c>
      <c r="AV3107" s="77" t="str">
        <f t="shared" si="677"/>
        <v>54081</v>
      </c>
      <c r="AX3107" s="7" t="s">
        <v>186</v>
      </c>
    </row>
    <row r="3108" spans="1:50" hidden="1" outlineLevel="1">
      <c r="A3108" t="s">
        <v>2734</v>
      </c>
      <c r="B3108" t="s">
        <v>3408</v>
      </c>
      <c r="C3108" s="1">
        <f t="shared" si="671"/>
        <v>11490</v>
      </c>
      <c r="D3108" s="7">
        <f>IF(N3108&gt;0, RANK(N3108,(N3108:P3108,Q3108:AE3108)),0)</f>
        <v>2</v>
      </c>
      <c r="E3108" s="7">
        <f>IF(O3108&gt;0,RANK(O3108,(N3108:P3108,Q3108:AE3108)),0)</f>
        <v>1</v>
      </c>
      <c r="F3108" s="7">
        <f>IF(P3108&gt;0,RANK(P3108,(N3108:P3108,Q3108:AE3108)),0)</f>
        <v>3</v>
      </c>
      <c r="G3108" s="1">
        <f t="shared" si="668"/>
        <v>1620</v>
      </c>
      <c r="H3108" s="2">
        <f t="shared" si="669"/>
        <v>0.14099216710182769</v>
      </c>
      <c r="I3108" s="2"/>
      <c r="J3108" s="2">
        <f t="shared" si="678"/>
        <v>0.42576153176675369</v>
      </c>
      <c r="K3108" s="2">
        <f t="shared" si="678"/>
        <v>0.5667536988685814</v>
      </c>
      <c r="L3108" s="2">
        <f t="shared" si="678"/>
        <v>5.3089643167972145E-3</v>
      </c>
      <c r="M3108" s="2">
        <f t="shared" si="673"/>
        <v>2.1758050478676971E-3</v>
      </c>
      <c r="N3108" s="1">
        <v>4892</v>
      </c>
      <c r="O3108" s="1">
        <v>6512</v>
      </c>
      <c r="P3108" s="1">
        <v>61</v>
      </c>
      <c r="Q3108" s="1">
        <v>19</v>
      </c>
      <c r="R3108" s="1">
        <v>6</v>
      </c>
      <c r="S3108" s="1">
        <v>0</v>
      </c>
      <c r="W3108" s="1">
        <v>0</v>
      </c>
      <c r="AG3108" s="7">
        <f>IF(Q3108&gt;0,RANK(Q3108,(N3108:P3108,Q3108:AE3108)),0)</f>
        <v>4</v>
      </c>
      <c r="AH3108" s="7">
        <f>IF(R3108&gt;0,RANK(R3108,(N3108:P3108,Q3108:AE3108)),0)</f>
        <v>5</v>
      </c>
      <c r="AI3108" s="7">
        <f>IF(T3108&gt;0,RANK(T3108,(N3108:P3108,Q3108:AE3108)),0)</f>
        <v>0</v>
      </c>
      <c r="AJ3108" s="7">
        <f>IF(S3108&gt;0,RANK(S3108,(N3108:P3108,Q3108:AE3108)),0)</f>
        <v>0</v>
      </c>
      <c r="AK3108" s="2">
        <f t="shared" si="679"/>
        <v>1.6536118363794604E-3</v>
      </c>
      <c r="AL3108" s="2">
        <f t="shared" si="679"/>
        <v>5.2219321148825064E-4</v>
      </c>
      <c r="AM3108" s="2">
        <f t="shared" si="675"/>
        <v>0</v>
      </c>
      <c r="AN3108" s="2">
        <f t="shared" si="676"/>
        <v>0</v>
      </c>
      <c r="AP3108" t="s">
        <v>2734</v>
      </c>
      <c r="AQ3108" t="s">
        <v>3408</v>
      </c>
      <c r="AR3108">
        <v>2</v>
      </c>
      <c r="AT3108" s="85" t="s">
        <v>2932</v>
      </c>
      <c r="AU3108" s="84" t="s">
        <v>4372</v>
      </c>
      <c r="AV3108" s="77" t="str">
        <f t="shared" si="677"/>
        <v>54083</v>
      </c>
      <c r="AX3108" s="7" t="s">
        <v>186</v>
      </c>
    </row>
    <row r="3109" spans="1:50" hidden="1" outlineLevel="1">
      <c r="A3109" t="s">
        <v>2614</v>
      </c>
      <c r="B3109" t="s">
        <v>3408</v>
      </c>
      <c r="C3109" s="1">
        <f t="shared" si="671"/>
        <v>4196</v>
      </c>
      <c r="D3109" s="7">
        <f>IF(N3109&gt;0, RANK(N3109,(N3109:P3109,Q3109:AE3109)),0)</f>
        <v>2</v>
      </c>
      <c r="E3109" s="7">
        <f>IF(O3109&gt;0,RANK(O3109,(N3109:P3109,Q3109:AE3109)),0)</f>
        <v>1</v>
      </c>
      <c r="F3109" s="7">
        <f>IF(P3109&gt;0,RANK(P3109,(N3109:P3109,Q3109:AE3109)),0)</f>
        <v>3</v>
      </c>
      <c r="G3109" s="1">
        <f t="shared" ref="G3109:G3172" si="680">IF(C3109&gt;0,MAX(N3109:P3109)-LARGE(N3109:P3109,2),0)</f>
        <v>2016</v>
      </c>
      <c r="H3109" s="2">
        <f t="shared" ref="H3109:H3172" si="681">IF(C3109&gt;0,G3109/C3109,0)</f>
        <v>0.48045757864632982</v>
      </c>
      <c r="I3109" s="2"/>
      <c r="J3109" s="2">
        <f t="shared" si="678"/>
        <v>0.25500476644423259</v>
      </c>
      <c r="K3109" s="2">
        <f t="shared" si="678"/>
        <v>0.73546234509056241</v>
      </c>
      <c r="L3109" s="2">
        <f t="shared" si="678"/>
        <v>6.9113441372735942E-3</v>
      </c>
      <c r="M3109" s="2">
        <f t="shared" si="673"/>
        <v>2.6215443279314641E-3</v>
      </c>
      <c r="N3109" s="1">
        <v>1070</v>
      </c>
      <c r="O3109" s="1">
        <v>3086</v>
      </c>
      <c r="P3109" s="1">
        <v>29</v>
      </c>
      <c r="Q3109" s="1">
        <v>10</v>
      </c>
      <c r="R3109" s="1">
        <v>1</v>
      </c>
      <c r="S3109" s="1">
        <v>0</v>
      </c>
      <c r="W3109" s="1">
        <v>0</v>
      </c>
      <c r="AG3109" s="7">
        <f>IF(Q3109&gt;0,RANK(Q3109,(N3109:P3109,Q3109:AE3109)),0)</f>
        <v>4</v>
      </c>
      <c r="AH3109" s="7">
        <f>IF(R3109&gt;0,RANK(R3109,(N3109:P3109,Q3109:AE3109)),0)</f>
        <v>5</v>
      </c>
      <c r="AI3109" s="7">
        <f>IF(T3109&gt;0,RANK(T3109,(N3109:P3109,Q3109:AE3109)),0)</f>
        <v>0</v>
      </c>
      <c r="AJ3109" s="7">
        <f>IF(S3109&gt;0,RANK(S3109,(N3109:P3109,Q3109:AE3109)),0)</f>
        <v>0</v>
      </c>
      <c r="AK3109" s="2">
        <f t="shared" si="679"/>
        <v>2.3832221163012394E-3</v>
      </c>
      <c r="AL3109" s="2">
        <f t="shared" si="679"/>
        <v>2.3832221163012392E-4</v>
      </c>
      <c r="AM3109" s="2">
        <f t="shared" si="675"/>
        <v>0</v>
      </c>
      <c r="AN3109" s="2">
        <f t="shared" si="676"/>
        <v>0</v>
      </c>
      <c r="AP3109" t="s">
        <v>2614</v>
      </c>
      <c r="AQ3109" t="s">
        <v>3408</v>
      </c>
      <c r="AR3109">
        <v>1</v>
      </c>
      <c r="AT3109" s="85" t="s">
        <v>2932</v>
      </c>
      <c r="AU3109" s="84" t="s">
        <v>5224</v>
      </c>
      <c r="AV3109" s="77" t="str">
        <f t="shared" si="677"/>
        <v>54085</v>
      </c>
      <c r="AX3109" s="7" t="s">
        <v>186</v>
      </c>
    </row>
    <row r="3110" spans="1:50" hidden="1" outlineLevel="1">
      <c r="A3110" t="s">
        <v>4187</v>
      </c>
      <c r="B3110" t="s">
        <v>3408</v>
      </c>
      <c r="C3110" s="1">
        <f t="shared" si="671"/>
        <v>6100</v>
      </c>
      <c r="D3110" s="7">
        <f>IF(N3110&gt;0, RANK(N3110,(N3110:P3110,Q3110:AE3110)),0)</f>
        <v>2</v>
      </c>
      <c r="E3110" s="7">
        <f>IF(O3110&gt;0,RANK(O3110,(N3110:P3110,Q3110:AE3110)),0)</f>
        <v>1</v>
      </c>
      <c r="F3110" s="7">
        <f>IF(P3110&gt;0,RANK(P3110,(N3110:P3110,Q3110:AE3110)),0)</f>
        <v>3</v>
      </c>
      <c r="G3110" s="1">
        <f t="shared" si="680"/>
        <v>828</v>
      </c>
      <c r="H3110" s="2">
        <f t="shared" si="681"/>
        <v>0.13573770491803278</v>
      </c>
      <c r="I3110" s="2"/>
      <c r="J3110" s="2">
        <f t="shared" si="678"/>
        <v>0.4281967213114754</v>
      </c>
      <c r="K3110" s="2">
        <f t="shared" si="678"/>
        <v>0.56393442622950818</v>
      </c>
      <c r="L3110" s="2">
        <f t="shared" si="678"/>
        <v>6.5573770491803279E-3</v>
      </c>
      <c r="M3110" s="2">
        <f t="shared" si="673"/>
        <v>1.3114754098360343E-3</v>
      </c>
      <c r="N3110" s="1">
        <v>2612</v>
      </c>
      <c r="O3110" s="1">
        <v>3440</v>
      </c>
      <c r="P3110" s="1">
        <v>40</v>
      </c>
      <c r="Q3110" s="1">
        <v>7</v>
      </c>
      <c r="R3110" s="1">
        <v>0</v>
      </c>
      <c r="S3110" s="1">
        <v>1</v>
      </c>
      <c r="W3110" s="1">
        <v>0</v>
      </c>
      <c r="AG3110" s="7">
        <f>IF(Q3110&gt;0,RANK(Q3110,(N3110:P3110,Q3110:AE3110)),0)</f>
        <v>4</v>
      </c>
      <c r="AH3110" s="7">
        <f>IF(R3110&gt;0,RANK(R3110,(N3110:P3110,Q3110:AE3110)),0)</f>
        <v>0</v>
      </c>
      <c r="AI3110" s="7">
        <f>IF(T3110&gt;0,RANK(T3110,(N3110:P3110,Q3110:AE3110)),0)</f>
        <v>0</v>
      </c>
      <c r="AJ3110" s="7">
        <f>IF(S3110&gt;0,RANK(S3110,(N3110:P3110,Q3110:AE3110)),0)</f>
        <v>5</v>
      </c>
      <c r="AK3110" s="2">
        <f t="shared" si="679"/>
        <v>1.1475409836065574E-3</v>
      </c>
      <c r="AL3110" s="2">
        <f t="shared" si="679"/>
        <v>0</v>
      </c>
      <c r="AM3110" s="2">
        <f t="shared" si="675"/>
        <v>0</v>
      </c>
      <c r="AN3110" s="2">
        <f t="shared" si="676"/>
        <v>1.639344262295082E-4</v>
      </c>
      <c r="AP3110" t="s">
        <v>4187</v>
      </c>
      <c r="AQ3110" t="s">
        <v>3408</v>
      </c>
      <c r="AR3110">
        <v>2</v>
      </c>
      <c r="AT3110" s="85" t="s">
        <v>2932</v>
      </c>
      <c r="AU3110" s="84" t="s">
        <v>4374</v>
      </c>
      <c r="AV3110" s="77" t="str">
        <f t="shared" si="677"/>
        <v>54087</v>
      </c>
      <c r="AX3110" s="7" t="s">
        <v>186</v>
      </c>
    </row>
    <row r="3111" spans="1:50" hidden="1" outlineLevel="1">
      <c r="A3111" t="s">
        <v>4064</v>
      </c>
      <c r="B3111" t="s">
        <v>3408</v>
      </c>
      <c r="C3111" s="1">
        <f t="shared" si="671"/>
        <v>5524</v>
      </c>
      <c r="D3111" s="7">
        <f>IF(N3111&gt;0, RANK(N3111,(N3111:P3111,Q3111:AE3111)),0)</f>
        <v>2</v>
      </c>
      <c r="E3111" s="7">
        <f>IF(O3111&gt;0,RANK(O3111,(N3111:P3111,Q3111:AE3111)),0)</f>
        <v>1</v>
      </c>
      <c r="F3111" s="7">
        <f>IF(P3111&gt;0,RANK(P3111,(N3111:P3111,Q3111:AE3111)),0)</f>
        <v>3</v>
      </c>
      <c r="G3111" s="1">
        <f t="shared" si="680"/>
        <v>474</v>
      </c>
      <c r="H3111" s="2">
        <f t="shared" si="681"/>
        <v>8.5807385952208548E-2</v>
      </c>
      <c r="I3111" s="2"/>
      <c r="J3111" s="2">
        <f t="shared" si="678"/>
        <v>0.45329471397538018</v>
      </c>
      <c r="K3111" s="2">
        <f t="shared" si="678"/>
        <v>0.53910209992758873</v>
      </c>
      <c r="L3111" s="2">
        <f t="shared" si="678"/>
        <v>6.1549601737871107E-3</v>
      </c>
      <c r="M3111" s="2">
        <f t="shared" si="673"/>
        <v>1.4482259232439232E-3</v>
      </c>
      <c r="N3111" s="1">
        <v>2504</v>
      </c>
      <c r="O3111" s="1">
        <v>2978</v>
      </c>
      <c r="P3111" s="1">
        <v>34</v>
      </c>
      <c r="Q3111" s="1">
        <v>8</v>
      </c>
      <c r="R3111" s="1">
        <v>0</v>
      </c>
      <c r="S3111" s="1">
        <v>0</v>
      </c>
      <c r="W3111" s="1">
        <v>0</v>
      </c>
      <c r="AG3111" s="7">
        <f>IF(Q3111&gt;0,RANK(Q3111,(N3111:P3111,Q3111:AE3111)),0)</f>
        <v>4</v>
      </c>
      <c r="AH3111" s="7">
        <f>IF(R3111&gt;0,RANK(R3111,(N3111:P3111,Q3111:AE3111)),0)</f>
        <v>0</v>
      </c>
      <c r="AI3111" s="7">
        <f>IF(T3111&gt;0,RANK(T3111,(N3111:P3111,Q3111:AE3111)),0)</f>
        <v>0</v>
      </c>
      <c r="AJ3111" s="7">
        <f>IF(S3111&gt;0,RANK(S3111,(N3111:P3111,Q3111:AE3111)),0)</f>
        <v>0</v>
      </c>
      <c r="AK3111" s="2">
        <f t="shared" si="679"/>
        <v>1.448225923244026E-3</v>
      </c>
      <c r="AL3111" s="2">
        <f t="shared" si="679"/>
        <v>0</v>
      </c>
      <c r="AM3111" s="2">
        <f t="shared" si="675"/>
        <v>0</v>
      </c>
      <c r="AN3111" s="2">
        <f t="shared" si="676"/>
        <v>0</v>
      </c>
      <c r="AP3111" t="s">
        <v>4064</v>
      </c>
      <c r="AQ3111" t="s">
        <v>3408</v>
      </c>
      <c r="AR3111">
        <v>3</v>
      </c>
      <c r="AT3111" s="85" t="s">
        <v>2932</v>
      </c>
      <c r="AU3111" s="84" t="s">
        <v>4375</v>
      </c>
      <c r="AV3111" s="77" t="str">
        <f t="shared" si="677"/>
        <v>54089</v>
      </c>
      <c r="AX3111" s="7" t="s">
        <v>186</v>
      </c>
    </row>
    <row r="3112" spans="1:50" hidden="1" outlineLevel="1">
      <c r="A3112" t="s">
        <v>5087</v>
      </c>
      <c r="B3112" t="s">
        <v>3408</v>
      </c>
      <c r="C3112" s="1">
        <f t="shared" si="671"/>
        <v>6551</v>
      </c>
      <c r="D3112" s="7">
        <f>IF(N3112&gt;0, RANK(N3112,(N3112:P3112,Q3112:AE3112)),0)</f>
        <v>2</v>
      </c>
      <c r="E3112" s="7">
        <f>IF(O3112&gt;0,RANK(O3112,(N3112:P3112,Q3112:AE3112)),0)</f>
        <v>1</v>
      </c>
      <c r="F3112" s="7">
        <f>IF(P3112&gt;0,RANK(P3112,(N3112:P3112,Q3112:AE3112)),0)</f>
        <v>3</v>
      </c>
      <c r="G3112" s="1">
        <f t="shared" si="680"/>
        <v>1276</v>
      </c>
      <c r="H3112" s="2">
        <f t="shared" si="681"/>
        <v>0.19477942298885667</v>
      </c>
      <c r="I3112" s="2"/>
      <c r="J3112" s="2">
        <f t="shared" si="678"/>
        <v>0.39948099526789804</v>
      </c>
      <c r="K3112" s="2">
        <f t="shared" si="678"/>
        <v>0.59426041825675469</v>
      </c>
      <c r="L3112" s="2">
        <f t="shared" si="678"/>
        <v>3.8162112654556556E-3</v>
      </c>
      <c r="M3112" s="2">
        <f t="shared" si="673"/>
        <v>2.4423752098916163E-3</v>
      </c>
      <c r="N3112" s="1">
        <v>2617</v>
      </c>
      <c r="O3112" s="1">
        <v>3893</v>
      </c>
      <c r="P3112" s="1">
        <v>25</v>
      </c>
      <c r="Q3112" s="1">
        <v>16</v>
      </c>
      <c r="R3112" s="1">
        <v>0</v>
      </c>
      <c r="S3112" s="1">
        <v>0</v>
      </c>
      <c r="W3112" s="1">
        <v>0</v>
      </c>
      <c r="AG3112" s="7">
        <f>IF(Q3112&gt;0,RANK(Q3112,(N3112:P3112,Q3112:AE3112)),0)</f>
        <v>4</v>
      </c>
      <c r="AH3112" s="7">
        <f>IF(R3112&gt;0,RANK(R3112,(N3112:P3112,Q3112:AE3112)),0)</f>
        <v>0</v>
      </c>
      <c r="AI3112" s="7">
        <f>IF(T3112&gt;0,RANK(T3112,(N3112:P3112,Q3112:AE3112)),0)</f>
        <v>0</v>
      </c>
      <c r="AJ3112" s="7">
        <f>IF(S3112&gt;0,RANK(S3112,(N3112:P3112,Q3112:AE3112)),0)</f>
        <v>0</v>
      </c>
      <c r="AK3112" s="2">
        <f t="shared" si="679"/>
        <v>2.4423752098916198E-3</v>
      </c>
      <c r="AL3112" s="2">
        <f t="shared" si="679"/>
        <v>0</v>
      </c>
      <c r="AM3112" s="2">
        <f t="shared" si="675"/>
        <v>0</v>
      </c>
      <c r="AN3112" s="2">
        <f t="shared" si="676"/>
        <v>0</v>
      </c>
      <c r="AP3112" t="s">
        <v>5087</v>
      </c>
      <c r="AQ3112" t="s">
        <v>3408</v>
      </c>
      <c r="AR3112">
        <v>1</v>
      </c>
      <c r="AT3112" s="85" t="s">
        <v>2932</v>
      </c>
      <c r="AU3112" s="84" t="s">
        <v>4376</v>
      </c>
      <c r="AV3112" s="77" t="str">
        <f t="shared" si="677"/>
        <v>54091</v>
      </c>
      <c r="AX3112" s="7" t="s">
        <v>186</v>
      </c>
    </row>
    <row r="3113" spans="1:50" hidden="1" outlineLevel="1">
      <c r="A3113" t="s">
        <v>4180</v>
      </c>
      <c r="B3113" t="s">
        <v>3408</v>
      </c>
      <c r="C3113" s="1">
        <f t="shared" si="671"/>
        <v>3600</v>
      </c>
      <c r="D3113" s="7">
        <f>IF(N3113&gt;0, RANK(N3113,(N3113:P3113,Q3113:AE3113)),0)</f>
        <v>2</v>
      </c>
      <c r="E3113" s="7">
        <f>IF(O3113&gt;0,RANK(O3113,(N3113:P3113,Q3113:AE3113)),0)</f>
        <v>1</v>
      </c>
      <c r="F3113" s="7">
        <f>IF(P3113&gt;0,RANK(P3113,(N3113:P3113,Q3113:AE3113)),0)</f>
        <v>3</v>
      </c>
      <c r="G3113" s="1">
        <f t="shared" si="680"/>
        <v>779</v>
      </c>
      <c r="H3113" s="2">
        <f t="shared" si="681"/>
        <v>0.21638888888888888</v>
      </c>
      <c r="I3113" s="2"/>
      <c r="J3113" s="2">
        <f t="shared" si="678"/>
        <v>0.3888888888888889</v>
      </c>
      <c r="K3113" s="2">
        <f t="shared" si="678"/>
        <v>0.6052777777777778</v>
      </c>
      <c r="L3113" s="2">
        <f t="shared" si="678"/>
        <v>3.6111111111111109E-3</v>
      </c>
      <c r="M3113" s="2">
        <f t="shared" si="673"/>
        <v>2.2222222222222461E-3</v>
      </c>
      <c r="N3113" s="1">
        <v>1400</v>
      </c>
      <c r="O3113" s="1">
        <v>2179</v>
      </c>
      <c r="P3113" s="1">
        <v>13</v>
      </c>
      <c r="Q3113" s="1">
        <v>7</v>
      </c>
      <c r="R3113" s="1">
        <v>1</v>
      </c>
      <c r="S3113" s="1">
        <v>0</v>
      </c>
      <c r="W3113" s="1">
        <v>0</v>
      </c>
      <c r="AG3113" s="7">
        <f>IF(Q3113&gt;0,RANK(Q3113,(N3113:P3113,Q3113:AE3113)),0)</f>
        <v>4</v>
      </c>
      <c r="AH3113" s="7">
        <f>IF(R3113&gt;0,RANK(R3113,(N3113:P3113,Q3113:AE3113)),0)</f>
        <v>5</v>
      </c>
      <c r="AI3113" s="7">
        <f>IF(T3113&gt;0,RANK(T3113,(N3113:P3113,Q3113:AE3113)),0)</f>
        <v>0</v>
      </c>
      <c r="AJ3113" s="7">
        <f>IF(S3113&gt;0,RANK(S3113,(N3113:P3113,Q3113:AE3113)),0)</f>
        <v>0</v>
      </c>
      <c r="AK3113" s="2">
        <f t="shared" si="679"/>
        <v>1.9444444444444444E-3</v>
      </c>
      <c r="AL3113" s="2">
        <f t="shared" si="679"/>
        <v>2.7777777777777778E-4</v>
      </c>
      <c r="AM3113" s="2">
        <f t="shared" si="675"/>
        <v>0</v>
      </c>
      <c r="AN3113" s="2">
        <f t="shared" si="676"/>
        <v>0</v>
      </c>
      <c r="AP3113" t="s">
        <v>4180</v>
      </c>
      <c r="AQ3113" t="s">
        <v>3408</v>
      </c>
      <c r="AR3113">
        <v>1</v>
      </c>
      <c r="AT3113" s="85" t="s">
        <v>2932</v>
      </c>
      <c r="AU3113" s="84" t="s">
        <v>4600</v>
      </c>
      <c r="AV3113" s="77" t="str">
        <f t="shared" si="677"/>
        <v>54093</v>
      </c>
      <c r="AX3113" s="7" t="s">
        <v>186</v>
      </c>
    </row>
    <row r="3114" spans="1:50" hidden="1" outlineLevel="1">
      <c r="A3114" t="s">
        <v>4181</v>
      </c>
      <c r="B3114" t="s">
        <v>3408</v>
      </c>
      <c r="C3114" s="1">
        <f t="shared" si="671"/>
        <v>4245</v>
      </c>
      <c r="D3114" s="7">
        <f>IF(N3114&gt;0, RANK(N3114,(N3114:P3114,Q3114:AE3114)),0)</f>
        <v>2</v>
      </c>
      <c r="E3114" s="7">
        <f>IF(O3114&gt;0,RANK(O3114,(N3114:P3114,Q3114:AE3114)),0)</f>
        <v>1</v>
      </c>
      <c r="F3114" s="7">
        <f>IF(P3114&gt;0,RANK(P3114,(N3114:P3114,Q3114:AE3114)),0)</f>
        <v>3</v>
      </c>
      <c r="G3114" s="1">
        <f t="shared" si="680"/>
        <v>1397</v>
      </c>
      <c r="H3114" s="2">
        <f t="shared" si="681"/>
        <v>0.32909305064782096</v>
      </c>
      <c r="I3114" s="2"/>
      <c r="J3114" s="2">
        <f t="shared" si="678"/>
        <v>0.33003533568904592</v>
      </c>
      <c r="K3114" s="2">
        <f t="shared" si="678"/>
        <v>0.65912838633686688</v>
      </c>
      <c r="L3114" s="2">
        <f t="shared" si="678"/>
        <v>8.4805653710247342E-3</v>
      </c>
      <c r="M3114" s="2">
        <f t="shared" si="673"/>
        <v>2.3557126030624154E-3</v>
      </c>
      <c r="N3114" s="1">
        <v>1401</v>
      </c>
      <c r="O3114" s="1">
        <v>2798</v>
      </c>
      <c r="P3114" s="1">
        <v>36</v>
      </c>
      <c r="Q3114" s="1">
        <v>8</v>
      </c>
      <c r="R3114" s="1">
        <v>0</v>
      </c>
      <c r="S3114" s="1">
        <v>0</v>
      </c>
      <c r="W3114" s="1">
        <v>2</v>
      </c>
      <c r="AG3114" s="7">
        <f>IF(Q3114&gt;0,RANK(Q3114,(N3114:P3114,Q3114:AE3114)),0)</f>
        <v>4</v>
      </c>
      <c r="AH3114" s="7">
        <f>IF(R3114&gt;0,RANK(R3114,(N3114:P3114,Q3114:AE3114)),0)</f>
        <v>0</v>
      </c>
      <c r="AI3114" s="7">
        <f>IF(T3114&gt;0,RANK(T3114,(N3114:P3114,Q3114:AE3114)),0)</f>
        <v>0</v>
      </c>
      <c r="AJ3114" s="7">
        <f>IF(S3114&gt;0,RANK(S3114,(N3114:P3114,Q3114:AE3114)),0)</f>
        <v>0</v>
      </c>
      <c r="AK3114" s="2">
        <f t="shared" si="679"/>
        <v>1.8845700824499411E-3</v>
      </c>
      <c r="AL3114" s="2">
        <f t="shared" si="679"/>
        <v>0</v>
      </c>
      <c r="AM3114" s="2">
        <f t="shared" si="675"/>
        <v>0</v>
      </c>
      <c r="AN3114" s="2">
        <f t="shared" si="676"/>
        <v>0</v>
      </c>
      <c r="AP3114" t="s">
        <v>4181</v>
      </c>
      <c r="AQ3114" t="s">
        <v>3408</v>
      </c>
      <c r="AR3114">
        <v>1</v>
      </c>
      <c r="AT3114" s="85" t="s">
        <v>2932</v>
      </c>
      <c r="AU3114" s="84" t="s">
        <v>4202</v>
      </c>
      <c r="AV3114" s="77" t="str">
        <f t="shared" si="677"/>
        <v>54095</v>
      </c>
      <c r="AX3114" s="7" t="s">
        <v>186</v>
      </c>
    </row>
    <row r="3115" spans="1:50" hidden="1" outlineLevel="1">
      <c r="A3115" t="s">
        <v>1256</v>
      </c>
      <c r="B3115" t="s">
        <v>3408</v>
      </c>
      <c r="C3115" s="1">
        <f t="shared" si="671"/>
        <v>9293</v>
      </c>
      <c r="D3115" s="7">
        <f>IF(N3115&gt;0, RANK(N3115,(N3115:P3115,Q3115:AE3115)),0)</f>
        <v>2</v>
      </c>
      <c r="E3115" s="7">
        <f>IF(O3115&gt;0,RANK(O3115,(N3115:P3115,Q3115:AE3115)),0)</f>
        <v>1</v>
      </c>
      <c r="F3115" s="7">
        <f>IF(P3115&gt;0,RANK(P3115,(N3115:P3115,Q3115:AE3115)),0)</f>
        <v>3</v>
      </c>
      <c r="G3115" s="1">
        <f t="shared" si="680"/>
        <v>3157</v>
      </c>
      <c r="H3115" s="2">
        <f t="shared" si="681"/>
        <v>0.33971806736253096</v>
      </c>
      <c r="I3115" s="2"/>
      <c r="J3115" s="2">
        <f t="shared" si="678"/>
        <v>0.32648229850425053</v>
      </c>
      <c r="K3115" s="2">
        <f t="shared" si="678"/>
        <v>0.66620036586678144</v>
      </c>
      <c r="L3115" s="2">
        <f t="shared" si="678"/>
        <v>5.7032174755192082E-3</v>
      </c>
      <c r="M3115" s="2">
        <f t="shared" si="673"/>
        <v>1.614118153448761E-3</v>
      </c>
      <c r="N3115" s="1">
        <v>3034</v>
      </c>
      <c r="O3115" s="1">
        <v>6191</v>
      </c>
      <c r="P3115" s="1">
        <v>53</v>
      </c>
      <c r="Q3115" s="1">
        <v>15</v>
      </c>
      <c r="R3115" s="1">
        <v>0</v>
      </c>
      <c r="S3115" s="1">
        <v>0</v>
      </c>
      <c r="W3115" s="1">
        <v>0</v>
      </c>
      <c r="AG3115" s="7">
        <f>IF(Q3115&gt;0,RANK(Q3115,(N3115:P3115,Q3115:AE3115)),0)</f>
        <v>4</v>
      </c>
      <c r="AH3115" s="7">
        <f>IF(R3115&gt;0,RANK(R3115,(N3115:P3115,Q3115:AE3115)),0)</f>
        <v>0</v>
      </c>
      <c r="AI3115" s="7">
        <f>IF(T3115&gt;0,RANK(T3115,(N3115:P3115,Q3115:AE3115)),0)</f>
        <v>0</v>
      </c>
      <c r="AJ3115" s="7">
        <f>IF(S3115&gt;0,RANK(S3115,(N3115:P3115,Q3115:AE3115)),0)</f>
        <v>0</v>
      </c>
      <c r="AK3115" s="2">
        <f t="shared" si="679"/>
        <v>1.6141181534488325E-3</v>
      </c>
      <c r="AL3115" s="2">
        <f t="shared" si="679"/>
        <v>0</v>
      </c>
      <c r="AM3115" s="2">
        <f t="shared" si="675"/>
        <v>0</v>
      </c>
      <c r="AN3115" s="2">
        <f t="shared" si="676"/>
        <v>0</v>
      </c>
      <c r="AP3115" t="s">
        <v>1256</v>
      </c>
      <c r="AQ3115" t="s">
        <v>3408</v>
      </c>
      <c r="AR3115">
        <v>2</v>
      </c>
      <c r="AT3115" s="85" t="s">
        <v>2932</v>
      </c>
      <c r="AU3115" s="84" t="s">
        <v>4529</v>
      </c>
      <c r="AV3115" s="77" t="str">
        <f t="shared" si="677"/>
        <v>54097</v>
      </c>
      <c r="AX3115" s="7" t="s">
        <v>186</v>
      </c>
    </row>
    <row r="3116" spans="1:50" hidden="1" outlineLevel="1">
      <c r="A3116" t="s">
        <v>4238</v>
      </c>
      <c r="B3116" t="s">
        <v>3408</v>
      </c>
      <c r="C3116" s="1">
        <f t="shared" si="671"/>
        <v>18609</v>
      </c>
      <c r="D3116" s="7">
        <f>IF(N3116&gt;0, RANK(N3116,(N3116:P3116,Q3116:AE3116)),0)</f>
        <v>2</v>
      </c>
      <c r="E3116" s="7">
        <f>IF(O3116&gt;0,RANK(O3116,(N3116:P3116,Q3116:AE3116)),0)</f>
        <v>1</v>
      </c>
      <c r="F3116" s="7">
        <f>IF(P3116&gt;0,RANK(P3116,(N3116:P3116,Q3116:AE3116)),0)</f>
        <v>3</v>
      </c>
      <c r="G3116" s="1">
        <f t="shared" si="680"/>
        <v>1659</v>
      </c>
      <c r="H3116" s="2">
        <f t="shared" si="681"/>
        <v>8.9150411091407381E-2</v>
      </c>
      <c r="I3116" s="2"/>
      <c r="J3116" s="2">
        <f t="shared" si="678"/>
        <v>0.45198559836638186</v>
      </c>
      <c r="K3116" s="2">
        <f t="shared" si="678"/>
        <v>0.54113600945778928</v>
      </c>
      <c r="L3116" s="2">
        <f t="shared" si="678"/>
        <v>5.3737438873663283E-3</v>
      </c>
      <c r="M3116" s="2">
        <f t="shared" si="673"/>
        <v>1.5046482884625342E-3</v>
      </c>
      <c r="N3116" s="1">
        <v>8411</v>
      </c>
      <c r="O3116" s="1">
        <v>10070</v>
      </c>
      <c r="P3116" s="1">
        <v>100</v>
      </c>
      <c r="Q3116" s="1">
        <v>28</v>
      </c>
      <c r="R3116" s="1">
        <v>0</v>
      </c>
      <c r="S3116" s="1">
        <v>0</v>
      </c>
      <c r="W3116" s="1">
        <v>0</v>
      </c>
      <c r="AG3116" s="7">
        <f>IF(Q3116&gt;0,RANK(Q3116,(N3116:P3116,Q3116:AE3116)),0)</f>
        <v>4</v>
      </c>
      <c r="AH3116" s="7">
        <f>IF(R3116&gt;0,RANK(R3116,(N3116:P3116,Q3116:AE3116)),0)</f>
        <v>0</v>
      </c>
      <c r="AI3116" s="7">
        <f>IF(T3116&gt;0,RANK(T3116,(N3116:P3116,Q3116:AE3116)),0)</f>
        <v>0</v>
      </c>
      <c r="AJ3116" s="7">
        <f>IF(S3116&gt;0,RANK(S3116,(N3116:P3116,Q3116:AE3116)),0)</f>
        <v>0</v>
      </c>
      <c r="AK3116" s="2">
        <f t="shared" si="679"/>
        <v>1.5046482884625719E-3</v>
      </c>
      <c r="AL3116" s="2">
        <f t="shared" si="679"/>
        <v>0</v>
      </c>
      <c r="AM3116" s="2">
        <f t="shared" si="675"/>
        <v>0</v>
      </c>
      <c r="AN3116" s="2">
        <f t="shared" si="676"/>
        <v>0</v>
      </c>
      <c r="AP3116" t="s">
        <v>4238</v>
      </c>
      <c r="AQ3116" t="s">
        <v>3408</v>
      </c>
      <c r="AR3116">
        <v>3</v>
      </c>
      <c r="AT3116" s="85" t="s">
        <v>2932</v>
      </c>
      <c r="AU3116" s="84" t="s">
        <v>4530</v>
      </c>
      <c r="AV3116" s="77" t="str">
        <f t="shared" si="677"/>
        <v>54099</v>
      </c>
      <c r="AX3116" s="7" t="s">
        <v>186</v>
      </c>
    </row>
    <row r="3117" spans="1:50" hidden="1" outlineLevel="1">
      <c r="A3117" t="s">
        <v>3749</v>
      </c>
      <c r="B3117" t="s">
        <v>3408</v>
      </c>
      <c r="C3117" s="1">
        <f t="shared" si="671"/>
        <v>3714</v>
      </c>
      <c r="D3117" s="7">
        <f>IF(N3117&gt;0, RANK(N3117,(N3117:P3117,Q3117:AE3117)),0)</f>
        <v>1</v>
      </c>
      <c r="E3117" s="7">
        <f>IF(O3117&gt;0,RANK(O3117,(N3117:P3117,Q3117:AE3117)),0)</f>
        <v>2</v>
      </c>
      <c r="F3117" s="7">
        <f>IF(P3117&gt;0,RANK(P3117,(N3117:P3117,Q3117:AE3117)),0)</f>
        <v>3</v>
      </c>
      <c r="G3117" s="1">
        <f t="shared" si="680"/>
        <v>241</v>
      </c>
      <c r="H3117" s="2">
        <f t="shared" si="681"/>
        <v>6.4889606892837917E-2</v>
      </c>
      <c r="I3117" s="2"/>
      <c r="J3117" s="2">
        <f t="shared" si="678"/>
        <v>0.52907915993537968</v>
      </c>
      <c r="K3117" s="2">
        <f t="shared" si="678"/>
        <v>0.46418955304254172</v>
      </c>
      <c r="L3117" s="2">
        <f t="shared" si="678"/>
        <v>5.3850296176628969E-3</v>
      </c>
      <c r="M3117" s="2">
        <f t="shared" si="673"/>
        <v>1.3462574044156945E-3</v>
      </c>
      <c r="N3117" s="1">
        <v>1965</v>
      </c>
      <c r="O3117" s="1">
        <v>1724</v>
      </c>
      <c r="P3117" s="1">
        <v>20</v>
      </c>
      <c r="Q3117" s="1">
        <v>4</v>
      </c>
      <c r="R3117" s="1">
        <v>0</v>
      </c>
      <c r="S3117" s="1">
        <v>0</v>
      </c>
      <c r="W3117" s="1">
        <v>1</v>
      </c>
      <c r="AG3117" s="7">
        <f>IF(Q3117&gt;0,RANK(Q3117,(N3117:P3117,Q3117:AE3117)),0)</f>
        <v>4</v>
      </c>
      <c r="AH3117" s="7">
        <f>IF(R3117&gt;0,RANK(R3117,(N3117:P3117,Q3117:AE3117)),0)</f>
        <v>0</v>
      </c>
      <c r="AI3117" s="7">
        <f>IF(T3117&gt;0,RANK(T3117,(N3117:P3117,Q3117:AE3117)),0)</f>
        <v>0</v>
      </c>
      <c r="AJ3117" s="7">
        <f>IF(S3117&gt;0,RANK(S3117,(N3117:P3117,Q3117:AE3117)),0)</f>
        <v>0</v>
      </c>
      <c r="AK3117" s="2">
        <f t="shared" si="679"/>
        <v>1.0770059235325794E-3</v>
      </c>
      <c r="AL3117" s="2">
        <f t="shared" si="679"/>
        <v>0</v>
      </c>
      <c r="AM3117" s="2">
        <f t="shared" si="675"/>
        <v>0</v>
      </c>
      <c r="AN3117" s="2">
        <f t="shared" si="676"/>
        <v>0</v>
      </c>
      <c r="AP3117" t="s">
        <v>3749</v>
      </c>
      <c r="AQ3117" t="s">
        <v>3408</v>
      </c>
      <c r="AR3117">
        <v>3</v>
      </c>
      <c r="AT3117" s="85" t="s">
        <v>2932</v>
      </c>
      <c r="AU3117" s="84" t="s">
        <v>4531</v>
      </c>
      <c r="AV3117" s="77" t="str">
        <f t="shared" si="677"/>
        <v>54101</v>
      </c>
      <c r="AX3117" s="7" t="s">
        <v>186</v>
      </c>
    </row>
    <row r="3118" spans="1:50" hidden="1" outlineLevel="1">
      <c r="A3118" t="s">
        <v>1257</v>
      </c>
      <c r="B3118" t="s">
        <v>3408</v>
      </c>
      <c r="C3118" s="1">
        <f t="shared" si="671"/>
        <v>7038</v>
      </c>
      <c r="D3118" s="7">
        <f>IF(N3118&gt;0, RANK(N3118,(N3118:P3118,Q3118:AE3118)),0)</f>
        <v>2</v>
      </c>
      <c r="E3118" s="7">
        <f>IF(O3118&gt;0,RANK(O3118,(N3118:P3118,Q3118:AE3118)),0)</f>
        <v>1</v>
      </c>
      <c r="F3118" s="7">
        <f>IF(P3118&gt;0,RANK(P3118,(N3118:P3118,Q3118:AE3118)),0)</f>
        <v>3</v>
      </c>
      <c r="G3118" s="1">
        <f t="shared" si="680"/>
        <v>326</v>
      </c>
      <c r="H3118" s="2">
        <f t="shared" si="681"/>
        <v>4.6319977266268825E-2</v>
      </c>
      <c r="I3118" s="2"/>
      <c r="J3118" s="2">
        <f t="shared" si="678"/>
        <v>0.47314578005115088</v>
      </c>
      <c r="K3118" s="2">
        <f t="shared" si="678"/>
        <v>0.51946575731741973</v>
      </c>
      <c r="L3118" s="2">
        <f t="shared" si="678"/>
        <v>6.2517760727479402E-3</v>
      </c>
      <c r="M3118" s="2">
        <f t="shared" si="673"/>
        <v>1.1366865586813976E-3</v>
      </c>
      <c r="N3118" s="1">
        <v>3330</v>
      </c>
      <c r="O3118" s="1">
        <v>3656</v>
      </c>
      <c r="P3118" s="1">
        <v>44</v>
      </c>
      <c r="Q3118" s="1">
        <v>8</v>
      </c>
      <c r="R3118" s="1">
        <v>0</v>
      </c>
      <c r="S3118" s="1">
        <v>0</v>
      </c>
      <c r="W3118" s="1">
        <v>0</v>
      </c>
      <c r="AG3118" s="7">
        <f>IF(Q3118&gt;0,RANK(Q3118,(N3118:P3118,Q3118:AE3118)),0)</f>
        <v>4</v>
      </c>
      <c r="AH3118" s="7">
        <f>IF(R3118&gt;0,RANK(R3118,(N3118:P3118,Q3118:AE3118)),0)</f>
        <v>0</v>
      </c>
      <c r="AI3118" s="7">
        <f>IF(T3118&gt;0,RANK(T3118,(N3118:P3118,Q3118:AE3118)),0)</f>
        <v>0</v>
      </c>
      <c r="AJ3118" s="7">
        <f>IF(S3118&gt;0,RANK(S3118,(N3118:P3118,Q3118:AE3118)),0)</f>
        <v>0</v>
      </c>
      <c r="AK3118" s="2">
        <f t="shared" si="679"/>
        <v>1.1366865586814436E-3</v>
      </c>
      <c r="AL3118" s="2">
        <f t="shared" si="679"/>
        <v>0</v>
      </c>
      <c r="AM3118" s="2">
        <f t="shared" si="675"/>
        <v>0</v>
      </c>
      <c r="AN3118" s="2">
        <f t="shared" si="676"/>
        <v>0</v>
      </c>
      <c r="AP3118" t="s">
        <v>1257</v>
      </c>
      <c r="AQ3118" t="s">
        <v>3408</v>
      </c>
      <c r="AR3118">
        <v>1</v>
      </c>
      <c r="AT3118" s="85" t="s">
        <v>2932</v>
      </c>
      <c r="AU3118" s="84" t="s">
        <v>4532</v>
      </c>
      <c r="AV3118" s="77" t="str">
        <f t="shared" si="677"/>
        <v>54103</v>
      </c>
      <c r="AX3118" s="7" t="s">
        <v>186</v>
      </c>
    </row>
    <row r="3119" spans="1:50" hidden="1" outlineLevel="1">
      <c r="A3119" t="s">
        <v>1623</v>
      </c>
      <c r="B3119" t="s">
        <v>3408</v>
      </c>
      <c r="C3119" s="1">
        <f t="shared" si="671"/>
        <v>2654</v>
      </c>
      <c r="D3119" s="7">
        <f>IF(N3119&gt;0, RANK(N3119,(N3119:P3119,Q3119:AE3119)),0)</f>
        <v>2</v>
      </c>
      <c r="E3119" s="7">
        <f>IF(O3119&gt;0,RANK(O3119,(N3119:P3119,Q3119:AE3119)),0)</f>
        <v>1</v>
      </c>
      <c r="F3119" s="7">
        <f>IF(P3119&gt;0,RANK(P3119,(N3119:P3119,Q3119:AE3119)),0)</f>
        <v>3</v>
      </c>
      <c r="G3119" s="1">
        <f t="shared" si="680"/>
        <v>831</v>
      </c>
      <c r="H3119" s="2">
        <f t="shared" si="681"/>
        <v>0.31311228334589297</v>
      </c>
      <c r="I3119" s="2"/>
      <c r="J3119" s="2">
        <f t="shared" si="678"/>
        <v>0.33760361718161264</v>
      </c>
      <c r="K3119" s="2">
        <f t="shared" si="678"/>
        <v>0.65071590052750561</v>
      </c>
      <c r="L3119" s="2">
        <f t="shared" si="678"/>
        <v>6.782215523737754E-3</v>
      </c>
      <c r="M3119" s="2">
        <f t="shared" si="673"/>
        <v>4.8982667671440567E-3</v>
      </c>
      <c r="N3119" s="1">
        <v>896</v>
      </c>
      <c r="O3119" s="1">
        <v>1727</v>
      </c>
      <c r="P3119" s="1">
        <v>18</v>
      </c>
      <c r="Q3119" s="1">
        <v>13</v>
      </c>
      <c r="R3119" s="1">
        <v>0</v>
      </c>
      <c r="S3119" s="1">
        <v>0</v>
      </c>
      <c r="W3119" s="1">
        <v>0</v>
      </c>
      <c r="AG3119" s="7">
        <f>IF(Q3119&gt;0,RANK(Q3119,(N3119:P3119,Q3119:AE3119)),0)</f>
        <v>4</v>
      </c>
      <c r="AH3119" s="7">
        <f>IF(R3119&gt;0,RANK(R3119,(N3119:P3119,Q3119:AE3119)),0)</f>
        <v>0</v>
      </c>
      <c r="AI3119" s="7">
        <f>IF(T3119&gt;0,RANK(T3119,(N3119:P3119,Q3119:AE3119)),0)</f>
        <v>0</v>
      </c>
      <c r="AJ3119" s="7">
        <f>IF(S3119&gt;0,RANK(S3119,(N3119:P3119,Q3119:AE3119)),0)</f>
        <v>0</v>
      </c>
      <c r="AK3119" s="2">
        <f t="shared" si="679"/>
        <v>4.8982667671439335E-3</v>
      </c>
      <c r="AL3119" s="2">
        <f t="shared" si="679"/>
        <v>0</v>
      </c>
      <c r="AM3119" s="2">
        <f t="shared" si="675"/>
        <v>0</v>
      </c>
      <c r="AN3119" s="2">
        <f t="shared" si="676"/>
        <v>0</v>
      </c>
      <c r="AP3119" t="s">
        <v>1623</v>
      </c>
      <c r="AQ3119" t="s">
        <v>3408</v>
      </c>
      <c r="AR3119">
        <v>2</v>
      </c>
      <c r="AT3119" s="85" t="s">
        <v>2932</v>
      </c>
      <c r="AU3119" s="84" t="s">
        <v>4533</v>
      </c>
      <c r="AV3119" s="77" t="str">
        <f t="shared" si="677"/>
        <v>54105</v>
      </c>
      <c r="AX3119" s="7" t="s">
        <v>186</v>
      </c>
    </row>
    <row r="3120" spans="1:50" hidden="1" outlineLevel="1">
      <c r="A3120" t="s">
        <v>3778</v>
      </c>
      <c r="B3120" t="s">
        <v>3408</v>
      </c>
      <c r="C3120" s="1">
        <f t="shared" si="671"/>
        <v>39227</v>
      </c>
      <c r="D3120" s="7">
        <f>IF(N3120&gt;0, RANK(N3120,(N3120:P3120,Q3120:AE3120)),0)</f>
        <v>2</v>
      </c>
      <c r="E3120" s="7">
        <f>IF(O3120&gt;0,RANK(O3120,(N3120:P3120,Q3120:AE3120)),0)</f>
        <v>1</v>
      </c>
      <c r="F3120" s="7">
        <f>IF(P3120&gt;0,RANK(P3120,(N3120:P3120,Q3120:AE3120)),0)</f>
        <v>3</v>
      </c>
      <c r="G3120" s="1">
        <f t="shared" si="680"/>
        <v>10923</v>
      </c>
      <c r="H3120" s="2">
        <f t="shared" si="681"/>
        <v>0.27845616539628315</v>
      </c>
      <c r="I3120" s="2"/>
      <c r="J3120" s="2">
        <f t="shared" si="678"/>
        <v>0.35753435133963851</v>
      </c>
      <c r="K3120" s="2">
        <f t="shared" si="678"/>
        <v>0.63599051673592166</v>
      </c>
      <c r="L3120" s="2">
        <f t="shared" si="678"/>
        <v>4.792617329900324E-3</v>
      </c>
      <c r="M3120" s="2">
        <f t="shared" si="673"/>
        <v>1.6825145945395014E-3</v>
      </c>
      <c r="N3120" s="1">
        <v>14025</v>
      </c>
      <c r="O3120" s="1">
        <v>24948</v>
      </c>
      <c r="P3120" s="1">
        <v>188</v>
      </c>
      <c r="Q3120" s="1">
        <v>62</v>
      </c>
      <c r="R3120" s="1">
        <v>3</v>
      </c>
      <c r="S3120" s="1">
        <v>0</v>
      </c>
      <c r="W3120" s="1">
        <v>1</v>
      </c>
      <c r="AG3120" s="7">
        <f>IF(Q3120&gt;0,RANK(Q3120,(N3120:P3120,Q3120:AE3120)),0)</f>
        <v>4</v>
      </c>
      <c r="AH3120" s="7">
        <f>IF(R3120&gt;0,RANK(R3120,(N3120:P3120,Q3120:AE3120)),0)</f>
        <v>5</v>
      </c>
      <c r="AI3120" s="7">
        <f>IF(T3120&gt;0,RANK(T3120,(N3120:P3120,Q3120:AE3120)),0)</f>
        <v>0</v>
      </c>
      <c r="AJ3120" s="7">
        <f>IF(S3120&gt;0,RANK(S3120,(N3120:P3120,Q3120:AE3120)),0)</f>
        <v>0</v>
      </c>
      <c r="AK3120" s="2">
        <f t="shared" si="679"/>
        <v>1.5805440130522343E-3</v>
      </c>
      <c r="AL3120" s="2">
        <f t="shared" si="679"/>
        <v>7.6477936115430703E-5</v>
      </c>
      <c r="AM3120" s="2">
        <f t="shared" si="675"/>
        <v>0</v>
      </c>
      <c r="AN3120" s="2">
        <f t="shared" si="676"/>
        <v>0</v>
      </c>
      <c r="AP3120" t="s">
        <v>3778</v>
      </c>
      <c r="AQ3120" t="s">
        <v>3408</v>
      </c>
      <c r="AR3120">
        <v>1</v>
      </c>
      <c r="AT3120" s="85" t="s">
        <v>2932</v>
      </c>
      <c r="AU3120" s="84" t="s">
        <v>5310</v>
      </c>
      <c r="AV3120" s="77" t="str">
        <f t="shared" si="677"/>
        <v>54107</v>
      </c>
      <c r="AX3120" s="7" t="s">
        <v>186</v>
      </c>
    </row>
    <row r="3121" spans="1:50" hidden="1" outlineLevel="1">
      <c r="A3121" t="s">
        <v>2938</v>
      </c>
      <c r="B3121" t="s">
        <v>3408</v>
      </c>
      <c r="C3121" s="1">
        <f t="shared" si="671"/>
        <v>8718</v>
      </c>
      <c r="D3121" s="7">
        <f>IF(N3121&gt;0, RANK(N3121,(N3121:P3121,Q3121:AE3121)),0)</f>
        <v>2</v>
      </c>
      <c r="E3121" s="7">
        <f>IF(O3121&gt;0,RANK(O3121,(N3121:P3121,Q3121:AE3121)),0)</f>
        <v>1</v>
      </c>
      <c r="F3121" s="7">
        <f>IF(P3121&gt;0,RANK(P3121,(N3121:P3121,Q3121:AE3121)),0)</f>
        <v>3</v>
      </c>
      <c r="G3121" s="1">
        <f t="shared" si="680"/>
        <v>1291</v>
      </c>
      <c r="H3121" s="2">
        <f t="shared" si="681"/>
        <v>0.1480844230328057</v>
      </c>
      <c r="I3121" s="2"/>
      <c r="J3121" s="2">
        <f t="shared" si="678"/>
        <v>0.42372103693507684</v>
      </c>
      <c r="K3121" s="2">
        <f t="shared" si="678"/>
        <v>0.57180545996788257</v>
      </c>
      <c r="L3121" s="2">
        <f t="shared" si="678"/>
        <v>3.5558614361091995E-3</v>
      </c>
      <c r="M3121" s="2">
        <f t="shared" si="673"/>
        <v>9.1764166093144355E-4</v>
      </c>
      <c r="N3121" s="1">
        <v>3694</v>
      </c>
      <c r="O3121" s="1">
        <v>4985</v>
      </c>
      <c r="P3121" s="1">
        <v>31</v>
      </c>
      <c r="Q3121" s="1">
        <v>8</v>
      </c>
      <c r="R3121" s="1">
        <v>0</v>
      </c>
      <c r="S3121" s="1">
        <v>0</v>
      </c>
      <c r="W3121" s="1">
        <v>0</v>
      </c>
      <c r="AG3121" s="7">
        <f>IF(Q3121&gt;0,RANK(Q3121,(N3121:P3121,Q3121:AE3121)),0)</f>
        <v>4</v>
      </c>
      <c r="AH3121" s="7">
        <f>IF(R3121&gt;0,RANK(R3121,(N3121:P3121,Q3121:AE3121)),0)</f>
        <v>0</v>
      </c>
      <c r="AI3121" s="7">
        <f>IF(T3121&gt;0,RANK(T3121,(N3121:P3121,Q3121:AE3121)),0)</f>
        <v>0</v>
      </c>
      <c r="AJ3121" s="7">
        <f>IF(S3121&gt;0,RANK(S3121,(N3121:P3121,Q3121:AE3121)),0)</f>
        <v>0</v>
      </c>
      <c r="AK3121" s="2">
        <f t="shared" si="679"/>
        <v>9.1764166093140625E-4</v>
      </c>
      <c r="AL3121" s="2">
        <f t="shared" si="679"/>
        <v>0</v>
      </c>
      <c r="AM3121" s="2">
        <f t="shared" si="675"/>
        <v>0</v>
      </c>
      <c r="AN3121" s="2">
        <f t="shared" si="676"/>
        <v>0</v>
      </c>
      <c r="AP3121" t="s">
        <v>2938</v>
      </c>
      <c r="AQ3121" t="s">
        <v>3408</v>
      </c>
      <c r="AR3121">
        <v>3</v>
      </c>
      <c r="AT3121" s="85" t="s">
        <v>2932</v>
      </c>
      <c r="AU3121" s="84" t="s">
        <v>4645</v>
      </c>
      <c r="AV3121" s="77" t="str">
        <f t="shared" si="677"/>
        <v>54109</v>
      </c>
      <c r="AX3121" s="7" t="s">
        <v>186</v>
      </c>
    </row>
    <row r="3122" spans="1:50" collapsed="1">
      <c r="A3122" t="s">
        <v>3407</v>
      </c>
      <c r="B3122" t="s">
        <v>3839</v>
      </c>
      <c r="C3122" s="1">
        <f t="shared" si="671"/>
        <v>755887</v>
      </c>
      <c r="D3122" s="7">
        <f>IF(N3122&gt;0, RANK(N3122,(N3122:P3122,Q3122:AE3122)),0)</f>
        <v>2</v>
      </c>
      <c r="E3122" s="7">
        <f>IF(O3122&gt;0,RANK(O3122,(N3122:P3122,Q3122:AE3122)),0)</f>
        <v>1</v>
      </c>
      <c r="F3122" s="7">
        <f>IF(P3122&gt;0,RANK(P3122,(N3122:P3122,Q3122:AE3122)),0)</f>
        <v>3</v>
      </c>
      <c r="G3122" s="1">
        <f t="shared" si="680"/>
        <v>97237</v>
      </c>
      <c r="H3122" s="2">
        <f t="shared" si="681"/>
        <v>0.12863959824682789</v>
      </c>
      <c r="I3122" s="2"/>
      <c r="J3122" s="2">
        <f t="shared" si="678"/>
        <v>0.43199711067924174</v>
      </c>
      <c r="K3122" s="2">
        <f t="shared" si="678"/>
        <v>0.56063670892606965</v>
      </c>
      <c r="L3122" s="2">
        <f t="shared" si="678"/>
        <v>5.3751420516558691E-3</v>
      </c>
      <c r="M3122" s="2">
        <f t="shared" si="673"/>
        <v>1.991038343032746E-3</v>
      </c>
      <c r="N3122" s="1">
        <f t="shared" ref="N3122:S3122" si="682">SUM(N3067:N3121)</f>
        <v>326541</v>
      </c>
      <c r="O3122" s="1">
        <f t="shared" si="682"/>
        <v>423778</v>
      </c>
      <c r="P3122" s="1">
        <f t="shared" si="682"/>
        <v>4063</v>
      </c>
      <c r="Q3122" s="1">
        <f t="shared" si="682"/>
        <v>1405</v>
      </c>
      <c r="R3122" s="1">
        <f t="shared" si="682"/>
        <v>82</v>
      </c>
      <c r="S3122" s="1">
        <f t="shared" si="682"/>
        <v>5</v>
      </c>
      <c r="W3122" s="1">
        <f>SUM(W3067:W3121)</f>
        <v>13</v>
      </c>
      <c r="AG3122" s="7">
        <f>IF(Q3122&gt;0,RANK(Q3122,(N3122:P3122,Q3122:AE3122)),0)</f>
        <v>4</v>
      </c>
      <c r="AH3122" s="7">
        <f>IF(R3122&gt;0,RANK(R3122,(N3122:P3122,Q3122:AE3122)),0)</f>
        <v>5</v>
      </c>
      <c r="AI3122" s="7">
        <f>IF(T3122&gt;0,RANK(T3122,(N3122:P3122,Q3122:AE3122)),0)</f>
        <v>0</v>
      </c>
      <c r="AJ3122" s="7">
        <f>IF(S3122&gt;0,RANK(S3122,(N3122:P3122,Q3122:AE3122)),0)</f>
        <v>7</v>
      </c>
      <c r="AK3122" s="2">
        <f t="shared" si="679"/>
        <v>1.8587434365189505E-3</v>
      </c>
      <c r="AL3122" s="2">
        <f t="shared" si="679"/>
        <v>1.0848182334131954E-4</v>
      </c>
      <c r="AM3122" s="2">
        <f t="shared" si="675"/>
        <v>0</v>
      </c>
      <c r="AN3122" s="2">
        <f t="shared" si="676"/>
        <v>6.6147453256902153E-6</v>
      </c>
      <c r="AP3122" t="s">
        <v>3407</v>
      </c>
      <c r="AQ3122" t="s">
        <v>3839</v>
      </c>
      <c r="AT3122" s="85" t="s">
        <v>2932</v>
      </c>
      <c r="AU3122" s="116"/>
      <c r="AV3122" s="77" t="str">
        <f t="shared" si="677"/>
        <v>54</v>
      </c>
      <c r="AX3122" s="7" t="s">
        <v>2301</v>
      </c>
    </row>
    <row r="3123" spans="1:50">
      <c r="C3123" s="1"/>
      <c r="E3123" s="7"/>
      <c r="F3123" s="7"/>
      <c r="I3123" s="2"/>
      <c r="AG3123" s="7"/>
      <c r="AH3123" s="7"/>
      <c r="AI3123" s="7"/>
      <c r="AJ3123" s="7"/>
    </row>
    <row r="3124" spans="1:50" hidden="1" outlineLevel="1">
      <c r="A3124" t="s">
        <v>2827</v>
      </c>
      <c r="B3124" t="s">
        <v>529</v>
      </c>
      <c r="C3124" s="1">
        <f t="shared" ref="C3124:C3187" si="683">SUM(N3124:AE3124)</f>
        <v>10456</v>
      </c>
      <c r="D3124" s="7">
        <f>IF(N3124&gt;0, RANK(N3124,(N3124:P3124,Q3124:AE3124)),0)</f>
        <v>1</v>
      </c>
      <c r="E3124" s="7">
        <f>IF(O3124&gt;0,RANK(O3124,(N3124:P3124,Q3124:AE3124)),0)</f>
        <v>2</v>
      </c>
      <c r="F3124" s="7">
        <f>IF(P3124&gt;0,RANK(P3124,(N3124:P3124,Q3124:AE3124)),0)</f>
        <v>3</v>
      </c>
      <c r="G3124" s="1">
        <f t="shared" si="680"/>
        <v>557</v>
      </c>
      <c r="H3124" s="2">
        <f t="shared" si="681"/>
        <v>5.3270849273144606E-2</v>
      </c>
      <c r="I3124" s="2"/>
      <c r="J3124" s="2">
        <f t="shared" ref="J3124:L3155" si="684">IF($C3124=0,"-",N3124/$C3124)</f>
        <v>0.5209449120122418</v>
      </c>
      <c r="K3124" s="2">
        <f t="shared" si="684"/>
        <v>0.46767406273909717</v>
      </c>
      <c r="L3124" s="2">
        <f t="shared" si="684"/>
        <v>7.5554705432287683E-3</v>
      </c>
      <c r="M3124" s="2">
        <f t="shared" ref="M3124:M3187" si="685">IF(C3124=0,"-",(1-J3124-K3124-L3124))</f>
        <v>3.825554705432257E-3</v>
      </c>
      <c r="N3124" s="1">
        <v>5447</v>
      </c>
      <c r="O3124" s="1">
        <v>4890</v>
      </c>
      <c r="P3124" s="1">
        <v>79</v>
      </c>
      <c r="Q3124" s="1">
        <v>10</v>
      </c>
      <c r="R3124" s="1">
        <v>6</v>
      </c>
      <c r="S3124" s="1">
        <v>10</v>
      </c>
      <c r="T3124" s="1">
        <v>2</v>
      </c>
      <c r="U3124" s="1">
        <v>2</v>
      </c>
      <c r="W3124" s="1">
        <v>10</v>
      </c>
      <c r="AG3124" s="7">
        <f>IF(Q3124&gt;0,RANK(Q3124,(N3124:P3124,Q3124:AE3124)),0)</f>
        <v>4</v>
      </c>
      <c r="AH3124" s="7">
        <f>IF(R3124&gt;0,RANK(R3124,(N3124:P3124,Q3124:AE3124)),0)</f>
        <v>7</v>
      </c>
      <c r="AI3124" s="7">
        <f>IF(T3124&gt;0,RANK(T3124,(N3124:P3124,Q3124:AE3124)),0)</f>
        <v>8</v>
      </c>
      <c r="AJ3124" s="7">
        <f>IF(S3124&gt;0,RANK(S3124,(N3124:P3124,Q3124:AE3124)),0)</f>
        <v>4</v>
      </c>
      <c r="AK3124" s="2">
        <f t="shared" ref="AK3124:AL3155" si="686">IF($C3124=0,"-",Q3124/$C3124)</f>
        <v>9.5638867635807194E-4</v>
      </c>
      <c r="AL3124" s="2">
        <f t="shared" si="686"/>
        <v>5.7383320581484319E-4</v>
      </c>
      <c r="AM3124" s="2">
        <f t="shared" ref="AM3124:AM3187" si="687">IF($C3124=0,"-",T3124/$C3124)</f>
        <v>1.9127773527161438E-4</v>
      </c>
      <c r="AN3124" s="2">
        <f t="shared" ref="AN3124:AN3187" si="688">IF($C3124=0,"-",S3124/$C3124)</f>
        <v>9.5638867635807194E-4</v>
      </c>
      <c r="AP3124" t="s">
        <v>2827</v>
      </c>
      <c r="AQ3124" t="s">
        <v>529</v>
      </c>
      <c r="AR3124" s="69">
        <v>6</v>
      </c>
      <c r="AT3124" s="85" t="s">
        <v>3794</v>
      </c>
      <c r="AU3124" s="84" t="s">
        <v>3988</v>
      </c>
      <c r="AV3124" s="77" t="str">
        <f t="shared" ref="AV3124:AV3187" si="689">AT3124&amp;AU3124</f>
        <v>55001</v>
      </c>
      <c r="AX3124" s="7" t="s">
        <v>186</v>
      </c>
    </row>
    <row r="3125" spans="1:50" hidden="1" outlineLevel="1">
      <c r="A3125" t="s">
        <v>3292</v>
      </c>
      <c r="B3125" t="s">
        <v>529</v>
      </c>
      <c r="C3125" s="1">
        <f t="shared" si="683"/>
        <v>9199</v>
      </c>
      <c r="D3125" s="7">
        <f>IF(N3125&gt;0, RANK(N3125,(N3125:P3125,Q3125:AE3125)),0)</f>
        <v>1</v>
      </c>
      <c r="E3125" s="7">
        <f>IF(O3125&gt;0,RANK(O3125,(N3125:P3125,Q3125:AE3125)),0)</f>
        <v>2</v>
      </c>
      <c r="F3125" s="7">
        <f>IF(P3125&gt;0,RANK(P3125,(N3125:P3125,Q3125:AE3125)),0)</f>
        <v>3</v>
      </c>
      <c r="G3125" s="1">
        <f t="shared" si="680"/>
        <v>2492</v>
      </c>
      <c r="H3125" s="2">
        <f t="shared" si="681"/>
        <v>0.27089901076203937</v>
      </c>
      <c r="I3125" s="2"/>
      <c r="J3125" s="2">
        <f t="shared" si="684"/>
        <v>0.63104685291879548</v>
      </c>
      <c r="K3125" s="2">
        <f t="shared" si="684"/>
        <v>0.36014784215675616</v>
      </c>
      <c r="L3125" s="2">
        <f t="shared" si="684"/>
        <v>5.9789107511686052E-3</v>
      </c>
      <c r="M3125" s="2">
        <f t="shared" si="685"/>
        <v>2.8263941732797598E-3</v>
      </c>
      <c r="N3125" s="1">
        <v>5805</v>
      </c>
      <c r="O3125" s="1">
        <v>3313</v>
      </c>
      <c r="P3125" s="1">
        <v>55</v>
      </c>
      <c r="Q3125" s="1">
        <v>17</v>
      </c>
      <c r="R3125" s="1">
        <v>0</v>
      </c>
      <c r="S3125" s="1">
        <v>8</v>
      </c>
      <c r="T3125" s="1">
        <v>0</v>
      </c>
      <c r="U3125" s="1">
        <v>1</v>
      </c>
      <c r="W3125" s="1">
        <v>0</v>
      </c>
      <c r="AG3125" s="7">
        <f>IF(Q3125&gt;0,RANK(Q3125,(N3125:P3125,Q3125:AE3125)),0)</f>
        <v>4</v>
      </c>
      <c r="AH3125" s="7">
        <f>IF(R3125&gt;0,RANK(R3125,(N3125:P3125,Q3125:AE3125)),0)</f>
        <v>0</v>
      </c>
      <c r="AI3125" s="7">
        <f>IF(T3125&gt;0,RANK(T3125,(N3125:P3125,Q3125:AE3125)),0)</f>
        <v>0</v>
      </c>
      <c r="AJ3125" s="7">
        <f>IF(S3125&gt;0,RANK(S3125,(N3125:P3125,Q3125:AE3125)),0)</f>
        <v>5</v>
      </c>
      <c r="AK3125" s="2">
        <f t="shared" si="686"/>
        <v>1.8480269594521143E-3</v>
      </c>
      <c r="AL3125" s="2">
        <f t="shared" si="686"/>
        <v>0</v>
      </c>
      <c r="AM3125" s="2">
        <f t="shared" si="687"/>
        <v>0</v>
      </c>
      <c r="AN3125" s="2">
        <f t="shared" si="688"/>
        <v>8.6965974562452442E-4</v>
      </c>
      <c r="AP3125" t="s">
        <v>3292</v>
      </c>
      <c r="AQ3125" t="s">
        <v>529</v>
      </c>
      <c r="AR3125" s="69">
        <v>7</v>
      </c>
      <c r="AT3125" s="85" t="s">
        <v>3794</v>
      </c>
      <c r="AU3125" s="84" t="s">
        <v>3989</v>
      </c>
      <c r="AV3125" s="77" t="str">
        <f t="shared" si="689"/>
        <v>55003</v>
      </c>
      <c r="AX3125" s="7" t="s">
        <v>186</v>
      </c>
    </row>
    <row r="3126" spans="1:50" hidden="1" outlineLevel="1">
      <c r="A3126" t="s">
        <v>3219</v>
      </c>
      <c r="B3126" t="s">
        <v>529</v>
      </c>
      <c r="C3126" s="1">
        <f t="shared" si="683"/>
        <v>23937</v>
      </c>
      <c r="D3126" s="7">
        <f>IF(N3126&gt;0, RANK(N3126,(N3126:P3126,Q3126:AE3126)),0)</f>
        <v>2</v>
      </c>
      <c r="E3126" s="7">
        <f>IF(O3126&gt;0,RANK(O3126,(N3126:P3126,Q3126:AE3126)),0)</f>
        <v>1</v>
      </c>
      <c r="F3126" s="7">
        <f>IF(P3126&gt;0,RANK(P3126,(N3126:P3126,Q3126:AE3126)),0)</f>
        <v>3</v>
      </c>
      <c r="G3126" s="1">
        <f t="shared" si="680"/>
        <v>334</v>
      </c>
      <c r="H3126" s="2">
        <f t="shared" si="681"/>
        <v>1.3953294063583574E-2</v>
      </c>
      <c r="I3126" s="2"/>
      <c r="J3126" s="2">
        <f t="shared" si="684"/>
        <v>0.48861595020261522</v>
      </c>
      <c r="K3126" s="2">
        <f t="shared" si="684"/>
        <v>0.50256924426619876</v>
      </c>
      <c r="L3126" s="2">
        <f t="shared" si="684"/>
        <v>5.2638175209926055E-3</v>
      </c>
      <c r="M3126" s="2">
        <f t="shared" si="685"/>
        <v>3.5509880101933598E-3</v>
      </c>
      <c r="N3126" s="1">
        <v>11696</v>
      </c>
      <c r="O3126" s="1">
        <v>12030</v>
      </c>
      <c r="P3126" s="1">
        <v>126</v>
      </c>
      <c r="Q3126" s="1">
        <v>32</v>
      </c>
      <c r="R3126" s="1">
        <v>13</v>
      </c>
      <c r="S3126" s="1">
        <v>14</v>
      </c>
      <c r="T3126" s="1">
        <v>3</v>
      </c>
      <c r="U3126" s="1">
        <v>3</v>
      </c>
      <c r="W3126" s="1">
        <v>20</v>
      </c>
      <c r="AG3126" s="7">
        <f>IF(Q3126&gt;0,RANK(Q3126,(N3126:P3126,Q3126:AE3126)),0)</f>
        <v>4</v>
      </c>
      <c r="AH3126" s="7">
        <f>IF(R3126&gt;0,RANK(R3126,(N3126:P3126,Q3126:AE3126)),0)</f>
        <v>7</v>
      </c>
      <c r="AI3126" s="7">
        <f>IF(T3126&gt;0,RANK(T3126,(N3126:P3126,Q3126:AE3126)),0)</f>
        <v>8</v>
      </c>
      <c r="AJ3126" s="7">
        <f>IF(S3126&gt;0,RANK(S3126,(N3126:P3126,Q3126:AE3126)),0)</f>
        <v>6</v>
      </c>
      <c r="AK3126" s="2">
        <f t="shared" si="686"/>
        <v>1.3368425450139951E-3</v>
      </c>
      <c r="AL3126" s="2">
        <f t="shared" si="686"/>
        <v>5.4309228391193553E-4</v>
      </c>
      <c r="AM3126" s="2">
        <f t="shared" si="687"/>
        <v>1.2532898859506203E-4</v>
      </c>
      <c r="AN3126" s="2">
        <f t="shared" si="688"/>
        <v>5.8486861344362283E-4</v>
      </c>
      <c r="AP3126" t="s">
        <v>3219</v>
      </c>
      <c r="AQ3126" t="s">
        <v>529</v>
      </c>
      <c r="AR3126" s="69">
        <v>7</v>
      </c>
      <c r="AT3126" s="85" t="s">
        <v>3794</v>
      </c>
      <c r="AU3126" s="84" t="s">
        <v>3632</v>
      </c>
      <c r="AV3126" s="77" t="str">
        <f t="shared" si="689"/>
        <v>55005</v>
      </c>
      <c r="AX3126" s="7" t="s">
        <v>186</v>
      </c>
    </row>
    <row r="3127" spans="1:50" hidden="1" outlineLevel="1">
      <c r="A3127" t="s">
        <v>3220</v>
      </c>
      <c r="B3127" t="s">
        <v>529</v>
      </c>
      <c r="C3127" s="1">
        <f t="shared" si="683"/>
        <v>9699</v>
      </c>
      <c r="D3127" s="7">
        <f>IF(N3127&gt;0, RANK(N3127,(N3127:P3127,Q3127:AE3127)),0)</f>
        <v>1</v>
      </c>
      <c r="E3127" s="7">
        <f>IF(O3127&gt;0,RANK(O3127,(N3127:P3127,Q3127:AE3127)),0)</f>
        <v>2</v>
      </c>
      <c r="F3127" s="7">
        <f>IF(P3127&gt;0,RANK(P3127,(N3127:P3127,Q3127:AE3127)),0)</f>
        <v>3</v>
      </c>
      <c r="G3127" s="1">
        <f t="shared" si="680"/>
        <v>2091</v>
      </c>
      <c r="H3127" s="2">
        <f t="shared" si="681"/>
        <v>0.21558923600371172</v>
      </c>
      <c r="I3127" s="2"/>
      <c r="J3127" s="2">
        <f t="shared" si="684"/>
        <v>0.60263944736570785</v>
      </c>
      <c r="K3127" s="2">
        <f t="shared" si="684"/>
        <v>0.38705021136199608</v>
      </c>
      <c r="L3127" s="2">
        <f t="shared" si="684"/>
        <v>7.2172388906072788E-3</v>
      </c>
      <c r="M3127" s="2">
        <f t="shared" si="685"/>
        <v>3.0931023816887964E-3</v>
      </c>
      <c r="N3127" s="1">
        <v>5845</v>
      </c>
      <c r="O3127" s="1">
        <v>3754</v>
      </c>
      <c r="P3127" s="1">
        <v>70</v>
      </c>
      <c r="Q3127" s="1">
        <v>14</v>
      </c>
      <c r="R3127" s="1">
        <v>0</v>
      </c>
      <c r="S3127" s="1">
        <v>12</v>
      </c>
      <c r="T3127" s="1">
        <v>1</v>
      </c>
      <c r="U3127" s="1">
        <v>0</v>
      </c>
      <c r="W3127" s="1">
        <v>3</v>
      </c>
      <c r="AG3127" s="7">
        <f>IF(Q3127&gt;0,RANK(Q3127,(N3127:P3127,Q3127:AE3127)),0)</f>
        <v>4</v>
      </c>
      <c r="AH3127" s="7">
        <f>IF(R3127&gt;0,RANK(R3127,(N3127:P3127,Q3127:AE3127)),0)</f>
        <v>0</v>
      </c>
      <c r="AI3127" s="7">
        <f>IF(T3127&gt;0,RANK(T3127,(N3127:P3127,Q3127:AE3127)),0)</f>
        <v>7</v>
      </c>
      <c r="AJ3127" s="7">
        <f>IF(S3127&gt;0,RANK(S3127,(N3127:P3127,Q3127:AE3127)),0)</f>
        <v>5</v>
      </c>
      <c r="AK3127" s="2">
        <f t="shared" si="686"/>
        <v>1.4434477781214558E-3</v>
      </c>
      <c r="AL3127" s="2">
        <f t="shared" si="686"/>
        <v>0</v>
      </c>
      <c r="AM3127" s="2">
        <f t="shared" si="687"/>
        <v>1.0310341272296113E-4</v>
      </c>
      <c r="AN3127" s="2">
        <f t="shared" si="688"/>
        <v>1.2372409526755336E-3</v>
      </c>
      <c r="AP3127" t="s">
        <v>3220</v>
      </c>
      <c r="AQ3127" t="s">
        <v>529</v>
      </c>
      <c r="AR3127" s="69">
        <v>7</v>
      </c>
      <c r="AT3127" s="85" t="s">
        <v>3794</v>
      </c>
      <c r="AU3127" s="84" t="s">
        <v>2597</v>
      </c>
      <c r="AV3127" s="77" t="str">
        <f t="shared" si="689"/>
        <v>55007</v>
      </c>
      <c r="AX3127" s="7" t="s">
        <v>186</v>
      </c>
    </row>
    <row r="3128" spans="1:50" hidden="1" outlineLevel="1">
      <c r="A3128" t="s">
        <v>2627</v>
      </c>
      <c r="B3128" t="s">
        <v>529</v>
      </c>
      <c r="C3128" s="1">
        <f t="shared" si="683"/>
        <v>123294</v>
      </c>
      <c r="D3128" s="7">
        <f>IF(N3128&gt;0, RANK(N3128,(N3128:P3128,Q3128:AE3128)),0)</f>
        <v>2</v>
      </c>
      <c r="E3128" s="7">
        <f>IF(O3128&gt;0,RANK(O3128,(N3128:P3128,Q3128:AE3128)),0)</f>
        <v>1</v>
      </c>
      <c r="F3128" s="7">
        <f>IF(P3128&gt;0,RANK(P3128,(N3128:P3128,Q3128:AE3128)),0)</f>
        <v>3</v>
      </c>
      <c r="G3128" s="1">
        <f t="shared" si="680"/>
        <v>12238</v>
      </c>
      <c r="H3128" s="2">
        <f t="shared" si="681"/>
        <v>9.925868249874284E-2</v>
      </c>
      <c r="I3128" s="2"/>
      <c r="J3128" s="2">
        <f t="shared" si="684"/>
        <v>0.4455610167566954</v>
      </c>
      <c r="K3128" s="2">
        <f t="shared" si="684"/>
        <v>0.54481969925543827</v>
      </c>
      <c r="L3128" s="2">
        <f t="shared" si="684"/>
        <v>5.4179441010916993E-3</v>
      </c>
      <c r="M3128" s="2">
        <f t="shared" si="685"/>
        <v>4.201339886774568E-3</v>
      </c>
      <c r="N3128" s="1">
        <v>54935</v>
      </c>
      <c r="O3128" s="1">
        <v>67173</v>
      </c>
      <c r="P3128" s="1">
        <v>668</v>
      </c>
      <c r="Q3128" s="1">
        <v>268</v>
      </c>
      <c r="R3128" s="1">
        <v>0</v>
      </c>
      <c r="S3128" s="1">
        <v>91</v>
      </c>
      <c r="T3128" s="1">
        <v>9</v>
      </c>
      <c r="U3128" s="1">
        <v>44</v>
      </c>
      <c r="W3128" s="1">
        <v>106</v>
      </c>
      <c r="AG3128" s="7">
        <f>IF(Q3128&gt;0,RANK(Q3128,(N3128:P3128,Q3128:AE3128)),0)</f>
        <v>4</v>
      </c>
      <c r="AH3128" s="7">
        <f>IF(R3128&gt;0,RANK(R3128,(N3128:P3128,Q3128:AE3128)),0)</f>
        <v>0</v>
      </c>
      <c r="AI3128" s="7">
        <f>IF(T3128&gt;0,RANK(T3128,(N3128:P3128,Q3128:AE3128)),0)</f>
        <v>8</v>
      </c>
      <c r="AJ3128" s="7">
        <f>IF(S3128&gt;0,RANK(S3128,(N3128:P3128,Q3128:AE3128)),0)</f>
        <v>6</v>
      </c>
      <c r="AK3128" s="2">
        <f t="shared" si="686"/>
        <v>2.1736661962463706E-3</v>
      </c>
      <c r="AL3128" s="2">
        <f t="shared" si="686"/>
        <v>0</v>
      </c>
      <c r="AM3128" s="2">
        <f t="shared" si="687"/>
        <v>7.29962528590199E-5</v>
      </c>
      <c r="AN3128" s="2">
        <f t="shared" si="688"/>
        <v>7.3807322335231235E-4</v>
      </c>
      <c r="AP3128" t="s">
        <v>2627</v>
      </c>
      <c r="AQ3128" t="s">
        <v>529</v>
      </c>
      <c r="AR3128" s="69">
        <v>8</v>
      </c>
      <c r="AT3128" s="85" t="s">
        <v>3794</v>
      </c>
      <c r="AU3128" s="84" t="s">
        <v>3218</v>
      </c>
      <c r="AV3128" s="77" t="str">
        <f t="shared" si="689"/>
        <v>55009</v>
      </c>
      <c r="AX3128" s="7" t="s">
        <v>186</v>
      </c>
    </row>
    <row r="3129" spans="1:50" hidden="1" outlineLevel="1">
      <c r="A3129" t="s">
        <v>1862</v>
      </c>
      <c r="B3129" t="s">
        <v>529</v>
      </c>
      <c r="C3129" s="1">
        <f t="shared" si="683"/>
        <v>7591</v>
      </c>
      <c r="D3129" s="7">
        <f>IF(N3129&gt;0, RANK(N3129,(N3129:P3129,Q3129:AE3129)),0)</f>
        <v>1</v>
      </c>
      <c r="E3129" s="7">
        <f>IF(O3129&gt;0,RANK(O3129,(N3129:P3129,Q3129:AE3129)),0)</f>
        <v>2</v>
      </c>
      <c r="F3129" s="7">
        <f>IF(P3129&gt;0,RANK(P3129,(N3129:P3129,Q3129:AE3129)),0)</f>
        <v>3</v>
      </c>
      <c r="G3129" s="1">
        <f t="shared" si="680"/>
        <v>496</v>
      </c>
      <c r="H3129" s="2">
        <f t="shared" si="681"/>
        <v>6.5340534843894085E-2</v>
      </c>
      <c r="I3129" s="2"/>
      <c r="J3129" s="2">
        <f t="shared" si="684"/>
        <v>0.52667632722961399</v>
      </c>
      <c r="K3129" s="2">
        <f t="shared" si="684"/>
        <v>0.46133579238571992</v>
      </c>
      <c r="L3129" s="2">
        <f t="shared" si="684"/>
        <v>8.1675668554867607E-3</v>
      </c>
      <c r="M3129" s="2">
        <f t="shared" si="685"/>
        <v>3.8203135291793224E-3</v>
      </c>
      <c r="N3129" s="1">
        <v>3998</v>
      </c>
      <c r="O3129" s="1">
        <v>3502</v>
      </c>
      <c r="P3129" s="1">
        <v>62</v>
      </c>
      <c r="Q3129" s="1">
        <v>13</v>
      </c>
      <c r="R3129" s="1">
        <v>3</v>
      </c>
      <c r="S3129" s="1">
        <v>13</v>
      </c>
      <c r="T3129" s="1">
        <v>0</v>
      </c>
      <c r="U3129" s="1">
        <v>0</v>
      </c>
      <c r="W3129" s="1">
        <v>0</v>
      </c>
      <c r="AG3129" s="7">
        <f>IF(Q3129&gt;0,RANK(Q3129,(N3129:P3129,Q3129:AE3129)),0)</f>
        <v>4</v>
      </c>
      <c r="AH3129" s="7">
        <f>IF(R3129&gt;0,RANK(R3129,(N3129:P3129,Q3129:AE3129)),0)</f>
        <v>6</v>
      </c>
      <c r="AI3129" s="7">
        <f>IF(T3129&gt;0,RANK(T3129,(N3129:P3129,Q3129:AE3129)),0)</f>
        <v>0</v>
      </c>
      <c r="AJ3129" s="7">
        <f>IF(S3129&gt;0,RANK(S3129,(N3129:P3129,Q3129:AE3129)),0)</f>
        <v>4</v>
      </c>
      <c r="AK3129" s="2">
        <f t="shared" si="686"/>
        <v>1.7125543406665787E-3</v>
      </c>
      <c r="AL3129" s="2">
        <f t="shared" si="686"/>
        <v>3.952048478461336E-4</v>
      </c>
      <c r="AM3129" s="2">
        <f t="shared" si="687"/>
        <v>0</v>
      </c>
      <c r="AN3129" s="2">
        <f t="shared" si="688"/>
        <v>1.7125543406665787E-3</v>
      </c>
      <c r="AP3129" t="s">
        <v>1862</v>
      </c>
      <c r="AQ3129" t="s">
        <v>529</v>
      </c>
      <c r="AR3129" s="69">
        <v>3</v>
      </c>
      <c r="AT3129" s="85" t="s">
        <v>3794</v>
      </c>
      <c r="AU3129" s="84" t="s">
        <v>3234</v>
      </c>
      <c r="AV3129" s="77" t="str">
        <f t="shared" si="689"/>
        <v>55011</v>
      </c>
      <c r="AX3129" s="7" t="s">
        <v>186</v>
      </c>
    </row>
    <row r="3130" spans="1:50" hidden="1" outlineLevel="1">
      <c r="A3130" t="s">
        <v>3987</v>
      </c>
      <c r="B3130" t="s">
        <v>529</v>
      </c>
      <c r="C3130" s="1">
        <f t="shared" si="683"/>
        <v>9321</v>
      </c>
      <c r="D3130" s="7">
        <f>IF(N3130&gt;0, RANK(N3130,(N3130:P3130,Q3130:AE3130)),0)</f>
        <v>2</v>
      </c>
      <c r="E3130" s="7">
        <f>IF(O3130&gt;0,RANK(O3130,(N3130:P3130,Q3130:AE3130)),0)</f>
        <v>1</v>
      </c>
      <c r="F3130" s="7">
        <f>IF(P3130&gt;0,RANK(P3130,(N3130:P3130,Q3130:AE3130)),0)</f>
        <v>3</v>
      </c>
      <c r="G3130" s="1">
        <f t="shared" si="680"/>
        <v>244</v>
      </c>
      <c r="H3130" s="2">
        <f t="shared" si="681"/>
        <v>2.617744877159103E-2</v>
      </c>
      <c r="I3130" s="2"/>
      <c r="J3130" s="2">
        <f t="shared" si="684"/>
        <v>0.4826735328827379</v>
      </c>
      <c r="K3130" s="2">
        <f t="shared" si="684"/>
        <v>0.50885098165432896</v>
      </c>
      <c r="L3130" s="2">
        <f t="shared" si="684"/>
        <v>4.6132389228623538E-3</v>
      </c>
      <c r="M3130" s="2">
        <f t="shared" si="685"/>
        <v>3.8622465400708428E-3</v>
      </c>
      <c r="N3130" s="1">
        <v>4499</v>
      </c>
      <c r="O3130" s="1">
        <v>4743</v>
      </c>
      <c r="P3130" s="1">
        <v>43</v>
      </c>
      <c r="Q3130" s="1">
        <v>16</v>
      </c>
      <c r="R3130" s="1">
        <v>6</v>
      </c>
      <c r="S3130" s="1">
        <v>9</v>
      </c>
      <c r="T3130" s="1">
        <v>0</v>
      </c>
      <c r="U3130" s="1">
        <v>0</v>
      </c>
      <c r="W3130" s="1">
        <v>5</v>
      </c>
      <c r="AG3130" s="7">
        <f>IF(Q3130&gt;0,RANK(Q3130,(N3130:P3130,Q3130:AE3130)),0)</f>
        <v>4</v>
      </c>
      <c r="AH3130" s="7">
        <f>IF(R3130&gt;0,RANK(R3130,(N3130:P3130,Q3130:AE3130)),0)</f>
        <v>6</v>
      </c>
      <c r="AI3130" s="7">
        <f>IF(T3130&gt;0,RANK(T3130,(N3130:P3130,Q3130:AE3130)),0)</f>
        <v>0</v>
      </c>
      <c r="AJ3130" s="7">
        <f>IF(S3130&gt;0,RANK(S3130,(N3130:P3130,Q3130:AE3130)),0)</f>
        <v>5</v>
      </c>
      <c r="AK3130" s="2">
        <f t="shared" si="686"/>
        <v>1.7165540178092479E-3</v>
      </c>
      <c r="AL3130" s="2">
        <f t="shared" si="686"/>
        <v>6.4370775667846802E-4</v>
      </c>
      <c r="AM3130" s="2">
        <f t="shared" si="687"/>
        <v>0</v>
      </c>
      <c r="AN3130" s="2">
        <f t="shared" si="688"/>
        <v>9.6556163501770192E-4</v>
      </c>
      <c r="AP3130" t="s">
        <v>3987</v>
      </c>
      <c r="AQ3130" t="s">
        <v>529</v>
      </c>
      <c r="AR3130" s="69">
        <v>7</v>
      </c>
      <c r="AT3130" s="85" t="s">
        <v>3794</v>
      </c>
      <c r="AU3130" s="84" t="s">
        <v>3235</v>
      </c>
      <c r="AV3130" s="77" t="str">
        <f t="shared" si="689"/>
        <v>55013</v>
      </c>
      <c r="AX3130" s="7" t="s">
        <v>186</v>
      </c>
    </row>
    <row r="3131" spans="1:50" hidden="1" outlineLevel="1">
      <c r="A3131" t="s">
        <v>1846</v>
      </c>
      <c r="B3131" t="s">
        <v>529</v>
      </c>
      <c r="C3131" s="1">
        <f t="shared" si="683"/>
        <v>25276</v>
      </c>
      <c r="D3131" s="7">
        <f>IF(N3131&gt;0, RANK(N3131,(N3131:P3131,Q3131:AE3131)),0)</f>
        <v>2</v>
      </c>
      <c r="E3131" s="7">
        <f>IF(O3131&gt;0,RANK(O3131,(N3131:P3131,Q3131:AE3131)),0)</f>
        <v>1</v>
      </c>
      <c r="F3131" s="7">
        <f>IF(P3131&gt;0,RANK(P3131,(N3131:P3131,Q3131:AE3131)),0)</f>
        <v>3</v>
      </c>
      <c r="G3131" s="1">
        <f t="shared" si="680"/>
        <v>4431</v>
      </c>
      <c r="H3131" s="2">
        <f t="shared" si="681"/>
        <v>0.17530463680962177</v>
      </c>
      <c r="I3131" s="2"/>
      <c r="J3131" s="2">
        <f t="shared" si="684"/>
        <v>0.40710555467637283</v>
      </c>
      <c r="K3131" s="2">
        <f t="shared" si="684"/>
        <v>0.5824101914859946</v>
      </c>
      <c r="L3131" s="2">
        <f t="shared" si="684"/>
        <v>6.3696787466371264E-3</v>
      </c>
      <c r="M3131" s="2">
        <f t="shared" si="685"/>
        <v>4.1145750909953914E-3</v>
      </c>
      <c r="N3131" s="1">
        <v>10290</v>
      </c>
      <c r="O3131" s="1">
        <v>14721</v>
      </c>
      <c r="P3131" s="1">
        <v>161</v>
      </c>
      <c r="Q3131" s="1">
        <v>48</v>
      </c>
      <c r="R3131" s="1">
        <v>9</v>
      </c>
      <c r="S3131" s="1">
        <v>20</v>
      </c>
      <c r="T3131" s="1">
        <v>1</v>
      </c>
      <c r="U3131" s="1">
        <v>4</v>
      </c>
      <c r="W3131" s="1">
        <v>22</v>
      </c>
      <c r="AG3131" s="7">
        <f>IF(Q3131&gt;0,RANK(Q3131,(N3131:P3131,Q3131:AE3131)),0)</f>
        <v>4</v>
      </c>
      <c r="AH3131" s="7">
        <f>IF(R3131&gt;0,RANK(R3131,(N3131:P3131,Q3131:AE3131)),0)</f>
        <v>7</v>
      </c>
      <c r="AI3131" s="7">
        <f>IF(T3131&gt;0,RANK(T3131,(N3131:P3131,Q3131:AE3131)),0)</f>
        <v>9</v>
      </c>
      <c r="AJ3131" s="7">
        <f>IF(S3131&gt;0,RANK(S3131,(N3131:P3131,Q3131:AE3131)),0)</f>
        <v>6</v>
      </c>
      <c r="AK3131" s="2">
        <f t="shared" si="686"/>
        <v>1.8990346573824971E-3</v>
      </c>
      <c r="AL3131" s="2">
        <f t="shared" si="686"/>
        <v>3.5606899825921826E-4</v>
      </c>
      <c r="AM3131" s="2">
        <f t="shared" si="687"/>
        <v>3.9563222028802028E-5</v>
      </c>
      <c r="AN3131" s="2">
        <f t="shared" si="688"/>
        <v>7.9126444057604046E-4</v>
      </c>
      <c r="AP3131" t="s">
        <v>1846</v>
      </c>
      <c r="AQ3131" t="s">
        <v>529</v>
      </c>
      <c r="AR3131" s="69">
        <v>0</v>
      </c>
      <c r="AT3131" s="85" t="s">
        <v>3794</v>
      </c>
      <c r="AU3131" s="84" t="s">
        <v>4670</v>
      </c>
      <c r="AV3131" s="77" t="str">
        <f t="shared" si="689"/>
        <v>55015</v>
      </c>
      <c r="AX3131" s="7" t="s">
        <v>186</v>
      </c>
    </row>
    <row r="3132" spans="1:50" hidden="1" outlineLevel="1">
      <c r="A3132" t="s">
        <v>4479</v>
      </c>
      <c r="B3132" t="s">
        <v>529</v>
      </c>
      <c r="C3132" s="1">
        <f t="shared" si="683"/>
        <v>30524</v>
      </c>
      <c r="D3132" s="7">
        <f>IF(N3132&gt;0, RANK(N3132,(N3132:P3132,Q3132:AE3132)),0)</f>
        <v>2</v>
      </c>
      <c r="E3132" s="7">
        <f>IF(O3132&gt;0,RANK(O3132,(N3132:P3132,Q3132:AE3132)),0)</f>
        <v>1</v>
      </c>
      <c r="F3132" s="7">
        <f>IF(P3132&gt;0,RANK(P3132,(N3132:P3132,Q3132:AE3132)),0)</f>
        <v>3</v>
      </c>
      <c r="G3132" s="1">
        <f t="shared" si="680"/>
        <v>699</v>
      </c>
      <c r="H3132" s="2">
        <f t="shared" si="681"/>
        <v>2.2900013104442406E-2</v>
      </c>
      <c r="I3132" s="2"/>
      <c r="J3132" s="2">
        <f t="shared" si="684"/>
        <v>0.48325907482636615</v>
      </c>
      <c r="K3132" s="2">
        <f t="shared" si="684"/>
        <v>0.50615908793080855</v>
      </c>
      <c r="L3132" s="2">
        <f t="shared" si="684"/>
        <v>6.4866989909579346E-3</v>
      </c>
      <c r="M3132" s="2">
        <f t="shared" si="685"/>
        <v>4.0951382518674192E-3</v>
      </c>
      <c r="N3132" s="1">
        <v>14751</v>
      </c>
      <c r="O3132" s="1">
        <v>15450</v>
      </c>
      <c r="P3132" s="1">
        <v>198</v>
      </c>
      <c r="Q3132" s="1">
        <v>58</v>
      </c>
      <c r="R3132" s="1">
        <v>18</v>
      </c>
      <c r="S3132" s="1">
        <v>31</v>
      </c>
      <c r="T3132" s="1">
        <v>1</v>
      </c>
      <c r="U3132" s="1">
        <v>8</v>
      </c>
      <c r="W3132" s="1">
        <v>9</v>
      </c>
      <c r="AG3132" s="7">
        <f>IF(Q3132&gt;0,RANK(Q3132,(N3132:P3132,Q3132:AE3132)),0)</f>
        <v>4</v>
      </c>
      <c r="AH3132" s="7">
        <f>IF(R3132&gt;0,RANK(R3132,(N3132:P3132,Q3132:AE3132)),0)</f>
        <v>6</v>
      </c>
      <c r="AI3132" s="7">
        <f>IF(T3132&gt;0,RANK(T3132,(N3132:P3132,Q3132:AE3132)),0)</f>
        <v>9</v>
      </c>
      <c r="AJ3132" s="7">
        <f>IF(S3132&gt;0,RANK(S3132,(N3132:P3132,Q3132:AE3132)),0)</f>
        <v>5</v>
      </c>
      <c r="AK3132" s="2">
        <f t="shared" si="686"/>
        <v>1.9001441488664657E-3</v>
      </c>
      <c r="AL3132" s="2">
        <f t="shared" si="686"/>
        <v>5.8969990826890318E-4</v>
      </c>
      <c r="AM3132" s="2">
        <f t="shared" si="687"/>
        <v>3.2761106014939063E-5</v>
      </c>
      <c r="AN3132" s="2">
        <f t="shared" si="688"/>
        <v>1.0155942864631109E-3</v>
      </c>
      <c r="AP3132" t="s">
        <v>4479</v>
      </c>
      <c r="AQ3132" t="s">
        <v>529</v>
      </c>
      <c r="AR3132" s="69">
        <v>7</v>
      </c>
      <c r="AT3132" s="85" t="s">
        <v>3794</v>
      </c>
      <c r="AU3132" s="84" t="s">
        <v>4671</v>
      </c>
      <c r="AV3132" s="77" t="str">
        <f t="shared" si="689"/>
        <v>55017</v>
      </c>
      <c r="AX3132" s="7" t="s">
        <v>186</v>
      </c>
    </row>
    <row r="3133" spans="1:50" hidden="1" outlineLevel="1">
      <c r="A3133" t="s">
        <v>2858</v>
      </c>
      <c r="B3133" t="s">
        <v>529</v>
      </c>
      <c r="C3133" s="1">
        <f t="shared" si="683"/>
        <v>15125</v>
      </c>
      <c r="D3133" s="7">
        <f>IF(N3133&gt;0, RANK(N3133,(N3133:P3133,Q3133:AE3133)),0)</f>
        <v>2</v>
      </c>
      <c r="E3133" s="7">
        <f>IF(O3133&gt;0,RANK(O3133,(N3133:P3133,Q3133:AE3133)),0)</f>
        <v>1</v>
      </c>
      <c r="F3133" s="7">
        <f>IF(P3133&gt;0,RANK(P3133,(N3133:P3133,Q3133:AE3133)),0)</f>
        <v>3</v>
      </c>
      <c r="G3133" s="1">
        <f t="shared" si="680"/>
        <v>1000</v>
      </c>
      <c r="H3133" s="2">
        <f t="shared" si="681"/>
        <v>6.6115702479338845E-2</v>
      </c>
      <c r="I3133" s="2"/>
      <c r="J3133" s="2">
        <f t="shared" si="684"/>
        <v>0.46056198347107435</v>
      </c>
      <c r="K3133" s="2">
        <f t="shared" si="684"/>
        <v>0.5266776859504132</v>
      </c>
      <c r="L3133" s="2">
        <f t="shared" si="684"/>
        <v>8.7272727272727276E-3</v>
      </c>
      <c r="M3133" s="2">
        <f t="shared" si="685"/>
        <v>4.033057851239719E-3</v>
      </c>
      <c r="N3133" s="1">
        <v>6966</v>
      </c>
      <c r="O3133" s="1">
        <v>7966</v>
      </c>
      <c r="P3133" s="1">
        <v>132</v>
      </c>
      <c r="Q3133" s="1">
        <v>22</v>
      </c>
      <c r="R3133" s="1">
        <v>4</v>
      </c>
      <c r="S3133" s="1">
        <v>19</v>
      </c>
      <c r="T3133" s="1">
        <v>3</v>
      </c>
      <c r="U3133" s="1">
        <v>2</v>
      </c>
      <c r="W3133" s="1">
        <v>11</v>
      </c>
      <c r="AG3133" s="7">
        <f>IF(Q3133&gt;0,RANK(Q3133,(N3133:P3133,Q3133:AE3133)),0)</f>
        <v>4</v>
      </c>
      <c r="AH3133" s="7">
        <f>IF(R3133&gt;0,RANK(R3133,(N3133:P3133,Q3133:AE3133)),0)</f>
        <v>7</v>
      </c>
      <c r="AI3133" s="7">
        <f>IF(T3133&gt;0,RANK(T3133,(N3133:P3133,Q3133:AE3133)),0)</f>
        <v>8</v>
      </c>
      <c r="AJ3133" s="7">
        <f>IF(S3133&gt;0,RANK(S3133,(N3133:P3133,Q3133:AE3133)),0)</f>
        <v>5</v>
      </c>
      <c r="AK3133" s="2">
        <f t="shared" si="686"/>
        <v>1.4545454545454545E-3</v>
      </c>
      <c r="AL3133" s="2">
        <f t="shared" si="686"/>
        <v>2.6446280991735538E-4</v>
      </c>
      <c r="AM3133" s="2">
        <f t="shared" si="687"/>
        <v>1.9834710743801652E-4</v>
      </c>
      <c r="AN3133" s="2">
        <f t="shared" si="688"/>
        <v>1.2561983471074381E-3</v>
      </c>
      <c r="AP3133" t="s">
        <v>2858</v>
      </c>
      <c r="AQ3133" t="s">
        <v>529</v>
      </c>
      <c r="AR3133" s="69">
        <v>0</v>
      </c>
      <c r="AT3133" s="85" t="s">
        <v>3794</v>
      </c>
      <c r="AU3133" s="84" t="s">
        <v>4672</v>
      </c>
      <c r="AV3133" s="77" t="str">
        <f t="shared" si="689"/>
        <v>55019</v>
      </c>
      <c r="AX3133" s="7" t="s">
        <v>186</v>
      </c>
    </row>
    <row r="3134" spans="1:50" hidden="1" outlineLevel="1">
      <c r="A3134" t="s">
        <v>2432</v>
      </c>
      <c r="B3134" t="s">
        <v>529</v>
      </c>
      <c r="C3134" s="1">
        <f t="shared" si="683"/>
        <v>29555</v>
      </c>
      <c r="D3134" s="7">
        <f>IF(N3134&gt;0, RANK(N3134,(N3134:P3134,Q3134:AE3134)),0)</f>
        <v>2</v>
      </c>
      <c r="E3134" s="7">
        <f>IF(O3134&gt;0,RANK(O3134,(N3134:P3134,Q3134:AE3134)),0)</f>
        <v>1</v>
      </c>
      <c r="F3134" s="7">
        <f>IF(P3134&gt;0,RANK(P3134,(N3134:P3134,Q3134:AE3134)),0)</f>
        <v>3</v>
      </c>
      <c r="G3134" s="1">
        <f t="shared" si="680"/>
        <v>656</v>
      </c>
      <c r="H3134" s="2">
        <f t="shared" si="681"/>
        <v>2.2195905938081541E-2</v>
      </c>
      <c r="I3134" s="2"/>
      <c r="J3134" s="2">
        <f t="shared" si="684"/>
        <v>0.48384368127220434</v>
      </c>
      <c r="K3134" s="2">
        <f t="shared" si="684"/>
        <v>0.50603958721028586</v>
      </c>
      <c r="L3134" s="2">
        <f t="shared" si="684"/>
        <v>5.3459651497208592E-3</v>
      </c>
      <c r="M3134" s="2">
        <f t="shared" si="685"/>
        <v>4.7707663677889435E-3</v>
      </c>
      <c r="N3134" s="1">
        <v>14300</v>
      </c>
      <c r="O3134" s="1">
        <v>14956</v>
      </c>
      <c r="P3134" s="1">
        <v>158</v>
      </c>
      <c r="Q3134" s="1">
        <v>66</v>
      </c>
      <c r="R3134" s="1">
        <v>16</v>
      </c>
      <c r="S3134" s="1">
        <v>15</v>
      </c>
      <c r="T3134" s="1">
        <v>6</v>
      </c>
      <c r="U3134" s="1">
        <v>4</v>
      </c>
      <c r="W3134" s="1">
        <v>34</v>
      </c>
      <c r="AG3134" s="7">
        <f>IF(Q3134&gt;0,RANK(Q3134,(N3134:P3134,Q3134:AE3134)),0)</f>
        <v>4</v>
      </c>
      <c r="AH3134" s="7">
        <f>IF(R3134&gt;0,RANK(R3134,(N3134:P3134,Q3134:AE3134)),0)</f>
        <v>6</v>
      </c>
      <c r="AI3134" s="7">
        <f>IF(T3134&gt;0,RANK(T3134,(N3134:P3134,Q3134:AE3134)),0)</f>
        <v>8</v>
      </c>
      <c r="AJ3134" s="7">
        <f>IF(S3134&gt;0,RANK(S3134,(N3134:P3134,Q3134:AE3134)),0)</f>
        <v>7</v>
      </c>
      <c r="AK3134" s="2">
        <f t="shared" si="686"/>
        <v>2.2331246827947894E-3</v>
      </c>
      <c r="AL3134" s="2">
        <f t="shared" si="686"/>
        <v>5.4136355946540348E-4</v>
      </c>
      <c r="AM3134" s="2">
        <f t="shared" si="687"/>
        <v>2.030113347995263E-4</v>
      </c>
      <c r="AN3134" s="2">
        <f t="shared" si="688"/>
        <v>5.0752833699881572E-4</v>
      </c>
      <c r="AP3134" t="s">
        <v>2432</v>
      </c>
      <c r="AQ3134" t="s">
        <v>529</v>
      </c>
      <c r="AR3134" s="69">
        <v>2</v>
      </c>
      <c r="AT3134" s="85" t="s">
        <v>3794</v>
      </c>
      <c r="AU3134" s="84" t="s">
        <v>4350</v>
      </c>
      <c r="AV3134" s="77" t="str">
        <f t="shared" si="689"/>
        <v>55021</v>
      </c>
      <c r="AX3134" s="7" t="s">
        <v>186</v>
      </c>
    </row>
    <row r="3135" spans="1:50" hidden="1" outlineLevel="1">
      <c r="A3135" t="s">
        <v>2780</v>
      </c>
      <c r="B3135" t="s">
        <v>529</v>
      </c>
      <c r="C3135" s="1">
        <f t="shared" si="683"/>
        <v>8459</v>
      </c>
      <c r="D3135" s="7">
        <f>IF(N3135&gt;0, RANK(N3135,(N3135:P3135,Q3135:AE3135)),0)</f>
        <v>1</v>
      </c>
      <c r="E3135" s="7">
        <f>IF(O3135&gt;0,RANK(O3135,(N3135:P3135,Q3135:AE3135)),0)</f>
        <v>2</v>
      </c>
      <c r="F3135" s="7">
        <f>IF(P3135&gt;0,RANK(P3135,(N3135:P3135,Q3135:AE3135)),0)</f>
        <v>3</v>
      </c>
      <c r="G3135" s="1">
        <f t="shared" si="680"/>
        <v>976</v>
      </c>
      <c r="H3135" s="2">
        <f t="shared" si="681"/>
        <v>0.11538006856602435</v>
      </c>
      <c r="I3135" s="2"/>
      <c r="J3135" s="2">
        <f t="shared" si="684"/>
        <v>0.55041967135595227</v>
      </c>
      <c r="K3135" s="2">
        <f t="shared" si="684"/>
        <v>0.43503960278992787</v>
      </c>
      <c r="L3135" s="2">
        <f t="shared" si="684"/>
        <v>6.7383851519092096E-3</v>
      </c>
      <c r="M3135" s="2">
        <f t="shared" si="685"/>
        <v>7.802340702210653E-3</v>
      </c>
      <c r="N3135" s="1">
        <v>4656</v>
      </c>
      <c r="O3135" s="1">
        <v>3680</v>
      </c>
      <c r="P3135" s="1">
        <v>57</v>
      </c>
      <c r="Q3135" s="1">
        <v>23</v>
      </c>
      <c r="R3135" s="1">
        <v>27</v>
      </c>
      <c r="S3135" s="1">
        <v>12</v>
      </c>
      <c r="T3135" s="1">
        <v>0</v>
      </c>
      <c r="U3135" s="1">
        <v>2</v>
      </c>
      <c r="W3135" s="1">
        <v>2</v>
      </c>
      <c r="AG3135" s="7">
        <f>IF(Q3135&gt;0,RANK(Q3135,(N3135:P3135,Q3135:AE3135)),0)</f>
        <v>5</v>
      </c>
      <c r="AH3135" s="7">
        <f>IF(R3135&gt;0,RANK(R3135,(N3135:P3135,Q3135:AE3135)),0)</f>
        <v>4</v>
      </c>
      <c r="AI3135" s="7">
        <f>IF(T3135&gt;0,RANK(T3135,(N3135:P3135,Q3135:AE3135)),0)</f>
        <v>0</v>
      </c>
      <c r="AJ3135" s="7">
        <f>IF(S3135&gt;0,RANK(S3135,(N3135:P3135,Q3135:AE3135)),0)</f>
        <v>6</v>
      </c>
      <c r="AK3135" s="2">
        <f t="shared" si="686"/>
        <v>2.7189975174370493E-3</v>
      </c>
      <c r="AL3135" s="2">
        <f t="shared" si="686"/>
        <v>3.1918666509043623E-3</v>
      </c>
      <c r="AM3135" s="2">
        <f t="shared" si="687"/>
        <v>0</v>
      </c>
      <c r="AN3135" s="2">
        <f t="shared" si="688"/>
        <v>1.4186074004019387E-3</v>
      </c>
      <c r="AP3135" t="s">
        <v>2780</v>
      </c>
      <c r="AQ3135" t="s">
        <v>529</v>
      </c>
      <c r="AR3135" s="69">
        <v>3</v>
      </c>
      <c r="AT3135" s="85" t="s">
        <v>3794</v>
      </c>
      <c r="AU3135" s="84" t="s">
        <v>4351</v>
      </c>
      <c r="AV3135" s="77" t="str">
        <f t="shared" si="689"/>
        <v>55023</v>
      </c>
      <c r="AX3135" s="7" t="s">
        <v>186</v>
      </c>
    </row>
    <row r="3136" spans="1:50" hidden="1" outlineLevel="1">
      <c r="A3136" t="s">
        <v>1847</v>
      </c>
      <c r="B3136" t="s">
        <v>529</v>
      </c>
      <c r="C3136" s="1">
        <f t="shared" si="683"/>
        <v>274249</v>
      </c>
      <c r="D3136" s="7">
        <f>IF(N3136&gt;0, RANK(N3136,(N3136:P3136,Q3136:AE3136)),0)</f>
        <v>1</v>
      </c>
      <c r="E3136" s="7">
        <f>IF(O3136&gt;0,RANK(O3136,(N3136:P3136,Q3136:AE3136)),0)</f>
        <v>2</v>
      </c>
      <c r="F3136" s="7">
        <f>IF(P3136&gt;0,RANK(P3136,(N3136:P3136,Q3136:AE3136)),0)</f>
        <v>3</v>
      </c>
      <c r="G3136" s="1">
        <f t="shared" si="680"/>
        <v>90683</v>
      </c>
      <c r="H3136" s="2">
        <f t="shared" si="681"/>
        <v>0.33065936430032561</v>
      </c>
      <c r="I3136" s="2"/>
      <c r="J3136" s="2">
        <f t="shared" si="684"/>
        <v>0.66017378367833612</v>
      </c>
      <c r="K3136" s="2">
        <f t="shared" si="684"/>
        <v>0.32951441937801051</v>
      </c>
      <c r="L3136" s="2">
        <f t="shared" si="684"/>
        <v>5.3418608636676889E-3</v>
      </c>
      <c r="M3136" s="2">
        <f t="shared" si="685"/>
        <v>4.9699360799856729E-3</v>
      </c>
      <c r="N3136" s="1">
        <v>181052</v>
      </c>
      <c r="O3136" s="1">
        <v>90369</v>
      </c>
      <c r="P3136" s="1">
        <v>1465</v>
      </c>
      <c r="Q3136" s="1">
        <v>742</v>
      </c>
      <c r="R3136" s="1">
        <v>49</v>
      </c>
      <c r="S3136" s="1">
        <v>331</v>
      </c>
      <c r="T3136" s="1">
        <v>19</v>
      </c>
      <c r="U3136" s="1">
        <v>27</v>
      </c>
      <c r="W3136" s="1">
        <v>195</v>
      </c>
      <c r="AG3136" s="7">
        <f>IF(Q3136&gt;0,RANK(Q3136,(N3136:P3136,Q3136:AE3136)),0)</f>
        <v>4</v>
      </c>
      <c r="AH3136" s="7">
        <f>IF(R3136&gt;0,RANK(R3136,(N3136:P3136,Q3136:AE3136)),0)</f>
        <v>7</v>
      </c>
      <c r="AI3136" s="7">
        <f>IF(T3136&gt;0,RANK(T3136,(N3136:P3136,Q3136:AE3136)),0)</f>
        <v>9</v>
      </c>
      <c r="AJ3136" s="7">
        <f>IF(S3136&gt;0,RANK(S3136,(N3136:P3136,Q3136:AE3136)),0)</f>
        <v>5</v>
      </c>
      <c r="AK3136" s="2">
        <f t="shared" si="686"/>
        <v>2.7055704852159898E-3</v>
      </c>
      <c r="AL3136" s="2">
        <f t="shared" si="686"/>
        <v>1.7866974902369743E-4</v>
      </c>
      <c r="AM3136" s="2">
        <f t="shared" si="687"/>
        <v>6.928010676429085E-5</v>
      </c>
      <c r="AN3136" s="2">
        <f t="shared" si="688"/>
        <v>1.2069323862621195E-3</v>
      </c>
      <c r="AP3136" t="s">
        <v>1847</v>
      </c>
      <c r="AQ3136" t="s">
        <v>529</v>
      </c>
      <c r="AR3136" s="69">
        <v>2</v>
      </c>
      <c r="AT3136" s="85" t="s">
        <v>3794</v>
      </c>
      <c r="AU3136" s="84" t="s">
        <v>3949</v>
      </c>
      <c r="AV3136" s="77" t="str">
        <f t="shared" si="689"/>
        <v>55025</v>
      </c>
      <c r="AX3136" s="7" t="s">
        <v>186</v>
      </c>
    </row>
    <row r="3137" spans="1:50" hidden="1" outlineLevel="1">
      <c r="A3137" t="s">
        <v>1852</v>
      </c>
      <c r="B3137" t="s">
        <v>529</v>
      </c>
      <c r="C3137" s="1">
        <f t="shared" si="683"/>
        <v>44336</v>
      </c>
      <c r="D3137" s="7">
        <f>IF(N3137&gt;0, RANK(N3137,(N3137:P3137,Q3137:AE3137)),0)</f>
        <v>2</v>
      </c>
      <c r="E3137" s="7">
        <f>IF(O3137&gt;0,RANK(O3137,(N3137:P3137,Q3137:AE3137)),0)</f>
        <v>1</v>
      </c>
      <c r="F3137" s="7">
        <f>IF(P3137&gt;0,RANK(P3137,(N3137:P3137,Q3137:AE3137)),0)</f>
        <v>3</v>
      </c>
      <c r="G3137" s="1">
        <f t="shared" si="680"/>
        <v>10511</v>
      </c>
      <c r="H3137" s="2">
        <f t="shared" si="681"/>
        <v>0.23707596535546735</v>
      </c>
      <c r="I3137" s="2"/>
      <c r="J3137" s="2">
        <f t="shared" si="684"/>
        <v>0.37644352219415372</v>
      </c>
      <c r="K3137" s="2">
        <f t="shared" si="684"/>
        <v>0.61351948754962105</v>
      </c>
      <c r="L3137" s="2">
        <f t="shared" si="684"/>
        <v>6.3830747022735473E-3</v>
      </c>
      <c r="M3137" s="2">
        <f t="shared" si="685"/>
        <v>3.6539155539516283E-3</v>
      </c>
      <c r="N3137" s="1">
        <v>16690</v>
      </c>
      <c r="O3137" s="1">
        <v>27201</v>
      </c>
      <c r="P3137" s="1">
        <v>283</v>
      </c>
      <c r="Q3137" s="1">
        <v>78</v>
      </c>
      <c r="R3137" s="1">
        <v>15</v>
      </c>
      <c r="S3137" s="1">
        <v>39</v>
      </c>
      <c r="T3137" s="1">
        <v>5</v>
      </c>
      <c r="U3137" s="1">
        <v>3</v>
      </c>
      <c r="W3137" s="1">
        <v>22</v>
      </c>
      <c r="AG3137" s="7">
        <f>IF(Q3137&gt;0,RANK(Q3137,(N3137:P3137,Q3137:AE3137)),0)</f>
        <v>4</v>
      </c>
      <c r="AH3137" s="7">
        <f>IF(R3137&gt;0,RANK(R3137,(N3137:P3137,Q3137:AE3137)),0)</f>
        <v>7</v>
      </c>
      <c r="AI3137" s="7">
        <f>IF(T3137&gt;0,RANK(T3137,(N3137:P3137,Q3137:AE3137)),0)</f>
        <v>8</v>
      </c>
      <c r="AJ3137" s="7">
        <f>IF(S3137&gt;0,RANK(S3137,(N3137:P3137,Q3137:AE3137)),0)</f>
        <v>5</v>
      </c>
      <c r="AK3137" s="2">
        <f t="shared" si="686"/>
        <v>1.7592926741248646E-3</v>
      </c>
      <c r="AL3137" s="2">
        <f t="shared" si="686"/>
        <v>3.3832551425478166E-4</v>
      </c>
      <c r="AM3137" s="2">
        <f t="shared" si="687"/>
        <v>1.1277517141826056E-4</v>
      </c>
      <c r="AN3137" s="2">
        <f t="shared" si="688"/>
        <v>8.7964633706243231E-4</v>
      </c>
      <c r="AP3137" t="s">
        <v>1852</v>
      </c>
      <c r="AQ3137" t="s">
        <v>529</v>
      </c>
      <c r="AR3137" s="69">
        <v>6</v>
      </c>
      <c r="AT3137" s="85" t="s">
        <v>3794</v>
      </c>
      <c r="AU3137" s="84" t="s">
        <v>3950</v>
      </c>
      <c r="AV3137" s="77" t="str">
        <f t="shared" si="689"/>
        <v>55027</v>
      </c>
      <c r="AX3137" s="7" t="s">
        <v>186</v>
      </c>
    </row>
    <row r="3138" spans="1:50" hidden="1" outlineLevel="1">
      <c r="A3138" t="s">
        <v>2064</v>
      </c>
      <c r="B3138" t="s">
        <v>529</v>
      </c>
      <c r="C3138" s="1">
        <f t="shared" si="683"/>
        <v>17491</v>
      </c>
      <c r="D3138" s="7">
        <f>IF(N3138&gt;0, RANK(N3138,(N3138:P3138,Q3138:AE3138)),0)</f>
        <v>2</v>
      </c>
      <c r="E3138" s="7">
        <f>IF(O3138&gt;0,RANK(O3138,(N3138:P3138,Q3138:AE3138)),0)</f>
        <v>1</v>
      </c>
      <c r="F3138" s="7">
        <f>IF(P3138&gt;0,RANK(P3138,(N3138:P3138,Q3138:AE3138)),0)</f>
        <v>3</v>
      </c>
      <c r="G3138" s="1">
        <f t="shared" si="680"/>
        <v>543</v>
      </c>
      <c r="H3138" s="2">
        <f t="shared" si="681"/>
        <v>3.1044537190555142E-2</v>
      </c>
      <c r="I3138" s="2"/>
      <c r="J3138" s="2">
        <f t="shared" si="684"/>
        <v>0.47836029958264248</v>
      </c>
      <c r="K3138" s="2">
        <f t="shared" si="684"/>
        <v>0.50940483677319759</v>
      </c>
      <c r="L3138" s="2">
        <f t="shared" si="684"/>
        <v>6.7463266822937514E-3</v>
      </c>
      <c r="M3138" s="2">
        <f t="shared" si="685"/>
        <v>5.4885369618661809E-3</v>
      </c>
      <c r="N3138" s="1">
        <v>8367</v>
      </c>
      <c r="O3138" s="1">
        <v>8910</v>
      </c>
      <c r="P3138" s="1">
        <v>118</v>
      </c>
      <c r="Q3138" s="1">
        <v>51</v>
      </c>
      <c r="R3138" s="1">
        <v>4</v>
      </c>
      <c r="S3138" s="1">
        <v>24</v>
      </c>
      <c r="T3138" s="1">
        <v>4</v>
      </c>
      <c r="U3138" s="1">
        <v>2</v>
      </c>
      <c r="W3138" s="1">
        <v>11</v>
      </c>
      <c r="AG3138" s="7">
        <f>IF(Q3138&gt;0,RANK(Q3138,(N3138:P3138,Q3138:AE3138)),0)</f>
        <v>4</v>
      </c>
      <c r="AH3138" s="7">
        <f>IF(R3138&gt;0,RANK(R3138,(N3138:P3138,Q3138:AE3138)),0)</f>
        <v>7</v>
      </c>
      <c r="AI3138" s="7">
        <f>IF(T3138&gt;0,RANK(T3138,(N3138:P3138,Q3138:AE3138)),0)</f>
        <v>7</v>
      </c>
      <c r="AJ3138" s="7">
        <f>IF(S3138&gt;0,RANK(S3138,(N3138:P3138,Q3138:AE3138)),0)</f>
        <v>5</v>
      </c>
      <c r="AK3138" s="2">
        <f t="shared" si="686"/>
        <v>2.9157852609913671E-3</v>
      </c>
      <c r="AL3138" s="2">
        <f t="shared" si="686"/>
        <v>2.2868904007775429E-4</v>
      </c>
      <c r="AM3138" s="2">
        <f t="shared" si="687"/>
        <v>2.2868904007775429E-4</v>
      </c>
      <c r="AN3138" s="2">
        <f t="shared" si="688"/>
        <v>1.3721342404665257E-3</v>
      </c>
      <c r="AP3138" t="s">
        <v>2064</v>
      </c>
      <c r="AQ3138" t="s">
        <v>529</v>
      </c>
      <c r="AR3138" s="69">
        <v>8</v>
      </c>
      <c r="AT3138" s="85" t="s">
        <v>3794</v>
      </c>
      <c r="AU3138" s="84" t="s">
        <v>3951</v>
      </c>
      <c r="AV3138" s="77" t="str">
        <f t="shared" si="689"/>
        <v>55029</v>
      </c>
      <c r="AX3138" s="7" t="s">
        <v>186</v>
      </c>
    </row>
    <row r="3139" spans="1:50" hidden="1" outlineLevel="1">
      <c r="A3139" t="s">
        <v>4987</v>
      </c>
      <c r="B3139" t="s">
        <v>529</v>
      </c>
      <c r="C3139" s="1">
        <f t="shared" si="683"/>
        <v>25187</v>
      </c>
      <c r="D3139" s="7">
        <f>IF(N3139&gt;0, RANK(N3139,(N3139:P3139,Q3139:AE3139)),0)</f>
        <v>1</v>
      </c>
      <c r="E3139" s="7">
        <f>IF(O3139&gt;0,RANK(O3139,(N3139:P3139,Q3139:AE3139)),0)</f>
        <v>2</v>
      </c>
      <c r="F3139" s="7">
        <f>IF(P3139&gt;0,RANK(P3139,(N3139:P3139,Q3139:AE3139)),0)</f>
        <v>3</v>
      </c>
      <c r="G3139" s="1">
        <f t="shared" si="680"/>
        <v>8089</v>
      </c>
      <c r="H3139" s="2">
        <f t="shared" si="681"/>
        <v>0.32115774010402193</v>
      </c>
      <c r="I3139" s="2"/>
      <c r="J3139" s="2">
        <f t="shared" si="684"/>
        <v>0.65656886489061816</v>
      </c>
      <c r="K3139" s="2">
        <f t="shared" si="684"/>
        <v>0.33541112478659624</v>
      </c>
      <c r="L3139" s="2">
        <f t="shared" si="684"/>
        <v>4.9628776749910666E-3</v>
      </c>
      <c r="M3139" s="2">
        <f t="shared" si="685"/>
        <v>3.0571326477945313E-3</v>
      </c>
      <c r="N3139" s="1">
        <v>16537</v>
      </c>
      <c r="O3139" s="1">
        <v>8448</v>
      </c>
      <c r="P3139" s="1">
        <v>125</v>
      </c>
      <c r="Q3139" s="1">
        <v>32</v>
      </c>
      <c r="R3139" s="1">
        <v>0</v>
      </c>
      <c r="S3139" s="1">
        <v>25</v>
      </c>
      <c r="T3139" s="1">
        <v>5</v>
      </c>
      <c r="U3139" s="1">
        <v>3</v>
      </c>
      <c r="W3139" s="1">
        <v>12</v>
      </c>
      <c r="AG3139" s="7">
        <f>IF(Q3139&gt;0,RANK(Q3139,(N3139:P3139,Q3139:AE3139)),0)</f>
        <v>4</v>
      </c>
      <c r="AH3139" s="7">
        <f>IF(R3139&gt;0,RANK(R3139,(N3139:P3139,Q3139:AE3139)),0)</f>
        <v>0</v>
      </c>
      <c r="AI3139" s="7">
        <f>IF(T3139&gt;0,RANK(T3139,(N3139:P3139,Q3139:AE3139)),0)</f>
        <v>7</v>
      </c>
      <c r="AJ3139" s="7">
        <f>IF(S3139&gt;0,RANK(S3139,(N3139:P3139,Q3139:AE3139)),0)</f>
        <v>5</v>
      </c>
      <c r="AK3139" s="2">
        <f t="shared" si="686"/>
        <v>1.2704966847977132E-3</v>
      </c>
      <c r="AL3139" s="2">
        <f t="shared" si="686"/>
        <v>0</v>
      </c>
      <c r="AM3139" s="2">
        <f t="shared" si="687"/>
        <v>1.9851510699964267E-4</v>
      </c>
      <c r="AN3139" s="2">
        <f t="shared" si="688"/>
        <v>9.9257553499821336E-4</v>
      </c>
      <c r="AP3139" t="s">
        <v>4987</v>
      </c>
      <c r="AQ3139" t="s">
        <v>529</v>
      </c>
      <c r="AR3139" s="69">
        <v>7</v>
      </c>
      <c r="AT3139" s="85" t="s">
        <v>3794</v>
      </c>
      <c r="AU3139" s="84" t="s">
        <v>3971</v>
      </c>
      <c r="AV3139" s="77" t="str">
        <f t="shared" si="689"/>
        <v>55031</v>
      </c>
      <c r="AX3139" s="7" t="s">
        <v>186</v>
      </c>
    </row>
    <row r="3140" spans="1:50" hidden="1" outlineLevel="1">
      <c r="A3140" t="s">
        <v>2512</v>
      </c>
      <c r="B3140" t="s">
        <v>529</v>
      </c>
      <c r="C3140" s="1">
        <f t="shared" si="683"/>
        <v>23172</v>
      </c>
      <c r="D3140" s="7">
        <f>IF(N3140&gt;0, RANK(N3140,(N3140:P3140,Q3140:AE3140)),0)</f>
        <v>1</v>
      </c>
      <c r="E3140" s="7">
        <f>IF(O3140&gt;0,RANK(O3140,(N3140:P3140,Q3140:AE3140)),0)</f>
        <v>2</v>
      </c>
      <c r="F3140" s="7">
        <f>IF(P3140&gt;0,RANK(P3140,(N3140:P3140,Q3140:AE3140)),0)</f>
        <v>3</v>
      </c>
      <c r="G3140" s="1">
        <f t="shared" si="680"/>
        <v>1160</v>
      </c>
      <c r="H3140" s="2">
        <f t="shared" si="681"/>
        <v>5.0060417745554982E-2</v>
      </c>
      <c r="I3140" s="2"/>
      <c r="J3140" s="2">
        <f t="shared" si="684"/>
        <v>0.51954945624029003</v>
      </c>
      <c r="K3140" s="2">
        <f t="shared" si="684"/>
        <v>0.469489038494735</v>
      </c>
      <c r="L3140" s="2">
        <f t="shared" si="684"/>
        <v>6.5164854134300019E-3</v>
      </c>
      <c r="M3140" s="2">
        <f t="shared" si="685"/>
        <v>4.4450198515449671E-3</v>
      </c>
      <c r="N3140" s="1">
        <v>12039</v>
      </c>
      <c r="O3140" s="1">
        <v>10879</v>
      </c>
      <c r="P3140" s="1">
        <v>151</v>
      </c>
      <c r="Q3140" s="1">
        <v>55</v>
      </c>
      <c r="R3140" s="1">
        <v>7</v>
      </c>
      <c r="S3140" s="1">
        <v>11</v>
      </c>
      <c r="T3140" s="1">
        <v>2</v>
      </c>
      <c r="U3140" s="1">
        <v>7</v>
      </c>
      <c r="W3140" s="1">
        <v>21</v>
      </c>
      <c r="AG3140" s="7">
        <f>IF(Q3140&gt;0,RANK(Q3140,(N3140:P3140,Q3140:AE3140)),0)</f>
        <v>4</v>
      </c>
      <c r="AH3140" s="7">
        <f>IF(R3140&gt;0,RANK(R3140,(N3140:P3140,Q3140:AE3140)),0)</f>
        <v>7</v>
      </c>
      <c r="AI3140" s="7">
        <f>IF(T3140&gt;0,RANK(T3140,(N3140:P3140,Q3140:AE3140)),0)</f>
        <v>9</v>
      </c>
      <c r="AJ3140" s="7">
        <f>IF(S3140&gt;0,RANK(S3140,(N3140:P3140,Q3140:AE3140)),0)</f>
        <v>6</v>
      </c>
      <c r="AK3140" s="2">
        <f t="shared" si="686"/>
        <v>2.3735542896599344E-3</v>
      </c>
      <c r="AL3140" s="2">
        <f t="shared" si="686"/>
        <v>3.0208872777490073E-4</v>
      </c>
      <c r="AM3140" s="2">
        <f t="shared" si="687"/>
        <v>8.6311065078543067E-5</v>
      </c>
      <c r="AN3140" s="2">
        <f t="shared" si="688"/>
        <v>4.7471085793198689E-4</v>
      </c>
      <c r="AP3140" t="s">
        <v>2512</v>
      </c>
      <c r="AQ3140" t="s">
        <v>529</v>
      </c>
      <c r="AR3140" s="69">
        <v>3</v>
      </c>
      <c r="AT3140" s="85" t="s">
        <v>3794</v>
      </c>
      <c r="AU3140" s="84" t="s">
        <v>3972</v>
      </c>
      <c r="AV3140" s="77" t="str">
        <f t="shared" si="689"/>
        <v>55033</v>
      </c>
      <c r="AX3140" s="7" t="s">
        <v>186</v>
      </c>
    </row>
    <row r="3141" spans="1:50" hidden="1" outlineLevel="1">
      <c r="A3141" t="s">
        <v>5159</v>
      </c>
      <c r="B3141" t="s">
        <v>529</v>
      </c>
      <c r="C3141" s="1">
        <f t="shared" si="683"/>
        <v>55437</v>
      </c>
      <c r="D3141" s="7">
        <f>IF(N3141&gt;0, RANK(N3141,(N3141:P3141,Q3141:AE3141)),0)</f>
        <v>1</v>
      </c>
      <c r="E3141" s="7">
        <f>IF(O3141&gt;0,RANK(O3141,(N3141:P3141,Q3141:AE3141)),0)</f>
        <v>2</v>
      </c>
      <c r="F3141" s="7">
        <f>IF(P3141&gt;0,RANK(P3141,(N3141:P3141,Q3141:AE3141)),0)</f>
        <v>3</v>
      </c>
      <c r="G3141" s="1">
        <f t="shared" si="680"/>
        <v>5415</v>
      </c>
      <c r="H3141" s="2">
        <f t="shared" si="681"/>
        <v>9.7678445803344338E-2</v>
      </c>
      <c r="I3141" s="2"/>
      <c r="J3141" s="2">
        <f t="shared" si="684"/>
        <v>0.54238144199722205</v>
      </c>
      <c r="K3141" s="2">
        <f t="shared" si="684"/>
        <v>0.44470299619387771</v>
      </c>
      <c r="L3141" s="2">
        <f t="shared" si="684"/>
        <v>6.6922813283547093E-3</v>
      </c>
      <c r="M3141" s="2">
        <f t="shared" si="685"/>
        <v>6.2232804805455351E-3</v>
      </c>
      <c r="N3141" s="1">
        <v>30068</v>
      </c>
      <c r="O3141" s="1">
        <v>24653</v>
      </c>
      <c r="P3141" s="1">
        <v>371</v>
      </c>
      <c r="Q3141" s="1">
        <v>158</v>
      </c>
      <c r="R3141" s="1">
        <v>19</v>
      </c>
      <c r="S3141" s="1">
        <v>101</v>
      </c>
      <c r="T3141" s="1">
        <v>8</v>
      </c>
      <c r="U3141" s="1">
        <v>10</v>
      </c>
      <c r="W3141" s="1">
        <v>49</v>
      </c>
      <c r="AG3141" s="7">
        <f>IF(Q3141&gt;0,RANK(Q3141,(N3141:P3141,Q3141:AE3141)),0)</f>
        <v>4</v>
      </c>
      <c r="AH3141" s="7">
        <f>IF(R3141&gt;0,RANK(R3141,(N3141:P3141,Q3141:AE3141)),0)</f>
        <v>7</v>
      </c>
      <c r="AI3141" s="7">
        <f>IF(T3141&gt;0,RANK(T3141,(N3141:P3141,Q3141:AE3141)),0)</f>
        <v>9</v>
      </c>
      <c r="AJ3141" s="7">
        <f>IF(S3141&gt;0,RANK(S3141,(N3141:P3141,Q3141:AE3141)),0)</f>
        <v>5</v>
      </c>
      <c r="AK3141" s="2">
        <f t="shared" si="686"/>
        <v>2.8500820751483666E-3</v>
      </c>
      <c r="AL3141" s="2">
        <f t="shared" si="686"/>
        <v>3.4273138878366432E-4</v>
      </c>
      <c r="AM3141" s="2">
        <f t="shared" si="687"/>
        <v>1.443079531720692E-4</v>
      </c>
      <c r="AN3141" s="2">
        <f t="shared" si="688"/>
        <v>1.8218879087973736E-3</v>
      </c>
      <c r="AP3141" t="s">
        <v>5159</v>
      </c>
      <c r="AQ3141" t="s">
        <v>529</v>
      </c>
      <c r="AR3141" s="69">
        <v>3</v>
      </c>
      <c r="AT3141" s="85" t="s">
        <v>3794</v>
      </c>
      <c r="AU3141" s="84" t="s">
        <v>3970</v>
      </c>
      <c r="AV3141" s="77" t="str">
        <f t="shared" si="689"/>
        <v>55035</v>
      </c>
      <c r="AX3141" s="7" t="s">
        <v>186</v>
      </c>
    </row>
    <row r="3142" spans="1:50" hidden="1" outlineLevel="1">
      <c r="A3142" t="s">
        <v>2618</v>
      </c>
      <c r="B3142" t="s">
        <v>529</v>
      </c>
      <c r="C3142" s="1">
        <f t="shared" si="683"/>
        <v>2724</v>
      </c>
      <c r="D3142" s="7">
        <f>IF(N3142&gt;0, RANK(N3142,(N3142:P3142,Q3142:AE3142)),0)</f>
        <v>2</v>
      </c>
      <c r="E3142" s="7">
        <f>IF(O3142&gt;0,RANK(O3142,(N3142:P3142,Q3142:AE3142)),0)</f>
        <v>1</v>
      </c>
      <c r="F3142" s="7">
        <f>IF(P3142&gt;0,RANK(P3142,(N3142:P3142,Q3142:AE3142)),0)</f>
        <v>3</v>
      </c>
      <c r="G3142" s="1">
        <f t="shared" si="680"/>
        <v>710</v>
      </c>
      <c r="H3142" s="2">
        <f t="shared" si="681"/>
        <v>0.26064610866372984</v>
      </c>
      <c r="I3142" s="2"/>
      <c r="J3142" s="2">
        <f t="shared" si="684"/>
        <v>0.36453744493392071</v>
      </c>
      <c r="K3142" s="2">
        <f t="shared" si="684"/>
        <v>0.62518355359765054</v>
      </c>
      <c r="L3142" s="2">
        <f t="shared" si="684"/>
        <v>6.6079295154185024E-3</v>
      </c>
      <c r="M3142" s="2">
        <f t="shared" si="685"/>
        <v>3.6710719530102477E-3</v>
      </c>
      <c r="N3142" s="1">
        <v>993</v>
      </c>
      <c r="O3142" s="1">
        <v>1703</v>
      </c>
      <c r="P3142" s="1">
        <v>18</v>
      </c>
      <c r="Q3142" s="1">
        <v>3</v>
      </c>
      <c r="R3142" s="1">
        <v>4</v>
      </c>
      <c r="S3142" s="1">
        <v>1</v>
      </c>
      <c r="T3142" s="1">
        <v>0</v>
      </c>
      <c r="U3142" s="1">
        <v>0</v>
      </c>
      <c r="W3142" s="1">
        <v>2</v>
      </c>
      <c r="AG3142" s="7">
        <f>IF(Q3142&gt;0,RANK(Q3142,(N3142:P3142,Q3142:AE3142)),0)</f>
        <v>5</v>
      </c>
      <c r="AH3142" s="7">
        <f>IF(R3142&gt;0,RANK(R3142,(N3142:P3142,Q3142:AE3142)),0)</f>
        <v>4</v>
      </c>
      <c r="AI3142" s="7">
        <f>IF(T3142&gt;0,RANK(T3142,(N3142:P3142,Q3142:AE3142)),0)</f>
        <v>0</v>
      </c>
      <c r="AJ3142" s="7">
        <f>IF(S3142&gt;0,RANK(S3142,(N3142:P3142,Q3142:AE3142)),0)</f>
        <v>7</v>
      </c>
      <c r="AK3142" s="2">
        <f t="shared" si="686"/>
        <v>1.1013215859030838E-3</v>
      </c>
      <c r="AL3142" s="2">
        <f t="shared" si="686"/>
        <v>1.4684287812041115E-3</v>
      </c>
      <c r="AM3142" s="2">
        <f t="shared" si="687"/>
        <v>0</v>
      </c>
      <c r="AN3142" s="2">
        <f t="shared" si="688"/>
        <v>3.6710719530102788E-4</v>
      </c>
      <c r="AP3142" t="s">
        <v>2618</v>
      </c>
      <c r="AQ3142" t="s">
        <v>529</v>
      </c>
      <c r="AR3142" s="69">
        <v>8</v>
      </c>
      <c r="AT3142" s="85" t="s">
        <v>3794</v>
      </c>
      <c r="AU3142" s="84" t="s">
        <v>3656</v>
      </c>
      <c r="AV3142" s="77" t="str">
        <f t="shared" si="689"/>
        <v>55037</v>
      </c>
      <c r="AX3142" s="7" t="s">
        <v>186</v>
      </c>
    </row>
    <row r="3143" spans="1:50" hidden="1" outlineLevel="1">
      <c r="A3143" t="s">
        <v>4698</v>
      </c>
      <c r="B3143" t="s">
        <v>529</v>
      </c>
      <c r="C3143" s="1">
        <f t="shared" si="683"/>
        <v>53036</v>
      </c>
      <c r="D3143" s="7">
        <f>IF(N3143&gt;0, RANK(N3143,(N3143:P3143,Q3143:AE3143)),0)</f>
        <v>2</v>
      </c>
      <c r="E3143" s="7">
        <f>IF(O3143&gt;0,RANK(O3143,(N3143:P3143,Q3143:AE3143)),0)</f>
        <v>1</v>
      </c>
      <c r="F3143" s="7">
        <f>IF(P3143&gt;0,RANK(P3143,(N3143:P3143,Q3143:AE3143)),0)</f>
        <v>3</v>
      </c>
      <c r="G3143" s="1">
        <f t="shared" si="680"/>
        <v>14075</v>
      </c>
      <c r="H3143" s="2">
        <f t="shared" si="681"/>
        <v>0.26538577569952487</v>
      </c>
      <c r="I3143" s="2"/>
      <c r="J3143" s="2">
        <f t="shared" si="684"/>
        <v>0.36231993362998716</v>
      </c>
      <c r="K3143" s="2">
        <f t="shared" si="684"/>
        <v>0.62770570932951208</v>
      </c>
      <c r="L3143" s="2">
        <f t="shared" si="684"/>
        <v>5.599969831812354E-3</v>
      </c>
      <c r="M3143" s="2">
        <f t="shared" si="685"/>
        <v>4.3743872086884046E-3</v>
      </c>
      <c r="N3143" s="1">
        <v>19216</v>
      </c>
      <c r="O3143" s="1">
        <v>33291</v>
      </c>
      <c r="P3143" s="1">
        <v>297</v>
      </c>
      <c r="Q3143" s="1">
        <v>98</v>
      </c>
      <c r="R3143" s="1">
        <v>17</v>
      </c>
      <c r="S3143" s="1">
        <v>56</v>
      </c>
      <c r="T3143" s="1">
        <v>9</v>
      </c>
      <c r="U3143" s="1">
        <v>6</v>
      </c>
      <c r="W3143" s="1">
        <v>46</v>
      </c>
      <c r="AG3143" s="7">
        <f>IF(Q3143&gt;0,RANK(Q3143,(N3143:P3143,Q3143:AE3143)),0)</f>
        <v>4</v>
      </c>
      <c r="AH3143" s="7">
        <f>IF(R3143&gt;0,RANK(R3143,(N3143:P3143,Q3143:AE3143)),0)</f>
        <v>7</v>
      </c>
      <c r="AI3143" s="7">
        <f>IF(T3143&gt;0,RANK(T3143,(N3143:P3143,Q3143:AE3143)),0)</f>
        <v>8</v>
      </c>
      <c r="AJ3143" s="7">
        <f>IF(S3143&gt;0,RANK(S3143,(N3143:P3143,Q3143:AE3143)),0)</f>
        <v>5</v>
      </c>
      <c r="AK3143" s="2">
        <f t="shared" si="686"/>
        <v>1.8478014933252884E-3</v>
      </c>
      <c r="AL3143" s="2">
        <f t="shared" si="686"/>
        <v>3.2053699374010107E-4</v>
      </c>
      <c r="AM3143" s="2">
        <f t="shared" si="687"/>
        <v>1.6969605550946527E-4</v>
      </c>
      <c r="AN3143" s="2">
        <f t="shared" si="688"/>
        <v>1.0558865676144505E-3</v>
      </c>
      <c r="AP3143" t="s">
        <v>4698</v>
      </c>
      <c r="AQ3143" t="s">
        <v>529</v>
      </c>
      <c r="AR3143" s="69">
        <v>6</v>
      </c>
      <c r="AT3143" s="85" t="s">
        <v>3794</v>
      </c>
      <c r="AU3143" s="84" t="s">
        <v>5210</v>
      </c>
      <c r="AV3143" s="77" t="str">
        <f t="shared" si="689"/>
        <v>55039</v>
      </c>
      <c r="AX3143" s="7" t="s">
        <v>186</v>
      </c>
    </row>
    <row r="3144" spans="1:50" hidden="1" outlineLevel="1">
      <c r="A3144" t="s">
        <v>1845</v>
      </c>
      <c r="B3144" t="s">
        <v>529</v>
      </c>
      <c r="C3144" s="1">
        <f t="shared" si="683"/>
        <v>5153</v>
      </c>
      <c r="D3144" s="7">
        <f>IF(N3144&gt;0, RANK(N3144,(N3144:P3144,Q3144:AE3144)),0)</f>
        <v>2</v>
      </c>
      <c r="E3144" s="7">
        <f>IF(O3144&gt;0,RANK(O3144,(N3144:P3144,Q3144:AE3144)),0)</f>
        <v>1</v>
      </c>
      <c r="F3144" s="7">
        <f>IF(P3144&gt;0,RANK(P3144,(N3144:P3144,Q3144:AE3144)),0)</f>
        <v>3</v>
      </c>
      <c r="G3144" s="1">
        <f t="shared" si="680"/>
        <v>99</v>
      </c>
      <c r="H3144" s="2">
        <f t="shared" si="681"/>
        <v>1.9212109450805356E-2</v>
      </c>
      <c r="I3144" s="2"/>
      <c r="J3144" s="2">
        <f t="shared" si="684"/>
        <v>0.48690083446535998</v>
      </c>
      <c r="K3144" s="2">
        <f t="shared" si="684"/>
        <v>0.50611294391616535</v>
      </c>
      <c r="L3144" s="2">
        <f t="shared" si="684"/>
        <v>4.6574810789831167E-3</v>
      </c>
      <c r="M3144" s="2">
        <f t="shared" si="685"/>
        <v>2.3287405394915028E-3</v>
      </c>
      <c r="N3144" s="1">
        <v>2509</v>
      </c>
      <c r="O3144" s="1">
        <v>2608</v>
      </c>
      <c r="P3144" s="1">
        <v>24</v>
      </c>
      <c r="Q3144" s="1">
        <v>7</v>
      </c>
      <c r="R3144" s="1">
        <v>0</v>
      </c>
      <c r="S3144" s="1">
        <v>0</v>
      </c>
      <c r="T3144" s="1">
        <v>3</v>
      </c>
      <c r="U3144" s="1">
        <v>1</v>
      </c>
      <c r="W3144" s="1">
        <v>1</v>
      </c>
      <c r="AG3144" s="7">
        <f>IF(Q3144&gt;0,RANK(Q3144,(N3144:P3144,Q3144:AE3144)),0)</f>
        <v>4</v>
      </c>
      <c r="AH3144" s="7">
        <f>IF(R3144&gt;0,RANK(R3144,(N3144:P3144,Q3144:AE3144)),0)</f>
        <v>0</v>
      </c>
      <c r="AI3144" s="7">
        <f>IF(T3144&gt;0,RANK(T3144,(N3144:P3144,Q3144:AE3144)),0)</f>
        <v>5</v>
      </c>
      <c r="AJ3144" s="7">
        <f>IF(S3144&gt;0,RANK(S3144,(N3144:P3144,Q3144:AE3144)),0)</f>
        <v>0</v>
      </c>
      <c r="AK3144" s="2">
        <f t="shared" si="686"/>
        <v>1.3584319813700757E-3</v>
      </c>
      <c r="AL3144" s="2">
        <f t="shared" si="686"/>
        <v>0</v>
      </c>
      <c r="AM3144" s="2">
        <f t="shared" si="687"/>
        <v>5.8218513487288959E-4</v>
      </c>
      <c r="AN3144" s="2">
        <f t="shared" si="688"/>
        <v>0</v>
      </c>
      <c r="AP3144" t="s">
        <v>1845</v>
      </c>
      <c r="AQ3144" t="s">
        <v>529</v>
      </c>
      <c r="AR3144" s="69">
        <v>8</v>
      </c>
      <c r="AT3144" s="85" t="s">
        <v>3794</v>
      </c>
      <c r="AU3144" s="84" t="s">
        <v>5211</v>
      </c>
      <c r="AV3144" s="77" t="str">
        <f t="shared" si="689"/>
        <v>55041</v>
      </c>
      <c r="AX3144" s="7" t="s">
        <v>186</v>
      </c>
    </row>
    <row r="3145" spans="1:50" hidden="1" outlineLevel="1">
      <c r="A3145" t="s">
        <v>3212</v>
      </c>
      <c r="B3145" t="s">
        <v>529</v>
      </c>
      <c r="C3145" s="1">
        <f t="shared" si="683"/>
        <v>25264</v>
      </c>
      <c r="D3145" s="7">
        <f>IF(N3145&gt;0, RANK(N3145,(N3145:P3145,Q3145:AE3145)),0)</f>
        <v>1</v>
      </c>
      <c r="E3145" s="7">
        <f>IF(O3145&gt;0,RANK(O3145,(N3145:P3145,Q3145:AE3145)),0)</f>
        <v>2</v>
      </c>
      <c r="F3145" s="7">
        <f>IF(P3145&gt;0,RANK(P3145,(N3145:P3145,Q3145:AE3145)),0)</f>
        <v>3</v>
      </c>
      <c r="G3145" s="1">
        <f t="shared" si="680"/>
        <v>656</v>
      </c>
      <c r="H3145" s="2">
        <f t="shared" si="681"/>
        <v>2.5965801139962E-2</v>
      </c>
      <c r="I3145" s="2"/>
      <c r="J3145" s="2">
        <f t="shared" si="684"/>
        <v>0.50918302723242559</v>
      </c>
      <c r="K3145" s="2">
        <f t="shared" si="684"/>
        <v>0.48321722609246359</v>
      </c>
      <c r="L3145" s="2">
        <f t="shared" si="684"/>
        <v>4.4331855604813177E-3</v>
      </c>
      <c r="M3145" s="2">
        <f t="shared" si="685"/>
        <v>3.1665611146295012E-3</v>
      </c>
      <c r="N3145" s="1">
        <v>12864</v>
      </c>
      <c r="O3145" s="1">
        <v>12208</v>
      </c>
      <c r="P3145" s="1">
        <v>112</v>
      </c>
      <c r="Q3145" s="1">
        <v>45</v>
      </c>
      <c r="R3145" s="1">
        <v>0</v>
      </c>
      <c r="S3145" s="1">
        <v>19</v>
      </c>
      <c r="T3145" s="1">
        <v>0</v>
      </c>
      <c r="U3145" s="1">
        <v>3</v>
      </c>
      <c r="W3145" s="1">
        <v>13</v>
      </c>
      <c r="AG3145" s="7">
        <f>IF(Q3145&gt;0,RANK(Q3145,(N3145:P3145,Q3145:AE3145)),0)</f>
        <v>4</v>
      </c>
      <c r="AH3145" s="7">
        <f>IF(R3145&gt;0,RANK(R3145,(N3145:P3145,Q3145:AE3145)),0)</f>
        <v>0</v>
      </c>
      <c r="AI3145" s="7">
        <f>IF(T3145&gt;0,RANK(T3145,(N3145:P3145,Q3145:AE3145)),0)</f>
        <v>0</v>
      </c>
      <c r="AJ3145" s="7">
        <f>IF(S3145&gt;0,RANK(S3145,(N3145:P3145,Q3145:AE3145)),0)</f>
        <v>5</v>
      </c>
      <c r="AK3145" s="2">
        <f t="shared" si="686"/>
        <v>1.7811906269791008E-3</v>
      </c>
      <c r="AL3145" s="2">
        <f t="shared" si="686"/>
        <v>0</v>
      </c>
      <c r="AM3145" s="2">
        <f t="shared" si="687"/>
        <v>0</v>
      </c>
      <c r="AN3145" s="2">
        <f t="shared" si="688"/>
        <v>7.5205826472450913E-4</v>
      </c>
      <c r="AP3145" t="s">
        <v>3212</v>
      </c>
      <c r="AQ3145" t="s">
        <v>529</v>
      </c>
      <c r="AR3145" s="69">
        <v>3</v>
      </c>
      <c r="AT3145" s="85" t="s">
        <v>3794</v>
      </c>
      <c r="AU3145" s="84" t="s">
        <v>5216</v>
      </c>
      <c r="AV3145" s="77" t="str">
        <f t="shared" si="689"/>
        <v>55043</v>
      </c>
      <c r="AX3145" s="7" t="s">
        <v>186</v>
      </c>
    </row>
    <row r="3146" spans="1:50" hidden="1" outlineLevel="1">
      <c r="A3146" t="s">
        <v>2976</v>
      </c>
      <c r="B3146" t="s">
        <v>529</v>
      </c>
      <c r="C3146" s="1">
        <f t="shared" si="683"/>
        <v>18248</v>
      </c>
      <c r="D3146" s="7">
        <f>IF(N3146&gt;0, RANK(N3146,(N3146:P3146,Q3146:AE3146)),0)</f>
        <v>1</v>
      </c>
      <c r="E3146" s="7">
        <f>IF(O3146&gt;0,RANK(O3146,(N3146:P3146,Q3146:AE3146)),0)</f>
        <v>2</v>
      </c>
      <c r="F3146" s="7">
        <f>IF(P3146&gt;0,RANK(P3146,(N3146:P3146,Q3146:AE3146)),0)</f>
        <v>3</v>
      </c>
      <c r="G3146" s="1">
        <f t="shared" si="680"/>
        <v>1078</v>
      </c>
      <c r="H3146" s="2">
        <f t="shared" si="681"/>
        <v>5.9074967119684352E-2</v>
      </c>
      <c r="I3146" s="2"/>
      <c r="J3146" s="2">
        <f t="shared" si="684"/>
        <v>0.52471503726435775</v>
      </c>
      <c r="K3146" s="2">
        <f t="shared" si="684"/>
        <v>0.4656400701446734</v>
      </c>
      <c r="L3146" s="2">
        <f t="shared" si="684"/>
        <v>5.5348531345900918E-3</v>
      </c>
      <c r="M3146" s="2">
        <f t="shared" si="685"/>
        <v>4.1100394563787536E-3</v>
      </c>
      <c r="N3146" s="1">
        <v>9575</v>
      </c>
      <c r="O3146" s="1">
        <v>8497</v>
      </c>
      <c r="P3146" s="1">
        <v>101</v>
      </c>
      <c r="Q3146" s="1">
        <v>32</v>
      </c>
      <c r="R3146" s="1">
        <v>2</v>
      </c>
      <c r="S3146" s="1">
        <v>24</v>
      </c>
      <c r="T3146" s="1">
        <v>0</v>
      </c>
      <c r="U3146" s="1">
        <v>6</v>
      </c>
      <c r="W3146" s="1">
        <v>11</v>
      </c>
      <c r="AG3146" s="7">
        <f>IF(Q3146&gt;0,RANK(Q3146,(N3146:P3146,Q3146:AE3146)),0)</f>
        <v>4</v>
      </c>
      <c r="AH3146" s="7">
        <f>IF(R3146&gt;0,RANK(R3146,(N3146:P3146,Q3146:AE3146)),0)</f>
        <v>8</v>
      </c>
      <c r="AI3146" s="7">
        <f>IF(T3146&gt;0,RANK(T3146,(N3146:P3146,Q3146:AE3146)),0)</f>
        <v>0</v>
      </c>
      <c r="AJ3146" s="7">
        <f>IF(S3146&gt;0,RANK(S3146,(N3146:P3146,Q3146:AE3146)),0)</f>
        <v>5</v>
      </c>
      <c r="AK3146" s="2">
        <f t="shared" si="686"/>
        <v>1.7536168347216134E-3</v>
      </c>
      <c r="AL3146" s="2">
        <f t="shared" si="686"/>
        <v>1.0960105217010084E-4</v>
      </c>
      <c r="AM3146" s="2">
        <f t="shared" si="687"/>
        <v>0</v>
      </c>
      <c r="AN3146" s="2">
        <f t="shared" si="688"/>
        <v>1.31521262604121E-3</v>
      </c>
      <c r="AP3146" t="s">
        <v>2976</v>
      </c>
      <c r="AQ3146" t="s">
        <v>529</v>
      </c>
      <c r="AR3146" s="69">
        <v>2</v>
      </c>
      <c r="AT3146" s="85" t="s">
        <v>3794</v>
      </c>
      <c r="AU3146" s="84" t="s">
        <v>3961</v>
      </c>
      <c r="AV3146" s="77" t="str">
        <f t="shared" si="689"/>
        <v>55045</v>
      </c>
      <c r="AX3146" s="7" t="s">
        <v>186</v>
      </c>
    </row>
    <row r="3147" spans="1:50" hidden="1" outlineLevel="1">
      <c r="A3147" t="s">
        <v>3996</v>
      </c>
      <c r="B3147" t="s">
        <v>529</v>
      </c>
      <c r="C3147" s="1">
        <f t="shared" si="683"/>
        <v>10178</v>
      </c>
      <c r="D3147" s="7">
        <f>IF(N3147&gt;0, RANK(N3147,(N3147:P3147,Q3147:AE3147)),0)</f>
        <v>2</v>
      </c>
      <c r="E3147" s="7">
        <f>IF(O3147&gt;0,RANK(O3147,(N3147:P3147,Q3147:AE3147)),0)</f>
        <v>1</v>
      </c>
      <c r="F3147" s="7">
        <f>IF(P3147&gt;0,RANK(P3147,(N3147:P3147,Q3147:AE3147)),0)</f>
        <v>3</v>
      </c>
      <c r="G3147" s="1">
        <f t="shared" si="680"/>
        <v>2867</v>
      </c>
      <c r="H3147" s="2">
        <f t="shared" si="681"/>
        <v>0.28168598938887796</v>
      </c>
      <c r="I3147" s="2"/>
      <c r="J3147" s="2">
        <f t="shared" si="684"/>
        <v>0.35419532324621733</v>
      </c>
      <c r="K3147" s="2">
        <f t="shared" si="684"/>
        <v>0.63588131263509529</v>
      </c>
      <c r="L3147" s="2">
        <f t="shared" si="684"/>
        <v>5.4038121438396538E-3</v>
      </c>
      <c r="M3147" s="2">
        <f t="shared" si="685"/>
        <v>4.5195519748476741E-3</v>
      </c>
      <c r="N3147" s="1">
        <v>3605</v>
      </c>
      <c r="O3147" s="1">
        <v>6472</v>
      </c>
      <c r="P3147" s="1">
        <v>55</v>
      </c>
      <c r="Q3147" s="1">
        <v>21</v>
      </c>
      <c r="R3147" s="1">
        <v>9</v>
      </c>
      <c r="S3147" s="1">
        <v>10</v>
      </c>
      <c r="T3147" s="1">
        <v>0</v>
      </c>
      <c r="U3147" s="1">
        <v>0</v>
      </c>
      <c r="W3147" s="1">
        <v>6</v>
      </c>
      <c r="AG3147" s="7">
        <f>IF(Q3147&gt;0,RANK(Q3147,(N3147:P3147,Q3147:AE3147)),0)</f>
        <v>4</v>
      </c>
      <c r="AH3147" s="7">
        <f>IF(R3147&gt;0,RANK(R3147,(N3147:P3147,Q3147:AE3147)),0)</f>
        <v>6</v>
      </c>
      <c r="AI3147" s="7">
        <f>IF(T3147&gt;0,RANK(T3147,(N3147:P3147,Q3147:AE3147)),0)</f>
        <v>0</v>
      </c>
      <c r="AJ3147" s="7">
        <f>IF(S3147&gt;0,RANK(S3147,(N3147:P3147,Q3147:AE3147)),0)</f>
        <v>5</v>
      </c>
      <c r="AK3147" s="2">
        <f t="shared" si="686"/>
        <v>2.0632737276478678E-3</v>
      </c>
      <c r="AL3147" s="2">
        <f t="shared" si="686"/>
        <v>8.8426016899194337E-4</v>
      </c>
      <c r="AM3147" s="2">
        <f t="shared" si="687"/>
        <v>0</v>
      </c>
      <c r="AN3147" s="2">
        <f t="shared" si="688"/>
        <v>9.8251129887993722E-4</v>
      </c>
      <c r="AP3147" t="s">
        <v>3996</v>
      </c>
      <c r="AQ3147" t="s">
        <v>529</v>
      </c>
      <c r="AR3147" s="69">
        <v>6</v>
      </c>
      <c r="AT3147" s="85" t="s">
        <v>3794</v>
      </c>
      <c r="AU3147" s="84" t="s">
        <v>3267</v>
      </c>
      <c r="AV3147" s="77" t="str">
        <f t="shared" si="689"/>
        <v>55047</v>
      </c>
      <c r="AX3147" s="7" t="s">
        <v>186</v>
      </c>
    </row>
    <row r="3148" spans="1:50" hidden="1" outlineLevel="1">
      <c r="A3148" t="s">
        <v>4119</v>
      </c>
      <c r="B3148" t="s">
        <v>529</v>
      </c>
      <c r="C3148" s="1">
        <f t="shared" si="683"/>
        <v>12542</v>
      </c>
      <c r="D3148" s="7">
        <f>IF(N3148&gt;0, RANK(N3148,(N3148:P3148,Q3148:AE3148)),0)</f>
        <v>1</v>
      </c>
      <c r="E3148" s="7">
        <f>IF(O3148&gt;0,RANK(O3148,(N3148:P3148,Q3148:AE3148)),0)</f>
        <v>2</v>
      </c>
      <c r="F3148" s="7">
        <f>IF(P3148&gt;0,RANK(P3148,(N3148:P3148,Q3148:AE3148)),0)</f>
        <v>3</v>
      </c>
      <c r="G3148" s="1">
        <f t="shared" si="680"/>
        <v>1774</v>
      </c>
      <c r="H3148" s="2">
        <f t="shared" si="681"/>
        <v>0.14144474565460055</v>
      </c>
      <c r="I3148" s="2"/>
      <c r="J3148" s="2">
        <f t="shared" si="684"/>
        <v>0.56785201722213363</v>
      </c>
      <c r="K3148" s="2">
        <f t="shared" si="684"/>
        <v>0.42640727156753311</v>
      </c>
      <c r="L3148" s="2">
        <f t="shared" si="684"/>
        <v>3.5082124063147823E-3</v>
      </c>
      <c r="M3148" s="2">
        <f t="shared" si="685"/>
        <v>2.232498804018478E-3</v>
      </c>
      <c r="N3148" s="1">
        <v>7122</v>
      </c>
      <c r="O3148" s="1">
        <v>5348</v>
      </c>
      <c r="P3148" s="1">
        <v>44</v>
      </c>
      <c r="Q3148" s="1">
        <v>16</v>
      </c>
      <c r="R3148" s="1">
        <v>0</v>
      </c>
      <c r="S3148" s="1">
        <v>6</v>
      </c>
      <c r="T3148" s="1">
        <v>1</v>
      </c>
      <c r="U3148" s="1">
        <v>0</v>
      </c>
      <c r="W3148" s="1">
        <v>5</v>
      </c>
      <c r="AG3148" s="7">
        <f>IF(Q3148&gt;0,RANK(Q3148,(N3148:P3148,Q3148:AE3148)),0)</f>
        <v>4</v>
      </c>
      <c r="AH3148" s="7">
        <f>IF(R3148&gt;0,RANK(R3148,(N3148:P3148,Q3148:AE3148)),0)</f>
        <v>0</v>
      </c>
      <c r="AI3148" s="7">
        <f>IF(T3148&gt;0,RANK(T3148,(N3148:P3148,Q3148:AE3148)),0)</f>
        <v>7</v>
      </c>
      <c r="AJ3148" s="7">
        <f>IF(S3148&gt;0,RANK(S3148,(N3148:P3148,Q3148:AE3148)),0)</f>
        <v>5</v>
      </c>
      <c r="AK3148" s="2">
        <f t="shared" si="686"/>
        <v>1.2757136022962844E-3</v>
      </c>
      <c r="AL3148" s="2">
        <f t="shared" si="686"/>
        <v>0</v>
      </c>
      <c r="AM3148" s="2">
        <f t="shared" si="687"/>
        <v>7.9732100143517775E-5</v>
      </c>
      <c r="AN3148" s="2">
        <f t="shared" si="688"/>
        <v>4.783926008611067E-4</v>
      </c>
      <c r="AP3148" t="s">
        <v>4119</v>
      </c>
      <c r="AQ3148" t="s">
        <v>529</v>
      </c>
      <c r="AR3148" s="69">
        <v>3</v>
      </c>
      <c r="AT3148" s="85" t="s">
        <v>3794</v>
      </c>
      <c r="AU3148" s="84" t="s">
        <v>4660</v>
      </c>
      <c r="AV3148" s="77" t="str">
        <f t="shared" si="689"/>
        <v>55049</v>
      </c>
      <c r="AX3148" s="7" t="s">
        <v>186</v>
      </c>
    </row>
    <row r="3149" spans="1:50" hidden="1" outlineLevel="1">
      <c r="A3149" t="s">
        <v>1622</v>
      </c>
      <c r="B3149" t="s">
        <v>529</v>
      </c>
      <c r="C3149" s="1">
        <f t="shared" si="683"/>
        <v>3879</v>
      </c>
      <c r="D3149" s="7">
        <f>IF(N3149&gt;0, RANK(N3149,(N3149:P3149,Q3149:AE3149)),0)</f>
        <v>1</v>
      </c>
      <c r="E3149" s="7">
        <f>IF(O3149&gt;0,RANK(O3149,(N3149:P3149,Q3149:AE3149)),0)</f>
        <v>2</v>
      </c>
      <c r="F3149" s="7">
        <f>IF(P3149&gt;0,RANK(P3149,(N3149:P3149,Q3149:AE3149)),0)</f>
        <v>3</v>
      </c>
      <c r="G3149" s="1">
        <f t="shared" si="680"/>
        <v>72</v>
      </c>
      <c r="H3149" s="2">
        <f t="shared" si="681"/>
        <v>1.8561484918793503E-2</v>
      </c>
      <c r="I3149" s="2"/>
      <c r="J3149" s="2">
        <f t="shared" si="684"/>
        <v>0.50425367362722351</v>
      </c>
      <c r="K3149" s="2">
        <f t="shared" si="684"/>
        <v>0.48569218870843001</v>
      </c>
      <c r="L3149" s="2">
        <f t="shared" si="684"/>
        <v>6.4449600412477444E-3</v>
      </c>
      <c r="M3149" s="2">
        <f t="shared" si="685"/>
        <v>3.6091776230987409E-3</v>
      </c>
      <c r="N3149" s="1">
        <v>1956</v>
      </c>
      <c r="O3149" s="1">
        <v>1884</v>
      </c>
      <c r="P3149" s="1">
        <v>25</v>
      </c>
      <c r="Q3149" s="1">
        <v>7</v>
      </c>
      <c r="R3149" s="1">
        <v>0</v>
      </c>
      <c r="S3149" s="1">
        <v>4</v>
      </c>
      <c r="T3149" s="1">
        <v>0</v>
      </c>
      <c r="U3149" s="1">
        <v>0</v>
      </c>
      <c r="W3149" s="1">
        <v>3</v>
      </c>
      <c r="AG3149" s="7">
        <f>IF(Q3149&gt;0,RANK(Q3149,(N3149:P3149,Q3149:AE3149)),0)</f>
        <v>4</v>
      </c>
      <c r="AH3149" s="7">
        <f>IF(R3149&gt;0,RANK(R3149,(N3149:P3149,Q3149:AE3149)),0)</f>
        <v>0</v>
      </c>
      <c r="AI3149" s="7">
        <f>IF(T3149&gt;0,RANK(T3149,(N3149:P3149,Q3149:AE3149)),0)</f>
        <v>0</v>
      </c>
      <c r="AJ3149" s="7">
        <f>IF(S3149&gt;0,RANK(S3149,(N3149:P3149,Q3149:AE3149)),0)</f>
        <v>5</v>
      </c>
      <c r="AK3149" s="2">
        <f t="shared" si="686"/>
        <v>1.8045888115493685E-3</v>
      </c>
      <c r="AL3149" s="2">
        <f t="shared" si="686"/>
        <v>0</v>
      </c>
      <c r="AM3149" s="2">
        <f t="shared" si="687"/>
        <v>0</v>
      </c>
      <c r="AN3149" s="2">
        <f t="shared" si="688"/>
        <v>1.0311936065996391E-3</v>
      </c>
      <c r="AP3149" t="s">
        <v>1622</v>
      </c>
      <c r="AQ3149" t="s">
        <v>529</v>
      </c>
      <c r="AR3149" s="69">
        <v>7</v>
      </c>
      <c r="AT3149" s="85" t="s">
        <v>3794</v>
      </c>
      <c r="AU3149" s="84" t="s">
        <v>4017</v>
      </c>
      <c r="AV3149" s="77" t="str">
        <f t="shared" si="689"/>
        <v>55051</v>
      </c>
      <c r="AX3149" s="7" t="s">
        <v>186</v>
      </c>
    </row>
    <row r="3150" spans="1:50" hidden="1" outlineLevel="1">
      <c r="A3150" t="s">
        <v>1843</v>
      </c>
      <c r="B3150" t="s">
        <v>529</v>
      </c>
      <c r="C3150" s="1">
        <f t="shared" si="683"/>
        <v>9726</v>
      </c>
      <c r="D3150" s="7">
        <f>IF(N3150&gt;0, RANK(N3150,(N3150:P3150,Q3150:AE3150)),0)</f>
        <v>1</v>
      </c>
      <c r="E3150" s="7">
        <f>IF(O3150&gt;0,RANK(O3150,(N3150:P3150,Q3150:AE3150)),0)</f>
        <v>2</v>
      </c>
      <c r="F3150" s="7">
        <f>IF(P3150&gt;0,RANK(P3150,(N3150:P3150,Q3150:AE3150)),0)</f>
        <v>3</v>
      </c>
      <c r="G3150" s="1">
        <f t="shared" si="680"/>
        <v>862</v>
      </c>
      <c r="H3150" s="2">
        <f t="shared" si="681"/>
        <v>8.8628418671601886E-2</v>
      </c>
      <c r="I3150" s="2"/>
      <c r="J3150" s="2">
        <f t="shared" si="684"/>
        <v>0.53968743573925559</v>
      </c>
      <c r="K3150" s="2">
        <f t="shared" si="684"/>
        <v>0.45105901706765372</v>
      </c>
      <c r="L3150" s="2">
        <f t="shared" si="684"/>
        <v>4.8324079786140244E-3</v>
      </c>
      <c r="M3150" s="2">
        <f t="shared" si="685"/>
        <v>4.4211392144766588E-3</v>
      </c>
      <c r="N3150" s="1">
        <v>5249</v>
      </c>
      <c r="O3150" s="1">
        <v>4387</v>
      </c>
      <c r="P3150" s="1">
        <v>47</v>
      </c>
      <c r="Q3150" s="1">
        <v>18</v>
      </c>
      <c r="R3150" s="1">
        <v>13</v>
      </c>
      <c r="S3150" s="1">
        <v>9</v>
      </c>
      <c r="T3150" s="1">
        <v>1</v>
      </c>
      <c r="U3150" s="1">
        <v>2</v>
      </c>
      <c r="W3150" s="1">
        <v>0</v>
      </c>
      <c r="AG3150" s="7">
        <f>IF(Q3150&gt;0,RANK(Q3150,(N3150:P3150,Q3150:AE3150)),0)</f>
        <v>4</v>
      </c>
      <c r="AH3150" s="7">
        <f>IF(R3150&gt;0,RANK(R3150,(N3150:P3150,Q3150:AE3150)),0)</f>
        <v>5</v>
      </c>
      <c r="AI3150" s="7">
        <f>IF(T3150&gt;0,RANK(T3150,(N3150:P3150,Q3150:AE3150)),0)</f>
        <v>8</v>
      </c>
      <c r="AJ3150" s="7">
        <f>IF(S3150&gt;0,RANK(S3150,(N3150:P3150,Q3150:AE3150)),0)</f>
        <v>6</v>
      </c>
      <c r="AK3150" s="2">
        <f t="shared" si="686"/>
        <v>1.8507094386181369E-3</v>
      </c>
      <c r="AL3150" s="2">
        <f t="shared" si="686"/>
        <v>1.3366234834464323E-3</v>
      </c>
      <c r="AM3150" s="2">
        <f t="shared" si="687"/>
        <v>1.0281719103434094E-4</v>
      </c>
      <c r="AN3150" s="2">
        <f t="shared" si="688"/>
        <v>9.2535471930906845E-4</v>
      </c>
      <c r="AP3150" t="s">
        <v>1843</v>
      </c>
      <c r="AQ3150" t="s">
        <v>529</v>
      </c>
      <c r="AR3150" s="69">
        <v>3</v>
      </c>
      <c r="AT3150" s="85" t="s">
        <v>3794</v>
      </c>
      <c r="AU3150" s="84" t="s">
        <v>4018</v>
      </c>
      <c r="AV3150" s="77" t="str">
        <f t="shared" si="689"/>
        <v>55053</v>
      </c>
      <c r="AX3150" s="7" t="s">
        <v>186</v>
      </c>
    </row>
    <row r="3151" spans="1:50" hidden="1" outlineLevel="1">
      <c r="A3151" t="s">
        <v>2143</v>
      </c>
      <c r="B3151" t="s">
        <v>529</v>
      </c>
      <c r="C3151" s="1">
        <f t="shared" si="683"/>
        <v>42115</v>
      </c>
      <c r="D3151" s="7">
        <f>IF(N3151&gt;0, RANK(N3151,(N3151:P3151,Q3151:AE3151)),0)</f>
        <v>2</v>
      </c>
      <c r="E3151" s="7">
        <f>IF(O3151&gt;0,RANK(O3151,(N3151:P3151,Q3151:AE3151)),0)</f>
        <v>1</v>
      </c>
      <c r="F3151" s="7">
        <f>IF(P3151&gt;0,RANK(P3151,(N3151:P3151,Q3151:AE3151)),0)</f>
        <v>3</v>
      </c>
      <c r="G3151" s="1">
        <f t="shared" si="680"/>
        <v>5851</v>
      </c>
      <c r="H3151" s="2">
        <f t="shared" si="681"/>
        <v>0.1389291226403894</v>
      </c>
      <c r="I3151" s="2"/>
      <c r="J3151" s="2">
        <f t="shared" si="684"/>
        <v>0.42562032529977445</v>
      </c>
      <c r="K3151" s="2">
        <f t="shared" si="684"/>
        <v>0.56454944794016382</v>
      </c>
      <c r="L3151" s="2">
        <f t="shared" si="684"/>
        <v>5.6986821797459335E-3</v>
      </c>
      <c r="M3151" s="2">
        <f t="shared" si="685"/>
        <v>4.1315445803157998E-3</v>
      </c>
      <c r="N3151" s="1">
        <v>17925</v>
      </c>
      <c r="O3151" s="1">
        <v>23776</v>
      </c>
      <c r="P3151" s="1">
        <v>240</v>
      </c>
      <c r="Q3151" s="1">
        <v>86</v>
      </c>
      <c r="R3151" s="1">
        <v>18</v>
      </c>
      <c r="S3151" s="1">
        <v>29</v>
      </c>
      <c r="T3151" s="1">
        <v>3</v>
      </c>
      <c r="U3151" s="1">
        <v>5</v>
      </c>
      <c r="W3151" s="1">
        <v>33</v>
      </c>
      <c r="AG3151" s="7">
        <f>IF(Q3151&gt;0,RANK(Q3151,(N3151:P3151,Q3151:AE3151)),0)</f>
        <v>4</v>
      </c>
      <c r="AH3151" s="7">
        <f>IF(R3151&gt;0,RANK(R3151,(N3151:P3151,Q3151:AE3151)),0)</f>
        <v>7</v>
      </c>
      <c r="AI3151" s="7">
        <f>IF(T3151&gt;0,RANK(T3151,(N3151:P3151,Q3151:AE3151)),0)</f>
        <v>9</v>
      </c>
      <c r="AJ3151" s="7">
        <f>IF(S3151&gt;0,RANK(S3151,(N3151:P3151,Q3151:AE3151)),0)</f>
        <v>6</v>
      </c>
      <c r="AK3151" s="2">
        <f t="shared" si="686"/>
        <v>2.0420277810756261E-3</v>
      </c>
      <c r="AL3151" s="2">
        <f t="shared" si="686"/>
        <v>4.2740116348094503E-4</v>
      </c>
      <c r="AM3151" s="2">
        <f t="shared" si="687"/>
        <v>7.1233527246824176E-5</v>
      </c>
      <c r="AN3151" s="2">
        <f t="shared" si="688"/>
        <v>6.8859076338596695E-4</v>
      </c>
      <c r="AP3151" t="s">
        <v>2143</v>
      </c>
      <c r="AQ3151" t="s">
        <v>529</v>
      </c>
      <c r="AR3151" s="69">
        <v>0</v>
      </c>
      <c r="AT3151" s="85" t="s">
        <v>3794</v>
      </c>
      <c r="AU3151" s="84" t="s">
        <v>4019</v>
      </c>
      <c r="AV3151" s="77" t="str">
        <f t="shared" si="689"/>
        <v>55055</v>
      </c>
      <c r="AX3151" s="7" t="s">
        <v>186</v>
      </c>
    </row>
    <row r="3152" spans="1:50" hidden="1" outlineLevel="1">
      <c r="A3152" t="s">
        <v>3960</v>
      </c>
      <c r="B3152" t="s">
        <v>529</v>
      </c>
      <c r="C3152" s="1">
        <f t="shared" si="683"/>
        <v>12379</v>
      </c>
      <c r="D3152" s="7">
        <f>IF(N3152&gt;0, RANK(N3152,(N3152:P3152,Q3152:AE3152)),0)</f>
        <v>2</v>
      </c>
      <c r="E3152" s="7">
        <f>IF(O3152&gt;0,RANK(O3152,(N3152:P3152,Q3152:AE3152)),0)</f>
        <v>1</v>
      </c>
      <c r="F3152" s="7">
        <f>IF(P3152&gt;0,RANK(P3152,(N3152:P3152,Q3152:AE3152)),0)</f>
        <v>3</v>
      </c>
      <c r="G3152" s="1">
        <f t="shared" si="680"/>
        <v>739</v>
      </c>
      <c r="H3152" s="2">
        <f t="shared" si="681"/>
        <v>5.9697875434203088E-2</v>
      </c>
      <c r="I3152" s="2"/>
      <c r="J3152" s="2">
        <f t="shared" si="684"/>
        <v>0.46320381290895873</v>
      </c>
      <c r="K3152" s="2">
        <f t="shared" si="684"/>
        <v>0.52290168834316175</v>
      </c>
      <c r="L3152" s="2">
        <f t="shared" si="684"/>
        <v>5.8970837709023342E-3</v>
      </c>
      <c r="M3152" s="2">
        <f t="shared" si="685"/>
        <v>7.9974149769771793E-3</v>
      </c>
      <c r="N3152" s="1">
        <v>5734</v>
      </c>
      <c r="O3152" s="1">
        <v>6473</v>
      </c>
      <c r="P3152" s="1">
        <v>73</v>
      </c>
      <c r="Q3152" s="1">
        <v>52</v>
      </c>
      <c r="R3152" s="1">
        <v>16</v>
      </c>
      <c r="S3152" s="1">
        <v>18</v>
      </c>
      <c r="T3152" s="1">
        <v>3</v>
      </c>
      <c r="U3152" s="1">
        <v>1</v>
      </c>
      <c r="W3152" s="1">
        <v>9</v>
      </c>
      <c r="AG3152" s="7">
        <f>IF(Q3152&gt;0,RANK(Q3152,(N3152:P3152,Q3152:AE3152)),0)</f>
        <v>4</v>
      </c>
      <c r="AH3152" s="7">
        <f>IF(R3152&gt;0,RANK(R3152,(N3152:P3152,Q3152:AE3152)),0)</f>
        <v>6</v>
      </c>
      <c r="AI3152" s="7">
        <f>IF(T3152&gt;0,RANK(T3152,(N3152:P3152,Q3152:AE3152)),0)</f>
        <v>8</v>
      </c>
      <c r="AJ3152" s="7">
        <f>IF(S3152&gt;0,RANK(S3152,(N3152:P3152,Q3152:AE3152)),0)</f>
        <v>5</v>
      </c>
      <c r="AK3152" s="2">
        <f t="shared" si="686"/>
        <v>4.2006624121496078E-3</v>
      </c>
      <c r="AL3152" s="2">
        <f t="shared" si="686"/>
        <v>1.2925115114306486E-3</v>
      </c>
      <c r="AM3152" s="2">
        <f t="shared" si="687"/>
        <v>2.4234590839324662E-4</v>
      </c>
      <c r="AN3152" s="2">
        <f t="shared" si="688"/>
        <v>1.4540754503594797E-3</v>
      </c>
      <c r="AP3152" t="s">
        <v>3960</v>
      </c>
      <c r="AQ3152" t="s">
        <v>529</v>
      </c>
      <c r="AR3152" s="69">
        <v>3</v>
      </c>
      <c r="AT3152" s="85" t="s">
        <v>3794</v>
      </c>
      <c r="AU3152" s="84" t="s">
        <v>3104</v>
      </c>
      <c r="AV3152" s="77" t="str">
        <f t="shared" si="689"/>
        <v>55057</v>
      </c>
      <c r="AX3152" s="7" t="s">
        <v>186</v>
      </c>
    </row>
    <row r="3153" spans="1:50" hidden="1" outlineLevel="1">
      <c r="A3153" t="s">
        <v>1917</v>
      </c>
      <c r="B3153" t="s">
        <v>529</v>
      </c>
      <c r="C3153" s="1">
        <f t="shared" si="683"/>
        <v>76428</v>
      </c>
      <c r="D3153" s="7">
        <f>IF(N3153&gt;0, RANK(N3153,(N3153:P3153,Q3153:AE3153)),0)</f>
        <v>1</v>
      </c>
      <c r="E3153" s="7">
        <f>IF(O3153&gt;0,RANK(O3153,(N3153:P3153,Q3153:AE3153)),0)</f>
        <v>2</v>
      </c>
      <c r="F3153" s="7">
        <f>IF(P3153&gt;0,RANK(P3153,(N3153:P3153,Q3153:AE3153)),0)</f>
        <v>3</v>
      </c>
      <c r="G3153" s="1">
        <f t="shared" si="680"/>
        <v>4520</v>
      </c>
      <c r="H3153" s="2">
        <f t="shared" si="681"/>
        <v>5.9140629088815615E-2</v>
      </c>
      <c r="I3153" s="2"/>
      <c r="J3153" s="2">
        <f t="shared" si="684"/>
        <v>0.52476840948343539</v>
      </c>
      <c r="K3153" s="2">
        <f t="shared" si="684"/>
        <v>0.46562778039461977</v>
      </c>
      <c r="L3153" s="2">
        <f t="shared" si="684"/>
        <v>4.7888208509970168E-3</v>
      </c>
      <c r="M3153" s="2">
        <f t="shared" si="685"/>
        <v>4.8149892709478167E-3</v>
      </c>
      <c r="N3153" s="1">
        <v>40107</v>
      </c>
      <c r="O3153" s="1">
        <v>35587</v>
      </c>
      <c r="P3153" s="1">
        <v>366</v>
      </c>
      <c r="Q3153" s="1">
        <v>217</v>
      </c>
      <c r="R3153" s="1">
        <v>0</v>
      </c>
      <c r="S3153" s="1">
        <v>76</v>
      </c>
      <c r="T3153" s="1">
        <v>9</v>
      </c>
      <c r="U3153" s="1">
        <v>18</v>
      </c>
      <c r="W3153" s="1">
        <v>48</v>
      </c>
      <c r="AG3153" s="7">
        <f>IF(Q3153&gt;0,RANK(Q3153,(N3153:P3153,Q3153:AE3153)),0)</f>
        <v>4</v>
      </c>
      <c r="AH3153" s="7">
        <f>IF(R3153&gt;0,RANK(R3153,(N3153:P3153,Q3153:AE3153)),0)</f>
        <v>0</v>
      </c>
      <c r="AI3153" s="7">
        <f>IF(T3153&gt;0,RANK(T3153,(N3153:P3153,Q3153:AE3153)),0)</f>
        <v>8</v>
      </c>
      <c r="AJ3153" s="7">
        <f>IF(S3153&gt;0,RANK(S3153,(N3153:P3153,Q3153:AE3153)),0)</f>
        <v>5</v>
      </c>
      <c r="AK3153" s="2">
        <f t="shared" si="686"/>
        <v>2.8392735646621658E-3</v>
      </c>
      <c r="AL3153" s="2">
        <f t="shared" si="686"/>
        <v>0</v>
      </c>
      <c r="AM3153" s="2">
        <f t="shared" si="687"/>
        <v>1.1775788977861517E-4</v>
      </c>
      <c r="AN3153" s="2">
        <f t="shared" si="688"/>
        <v>9.9439995813052802E-4</v>
      </c>
      <c r="AP3153" t="s">
        <v>1917</v>
      </c>
      <c r="AQ3153" t="s">
        <v>529</v>
      </c>
      <c r="AR3153" s="69">
        <v>1</v>
      </c>
      <c r="AT3153" s="85" t="s">
        <v>3794</v>
      </c>
      <c r="AU3153" s="84" t="s">
        <v>3439</v>
      </c>
      <c r="AV3153" s="77" t="str">
        <f t="shared" si="689"/>
        <v>55059</v>
      </c>
      <c r="AX3153" s="7" t="s">
        <v>186</v>
      </c>
    </row>
    <row r="3154" spans="1:50" hidden="1" outlineLevel="1">
      <c r="A3154" t="s">
        <v>2280</v>
      </c>
      <c r="B3154" t="s">
        <v>529</v>
      </c>
      <c r="C3154" s="1">
        <f t="shared" si="683"/>
        <v>11273</v>
      </c>
      <c r="D3154" s="7">
        <f>IF(N3154&gt;0, RANK(N3154,(N3154:P3154,Q3154:AE3154)),0)</f>
        <v>2</v>
      </c>
      <c r="E3154" s="7">
        <f>IF(O3154&gt;0,RANK(O3154,(N3154:P3154,Q3154:AE3154)),0)</f>
        <v>1</v>
      </c>
      <c r="F3154" s="7">
        <f>IF(P3154&gt;0,RANK(P3154,(N3154:P3154,Q3154:AE3154)),0)</f>
        <v>3</v>
      </c>
      <c r="G3154" s="1">
        <f t="shared" si="680"/>
        <v>795</v>
      </c>
      <c r="H3154" s="2">
        <f t="shared" si="681"/>
        <v>7.0522487359176794E-2</v>
      </c>
      <c r="I3154" s="2"/>
      <c r="J3154" s="2">
        <f t="shared" si="684"/>
        <v>0.45906147431916972</v>
      </c>
      <c r="K3154" s="2">
        <f t="shared" si="684"/>
        <v>0.52958396167834654</v>
      </c>
      <c r="L3154" s="2">
        <f t="shared" si="684"/>
        <v>6.9191874390135723E-3</v>
      </c>
      <c r="M3154" s="2">
        <f t="shared" si="685"/>
        <v>4.4353765634702301E-3</v>
      </c>
      <c r="N3154" s="1">
        <v>5175</v>
      </c>
      <c r="O3154" s="1">
        <v>5970</v>
      </c>
      <c r="P3154" s="1">
        <v>78</v>
      </c>
      <c r="Q3154" s="1">
        <v>33</v>
      </c>
      <c r="R3154" s="1">
        <v>2</v>
      </c>
      <c r="S3154" s="1">
        <v>12</v>
      </c>
      <c r="T3154" s="1">
        <v>2</v>
      </c>
      <c r="U3154" s="1">
        <v>0</v>
      </c>
      <c r="W3154" s="1">
        <v>1</v>
      </c>
      <c r="AG3154" s="7">
        <f>IF(Q3154&gt;0,RANK(Q3154,(N3154:P3154,Q3154:AE3154)),0)</f>
        <v>4</v>
      </c>
      <c r="AH3154" s="7">
        <f>IF(R3154&gt;0,RANK(R3154,(N3154:P3154,Q3154:AE3154)),0)</f>
        <v>6</v>
      </c>
      <c r="AI3154" s="7">
        <f>IF(T3154&gt;0,RANK(T3154,(N3154:P3154,Q3154:AE3154)),0)</f>
        <v>6</v>
      </c>
      <c r="AJ3154" s="7">
        <f>IF(S3154&gt;0,RANK(S3154,(N3154:P3154,Q3154:AE3154)),0)</f>
        <v>5</v>
      </c>
      <c r="AK3154" s="2">
        <f t="shared" si="686"/>
        <v>2.9273485318903575E-3</v>
      </c>
      <c r="AL3154" s="2">
        <f t="shared" si="686"/>
        <v>1.7741506253880955E-4</v>
      </c>
      <c r="AM3154" s="2">
        <f t="shared" si="687"/>
        <v>1.7741506253880955E-4</v>
      </c>
      <c r="AN3154" s="2">
        <f t="shared" si="688"/>
        <v>1.0644903752328573E-3</v>
      </c>
      <c r="AP3154" t="s">
        <v>2280</v>
      </c>
      <c r="AQ3154" t="s">
        <v>529</v>
      </c>
      <c r="AR3154" s="69">
        <v>8</v>
      </c>
      <c r="AT3154" s="85" t="s">
        <v>3794</v>
      </c>
      <c r="AU3154" s="84" t="s">
        <v>3440</v>
      </c>
      <c r="AV3154" s="77" t="str">
        <f t="shared" si="689"/>
        <v>55061</v>
      </c>
      <c r="AX3154" s="7" t="s">
        <v>186</v>
      </c>
    </row>
    <row r="3155" spans="1:50" hidden="1" outlineLevel="1">
      <c r="A3155" t="s">
        <v>2547</v>
      </c>
      <c r="B3155" t="s">
        <v>529</v>
      </c>
      <c r="C3155" s="1">
        <f t="shared" si="683"/>
        <v>62136</v>
      </c>
      <c r="D3155" s="7">
        <f>IF(N3155&gt;0, RANK(N3155,(N3155:P3155,Q3155:AE3155)),0)</f>
        <v>1</v>
      </c>
      <c r="E3155" s="7">
        <f>IF(O3155&gt;0,RANK(O3155,(N3155:P3155,Q3155:AE3155)),0)</f>
        <v>2</v>
      </c>
      <c r="F3155" s="7">
        <f>IF(P3155&gt;0,RANK(P3155,(N3155:P3155,Q3155:AE3155)),0)</f>
        <v>3</v>
      </c>
      <c r="G3155" s="1">
        <f t="shared" si="680"/>
        <v>4881</v>
      </c>
      <c r="H3155" s="2">
        <f t="shared" si="681"/>
        <v>7.8553495558130557E-2</v>
      </c>
      <c r="I3155" s="2"/>
      <c r="J3155" s="2">
        <f t="shared" si="684"/>
        <v>0.53382902021372469</v>
      </c>
      <c r="K3155" s="2">
        <f t="shared" si="684"/>
        <v>0.45527552465559418</v>
      </c>
      <c r="L3155" s="2">
        <f t="shared" si="684"/>
        <v>5.6006179992275007E-3</v>
      </c>
      <c r="M3155" s="2">
        <f t="shared" si="685"/>
        <v>5.2948371314536303E-3</v>
      </c>
      <c r="N3155" s="1">
        <v>33170</v>
      </c>
      <c r="O3155" s="1">
        <v>28289</v>
      </c>
      <c r="P3155" s="1">
        <v>348</v>
      </c>
      <c r="Q3155" s="1">
        <v>129</v>
      </c>
      <c r="R3155" s="1">
        <v>22</v>
      </c>
      <c r="S3155" s="1">
        <v>107</v>
      </c>
      <c r="T3155" s="1">
        <v>5</v>
      </c>
      <c r="U3155" s="1">
        <v>15</v>
      </c>
      <c r="W3155" s="1">
        <v>51</v>
      </c>
      <c r="AG3155" s="7">
        <f>IF(Q3155&gt;0,RANK(Q3155,(N3155:P3155,Q3155:AE3155)),0)</f>
        <v>4</v>
      </c>
      <c r="AH3155" s="7">
        <f>IF(R3155&gt;0,RANK(R3155,(N3155:P3155,Q3155:AE3155)),0)</f>
        <v>7</v>
      </c>
      <c r="AI3155" s="7">
        <f>IF(T3155&gt;0,RANK(T3155,(N3155:P3155,Q3155:AE3155)),0)</f>
        <v>9</v>
      </c>
      <c r="AJ3155" s="7">
        <f>IF(S3155&gt;0,RANK(S3155,(N3155:P3155,Q3155:AE3155)),0)</f>
        <v>5</v>
      </c>
      <c r="AK3155" s="2">
        <f t="shared" si="686"/>
        <v>2.0760911548860562E-3</v>
      </c>
      <c r="AL3155" s="2">
        <f t="shared" si="686"/>
        <v>3.5406205742242823E-4</v>
      </c>
      <c r="AM3155" s="2">
        <f t="shared" si="687"/>
        <v>8.0468649414188227E-5</v>
      </c>
      <c r="AN3155" s="2">
        <f t="shared" si="688"/>
        <v>1.7220290974636282E-3</v>
      </c>
      <c r="AP3155" t="s">
        <v>2547</v>
      </c>
      <c r="AQ3155" t="s">
        <v>529</v>
      </c>
      <c r="AR3155" s="69">
        <v>3</v>
      </c>
      <c r="AT3155" s="85" t="s">
        <v>3794</v>
      </c>
      <c r="AU3155" s="84" t="s">
        <v>4160</v>
      </c>
      <c r="AV3155" s="77" t="str">
        <f t="shared" si="689"/>
        <v>55063</v>
      </c>
      <c r="AX3155" s="7" t="s">
        <v>186</v>
      </c>
    </row>
    <row r="3156" spans="1:50" hidden="1" outlineLevel="1">
      <c r="A3156" t="s">
        <v>4289</v>
      </c>
      <c r="B3156" t="s">
        <v>529</v>
      </c>
      <c r="C3156" s="1">
        <f t="shared" si="683"/>
        <v>8388</v>
      </c>
      <c r="D3156" s="7">
        <f>IF(N3156&gt;0, RANK(N3156,(N3156:P3156,Q3156:AE3156)),0)</f>
        <v>1</v>
      </c>
      <c r="E3156" s="7">
        <f>IF(O3156&gt;0,RANK(O3156,(N3156:P3156,Q3156:AE3156)),0)</f>
        <v>2</v>
      </c>
      <c r="F3156" s="7">
        <f>IF(P3156&gt;0,RANK(P3156,(N3156:P3156,Q3156:AE3156)),0)</f>
        <v>3</v>
      </c>
      <c r="G3156" s="1">
        <f t="shared" si="680"/>
        <v>473</v>
      </c>
      <c r="H3156" s="2">
        <f t="shared" si="681"/>
        <v>5.6390081068192655E-2</v>
      </c>
      <c r="I3156" s="2"/>
      <c r="J3156" s="2">
        <f t="shared" ref="J3156:L3187" si="690">IF($C3156=0,"-",N3156/$C3156)</f>
        <v>0.52479732951835956</v>
      </c>
      <c r="K3156" s="2">
        <f t="shared" si="690"/>
        <v>0.4684072484501669</v>
      </c>
      <c r="L3156" s="2">
        <f t="shared" si="690"/>
        <v>4.4110634239389601E-3</v>
      </c>
      <c r="M3156" s="2">
        <f t="shared" si="685"/>
        <v>2.3843586075345813E-3</v>
      </c>
      <c r="N3156" s="1">
        <v>4402</v>
      </c>
      <c r="O3156" s="1">
        <v>3929</v>
      </c>
      <c r="P3156" s="1">
        <v>37</v>
      </c>
      <c r="Q3156" s="1">
        <v>8</v>
      </c>
      <c r="R3156" s="1">
        <v>0</v>
      </c>
      <c r="S3156" s="1">
        <v>8</v>
      </c>
      <c r="T3156" s="1">
        <v>0</v>
      </c>
      <c r="U3156" s="1">
        <v>1</v>
      </c>
      <c r="W3156" s="1">
        <v>3</v>
      </c>
      <c r="AG3156" s="7">
        <f>IF(Q3156&gt;0,RANK(Q3156,(N3156:P3156,Q3156:AE3156)),0)</f>
        <v>4</v>
      </c>
      <c r="AH3156" s="7">
        <f>IF(R3156&gt;0,RANK(R3156,(N3156:P3156,Q3156:AE3156)),0)</f>
        <v>0</v>
      </c>
      <c r="AI3156" s="7">
        <f>IF(T3156&gt;0,RANK(T3156,(N3156:P3156,Q3156:AE3156)),0)</f>
        <v>0</v>
      </c>
      <c r="AJ3156" s="7">
        <f>IF(S3156&gt;0,RANK(S3156,(N3156:P3156,Q3156:AE3156)),0)</f>
        <v>4</v>
      </c>
      <c r="AK3156" s="2">
        <f t="shared" ref="AK3156:AL3187" si="691">IF($C3156=0,"-",Q3156/$C3156)</f>
        <v>9.5374344301382924E-4</v>
      </c>
      <c r="AL3156" s="2">
        <f t="shared" si="691"/>
        <v>0</v>
      </c>
      <c r="AM3156" s="2">
        <f t="shared" si="687"/>
        <v>0</v>
      </c>
      <c r="AN3156" s="2">
        <f t="shared" si="688"/>
        <v>9.5374344301382924E-4</v>
      </c>
      <c r="AP3156" t="s">
        <v>4289</v>
      </c>
      <c r="AQ3156" t="s">
        <v>529</v>
      </c>
      <c r="AR3156" s="69">
        <v>3</v>
      </c>
      <c r="AT3156" s="85" t="s">
        <v>3794</v>
      </c>
      <c r="AU3156" s="84" t="s">
        <v>4002</v>
      </c>
      <c r="AV3156" s="77" t="str">
        <f t="shared" si="689"/>
        <v>55065</v>
      </c>
      <c r="AX3156" s="7" t="s">
        <v>186</v>
      </c>
    </row>
    <row r="3157" spans="1:50" hidden="1" outlineLevel="1">
      <c r="A3157" t="s">
        <v>5351</v>
      </c>
      <c r="B3157" t="s">
        <v>529</v>
      </c>
      <c r="C3157" s="1">
        <f t="shared" si="683"/>
        <v>11074</v>
      </c>
      <c r="D3157" s="7">
        <f>IF(N3157&gt;0, RANK(N3157,(N3157:P3157,Q3157:AE3157)),0)</f>
        <v>2</v>
      </c>
      <c r="E3157" s="7">
        <f>IF(O3157&gt;0,RANK(O3157,(N3157:P3157,Q3157:AE3157)),0)</f>
        <v>1</v>
      </c>
      <c r="F3157" s="7">
        <f>IF(P3157&gt;0,RANK(P3157,(N3157:P3157,Q3157:AE3157)),0)</f>
        <v>3</v>
      </c>
      <c r="G3157" s="1">
        <f t="shared" si="680"/>
        <v>1484</v>
      </c>
      <c r="H3157" s="2">
        <f t="shared" si="681"/>
        <v>0.13400758533501897</v>
      </c>
      <c r="I3157" s="2"/>
      <c r="J3157" s="2">
        <f t="shared" si="690"/>
        <v>0.42902293660827162</v>
      </c>
      <c r="K3157" s="2">
        <f t="shared" si="690"/>
        <v>0.56303052194329062</v>
      </c>
      <c r="L3157" s="2">
        <f t="shared" si="690"/>
        <v>5.7793028715911144E-3</v>
      </c>
      <c r="M3157" s="2">
        <f t="shared" si="685"/>
        <v>2.1672385768466461E-3</v>
      </c>
      <c r="N3157" s="1">
        <v>4751</v>
      </c>
      <c r="O3157" s="1">
        <v>6235</v>
      </c>
      <c r="P3157" s="1">
        <v>64</v>
      </c>
      <c r="Q3157" s="1">
        <v>12</v>
      </c>
      <c r="R3157" s="1">
        <v>1</v>
      </c>
      <c r="S3157" s="1">
        <v>5</v>
      </c>
      <c r="T3157" s="1">
        <v>0</v>
      </c>
      <c r="U3157" s="1">
        <v>0</v>
      </c>
      <c r="W3157" s="1">
        <v>6</v>
      </c>
      <c r="AG3157" s="7">
        <f>IF(Q3157&gt;0,RANK(Q3157,(N3157:P3157,Q3157:AE3157)),0)</f>
        <v>4</v>
      </c>
      <c r="AH3157" s="7">
        <f>IF(R3157&gt;0,RANK(R3157,(N3157:P3157,Q3157:AE3157)),0)</f>
        <v>7</v>
      </c>
      <c r="AI3157" s="7">
        <f>IF(T3157&gt;0,RANK(T3157,(N3157:P3157,Q3157:AE3157)),0)</f>
        <v>0</v>
      </c>
      <c r="AJ3157" s="7">
        <f>IF(S3157&gt;0,RANK(S3157,(N3157:P3157,Q3157:AE3157)),0)</f>
        <v>6</v>
      </c>
      <c r="AK3157" s="2">
        <f t="shared" si="691"/>
        <v>1.0836192884233339E-3</v>
      </c>
      <c r="AL3157" s="2">
        <f t="shared" si="691"/>
        <v>9.0301607368611163E-5</v>
      </c>
      <c r="AM3157" s="2">
        <f t="shared" si="687"/>
        <v>0</v>
      </c>
      <c r="AN3157" s="2">
        <f t="shared" si="688"/>
        <v>4.5150803684305583E-4</v>
      </c>
      <c r="AP3157" t="s">
        <v>5351</v>
      </c>
      <c r="AQ3157" t="s">
        <v>529</v>
      </c>
      <c r="AR3157" s="69">
        <v>0</v>
      </c>
      <c r="AT3157" s="85" t="s">
        <v>3794</v>
      </c>
      <c r="AU3157" s="84" t="s">
        <v>4003</v>
      </c>
      <c r="AV3157" s="77" t="str">
        <f t="shared" si="689"/>
        <v>55067</v>
      </c>
      <c r="AX3157" s="7" t="s">
        <v>186</v>
      </c>
    </row>
    <row r="3158" spans="1:50" hidden="1" outlineLevel="1">
      <c r="A3158" t="s">
        <v>3867</v>
      </c>
      <c r="B3158" t="s">
        <v>529</v>
      </c>
      <c r="C3158" s="1">
        <f t="shared" si="683"/>
        <v>15700</v>
      </c>
      <c r="D3158" s="7">
        <f>IF(N3158&gt;0, RANK(N3158,(N3158:P3158,Q3158:AE3158)),0)</f>
        <v>2</v>
      </c>
      <c r="E3158" s="7">
        <f>IF(O3158&gt;0,RANK(O3158,(N3158:P3158,Q3158:AE3158)),0)</f>
        <v>1</v>
      </c>
      <c r="F3158" s="7">
        <f>IF(P3158&gt;0,RANK(P3158,(N3158:P3158,Q3158:AE3158)),0)</f>
        <v>3</v>
      </c>
      <c r="G3158" s="1">
        <f t="shared" si="680"/>
        <v>540</v>
      </c>
      <c r="H3158" s="2">
        <f t="shared" si="681"/>
        <v>3.4394904458598725E-2</v>
      </c>
      <c r="I3158" s="2"/>
      <c r="J3158" s="2">
        <f t="shared" si="690"/>
        <v>0.476687898089172</v>
      </c>
      <c r="K3158" s="2">
        <f t="shared" si="690"/>
        <v>0.51108280254777072</v>
      </c>
      <c r="L3158" s="2">
        <f t="shared" si="690"/>
        <v>7.1337579617834395E-3</v>
      </c>
      <c r="M3158" s="2">
        <f t="shared" si="685"/>
        <v>5.0955414012738382E-3</v>
      </c>
      <c r="N3158" s="1">
        <v>7484</v>
      </c>
      <c r="O3158" s="1">
        <v>8024</v>
      </c>
      <c r="P3158" s="1">
        <v>112</v>
      </c>
      <c r="Q3158" s="1">
        <v>41</v>
      </c>
      <c r="R3158" s="1">
        <v>0</v>
      </c>
      <c r="S3158" s="1">
        <v>23</v>
      </c>
      <c r="T3158" s="1">
        <v>2</v>
      </c>
      <c r="U3158" s="1">
        <v>0</v>
      </c>
      <c r="W3158" s="1">
        <v>14</v>
      </c>
      <c r="AG3158" s="7">
        <f>IF(Q3158&gt;0,RANK(Q3158,(N3158:P3158,Q3158:AE3158)),0)</f>
        <v>4</v>
      </c>
      <c r="AH3158" s="7">
        <f>IF(R3158&gt;0,RANK(R3158,(N3158:P3158,Q3158:AE3158)),0)</f>
        <v>0</v>
      </c>
      <c r="AI3158" s="7">
        <f>IF(T3158&gt;0,RANK(T3158,(N3158:P3158,Q3158:AE3158)),0)</f>
        <v>7</v>
      </c>
      <c r="AJ3158" s="7">
        <f>IF(S3158&gt;0,RANK(S3158,(N3158:P3158,Q3158:AE3158)),0)</f>
        <v>5</v>
      </c>
      <c r="AK3158" s="2">
        <f t="shared" si="691"/>
        <v>2.6114649681528664E-3</v>
      </c>
      <c r="AL3158" s="2">
        <f t="shared" si="691"/>
        <v>0</v>
      </c>
      <c r="AM3158" s="2">
        <f t="shared" si="687"/>
        <v>1.2738853503184712E-4</v>
      </c>
      <c r="AN3158" s="2">
        <f t="shared" si="688"/>
        <v>1.4649681528662421E-3</v>
      </c>
      <c r="AP3158" t="s">
        <v>3867</v>
      </c>
      <c r="AQ3158" t="s">
        <v>529</v>
      </c>
      <c r="AR3158" s="69">
        <v>7</v>
      </c>
      <c r="AT3158" s="85" t="s">
        <v>3794</v>
      </c>
      <c r="AU3158" s="84" t="s">
        <v>4004</v>
      </c>
      <c r="AV3158" s="77" t="str">
        <f t="shared" si="689"/>
        <v>55069</v>
      </c>
      <c r="AX3158" s="7" t="s">
        <v>186</v>
      </c>
    </row>
    <row r="3159" spans="1:50" hidden="1" outlineLevel="1">
      <c r="A3159" t="s">
        <v>3293</v>
      </c>
      <c r="B3159" t="s">
        <v>529</v>
      </c>
      <c r="C3159" s="1">
        <f t="shared" si="683"/>
        <v>44160</v>
      </c>
      <c r="D3159" s="7">
        <f>IF(N3159&gt;0, RANK(N3159,(N3159:P3159,Q3159:AE3159)),0)</f>
        <v>2</v>
      </c>
      <c r="E3159" s="7">
        <f>IF(O3159&gt;0,RANK(O3159,(N3159:P3159,Q3159:AE3159)),0)</f>
        <v>1</v>
      </c>
      <c r="F3159" s="7">
        <f>IF(P3159&gt;0,RANK(P3159,(N3159:P3159,Q3159:AE3159)),0)</f>
        <v>3</v>
      </c>
      <c r="G3159" s="1">
        <f t="shared" si="680"/>
        <v>2375</v>
      </c>
      <c r="H3159" s="2">
        <f t="shared" si="681"/>
        <v>5.3781702898550728E-2</v>
      </c>
      <c r="I3159" s="2"/>
      <c r="J3159" s="2">
        <f t="shared" si="690"/>
        <v>0.46766304347826088</v>
      </c>
      <c r="K3159" s="2">
        <f t="shared" si="690"/>
        <v>0.5214447463768116</v>
      </c>
      <c r="L3159" s="2">
        <f t="shared" si="690"/>
        <v>6.793478260869565E-3</v>
      </c>
      <c r="M3159" s="2">
        <f t="shared" si="685"/>
        <v>4.0987318840579072E-3</v>
      </c>
      <c r="N3159" s="1">
        <v>20652</v>
      </c>
      <c r="O3159" s="1">
        <v>23027</v>
      </c>
      <c r="P3159" s="1">
        <v>300</v>
      </c>
      <c r="Q3159" s="1">
        <v>74</v>
      </c>
      <c r="R3159" s="1">
        <v>11</v>
      </c>
      <c r="S3159" s="1">
        <v>50</v>
      </c>
      <c r="T3159" s="1">
        <v>14</v>
      </c>
      <c r="U3159" s="1">
        <v>6</v>
      </c>
      <c r="W3159" s="1">
        <v>26</v>
      </c>
      <c r="AG3159" s="7">
        <f>IF(Q3159&gt;0,RANK(Q3159,(N3159:P3159,Q3159:AE3159)),0)</f>
        <v>4</v>
      </c>
      <c r="AH3159" s="7">
        <f>IF(R3159&gt;0,RANK(R3159,(N3159:P3159,Q3159:AE3159)),0)</f>
        <v>8</v>
      </c>
      <c r="AI3159" s="7">
        <f>IF(T3159&gt;0,RANK(T3159,(N3159:P3159,Q3159:AE3159)),0)</f>
        <v>7</v>
      </c>
      <c r="AJ3159" s="7">
        <f>IF(S3159&gt;0,RANK(S3159,(N3159:P3159,Q3159:AE3159)),0)</f>
        <v>5</v>
      </c>
      <c r="AK3159" s="2">
        <f t="shared" si="691"/>
        <v>1.6757246376811594E-3</v>
      </c>
      <c r="AL3159" s="2">
        <f t="shared" si="691"/>
        <v>2.4909420289855071E-4</v>
      </c>
      <c r="AM3159" s="2">
        <f t="shared" si="687"/>
        <v>3.1702898550724635E-4</v>
      </c>
      <c r="AN3159" s="2">
        <f t="shared" si="688"/>
        <v>1.1322463768115942E-3</v>
      </c>
      <c r="AP3159" t="s">
        <v>3293</v>
      </c>
      <c r="AQ3159" t="s">
        <v>529</v>
      </c>
      <c r="AR3159" s="69">
        <v>6</v>
      </c>
      <c r="AT3159" s="85" t="s">
        <v>3794</v>
      </c>
      <c r="AU3159" s="84" t="s">
        <v>5049</v>
      </c>
      <c r="AV3159" s="77" t="str">
        <f t="shared" si="689"/>
        <v>55071</v>
      </c>
      <c r="AX3159" s="7" t="s">
        <v>186</v>
      </c>
    </row>
    <row r="3160" spans="1:50" hidden="1" outlineLevel="1">
      <c r="A3160" t="s">
        <v>3294</v>
      </c>
      <c r="B3160" t="s">
        <v>529</v>
      </c>
      <c r="C3160" s="1">
        <f t="shared" si="683"/>
        <v>68059</v>
      </c>
      <c r="D3160" s="7">
        <f>IF(N3160&gt;0, RANK(N3160,(N3160:P3160,Q3160:AE3160)),0)</f>
        <v>2</v>
      </c>
      <c r="E3160" s="7">
        <f>IF(O3160&gt;0,RANK(O3160,(N3160:P3160,Q3160:AE3160)),0)</f>
        <v>1</v>
      </c>
      <c r="F3160" s="7">
        <f>IF(P3160&gt;0,RANK(P3160,(N3160:P3160,Q3160:AE3160)),0)</f>
        <v>3</v>
      </c>
      <c r="G3160" s="1">
        <f t="shared" si="680"/>
        <v>5495</v>
      </c>
      <c r="H3160" s="2">
        <f t="shared" si="681"/>
        <v>8.0738770772418048E-2</v>
      </c>
      <c r="I3160" s="2"/>
      <c r="J3160" s="2">
        <f t="shared" si="690"/>
        <v>0.45400314433065431</v>
      </c>
      <c r="K3160" s="2">
        <f t="shared" si="690"/>
        <v>0.53474191510307234</v>
      </c>
      <c r="L3160" s="2">
        <f t="shared" si="690"/>
        <v>7.4200326187572547E-3</v>
      </c>
      <c r="M3160" s="2">
        <f t="shared" si="685"/>
        <v>3.8349079475161535E-3</v>
      </c>
      <c r="N3160" s="1">
        <v>30899</v>
      </c>
      <c r="O3160" s="1">
        <v>36394</v>
      </c>
      <c r="P3160" s="1">
        <v>505</v>
      </c>
      <c r="Q3160" s="1">
        <v>129</v>
      </c>
      <c r="R3160" s="1">
        <v>22</v>
      </c>
      <c r="S3160" s="1">
        <v>68</v>
      </c>
      <c r="T3160" s="1">
        <v>6</v>
      </c>
      <c r="U3160" s="1">
        <v>9</v>
      </c>
      <c r="W3160" s="1">
        <v>27</v>
      </c>
      <c r="AG3160" s="7">
        <f>IF(Q3160&gt;0,RANK(Q3160,(N3160:P3160,Q3160:AE3160)),0)</f>
        <v>4</v>
      </c>
      <c r="AH3160" s="7">
        <f>IF(R3160&gt;0,RANK(R3160,(N3160:P3160,Q3160:AE3160)),0)</f>
        <v>7</v>
      </c>
      <c r="AI3160" s="7">
        <f>IF(T3160&gt;0,RANK(T3160,(N3160:P3160,Q3160:AE3160)),0)</f>
        <v>9</v>
      </c>
      <c r="AJ3160" s="7">
        <f>IF(S3160&gt;0,RANK(S3160,(N3160:P3160,Q3160:AE3160)),0)</f>
        <v>5</v>
      </c>
      <c r="AK3160" s="2">
        <f t="shared" si="691"/>
        <v>1.895414272910269E-3</v>
      </c>
      <c r="AL3160" s="2">
        <f t="shared" si="691"/>
        <v>3.232489457676428E-4</v>
      </c>
      <c r="AM3160" s="2">
        <f t="shared" si="687"/>
        <v>8.8158803391175301E-5</v>
      </c>
      <c r="AN3160" s="2">
        <f t="shared" si="688"/>
        <v>9.991331050999868E-4</v>
      </c>
      <c r="AP3160" t="s">
        <v>3294</v>
      </c>
      <c r="AQ3160" t="s">
        <v>529</v>
      </c>
      <c r="AR3160" s="69">
        <v>7</v>
      </c>
      <c r="AT3160" s="85" t="s">
        <v>3794</v>
      </c>
      <c r="AU3160" s="84" t="s">
        <v>4879</v>
      </c>
      <c r="AV3160" s="77" t="str">
        <f t="shared" si="689"/>
        <v>55073</v>
      </c>
      <c r="AX3160" s="7" t="s">
        <v>186</v>
      </c>
    </row>
    <row r="3161" spans="1:50" hidden="1" outlineLevel="1">
      <c r="A3161" t="s">
        <v>4212</v>
      </c>
      <c r="B3161" t="s">
        <v>529</v>
      </c>
      <c r="C3161" s="1">
        <f t="shared" si="683"/>
        <v>22270</v>
      </c>
      <c r="D3161" s="7">
        <f>IF(N3161&gt;0, RANK(N3161,(N3161:P3161,Q3161:AE3161)),0)</f>
        <v>2</v>
      </c>
      <c r="E3161" s="7">
        <f>IF(O3161&gt;0,RANK(O3161,(N3161:P3161,Q3161:AE3161)),0)</f>
        <v>1</v>
      </c>
      <c r="F3161" s="7">
        <f>IF(P3161&gt;0,RANK(P3161,(N3161:P3161,Q3161:AE3161)),0)</f>
        <v>3</v>
      </c>
      <c r="G3161" s="1">
        <f t="shared" si="680"/>
        <v>1676</v>
      </c>
      <c r="H3161" s="2">
        <f t="shared" si="681"/>
        <v>7.5258194881005838E-2</v>
      </c>
      <c r="I3161" s="2"/>
      <c r="J3161" s="2">
        <f t="shared" si="690"/>
        <v>0.45756623259991019</v>
      </c>
      <c r="K3161" s="2">
        <f t="shared" si="690"/>
        <v>0.53282442748091607</v>
      </c>
      <c r="L3161" s="2">
        <f t="shared" si="690"/>
        <v>5.7476425684777725E-3</v>
      </c>
      <c r="M3161" s="2">
        <f t="shared" si="685"/>
        <v>3.8616973506960146E-3</v>
      </c>
      <c r="N3161" s="1">
        <v>10190</v>
      </c>
      <c r="O3161" s="1">
        <v>11866</v>
      </c>
      <c r="P3161" s="1">
        <v>128</v>
      </c>
      <c r="Q3161" s="1">
        <v>51</v>
      </c>
      <c r="R3161" s="1">
        <v>6</v>
      </c>
      <c r="S3161" s="1">
        <v>10</v>
      </c>
      <c r="T3161" s="1">
        <v>4</v>
      </c>
      <c r="U3161" s="1">
        <v>0</v>
      </c>
      <c r="W3161" s="1">
        <v>15</v>
      </c>
      <c r="AG3161" s="7">
        <f>IF(Q3161&gt;0,RANK(Q3161,(N3161:P3161,Q3161:AE3161)),0)</f>
        <v>4</v>
      </c>
      <c r="AH3161" s="7">
        <f>IF(R3161&gt;0,RANK(R3161,(N3161:P3161,Q3161:AE3161)),0)</f>
        <v>7</v>
      </c>
      <c r="AI3161" s="7">
        <f>IF(T3161&gt;0,RANK(T3161,(N3161:P3161,Q3161:AE3161)),0)</f>
        <v>8</v>
      </c>
      <c r="AJ3161" s="7">
        <f>IF(S3161&gt;0,RANK(S3161,(N3161:P3161,Q3161:AE3161)),0)</f>
        <v>6</v>
      </c>
      <c r="AK3161" s="2">
        <f t="shared" si="691"/>
        <v>2.2900763358778627E-3</v>
      </c>
      <c r="AL3161" s="2">
        <f t="shared" si="691"/>
        <v>2.6942074539739559E-4</v>
      </c>
      <c r="AM3161" s="2">
        <f t="shared" si="687"/>
        <v>1.7961383026493039E-4</v>
      </c>
      <c r="AN3161" s="2">
        <f t="shared" si="688"/>
        <v>4.4903457566232598E-4</v>
      </c>
      <c r="AP3161" t="s">
        <v>4212</v>
      </c>
      <c r="AQ3161" t="s">
        <v>529</v>
      </c>
      <c r="AR3161" s="69">
        <v>8</v>
      </c>
      <c r="AT3161" s="85" t="s">
        <v>3794</v>
      </c>
      <c r="AU3161" s="84" t="s">
        <v>5171</v>
      </c>
      <c r="AV3161" s="77" t="str">
        <f t="shared" si="689"/>
        <v>55075</v>
      </c>
      <c r="AX3161" s="7" t="s">
        <v>186</v>
      </c>
    </row>
    <row r="3162" spans="1:50" hidden="1" outlineLevel="1">
      <c r="A3162" t="s">
        <v>4807</v>
      </c>
      <c r="B3162" t="s">
        <v>529</v>
      </c>
      <c r="C3162" s="1">
        <f t="shared" si="683"/>
        <v>8477</v>
      </c>
      <c r="D3162" s="7">
        <f>IF(N3162&gt;0, RANK(N3162,(N3162:P3162,Q3162:AE3162)),0)</f>
        <v>2</v>
      </c>
      <c r="E3162" s="7">
        <f>IF(O3162&gt;0,RANK(O3162,(N3162:P3162,Q3162:AE3162)),0)</f>
        <v>1</v>
      </c>
      <c r="F3162" s="7">
        <f>IF(P3162&gt;0,RANK(P3162,(N3162:P3162,Q3162:AE3162)),0)</f>
        <v>3</v>
      </c>
      <c r="G3162" s="1">
        <f t="shared" si="680"/>
        <v>819</v>
      </c>
      <c r="H3162" s="2">
        <f t="shared" si="681"/>
        <v>9.661436829066887E-2</v>
      </c>
      <c r="I3162" s="2"/>
      <c r="J3162" s="2">
        <f t="shared" si="690"/>
        <v>0.44650230034210214</v>
      </c>
      <c r="K3162" s="2">
        <f t="shared" si="690"/>
        <v>0.54311666863277108</v>
      </c>
      <c r="L3162" s="2">
        <f t="shared" si="690"/>
        <v>4.2467854193700598E-3</v>
      </c>
      <c r="M3162" s="2">
        <f t="shared" si="685"/>
        <v>6.1342456057567147E-3</v>
      </c>
      <c r="N3162" s="1">
        <v>3785</v>
      </c>
      <c r="O3162" s="1">
        <v>4604</v>
      </c>
      <c r="P3162" s="1">
        <v>36</v>
      </c>
      <c r="Q3162" s="1">
        <v>25</v>
      </c>
      <c r="R3162" s="1">
        <v>0</v>
      </c>
      <c r="S3162" s="1">
        <v>7</v>
      </c>
      <c r="T3162" s="1">
        <v>0</v>
      </c>
      <c r="U3162" s="1">
        <v>0</v>
      </c>
      <c r="W3162" s="1">
        <v>20</v>
      </c>
      <c r="AG3162" s="7">
        <f>IF(Q3162&gt;0,RANK(Q3162,(N3162:P3162,Q3162:AE3162)),0)</f>
        <v>4</v>
      </c>
      <c r="AH3162" s="7">
        <f>IF(R3162&gt;0,RANK(R3162,(N3162:P3162,Q3162:AE3162)),0)</f>
        <v>0</v>
      </c>
      <c r="AI3162" s="7">
        <f>IF(T3162&gt;0,RANK(T3162,(N3162:P3162,Q3162:AE3162)),0)</f>
        <v>0</v>
      </c>
      <c r="AJ3162" s="7">
        <f>IF(S3162&gt;0,RANK(S3162,(N3162:P3162,Q3162:AE3162)),0)</f>
        <v>6</v>
      </c>
      <c r="AK3162" s="2">
        <f t="shared" si="691"/>
        <v>2.9491565412292082E-3</v>
      </c>
      <c r="AL3162" s="2">
        <f t="shared" si="691"/>
        <v>0</v>
      </c>
      <c r="AM3162" s="2">
        <f t="shared" si="687"/>
        <v>0</v>
      </c>
      <c r="AN3162" s="2">
        <f t="shared" si="688"/>
        <v>8.2576383154417832E-4</v>
      </c>
      <c r="AP3162" t="s">
        <v>4807</v>
      </c>
      <c r="AQ3162" t="s">
        <v>529</v>
      </c>
      <c r="AR3162" s="69">
        <v>6</v>
      </c>
      <c r="AT3162" s="85" t="s">
        <v>3794</v>
      </c>
      <c r="AU3162" s="84" t="s">
        <v>5172</v>
      </c>
      <c r="AV3162" s="77" t="str">
        <f t="shared" si="689"/>
        <v>55077</v>
      </c>
      <c r="AX3162" s="7" t="s">
        <v>186</v>
      </c>
    </row>
    <row r="3163" spans="1:50" hidden="1" outlineLevel="1">
      <c r="A3163" t="s">
        <v>2896</v>
      </c>
      <c r="B3163" t="s">
        <v>529</v>
      </c>
      <c r="C3163" s="1">
        <f t="shared" si="683"/>
        <v>1710</v>
      </c>
      <c r="D3163" s="7">
        <f>IF(N3163&gt;0, RANK(N3163,(N3163:P3163,Q3163:AE3163)),0)</f>
        <v>1</v>
      </c>
      <c r="E3163" s="7">
        <f>IF(O3163&gt;0,RANK(O3163,(N3163:P3163,Q3163:AE3163)),0)</f>
        <v>2</v>
      </c>
      <c r="F3163" s="7">
        <f>IF(P3163&gt;0,RANK(P3163,(N3163:P3163,Q3163:AE3163)),0)</f>
        <v>3</v>
      </c>
      <c r="G3163" s="1">
        <f t="shared" si="680"/>
        <v>1124</v>
      </c>
      <c r="H3163" s="2">
        <f t="shared" si="681"/>
        <v>0.65730994152046784</v>
      </c>
      <c r="I3163" s="2"/>
      <c r="J3163" s="2">
        <f t="shared" si="690"/>
        <v>0.82573099415204676</v>
      </c>
      <c r="K3163" s="2">
        <f t="shared" si="690"/>
        <v>0.16842105263157894</v>
      </c>
      <c r="L3163" s="2">
        <f t="shared" si="690"/>
        <v>3.5087719298245615E-3</v>
      </c>
      <c r="M3163" s="2">
        <f t="shared" si="685"/>
        <v>2.339181286549735E-3</v>
      </c>
      <c r="N3163" s="1">
        <v>1412</v>
      </c>
      <c r="O3163" s="1">
        <v>288</v>
      </c>
      <c r="P3163" s="1">
        <v>6</v>
      </c>
      <c r="Q3163" s="1">
        <v>2</v>
      </c>
      <c r="R3163" s="1">
        <v>0</v>
      </c>
      <c r="S3163" s="1">
        <v>1</v>
      </c>
      <c r="T3163" s="1">
        <v>1</v>
      </c>
      <c r="U3163" s="1">
        <v>0</v>
      </c>
      <c r="W3163" s="1">
        <v>0</v>
      </c>
      <c r="AG3163" s="7">
        <f>IF(Q3163&gt;0,RANK(Q3163,(N3163:P3163,Q3163:AE3163)),0)</f>
        <v>4</v>
      </c>
      <c r="AH3163" s="7">
        <f>IF(R3163&gt;0,RANK(R3163,(N3163:P3163,Q3163:AE3163)),0)</f>
        <v>0</v>
      </c>
      <c r="AI3163" s="7">
        <f>IF(T3163&gt;0,RANK(T3163,(N3163:P3163,Q3163:AE3163)),0)</f>
        <v>5</v>
      </c>
      <c r="AJ3163" s="7">
        <f>IF(S3163&gt;0,RANK(S3163,(N3163:P3163,Q3163:AE3163)),0)</f>
        <v>5</v>
      </c>
      <c r="AK3163" s="2">
        <f t="shared" si="691"/>
        <v>1.1695906432748538E-3</v>
      </c>
      <c r="AL3163" s="2">
        <f t="shared" si="691"/>
        <v>0</v>
      </c>
      <c r="AM3163" s="2">
        <f t="shared" si="687"/>
        <v>5.8479532163742691E-4</v>
      </c>
      <c r="AN3163" s="2">
        <f t="shared" si="688"/>
        <v>5.8479532163742691E-4</v>
      </c>
      <c r="AP3163" t="s">
        <v>2896</v>
      </c>
      <c r="AQ3163" t="s">
        <v>529</v>
      </c>
      <c r="AR3163" s="69">
        <v>8</v>
      </c>
      <c r="AT3163" s="85" t="s">
        <v>3794</v>
      </c>
      <c r="AU3163" s="84" t="s">
        <v>3473</v>
      </c>
      <c r="AV3163" s="77" t="str">
        <f t="shared" si="689"/>
        <v>55078</v>
      </c>
      <c r="AX3163" s="7" t="s">
        <v>186</v>
      </c>
    </row>
    <row r="3164" spans="1:50" hidden="1" outlineLevel="1">
      <c r="A3164" t="s">
        <v>2285</v>
      </c>
      <c r="B3164" t="s">
        <v>529</v>
      </c>
      <c r="C3164" s="1">
        <f t="shared" si="683"/>
        <v>482236</v>
      </c>
      <c r="D3164" s="7">
        <f>IF(N3164&gt;0, RANK(N3164,(N3164:P3164,Q3164:AE3164)),0)</f>
        <v>1</v>
      </c>
      <c r="E3164" s="7">
        <f>IF(O3164&gt;0,RANK(O3164,(N3164:P3164,Q3164:AE3164)),0)</f>
        <v>2</v>
      </c>
      <c r="F3164" s="7">
        <f>IF(P3164&gt;0,RANK(P3164,(N3164:P3164,Q3164:AE3164)),0)</f>
        <v>3</v>
      </c>
      <c r="G3164" s="1">
        <f t="shared" si="680"/>
        <v>117366</v>
      </c>
      <c r="H3164" s="2">
        <f t="shared" si="681"/>
        <v>0.2433787606068398</v>
      </c>
      <c r="I3164" s="2"/>
      <c r="J3164" s="2">
        <f t="shared" si="690"/>
        <v>0.61723512968753891</v>
      </c>
      <c r="K3164" s="2">
        <f t="shared" si="690"/>
        <v>0.37385636908069908</v>
      </c>
      <c r="L3164" s="2">
        <f t="shared" si="690"/>
        <v>4.6284391874517874E-3</v>
      </c>
      <c r="M3164" s="2">
        <f t="shared" si="685"/>
        <v>4.2800620443102242E-3</v>
      </c>
      <c r="N3164" s="1">
        <v>297653</v>
      </c>
      <c r="O3164" s="1">
        <v>180287</v>
      </c>
      <c r="P3164" s="1">
        <v>2232</v>
      </c>
      <c r="Q3164" s="1">
        <v>963</v>
      </c>
      <c r="R3164" s="1">
        <v>77</v>
      </c>
      <c r="S3164" s="1">
        <v>319</v>
      </c>
      <c r="T3164" s="1">
        <v>142</v>
      </c>
      <c r="U3164" s="1">
        <v>72</v>
      </c>
      <c r="W3164" s="1">
        <v>491</v>
      </c>
      <c r="AG3164" s="7">
        <f>IF(Q3164&gt;0,RANK(Q3164,(N3164:P3164,Q3164:AE3164)),0)</f>
        <v>4</v>
      </c>
      <c r="AH3164" s="7">
        <f>IF(R3164&gt;0,RANK(R3164,(N3164:P3164,Q3164:AE3164)),0)</f>
        <v>8</v>
      </c>
      <c r="AI3164" s="7">
        <f>IF(T3164&gt;0,RANK(T3164,(N3164:P3164,Q3164:AE3164)),0)</f>
        <v>7</v>
      </c>
      <c r="AJ3164" s="7">
        <f>IF(S3164&gt;0,RANK(S3164,(N3164:P3164,Q3164:AE3164)),0)</f>
        <v>6</v>
      </c>
      <c r="AK3164" s="2">
        <f t="shared" si="691"/>
        <v>1.9969475526505696E-3</v>
      </c>
      <c r="AL3164" s="2">
        <f t="shared" si="691"/>
        <v>1.5967285727320232E-4</v>
      </c>
      <c r="AM3164" s="2">
        <f t="shared" si="687"/>
        <v>2.9446163289343805E-4</v>
      </c>
      <c r="AN3164" s="2">
        <f t="shared" si="688"/>
        <v>6.6150183727469542E-4</v>
      </c>
      <c r="AP3164" t="s">
        <v>2285</v>
      </c>
      <c r="AQ3164" t="s">
        <v>529</v>
      </c>
      <c r="AR3164" s="69">
        <v>0</v>
      </c>
      <c r="AT3164" s="85" t="s">
        <v>3794</v>
      </c>
      <c r="AU3164" s="84" t="s">
        <v>4922</v>
      </c>
      <c r="AV3164" s="77" t="str">
        <f t="shared" si="689"/>
        <v>55079</v>
      </c>
      <c r="AX3164" s="7" t="s">
        <v>186</v>
      </c>
    </row>
    <row r="3165" spans="1:50" hidden="1" outlineLevel="1">
      <c r="A3165" t="s">
        <v>2996</v>
      </c>
      <c r="B3165" t="s">
        <v>529</v>
      </c>
      <c r="C3165" s="1">
        <f t="shared" si="683"/>
        <v>19554</v>
      </c>
      <c r="D3165" s="7">
        <f>IF(N3165&gt;0, RANK(N3165,(N3165:P3165,Q3165:AE3165)),0)</f>
        <v>2</v>
      </c>
      <c r="E3165" s="7">
        <f>IF(O3165&gt;0,RANK(O3165,(N3165:P3165,Q3165:AE3165)),0)</f>
        <v>1</v>
      </c>
      <c r="F3165" s="7">
        <f>IF(P3165&gt;0,RANK(P3165,(N3165:P3165,Q3165:AE3165)),0)</f>
        <v>3</v>
      </c>
      <c r="G3165" s="1">
        <f t="shared" si="680"/>
        <v>1402</v>
      </c>
      <c r="H3165" s="2">
        <f t="shared" si="681"/>
        <v>7.1698885138590573E-2</v>
      </c>
      <c r="I3165" s="2"/>
      <c r="J3165" s="2">
        <f t="shared" si="690"/>
        <v>0.45888309297330471</v>
      </c>
      <c r="K3165" s="2">
        <f t="shared" si="690"/>
        <v>0.53058197811189522</v>
      </c>
      <c r="L3165" s="2">
        <f t="shared" si="690"/>
        <v>5.8300092052776921E-3</v>
      </c>
      <c r="M3165" s="2">
        <f t="shared" si="685"/>
        <v>4.7049197095223204E-3</v>
      </c>
      <c r="N3165" s="1">
        <v>8973</v>
      </c>
      <c r="O3165" s="1">
        <v>10375</v>
      </c>
      <c r="P3165" s="1">
        <v>114</v>
      </c>
      <c r="Q3165" s="1">
        <v>58</v>
      </c>
      <c r="R3165" s="1">
        <v>4</v>
      </c>
      <c r="S3165" s="1">
        <v>9</v>
      </c>
      <c r="T3165" s="1">
        <v>1</v>
      </c>
      <c r="U3165" s="1">
        <v>5</v>
      </c>
      <c r="W3165" s="1">
        <v>15</v>
      </c>
      <c r="AG3165" s="7">
        <f>IF(Q3165&gt;0,RANK(Q3165,(N3165:P3165,Q3165:AE3165)),0)</f>
        <v>4</v>
      </c>
      <c r="AH3165" s="7">
        <f>IF(R3165&gt;0,RANK(R3165,(N3165:P3165,Q3165:AE3165)),0)</f>
        <v>8</v>
      </c>
      <c r="AI3165" s="7">
        <f>IF(T3165&gt;0,RANK(T3165,(N3165:P3165,Q3165:AE3165)),0)</f>
        <v>9</v>
      </c>
      <c r="AJ3165" s="7">
        <f>IF(S3165&gt;0,RANK(S3165,(N3165:P3165,Q3165:AE3165)),0)</f>
        <v>6</v>
      </c>
      <c r="AK3165" s="2">
        <f t="shared" si="691"/>
        <v>2.9661450342640893E-3</v>
      </c>
      <c r="AL3165" s="2">
        <f t="shared" si="691"/>
        <v>2.0456172650097168E-4</v>
      </c>
      <c r="AM3165" s="2">
        <f t="shared" si="687"/>
        <v>5.114043162524292E-5</v>
      </c>
      <c r="AN3165" s="2">
        <f t="shared" si="688"/>
        <v>4.6026388462718626E-4</v>
      </c>
      <c r="AP3165" t="s">
        <v>2996</v>
      </c>
      <c r="AQ3165" t="s">
        <v>529</v>
      </c>
      <c r="AR3165" s="69">
        <v>3</v>
      </c>
      <c r="AT3165" s="85" t="s">
        <v>3794</v>
      </c>
      <c r="AU3165" s="84" t="s">
        <v>4173</v>
      </c>
      <c r="AV3165" s="77" t="str">
        <f t="shared" si="689"/>
        <v>55081</v>
      </c>
      <c r="AX3165" s="7" t="s">
        <v>186</v>
      </c>
    </row>
    <row r="3166" spans="1:50" hidden="1" outlineLevel="1">
      <c r="A3166" t="s">
        <v>3597</v>
      </c>
      <c r="B3166" t="s">
        <v>529</v>
      </c>
      <c r="C3166" s="1">
        <f t="shared" si="683"/>
        <v>19794</v>
      </c>
      <c r="D3166" s="7">
        <f>IF(N3166&gt;0, RANK(N3166,(N3166:P3166,Q3166:AE3166)),0)</f>
        <v>2</v>
      </c>
      <c r="E3166" s="7">
        <f>IF(O3166&gt;0,RANK(O3166,(N3166:P3166,Q3166:AE3166)),0)</f>
        <v>1</v>
      </c>
      <c r="F3166" s="7">
        <f>IF(P3166&gt;0,RANK(P3166,(N3166:P3166,Q3166:AE3166)),0)</f>
        <v>3</v>
      </c>
      <c r="G3166" s="1">
        <f t="shared" si="680"/>
        <v>2509</v>
      </c>
      <c r="H3166" s="2">
        <f t="shared" si="681"/>
        <v>0.12675558249974739</v>
      </c>
      <c r="I3166" s="2"/>
      <c r="J3166" s="2">
        <f t="shared" si="690"/>
        <v>0.43114074972213801</v>
      </c>
      <c r="K3166" s="2">
        <f t="shared" si="690"/>
        <v>0.55789633222188539</v>
      </c>
      <c r="L3166" s="2">
        <f t="shared" si="690"/>
        <v>6.3655653228250984E-3</v>
      </c>
      <c r="M3166" s="2">
        <f t="shared" si="685"/>
        <v>4.597352733151502E-3</v>
      </c>
      <c r="N3166" s="1">
        <v>8534</v>
      </c>
      <c r="O3166" s="1">
        <v>11043</v>
      </c>
      <c r="P3166" s="1">
        <v>126</v>
      </c>
      <c r="Q3166" s="1">
        <v>43</v>
      </c>
      <c r="R3166" s="1">
        <v>12</v>
      </c>
      <c r="S3166" s="1">
        <v>22</v>
      </c>
      <c r="T3166" s="1">
        <v>1</v>
      </c>
      <c r="U3166" s="1">
        <v>1</v>
      </c>
      <c r="W3166" s="1">
        <v>12</v>
      </c>
      <c r="AG3166" s="7">
        <f>IF(Q3166&gt;0,RANK(Q3166,(N3166:P3166,Q3166:AE3166)),0)</f>
        <v>4</v>
      </c>
      <c r="AH3166" s="7">
        <f>IF(R3166&gt;0,RANK(R3166,(N3166:P3166,Q3166:AE3166)),0)</f>
        <v>6</v>
      </c>
      <c r="AI3166" s="7">
        <f>IF(T3166&gt;0,RANK(T3166,(N3166:P3166,Q3166:AE3166)),0)</f>
        <v>8</v>
      </c>
      <c r="AJ3166" s="7">
        <f>IF(S3166&gt;0,RANK(S3166,(N3166:P3166,Q3166:AE3166)),0)</f>
        <v>5</v>
      </c>
      <c r="AK3166" s="2">
        <f t="shared" si="691"/>
        <v>2.1723754673133272E-3</v>
      </c>
      <c r="AL3166" s="2">
        <f t="shared" si="691"/>
        <v>6.062443164595332E-4</v>
      </c>
      <c r="AM3166" s="2">
        <f t="shared" si="687"/>
        <v>5.05203597049611E-5</v>
      </c>
      <c r="AN3166" s="2">
        <f t="shared" si="688"/>
        <v>1.1114479135091442E-3</v>
      </c>
      <c r="AP3166" t="s">
        <v>3597</v>
      </c>
      <c r="AQ3166" t="s">
        <v>529</v>
      </c>
      <c r="AR3166" s="69">
        <v>8</v>
      </c>
      <c r="AT3166" s="85" t="s">
        <v>3794</v>
      </c>
      <c r="AU3166" s="84" t="s">
        <v>4372</v>
      </c>
      <c r="AV3166" s="77" t="str">
        <f t="shared" si="689"/>
        <v>55083</v>
      </c>
      <c r="AX3166" s="7" t="s">
        <v>186</v>
      </c>
    </row>
    <row r="3167" spans="1:50" hidden="1" outlineLevel="1">
      <c r="A3167" t="s">
        <v>1601</v>
      </c>
      <c r="B3167" t="s">
        <v>529</v>
      </c>
      <c r="C3167" s="1">
        <f t="shared" si="683"/>
        <v>22039</v>
      </c>
      <c r="D3167" s="7">
        <f>IF(N3167&gt;0, RANK(N3167,(N3167:P3167,Q3167:AE3167)),0)</f>
        <v>2</v>
      </c>
      <c r="E3167" s="7">
        <f>IF(O3167&gt;0,RANK(O3167,(N3167:P3167,Q3167:AE3167)),0)</f>
        <v>1</v>
      </c>
      <c r="F3167" s="7">
        <f>IF(P3167&gt;0,RANK(P3167,(N3167:P3167,Q3167:AE3167)),0)</f>
        <v>3</v>
      </c>
      <c r="G3167" s="1">
        <f t="shared" si="680"/>
        <v>887</v>
      </c>
      <c r="H3167" s="2">
        <f t="shared" si="681"/>
        <v>4.024683515586007E-2</v>
      </c>
      <c r="I3167" s="2"/>
      <c r="J3167" s="2">
        <f t="shared" si="690"/>
        <v>0.47479468215436271</v>
      </c>
      <c r="K3167" s="2">
        <f t="shared" si="690"/>
        <v>0.51504151731022274</v>
      </c>
      <c r="L3167" s="2">
        <f t="shared" si="690"/>
        <v>6.1255047869685558E-3</v>
      </c>
      <c r="M3167" s="2">
        <f t="shared" si="685"/>
        <v>4.0382957484459909E-3</v>
      </c>
      <c r="N3167" s="1">
        <v>10464</v>
      </c>
      <c r="O3167" s="1">
        <v>11351</v>
      </c>
      <c r="P3167" s="1">
        <v>135</v>
      </c>
      <c r="Q3167" s="1">
        <v>63</v>
      </c>
      <c r="R3167" s="1">
        <v>0</v>
      </c>
      <c r="S3167" s="1">
        <v>16</v>
      </c>
      <c r="T3167" s="1">
        <v>1</v>
      </c>
      <c r="U3167" s="1">
        <v>2</v>
      </c>
      <c r="W3167" s="1">
        <v>7</v>
      </c>
      <c r="AG3167" s="7">
        <f>IF(Q3167&gt;0,RANK(Q3167,(N3167:P3167,Q3167:AE3167)),0)</f>
        <v>4</v>
      </c>
      <c r="AH3167" s="7">
        <f>IF(R3167&gt;0,RANK(R3167,(N3167:P3167,Q3167:AE3167)),0)</f>
        <v>0</v>
      </c>
      <c r="AI3167" s="7">
        <f>IF(T3167&gt;0,RANK(T3167,(N3167:P3167,Q3167:AE3167)),0)</f>
        <v>8</v>
      </c>
      <c r="AJ3167" s="7">
        <f>IF(S3167&gt;0,RANK(S3167,(N3167:P3167,Q3167:AE3167)),0)</f>
        <v>5</v>
      </c>
      <c r="AK3167" s="2">
        <f t="shared" si="691"/>
        <v>2.8585689005853261E-3</v>
      </c>
      <c r="AL3167" s="2">
        <f t="shared" si="691"/>
        <v>0</v>
      </c>
      <c r="AM3167" s="2">
        <f t="shared" si="687"/>
        <v>4.5374109533100414E-5</v>
      </c>
      <c r="AN3167" s="2">
        <f t="shared" si="688"/>
        <v>7.2598575252960662E-4</v>
      </c>
      <c r="AP3167" t="s">
        <v>1601</v>
      </c>
      <c r="AQ3167" t="s">
        <v>529</v>
      </c>
      <c r="AR3167" s="69">
        <v>0</v>
      </c>
      <c r="AT3167" s="85" t="s">
        <v>3794</v>
      </c>
      <c r="AU3167" s="84" t="s">
        <v>5224</v>
      </c>
      <c r="AV3167" s="77" t="str">
        <f t="shared" si="689"/>
        <v>55085</v>
      </c>
      <c r="AX3167" s="7" t="s">
        <v>186</v>
      </c>
    </row>
    <row r="3168" spans="1:50" hidden="1" outlineLevel="1">
      <c r="A3168" t="s">
        <v>2548</v>
      </c>
      <c r="B3168" t="s">
        <v>529</v>
      </c>
      <c r="C3168" s="1">
        <f t="shared" si="683"/>
        <v>90050</v>
      </c>
      <c r="D3168" s="7">
        <f>IF(N3168&gt;0, RANK(N3168,(N3168:P3168,Q3168:AE3168)),0)</f>
        <v>2</v>
      </c>
      <c r="E3168" s="7">
        <f>IF(O3168&gt;0,RANK(O3168,(N3168:P3168,Q3168:AE3168)),0)</f>
        <v>1</v>
      </c>
      <c r="F3168" s="7">
        <f>IF(P3168&gt;0,RANK(P3168,(N3168:P3168,Q3168:AE3168)),0)</f>
        <v>3</v>
      </c>
      <c r="G3168" s="1">
        <f t="shared" si="680"/>
        <v>8734</v>
      </c>
      <c r="H3168" s="2">
        <f t="shared" si="681"/>
        <v>9.69905607995558E-2</v>
      </c>
      <c r="I3168" s="2"/>
      <c r="J3168" s="2">
        <f t="shared" si="690"/>
        <v>0.44607440310938368</v>
      </c>
      <c r="K3168" s="2">
        <f t="shared" si="690"/>
        <v>0.54306496390893944</v>
      </c>
      <c r="L3168" s="2">
        <f t="shared" si="690"/>
        <v>5.7634647418101058E-3</v>
      </c>
      <c r="M3168" s="2">
        <f t="shared" si="685"/>
        <v>5.0971682398667263E-3</v>
      </c>
      <c r="N3168" s="1">
        <v>40169</v>
      </c>
      <c r="O3168" s="1">
        <v>48903</v>
      </c>
      <c r="P3168" s="1">
        <v>519</v>
      </c>
      <c r="Q3168" s="1">
        <v>230</v>
      </c>
      <c r="R3168" s="1">
        <v>76</v>
      </c>
      <c r="S3168" s="1">
        <v>85</v>
      </c>
      <c r="T3168" s="1">
        <v>5</v>
      </c>
      <c r="U3168" s="1">
        <v>11</v>
      </c>
      <c r="W3168" s="1">
        <v>52</v>
      </c>
      <c r="AG3168" s="7">
        <f>IF(Q3168&gt;0,RANK(Q3168,(N3168:P3168,Q3168:AE3168)),0)</f>
        <v>4</v>
      </c>
      <c r="AH3168" s="7">
        <f>IF(R3168&gt;0,RANK(R3168,(N3168:P3168,Q3168:AE3168)),0)</f>
        <v>6</v>
      </c>
      <c r="AI3168" s="7">
        <f>IF(T3168&gt;0,RANK(T3168,(N3168:P3168,Q3168:AE3168)),0)</f>
        <v>9</v>
      </c>
      <c r="AJ3168" s="7">
        <f>IF(S3168&gt;0,RANK(S3168,(N3168:P3168,Q3168:AE3168)),0)</f>
        <v>5</v>
      </c>
      <c r="AK3168" s="2">
        <f t="shared" si="691"/>
        <v>2.5541365907828985E-3</v>
      </c>
      <c r="AL3168" s="2">
        <f t="shared" si="691"/>
        <v>8.4397556912826205E-4</v>
      </c>
      <c r="AM3168" s="2">
        <f t="shared" si="687"/>
        <v>5.5524708495280401E-5</v>
      </c>
      <c r="AN3168" s="2">
        <f t="shared" si="688"/>
        <v>9.439200444197668E-4</v>
      </c>
      <c r="AP3168" t="s">
        <v>2548</v>
      </c>
      <c r="AQ3168" t="s">
        <v>529</v>
      </c>
      <c r="AR3168" s="69">
        <v>0</v>
      </c>
      <c r="AT3168" s="85" t="s">
        <v>3794</v>
      </c>
      <c r="AU3168" s="84" t="s">
        <v>4374</v>
      </c>
      <c r="AV3168" s="77" t="str">
        <f t="shared" si="689"/>
        <v>55087</v>
      </c>
      <c r="AX3168" s="7" t="s">
        <v>186</v>
      </c>
    </row>
    <row r="3169" spans="1:50" hidden="1" outlineLevel="1">
      <c r="A3169" t="s">
        <v>4041</v>
      </c>
      <c r="B3169" t="s">
        <v>529</v>
      </c>
      <c r="C3169" s="1">
        <f t="shared" si="683"/>
        <v>53032</v>
      </c>
      <c r="D3169" s="7">
        <f>IF(N3169&gt;0, RANK(N3169,(N3169:P3169,Q3169:AE3169)),0)</f>
        <v>2</v>
      </c>
      <c r="E3169" s="7">
        <f>IF(O3169&gt;0,RANK(O3169,(N3169:P3169,Q3169:AE3169)),0)</f>
        <v>1</v>
      </c>
      <c r="F3169" s="7">
        <f>IF(P3169&gt;0,RANK(P3169,(N3169:P3169,Q3169:AE3169)),0)</f>
        <v>3</v>
      </c>
      <c r="G3169" s="1">
        <f t="shared" si="680"/>
        <v>17190</v>
      </c>
      <c r="H3169" s="2">
        <f t="shared" si="681"/>
        <v>0.32414391310906621</v>
      </c>
      <c r="I3169" s="2"/>
      <c r="J3169" s="2">
        <f t="shared" si="690"/>
        <v>0.33402473977975561</v>
      </c>
      <c r="K3169" s="2">
        <f t="shared" si="690"/>
        <v>0.65816865288882187</v>
      </c>
      <c r="L3169" s="2">
        <f t="shared" si="690"/>
        <v>4.6198521647307289E-3</v>
      </c>
      <c r="M3169" s="2">
        <f t="shared" si="685"/>
        <v>3.1867551666918481E-3</v>
      </c>
      <c r="N3169" s="1">
        <v>17714</v>
      </c>
      <c r="O3169" s="1">
        <v>34904</v>
      </c>
      <c r="P3169" s="1">
        <v>245</v>
      </c>
      <c r="Q3169" s="1">
        <v>108</v>
      </c>
      <c r="R3169" s="1">
        <v>11</v>
      </c>
      <c r="S3169" s="1">
        <v>25</v>
      </c>
      <c r="T3169" s="1">
        <v>1</v>
      </c>
      <c r="U3169" s="1">
        <v>4</v>
      </c>
      <c r="W3169" s="1">
        <v>20</v>
      </c>
      <c r="AG3169" s="7">
        <f>IF(Q3169&gt;0,RANK(Q3169,(N3169:P3169,Q3169:AE3169)),0)</f>
        <v>4</v>
      </c>
      <c r="AH3169" s="7">
        <f>IF(R3169&gt;0,RANK(R3169,(N3169:P3169,Q3169:AE3169)),0)</f>
        <v>7</v>
      </c>
      <c r="AI3169" s="7">
        <f>IF(T3169&gt;0,RANK(T3169,(N3169:P3169,Q3169:AE3169)),0)</f>
        <v>9</v>
      </c>
      <c r="AJ3169" s="7">
        <f>IF(S3169&gt;0,RANK(S3169,(N3169:P3169,Q3169:AE3169)),0)</f>
        <v>5</v>
      </c>
      <c r="AK3169" s="2">
        <f t="shared" si="691"/>
        <v>2.0365062603710966E-3</v>
      </c>
      <c r="AL3169" s="2">
        <f t="shared" si="691"/>
        <v>2.0742193392668577E-4</v>
      </c>
      <c r="AM3169" s="2">
        <f t="shared" si="687"/>
        <v>1.8856539447880524E-5</v>
      </c>
      <c r="AN3169" s="2">
        <f t="shared" si="688"/>
        <v>4.714134861970131E-4</v>
      </c>
      <c r="AP3169" t="s">
        <v>4041</v>
      </c>
      <c r="AQ3169" t="s">
        <v>529</v>
      </c>
      <c r="AR3169" s="69">
        <v>5</v>
      </c>
      <c r="AT3169" s="85" t="s">
        <v>3794</v>
      </c>
      <c r="AU3169" s="84" t="s">
        <v>4375</v>
      </c>
      <c r="AV3169" s="77" t="str">
        <f t="shared" si="689"/>
        <v>55089</v>
      </c>
      <c r="AX3169" s="7" t="s">
        <v>186</v>
      </c>
    </row>
    <row r="3170" spans="1:50" hidden="1" outlineLevel="1">
      <c r="A3170" t="s">
        <v>2941</v>
      </c>
      <c r="B3170" t="s">
        <v>529</v>
      </c>
      <c r="C3170" s="1">
        <f t="shared" si="683"/>
        <v>4066</v>
      </c>
      <c r="D3170" s="7">
        <f>IF(N3170&gt;0, RANK(N3170,(N3170:P3170,Q3170:AE3170)),0)</f>
        <v>1</v>
      </c>
      <c r="E3170" s="7">
        <f>IF(O3170&gt;0,RANK(O3170,(N3170:P3170,Q3170:AE3170)),0)</f>
        <v>2</v>
      </c>
      <c r="F3170" s="7">
        <f>IF(P3170&gt;0,RANK(P3170,(N3170:P3170,Q3170:AE3170)),0)</f>
        <v>3</v>
      </c>
      <c r="G3170" s="1">
        <f t="shared" si="680"/>
        <v>328</v>
      </c>
      <c r="H3170" s="2">
        <f t="shared" si="681"/>
        <v>8.0668962124938515E-2</v>
      </c>
      <c r="I3170" s="2"/>
      <c r="J3170" s="2">
        <f t="shared" si="690"/>
        <v>0.53639940973930156</v>
      </c>
      <c r="K3170" s="2">
        <f t="shared" si="690"/>
        <v>0.45573044761436299</v>
      </c>
      <c r="L3170" s="2">
        <f t="shared" si="690"/>
        <v>5.4107230693556324E-3</v>
      </c>
      <c r="M3170" s="2">
        <f t="shared" si="685"/>
        <v>2.4594195769798216E-3</v>
      </c>
      <c r="N3170" s="1">
        <v>2181</v>
      </c>
      <c r="O3170" s="1">
        <v>1853</v>
      </c>
      <c r="P3170" s="1">
        <v>22</v>
      </c>
      <c r="Q3170" s="1">
        <v>4</v>
      </c>
      <c r="R3170" s="1">
        <v>1</v>
      </c>
      <c r="S3170" s="1">
        <v>2</v>
      </c>
      <c r="T3170" s="1">
        <v>0</v>
      </c>
      <c r="U3170" s="1">
        <v>2</v>
      </c>
      <c r="W3170" s="1">
        <v>1</v>
      </c>
      <c r="AG3170" s="7">
        <f>IF(Q3170&gt;0,RANK(Q3170,(N3170:P3170,Q3170:AE3170)),0)</f>
        <v>4</v>
      </c>
      <c r="AH3170" s="7">
        <f>IF(R3170&gt;0,RANK(R3170,(N3170:P3170,Q3170:AE3170)),0)</f>
        <v>7</v>
      </c>
      <c r="AI3170" s="7">
        <f>IF(T3170&gt;0,RANK(T3170,(N3170:P3170,Q3170:AE3170)),0)</f>
        <v>0</v>
      </c>
      <c r="AJ3170" s="7">
        <f>IF(S3170&gt;0,RANK(S3170,(N3170:P3170,Q3170:AE3170)),0)</f>
        <v>5</v>
      </c>
      <c r="AK3170" s="2">
        <f t="shared" si="691"/>
        <v>9.8376783079193305E-4</v>
      </c>
      <c r="AL3170" s="2">
        <f t="shared" si="691"/>
        <v>2.4594195769798326E-4</v>
      </c>
      <c r="AM3170" s="2">
        <f t="shared" si="687"/>
        <v>0</v>
      </c>
      <c r="AN3170" s="2">
        <f t="shared" si="688"/>
        <v>4.9188391539596653E-4</v>
      </c>
      <c r="AP3170" t="s">
        <v>2941</v>
      </c>
      <c r="AQ3170" t="s">
        <v>529</v>
      </c>
      <c r="AR3170" s="69">
        <v>3</v>
      </c>
      <c r="AT3170" s="85" t="s">
        <v>3794</v>
      </c>
      <c r="AU3170" s="84" t="s">
        <v>4376</v>
      </c>
      <c r="AV3170" s="77" t="str">
        <f t="shared" si="689"/>
        <v>55091</v>
      </c>
      <c r="AX3170" s="7" t="s">
        <v>186</v>
      </c>
    </row>
    <row r="3171" spans="1:50" hidden="1" outlineLevel="1">
      <c r="A3171" t="s">
        <v>4433</v>
      </c>
      <c r="B3171" t="s">
        <v>529</v>
      </c>
      <c r="C3171" s="1">
        <f t="shared" si="683"/>
        <v>21876</v>
      </c>
      <c r="D3171" s="7">
        <f>IF(N3171&gt;0, RANK(N3171,(N3171:P3171,Q3171:AE3171)),0)</f>
        <v>1</v>
      </c>
      <c r="E3171" s="7">
        <f>IF(O3171&gt;0,RANK(O3171,(N3171:P3171,Q3171:AE3171)),0)</f>
        <v>2</v>
      </c>
      <c r="F3171" s="7">
        <f>IF(P3171&gt;0,RANK(P3171,(N3171:P3171,Q3171:AE3171)),0)</f>
        <v>3</v>
      </c>
      <c r="G3171" s="1">
        <f t="shared" si="680"/>
        <v>739</v>
      </c>
      <c r="H3171" s="2">
        <f t="shared" si="681"/>
        <v>3.3781312854269517E-2</v>
      </c>
      <c r="I3171" s="2"/>
      <c r="J3171" s="2">
        <f t="shared" si="690"/>
        <v>0.51087950265130733</v>
      </c>
      <c r="K3171" s="2">
        <f t="shared" si="690"/>
        <v>0.47709818979703783</v>
      </c>
      <c r="L3171" s="2">
        <f t="shared" si="690"/>
        <v>6.7654050100566833E-3</v>
      </c>
      <c r="M3171" s="2">
        <f t="shared" si="685"/>
        <v>5.2569025415981595E-3</v>
      </c>
      <c r="N3171" s="1">
        <v>11176</v>
      </c>
      <c r="O3171" s="1">
        <v>10437</v>
      </c>
      <c r="P3171" s="1">
        <v>148</v>
      </c>
      <c r="Q3171" s="1">
        <v>41</v>
      </c>
      <c r="R3171" s="1">
        <v>13</v>
      </c>
      <c r="S3171" s="1">
        <v>32</v>
      </c>
      <c r="T3171" s="1">
        <v>5</v>
      </c>
      <c r="U3171" s="1">
        <v>7</v>
      </c>
      <c r="W3171" s="1">
        <v>17</v>
      </c>
      <c r="AG3171" s="7">
        <f>IF(Q3171&gt;0,RANK(Q3171,(N3171:P3171,Q3171:AE3171)),0)</f>
        <v>4</v>
      </c>
      <c r="AH3171" s="7">
        <f>IF(R3171&gt;0,RANK(R3171,(N3171:P3171,Q3171:AE3171)),0)</f>
        <v>7</v>
      </c>
      <c r="AI3171" s="7">
        <f>IF(T3171&gt;0,RANK(T3171,(N3171:P3171,Q3171:AE3171)),0)</f>
        <v>9</v>
      </c>
      <c r="AJ3171" s="7">
        <f>IF(S3171&gt;0,RANK(S3171,(N3171:P3171,Q3171:AE3171)),0)</f>
        <v>5</v>
      </c>
      <c r="AK3171" s="2">
        <f t="shared" si="691"/>
        <v>1.8742000365697569E-3</v>
      </c>
      <c r="AL3171" s="2">
        <f t="shared" si="691"/>
        <v>5.9425854818065458E-4</v>
      </c>
      <c r="AM3171" s="2">
        <f t="shared" si="687"/>
        <v>2.2856098006948254E-4</v>
      </c>
      <c r="AN3171" s="2">
        <f t="shared" si="688"/>
        <v>1.4627902724446882E-3</v>
      </c>
      <c r="AP3171" t="s">
        <v>4433</v>
      </c>
      <c r="AQ3171" t="s">
        <v>529</v>
      </c>
      <c r="AR3171" s="69">
        <v>3</v>
      </c>
      <c r="AT3171" s="85" t="s">
        <v>3794</v>
      </c>
      <c r="AU3171" s="84" t="s">
        <v>4600</v>
      </c>
      <c r="AV3171" s="77" t="str">
        <f t="shared" si="689"/>
        <v>55093</v>
      </c>
      <c r="AX3171" s="7" t="s">
        <v>186</v>
      </c>
    </row>
    <row r="3172" spans="1:50" hidden="1" outlineLevel="1">
      <c r="A3172" t="s">
        <v>4301</v>
      </c>
      <c r="B3172" t="s">
        <v>529</v>
      </c>
      <c r="C3172" s="1">
        <f t="shared" si="683"/>
        <v>23503</v>
      </c>
      <c r="D3172" s="7">
        <f>IF(N3172&gt;0, RANK(N3172,(N3172:P3172,Q3172:AE3172)),0)</f>
        <v>2</v>
      </c>
      <c r="E3172" s="7">
        <f>IF(O3172&gt;0,RANK(O3172,(N3172:P3172,Q3172:AE3172)),0)</f>
        <v>1</v>
      </c>
      <c r="F3172" s="7">
        <f>IF(P3172&gt;0,RANK(P3172,(N3172:P3172,Q3172:AE3172)),0)</f>
        <v>3</v>
      </c>
      <c r="G3172" s="1">
        <f t="shared" si="680"/>
        <v>922</v>
      </c>
      <c r="H3172" s="2">
        <f t="shared" si="681"/>
        <v>3.9229034591328767E-2</v>
      </c>
      <c r="I3172" s="2"/>
      <c r="J3172" s="2">
        <f t="shared" si="690"/>
        <v>0.47538612092073351</v>
      </c>
      <c r="K3172" s="2">
        <f t="shared" si="690"/>
        <v>0.51461515551206227</v>
      </c>
      <c r="L3172" s="2">
        <f t="shared" si="690"/>
        <v>5.7013998212994089E-3</v>
      </c>
      <c r="M3172" s="2">
        <f t="shared" si="685"/>
        <v>4.2973237459048063E-3</v>
      </c>
      <c r="N3172" s="1">
        <v>11173</v>
      </c>
      <c r="O3172" s="1">
        <v>12095</v>
      </c>
      <c r="P3172" s="1">
        <v>134</v>
      </c>
      <c r="Q3172" s="1">
        <v>53</v>
      </c>
      <c r="R3172" s="1">
        <v>7</v>
      </c>
      <c r="S3172" s="1">
        <v>31</v>
      </c>
      <c r="T3172" s="1">
        <v>1</v>
      </c>
      <c r="U3172" s="1">
        <v>1</v>
      </c>
      <c r="W3172" s="1">
        <v>8</v>
      </c>
      <c r="AG3172" s="7">
        <f>IF(Q3172&gt;0,RANK(Q3172,(N3172:P3172,Q3172:AE3172)),0)</f>
        <v>4</v>
      </c>
      <c r="AH3172" s="7">
        <f>IF(R3172&gt;0,RANK(R3172,(N3172:P3172,Q3172:AE3172)),0)</f>
        <v>7</v>
      </c>
      <c r="AI3172" s="7">
        <f>IF(T3172&gt;0,RANK(T3172,(N3172:P3172,Q3172:AE3172)),0)</f>
        <v>8</v>
      </c>
      <c r="AJ3172" s="7">
        <f>IF(S3172&gt;0,RANK(S3172,(N3172:P3172,Q3172:AE3172)),0)</f>
        <v>5</v>
      </c>
      <c r="AK3172" s="2">
        <f t="shared" si="691"/>
        <v>2.2550312726034973E-3</v>
      </c>
      <c r="AL3172" s="2">
        <f t="shared" si="691"/>
        <v>2.9783431902310342E-4</v>
      </c>
      <c r="AM3172" s="2">
        <f t="shared" si="687"/>
        <v>4.254775986044335E-5</v>
      </c>
      <c r="AN3172" s="2">
        <f t="shared" si="688"/>
        <v>1.3189805556737438E-3</v>
      </c>
      <c r="AP3172" t="s">
        <v>4301</v>
      </c>
      <c r="AQ3172" t="s">
        <v>529</v>
      </c>
      <c r="AR3172" s="69">
        <v>7</v>
      </c>
      <c r="AT3172" s="85" t="s">
        <v>3794</v>
      </c>
      <c r="AU3172" s="84" t="s">
        <v>4202</v>
      </c>
      <c r="AV3172" s="77" t="str">
        <f t="shared" si="689"/>
        <v>55095</v>
      </c>
      <c r="AX3172" s="7" t="s">
        <v>186</v>
      </c>
    </row>
    <row r="3173" spans="1:50" hidden="1" outlineLevel="1">
      <c r="A3173" t="s">
        <v>3515</v>
      </c>
      <c r="B3173" t="s">
        <v>529</v>
      </c>
      <c r="C3173" s="1">
        <f t="shared" si="683"/>
        <v>38961</v>
      </c>
      <c r="D3173" s="7">
        <f>IF(N3173&gt;0, RANK(N3173,(N3173:P3173,Q3173:AE3173)),0)</f>
        <v>1</v>
      </c>
      <c r="E3173" s="7">
        <f>IF(O3173&gt;0,RANK(O3173,(N3173:P3173,Q3173:AE3173)),0)</f>
        <v>2</v>
      </c>
      <c r="F3173" s="7">
        <f>IF(P3173&gt;0,RANK(P3173,(N3173:P3173,Q3173:AE3173)),0)</f>
        <v>3</v>
      </c>
      <c r="G3173" s="1">
        <f t="shared" ref="G3173:G3221" si="692">IF(C3173&gt;0,MAX(N3173:P3173)-LARGE(N3173:P3173,2),0)</f>
        <v>5315</v>
      </c>
      <c r="H3173" s="2">
        <f t="shared" ref="H3173:H3221" si="693">IF(C3173&gt;0,G3173/C3173,0)</f>
        <v>0.13641846975180308</v>
      </c>
      <c r="I3173" s="2"/>
      <c r="J3173" s="2">
        <f t="shared" si="690"/>
        <v>0.56109956109956105</v>
      </c>
      <c r="K3173" s="2">
        <f t="shared" si="690"/>
        <v>0.424681091347758</v>
      </c>
      <c r="L3173" s="2">
        <f t="shared" si="690"/>
        <v>7.6743410076743407E-3</v>
      </c>
      <c r="M3173" s="2">
        <f t="shared" si="685"/>
        <v>6.5450065450066092E-3</v>
      </c>
      <c r="N3173" s="1">
        <v>21861</v>
      </c>
      <c r="O3173" s="1">
        <v>16546</v>
      </c>
      <c r="P3173" s="1">
        <v>299</v>
      </c>
      <c r="Q3173" s="1">
        <v>104</v>
      </c>
      <c r="R3173" s="1">
        <v>11</v>
      </c>
      <c r="S3173" s="1">
        <v>95</v>
      </c>
      <c r="T3173" s="1">
        <v>3</v>
      </c>
      <c r="U3173" s="1">
        <v>11</v>
      </c>
      <c r="W3173" s="1">
        <v>31</v>
      </c>
      <c r="AG3173" s="7">
        <f>IF(Q3173&gt;0,RANK(Q3173,(N3173:P3173,Q3173:AE3173)),0)</f>
        <v>4</v>
      </c>
      <c r="AH3173" s="7">
        <f>IF(R3173&gt;0,RANK(R3173,(N3173:P3173,Q3173:AE3173)),0)</f>
        <v>7</v>
      </c>
      <c r="AI3173" s="7">
        <f>IF(T3173&gt;0,RANK(T3173,(N3173:P3173,Q3173:AE3173)),0)</f>
        <v>9</v>
      </c>
      <c r="AJ3173" s="7">
        <f>IF(S3173&gt;0,RANK(S3173,(N3173:P3173,Q3173:AE3173)),0)</f>
        <v>5</v>
      </c>
      <c r="AK3173" s="2">
        <f t="shared" si="691"/>
        <v>2.6693360026693361E-3</v>
      </c>
      <c r="AL3173" s="2">
        <f t="shared" si="691"/>
        <v>2.8233361566694902E-4</v>
      </c>
      <c r="AM3173" s="2">
        <f t="shared" si="687"/>
        <v>7.7000077000076997E-5</v>
      </c>
      <c r="AN3173" s="2">
        <f t="shared" si="688"/>
        <v>2.4383357716691052E-3</v>
      </c>
      <c r="AP3173" t="s">
        <v>3515</v>
      </c>
      <c r="AQ3173" t="s">
        <v>529</v>
      </c>
      <c r="AR3173" s="69">
        <v>7</v>
      </c>
      <c r="AT3173" s="85" t="s">
        <v>3794</v>
      </c>
      <c r="AU3173" s="84" t="s">
        <v>4529</v>
      </c>
      <c r="AV3173" s="77" t="str">
        <f t="shared" si="689"/>
        <v>55097</v>
      </c>
      <c r="AX3173" s="7" t="s">
        <v>186</v>
      </c>
    </row>
    <row r="3174" spans="1:50" hidden="1" outlineLevel="1">
      <c r="A3174" t="s">
        <v>3484</v>
      </c>
      <c r="B3174" t="s">
        <v>529</v>
      </c>
      <c r="C3174" s="1">
        <f t="shared" si="683"/>
        <v>8763</v>
      </c>
      <c r="D3174" s="7">
        <f>IF(N3174&gt;0, RANK(N3174,(N3174:P3174,Q3174:AE3174)),0)</f>
        <v>1</v>
      </c>
      <c r="E3174" s="7">
        <f>IF(O3174&gt;0,RANK(O3174,(N3174:P3174,Q3174:AE3174)),0)</f>
        <v>2</v>
      </c>
      <c r="F3174" s="7">
        <f>IF(P3174&gt;0,RANK(P3174,(N3174:P3174,Q3174:AE3174)),0)</f>
        <v>3</v>
      </c>
      <c r="G3174" s="1">
        <f t="shared" si="692"/>
        <v>37</v>
      </c>
      <c r="H3174" s="2">
        <f t="shared" si="693"/>
        <v>4.2222982996690632E-3</v>
      </c>
      <c r="I3174" s="2"/>
      <c r="J3174" s="2">
        <f t="shared" si="690"/>
        <v>0.49629122446650692</v>
      </c>
      <c r="K3174" s="2">
        <f t="shared" si="690"/>
        <v>0.49206892616683784</v>
      </c>
      <c r="L3174" s="2">
        <f t="shared" si="690"/>
        <v>6.3905055346342573E-3</v>
      </c>
      <c r="M3174" s="2">
        <f t="shared" si="685"/>
        <v>5.2493438320209288E-3</v>
      </c>
      <c r="N3174" s="1">
        <v>4349</v>
      </c>
      <c r="O3174" s="1">
        <v>4312</v>
      </c>
      <c r="P3174" s="1">
        <v>56</v>
      </c>
      <c r="Q3174" s="1">
        <v>26</v>
      </c>
      <c r="R3174" s="1">
        <v>7</v>
      </c>
      <c r="S3174" s="1">
        <v>10</v>
      </c>
      <c r="T3174" s="1">
        <v>0</v>
      </c>
      <c r="U3174" s="1">
        <v>1</v>
      </c>
      <c r="W3174" s="1">
        <v>2</v>
      </c>
      <c r="AG3174" s="7">
        <f>IF(Q3174&gt;0,RANK(Q3174,(N3174:P3174,Q3174:AE3174)),0)</f>
        <v>4</v>
      </c>
      <c r="AH3174" s="7">
        <f>IF(R3174&gt;0,RANK(R3174,(N3174:P3174,Q3174:AE3174)),0)</f>
        <v>6</v>
      </c>
      <c r="AI3174" s="7">
        <f>IF(T3174&gt;0,RANK(T3174,(N3174:P3174,Q3174:AE3174)),0)</f>
        <v>0</v>
      </c>
      <c r="AJ3174" s="7">
        <f>IF(S3174&gt;0,RANK(S3174,(N3174:P3174,Q3174:AE3174)),0)</f>
        <v>5</v>
      </c>
      <c r="AK3174" s="2">
        <f t="shared" si="691"/>
        <v>2.9670204267944768E-3</v>
      </c>
      <c r="AL3174" s="2">
        <f t="shared" si="691"/>
        <v>7.9881319182928217E-4</v>
      </c>
      <c r="AM3174" s="2">
        <f t="shared" si="687"/>
        <v>0</v>
      </c>
      <c r="AN3174" s="2">
        <f t="shared" si="688"/>
        <v>1.1411617026132602E-3</v>
      </c>
      <c r="AP3174" t="s">
        <v>3484</v>
      </c>
      <c r="AQ3174" t="s">
        <v>529</v>
      </c>
      <c r="AR3174" s="69">
        <v>7</v>
      </c>
      <c r="AT3174" s="85" t="s">
        <v>3794</v>
      </c>
      <c r="AU3174" s="84" t="s">
        <v>4530</v>
      </c>
      <c r="AV3174" s="77" t="str">
        <f t="shared" si="689"/>
        <v>55099</v>
      </c>
      <c r="AX3174" s="7" t="s">
        <v>186</v>
      </c>
    </row>
    <row r="3175" spans="1:50" hidden="1" outlineLevel="1">
      <c r="A3175" t="s">
        <v>3485</v>
      </c>
      <c r="B3175" t="s">
        <v>529</v>
      </c>
      <c r="C3175" s="1">
        <f t="shared" si="683"/>
        <v>101569</v>
      </c>
      <c r="D3175" s="7">
        <f>IF(N3175&gt;0, RANK(N3175,(N3175:P3175,Q3175:AE3175)),0)</f>
        <v>2</v>
      </c>
      <c r="E3175" s="7">
        <f>IF(O3175&gt;0,RANK(O3175,(N3175:P3175,Q3175:AE3175)),0)</f>
        <v>1</v>
      </c>
      <c r="F3175" s="7">
        <f>IF(P3175&gt;0,RANK(P3175,(N3175:P3175,Q3175:AE3175)),0)</f>
        <v>3</v>
      </c>
      <c r="G3175" s="1">
        <f t="shared" si="692"/>
        <v>4227</v>
      </c>
      <c r="H3175" s="2">
        <f t="shared" si="693"/>
        <v>4.1617028817847963E-2</v>
      </c>
      <c r="I3175" s="2"/>
      <c r="J3175" s="2">
        <f t="shared" si="690"/>
        <v>0.47483976410125139</v>
      </c>
      <c r="K3175" s="2">
        <f t="shared" si="690"/>
        <v>0.51645679291909929</v>
      </c>
      <c r="L3175" s="2">
        <f t="shared" si="690"/>
        <v>4.5190953932794454E-3</v>
      </c>
      <c r="M3175" s="2">
        <f t="shared" si="685"/>
        <v>4.1843475863698664E-3</v>
      </c>
      <c r="N3175" s="1">
        <v>48229</v>
      </c>
      <c r="O3175" s="1">
        <v>52456</v>
      </c>
      <c r="P3175" s="1">
        <v>459</v>
      </c>
      <c r="Q3175" s="1">
        <v>245</v>
      </c>
      <c r="R3175" s="1">
        <v>28</v>
      </c>
      <c r="S3175" s="1">
        <v>62</v>
      </c>
      <c r="T3175" s="1">
        <v>20</v>
      </c>
      <c r="U3175" s="1">
        <v>41</v>
      </c>
      <c r="W3175" s="1">
        <v>29</v>
      </c>
      <c r="AG3175" s="7">
        <f>IF(Q3175&gt;0,RANK(Q3175,(N3175:P3175,Q3175:AE3175)),0)</f>
        <v>4</v>
      </c>
      <c r="AH3175" s="7">
        <f>IF(R3175&gt;0,RANK(R3175,(N3175:P3175,Q3175:AE3175)),0)</f>
        <v>8</v>
      </c>
      <c r="AI3175" s="7">
        <f>IF(T3175&gt;0,RANK(T3175,(N3175:P3175,Q3175:AE3175)),0)</f>
        <v>9</v>
      </c>
      <c r="AJ3175" s="7">
        <f>IF(S3175&gt;0,RANK(S3175,(N3175:P3175,Q3175:AE3175)),0)</f>
        <v>5</v>
      </c>
      <c r="AK3175" s="2">
        <f t="shared" si="691"/>
        <v>2.4121533144955648E-3</v>
      </c>
      <c r="AL3175" s="2">
        <f t="shared" si="691"/>
        <v>2.756746645137788E-4</v>
      </c>
      <c r="AM3175" s="2">
        <f t="shared" si="687"/>
        <v>1.9691047465269915E-4</v>
      </c>
      <c r="AN3175" s="2">
        <f t="shared" si="688"/>
        <v>6.1042247142336736E-4</v>
      </c>
      <c r="AP3175" t="s">
        <v>3485</v>
      </c>
      <c r="AQ3175" t="s">
        <v>529</v>
      </c>
      <c r="AR3175" s="69">
        <v>1</v>
      </c>
      <c r="AT3175" s="85" t="s">
        <v>3794</v>
      </c>
      <c r="AU3175" s="84" t="s">
        <v>4531</v>
      </c>
      <c r="AV3175" s="77" t="str">
        <f t="shared" si="689"/>
        <v>55101</v>
      </c>
      <c r="AX3175" s="7" t="s">
        <v>186</v>
      </c>
    </row>
    <row r="3176" spans="1:50" hidden="1" outlineLevel="1">
      <c r="A3176" t="s">
        <v>4602</v>
      </c>
      <c r="B3176" t="s">
        <v>529</v>
      </c>
      <c r="C3176" s="1">
        <f t="shared" si="683"/>
        <v>9420</v>
      </c>
      <c r="D3176" s="7">
        <f>IF(N3176&gt;0, RANK(N3176,(N3176:P3176,Q3176:AE3176)),0)</f>
        <v>2</v>
      </c>
      <c r="E3176" s="7">
        <f>IF(O3176&gt;0,RANK(O3176,(N3176:P3176,Q3176:AE3176)),0)</f>
        <v>1</v>
      </c>
      <c r="F3176" s="7">
        <f>IF(P3176&gt;0,RANK(P3176,(N3176:P3176,Q3176:AE3176)),0)</f>
        <v>3</v>
      </c>
      <c r="G3176" s="1">
        <f t="shared" si="692"/>
        <v>335</v>
      </c>
      <c r="H3176" s="2">
        <f t="shared" si="693"/>
        <v>3.5562632696390657E-2</v>
      </c>
      <c r="I3176" s="2"/>
      <c r="J3176" s="2">
        <f t="shared" si="690"/>
        <v>0.4778131634819533</v>
      </c>
      <c r="K3176" s="2">
        <f t="shared" si="690"/>
        <v>0.51337579617834395</v>
      </c>
      <c r="L3176" s="2">
        <f t="shared" si="690"/>
        <v>4.0339702760084925E-3</v>
      </c>
      <c r="M3176" s="2">
        <f t="shared" si="685"/>
        <v>4.7770700636942101E-3</v>
      </c>
      <c r="N3176" s="1">
        <v>4501</v>
      </c>
      <c r="O3176" s="1">
        <v>4836</v>
      </c>
      <c r="P3176" s="1">
        <v>38</v>
      </c>
      <c r="Q3176" s="1">
        <v>21</v>
      </c>
      <c r="R3176" s="1">
        <v>12</v>
      </c>
      <c r="S3176" s="1">
        <v>10</v>
      </c>
      <c r="T3176" s="1">
        <v>2</v>
      </c>
      <c r="U3176" s="1">
        <v>0</v>
      </c>
      <c r="W3176" s="1">
        <v>0</v>
      </c>
      <c r="AG3176" s="7">
        <f>IF(Q3176&gt;0,RANK(Q3176,(N3176:P3176,Q3176:AE3176)),0)</f>
        <v>4</v>
      </c>
      <c r="AH3176" s="7">
        <f>IF(R3176&gt;0,RANK(R3176,(N3176:P3176,Q3176:AE3176)),0)</f>
        <v>5</v>
      </c>
      <c r="AI3176" s="7">
        <f>IF(T3176&gt;0,RANK(T3176,(N3176:P3176,Q3176:AE3176)),0)</f>
        <v>7</v>
      </c>
      <c r="AJ3176" s="7">
        <f>IF(S3176&gt;0,RANK(S3176,(N3176:P3176,Q3176:AE3176)),0)</f>
        <v>6</v>
      </c>
      <c r="AK3176" s="2">
        <f t="shared" si="691"/>
        <v>2.2292993630573248E-3</v>
      </c>
      <c r="AL3176" s="2">
        <f t="shared" si="691"/>
        <v>1.2738853503184713E-3</v>
      </c>
      <c r="AM3176" s="2">
        <f t="shared" si="687"/>
        <v>2.1231422505307856E-4</v>
      </c>
      <c r="AN3176" s="2">
        <f t="shared" si="688"/>
        <v>1.0615711252653928E-3</v>
      </c>
      <c r="AP3176" t="s">
        <v>4602</v>
      </c>
      <c r="AQ3176" t="s">
        <v>529</v>
      </c>
      <c r="AR3176" s="69">
        <v>3</v>
      </c>
      <c r="AT3176" s="85" t="s">
        <v>3794</v>
      </c>
      <c r="AU3176" s="84" t="s">
        <v>4532</v>
      </c>
      <c r="AV3176" s="77" t="str">
        <f t="shared" si="689"/>
        <v>55103</v>
      </c>
      <c r="AX3176" s="7" t="s">
        <v>186</v>
      </c>
    </row>
    <row r="3177" spans="1:50" hidden="1" outlineLevel="1">
      <c r="A3177" t="s">
        <v>1881</v>
      </c>
      <c r="B3177" t="s">
        <v>529</v>
      </c>
      <c r="C3177" s="1">
        <f t="shared" si="683"/>
        <v>80479</v>
      </c>
      <c r="D3177" s="7">
        <f>IF(N3177&gt;0, RANK(N3177,(N3177:P3177,Q3177:AE3177)),0)</f>
        <v>1</v>
      </c>
      <c r="E3177" s="7">
        <f>IF(O3177&gt;0,RANK(O3177,(N3177:P3177,Q3177:AE3177)),0)</f>
        <v>2</v>
      </c>
      <c r="F3177" s="7">
        <f>IF(P3177&gt;0,RANK(P3177,(N3177:P3177,Q3177:AE3177)),0)</f>
        <v>3</v>
      </c>
      <c r="G3177" s="1">
        <f t="shared" si="692"/>
        <v>13447</v>
      </c>
      <c r="H3177" s="2">
        <f t="shared" si="693"/>
        <v>0.1670870661911803</v>
      </c>
      <c r="I3177" s="2"/>
      <c r="J3177" s="2">
        <f t="shared" si="690"/>
        <v>0.57900818847152669</v>
      </c>
      <c r="K3177" s="2">
        <f t="shared" si="690"/>
        <v>0.41192112228034644</v>
      </c>
      <c r="L3177" s="2">
        <f t="shared" si="690"/>
        <v>5.0820710992929832E-3</v>
      </c>
      <c r="M3177" s="2">
        <f t="shared" si="685"/>
        <v>3.9886181488338899E-3</v>
      </c>
      <c r="N3177" s="1">
        <v>46598</v>
      </c>
      <c r="O3177" s="1">
        <v>33151</v>
      </c>
      <c r="P3177" s="1">
        <v>409</v>
      </c>
      <c r="Q3177" s="1">
        <v>161</v>
      </c>
      <c r="R3177" s="1">
        <v>34</v>
      </c>
      <c r="S3177" s="1">
        <v>46</v>
      </c>
      <c r="T3177" s="1">
        <v>25</v>
      </c>
      <c r="U3177" s="1">
        <v>9</v>
      </c>
      <c r="W3177" s="1">
        <v>46</v>
      </c>
      <c r="AG3177" s="7">
        <f>IF(Q3177&gt;0,RANK(Q3177,(N3177:P3177,Q3177:AE3177)),0)</f>
        <v>4</v>
      </c>
      <c r="AH3177" s="7">
        <f>IF(R3177&gt;0,RANK(R3177,(N3177:P3177,Q3177:AE3177)),0)</f>
        <v>7</v>
      </c>
      <c r="AI3177" s="7">
        <f>IF(T3177&gt;0,RANK(T3177,(N3177:P3177,Q3177:AE3177)),0)</f>
        <v>8</v>
      </c>
      <c r="AJ3177" s="7">
        <f>IF(S3177&gt;0,RANK(S3177,(N3177:P3177,Q3177:AE3177)),0)</f>
        <v>5</v>
      </c>
      <c r="AK3177" s="2">
        <f t="shared" si="691"/>
        <v>2.0005218752718102E-3</v>
      </c>
      <c r="AL3177" s="2">
        <f t="shared" si="691"/>
        <v>4.2247045813193504E-4</v>
      </c>
      <c r="AM3177" s="2">
        <f t="shared" si="687"/>
        <v>3.1064004274406989E-4</v>
      </c>
      <c r="AN3177" s="2">
        <f t="shared" si="688"/>
        <v>5.7157767864908862E-4</v>
      </c>
      <c r="AP3177" t="s">
        <v>1881</v>
      </c>
      <c r="AQ3177" t="s">
        <v>529</v>
      </c>
      <c r="AR3177" s="69">
        <v>0</v>
      </c>
      <c r="AT3177" s="85" t="s">
        <v>3794</v>
      </c>
      <c r="AU3177" s="84" t="s">
        <v>4533</v>
      </c>
      <c r="AV3177" s="77" t="str">
        <f t="shared" si="689"/>
        <v>55105</v>
      </c>
      <c r="AX3177" s="7" t="s">
        <v>186</v>
      </c>
    </row>
    <row r="3178" spans="1:50" ht="14" hidden="1" customHeight="1" outlineLevel="1">
      <c r="A3178" t="s">
        <v>3603</v>
      </c>
      <c r="B3178" t="s">
        <v>529</v>
      </c>
      <c r="C3178" s="1">
        <f t="shared" si="683"/>
        <v>7927</v>
      </c>
      <c r="D3178" s="7">
        <f>IF(N3178&gt;0, RANK(N3178,(N3178:P3178,Q3178:AE3178)),0)</f>
        <v>2</v>
      </c>
      <c r="E3178" s="7">
        <f>IF(O3178&gt;0,RANK(O3178,(N3178:P3178,Q3178:AE3178)),0)</f>
        <v>1</v>
      </c>
      <c r="F3178" s="7">
        <f>IF(P3178&gt;0,RANK(P3178,(N3178:P3178,Q3178:AE3178)),0)</f>
        <v>3</v>
      </c>
      <c r="G3178" s="1">
        <f t="shared" si="692"/>
        <v>165</v>
      </c>
      <c r="H3178" s="2">
        <f t="shared" si="693"/>
        <v>2.081493629367983E-2</v>
      </c>
      <c r="I3178" s="2"/>
      <c r="J3178" s="2">
        <f t="shared" si="690"/>
        <v>0.48189731298095118</v>
      </c>
      <c r="K3178" s="2">
        <f t="shared" si="690"/>
        <v>0.50271224927463098</v>
      </c>
      <c r="L3178" s="2">
        <f t="shared" si="690"/>
        <v>9.3351835498927723E-3</v>
      </c>
      <c r="M3178" s="2">
        <f t="shared" si="685"/>
        <v>6.0552541945250674E-3</v>
      </c>
      <c r="N3178" s="1">
        <v>3820</v>
      </c>
      <c r="O3178" s="1">
        <v>3985</v>
      </c>
      <c r="P3178" s="1">
        <v>74</v>
      </c>
      <c r="Q3178" s="1">
        <v>24</v>
      </c>
      <c r="R3178" s="1">
        <v>0</v>
      </c>
      <c r="S3178" s="1">
        <v>10</v>
      </c>
      <c r="T3178" s="1">
        <v>3</v>
      </c>
      <c r="U3178" s="1">
        <v>4</v>
      </c>
      <c r="W3178" s="1">
        <v>7</v>
      </c>
      <c r="AG3178" s="7">
        <f>IF(Q3178&gt;0,RANK(Q3178,(N3178:P3178,Q3178:AE3178)),0)</f>
        <v>4</v>
      </c>
      <c r="AH3178" s="7">
        <f>IF(R3178&gt;0,RANK(R3178,(N3178:P3178,Q3178:AE3178)),0)</f>
        <v>0</v>
      </c>
      <c r="AI3178" s="7">
        <f>IF(T3178&gt;0,RANK(T3178,(N3178:P3178,Q3178:AE3178)),0)</f>
        <v>8</v>
      </c>
      <c r="AJ3178" s="7">
        <f>IF(S3178&gt;0,RANK(S3178,(N3178:P3178,Q3178:AE3178)),0)</f>
        <v>5</v>
      </c>
      <c r="AK3178" s="2">
        <f t="shared" si="691"/>
        <v>3.0276270972625207E-3</v>
      </c>
      <c r="AL3178" s="2">
        <f t="shared" si="691"/>
        <v>0</v>
      </c>
      <c r="AM3178" s="2">
        <f t="shared" si="687"/>
        <v>3.7845338715781509E-4</v>
      </c>
      <c r="AN3178" s="2">
        <f t="shared" si="688"/>
        <v>1.2615112905260501E-3</v>
      </c>
      <c r="AP3178" t="s">
        <v>3603</v>
      </c>
      <c r="AQ3178" t="s">
        <v>529</v>
      </c>
      <c r="AR3178" s="69">
        <v>7</v>
      </c>
      <c r="AT3178" s="85" t="s">
        <v>3794</v>
      </c>
      <c r="AU3178" s="84" t="s">
        <v>5310</v>
      </c>
      <c r="AV3178" s="77" t="str">
        <f t="shared" si="689"/>
        <v>55107</v>
      </c>
      <c r="AX3178" s="7" t="s">
        <v>186</v>
      </c>
    </row>
    <row r="3179" spans="1:50" ht="14" hidden="1" customHeight="1" outlineLevel="1">
      <c r="A3179" t="s">
        <v>3105</v>
      </c>
      <c r="B3179" t="s">
        <v>529</v>
      </c>
      <c r="C3179" s="1">
        <f t="shared" si="683"/>
        <v>41835</v>
      </c>
      <c r="D3179" s="7">
        <f>IF(N3179&gt;0, RANK(N3179,(N3179:P3179,Q3179:AE3179)),0)</f>
        <v>2</v>
      </c>
      <c r="E3179" s="7">
        <f>IF(O3179&gt;0,RANK(O3179,(N3179:P3179,Q3179:AE3179)),0)</f>
        <v>1</v>
      </c>
      <c r="F3179" s="7">
        <f>IF(P3179&gt;0,RANK(P3179,(N3179:P3179,Q3179:AE3179)),0)</f>
        <v>3</v>
      </c>
      <c r="G3179" s="1">
        <f t="shared" si="692"/>
        <v>3895</v>
      </c>
      <c r="H3179" s="2">
        <f t="shared" si="693"/>
        <v>9.3103860403967967E-2</v>
      </c>
      <c r="I3179" s="2"/>
      <c r="J3179" s="2">
        <f t="shared" si="690"/>
        <v>0.44900203179156206</v>
      </c>
      <c r="K3179" s="2">
        <f t="shared" si="690"/>
        <v>0.54210589219553007</v>
      </c>
      <c r="L3179" s="2">
        <f t="shared" si="690"/>
        <v>4.8284928887295329E-3</v>
      </c>
      <c r="M3179" s="2">
        <f t="shared" si="685"/>
        <v>4.0635831241783351E-3</v>
      </c>
      <c r="N3179" s="1">
        <v>18784</v>
      </c>
      <c r="O3179" s="1">
        <v>22679</v>
      </c>
      <c r="P3179" s="1">
        <v>202</v>
      </c>
      <c r="Q3179" s="1">
        <v>99</v>
      </c>
      <c r="R3179" s="1">
        <v>7</v>
      </c>
      <c r="S3179" s="1">
        <v>30</v>
      </c>
      <c r="T3179" s="1">
        <v>2</v>
      </c>
      <c r="U3179" s="1">
        <v>3</v>
      </c>
      <c r="W3179" s="1">
        <v>29</v>
      </c>
      <c r="AG3179" s="7">
        <f>IF(Q3179&gt;0,RANK(Q3179,(N3179:P3179,Q3179:AE3179)),0)</f>
        <v>4</v>
      </c>
      <c r="AH3179" s="7">
        <f>IF(R3179&gt;0,RANK(R3179,(N3179:P3179,Q3179:AE3179)),0)</f>
        <v>7</v>
      </c>
      <c r="AI3179" s="7">
        <f>IF(T3179&gt;0,RANK(T3179,(N3179:P3179,Q3179:AE3179)),0)</f>
        <v>9</v>
      </c>
      <c r="AJ3179" s="7">
        <f>IF(S3179&gt;0,RANK(S3179,(N3179:P3179,Q3179:AE3179)),0)</f>
        <v>5</v>
      </c>
      <c r="AK3179" s="2">
        <f t="shared" si="691"/>
        <v>2.3664395840803155E-3</v>
      </c>
      <c r="AL3179" s="2">
        <f t="shared" si="691"/>
        <v>1.6732401099557787E-4</v>
      </c>
      <c r="AM3179" s="2">
        <f t="shared" si="687"/>
        <v>4.7806860284450816E-5</v>
      </c>
      <c r="AN3179" s="2">
        <f t="shared" si="688"/>
        <v>7.1710290426676233E-4</v>
      </c>
      <c r="AP3179" t="s">
        <v>3105</v>
      </c>
      <c r="AQ3179" t="s">
        <v>529</v>
      </c>
      <c r="AR3179" s="69">
        <v>3</v>
      </c>
      <c r="AT3179" s="85" t="s">
        <v>3794</v>
      </c>
      <c r="AU3179" s="84" t="s">
        <v>4645</v>
      </c>
      <c r="AV3179" s="77" t="str">
        <f t="shared" si="689"/>
        <v>55109</v>
      </c>
      <c r="AX3179" s="7" t="s">
        <v>186</v>
      </c>
    </row>
    <row r="3180" spans="1:50" hidden="1" outlineLevel="1">
      <c r="A3180" t="s">
        <v>2781</v>
      </c>
      <c r="B3180" t="s">
        <v>529</v>
      </c>
      <c r="C3180" s="1">
        <f t="shared" si="683"/>
        <v>30417</v>
      </c>
      <c r="D3180" s="7">
        <f>IF(N3180&gt;0, RANK(N3180,(N3180:P3180,Q3180:AE3180)),0)</f>
        <v>1</v>
      </c>
      <c r="E3180" s="7">
        <f>IF(O3180&gt;0,RANK(O3180,(N3180:P3180,Q3180:AE3180)),0)</f>
        <v>2</v>
      </c>
      <c r="F3180" s="7">
        <f>IF(P3180&gt;0,RANK(P3180,(N3180:P3180,Q3180:AE3180)),0)</f>
        <v>3</v>
      </c>
      <c r="G3180" s="1">
        <f t="shared" si="692"/>
        <v>1293</v>
      </c>
      <c r="H3180" s="2">
        <f t="shared" si="693"/>
        <v>4.2509123187691095E-2</v>
      </c>
      <c r="I3180" s="2"/>
      <c r="J3180" s="2">
        <f t="shared" si="690"/>
        <v>0.51642173784396883</v>
      </c>
      <c r="K3180" s="2">
        <f t="shared" si="690"/>
        <v>0.47391261465627776</v>
      </c>
      <c r="L3180" s="2">
        <f t="shared" si="690"/>
        <v>6.0492487753558864E-3</v>
      </c>
      <c r="M3180" s="2">
        <f t="shared" si="685"/>
        <v>3.6163987243975184E-3</v>
      </c>
      <c r="N3180" s="1">
        <v>15708</v>
      </c>
      <c r="O3180" s="1">
        <v>14415</v>
      </c>
      <c r="P3180" s="1">
        <v>184</v>
      </c>
      <c r="Q3180" s="1">
        <v>59</v>
      </c>
      <c r="R3180" s="1">
        <v>2</v>
      </c>
      <c r="S3180" s="1">
        <v>19</v>
      </c>
      <c r="T3180" s="1">
        <v>2</v>
      </c>
      <c r="U3180" s="1">
        <v>3</v>
      </c>
      <c r="W3180" s="1">
        <v>25</v>
      </c>
      <c r="AG3180" s="7">
        <f>IF(Q3180&gt;0,RANK(Q3180,(N3180:P3180,Q3180:AE3180)),0)</f>
        <v>4</v>
      </c>
      <c r="AH3180" s="7">
        <f>IF(R3180&gt;0,RANK(R3180,(N3180:P3180,Q3180:AE3180)),0)</f>
        <v>8</v>
      </c>
      <c r="AI3180" s="7">
        <f>IF(T3180&gt;0,RANK(T3180,(N3180:P3180,Q3180:AE3180)),0)</f>
        <v>8</v>
      </c>
      <c r="AJ3180" s="7">
        <f>IF(S3180&gt;0,RANK(S3180,(N3180:P3180,Q3180:AE3180)),0)</f>
        <v>6</v>
      </c>
      <c r="AK3180" s="2">
        <f t="shared" si="691"/>
        <v>1.9397047703586809E-3</v>
      </c>
      <c r="AL3180" s="2">
        <f t="shared" si="691"/>
        <v>6.5752704079955285E-5</v>
      </c>
      <c r="AM3180" s="2">
        <f t="shared" si="687"/>
        <v>6.5752704079955285E-5</v>
      </c>
      <c r="AN3180" s="2">
        <f t="shared" si="688"/>
        <v>6.2465068875957523E-4</v>
      </c>
      <c r="AP3180" t="s">
        <v>2781</v>
      </c>
      <c r="AQ3180" t="s">
        <v>529</v>
      </c>
      <c r="AR3180" s="69">
        <v>0</v>
      </c>
      <c r="AT3180" s="85" t="s">
        <v>3794</v>
      </c>
      <c r="AU3180" s="84" t="s">
        <v>4646</v>
      </c>
      <c r="AV3180" s="77" t="str">
        <f t="shared" si="689"/>
        <v>55111</v>
      </c>
      <c r="AX3180" s="7" t="s">
        <v>186</v>
      </c>
    </row>
    <row r="3181" spans="1:50" hidden="1" outlineLevel="1">
      <c r="A3181" t="s">
        <v>4346</v>
      </c>
      <c r="B3181" t="s">
        <v>529</v>
      </c>
      <c r="C3181" s="1">
        <f t="shared" si="683"/>
        <v>9453</v>
      </c>
      <c r="D3181" s="7">
        <f>IF(N3181&gt;0, RANK(N3181,(N3181:P3181,Q3181:AE3181)),0)</f>
        <v>2</v>
      </c>
      <c r="E3181" s="7">
        <f>IF(O3181&gt;0,RANK(O3181,(N3181:P3181,Q3181:AE3181)),0)</f>
        <v>1</v>
      </c>
      <c r="F3181" s="7">
        <f>IF(P3181&gt;0,RANK(P3181,(N3181:P3181,Q3181:AE3181)),0)</f>
        <v>3</v>
      </c>
      <c r="G3181" s="1">
        <f t="shared" si="692"/>
        <v>540</v>
      </c>
      <c r="H3181" s="2">
        <f t="shared" si="693"/>
        <v>5.7124722310377657E-2</v>
      </c>
      <c r="I3181" s="2"/>
      <c r="J3181" s="2">
        <f t="shared" si="690"/>
        <v>0.46662435205754788</v>
      </c>
      <c r="K3181" s="2">
        <f t="shared" si="690"/>
        <v>0.5237490743679255</v>
      </c>
      <c r="L3181" s="2">
        <f t="shared" si="690"/>
        <v>6.5587644134137311E-3</v>
      </c>
      <c r="M3181" s="2">
        <f t="shared" si="685"/>
        <v>3.0678091611128335E-3</v>
      </c>
      <c r="N3181" s="1">
        <v>4411</v>
      </c>
      <c r="O3181" s="1">
        <v>4951</v>
      </c>
      <c r="P3181" s="1">
        <v>62</v>
      </c>
      <c r="Q3181" s="1">
        <v>12</v>
      </c>
      <c r="R3181" s="1">
        <v>5</v>
      </c>
      <c r="S3181" s="1">
        <v>6</v>
      </c>
      <c r="T3181" s="1">
        <v>0</v>
      </c>
      <c r="U3181" s="1">
        <v>0</v>
      </c>
      <c r="W3181" s="1">
        <v>6</v>
      </c>
      <c r="AG3181" s="7">
        <f>IF(Q3181&gt;0,RANK(Q3181,(N3181:P3181,Q3181:AE3181)),0)</f>
        <v>4</v>
      </c>
      <c r="AH3181" s="7">
        <f>IF(R3181&gt;0,RANK(R3181,(N3181:P3181,Q3181:AE3181)),0)</f>
        <v>7</v>
      </c>
      <c r="AI3181" s="7">
        <f>IF(T3181&gt;0,RANK(T3181,(N3181:P3181,Q3181:AE3181)),0)</f>
        <v>0</v>
      </c>
      <c r="AJ3181" s="7">
        <f>IF(S3181&gt;0,RANK(S3181,(N3181:P3181,Q3181:AE3181)),0)</f>
        <v>5</v>
      </c>
      <c r="AK3181" s="2">
        <f t="shared" si="691"/>
        <v>1.2694382735639479E-3</v>
      </c>
      <c r="AL3181" s="2">
        <f t="shared" si="691"/>
        <v>5.2893261398497828E-4</v>
      </c>
      <c r="AM3181" s="2">
        <f t="shared" si="687"/>
        <v>0</v>
      </c>
      <c r="AN3181" s="2">
        <f t="shared" si="688"/>
        <v>6.3471913678197394E-4</v>
      </c>
      <c r="AP3181" t="s">
        <v>4346</v>
      </c>
      <c r="AQ3181" t="s">
        <v>529</v>
      </c>
      <c r="AR3181" s="69">
        <v>7</v>
      </c>
      <c r="AT3181" s="85" t="s">
        <v>3794</v>
      </c>
      <c r="AU3181" s="84" t="s">
        <v>4647</v>
      </c>
      <c r="AV3181" s="77" t="str">
        <f t="shared" si="689"/>
        <v>55113</v>
      </c>
      <c r="AX3181" s="7" t="s">
        <v>186</v>
      </c>
    </row>
    <row r="3182" spans="1:50" hidden="1" outlineLevel="1">
      <c r="A3182" t="s">
        <v>4347</v>
      </c>
      <c r="B3182" t="s">
        <v>529</v>
      </c>
      <c r="C3182" s="1">
        <f t="shared" si="683"/>
        <v>20999</v>
      </c>
      <c r="D3182" s="7">
        <f>IF(N3182&gt;0, RANK(N3182,(N3182:P3182,Q3182:AE3182)),0)</f>
        <v>2</v>
      </c>
      <c r="E3182" s="7">
        <f>IF(O3182&gt;0,RANK(O3182,(N3182:P3182,Q3182:AE3182)),0)</f>
        <v>1</v>
      </c>
      <c r="F3182" s="7">
        <f>IF(P3182&gt;0,RANK(P3182,(N3182:P3182,Q3182:AE3182)),0)</f>
        <v>3</v>
      </c>
      <c r="G3182" s="1">
        <f t="shared" si="692"/>
        <v>3493</v>
      </c>
      <c r="H3182" s="2">
        <f t="shared" si="693"/>
        <v>0.16634125434544503</v>
      </c>
      <c r="I3182" s="2"/>
      <c r="J3182" s="2">
        <f t="shared" si="690"/>
        <v>0.41225772655840753</v>
      </c>
      <c r="K3182" s="2">
        <f t="shared" si="690"/>
        <v>0.57859898090385253</v>
      </c>
      <c r="L3182" s="2">
        <f t="shared" si="690"/>
        <v>6.1907709890947184E-3</v>
      </c>
      <c r="M3182" s="2">
        <f t="shared" si="685"/>
        <v>2.9525215486452148E-3</v>
      </c>
      <c r="N3182" s="1">
        <v>8657</v>
      </c>
      <c r="O3182" s="1">
        <v>12150</v>
      </c>
      <c r="P3182" s="1">
        <v>130</v>
      </c>
      <c r="Q3182" s="1">
        <v>26</v>
      </c>
      <c r="R3182" s="1">
        <v>6</v>
      </c>
      <c r="S3182" s="1">
        <v>13</v>
      </c>
      <c r="T3182" s="1">
        <v>3</v>
      </c>
      <c r="U3182" s="1">
        <v>4</v>
      </c>
      <c r="W3182" s="1">
        <v>10</v>
      </c>
      <c r="AG3182" s="7">
        <f>IF(Q3182&gt;0,RANK(Q3182,(N3182:P3182,Q3182:AE3182)),0)</f>
        <v>4</v>
      </c>
      <c r="AH3182" s="7">
        <f>IF(R3182&gt;0,RANK(R3182,(N3182:P3182,Q3182:AE3182)),0)</f>
        <v>7</v>
      </c>
      <c r="AI3182" s="7">
        <f>IF(T3182&gt;0,RANK(T3182,(N3182:P3182,Q3182:AE3182)),0)</f>
        <v>9</v>
      </c>
      <c r="AJ3182" s="7">
        <f>IF(S3182&gt;0,RANK(S3182,(N3182:P3182,Q3182:AE3182)),0)</f>
        <v>5</v>
      </c>
      <c r="AK3182" s="2">
        <f t="shared" si="691"/>
        <v>1.2381541978189437E-3</v>
      </c>
      <c r="AL3182" s="2">
        <f t="shared" si="691"/>
        <v>2.8572789180437161E-4</v>
      </c>
      <c r="AM3182" s="2">
        <f t="shared" si="687"/>
        <v>1.4286394590218581E-4</v>
      </c>
      <c r="AN3182" s="2">
        <f t="shared" si="688"/>
        <v>6.1907709890947186E-4</v>
      </c>
      <c r="AP3182" t="s">
        <v>4347</v>
      </c>
      <c r="AQ3182" t="s">
        <v>529</v>
      </c>
      <c r="AR3182" s="69">
        <v>8</v>
      </c>
      <c r="AT3182" s="85" t="s">
        <v>3794</v>
      </c>
      <c r="AU3182" s="84" t="s">
        <v>5225</v>
      </c>
      <c r="AV3182" s="77" t="str">
        <f t="shared" si="689"/>
        <v>55115</v>
      </c>
      <c r="AX3182" s="7" t="s">
        <v>186</v>
      </c>
    </row>
    <row r="3183" spans="1:50" hidden="1" outlineLevel="1">
      <c r="A3183" t="s">
        <v>4279</v>
      </c>
      <c r="B3183" t="s">
        <v>529</v>
      </c>
      <c r="C3183" s="1">
        <f t="shared" si="683"/>
        <v>62625</v>
      </c>
      <c r="D3183" s="7">
        <f>IF(N3183&gt;0, RANK(N3183,(N3183:P3183,Q3183:AE3183)),0)</f>
        <v>2</v>
      </c>
      <c r="E3183" s="7">
        <f>IF(O3183&gt;0,RANK(O3183,(N3183:P3183,Q3183:AE3183)),0)</f>
        <v>1</v>
      </c>
      <c r="F3183" s="7">
        <f>IF(P3183&gt;0,RANK(P3183,(N3183:P3183,Q3183:AE3183)),0)</f>
        <v>3</v>
      </c>
      <c r="G3183" s="1">
        <f t="shared" si="692"/>
        <v>6850</v>
      </c>
      <c r="H3183" s="2">
        <f t="shared" si="693"/>
        <v>0.1093812375249501</v>
      </c>
      <c r="I3183" s="2"/>
      <c r="J3183" s="2">
        <f t="shared" si="690"/>
        <v>0.44084630738522956</v>
      </c>
      <c r="K3183" s="2">
        <f t="shared" si="690"/>
        <v>0.55022754491017967</v>
      </c>
      <c r="L3183" s="2">
        <f t="shared" si="690"/>
        <v>5.1576846307385231E-3</v>
      </c>
      <c r="M3183" s="2">
        <f t="shared" si="685"/>
        <v>3.7684630738522469E-3</v>
      </c>
      <c r="N3183" s="1">
        <v>27608</v>
      </c>
      <c r="O3183" s="1">
        <v>34458</v>
      </c>
      <c r="P3183" s="1">
        <v>323</v>
      </c>
      <c r="Q3183" s="1">
        <v>128</v>
      </c>
      <c r="R3183" s="1">
        <v>23</v>
      </c>
      <c r="S3183" s="1">
        <v>49</v>
      </c>
      <c r="T3183" s="1">
        <v>12</v>
      </c>
      <c r="U3183" s="1">
        <v>4</v>
      </c>
      <c r="W3183" s="1">
        <v>20</v>
      </c>
      <c r="AG3183" s="7">
        <f>IF(Q3183&gt;0,RANK(Q3183,(N3183:P3183,Q3183:AE3183)),0)</f>
        <v>4</v>
      </c>
      <c r="AH3183" s="7">
        <f>IF(R3183&gt;0,RANK(R3183,(N3183:P3183,Q3183:AE3183)),0)</f>
        <v>6</v>
      </c>
      <c r="AI3183" s="7">
        <f>IF(T3183&gt;0,RANK(T3183,(N3183:P3183,Q3183:AE3183)),0)</f>
        <v>8</v>
      </c>
      <c r="AJ3183" s="7">
        <f>IF(S3183&gt;0,RANK(S3183,(N3183:P3183,Q3183:AE3183)),0)</f>
        <v>5</v>
      </c>
      <c r="AK3183" s="2">
        <f t="shared" si="691"/>
        <v>2.0439121756487028E-3</v>
      </c>
      <c r="AL3183" s="2">
        <f t="shared" si="691"/>
        <v>3.6726546906187623E-4</v>
      </c>
      <c r="AM3183" s="2">
        <f t="shared" si="687"/>
        <v>1.9161676646706587E-4</v>
      </c>
      <c r="AN3183" s="2">
        <f t="shared" si="688"/>
        <v>7.8243512974051895E-4</v>
      </c>
      <c r="AP3183" t="s">
        <v>4279</v>
      </c>
      <c r="AQ3183" t="s">
        <v>529</v>
      </c>
      <c r="AR3183" s="69">
        <v>6</v>
      </c>
      <c r="AT3183" s="85" t="s">
        <v>3794</v>
      </c>
      <c r="AU3183" s="84" t="s">
        <v>5226</v>
      </c>
      <c r="AV3183" s="77" t="str">
        <f t="shared" si="689"/>
        <v>55117</v>
      </c>
      <c r="AX3183" s="7" t="s">
        <v>186</v>
      </c>
    </row>
    <row r="3184" spans="1:50" hidden="1" outlineLevel="1">
      <c r="A3184" t="s">
        <v>5087</v>
      </c>
      <c r="B3184" t="s">
        <v>529</v>
      </c>
      <c r="C3184" s="1">
        <f t="shared" si="683"/>
        <v>9543</v>
      </c>
      <c r="D3184" s="7">
        <f>IF(N3184&gt;0, RANK(N3184,(N3184:P3184,Q3184:AE3184)),0)</f>
        <v>2</v>
      </c>
      <c r="E3184" s="7">
        <f>IF(O3184&gt;0,RANK(O3184,(N3184:P3184,Q3184:AE3184)),0)</f>
        <v>1</v>
      </c>
      <c r="F3184" s="7">
        <f>IF(P3184&gt;0,RANK(P3184,(N3184:P3184,Q3184:AE3184)),0)</f>
        <v>3</v>
      </c>
      <c r="G3184" s="1">
        <f t="shared" si="692"/>
        <v>1753</v>
      </c>
      <c r="H3184" s="2">
        <f t="shared" si="693"/>
        <v>0.18369485486744211</v>
      </c>
      <c r="I3184" s="2"/>
      <c r="J3184" s="2">
        <f t="shared" si="690"/>
        <v>0.40123650843550246</v>
      </c>
      <c r="K3184" s="2">
        <f t="shared" si="690"/>
        <v>0.5849313633029446</v>
      </c>
      <c r="L3184" s="2">
        <f t="shared" si="690"/>
        <v>9.1166299905690029E-3</v>
      </c>
      <c r="M3184" s="2">
        <f t="shared" si="685"/>
        <v>4.7154982709838866E-3</v>
      </c>
      <c r="N3184" s="1">
        <v>3829</v>
      </c>
      <c r="O3184" s="1">
        <v>5582</v>
      </c>
      <c r="P3184" s="1">
        <v>87</v>
      </c>
      <c r="Q3184" s="1">
        <v>16</v>
      </c>
      <c r="R3184" s="1">
        <v>1</v>
      </c>
      <c r="S3184" s="1">
        <v>15</v>
      </c>
      <c r="T3184" s="1">
        <v>1</v>
      </c>
      <c r="U3184" s="1">
        <v>4</v>
      </c>
      <c r="W3184" s="1">
        <v>8</v>
      </c>
      <c r="AG3184" s="7">
        <f>IF(Q3184&gt;0,RANK(Q3184,(N3184:P3184,Q3184:AE3184)),0)</f>
        <v>4</v>
      </c>
      <c r="AH3184" s="7">
        <f>IF(R3184&gt;0,RANK(R3184,(N3184:P3184,Q3184:AE3184)),0)</f>
        <v>8</v>
      </c>
      <c r="AI3184" s="7">
        <f>IF(T3184&gt;0,RANK(T3184,(N3184:P3184,Q3184:AE3184)),0)</f>
        <v>8</v>
      </c>
      <c r="AJ3184" s="7">
        <f>IF(S3184&gt;0,RANK(S3184,(N3184:P3184,Q3184:AE3184)),0)</f>
        <v>5</v>
      </c>
      <c r="AK3184" s="2">
        <f t="shared" si="691"/>
        <v>1.6766216074609662E-3</v>
      </c>
      <c r="AL3184" s="2">
        <f t="shared" si="691"/>
        <v>1.0478885046631039E-4</v>
      </c>
      <c r="AM3184" s="2">
        <f t="shared" si="687"/>
        <v>1.0478885046631039E-4</v>
      </c>
      <c r="AN3184" s="2">
        <f t="shared" si="688"/>
        <v>1.5718327569946558E-3</v>
      </c>
      <c r="AP3184" t="s">
        <v>5087</v>
      </c>
      <c r="AQ3184" t="s">
        <v>529</v>
      </c>
      <c r="AR3184" s="69">
        <v>7</v>
      </c>
      <c r="AT3184" s="85" t="s">
        <v>3794</v>
      </c>
      <c r="AU3184" s="84" t="s">
        <v>4545</v>
      </c>
      <c r="AV3184" s="77" t="str">
        <f t="shared" si="689"/>
        <v>55119</v>
      </c>
      <c r="AX3184" s="7" t="s">
        <v>186</v>
      </c>
    </row>
    <row r="3185" spans="1:55" hidden="1" outlineLevel="1">
      <c r="A3185" t="s">
        <v>3652</v>
      </c>
      <c r="B3185" t="s">
        <v>529</v>
      </c>
      <c r="C3185" s="1">
        <f t="shared" si="683"/>
        <v>14062</v>
      </c>
      <c r="D3185" s="7">
        <f>IF(N3185&gt;0, RANK(N3185,(N3185:P3185,Q3185:AE3185)),0)</f>
        <v>1</v>
      </c>
      <c r="E3185" s="7">
        <f>IF(O3185&gt;0,RANK(O3185,(N3185:P3185,Q3185:AE3185)),0)</f>
        <v>2</v>
      </c>
      <c r="F3185" s="7">
        <f>IF(P3185&gt;0,RANK(P3185,(N3185:P3185,Q3185:AE3185)),0)</f>
        <v>3</v>
      </c>
      <c r="G3185" s="1">
        <f t="shared" si="692"/>
        <v>2197</v>
      </c>
      <c r="H3185" s="2">
        <f t="shared" si="693"/>
        <v>0.15623666619257573</v>
      </c>
      <c r="I3185" s="2"/>
      <c r="J3185" s="2">
        <f t="shared" si="690"/>
        <v>0.57424263973830181</v>
      </c>
      <c r="K3185" s="2">
        <f t="shared" si="690"/>
        <v>0.41800597354572605</v>
      </c>
      <c r="L3185" s="2">
        <f t="shared" si="690"/>
        <v>5.0490684113212916E-3</v>
      </c>
      <c r="M3185" s="2">
        <f t="shared" si="685"/>
        <v>2.7023183046508501E-3</v>
      </c>
      <c r="N3185" s="1">
        <v>8075</v>
      </c>
      <c r="O3185" s="1">
        <v>5878</v>
      </c>
      <c r="P3185" s="1">
        <v>71</v>
      </c>
      <c r="Q3185" s="1">
        <v>21</v>
      </c>
      <c r="R3185" s="1">
        <v>0</v>
      </c>
      <c r="S3185" s="1">
        <v>10</v>
      </c>
      <c r="T3185" s="1">
        <v>1</v>
      </c>
      <c r="U3185" s="1">
        <v>0</v>
      </c>
      <c r="W3185" s="1">
        <v>6</v>
      </c>
      <c r="AG3185" s="7">
        <f>IF(Q3185&gt;0,RANK(Q3185,(N3185:P3185,Q3185:AE3185)),0)</f>
        <v>4</v>
      </c>
      <c r="AH3185" s="7">
        <f>IF(R3185&gt;0,RANK(R3185,(N3185:P3185,Q3185:AE3185)),0)</f>
        <v>0</v>
      </c>
      <c r="AI3185" s="7">
        <f>IF(T3185&gt;0,RANK(T3185,(N3185:P3185,Q3185:AE3185)),0)</f>
        <v>7</v>
      </c>
      <c r="AJ3185" s="7">
        <f>IF(S3185&gt;0,RANK(S3185,(N3185:P3185,Q3185:AE3185)),0)</f>
        <v>5</v>
      </c>
      <c r="AK3185" s="2">
        <f t="shared" si="691"/>
        <v>1.4933864315175651E-3</v>
      </c>
      <c r="AL3185" s="2">
        <f t="shared" si="691"/>
        <v>0</v>
      </c>
      <c r="AM3185" s="2">
        <f t="shared" si="687"/>
        <v>7.111363959607453E-5</v>
      </c>
      <c r="AN3185" s="2">
        <f t="shared" si="688"/>
        <v>7.1113639596074522E-4</v>
      </c>
      <c r="AP3185" t="s">
        <v>3652</v>
      </c>
      <c r="AQ3185" t="s">
        <v>529</v>
      </c>
      <c r="AR3185" s="69">
        <v>3</v>
      </c>
      <c r="AT3185" s="85" t="s">
        <v>3794</v>
      </c>
      <c r="AU3185" s="84" t="s">
        <v>4534</v>
      </c>
      <c r="AV3185" s="77" t="str">
        <f t="shared" si="689"/>
        <v>55121</v>
      </c>
      <c r="AX3185" s="7" t="s">
        <v>186</v>
      </c>
    </row>
    <row r="3186" spans="1:55" hidden="1" outlineLevel="1">
      <c r="A3186" t="s">
        <v>3141</v>
      </c>
      <c r="B3186" t="s">
        <v>529</v>
      </c>
      <c r="C3186" s="1">
        <f t="shared" si="683"/>
        <v>14845</v>
      </c>
      <c r="D3186" s="7">
        <f>IF(N3186&gt;0, RANK(N3186,(N3186:P3186,Q3186:AE3186)),0)</f>
        <v>1</v>
      </c>
      <c r="E3186" s="7">
        <f>IF(O3186&gt;0,RANK(O3186,(N3186:P3186,Q3186:AE3186)),0)</f>
        <v>2</v>
      </c>
      <c r="F3186" s="7">
        <f>IF(P3186&gt;0,RANK(P3186,(N3186:P3186,Q3186:AE3186)),0)</f>
        <v>3</v>
      </c>
      <c r="G3186" s="1">
        <f t="shared" si="692"/>
        <v>1150</v>
      </c>
      <c r="H3186" s="2">
        <f t="shared" si="693"/>
        <v>7.7467160660154938E-2</v>
      </c>
      <c r="I3186" s="2"/>
      <c r="J3186" s="2">
        <f t="shared" si="690"/>
        <v>0.5337824183226676</v>
      </c>
      <c r="K3186" s="2">
        <f t="shared" si="690"/>
        <v>0.45631525766251263</v>
      </c>
      <c r="L3186" s="2">
        <f t="shared" si="690"/>
        <v>5.8605591108117213E-3</v>
      </c>
      <c r="M3186" s="2">
        <f t="shared" si="685"/>
        <v>4.0417649040080531E-3</v>
      </c>
      <c r="N3186" s="1">
        <v>7924</v>
      </c>
      <c r="O3186" s="1">
        <v>6774</v>
      </c>
      <c r="P3186" s="1">
        <v>87</v>
      </c>
      <c r="Q3186" s="1">
        <v>19</v>
      </c>
      <c r="R3186" s="1">
        <v>0</v>
      </c>
      <c r="S3186" s="1">
        <v>16</v>
      </c>
      <c r="T3186" s="1">
        <v>0</v>
      </c>
      <c r="U3186" s="1">
        <v>5</v>
      </c>
      <c r="W3186" s="1">
        <v>20</v>
      </c>
      <c r="AG3186" s="7">
        <f>IF(Q3186&gt;0,RANK(Q3186,(N3186:P3186,Q3186:AE3186)),0)</f>
        <v>5</v>
      </c>
      <c r="AH3186" s="7">
        <f>IF(R3186&gt;0,RANK(R3186,(N3186:P3186,Q3186:AE3186)),0)</f>
        <v>0</v>
      </c>
      <c r="AI3186" s="7">
        <f>IF(T3186&gt;0,RANK(T3186,(N3186:P3186,Q3186:AE3186)),0)</f>
        <v>0</v>
      </c>
      <c r="AJ3186" s="7">
        <f>IF(S3186&gt;0,RANK(S3186,(N3186:P3186,Q3186:AE3186)),0)</f>
        <v>6</v>
      </c>
      <c r="AK3186" s="2">
        <f t="shared" si="691"/>
        <v>1.2798922196025598E-3</v>
      </c>
      <c r="AL3186" s="2">
        <f t="shared" si="691"/>
        <v>0</v>
      </c>
      <c r="AM3186" s="2">
        <f t="shared" si="687"/>
        <v>0</v>
      </c>
      <c r="AN3186" s="2">
        <f t="shared" si="688"/>
        <v>1.0778039744021555E-3</v>
      </c>
      <c r="AP3186" t="s">
        <v>3141</v>
      </c>
      <c r="AQ3186" t="s">
        <v>529</v>
      </c>
      <c r="AR3186" s="69">
        <v>3</v>
      </c>
      <c r="AT3186" s="85" t="s">
        <v>3794</v>
      </c>
      <c r="AU3186" s="84" t="s">
        <v>2759</v>
      </c>
      <c r="AV3186" s="77" t="str">
        <f t="shared" si="689"/>
        <v>55123</v>
      </c>
      <c r="AX3186" s="7" t="s">
        <v>186</v>
      </c>
    </row>
    <row r="3187" spans="1:55" hidden="1" outlineLevel="1">
      <c r="A3187" t="s">
        <v>3653</v>
      </c>
      <c r="B3187" t="s">
        <v>529</v>
      </c>
      <c r="C3187" s="1">
        <f t="shared" si="683"/>
        <v>14002</v>
      </c>
      <c r="D3187" s="7">
        <f>IF(N3187&gt;0, RANK(N3187,(N3187:P3187,Q3187:AE3187)),0)</f>
        <v>2</v>
      </c>
      <c r="E3187" s="7">
        <f>IF(O3187&gt;0,RANK(O3187,(N3187:P3187,Q3187:AE3187)),0)</f>
        <v>1</v>
      </c>
      <c r="F3187" s="7">
        <f>IF(P3187&gt;0,RANK(P3187,(N3187:P3187,Q3187:AE3187)),0)</f>
        <v>3</v>
      </c>
      <c r="G3187" s="1">
        <f t="shared" si="692"/>
        <v>2442</v>
      </c>
      <c r="H3187" s="2">
        <f t="shared" si="693"/>
        <v>0.17440365662048279</v>
      </c>
      <c r="I3187" s="2"/>
      <c r="J3187" s="2">
        <f t="shared" si="690"/>
        <v>0.40801314097986002</v>
      </c>
      <c r="K3187" s="2">
        <f t="shared" si="690"/>
        <v>0.58241679760034282</v>
      </c>
      <c r="L3187" s="2">
        <f t="shared" si="690"/>
        <v>5.4277960291386944E-3</v>
      </c>
      <c r="M3187" s="2">
        <f t="shared" si="685"/>
        <v>4.1422653906585212E-3</v>
      </c>
      <c r="N3187" s="1">
        <v>5713</v>
      </c>
      <c r="O3187" s="1">
        <v>8155</v>
      </c>
      <c r="P3187" s="1">
        <v>76</v>
      </c>
      <c r="Q3187" s="1">
        <v>24</v>
      </c>
      <c r="R3187" s="1">
        <v>7</v>
      </c>
      <c r="S3187" s="1">
        <v>11</v>
      </c>
      <c r="T3187" s="1">
        <v>1</v>
      </c>
      <c r="U3187" s="1">
        <v>1</v>
      </c>
      <c r="W3187" s="1">
        <v>14</v>
      </c>
      <c r="AG3187" s="7">
        <f>IF(Q3187&gt;0,RANK(Q3187,(N3187:P3187,Q3187:AE3187)),0)</f>
        <v>4</v>
      </c>
      <c r="AH3187" s="7">
        <f>IF(R3187&gt;0,RANK(R3187,(N3187:P3187,Q3187:AE3187)),0)</f>
        <v>7</v>
      </c>
      <c r="AI3187" s="7">
        <f>IF(T3187&gt;0,RANK(T3187,(N3187:P3187,Q3187:AE3187)),0)</f>
        <v>8</v>
      </c>
      <c r="AJ3187" s="7">
        <f>IF(S3187&gt;0,RANK(S3187,(N3187:P3187,Q3187:AE3187)),0)</f>
        <v>6</v>
      </c>
      <c r="AK3187" s="2">
        <f t="shared" si="691"/>
        <v>1.7140408513069561E-3</v>
      </c>
      <c r="AL3187" s="2">
        <f t="shared" si="691"/>
        <v>4.9992858163119553E-4</v>
      </c>
      <c r="AM3187" s="2">
        <f t="shared" si="687"/>
        <v>7.141836880445651E-5</v>
      </c>
      <c r="AN3187" s="2">
        <f t="shared" si="688"/>
        <v>7.8560205684902152E-4</v>
      </c>
      <c r="AP3187" t="s">
        <v>3653</v>
      </c>
      <c r="AQ3187" t="s">
        <v>529</v>
      </c>
      <c r="AR3187" s="69">
        <v>8</v>
      </c>
      <c r="AT3187" s="85" t="s">
        <v>3794</v>
      </c>
      <c r="AU3187" s="84" t="s">
        <v>2760</v>
      </c>
      <c r="AV3187" s="77" t="str">
        <f t="shared" si="689"/>
        <v>55125</v>
      </c>
      <c r="AX3187" s="7" t="s">
        <v>186</v>
      </c>
    </row>
    <row r="3188" spans="1:55" hidden="1" outlineLevel="1">
      <c r="A3188" t="s">
        <v>3618</v>
      </c>
      <c r="B3188" t="s">
        <v>529</v>
      </c>
      <c r="C3188" s="1">
        <f t="shared" ref="C3188:C3196" si="694">SUM(N3188:AE3188)</f>
        <v>48446</v>
      </c>
      <c r="D3188" s="7">
        <f>IF(N3188&gt;0, RANK(N3188,(N3188:P3188,Q3188:AE3188)),0)</f>
        <v>2</v>
      </c>
      <c r="E3188" s="7">
        <f>IF(O3188&gt;0,RANK(O3188,(N3188:P3188,Q3188:AE3188)),0)</f>
        <v>1</v>
      </c>
      <c r="F3188" s="7">
        <f>IF(P3188&gt;0,RANK(P3188,(N3188:P3188,Q3188:AE3188)),0)</f>
        <v>3</v>
      </c>
      <c r="G3188" s="1">
        <f t="shared" si="692"/>
        <v>9577</v>
      </c>
      <c r="H3188" s="2">
        <f t="shared" si="693"/>
        <v>0.19768401932048055</v>
      </c>
      <c r="I3188" s="2"/>
      <c r="J3188" s="2">
        <f t="shared" ref="J3188:L3196" si="695">IF($C3188=0,"-",N3188/$C3188)</f>
        <v>0.39584279403872352</v>
      </c>
      <c r="K3188" s="2">
        <f t="shared" si="695"/>
        <v>0.5935268133592041</v>
      </c>
      <c r="L3188" s="2">
        <f t="shared" si="695"/>
        <v>5.7383478512157866E-3</v>
      </c>
      <c r="M3188" s="2">
        <f t="shared" ref="M3188:M3196" si="696">IF(C3188=0,"-",(1-J3188-K3188-L3188))</f>
        <v>4.8920447508566493E-3</v>
      </c>
      <c r="N3188" s="1">
        <v>19177</v>
      </c>
      <c r="O3188" s="1">
        <v>28754</v>
      </c>
      <c r="P3188" s="1">
        <v>278</v>
      </c>
      <c r="Q3188" s="1">
        <v>125</v>
      </c>
      <c r="R3188" s="1">
        <v>16</v>
      </c>
      <c r="S3188" s="1">
        <v>43</v>
      </c>
      <c r="T3188" s="1">
        <v>5</v>
      </c>
      <c r="U3188" s="1">
        <v>13</v>
      </c>
      <c r="W3188" s="1">
        <v>35</v>
      </c>
      <c r="AG3188" s="7">
        <f>IF(Q3188&gt;0,RANK(Q3188,(N3188:P3188,Q3188:AE3188)),0)</f>
        <v>4</v>
      </c>
      <c r="AH3188" s="7">
        <f>IF(R3188&gt;0,RANK(R3188,(N3188:P3188,Q3188:AE3188)),0)</f>
        <v>7</v>
      </c>
      <c r="AI3188" s="7">
        <f>IF(T3188&gt;0,RANK(T3188,(N3188:P3188,Q3188:AE3188)),0)</f>
        <v>9</v>
      </c>
      <c r="AJ3188" s="7">
        <f>IF(S3188&gt;0,RANK(S3188,(N3188:P3188,Q3188:AE3188)),0)</f>
        <v>5</v>
      </c>
      <c r="AK3188" s="2">
        <f t="shared" ref="AK3188:AL3196" si="697">IF($C3188=0,"-",Q3188/$C3188)</f>
        <v>2.5801923791437891E-3</v>
      </c>
      <c r="AL3188" s="2">
        <f t="shared" si="697"/>
        <v>3.3026462453040497E-4</v>
      </c>
      <c r="AM3188" s="2">
        <f t="shared" ref="AM3188:AM3196" si="698">IF($C3188=0,"-",T3188/$C3188)</f>
        <v>1.0320769516575156E-4</v>
      </c>
      <c r="AN3188" s="2">
        <f t="shared" ref="AN3188:AN3196" si="699">IF($C3188=0,"-",S3188/$C3188)</f>
        <v>8.8758617842546342E-4</v>
      </c>
      <c r="AP3188" t="s">
        <v>3618</v>
      </c>
      <c r="AQ3188" t="s">
        <v>529</v>
      </c>
      <c r="AR3188" s="69">
        <v>0</v>
      </c>
      <c r="AT3188" s="85" t="s">
        <v>3794</v>
      </c>
      <c r="AU3188" s="84" t="s">
        <v>4740</v>
      </c>
      <c r="AV3188" s="77" t="str">
        <f t="shared" ref="AV3188:AV3196" si="700">AT3188&amp;AU3188</f>
        <v>55127</v>
      </c>
      <c r="AX3188" s="7" t="s">
        <v>186</v>
      </c>
    </row>
    <row r="3189" spans="1:55" hidden="1" outlineLevel="1">
      <c r="A3189" t="s">
        <v>4205</v>
      </c>
      <c r="B3189" t="s">
        <v>529</v>
      </c>
      <c r="C3189" s="1">
        <f t="shared" si="694"/>
        <v>9567</v>
      </c>
      <c r="D3189" s="7">
        <f>IF(N3189&gt;0, RANK(N3189,(N3189:P3189,Q3189:AE3189)),0)</f>
        <v>2</v>
      </c>
      <c r="E3189" s="7">
        <f>IF(O3189&gt;0,RANK(O3189,(N3189:P3189,Q3189:AE3189)),0)</f>
        <v>1</v>
      </c>
      <c r="F3189" s="7">
        <f>IF(P3189&gt;0,RANK(P3189,(N3189:P3189,Q3189:AE3189)),0)</f>
        <v>3</v>
      </c>
      <c r="G3189" s="1">
        <f t="shared" si="692"/>
        <v>57</v>
      </c>
      <c r="H3189" s="2">
        <f t="shared" si="693"/>
        <v>5.9579805581687047E-3</v>
      </c>
      <c r="I3189" s="2"/>
      <c r="J3189" s="2">
        <f t="shared" si="695"/>
        <v>0.49179471098567995</v>
      </c>
      <c r="K3189" s="2">
        <f t="shared" si="695"/>
        <v>0.49775269154384866</v>
      </c>
      <c r="L3189" s="2">
        <f t="shared" si="695"/>
        <v>6.2715584822828473E-3</v>
      </c>
      <c r="M3189" s="2">
        <f t="shared" si="696"/>
        <v>4.1810389881885447E-3</v>
      </c>
      <c r="N3189" s="1">
        <v>4705</v>
      </c>
      <c r="O3189" s="1">
        <v>4762</v>
      </c>
      <c r="P3189" s="1">
        <v>60</v>
      </c>
      <c r="Q3189" s="69">
        <v>18</v>
      </c>
      <c r="R3189" s="69">
        <v>0</v>
      </c>
      <c r="S3189" s="1">
        <v>10</v>
      </c>
      <c r="T3189" s="69">
        <v>1</v>
      </c>
      <c r="U3189" s="1">
        <v>2</v>
      </c>
      <c r="W3189" s="1">
        <v>9</v>
      </c>
      <c r="AG3189" s="7">
        <f>IF(Q3189&gt;0,RANK(Q3189,(N3189:P3189,Q3189:AE3189)),0)</f>
        <v>4</v>
      </c>
      <c r="AH3189" s="7">
        <f>IF(R3189&gt;0,RANK(R3189,(N3189:P3189,Q3189:AE3189)),0)</f>
        <v>0</v>
      </c>
      <c r="AI3189" s="7">
        <f>IF(T3189&gt;0,RANK(T3189,(N3189:P3189,Q3189:AE3189)),0)</f>
        <v>8</v>
      </c>
      <c r="AJ3189" s="7">
        <f>IF(S3189&gt;0,RANK(S3189,(N3189:P3189,Q3189:AE3189)),0)</f>
        <v>5</v>
      </c>
      <c r="AK3189" s="2">
        <f t="shared" si="697"/>
        <v>1.8814675446848542E-3</v>
      </c>
      <c r="AL3189" s="2">
        <f t="shared" si="697"/>
        <v>0</v>
      </c>
      <c r="AM3189" s="2">
        <f t="shared" si="698"/>
        <v>1.0452597470471412E-4</v>
      </c>
      <c r="AN3189" s="2">
        <f t="shared" si="699"/>
        <v>1.0452597470471411E-3</v>
      </c>
      <c r="AP3189" t="s">
        <v>4205</v>
      </c>
      <c r="AQ3189" t="s">
        <v>529</v>
      </c>
      <c r="AR3189" s="69">
        <v>7</v>
      </c>
      <c r="AT3189" s="85" t="s">
        <v>3794</v>
      </c>
      <c r="AU3189" s="84" t="s">
        <v>4425</v>
      </c>
      <c r="AV3189" s="77" t="str">
        <f t="shared" si="700"/>
        <v>55129</v>
      </c>
      <c r="AX3189" s="7" t="s">
        <v>186</v>
      </c>
    </row>
    <row r="3190" spans="1:55" hidden="1" outlineLevel="1">
      <c r="A3190" t="s">
        <v>3830</v>
      </c>
      <c r="B3190" t="s">
        <v>529</v>
      </c>
      <c r="C3190" s="1">
        <f t="shared" si="694"/>
        <v>72467</v>
      </c>
      <c r="D3190" s="7">
        <f>IF(N3190&gt;0, RANK(N3190,(N3190:P3190,Q3190:AE3190)),0)</f>
        <v>2</v>
      </c>
      <c r="E3190" s="7">
        <f>IF(O3190&gt;0,RANK(O3190,(N3190:P3190,Q3190:AE3190)),0)</f>
        <v>1</v>
      </c>
      <c r="F3190" s="7">
        <f>IF(P3190&gt;0,RANK(P3190,(N3190:P3190,Q3190:AE3190)),0)</f>
        <v>3</v>
      </c>
      <c r="G3190" s="1">
        <f t="shared" si="692"/>
        <v>29407</v>
      </c>
      <c r="H3190" s="2">
        <f t="shared" si="693"/>
        <v>0.40579850138683815</v>
      </c>
      <c r="I3190" s="2"/>
      <c r="J3190" s="2">
        <f t="shared" si="695"/>
        <v>0.29301613148053596</v>
      </c>
      <c r="K3190" s="2">
        <f t="shared" si="695"/>
        <v>0.69881463286737411</v>
      </c>
      <c r="L3190" s="2">
        <f t="shared" si="695"/>
        <v>4.7055901306801715E-3</v>
      </c>
      <c r="M3190" s="2">
        <f t="shared" si="696"/>
        <v>3.463645521409763E-3</v>
      </c>
      <c r="N3190" s="1">
        <v>21234</v>
      </c>
      <c r="O3190" s="1">
        <v>50641</v>
      </c>
      <c r="P3190" s="1">
        <v>341</v>
      </c>
      <c r="Q3190" s="69">
        <v>121</v>
      </c>
      <c r="R3190" s="69">
        <v>40</v>
      </c>
      <c r="S3190" s="1">
        <v>43</v>
      </c>
      <c r="T3190" s="69">
        <v>5</v>
      </c>
      <c r="U3190" s="1">
        <v>7</v>
      </c>
      <c r="W3190" s="1">
        <v>35</v>
      </c>
      <c r="AG3190" s="7">
        <f>IF(Q3190&gt;0,RANK(Q3190,(N3190:P3190,Q3190:AE3190)),0)</f>
        <v>4</v>
      </c>
      <c r="AH3190" s="7">
        <f>IF(R3190&gt;0,RANK(R3190,(N3190:P3190,Q3190:AE3190)),0)</f>
        <v>6</v>
      </c>
      <c r="AI3190" s="7">
        <f>IF(T3190&gt;0,RANK(T3190,(N3190:P3190,Q3190:AE3190)),0)</f>
        <v>9</v>
      </c>
      <c r="AJ3190" s="7">
        <f>IF(S3190&gt;0,RANK(S3190,(N3190:P3190,Q3190:AE3190)),0)</f>
        <v>5</v>
      </c>
      <c r="AK3190" s="2">
        <f t="shared" si="697"/>
        <v>1.6697255302413512E-3</v>
      </c>
      <c r="AL3190" s="2">
        <f t="shared" si="697"/>
        <v>5.5197538189796736E-4</v>
      </c>
      <c r="AM3190" s="2">
        <f t="shared" si="698"/>
        <v>6.8996922737245921E-5</v>
      </c>
      <c r="AN3190" s="2">
        <f t="shared" si="699"/>
        <v>5.9337353554031491E-4</v>
      </c>
      <c r="AP3190" t="s">
        <v>3830</v>
      </c>
      <c r="AQ3190" t="s">
        <v>529</v>
      </c>
      <c r="AR3190" s="69">
        <v>5</v>
      </c>
      <c r="AT3190" s="85" t="s">
        <v>3794</v>
      </c>
      <c r="AU3190" s="84" t="s">
        <v>4426</v>
      </c>
      <c r="AV3190" s="77" t="str">
        <f t="shared" si="700"/>
        <v>55131</v>
      </c>
      <c r="AX3190" s="7" t="s">
        <v>186</v>
      </c>
    </row>
    <row r="3191" spans="1:55" hidden="1" outlineLevel="1">
      <c r="A3191" t="s">
        <v>3832</v>
      </c>
      <c r="B3191" t="s">
        <v>529</v>
      </c>
      <c r="C3191" s="1">
        <f t="shared" si="694"/>
        <v>230363</v>
      </c>
      <c r="D3191" s="7">
        <f>IF(N3191&gt;0, RANK(N3191,(N3191:P3191,Q3191:AE3191)),0)</f>
        <v>2</v>
      </c>
      <c r="E3191" s="7">
        <f>IF(O3191&gt;0,RANK(O3191,(N3191:P3191,Q3191:AE3191)),0)</f>
        <v>1</v>
      </c>
      <c r="F3191" s="7">
        <f>IF(P3191&gt;0,RANK(P3191,(N3191:P3191,Q3191:AE3191)),0)</f>
        <v>3</v>
      </c>
      <c r="G3191" s="1">
        <f t="shared" si="692"/>
        <v>81300</v>
      </c>
      <c r="H3191" s="2">
        <f t="shared" si="693"/>
        <v>0.3529212590563589</v>
      </c>
      <c r="I3191" s="2"/>
      <c r="J3191" s="2">
        <f t="shared" si="695"/>
        <v>0.3196086177033638</v>
      </c>
      <c r="K3191" s="2">
        <f t="shared" si="695"/>
        <v>0.67252987675972264</v>
      </c>
      <c r="L3191" s="2">
        <f t="shared" si="695"/>
        <v>4.193381749673342E-3</v>
      </c>
      <c r="M3191" s="2">
        <f t="shared" si="696"/>
        <v>3.668123787240218E-3</v>
      </c>
      <c r="N3191" s="1">
        <v>73626</v>
      </c>
      <c r="O3191" s="1">
        <v>154926</v>
      </c>
      <c r="P3191" s="1">
        <v>966</v>
      </c>
      <c r="Q3191" s="69">
        <v>453</v>
      </c>
      <c r="R3191" s="69">
        <v>81</v>
      </c>
      <c r="S3191" s="1">
        <v>115</v>
      </c>
      <c r="T3191" s="69">
        <v>15</v>
      </c>
      <c r="U3191" s="1">
        <v>27</v>
      </c>
      <c r="W3191" s="1">
        <v>154</v>
      </c>
      <c r="AG3191" s="7">
        <f>IF(Q3191&gt;0,RANK(Q3191,(N3191:P3191,Q3191:AE3191)),0)</f>
        <v>4</v>
      </c>
      <c r="AH3191" s="7">
        <f>IF(R3191&gt;0,RANK(R3191,(N3191:P3191,Q3191:AE3191)),0)</f>
        <v>7</v>
      </c>
      <c r="AI3191" s="7">
        <f>IF(T3191&gt;0,RANK(T3191,(N3191:P3191,Q3191:AE3191)),0)</f>
        <v>9</v>
      </c>
      <c r="AJ3191" s="7">
        <f>IF(S3191&gt;0,RANK(S3191,(N3191:P3191,Q3191:AE3191)),0)</f>
        <v>6</v>
      </c>
      <c r="AK3191" s="2">
        <f t="shared" si="697"/>
        <v>1.9664616279524054E-3</v>
      </c>
      <c r="AL3191" s="2">
        <f t="shared" si="697"/>
        <v>3.5161896658751624E-4</v>
      </c>
      <c r="AM3191" s="2">
        <f t="shared" si="698"/>
        <v>6.5114623442132636E-5</v>
      </c>
      <c r="AN3191" s="2">
        <f t="shared" si="699"/>
        <v>4.9921211305635016E-4</v>
      </c>
      <c r="AP3191" t="s">
        <v>3832</v>
      </c>
      <c r="AQ3191" t="s">
        <v>529</v>
      </c>
      <c r="AR3191" s="69">
        <v>0</v>
      </c>
      <c r="AT3191" s="85" t="s">
        <v>3794</v>
      </c>
      <c r="AU3191" s="84" t="s">
        <v>4427</v>
      </c>
      <c r="AV3191" s="77" t="str">
        <f t="shared" si="700"/>
        <v>55133</v>
      </c>
      <c r="AX3191" s="7" t="s">
        <v>186</v>
      </c>
    </row>
    <row r="3192" spans="1:55" hidden="1" outlineLevel="1">
      <c r="A3192" t="s">
        <v>3466</v>
      </c>
      <c r="B3192" t="s">
        <v>529</v>
      </c>
      <c r="C3192" s="1">
        <f t="shared" si="694"/>
        <v>26974</v>
      </c>
      <c r="D3192" s="7">
        <f>IF(N3192&gt;0, RANK(N3192,(N3192:P3192,Q3192:AE3192)),0)</f>
        <v>2</v>
      </c>
      <c r="E3192" s="7">
        <f>IF(O3192&gt;0,RANK(O3192,(N3192:P3192,Q3192:AE3192)),0)</f>
        <v>1</v>
      </c>
      <c r="F3192" s="7">
        <f>IF(P3192&gt;0,RANK(P3192,(N3192:P3192,Q3192:AE3192)),0)</f>
        <v>3</v>
      </c>
      <c r="G3192" s="1">
        <f t="shared" si="692"/>
        <v>5149</v>
      </c>
      <c r="H3192" s="2">
        <f t="shared" si="693"/>
        <v>0.1908875213168236</v>
      </c>
      <c r="I3192" s="2"/>
      <c r="J3192" s="2">
        <f t="shared" si="695"/>
        <v>0.40008897456810261</v>
      </c>
      <c r="K3192" s="2">
        <f t="shared" si="695"/>
        <v>0.59097649588492618</v>
      </c>
      <c r="L3192" s="2">
        <f t="shared" si="695"/>
        <v>6.0057833469266703E-3</v>
      </c>
      <c r="M3192" s="2">
        <f t="shared" si="696"/>
        <v>2.9287462000444891E-3</v>
      </c>
      <c r="N3192" s="1">
        <v>10792</v>
      </c>
      <c r="O3192" s="1">
        <v>15941</v>
      </c>
      <c r="P3192" s="1">
        <v>162</v>
      </c>
      <c r="Q3192" s="69">
        <v>39</v>
      </c>
      <c r="R3192" s="69">
        <v>2</v>
      </c>
      <c r="S3192" s="1">
        <v>17</v>
      </c>
      <c r="T3192" s="69">
        <v>3</v>
      </c>
      <c r="U3192" s="1">
        <v>6</v>
      </c>
      <c r="W3192" s="1">
        <v>12</v>
      </c>
      <c r="AG3192" s="7">
        <f>IF(Q3192&gt;0,RANK(Q3192,(N3192:P3192,Q3192:AE3192)),0)</f>
        <v>4</v>
      </c>
      <c r="AH3192" s="7">
        <f>IF(R3192&gt;0,RANK(R3192,(N3192:P3192,Q3192:AE3192)),0)</f>
        <v>9</v>
      </c>
      <c r="AI3192" s="7">
        <f>IF(T3192&gt;0,RANK(T3192,(N3192:P3192,Q3192:AE3192)),0)</f>
        <v>8</v>
      </c>
      <c r="AJ3192" s="7">
        <f>IF(S3192&gt;0,RANK(S3192,(N3192:P3192,Q3192:AE3192)),0)</f>
        <v>5</v>
      </c>
      <c r="AK3192" s="2">
        <f t="shared" si="697"/>
        <v>1.4458367316675317E-3</v>
      </c>
      <c r="AL3192" s="2">
        <f t="shared" si="697"/>
        <v>7.4145473418847773E-5</v>
      </c>
      <c r="AM3192" s="2">
        <f t="shared" si="698"/>
        <v>1.1121821012827167E-4</v>
      </c>
      <c r="AN3192" s="2">
        <f t="shared" si="699"/>
        <v>6.3023652406020609E-4</v>
      </c>
      <c r="AP3192" t="s">
        <v>3466</v>
      </c>
      <c r="AQ3192" t="s">
        <v>529</v>
      </c>
      <c r="AR3192" s="69">
        <v>8</v>
      </c>
      <c r="AT3192" s="85" t="s">
        <v>3794</v>
      </c>
      <c r="AU3192" s="84" t="s">
        <v>4416</v>
      </c>
      <c r="AV3192" s="77" t="str">
        <f t="shared" si="700"/>
        <v>55135</v>
      </c>
      <c r="AX3192" s="7" t="s">
        <v>186</v>
      </c>
    </row>
    <row r="3193" spans="1:55" hidden="1" outlineLevel="1">
      <c r="A3193" t="s">
        <v>2029</v>
      </c>
      <c r="B3193" t="s">
        <v>529</v>
      </c>
      <c r="C3193" s="1">
        <f t="shared" si="694"/>
        <v>12246</v>
      </c>
      <c r="D3193" s="7">
        <f>IF(N3193&gt;0, RANK(N3193,(N3193:P3193,Q3193:AE3193)),0)</f>
        <v>2</v>
      </c>
      <c r="E3193" s="7">
        <f>IF(O3193&gt;0,RANK(O3193,(N3193:P3193,Q3193:AE3193)),0)</f>
        <v>1</v>
      </c>
      <c r="F3193" s="7">
        <f>IF(P3193&gt;0,RANK(P3193,(N3193:P3193,Q3193:AE3193)),0)</f>
        <v>3</v>
      </c>
      <c r="G3193" s="1">
        <f t="shared" si="692"/>
        <v>1631</v>
      </c>
      <c r="H3193" s="2">
        <f t="shared" si="693"/>
        <v>0.13318634656214273</v>
      </c>
      <c r="I3193" s="2"/>
      <c r="J3193" s="2">
        <f t="shared" si="695"/>
        <v>0.42928303119385924</v>
      </c>
      <c r="K3193" s="2">
        <f t="shared" si="695"/>
        <v>0.56246937775600192</v>
      </c>
      <c r="L3193" s="2">
        <f t="shared" si="695"/>
        <v>5.3895149436550714E-3</v>
      </c>
      <c r="M3193" s="2">
        <f t="shared" si="696"/>
        <v>2.8580761064837647E-3</v>
      </c>
      <c r="N3193" s="1">
        <v>5257</v>
      </c>
      <c r="O3193" s="1">
        <v>6888</v>
      </c>
      <c r="P3193" s="1">
        <v>66</v>
      </c>
      <c r="Q3193" s="69">
        <v>11</v>
      </c>
      <c r="R3193" s="69">
        <v>0</v>
      </c>
      <c r="S3193" s="1">
        <v>10</v>
      </c>
      <c r="T3193" s="69">
        <v>3</v>
      </c>
      <c r="U3193" s="1">
        <v>1</v>
      </c>
      <c r="W3193" s="1">
        <v>10</v>
      </c>
      <c r="AG3193" s="7">
        <f>IF(Q3193&gt;0,RANK(Q3193,(N3193:P3193,Q3193:AE3193)),0)</f>
        <v>4</v>
      </c>
      <c r="AH3193" s="7">
        <f>IF(R3193&gt;0,RANK(R3193,(N3193:P3193,Q3193:AE3193)),0)</f>
        <v>0</v>
      </c>
      <c r="AI3193" s="7">
        <f>IF(T3193&gt;0,RANK(T3193,(N3193:P3193,Q3193:AE3193)),0)</f>
        <v>7</v>
      </c>
      <c r="AJ3193" s="7">
        <f>IF(S3193&gt;0,RANK(S3193,(N3193:P3193,Q3193:AE3193)),0)</f>
        <v>5</v>
      </c>
      <c r="AK3193" s="2">
        <f t="shared" si="697"/>
        <v>8.9825249060917849E-4</v>
      </c>
      <c r="AL3193" s="2">
        <f t="shared" si="697"/>
        <v>0</v>
      </c>
      <c r="AM3193" s="2">
        <f t="shared" si="698"/>
        <v>2.4497795198432141E-4</v>
      </c>
      <c r="AN3193" s="2">
        <f t="shared" si="699"/>
        <v>8.1659317328107136E-4</v>
      </c>
      <c r="AP3193" t="s">
        <v>2029</v>
      </c>
      <c r="AQ3193" t="s">
        <v>529</v>
      </c>
      <c r="AR3193" s="69">
        <v>6</v>
      </c>
      <c r="AT3193" s="85" t="s">
        <v>3794</v>
      </c>
      <c r="AU3193" s="84" t="s">
        <v>5200</v>
      </c>
      <c r="AV3193" s="77" t="str">
        <f t="shared" si="700"/>
        <v>55137</v>
      </c>
      <c r="AX3193" s="7" t="s">
        <v>186</v>
      </c>
    </row>
    <row r="3194" spans="1:55" hidden="1" outlineLevel="1">
      <c r="A3194" t="s">
        <v>2650</v>
      </c>
      <c r="B3194" t="s">
        <v>529</v>
      </c>
      <c r="C3194" s="1">
        <f t="shared" si="694"/>
        <v>88596</v>
      </c>
      <c r="D3194" s="7">
        <f>IF(N3194&gt;0, RANK(N3194,(N3194:P3194,Q3194:AE3194)),0)</f>
        <v>2</v>
      </c>
      <c r="E3194" s="7">
        <f>IF(O3194&gt;0,RANK(O3194,(N3194:P3194,Q3194:AE3194)),0)</f>
        <v>1</v>
      </c>
      <c r="F3194" s="7">
        <f>IF(P3194&gt;0,RANK(P3194,(N3194:P3194,Q3194:AE3194)),0)</f>
        <v>3</v>
      </c>
      <c r="G3194" s="1">
        <f t="shared" si="692"/>
        <v>5599</v>
      </c>
      <c r="H3194" s="2">
        <f t="shared" si="693"/>
        <v>6.3196984062485889E-2</v>
      </c>
      <c r="I3194" s="2"/>
      <c r="J3194" s="2">
        <f t="shared" si="695"/>
        <v>0.46213147320420789</v>
      </c>
      <c r="K3194" s="2">
        <f t="shared" si="695"/>
        <v>0.52532845726669375</v>
      </c>
      <c r="L3194" s="2">
        <f t="shared" si="695"/>
        <v>6.8964738814393427E-3</v>
      </c>
      <c r="M3194" s="2">
        <f t="shared" si="696"/>
        <v>5.6435956476590205E-3</v>
      </c>
      <c r="N3194" s="1">
        <v>40943</v>
      </c>
      <c r="O3194" s="1">
        <v>46542</v>
      </c>
      <c r="P3194" s="1">
        <v>611</v>
      </c>
      <c r="Q3194" s="69">
        <v>240</v>
      </c>
      <c r="R3194" s="69">
        <v>41</v>
      </c>
      <c r="S3194" s="1">
        <v>103</v>
      </c>
      <c r="T3194" s="69">
        <v>7</v>
      </c>
      <c r="U3194" s="1">
        <v>19</v>
      </c>
      <c r="W3194" s="1">
        <v>90</v>
      </c>
      <c r="AG3194" s="7">
        <f>IF(Q3194&gt;0,RANK(Q3194,(N3194:P3194,Q3194:AE3194)),0)</f>
        <v>4</v>
      </c>
      <c r="AH3194" s="7">
        <f>IF(R3194&gt;0,RANK(R3194,(N3194:P3194,Q3194:AE3194)),0)</f>
        <v>7</v>
      </c>
      <c r="AI3194" s="7">
        <f>IF(T3194&gt;0,RANK(T3194,(N3194:P3194,Q3194:AE3194)),0)</f>
        <v>9</v>
      </c>
      <c r="AJ3194" s="7">
        <f>IF(S3194&gt;0,RANK(S3194,(N3194:P3194,Q3194:AE3194)),0)</f>
        <v>5</v>
      </c>
      <c r="AK3194" s="2">
        <f t="shared" si="697"/>
        <v>2.7089259108763375E-3</v>
      </c>
      <c r="AL3194" s="2">
        <f t="shared" si="697"/>
        <v>4.6277484310804101E-4</v>
      </c>
      <c r="AM3194" s="2">
        <f t="shared" si="698"/>
        <v>7.9010339067226516E-5</v>
      </c>
      <c r="AN3194" s="2">
        <f t="shared" si="699"/>
        <v>1.1625807034177616E-3</v>
      </c>
      <c r="AP3194" t="s">
        <v>2650</v>
      </c>
      <c r="AQ3194" t="s">
        <v>529</v>
      </c>
      <c r="AR3194" s="69">
        <v>6</v>
      </c>
      <c r="AT3194" s="85" t="s">
        <v>3794</v>
      </c>
      <c r="AU3194" s="84" t="s">
        <v>5201</v>
      </c>
      <c r="AV3194" s="77" t="str">
        <f t="shared" si="700"/>
        <v>55139</v>
      </c>
      <c r="AX3194" s="7" t="s">
        <v>186</v>
      </c>
    </row>
    <row r="3195" spans="1:55" hidden="1" outlineLevel="1">
      <c r="A3195" t="s">
        <v>3778</v>
      </c>
      <c r="B3195" t="s">
        <v>529</v>
      </c>
      <c r="C3195" s="1">
        <f t="shared" si="694"/>
        <v>40071</v>
      </c>
      <c r="D3195" s="7">
        <f>IF(N3195&gt;0, RANK(N3195,(N3195:P3195,Q3195:AE3195)),0)</f>
        <v>2</v>
      </c>
      <c r="E3195" s="7">
        <f>IF(O3195&gt;0,RANK(O3195,(N3195:P3195,Q3195:AE3195)),0)</f>
        <v>1</v>
      </c>
      <c r="F3195" s="7">
        <f>IF(P3195&gt;0,RANK(P3195,(N3195:P3195,Q3195:AE3195)),0)</f>
        <v>3</v>
      </c>
      <c r="G3195" s="1">
        <f t="shared" si="692"/>
        <v>1642</v>
      </c>
      <c r="H3195" s="2">
        <f t="shared" si="693"/>
        <v>4.0977265353996657E-2</v>
      </c>
      <c r="I3195" s="2"/>
      <c r="J3195" s="2">
        <f t="shared" si="695"/>
        <v>0.47291058371390782</v>
      </c>
      <c r="K3195" s="2">
        <f t="shared" si="695"/>
        <v>0.51388784906790452</v>
      </c>
      <c r="L3195" s="2">
        <f t="shared" si="695"/>
        <v>8.3851164183574162E-3</v>
      </c>
      <c r="M3195" s="2">
        <f t="shared" si="696"/>
        <v>4.8164507998302436E-3</v>
      </c>
      <c r="N3195" s="1">
        <v>18950</v>
      </c>
      <c r="O3195" s="1">
        <v>20592</v>
      </c>
      <c r="P3195" s="1">
        <v>336</v>
      </c>
      <c r="Q3195" s="69">
        <v>100</v>
      </c>
      <c r="R3195" s="69">
        <v>6</v>
      </c>
      <c r="S3195" s="1">
        <v>49</v>
      </c>
      <c r="T3195" s="69">
        <v>8</v>
      </c>
      <c r="U3195" s="1">
        <v>6</v>
      </c>
      <c r="W3195" s="1">
        <v>24</v>
      </c>
      <c r="AG3195" s="7">
        <f>IF(Q3195&gt;0,RANK(Q3195,(N3195:P3195,Q3195:AE3195)),0)</f>
        <v>4</v>
      </c>
      <c r="AH3195" s="7">
        <f>IF(R3195&gt;0,RANK(R3195,(N3195:P3195,Q3195:AE3195)),0)</f>
        <v>8</v>
      </c>
      <c r="AI3195" s="7">
        <f>IF(T3195&gt;0,RANK(T3195,(N3195:P3195,Q3195:AE3195)),0)</f>
        <v>7</v>
      </c>
      <c r="AJ3195" s="7">
        <f>IF(S3195&gt;0,RANK(S3195,(N3195:P3195,Q3195:AE3195)),0)</f>
        <v>5</v>
      </c>
      <c r="AK3195" s="2">
        <f t="shared" si="697"/>
        <v>2.4955703626063737E-3</v>
      </c>
      <c r="AL3195" s="2">
        <f t="shared" si="697"/>
        <v>1.4973422175638241E-4</v>
      </c>
      <c r="AM3195" s="2">
        <f t="shared" si="698"/>
        <v>1.9964562900850989E-4</v>
      </c>
      <c r="AN3195" s="2">
        <f t="shared" si="699"/>
        <v>1.222829477677123E-3</v>
      </c>
      <c r="AP3195" t="s">
        <v>3778</v>
      </c>
      <c r="AQ3195" t="s">
        <v>529</v>
      </c>
      <c r="AR3195" s="69">
        <v>7</v>
      </c>
      <c r="AT3195" s="85" t="s">
        <v>3794</v>
      </c>
      <c r="AU3195" s="84" t="s">
        <v>5202</v>
      </c>
      <c r="AV3195" s="77" t="str">
        <f t="shared" si="700"/>
        <v>55141</v>
      </c>
      <c r="AX3195" s="7" t="s">
        <v>186</v>
      </c>
    </row>
    <row r="3196" spans="1:55" collapsed="1">
      <c r="A3196" t="s">
        <v>3051</v>
      </c>
      <c r="B3196" t="s">
        <v>3839</v>
      </c>
      <c r="C3196" s="1">
        <f t="shared" si="694"/>
        <v>2997007</v>
      </c>
      <c r="D3196" s="7">
        <f>IF(N3196&gt;0, RANK(N3196,(N3196:P3196,Q3196:AE3196)),0)</f>
        <v>1</v>
      </c>
      <c r="E3196" s="7">
        <f>IF(O3196&gt;0,RANK(O3196,(N3196:P3196,Q3196:AE3196)),0)</f>
        <v>2</v>
      </c>
      <c r="F3196" s="7">
        <f>IF(P3196&gt;0,RANK(P3196,(N3196:P3196,Q3196:AE3196)),0)</f>
        <v>3</v>
      </c>
      <c r="G3196" s="1">
        <f t="shared" si="692"/>
        <v>11384</v>
      </c>
      <c r="H3196" s="2">
        <f t="shared" si="693"/>
        <v>3.7984562598619223E-3</v>
      </c>
      <c r="I3196" s="2"/>
      <c r="J3196" s="2">
        <f t="shared" si="695"/>
        <v>0.49699717084411216</v>
      </c>
      <c r="K3196" s="2">
        <f t="shared" si="695"/>
        <v>0.49319871458425024</v>
      </c>
      <c r="L3196" s="2">
        <f t="shared" si="695"/>
        <v>5.4687893621870086E-3</v>
      </c>
      <c r="M3196" s="2">
        <f t="shared" si="696"/>
        <v>4.3353252094506479E-3</v>
      </c>
      <c r="N3196" s="1">
        <f t="shared" ref="N3196:W3196" si="701">SUM(N3124:N3195)</f>
        <v>1489504</v>
      </c>
      <c r="O3196" s="1">
        <f t="shared" si="701"/>
        <v>1478120</v>
      </c>
      <c r="P3196" s="1">
        <f t="shared" si="701"/>
        <v>16390</v>
      </c>
      <c r="Q3196" s="1">
        <f t="shared" si="701"/>
        <v>6464</v>
      </c>
      <c r="R3196" s="1">
        <f t="shared" si="701"/>
        <v>869</v>
      </c>
      <c r="S3196" s="1">
        <f>SUM(S3124:S3195)</f>
        <v>2661</v>
      </c>
      <c r="T3196" s="1">
        <f t="shared" si="701"/>
        <v>411</v>
      </c>
      <c r="U3196" s="1">
        <f t="shared" si="701"/>
        <v>471</v>
      </c>
      <c r="W3196" s="1">
        <f t="shared" si="701"/>
        <v>2117</v>
      </c>
      <c r="AG3196" s="7">
        <f>IF(Q3196&gt;0,RANK(Q3196,(N3196:P3196,Q3196:AE3196)),0)</f>
        <v>4</v>
      </c>
      <c r="AH3196" s="7">
        <f>IF(R3196&gt;0,RANK(R3196,(N3196:P3196,Q3196:AE3196)),0)</f>
        <v>7</v>
      </c>
      <c r="AI3196" s="7">
        <f>IF(T3196&gt;0,RANK(T3196,(N3196:P3196,Q3196:AE3196)),0)</f>
        <v>9</v>
      </c>
      <c r="AJ3196" s="7">
        <f>IF(S3196&gt;0,RANK(S3196,(N3196:P3196,Q3196:AE3196)),0)</f>
        <v>5</v>
      </c>
      <c r="AK3196" s="2">
        <f t="shared" si="697"/>
        <v>2.1568184525428201E-3</v>
      </c>
      <c r="AL3196" s="2">
        <f t="shared" si="697"/>
        <v>2.8995594604884137E-4</v>
      </c>
      <c r="AM3196" s="2">
        <f t="shared" si="698"/>
        <v>1.37136816830925E-4</v>
      </c>
      <c r="AN3196" s="2">
        <f t="shared" si="699"/>
        <v>8.878858140805143E-4</v>
      </c>
      <c r="AP3196" t="s">
        <v>3051</v>
      </c>
      <c r="AQ3196" t="s">
        <v>3839</v>
      </c>
      <c r="AT3196" s="85" t="s">
        <v>3794</v>
      </c>
      <c r="AU3196" s="116"/>
      <c r="AV3196" s="77" t="str">
        <f t="shared" si="700"/>
        <v>55</v>
      </c>
      <c r="AX3196" s="7" t="s">
        <v>2301</v>
      </c>
    </row>
    <row r="3197" spans="1:55">
      <c r="C3197" s="1"/>
      <c r="E3197" s="7"/>
      <c r="F3197" s="7"/>
      <c r="I3197" s="2"/>
      <c r="AG3197" s="7"/>
      <c r="AH3197" s="7"/>
      <c r="AI3197" s="7"/>
      <c r="AJ3197" s="7"/>
    </row>
    <row r="3198" spans="1:55" hidden="1" outlineLevel="1">
      <c r="A3198" t="s">
        <v>4880</v>
      </c>
      <c r="B3198" t="s">
        <v>3033</v>
      </c>
      <c r="C3198" s="1">
        <f t="shared" ref="C3198:C3221" si="702">SUM(N3198:AE3198)</f>
        <v>16624</v>
      </c>
      <c r="D3198" s="7">
        <f>IF(N3198&gt;0, RANK(N3198,(N3198:P3198,Q3198:AE3198)),0)</f>
        <v>2</v>
      </c>
      <c r="E3198" s="7">
        <f>IF(O3198&gt;0,RANK(O3198,(N3198:P3198,Q3198:AE3198)),0)</f>
        <v>1</v>
      </c>
      <c r="F3198" s="7">
        <f>IF(P3198&gt;0,RANK(P3198,(N3198:P3198,Q3198:AE3198)),0)</f>
        <v>3</v>
      </c>
      <c r="G3198" s="1">
        <f t="shared" si="692"/>
        <v>1889</v>
      </c>
      <c r="H3198" s="2">
        <f t="shared" si="693"/>
        <v>0.11363089509143406</v>
      </c>
      <c r="I3198" s="2"/>
      <c r="J3198" s="2">
        <f t="shared" ref="J3198:L3221" si="703">IF($C3198=0,"-",N3198/$C3198)</f>
        <v>0.42811597690086622</v>
      </c>
      <c r="K3198" s="2">
        <f t="shared" si="703"/>
        <v>0.54174687199230032</v>
      </c>
      <c r="L3198" s="2">
        <f t="shared" si="703"/>
        <v>1.7865736284889317E-2</v>
      </c>
      <c r="M3198" s="2">
        <f t="shared" ref="M3198:M3221" si="704">IF(C3198=0,"-",(1-J3198-K3198-L3198))</f>
        <v>1.2271414821944143E-2</v>
      </c>
      <c r="N3198" s="1">
        <v>7117</v>
      </c>
      <c r="O3198" s="1">
        <v>9006</v>
      </c>
      <c r="P3198" s="1">
        <v>297</v>
      </c>
      <c r="Q3198" s="1">
        <v>112</v>
      </c>
      <c r="R3198" s="1">
        <v>29</v>
      </c>
      <c r="W3198" s="1">
        <v>63</v>
      </c>
      <c r="AG3198" s="7">
        <f>IF(Q3198&gt;0,RANK(Q3198,(N3198:P3198,Q3198:AE3198)),0)</f>
        <v>4</v>
      </c>
      <c r="AH3198" s="7">
        <f>IF(R3198&gt;0,RANK(R3198,(N3198:P3198,Q3198:AE3198)),0)</f>
        <v>6</v>
      </c>
      <c r="AI3198" s="7">
        <f>IF(T3198&gt;0,RANK(T3198,(N3198:P3198,Q3198:AE3198)),0)</f>
        <v>0</v>
      </c>
      <c r="AJ3198" s="7">
        <f>IF(S3198&gt;0,RANK(S3198,(N3198:P3198,Q3198:AE3198)),0)</f>
        <v>0</v>
      </c>
      <c r="AK3198" s="2">
        <f t="shared" ref="AK3198:AL3221" si="705">IF($C3198=0,"-",Q3198/$C3198)</f>
        <v>6.7372473532242537E-3</v>
      </c>
      <c r="AL3198" s="2">
        <f t="shared" si="705"/>
        <v>1.74446583253128E-3</v>
      </c>
      <c r="AM3198" s="2">
        <f t="shared" ref="AM3198:AM3221" si="706">IF($C3198=0,"-",T3198/$C3198)</f>
        <v>0</v>
      </c>
      <c r="AN3198" s="2">
        <f t="shared" ref="AN3198:AN3221" si="707">IF($C3198=0,"-",S3198/$C3198)</f>
        <v>0</v>
      </c>
      <c r="AP3198" t="s">
        <v>4880</v>
      </c>
      <c r="AQ3198" t="s">
        <v>3033</v>
      </c>
      <c r="AR3198" s="69">
        <v>1</v>
      </c>
      <c r="AT3198" s="85" t="s">
        <v>3828</v>
      </c>
      <c r="AU3198" s="84" t="s">
        <v>3988</v>
      </c>
      <c r="AV3198" s="77" t="str">
        <f t="shared" ref="AV3198:AV3221" si="708">AT3198&amp;AU3198</f>
        <v>56001</v>
      </c>
      <c r="AX3198" s="7" t="s">
        <v>186</v>
      </c>
      <c r="BB3198" t="s">
        <v>637</v>
      </c>
      <c r="BC3198" t="s">
        <v>5382</v>
      </c>
    </row>
    <row r="3199" spans="1:55" hidden="1" outlineLevel="1">
      <c r="A3199" t="s">
        <v>2622</v>
      </c>
      <c r="B3199" t="s">
        <v>3033</v>
      </c>
      <c r="C3199" s="1">
        <f t="shared" si="702"/>
        <v>5283</v>
      </c>
      <c r="D3199" s="7">
        <f>IF(N3199&gt;0, RANK(N3199,(N3199:P3199,Q3199:AE3199)),0)</f>
        <v>2</v>
      </c>
      <c r="E3199" s="7">
        <f>IF(O3199&gt;0,RANK(O3199,(N3199:P3199,Q3199:AE3199)),0)</f>
        <v>1</v>
      </c>
      <c r="F3199" s="7">
        <f>IF(P3199&gt;0,RANK(P3199,(N3199:P3199,Q3199:AE3199)),0)</f>
        <v>3</v>
      </c>
      <c r="G3199" s="1">
        <f t="shared" si="692"/>
        <v>3272</v>
      </c>
      <c r="H3199" s="2">
        <f t="shared" si="693"/>
        <v>0.61934506908953246</v>
      </c>
      <c r="I3199" s="2"/>
      <c r="J3199" s="2">
        <f t="shared" si="703"/>
        <v>0.18171493469619535</v>
      </c>
      <c r="K3199" s="2">
        <f t="shared" si="703"/>
        <v>0.80106000378572784</v>
      </c>
      <c r="L3199" s="2">
        <f t="shared" si="703"/>
        <v>9.0857467348097673E-3</v>
      </c>
      <c r="M3199" s="2">
        <f t="shared" si="704"/>
        <v>8.1393147832670223E-3</v>
      </c>
      <c r="N3199" s="1">
        <v>960</v>
      </c>
      <c r="O3199" s="1">
        <v>4232</v>
      </c>
      <c r="P3199" s="1">
        <v>48</v>
      </c>
      <c r="Q3199" s="1">
        <v>25</v>
      </c>
      <c r="R3199" s="1">
        <v>15</v>
      </c>
      <c r="W3199" s="1">
        <v>3</v>
      </c>
      <c r="AG3199" s="7">
        <f>IF(Q3199&gt;0,RANK(Q3199,(N3199:P3199,Q3199:AE3199)),0)</f>
        <v>4</v>
      </c>
      <c r="AH3199" s="7">
        <f>IF(R3199&gt;0,RANK(R3199,(N3199:P3199,Q3199:AE3199)),0)</f>
        <v>5</v>
      </c>
      <c r="AI3199" s="7">
        <f>IF(T3199&gt;0,RANK(T3199,(N3199:P3199,Q3199:AE3199)),0)</f>
        <v>0</v>
      </c>
      <c r="AJ3199" s="7">
        <f>IF(S3199&gt;0,RANK(S3199,(N3199:P3199,Q3199:AE3199)),0)</f>
        <v>0</v>
      </c>
      <c r="AK3199" s="2">
        <f t="shared" si="705"/>
        <v>4.7321597577134203E-3</v>
      </c>
      <c r="AL3199" s="2">
        <f t="shared" si="705"/>
        <v>2.8392958546280523E-3</v>
      </c>
      <c r="AM3199" s="2">
        <f t="shared" si="706"/>
        <v>0</v>
      </c>
      <c r="AN3199" s="2">
        <f t="shared" si="707"/>
        <v>0</v>
      </c>
      <c r="AP3199" t="s">
        <v>2622</v>
      </c>
      <c r="AQ3199" t="s">
        <v>3033</v>
      </c>
      <c r="AR3199" s="69">
        <v>1</v>
      </c>
      <c r="AT3199" s="85" t="s">
        <v>3828</v>
      </c>
      <c r="AU3199" s="84" t="s">
        <v>3989</v>
      </c>
      <c r="AV3199" s="77" t="str">
        <f t="shared" si="708"/>
        <v>56003</v>
      </c>
      <c r="AX3199" s="7" t="s">
        <v>186</v>
      </c>
      <c r="BB3199" t="s">
        <v>5425</v>
      </c>
      <c r="BC3199" t="s">
        <v>5383</v>
      </c>
    </row>
    <row r="3200" spans="1:55" hidden="1" outlineLevel="1">
      <c r="A3200" t="s">
        <v>4055</v>
      </c>
      <c r="B3200" t="s">
        <v>3033</v>
      </c>
      <c r="C3200" s="1">
        <f t="shared" si="702"/>
        <v>15099</v>
      </c>
      <c r="D3200" s="7">
        <f>IF(N3200&gt;0, RANK(N3200,(N3200:P3200,Q3200:AE3200)),0)</f>
        <v>2</v>
      </c>
      <c r="E3200" s="7">
        <f>IF(O3200&gt;0,RANK(O3200,(N3200:P3200,Q3200:AE3200)),0)</f>
        <v>1</v>
      </c>
      <c r="F3200" s="7">
        <f>IF(P3200&gt;0,RANK(P3200,(N3200:P3200,Q3200:AE3200)),0)</f>
        <v>3</v>
      </c>
      <c r="G3200" s="1">
        <f t="shared" si="692"/>
        <v>9951</v>
      </c>
      <c r="H3200" s="2">
        <f t="shared" si="693"/>
        <v>0.65905026822968404</v>
      </c>
      <c r="I3200" s="2"/>
      <c r="J3200" s="2">
        <f t="shared" si="703"/>
        <v>0.16318961520630507</v>
      </c>
      <c r="K3200" s="2">
        <f t="shared" si="703"/>
        <v>0.82223988343598908</v>
      </c>
      <c r="L3200" s="2">
        <f t="shared" si="703"/>
        <v>8.2786939532419369E-3</v>
      </c>
      <c r="M3200" s="2">
        <f t="shared" si="704"/>
        <v>6.2918074044639415E-3</v>
      </c>
      <c r="N3200" s="1">
        <v>2464</v>
      </c>
      <c r="O3200" s="1">
        <v>12415</v>
      </c>
      <c r="P3200" s="1">
        <v>125</v>
      </c>
      <c r="Q3200" s="1">
        <v>48</v>
      </c>
      <c r="R3200" s="1">
        <v>41</v>
      </c>
      <c r="W3200" s="1">
        <v>6</v>
      </c>
      <c r="AG3200" s="7">
        <f>IF(Q3200&gt;0,RANK(Q3200,(N3200:P3200,Q3200:AE3200)),0)</f>
        <v>4</v>
      </c>
      <c r="AH3200" s="7">
        <f>IF(R3200&gt;0,RANK(R3200,(N3200:P3200,Q3200:AE3200)),0)</f>
        <v>5</v>
      </c>
      <c r="AI3200" s="7">
        <f>IF(T3200&gt;0,RANK(T3200,(N3200:P3200,Q3200:AE3200)),0)</f>
        <v>0</v>
      </c>
      <c r="AJ3200" s="7">
        <f>IF(S3200&gt;0,RANK(S3200,(N3200:P3200,Q3200:AE3200)),0)</f>
        <v>0</v>
      </c>
      <c r="AK3200" s="2">
        <f t="shared" si="705"/>
        <v>3.1790184780449036E-3</v>
      </c>
      <c r="AL3200" s="2">
        <f t="shared" si="705"/>
        <v>2.7154116166633554E-3</v>
      </c>
      <c r="AM3200" s="2">
        <f t="shared" si="706"/>
        <v>0</v>
      </c>
      <c r="AN3200" s="2">
        <f t="shared" si="707"/>
        <v>0</v>
      </c>
      <c r="AP3200" t="s">
        <v>4055</v>
      </c>
      <c r="AQ3200" t="s">
        <v>3033</v>
      </c>
      <c r="AR3200" s="69">
        <v>1</v>
      </c>
      <c r="AT3200" s="85" t="s">
        <v>3828</v>
      </c>
      <c r="AU3200" s="84" t="s">
        <v>3632</v>
      </c>
      <c r="AV3200" s="77" t="str">
        <f t="shared" si="708"/>
        <v>56005</v>
      </c>
      <c r="AX3200" s="7" t="s">
        <v>186</v>
      </c>
      <c r="BB3200" t="s">
        <v>4819</v>
      </c>
      <c r="BC3200" t="s">
        <v>5384</v>
      </c>
    </row>
    <row r="3201" spans="1:55" hidden="1" outlineLevel="1">
      <c r="A3201" t="s">
        <v>4431</v>
      </c>
      <c r="B3201" t="s">
        <v>3033</v>
      </c>
      <c r="C3201" s="1">
        <f t="shared" si="702"/>
        <v>7077</v>
      </c>
      <c r="D3201" s="7">
        <f>IF(N3201&gt;0, RANK(N3201,(N3201:P3201,Q3201:AE3201)),0)</f>
        <v>2</v>
      </c>
      <c r="E3201" s="7">
        <f>IF(O3201&gt;0,RANK(O3201,(N3201:P3201,Q3201:AE3201)),0)</f>
        <v>1</v>
      </c>
      <c r="F3201" s="7">
        <f>IF(P3201&gt;0,RANK(P3201,(N3201:P3201,Q3201:AE3201)),0)</f>
        <v>3</v>
      </c>
      <c r="G3201" s="1">
        <f t="shared" si="692"/>
        <v>2600</v>
      </c>
      <c r="H3201" s="2">
        <f t="shared" si="693"/>
        <v>0.36738731100748906</v>
      </c>
      <c r="I3201" s="2"/>
      <c r="J3201" s="2">
        <f t="shared" si="703"/>
        <v>0.30493146813621591</v>
      </c>
      <c r="K3201" s="2">
        <f t="shared" si="703"/>
        <v>0.67231877914370497</v>
      </c>
      <c r="L3201" s="2">
        <f t="shared" si="703"/>
        <v>1.2575950261410201E-2</v>
      </c>
      <c r="M3201" s="2">
        <f t="shared" si="704"/>
        <v>1.0173802458668973E-2</v>
      </c>
      <c r="N3201" s="1">
        <v>2158</v>
      </c>
      <c r="O3201" s="1">
        <v>4758</v>
      </c>
      <c r="P3201" s="1">
        <v>89</v>
      </c>
      <c r="Q3201" s="1">
        <v>27</v>
      </c>
      <c r="R3201" s="1">
        <v>29</v>
      </c>
      <c r="W3201" s="1">
        <v>16</v>
      </c>
      <c r="AG3201" s="7">
        <f>IF(Q3201&gt;0,RANK(Q3201,(N3201:P3201,Q3201:AE3201)),0)</f>
        <v>5</v>
      </c>
      <c r="AH3201" s="7">
        <f>IF(R3201&gt;0,RANK(R3201,(N3201:P3201,Q3201:AE3201)),0)</f>
        <v>4</v>
      </c>
      <c r="AI3201" s="7">
        <f>IF(T3201&gt;0,RANK(T3201,(N3201:P3201,Q3201:AE3201)),0)</f>
        <v>0</v>
      </c>
      <c r="AJ3201" s="7">
        <f>IF(S3201&gt;0,RANK(S3201,(N3201:P3201,Q3201:AE3201)),0)</f>
        <v>0</v>
      </c>
      <c r="AK3201" s="2">
        <f t="shared" si="705"/>
        <v>3.8151759220008477E-3</v>
      </c>
      <c r="AL3201" s="2">
        <f t="shared" si="705"/>
        <v>4.0977815458527623E-3</v>
      </c>
      <c r="AM3201" s="2">
        <f t="shared" si="706"/>
        <v>0</v>
      </c>
      <c r="AN3201" s="2">
        <f t="shared" si="707"/>
        <v>0</v>
      </c>
      <c r="AP3201" t="s">
        <v>4431</v>
      </c>
      <c r="AQ3201" t="s">
        <v>3033</v>
      </c>
      <c r="AR3201" s="69">
        <v>1</v>
      </c>
      <c r="AT3201" s="85" t="s">
        <v>3828</v>
      </c>
      <c r="AU3201" s="84" t="s">
        <v>2597</v>
      </c>
      <c r="AV3201" s="77" t="str">
        <f t="shared" si="708"/>
        <v>56007</v>
      </c>
      <c r="AX3201" s="7" t="s">
        <v>186</v>
      </c>
      <c r="BB3201" t="s">
        <v>637</v>
      </c>
      <c r="BC3201" t="s">
        <v>5400</v>
      </c>
    </row>
    <row r="3202" spans="1:55" hidden="1" outlineLevel="1">
      <c r="A3202" t="s">
        <v>4024</v>
      </c>
      <c r="B3202" t="s">
        <v>3033</v>
      </c>
      <c r="C3202" s="1">
        <f t="shared" si="702"/>
        <v>5725</v>
      </c>
      <c r="D3202" s="7">
        <f>IF(N3202&gt;0, RANK(N3202,(N3202:P3202,Q3202:AE3202)),0)</f>
        <v>2</v>
      </c>
      <c r="E3202" s="7">
        <f>IF(O3202&gt;0,RANK(O3202,(N3202:P3202,Q3202:AE3202)),0)</f>
        <v>1</v>
      </c>
      <c r="F3202" s="7">
        <f>IF(P3202&gt;0,RANK(P3202,(N3202:P3202,Q3202:AE3202)),0)</f>
        <v>3</v>
      </c>
      <c r="G3202" s="1">
        <f t="shared" si="692"/>
        <v>3263</v>
      </c>
      <c r="H3202" s="2">
        <f t="shared" si="693"/>
        <v>0.56995633187772921</v>
      </c>
      <c r="I3202" s="2"/>
      <c r="J3202" s="2">
        <f t="shared" si="703"/>
        <v>0.2068122270742358</v>
      </c>
      <c r="K3202" s="2">
        <f t="shared" si="703"/>
        <v>0.77676855895196506</v>
      </c>
      <c r="L3202" s="2">
        <f t="shared" si="703"/>
        <v>1.0480349344978166E-2</v>
      </c>
      <c r="M3202" s="2">
        <f t="shared" si="704"/>
        <v>5.9388646288209192E-3</v>
      </c>
      <c r="N3202" s="1">
        <v>1184</v>
      </c>
      <c r="O3202" s="1">
        <v>4447</v>
      </c>
      <c r="P3202" s="1">
        <v>60</v>
      </c>
      <c r="Q3202" s="1">
        <v>16</v>
      </c>
      <c r="R3202" s="1">
        <v>14</v>
      </c>
      <c r="W3202" s="1">
        <v>4</v>
      </c>
      <c r="AG3202" s="7">
        <f>IF(Q3202&gt;0,RANK(Q3202,(N3202:P3202,Q3202:AE3202)),0)</f>
        <v>4</v>
      </c>
      <c r="AH3202" s="7">
        <f>IF(R3202&gt;0,RANK(R3202,(N3202:P3202,Q3202:AE3202)),0)</f>
        <v>5</v>
      </c>
      <c r="AI3202" s="7">
        <f>IF(T3202&gt;0,RANK(T3202,(N3202:P3202,Q3202:AE3202)),0)</f>
        <v>0</v>
      </c>
      <c r="AJ3202" s="7">
        <f>IF(S3202&gt;0,RANK(S3202,(N3202:P3202,Q3202:AE3202)),0)</f>
        <v>0</v>
      </c>
      <c r="AK3202" s="2">
        <f t="shared" si="705"/>
        <v>2.7947598253275107E-3</v>
      </c>
      <c r="AL3202" s="2">
        <f t="shared" si="705"/>
        <v>2.4454148471615722E-3</v>
      </c>
      <c r="AM3202" s="2">
        <f t="shared" si="706"/>
        <v>0</v>
      </c>
      <c r="AN3202" s="2">
        <f t="shared" si="707"/>
        <v>0</v>
      </c>
      <c r="AP3202" t="s">
        <v>4024</v>
      </c>
      <c r="AQ3202" t="s">
        <v>3033</v>
      </c>
      <c r="AR3202" s="69">
        <v>1</v>
      </c>
      <c r="AT3202" s="85" t="s">
        <v>3828</v>
      </c>
      <c r="AU3202" s="84" t="s">
        <v>3218</v>
      </c>
      <c r="AV3202" s="77" t="str">
        <f t="shared" si="708"/>
        <v>56009</v>
      </c>
      <c r="AX3202" s="7" t="s">
        <v>186</v>
      </c>
      <c r="BB3202" t="s">
        <v>4819</v>
      </c>
      <c r="BC3202" t="s">
        <v>5384</v>
      </c>
    </row>
    <row r="3203" spans="1:55" hidden="1" outlineLevel="1">
      <c r="A3203" t="s">
        <v>2927</v>
      </c>
      <c r="B3203" t="s">
        <v>3033</v>
      </c>
      <c r="C3203" s="1">
        <f t="shared" si="702"/>
        <v>3396</v>
      </c>
      <c r="D3203" s="7">
        <f>IF(N3203&gt;0, RANK(N3203,(N3203:P3203,Q3203:AE3203)),0)</f>
        <v>2</v>
      </c>
      <c r="E3203" s="7">
        <f>IF(O3203&gt;0,RANK(O3203,(N3203:P3203,Q3203:AE3203)),0)</f>
        <v>1</v>
      </c>
      <c r="F3203" s="7">
        <f>IF(P3203&gt;0,RANK(P3203,(N3203:P3203,Q3203:AE3203)),0)</f>
        <v>3</v>
      </c>
      <c r="G3203" s="1">
        <f t="shared" si="692"/>
        <v>2335</v>
      </c>
      <c r="H3203" s="2">
        <f t="shared" si="693"/>
        <v>0.6875736160188457</v>
      </c>
      <c r="I3203" s="2"/>
      <c r="J3203" s="2">
        <f t="shared" si="703"/>
        <v>0.14752650176678445</v>
      </c>
      <c r="K3203" s="2">
        <f t="shared" si="703"/>
        <v>0.8351001177856302</v>
      </c>
      <c r="L3203" s="2">
        <f t="shared" si="703"/>
        <v>7.9505300353356883E-3</v>
      </c>
      <c r="M3203" s="2">
        <f t="shared" si="704"/>
        <v>9.4228504122497187E-3</v>
      </c>
      <c r="N3203" s="1">
        <v>501</v>
      </c>
      <c r="O3203" s="1">
        <v>2836</v>
      </c>
      <c r="P3203" s="1">
        <v>27</v>
      </c>
      <c r="Q3203" s="1">
        <v>19</v>
      </c>
      <c r="R3203" s="1">
        <v>9</v>
      </c>
      <c r="W3203" s="1">
        <v>4</v>
      </c>
      <c r="AG3203" s="7">
        <f>IF(Q3203&gt;0,RANK(Q3203,(N3203:P3203,Q3203:AE3203)),0)</f>
        <v>4</v>
      </c>
      <c r="AH3203" s="7">
        <f>IF(R3203&gt;0,RANK(R3203,(N3203:P3203,Q3203:AE3203)),0)</f>
        <v>5</v>
      </c>
      <c r="AI3203" s="7">
        <f>IF(T3203&gt;0,RANK(T3203,(N3203:P3203,Q3203:AE3203)),0)</f>
        <v>0</v>
      </c>
      <c r="AJ3203" s="7">
        <f>IF(S3203&gt;0,RANK(S3203,(N3203:P3203,Q3203:AE3203)),0)</f>
        <v>0</v>
      </c>
      <c r="AK3203" s="2">
        <f t="shared" si="705"/>
        <v>5.5948174322732625E-3</v>
      </c>
      <c r="AL3203" s="2">
        <f t="shared" si="705"/>
        <v>2.6501766784452299E-3</v>
      </c>
      <c r="AM3203" s="2">
        <f t="shared" si="706"/>
        <v>0</v>
      </c>
      <c r="AN3203" s="2">
        <f t="shared" si="707"/>
        <v>0</v>
      </c>
      <c r="AP3203" t="s">
        <v>2927</v>
      </c>
      <c r="AQ3203" t="s">
        <v>3033</v>
      </c>
      <c r="AR3203" s="69">
        <v>1</v>
      </c>
      <c r="AT3203" s="85" t="s">
        <v>3828</v>
      </c>
      <c r="AU3203" s="84" t="s">
        <v>3234</v>
      </c>
      <c r="AV3203" s="77" t="str">
        <f t="shared" si="708"/>
        <v>56011</v>
      </c>
      <c r="AX3203" s="7" t="s">
        <v>186</v>
      </c>
      <c r="BB3203" t="s">
        <v>637</v>
      </c>
      <c r="BC3203" t="s">
        <v>5401</v>
      </c>
    </row>
    <row r="3204" spans="1:55" hidden="1" outlineLevel="1">
      <c r="A3204" t="s">
        <v>5033</v>
      </c>
      <c r="B3204" t="s">
        <v>3033</v>
      </c>
      <c r="C3204" s="1">
        <f t="shared" si="702"/>
        <v>17096</v>
      </c>
      <c r="D3204" s="7">
        <f>IF(N3204&gt;0, RANK(N3204,(N3204:P3204,Q3204:AE3204)),0)</f>
        <v>2</v>
      </c>
      <c r="E3204" s="7">
        <f>IF(O3204&gt;0,RANK(O3204,(N3204:P3204,Q3204:AE3204)),0)</f>
        <v>1</v>
      </c>
      <c r="F3204" s="7">
        <f>IF(P3204&gt;0,RANK(P3204,(N3204:P3204,Q3204:AE3204)),0)</f>
        <v>3</v>
      </c>
      <c r="G3204" s="1">
        <f t="shared" si="692"/>
        <v>6091</v>
      </c>
      <c r="H3204" s="2">
        <f t="shared" si="693"/>
        <v>0.35628217126813289</v>
      </c>
      <c r="I3204" s="2"/>
      <c r="J3204" s="2">
        <f t="shared" si="703"/>
        <v>0.3122367805334581</v>
      </c>
      <c r="K3204" s="2">
        <f t="shared" si="703"/>
        <v>0.66851895180159104</v>
      </c>
      <c r="L3204" s="2">
        <f t="shared" si="703"/>
        <v>1.0470285446888161E-2</v>
      </c>
      <c r="M3204" s="2">
        <f t="shared" si="704"/>
        <v>8.773982218062748E-3</v>
      </c>
      <c r="N3204" s="1">
        <v>5338</v>
      </c>
      <c r="O3204" s="1">
        <v>11429</v>
      </c>
      <c r="P3204" s="1">
        <v>179</v>
      </c>
      <c r="Q3204" s="1">
        <v>87</v>
      </c>
      <c r="R3204" s="1">
        <v>39</v>
      </c>
      <c r="W3204" s="1">
        <v>24</v>
      </c>
      <c r="AG3204" s="7">
        <f>IF(Q3204&gt;0,RANK(Q3204,(N3204:P3204,Q3204:AE3204)),0)</f>
        <v>4</v>
      </c>
      <c r="AH3204" s="7">
        <f>IF(R3204&gt;0,RANK(R3204,(N3204:P3204,Q3204:AE3204)),0)</f>
        <v>5</v>
      </c>
      <c r="AI3204" s="7">
        <f>IF(T3204&gt;0,RANK(T3204,(N3204:P3204,Q3204:AE3204)),0)</f>
        <v>0</v>
      </c>
      <c r="AJ3204" s="7">
        <f>IF(S3204&gt;0,RANK(S3204,(N3204:P3204,Q3204:AE3204)),0)</f>
        <v>0</v>
      </c>
      <c r="AK3204" s="2">
        <f t="shared" si="705"/>
        <v>5.0889096864763688E-3</v>
      </c>
      <c r="AL3204" s="2">
        <f t="shared" si="705"/>
        <v>2.2812353766963034E-3</v>
      </c>
      <c r="AM3204" s="2">
        <f t="shared" si="706"/>
        <v>0</v>
      </c>
      <c r="AN3204" s="2">
        <f t="shared" si="707"/>
        <v>0</v>
      </c>
      <c r="AP3204" t="s">
        <v>5033</v>
      </c>
      <c r="AQ3204" t="s">
        <v>3033</v>
      </c>
      <c r="AR3204" s="69">
        <v>1</v>
      </c>
      <c r="AT3204" s="85" t="s">
        <v>3828</v>
      </c>
      <c r="AU3204" s="84" t="s">
        <v>3235</v>
      </c>
      <c r="AV3204" s="77" t="str">
        <f t="shared" si="708"/>
        <v>56013</v>
      </c>
      <c r="AX3204" s="7" t="s">
        <v>186</v>
      </c>
      <c r="BB3204" t="s">
        <v>637</v>
      </c>
      <c r="BC3204" t="s">
        <v>5402</v>
      </c>
    </row>
    <row r="3205" spans="1:55" hidden="1" outlineLevel="1">
      <c r="A3205" t="s">
        <v>4429</v>
      </c>
      <c r="B3205" t="s">
        <v>3033</v>
      </c>
      <c r="C3205" s="1">
        <f t="shared" si="702"/>
        <v>5779</v>
      </c>
      <c r="D3205" s="7">
        <f>IF(N3205&gt;0, RANK(N3205,(N3205:P3205,Q3205:AE3205)),0)</f>
        <v>2</v>
      </c>
      <c r="E3205" s="7">
        <f>IF(O3205&gt;0,RANK(O3205,(N3205:P3205,Q3205:AE3205)),0)</f>
        <v>1</v>
      </c>
      <c r="F3205" s="7">
        <f>IF(P3205&gt;0,RANK(P3205,(N3205:P3205,Q3205:AE3205)),0)</f>
        <v>3</v>
      </c>
      <c r="G3205" s="1">
        <f t="shared" si="692"/>
        <v>2548</v>
      </c>
      <c r="H3205" s="2">
        <f t="shared" si="693"/>
        <v>0.44090673126838553</v>
      </c>
      <c r="I3205" s="2"/>
      <c r="J3205" s="2">
        <f t="shared" si="703"/>
        <v>0.27098113860529505</v>
      </c>
      <c r="K3205" s="2">
        <f t="shared" si="703"/>
        <v>0.71188786987368058</v>
      </c>
      <c r="L3205" s="2">
        <f t="shared" si="703"/>
        <v>8.9980965564976645E-3</v>
      </c>
      <c r="M3205" s="2">
        <f t="shared" si="704"/>
        <v>8.1328949645267101E-3</v>
      </c>
      <c r="N3205" s="1">
        <v>1566</v>
      </c>
      <c r="O3205" s="1">
        <v>4114</v>
      </c>
      <c r="P3205" s="1">
        <v>52</v>
      </c>
      <c r="Q3205" s="1">
        <v>32</v>
      </c>
      <c r="R3205" s="1">
        <v>15</v>
      </c>
      <c r="W3205" s="1">
        <v>0</v>
      </c>
      <c r="AG3205" s="7">
        <f>IF(Q3205&gt;0,RANK(Q3205,(N3205:P3205,Q3205:AE3205)),0)</f>
        <v>4</v>
      </c>
      <c r="AH3205" s="7">
        <f>IF(R3205&gt;0,RANK(R3205,(N3205:P3205,Q3205:AE3205)),0)</f>
        <v>5</v>
      </c>
      <c r="AI3205" s="7">
        <f>IF(T3205&gt;0,RANK(T3205,(N3205:P3205,Q3205:AE3205)),0)</f>
        <v>0</v>
      </c>
      <c r="AJ3205" s="7">
        <f>IF(S3205&gt;0,RANK(S3205,(N3205:P3205,Q3205:AE3205)),0)</f>
        <v>0</v>
      </c>
      <c r="AK3205" s="2">
        <f t="shared" si="705"/>
        <v>5.5372901886139468E-3</v>
      </c>
      <c r="AL3205" s="2">
        <f t="shared" si="705"/>
        <v>2.5956047759127876E-3</v>
      </c>
      <c r="AM3205" s="2">
        <f t="shared" si="706"/>
        <v>0</v>
      </c>
      <c r="AN3205" s="2">
        <f t="shared" si="707"/>
        <v>0</v>
      </c>
      <c r="AP3205" t="s">
        <v>4429</v>
      </c>
      <c r="AQ3205" t="s">
        <v>3033</v>
      </c>
      <c r="AR3205" s="69">
        <v>1</v>
      </c>
      <c r="AT3205" s="85" t="s">
        <v>3828</v>
      </c>
      <c r="AU3205" s="84" t="s">
        <v>4670</v>
      </c>
      <c r="AV3205" s="77" t="str">
        <f t="shared" si="708"/>
        <v>56015</v>
      </c>
      <c r="AX3205" s="7" t="s">
        <v>186</v>
      </c>
      <c r="BB3205" t="s">
        <v>4819</v>
      </c>
      <c r="BC3205" t="s">
        <v>4819</v>
      </c>
    </row>
    <row r="3206" spans="1:55" hidden="1" outlineLevel="1">
      <c r="A3206" t="s">
        <v>3985</v>
      </c>
      <c r="B3206" t="s">
        <v>3033</v>
      </c>
      <c r="C3206" s="1">
        <f t="shared" si="702"/>
        <v>2480</v>
      </c>
      <c r="D3206" s="7">
        <f>IF(N3206&gt;0, RANK(N3206,(N3206:P3206,Q3206:AE3206)),0)</f>
        <v>2</v>
      </c>
      <c r="E3206" s="7">
        <f>IF(O3206&gt;0,RANK(O3206,(N3206:P3206,Q3206:AE3206)),0)</f>
        <v>1</v>
      </c>
      <c r="F3206" s="7">
        <f>IF(P3206&gt;0,RANK(P3206,(N3206:P3206,Q3206:AE3206)),0)</f>
        <v>4</v>
      </c>
      <c r="G3206" s="1">
        <f t="shared" si="692"/>
        <v>1189</v>
      </c>
      <c r="H3206" s="2">
        <f t="shared" si="693"/>
        <v>0.47943548387096774</v>
      </c>
      <c r="I3206" s="2"/>
      <c r="J3206" s="2">
        <f t="shared" si="703"/>
        <v>0.25120967741935485</v>
      </c>
      <c r="K3206" s="2">
        <f t="shared" si="703"/>
        <v>0.73064516129032253</v>
      </c>
      <c r="L3206" s="2">
        <f t="shared" si="703"/>
        <v>7.2580645161290326E-3</v>
      </c>
      <c r="M3206" s="2">
        <f t="shared" si="704"/>
        <v>1.0887096774193587E-2</v>
      </c>
      <c r="N3206" s="1">
        <v>623</v>
      </c>
      <c r="O3206" s="1">
        <v>1812</v>
      </c>
      <c r="P3206" s="1">
        <v>18</v>
      </c>
      <c r="Q3206" s="1">
        <v>21</v>
      </c>
      <c r="R3206" s="1">
        <v>5</v>
      </c>
      <c r="W3206" s="1">
        <v>1</v>
      </c>
      <c r="AG3206" s="7">
        <f>IF(Q3206&gt;0,RANK(Q3206,(N3206:P3206,Q3206:AE3206)),0)</f>
        <v>3</v>
      </c>
      <c r="AH3206" s="7">
        <f>IF(R3206&gt;0,RANK(R3206,(N3206:P3206,Q3206:AE3206)),0)</f>
        <v>5</v>
      </c>
      <c r="AI3206" s="7">
        <f>IF(T3206&gt;0,RANK(T3206,(N3206:P3206,Q3206:AE3206)),0)</f>
        <v>0</v>
      </c>
      <c r="AJ3206" s="7">
        <f>IF(S3206&gt;0,RANK(S3206,(N3206:P3206,Q3206:AE3206)),0)</f>
        <v>0</v>
      </c>
      <c r="AK3206" s="2">
        <f t="shared" si="705"/>
        <v>8.4677419354838718E-3</v>
      </c>
      <c r="AL3206" s="2">
        <f t="shared" si="705"/>
        <v>2.0161290322580645E-3</v>
      </c>
      <c r="AM3206" s="2">
        <f t="shared" si="706"/>
        <v>0</v>
      </c>
      <c r="AN3206" s="2">
        <f t="shared" si="707"/>
        <v>0</v>
      </c>
      <c r="AP3206" t="s">
        <v>3985</v>
      </c>
      <c r="AQ3206" t="s">
        <v>3033</v>
      </c>
      <c r="AR3206" s="69">
        <v>1</v>
      </c>
      <c r="AT3206" s="85" t="s">
        <v>3828</v>
      </c>
      <c r="AU3206" s="84" t="s">
        <v>4671</v>
      </c>
      <c r="AV3206" s="77" t="str">
        <f t="shared" si="708"/>
        <v>56017</v>
      </c>
      <c r="AX3206" s="7" t="s">
        <v>186</v>
      </c>
      <c r="BB3206" t="s">
        <v>5403</v>
      </c>
      <c r="BC3206" t="s">
        <v>5404</v>
      </c>
    </row>
    <row r="3207" spans="1:55" hidden="1" outlineLevel="1">
      <c r="A3207" t="s">
        <v>2182</v>
      </c>
      <c r="B3207" t="s">
        <v>3033</v>
      </c>
      <c r="C3207" s="1">
        <f t="shared" si="702"/>
        <v>3991</v>
      </c>
      <c r="D3207" s="7">
        <f>IF(N3207&gt;0, RANK(N3207,(N3207:P3207,Q3207:AE3207)),0)</f>
        <v>2</v>
      </c>
      <c r="E3207" s="7">
        <f>IF(O3207&gt;0,RANK(O3207,(N3207:P3207,Q3207:AE3207)),0)</f>
        <v>1</v>
      </c>
      <c r="F3207" s="7">
        <f>IF(P3207&gt;0,RANK(P3207,(N3207:P3207,Q3207:AE3207)),0)</f>
        <v>3</v>
      </c>
      <c r="G3207" s="1">
        <f t="shared" si="692"/>
        <v>2555</v>
      </c>
      <c r="H3207" s="2">
        <f t="shared" si="693"/>
        <v>0.64019042846404406</v>
      </c>
      <c r="I3207" s="2"/>
      <c r="J3207" s="2">
        <f t="shared" si="703"/>
        <v>0.16938110749185667</v>
      </c>
      <c r="K3207" s="2">
        <f t="shared" si="703"/>
        <v>0.80957153595590081</v>
      </c>
      <c r="L3207" s="2">
        <f t="shared" si="703"/>
        <v>9.5214232022049605E-3</v>
      </c>
      <c r="M3207" s="2">
        <f t="shared" si="704"/>
        <v>1.1525933350037586E-2</v>
      </c>
      <c r="N3207" s="1">
        <v>676</v>
      </c>
      <c r="O3207" s="1">
        <v>3231</v>
      </c>
      <c r="P3207" s="1">
        <v>38</v>
      </c>
      <c r="Q3207" s="1">
        <v>22</v>
      </c>
      <c r="R3207" s="1">
        <v>18</v>
      </c>
      <c r="W3207" s="1">
        <v>6</v>
      </c>
      <c r="AG3207" s="7">
        <f>IF(Q3207&gt;0,RANK(Q3207,(N3207:P3207,Q3207:AE3207)),0)</f>
        <v>4</v>
      </c>
      <c r="AH3207" s="7">
        <f>IF(R3207&gt;0,RANK(R3207,(N3207:P3207,Q3207:AE3207)),0)</f>
        <v>5</v>
      </c>
      <c r="AI3207" s="7">
        <f>IF(T3207&gt;0,RANK(T3207,(N3207:P3207,Q3207:AE3207)),0)</f>
        <v>0</v>
      </c>
      <c r="AJ3207" s="7">
        <f>IF(S3207&gt;0,RANK(S3207,(N3207:P3207,Q3207:AE3207)),0)</f>
        <v>0</v>
      </c>
      <c r="AK3207" s="2">
        <f t="shared" si="705"/>
        <v>5.5124029065397144E-3</v>
      </c>
      <c r="AL3207" s="2">
        <f t="shared" si="705"/>
        <v>4.5101478326234025E-3</v>
      </c>
      <c r="AM3207" s="2">
        <f t="shared" si="706"/>
        <v>0</v>
      </c>
      <c r="AN3207" s="2">
        <f t="shared" si="707"/>
        <v>0</v>
      </c>
      <c r="AP3207" t="s">
        <v>2182</v>
      </c>
      <c r="AQ3207" t="s">
        <v>3033</v>
      </c>
      <c r="AR3207" s="69">
        <v>1</v>
      </c>
      <c r="AT3207" s="85" t="s">
        <v>3828</v>
      </c>
      <c r="AU3207" s="84" t="s">
        <v>4672</v>
      </c>
      <c r="AV3207" s="77" t="str">
        <f t="shared" si="708"/>
        <v>56019</v>
      </c>
      <c r="AX3207" s="7" t="s">
        <v>186</v>
      </c>
      <c r="BB3207" t="s">
        <v>5403</v>
      </c>
      <c r="BC3207" t="s">
        <v>5404</v>
      </c>
    </row>
    <row r="3208" spans="1:55" hidden="1" outlineLevel="1">
      <c r="A3208" t="s">
        <v>3986</v>
      </c>
      <c r="B3208" t="s">
        <v>3033</v>
      </c>
      <c r="C3208" s="1">
        <f t="shared" si="702"/>
        <v>39879</v>
      </c>
      <c r="D3208" s="7">
        <f>IF(N3208&gt;0, RANK(N3208,(N3208:P3208,Q3208:AE3208)),0)</f>
        <v>2</v>
      </c>
      <c r="E3208" s="7">
        <f>IF(O3208&gt;0,RANK(O3208,(N3208:P3208,Q3208:AE3208)),0)</f>
        <v>1</v>
      </c>
      <c r="F3208" s="7">
        <f>IF(P3208&gt;0,RANK(P3208,(N3208:P3208,Q3208:AE3208)),0)</f>
        <v>3</v>
      </c>
      <c r="G3208" s="1">
        <f t="shared" si="692"/>
        <v>12780</v>
      </c>
      <c r="H3208" s="2">
        <f t="shared" si="693"/>
        <v>0.32046941999548634</v>
      </c>
      <c r="I3208" s="2"/>
      <c r="J3208" s="2">
        <f t="shared" si="703"/>
        <v>0.33027407908924494</v>
      </c>
      <c r="K3208" s="2">
        <f t="shared" si="703"/>
        <v>0.65074349908473128</v>
      </c>
      <c r="L3208" s="2">
        <f t="shared" si="703"/>
        <v>1.0556934727550841E-2</v>
      </c>
      <c r="M3208" s="2">
        <f t="shared" si="704"/>
        <v>8.4254870984729908E-3</v>
      </c>
      <c r="N3208" s="1">
        <v>13171</v>
      </c>
      <c r="O3208" s="1">
        <v>25951</v>
      </c>
      <c r="P3208" s="1">
        <v>421</v>
      </c>
      <c r="Q3208" s="1">
        <v>154</v>
      </c>
      <c r="R3208" s="1">
        <v>109</v>
      </c>
      <c r="U3208" s="73"/>
      <c r="W3208" s="1">
        <v>73</v>
      </c>
      <c r="AG3208" s="7">
        <f>IF(Q3208&gt;0,RANK(Q3208,(N3208:P3208,Q3208:AE3208)),0)</f>
        <v>4</v>
      </c>
      <c r="AH3208" s="7">
        <f>IF(R3208&gt;0,RANK(R3208,(N3208:P3208,Q3208:AE3208)),0)</f>
        <v>5</v>
      </c>
      <c r="AI3208" s="7">
        <f>IF(T3208&gt;0,RANK(T3208,(N3208:P3208,Q3208:AE3208)),0)</f>
        <v>0</v>
      </c>
      <c r="AJ3208" s="7">
        <f>IF(S3208&gt;0,RANK(S3208,(N3208:P3208,Q3208:AE3208)),0)</f>
        <v>0</v>
      </c>
      <c r="AK3208" s="2">
        <f t="shared" si="705"/>
        <v>3.8616815868000704E-3</v>
      </c>
      <c r="AL3208" s="2">
        <f t="shared" si="705"/>
        <v>2.7332681361117378E-3</v>
      </c>
      <c r="AM3208" s="2">
        <f t="shared" si="706"/>
        <v>0</v>
      </c>
      <c r="AN3208" s="2">
        <f t="shared" si="707"/>
        <v>0</v>
      </c>
      <c r="AP3208" t="s">
        <v>3986</v>
      </c>
      <c r="AQ3208" t="s">
        <v>3033</v>
      </c>
      <c r="AR3208" s="69">
        <v>1</v>
      </c>
      <c r="AT3208" s="85" t="s">
        <v>3828</v>
      </c>
      <c r="AU3208" s="84" t="s">
        <v>4350</v>
      </c>
      <c r="AV3208" s="77" t="str">
        <f t="shared" si="708"/>
        <v>56021</v>
      </c>
      <c r="AX3208" s="7" t="s">
        <v>186</v>
      </c>
      <c r="BB3208" t="s">
        <v>5425</v>
      </c>
      <c r="BC3208" t="s">
        <v>5405</v>
      </c>
    </row>
    <row r="3209" spans="1:55" hidden="1" outlineLevel="1">
      <c r="A3209" t="s">
        <v>3867</v>
      </c>
      <c r="B3209" t="s">
        <v>3033</v>
      </c>
      <c r="C3209" s="1">
        <f t="shared" si="702"/>
        <v>7914</v>
      </c>
      <c r="D3209" s="7">
        <f>IF(N3209&gt;0, RANK(N3209,(N3209:P3209,Q3209:AE3209)),0)</f>
        <v>2</v>
      </c>
      <c r="E3209" s="7">
        <f>IF(O3209&gt;0,RANK(O3209,(N3209:P3209,Q3209:AE3209)),0)</f>
        <v>1</v>
      </c>
      <c r="F3209" s="7">
        <f>IF(P3209&gt;0,RANK(P3209,(N3209:P3209,Q3209:AE3209)),0)</f>
        <v>3</v>
      </c>
      <c r="G3209" s="1">
        <f t="shared" si="692"/>
        <v>5059</v>
      </c>
      <c r="H3209" s="2">
        <f t="shared" si="693"/>
        <v>0.63924690422036901</v>
      </c>
      <c r="I3209" s="2"/>
      <c r="J3209" s="2">
        <f t="shared" si="703"/>
        <v>0.17235279251958555</v>
      </c>
      <c r="K3209" s="2">
        <f t="shared" si="703"/>
        <v>0.81159969673995447</v>
      </c>
      <c r="L3209" s="2">
        <f t="shared" si="703"/>
        <v>8.4660096032347747E-3</v>
      </c>
      <c r="M3209" s="2">
        <f t="shared" si="704"/>
        <v>7.5815011372251835E-3</v>
      </c>
      <c r="N3209" s="1">
        <v>1364</v>
      </c>
      <c r="O3209" s="1">
        <v>6423</v>
      </c>
      <c r="P3209" s="1">
        <v>67</v>
      </c>
      <c r="Q3209" s="1">
        <v>22</v>
      </c>
      <c r="R3209" s="1">
        <v>28</v>
      </c>
      <c r="U3209" s="73"/>
      <c r="W3209" s="1">
        <v>10</v>
      </c>
      <c r="AG3209" s="7">
        <f>IF(Q3209&gt;0,RANK(Q3209,(N3209:P3209,Q3209:AE3209)),0)</f>
        <v>5</v>
      </c>
      <c r="AH3209" s="7">
        <f>IF(R3209&gt;0,RANK(R3209,(N3209:P3209,Q3209:AE3209)),0)</f>
        <v>4</v>
      </c>
      <c r="AI3209" s="7">
        <f>IF(T3209&gt;0,RANK(T3209,(N3209:P3209,Q3209:AE3209)),0)</f>
        <v>0</v>
      </c>
      <c r="AJ3209" s="7">
        <f>IF(S3209&gt;0,RANK(S3209,(N3209:P3209,Q3209:AE3209)),0)</f>
        <v>0</v>
      </c>
      <c r="AK3209" s="2">
        <f t="shared" si="705"/>
        <v>2.7798837503158957E-3</v>
      </c>
      <c r="AL3209" s="2">
        <f t="shared" si="705"/>
        <v>3.5380338640384128E-3</v>
      </c>
      <c r="AM3209" s="2">
        <f t="shared" si="706"/>
        <v>0</v>
      </c>
      <c r="AN3209" s="2">
        <f t="shared" si="707"/>
        <v>0</v>
      </c>
      <c r="AP3209" t="s">
        <v>3867</v>
      </c>
      <c r="AQ3209" t="s">
        <v>3033</v>
      </c>
      <c r="AR3209" s="69">
        <v>1</v>
      </c>
      <c r="AT3209" s="85" t="s">
        <v>3828</v>
      </c>
      <c r="AU3209" s="84" t="s">
        <v>4351</v>
      </c>
      <c r="AV3209" s="77" t="str">
        <f t="shared" si="708"/>
        <v>56023</v>
      </c>
      <c r="AX3209" s="7" t="s">
        <v>186</v>
      </c>
      <c r="BB3209" t="s">
        <v>637</v>
      </c>
      <c r="BC3209" t="s">
        <v>5401</v>
      </c>
    </row>
    <row r="3210" spans="1:55" hidden="1" outlineLevel="1">
      <c r="A3210" t="s">
        <v>4192</v>
      </c>
      <c r="B3210" t="s">
        <v>3033</v>
      </c>
      <c r="C3210" s="1">
        <f t="shared" si="702"/>
        <v>32068</v>
      </c>
      <c r="D3210" s="7">
        <f>IF(N3210&gt;0, RANK(N3210,(N3210:P3210,Q3210:AE3210)),0)</f>
        <v>2</v>
      </c>
      <c r="E3210" s="7">
        <f>IF(O3210&gt;0,RANK(O3210,(N3210:P3210,Q3210:AE3210)),0)</f>
        <v>1</v>
      </c>
      <c r="F3210" s="7">
        <f>IF(P3210&gt;0,RANK(P3210,(N3210:P3210,Q3210:AE3210)),0)</f>
        <v>3</v>
      </c>
      <c r="G3210" s="1">
        <f t="shared" si="692"/>
        <v>11649</v>
      </c>
      <c r="H3210" s="2">
        <f t="shared" si="693"/>
        <v>0.36325932393663463</v>
      </c>
      <c r="I3210" s="2"/>
      <c r="J3210" s="2">
        <f t="shared" si="703"/>
        <v>0.30756517400523886</v>
      </c>
      <c r="K3210" s="2">
        <f t="shared" si="703"/>
        <v>0.67082449794187349</v>
      </c>
      <c r="L3210" s="2">
        <f t="shared" si="703"/>
        <v>1.0321816140701011E-2</v>
      </c>
      <c r="M3210" s="2">
        <f t="shared" si="704"/>
        <v>1.128851191218664E-2</v>
      </c>
      <c r="N3210" s="1">
        <v>9863</v>
      </c>
      <c r="O3210" s="1">
        <v>21512</v>
      </c>
      <c r="P3210" s="1">
        <v>331</v>
      </c>
      <c r="Q3210" s="1">
        <v>183</v>
      </c>
      <c r="R3210" s="1">
        <v>66</v>
      </c>
      <c r="U3210" s="73"/>
      <c r="W3210" s="1">
        <v>113</v>
      </c>
      <c r="AG3210" s="7">
        <f>IF(Q3210&gt;0,RANK(Q3210,(N3210:P3210,Q3210:AE3210)),0)</f>
        <v>4</v>
      </c>
      <c r="AH3210" s="7">
        <f>IF(R3210&gt;0,RANK(R3210,(N3210:P3210,Q3210:AE3210)),0)</f>
        <v>6</v>
      </c>
      <c r="AI3210" s="7">
        <f>IF(T3210&gt;0,RANK(T3210,(N3210:P3210,Q3210:AE3210)),0)</f>
        <v>0</v>
      </c>
      <c r="AJ3210" s="7">
        <f>IF(S3210&gt;0,RANK(S3210,(N3210:P3210,Q3210:AE3210)),0)</f>
        <v>0</v>
      </c>
      <c r="AK3210" s="2">
        <f t="shared" si="705"/>
        <v>5.7066234252214042E-3</v>
      </c>
      <c r="AL3210" s="2">
        <f t="shared" si="705"/>
        <v>2.0581264812273917E-3</v>
      </c>
      <c r="AM3210" s="2">
        <f t="shared" si="706"/>
        <v>0</v>
      </c>
      <c r="AN3210" s="2">
        <f t="shared" si="707"/>
        <v>0</v>
      </c>
      <c r="AP3210" t="s">
        <v>4192</v>
      </c>
      <c r="AQ3210" t="s">
        <v>3033</v>
      </c>
      <c r="AR3210" s="69">
        <v>1</v>
      </c>
      <c r="AT3210" s="85" t="s">
        <v>3828</v>
      </c>
      <c r="AU3210" s="84" t="s">
        <v>3949</v>
      </c>
      <c r="AV3210" s="77" t="str">
        <f t="shared" si="708"/>
        <v>56025</v>
      </c>
      <c r="AX3210" s="7" t="s">
        <v>186</v>
      </c>
      <c r="BB3210" t="s">
        <v>637</v>
      </c>
      <c r="BC3210" t="s">
        <v>5402</v>
      </c>
    </row>
    <row r="3211" spans="1:55" hidden="1" outlineLevel="1">
      <c r="A3211" t="s">
        <v>2083</v>
      </c>
      <c r="B3211" t="s">
        <v>3033</v>
      </c>
      <c r="C3211" s="1">
        <f t="shared" si="702"/>
        <v>1314</v>
      </c>
      <c r="D3211" s="7">
        <f>IF(N3211&gt;0, RANK(N3211,(N3211:P3211,Q3211:AE3211)),0)</f>
        <v>2</v>
      </c>
      <c r="E3211" s="7">
        <f>IF(O3211&gt;0,RANK(O3211,(N3211:P3211,Q3211:AE3211)),0)</f>
        <v>1</v>
      </c>
      <c r="F3211" s="7">
        <f>IF(P3211&gt;0,RANK(P3211,(N3211:P3211,Q3211:AE3211)),0)</f>
        <v>3</v>
      </c>
      <c r="G3211" s="1">
        <f t="shared" si="692"/>
        <v>834</v>
      </c>
      <c r="H3211" s="2">
        <f t="shared" si="693"/>
        <v>0.63470319634703198</v>
      </c>
      <c r="I3211" s="2"/>
      <c r="J3211" s="2">
        <f t="shared" si="703"/>
        <v>0.17503805175038051</v>
      </c>
      <c r="K3211" s="2">
        <f t="shared" si="703"/>
        <v>0.80974124809741244</v>
      </c>
      <c r="L3211" s="2">
        <f t="shared" si="703"/>
        <v>7.6103500761035003E-3</v>
      </c>
      <c r="M3211" s="2">
        <f t="shared" si="704"/>
        <v>7.6103500761036114E-3</v>
      </c>
      <c r="N3211" s="1">
        <v>230</v>
      </c>
      <c r="O3211" s="1">
        <v>1064</v>
      </c>
      <c r="P3211" s="1">
        <v>10</v>
      </c>
      <c r="Q3211" s="1">
        <v>4</v>
      </c>
      <c r="R3211" s="1">
        <v>6</v>
      </c>
      <c r="U3211" s="73"/>
      <c r="W3211" s="1">
        <v>0</v>
      </c>
      <c r="AG3211" s="7">
        <f>IF(Q3211&gt;0,RANK(Q3211,(N3211:P3211,Q3211:AE3211)),0)</f>
        <v>5</v>
      </c>
      <c r="AH3211" s="7">
        <f>IF(R3211&gt;0,RANK(R3211,(N3211:P3211,Q3211:AE3211)),0)</f>
        <v>4</v>
      </c>
      <c r="AI3211" s="7">
        <f>IF(T3211&gt;0,RANK(T3211,(N3211:P3211,Q3211:AE3211)),0)</f>
        <v>0</v>
      </c>
      <c r="AJ3211" s="7">
        <f>IF(S3211&gt;0,RANK(S3211,(N3211:P3211,Q3211:AE3211)),0)</f>
        <v>0</v>
      </c>
      <c r="AK3211" s="2">
        <f t="shared" si="705"/>
        <v>3.0441400304414001E-3</v>
      </c>
      <c r="AL3211" s="2">
        <f t="shared" si="705"/>
        <v>4.5662100456621002E-3</v>
      </c>
      <c r="AM3211" s="2">
        <f t="shared" si="706"/>
        <v>0</v>
      </c>
      <c r="AN3211" s="2">
        <f t="shared" si="707"/>
        <v>0</v>
      </c>
      <c r="AP3211" t="s">
        <v>2083</v>
      </c>
      <c r="AQ3211" t="s">
        <v>3033</v>
      </c>
      <c r="AR3211" s="69">
        <v>1</v>
      </c>
      <c r="AT3211" s="85" t="s">
        <v>3828</v>
      </c>
      <c r="AU3211" s="84" t="s">
        <v>3950</v>
      </c>
      <c r="AV3211" s="77" t="str">
        <f t="shared" si="708"/>
        <v>56027</v>
      </c>
      <c r="AX3211" s="7" t="s">
        <v>186</v>
      </c>
      <c r="BB3211" t="s">
        <v>4819</v>
      </c>
      <c r="BC3211" t="s">
        <v>5406</v>
      </c>
    </row>
    <row r="3212" spans="1:55" hidden="1" outlineLevel="1">
      <c r="A3212" t="s">
        <v>1020</v>
      </c>
      <c r="B3212" t="s">
        <v>3033</v>
      </c>
      <c r="C3212" s="1">
        <f t="shared" si="702"/>
        <v>14231</v>
      </c>
      <c r="D3212" s="7">
        <f>IF(N3212&gt;0, RANK(N3212,(N3212:P3212,Q3212:AE3212)),0)</f>
        <v>2</v>
      </c>
      <c r="E3212" s="7">
        <f>IF(O3212&gt;0,RANK(O3212,(N3212:P3212,Q3212:AE3212)),0)</f>
        <v>1</v>
      </c>
      <c r="F3212" s="7">
        <f>IF(P3212&gt;0,RANK(P3212,(N3212:P3212,Q3212:AE3212)),0)</f>
        <v>3</v>
      </c>
      <c r="G3212" s="1">
        <f t="shared" si="692"/>
        <v>7910</v>
      </c>
      <c r="H3212" s="2">
        <f t="shared" si="693"/>
        <v>0.55582882439744219</v>
      </c>
      <c r="I3212" s="2"/>
      <c r="J3212" s="2">
        <f t="shared" si="703"/>
        <v>0.21129927622795305</v>
      </c>
      <c r="K3212" s="2">
        <f t="shared" si="703"/>
        <v>0.76712810062539527</v>
      </c>
      <c r="L3212" s="2">
        <f t="shared" si="703"/>
        <v>1.1453868315648935E-2</v>
      </c>
      <c r="M3212" s="2">
        <f t="shared" si="704"/>
        <v>1.0118754831002713E-2</v>
      </c>
      <c r="N3212" s="1">
        <v>3007</v>
      </c>
      <c r="O3212" s="1">
        <v>10917</v>
      </c>
      <c r="P3212" s="1">
        <v>163</v>
      </c>
      <c r="Q3212" s="1">
        <v>70</v>
      </c>
      <c r="R3212" s="1">
        <v>42</v>
      </c>
      <c r="U3212" s="73"/>
      <c r="W3212" s="1">
        <v>32</v>
      </c>
      <c r="AG3212" s="7">
        <f>IF(Q3212&gt;0,RANK(Q3212,(N3212:P3212,Q3212:AE3212)),0)</f>
        <v>4</v>
      </c>
      <c r="AH3212" s="7">
        <f>IF(R3212&gt;0,RANK(R3212,(N3212:P3212,Q3212:AE3212)),0)</f>
        <v>5</v>
      </c>
      <c r="AI3212" s="7">
        <f>IF(T3212&gt;0,RANK(T3212,(N3212:P3212,Q3212:AE3212)),0)</f>
        <v>0</v>
      </c>
      <c r="AJ3212" s="7">
        <f>IF(S3212&gt;0,RANK(S3212,(N3212:P3212,Q3212:AE3212)),0)</f>
        <v>0</v>
      </c>
      <c r="AK3212" s="2">
        <f t="shared" si="705"/>
        <v>4.9188391539596657E-3</v>
      </c>
      <c r="AL3212" s="2">
        <f t="shared" si="705"/>
        <v>2.9513034923757992E-3</v>
      </c>
      <c r="AM3212" s="2">
        <f t="shared" si="706"/>
        <v>0</v>
      </c>
      <c r="AN3212" s="2">
        <f t="shared" si="707"/>
        <v>0</v>
      </c>
      <c r="AP3212" t="s">
        <v>1020</v>
      </c>
      <c r="AQ3212" t="s">
        <v>3033</v>
      </c>
      <c r="AR3212" s="69">
        <v>1</v>
      </c>
      <c r="AT3212" s="85" t="s">
        <v>3828</v>
      </c>
      <c r="AU3212" s="84" t="s">
        <v>3951</v>
      </c>
      <c r="AV3212" s="77" t="str">
        <f t="shared" si="708"/>
        <v>56029</v>
      </c>
      <c r="AX3212" s="7" t="s">
        <v>186</v>
      </c>
      <c r="BB3212" t="s">
        <v>637</v>
      </c>
      <c r="BC3212" t="s">
        <v>5407</v>
      </c>
    </row>
    <row r="3213" spans="1:55" hidden="1" outlineLevel="1">
      <c r="A3213" t="s">
        <v>3135</v>
      </c>
      <c r="B3213" t="s">
        <v>3033</v>
      </c>
      <c r="C3213" s="1">
        <f t="shared" si="702"/>
        <v>4574</v>
      </c>
      <c r="D3213" s="7">
        <f>IF(N3213&gt;0, RANK(N3213,(N3213:P3213,Q3213:AE3213)),0)</f>
        <v>2</v>
      </c>
      <c r="E3213" s="7">
        <f>IF(O3213&gt;0,RANK(O3213,(N3213:P3213,Q3213:AE3213)),0)</f>
        <v>1</v>
      </c>
      <c r="F3213" s="7">
        <f>IF(P3213&gt;0,RANK(P3213,(N3213:P3213,Q3213:AE3213)),0)</f>
        <v>3</v>
      </c>
      <c r="G3213" s="1">
        <f t="shared" si="692"/>
        <v>1821</v>
      </c>
      <c r="H3213" s="2">
        <f t="shared" si="693"/>
        <v>0.39811980760822036</v>
      </c>
      <c r="I3213" s="2"/>
      <c r="J3213" s="2">
        <f t="shared" si="703"/>
        <v>0.29033668561434195</v>
      </c>
      <c r="K3213" s="2">
        <f t="shared" si="703"/>
        <v>0.6884564932225623</v>
      </c>
      <c r="L3213" s="2">
        <f t="shared" si="703"/>
        <v>1.1368605159597726E-2</v>
      </c>
      <c r="M3213" s="2">
        <f t="shared" si="704"/>
        <v>9.8382160034980754E-3</v>
      </c>
      <c r="N3213" s="1">
        <v>1328</v>
      </c>
      <c r="O3213" s="1">
        <v>3149</v>
      </c>
      <c r="P3213" s="1">
        <v>52</v>
      </c>
      <c r="Q3213" s="1">
        <v>23</v>
      </c>
      <c r="R3213" s="1">
        <v>14</v>
      </c>
      <c r="U3213" s="73"/>
      <c r="W3213" s="1">
        <v>8</v>
      </c>
      <c r="AG3213" s="7">
        <f>IF(Q3213&gt;0,RANK(Q3213,(N3213:P3213,Q3213:AE3213)),0)</f>
        <v>4</v>
      </c>
      <c r="AH3213" s="7">
        <f>IF(R3213&gt;0,RANK(R3213,(N3213:P3213,Q3213:AE3213)),0)</f>
        <v>5</v>
      </c>
      <c r="AI3213" s="7">
        <f>IF(T3213&gt;0,RANK(T3213,(N3213:P3213,Q3213:AE3213)),0)</f>
        <v>0</v>
      </c>
      <c r="AJ3213" s="7">
        <f>IF(S3213&gt;0,RANK(S3213,(N3213:P3213,Q3213:AE3213)),0)</f>
        <v>0</v>
      </c>
      <c r="AK3213" s="2">
        <f t="shared" si="705"/>
        <v>5.028421512898994E-3</v>
      </c>
      <c r="AL3213" s="2">
        <f t="shared" si="705"/>
        <v>3.060778312199388E-3</v>
      </c>
      <c r="AM3213" s="2">
        <f t="shared" si="706"/>
        <v>0</v>
      </c>
      <c r="AN3213" s="2">
        <f t="shared" si="707"/>
        <v>0</v>
      </c>
      <c r="AP3213" t="s">
        <v>3135</v>
      </c>
      <c r="AQ3213" t="s">
        <v>3033</v>
      </c>
      <c r="AR3213" s="69">
        <v>1</v>
      </c>
      <c r="AT3213" s="85" t="s">
        <v>3828</v>
      </c>
      <c r="AU3213" s="84" t="s">
        <v>3971</v>
      </c>
      <c r="AV3213" s="77" t="str">
        <f t="shared" si="708"/>
        <v>56031</v>
      </c>
      <c r="AX3213" s="7" t="s">
        <v>186</v>
      </c>
      <c r="BB3213" t="s">
        <v>637</v>
      </c>
      <c r="BC3213" t="s">
        <v>5407</v>
      </c>
    </row>
    <row r="3214" spans="1:55" hidden="1" outlineLevel="1">
      <c r="A3214" t="s">
        <v>2713</v>
      </c>
      <c r="B3214" t="s">
        <v>3033</v>
      </c>
      <c r="C3214" s="1">
        <f t="shared" si="702"/>
        <v>14029</v>
      </c>
      <c r="D3214" s="7">
        <f>IF(N3214&gt;0, RANK(N3214,(N3214:P3214,Q3214:AE3214)),0)</f>
        <v>2</v>
      </c>
      <c r="E3214" s="7">
        <f>IF(O3214&gt;0,RANK(O3214,(N3214:P3214,Q3214:AE3214)),0)</f>
        <v>1</v>
      </c>
      <c r="F3214" s="7">
        <f>IF(P3214&gt;0,RANK(P3214,(N3214:P3214,Q3214:AE3214)),0)</f>
        <v>3</v>
      </c>
      <c r="G3214" s="1">
        <f t="shared" si="692"/>
        <v>5623</v>
      </c>
      <c r="H3214" s="2">
        <f t="shared" si="693"/>
        <v>0.40081260246631978</v>
      </c>
      <c r="I3214" s="2"/>
      <c r="J3214" s="2">
        <f t="shared" si="703"/>
        <v>0.28982821298738326</v>
      </c>
      <c r="K3214" s="2">
        <f t="shared" si="703"/>
        <v>0.69064081545370304</v>
      </c>
      <c r="L3214" s="2">
        <f t="shared" si="703"/>
        <v>1.1048542305224892E-2</v>
      </c>
      <c r="M3214" s="2">
        <f t="shared" si="704"/>
        <v>8.4824292536888092E-3</v>
      </c>
      <c r="N3214" s="1">
        <v>4066</v>
      </c>
      <c r="O3214" s="1">
        <v>9689</v>
      </c>
      <c r="P3214" s="1">
        <v>155</v>
      </c>
      <c r="Q3214" s="1">
        <v>68</v>
      </c>
      <c r="R3214" s="1">
        <v>28</v>
      </c>
      <c r="U3214" s="73"/>
      <c r="W3214" s="1">
        <v>23</v>
      </c>
      <c r="AG3214" s="7">
        <f>IF(Q3214&gt;0,RANK(Q3214,(N3214:P3214,Q3214:AE3214)),0)</f>
        <v>4</v>
      </c>
      <c r="AH3214" s="7">
        <f>IF(R3214&gt;0,RANK(R3214,(N3214:P3214,Q3214:AE3214)),0)</f>
        <v>5</v>
      </c>
      <c r="AI3214" s="7">
        <f>IF(T3214&gt;0,RANK(T3214,(N3214:P3214,Q3214:AE3214)),0)</f>
        <v>0</v>
      </c>
      <c r="AJ3214" s="7">
        <f>IF(S3214&gt;0,RANK(S3214,(N3214:P3214,Q3214:AE3214)),0)</f>
        <v>0</v>
      </c>
      <c r="AK3214" s="2">
        <f t="shared" si="705"/>
        <v>4.8471024306793072E-3</v>
      </c>
      <c r="AL3214" s="2">
        <f t="shared" si="705"/>
        <v>1.9958657067503031E-3</v>
      </c>
      <c r="AM3214" s="2">
        <f t="shared" si="706"/>
        <v>0</v>
      </c>
      <c r="AN3214" s="2">
        <f t="shared" si="707"/>
        <v>0</v>
      </c>
      <c r="AP3214" t="s">
        <v>2713</v>
      </c>
      <c r="AQ3214" t="s">
        <v>3033</v>
      </c>
      <c r="AR3214" s="69">
        <v>1</v>
      </c>
      <c r="AT3214" s="85" t="s">
        <v>3828</v>
      </c>
      <c r="AU3214" s="84" t="s">
        <v>3972</v>
      </c>
      <c r="AV3214" s="77" t="str">
        <f t="shared" si="708"/>
        <v>56033</v>
      </c>
      <c r="AX3214" s="7" t="s">
        <v>186</v>
      </c>
      <c r="BB3214" t="s">
        <v>637</v>
      </c>
      <c r="BC3214" t="s">
        <v>5407</v>
      </c>
    </row>
    <row r="3215" spans="1:55" hidden="1" outlineLevel="1">
      <c r="A3215" t="s">
        <v>3557</v>
      </c>
      <c r="B3215" t="s">
        <v>3033</v>
      </c>
      <c r="C3215" s="1">
        <f t="shared" si="702"/>
        <v>3651</v>
      </c>
      <c r="D3215" s="7">
        <f>IF(N3215&gt;0, RANK(N3215,(N3215:P3215,Q3215:AE3215)),0)</f>
        <v>2</v>
      </c>
      <c r="E3215" s="7">
        <f>IF(O3215&gt;0,RANK(O3215,(N3215:P3215,Q3215:AE3215)),0)</f>
        <v>1</v>
      </c>
      <c r="F3215" s="7">
        <f>IF(P3215&gt;0,RANK(P3215,(N3215:P3215,Q3215:AE3215)),0)</f>
        <v>3</v>
      </c>
      <c r="G3215" s="1">
        <f t="shared" si="692"/>
        <v>2117</v>
      </c>
      <c r="H3215" s="2">
        <f t="shared" si="693"/>
        <v>0.57984113941385917</v>
      </c>
      <c r="I3215" s="2"/>
      <c r="J3215" s="2">
        <f t="shared" si="703"/>
        <v>0.19994522048753766</v>
      </c>
      <c r="K3215" s="2">
        <f t="shared" si="703"/>
        <v>0.77978635990139689</v>
      </c>
      <c r="L3215" s="2">
        <f t="shared" si="703"/>
        <v>1.259928786633799E-2</v>
      </c>
      <c r="M3215" s="2">
        <f t="shared" si="704"/>
        <v>7.6691317447275236E-3</v>
      </c>
      <c r="N3215" s="1">
        <v>730</v>
      </c>
      <c r="O3215" s="1">
        <v>2847</v>
      </c>
      <c r="P3215" s="1">
        <v>46</v>
      </c>
      <c r="Q3215" s="1">
        <v>17</v>
      </c>
      <c r="R3215" s="1">
        <v>10</v>
      </c>
      <c r="U3215" s="73"/>
      <c r="W3215" s="1">
        <v>1</v>
      </c>
      <c r="AG3215" s="7">
        <f>IF(Q3215&gt;0,RANK(Q3215,(N3215:P3215,Q3215:AE3215)),0)</f>
        <v>4</v>
      </c>
      <c r="AH3215" s="7">
        <f>IF(R3215&gt;0,RANK(R3215,(N3215:P3215,Q3215:AE3215)),0)</f>
        <v>5</v>
      </c>
      <c r="AI3215" s="7">
        <f>IF(T3215&gt;0,RANK(T3215,(N3215:P3215,Q3215:AE3215)),0)</f>
        <v>0</v>
      </c>
      <c r="AJ3215" s="7">
        <f>IF(S3215&gt;0,RANK(S3215,(N3215:P3215,Q3215:AE3215)),0)</f>
        <v>0</v>
      </c>
      <c r="AK3215" s="2">
        <f t="shared" si="705"/>
        <v>4.6562585592988225E-3</v>
      </c>
      <c r="AL3215" s="2">
        <f t="shared" si="705"/>
        <v>2.7389756231169541E-3</v>
      </c>
      <c r="AM3215" s="2">
        <f t="shared" si="706"/>
        <v>0</v>
      </c>
      <c r="AN3215" s="2">
        <f t="shared" si="707"/>
        <v>0</v>
      </c>
      <c r="AP3215" t="s">
        <v>3557</v>
      </c>
      <c r="AQ3215" t="s">
        <v>3033</v>
      </c>
      <c r="AR3215" s="69">
        <v>1</v>
      </c>
      <c r="AT3215" s="85" t="s">
        <v>3828</v>
      </c>
      <c r="AU3215" s="84" t="s">
        <v>3970</v>
      </c>
      <c r="AV3215" s="77" t="str">
        <f t="shared" si="708"/>
        <v>56035</v>
      </c>
      <c r="AX3215" s="7" t="s">
        <v>186</v>
      </c>
      <c r="BB3215" t="s">
        <v>4819</v>
      </c>
      <c r="BC3215" t="s">
        <v>5406</v>
      </c>
    </row>
    <row r="3216" spans="1:55" hidden="1" outlineLevel="1">
      <c r="A3216" t="s">
        <v>3941</v>
      </c>
      <c r="B3216" t="s">
        <v>3033</v>
      </c>
      <c r="C3216" s="1">
        <f t="shared" si="702"/>
        <v>16272</v>
      </c>
      <c r="D3216" s="7">
        <f>IF(N3216&gt;0, RANK(N3216,(N3216:P3216,Q3216:AE3216)),0)</f>
        <v>2</v>
      </c>
      <c r="E3216" s="7">
        <f>IF(O3216&gt;0,RANK(O3216,(N3216:P3216,Q3216:AE3216)),0)</f>
        <v>1</v>
      </c>
      <c r="F3216" s="7">
        <f>IF(P3216&gt;0,RANK(P3216,(N3216:P3216,Q3216:AE3216)),0)</f>
        <v>3</v>
      </c>
      <c r="G3216" s="1">
        <f t="shared" si="692"/>
        <v>5445</v>
      </c>
      <c r="H3216" s="2">
        <f t="shared" si="693"/>
        <v>0.33462389380530971</v>
      </c>
      <c r="I3216" s="2"/>
      <c r="J3216" s="2">
        <f t="shared" si="703"/>
        <v>0.32005899705014751</v>
      </c>
      <c r="K3216" s="2">
        <f t="shared" si="703"/>
        <v>0.65468289085545728</v>
      </c>
      <c r="L3216" s="2">
        <f t="shared" si="703"/>
        <v>1.4073254670599803E-2</v>
      </c>
      <c r="M3216" s="2">
        <f t="shared" si="704"/>
        <v>1.118485742379541E-2</v>
      </c>
      <c r="N3216" s="1">
        <v>5208</v>
      </c>
      <c r="O3216" s="1">
        <v>10653</v>
      </c>
      <c r="P3216" s="1">
        <v>229</v>
      </c>
      <c r="Q3216" s="1">
        <v>79</v>
      </c>
      <c r="R3216" s="1">
        <v>56</v>
      </c>
      <c r="U3216" s="73"/>
      <c r="W3216" s="1">
        <v>47</v>
      </c>
      <c r="AG3216" s="7">
        <f>IF(Q3216&gt;0,RANK(Q3216,(N3216:P3216,Q3216:AE3216)),0)</f>
        <v>4</v>
      </c>
      <c r="AH3216" s="7">
        <f>IF(R3216&gt;0,RANK(R3216,(N3216:P3216,Q3216:AE3216)),0)</f>
        <v>5</v>
      </c>
      <c r="AI3216" s="7">
        <f>IF(T3216&gt;0,RANK(T3216,(N3216:P3216,Q3216:AE3216)),0)</f>
        <v>0</v>
      </c>
      <c r="AJ3216" s="7">
        <f>IF(S3216&gt;0,RANK(S3216,(N3216:P3216,Q3216:AE3216)),0)</f>
        <v>0</v>
      </c>
      <c r="AK3216" s="2">
        <f t="shared" si="705"/>
        <v>4.8549655850540809E-3</v>
      </c>
      <c r="AL3216" s="2">
        <f t="shared" si="705"/>
        <v>3.4414945919370699E-3</v>
      </c>
      <c r="AM3216" s="2">
        <f t="shared" si="706"/>
        <v>0</v>
      </c>
      <c r="AN3216" s="2">
        <f t="shared" si="707"/>
        <v>0</v>
      </c>
      <c r="AP3216" t="s">
        <v>3941</v>
      </c>
      <c r="AQ3216" t="s">
        <v>3033</v>
      </c>
      <c r="AR3216" s="69">
        <v>1</v>
      </c>
      <c r="AT3216" s="85" t="s">
        <v>3828</v>
      </c>
      <c r="AU3216" s="84" t="s">
        <v>3656</v>
      </c>
      <c r="AV3216" s="77" t="str">
        <f t="shared" si="708"/>
        <v>56037</v>
      </c>
      <c r="AX3216" s="7" t="s">
        <v>186</v>
      </c>
      <c r="BB3216" t="s">
        <v>5403</v>
      </c>
      <c r="BC3216" t="s">
        <v>5408</v>
      </c>
    </row>
    <row r="3217" spans="1:55" hidden="1" outlineLevel="1">
      <c r="A3217" t="s">
        <v>1879</v>
      </c>
      <c r="B3217" t="s">
        <v>3033</v>
      </c>
      <c r="C3217" s="1">
        <f t="shared" si="702"/>
        <v>11359</v>
      </c>
      <c r="D3217" s="7">
        <f>IF(N3217&gt;0, RANK(N3217,(N3217:P3217,Q3217:AE3217)),0)</f>
        <v>1</v>
      </c>
      <c r="E3217" s="7">
        <f>IF(O3217&gt;0,RANK(O3217,(N3217:P3217,Q3217:AE3217)),0)</f>
        <v>2</v>
      </c>
      <c r="F3217" s="7">
        <f>IF(P3217&gt;0,RANK(P3217,(N3217:P3217,Q3217:AE3217)),0)</f>
        <v>3</v>
      </c>
      <c r="G3217" s="1">
        <f t="shared" si="692"/>
        <v>848</v>
      </c>
      <c r="H3217" s="2">
        <f t="shared" si="693"/>
        <v>7.4654459019279862E-2</v>
      </c>
      <c r="I3217" s="2"/>
      <c r="J3217" s="2">
        <f t="shared" si="703"/>
        <v>0.5257505062065323</v>
      </c>
      <c r="K3217" s="2">
        <f t="shared" si="703"/>
        <v>0.45109604718725238</v>
      </c>
      <c r="L3217" s="2">
        <f t="shared" si="703"/>
        <v>1.4701998415353464E-2</v>
      </c>
      <c r="M3217" s="2">
        <f t="shared" si="704"/>
        <v>8.4514481908618579E-3</v>
      </c>
      <c r="N3217" s="1">
        <v>5972</v>
      </c>
      <c r="O3217" s="1">
        <v>5124</v>
      </c>
      <c r="P3217" s="1">
        <v>167</v>
      </c>
      <c r="Q3217" s="1">
        <v>61</v>
      </c>
      <c r="R3217" s="1">
        <v>11</v>
      </c>
      <c r="W3217" s="1">
        <v>24</v>
      </c>
      <c r="AG3217" s="7">
        <f>IF(Q3217&gt;0,RANK(Q3217,(N3217:P3217,Q3217:AE3217)),0)</f>
        <v>4</v>
      </c>
      <c r="AH3217" s="7">
        <f>IF(R3217&gt;0,RANK(R3217,(N3217:P3217,Q3217:AE3217)),0)</f>
        <v>6</v>
      </c>
      <c r="AI3217" s="7">
        <f>IF(T3217&gt;0,RANK(T3217,(N3217:P3217,Q3217:AE3217)),0)</f>
        <v>0</v>
      </c>
      <c r="AJ3217" s="7">
        <f>IF(S3217&gt;0,RANK(S3217,(N3217:P3217,Q3217:AE3217)),0)</f>
        <v>0</v>
      </c>
      <c r="AK3217" s="2">
        <f t="shared" si="705"/>
        <v>5.3701910379434807E-3</v>
      </c>
      <c r="AL3217" s="2">
        <f t="shared" si="705"/>
        <v>9.683951052029228E-4</v>
      </c>
      <c r="AM3217" s="2">
        <f t="shared" si="706"/>
        <v>0</v>
      </c>
      <c r="AN3217" s="2">
        <f t="shared" si="707"/>
        <v>0</v>
      </c>
      <c r="AP3217" t="s">
        <v>1879</v>
      </c>
      <c r="AQ3217" t="s">
        <v>3033</v>
      </c>
      <c r="AR3217" s="69">
        <v>1</v>
      </c>
      <c r="AT3217" s="85" t="s">
        <v>3828</v>
      </c>
      <c r="AU3217" s="84" t="s">
        <v>5210</v>
      </c>
      <c r="AV3217" s="77" t="str">
        <f t="shared" si="708"/>
        <v>56039</v>
      </c>
      <c r="AX3217" s="7" t="s">
        <v>186</v>
      </c>
      <c r="BB3217" t="s">
        <v>637</v>
      </c>
      <c r="BC3217" t="s">
        <v>5382</v>
      </c>
    </row>
    <row r="3218" spans="1:55" hidden="1" outlineLevel="1">
      <c r="A3218" t="s">
        <v>4581</v>
      </c>
      <c r="B3218" t="s">
        <v>3033</v>
      </c>
      <c r="C3218" s="1">
        <f t="shared" si="702"/>
        <v>8081</v>
      </c>
      <c r="D3218" s="7">
        <f>IF(N3218&gt;0, RANK(N3218,(N3218:P3218,Q3218:AE3218)),0)</f>
        <v>2</v>
      </c>
      <c r="E3218" s="7">
        <f>IF(O3218&gt;0,RANK(O3218,(N3218:P3218,Q3218:AE3218)),0)</f>
        <v>1</v>
      </c>
      <c r="F3218" s="7">
        <f>IF(P3218&gt;0,RANK(P3218,(N3218:P3218,Q3218:AE3218)),0)</f>
        <v>3</v>
      </c>
      <c r="G3218" s="1">
        <f t="shared" si="692"/>
        <v>4266</v>
      </c>
      <c r="H3218" s="2">
        <f t="shared" si="693"/>
        <v>0.52790496225714634</v>
      </c>
      <c r="I3218" s="2"/>
      <c r="J3218" s="2">
        <f t="shared" si="703"/>
        <v>0.22460091572825144</v>
      </c>
      <c r="K3218" s="2">
        <f t="shared" si="703"/>
        <v>0.75250587798539781</v>
      </c>
      <c r="L3218" s="2">
        <f t="shared" si="703"/>
        <v>1.1879717856700903E-2</v>
      </c>
      <c r="M3218" s="2">
        <f t="shared" si="704"/>
        <v>1.1013488429649818E-2</v>
      </c>
      <c r="N3218" s="1">
        <v>1815</v>
      </c>
      <c r="O3218" s="1">
        <v>6081</v>
      </c>
      <c r="P3218" s="1">
        <v>96</v>
      </c>
      <c r="Q3218" s="1">
        <v>53</v>
      </c>
      <c r="R3218" s="1">
        <v>25</v>
      </c>
      <c r="W3218" s="1">
        <v>11</v>
      </c>
      <c r="AG3218" s="7">
        <f>IF(Q3218&gt;0,RANK(Q3218,(N3218:P3218,Q3218:AE3218)),0)</f>
        <v>4</v>
      </c>
      <c r="AH3218" s="7">
        <f>IF(R3218&gt;0,RANK(R3218,(N3218:P3218,Q3218:AE3218)),0)</f>
        <v>5</v>
      </c>
      <c r="AI3218" s="7">
        <f>IF(T3218&gt;0,RANK(T3218,(N3218:P3218,Q3218:AE3218)),0)</f>
        <v>0</v>
      </c>
      <c r="AJ3218" s="7">
        <f>IF(S3218&gt;0,RANK(S3218,(N3218:P3218,Q3218:AE3218)),0)</f>
        <v>0</v>
      </c>
      <c r="AK3218" s="2">
        <f t="shared" si="705"/>
        <v>6.5585942333869574E-3</v>
      </c>
      <c r="AL3218" s="2">
        <f t="shared" si="705"/>
        <v>3.0936765251825269E-3</v>
      </c>
      <c r="AM3218" s="2">
        <f t="shared" si="706"/>
        <v>0</v>
      </c>
      <c r="AN3218" s="2">
        <f t="shared" si="707"/>
        <v>0</v>
      </c>
      <c r="AP3218" t="s">
        <v>4581</v>
      </c>
      <c r="AQ3218" t="s">
        <v>3033</v>
      </c>
      <c r="AR3218" s="69">
        <v>1</v>
      </c>
      <c r="AT3218" s="85" t="s">
        <v>3828</v>
      </c>
      <c r="AU3218" s="84" t="s">
        <v>5211</v>
      </c>
      <c r="AV3218" s="77" t="str">
        <f t="shared" si="708"/>
        <v>56041</v>
      </c>
      <c r="AX3218" s="7" t="s">
        <v>186</v>
      </c>
      <c r="BB3218" t="s">
        <v>637</v>
      </c>
      <c r="BC3218" t="s">
        <v>5382</v>
      </c>
    </row>
    <row r="3219" spans="1:55" hidden="1" outlineLevel="1">
      <c r="A3219" t="s">
        <v>3232</v>
      </c>
      <c r="B3219" t="s">
        <v>3033</v>
      </c>
      <c r="C3219" s="1">
        <f t="shared" si="702"/>
        <v>4114</v>
      </c>
      <c r="D3219" s="7">
        <f>IF(N3219&gt;0, RANK(N3219,(N3219:P3219,Q3219:AE3219)),0)</f>
        <v>2</v>
      </c>
      <c r="E3219" s="7">
        <f>IF(O3219&gt;0,RANK(O3219,(N3219:P3219,Q3219:AE3219)),0)</f>
        <v>1</v>
      </c>
      <c r="F3219" s="7">
        <f>IF(P3219&gt;0,RANK(P3219,(N3219:P3219,Q3219:AE3219)),0)</f>
        <v>3</v>
      </c>
      <c r="G3219" s="1">
        <f t="shared" si="692"/>
        <v>2345</v>
      </c>
      <c r="H3219" s="2">
        <f t="shared" si="693"/>
        <v>0.57000486144871176</v>
      </c>
      <c r="I3219" s="2"/>
      <c r="J3219" s="2">
        <f t="shared" si="703"/>
        <v>0.20782693242586292</v>
      </c>
      <c r="K3219" s="2">
        <f t="shared" si="703"/>
        <v>0.77783179387457457</v>
      </c>
      <c r="L3219" s="2">
        <f t="shared" si="703"/>
        <v>8.0213903743315516E-3</v>
      </c>
      <c r="M3219" s="2">
        <f t="shared" si="704"/>
        <v>6.3198833252309551E-3</v>
      </c>
      <c r="N3219" s="1">
        <v>855</v>
      </c>
      <c r="O3219" s="1">
        <v>3200</v>
      </c>
      <c r="P3219" s="1">
        <v>33</v>
      </c>
      <c r="Q3219" s="1">
        <v>11</v>
      </c>
      <c r="R3219" s="1">
        <v>10</v>
      </c>
      <c r="W3219" s="1">
        <v>5</v>
      </c>
      <c r="AG3219" s="7">
        <f>IF(Q3219&gt;0,RANK(Q3219,(N3219:P3219,Q3219:AE3219)),0)</f>
        <v>4</v>
      </c>
      <c r="AH3219" s="7">
        <f>IF(R3219&gt;0,RANK(R3219,(N3219:P3219,Q3219:AE3219)),0)</f>
        <v>5</v>
      </c>
      <c r="AI3219" s="7">
        <f>IF(T3219&gt;0,RANK(T3219,(N3219:P3219,Q3219:AE3219)),0)</f>
        <v>0</v>
      </c>
      <c r="AJ3219" s="7">
        <f>IF(S3219&gt;0,RANK(S3219,(N3219:P3219,Q3219:AE3219)),0)</f>
        <v>0</v>
      </c>
      <c r="AK3219" s="2">
        <f t="shared" si="705"/>
        <v>2.6737967914438501E-3</v>
      </c>
      <c r="AL3219" s="2">
        <f t="shared" si="705"/>
        <v>2.4307243558580457E-3</v>
      </c>
      <c r="AM3219" s="2">
        <f t="shared" si="706"/>
        <v>0</v>
      </c>
      <c r="AN3219" s="2">
        <f t="shared" si="707"/>
        <v>0</v>
      </c>
      <c r="AP3219" t="s">
        <v>3232</v>
      </c>
      <c r="AQ3219" t="s">
        <v>3033</v>
      </c>
      <c r="AR3219" s="69">
        <v>1</v>
      </c>
      <c r="AT3219" s="85" t="s">
        <v>3828</v>
      </c>
      <c r="AU3219" s="84" t="s">
        <v>5216</v>
      </c>
      <c r="AV3219" s="77" t="str">
        <f t="shared" si="708"/>
        <v>56043</v>
      </c>
      <c r="AX3219" s="7" t="s">
        <v>186</v>
      </c>
      <c r="BB3219" t="s">
        <v>5409</v>
      </c>
      <c r="BC3219" t="s">
        <v>5388</v>
      </c>
    </row>
    <row r="3220" spans="1:55" hidden="1" outlineLevel="1">
      <c r="A3220" t="s">
        <v>3621</v>
      </c>
      <c r="B3220" t="s">
        <v>3033</v>
      </c>
      <c r="C3220" s="1">
        <f t="shared" si="702"/>
        <v>3392</v>
      </c>
      <c r="D3220" s="7">
        <f>IF(N3220&gt;0, RANK(N3220,(N3220:P3220,Q3220:AE3220)),0)</f>
        <v>2</v>
      </c>
      <c r="E3220" s="7">
        <f>IF(O3220&gt;0,RANK(O3220,(N3220:P3220,Q3220:AE3220)),0)</f>
        <v>1</v>
      </c>
      <c r="F3220" s="7">
        <f>IF(P3220&gt;0,RANK(P3220,(N3220:P3220,Q3220:AE3220)),0)</f>
        <v>3</v>
      </c>
      <c r="G3220" s="1">
        <f t="shared" si="692"/>
        <v>2159</v>
      </c>
      <c r="H3220" s="2">
        <f t="shared" si="693"/>
        <v>0.636497641509434</v>
      </c>
      <c r="I3220" s="2"/>
      <c r="J3220" s="2">
        <f t="shared" si="703"/>
        <v>0.17099056603773585</v>
      </c>
      <c r="K3220" s="2">
        <f t="shared" si="703"/>
        <v>0.80748820754716977</v>
      </c>
      <c r="L3220" s="2">
        <f t="shared" si="703"/>
        <v>1.1202830188679245E-2</v>
      </c>
      <c r="M3220" s="2">
        <f t="shared" si="704"/>
        <v>1.0318396226415108E-2</v>
      </c>
      <c r="N3220" s="1">
        <v>580</v>
      </c>
      <c r="O3220" s="1">
        <v>2739</v>
      </c>
      <c r="P3220" s="1">
        <v>38</v>
      </c>
      <c r="Q3220" s="1">
        <v>17</v>
      </c>
      <c r="R3220" s="1">
        <v>12</v>
      </c>
      <c r="W3220" s="1">
        <v>6</v>
      </c>
      <c r="AG3220" s="7">
        <f>IF(Q3220&gt;0,RANK(Q3220,(N3220:P3220,Q3220:AE3220)),0)</f>
        <v>4</v>
      </c>
      <c r="AH3220" s="7">
        <f>IF(R3220&gt;0,RANK(R3220,(N3220:P3220,Q3220:AE3220)),0)</f>
        <v>5</v>
      </c>
      <c r="AI3220" s="7">
        <f>IF(T3220&gt;0,RANK(T3220,(N3220:P3220,Q3220:AE3220)),0)</f>
        <v>0</v>
      </c>
      <c r="AJ3220" s="7">
        <f>IF(S3220&gt;0,RANK(S3220,(N3220:P3220,Q3220:AE3220)),0)</f>
        <v>0</v>
      </c>
      <c r="AK3220" s="2">
        <f t="shared" si="705"/>
        <v>5.0117924528301884E-3</v>
      </c>
      <c r="AL3220" s="2">
        <f t="shared" si="705"/>
        <v>3.5377358490566039E-3</v>
      </c>
      <c r="AM3220" s="2">
        <f t="shared" si="706"/>
        <v>0</v>
      </c>
      <c r="AN3220" s="2">
        <f t="shared" si="707"/>
        <v>0</v>
      </c>
      <c r="AP3220" t="s">
        <v>3621</v>
      </c>
      <c r="AQ3220" t="s">
        <v>3033</v>
      </c>
      <c r="AR3220" s="69">
        <v>1</v>
      </c>
      <c r="AT3220" s="85" t="s">
        <v>3828</v>
      </c>
      <c r="AU3220" s="84" t="s">
        <v>3961</v>
      </c>
      <c r="AV3220" s="77" t="str">
        <f t="shared" si="708"/>
        <v>56045</v>
      </c>
      <c r="AX3220" s="7" t="s">
        <v>186</v>
      </c>
      <c r="BB3220" t="s">
        <v>637</v>
      </c>
      <c r="BC3220" t="s">
        <v>5389</v>
      </c>
    </row>
    <row r="3221" spans="1:55" collapsed="1">
      <c r="A3221" t="s">
        <v>2938</v>
      </c>
      <c r="B3221" t="s">
        <v>3839</v>
      </c>
      <c r="C3221" s="1">
        <f t="shared" si="702"/>
        <v>243428</v>
      </c>
      <c r="D3221" s="7">
        <f>IF(N3221&gt;0, RANK(N3221,(N3221:P3221,Q3221:AE3221)),0)</f>
        <v>2</v>
      </c>
      <c r="E3221" s="7">
        <f>IF(O3221&gt;0,RANK(O3221,(N3221:P3221,Q3221:AE3221)),0)</f>
        <v>1</v>
      </c>
      <c r="F3221" s="7">
        <f>IF(P3221&gt;0,RANK(P3221,(N3221:P3221,Q3221:AE3221)),0)</f>
        <v>3</v>
      </c>
      <c r="G3221" s="1">
        <f t="shared" si="692"/>
        <v>96853</v>
      </c>
      <c r="H3221" s="2">
        <f t="shared" si="693"/>
        <v>0.39787123913436417</v>
      </c>
      <c r="I3221" s="2"/>
      <c r="J3221" s="2">
        <f t="shared" si="703"/>
        <v>0.29074716137831308</v>
      </c>
      <c r="K3221" s="2">
        <f t="shared" si="703"/>
        <v>0.68861840051267731</v>
      </c>
      <c r="L3221" s="2">
        <f t="shared" si="703"/>
        <v>1.1260002957753422E-2</v>
      </c>
      <c r="M3221" s="2">
        <f t="shared" si="704"/>
        <v>9.3744351512562458E-3</v>
      </c>
      <c r="N3221" s="1">
        <f>SUM(N3198:N3220)</f>
        <v>70776</v>
      </c>
      <c r="O3221" s="1">
        <f>SUM(O3198:O3220)</f>
        <v>167629</v>
      </c>
      <c r="P3221" s="1">
        <f>SUM(P3198:P3220)</f>
        <v>2741</v>
      </c>
      <c r="Q3221" s="1">
        <f>SUM(Q3198:Q3220)</f>
        <v>1171</v>
      </c>
      <c r="R3221" s="1">
        <f>SUM(R3198:R3220)</f>
        <v>631</v>
      </c>
      <c r="W3221" s="1">
        <f>SUM(W3198:W3220)</f>
        <v>480</v>
      </c>
      <c r="AG3221" s="7">
        <f>IF(Q3221&gt;0,RANK(Q3221,(N3221:P3221,Q3221:AE3221)),0)</f>
        <v>4</v>
      </c>
      <c r="AH3221" s="7">
        <f>IF(R3221&gt;0,RANK(R3221,(N3221:P3221,Q3221:AE3221)),0)</f>
        <v>5</v>
      </c>
      <c r="AI3221" s="7">
        <f>IF(T3221&gt;0,RANK(T3221,(N3221:P3221,Q3221:AE3221)),0)</f>
        <v>0</v>
      </c>
      <c r="AJ3221" s="7">
        <f>IF(S3221&gt;0,RANK(S3221,(N3221:P3221,Q3221:AE3221)),0)</f>
        <v>0</v>
      </c>
      <c r="AK3221" s="2">
        <f t="shared" si="705"/>
        <v>4.8104573015429614E-3</v>
      </c>
      <c r="AL3221" s="2">
        <f t="shared" si="705"/>
        <v>2.5921422350756694E-3</v>
      </c>
      <c r="AM3221" s="2">
        <f t="shared" si="706"/>
        <v>0</v>
      </c>
      <c r="AN3221" s="2">
        <f t="shared" si="707"/>
        <v>0</v>
      </c>
      <c r="AP3221" t="s">
        <v>2938</v>
      </c>
      <c r="AQ3221" t="s">
        <v>3839</v>
      </c>
      <c r="AT3221" s="85" t="s">
        <v>3828</v>
      </c>
      <c r="AU3221" s="116"/>
      <c r="AV3221" s="77" t="str">
        <f t="shared" si="708"/>
        <v>56</v>
      </c>
      <c r="AX3221" s="7" t="s">
        <v>2301</v>
      </c>
    </row>
    <row r="3222" spans="1:55">
      <c r="C3222" s="1"/>
      <c r="E3222" s="7"/>
      <c r="F3222" s="7"/>
      <c r="I3222" s="2"/>
      <c r="AG3222" s="7"/>
      <c r="AH3222" s="7"/>
      <c r="AI3222" s="7"/>
      <c r="AJ3222" s="7"/>
    </row>
    <row r="3223" spans="1:55">
      <c r="A3223" s="68"/>
      <c r="C3223" s="1"/>
      <c r="E3223" s="7"/>
      <c r="F3223" s="7"/>
      <c r="I3223" s="2"/>
      <c r="AG3223" s="7"/>
      <c r="AH3223" s="7"/>
      <c r="AI3223" s="7"/>
      <c r="AJ3223" s="7"/>
    </row>
    <row r="3224" spans="1:55">
      <c r="A3224" s="68"/>
      <c r="AU3224" s="85"/>
      <c r="AV3224" s="77" t="str">
        <f t="shared" ref="AV3224:AV3287" si="709">AT3224&amp;AU3224</f>
        <v/>
      </c>
    </row>
    <row r="3225" spans="1:55">
      <c r="AU3225" s="85"/>
      <c r="AV3225" s="77" t="str">
        <f t="shared" si="709"/>
        <v/>
      </c>
    </row>
    <row r="3226" spans="1:55">
      <c r="AU3226" s="85"/>
      <c r="AV3226" s="77" t="str">
        <f t="shared" si="709"/>
        <v/>
      </c>
    </row>
    <row r="3227" spans="1:55" hidden="1" outlineLevel="1">
      <c r="A3227" t="s">
        <v>2677</v>
      </c>
      <c r="B3227" t="s">
        <v>5312</v>
      </c>
      <c r="AP3227" t="s">
        <v>2677</v>
      </c>
      <c r="AQ3227" t="s">
        <v>5312</v>
      </c>
      <c r="AT3227" s="85" t="s">
        <v>3822</v>
      </c>
      <c r="AU3227" s="85" t="s">
        <v>3988</v>
      </c>
      <c r="AV3227" s="77" t="str">
        <f>AT3227&amp;AU3227</f>
        <v>72001</v>
      </c>
      <c r="AX3227" s="7" t="s">
        <v>2678</v>
      </c>
    </row>
    <row r="3228" spans="1:55" hidden="1" outlineLevel="1">
      <c r="A3228" t="s">
        <v>2679</v>
      </c>
      <c r="B3228" t="s">
        <v>5312</v>
      </c>
      <c r="AP3228" t="s">
        <v>2679</v>
      </c>
      <c r="AQ3228" t="s">
        <v>5312</v>
      </c>
      <c r="AT3228" s="85" t="s">
        <v>3822</v>
      </c>
      <c r="AU3228" s="85" t="s">
        <v>3989</v>
      </c>
      <c r="AV3228" s="77" t="str">
        <f t="shared" si="709"/>
        <v>72003</v>
      </c>
      <c r="AX3228" s="7" t="s">
        <v>2678</v>
      </c>
    </row>
    <row r="3229" spans="1:55" hidden="1" outlineLevel="1">
      <c r="A3229" t="s">
        <v>4172</v>
      </c>
      <c r="B3229" t="s">
        <v>5312</v>
      </c>
      <c r="AP3229" t="s">
        <v>4172</v>
      </c>
      <c r="AQ3229" t="s">
        <v>5312</v>
      </c>
      <c r="AT3229" s="85" t="s">
        <v>3822</v>
      </c>
      <c r="AU3229" s="85" t="s">
        <v>3632</v>
      </c>
      <c r="AV3229" s="77" t="str">
        <f t="shared" si="709"/>
        <v>72005</v>
      </c>
      <c r="AX3229" s="7" t="s">
        <v>2678</v>
      </c>
    </row>
    <row r="3230" spans="1:55" hidden="1" outlineLevel="1">
      <c r="A3230" t="s">
        <v>5127</v>
      </c>
      <c r="B3230" t="s">
        <v>5312</v>
      </c>
      <c r="AP3230" t="s">
        <v>5127</v>
      </c>
      <c r="AQ3230" t="s">
        <v>5312</v>
      </c>
      <c r="AT3230" s="85" t="s">
        <v>3822</v>
      </c>
      <c r="AU3230" s="85" t="s">
        <v>2597</v>
      </c>
      <c r="AV3230" s="77" t="str">
        <f t="shared" si="709"/>
        <v>72007</v>
      </c>
      <c r="AX3230" s="7" t="s">
        <v>2678</v>
      </c>
    </row>
    <row r="3231" spans="1:55" hidden="1" outlineLevel="1">
      <c r="A3231" t="s">
        <v>4241</v>
      </c>
      <c r="B3231" t="s">
        <v>5312</v>
      </c>
      <c r="AP3231" t="s">
        <v>4241</v>
      </c>
      <c r="AQ3231" t="s">
        <v>5312</v>
      </c>
      <c r="AT3231" s="85" t="s">
        <v>3822</v>
      </c>
      <c r="AU3231" s="85" t="s">
        <v>3218</v>
      </c>
      <c r="AV3231" s="77" t="str">
        <f t="shared" si="709"/>
        <v>72009</v>
      </c>
      <c r="AX3231" s="7" t="s">
        <v>2678</v>
      </c>
    </row>
    <row r="3232" spans="1:55" hidden="1" outlineLevel="1">
      <c r="A3232" t="s">
        <v>4656</v>
      </c>
      <c r="B3232" t="s">
        <v>5312</v>
      </c>
      <c r="AP3232" t="s">
        <v>4656</v>
      </c>
      <c r="AQ3232" t="s">
        <v>5312</v>
      </c>
      <c r="AT3232" s="85" t="s">
        <v>3822</v>
      </c>
      <c r="AU3232" s="85" t="s">
        <v>3234</v>
      </c>
      <c r="AV3232" s="77" t="str">
        <f t="shared" si="709"/>
        <v>72011</v>
      </c>
      <c r="AX3232" s="7" t="s">
        <v>2678</v>
      </c>
    </row>
    <row r="3233" spans="1:50" hidden="1" outlineLevel="1">
      <c r="A3233" t="s">
        <v>4657</v>
      </c>
      <c r="B3233" t="s">
        <v>5312</v>
      </c>
      <c r="AP3233" t="s">
        <v>4657</v>
      </c>
      <c r="AQ3233" t="s">
        <v>5312</v>
      </c>
      <c r="AT3233" s="85" t="s">
        <v>3822</v>
      </c>
      <c r="AU3233" s="85" t="s">
        <v>3235</v>
      </c>
      <c r="AV3233" s="77" t="str">
        <f t="shared" si="709"/>
        <v>72013</v>
      </c>
      <c r="AX3233" s="7" t="s">
        <v>2678</v>
      </c>
    </row>
    <row r="3234" spans="1:50" hidden="1" outlineLevel="1">
      <c r="A3234" t="s">
        <v>4270</v>
      </c>
      <c r="B3234" t="s">
        <v>5312</v>
      </c>
      <c r="AP3234" t="s">
        <v>4270</v>
      </c>
      <c r="AQ3234" t="s">
        <v>5312</v>
      </c>
      <c r="AT3234" s="85" t="s">
        <v>3822</v>
      </c>
      <c r="AU3234" s="85" t="s">
        <v>4670</v>
      </c>
      <c r="AV3234" s="77" t="str">
        <f t="shared" si="709"/>
        <v>72015</v>
      </c>
      <c r="AX3234" s="7" t="s">
        <v>2678</v>
      </c>
    </row>
    <row r="3235" spans="1:50" hidden="1" outlineLevel="1">
      <c r="A3235" t="s">
        <v>4555</v>
      </c>
      <c r="B3235" t="s">
        <v>5312</v>
      </c>
      <c r="AP3235" t="s">
        <v>4555</v>
      </c>
      <c r="AQ3235" t="s">
        <v>5312</v>
      </c>
      <c r="AT3235" s="85" t="s">
        <v>3822</v>
      </c>
      <c r="AU3235" s="85" t="s">
        <v>4671</v>
      </c>
      <c r="AV3235" s="77" t="str">
        <f t="shared" si="709"/>
        <v>72017</v>
      </c>
      <c r="AX3235" s="7" t="s">
        <v>2678</v>
      </c>
    </row>
    <row r="3236" spans="1:50" hidden="1" outlineLevel="1">
      <c r="A3236" t="s">
        <v>5137</v>
      </c>
      <c r="B3236" t="s">
        <v>5312</v>
      </c>
      <c r="AP3236" t="s">
        <v>5137</v>
      </c>
      <c r="AQ3236" t="s">
        <v>5312</v>
      </c>
      <c r="AT3236" s="85" t="s">
        <v>3822</v>
      </c>
      <c r="AU3236" s="85" t="s">
        <v>4672</v>
      </c>
      <c r="AV3236" s="77" t="str">
        <f t="shared" si="709"/>
        <v>72019</v>
      </c>
      <c r="AX3236" s="7" t="s">
        <v>2678</v>
      </c>
    </row>
    <row r="3237" spans="1:50" hidden="1" outlineLevel="1">
      <c r="A3237" t="s">
        <v>5060</v>
      </c>
      <c r="B3237" t="s">
        <v>5312</v>
      </c>
      <c r="AP3237" t="s">
        <v>5060</v>
      </c>
      <c r="AQ3237" t="s">
        <v>5312</v>
      </c>
      <c r="AT3237" s="85" t="s">
        <v>3822</v>
      </c>
      <c r="AU3237" s="85" t="s">
        <v>4350</v>
      </c>
      <c r="AV3237" s="77" t="str">
        <f t="shared" si="709"/>
        <v>72021</v>
      </c>
      <c r="AX3237" s="7" t="s">
        <v>2678</v>
      </c>
    </row>
    <row r="3238" spans="1:50" hidden="1" outlineLevel="1">
      <c r="A3238" t="s">
        <v>5061</v>
      </c>
      <c r="B3238" t="s">
        <v>5312</v>
      </c>
      <c r="AP3238" t="s">
        <v>5061</v>
      </c>
      <c r="AQ3238" t="s">
        <v>5312</v>
      </c>
      <c r="AT3238" s="85" t="s">
        <v>3822</v>
      </c>
      <c r="AU3238" s="85" t="s">
        <v>4351</v>
      </c>
      <c r="AV3238" s="77" t="str">
        <f t="shared" si="709"/>
        <v>72023</v>
      </c>
      <c r="AX3238" s="7" t="s">
        <v>2678</v>
      </c>
    </row>
    <row r="3239" spans="1:50" hidden="1" outlineLevel="1">
      <c r="A3239" t="s">
        <v>1570</v>
      </c>
      <c r="B3239" t="s">
        <v>5312</v>
      </c>
      <c r="AP3239" t="s">
        <v>1570</v>
      </c>
      <c r="AQ3239" t="s">
        <v>5312</v>
      </c>
      <c r="AT3239" s="85" t="s">
        <v>3822</v>
      </c>
      <c r="AU3239" s="85" t="s">
        <v>3949</v>
      </c>
      <c r="AV3239" s="77" t="str">
        <f t="shared" si="709"/>
        <v>72025</v>
      </c>
      <c r="AX3239" s="7" t="s">
        <v>2678</v>
      </c>
    </row>
    <row r="3240" spans="1:50" hidden="1" outlineLevel="1">
      <c r="A3240" t="s">
        <v>3940</v>
      </c>
      <c r="B3240" t="s">
        <v>5312</v>
      </c>
      <c r="AP3240" t="s">
        <v>3940</v>
      </c>
      <c r="AQ3240" t="s">
        <v>5312</v>
      </c>
      <c r="AT3240" s="85" t="s">
        <v>3822</v>
      </c>
      <c r="AU3240" s="85" t="s">
        <v>3950</v>
      </c>
      <c r="AV3240" s="77" t="str">
        <f t="shared" si="709"/>
        <v>72027</v>
      </c>
      <c r="AX3240" s="7" t="s">
        <v>2678</v>
      </c>
    </row>
    <row r="3241" spans="1:50" hidden="1" outlineLevel="1">
      <c r="A3241" t="s">
        <v>4287</v>
      </c>
      <c r="B3241" t="s">
        <v>5312</v>
      </c>
      <c r="AP3241" t="s">
        <v>4287</v>
      </c>
      <c r="AQ3241" t="s">
        <v>5312</v>
      </c>
      <c r="AT3241" s="85" t="s">
        <v>3822</v>
      </c>
      <c r="AU3241" s="85" t="s">
        <v>3951</v>
      </c>
      <c r="AV3241" s="77" t="str">
        <f t="shared" si="709"/>
        <v>72029</v>
      </c>
      <c r="AX3241" s="7" t="s">
        <v>2678</v>
      </c>
    </row>
    <row r="3242" spans="1:50" hidden="1" outlineLevel="1">
      <c r="A3242" t="s">
        <v>4288</v>
      </c>
      <c r="B3242" t="s">
        <v>5312</v>
      </c>
      <c r="AP3242" t="s">
        <v>4288</v>
      </c>
      <c r="AQ3242" t="s">
        <v>5312</v>
      </c>
      <c r="AT3242" s="85" t="s">
        <v>3822</v>
      </c>
      <c r="AU3242" s="85" t="s">
        <v>3971</v>
      </c>
      <c r="AV3242" s="77" t="str">
        <f t="shared" si="709"/>
        <v>72031</v>
      </c>
      <c r="AX3242" s="7" t="s">
        <v>2678</v>
      </c>
    </row>
    <row r="3243" spans="1:50" hidden="1" outlineLevel="1">
      <c r="A3243" t="s">
        <v>3952</v>
      </c>
      <c r="B3243" t="s">
        <v>5312</v>
      </c>
      <c r="AP3243" t="s">
        <v>3952</v>
      </c>
      <c r="AQ3243" t="s">
        <v>5312</v>
      </c>
      <c r="AT3243" s="85" t="s">
        <v>3822</v>
      </c>
      <c r="AU3243" s="85" t="s">
        <v>3972</v>
      </c>
      <c r="AV3243" s="77" t="str">
        <f t="shared" si="709"/>
        <v>72033</v>
      </c>
      <c r="AX3243" s="7" t="s">
        <v>2678</v>
      </c>
    </row>
    <row r="3244" spans="1:50" hidden="1" outlineLevel="1">
      <c r="A3244" t="s">
        <v>3257</v>
      </c>
      <c r="B3244" t="s">
        <v>5312</v>
      </c>
      <c r="AP3244" t="s">
        <v>3257</v>
      </c>
      <c r="AQ3244" t="s">
        <v>5312</v>
      </c>
      <c r="AT3244" s="85" t="s">
        <v>3822</v>
      </c>
      <c r="AU3244" s="85" t="s">
        <v>3970</v>
      </c>
      <c r="AV3244" s="77" t="str">
        <f t="shared" si="709"/>
        <v>72035</v>
      </c>
      <c r="AX3244" s="7" t="s">
        <v>2678</v>
      </c>
    </row>
    <row r="3245" spans="1:50" hidden="1" outlineLevel="1">
      <c r="A3245" t="s">
        <v>3258</v>
      </c>
      <c r="B3245" t="s">
        <v>5312</v>
      </c>
      <c r="AP3245" t="s">
        <v>3258</v>
      </c>
      <c r="AQ3245" t="s">
        <v>5312</v>
      </c>
      <c r="AT3245" s="85" t="s">
        <v>3822</v>
      </c>
      <c r="AU3245" s="85" t="s">
        <v>3656</v>
      </c>
      <c r="AV3245" s="77" t="str">
        <f t="shared" si="709"/>
        <v>72037</v>
      </c>
      <c r="AX3245" s="7" t="s">
        <v>2678</v>
      </c>
    </row>
    <row r="3246" spans="1:50" hidden="1" outlineLevel="1">
      <c r="A3246" t="s">
        <v>2882</v>
      </c>
      <c r="B3246" t="s">
        <v>5312</v>
      </c>
      <c r="AP3246" t="s">
        <v>2882</v>
      </c>
      <c r="AQ3246" t="s">
        <v>5312</v>
      </c>
      <c r="AT3246" s="85" t="s">
        <v>3822</v>
      </c>
      <c r="AU3246" s="85" t="s">
        <v>5210</v>
      </c>
      <c r="AV3246" s="77" t="str">
        <f t="shared" si="709"/>
        <v>72039</v>
      </c>
      <c r="AX3246" s="7" t="s">
        <v>2678</v>
      </c>
    </row>
    <row r="3247" spans="1:50" hidden="1" outlineLevel="1">
      <c r="A3247" t="s">
        <v>2855</v>
      </c>
      <c r="B3247" t="s">
        <v>5312</v>
      </c>
      <c r="AP3247" t="s">
        <v>2855</v>
      </c>
      <c r="AQ3247" t="s">
        <v>5312</v>
      </c>
      <c r="AT3247" s="85" t="s">
        <v>3822</v>
      </c>
      <c r="AU3247" s="85" t="s">
        <v>5211</v>
      </c>
      <c r="AV3247" s="77" t="str">
        <f t="shared" si="709"/>
        <v>72041</v>
      </c>
      <c r="AX3247" s="7" t="s">
        <v>2678</v>
      </c>
    </row>
    <row r="3248" spans="1:50" hidden="1" outlineLevel="1">
      <c r="A3248" t="s">
        <v>2856</v>
      </c>
      <c r="B3248" t="s">
        <v>5312</v>
      </c>
      <c r="AP3248" t="s">
        <v>2856</v>
      </c>
      <c r="AQ3248" t="s">
        <v>5312</v>
      </c>
      <c r="AT3248" s="85" t="s">
        <v>3822</v>
      </c>
      <c r="AU3248" s="85" t="s">
        <v>5216</v>
      </c>
      <c r="AV3248" s="77" t="str">
        <f t="shared" si="709"/>
        <v>72043</v>
      </c>
      <c r="AX3248" s="7" t="s">
        <v>2678</v>
      </c>
    </row>
    <row r="3249" spans="1:50" hidden="1" outlineLevel="1">
      <c r="A3249" t="s">
        <v>2857</v>
      </c>
      <c r="B3249" t="s">
        <v>5312</v>
      </c>
      <c r="AP3249" t="s">
        <v>2857</v>
      </c>
      <c r="AQ3249" t="s">
        <v>5312</v>
      </c>
      <c r="AT3249" s="85" t="s">
        <v>3822</v>
      </c>
      <c r="AU3249" s="85" t="s">
        <v>3961</v>
      </c>
      <c r="AV3249" s="77" t="str">
        <f t="shared" si="709"/>
        <v>72045</v>
      </c>
      <c r="AX3249" s="7" t="s">
        <v>2678</v>
      </c>
    </row>
    <row r="3250" spans="1:50" hidden="1" outlineLevel="1">
      <c r="A3250" t="s">
        <v>2281</v>
      </c>
      <c r="B3250" t="s">
        <v>5312</v>
      </c>
      <c r="AP3250" t="s">
        <v>2281</v>
      </c>
      <c r="AQ3250" t="s">
        <v>5312</v>
      </c>
      <c r="AT3250" s="85" t="s">
        <v>3822</v>
      </c>
      <c r="AU3250" s="85" t="s">
        <v>3267</v>
      </c>
      <c r="AV3250" s="77" t="str">
        <f t="shared" si="709"/>
        <v>72047</v>
      </c>
      <c r="AX3250" s="7" t="s">
        <v>2678</v>
      </c>
    </row>
    <row r="3251" spans="1:50" hidden="1" outlineLevel="1">
      <c r="A3251" t="s">
        <v>2605</v>
      </c>
      <c r="B3251" t="s">
        <v>5312</v>
      </c>
      <c r="AP3251" t="s">
        <v>2605</v>
      </c>
      <c r="AQ3251" t="s">
        <v>5312</v>
      </c>
      <c r="AT3251" s="85" t="s">
        <v>3822</v>
      </c>
      <c r="AU3251" s="85" t="s">
        <v>4660</v>
      </c>
      <c r="AV3251" s="77" t="str">
        <f t="shared" si="709"/>
        <v>72049</v>
      </c>
      <c r="AX3251" s="7" t="s">
        <v>2678</v>
      </c>
    </row>
    <row r="3252" spans="1:50" hidden="1" outlineLevel="1">
      <c r="A3252" t="s">
        <v>2606</v>
      </c>
      <c r="B3252" t="s">
        <v>5312</v>
      </c>
      <c r="AP3252" t="s">
        <v>2606</v>
      </c>
      <c r="AQ3252" t="s">
        <v>5312</v>
      </c>
      <c r="AT3252" s="85" t="s">
        <v>3822</v>
      </c>
      <c r="AU3252" s="85" t="s">
        <v>4017</v>
      </c>
      <c r="AV3252" s="77" t="str">
        <f t="shared" si="709"/>
        <v>72051</v>
      </c>
      <c r="AX3252" s="7" t="s">
        <v>2678</v>
      </c>
    </row>
    <row r="3253" spans="1:50" hidden="1" outlineLevel="1">
      <c r="A3253" t="s">
        <v>3606</v>
      </c>
      <c r="B3253" t="s">
        <v>5312</v>
      </c>
      <c r="AP3253" t="s">
        <v>3606</v>
      </c>
      <c r="AQ3253" t="s">
        <v>5312</v>
      </c>
      <c r="AT3253" s="85" t="s">
        <v>3822</v>
      </c>
      <c r="AU3253" s="85" t="s">
        <v>4018</v>
      </c>
      <c r="AV3253" s="77" t="str">
        <f t="shared" si="709"/>
        <v>72053</v>
      </c>
      <c r="AX3253" s="7" t="s">
        <v>2678</v>
      </c>
    </row>
    <row r="3254" spans="1:50" hidden="1" outlineLevel="1">
      <c r="A3254" t="s">
        <v>1259</v>
      </c>
      <c r="B3254" t="s">
        <v>5312</v>
      </c>
      <c r="AP3254" t="s">
        <v>1259</v>
      </c>
      <c r="AQ3254" t="s">
        <v>5312</v>
      </c>
      <c r="AT3254" s="85" t="s">
        <v>3822</v>
      </c>
      <c r="AU3254" s="85" t="s">
        <v>3607</v>
      </c>
      <c r="AV3254" s="77" t="str">
        <f t="shared" si="709"/>
        <v>72054</v>
      </c>
      <c r="AX3254" s="7" t="s">
        <v>2678</v>
      </c>
    </row>
    <row r="3255" spans="1:50" hidden="1" outlineLevel="1">
      <c r="A3255" t="s">
        <v>3608</v>
      </c>
      <c r="B3255" t="s">
        <v>5312</v>
      </c>
      <c r="AP3255" t="s">
        <v>3608</v>
      </c>
      <c r="AQ3255" t="s">
        <v>5312</v>
      </c>
      <c r="AT3255" s="85" t="s">
        <v>3822</v>
      </c>
      <c r="AU3255" s="85" t="s">
        <v>4019</v>
      </c>
      <c r="AV3255" s="77" t="str">
        <f t="shared" si="709"/>
        <v>72055</v>
      </c>
      <c r="AX3255" s="7" t="s">
        <v>2678</v>
      </c>
    </row>
    <row r="3256" spans="1:50" hidden="1" outlineLevel="1">
      <c r="A3256" t="s">
        <v>3296</v>
      </c>
      <c r="B3256" t="s">
        <v>5312</v>
      </c>
      <c r="AP3256" t="s">
        <v>3296</v>
      </c>
      <c r="AQ3256" t="s">
        <v>5312</v>
      </c>
      <c r="AT3256" s="85" t="s">
        <v>3822</v>
      </c>
      <c r="AU3256" s="85" t="s">
        <v>3104</v>
      </c>
      <c r="AV3256" s="77" t="str">
        <f t="shared" si="709"/>
        <v>72057</v>
      </c>
      <c r="AX3256" s="7" t="s">
        <v>2678</v>
      </c>
    </row>
    <row r="3257" spans="1:50" hidden="1" outlineLevel="1">
      <c r="A3257" t="s">
        <v>2602</v>
      </c>
      <c r="B3257" t="s">
        <v>5312</v>
      </c>
      <c r="AP3257" t="s">
        <v>2602</v>
      </c>
      <c r="AQ3257" t="s">
        <v>5312</v>
      </c>
      <c r="AT3257" s="85" t="s">
        <v>3822</v>
      </c>
      <c r="AU3257" s="85" t="s">
        <v>3439</v>
      </c>
      <c r="AV3257" s="77" t="str">
        <f t="shared" si="709"/>
        <v>72059</v>
      </c>
      <c r="AX3257" s="7" t="s">
        <v>2678</v>
      </c>
    </row>
    <row r="3258" spans="1:50" hidden="1" outlineLevel="1">
      <c r="A3258" t="s">
        <v>2603</v>
      </c>
      <c r="B3258" t="s">
        <v>5312</v>
      </c>
      <c r="AP3258" t="s">
        <v>2603</v>
      </c>
      <c r="AQ3258" t="s">
        <v>5312</v>
      </c>
      <c r="AT3258" s="85" t="s">
        <v>3822</v>
      </c>
      <c r="AU3258" s="85" t="s">
        <v>3440</v>
      </c>
      <c r="AV3258" s="77" t="str">
        <f t="shared" si="709"/>
        <v>72061</v>
      </c>
      <c r="AX3258" s="7" t="s">
        <v>2678</v>
      </c>
    </row>
    <row r="3259" spans="1:50" hidden="1" outlineLevel="1">
      <c r="A3259" t="s">
        <v>2604</v>
      </c>
      <c r="B3259" t="s">
        <v>5312</v>
      </c>
      <c r="AP3259" t="s">
        <v>2604</v>
      </c>
      <c r="AQ3259" t="s">
        <v>5312</v>
      </c>
      <c r="AT3259" s="85" t="s">
        <v>3822</v>
      </c>
      <c r="AU3259" s="85" t="s">
        <v>4160</v>
      </c>
      <c r="AV3259" s="77" t="str">
        <f t="shared" si="709"/>
        <v>72063</v>
      </c>
      <c r="AX3259" s="7" t="s">
        <v>2678</v>
      </c>
    </row>
    <row r="3260" spans="1:50" hidden="1" outlineLevel="1">
      <c r="A3260" t="s">
        <v>2963</v>
      </c>
      <c r="B3260" t="s">
        <v>5312</v>
      </c>
      <c r="AP3260" t="s">
        <v>2963</v>
      </c>
      <c r="AQ3260" t="s">
        <v>5312</v>
      </c>
      <c r="AT3260" s="85" t="s">
        <v>3822</v>
      </c>
      <c r="AU3260" s="85" t="s">
        <v>4002</v>
      </c>
      <c r="AV3260" s="77" t="str">
        <f t="shared" si="709"/>
        <v>72065</v>
      </c>
      <c r="AX3260" s="7" t="s">
        <v>2678</v>
      </c>
    </row>
    <row r="3261" spans="1:50" hidden="1" outlineLevel="1">
      <c r="A3261" t="s">
        <v>2964</v>
      </c>
      <c r="B3261" t="s">
        <v>5312</v>
      </c>
      <c r="AP3261" t="s">
        <v>2964</v>
      </c>
      <c r="AQ3261" t="s">
        <v>5312</v>
      </c>
      <c r="AT3261" s="85" t="s">
        <v>3822</v>
      </c>
      <c r="AU3261" s="85" t="s">
        <v>4003</v>
      </c>
      <c r="AV3261" s="77" t="str">
        <f t="shared" si="709"/>
        <v>72067</v>
      </c>
      <c r="AX3261" s="7" t="s">
        <v>2678</v>
      </c>
    </row>
    <row r="3262" spans="1:50" hidden="1" outlineLevel="1">
      <c r="A3262" t="s">
        <v>3291</v>
      </c>
      <c r="B3262" t="s">
        <v>5312</v>
      </c>
      <c r="AP3262" t="s">
        <v>3291</v>
      </c>
      <c r="AQ3262" t="s">
        <v>5312</v>
      </c>
      <c r="AT3262" s="85" t="s">
        <v>3822</v>
      </c>
      <c r="AU3262" s="85" t="s">
        <v>4004</v>
      </c>
      <c r="AV3262" s="77" t="str">
        <f t="shared" si="709"/>
        <v>72069</v>
      </c>
      <c r="AX3262" s="7" t="s">
        <v>2678</v>
      </c>
    </row>
    <row r="3263" spans="1:50" hidden="1" outlineLevel="1">
      <c r="A3263" t="s">
        <v>3319</v>
      </c>
      <c r="B3263" t="s">
        <v>5312</v>
      </c>
      <c r="AP3263" t="s">
        <v>3319</v>
      </c>
      <c r="AQ3263" t="s">
        <v>5312</v>
      </c>
      <c r="AT3263" s="85" t="s">
        <v>3822</v>
      </c>
      <c r="AU3263" s="85" t="s">
        <v>5049</v>
      </c>
      <c r="AV3263" s="77" t="str">
        <f t="shared" si="709"/>
        <v>72071</v>
      </c>
      <c r="AX3263" s="7" t="s">
        <v>2678</v>
      </c>
    </row>
    <row r="3264" spans="1:50" hidden="1" outlineLevel="1">
      <c r="A3264" t="s">
        <v>3560</v>
      </c>
      <c r="B3264" t="s">
        <v>5312</v>
      </c>
      <c r="AP3264" t="s">
        <v>3560</v>
      </c>
      <c r="AQ3264" t="s">
        <v>5312</v>
      </c>
      <c r="AT3264" s="85" t="s">
        <v>3822</v>
      </c>
      <c r="AU3264" s="85" t="s">
        <v>4879</v>
      </c>
      <c r="AV3264" s="77" t="str">
        <f t="shared" si="709"/>
        <v>72073</v>
      </c>
      <c r="AX3264" s="7" t="s">
        <v>2678</v>
      </c>
    </row>
    <row r="3265" spans="1:50" hidden="1" outlineLevel="1">
      <c r="A3265" t="s">
        <v>3230</v>
      </c>
      <c r="B3265" t="s">
        <v>5312</v>
      </c>
      <c r="AP3265" t="s">
        <v>3230</v>
      </c>
      <c r="AQ3265" t="s">
        <v>5312</v>
      </c>
      <c r="AT3265" s="85" t="s">
        <v>3822</v>
      </c>
      <c r="AU3265" s="85" t="s">
        <v>5171</v>
      </c>
      <c r="AV3265" s="77" t="str">
        <f t="shared" si="709"/>
        <v>72075</v>
      </c>
      <c r="AX3265" s="7" t="s">
        <v>2678</v>
      </c>
    </row>
    <row r="3266" spans="1:50" hidden="1" outlineLevel="1">
      <c r="A3266" t="s">
        <v>3231</v>
      </c>
      <c r="B3266" t="s">
        <v>5312</v>
      </c>
      <c r="AP3266" t="s">
        <v>3231</v>
      </c>
      <c r="AQ3266" t="s">
        <v>5312</v>
      </c>
      <c r="AT3266" s="85" t="s">
        <v>3822</v>
      </c>
      <c r="AU3266" s="85" t="s">
        <v>5172</v>
      </c>
      <c r="AV3266" s="77" t="str">
        <f t="shared" si="709"/>
        <v>72077</v>
      </c>
      <c r="AX3266" s="7" t="s">
        <v>2678</v>
      </c>
    </row>
    <row r="3267" spans="1:50" hidden="1" outlineLevel="1">
      <c r="A3267" t="s">
        <v>3259</v>
      </c>
      <c r="B3267" t="s">
        <v>5312</v>
      </c>
      <c r="AP3267" t="s">
        <v>3259</v>
      </c>
      <c r="AQ3267" t="s">
        <v>5312</v>
      </c>
      <c r="AT3267" s="85" t="s">
        <v>3822</v>
      </c>
      <c r="AU3267" s="85" t="s">
        <v>4922</v>
      </c>
      <c r="AV3267" s="77" t="str">
        <f t="shared" si="709"/>
        <v>72079</v>
      </c>
      <c r="AX3267" s="7" t="s">
        <v>2678</v>
      </c>
    </row>
    <row r="3268" spans="1:50" hidden="1" outlineLevel="1">
      <c r="A3268" t="s">
        <v>3630</v>
      </c>
      <c r="B3268" t="s">
        <v>5312</v>
      </c>
      <c r="AP3268" t="s">
        <v>3630</v>
      </c>
      <c r="AQ3268" t="s">
        <v>5312</v>
      </c>
      <c r="AT3268" s="85" t="s">
        <v>3822</v>
      </c>
      <c r="AU3268" s="85" t="s">
        <v>4173</v>
      </c>
      <c r="AV3268" s="77" t="str">
        <f t="shared" si="709"/>
        <v>72081</v>
      </c>
      <c r="AX3268" s="7" t="s">
        <v>2678</v>
      </c>
    </row>
    <row r="3269" spans="1:50" hidden="1" outlineLevel="1">
      <c r="A3269" t="s">
        <v>3284</v>
      </c>
      <c r="B3269" t="s">
        <v>5312</v>
      </c>
      <c r="AP3269" t="s">
        <v>3284</v>
      </c>
      <c r="AQ3269" t="s">
        <v>5312</v>
      </c>
      <c r="AT3269" s="85" t="s">
        <v>3822</v>
      </c>
      <c r="AU3269" s="85" t="s">
        <v>4372</v>
      </c>
      <c r="AV3269" s="77" t="str">
        <f t="shared" si="709"/>
        <v>72083</v>
      </c>
      <c r="AX3269" s="7" t="s">
        <v>2678</v>
      </c>
    </row>
    <row r="3270" spans="1:50" hidden="1" outlineLevel="1">
      <c r="A3270" t="s">
        <v>3285</v>
      </c>
      <c r="B3270" t="s">
        <v>5312</v>
      </c>
      <c r="AP3270" t="s">
        <v>3285</v>
      </c>
      <c r="AQ3270" t="s">
        <v>5312</v>
      </c>
      <c r="AT3270" s="85" t="s">
        <v>3822</v>
      </c>
      <c r="AU3270" s="85" t="s">
        <v>5224</v>
      </c>
      <c r="AV3270" s="77" t="str">
        <f t="shared" si="709"/>
        <v>72085</v>
      </c>
      <c r="AX3270" s="7" t="s">
        <v>2678</v>
      </c>
    </row>
    <row r="3271" spans="1:50" hidden="1" outlineLevel="1">
      <c r="A3271" t="s">
        <v>3286</v>
      </c>
      <c r="B3271" t="s">
        <v>5312</v>
      </c>
      <c r="AP3271" t="s">
        <v>3286</v>
      </c>
      <c r="AQ3271" t="s">
        <v>5312</v>
      </c>
      <c r="AT3271" s="85" t="s">
        <v>3822</v>
      </c>
      <c r="AU3271" s="85" t="s">
        <v>4374</v>
      </c>
      <c r="AV3271" s="77" t="str">
        <f t="shared" si="709"/>
        <v>72087</v>
      </c>
      <c r="AX3271" s="7" t="s">
        <v>2678</v>
      </c>
    </row>
    <row r="3272" spans="1:50" hidden="1" outlineLevel="1">
      <c r="A3272" t="s">
        <v>2596</v>
      </c>
      <c r="B3272" t="s">
        <v>5312</v>
      </c>
      <c r="AP3272" t="s">
        <v>2596</v>
      </c>
      <c r="AQ3272" t="s">
        <v>5312</v>
      </c>
      <c r="AT3272" s="85" t="s">
        <v>3822</v>
      </c>
      <c r="AU3272" s="85" t="s">
        <v>4375</v>
      </c>
      <c r="AV3272" s="77" t="str">
        <f t="shared" si="709"/>
        <v>72089</v>
      </c>
      <c r="AX3272" s="7" t="s">
        <v>2678</v>
      </c>
    </row>
    <row r="3273" spans="1:50" hidden="1" outlineLevel="1">
      <c r="A3273" t="s">
        <v>4669</v>
      </c>
      <c r="B3273" t="s">
        <v>5312</v>
      </c>
      <c r="AP3273" t="s">
        <v>4669</v>
      </c>
      <c r="AQ3273" t="s">
        <v>5312</v>
      </c>
      <c r="AT3273" s="85" t="s">
        <v>3822</v>
      </c>
      <c r="AU3273" s="85" t="s">
        <v>4376</v>
      </c>
      <c r="AV3273" s="77" t="str">
        <f t="shared" si="709"/>
        <v>72091</v>
      </c>
      <c r="AX3273" s="7" t="s">
        <v>2678</v>
      </c>
    </row>
    <row r="3274" spans="1:50" hidden="1" outlineLevel="1">
      <c r="A3274" t="s">
        <v>3288</v>
      </c>
      <c r="B3274" t="s">
        <v>5312</v>
      </c>
      <c r="AP3274" t="s">
        <v>3288</v>
      </c>
      <c r="AQ3274" t="s">
        <v>5312</v>
      </c>
      <c r="AT3274" s="85" t="s">
        <v>3822</v>
      </c>
      <c r="AU3274" s="85" t="s">
        <v>4600</v>
      </c>
      <c r="AV3274" s="77" t="str">
        <f t="shared" si="709"/>
        <v>72093</v>
      </c>
      <c r="AX3274" s="7" t="s">
        <v>2678</v>
      </c>
    </row>
    <row r="3275" spans="1:50" hidden="1" outlineLevel="1">
      <c r="A3275" t="s">
        <v>4728</v>
      </c>
      <c r="B3275" t="s">
        <v>5312</v>
      </c>
      <c r="AP3275" t="s">
        <v>4728</v>
      </c>
      <c r="AQ3275" t="s">
        <v>5312</v>
      </c>
      <c r="AT3275" s="85" t="s">
        <v>3822</v>
      </c>
      <c r="AU3275" s="85" t="s">
        <v>4202</v>
      </c>
      <c r="AV3275" s="77" t="str">
        <f t="shared" si="709"/>
        <v>72095</v>
      </c>
      <c r="AX3275" s="7" t="s">
        <v>2678</v>
      </c>
    </row>
    <row r="3276" spans="1:50" hidden="1" outlineLevel="1">
      <c r="A3276" t="s">
        <v>4718</v>
      </c>
      <c r="B3276" t="s">
        <v>5312</v>
      </c>
      <c r="AP3276" t="s">
        <v>4718</v>
      </c>
      <c r="AQ3276" t="s">
        <v>5312</v>
      </c>
      <c r="AT3276" s="85" t="s">
        <v>3822</v>
      </c>
      <c r="AU3276" s="85" t="s">
        <v>4529</v>
      </c>
      <c r="AV3276" s="77" t="str">
        <f t="shared" si="709"/>
        <v>72097</v>
      </c>
      <c r="AX3276" s="7" t="s">
        <v>2678</v>
      </c>
    </row>
    <row r="3277" spans="1:50" hidden="1" outlineLevel="1">
      <c r="A3277" t="s">
        <v>4719</v>
      </c>
      <c r="B3277" t="s">
        <v>5312</v>
      </c>
      <c r="AP3277" t="s">
        <v>4719</v>
      </c>
      <c r="AQ3277" t="s">
        <v>5312</v>
      </c>
      <c r="AT3277" s="85" t="s">
        <v>3822</v>
      </c>
      <c r="AU3277" s="85" t="s">
        <v>4530</v>
      </c>
      <c r="AV3277" s="77" t="str">
        <f t="shared" si="709"/>
        <v>72099</v>
      </c>
      <c r="AX3277" s="7" t="s">
        <v>2678</v>
      </c>
    </row>
    <row r="3278" spans="1:50" hidden="1" outlineLevel="1">
      <c r="A3278" t="s">
        <v>4524</v>
      </c>
      <c r="B3278" t="s">
        <v>5312</v>
      </c>
      <c r="AP3278" t="s">
        <v>4524</v>
      </c>
      <c r="AQ3278" t="s">
        <v>5312</v>
      </c>
      <c r="AT3278" s="85" t="s">
        <v>3822</v>
      </c>
      <c r="AU3278" s="85" t="s">
        <v>4531</v>
      </c>
      <c r="AV3278" s="77" t="str">
        <f t="shared" si="709"/>
        <v>72101</v>
      </c>
      <c r="AX3278" s="7" t="s">
        <v>2678</v>
      </c>
    </row>
    <row r="3279" spans="1:50" hidden="1" outlineLevel="1">
      <c r="A3279" t="s">
        <v>5199</v>
      </c>
      <c r="B3279" t="s">
        <v>5312</v>
      </c>
      <c r="AP3279" t="s">
        <v>5199</v>
      </c>
      <c r="AQ3279" t="s">
        <v>5312</v>
      </c>
      <c r="AT3279" s="85" t="s">
        <v>3822</v>
      </c>
      <c r="AU3279" s="85" t="s">
        <v>4532</v>
      </c>
      <c r="AV3279" s="77" t="str">
        <f t="shared" si="709"/>
        <v>72103</v>
      </c>
      <c r="AX3279" s="7" t="s">
        <v>2678</v>
      </c>
    </row>
    <row r="3280" spans="1:50" hidden="1" outlineLevel="1">
      <c r="A3280" t="s">
        <v>5209</v>
      </c>
      <c r="B3280" t="s">
        <v>5312</v>
      </c>
      <c r="AP3280" t="s">
        <v>5209</v>
      </c>
      <c r="AQ3280" t="s">
        <v>5312</v>
      </c>
      <c r="AT3280" s="85" t="s">
        <v>3822</v>
      </c>
      <c r="AU3280" s="85" t="s">
        <v>4533</v>
      </c>
      <c r="AV3280" s="77" t="str">
        <f t="shared" si="709"/>
        <v>72105</v>
      </c>
      <c r="AX3280" s="7" t="s">
        <v>2678</v>
      </c>
    </row>
    <row r="3281" spans="1:50" hidden="1" outlineLevel="1">
      <c r="A3281" t="s">
        <v>4925</v>
      </c>
      <c r="B3281" t="s">
        <v>5312</v>
      </c>
      <c r="AP3281" t="s">
        <v>4925</v>
      </c>
      <c r="AQ3281" t="s">
        <v>5312</v>
      </c>
      <c r="AT3281" s="85" t="s">
        <v>3822</v>
      </c>
      <c r="AU3281" s="85" t="s">
        <v>5310</v>
      </c>
      <c r="AV3281" s="77" t="str">
        <f t="shared" si="709"/>
        <v>72107</v>
      </c>
      <c r="AX3281" s="7" t="s">
        <v>2678</v>
      </c>
    </row>
    <row r="3282" spans="1:50" hidden="1" outlineLevel="1">
      <c r="A3282" t="s">
        <v>4153</v>
      </c>
      <c r="B3282" t="s">
        <v>5312</v>
      </c>
      <c r="AP3282" t="s">
        <v>4153</v>
      </c>
      <c r="AQ3282" t="s">
        <v>5312</v>
      </c>
      <c r="AT3282" s="85" t="s">
        <v>3822</v>
      </c>
      <c r="AU3282" s="85" t="s">
        <v>4645</v>
      </c>
      <c r="AV3282" s="77" t="str">
        <f t="shared" si="709"/>
        <v>72109</v>
      </c>
      <c r="AX3282" s="7" t="s">
        <v>2678</v>
      </c>
    </row>
    <row r="3283" spans="1:50" hidden="1" outlineLevel="1">
      <c r="A3283" t="s">
        <v>4853</v>
      </c>
      <c r="B3283" t="s">
        <v>5312</v>
      </c>
      <c r="AP3283" t="s">
        <v>4853</v>
      </c>
      <c r="AQ3283" t="s">
        <v>5312</v>
      </c>
      <c r="AT3283" s="85" t="s">
        <v>3822</v>
      </c>
      <c r="AU3283" s="85" t="s">
        <v>4646</v>
      </c>
      <c r="AV3283" s="77" t="str">
        <f t="shared" si="709"/>
        <v>72111</v>
      </c>
      <c r="AX3283" s="7" t="s">
        <v>2678</v>
      </c>
    </row>
    <row r="3284" spans="1:50" hidden="1" outlineLevel="1">
      <c r="A3284" t="s">
        <v>4854</v>
      </c>
      <c r="B3284" t="s">
        <v>5312</v>
      </c>
      <c r="AP3284" t="s">
        <v>4854</v>
      </c>
      <c r="AQ3284" t="s">
        <v>5312</v>
      </c>
      <c r="AT3284" s="85" t="s">
        <v>3822</v>
      </c>
      <c r="AU3284" s="85" t="s">
        <v>4647</v>
      </c>
      <c r="AV3284" s="77" t="str">
        <f t="shared" si="709"/>
        <v>72113</v>
      </c>
      <c r="AX3284" s="7" t="s">
        <v>2678</v>
      </c>
    </row>
    <row r="3285" spans="1:50" hidden="1" outlineLevel="1">
      <c r="A3285" t="s">
        <v>4855</v>
      </c>
      <c r="B3285" t="s">
        <v>5312</v>
      </c>
      <c r="AP3285" t="s">
        <v>4855</v>
      </c>
      <c r="AQ3285" t="s">
        <v>5312</v>
      </c>
      <c r="AT3285" s="85" t="s">
        <v>3822</v>
      </c>
      <c r="AU3285" s="85" t="s">
        <v>5225</v>
      </c>
      <c r="AV3285" s="77" t="str">
        <f t="shared" si="709"/>
        <v>72115</v>
      </c>
      <c r="AX3285" s="7" t="s">
        <v>2678</v>
      </c>
    </row>
    <row r="3286" spans="1:50" hidden="1" outlineLevel="1">
      <c r="A3286" t="s">
        <v>4856</v>
      </c>
      <c r="B3286" t="s">
        <v>5312</v>
      </c>
      <c r="AP3286" t="s">
        <v>4856</v>
      </c>
      <c r="AQ3286" t="s">
        <v>5312</v>
      </c>
      <c r="AT3286" s="85" t="s">
        <v>3822</v>
      </c>
      <c r="AU3286" s="85" t="s">
        <v>5226</v>
      </c>
      <c r="AV3286" s="77" t="str">
        <f t="shared" si="709"/>
        <v>72117</v>
      </c>
      <c r="AX3286" s="7" t="s">
        <v>2678</v>
      </c>
    </row>
    <row r="3287" spans="1:50" hidden="1" outlineLevel="1">
      <c r="A3287" t="s">
        <v>5341</v>
      </c>
      <c r="B3287" t="s">
        <v>5312</v>
      </c>
      <c r="AP3287" t="s">
        <v>5341</v>
      </c>
      <c r="AQ3287" t="s">
        <v>5312</v>
      </c>
      <c r="AT3287" s="85" t="s">
        <v>3822</v>
      </c>
      <c r="AU3287" s="85" t="s">
        <v>4545</v>
      </c>
      <c r="AV3287" s="77" t="str">
        <f t="shared" si="709"/>
        <v>72119</v>
      </c>
      <c r="AX3287" s="7" t="s">
        <v>2678</v>
      </c>
    </row>
    <row r="3288" spans="1:50" hidden="1" outlineLevel="1">
      <c r="A3288" t="s">
        <v>3497</v>
      </c>
      <c r="B3288" t="s">
        <v>5312</v>
      </c>
      <c r="AP3288" t="s">
        <v>3497</v>
      </c>
      <c r="AQ3288" t="s">
        <v>5312</v>
      </c>
      <c r="AT3288" s="85" t="s">
        <v>3822</v>
      </c>
      <c r="AU3288" s="85" t="s">
        <v>4534</v>
      </c>
      <c r="AV3288" s="77" t="str">
        <f t="shared" ref="AV3288:AV3305" si="710">AT3288&amp;AU3288</f>
        <v>72121</v>
      </c>
      <c r="AX3288" s="7" t="s">
        <v>2678</v>
      </c>
    </row>
    <row r="3289" spans="1:50" hidden="1" outlineLevel="1">
      <c r="A3289" t="s">
        <v>3498</v>
      </c>
      <c r="B3289" t="s">
        <v>5312</v>
      </c>
      <c r="AP3289" t="s">
        <v>3498</v>
      </c>
      <c r="AQ3289" t="s">
        <v>5312</v>
      </c>
      <c r="AT3289" s="85" t="s">
        <v>3822</v>
      </c>
      <c r="AU3289" s="85" t="s">
        <v>2759</v>
      </c>
      <c r="AV3289" s="77" t="str">
        <f t="shared" si="710"/>
        <v>72123</v>
      </c>
      <c r="AX3289" s="7" t="s">
        <v>2678</v>
      </c>
    </row>
    <row r="3290" spans="1:50" hidden="1" outlineLevel="1">
      <c r="A3290" t="s">
        <v>3619</v>
      </c>
      <c r="B3290" t="s">
        <v>5312</v>
      </c>
      <c r="AP3290" t="s">
        <v>3619</v>
      </c>
      <c r="AQ3290" t="s">
        <v>5312</v>
      </c>
      <c r="AT3290" s="85" t="s">
        <v>3822</v>
      </c>
      <c r="AU3290" s="85" t="s">
        <v>2760</v>
      </c>
      <c r="AV3290" s="77" t="str">
        <f t="shared" si="710"/>
        <v>72125</v>
      </c>
      <c r="AX3290" s="7" t="s">
        <v>2678</v>
      </c>
    </row>
    <row r="3291" spans="1:50" hidden="1" outlineLevel="1">
      <c r="A3291" t="s">
        <v>841</v>
      </c>
      <c r="B3291" t="s">
        <v>5312</v>
      </c>
      <c r="AP3291" t="s">
        <v>841</v>
      </c>
      <c r="AQ3291" t="s">
        <v>5312</v>
      </c>
      <c r="AT3291" s="85" t="s">
        <v>3822</v>
      </c>
      <c r="AU3291" s="85" t="s">
        <v>4740</v>
      </c>
      <c r="AV3291" s="77" t="str">
        <f t="shared" si="710"/>
        <v>72127</v>
      </c>
      <c r="AX3291" s="7" t="s">
        <v>2678</v>
      </c>
    </row>
    <row r="3292" spans="1:50" hidden="1" outlineLevel="1">
      <c r="A3292" t="s">
        <v>3620</v>
      </c>
      <c r="B3292" t="s">
        <v>5312</v>
      </c>
      <c r="AP3292" t="s">
        <v>3620</v>
      </c>
      <c r="AQ3292" t="s">
        <v>5312</v>
      </c>
      <c r="AT3292" s="85" t="s">
        <v>3822</v>
      </c>
      <c r="AU3292" s="85" t="s">
        <v>4425</v>
      </c>
      <c r="AV3292" s="77" t="str">
        <f t="shared" si="710"/>
        <v>72129</v>
      </c>
      <c r="AX3292" s="7" t="s">
        <v>2678</v>
      </c>
    </row>
    <row r="3293" spans="1:50" hidden="1" outlineLevel="1">
      <c r="A3293" t="s">
        <v>2930</v>
      </c>
      <c r="B3293" t="s">
        <v>5312</v>
      </c>
      <c r="AP3293" t="s">
        <v>2930</v>
      </c>
      <c r="AQ3293" t="s">
        <v>5312</v>
      </c>
      <c r="AT3293" s="85" t="s">
        <v>3822</v>
      </c>
      <c r="AU3293" s="85" t="s">
        <v>4426</v>
      </c>
      <c r="AV3293" s="77" t="str">
        <f t="shared" si="710"/>
        <v>72131</v>
      </c>
      <c r="AX3293" s="7" t="s">
        <v>2678</v>
      </c>
    </row>
    <row r="3294" spans="1:50" hidden="1" outlineLevel="1">
      <c r="A3294" t="s">
        <v>2933</v>
      </c>
      <c r="B3294" t="s">
        <v>5312</v>
      </c>
      <c r="AP3294" t="s">
        <v>2933</v>
      </c>
      <c r="AQ3294" t="s">
        <v>5312</v>
      </c>
      <c r="AT3294" s="85" t="s">
        <v>3822</v>
      </c>
      <c r="AU3294" s="85" t="s">
        <v>4427</v>
      </c>
      <c r="AV3294" s="77" t="str">
        <f t="shared" si="710"/>
        <v>72133</v>
      </c>
      <c r="AX3294" s="7" t="s">
        <v>2678</v>
      </c>
    </row>
    <row r="3295" spans="1:50" hidden="1" outlineLevel="1">
      <c r="A3295" t="s">
        <v>4651</v>
      </c>
      <c r="B3295" t="s">
        <v>5312</v>
      </c>
      <c r="AP3295" t="s">
        <v>4651</v>
      </c>
      <c r="AQ3295" t="s">
        <v>5312</v>
      </c>
      <c r="AT3295" s="85" t="s">
        <v>3822</v>
      </c>
      <c r="AU3295" s="85" t="s">
        <v>4416</v>
      </c>
      <c r="AV3295" s="77" t="str">
        <f t="shared" si="710"/>
        <v>72135</v>
      </c>
      <c r="AX3295" s="7" t="s">
        <v>2678</v>
      </c>
    </row>
    <row r="3296" spans="1:50" hidden="1" outlineLevel="1">
      <c r="A3296" t="s">
        <v>4788</v>
      </c>
      <c r="B3296" t="s">
        <v>5312</v>
      </c>
      <c r="AP3296" t="s">
        <v>4788</v>
      </c>
      <c r="AQ3296" t="s">
        <v>5312</v>
      </c>
      <c r="AT3296" s="85" t="s">
        <v>3822</v>
      </c>
      <c r="AU3296" s="85" t="s">
        <v>5200</v>
      </c>
      <c r="AV3296" s="77" t="str">
        <f t="shared" si="710"/>
        <v>72137</v>
      </c>
      <c r="AX3296" s="7" t="s">
        <v>2678</v>
      </c>
    </row>
    <row r="3297" spans="1:50" hidden="1" outlineLevel="1">
      <c r="A3297" t="s">
        <v>4789</v>
      </c>
      <c r="B3297" t="s">
        <v>5312</v>
      </c>
      <c r="AP3297" t="s">
        <v>4789</v>
      </c>
      <c r="AQ3297" t="s">
        <v>5312</v>
      </c>
      <c r="AT3297" s="85" t="s">
        <v>3822</v>
      </c>
      <c r="AU3297" s="85" t="s">
        <v>5201</v>
      </c>
      <c r="AV3297" s="77" t="str">
        <f t="shared" si="710"/>
        <v>72139</v>
      </c>
      <c r="AX3297" s="7" t="s">
        <v>2678</v>
      </c>
    </row>
    <row r="3298" spans="1:50" hidden="1" outlineLevel="1">
      <c r="A3298" t="s">
        <v>4790</v>
      </c>
      <c r="B3298" t="s">
        <v>5312</v>
      </c>
      <c r="AP3298" t="s">
        <v>4790</v>
      </c>
      <c r="AQ3298" t="s">
        <v>5312</v>
      </c>
      <c r="AT3298" s="85" t="s">
        <v>3822</v>
      </c>
      <c r="AU3298" s="85" t="s">
        <v>5202</v>
      </c>
      <c r="AV3298" s="77" t="str">
        <f t="shared" si="710"/>
        <v>72141</v>
      </c>
      <c r="AX3298" s="7" t="s">
        <v>2678</v>
      </c>
    </row>
    <row r="3299" spans="1:50" hidden="1" outlineLevel="1">
      <c r="A3299" t="s">
        <v>5113</v>
      </c>
      <c r="B3299" t="s">
        <v>5312</v>
      </c>
      <c r="AP3299" t="s">
        <v>5113</v>
      </c>
      <c r="AQ3299" t="s">
        <v>5312</v>
      </c>
      <c r="AT3299" s="85" t="s">
        <v>3822</v>
      </c>
      <c r="AU3299" s="85" t="s">
        <v>5203</v>
      </c>
      <c r="AV3299" s="77" t="str">
        <f t="shared" si="710"/>
        <v>72143</v>
      </c>
      <c r="AX3299" s="7" t="s">
        <v>2678</v>
      </c>
    </row>
    <row r="3300" spans="1:50" hidden="1" outlineLevel="1">
      <c r="A3300" t="s">
        <v>4361</v>
      </c>
      <c r="B3300" t="s">
        <v>5312</v>
      </c>
      <c r="AP3300" t="s">
        <v>4361</v>
      </c>
      <c r="AQ3300" t="s">
        <v>5312</v>
      </c>
      <c r="AT3300" s="85" t="s">
        <v>3822</v>
      </c>
      <c r="AU3300" s="85" t="s">
        <v>5204</v>
      </c>
      <c r="AV3300" s="77" t="str">
        <f t="shared" si="710"/>
        <v>72145</v>
      </c>
      <c r="AX3300" s="7" t="s">
        <v>2678</v>
      </c>
    </row>
    <row r="3301" spans="1:50" hidden="1" outlineLevel="1">
      <c r="A3301" t="s">
        <v>4362</v>
      </c>
      <c r="B3301" t="s">
        <v>5312</v>
      </c>
      <c r="AP3301" t="s">
        <v>4362</v>
      </c>
      <c r="AQ3301" t="s">
        <v>5312</v>
      </c>
      <c r="AT3301" s="85" t="s">
        <v>3822</v>
      </c>
      <c r="AU3301" s="85" t="s">
        <v>5205</v>
      </c>
      <c r="AV3301" s="77" t="str">
        <f t="shared" si="710"/>
        <v>72147</v>
      </c>
      <c r="AX3301" s="7" t="s">
        <v>2678</v>
      </c>
    </row>
    <row r="3302" spans="1:50" hidden="1" outlineLevel="1">
      <c r="A3302" t="s">
        <v>4423</v>
      </c>
      <c r="B3302" t="s">
        <v>5312</v>
      </c>
      <c r="AP3302" t="s">
        <v>4423</v>
      </c>
      <c r="AQ3302" t="s">
        <v>5312</v>
      </c>
      <c r="AT3302" s="85" t="s">
        <v>3822</v>
      </c>
      <c r="AU3302" s="85" t="s">
        <v>5206</v>
      </c>
      <c r="AV3302" s="77" t="str">
        <f t="shared" si="710"/>
        <v>72149</v>
      </c>
      <c r="AX3302" s="7" t="s">
        <v>2678</v>
      </c>
    </row>
    <row r="3303" spans="1:50" hidden="1" outlineLevel="1">
      <c r="A3303" t="s">
        <v>4424</v>
      </c>
      <c r="B3303" t="s">
        <v>5312</v>
      </c>
      <c r="AP3303" t="s">
        <v>4424</v>
      </c>
      <c r="AQ3303" t="s">
        <v>5312</v>
      </c>
      <c r="AT3303" s="85" t="s">
        <v>3822</v>
      </c>
      <c r="AU3303" s="85" t="s">
        <v>4713</v>
      </c>
      <c r="AV3303" s="77" t="str">
        <f t="shared" si="710"/>
        <v>72151</v>
      </c>
      <c r="AX3303" s="7" t="s">
        <v>2678</v>
      </c>
    </row>
    <row r="3304" spans="1:50" hidden="1" outlineLevel="1">
      <c r="A3304" t="s">
        <v>4738</v>
      </c>
      <c r="B3304" t="s">
        <v>5312</v>
      </c>
      <c r="AP3304" t="s">
        <v>4738</v>
      </c>
      <c r="AQ3304" t="s">
        <v>5312</v>
      </c>
      <c r="AT3304" s="85" t="s">
        <v>3822</v>
      </c>
      <c r="AU3304" s="85" t="s">
        <v>4068</v>
      </c>
      <c r="AV3304" s="77" t="str">
        <f t="shared" si="710"/>
        <v>72153</v>
      </c>
      <c r="AX3304" s="7" t="s">
        <v>2678</v>
      </c>
    </row>
    <row r="3305" spans="1:50" collapsed="1">
      <c r="A3305" t="s">
        <v>2119</v>
      </c>
      <c r="B3305" t="s">
        <v>3839</v>
      </c>
      <c r="AU3305" s="85"/>
      <c r="AV3305" s="77" t="str">
        <f t="shared" si="710"/>
        <v/>
      </c>
    </row>
    <row r="3306" spans="1:50">
      <c r="AU3306" s="85"/>
    </row>
    <row r="3307" spans="1:50" hidden="1" outlineLevel="1">
      <c r="A3307" t="s">
        <v>3791</v>
      </c>
      <c r="B3307" t="s">
        <v>3050</v>
      </c>
      <c r="AP3307" t="s">
        <v>3791</v>
      </c>
      <c r="AQ3307" t="s">
        <v>3050</v>
      </c>
      <c r="AT3307" s="85" t="s">
        <v>4739</v>
      </c>
      <c r="AU3307" s="85" t="s">
        <v>3235</v>
      </c>
      <c r="AV3307" s="77" t="str">
        <f t="shared" ref="AV3307:AV3370" si="711">AT3307&amp;AU3307</f>
        <v>02013</v>
      </c>
      <c r="AX3307" s="7" t="s">
        <v>4486</v>
      </c>
    </row>
    <row r="3308" spans="1:50" hidden="1" outlineLevel="1">
      <c r="A3308" t="s">
        <v>3791</v>
      </c>
      <c r="B3308" t="s">
        <v>3050</v>
      </c>
      <c r="AP3308" t="s">
        <v>3791</v>
      </c>
      <c r="AQ3308" t="s">
        <v>3050</v>
      </c>
      <c r="AT3308" s="85" t="s">
        <v>4739</v>
      </c>
      <c r="AU3308" s="85" t="s">
        <v>3235</v>
      </c>
      <c r="AV3308" s="77" t="str">
        <f t="shared" si="711"/>
        <v>02013</v>
      </c>
      <c r="AX3308" s="7" t="s">
        <v>4486</v>
      </c>
    </row>
    <row r="3309" spans="1:50" hidden="1" outlineLevel="1">
      <c r="A3309" t="s">
        <v>3791</v>
      </c>
      <c r="B3309" t="s">
        <v>3050</v>
      </c>
      <c r="AP3309" t="s">
        <v>3791</v>
      </c>
      <c r="AQ3309" t="s">
        <v>3050</v>
      </c>
      <c r="AT3309" s="85" t="s">
        <v>4739</v>
      </c>
      <c r="AU3309" s="85" t="s">
        <v>3235</v>
      </c>
      <c r="AV3309" s="77" t="str">
        <f t="shared" si="711"/>
        <v>02013</v>
      </c>
      <c r="AX3309" s="7" t="s">
        <v>4486</v>
      </c>
    </row>
    <row r="3310" spans="1:50" hidden="1" outlineLevel="1">
      <c r="A3310" t="s">
        <v>3791</v>
      </c>
      <c r="B3310" t="s">
        <v>3050</v>
      </c>
      <c r="AP3310" t="s">
        <v>3791</v>
      </c>
      <c r="AQ3310" t="s">
        <v>3050</v>
      </c>
      <c r="AT3310" s="85" t="s">
        <v>4739</v>
      </c>
      <c r="AU3310" s="85" t="s">
        <v>3235</v>
      </c>
      <c r="AV3310" s="77" t="str">
        <f t="shared" si="711"/>
        <v>02013</v>
      </c>
      <c r="AX3310" s="7" t="s">
        <v>4486</v>
      </c>
    </row>
    <row r="3311" spans="1:50" hidden="1" outlineLevel="1">
      <c r="A3311" t="s">
        <v>3791</v>
      </c>
      <c r="B3311" t="s">
        <v>3050</v>
      </c>
      <c r="AP3311" t="s">
        <v>3791</v>
      </c>
      <c r="AQ3311" t="s">
        <v>3050</v>
      </c>
      <c r="AT3311" s="85" t="s">
        <v>4739</v>
      </c>
      <c r="AU3311" s="85" t="s">
        <v>3235</v>
      </c>
      <c r="AV3311" s="77" t="str">
        <f t="shared" si="711"/>
        <v>02013</v>
      </c>
      <c r="AX3311" s="7" t="s">
        <v>4486</v>
      </c>
    </row>
    <row r="3312" spans="1:50" hidden="1" outlineLevel="1">
      <c r="A3312" t="s">
        <v>3791</v>
      </c>
      <c r="B3312" t="s">
        <v>3050</v>
      </c>
      <c r="AP3312" t="s">
        <v>3791</v>
      </c>
      <c r="AQ3312" t="s">
        <v>3050</v>
      </c>
      <c r="AT3312" s="85" t="s">
        <v>4739</v>
      </c>
      <c r="AU3312" s="85" t="s">
        <v>3235</v>
      </c>
      <c r="AV3312" s="77" t="str">
        <f t="shared" si="711"/>
        <v>02013</v>
      </c>
      <c r="AX3312" s="7" t="s">
        <v>4486</v>
      </c>
    </row>
    <row r="3313" spans="1:50" hidden="1" outlineLevel="1">
      <c r="A3313" t="s">
        <v>3791</v>
      </c>
      <c r="B3313" t="s">
        <v>3050</v>
      </c>
      <c r="AP3313" t="s">
        <v>3791</v>
      </c>
      <c r="AQ3313" t="s">
        <v>3050</v>
      </c>
      <c r="AT3313" s="85" t="s">
        <v>4739</v>
      </c>
      <c r="AU3313" s="85" t="s">
        <v>3235</v>
      </c>
      <c r="AV3313" s="77" t="str">
        <f t="shared" si="711"/>
        <v>02013</v>
      </c>
      <c r="AX3313" s="7" t="s">
        <v>4486</v>
      </c>
    </row>
    <row r="3314" spans="1:50" hidden="1" outlineLevel="1">
      <c r="A3314" t="s">
        <v>3791</v>
      </c>
      <c r="B3314" t="s">
        <v>3050</v>
      </c>
      <c r="AP3314" t="s">
        <v>3791</v>
      </c>
      <c r="AQ3314" t="s">
        <v>3050</v>
      </c>
      <c r="AT3314" s="85" t="s">
        <v>4739</v>
      </c>
      <c r="AU3314" s="85" t="s">
        <v>3235</v>
      </c>
      <c r="AV3314" s="77" t="str">
        <f t="shared" si="711"/>
        <v>02013</v>
      </c>
      <c r="AX3314" s="7" t="s">
        <v>4486</v>
      </c>
    </row>
    <row r="3315" spans="1:50" hidden="1" outlineLevel="1">
      <c r="A3315" t="s">
        <v>3791</v>
      </c>
      <c r="B3315" t="s">
        <v>3050</v>
      </c>
      <c r="AP3315" t="s">
        <v>3791</v>
      </c>
      <c r="AQ3315" t="s">
        <v>3050</v>
      </c>
      <c r="AT3315" s="85" t="s">
        <v>4739</v>
      </c>
      <c r="AU3315" s="85" t="s">
        <v>3235</v>
      </c>
      <c r="AV3315" s="77" t="str">
        <f t="shared" si="711"/>
        <v>02013</v>
      </c>
      <c r="AX3315" s="7" t="s">
        <v>4486</v>
      </c>
    </row>
    <row r="3316" spans="1:50" hidden="1" outlineLevel="1">
      <c r="A3316" t="s">
        <v>3791</v>
      </c>
      <c r="B3316" t="s">
        <v>3050</v>
      </c>
      <c r="AP3316" t="s">
        <v>3791</v>
      </c>
      <c r="AQ3316" t="s">
        <v>3050</v>
      </c>
      <c r="AT3316" s="85" t="s">
        <v>4739</v>
      </c>
      <c r="AU3316" s="85" t="s">
        <v>3235</v>
      </c>
      <c r="AV3316" s="77" t="str">
        <f t="shared" si="711"/>
        <v>02013</v>
      </c>
      <c r="AX3316" s="7" t="s">
        <v>4486</v>
      </c>
    </row>
    <row r="3317" spans="1:50" hidden="1" outlineLevel="1">
      <c r="A3317" t="s">
        <v>3791</v>
      </c>
      <c r="B3317" t="s">
        <v>3050</v>
      </c>
      <c r="AP3317" t="s">
        <v>3791</v>
      </c>
      <c r="AQ3317" t="s">
        <v>3050</v>
      </c>
      <c r="AT3317" s="85" t="s">
        <v>4739</v>
      </c>
      <c r="AU3317" s="85" t="s">
        <v>3235</v>
      </c>
      <c r="AV3317" s="77" t="str">
        <f t="shared" si="711"/>
        <v>02013</v>
      </c>
      <c r="AX3317" s="7" t="s">
        <v>4486</v>
      </c>
    </row>
    <row r="3318" spans="1:50" hidden="1" outlineLevel="1">
      <c r="A3318" t="s">
        <v>3791</v>
      </c>
      <c r="B3318" t="s">
        <v>3050</v>
      </c>
      <c r="AP3318" t="s">
        <v>3791</v>
      </c>
      <c r="AQ3318" t="s">
        <v>3050</v>
      </c>
      <c r="AT3318" s="85" t="s">
        <v>4739</v>
      </c>
      <c r="AU3318" s="85" t="s">
        <v>3235</v>
      </c>
      <c r="AV3318" s="77" t="str">
        <f t="shared" si="711"/>
        <v>02013</v>
      </c>
      <c r="AX3318" s="7" t="s">
        <v>4486</v>
      </c>
    </row>
    <row r="3319" spans="1:50" hidden="1" outlineLevel="1">
      <c r="A3319" t="s">
        <v>3791</v>
      </c>
      <c r="B3319" t="s">
        <v>3050</v>
      </c>
      <c r="AP3319" t="s">
        <v>3791</v>
      </c>
      <c r="AQ3319" t="s">
        <v>3050</v>
      </c>
      <c r="AT3319" s="85" t="s">
        <v>4739</v>
      </c>
      <c r="AU3319" s="85" t="s">
        <v>3235</v>
      </c>
      <c r="AV3319" s="77" t="str">
        <f t="shared" si="711"/>
        <v>02013</v>
      </c>
      <c r="AX3319" s="7" t="s">
        <v>4486</v>
      </c>
    </row>
    <row r="3320" spans="1:50" hidden="1" outlineLevel="1">
      <c r="A3320" t="s">
        <v>3791</v>
      </c>
      <c r="B3320" t="s">
        <v>3050</v>
      </c>
      <c r="AP3320" t="s">
        <v>3791</v>
      </c>
      <c r="AQ3320" t="s">
        <v>3050</v>
      </c>
      <c r="AT3320" s="85" t="s">
        <v>4739</v>
      </c>
      <c r="AU3320" s="85" t="s">
        <v>3235</v>
      </c>
      <c r="AV3320" s="77" t="str">
        <f t="shared" si="711"/>
        <v>02013</v>
      </c>
      <c r="AX3320" s="7" t="s">
        <v>4486</v>
      </c>
    </row>
    <row r="3321" spans="1:50" hidden="1" outlineLevel="1">
      <c r="A3321" t="s">
        <v>4488</v>
      </c>
      <c r="B3321" t="s">
        <v>3050</v>
      </c>
      <c r="AP3321" t="s">
        <v>4488</v>
      </c>
      <c r="AQ3321" t="s">
        <v>3050</v>
      </c>
      <c r="AT3321" s="85" t="s">
        <v>4739</v>
      </c>
      <c r="AU3321" s="85" t="s">
        <v>4487</v>
      </c>
      <c r="AV3321" s="77" t="str">
        <f t="shared" si="711"/>
        <v>02016</v>
      </c>
      <c r="AX3321" s="7" t="s">
        <v>4489</v>
      </c>
    </row>
    <row r="3322" spans="1:50" hidden="1" outlineLevel="1">
      <c r="A3322" t="s">
        <v>4488</v>
      </c>
      <c r="B3322" t="s">
        <v>3050</v>
      </c>
      <c r="AP3322" t="s">
        <v>4488</v>
      </c>
      <c r="AQ3322" t="s">
        <v>3050</v>
      </c>
      <c r="AT3322" s="85" t="s">
        <v>4739</v>
      </c>
      <c r="AU3322" s="85" t="s">
        <v>4487</v>
      </c>
      <c r="AV3322" s="77" t="str">
        <f t="shared" si="711"/>
        <v>02016</v>
      </c>
      <c r="AX3322" s="7" t="s">
        <v>4489</v>
      </c>
    </row>
    <row r="3323" spans="1:50" hidden="1" outlineLevel="1">
      <c r="A3323" t="s">
        <v>4488</v>
      </c>
      <c r="B3323" t="s">
        <v>3050</v>
      </c>
      <c r="AP3323" t="s">
        <v>4488</v>
      </c>
      <c r="AQ3323" t="s">
        <v>3050</v>
      </c>
      <c r="AT3323" s="85" t="s">
        <v>4739</v>
      </c>
      <c r="AU3323" s="85" t="s">
        <v>4487</v>
      </c>
      <c r="AV3323" s="77" t="str">
        <f t="shared" si="711"/>
        <v>02016</v>
      </c>
      <c r="AX3323" s="7" t="s">
        <v>4489</v>
      </c>
    </row>
    <row r="3324" spans="1:50" hidden="1" outlineLevel="1">
      <c r="A3324" t="s">
        <v>4488</v>
      </c>
      <c r="B3324" t="s">
        <v>3050</v>
      </c>
      <c r="AP3324" t="s">
        <v>4488</v>
      </c>
      <c r="AQ3324" t="s">
        <v>3050</v>
      </c>
      <c r="AT3324" s="85" t="s">
        <v>4739</v>
      </c>
      <c r="AU3324" s="85" t="s">
        <v>4487</v>
      </c>
      <c r="AV3324" s="77" t="str">
        <f t="shared" si="711"/>
        <v>02016</v>
      </c>
      <c r="AX3324" s="7" t="s">
        <v>4489</v>
      </c>
    </row>
    <row r="3325" spans="1:50" hidden="1" outlineLevel="1">
      <c r="A3325" t="s">
        <v>4488</v>
      </c>
      <c r="B3325" t="s">
        <v>3050</v>
      </c>
      <c r="AP3325" t="s">
        <v>4488</v>
      </c>
      <c r="AQ3325" t="s">
        <v>3050</v>
      </c>
      <c r="AT3325" s="85" t="s">
        <v>4739</v>
      </c>
      <c r="AU3325" s="85" t="s">
        <v>4487</v>
      </c>
      <c r="AV3325" s="77" t="str">
        <f t="shared" si="711"/>
        <v>02016</v>
      </c>
      <c r="AX3325" s="7" t="s">
        <v>4489</v>
      </c>
    </row>
    <row r="3326" spans="1:50" hidden="1" outlineLevel="1">
      <c r="A3326" t="s">
        <v>4488</v>
      </c>
      <c r="B3326" t="s">
        <v>3050</v>
      </c>
      <c r="AP3326" t="s">
        <v>4488</v>
      </c>
      <c r="AQ3326" t="s">
        <v>3050</v>
      </c>
      <c r="AT3326" s="85" t="s">
        <v>4739</v>
      </c>
      <c r="AU3326" s="85" t="s">
        <v>4487</v>
      </c>
      <c r="AV3326" s="77" t="str">
        <f t="shared" si="711"/>
        <v>02016</v>
      </c>
      <c r="AX3326" s="7" t="s">
        <v>4489</v>
      </c>
    </row>
    <row r="3327" spans="1:50" hidden="1" outlineLevel="1">
      <c r="A3327" t="s">
        <v>4488</v>
      </c>
      <c r="B3327" t="s">
        <v>3050</v>
      </c>
      <c r="AP3327" t="s">
        <v>4488</v>
      </c>
      <c r="AQ3327" t="s">
        <v>3050</v>
      </c>
      <c r="AT3327" s="85" t="s">
        <v>4739</v>
      </c>
      <c r="AU3327" s="85" t="s">
        <v>4487</v>
      </c>
      <c r="AV3327" s="77" t="str">
        <f t="shared" si="711"/>
        <v>02016</v>
      </c>
      <c r="AX3327" s="7" t="s">
        <v>4489</v>
      </c>
    </row>
    <row r="3328" spans="1:50" hidden="1" outlineLevel="1">
      <c r="A3328" t="s">
        <v>4488</v>
      </c>
      <c r="B3328" t="s">
        <v>3050</v>
      </c>
      <c r="AP3328" t="s">
        <v>4488</v>
      </c>
      <c r="AQ3328" t="s">
        <v>3050</v>
      </c>
      <c r="AT3328" s="85" t="s">
        <v>4739</v>
      </c>
      <c r="AU3328" s="85" t="s">
        <v>4487</v>
      </c>
      <c r="AV3328" s="77" t="str">
        <f t="shared" si="711"/>
        <v>02016</v>
      </c>
      <c r="AX3328" s="7" t="s">
        <v>4489</v>
      </c>
    </row>
    <row r="3329" spans="1:50" hidden="1" outlineLevel="1">
      <c r="A3329" t="s">
        <v>4488</v>
      </c>
      <c r="B3329" t="s">
        <v>3050</v>
      </c>
      <c r="AP3329" t="s">
        <v>4488</v>
      </c>
      <c r="AQ3329" t="s">
        <v>3050</v>
      </c>
      <c r="AT3329" s="85" t="s">
        <v>4739</v>
      </c>
      <c r="AU3329" s="85" t="s">
        <v>4487</v>
      </c>
      <c r="AV3329" s="77" t="str">
        <f t="shared" si="711"/>
        <v>02016</v>
      </c>
      <c r="AX3329" s="7" t="s">
        <v>4489</v>
      </c>
    </row>
    <row r="3330" spans="1:50" hidden="1" outlineLevel="1">
      <c r="A3330" t="s">
        <v>4488</v>
      </c>
      <c r="B3330" t="s">
        <v>3050</v>
      </c>
      <c r="AP3330" t="s">
        <v>4488</v>
      </c>
      <c r="AQ3330" t="s">
        <v>3050</v>
      </c>
      <c r="AT3330" s="85" t="s">
        <v>4739</v>
      </c>
      <c r="AU3330" s="85" t="s">
        <v>4487</v>
      </c>
      <c r="AV3330" s="77" t="str">
        <f t="shared" si="711"/>
        <v>02016</v>
      </c>
      <c r="AX3330" s="7" t="s">
        <v>4489</v>
      </c>
    </row>
    <row r="3331" spans="1:50" hidden="1" outlineLevel="1">
      <c r="A3331" t="s">
        <v>4488</v>
      </c>
      <c r="B3331" t="s">
        <v>3050</v>
      </c>
      <c r="AP3331" t="s">
        <v>4488</v>
      </c>
      <c r="AQ3331" t="s">
        <v>3050</v>
      </c>
      <c r="AT3331" s="85" t="s">
        <v>4739</v>
      </c>
      <c r="AU3331" s="85" t="s">
        <v>4487</v>
      </c>
      <c r="AV3331" s="77" t="str">
        <f t="shared" si="711"/>
        <v>02016</v>
      </c>
      <c r="AX3331" s="7" t="s">
        <v>4489</v>
      </c>
    </row>
    <row r="3332" spans="1:50" hidden="1" outlineLevel="1">
      <c r="A3332" t="s">
        <v>4488</v>
      </c>
      <c r="B3332" t="s">
        <v>3050</v>
      </c>
      <c r="AP3332" t="s">
        <v>4488</v>
      </c>
      <c r="AQ3332" t="s">
        <v>3050</v>
      </c>
      <c r="AT3332" s="85" t="s">
        <v>4739</v>
      </c>
      <c r="AU3332" s="85" t="s">
        <v>4487</v>
      </c>
      <c r="AV3332" s="77" t="str">
        <f t="shared" si="711"/>
        <v>02016</v>
      </c>
      <c r="AX3332" s="7" t="s">
        <v>4489</v>
      </c>
    </row>
    <row r="3333" spans="1:50" hidden="1" outlineLevel="1">
      <c r="A3333" t="s">
        <v>4488</v>
      </c>
      <c r="B3333" t="s">
        <v>3050</v>
      </c>
      <c r="AP3333" t="s">
        <v>4488</v>
      </c>
      <c r="AQ3333" t="s">
        <v>3050</v>
      </c>
      <c r="AT3333" s="85" t="s">
        <v>4739</v>
      </c>
      <c r="AU3333" s="85" t="s">
        <v>4487</v>
      </c>
      <c r="AV3333" s="77" t="str">
        <f t="shared" si="711"/>
        <v>02016</v>
      </c>
      <c r="AX3333" s="7" t="s">
        <v>4489</v>
      </c>
    </row>
    <row r="3334" spans="1:50" hidden="1" outlineLevel="1">
      <c r="A3334" t="s">
        <v>4488</v>
      </c>
      <c r="B3334" t="s">
        <v>3050</v>
      </c>
      <c r="AP3334" t="s">
        <v>4488</v>
      </c>
      <c r="AQ3334" t="s">
        <v>3050</v>
      </c>
      <c r="AT3334" s="85" t="s">
        <v>4739</v>
      </c>
      <c r="AU3334" s="85" t="s">
        <v>4487</v>
      </c>
      <c r="AV3334" s="77" t="str">
        <f t="shared" si="711"/>
        <v>02016</v>
      </c>
      <c r="AX3334" s="7" t="s">
        <v>4489</v>
      </c>
    </row>
    <row r="3335" spans="1:50" hidden="1" outlineLevel="1">
      <c r="A3335" t="s">
        <v>4488</v>
      </c>
      <c r="B3335" t="s">
        <v>3050</v>
      </c>
      <c r="AP3335" t="s">
        <v>4488</v>
      </c>
      <c r="AQ3335" t="s">
        <v>3050</v>
      </c>
      <c r="AT3335" s="85" t="s">
        <v>4739</v>
      </c>
      <c r="AU3335" s="85" t="s">
        <v>4487</v>
      </c>
      <c r="AV3335" s="77" t="str">
        <f t="shared" si="711"/>
        <v>02016</v>
      </c>
      <c r="AX3335" s="7" t="s">
        <v>4489</v>
      </c>
    </row>
    <row r="3336" spans="1:50" hidden="1" outlineLevel="1">
      <c r="A3336" t="s">
        <v>4488</v>
      </c>
      <c r="B3336" t="s">
        <v>3050</v>
      </c>
      <c r="AP3336" t="s">
        <v>4488</v>
      </c>
      <c r="AQ3336" t="s">
        <v>3050</v>
      </c>
      <c r="AT3336" s="85" t="s">
        <v>4739</v>
      </c>
      <c r="AU3336" s="85" t="s">
        <v>4487</v>
      </c>
      <c r="AV3336" s="77" t="str">
        <f t="shared" si="711"/>
        <v>02016</v>
      </c>
      <c r="AX3336" s="7" t="s">
        <v>4489</v>
      </c>
    </row>
    <row r="3337" spans="1:50" hidden="1" outlineLevel="1">
      <c r="A3337" t="s">
        <v>4488</v>
      </c>
      <c r="B3337" t="s">
        <v>3050</v>
      </c>
      <c r="AP3337" t="s">
        <v>4488</v>
      </c>
      <c r="AQ3337" t="s">
        <v>3050</v>
      </c>
      <c r="AT3337" s="85" t="s">
        <v>4739</v>
      </c>
      <c r="AU3337" s="85" t="s">
        <v>4487</v>
      </c>
      <c r="AV3337" s="77" t="str">
        <f t="shared" si="711"/>
        <v>02016</v>
      </c>
      <c r="AX3337" s="7" t="s">
        <v>4489</v>
      </c>
    </row>
    <row r="3338" spans="1:50" hidden="1" outlineLevel="1">
      <c r="A3338" t="s">
        <v>4488</v>
      </c>
      <c r="B3338" t="s">
        <v>3050</v>
      </c>
      <c r="AP3338" t="s">
        <v>4488</v>
      </c>
      <c r="AQ3338" t="s">
        <v>3050</v>
      </c>
      <c r="AT3338" s="85" t="s">
        <v>4739</v>
      </c>
      <c r="AU3338" s="85" t="s">
        <v>4487</v>
      </c>
      <c r="AV3338" s="77" t="str">
        <f t="shared" si="711"/>
        <v>02016</v>
      </c>
      <c r="AX3338" s="7" t="s">
        <v>4489</v>
      </c>
    </row>
    <row r="3339" spans="1:50" hidden="1" outlineLevel="1">
      <c r="A3339" t="s">
        <v>4488</v>
      </c>
      <c r="B3339" t="s">
        <v>3050</v>
      </c>
      <c r="AP3339" t="s">
        <v>4488</v>
      </c>
      <c r="AQ3339" t="s">
        <v>3050</v>
      </c>
      <c r="AT3339" s="85" t="s">
        <v>4739</v>
      </c>
      <c r="AU3339" s="85" t="s">
        <v>4487</v>
      </c>
      <c r="AV3339" s="77" t="str">
        <f t="shared" si="711"/>
        <v>02016</v>
      </c>
      <c r="AX3339" s="7" t="s">
        <v>4489</v>
      </c>
    </row>
    <row r="3340" spans="1:50" hidden="1" outlineLevel="1">
      <c r="A3340" t="s">
        <v>4488</v>
      </c>
      <c r="B3340" t="s">
        <v>3050</v>
      </c>
      <c r="AP3340" t="s">
        <v>4488</v>
      </c>
      <c r="AQ3340" t="s">
        <v>3050</v>
      </c>
      <c r="AT3340" s="85" t="s">
        <v>4739</v>
      </c>
      <c r="AU3340" s="85" t="s">
        <v>4487</v>
      </c>
      <c r="AV3340" s="77" t="str">
        <f t="shared" si="711"/>
        <v>02016</v>
      </c>
      <c r="AX3340" s="7" t="s">
        <v>4489</v>
      </c>
    </row>
    <row r="3341" spans="1:50" hidden="1" outlineLevel="1">
      <c r="A3341" t="s">
        <v>4488</v>
      </c>
      <c r="B3341" t="s">
        <v>3050</v>
      </c>
      <c r="AP3341" t="s">
        <v>4488</v>
      </c>
      <c r="AQ3341" t="s">
        <v>3050</v>
      </c>
      <c r="AT3341" s="85" t="s">
        <v>4739</v>
      </c>
      <c r="AU3341" s="85" t="s">
        <v>4487</v>
      </c>
      <c r="AV3341" s="77" t="str">
        <f t="shared" si="711"/>
        <v>02016</v>
      </c>
      <c r="AX3341" s="7" t="s">
        <v>4489</v>
      </c>
    </row>
    <row r="3342" spans="1:50" hidden="1" outlineLevel="1">
      <c r="A3342" t="s">
        <v>4488</v>
      </c>
      <c r="B3342" t="s">
        <v>3050</v>
      </c>
      <c r="AP3342" t="s">
        <v>4488</v>
      </c>
      <c r="AQ3342" t="s">
        <v>3050</v>
      </c>
      <c r="AT3342" s="85" t="s">
        <v>4739</v>
      </c>
      <c r="AU3342" s="85" t="s">
        <v>4487</v>
      </c>
      <c r="AV3342" s="77" t="str">
        <f t="shared" si="711"/>
        <v>02016</v>
      </c>
      <c r="AX3342" s="7" t="s">
        <v>4489</v>
      </c>
    </row>
    <row r="3343" spans="1:50" hidden="1" outlineLevel="1">
      <c r="A3343" t="s">
        <v>4488</v>
      </c>
      <c r="B3343" t="s">
        <v>3050</v>
      </c>
      <c r="AP3343" t="s">
        <v>4488</v>
      </c>
      <c r="AQ3343" t="s">
        <v>3050</v>
      </c>
      <c r="AT3343" s="85" t="s">
        <v>4739</v>
      </c>
      <c r="AU3343" s="85" t="s">
        <v>4487</v>
      </c>
      <c r="AV3343" s="77" t="str">
        <f t="shared" si="711"/>
        <v>02016</v>
      </c>
      <c r="AX3343" s="7" t="s">
        <v>4489</v>
      </c>
    </row>
    <row r="3344" spans="1:50" hidden="1" outlineLevel="1">
      <c r="A3344" t="s">
        <v>4488</v>
      </c>
      <c r="B3344" t="s">
        <v>3050</v>
      </c>
      <c r="AP3344" t="s">
        <v>4488</v>
      </c>
      <c r="AQ3344" t="s">
        <v>3050</v>
      </c>
      <c r="AT3344" s="85" t="s">
        <v>4739</v>
      </c>
      <c r="AU3344" s="85" t="s">
        <v>4487</v>
      </c>
      <c r="AV3344" s="77" t="str">
        <f t="shared" si="711"/>
        <v>02016</v>
      </c>
      <c r="AX3344" s="7" t="s">
        <v>4489</v>
      </c>
    </row>
    <row r="3345" spans="1:50" hidden="1" outlineLevel="1">
      <c r="A3345" t="s">
        <v>4488</v>
      </c>
      <c r="B3345" t="s">
        <v>3050</v>
      </c>
      <c r="AP3345" t="s">
        <v>4488</v>
      </c>
      <c r="AQ3345" t="s">
        <v>3050</v>
      </c>
      <c r="AT3345" s="85" t="s">
        <v>4739</v>
      </c>
      <c r="AU3345" s="85" t="s">
        <v>4487</v>
      </c>
      <c r="AV3345" s="77" t="str">
        <f t="shared" si="711"/>
        <v>02016</v>
      </c>
      <c r="AX3345" s="7" t="s">
        <v>4489</v>
      </c>
    </row>
    <row r="3346" spans="1:50" hidden="1" outlineLevel="1">
      <c r="A3346" t="s">
        <v>4488</v>
      </c>
      <c r="B3346" t="s">
        <v>3050</v>
      </c>
      <c r="AP3346" t="s">
        <v>4488</v>
      </c>
      <c r="AQ3346" t="s">
        <v>3050</v>
      </c>
      <c r="AT3346" s="85" t="s">
        <v>4739</v>
      </c>
      <c r="AU3346" s="85" t="s">
        <v>4487</v>
      </c>
      <c r="AV3346" s="77" t="str">
        <f t="shared" si="711"/>
        <v>02016</v>
      </c>
      <c r="AX3346" s="7" t="s">
        <v>4489</v>
      </c>
    </row>
    <row r="3347" spans="1:50" hidden="1" outlineLevel="1">
      <c r="A3347" t="s">
        <v>4488</v>
      </c>
      <c r="B3347" t="s">
        <v>3050</v>
      </c>
      <c r="AP3347" t="s">
        <v>4488</v>
      </c>
      <c r="AQ3347" t="s">
        <v>3050</v>
      </c>
      <c r="AT3347" s="85" t="s">
        <v>4739</v>
      </c>
      <c r="AU3347" s="85" t="s">
        <v>4487</v>
      </c>
      <c r="AV3347" s="77" t="str">
        <f t="shared" si="711"/>
        <v>02016</v>
      </c>
      <c r="AX3347" s="7" t="s">
        <v>4489</v>
      </c>
    </row>
    <row r="3348" spans="1:50" hidden="1" outlineLevel="1">
      <c r="A3348" t="s">
        <v>4488</v>
      </c>
      <c r="B3348" t="s">
        <v>3050</v>
      </c>
      <c r="AP3348" t="s">
        <v>4488</v>
      </c>
      <c r="AQ3348" t="s">
        <v>3050</v>
      </c>
      <c r="AT3348" s="85" t="s">
        <v>4739</v>
      </c>
      <c r="AU3348" s="85" t="s">
        <v>4487</v>
      </c>
      <c r="AV3348" s="77" t="str">
        <f t="shared" si="711"/>
        <v>02016</v>
      </c>
      <c r="AX3348" s="7" t="s">
        <v>4489</v>
      </c>
    </row>
    <row r="3349" spans="1:50" hidden="1" outlineLevel="1">
      <c r="A3349" t="s">
        <v>4488</v>
      </c>
      <c r="B3349" t="s">
        <v>3050</v>
      </c>
      <c r="AP3349" t="s">
        <v>4488</v>
      </c>
      <c r="AQ3349" t="s">
        <v>3050</v>
      </c>
      <c r="AT3349" s="85" t="s">
        <v>4739</v>
      </c>
      <c r="AU3349" s="85" t="s">
        <v>4487</v>
      </c>
      <c r="AV3349" s="77" t="str">
        <f t="shared" si="711"/>
        <v>02016</v>
      </c>
      <c r="AX3349" s="7" t="s">
        <v>4489</v>
      </c>
    </row>
    <row r="3350" spans="1:50" hidden="1" outlineLevel="1">
      <c r="A3350" t="s">
        <v>4488</v>
      </c>
      <c r="B3350" t="s">
        <v>3050</v>
      </c>
      <c r="AP3350" t="s">
        <v>4488</v>
      </c>
      <c r="AQ3350" t="s">
        <v>3050</v>
      </c>
      <c r="AT3350" s="85" t="s">
        <v>4739</v>
      </c>
      <c r="AU3350" s="85" t="s">
        <v>4487</v>
      </c>
      <c r="AV3350" s="77" t="str">
        <f t="shared" si="711"/>
        <v>02016</v>
      </c>
      <c r="AX3350" s="7" t="s">
        <v>4489</v>
      </c>
    </row>
    <row r="3351" spans="1:50" hidden="1" outlineLevel="1">
      <c r="A3351" t="s">
        <v>4488</v>
      </c>
      <c r="B3351" t="s">
        <v>3050</v>
      </c>
      <c r="AP3351" t="s">
        <v>4488</v>
      </c>
      <c r="AQ3351" t="s">
        <v>3050</v>
      </c>
      <c r="AT3351" s="85" t="s">
        <v>4739</v>
      </c>
      <c r="AU3351" s="85" t="s">
        <v>4487</v>
      </c>
      <c r="AV3351" s="77" t="str">
        <f t="shared" si="711"/>
        <v>02016</v>
      </c>
      <c r="AX3351" s="7" t="s">
        <v>4489</v>
      </c>
    </row>
    <row r="3352" spans="1:50" hidden="1" outlineLevel="1">
      <c r="A3352" t="s">
        <v>4488</v>
      </c>
      <c r="B3352" t="s">
        <v>3050</v>
      </c>
      <c r="AP3352" t="s">
        <v>4488</v>
      </c>
      <c r="AQ3352" t="s">
        <v>3050</v>
      </c>
      <c r="AT3352" s="85" t="s">
        <v>4739</v>
      </c>
      <c r="AU3352" s="85" t="s">
        <v>4487</v>
      </c>
      <c r="AV3352" s="77" t="str">
        <f t="shared" si="711"/>
        <v>02016</v>
      </c>
      <c r="AX3352" s="7" t="s">
        <v>4489</v>
      </c>
    </row>
    <row r="3353" spans="1:50" hidden="1" outlineLevel="1">
      <c r="A3353" t="s">
        <v>4488</v>
      </c>
      <c r="B3353" t="s">
        <v>3050</v>
      </c>
      <c r="AP3353" t="s">
        <v>4488</v>
      </c>
      <c r="AQ3353" t="s">
        <v>3050</v>
      </c>
      <c r="AT3353" s="85" t="s">
        <v>4739</v>
      </c>
      <c r="AU3353" s="85" t="s">
        <v>4487</v>
      </c>
      <c r="AV3353" s="77" t="str">
        <f t="shared" si="711"/>
        <v>02016</v>
      </c>
      <c r="AX3353" s="7" t="s">
        <v>4489</v>
      </c>
    </row>
    <row r="3354" spans="1:50" hidden="1" outlineLevel="1">
      <c r="A3354" t="s">
        <v>4488</v>
      </c>
      <c r="B3354" t="s">
        <v>3050</v>
      </c>
      <c r="AP3354" t="s">
        <v>4488</v>
      </c>
      <c r="AQ3354" t="s">
        <v>3050</v>
      </c>
      <c r="AT3354" s="85" t="s">
        <v>4739</v>
      </c>
      <c r="AU3354" s="85" t="s">
        <v>4487</v>
      </c>
      <c r="AV3354" s="77" t="str">
        <f t="shared" si="711"/>
        <v>02016</v>
      </c>
      <c r="AX3354" s="7" t="s">
        <v>4489</v>
      </c>
    </row>
    <row r="3355" spans="1:50" hidden="1" outlineLevel="1">
      <c r="A3355" t="s">
        <v>4488</v>
      </c>
      <c r="B3355" t="s">
        <v>3050</v>
      </c>
      <c r="AP3355" t="s">
        <v>4488</v>
      </c>
      <c r="AQ3355" t="s">
        <v>3050</v>
      </c>
      <c r="AT3355" s="85" t="s">
        <v>4739</v>
      </c>
      <c r="AU3355" s="85" t="s">
        <v>4487</v>
      </c>
      <c r="AV3355" s="77" t="str">
        <f t="shared" si="711"/>
        <v>02016</v>
      </c>
      <c r="AX3355" s="7" t="s">
        <v>4489</v>
      </c>
    </row>
    <row r="3356" spans="1:50" hidden="1" outlineLevel="1">
      <c r="A3356" t="s">
        <v>4794</v>
      </c>
      <c r="B3356" t="s">
        <v>3050</v>
      </c>
      <c r="AP3356" t="s">
        <v>4794</v>
      </c>
      <c r="AQ3356" t="s">
        <v>3050</v>
      </c>
      <c r="AT3356" s="85" t="s">
        <v>4739</v>
      </c>
      <c r="AU3356" s="85" t="s">
        <v>3441</v>
      </c>
      <c r="AV3356" s="77" t="str">
        <f t="shared" si="711"/>
        <v>02020</v>
      </c>
      <c r="AX3356" s="7" t="s">
        <v>5266</v>
      </c>
    </row>
    <row r="3357" spans="1:50" hidden="1" outlineLevel="1">
      <c r="A3357" t="s">
        <v>4057</v>
      </c>
      <c r="B3357" t="s">
        <v>3050</v>
      </c>
      <c r="AP3357" t="s">
        <v>4057</v>
      </c>
      <c r="AQ3357" t="s">
        <v>3050</v>
      </c>
      <c r="AT3357" s="85" t="s">
        <v>4739</v>
      </c>
      <c r="AU3357" s="85" t="s">
        <v>4370</v>
      </c>
      <c r="AV3357" s="77" t="str">
        <f t="shared" si="711"/>
        <v>02050</v>
      </c>
      <c r="AX3357" s="7" t="s">
        <v>4489</v>
      </c>
    </row>
    <row r="3358" spans="1:50" hidden="1" outlineLevel="1">
      <c r="A3358" t="s">
        <v>4057</v>
      </c>
      <c r="B3358" t="s">
        <v>3050</v>
      </c>
      <c r="AP3358" t="s">
        <v>4057</v>
      </c>
      <c r="AQ3358" t="s">
        <v>3050</v>
      </c>
      <c r="AT3358" s="85" t="s">
        <v>4739</v>
      </c>
      <c r="AU3358" s="85" t="s">
        <v>4370</v>
      </c>
      <c r="AV3358" s="77" t="str">
        <f t="shared" si="711"/>
        <v>02050</v>
      </c>
      <c r="AX3358" s="7" t="s">
        <v>4489</v>
      </c>
    </row>
    <row r="3359" spans="1:50" hidden="1" outlineLevel="1">
      <c r="A3359" t="s">
        <v>4057</v>
      </c>
      <c r="B3359" t="s">
        <v>3050</v>
      </c>
      <c r="AP3359" t="s">
        <v>4057</v>
      </c>
      <c r="AQ3359" t="s">
        <v>3050</v>
      </c>
      <c r="AT3359" s="85" t="s">
        <v>4739</v>
      </c>
      <c r="AU3359" s="85" t="s">
        <v>4370</v>
      </c>
      <c r="AV3359" s="77" t="str">
        <f t="shared" si="711"/>
        <v>02050</v>
      </c>
      <c r="AX3359" s="7" t="s">
        <v>4489</v>
      </c>
    </row>
    <row r="3360" spans="1:50" hidden="1" outlineLevel="1">
      <c r="A3360" t="s">
        <v>4259</v>
      </c>
      <c r="B3360" t="s">
        <v>3050</v>
      </c>
      <c r="AP3360" t="s">
        <v>4259</v>
      </c>
      <c r="AQ3360" t="s">
        <v>3050</v>
      </c>
      <c r="AT3360" s="85" t="s">
        <v>4739</v>
      </c>
      <c r="AU3360" s="85" t="s">
        <v>4371</v>
      </c>
      <c r="AV3360" s="77" t="str">
        <f t="shared" si="711"/>
        <v>02060</v>
      </c>
      <c r="AX3360" s="7" t="s">
        <v>4486</v>
      </c>
    </row>
    <row r="3361" spans="1:50" hidden="1" outlineLevel="1">
      <c r="A3361" t="s">
        <v>4261</v>
      </c>
      <c r="B3361" t="s">
        <v>3050</v>
      </c>
      <c r="AP3361" t="s">
        <v>4261</v>
      </c>
      <c r="AQ3361" t="s">
        <v>3050</v>
      </c>
      <c r="AT3361" s="85" t="s">
        <v>4739</v>
      </c>
      <c r="AU3361" s="85" t="s">
        <v>4260</v>
      </c>
      <c r="AV3361" s="77" t="str">
        <f t="shared" si="711"/>
        <v>02068</v>
      </c>
      <c r="AX3361" s="7" t="s">
        <v>4486</v>
      </c>
    </row>
    <row r="3362" spans="1:50" hidden="1" outlineLevel="1">
      <c r="A3362" t="s">
        <v>4263</v>
      </c>
      <c r="B3362" t="s">
        <v>3050</v>
      </c>
      <c r="AP3362" t="s">
        <v>4263</v>
      </c>
      <c r="AQ3362" t="s">
        <v>3050</v>
      </c>
      <c r="AT3362" s="85" t="s">
        <v>4739</v>
      </c>
      <c r="AU3362" s="85" t="s">
        <v>4262</v>
      </c>
      <c r="AV3362" s="77" t="str">
        <f t="shared" si="711"/>
        <v>02070</v>
      </c>
      <c r="AX3362" s="7" t="s">
        <v>4489</v>
      </c>
    </row>
    <row r="3363" spans="1:50" hidden="1" outlineLevel="1">
      <c r="A3363" t="s">
        <v>4263</v>
      </c>
      <c r="B3363" t="s">
        <v>3050</v>
      </c>
      <c r="AP3363" t="s">
        <v>4263</v>
      </c>
      <c r="AQ3363" t="s">
        <v>3050</v>
      </c>
      <c r="AT3363" s="85" t="s">
        <v>4739</v>
      </c>
      <c r="AU3363" s="85" t="s">
        <v>4262</v>
      </c>
      <c r="AV3363" s="77" t="str">
        <f t="shared" si="711"/>
        <v>02070</v>
      </c>
      <c r="AX3363" s="7" t="s">
        <v>4489</v>
      </c>
    </row>
    <row r="3364" spans="1:50" hidden="1" outlineLevel="1">
      <c r="A3364" t="s">
        <v>4265</v>
      </c>
      <c r="B3364" t="s">
        <v>3050</v>
      </c>
      <c r="AP3364" t="s">
        <v>4265</v>
      </c>
      <c r="AQ3364" t="s">
        <v>3050</v>
      </c>
      <c r="AT3364" s="85" t="s">
        <v>4739</v>
      </c>
      <c r="AU3364" s="85" t="s">
        <v>4264</v>
      </c>
      <c r="AV3364" s="77" t="str">
        <f t="shared" si="711"/>
        <v>02090</v>
      </c>
      <c r="AX3364" s="7" t="s">
        <v>4486</v>
      </c>
    </row>
    <row r="3365" spans="1:50" hidden="1" outlineLevel="1">
      <c r="A3365" t="s">
        <v>5116</v>
      </c>
      <c r="B3365" t="s">
        <v>3050</v>
      </c>
      <c r="AP3365" t="s">
        <v>5116</v>
      </c>
      <c r="AQ3365" t="s">
        <v>3050</v>
      </c>
      <c r="AT3365" s="85" t="s">
        <v>4739</v>
      </c>
      <c r="AU3365" s="85" t="s">
        <v>4266</v>
      </c>
      <c r="AV3365" s="77" t="str">
        <f t="shared" si="711"/>
        <v>02100</v>
      </c>
      <c r="AX3365" s="7" t="s">
        <v>4486</v>
      </c>
    </row>
    <row r="3366" spans="1:50" hidden="1" outlineLevel="1">
      <c r="A3366" t="s">
        <v>3960</v>
      </c>
      <c r="B3366" t="s">
        <v>3050</v>
      </c>
      <c r="AP3366" t="s">
        <v>3960</v>
      </c>
      <c r="AQ3366" t="s">
        <v>3050</v>
      </c>
      <c r="AT3366" s="85" t="s">
        <v>4739</v>
      </c>
      <c r="AU3366" s="85" t="s">
        <v>4802</v>
      </c>
      <c r="AV3366" s="77" t="str">
        <f t="shared" si="711"/>
        <v>02110</v>
      </c>
      <c r="AX3366" s="7" t="s">
        <v>3669</v>
      </c>
    </row>
    <row r="3367" spans="1:50" hidden="1" outlineLevel="1">
      <c r="A3367" t="s">
        <v>3960</v>
      </c>
      <c r="B3367" t="s">
        <v>3050</v>
      </c>
      <c r="AP3367" t="s">
        <v>3960</v>
      </c>
      <c r="AQ3367" t="s">
        <v>3050</v>
      </c>
      <c r="AT3367" s="85" t="s">
        <v>4739</v>
      </c>
      <c r="AU3367" s="85" t="s">
        <v>4802</v>
      </c>
      <c r="AV3367" s="77" t="str">
        <f t="shared" si="711"/>
        <v>02110</v>
      </c>
      <c r="AX3367" s="7" t="s">
        <v>3669</v>
      </c>
    </row>
    <row r="3368" spans="1:50" hidden="1" outlineLevel="1">
      <c r="A3368" t="s">
        <v>4015</v>
      </c>
      <c r="B3368" t="s">
        <v>3050</v>
      </c>
      <c r="AP3368" t="s">
        <v>4015</v>
      </c>
      <c r="AQ3368" t="s">
        <v>3050</v>
      </c>
      <c r="AT3368" s="85" t="s">
        <v>4739</v>
      </c>
      <c r="AU3368" s="85" t="s">
        <v>3670</v>
      </c>
      <c r="AV3368" s="77" t="str">
        <f t="shared" si="711"/>
        <v>02122</v>
      </c>
      <c r="AX3368" s="7" t="s">
        <v>4486</v>
      </c>
    </row>
    <row r="3369" spans="1:50" hidden="1" outlineLevel="1">
      <c r="A3369" t="s">
        <v>4015</v>
      </c>
      <c r="B3369" t="s">
        <v>3050</v>
      </c>
      <c r="AP3369" t="s">
        <v>4015</v>
      </c>
      <c r="AQ3369" t="s">
        <v>3050</v>
      </c>
      <c r="AT3369" s="85" t="s">
        <v>4739</v>
      </c>
      <c r="AU3369" s="85" t="s">
        <v>3670</v>
      </c>
      <c r="AV3369" s="77" t="str">
        <f t="shared" si="711"/>
        <v>02122</v>
      </c>
      <c r="AX3369" s="7" t="s">
        <v>4486</v>
      </c>
    </row>
    <row r="3370" spans="1:50" hidden="1" outlineLevel="1">
      <c r="A3370" t="s">
        <v>4511</v>
      </c>
      <c r="B3370" t="s">
        <v>3050</v>
      </c>
      <c r="AP3370" t="s">
        <v>4511</v>
      </c>
      <c r="AQ3370" t="s">
        <v>3050</v>
      </c>
      <c r="AT3370" s="85" t="s">
        <v>4739</v>
      </c>
      <c r="AU3370" s="85" t="s">
        <v>4016</v>
      </c>
      <c r="AV3370" s="77" t="str">
        <f t="shared" si="711"/>
        <v>02130</v>
      </c>
      <c r="AX3370" s="7" t="s">
        <v>4486</v>
      </c>
    </row>
    <row r="3371" spans="1:50" hidden="1" outlineLevel="1">
      <c r="A3371" t="s">
        <v>4511</v>
      </c>
      <c r="B3371" t="s">
        <v>3050</v>
      </c>
      <c r="AP3371" t="s">
        <v>4511</v>
      </c>
      <c r="AQ3371" t="s">
        <v>3050</v>
      </c>
      <c r="AT3371" s="85" t="s">
        <v>4739</v>
      </c>
      <c r="AU3371" s="85" t="s">
        <v>4016</v>
      </c>
      <c r="AV3371" s="77" t="str">
        <f t="shared" ref="AV3371:AV3419" si="712">AT3371&amp;AU3371</f>
        <v>02130</v>
      </c>
      <c r="AX3371" s="7" t="s">
        <v>4486</v>
      </c>
    </row>
    <row r="3372" spans="1:50" hidden="1" outlineLevel="1">
      <c r="A3372" t="s">
        <v>4832</v>
      </c>
      <c r="B3372" t="s">
        <v>3050</v>
      </c>
      <c r="AP3372" t="s">
        <v>4832</v>
      </c>
      <c r="AQ3372" t="s">
        <v>3050</v>
      </c>
      <c r="AT3372" s="85" t="s">
        <v>4739</v>
      </c>
      <c r="AU3372" s="85" t="s">
        <v>4151</v>
      </c>
      <c r="AV3372" s="77" t="str">
        <f t="shared" si="712"/>
        <v>02150</v>
      </c>
      <c r="AX3372" s="7" t="s">
        <v>4486</v>
      </c>
    </row>
    <row r="3373" spans="1:50" hidden="1" outlineLevel="1">
      <c r="A3373" t="s">
        <v>4832</v>
      </c>
      <c r="B3373" t="s">
        <v>3050</v>
      </c>
      <c r="AP3373" t="s">
        <v>4832</v>
      </c>
      <c r="AQ3373" t="s">
        <v>3050</v>
      </c>
      <c r="AT3373" s="85" t="s">
        <v>4739</v>
      </c>
      <c r="AU3373" s="85" t="s">
        <v>4151</v>
      </c>
      <c r="AV3373" s="77" t="str">
        <f t="shared" si="712"/>
        <v>02150</v>
      </c>
      <c r="AX3373" s="7" t="s">
        <v>4486</v>
      </c>
    </row>
    <row r="3374" spans="1:50" hidden="1" outlineLevel="1">
      <c r="A3374" t="s">
        <v>4832</v>
      </c>
      <c r="B3374" t="s">
        <v>3050</v>
      </c>
      <c r="AP3374" t="s">
        <v>4832</v>
      </c>
      <c r="AQ3374" t="s">
        <v>3050</v>
      </c>
      <c r="AT3374" s="85" t="s">
        <v>4739</v>
      </c>
      <c r="AU3374" s="85" t="s">
        <v>4151</v>
      </c>
      <c r="AV3374" s="77" t="str">
        <f t="shared" si="712"/>
        <v>02150</v>
      </c>
      <c r="AX3374" s="7" t="s">
        <v>4486</v>
      </c>
    </row>
    <row r="3375" spans="1:50" hidden="1" outlineLevel="1">
      <c r="A3375" t="s">
        <v>4832</v>
      </c>
      <c r="B3375" t="s">
        <v>3050</v>
      </c>
      <c r="AP3375" t="s">
        <v>4832</v>
      </c>
      <c r="AQ3375" t="s">
        <v>3050</v>
      </c>
      <c r="AT3375" s="85" t="s">
        <v>4739</v>
      </c>
      <c r="AU3375" s="85" t="s">
        <v>4151</v>
      </c>
      <c r="AV3375" s="77" t="str">
        <f t="shared" si="712"/>
        <v>02150</v>
      </c>
      <c r="AX3375" s="7" t="s">
        <v>4486</v>
      </c>
    </row>
    <row r="3376" spans="1:50" hidden="1" outlineLevel="1">
      <c r="A3376" t="s">
        <v>4832</v>
      </c>
      <c r="B3376" t="s">
        <v>3050</v>
      </c>
      <c r="AP3376" t="s">
        <v>4832</v>
      </c>
      <c r="AQ3376" t="s">
        <v>3050</v>
      </c>
      <c r="AT3376" s="85" t="s">
        <v>4739</v>
      </c>
      <c r="AU3376" s="85" t="s">
        <v>4151</v>
      </c>
      <c r="AV3376" s="77" t="str">
        <f t="shared" si="712"/>
        <v>02150</v>
      </c>
      <c r="AX3376" s="7" t="s">
        <v>4486</v>
      </c>
    </row>
    <row r="3377" spans="1:50" hidden="1" outlineLevel="1">
      <c r="A3377" t="s">
        <v>4832</v>
      </c>
      <c r="B3377" t="s">
        <v>3050</v>
      </c>
      <c r="AP3377" t="s">
        <v>4832</v>
      </c>
      <c r="AQ3377" t="s">
        <v>3050</v>
      </c>
      <c r="AT3377" s="85" t="s">
        <v>4739</v>
      </c>
      <c r="AU3377" s="85" t="s">
        <v>4151</v>
      </c>
      <c r="AV3377" s="77" t="str">
        <f t="shared" si="712"/>
        <v>02150</v>
      </c>
      <c r="AX3377" s="7" t="s">
        <v>4486</v>
      </c>
    </row>
    <row r="3378" spans="1:50" hidden="1" outlineLevel="1">
      <c r="A3378" t="s">
        <v>3769</v>
      </c>
      <c r="B3378" t="s">
        <v>3050</v>
      </c>
      <c r="AP3378" t="s">
        <v>3769</v>
      </c>
      <c r="AQ3378" t="s">
        <v>3050</v>
      </c>
      <c r="AT3378" s="85" t="s">
        <v>4739</v>
      </c>
      <c r="AU3378" s="85" t="s">
        <v>4833</v>
      </c>
      <c r="AV3378" s="77" t="str">
        <f t="shared" si="712"/>
        <v>02164</v>
      </c>
      <c r="AX3378" s="7" t="s">
        <v>4486</v>
      </c>
    </row>
    <row r="3379" spans="1:50" hidden="1" outlineLevel="1">
      <c r="A3379" t="s">
        <v>3769</v>
      </c>
      <c r="B3379" t="s">
        <v>3050</v>
      </c>
      <c r="AP3379" t="s">
        <v>3769</v>
      </c>
      <c r="AQ3379" t="s">
        <v>3050</v>
      </c>
      <c r="AT3379" s="85" t="s">
        <v>4739</v>
      </c>
      <c r="AU3379" s="85" t="s">
        <v>4833</v>
      </c>
      <c r="AV3379" s="77" t="str">
        <f t="shared" si="712"/>
        <v>02164</v>
      </c>
      <c r="AX3379" s="7" t="s">
        <v>4486</v>
      </c>
    </row>
    <row r="3380" spans="1:50" hidden="1" outlineLevel="1">
      <c r="A3380" t="s">
        <v>2016</v>
      </c>
      <c r="B3380" t="s">
        <v>3050</v>
      </c>
      <c r="AP3380" t="s">
        <v>2016</v>
      </c>
      <c r="AQ3380" t="s">
        <v>3050</v>
      </c>
      <c r="AT3380" s="85" t="s">
        <v>4739</v>
      </c>
      <c r="AU3380" s="85" t="s">
        <v>1731</v>
      </c>
      <c r="AV3380" s="77" t="str">
        <f t="shared" si="712"/>
        <v>02170</v>
      </c>
      <c r="AX3380" s="7" t="s">
        <v>4486</v>
      </c>
    </row>
    <row r="3381" spans="1:50" hidden="1" outlineLevel="1">
      <c r="A3381" t="s">
        <v>2018</v>
      </c>
      <c r="B3381" t="s">
        <v>3050</v>
      </c>
      <c r="AP3381" t="s">
        <v>2018</v>
      </c>
      <c r="AQ3381" t="s">
        <v>3050</v>
      </c>
      <c r="AT3381" s="85" t="s">
        <v>4739</v>
      </c>
      <c r="AU3381" s="85" t="s">
        <v>2017</v>
      </c>
      <c r="AV3381" s="77" t="str">
        <f t="shared" si="712"/>
        <v>02180</v>
      </c>
      <c r="AX3381" s="7" t="s">
        <v>4489</v>
      </c>
    </row>
    <row r="3382" spans="1:50" hidden="1" outlineLevel="1">
      <c r="A3382" t="s">
        <v>2018</v>
      </c>
      <c r="B3382" t="s">
        <v>3050</v>
      </c>
      <c r="AP3382" t="s">
        <v>2018</v>
      </c>
      <c r="AQ3382" t="s">
        <v>3050</v>
      </c>
      <c r="AT3382" s="85" t="s">
        <v>4739</v>
      </c>
      <c r="AU3382" s="85" t="s">
        <v>2017</v>
      </c>
      <c r="AV3382" s="77" t="str">
        <f t="shared" si="712"/>
        <v>02180</v>
      </c>
      <c r="AX3382" s="7" t="s">
        <v>4489</v>
      </c>
    </row>
    <row r="3383" spans="1:50" hidden="1" outlineLevel="1">
      <c r="A3383" t="s">
        <v>2018</v>
      </c>
      <c r="B3383" t="s">
        <v>3050</v>
      </c>
      <c r="AP3383" t="s">
        <v>2018</v>
      </c>
      <c r="AQ3383" t="s">
        <v>3050</v>
      </c>
      <c r="AT3383" s="85" t="s">
        <v>4739</v>
      </c>
      <c r="AU3383" s="85" t="s">
        <v>2017</v>
      </c>
      <c r="AV3383" s="77" t="str">
        <f t="shared" si="712"/>
        <v>02180</v>
      </c>
      <c r="AX3383" s="7" t="s">
        <v>4489</v>
      </c>
    </row>
    <row r="3384" spans="1:50" hidden="1" outlineLevel="1">
      <c r="A3384" t="s">
        <v>2018</v>
      </c>
      <c r="B3384" t="s">
        <v>3050</v>
      </c>
      <c r="AP3384" t="s">
        <v>2018</v>
      </c>
      <c r="AQ3384" t="s">
        <v>3050</v>
      </c>
      <c r="AT3384" s="85" t="s">
        <v>4739</v>
      </c>
      <c r="AU3384" s="85" t="s">
        <v>2017</v>
      </c>
      <c r="AV3384" s="77" t="str">
        <f t="shared" si="712"/>
        <v>02180</v>
      </c>
      <c r="AX3384" s="7" t="s">
        <v>4489</v>
      </c>
    </row>
    <row r="3385" spans="1:50" hidden="1" outlineLevel="1">
      <c r="A3385" t="s">
        <v>2018</v>
      </c>
      <c r="B3385" t="s">
        <v>3050</v>
      </c>
      <c r="AP3385" t="s">
        <v>2018</v>
      </c>
      <c r="AQ3385" t="s">
        <v>3050</v>
      </c>
      <c r="AT3385" s="85" t="s">
        <v>4739</v>
      </c>
      <c r="AU3385" s="85" t="s">
        <v>2017</v>
      </c>
      <c r="AV3385" s="77" t="str">
        <f t="shared" si="712"/>
        <v>02180</v>
      </c>
      <c r="AX3385" s="7" t="s">
        <v>4489</v>
      </c>
    </row>
    <row r="3386" spans="1:50" hidden="1" outlineLevel="1">
      <c r="A3386" t="s">
        <v>2018</v>
      </c>
      <c r="B3386" t="s">
        <v>3050</v>
      </c>
      <c r="AP3386" t="s">
        <v>2018</v>
      </c>
      <c r="AQ3386" t="s">
        <v>3050</v>
      </c>
      <c r="AT3386" s="85" t="s">
        <v>4739</v>
      </c>
      <c r="AU3386" s="85" t="s">
        <v>2017</v>
      </c>
      <c r="AV3386" s="77" t="str">
        <f t="shared" si="712"/>
        <v>02180</v>
      </c>
      <c r="AX3386" s="7" t="s">
        <v>4489</v>
      </c>
    </row>
    <row r="3387" spans="1:50" hidden="1" outlineLevel="1">
      <c r="A3387" t="s">
        <v>3724</v>
      </c>
      <c r="B3387" t="s">
        <v>3050</v>
      </c>
      <c r="AP3387" t="s">
        <v>3724</v>
      </c>
      <c r="AQ3387" t="s">
        <v>3050</v>
      </c>
      <c r="AT3387" s="85" t="s">
        <v>4739</v>
      </c>
      <c r="AU3387" s="85" t="s">
        <v>3795</v>
      </c>
      <c r="AV3387" s="77" t="str">
        <f t="shared" si="712"/>
        <v>02185</v>
      </c>
      <c r="AX3387" s="7" t="s">
        <v>4486</v>
      </c>
    </row>
    <row r="3388" spans="1:50" hidden="1" outlineLevel="1">
      <c r="A3388" t="s">
        <v>4838</v>
      </c>
      <c r="B3388" t="s">
        <v>3050</v>
      </c>
      <c r="AP3388" t="s">
        <v>4838</v>
      </c>
      <c r="AQ3388" t="s">
        <v>3050</v>
      </c>
      <c r="AT3388" s="85" t="s">
        <v>4739</v>
      </c>
      <c r="AU3388" s="85" t="s">
        <v>3725</v>
      </c>
      <c r="AV3388" s="77" t="str">
        <f t="shared" si="712"/>
        <v>02188</v>
      </c>
      <c r="AX3388" s="7" t="s">
        <v>4486</v>
      </c>
    </row>
    <row r="3389" spans="1:50" hidden="1" outlineLevel="1">
      <c r="A3389" t="s">
        <v>3500</v>
      </c>
      <c r="B3389" t="s">
        <v>3050</v>
      </c>
      <c r="AP3389" t="s">
        <v>3500</v>
      </c>
      <c r="AQ3389" t="s">
        <v>3050</v>
      </c>
      <c r="AT3389" s="85" t="s">
        <v>4739</v>
      </c>
      <c r="AU3389" s="85" t="s">
        <v>4328</v>
      </c>
      <c r="AV3389" s="77" t="str">
        <f t="shared" si="712"/>
        <v>02201</v>
      </c>
      <c r="AX3389" s="7" t="s">
        <v>4489</v>
      </c>
    </row>
    <row r="3390" spans="1:50" hidden="1" outlineLevel="1">
      <c r="A3390" t="s">
        <v>3500</v>
      </c>
      <c r="B3390" t="s">
        <v>3050</v>
      </c>
      <c r="AP3390" t="s">
        <v>3500</v>
      </c>
      <c r="AQ3390" t="s">
        <v>3050</v>
      </c>
      <c r="AT3390" s="85" t="s">
        <v>4739</v>
      </c>
      <c r="AU3390" s="85" t="s">
        <v>4328</v>
      </c>
      <c r="AV3390" s="77" t="str">
        <f t="shared" si="712"/>
        <v>02201</v>
      </c>
      <c r="AX3390" s="7" t="s">
        <v>4489</v>
      </c>
    </row>
    <row r="3391" spans="1:50" hidden="1" outlineLevel="1">
      <c r="A3391" t="s">
        <v>3500</v>
      </c>
      <c r="B3391" t="s">
        <v>3050</v>
      </c>
      <c r="AP3391" t="s">
        <v>3500</v>
      </c>
      <c r="AQ3391" t="s">
        <v>3050</v>
      </c>
      <c r="AT3391" s="85" t="s">
        <v>4739</v>
      </c>
      <c r="AU3391" s="85" t="s">
        <v>4328</v>
      </c>
      <c r="AV3391" s="77" t="str">
        <f t="shared" si="712"/>
        <v>02201</v>
      </c>
      <c r="AX3391" s="7" t="s">
        <v>4489</v>
      </c>
    </row>
    <row r="3392" spans="1:50" hidden="1" outlineLevel="1">
      <c r="A3392" t="s">
        <v>3500</v>
      </c>
      <c r="B3392" t="s">
        <v>3050</v>
      </c>
      <c r="AP3392" t="s">
        <v>3500</v>
      </c>
      <c r="AQ3392" t="s">
        <v>3050</v>
      </c>
      <c r="AT3392" s="85" t="s">
        <v>4739</v>
      </c>
      <c r="AU3392" s="85" t="s">
        <v>4328</v>
      </c>
      <c r="AV3392" s="77" t="str">
        <f t="shared" si="712"/>
        <v>02201</v>
      </c>
      <c r="AX3392" s="7" t="s">
        <v>4489</v>
      </c>
    </row>
    <row r="3393" spans="1:50" hidden="1" outlineLevel="1">
      <c r="A3393" t="s">
        <v>3500</v>
      </c>
      <c r="B3393" t="s">
        <v>3050</v>
      </c>
      <c r="AP3393" t="s">
        <v>3500</v>
      </c>
      <c r="AQ3393" t="s">
        <v>3050</v>
      </c>
      <c r="AT3393" s="85" t="s">
        <v>4739</v>
      </c>
      <c r="AU3393" s="85" t="s">
        <v>4328</v>
      </c>
      <c r="AV3393" s="77" t="str">
        <f t="shared" si="712"/>
        <v>02201</v>
      </c>
      <c r="AX3393" s="7" t="s">
        <v>4489</v>
      </c>
    </row>
    <row r="3394" spans="1:50" hidden="1" outlineLevel="1">
      <c r="A3394" t="s">
        <v>3500</v>
      </c>
      <c r="B3394" t="s">
        <v>3050</v>
      </c>
      <c r="AP3394" t="s">
        <v>3500</v>
      </c>
      <c r="AQ3394" t="s">
        <v>3050</v>
      </c>
      <c r="AT3394" s="85" t="s">
        <v>4739</v>
      </c>
      <c r="AU3394" s="85" t="s">
        <v>4328</v>
      </c>
      <c r="AV3394" s="77" t="str">
        <f t="shared" si="712"/>
        <v>02201</v>
      </c>
      <c r="AX3394" s="7" t="s">
        <v>4489</v>
      </c>
    </row>
    <row r="3395" spans="1:50" hidden="1" outlineLevel="1">
      <c r="A3395" t="s">
        <v>4267</v>
      </c>
      <c r="B3395" t="s">
        <v>3050</v>
      </c>
      <c r="AP3395" t="s">
        <v>4267</v>
      </c>
      <c r="AQ3395" t="s">
        <v>3050</v>
      </c>
      <c r="AT3395" s="85" t="s">
        <v>4739</v>
      </c>
      <c r="AU3395" s="85" t="s">
        <v>3721</v>
      </c>
      <c r="AV3395" s="77" t="str">
        <f t="shared" si="712"/>
        <v>02220</v>
      </c>
      <c r="AX3395" s="7" t="s">
        <v>3669</v>
      </c>
    </row>
    <row r="3396" spans="1:50" hidden="1" outlineLevel="1">
      <c r="A3396" t="s">
        <v>4267</v>
      </c>
      <c r="B3396" t="s">
        <v>3050</v>
      </c>
      <c r="AP3396" t="s">
        <v>4267</v>
      </c>
      <c r="AQ3396" t="s">
        <v>3050</v>
      </c>
      <c r="AT3396" s="85" t="s">
        <v>4739</v>
      </c>
      <c r="AU3396" s="85" t="s">
        <v>3721</v>
      </c>
      <c r="AV3396" s="77" t="str">
        <f t="shared" si="712"/>
        <v>02220</v>
      </c>
      <c r="AX3396" s="7" t="s">
        <v>3669</v>
      </c>
    </row>
    <row r="3397" spans="1:50" hidden="1" outlineLevel="1">
      <c r="A3397" t="s">
        <v>4267</v>
      </c>
      <c r="B3397" t="s">
        <v>3050</v>
      </c>
      <c r="AP3397" t="s">
        <v>4267</v>
      </c>
      <c r="AQ3397" t="s">
        <v>3050</v>
      </c>
      <c r="AT3397" s="85" t="s">
        <v>4739</v>
      </c>
      <c r="AU3397" s="85" t="s">
        <v>3721</v>
      </c>
      <c r="AV3397" s="77" t="str">
        <f t="shared" si="712"/>
        <v>02220</v>
      </c>
      <c r="AX3397" s="7" t="s">
        <v>3669</v>
      </c>
    </row>
    <row r="3398" spans="1:50" hidden="1" outlineLevel="1">
      <c r="A3398" t="s">
        <v>4805</v>
      </c>
      <c r="B3398" t="s">
        <v>3050</v>
      </c>
      <c r="AP3398" t="s">
        <v>4805</v>
      </c>
      <c r="AQ3398" t="s">
        <v>3050</v>
      </c>
      <c r="AT3398" s="85" t="s">
        <v>4739</v>
      </c>
      <c r="AU3398" s="85" t="s">
        <v>4268</v>
      </c>
      <c r="AV3398" s="77" t="str">
        <f t="shared" si="712"/>
        <v>02232</v>
      </c>
      <c r="AX3398" s="7" t="s">
        <v>4489</v>
      </c>
    </row>
    <row r="3399" spans="1:50" hidden="1" outlineLevel="1">
      <c r="A3399" t="s">
        <v>4805</v>
      </c>
      <c r="B3399" t="s">
        <v>3050</v>
      </c>
      <c r="AP3399" t="s">
        <v>4805</v>
      </c>
      <c r="AQ3399" t="s">
        <v>3050</v>
      </c>
      <c r="AT3399" s="85" t="s">
        <v>4739</v>
      </c>
      <c r="AU3399" s="85" t="s">
        <v>4268</v>
      </c>
      <c r="AV3399" s="77" t="str">
        <f t="shared" si="712"/>
        <v>02232</v>
      </c>
      <c r="AX3399" s="7" t="s">
        <v>4489</v>
      </c>
    </row>
    <row r="3400" spans="1:50" hidden="1" outlineLevel="1">
      <c r="A3400" t="s">
        <v>4805</v>
      </c>
      <c r="B3400" t="s">
        <v>3050</v>
      </c>
      <c r="AP3400" t="s">
        <v>4805</v>
      </c>
      <c r="AQ3400" t="s">
        <v>3050</v>
      </c>
      <c r="AT3400" s="85" t="s">
        <v>4739</v>
      </c>
      <c r="AU3400" s="85" t="s">
        <v>4268</v>
      </c>
      <c r="AV3400" s="77" t="str">
        <f t="shared" si="712"/>
        <v>02232</v>
      </c>
      <c r="AX3400" s="7" t="s">
        <v>4489</v>
      </c>
    </row>
    <row r="3401" spans="1:50" hidden="1" outlineLevel="1">
      <c r="A3401" t="s">
        <v>4805</v>
      </c>
      <c r="B3401" t="s">
        <v>3050</v>
      </c>
      <c r="AP3401" t="s">
        <v>4805</v>
      </c>
      <c r="AQ3401" t="s">
        <v>3050</v>
      </c>
      <c r="AT3401" s="85" t="s">
        <v>4739</v>
      </c>
      <c r="AU3401" s="85" t="s">
        <v>4268</v>
      </c>
      <c r="AV3401" s="77" t="str">
        <f t="shared" si="712"/>
        <v>02232</v>
      </c>
      <c r="AX3401" s="7" t="s">
        <v>4489</v>
      </c>
    </row>
    <row r="3402" spans="1:50" hidden="1" outlineLevel="1">
      <c r="A3402" t="s">
        <v>4805</v>
      </c>
      <c r="B3402" t="s">
        <v>3050</v>
      </c>
      <c r="AP3402" t="s">
        <v>4805</v>
      </c>
      <c r="AQ3402" t="s">
        <v>3050</v>
      </c>
      <c r="AT3402" s="85" t="s">
        <v>4739</v>
      </c>
      <c r="AU3402" s="85" t="s">
        <v>4268</v>
      </c>
      <c r="AV3402" s="77" t="str">
        <f t="shared" si="712"/>
        <v>02232</v>
      </c>
      <c r="AX3402" s="7" t="s">
        <v>4489</v>
      </c>
    </row>
    <row r="3403" spans="1:50" hidden="1" outlineLevel="1">
      <c r="A3403" t="s">
        <v>4805</v>
      </c>
      <c r="B3403" t="s">
        <v>3050</v>
      </c>
      <c r="AP3403" t="s">
        <v>4805</v>
      </c>
      <c r="AQ3403" t="s">
        <v>3050</v>
      </c>
      <c r="AT3403" s="85" t="s">
        <v>4739</v>
      </c>
      <c r="AU3403" s="85" t="s">
        <v>4268</v>
      </c>
      <c r="AV3403" s="77" t="str">
        <f t="shared" si="712"/>
        <v>02232</v>
      </c>
      <c r="AX3403" s="7" t="s">
        <v>4489</v>
      </c>
    </row>
    <row r="3404" spans="1:50" hidden="1" outlineLevel="1">
      <c r="A3404" t="s">
        <v>4591</v>
      </c>
      <c r="B3404" t="s">
        <v>3050</v>
      </c>
      <c r="AP3404" t="s">
        <v>4591</v>
      </c>
      <c r="AQ3404" t="s">
        <v>3050</v>
      </c>
      <c r="AT3404" s="85" t="s">
        <v>4739</v>
      </c>
      <c r="AU3404" s="85" t="s">
        <v>4806</v>
      </c>
      <c r="AV3404" s="77" t="str">
        <f t="shared" si="712"/>
        <v>02240</v>
      </c>
      <c r="AX3404" s="7" t="s">
        <v>4489</v>
      </c>
    </row>
    <row r="3405" spans="1:50" hidden="1" outlineLevel="1">
      <c r="A3405" t="s">
        <v>4434</v>
      </c>
      <c r="B3405" t="s">
        <v>3050</v>
      </c>
      <c r="AP3405" t="s">
        <v>4434</v>
      </c>
      <c r="AQ3405" t="s">
        <v>3050</v>
      </c>
      <c r="AT3405" s="85" t="s">
        <v>4739</v>
      </c>
      <c r="AU3405" s="85" t="s">
        <v>4836</v>
      </c>
      <c r="AV3405" s="77" t="str">
        <f t="shared" si="712"/>
        <v>02261</v>
      </c>
      <c r="AX3405" s="7" t="s">
        <v>4489</v>
      </c>
    </row>
    <row r="3406" spans="1:50" hidden="1" outlineLevel="1">
      <c r="A3406" t="s">
        <v>4434</v>
      </c>
      <c r="B3406" t="s">
        <v>3050</v>
      </c>
      <c r="AP3406" t="s">
        <v>4434</v>
      </c>
      <c r="AQ3406" t="s">
        <v>3050</v>
      </c>
      <c r="AT3406" s="85" t="s">
        <v>4739</v>
      </c>
      <c r="AU3406" s="85" t="s">
        <v>4836</v>
      </c>
      <c r="AV3406" s="77" t="str">
        <f t="shared" si="712"/>
        <v>02261</v>
      </c>
      <c r="AX3406" s="7" t="s">
        <v>4489</v>
      </c>
    </row>
    <row r="3407" spans="1:50" hidden="1" outlineLevel="1">
      <c r="A3407" t="s">
        <v>4434</v>
      </c>
      <c r="B3407" t="s">
        <v>3050</v>
      </c>
      <c r="AP3407" t="s">
        <v>4434</v>
      </c>
      <c r="AQ3407" t="s">
        <v>3050</v>
      </c>
      <c r="AT3407" s="85" t="s">
        <v>4739</v>
      </c>
      <c r="AU3407" s="85" t="s">
        <v>4836</v>
      </c>
      <c r="AV3407" s="77" t="str">
        <f t="shared" si="712"/>
        <v>02261</v>
      </c>
      <c r="AX3407" s="7" t="s">
        <v>4489</v>
      </c>
    </row>
    <row r="3408" spans="1:50" hidden="1" outlineLevel="1">
      <c r="A3408" t="s">
        <v>4434</v>
      </c>
      <c r="B3408" t="s">
        <v>3050</v>
      </c>
      <c r="AP3408" t="s">
        <v>4434</v>
      </c>
      <c r="AQ3408" t="s">
        <v>3050</v>
      </c>
      <c r="AT3408" s="85" t="s">
        <v>4739</v>
      </c>
      <c r="AU3408" s="85" t="s">
        <v>4836</v>
      </c>
      <c r="AV3408" s="77" t="str">
        <f t="shared" si="712"/>
        <v>02261</v>
      </c>
      <c r="AX3408" s="7" t="s">
        <v>4489</v>
      </c>
    </row>
    <row r="3409" spans="1:50" hidden="1" outlineLevel="1">
      <c r="A3409" t="s">
        <v>4434</v>
      </c>
      <c r="B3409" t="s">
        <v>3050</v>
      </c>
      <c r="AP3409" t="s">
        <v>4434</v>
      </c>
      <c r="AQ3409" t="s">
        <v>3050</v>
      </c>
      <c r="AT3409" s="85" t="s">
        <v>4739</v>
      </c>
      <c r="AU3409" s="85" t="s">
        <v>4836</v>
      </c>
      <c r="AV3409" s="77" t="str">
        <f t="shared" si="712"/>
        <v>02261</v>
      </c>
      <c r="AX3409" s="7" t="s">
        <v>4489</v>
      </c>
    </row>
    <row r="3410" spans="1:50" hidden="1" outlineLevel="1">
      <c r="A3410" t="s">
        <v>4434</v>
      </c>
      <c r="B3410" t="s">
        <v>3050</v>
      </c>
      <c r="AP3410" t="s">
        <v>4434</v>
      </c>
      <c r="AQ3410" t="s">
        <v>3050</v>
      </c>
      <c r="AT3410" s="85" t="s">
        <v>4739</v>
      </c>
      <c r="AU3410" s="85" t="s">
        <v>4836</v>
      </c>
      <c r="AV3410" s="77" t="str">
        <f t="shared" si="712"/>
        <v>02261</v>
      </c>
      <c r="AX3410" s="7" t="s">
        <v>4489</v>
      </c>
    </row>
    <row r="3411" spans="1:50" hidden="1" outlineLevel="1">
      <c r="A3411" t="s">
        <v>4954</v>
      </c>
      <c r="B3411" t="s">
        <v>3050</v>
      </c>
      <c r="AP3411" t="s">
        <v>4954</v>
      </c>
      <c r="AQ3411" t="s">
        <v>3050</v>
      </c>
      <c r="AT3411" s="85" t="s">
        <v>4739</v>
      </c>
      <c r="AU3411" s="85" t="s">
        <v>4435</v>
      </c>
      <c r="AV3411" s="77" t="str">
        <f t="shared" si="712"/>
        <v>02270</v>
      </c>
      <c r="AX3411" s="7" t="s">
        <v>4489</v>
      </c>
    </row>
    <row r="3412" spans="1:50" hidden="1" outlineLevel="1">
      <c r="A3412" t="s">
        <v>4745</v>
      </c>
      <c r="B3412" t="s">
        <v>3050</v>
      </c>
      <c r="AP3412" t="s">
        <v>4745</v>
      </c>
      <c r="AQ3412" t="s">
        <v>3050</v>
      </c>
      <c r="AT3412" s="85" t="s">
        <v>4739</v>
      </c>
      <c r="AU3412" s="85" t="s">
        <v>3804</v>
      </c>
      <c r="AV3412" s="77" t="str">
        <f t="shared" si="712"/>
        <v>02280</v>
      </c>
      <c r="AX3412" s="7" t="s">
        <v>4489</v>
      </c>
    </row>
    <row r="3413" spans="1:50" hidden="1" outlineLevel="1">
      <c r="A3413" t="s">
        <v>4745</v>
      </c>
      <c r="B3413" t="s">
        <v>3050</v>
      </c>
      <c r="AP3413" t="s">
        <v>4745</v>
      </c>
      <c r="AQ3413" t="s">
        <v>3050</v>
      </c>
      <c r="AT3413" s="85" t="s">
        <v>4739</v>
      </c>
      <c r="AU3413" s="85" t="s">
        <v>3804</v>
      </c>
      <c r="AV3413" s="77" t="str">
        <f t="shared" si="712"/>
        <v>02280</v>
      </c>
      <c r="AX3413" s="7" t="s">
        <v>4489</v>
      </c>
    </row>
    <row r="3414" spans="1:50" hidden="1" outlineLevel="1">
      <c r="A3414" t="s">
        <v>4745</v>
      </c>
      <c r="B3414" t="s">
        <v>3050</v>
      </c>
      <c r="AP3414" t="s">
        <v>4745</v>
      </c>
      <c r="AQ3414" t="s">
        <v>3050</v>
      </c>
      <c r="AT3414" s="85" t="s">
        <v>4739</v>
      </c>
      <c r="AU3414" s="85" t="s">
        <v>3804</v>
      </c>
      <c r="AV3414" s="77" t="str">
        <f t="shared" si="712"/>
        <v>02280</v>
      </c>
      <c r="AX3414" s="7" t="s">
        <v>4489</v>
      </c>
    </row>
    <row r="3415" spans="1:50" hidden="1" outlineLevel="1">
      <c r="A3415" t="s">
        <v>4745</v>
      </c>
      <c r="B3415" t="s">
        <v>3050</v>
      </c>
      <c r="AP3415" t="s">
        <v>4745</v>
      </c>
      <c r="AQ3415" t="s">
        <v>3050</v>
      </c>
      <c r="AT3415" s="85" t="s">
        <v>4739</v>
      </c>
      <c r="AU3415" s="85" t="s">
        <v>3804</v>
      </c>
      <c r="AV3415" s="77" t="str">
        <f t="shared" si="712"/>
        <v>02280</v>
      </c>
      <c r="AX3415" s="7" t="s">
        <v>4489</v>
      </c>
    </row>
    <row r="3416" spans="1:50" hidden="1" outlineLevel="1">
      <c r="A3416" t="s">
        <v>4745</v>
      </c>
      <c r="B3416" t="s">
        <v>3050</v>
      </c>
      <c r="AP3416" t="s">
        <v>4745</v>
      </c>
      <c r="AQ3416" t="s">
        <v>3050</v>
      </c>
      <c r="AT3416" s="85" t="s">
        <v>4739</v>
      </c>
      <c r="AU3416" s="85" t="s">
        <v>3804</v>
      </c>
      <c r="AV3416" s="77" t="str">
        <f t="shared" si="712"/>
        <v>02280</v>
      </c>
      <c r="AX3416" s="7" t="s">
        <v>4489</v>
      </c>
    </row>
    <row r="3417" spans="1:50" hidden="1" outlineLevel="1">
      <c r="A3417" t="s">
        <v>4745</v>
      </c>
      <c r="B3417" t="s">
        <v>3050</v>
      </c>
      <c r="AP3417" t="s">
        <v>4745</v>
      </c>
      <c r="AQ3417" t="s">
        <v>3050</v>
      </c>
      <c r="AT3417" s="85" t="s">
        <v>4739</v>
      </c>
      <c r="AU3417" s="85" t="s">
        <v>3804</v>
      </c>
      <c r="AV3417" s="77" t="str">
        <f t="shared" si="712"/>
        <v>02280</v>
      </c>
      <c r="AX3417" s="7" t="s">
        <v>4489</v>
      </c>
    </row>
    <row r="3418" spans="1:50" hidden="1" outlineLevel="1">
      <c r="A3418" t="s">
        <v>5292</v>
      </c>
      <c r="B3418" t="s">
        <v>3050</v>
      </c>
      <c r="AP3418" t="s">
        <v>5292</v>
      </c>
      <c r="AQ3418" t="s">
        <v>3050</v>
      </c>
      <c r="AT3418" s="85" t="s">
        <v>4739</v>
      </c>
      <c r="AU3418" s="85" t="s">
        <v>4746</v>
      </c>
      <c r="AV3418" s="77" t="str">
        <f t="shared" si="712"/>
        <v>02282</v>
      </c>
      <c r="AX3418" s="7" t="s">
        <v>3669</v>
      </c>
    </row>
    <row r="3419" spans="1:50" hidden="1" outlineLevel="1">
      <c r="A3419" t="s">
        <v>4592</v>
      </c>
      <c r="B3419" t="s">
        <v>3050</v>
      </c>
      <c r="AP3419" t="s">
        <v>4592</v>
      </c>
      <c r="AQ3419" t="s">
        <v>3050</v>
      </c>
      <c r="AT3419" s="85" t="s">
        <v>4739</v>
      </c>
      <c r="AU3419" s="85" t="s">
        <v>5073</v>
      </c>
      <c r="AV3419" s="77" t="str">
        <f t="shared" si="712"/>
        <v>02290</v>
      </c>
      <c r="AX3419" s="7" t="s">
        <v>4489</v>
      </c>
    </row>
    <row r="3420" spans="1:50" collapsed="1">
      <c r="A3420" s="11" t="s">
        <v>3504</v>
      </c>
      <c r="B3420" t="s">
        <v>3839</v>
      </c>
    </row>
  </sheetData>
  <phoneticPr fontId="9"/>
  <conditionalFormatting sqref="D3230:D3257 D3767:D3785 D3:D3228">
    <cfRule type="cellIs" dxfId="41" priority="1" stopIfTrue="1" operator="equal">
      <formula>1</formula>
    </cfRule>
    <cfRule type="cellIs" dxfId="40" priority="2" stopIfTrue="1" operator="equal">
      <formula>3</formula>
    </cfRule>
  </conditionalFormatting>
  <conditionalFormatting sqref="E3230:E3257 E3767:E3785 E3:E3228">
    <cfRule type="cellIs" dxfId="39" priority="3" stopIfTrue="1" operator="equal">
      <formula>1</formula>
    </cfRule>
    <cfRule type="cellIs" dxfId="38" priority="4" stopIfTrue="1" operator="equal">
      <formula>3</formula>
    </cfRule>
  </conditionalFormatting>
  <conditionalFormatting sqref="F3:F70 F72:F76 AG3:AJ70 F3767:F3785 AG3767:AJ3785 F3230:F3257 AG3230:AJ3257 F78:F3228 AG72:AJ3228">
    <cfRule type="cellIs" dxfId="37" priority="5" stopIfTrue="1" operator="equal">
      <formula>1</formula>
    </cfRule>
    <cfRule type="cellIs" dxfId="36" priority="6" stopIfTrue="1" operator="equal">
      <formula>3</formula>
    </cfRule>
  </conditionalFormatting>
  <conditionalFormatting sqref="G1:G2">
    <cfRule type="expression" dxfId="35" priority="7" stopIfTrue="1">
      <formula>IF(D1=1,1,0)</formula>
    </cfRule>
    <cfRule type="expression" dxfId="34" priority="8" stopIfTrue="1">
      <formula>IF(E1=1,1,0)</formula>
    </cfRule>
  </conditionalFormatting>
  <conditionalFormatting sqref="H1:H2 H3227:H65537">
    <cfRule type="expression" dxfId="33" priority="9" stopIfTrue="1">
      <formula>IF(D1=1,1,0)</formula>
    </cfRule>
    <cfRule type="expression" dxfId="32" priority="10" stopIfTrue="1">
      <formula>IF(E1=1,1,0)</formula>
    </cfRule>
  </conditionalFormatting>
  <conditionalFormatting sqref="G3:G3226">
    <cfRule type="expression" dxfId="31" priority="11" stopIfTrue="1">
      <formula>IF(AND(G3&gt;0,D3=1),1,0)</formula>
    </cfRule>
    <cfRule type="expression" dxfId="30" priority="12" stopIfTrue="1">
      <formula>IF(AND(G3&gt;0,E3=1),1,0)</formula>
    </cfRule>
    <cfRule type="expression" dxfId="29" priority="13" stopIfTrue="1">
      <formula>IF(AND(G3&gt;0,F3=1),1,0)</formula>
    </cfRule>
  </conditionalFormatting>
  <conditionalFormatting sqref="H3:H3226">
    <cfRule type="expression" dxfId="28" priority="14" stopIfTrue="1">
      <formula>IF(AND(G3&gt;0,D3=1),1,0)</formula>
    </cfRule>
    <cfRule type="expression" dxfId="27" priority="15" stopIfTrue="1">
      <formula>IF(AND(G3&gt;0,E3=1),1,0)</formula>
    </cfRule>
    <cfRule type="expression" dxfId="26" priority="16" stopIfTrue="1">
      <formula>IF(AND(G3&gt;0,F3=1),1,0)</formula>
    </cfRule>
  </conditionalFormatting>
  <printOptions gridLines="1" gridLinesSet="0"/>
  <pageMargins left="0.75" right="0.75" top="1" bottom="1" header="0.5" footer="0.5"/>
  <pageSetup orientation="portrait" horizontalDpi="4294967292" verticalDpi="4294967292"/>
  <headerFooter>
    <oddHeader>&amp;A</oddHeader>
    <oddFooter>Page &amp;P</oddFooter>
  </headerFooter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/>
  <dimension ref="A1:BA1650"/>
  <sheetViews>
    <sheetView workbookViewId="0">
      <pane xSplit="1" ySplit="1" topLeftCell="B2" activePane="bottomRight" state="frozenSplit"/>
      <selection pane="topRight" activeCell="B1" sqref="B1"/>
      <selection pane="bottomLeft" activeCell="A2" sqref="A2"/>
      <selection pane="bottomRight" activeCell="Q1045" sqref="Q1045:W1287"/>
    </sheetView>
  </sheetViews>
  <sheetFormatPr baseColWidth="10" defaultRowHeight="13" outlineLevelRow="1" x14ac:dyDescent="0"/>
  <cols>
    <col min="1" max="1" width="16.28515625" customWidth="1"/>
    <col min="2" max="2" width="2.42578125" style="68" customWidth="1"/>
    <col min="3" max="3" width="10.7109375" style="68"/>
    <col min="4" max="6" width="1.85546875" customWidth="1"/>
    <col min="7" max="7" width="9.7109375" customWidth="1"/>
    <col min="8" max="8" width="9.7109375" style="2" customWidth="1"/>
    <col min="9" max="9" width="1.7109375" customWidth="1"/>
    <col min="10" max="13" width="7.5703125" customWidth="1"/>
    <col min="14" max="17" width="9.7109375" customWidth="1"/>
    <col min="18" max="32" width="8.7109375" customWidth="1"/>
    <col min="33" max="33" width="18.140625" customWidth="1"/>
    <col min="34" max="34" width="14.28515625" customWidth="1"/>
    <col min="35" max="35" width="3" customWidth="1"/>
    <col min="36" max="36" width="8.28515625" customWidth="1"/>
    <col min="38" max="38" width="5" customWidth="1"/>
    <col min="39" max="39" width="6.42578125" customWidth="1"/>
    <col min="40" max="40" width="4.140625" customWidth="1"/>
    <col min="41" max="41" width="8.42578125" customWidth="1"/>
    <col min="45" max="45" width="6.5703125" style="1" customWidth="1"/>
    <col min="46" max="46" width="5.5703125" style="1" customWidth="1"/>
  </cols>
  <sheetData>
    <row r="1" spans="1:51">
      <c r="A1" s="68" t="s">
        <v>2389</v>
      </c>
      <c r="C1" s="27" t="s">
        <v>1409</v>
      </c>
      <c r="D1" s="24" t="str">
        <f>LEFT(N1)</f>
        <v>K</v>
      </c>
      <c r="E1" s="21" t="str">
        <f>LEFT(O1)</f>
        <v>B</v>
      </c>
      <c r="F1" s="22" t="str">
        <f>LEFT(P1)</f>
        <v>N</v>
      </c>
      <c r="G1" s="31" t="s">
        <v>2454</v>
      </c>
      <c r="H1" s="2" t="s">
        <v>4147</v>
      </c>
      <c r="I1" s="17"/>
      <c r="J1" s="20" t="str">
        <f>County!J1</f>
        <v>Kerry</v>
      </c>
      <c r="K1" s="21" t="str">
        <f>County!K1</f>
        <v>Bush</v>
      </c>
      <c r="L1" s="22" t="str">
        <f>County!L1</f>
        <v>Nader</v>
      </c>
      <c r="M1" s="2" t="str">
        <f>County!M1</f>
        <v>Other</v>
      </c>
      <c r="N1" s="3" t="str">
        <f>County!N1</f>
        <v>Kerry</v>
      </c>
      <c r="O1" s="4" t="str">
        <f>County!O1</f>
        <v>Bush</v>
      </c>
      <c r="P1" s="23" t="str">
        <f>County!P1</f>
        <v>Nader</v>
      </c>
      <c r="Q1" s="1" t="str">
        <f>County!Q1</f>
        <v>Badnarik</v>
      </c>
      <c r="R1" s="1" t="str">
        <f>County!R1</f>
        <v>Peroutka</v>
      </c>
      <c r="S1" s="1" t="str">
        <f>County!S1</f>
        <v>Cobb</v>
      </c>
      <c r="T1" s="1" t="str">
        <f>County!T1</f>
        <v>Calero</v>
      </c>
      <c r="U1" s="1" t="str">
        <f>County!U1</f>
        <v>Brown</v>
      </c>
      <c r="V1" s="1" t="str">
        <f>County!V1</f>
        <v>Van Auken</v>
      </c>
      <c r="W1" s="1" t="str">
        <f>County!W1</f>
        <v>Write-ins</v>
      </c>
      <c r="X1" s="1" t="str">
        <f>County!X1</f>
        <v>Harens</v>
      </c>
      <c r="Y1" s="1" t="str">
        <f>County!Y1</f>
        <v>Parker</v>
      </c>
      <c r="Z1" s="1" t="str">
        <f>County!Z1</f>
        <v>None</v>
      </c>
      <c r="AA1" s="1" t="str">
        <f>County!AA1</f>
        <v>Andress</v>
      </c>
      <c r="AB1" s="1" t="str">
        <f>County!AB1</f>
        <v>Jay</v>
      </c>
      <c r="AC1" s="1" t="str">
        <f>County!AC1</f>
        <v>Peltier</v>
      </c>
      <c r="AD1" s="1" t="str">
        <f>County!AD1</f>
        <v>Amondson</v>
      </c>
      <c r="AE1" s="1" t="str">
        <f>County!AE1</f>
        <v>Dodge</v>
      </c>
      <c r="AG1" t="s">
        <v>2389</v>
      </c>
      <c r="AH1" t="s">
        <v>186</v>
      </c>
      <c r="AI1" t="s">
        <v>3824</v>
      </c>
      <c r="AJ1" t="s">
        <v>4703</v>
      </c>
      <c r="AL1" s="75" t="s">
        <v>116</v>
      </c>
      <c r="AM1" s="7" t="s">
        <v>792</v>
      </c>
      <c r="AN1" s="7" t="s">
        <v>483</v>
      </c>
      <c r="AO1" s="7" t="s">
        <v>1499</v>
      </c>
      <c r="AP1" s="7" t="s">
        <v>3474</v>
      </c>
      <c r="AQ1" s="7" t="s">
        <v>5142</v>
      </c>
      <c r="AR1" s="7" t="s">
        <v>5143</v>
      </c>
      <c r="AS1" s="1" t="s">
        <v>4985</v>
      </c>
      <c r="AT1" s="1" t="s">
        <v>638</v>
      </c>
      <c r="AV1" s="7" t="s">
        <v>38</v>
      </c>
      <c r="AW1" s="7" t="s">
        <v>39</v>
      </c>
      <c r="AX1" s="7" t="s">
        <v>104</v>
      </c>
    </row>
    <row r="2" spans="1:51">
      <c r="A2" s="11"/>
      <c r="B2" s="11"/>
      <c r="C2" s="1"/>
      <c r="D2" s="7"/>
      <c r="E2" s="7"/>
      <c r="F2" s="7"/>
      <c r="G2" s="1"/>
      <c r="I2" s="17"/>
      <c r="J2" s="2"/>
      <c r="K2" s="2"/>
      <c r="L2" s="2"/>
      <c r="M2" s="2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</row>
    <row r="3" spans="1:51" hidden="1" outlineLevel="1">
      <c r="A3" t="s">
        <v>3369</v>
      </c>
      <c r="B3" s="11" t="s">
        <v>3032</v>
      </c>
      <c r="C3" s="1">
        <f t="shared" ref="C3:C66" si="0">SUM(N3:AE3)</f>
        <v>1804</v>
      </c>
      <c r="D3" s="7">
        <f>IF(N3&gt;0, RANK(N3,(N3:P3,Q3:AE3)),0)</f>
        <v>1</v>
      </c>
      <c r="E3" s="7">
        <f>IF(O3&gt;0,RANK(O3,(N3:P3,Q3:AE3)),0)</f>
        <v>2</v>
      </c>
      <c r="F3" s="7">
        <f t="shared" ref="F3:F66" si="1">IF(P3&gt;0,RANK(P3,(N3:AE3)),0)</f>
        <v>3</v>
      </c>
      <c r="G3" s="1">
        <f t="shared" ref="G3:G66" si="2">IF(C3&gt;0,MAX(N3:P3)-LARGE(N3:P3,2),0)</f>
        <v>184</v>
      </c>
      <c r="H3" s="2">
        <f t="shared" ref="H3:H66" si="3">IF(C3&gt;0,G3/C3,0)</f>
        <v>0.10199556541019955</v>
      </c>
      <c r="I3" s="8"/>
      <c r="J3" s="2">
        <f t="shared" ref="J3:J66" si="4">IF(C3=0,"-",N3/C3)</f>
        <v>0.5432372505543237</v>
      </c>
      <c r="K3" s="2">
        <f t="shared" ref="K3:K66" si="5">IF(C3=0,"-",O3/C3)</f>
        <v>0.44124168514412415</v>
      </c>
      <c r="L3" s="2">
        <f t="shared" ref="L3:L66" si="6">IF(C3=0,"-",P3/C3)</f>
        <v>1.2195121951219513E-2</v>
      </c>
      <c r="M3" s="2">
        <f t="shared" ref="M3:M66" si="7">IF(C3=0,"-",(1-J3-K3-L3))</f>
        <v>3.3259423503326328E-3</v>
      </c>
      <c r="N3" s="1">
        <v>980</v>
      </c>
      <c r="O3" s="1">
        <v>796</v>
      </c>
      <c r="P3" s="1">
        <v>22</v>
      </c>
      <c r="Q3" s="1">
        <v>4</v>
      </c>
      <c r="R3" s="1">
        <v>0</v>
      </c>
      <c r="S3" s="1">
        <v>2</v>
      </c>
      <c r="T3" s="1">
        <v>0</v>
      </c>
      <c r="W3" s="1"/>
      <c r="Y3" s="1"/>
      <c r="Z3" s="1"/>
      <c r="AA3" s="1"/>
      <c r="AB3" s="1"/>
      <c r="AG3" t="str">
        <f>A3</f>
        <v>Andover</v>
      </c>
      <c r="AH3" t="s">
        <v>2805</v>
      </c>
      <c r="AI3" s="11">
        <v>2</v>
      </c>
      <c r="AJ3" s="7">
        <v>58</v>
      </c>
      <c r="AL3" s="7" t="s">
        <v>4714</v>
      </c>
      <c r="AM3" t="s">
        <v>3235</v>
      </c>
      <c r="AN3" t="s">
        <v>3632</v>
      </c>
      <c r="AO3" t="s">
        <v>315</v>
      </c>
      <c r="AP3" t="str">
        <f t="shared" ref="AP3:AP66" si="8">AL3&amp;AM3</f>
        <v>09013</v>
      </c>
      <c r="AQ3" t="s">
        <v>2389</v>
      </c>
      <c r="AR3" t="str">
        <f t="shared" ref="AR3:AR66" si="9">AL3&amp;AO3</f>
        <v>0901080</v>
      </c>
      <c r="AV3">
        <v>15.7</v>
      </c>
      <c r="AW3">
        <v>0.24</v>
      </c>
      <c r="AX3">
        <v>15.46</v>
      </c>
      <c r="AY3" s="2"/>
    </row>
    <row r="4" spans="1:51" hidden="1" outlineLevel="1">
      <c r="A4" t="s">
        <v>2210</v>
      </c>
      <c r="B4" s="11" t="s">
        <v>3032</v>
      </c>
      <c r="C4" s="1">
        <f t="shared" si="0"/>
        <v>7493</v>
      </c>
      <c r="D4" s="7">
        <f>IF(N4&gt;0, RANK(N4,(N4:P4,Q4:AE4)),0)</f>
        <v>1</v>
      </c>
      <c r="E4" s="7">
        <f>IF(O4&gt;0,RANK(O4,(N4:P4,Q4:AE4)),0)</f>
        <v>2</v>
      </c>
      <c r="F4" s="7">
        <f t="shared" si="1"/>
        <v>3</v>
      </c>
      <c r="G4" s="1">
        <f t="shared" si="2"/>
        <v>793</v>
      </c>
      <c r="H4" s="2">
        <f t="shared" si="3"/>
        <v>0.10583210996930469</v>
      </c>
      <c r="I4" s="8"/>
      <c r="J4" s="2">
        <f t="shared" si="4"/>
        <v>0.54250633924996661</v>
      </c>
      <c r="K4" s="2">
        <f t="shared" si="5"/>
        <v>0.43667422928066196</v>
      </c>
      <c r="L4" s="2">
        <f t="shared" si="6"/>
        <v>1.0676631522754571E-2</v>
      </c>
      <c r="M4" s="2">
        <f t="shared" si="7"/>
        <v>1.0142799946616859E-2</v>
      </c>
      <c r="N4" s="1">
        <v>4065</v>
      </c>
      <c r="O4" s="1">
        <v>3272</v>
      </c>
      <c r="P4" s="1">
        <v>80</v>
      </c>
      <c r="Q4" s="1">
        <v>10</v>
      </c>
      <c r="R4" s="1">
        <v>20</v>
      </c>
      <c r="S4" s="1">
        <v>46</v>
      </c>
      <c r="T4" s="1">
        <v>0</v>
      </c>
      <c r="W4" s="1"/>
      <c r="Y4" s="1"/>
      <c r="Z4" s="1"/>
      <c r="AA4" s="1"/>
      <c r="AB4" s="1"/>
      <c r="AG4" t="str">
        <f t="shared" ref="AG4:AG67" si="10">A4</f>
        <v>Ansonia</v>
      </c>
      <c r="AH4" t="s">
        <v>2452</v>
      </c>
      <c r="AI4" s="11">
        <v>3</v>
      </c>
      <c r="AJ4" s="7">
        <v>146</v>
      </c>
      <c r="AL4" s="7" t="s">
        <v>4714</v>
      </c>
      <c r="AM4" t="s">
        <v>3218</v>
      </c>
      <c r="AN4" t="s">
        <v>3632</v>
      </c>
      <c r="AO4" t="s">
        <v>883</v>
      </c>
      <c r="AP4" t="str">
        <f t="shared" si="8"/>
        <v>09009</v>
      </c>
      <c r="AQ4" t="s">
        <v>2389</v>
      </c>
      <c r="AR4" t="str">
        <f t="shared" si="9"/>
        <v>0901220</v>
      </c>
      <c r="AV4">
        <v>6.19</v>
      </c>
      <c r="AW4">
        <v>0.16</v>
      </c>
      <c r="AX4">
        <v>6.03</v>
      </c>
      <c r="AY4" s="2"/>
    </row>
    <row r="5" spans="1:51" hidden="1" outlineLevel="1">
      <c r="A5" t="s">
        <v>3550</v>
      </c>
      <c r="B5" s="11" t="s">
        <v>3032</v>
      </c>
      <c r="C5" s="1">
        <f t="shared" si="0"/>
        <v>2302</v>
      </c>
      <c r="D5" s="7">
        <f>IF(N5&gt;0, RANK(N5,(N5:P5,Q5:AE5)),0)</f>
        <v>1</v>
      </c>
      <c r="E5" s="7">
        <f>IF(O5&gt;0,RANK(O5,(N5:P5,Q5:AE5)),0)</f>
        <v>2</v>
      </c>
      <c r="F5" s="7">
        <f t="shared" si="1"/>
        <v>3</v>
      </c>
      <c r="G5" s="1">
        <f t="shared" si="2"/>
        <v>374</v>
      </c>
      <c r="H5" s="2">
        <f t="shared" si="3"/>
        <v>0.16246741963509992</v>
      </c>
      <c r="I5" s="8"/>
      <c r="J5" s="2">
        <f t="shared" si="4"/>
        <v>0.56950477845351866</v>
      </c>
      <c r="K5" s="2">
        <f t="shared" si="5"/>
        <v>0.40703735881841879</v>
      </c>
      <c r="L5" s="2">
        <f t="shared" si="6"/>
        <v>1.3466550825369244E-2</v>
      </c>
      <c r="M5" s="2">
        <f t="shared" si="7"/>
        <v>9.9913119026933065E-3</v>
      </c>
      <c r="N5" s="1">
        <v>1311</v>
      </c>
      <c r="O5" s="1">
        <v>937</v>
      </c>
      <c r="P5" s="1">
        <v>31</v>
      </c>
      <c r="Q5" s="1">
        <v>8</v>
      </c>
      <c r="R5" s="1">
        <v>5</v>
      </c>
      <c r="S5" s="1">
        <v>10</v>
      </c>
      <c r="T5" s="1">
        <v>0</v>
      </c>
      <c r="W5" s="1"/>
      <c r="Y5" s="1"/>
      <c r="Z5" s="1"/>
      <c r="AA5" s="1"/>
      <c r="AB5" s="1"/>
      <c r="AG5" t="str">
        <f t="shared" si="10"/>
        <v>Ashford</v>
      </c>
      <c r="AH5" t="s">
        <v>1550</v>
      </c>
      <c r="AI5" s="11">
        <v>2</v>
      </c>
      <c r="AJ5" s="7">
        <v>18</v>
      </c>
      <c r="AL5" s="7" t="s">
        <v>4714</v>
      </c>
      <c r="AM5" t="s">
        <v>4670</v>
      </c>
      <c r="AN5" t="s">
        <v>3632</v>
      </c>
      <c r="AO5" t="s">
        <v>898</v>
      </c>
      <c r="AP5" t="str">
        <f t="shared" si="8"/>
        <v>09015</v>
      </c>
      <c r="AQ5" t="s">
        <v>2389</v>
      </c>
      <c r="AR5" t="str">
        <f t="shared" si="9"/>
        <v>0901430</v>
      </c>
      <c r="AV5">
        <v>39.5</v>
      </c>
      <c r="AW5">
        <v>0.71</v>
      </c>
      <c r="AX5">
        <v>38.79</v>
      </c>
      <c r="AY5" s="2"/>
    </row>
    <row r="6" spans="1:51" hidden="1" outlineLevel="1">
      <c r="A6" t="s">
        <v>4122</v>
      </c>
      <c r="B6" s="11" t="s">
        <v>3032</v>
      </c>
      <c r="C6" s="1">
        <f t="shared" si="0"/>
        <v>10214</v>
      </c>
      <c r="D6" s="7">
        <f>IF(N6&gt;0, RANK(N6,(N6:P6,Q6:AE6)),0)</f>
        <v>2</v>
      </c>
      <c r="E6" s="7">
        <f>IF(O6&gt;0,RANK(O6,(N6:P6,Q6:AE6)),0)</f>
        <v>1</v>
      </c>
      <c r="F6" s="7">
        <f t="shared" si="1"/>
        <v>3</v>
      </c>
      <c r="G6" s="1">
        <f t="shared" si="2"/>
        <v>216</v>
      </c>
      <c r="H6" s="2">
        <f t="shared" si="3"/>
        <v>2.1147444683767377E-2</v>
      </c>
      <c r="I6" s="8"/>
      <c r="J6" s="2">
        <f t="shared" si="4"/>
        <v>0.48218131975719603</v>
      </c>
      <c r="K6" s="2">
        <f t="shared" si="5"/>
        <v>0.50332876444096342</v>
      </c>
      <c r="L6" s="2">
        <f t="shared" si="6"/>
        <v>7.5386724104170742E-3</v>
      </c>
      <c r="M6" s="2">
        <f t="shared" si="7"/>
        <v>6.9512433914234841E-3</v>
      </c>
      <c r="N6" s="1">
        <v>4925</v>
      </c>
      <c r="O6" s="1">
        <v>5141</v>
      </c>
      <c r="P6" s="1">
        <v>77</v>
      </c>
      <c r="Q6" s="1">
        <v>32</v>
      </c>
      <c r="R6" s="1">
        <v>1</v>
      </c>
      <c r="S6" s="1">
        <v>38</v>
      </c>
      <c r="T6" s="1">
        <v>0</v>
      </c>
      <c r="W6" s="1"/>
      <c r="Y6" s="1"/>
      <c r="Z6" s="1"/>
      <c r="AA6" s="1"/>
      <c r="AB6" s="1"/>
      <c r="AG6" t="str">
        <f t="shared" si="10"/>
        <v>Avon</v>
      </c>
      <c r="AH6" t="s">
        <v>3648</v>
      </c>
      <c r="AI6" s="11">
        <v>5</v>
      </c>
      <c r="AJ6" s="7">
        <v>44</v>
      </c>
      <c r="AL6" s="7" t="s">
        <v>4714</v>
      </c>
      <c r="AM6" t="s">
        <v>3989</v>
      </c>
      <c r="AN6" t="s">
        <v>3632</v>
      </c>
      <c r="AO6" t="s">
        <v>1235</v>
      </c>
      <c r="AP6" t="str">
        <f t="shared" si="8"/>
        <v>09003</v>
      </c>
      <c r="AQ6" t="s">
        <v>2389</v>
      </c>
      <c r="AR6" t="str">
        <f t="shared" si="9"/>
        <v>0902060</v>
      </c>
      <c r="AV6">
        <v>23.52</v>
      </c>
      <c r="AW6">
        <v>0.4</v>
      </c>
      <c r="AX6">
        <v>23.12</v>
      </c>
      <c r="AY6" s="2"/>
    </row>
    <row r="7" spans="1:51" hidden="1" outlineLevel="1">
      <c r="A7" t="s">
        <v>4295</v>
      </c>
      <c r="B7" s="11" t="s">
        <v>3032</v>
      </c>
      <c r="C7" s="1">
        <f t="shared" si="0"/>
        <v>2161</v>
      </c>
      <c r="D7" s="7">
        <f>IF(N7&gt;0, RANK(N7,(N7:P7,Q7:AE7)),0)</f>
        <v>1</v>
      </c>
      <c r="E7" s="7">
        <f>IF(O7&gt;0,RANK(O7,(N7:P7,Q7:AE7)),0)</f>
        <v>2</v>
      </c>
      <c r="F7" s="7">
        <f t="shared" si="1"/>
        <v>3</v>
      </c>
      <c r="G7" s="1">
        <f t="shared" si="2"/>
        <v>129</v>
      </c>
      <c r="H7" s="2">
        <f t="shared" si="3"/>
        <v>5.9694585839888938E-2</v>
      </c>
      <c r="I7" s="8"/>
      <c r="J7" s="2">
        <f t="shared" si="4"/>
        <v>0.52012956964368351</v>
      </c>
      <c r="K7" s="2">
        <f t="shared" si="5"/>
        <v>0.46043498380379455</v>
      </c>
      <c r="L7" s="2">
        <f t="shared" si="6"/>
        <v>1.3882461823229986E-2</v>
      </c>
      <c r="M7" s="2">
        <f t="shared" si="7"/>
        <v>5.5529847292919536E-3</v>
      </c>
      <c r="N7" s="1">
        <v>1124</v>
      </c>
      <c r="O7" s="1">
        <v>995</v>
      </c>
      <c r="P7" s="1">
        <v>30</v>
      </c>
      <c r="Q7" s="1">
        <v>4</v>
      </c>
      <c r="R7" s="1">
        <v>1</v>
      </c>
      <c r="S7" s="1">
        <v>7</v>
      </c>
      <c r="T7" s="1">
        <v>0</v>
      </c>
      <c r="W7" s="1"/>
      <c r="Y7" s="1"/>
      <c r="Z7" s="1"/>
      <c r="AA7" s="1"/>
      <c r="AB7" s="1"/>
      <c r="AG7" t="str">
        <f t="shared" si="10"/>
        <v>Barkhamsted</v>
      </c>
      <c r="AH7" t="s">
        <v>3281</v>
      </c>
      <c r="AI7" s="11">
        <v>1</v>
      </c>
      <c r="AJ7" s="7">
        <v>16</v>
      </c>
      <c r="AL7" s="7" t="s">
        <v>4714</v>
      </c>
      <c r="AM7" t="s">
        <v>3632</v>
      </c>
      <c r="AN7" t="s">
        <v>3632</v>
      </c>
      <c r="AO7" t="s">
        <v>1112</v>
      </c>
      <c r="AP7" t="str">
        <f t="shared" si="8"/>
        <v>09005</v>
      </c>
      <c r="AQ7" t="s">
        <v>2389</v>
      </c>
      <c r="AR7" t="str">
        <f t="shared" si="9"/>
        <v>0902760</v>
      </c>
      <c r="AV7">
        <v>38.83</v>
      </c>
      <c r="AW7">
        <v>2.61</v>
      </c>
      <c r="AX7">
        <v>36.22</v>
      </c>
      <c r="AY7" s="2"/>
    </row>
    <row r="8" spans="1:51" hidden="1" outlineLevel="1">
      <c r="A8" t="s">
        <v>1714</v>
      </c>
      <c r="B8" s="11" t="s">
        <v>3032</v>
      </c>
      <c r="C8" s="1">
        <f t="shared" si="0"/>
        <v>2914</v>
      </c>
      <c r="D8" s="7">
        <f>IF(N8&gt;0, RANK(N8,(N8:P8,Q8:AE8)),0)</f>
        <v>2</v>
      </c>
      <c r="E8" s="7">
        <f>IF(O8&gt;0,RANK(O8,(N8:P8,Q8:AE8)),0)</f>
        <v>1</v>
      </c>
      <c r="F8" s="7">
        <f t="shared" si="1"/>
        <v>3</v>
      </c>
      <c r="G8" s="1">
        <f t="shared" si="2"/>
        <v>428</v>
      </c>
      <c r="H8" s="2">
        <f t="shared" si="3"/>
        <v>0.14687714481811942</v>
      </c>
      <c r="I8" s="8"/>
      <c r="J8" s="2">
        <f t="shared" si="4"/>
        <v>0.41386410432395332</v>
      </c>
      <c r="K8" s="2">
        <f t="shared" si="5"/>
        <v>0.5607412491420728</v>
      </c>
      <c r="L8" s="2">
        <f t="shared" si="6"/>
        <v>1.2010981468771447E-2</v>
      </c>
      <c r="M8" s="2">
        <f t="shared" si="7"/>
        <v>1.3383665065202494E-2</v>
      </c>
      <c r="N8" s="1">
        <v>1206</v>
      </c>
      <c r="O8" s="1">
        <v>1634</v>
      </c>
      <c r="P8" s="1">
        <v>35</v>
      </c>
      <c r="Q8" s="1">
        <v>14</v>
      </c>
      <c r="R8" s="1">
        <v>11</v>
      </c>
      <c r="S8" s="1">
        <v>14</v>
      </c>
      <c r="T8" s="1">
        <v>0</v>
      </c>
      <c r="W8" s="1"/>
      <c r="Y8" s="1"/>
      <c r="Z8" s="1"/>
      <c r="AA8" s="1"/>
      <c r="AB8" s="1"/>
      <c r="AG8" t="str">
        <f t="shared" si="10"/>
        <v>Beacon Falls</v>
      </c>
      <c r="AH8" t="s">
        <v>2452</v>
      </c>
      <c r="AI8" s="11">
        <v>3</v>
      </c>
      <c r="AJ8" s="7">
        <v>121</v>
      </c>
      <c r="AL8" s="7" t="s">
        <v>4714</v>
      </c>
      <c r="AM8" t="s">
        <v>3218</v>
      </c>
      <c r="AN8" t="s">
        <v>1399</v>
      </c>
      <c r="AO8" t="s">
        <v>1236</v>
      </c>
      <c r="AP8" t="str">
        <f t="shared" si="8"/>
        <v>09009</v>
      </c>
      <c r="AQ8" t="s">
        <v>2389</v>
      </c>
      <c r="AR8" t="str">
        <f t="shared" si="9"/>
        <v>0903250</v>
      </c>
      <c r="AV8">
        <v>9.8699999999999992</v>
      </c>
      <c r="AW8">
        <v>0.1</v>
      </c>
      <c r="AX8">
        <v>9.7799999999999994</v>
      </c>
      <c r="AY8" s="2"/>
    </row>
    <row r="9" spans="1:51" hidden="1" outlineLevel="1">
      <c r="A9" t="s">
        <v>4056</v>
      </c>
      <c r="B9" s="11" t="s">
        <v>3032</v>
      </c>
      <c r="C9" s="1">
        <f t="shared" si="0"/>
        <v>10733</v>
      </c>
      <c r="D9" s="7">
        <f>IF(N9&gt;0, RANK(N9,(N9:P9,Q9:AE9)),0)</f>
        <v>1</v>
      </c>
      <c r="E9" s="7">
        <f>IF(O9&gt;0,RANK(O9,(N9:P9,Q9:AE9)),0)</f>
        <v>2</v>
      </c>
      <c r="F9" s="7">
        <f t="shared" si="1"/>
        <v>3</v>
      </c>
      <c r="G9" s="1">
        <f t="shared" si="2"/>
        <v>549</v>
      </c>
      <c r="H9" s="2">
        <f t="shared" si="3"/>
        <v>5.115065685269729E-2</v>
      </c>
      <c r="I9" s="8"/>
      <c r="J9" s="2">
        <f t="shared" si="4"/>
        <v>0.51905338675114132</v>
      </c>
      <c r="K9" s="2">
        <f t="shared" si="5"/>
        <v>0.46790272989844406</v>
      </c>
      <c r="L9" s="2">
        <f t="shared" si="6"/>
        <v>6.8014534612876173E-3</v>
      </c>
      <c r="M9" s="2">
        <f t="shared" si="7"/>
        <v>6.2424298891270028E-3</v>
      </c>
      <c r="N9" s="1">
        <v>5571</v>
      </c>
      <c r="O9" s="1">
        <v>5022</v>
      </c>
      <c r="P9" s="1">
        <v>73</v>
      </c>
      <c r="Q9" s="1">
        <v>17</v>
      </c>
      <c r="R9" s="1">
        <v>6</v>
      </c>
      <c r="S9" s="1">
        <v>44</v>
      </c>
      <c r="T9" s="1">
        <v>0</v>
      </c>
      <c r="W9" s="1"/>
      <c r="Y9" s="1"/>
      <c r="Z9" s="1"/>
      <c r="AA9" s="1"/>
      <c r="AB9" s="1"/>
      <c r="AG9" t="str">
        <f t="shared" si="10"/>
        <v>Berlin</v>
      </c>
      <c r="AH9" t="s">
        <v>3648</v>
      </c>
      <c r="AI9" s="11">
        <v>1</v>
      </c>
      <c r="AJ9" s="7">
        <v>84</v>
      </c>
      <c r="AL9" s="7" t="s">
        <v>4714</v>
      </c>
      <c r="AM9" t="s">
        <v>3989</v>
      </c>
      <c r="AN9" t="s">
        <v>1399</v>
      </c>
      <c r="AO9" t="s">
        <v>1237</v>
      </c>
      <c r="AP9" t="str">
        <f t="shared" si="8"/>
        <v>09003</v>
      </c>
      <c r="AQ9" t="s">
        <v>2389</v>
      </c>
      <c r="AR9" t="str">
        <f t="shared" si="9"/>
        <v>0904300</v>
      </c>
      <c r="AV9">
        <v>27.04</v>
      </c>
      <c r="AW9">
        <v>0.59</v>
      </c>
      <c r="AX9">
        <v>26.45</v>
      </c>
      <c r="AY9" s="2"/>
    </row>
    <row r="10" spans="1:51" hidden="1" outlineLevel="1">
      <c r="A10" t="s">
        <v>1758</v>
      </c>
      <c r="B10" s="11" t="s">
        <v>3032</v>
      </c>
      <c r="C10" s="1">
        <f t="shared" si="0"/>
        <v>3306</v>
      </c>
      <c r="D10" s="7">
        <f>IF(N10&gt;0, RANK(N10,(N10:P10,Q10:AE10)),0)</f>
        <v>2</v>
      </c>
      <c r="E10" s="7">
        <f>IF(O10&gt;0,RANK(O10,(N10:P10,Q10:AE10)),0)</f>
        <v>1</v>
      </c>
      <c r="F10" s="7">
        <f t="shared" si="1"/>
        <v>3</v>
      </c>
      <c r="G10" s="1">
        <f t="shared" si="2"/>
        <v>1</v>
      </c>
      <c r="H10" s="2">
        <f t="shared" si="3"/>
        <v>3.0248033877797946E-4</v>
      </c>
      <c r="I10" s="8"/>
      <c r="J10" s="2">
        <f t="shared" si="4"/>
        <v>0.48911070780399274</v>
      </c>
      <c r="K10" s="2">
        <f t="shared" si="5"/>
        <v>0.48941318814277074</v>
      </c>
      <c r="L10" s="2">
        <f t="shared" si="6"/>
        <v>1.1796733212341199E-2</v>
      </c>
      <c r="M10" s="2">
        <f t="shared" si="7"/>
        <v>9.679370840895379E-3</v>
      </c>
      <c r="N10" s="1">
        <v>1617</v>
      </c>
      <c r="O10" s="1">
        <v>1618</v>
      </c>
      <c r="P10" s="1">
        <v>39</v>
      </c>
      <c r="Q10" s="1">
        <v>7</v>
      </c>
      <c r="R10" s="1">
        <v>0</v>
      </c>
      <c r="S10" s="1">
        <v>25</v>
      </c>
      <c r="T10" s="1">
        <v>0</v>
      </c>
      <c r="W10" s="1"/>
      <c r="Y10" s="1"/>
      <c r="Z10" s="1"/>
      <c r="AA10" s="1"/>
      <c r="AB10" s="1"/>
      <c r="AG10" t="str">
        <f t="shared" si="10"/>
        <v>Bethany</v>
      </c>
      <c r="AH10" t="s">
        <v>2452</v>
      </c>
      <c r="AI10" s="11">
        <v>3</v>
      </c>
      <c r="AJ10" s="7">
        <v>120</v>
      </c>
      <c r="AL10" s="7" t="s">
        <v>4714</v>
      </c>
      <c r="AM10" t="s">
        <v>3218</v>
      </c>
      <c r="AN10" t="s">
        <v>4670</v>
      </c>
      <c r="AO10" t="s">
        <v>307</v>
      </c>
      <c r="AP10" t="str">
        <f t="shared" si="8"/>
        <v>09009</v>
      </c>
      <c r="AQ10" t="s">
        <v>2389</v>
      </c>
      <c r="AR10" t="str">
        <f t="shared" si="9"/>
        <v>0904580</v>
      </c>
      <c r="AV10">
        <v>21.36</v>
      </c>
      <c r="AW10">
        <v>0.39</v>
      </c>
      <c r="AX10">
        <v>20.97</v>
      </c>
      <c r="AY10" s="2"/>
    </row>
    <row r="11" spans="1:51" hidden="1" outlineLevel="1">
      <c r="A11" t="s">
        <v>4057</v>
      </c>
      <c r="B11" s="11" t="s">
        <v>3032</v>
      </c>
      <c r="C11" s="1">
        <f t="shared" si="0"/>
        <v>9597</v>
      </c>
      <c r="D11" s="7">
        <f>IF(N11&gt;0, RANK(N11,(N11:P11,Q11:AE11)),0)</f>
        <v>2</v>
      </c>
      <c r="E11" s="7">
        <f>IF(O11&gt;0,RANK(O11,(N11:P11,Q11:AE11)),0)</f>
        <v>1</v>
      </c>
      <c r="F11" s="7">
        <f t="shared" si="1"/>
        <v>3</v>
      </c>
      <c r="G11" s="1">
        <f t="shared" si="2"/>
        <v>441</v>
      </c>
      <c r="H11" s="2">
        <f t="shared" si="3"/>
        <v>4.5951859956236324E-2</v>
      </c>
      <c r="I11" s="8"/>
      <c r="J11" s="2">
        <f t="shared" si="4"/>
        <v>0.46743774096071689</v>
      </c>
      <c r="K11" s="2">
        <f t="shared" si="5"/>
        <v>0.51338960091695318</v>
      </c>
      <c r="L11" s="2">
        <f t="shared" si="6"/>
        <v>8.2317390851307706E-3</v>
      </c>
      <c r="M11" s="2">
        <f t="shared" si="7"/>
        <v>1.0940919037199162E-2</v>
      </c>
      <c r="N11" s="1">
        <v>4486</v>
      </c>
      <c r="O11" s="1">
        <v>4927</v>
      </c>
      <c r="P11" s="1">
        <v>79</v>
      </c>
      <c r="Q11" s="1">
        <v>28</v>
      </c>
      <c r="R11" s="1">
        <v>9</v>
      </c>
      <c r="S11" s="1">
        <v>68</v>
      </c>
      <c r="T11" s="1">
        <v>0</v>
      </c>
      <c r="W11" s="1"/>
      <c r="Y11" s="1"/>
      <c r="Z11" s="1"/>
      <c r="AA11" s="1"/>
      <c r="AB11" s="1"/>
      <c r="AG11" t="str">
        <f t="shared" si="10"/>
        <v>Bethel</v>
      </c>
      <c r="AH11" t="s">
        <v>4066</v>
      </c>
      <c r="AI11" s="11">
        <v>5</v>
      </c>
      <c r="AJ11" s="7">
        <v>132</v>
      </c>
      <c r="AL11" s="7" t="s">
        <v>4714</v>
      </c>
      <c r="AM11" t="s">
        <v>3988</v>
      </c>
      <c r="AN11" t="s">
        <v>3632</v>
      </c>
      <c r="AO11" t="s">
        <v>211</v>
      </c>
      <c r="AP11" t="str">
        <f t="shared" si="8"/>
        <v>09001</v>
      </c>
      <c r="AQ11" t="s">
        <v>2389</v>
      </c>
      <c r="AR11" t="str">
        <f t="shared" si="9"/>
        <v>0904720</v>
      </c>
      <c r="AV11">
        <v>16.89</v>
      </c>
      <c r="AW11">
        <v>0.09</v>
      </c>
      <c r="AX11">
        <v>16.79</v>
      </c>
      <c r="AY11" s="2"/>
    </row>
    <row r="12" spans="1:51" hidden="1" outlineLevel="1">
      <c r="A12" t="s">
        <v>2501</v>
      </c>
      <c r="B12" s="11" t="s">
        <v>3032</v>
      </c>
      <c r="C12" s="1">
        <f t="shared" si="0"/>
        <v>2311</v>
      </c>
      <c r="D12" s="7">
        <f>IF(N12&gt;0, RANK(N12,(N12:P12,Q12:AE12)),0)</f>
        <v>2</v>
      </c>
      <c r="E12" s="7">
        <f>IF(O12&gt;0,RANK(O12,(N12:P12,Q12:AE12)),0)</f>
        <v>1</v>
      </c>
      <c r="F12" s="7">
        <f t="shared" si="1"/>
        <v>3</v>
      </c>
      <c r="G12" s="1">
        <f t="shared" si="2"/>
        <v>415</v>
      </c>
      <c r="H12" s="2">
        <f t="shared" si="3"/>
        <v>0.17957594115101688</v>
      </c>
      <c r="I12" s="8"/>
      <c r="J12" s="2">
        <f t="shared" si="4"/>
        <v>0.39896148853310254</v>
      </c>
      <c r="K12" s="2">
        <f t="shared" si="5"/>
        <v>0.57853742968411948</v>
      </c>
      <c r="L12" s="2">
        <f t="shared" si="6"/>
        <v>1.3414106447425357E-2</v>
      </c>
      <c r="M12" s="2">
        <f t="shared" si="7"/>
        <v>9.08697533535263E-3</v>
      </c>
      <c r="N12" s="1">
        <v>922</v>
      </c>
      <c r="O12" s="1">
        <v>1337</v>
      </c>
      <c r="P12" s="1">
        <v>31</v>
      </c>
      <c r="Q12" s="1">
        <v>4</v>
      </c>
      <c r="R12" s="1">
        <v>1</v>
      </c>
      <c r="S12" s="1">
        <v>16</v>
      </c>
      <c r="T12" s="1">
        <v>0</v>
      </c>
      <c r="W12" s="1"/>
      <c r="Y12" s="1"/>
      <c r="Z12" s="1"/>
      <c r="AA12" s="1"/>
      <c r="AB12" s="1"/>
      <c r="AG12" t="str">
        <f t="shared" si="10"/>
        <v>Bethlehem</v>
      </c>
      <c r="AH12" t="s">
        <v>3281</v>
      </c>
      <c r="AI12" s="11">
        <v>5</v>
      </c>
      <c r="AJ12" s="7">
        <v>79</v>
      </c>
      <c r="AL12" s="7" t="s">
        <v>4714</v>
      </c>
      <c r="AM12" t="s">
        <v>3632</v>
      </c>
      <c r="AN12" t="s">
        <v>1399</v>
      </c>
      <c r="AO12" t="s">
        <v>438</v>
      </c>
      <c r="AP12" t="str">
        <f t="shared" si="8"/>
        <v>09005</v>
      </c>
      <c r="AQ12" t="s">
        <v>2389</v>
      </c>
      <c r="AR12" t="str">
        <f t="shared" si="9"/>
        <v>0904930</v>
      </c>
      <c r="AV12">
        <v>19.66</v>
      </c>
      <c r="AW12">
        <v>0.3</v>
      </c>
      <c r="AX12">
        <v>19.36</v>
      </c>
      <c r="AY12" s="2"/>
    </row>
    <row r="13" spans="1:51" hidden="1" outlineLevel="1">
      <c r="A13" t="s">
        <v>3680</v>
      </c>
      <c r="B13" s="11" t="s">
        <v>3032</v>
      </c>
      <c r="C13" s="1">
        <f t="shared" si="0"/>
        <v>10650</v>
      </c>
      <c r="D13" s="7">
        <f>IF(N13&gt;0, RANK(N13,(N13:P13,Q13:AE13)),0)</f>
        <v>1</v>
      </c>
      <c r="E13" s="7">
        <f>IF(O13&gt;0,RANK(O13,(N13:P13,Q13:AE13)),0)</f>
        <v>2</v>
      </c>
      <c r="F13" s="7">
        <f t="shared" si="1"/>
        <v>4</v>
      </c>
      <c r="G13" s="1">
        <f t="shared" si="2"/>
        <v>5819</v>
      </c>
      <c r="H13" s="2">
        <f t="shared" si="3"/>
        <v>0.54638497652582163</v>
      </c>
      <c r="I13" s="8"/>
      <c r="J13" s="2">
        <f t="shared" si="4"/>
        <v>0.76582159624413149</v>
      </c>
      <c r="K13" s="2">
        <f t="shared" si="5"/>
        <v>0.21943661971830986</v>
      </c>
      <c r="L13" s="2">
        <f t="shared" si="6"/>
        <v>3.8497652582159623E-3</v>
      </c>
      <c r="M13" s="2">
        <f t="shared" si="7"/>
        <v>1.0892018779342696E-2</v>
      </c>
      <c r="N13" s="1">
        <v>8156</v>
      </c>
      <c r="O13" s="1">
        <v>2337</v>
      </c>
      <c r="P13" s="1">
        <v>41</v>
      </c>
      <c r="Q13" s="1">
        <v>8</v>
      </c>
      <c r="R13" s="1">
        <v>6</v>
      </c>
      <c r="S13" s="1">
        <v>102</v>
      </c>
      <c r="T13" s="1">
        <v>0</v>
      </c>
      <c r="W13" s="1"/>
      <c r="Y13" s="1"/>
      <c r="Z13" s="1"/>
      <c r="AA13" s="1"/>
      <c r="AB13" s="1"/>
      <c r="AG13" t="str">
        <f t="shared" si="10"/>
        <v>Bloomfield</v>
      </c>
      <c r="AH13" t="s">
        <v>3648</v>
      </c>
      <c r="AI13" s="11">
        <v>1</v>
      </c>
      <c r="AJ13" s="7">
        <v>33</v>
      </c>
      <c r="AL13" s="7" t="s">
        <v>4714</v>
      </c>
      <c r="AM13" t="s">
        <v>3989</v>
      </c>
      <c r="AN13" t="s">
        <v>4670</v>
      </c>
      <c r="AO13" t="s">
        <v>212</v>
      </c>
      <c r="AP13" t="str">
        <f t="shared" si="8"/>
        <v>09003</v>
      </c>
      <c r="AQ13" t="s">
        <v>2389</v>
      </c>
      <c r="AR13" t="str">
        <f t="shared" si="9"/>
        <v>0905910</v>
      </c>
      <c r="AV13">
        <v>26.18</v>
      </c>
      <c r="AW13">
        <v>0.16</v>
      </c>
      <c r="AX13">
        <v>26.01</v>
      </c>
      <c r="AY13" s="2"/>
    </row>
    <row r="14" spans="1:51" hidden="1" outlineLevel="1">
      <c r="A14" t="s">
        <v>3681</v>
      </c>
      <c r="B14" s="11" t="s">
        <v>3032</v>
      </c>
      <c r="C14" s="1">
        <f t="shared" si="0"/>
        <v>3057</v>
      </c>
      <c r="D14" s="7">
        <f>IF(N14&gt;0, RANK(N14,(N14:P14,Q14:AE14)),0)</f>
        <v>1</v>
      </c>
      <c r="E14" s="7">
        <f>IF(O14&gt;0,RANK(O14,(N14:P14,Q14:AE14)),0)</f>
        <v>2</v>
      </c>
      <c r="F14" s="7">
        <f t="shared" si="1"/>
        <v>3</v>
      </c>
      <c r="G14" s="1">
        <f t="shared" si="2"/>
        <v>83</v>
      </c>
      <c r="H14" s="2">
        <f t="shared" si="3"/>
        <v>2.7150801439319593E-2</v>
      </c>
      <c r="I14" s="8"/>
      <c r="J14" s="2">
        <f t="shared" si="4"/>
        <v>0.50441609421000977</v>
      </c>
      <c r="K14" s="2">
        <f t="shared" si="5"/>
        <v>0.47726529277069024</v>
      </c>
      <c r="L14" s="2">
        <f t="shared" si="6"/>
        <v>9.8135426889106973E-3</v>
      </c>
      <c r="M14" s="2">
        <f t="shared" si="7"/>
        <v>8.5050703303892923E-3</v>
      </c>
      <c r="N14" s="1">
        <v>1542</v>
      </c>
      <c r="O14" s="1">
        <v>1459</v>
      </c>
      <c r="P14" s="1">
        <v>30</v>
      </c>
      <c r="Q14" s="1">
        <v>10</v>
      </c>
      <c r="R14" s="1">
        <v>5</v>
      </c>
      <c r="S14" s="1">
        <v>11</v>
      </c>
      <c r="T14" s="1">
        <v>0</v>
      </c>
      <c r="W14" s="1"/>
      <c r="Y14" s="1"/>
      <c r="Z14" s="1"/>
      <c r="AA14" s="1"/>
      <c r="AB14" s="1"/>
      <c r="AG14" t="str">
        <f t="shared" si="10"/>
        <v>Bolton</v>
      </c>
      <c r="AH14" t="s">
        <v>2805</v>
      </c>
      <c r="AI14" s="11">
        <v>2</v>
      </c>
      <c r="AJ14" s="7">
        <v>49</v>
      </c>
      <c r="AL14" s="7" t="s">
        <v>4714</v>
      </c>
      <c r="AM14" t="s">
        <v>3235</v>
      </c>
      <c r="AN14" t="s">
        <v>1399</v>
      </c>
      <c r="AO14" t="s">
        <v>4255</v>
      </c>
      <c r="AP14" t="str">
        <f t="shared" si="8"/>
        <v>09013</v>
      </c>
      <c r="AQ14" t="s">
        <v>2389</v>
      </c>
      <c r="AR14" t="str">
        <f t="shared" si="9"/>
        <v>0906260</v>
      </c>
      <c r="AV14">
        <v>14.69</v>
      </c>
      <c r="AW14">
        <v>0.28000000000000003</v>
      </c>
      <c r="AX14">
        <v>14.41</v>
      </c>
      <c r="AY14" s="2"/>
    </row>
    <row r="15" spans="1:51" hidden="1" outlineLevel="1">
      <c r="A15" t="s">
        <v>3391</v>
      </c>
      <c r="B15" s="11" t="s">
        <v>3032</v>
      </c>
      <c r="C15" s="1">
        <f t="shared" si="0"/>
        <v>1407</v>
      </c>
      <c r="D15" s="7">
        <f>IF(N15&gt;0, RANK(N15,(N15:P15,Q15:AE15)),0)</f>
        <v>1</v>
      </c>
      <c r="E15" s="7">
        <f>IF(O15&gt;0,RANK(O15,(N15:P15,Q15:AE15)),0)</f>
        <v>2</v>
      </c>
      <c r="F15" s="7">
        <f t="shared" si="1"/>
        <v>3</v>
      </c>
      <c r="G15" s="1">
        <f t="shared" si="2"/>
        <v>77</v>
      </c>
      <c r="H15" s="2">
        <f t="shared" si="3"/>
        <v>5.4726368159203981E-2</v>
      </c>
      <c r="I15" s="8"/>
      <c r="J15" s="2">
        <f t="shared" si="4"/>
        <v>0.51385927505330486</v>
      </c>
      <c r="K15" s="2">
        <f t="shared" si="5"/>
        <v>0.45913290689410091</v>
      </c>
      <c r="L15" s="2">
        <f t="shared" si="6"/>
        <v>9.2395167022032692E-3</v>
      </c>
      <c r="M15" s="2">
        <f t="shared" si="7"/>
        <v>1.7768301350390953E-2</v>
      </c>
      <c r="N15" s="1">
        <v>723</v>
      </c>
      <c r="O15" s="1">
        <v>646</v>
      </c>
      <c r="P15" s="1">
        <v>13</v>
      </c>
      <c r="Q15" s="1">
        <v>6</v>
      </c>
      <c r="R15" s="1">
        <v>12</v>
      </c>
      <c r="S15" s="1">
        <v>7</v>
      </c>
      <c r="T15" s="1">
        <v>0</v>
      </c>
      <c r="W15" s="1"/>
      <c r="Y15" s="1"/>
      <c r="Z15" s="1"/>
      <c r="AA15" s="1"/>
      <c r="AB15" s="1"/>
      <c r="AG15" t="str">
        <f t="shared" si="10"/>
        <v>Bozrah</v>
      </c>
      <c r="AH15" t="s">
        <v>2804</v>
      </c>
      <c r="AI15" s="11">
        <v>2</v>
      </c>
      <c r="AJ15" s="7">
        <v>98</v>
      </c>
      <c r="AL15" s="7" t="s">
        <v>4714</v>
      </c>
      <c r="AM15" t="s">
        <v>3234</v>
      </c>
      <c r="AN15" t="s">
        <v>3632</v>
      </c>
      <c r="AO15" t="s">
        <v>213</v>
      </c>
      <c r="AP15" t="str">
        <f t="shared" si="8"/>
        <v>09011</v>
      </c>
      <c r="AQ15" t="s">
        <v>2389</v>
      </c>
      <c r="AR15" t="str">
        <f t="shared" si="9"/>
        <v>0906820</v>
      </c>
      <c r="AV15">
        <v>20.239999999999998</v>
      </c>
      <c r="AW15">
        <v>0.27</v>
      </c>
      <c r="AX15">
        <v>19.97</v>
      </c>
      <c r="AY15" s="2"/>
    </row>
    <row r="16" spans="1:51" hidden="1" outlineLevel="1">
      <c r="A16" t="s">
        <v>1521</v>
      </c>
      <c r="B16" s="11" t="s">
        <v>3032</v>
      </c>
      <c r="C16" s="1">
        <f t="shared" si="0"/>
        <v>14851</v>
      </c>
      <c r="D16" s="7">
        <f>IF(N16&gt;0, RANK(N16,(N16:P16,Q16:AE16)),0)</f>
        <v>1</v>
      </c>
      <c r="E16" s="7">
        <f>IF(O16&gt;0,RANK(O16,(N16:P16,Q16:AE16)),0)</f>
        <v>2</v>
      </c>
      <c r="F16" s="7">
        <f t="shared" si="1"/>
        <v>3</v>
      </c>
      <c r="G16" s="1">
        <f t="shared" si="2"/>
        <v>2052</v>
      </c>
      <c r="H16" s="2">
        <f t="shared" si="3"/>
        <v>0.13817251363544542</v>
      </c>
      <c r="I16" s="8"/>
      <c r="J16" s="2">
        <f t="shared" si="4"/>
        <v>0.56144367382667837</v>
      </c>
      <c r="K16" s="2">
        <f t="shared" si="5"/>
        <v>0.4232711601912329</v>
      </c>
      <c r="L16" s="2">
        <f t="shared" si="6"/>
        <v>7.339573092721029E-3</v>
      </c>
      <c r="M16" s="2">
        <f t="shared" si="7"/>
        <v>7.9455928893677041E-3</v>
      </c>
      <c r="N16" s="1">
        <v>8338</v>
      </c>
      <c r="O16" s="1">
        <v>6286</v>
      </c>
      <c r="P16" s="1">
        <v>109</v>
      </c>
      <c r="Q16" s="1">
        <v>29</v>
      </c>
      <c r="R16" s="1">
        <v>9</v>
      </c>
      <c r="S16" s="1">
        <v>80</v>
      </c>
      <c r="T16" s="1">
        <v>0</v>
      </c>
      <c r="W16" s="1"/>
      <c r="Y16" s="1"/>
      <c r="Z16" s="1"/>
      <c r="AA16" s="1"/>
      <c r="AB16" s="1"/>
      <c r="AG16" t="str">
        <f t="shared" si="10"/>
        <v>Branford</v>
      </c>
      <c r="AH16" t="s">
        <v>2452</v>
      </c>
      <c r="AI16" s="11">
        <v>3</v>
      </c>
      <c r="AJ16" s="7">
        <v>154</v>
      </c>
      <c r="AL16" s="7" t="s">
        <v>4714</v>
      </c>
      <c r="AM16" t="s">
        <v>3218</v>
      </c>
      <c r="AN16" t="s">
        <v>3441</v>
      </c>
      <c r="AO16" t="s">
        <v>214</v>
      </c>
      <c r="AP16" t="str">
        <f t="shared" si="8"/>
        <v>09009</v>
      </c>
      <c r="AQ16" t="s">
        <v>2389</v>
      </c>
      <c r="AR16" t="str">
        <f t="shared" si="9"/>
        <v>0907310</v>
      </c>
      <c r="AV16">
        <v>28</v>
      </c>
      <c r="AW16">
        <v>6.02</v>
      </c>
      <c r="AX16">
        <v>21.98</v>
      </c>
      <c r="AY16" s="2"/>
    </row>
    <row r="17" spans="1:51" hidden="1" outlineLevel="1">
      <c r="A17" t="s">
        <v>2400</v>
      </c>
      <c r="B17" s="11" t="s">
        <v>3032</v>
      </c>
      <c r="C17" s="1">
        <f t="shared" si="0"/>
        <v>37191</v>
      </c>
      <c r="D17" s="7">
        <f>IF(N17&gt;0, RANK(N17,(N17:P17,Q17:AE17)),0)</f>
        <v>1</v>
      </c>
      <c r="E17" s="7">
        <f>IF(O17&gt;0,RANK(O17,(N17:P17,Q17:AE17)),0)</f>
        <v>2</v>
      </c>
      <c r="F17" s="7">
        <f t="shared" si="1"/>
        <v>4</v>
      </c>
      <c r="G17" s="1">
        <f t="shared" si="2"/>
        <v>15954</v>
      </c>
      <c r="H17" s="2">
        <f t="shared" si="3"/>
        <v>0.42897475195611839</v>
      </c>
      <c r="I17" s="8"/>
      <c r="J17" s="2">
        <f t="shared" si="4"/>
        <v>0.70662256997660722</v>
      </c>
      <c r="K17" s="2">
        <f t="shared" si="5"/>
        <v>0.27764781802048882</v>
      </c>
      <c r="L17" s="2">
        <f t="shared" si="6"/>
        <v>3.764351590438547E-3</v>
      </c>
      <c r="M17" s="2">
        <f t="shared" si="7"/>
        <v>1.1965260412465411E-2</v>
      </c>
      <c r="N17" s="1">
        <v>26280</v>
      </c>
      <c r="O17" s="1">
        <v>10326</v>
      </c>
      <c r="P17" s="1">
        <v>140</v>
      </c>
      <c r="Q17" s="1">
        <v>39</v>
      </c>
      <c r="R17" s="1">
        <v>58</v>
      </c>
      <c r="S17" s="1">
        <v>348</v>
      </c>
      <c r="T17" s="1">
        <v>0</v>
      </c>
      <c r="W17" s="1"/>
      <c r="Y17" s="1"/>
      <c r="Z17" s="1"/>
      <c r="AA17" s="1"/>
      <c r="AB17" s="1"/>
      <c r="AG17" t="str">
        <f t="shared" si="10"/>
        <v>Bridgeport</v>
      </c>
      <c r="AH17" t="s">
        <v>4066</v>
      </c>
      <c r="AI17" s="11">
        <v>4</v>
      </c>
      <c r="AJ17" s="7">
        <v>163</v>
      </c>
      <c r="AL17" s="7" t="s">
        <v>4714</v>
      </c>
      <c r="AM17" t="s">
        <v>3988</v>
      </c>
      <c r="AN17" t="s">
        <v>1399</v>
      </c>
      <c r="AO17" t="s">
        <v>657</v>
      </c>
      <c r="AP17" t="str">
        <f t="shared" si="8"/>
        <v>09001</v>
      </c>
      <c r="AQ17" t="s">
        <v>2389</v>
      </c>
      <c r="AR17" t="str">
        <f t="shared" si="9"/>
        <v>0908070</v>
      </c>
      <c r="AV17">
        <v>19.399999999999999</v>
      </c>
      <c r="AW17">
        <v>3.4</v>
      </c>
      <c r="AX17">
        <v>16</v>
      </c>
      <c r="AY17" s="2"/>
    </row>
    <row r="18" spans="1:51" hidden="1" outlineLevel="1">
      <c r="A18" t="s">
        <v>4042</v>
      </c>
      <c r="B18" s="11" t="s">
        <v>3032</v>
      </c>
      <c r="C18" s="1">
        <f t="shared" si="0"/>
        <v>1174</v>
      </c>
      <c r="D18" s="7">
        <f>IF(N18&gt;0, RANK(N18,(N18:P18,Q18:AE18)),0)</f>
        <v>2</v>
      </c>
      <c r="E18" s="7">
        <f>IF(O18&gt;0,RANK(O18,(N18:P18,Q18:AE18)),0)</f>
        <v>1</v>
      </c>
      <c r="F18" s="7">
        <f t="shared" si="1"/>
        <v>3</v>
      </c>
      <c r="G18" s="1">
        <f t="shared" si="2"/>
        <v>107</v>
      </c>
      <c r="H18" s="2">
        <f t="shared" si="3"/>
        <v>9.1141396933560478E-2</v>
      </c>
      <c r="I18" s="8"/>
      <c r="J18" s="2">
        <f t="shared" si="4"/>
        <v>0.44378194207836458</v>
      </c>
      <c r="K18" s="2">
        <f t="shared" si="5"/>
        <v>0.53492333901192501</v>
      </c>
      <c r="L18" s="2">
        <f t="shared" si="6"/>
        <v>1.2776831345826235E-2</v>
      </c>
      <c r="M18" s="2">
        <f t="shared" si="7"/>
        <v>8.5178875638841182E-3</v>
      </c>
      <c r="N18" s="1">
        <v>521</v>
      </c>
      <c r="O18" s="1">
        <v>628</v>
      </c>
      <c r="P18" s="1">
        <v>15</v>
      </c>
      <c r="Q18" s="1">
        <v>5</v>
      </c>
      <c r="R18" s="1">
        <v>1</v>
      </c>
      <c r="S18" s="1">
        <v>4</v>
      </c>
      <c r="T18" s="1">
        <v>0</v>
      </c>
      <c r="W18" s="1"/>
      <c r="Y18" s="1"/>
      <c r="Z18" s="1"/>
      <c r="AA18" s="1"/>
      <c r="AB18" s="1"/>
      <c r="AG18" t="str">
        <f t="shared" si="10"/>
        <v>Bridgewater</v>
      </c>
      <c r="AH18" t="s">
        <v>3281</v>
      </c>
      <c r="AI18" s="11">
        <v>5</v>
      </c>
      <c r="AJ18" s="7">
        <v>102</v>
      </c>
      <c r="AL18" s="7" t="s">
        <v>4714</v>
      </c>
      <c r="AM18" t="s">
        <v>3632</v>
      </c>
      <c r="AN18" t="s">
        <v>4670</v>
      </c>
      <c r="AO18" t="s">
        <v>677</v>
      </c>
      <c r="AP18" t="str">
        <f t="shared" si="8"/>
        <v>09005</v>
      </c>
      <c r="AQ18" t="s">
        <v>2389</v>
      </c>
      <c r="AR18" t="str">
        <f t="shared" si="9"/>
        <v>0908210</v>
      </c>
      <c r="AV18">
        <v>17.260000000000002</v>
      </c>
      <c r="AW18">
        <v>1.03</v>
      </c>
      <c r="AX18">
        <v>16.23</v>
      </c>
      <c r="AY18" s="2"/>
    </row>
    <row r="19" spans="1:51" hidden="1" outlineLevel="1">
      <c r="A19" t="s">
        <v>2218</v>
      </c>
      <c r="B19" s="11" t="s">
        <v>3032</v>
      </c>
      <c r="C19" s="1">
        <f t="shared" si="0"/>
        <v>25206</v>
      </c>
      <c r="D19" s="7">
        <f>IF(N19&gt;0, RANK(N19,(N19:P19,Q19:AE19)),0)</f>
        <v>1</v>
      </c>
      <c r="E19" s="7">
        <f>IF(O19&gt;0,RANK(O19,(N19:P19,Q19:AE19)),0)</f>
        <v>2</v>
      </c>
      <c r="F19" s="7">
        <f t="shared" si="1"/>
        <v>3</v>
      </c>
      <c r="G19" s="1">
        <f t="shared" si="2"/>
        <v>3582</v>
      </c>
      <c r="H19" s="2">
        <f t="shared" si="3"/>
        <v>0.14210902166150916</v>
      </c>
      <c r="I19" s="8"/>
      <c r="J19" s="2">
        <f t="shared" si="4"/>
        <v>0.56339760374514003</v>
      </c>
      <c r="K19" s="2">
        <f t="shared" si="5"/>
        <v>0.4212885820836309</v>
      </c>
      <c r="L19" s="2">
        <f t="shared" si="6"/>
        <v>7.1014837737046737E-3</v>
      </c>
      <c r="M19" s="2">
        <f t="shared" si="7"/>
        <v>8.2123303975243939E-3</v>
      </c>
      <c r="N19" s="1">
        <v>14201</v>
      </c>
      <c r="O19" s="1">
        <v>10619</v>
      </c>
      <c r="P19" s="1">
        <v>179</v>
      </c>
      <c r="Q19" s="1">
        <v>36</v>
      </c>
      <c r="R19" s="1">
        <v>20</v>
      </c>
      <c r="S19" s="1">
        <v>151</v>
      </c>
      <c r="T19" s="1">
        <v>0</v>
      </c>
      <c r="W19" s="1"/>
      <c r="Y19" s="1"/>
      <c r="Z19" s="1"/>
      <c r="AA19" s="1"/>
      <c r="AB19" s="1"/>
      <c r="AG19" t="str">
        <f t="shared" si="10"/>
        <v>Bristol</v>
      </c>
      <c r="AH19" t="s">
        <v>3648</v>
      </c>
      <c r="AI19" s="11">
        <v>1</v>
      </c>
      <c r="AJ19" s="7">
        <v>67</v>
      </c>
      <c r="AL19" s="7" t="s">
        <v>4714</v>
      </c>
      <c r="AM19" t="s">
        <v>3989</v>
      </c>
      <c r="AN19" t="s">
        <v>3441</v>
      </c>
      <c r="AO19" t="s">
        <v>718</v>
      </c>
      <c r="AP19" t="str">
        <f t="shared" si="8"/>
        <v>09003</v>
      </c>
      <c r="AQ19" t="s">
        <v>2389</v>
      </c>
      <c r="AR19" t="str">
        <f t="shared" si="9"/>
        <v>0908490</v>
      </c>
      <c r="AV19">
        <v>26.84</v>
      </c>
      <c r="AW19">
        <v>0.34</v>
      </c>
      <c r="AX19">
        <v>26.51</v>
      </c>
      <c r="AY19" s="2"/>
    </row>
    <row r="20" spans="1:51" hidden="1" outlineLevel="1">
      <c r="A20" t="s">
        <v>2345</v>
      </c>
      <c r="B20" s="11" t="s">
        <v>3032</v>
      </c>
      <c r="C20" s="1">
        <f t="shared" si="0"/>
        <v>8874</v>
      </c>
      <c r="D20" s="7">
        <f>IF(N20&gt;0, RANK(N20,(N20:P20,Q20:AE20)),0)</f>
        <v>2</v>
      </c>
      <c r="E20" s="7">
        <f>IF(O20&gt;0,RANK(O20,(N20:P20,Q20:AE20)),0)</f>
        <v>1</v>
      </c>
      <c r="F20" s="7">
        <f t="shared" si="1"/>
        <v>3</v>
      </c>
      <c r="G20" s="1">
        <f t="shared" si="2"/>
        <v>1543</v>
      </c>
      <c r="H20" s="2">
        <f t="shared" si="3"/>
        <v>0.17387874690105928</v>
      </c>
      <c r="I20" s="8"/>
      <c r="J20" s="2">
        <f t="shared" si="4"/>
        <v>0.40782059950416949</v>
      </c>
      <c r="K20" s="2">
        <f t="shared" si="5"/>
        <v>0.5816993464052288</v>
      </c>
      <c r="L20" s="2">
        <f t="shared" si="6"/>
        <v>6.6486364660806848E-3</v>
      </c>
      <c r="M20" s="2">
        <f t="shared" si="7"/>
        <v>3.8314176245210245E-3</v>
      </c>
      <c r="N20" s="1">
        <v>3619</v>
      </c>
      <c r="O20" s="1">
        <v>5162</v>
      </c>
      <c r="P20" s="1">
        <v>59</v>
      </c>
      <c r="Q20" s="1">
        <v>11</v>
      </c>
      <c r="R20" s="1">
        <v>3</v>
      </c>
      <c r="S20" s="1">
        <v>20</v>
      </c>
      <c r="T20" s="1">
        <v>0</v>
      </c>
      <c r="W20" s="1"/>
      <c r="Y20" s="1"/>
      <c r="Z20" s="1"/>
      <c r="AA20" s="1"/>
      <c r="AB20" s="1"/>
      <c r="AG20" t="str">
        <f t="shared" si="10"/>
        <v>Brookfield</v>
      </c>
      <c r="AH20" t="s">
        <v>4066</v>
      </c>
      <c r="AI20" s="11">
        <v>5</v>
      </c>
      <c r="AJ20" s="7">
        <v>114</v>
      </c>
      <c r="AL20" s="7" t="s">
        <v>4714</v>
      </c>
      <c r="AM20" t="s">
        <v>3988</v>
      </c>
      <c r="AN20" t="s">
        <v>4670</v>
      </c>
      <c r="AO20" t="s">
        <v>4770</v>
      </c>
      <c r="AP20" t="str">
        <f t="shared" si="8"/>
        <v>09001</v>
      </c>
      <c r="AQ20" t="s">
        <v>2389</v>
      </c>
      <c r="AR20" t="str">
        <f t="shared" si="9"/>
        <v>0908980</v>
      </c>
      <c r="AV20">
        <v>20.399999999999999</v>
      </c>
      <c r="AW20">
        <v>0.6</v>
      </c>
      <c r="AX20">
        <v>19.8</v>
      </c>
      <c r="AY20" s="2"/>
    </row>
    <row r="21" spans="1:51" hidden="1" outlineLevel="1">
      <c r="A21" t="s">
        <v>707</v>
      </c>
      <c r="B21" s="11" t="s">
        <v>3032</v>
      </c>
      <c r="C21" s="1">
        <f t="shared" si="0"/>
        <v>3369</v>
      </c>
      <c r="D21" s="7">
        <f>IF(N21&gt;0, RANK(N21,(N21:P21,Q21:AE21)),0)</f>
        <v>1</v>
      </c>
      <c r="E21" s="7">
        <f>IF(O21&gt;0,RANK(O21,(N21:P21,Q21:AE21)),0)</f>
        <v>2</v>
      </c>
      <c r="F21" s="7">
        <f t="shared" si="1"/>
        <v>3</v>
      </c>
      <c r="G21" s="1">
        <f t="shared" si="2"/>
        <v>40</v>
      </c>
      <c r="H21" s="2">
        <f t="shared" si="3"/>
        <v>1.1872959335114277E-2</v>
      </c>
      <c r="I21" s="8"/>
      <c r="J21" s="2">
        <f t="shared" si="4"/>
        <v>0.49510240427426538</v>
      </c>
      <c r="K21" s="2">
        <f t="shared" si="5"/>
        <v>0.4832294449391511</v>
      </c>
      <c r="L21" s="2">
        <f t="shared" si="6"/>
        <v>1.4544375185514989E-2</v>
      </c>
      <c r="M21" s="2">
        <f t="shared" si="7"/>
        <v>7.1237756010685844E-3</v>
      </c>
      <c r="N21" s="1">
        <v>1668</v>
      </c>
      <c r="O21" s="1">
        <v>1628</v>
      </c>
      <c r="P21" s="1">
        <v>49</v>
      </c>
      <c r="Q21" s="1">
        <v>6</v>
      </c>
      <c r="R21" s="1">
        <v>3</v>
      </c>
      <c r="S21" s="1">
        <v>15</v>
      </c>
      <c r="T21" s="1">
        <v>0</v>
      </c>
      <c r="W21" s="1"/>
      <c r="Y21" s="1"/>
      <c r="Z21" s="1"/>
      <c r="AA21" s="1"/>
      <c r="AB21" s="1"/>
      <c r="AG21" t="str">
        <f t="shared" si="10"/>
        <v>Brooklyn</v>
      </c>
      <c r="AH21" t="s">
        <v>1550</v>
      </c>
      <c r="AI21" s="11">
        <v>2</v>
      </c>
      <c r="AJ21" s="7">
        <v>43</v>
      </c>
      <c r="AL21" s="7" t="s">
        <v>4714</v>
      </c>
      <c r="AM21" t="s">
        <v>4670</v>
      </c>
      <c r="AN21" t="s">
        <v>1399</v>
      </c>
      <c r="AO21" t="s">
        <v>416</v>
      </c>
      <c r="AP21" t="str">
        <f t="shared" si="8"/>
        <v>09015</v>
      </c>
      <c r="AQ21" t="s">
        <v>2389</v>
      </c>
      <c r="AR21" t="str">
        <f t="shared" si="9"/>
        <v>0909190</v>
      </c>
      <c r="AV21">
        <v>29.14</v>
      </c>
      <c r="AW21">
        <v>0.17</v>
      </c>
      <c r="AX21">
        <v>28.97</v>
      </c>
      <c r="AY21" s="2"/>
    </row>
    <row r="22" spans="1:51" hidden="1" outlineLevel="1">
      <c r="A22" t="s">
        <v>2201</v>
      </c>
      <c r="B22" s="11" t="s">
        <v>3032</v>
      </c>
      <c r="C22" s="1">
        <f t="shared" si="0"/>
        <v>5121</v>
      </c>
      <c r="D22" s="7">
        <f>IF(N22&gt;0, RANK(N22,(N22:P22,Q22:AE22)),0)</f>
        <v>2</v>
      </c>
      <c r="E22" s="7">
        <f>IF(O22&gt;0,RANK(O22,(N22:P22,Q22:AE22)),0)</f>
        <v>1</v>
      </c>
      <c r="F22" s="7">
        <f t="shared" si="1"/>
        <v>3</v>
      </c>
      <c r="G22" s="1">
        <f t="shared" si="2"/>
        <v>38</v>
      </c>
      <c r="H22" s="2">
        <f t="shared" si="3"/>
        <v>7.4204256981058384E-3</v>
      </c>
      <c r="I22" s="8"/>
      <c r="J22" s="2">
        <f t="shared" si="4"/>
        <v>0.48838117555165006</v>
      </c>
      <c r="K22" s="2">
        <f t="shared" si="5"/>
        <v>0.49580160124975592</v>
      </c>
      <c r="L22" s="2">
        <f t="shared" si="6"/>
        <v>6.4440538957234918E-3</v>
      </c>
      <c r="M22" s="2">
        <f t="shared" si="7"/>
        <v>9.3731693028705296E-3</v>
      </c>
      <c r="N22" s="1">
        <v>2501</v>
      </c>
      <c r="O22" s="1">
        <v>2539</v>
      </c>
      <c r="P22" s="1">
        <v>33</v>
      </c>
      <c r="Q22" s="1">
        <v>15</v>
      </c>
      <c r="R22" s="1">
        <v>7</v>
      </c>
      <c r="S22" s="1">
        <v>26</v>
      </c>
      <c r="T22" s="1">
        <v>0</v>
      </c>
      <c r="W22" s="1"/>
      <c r="Y22" s="1"/>
      <c r="Z22" s="1"/>
      <c r="AA22" s="1"/>
      <c r="AB22" s="1"/>
      <c r="AG22" t="str">
        <f t="shared" si="10"/>
        <v>Burlington</v>
      </c>
      <c r="AH22" t="s">
        <v>3648</v>
      </c>
      <c r="AI22" s="11">
        <v>5</v>
      </c>
      <c r="AJ22" s="7">
        <v>46</v>
      </c>
      <c r="AL22" s="7" t="s">
        <v>4714</v>
      </c>
      <c r="AM22" t="s">
        <v>3989</v>
      </c>
      <c r="AN22" t="s">
        <v>3949</v>
      </c>
      <c r="AO22" t="s">
        <v>4809</v>
      </c>
      <c r="AP22" t="str">
        <f t="shared" si="8"/>
        <v>09003</v>
      </c>
      <c r="AQ22" t="s">
        <v>2389</v>
      </c>
      <c r="AR22" t="str">
        <f t="shared" si="9"/>
        <v>0910100</v>
      </c>
      <c r="AV22">
        <v>30.43</v>
      </c>
      <c r="AW22">
        <v>0.63</v>
      </c>
      <c r="AX22">
        <v>29.8</v>
      </c>
      <c r="AY22" s="2"/>
    </row>
    <row r="23" spans="1:51" hidden="1" outlineLevel="1">
      <c r="A23" t="s">
        <v>1902</v>
      </c>
      <c r="B23" s="11" t="s">
        <v>3032</v>
      </c>
      <c r="C23" s="1">
        <f t="shared" si="0"/>
        <v>619</v>
      </c>
      <c r="D23" s="7">
        <f>IF(N23&gt;0, RANK(N23,(N23:P23,Q23:AE23)),0)</f>
        <v>1</v>
      </c>
      <c r="E23" s="7">
        <f>IF(O23&gt;0,RANK(O23,(N23:P23,Q23:AE23)),0)</f>
        <v>2</v>
      </c>
      <c r="F23" s="7">
        <f t="shared" si="1"/>
        <v>3</v>
      </c>
      <c r="G23" s="1">
        <f t="shared" si="2"/>
        <v>159</v>
      </c>
      <c r="H23" s="2">
        <f t="shared" si="3"/>
        <v>0.25686591276252019</v>
      </c>
      <c r="I23" s="8"/>
      <c r="J23" s="2">
        <f t="shared" si="4"/>
        <v>0.61066235864297258</v>
      </c>
      <c r="K23" s="2">
        <f t="shared" si="5"/>
        <v>0.35379644588045234</v>
      </c>
      <c r="L23" s="2">
        <f t="shared" si="6"/>
        <v>2.7463651050080775E-2</v>
      </c>
      <c r="M23" s="2">
        <f t="shared" si="7"/>
        <v>8.0775444264943076E-3</v>
      </c>
      <c r="N23" s="1">
        <v>378</v>
      </c>
      <c r="O23" s="1">
        <v>219</v>
      </c>
      <c r="P23" s="1">
        <v>17</v>
      </c>
      <c r="Q23" s="1">
        <v>0</v>
      </c>
      <c r="R23" s="1">
        <v>0</v>
      </c>
      <c r="S23" s="1">
        <v>5</v>
      </c>
      <c r="T23" s="1">
        <v>0</v>
      </c>
      <c r="W23" s="1"/>
      <c r="Y23" s="1"/>
      <c r="Z23" s="1"/>
      <c r="AA23" s="1"/>
      <c r="AB23" s="1"/>
      <c r="AG23" t="str">
        <f t="shared" si="10"/>
        <v>Canaan</v>
      </c>
      <c r="AH23" t="s">
        <v>3281</v>
      </c>
      <c r="AI23" s="11">
        <v>5</v>
      </c>
      <c r="AJ23" s="7">
        <v>14</v>
      </c>
      <c r="AL23" s="7" t="s">
        <v>4714</v>
      </c>
      <c r="AM23" t="s">
        <v>3632</v>
      </c>
      <c r="AN23" t="s">
        <v>3441</v>
      </c>
      <c r="AO23" t="s">
        <v>480</v>
      </c>
      <c r="AP23" t="str">
        <f t="shared" si="8"/>
        <v>09005</v>
      </c>
      <c r="AQ23" t="s">
        <v>2389</v>
      </c>
      <c r="AR23" t="str">
        <f t="shared" si="9"/>
        <v>0910940</v>
      </c>
      <c r="AV23">
        <v>33.28</v>
      </c>
      <c r="AW23">
        <v>0.33</v>
      </c>
      <c r="AX23">
        <v>32.950000000000003</v>
      </c>
      <c r="AY23" s="2"/>
    </row>
    <row r="24" spans="1:51" hidden="1" outlineLevel="1">
      <c r="A24" t="s">
        <v>2892</v>
      </c>
      <c r="B24" s="11" t="s">
        <v>3032</v>
      </c>
      <c r="C24" s="1">
        <f t="shared" si="0"/>
        <v>2636</v>
      </c>
      <c r="D24" s="7">
        <f>IF(N24&gt;0, RANK(N24,(N24:P24,Q24:AE24)),0)</f>
        <v>2</v>
      </c>
      <c r="E24" s="7">
        <f>IF(O24&gt;0,RANK(O24,(N24:P24,Q24:AE24)),0)</f>
        <v>1</v>
      </c>
      <c r="F24" s="7">
        <f t="shared" si="1"/>
        <v>3</v>
      </c>
      <c r="G24" s="1">
        <f t="shared" si="2"/>
        <v>177</v>
      </c>
      <c r="H24" s="2">
        <f t="shared" si="3"/>
        <v>6.7147192716236717E-2</v>
      </c>
      <c r="I24" s="8"/>
      <c r="J24" s="2">
        <f t="shared" si="4"/>
        <v>0.45257966616084977</v>
      </c>
      <c r="K24" s="2">
        <f t="shared" si="5"/>
        <v>0.51972685887708647</v>
      </c>
      <c r="L24" s="2">
        <f t="shared" si="6"/>
        <v>1.7830045523520487E-2</v>
      </c>
      <c r="M24" s="2">
        <f t="shared" si="7"/>
        <v>9.8634294385432711E-3</v>
      </c>
      <c r="N24" s="1">
        <v>1193</v>
      </c>
      <c r="O24" s="1">
        <v>1370</v>
      </c>
      <c r="P24" s="1">
        <v>47</v>
      </c>
      <c r="Q24" s="1">
        <v>5</v>
      </c>
      <c r="R24" s="1">
        <v>2</v>
      </c>
      <c r="S24" s="1">
        <v>19</v>
      </c>
      <c r="T24" s="1">
        <v>0</v>
      </c>
      <c r="W24" s="1"/>
      <c r="Y24" s="1"/>
      <c r="Z24" s="1"/>
      <c r="AA24" s="1"/>
      <c r="AB24" s="1"/>
      <c r="AG24" t="str">
        <f t="shared" si="10"/>
        <v>Canterbury</v>
      </c>
      <c r="AH24" t="s">
        <v>1550</v>
      </c>
      <c r="AI24" s="11">
        <v>2</v>
      </c>
      <c r="AJ24" s="7">
        <v>59</v>
      </c>
      <c r="AL24" s="7" t="s">
        <v>4714</v>
      </c>
      <c r="AM24" t="s">
        <v>4670</v>
      </c>
      <c r="AN24" t="s">
        <v>4670</v>
      </c>
      <c r="AO24" t="s">
        <v>412</v>
      </c>
      <c r="AP24" t="str">
        <f t="shared" si="8"/>
        <v>09015</v>
      </c>
      <c r="AQ24" t="s">
        <v>2389</v>
      </c>
      <c r="AR24" t="str">
        <f t="shared" si="9"/>
        <v>0912130</v>
      </c>
      <c r="AV24">
        <v>40.15</v>
      </c>
      <c r="AW24">
        <v>0.25</v>
      </c>
      <c r="AX24">
        <v>39.9</v>
      </c>
      <c r="AY24" s="2"/>
    </row>
    <row r="25" spans="1:51" hidden="1" outlineLevel="1">
      <c r="A25" t="s">
        <v>2399</v>
      </c>
      <c r="B25" s="11" t="s">
        <v>3032</v>
      </c>
      <c r="C25" s="1">
        <f t="shared" si="0"/>
        <v>5592</v>
      </c>
      <c r="D25" s="7">
        <f>IF(N25&gt;0, RANK(N25,(N25:P25,Q25:AE25)),0)</f>
        <v>1</v>
      </c>
      <c r="E25" s="7">
        <f>IF(O25&gt;0,RANK(O25,(N25:P25,Q25:AE25)),0)</f>
        <v>2</v>
      </c>
      <c r="F25" s="7">
        <f t="shared" si="1"/>
        <v>3</v>
      </c>
      <c r="G25" s="1">
        <f t="shared" si="2"/>
        <v>501</v>
      </c>
      <c r="H25" s="2">
        <f t="shared" si="3"/>
        <v>8.9592274678111594E-2</v>
      </c>
      <c r="I25" s="8"/>
      <c r="J25" s="2">
        <f t="shared" si="4"/>
        <v>0.53701716738197425</v>
      </c>
      <c r="K25" s="2">
        <f t="shared" si="5"/>
        <v>0.44742489270386265</v>
      </c>
      <c r="L25" s="2">
        <f t="shared" si="6"/>
        <v>9.6566523605150223E-3</v>
      </c>
      <c r="M25" s="2">
        <f t="shared" si="7"/>
        <v>5.9012875536480769E-3</v>
      </c>
      <c r="N25" s="1">
        <v>3003</v>
      </c>
      <c r="O25" s="1">
        <v>2502</v>
      </c>
      <c r="P25" s="1">
        <v>54</v>
      </c>
      <c r="Q25" s="1">
        <v>11</v>
      </c>
      <c r="R25" s="1">
        <v>1</v>
      </c>
      <c r="S25" s="1">
        <v>21</v>
      </c>
      <c r="T25" s="1">
        <v>0</v>
      </c>
      <c r="W25" s="1"/>
      <c r="Y25" s="1"/>
      <c r="Z25" s="1"/>
      <c r="AA25" s="1"/>
      <c r="AB25" s="1"/>
      <c r="AG25" t="str">
        <f t="shared" si="10"/>
        <v>Canton</v>
      </c>
      <c r="AH25" t="s">
        <v>3648</v>
      </c>
      <c r="AI25" s="11">
        <v>5</v>
      </c>
      <c r="AJ25" s="7">
        <v>28</v>
      </c>
      <c r="AL25" s="7" t="s">
        <v>4714</v>
      </c>
      <c r="AM25" t="s">
        <v>3989</v>
      </c>
      <c r="AN25" t="s">
        <v>778</v>
      </c>
      <c r="AO25" t="s">
        <v>413</v>
      </c>
      <c r="AP25" t="str">
        <f t="shared" si="8"/>
        <v>09003</v>
      </c>
      <c r="AQ25" t="s">
        <v>2389</v>
      </c>
      <c r="AR25" t="str">
        <f t="shared" si="9"/>
        <v>0912270</v>
      </c>
      <c r="AV25">
        <v>25.04</v>
      </c>
      <c r="AW25">
        <v>0.47</v>
      </c>
      <c r="AX25">
        <v>24.57</v>
      </c>
      <c r="AY25" s="2"/>
    </row>
    <row r="26" spans="1:51" hidden="1" outlineLevel="1">
      <c r="A26" t="s">
        <v>708</v>
      </c>
      <c r="B26" s="11" t="s">
        <v>3032</v>
      </c>
      <c r="C26" s="1">
        <f t="shared" si="0"/>
        <v>1134</v>
      </c>
      <c r="D26" s="7">
        <f>IF(N26&gt;0, RANK(N26,(N26:P26,Q26:AE26)),0)</f>
        <v>1</v>
      </c>
      <c r="E26" s="7">
        <f>IF(O26&gt;0,RANK(O26,(N26:P26,Q26:AE26)),0)</f>
        <v>2</v>
      </c>
      <c r="F26" s="7">
        <f t="shared" si="1"/>
        <v>3</v>
      </c>
      <c r="G26" s="1">
        <f t="shared" si="2"/>
        <v>85</v>
      </c>
      <c r="H26" s="2">
        <f t="shared" si="3"/>
        <v>7.4955908289241618E-2</v>
      </c>
      <c r="I26" s="8"/>
      <c r="J26" s="2">
        <f t="shared" si="4"/>
        <v>0.52028218694885364</v>
      </c>
      <c r="K26" s="2">
        <f t="shared" si="5"/>
        <v>0.445326278659612</v>
      </c>
      <c r="L26" s="2">
        <f t="shared" si="6"/>
        <v>2.3809523809523808E-2</v>
      </c>
      <c r="M26" s="2">
        <f t="shared" si="7"/>
        <v>1.0582010582010554E-2</v>
      </c>
      <c r="N26" s="1">
        <v>590</v>
      </c>
      <c r="O26" s="1">
        <v>505</v>
      </c>
      <c r="P26" s="1">
        <v>27</v>
      </c>
      <c r="Q26" s="1">
        <v>2</v>
      </c>
      <c r="R26" s="1">
        <v>1</v>
      </c>
      <c r="S26" s="1">
        <v>9</v>
      </c>
      <c r="T26" s="1">
        <v>0</v>
      </c>
      <c r="W26" s="1"/>
      <c r="Y26" s="1"/>
      <c r="Z26" s="1"/>
      <c r="AA26" s="1"/>
      <c r="AB26" s="1"/>
      <c r="AG26" t="str">
        <f t="shared" si="10"/>
        <v>Chaplin</v>
      </c>
      <c r="AH26" t="s">
        <v>1550</v>
      </c>
      <c r="AI26" s="11">
        <v>2</v>
      </c>
      <c r="AJ26" s="7">
        <v>41</v>
      </c>
      <c r="AL26" s="7" t="s">
        <v>4714</v>
      </c>
      <c r="AM26" t="s">
        <v>4670</v>
      </c>
      <c r="AN26" t="s">
        <v>3441</v>
      </c>
      <c r="AO26" t="s">
        <v>414</v>
      </c>
      <c r="AP26" t="str">
        <f t="shared" si="8"/>
        <v>09015</v>
      </c>
      <c r="AQ26" t="s">
        <v>2389</v>
      </c>
      <c r="AR26" t="str">
        <f t="shared" si="9"/>
        <v>0913810</v>
      </c>
      <c r="AV26">
        <v>19.559999999999999</v>
      </c>
      <c r="AW26">
        <v>0.13</v>
      </c>
      <c r="AX26">
        <v>19.43</v>
      </c>
      <c r="AY26" s="2"/>
    </row>
    <row r="27" spans="1:51" hidden="1" outlineLevel="1">
      <c r="A27" t="s">
        <v>2295</v>
      </c>
      <c r="B27" s="11" t="s">
        <v>3032</v>
      </c>
      <c r="C27" s="1">
        <f t="shared" si="0"/>
        <v>15047</v>
      </c>
      <c r="D27" s="7">
        <f>IF(N27&gt;0, RANK(N27,(N27:P27,Q27:AE27)),0)</f>
        <v>2</v>
      </c>
      <c r="E27" s="7">
        <f>IF(O27&gt;0,RANK(O27,(N27:P27,Q27:AE27)),0)</f>
        <v>1</v>
      </c>
      <c r="F27" s="7">
        <f t="shared" si="1"/>
        <v>3</v>
      </c>
      <c r="G27" s="1">
        <f t="shared" si="2"/>
        <v>300</v>
      </c>
      <c r="H27" s="2">
        <f t="shared" si="3"/>
        <v>1.9937529075563235E-2</v>
      </c>
      <c r="I27" s="8"/>
      <c r="J27" s="2">
        <f t="shared" si="4"/>
        <v>0.48401674752442347</v>
      </c>
      <c r="K27" s="2">
        <f t="shared" si="5"/>
        <v>0.50395427659998671</v>
      </c>
      <c r="L27" s="2">
        <f t="shared" si="6"/>
        <v>7.5762610487140293E-3</v>
      </c>
      <c r="M27" s="2">
        <f t="shared" si="7"/>
        <v>4.4527148268757909E-3</v>
      </c>
      <c r="N27" s="1">
        <v>7283</v>
      </c>
      <c r="O27" s="1">
        <v>7583</v>
      </c>
      <c r="P27" s="1">
        <v>114</v>
      </c>
      <c r="Q27" s="1">
        <v>26</v>
      </c>
      <c r="R27" s="1">
        <v>5</v>
      </c>
      <c r="S27" s="1">
        <v>36</v>
      </c>
      <c r="T27" s="1">
        <v>0</v>
      </c>
      <c r="W27" s="1"/>
      <c r="Y27" s="1"/>
      <c r="Z27" s="1"/>
      <c r="AA27" s="1"/>
      <c r="AB27" s="1"/>
      <c r="AG27" t="str">
        <f t="shared" si="10"/>
        <v>Cheshire</v>
      </c>
      <c r="AH27" t="s">
        <v>2452</v>
      </c>
      <c r="AI27" s="11">
        <v>5</v>
      </c>
      <c r="AJ27" s="7">
        <v>103</v>
      </c>
      <c r="AL27" s="7" t="s">
        <v>4714</v>
      </c>
      <c r="AM27" t="s">
        <v>3218</v>
      </c>
      <c r="AN27" t="s">
        <v>3949</v>
      </c>
      <c r="AO27" t="s">
        <v>415</v>
      </c>
      <c r="AP27" t="str">
        <f t="shared" si="8"/>
        <v>09009</v>
      </c>
      <c r="AQ27" t="s">
        <v>2389</v>
      </c>
      <c r="AR27" t="str">
        <f t="shared" si="9"/>
        <v>0914160</v>
      </c>
      <c r="AV27">
        <v>33.409999999999997</v>
      </c>
      <c r="AW27">
        <v>0.5</v>
      </c>
      <c r="AX27">
        <v>32.909999999999997</v>
      </c>
      <c r="AY27" s="2"/>
    </row>
    <row r="28" spans="1:51" hidden="1" outlineLevel="1">
      <c r="A28" t="s">
        <v>5289</v>
      </c>
      <c r="B28" s="11" t="s">
        <v>3032</v>
      </c>
      <c r="C28" s="1">
        <f t="shared" si="0"/>
        <v>2214</v>
      </c>
      <c r="D28" s="7">
        <f>IF(N28&gt;0, RANK(N28,(N28:P28,Q28:AE28)),0)</f>
        <v>1</v>
      </c>
      <c r="E28" s="7">
        <f>IF(O28&gt;0,RANK(O28,(N28:P28,Q28:AE28)),0)</f>
        <v>2</v>
      </c>
      <c r="F28" s="7">
        <f t="shared" si="1"/>
        <v>3</v>
      </c>
      <c r="G28" s="1">
        <f t="shared" si="2"/>
        <v>579</v>
      </c>
      <c r="H28" s="2">
        <f t="shared" si="3"/>
        <v>0.26151761517615174</v>
      </c>
      <c r="I28" s="8"/>
      <c r="J28" s="2">
        <f t="shared" si="4"/>
        <v>0.62104787714543808</v>
      </c>
      <c r="K28" s="2">
        <f t="shared" si="5"/>
        <v>0.35953026196928634</v>
      </c>
      <c r="L28" s="2">
        <f t="shared" si="6"/>
        <v>1.1743450767841012E-2</v>
      </c>
      <c r="M28" s="2">
        <f t="shared" si="7"/>
        <v>7.678410117434576E-3</v>
      </c>
      <c r="N28" s="1">
        <v>1375</v>
      </c>
      <c r="O28" s="1">
        <v>796</v>
      </c>
      <c r="P28" s="1">
        <v>26</v>
      </c>
      <c r="Q28" s="1">
        <v>5</v>
      </c>
      <c r="R28" s="1">
        <v>1</v>
      </c>
      <c r="S28" s="1">
        <v>11</v>
      </c>
      <c r="T28" s="1">
        <v>0</v>
      </c>
      <c r="W28" s="1"/>
      <c r="Y28" s="1"/>
      <c r="Z28" s="1"/>
      <c r="AA28" s="1"/>
      <c r="AB28" s="1"/>
      <c r="AG28" t="str">
        <f t="shared" si="10"/>
        <v>Chester</v>
      </c>
      <c r="AH28" t="s">
        <v>4409</v>
      </c>
      <c r="AI28" s="11">
        <v>2</v>
      </c>
      <c r="AJ28" s="7">
        <v>130</v>
      </c>
      <c r="AL28" s="7" t="s">
        <v>4714</v>
      </c>
      <c r="AM28" t="s">
        <v>2597</v>
      </c>
      <c r="AN28" t="s">
        <v>3632</v>
      </c>
      <c r="AO28" t="s">
        <v>546</v>
      </c>
      <c r="AP28" t="str">
        <f t="shared" si="8"/>
        <v>09007</v>
      </c>
      <c r="AQ28" t="s">
        <v>2389</v>
      </c>
      <c r="AR28" t="str">
        <f t="shared" si="9"/>
        <v>0914300</v>
      </c>
      <c r="AV28">
        <v>16.829999999999998</v>
      </c>
      <c r="AW28">
        <v>0.8</v>
      </c>
      <c r="AX28">
        <v>16.03</v>
      </c>
      <c r="AY28" s="2"/>
    </row>
    <row r="29" spans="1:51" hidden="1" outlineLevel="1">
      <c r="A29" t="s">
        <v>2337</v>
      </c>
      <c r="B29" s="11" t="s">
        <v>3032</v>
      </c>
      <c r="C29" s="1">
        <f t="shared" si="0"/>
        <v>6571</v>
      </c>
      <c r="D29" s="7">
        <f>IF(N29&gt;0, RANK(N29,(N29:P29,Q29:AE29)),0)</f>
        <v>1</v>
      </c>
      <c r="E29" s="7">
        <f>IF(O29&gt;0,RANK(O29,(N29:P29,Q29:AE29)),0)</f>
        <v>2</v>
      </c>
      <c r="F29" s="7">
        <f t="shared" si="1"/>
        <v>3</v>
      </c>
      <c r="G29" s="1">
        <f t="shared" si="2"/>
        <v>172</v>
      </c>
      <c r="H29" s="2">
        <f t="shared" si="3"/>
        <v>2.6175620149140162E-2</v>
      </c>
      <c r="I29" s="8"/>
      <c r="J29" s="2">
        <f t="shared" si="4"/>
        <v>0.50707654847055239</v>
      </c>
      <c r="K29" s="2">
        <f t="shared" si="5"/>
        <v>0.48090092832141229</v>
      </c>
      <c r="L29" s="2">
        <f t="shared" si="6"/>
        <v>6.3917211992086439E-3</v>
      </c>
      <c r="M29" s="2">
        <f t="shared" si="7"/>
        <v>5.6308020088266745E-3</v>
      </c>
      <c r="N29" s="1">
        <v>3332</v>
      </c>
      <c r="O29" s="1">
        <v>3160</v>
      </c>
      <c r="P29" s="1">
        <v>42</v>
      </c>
      <c r="Q29" s="1">
        <v>9</v>
      </c>
      <c r="R29" s="1">
        <v>2</v>
      </c>
      <c r="S29" s="1">
        <v>26</v>
      </c>
      <c r="T29" s="1">
        <v>0</v>
      </c>
      <c r="W29" s="1"/>
      <c r="Y29" s="1"/>
      <c r="Z29" s="1"/>
      <c r="AA29" s="1"/>
      <c r="AB29" s="1"/>
      <c r="AG29" t="str">
        <f t="shared" si="10"/>
        <v>Clinton</v>
      </c>
      <c r="AH29" t="s">
        <v>4409</v>
      </c>
      <c r="AI29" s="11">
        <v>2</v>
      </c>
      <c r="AJ29" s="7">
        <v>152</v>
      </c>
      <c r="AL29" s="7" t="s">
        <v>4714</v>
      </c>
      <c r="AM29" t="s">
        <v>2597</v>
      </c>
      <c r="AN29" t="s">
        <v>1399</v>
      </c>
      <c r="AO29" t="s">
        <v>640</v>
      </c>
      <c r="AP29" t="str">
        <f t="shared" si="8"/>
        <v>09007</v>
      </c>
      <c r="AQ29" t="s">
        <v>2389</v>
      </c>
      <c r="AR29" t="str">
        <f t="shared" si="9"/>
        <v>0915350</v>
      </c>
      <c r="AV29">
        <v>19.04</v>
      </c>
      <c r="AW29">
        <v>2.76</v>
      </c>
      <c r="AX29">
        <v>16.28</v>
      </c>
      <c r="AY29" s="2"/>
    </row>
    <row r="30" spans="1:51" hidden="1" outlineLevel="1">
      <c r="A30" t="s">
        <v>809</v>
      </c>
      <c r="B30" s="11" t="s">
        <v>3032</v>
      </c>
      <c r="C30" s="1">
        <f t="shared" si="0"/>
        <v>7633</v>
      </c>
      <c r="D30" s="7">
        <f>IF(N30&gt;0, RANK(N30,(N30:P30,Q30:AE30)),0)</f>
        <v>1</v>
      </c>
      <c r="E30" s="7">
        <f>IF(O30&gt;0,RANK(O30,(N30:P30,Q30:AE30)),0)</f>
        <v>2</v>
      </c>
      <c r="F30" s="7">
        <f t="shared" si="1"/>
        <v>3</v>
      </c>
      <c r="G30" s="1">
        <f t="shared" si="2"/>
        <v>663</v>
      </c>
      <c r="H30" s="2">
        <f t="shared" si="3"/>
        <v>8.6859688195991089E-2</v>
      </c>
      <c r="I30" s="8"/>
      <c r="J30" s="2">
        <f t="shared" si="4"/>
        <v>0.53465216821695272</v>
      </c>
      <c r="K30" s="2">
        <f t="shared" si="5"/>
        <v>0.44779248002096161</v>
      </c>
      <c r="L30" s="2">
        <f t="shared" si="6"/>
        <v>8.7776758810428398E-3</v>
      </c>
      <c r="M30" s="2">
        <f t="shared" si="7"/>
        <v>8.7776758810428294E-3</v>
      </c>
      <c r="N30" s="1">
        <v>4081</v>
      </c>
      <c r="O30" s="1">
        <v>3418</v>
      </c>
      <c r="P30" s="1">
        <v>67</v>
      </c>
      <c r="Q30" s="1">
        <v>18</v>
      </c>
      <c r="R30" s="1">
        <v>4</v>
      </c>
      <c r="S30" s="1">
        <v>45</v>
      </c>
      <c r="T30" s="1">
        <v>0</v>
      </c>
      <c r="W30" s="1"/>
      <c r="Y30" s="1"/>
      <c r="Z30" s="1"/>
      <c r="AA30" s="1"/>
      <c r="AB30" s="1"/>
      <c r="AG30" t="str">
        <f t="shared" si="10"/>
        <v>Colchester</v>
      </c>
      <c r="AH30" t="s">
        <v>2804</v>
      </c>
      <c r="AI30" s="11">
        <v>2</v>
      </c>
      <c r="AJ30" s="7">
        <v>92</v>
      </c>
      <c r="AL30" s="7" t="s">
        <v>4714</v>
      </c>
      <c r="AM30" t="s">
        <v>3234</v>
      </c>
      <c r="AN30" t="s">
        <v>1399</v>
      </c>
      <c r="AO30" t="s">
        <v>1670</v>
      </c>
      <c r="AP30" t="str">
        <f t="shared" si="8"/>
        <v>09011</v>
      </c>
      <c r="AQ30" t="s">
        <v>2389</v>
      </c>
      <c r="AR30" t="str">
        <f t="shared" si="9"/>
        <v>0915910</v>
      </c>
      <c r="AV30">
        <v>49.8</v>
      </c>
      <c r="AW30">
        <v>0.74</v>
      </c>
      <c r="AX30">
        <v>49.06</v>
      </c>
      <c r="AY30" s="2"/>
    </row>
    <row r="31" spans="1:51" hidden="1" outlineLevel="1">
      <c r="A31" t="s">
        <v>3866</v>
      </c>
      <c r="B31" s="11" t="s">
        <v>3032</v>
      </c>
      <c r="C31" s="1">
        <f t="shared" si="0"/>
        <v>917</v>
      </c>
      <c r="D31" s="7">
        <f>IF(N31&gt;0, RANK(N31,(N31:P31,Q31:AE31)),0)</f>
        <v>1</v>
      </c>
      <c r="E31" s="7">
        <f>IF(O31&gt;0,RANK(O31,(N31:P31,Q31:AE31)),0)</f>
        <v>2</v>
      </c>
      <c r="F31" s="7">
        <f t="shared" si="1"/>
        <v>3</v>
      </c>
      <c r="G31" s="1">
        <f t="shared" si="2"/>
        <v>29</v>
      </c>
      <c r="H31" s="2">
        <f t="shared" si="3"/>
        <v>3.162486368593239E-2</v>
      </c>
      <c r="I31" s="8"/>
      <c r="J31" s="2">
        <f t="shared" si="4"/>
        <v>0.4994547437295529</v>
      </c>
      <c r="K31" s="2">
        <f t="shared" si="5"/>
        <v>0.46782988004362053</v>
      </c>
      <c r="L31" s="2">
        <f t="shared" si="6"/>
        <v>2.1810250817884406E-2</v>
      </c>
      <c r="M31" s="2">
        <f t="shared" si="7"/>
        <v>1.090512540894217E-2</v>
      </c>
      <c r="N31" s="1">
        <v>458</v>
      </c>
      <c r="O31" s="1">
        <v>429</v>
      </c>
      <c r="P31" s="1">
        <v>20</v>
      </c>
      <c r="Q31" s="1">
        <v>3</v>
      </c>
      <c r="R31" s="1">
        <v>2</v>
      </c>
      <c r="S31" s="1">
        <v>5</v>
      </c>
      <c r="T31" s="1">
        <v>0</v>
      </c>
      <c r="W31" s="1"/>
      <c r="Y31" s="1"/>
      <c r="Z31" s="1"/>
      <c r="AA31" s="1"/>
      <c r="AB31" s="1"/>
      <c r="AG31" t="str">
        <f t="shared" si="10"/>
        <v>Colebrook</v>
      </c>
      <c r="AH31" t="s">
        <v>3281</v>
      </c>
      <c r="AI31" s="11">
        <v>1</v>
      </c>
      <c r="AJ31" s="7">
        <v>4</v>
      </c>
      <c r="AL31" s="7" t="s">
        <v>4714</v>
      </c>
      <c r="AM31" t="s">
        <v>3632</v>
      </c>
      <c r="AN31" t="s">
        <v>3949</v>
      </c>
      <c r="AO31" t="s">
        <v>2264</v>
      </c>
      <c r="AP31" t="str">
        <f t="shared" si="8"/>
        <v>09005</v>
      </c>
      <c r="AQ31" t="s">
        <v>2389</v>
      </c>
      <c r="AR31" t="str">
        <f t="shared" si="9"/>
        <v>0916050</v>
      </c>
      <c r="AV31">
        <v>32.92</v>
      </c>
      <c r="AW31">
        <v>1.45</v>
      </c>
      <c r="AX31">
        <v>31.47</v>
      </c>
      <c r="AY31" s="2"/>
    </row>
    <row r="32" spans="1:51" hidden="1" outlineLevel="1">
      <c r="A32" t="s">
        <v>2432</v>
      </c>
      <c r="B32" s="11" t="s">
        <v>3032</v>
      </c>
      <c r="C32" s="1">
        <f t="shared" si="0"/>
        <v>3107</v>
      </c>
      <c r="D32" s="7">
        <f>IF(N32&gt;0, RANK(N32,(N32:P32,Q32:AE32)),0)</f>
        <v>1</v>
      </c>
      <c r="E32" s="7">
        <f>IF(O32&gt;0,RANK(O32,(N32:P32,Q32:AE32)),0)</f>
        <v>2</v>
      </c>
      <c r="F32" s="7">
        <f t="shared" si="1"/>
        <v>3</v>
      </c>
      <c r="G32" s="1">
        <f t="shared" si="2"/>
        <v>499</v>
      </c>
      <c r="H32" s="2">
        <f t="shared" si="3"/>
        <v>0.16060508529127776</v>
      </c>
      <c r="I32" s="8"/>
      <c r="J32" s="2">
        <f t="shared" si="4"/>
        <v>0.57000321853878344</v>
      </c>
      <c r="K32" s="2">
        <f t="shared" si="5"/>
        <v>0.40939813324750562</v>
      </c>
      <c r="L32" s="2">
        <f t="shared" si="6"/>
        <v>1.3196009011908594E-2</v>
      </c>
      <c r="M32" s="2">
        <f t="shared" si="7"/>
        <v>7.4026392018023413E-3</v>
      </c>
      <c r="N32" s="1">
        <v>1771</v>
      </c>
      <c r="O32" s="1">
        <v>1272</v>
      </c>
      <c r="P32" s="1">
        <v>41</v>
      </c>
      <c r="Q32" s="1">
        <v>6</v>
      </c>
      <c r="R32" s="1">
        <v>2</v>
      </c>
      <c r="S32" s="1">
        <v>15</v>
      </c>
      <c r="T32" s="1">
        <v>0</v>
      </c>
      <c r="W32" s="1"/>
      <c r="Y32" s="1"/>
      <c r="Z32" s="1"/>
      <c r="AA32" s="1"/>
      <c r="AB32" s="1"/>
      <c r="AG32" t="str">
        <f t="shared" si="10"/>
        <v>Columbia</v>
      </c>
      <c r="AH32" t="s">
        <v>2805</v>
      </c>
      <c r="AI32" s="11">
        <v>2</v>
      </c>
      <c r="AJ32" s="7">
        <v>63</v>
      </c>
      <c r="AL32" s="7" t="s">
        <v>4714</v>
      </c>
      <c r="AM32" t="s">
        <v>3235</v>
      </c>
      <c r="AN32" t="s">
        <v>4670</v>
      </c>
      <c r="AO32" t="s">
        <v>2265</v>
      </c>
      <c r="AP32" t="str">
        <f t="shared" si="8"/>
        <v>09013</v>
      </c>
      <c r="AQ32" t="s">
        <v>2389</v>
      </c>
      <c r="AR32" t="str">
        <f t="shared" si="9"/>
        <v>0916400</v>
      </c>
      <c r="AV32">
        <v>21.97</v>
      </c>
      <c r="AW32">
        <v>0.61</v>
      </c>
      <c r="AX32">
        <v>21.36</v>
      </c>
      <c r="AY32" s="2"/>
    </row>
    <row r="33" spans="1:51" hidden="1" outlineLevel="1">
      <c r="A33" t="s">
        <v>2891</v>
      </c>
      <c r="B33" s="11" t="s">
        <v>3032</v>
      </c>
      <c r="C33" s="1">
        <f t="shared" si="0"/>
        <v>944</v>
      </c>
      <c r="D33" s="7">
        <f>IF(N33&gt;0, RANK(N33,(N33:P33,Q33:AE33)),0)</f>
        <v>1</v>
      </c>
      <c r="E33" s="7">
        <f>IF(O33&gt;0,RANK(O33,(N33:P33,Q33:AE33)),0)</f>
        <v>2</v>
      </c>
      <c r="F33" s="7">
        <f t="shared" si="1"/>
        <v>3</v>
      </c>
      <c r="G33" s="1">
        <f t="shared" si="2"/>
        <v>329</v>
      </c>
      <c r="H33" s="2">
        <f t="shared" si="3"/>
        <v>0.34851694915254239</v>
      </c>
      <c r="I33" s="8"/>
      <c r="J33" s="2">
        <f t="shared" si="4"/>
        <v>0.66207627118644063</v>
      </c>
      <c r="K33" s="2">
        <f t="shared" si="5"/>
        <v>0.3135593220338983</v>
      </c>
      <c r="L33" s="2">
        <f t="shared" si="6"/>
        <v>1.3771186440677966E-2</v>
      </c>
      <c r="M33" s="2">
        <f t="shared" si="7"/>
        <v>1.0593220338983097E-2</v>
      </c>
      <c r="N33" s="1">
        <v>625</v>
      </c>
      <c r="O33" s="1">
        <v>296</v>
      </c>
      <c r="P33" s="1">
        <v>13</v>
      </c>
      <c r="Q33" s="1">
        <v>5</v>
      </c>
      <c r="R33" s="1">
        <v>1</v>
      </c>
      <c r="S33" s="1">
        <v>4</v>
      </c>
      <c r="T33" s="1">
        <v>0</v>
      </c>
      <c r="W33" s="1"/>
      <c r="Y33" s="1"/>
      <c r="Z33" s="1"/>
      <c r="AA33" s="1"/>
      <c r="AB33" s="1"/>
      <c r="AG33" t="str">
        <f t="shared" si="10"/>
        <v>Cornwall</v>
      </c>
      <c r="AH33" t="s">
        <v>3281</v>
      </c>
      <c r="AI33" s="11">
        <v>5</v>
      </c>
      <c r="AJ33" s="7">
        <v>30</v>
      </c>
      <c r="AL33" s="7" t="s">
        <v>4714</v>
      </c>
      <c r="AM33" t="s">
        <v>3632</v>
      </c>
      <c r="AN33" t="s">
        <v>778</v>
      </c>
      <c r="AO33" t="s">
        <v>1345</v>
      </c>
      <c r="AP33" t="str">
        <f t="shared" si="8"/>
        <v>09005</v>
      </c>
      <c r="AQ33" t="s">
        <v>2389</v>
      </c>
      <c r="AR33" t="str">
        <f t="shared" si="9"/>
        <v>0917240</v>
      </c>
      <c r="AV33">
        <v>46.27</v>
      </c>
      <c r="AW33">
        <v>0.25</v>
      </c>
      <c r="AX33">
        <v>46.01</v>
      </c>
      <c r="AY33" s="2"/>
    </row>
    <row r="34" spans="1:51" hidden="1" outlineLevel="1">
      <c r="A34" t="s">
        <v>2393</v>
      </c>
      <c r="B34" s="11" t="s">
        <v>3032</v>
      </c>
      <c r="C34" s="1">
        <f t="shared" si="0"/>
        <v>6370</v>
      </c>
      <c r="D34" s="7">
        <f>IF(N34&gt;0, RANK(N34,(N34:P34,Q34:AE34)),0)</f>
        <v>1</v>
      </c>
      <c r="E34" s="7">
        <f>IF(O34&gt;0,RANK(O34,(N34:P34,Q34:AE34)),0)</f>
        <v>2</v>
      </c>
      <c r="F34" s="7">
        <f t="shared" si="1"/>
        <v>3</v>
      </c>
      <c r="G34" s="1">
        <f t="shared" si="2"/>
        <v>947</v>
      </c>
      <c r="H34" s="2">
        <f t="shared" si="3"/>
        <v>0.14866562009419151</v>
      </c>
      <c r="I34" s="8"/>
      <c r="J34" s="2">
        <f t="shared" si="4"/>
        <v>0.56326530612244896</v>
      </c>
      <c r="K34" s="2">
        <f t="shared" si="5"/>
        <v>0.41459968602825747</v>
      </c>
      <c r="L34" s="2">
        <f t="shared" si="6"/>
        <v>1.3343799058084773E-2</v>
      </c>
      <c r="M34" s="2">
        <f t="shared" si="7"/>
        <v>8.7912087912087912E-3</v>
      </c>
      <c r="N34" s="1">
        <v>3588</v>
      </c>
      <c r="O34" s="1">
        <v>2641</v>
      </c>
      <c r="P34" s="1">
        <v>85</v>
      </c>
      <c r="Q34" s="1">
        <v>9</v>
      </c>
      <c r="R34" s="1">
        <v>5</v>
      </c>
      <c r="S34" s="1">
        <v>42</v>
      </c>
      <c r="T34" s="1">
        <v>0</v>
      </c>
      <c r="W34" s="1"/>
      <c r="Y34" s="1"/>
      <c r="Z34" s="1"/>
      <c r="AA34" s="1"/>
      <c r="AB34" s="1"/>
      <c r="AG34" t="str">
        <f t="shared" si="10"/>
        <v>Coventry</v>
      </c>
      <c r="AH34" t="s">
        <v>2805</v>
      </c>
      <c r="AI34" s="11">
        <v>2</v>
      </c>
      <c r="AJ34" s="7">
        <v>39</v>
      </c>
      <c r="AL34" s="7" t="s">
        <v>4714</v>
      </c>
      <c r="AM34" t="s">
        <v>3235</v>
      </c>
      <c r="AN34" t="s">
        <v>3441</v>
      </c>
      <c r="AO34" t="s">
        <v>1346</v>
      </c>
      <c r="AP34" t="str">
        <f t="shared" si="8"/>
        <v>09013</v>
      </c>
      <c r="AQ34" t="s">
        <v>2389</v>
      </c>
      <c r="AR34" t="str">
        <f t="shared" si="9"/>
        <v>0917800</v>
      </c>
      <c r="AV34">
        <v>38.36</v>
      </c>
      <c r="AW34">
        <v>0.64</v>
      </c>
      <c r="AX34">
        <v>37.72</v>
      </c>
      <c r="AY34" s="2"/>
    </row>
    <row r="35" spans="1:51" hidden="1" outlineLevel="1">
      <c r="A35" t="s">
        <v>804</v>
      </c>
      <c r="B35" s="11" t="s">
        <v>3032</v>
      </c>
      <c r="C35" s="1">
        <f t="shared" si="0"/>
        <v>7473</v>
      </c>
      <c r="D35" s="7">
        <f>IF(N35&gt;0, RANK(N35,(N35:P35,Q35:AE35)),0)</f>
        <v>1</v>
      </c>
      <c r="E35" s="7">
        <f>IF(O35&gt;0,RANK(O35,(N35:P35,Q35:AE35)),0)</f>
        <v>2</v>
      </c>
      <c r="F35" s="7">
        <f t="shared" si="1"/>
        <v>3</v>
      </c>
      <c r="G35" s="1">
        <f t="shared" si="2"/>
        <v>900</v>
      </c>
      <c r="H35" s="2">
        <f t="shared" si="3"/>
        <v>0.12043356081894821</v>
      </c>
      <c r="I35" s="8"/>
      <c r="J35" s="2">
        <f t="shared" si="4"/>
        <v>0.5521209688210893</v>
      </c>
      <c r="K35" s="2">
        <f t="shared" si="5"/>
        <v>0.43168740800214106</v>
      </c>
      <c r="L35" s="2">
        <f t="shared" si="6"/>
        <v>9.09942459520942E-3</v>
      </c>
      <c r="M35" s="2">
        <f t="shared" si="7"/>
        <v>7.0921985815602228E-3</v>
      </c>
      <c r="N35" s="1">
        <v>4126</v>
      </c>
      <c r="O35" s="1">
        <v>3226</v>
      </c>
      <c r="P35" s="1">
        <v>68</v>
      </c>
      <c r="Q35" s="1">
        <v>16</v>
      </c>
      <c r="R35" s="1">
        <v>4</v>
      </c>
      <c r="S35" s="1">
        <v>33</v>
      </c>
      <c r="T35" s="1">
        <v>0</v>
      </c>
      <c r="W35" s="1"/>
      <c r="Y35" s="1"/>
      <c r="Z35" s="1"/>
      <c r="AA35" s="1"/>
      <c r="AB35" s="1"/>
      <c r="AG35" t="str">
        <f t="shared" si="10"/>
        <v>Cromwell</v>
      </c>
      <c r="AH35" t="s">
        <v>4409</v>
      </c>
      <c r="AI35" s="11">
        <v>1</v>
      </c>
      <c r="AJ35" s="7">
        <v>91</v>
      </c>
      <c r="AL35" s="7" t="s">
        <v>4714</v>
      </c>
      <c r="AM35" t="s">
        <v>2597</v>
      </c>
      <c r="AN35" t="s">
        <v>4670</v>
      </c>
      <c r="AO35" t="s">
        <v>1292</v>
      </c>
      <c r="AP35" t="str">
        <f t="shared" si="8"/>
        <v>09007</v>
      </c>
      <c r="AQ35" t="s">
        <v>2389</v>
      </c>
      <c r="AR35" t="str">
        <f t="shared" si="9"/>
        <v>0918080</v>
      </c>
      <c r="AV35">
        <v>12.91</v>
      </c>
      <c r="AW35">
        <v>0.52</v>
      </c>
      <c r="AX35">
        <v>12.39</v>
      </c>
      <c r="AY35" s="2"/>
    </row>
    <row r="36" spans="1:51" hidden="1" outlineLevel="1">
      <c r="A36" t="s">
        <v>3599</v>
      </c>
      <c r="B36" s="11" t="s">
        <v>3032</v>
      </c>
      <c r="C36" s="1">
        <f t="shared" si="0"/>
        <v>26248</v>
      </c>
      <c r="D36" s="7">
        <f>IF(N36&gt;0, RANK(N36,(N36:P36,Q36:AE36)),0)</f>
        <v>1</v>
      </c>
      <c r="E36" s="7">
        <f>IF(O36&gt;0,RANK(O36,(N36:P36,Q36:AE36)),0)</f>
        <v>2</v>
      </c>
      <c r="F36" s="7">
        <f t="shared" si="1"/>
        <v>3</v>
      </c>
      <c r="G36" s="1">
        <f t="shared" si="2"/>
        <v>1078</v>
      </c>
      <c r="H36" s="2">
        <f t="shared" si="3"/>
        <v>4.1069795793965254E-2</v>
      </c>
      <c r="I36" s="8"/>
      <c r="J36" s="2">
        <f t="shared" si="4"/>
        <v>0.51344864370618715</v>
      </c>
      <c r="K36" s="2">
        <f t="shared" si="5"/>
        <v>0.4723788479122219</v>
      </c>
      <c r="L36" s="2">
        <f t="shared" si="6"/>
        <v>6.8195672051203898E-3</v>
      </c>
      <c r="M36" s="2">
        <f t="shared" si="7"/>
        <v>7.3529411764705638E-3</v>
      </c>
      <c r="N36" s="1">
        <v>13477</v>
      </c>
      <c r="O36" s="1">
        <v>12399</v>
      </c>
      <c r="P36" s="1">
        <v>179</v>
      </c>
      <c r="Q36" s="1">
        <v>43</v>
      </c>
      <c r="R36" s="1">
        <v>27</v>
      </c>
      <c r="S36" s="1">
        <v>123</v>
      </c>
      <c r="T36" s="1">
        <v>0</v>
      </c>
      <c r="W36" s="1"/>
      <c r="Y36" s="1"/>
      <c r="Z36" s="1"/>
      <c r="AA36" s="1"/>
      <c r="AB36" s="1"/>
      <c r="AG36" t="str">
        <f t="shared" si="10"/>
        <v>Danbury</v>
      </c>
      <c r="AH36" t="s">
        <v>4066</v>
      </c>
      <c r="AI36" s="11">
        <v>5</v>
      </c>
      <c r="AJ36" s="7">
        <v>123</v>
      </c>
      <c r="AL36" s="7" t="s">
        <v>4714</v>
      </c>
      <c r="AM36" t="s">
        <v>3988</v>
      </c>
      <c r="AN36" t="s">
        <v>3441</v>
      </c>
      <c r="AO36" t="s">
        <v>1293</v>
      </c>
      <c r="AP36" t="str">
        <f t="shared" si="8"/>
        <v>09001</v>
      </c>
      <c r="AQ36" t="s">
        <v>2389</v>
      </c>
      <c r="AR36" t="str">
        <f t="shared" si="9"/>
        <v>0918500</v>
      </c>
      <c r="AV36">
        <v>44.3</v>
      </c>
      <c r="AW36">
        <v>2.19</v>
      </c>
      <c r="AX36">
        <v>42.11</v>
      </c>
      <c r="AY36" s="2"/>
    </row>
    <row r="37" spans="1:51" hidden="1" outlineLevel="1">
      <c r="A37" t="s">
        <v>706</v>
      </c>
      <c r="B37" s="11" t="s">
        <v>3032</v>
      </c>
      <c r="C37" s="1">
        <f t="shared" si="0"/>
        <v>11057</v>
      </c>
      <c r="D37" s="7">
        <f>IF(N37&gt;0, RANK(N37,(N37:P37,Q37:AE37)),0)</f>
        <v>2</v>
      </c>
      <c r="E37" s="7">
        <f>IF(O37&gt;0,RANK(O37,(N37:P37,Q37:AE37)),0)</f>
        <v>1</v>
      </c>
      <c r="F37" s="7">
        <f t="shared" si="1"/>
        <v>3</v>
      </c>
      <c r="G37" s="1">
        <f t="shared" si="2"/>
        <v>2831</v>
      </c>
      <c r="H37" s="2">
        <f t="shared" si="3"/>
        <v>0.25603689970154653</v>
      </c>
      <c r="I37" s="8"/>
      <c r="J37" s="2">
        <f t="shared" si="4"/>
        <v>0.36691688523107535</v>
      </c>
      <c r="K37" s="2">
        <f t="shared" si="5"/>
        <v>0.62295378493262188</v>
      </c>
      <c r="L37" s="2">
        <f t="shared" si="6"/>
        <v>4.8837840282174192E-3</v>
      </c>
      <c r="M37" s="2">
        <f t="shared" si="7"/>
        <v>5.2455458080853503E-3</v>
      </c>
      <c r="N37" s="1">
        <v>4057</v>
      </c>
      <c r="O37" s="1">
        <v>6888</v>
      </c>
      <c r="P37" s="1">
        <v>54</v>
      </c>
      <c r="Q37" s="1">
        <v>30</v>
      </c>
      <c r="R37" s="1">
        <v>9</v>
      </c>
      <c r="S37" s="1">
        <v>19</v>
      </c>
      <c r="T37" s="1">
        <v>0</v>
      </c>
      <c r="W37" s="1"/>
      <c r="Y37" s="1"/>
      <c r="Z37" s="1"/>
      <c r="AA37" s="1"/>
      <c r="AB37" s="1"/>
      <c r="AG37" t="str">
        <f t="shared" si="10"/>
        <v>Darien</v>
      </c>
      <c r="AH37" t="s">
        <v>4066</v>
      </c>
      <c r="AI37" s="11">
        <v>4</v>
      </c>
      <c r="AJ37" s="7">
        <v>169</v>
      </c>
      <c r="AL37" s="7" t="s">
        <v>4714</v>
      </c>
      <c r="AM37" t="s">
        <v>3988</v>
      </c>
      <c r="AN37" t="s">
        <v>3949</v>
      </c>
      <c r="AO37" t="s">
        <v>2256</v>
      </c>
      <c r="AP37" t="str">
        <f t="shared" si="8"/>
        <v>09001</v>
      </c>
      <c r="AQ37" t="s">
        <v>2389</v>
      </c>
      <c r="AR37" t="str">
        <f t="shared" si="9"/>
        <v>0918850</v>
      </c>
      <c r="AV37">
        <v>23.44</v>
      </c>
      <c r="AW37">
        <v>10.59</v>
      </c>
      <c r="AX37">
        <v>12.86</v>
      </c>
      <c r="AY37" s="2"/>
    </row>
    <row r="38" spans="1:51" hidden="1" outlineLevel="1">
      <c r="A38" t="s">
        <v>2397</v>
      </c>
      <c r="B38" s="11" t="s">
        <v>3032</v>
      </c>
      <c r="C38" s="1">
        <f t="shared" si="0"/>
        <v>2606</v>
      </c>
      <c r="D38" s="7">
        <f>IF(N38&gt;0, RANK(N38,(N38:P38,Q38:AE38)),0)</f>
        <v>1</v>
      </c>
      <c r="E38" s="7">
        <f>IF(O38&gt;0,RANK(O38,(N38:P38,Q38:AE38)),0)</f>
        <v>2</v>
      </c>
      <c r="F38" s="7">
        <f t="shared" si="1"/>
        <v>3</v>
      </c>
      <c r="G38" s="1">
        <f t="shared" si="2"/>
        <v>541</v>
      </c>
      <c r="H38" s="2">
        <f t="shared" si="3"/>
        <v>0.20759785111281659</v>
      </c>
      <c r="I38" s="8"/>
      <c r="J38" s="2">
        <f t="shared" si="4"/>
        <v>0.59401381427475053</v>
      </c>
      <c r="K38" s="2">
        <f t="shared" si="5"/>
        <v>0.386415963161934</v>
      </c>
      <c r="L38" s="2">
        <f t="shared" si="6"/>
        <v>1.1511895625479662E-2</v>
      </c>
      <c r="M38" s="2">
        <f t="shared" si="7"/>
        <v>8.0583269378358136E-3</v>
      </c>
      <c r="N38" s="1">
        <v>1548</v>
      </c>
      <c r="O38" s="1">
        <v>1007</v>
      </c>
      <c r="P38" s="1">
        <v>30</v>
      </c>
      <c r="Q38" s="1">
        <v>6</v>
      </c>
      <c r="R38" s="1">
        <v>1</v>
      </c>
      <c r="S38" s="1">
        <v>14</v>
      </c>
      <c r="T38" s="1">
        <v>0</v>
      </c>
      <c r="W38" s="1"/>
      <c r="Y38" s="1"/>
      <c r="Z38" s="1"/>
      <c r="AA38" s="1"/>
      <c r="AB38" s="1"/>
      <c r="AG38" t="str">
        <f t="shared" si="10"/>
        <v>Deep River</v>
      </c>
      <c r="AH38" t="s">
        <v>4409</v>
      </c>
      <c r="AI38" s="11">
        <v>2</v>
      </c>
      <c r="AJ38" s="7">
        <v>136</v>
      </c>
      <c r="AL38" s="7" t="s">
        <v>4714</v>
      </c>
      <c r="AM38" t="s">
        <v>2597</v>
      </c>
      <c r="AN38" t="s">
        <v>3441</v>
      </c>
      <c r="AO38" t="s">
        <v>2257</v>
      </c>
      <c r="AP38" t="str">
        <f t="shared" si="8"/>
        <v>09007</v>
      </c>
      <c r="AQ38" t="s">
        <v>2389</v>
      </c>
      <c r="AR38" t="str">
        <f t="shared" si="9"/>
        <v>0919130</v>
      </c>
      <c r="AV38">
        <v>14.17</v>
      </c>
      <c r="AW38">
        <v>0.61</v>
      </c>
      <c r="AX38">
        <v>13.55</v>
      </c>
      <c r="AY38" s="2"/>
    </row>
    <row r="39" spans="1:51" hidden="1" outlineLevel="1">
      <c r="A39" t="s">
        <v>1046</v>
      </c>
      <c r="B39" s="11" t="s">
        <v>3032</v>
      </c>
      <c r="C39" s="1">
        <f t="shared" si="0"/>
        <v>5289</v>
      </c>
      <c r="D39" s="7">
        <f>IF(N39&gt;0, RANK(N39,(N39:P39,Q39:AE39)),0)</f>
        <v>2</v>
      </c>
      <c r="E39" s="7">
        <f>IF(O39&gt;0,RANK(O39,(N39:P39,Q39:AE39)),0)</f>
        <v>1</v>
      </c>
      <c r="F39" s="7">
        <f t="shared" si="1"/>
        <v>4</v>
      </c>
      <c r="G39" s="1">
        <f t="shared" si="2"/>
        <v>23</v>
      </c>
      <c r="H39" s="2">
        <f t="shared" si="3"/>
        <v>4.348648137644167E-3</v>
      </c>
      <c r="I39" s="8"/>
      <c r="J39" s="2">
        <f t="shared" si="4"/>
        <v>0.48723766307430516</v>
      </c>
      <c r="K39" s="2">
        <f t="shared" si="5"/>
        <v>0.49158631121194934</v>
      </c>
      <c r="L39" s="2">
        <f t="shared" si="6"/>
        <v>7.5628663263376823E-3</v>
      </c>
      <c r="M39" s="2">
        <f t="shared" si="7"/>
        <v>1.3613159387407812E-2</v>
      </c>
      <c r="N39" s="1">
        <v>2577</v>
      </c>
      <c r="O39" s="1">
        <v>2600</v>
      </c>
      <c r="P39" s="1">
        <v>40</v>
      </c>
      <c r="Q39" s="1">
        <v>9</v>
      </c>
      <c r="R39" s="1">
        <v>10</v>
      </c>
      <c r="S39" s="1">
        <v>53</v>
      </c>
      <c r="T39" s="1">
        <v>0</v>
      </c>
      <c r="W39" s="1"/>
      <c r="Y39" s="1"/>
      <c r="Z39" s="1"/>
      <c r="AA39" s="1"/>
      <c r="AB39" s="1"/>
      <c r="AG39" t="str">
        <f t="shared" si="10"/>
        <v>Derby</v>
      </c>
      <c r="AH39" t="s">
        <v>2452</v>
      </c>
      <c r="AI39" s="11">
        <v>3</v>
      </c>
      <c r="AJ39" s="7">
        <v>147</v>
      </c>
      <c r="AL39" s="7" t="s">
        <v>4714</v>
      </c>
      <c r="AM39" t="s">
        <v>3218</v>
      </c>
      <c r="AN39" t="s">
        <v>778</v>
      </c>
      <c r="AO39" t="s">
        <v>1661</v>
      </c>
      <c r="AP39" t="str">
        <f t="shared" si="8"/>
        <v>09009</v>
      </c>
      <c r="AQ39" t="s">
        <v>2389</v>
      </c>
      <c r="AR39" t="str">
        <f t="shared" si="9"/>
        <v>0919550</v>
      </c>
      <c r="AV39">
        <v>5.38</v>
      </c>
      <c r="AW39">
        <v>0.4</v>
      </c>
      <c r="AX39">
        <v>4.9800000000000004</v>
      </c>
      <c r="AY39" s="2"/>
    </row>
    <row r="40" spans="1:51" hidden="1" outlineLevel="1">
      <c r="A40" t="s">
        <v>2197</v>
      </c>
      <c r="B40" s="11" t="s">
        <v>3032</v>
      </c>
      <c r="C40" s="1">
        <f t="shared" si="0"/>
        <v>4117</v>
      </c>
      <c r="D40" s="7">
        <f>IF(N40&gt;0, RANK(N40,(N40:P40,Q40:AE40)),0)</f>
        <v>2</v>
      </c>
      <c r="E40" s="7">
        <f>IF(O40&gt;0,RANK(O40,(N40:P40,Q40:AE40)),0)</f>
        <v>1</v>
      </c>
      <c r="F40" s="7">
        <f t="shared" si="1"/>
        <v>3</v>
      </c>
      <c r="G40" s="1">
        <f t="shared" si="2"/>
        <v>5</v>
      </c>
      <c r="H40" s="2">
        <f t="shared" si="3"/>
        <v>1.2144765606023804E-3</v>
      </c>
      <c r="I40" s="8"/>
      <c r="J40" s="2">
        <f t="shared" si="4"/>
        <v>0.49089142579548217</v>
      </c>
      <c r="K40" s="2">
        <f t="shared" si="5"/>
        <v>0.49210590235608453</v>
      </c>
      <c r="L40" s="2">
        <f t="shared" si="6"/>
        <v>7.7726499878552346E-3</v>
      </c>
      <c r="M40" s="2">
        <f t="shared" si="7"/>
        <v>9.2300218605780582E-3</v>
      </c>
      <c r="N40" s="1">
        <v>2021</v>
      </c>
      <c r="O40" s="1">
        <v>2026</v>
      </c>
      <c r="P40" s="1">
        <v>32</v>
      </c>
      <c r="Q40" s="1">
        <v>14</v>
      </c>
      <c r="R40" s="1">
        <v>1</v>
      </c>
      <c r="S40" s="1">
        <v>23</v>
      </c>
      <c r="T40" s="1">
        <v>0</v>
      </c>
      <c r="W40" s="1"/>
      <c r="Y40" s="1"/>
      <c r="Z40" s="1"/>
      <c r="AA40" s="1"/>
      <c r="AB40" s="1"/>
      <c r="AG40" t="str">
        <f t="shared" si="10"/>
        <v>Durham</v>
      </c>
      <c r="AH40" t="s">
        <v>4409</v>
      </c>
      <c r="AI40" s="11">
        <v>0</v>
      </c>
      <c r="AJ40" s="7">
        <v>116</v>
      </c>
      <c r="AL40" s="7" t="s">
        <v>4714</v>
      </c>
      <c r="AM40" t="s">
        <v>2597</v>
      </c>
      <c r="AN40" t="s">
        <v>3949</v>
      </c>
      <c r="AO40" t="s">
        <v>1669</v>
      </c>
      <c r="AP40" t="str">
        <f t="shared" si="8"/>
        <v>09007</v>
      </c>
      <c r="AQ40" t="s">
        <v>2389</v>
      </c>
      <c r="AR40" t="str">
        <f t="shared" si="9"/>
        <v>0920810</v>
      </c>
      <c r="AV40">
        <v>23.76</v>
      </c>
      <c r="AW40">
        <v>0.16</v>
      </c>
      <c r="AX40">
        <v>23.6</v>
      </c>
      <c r="AY40" s="2"/>
    </row>
    <row r="41" spans="1:51" hidden="1" outlineLevel="1">
      <c r="A41" t="s">
        <v>1634</v>
      </c>
      <c r="B41" s="11" t="s">
        <v>3032</v>
      </c>
      <c r="C41" s="1">
        <f t="shared" si="0"/>
        <v>2772</v>
      </c>
      <c r="D41" s="7">
        <f>IF(N41&gt;0, RANK(N41,(N41:P41,Q41:AE41)),0)</f>
        <v>2</v>
      </c>
      <c r="E41" s="7">
        <f>IF(O41&gt;0,RANK(O41,(N41:P41,Q41:AE41)),0)</f>
        <v>1</v>
      </c>
      <c r="F41" s="7">
        <f t="shared" si="1"/>
        <v>3</v>
      </c>
      <c r="G41" s="1">
        <f t="shared" si="2"/>
        <v>25</v>
      </c>
      <c r="H41" s="2">
        <f t="shared" si="3"/>
        <v>9.0187590187590181E-3</v>
      </c>
      <c r="I41" s="8"/>
      <c r="J41" s="2">
        <f t="shared" si="4"/>
        <v>0.48809523809523808</v>
      </c>
      <c r="K41" s="2">
        <f t="shared" si="5"/>
        <v>0.49711399711399712</v>
      </c>
      <c r="L41" s="2">
        <f t="shared" si="6"/>
        <v>7.575757575757576E-3</v>
      </c>
      <c r="M41" s="2">
        <f t="shared" si="7"/>
        <v>7.2150072150071673E-3</v>
      </c>
      <c r="N41" s="1">
        <v>1353</v>
      </c>
      <c r="O41" s="1">
        <v>1378</v>
      </c>
      <c r="P41" s="1">
        <v>21</v>
      </c>
      <c r="Q41" s="1">
        <v>8</v>
      </c>
      <c r="R41" s="1">
        <v>2</v>
      </c>
      <c r="S41" s="1">
        <v>10</v>
      </c>
      <c r="T41" s="1">
        <v>0</v>
      </c>
      <c r="W41" s="1"/>
      <c r="Y41" s="1"/>
      <c r="Z41" s="1"/>
      <c r="AA41" s="1"/>
      <c r="AB41" s="1"/>
      <c r="AG41" t="str">
        <f t="shared" si="10"/>
        <v>East Granby</v>
      </c>
      <c r="AH41" t="s">
        <v>3648</v>
      </c>
      <c r="AI41" s="11">
        <v>1</v>
      </c>
      <c r="AJ41" s="7">
        <v>15</v>
      </c>
      <c r="AL41" s="7" t="s">
        <v>4714</v>
      </c>
      <c r="AM41" t="s">
        <v>3989</v>
      </c>
      <c r="AN41" t="s">
        <v>3970</v>
      </c>
      <c r="AO41" t="s">
        <v>381</v>
      </c>
      <c r="AP41" t="str">
        <f t="shared" si="8"/>
        <v>09003</v>
      </c>
      <c r="AQ41" t="s">
        <v>2389</v>
      </c>
      <c r="AR41" t="str">
        <f t="shared" si="9"/>
        <v>0922070</v>
      </c>
      <c r="AV41">
        <v>17.559999999999999</v>
      </c>
      <c r="AW41">
        <v>0.08</v>
      </c>
      <c r="AX41">
        <v>17.48</v>
      </c>
      <c r="AY41" s="2"/>
    </row>
    <row r="42" spans="1:51" hidden="1" outlineLevel="1">
      <c r="A42" t="s">
        <v>2284</v>
      </c>
      <c r="B42" s="11" t="s">
        <v>3032</v>
      </c>
      <c r="C42" s="1">
        <f t="shared" si="0"/>
        <v>4705</v>
      </c>
      <c r="D42" s="7">
        <f>IF(N42&gt;0, RANK(N42,(N42:P42,Q42:AE42)),0)</f>
        <v>1</v>
      </c>
      <c r="E42" s="7">
        <f>IF(O42&gt;0,RANK(O42,(N42:P42,Q42:AE42)),0)</f>
        <v>2</v>
      </c>
      <c r="F42" s="7">
        <f t="shared" si="1"/>
        <v>3</v>
      </c>
      <c r="G42" s="1">
        <f t="shared" si="2"/>
        <v>598</v>
      </c>
      <c r="H42" s="2">
        <f t="shared" si="3"/>
        <v>0.12709883103081829</v>
      </c>
      <c r="I42" s="8"/>
      <c r="J42" s="2">
        <f t="shared" si="4"/>
        <v>0.55409139213602554</v>
      </c>
      <c r="K42" s="2">
        <f t="shared" si="5"/>
        <v>0.42699256110520722</v>
      </c>
      <c r="L42" s="2">
        <f t="shared" si="6"/>
        <v>1.1264612114771519E-2</v>
      </c>
      <c r="M42" s="2">
        <f t="shared" si="7"/>
        <v>7.6514346439957165E-3</v>
      </c>
      <c r="N42" s="1">
        <v>2607</v>
      </c>
      <c r="O42" s="1">
        <v>2009</v>
      </c>
      <c r="P42" s="1">
        <v>53</v>
      </c>
      <c r="Q42" s="1">
        <v>14</v>
      </c>
      <c r="R42" s="1">
        <v>1</v>
      </c>
      <c r="S42" s="1">
        <v>21</v>
      </c>
      <c r="T42" s="1">
        <v>0</v>
      </c>
      <c r="W42" s="1"/>
      <c r="Y42" s="1"/>
      <c r="Z42" s="1"/>
      <c r="AA42" s="1"/>
      <c r="AB42" s="1"/>
      <c r="AG42" t="str">
        <f t="shared" si="10"/>
        <v>East Haddam</v>
      </c>
      <c r="AH42" t="s">
        <v>4409</v>
      </c>
      <c r="AI42" s="11">
        <v>2</v>
      </c>
      <c r="AJ42" s="7">
        <v>105</v>
      </c>
      <c r="AL42" s="7" t="s">
        <v>4714</v>
      </c>
      <c r="AM42" t="s">
        <v>2597</v>
      </c>
      <c r="AN42" t="s">
        <v>778</v>
      </c>
      <c r="AO42" t="s">
        <v>382</v>
      </c>
      <c r="AP42" t="str">
        <f t="shared" si="8"/>
        <v>09007</v>
      </c>
      <c r="AQ42" t="s">
        <v>2389</v>
      </c>
      <c r="AR42" t="str">
        <f t="shared" si="9"/>
        <v>0922280</v>
      </c>
      <c r="AV42">
        <v>56.57</v>
      </c>
      <c r="AW42">
        <v>2.2400000000000002</v>
      </c>
      <c r="AX42">
        <v>54.33</v>
      </c>
      <c r="AY42" s="2"/>
    </row>
    <row r="43" spans="1:51" hidden="1" outlineLevel="1">
      <c r="A43" t="s">
        <v>3572</v>
      </c>
      <c r="B43" s="11" t="s">
        <v>3032</v>
      </c>
      <c r="C43" s="1">
        <f t="shared" si="0"/>
        <v>6415</v>
      </c>
      <c r="D43" s="7">
        <f>IF(N43&gt;0, RANK(N43,(N43:P43,Q43:AE43)),0)</f>
        <v>1</v>
      </c>
      <c r="E43" s="7">
        <f>IF(O43&gt;0,RANK(O43,(N43:P43,Q43:AE43)),0)</f>
        <v>2</v>
      </c>
      <c r="F43" s="7">
        <f t="shared" si="1"/>
        <v>3</v>
      </c>
      <c r="G43" s="1">
        <f t="shared" si="2"/>
        <v>419</v>
      </c>
      <c r="H43" s="2">
        <f t="shared" si="3"/>
        <v>6.531566640685893E-2</v>
      </c>
      <c r="I43" s="8"/>
      <c r="J43" s="2">
        <f t="shared" si="4"/>
        <v>0.52377240841777084</v>
      </c>
      <c r="K43" s="2">
        <f t="shared" si="5"/>
        <v>0.45845674201091191</v>
      </c>
      <c r="L43" s="2">
        <f t="shared" si="6"/>
        <v>9.8207326578332033E-3</v>
      </c>
      <c r="M43" s="2">
        <f t="shared" si="7"/>
        <v>7.9501169134840455E-3</v>
      </c>
      <c r="N43" s="1">
        <v>3360</v>
      </c>
      <c r="O43" s="1">
        <v>2941</v>
      </c>
      <c r="P43" s="1">
        <v>63</v>
      </c>
      <c r="Q43" s="1">
        <v>15</v>
      </c>
      <c r="R43" s="1">
        <v>5</v>
      </c>
      <c r="S43" s="1">
        <v>31</v>
      </c>
      <c r="T43" s="1">
        <v>0</v>
      </c>
      <c r="W43" s="1"/>
      <c r="Y43" s="1"/>
      <c r="Z43" s="1"/>
      <c r="AA43" s="1"/>
      <c r="AB43" s="1"/>
      <c r="AG43" t="str">
        <f t="shared" si="10"/>
        <v>East Hampton</v>
      </c>
      <c r="AH43" t="s">
        <v>4409</v>
      </c>
      <c r="AI43" s="11">
        <v>2</v>
      </c>
      <c r="AJ43" s="7">
        <v>86</v>
      </c>
      <c r="AL43" s="7" t="s">
        <v>4714</v>
      </c>
      <c r="AM43" t="s">
        <v>2597</v>
      </c>
      <c r="AN43" t="s">
        <v>3970</v>
      </c>
      <c r="AO43" t="s">
        <v>2259</v>
      </c>
      <c r="AP43" t="str">
        <f t="shared" si="8"/>
        <v>09007</v>
      </c>
      <c r="AQ43" t="s">
        <v>2389</v>
      </c>
      <c r="AR43" t="str">
        <f t="shared" si="9"/>
        <v>0922490</v>
      </c>
      <c r="AV43">
        <v>36.840000000000003</v>
      </c>
      <c r="AW43">
        <v>1.24</v>
      </c>
      <c r="AX43">
        <v>35.590000000000003</v>
      </c>
      <c r="AY43" s="2"/>
    </row>
    <row r="44" spans="1:51" hidden="1" outlineLevel="1">
      <c r="A44" t="s">
        <v>2591</v>
      </c>
      <c r="B44" s="11" t="s">
        <v>3032</v>
      </c>
      <c r="C44" s="1">
        <f t="shared" si="0"/>
        <v>18672</v>
      </c>
      <c r="D44" s="7">
        <f>IF(N44&gt;0, RANK(N44,(N44:P44,Q44:AE44)),0)</f>
        <v>1</v>
      </c>
      <c r="E44" s="7">
        <f>IF(O44&gt;0,RANK(O44,(N44:P44,Q44:AE44)),0)</f>
        <v>2</v>
      </c>
      <c r="F44" s="7">
        <f t="shared" si="1"/>
        <v>3</v>
      </c>
      <c r="G44" s="1">
        <f t="shared" si="2"/>
        <v>5674</v>
      </c>
      <c r="H44" s="2">
        <f t="shared" si="3"/>
        <v>0.30387746358183376</v>
      </c>
      <c r="I44" s="8"/>
      <c r="J44" s="2">
        <f t="shared" si="4"/>
        <v>0.64245929734361606</v>
      </c>
      <c r="K44" s="2">
        <f t="shared" si="5"/>
        <v>0.33858183376178236</v>
      </c>
      <c r="L44" s="2">
        <f t="shared" si="6"/>
        <v>8.5689802913453302E-3</v>
      </c>
      <c r="M44" s="2">
        <f t="shared" si="7"/>
        <v>1.0389888603256247E-2</v>
      </c>
      <c r="N44" s="1">
        <v>11996</v>
      </c>
      <c r="O44" s="1">
        <v>6322</v>
      </c>
      <c r="P44" s="1">
        <v>160</v>
      </c>
      <c r="Q44" s="1">
        <v>28</v>
      </c>
      <c r="R44" s="1">
        <v>12</v>
      </c>
      <c r="S44" s="1">
        <v>154</v>
      </c>
      <c r="T44" s="1">
        <v>0</v>
      </c>
      <c r="W44" s="1"/>
      <c r="Y44" s="1"/>
      <c r="Z44" s="1"/>
      <c r="AA44" s="1"/>
      <c r="AB44" s="1"/>
      <c r="AG44" t="str">
        <f t="shared" si="10"/>
        <v>East Hartford</v>
      </c>
      <c r="AH44" t="s">
        <v>3648</v>
      </c>
      <c r="AI44" s="11">
        <v>1</v>
      </c>
      <c r="AJ44" s="7">
        <v>50</v>
      </c>
      <c r="AL44" s="7" t="s">
        <v>4714</v>
      </c>
      <c r="AM44" t="s">
        <v>3989</v>
      </c>
      <c r="AN44" t="s">
        <v>737</v>
      </c>
      <c r="AO44" t="s">
        <v>964</v>
      </c>
      <c r="AP44" t="str">
        <f t="shared" si="8"/>
        <v>09003</v>
      </c>
      <c r="AQ44" t="s">
        <v>2389</v>
      </c>
      <c r="AR44" t="str">
        <f t="shared" si="9"/>
        <v>0922630</v>
      </c>
      <c r="AV44">
        <v>18.78</v>
      </c>
      <c r="AW44">
        <v>0.76</v>
      </c>
      <c r="AX44">
        <v>18.02</v>
      </c>
      <c r="AY44" s="2"/>
    </row>
    <row r="45" spans="1:51" hidden="1" outlineLevel="1">
      <c r="A45" t="s">
        <v>1440</v>
      </c>
      <c r="B45" s="11" t="s">
        <v>3032</v>
      </c>
      <c r="C45" s="1">
        <f t="shared" si="0"/>
        <v>11866</v>
      </c>
      <c r="D45" s="7">
        <f>IF(N45&gt;0, RANK(N45,(N45:P45,Q45:AE45)),0)</f>
        <v>1</v>
      </c>
      <c r="E45" s="7">
        <f>IF(O45&gt;0,RANK(O45,(N45:P45,Q45:AE45)),0)</f>
        <v>2</v>
      </c>
      <c r="F45" s="7">
        <f t="shared" si="1"/>
        <v>4</v>
      </c>
      <c r="G45" s="1">
        <f t="shared" si="2"/>
        <v>769</v>
      </c>
      <c r="H45" s="2">
        <f t="shared" si="3"/>
        <v>6.4807011629866851E-2</v>
      </c>
      <c r="I45" s="8"/>
      <c r="J45" s="2">
        <f t="shared" si="4"/>
        <v>0.52216416652620934</v>
      </c>
      <c r="K45" s="2">
        <f t="shared" si="5"/>
        <v>0.45735715489634249</v>
      </c>
      <c r="L45" s="2">
        <f t="shared" si="6"/>
        <v>7.9217933591774811E-3</v>
      </c>
      <c r="M45" s="2">
        <f t="shared" si="7"/>
        <v>1.2556885218270692E-2</v>
      </c>
      <c r="N45" s="1">
        <v>6196</v>
      </c>
      <c r="O45" s="1">
        <v>5427</v>
      </c>
      <c r="P45" s="1">
        <v>94</v>
      </c>
      <c r="Q45" s="1">
        <v>13</v>
      </c>
      <c r="R45" s="1">
        <v>9</v>
      </c>
      <c r="S45" s="1">
        <v>126</v>
      </c>
      <c r="T45" s="1">
        <v>1</v>
      </c>
      <c r="W45" s="1"/>
      <c r="Y45" s="1"/>
      <c r="Z45" s="1"/>
      <c r="AA45" s="1"/>
      <c r="AB45" s="1"/>
      <c r="AG45" t="str">
        <f t="shared" si="10"/>
        <v>East Haven</v>
      </c>
      <c r="AH45" t="s">
        <v>2452</v>
      </c>
      <c r="AI45" s="11">
        <v>3</v>
      </c>
      <c r="AJ45" s="7">
        <v>145</v>
      </c>
      <c r="AL45" s="7" t="s">
        <v>4714</v>
      </c>
      <c r="AM45" t="s">
        <v>3218</v>
      </c>
      <c r="AN45" t="s">
        <v>3970</v>
      </c>
      <c r="AO45" t="s">
        <v>1291</v>
      </c>
      <c r="AP45" t="str">
        <f t="shared" si="8"/>
        <v>09009</v>
      </c>
      <c r="AQ45" t="s">
        <v>2389</v>
      </c>
      <c r="AR45" t="str">
        <f t="shared" si="9"/>
        <v>0922910</v>
      </c>
      <c r="AV45">
        <v>13.42</v>
      </c>
      <c r="AW45">
        <v>1.1499999999999999</v>
      </c>
      <c r="AX45">
        <v>12.26</v>
      </c>
      <c r="AY45" s="2"/>
    </row>
    <row r="46" spans="1:51" hidden="1" outlineLevel="1">
      <c r="A46" t="s">
        <v>2590</v>
      </c>
      <c r="B46" s="11" t="s">
        <v>3032</v>
      </c>
      <c r="C46" s="1">
        <f t="shared" si="0"/>
        <v>9462</v>
      </c>
      <c r="D46" s="7">
        <f>IF(N46&gt;0, RANK(N46,(N46:P46,Q46:AE46)),0)</f>
        <v>1</v>
      </c>
      <c r="E46" s="7">
        <f>IF(O46&gt;0,RANK(O46,(N46:P46,Q46:AE46)),0)</f>
        <v>2</v>
      </c>
      <c r="F46" s="7">
        <f t="shared" si="1"/>
        <v>3</v>
      </c>
      <c r="G46" s="1">
        <f t="shared" si="2"/>
        <v>1276</v>
      </c>
      <c r="H46" s="2">
        <f t="shared" si="3"/>
        <v>0.13485521031494399</v>
      </c>
      <c r="I46" s="8"/>
      <c r="J46" s="2">
        <f t="shared" si="4"/>
        <v>0.56076939336292542</v>
      </c>
      <c r="K46" s="2">
        <f t="shared" si="5"/>
        <v>0.4259141830479814</v>
      </c>
      <c r="L46" s="2">
        <f t="shared" si="6"/>
        <v>8.8776157260621429E-3</v>
      </c>
      <c r="M46" s="2">
        <f t="shared" si="7"/>
        <v>4.4388078630310419E-3</v>
      </c>
      <c r="N46" s="1">
        <v>5306</v>
      </c>
      <c r="O46" s="1">
        <v>4030</v>
      </c>
      <c r="P46" s="1">
        <v>84</v>
      </c>
      <c r="Q46" s="1">
        <v>22</v>
      </c>
      <c r="R46" s="1">
        <v>3</v>
      </c>
      <c r="S46" s="1">
        <v>11</v>
      </c>
      <c r="T46" s="1">
        <v>6</v>
      </c>
      <c r="W46" s="1"/>
      <c r="Y46" s="1"/>
      <c r="Z46" s="1"/>
      <c r="AA46" s="1"/>
      <c r="AB46" s="1"/>
      <c r="AG46" t="str">
        <f t="shared" si="10"/>
        <v>East Lyme</v>
      </c>
      <c r="AH46" t="s">
        <v>2804</v>
      </c>
      <c r="AI46" s="11">
        <v>2</v>
      </c>
      <c r="AJ46" s="7">
        <v>124</v>
      </c>
      <c r="AL46" s="7" t="s">
        <v>4714</v>
      </c>
      <c r="AM46" t="s">
        <v>3234</v>
      </c>
      <c r="AN46" t="s">
        <v>4670</v>
      </c>
      <c r="AO46" t="s">
        <v>294</v>
      </c>
      <c r="AP46" t="str">
        <f t="shared" si="8"/>
        <v>09011</v>
      </c>
      <c r="AQ46" t="s">
        <v>2389</v>
      </c>
      <c r="AR46" t="str">
        <f t="shared" si="9"/>
        <v>0923400</v>
      </c>
      <c r="AV46">
        <v>41.97</v>
      </c>
      <c r="AW46">
        <v>7.93</v>
      </c>
      <c r="AX46">
        <v>34.03</v>
      </c>
      <c r="AY46" s="2"/>
    </row>
    <row r="47" spans="1:51" hidden="1" outlineLevel="1">
      <c r="A47" t="s">
        <v>2863</v>
      </c>
      <c r="B47" s="11" t="s">
        <v>3032</v>
      </c>
      <c r="C47" s="1">
        <f t="shared" si="0"/>
        <v>4731</v>
      </c>
      <c r="D47" s="7">
        <f>IF(N47&gt;0, RANK(N47,(N47:P47,Q47:AE47)),0)</f>
        <v>1</v>
      </c>
      <c r="E47" s="7">
        <f>IF(O47&gt;0,RANK(O47,(N47:P47,Q47:AE47)),0)</f>
        <v>2</v>
      </c>
      <c r="F47" s="7">
        <f t="shared" si="1"/>
        <v>3</v>
      </c>
      <c r="G47" s="1">
        <f t="shared" si="2"/>
        <v>497</v>
      </c>
      <c r="H47" s="2">
        <f t="shared" si="3"/>
        <v>0.10505178609173536</v>
      </c>
      <c r="I47" s="8"/>
      <c r="J47" s="2">
        <f t="shared" si="4"/>
        <v>0.54343690551680401</v>
      </c>
      <c r="K47" s="2">
        <f t="shared" si="5"/>
        <v>0.43838511942506869</v>
      </c>
      <c r="L47" s="2">
        <f t="shared" si="6"/>
        <v>9.3003593320651022E-3</v>
      </c>
      <c r="M47" s="2">
        <f t="shared" si="7"/>
        <v>8.8776157260621914E-3</v>
      </c>
      <c r="N47" s="1">
        <v>2571</v>
      </c>
      <c r="O47" s="1">
        <v>2074</v>
      </c>
      <c r="P47" s="1">
        <v>44</v>
      </c>
      <c r="Q47" s="1">
        <v>12</v>
      </c>
      <c r="R47" s="1">
        <v>1</v>
      </c>
      <c r="S47" s="1">
        <v>29</v>
      </c>
      <c r="T47" s="1">
        <v>0</v>
      </c>
      <c r="W47" s="1"/>
      <c r="Y47" s="1"/>
      <c r="Z47" s="1"/>
      <c r="AA47" s="1"/>
      <c r="AB47" s="1"/>
      <c r="AG47" t="str">
        <f t="shared" si="10"/>
        <v>East Windsor</v>
      </c>
      <c r="AH47" t="s">
        <v>3648</v>
      </c>
      <c r="AI47" s="11">
        <v>1</v>
      </c>
      <c r="AJ47" s="7">
        <v>23</v>
      </c>
      <c r="AL47" s="7" t="s">
        <v>4714</v>
      </c>
      <c r="AM47" t="s">
        <v>3989</v>
      </c>
      <c r="AN47" t="s">
        <v>3961</v>
      </c>
      <c r="AO47" t="s">
        <v>961</v>
      </c>
      <c r="AP47" t="str">
        <f t="shared" si="8"/>
        <v>09003</v>
      </c>
      <c r="AQ47" t="s">
        <v>2389</v>
      </c>
      <c r="AR47" t="str">
        <f t="shared" si="9"/>
        <v>0924800</v>
      </c>
      <c r="AV47">
        <v>26.82</v>
      </c>
      <c r="AW47">
        <v>0.53</v>
      </c>
      <c r="AX47">
        <v>26.29</v>
      </c>
      <c r="AY47" s="2"/>
    </row>
    <row r="48" spans="1:51" hidden="1" outlineLevel="1">
      <c r="A48" t="s">
        <v>2864</v>
      </c>
      <c r="B48" s="11" t="s">
        <v>3032</v>
      </c>
      <c r="C48" s="1">
        <f t="shared" si="0"/>
        <v>945</v>
      </c>
      <c r="D48" s="7">
        <f>IF(N48&gt;0, RANK(N48,(N48:P48,Q48:AE48)),0)</f>
        <v>2</v>
      </c>
      <c r="E48" s="7">
        <f>IF(O48&gt;0,RANK(O48,(N48:P48,Q48:AE48)),0)</f>
        <v>1</v>
      </c>
      <c r="F48" s="7">
        <f t="shared" si="1"/>
        <v>3</v>
      </c>
      <c r="G48" s="1">
        <f t="shared" si="2"/>
        <v>97</v>
      </c>
      <c r="H48" s="2">
        <f t="shared" si="3"/>
        <v>0.10264550264550265</v>
      </c>
      <c r="I48" s="8"/>
      <c r="J48" s="2">
        <f t="shared" si="4"/>
        <v>0.44021164021164022</v>
      </c>
      <c r="K48" s="2">
        <f t="shared" si="5"/>
        <v>0.54285714285714282</v>
      </c>
      <c r="L48" s="2">
        <f t="shared" si="6"/>
        <v>1.164021164021164E-2</v>
      </c>
      <c r="M48" s="2">
        <f t="shared" si="7"/>
        <v>5.2910052910052682E-3</v>
      </c>
      <c r="N48" s="1">
        <v>416</v>
      </c>
      <c r="O48" s="1">
        <v>513</v>
      </c>
      <c r="P48" s="1">
        <v>11</v>
      </c>
      <c r="Q48" s="1">
        <v>1</v>
      </c>
      <c r="R48" s="1">
        <v>1</v>
      </c>
      <c r="S48" s="1">
        <v>3</v>
      </c>
      <c r="T48" s="1">
        <v>0</v>
      </c>
      <c r="W48" s="1"/>
      <c r="Y48" s="1"/>
      <c r="Z48" s="1"/>
      <c r="AA48" s="1"/>
      <c r="AB48" s="1"/>
      <c r="AG48" t="str">
        <f t="shared" si="10"/>
        <v>Eastford</v>
      </c>
      <c r="AH48" t="s">
        <v>1550</v>
      </c>
      <c r="AI48" s="11">
        <v>2</v>
      </c>
      <c r="AJ48" s="7">
        <v>19</v>
      </c>
      <c r="AL48" s="7" t="s">
        <v>4714</v>
      </c>
      <c r="AM48" t="s">
        <v>4670</v>
      </c>
      <c r="AN48" t="s">
        <v>3949</v>
      </c>
      <c r="AO48" t="s">
        <v>972</v>
      </c>
      <c r="AP48" t="str">
        <f t="shared" si="8"/>
        <v>09015</v>
      </c>
      <c r="AQ48" t="s">
        <v>2389</v>
      </c>
      <c r="AR48" t="str">
        <f t="shared" si="9"/>
        <v>0921860</v>
      </c>
      <c r="AV48">
        <v>29.23</v>
      </c>
      <c r="AW48">
        <v>0.35</v>
      </c>
      <c r="AX48">
        <v>28.89</v>
      </c>
      <c r="AY48" s="2"/>
    </row>
    <row r="49" spans="1:51" hidden="1" outlineLevel="1">
      <c r="A49" t="s">
        <v>2444</v>
      </c>
      <c r="B49" s="11" t="s">
        <v>3032</v>
      </c>
      <c r="C49" s="1">
        <f t="shared" si="0"/>
        <v>4515</v>
      </c>
      <c r="D49" s="7">
        <f>IF(N49&gt;0, RANK(N49,(N49:P49,Q49:AE49)),0)</f>
        <v>2</v>
      </c>
      <c r="E49" s="7">
        <f>IF(O49&gt;0,RANK(O49,(N49:P49,Q49:AE49)),0)</f>
        <v>1</v>
      </c>
      <c r="F49" s="7">
        <f t="shared" si="1"/>
        <v>3</v>
      </c>
      <c r="G49" s="1">
        <f t="shared" si="2"/>
        <v>460</v>
      </c>
      <c r="H49" s="2">
        <f t="shared" si="3"/>
        <v>0.10188261351052048</v>
      </c>
      <c r="I49" s="8"/>
      <c r="J49" s="2">
        <f t="shared" si="4"/>
        <v>0.44341085271317832</v>
      </c>
      <c r="K49" s="2">
        <f t="shared" si="5"/>
        <v>0.54529346622369879</v>
      </c>
      <c r="L49" s="2">
        <f t="shared" si="6"/>
        <v>5.3156146179401996E-3</v>
      </c>
      <c r="M49" s="2">
        <f t="shared" si="7"/>
        <v>5.9800664451826425E-3</v>
      </c>
      <c r="N49" s="1">
        <v>2002</v>
      </c>
      <c r="O49" s="1">
        <v>2462</v>
      </c>
      <c r="P49" s="1">
        <v>24</v>
      </c>
      <c r="Q49" s="1">
        <v>16</v>
      </c>
      <c r="R49" s="1">
        <v>2</v>
      </c>
      <c r="S49" s="1">
        <v>9</v>
      </c>
      <c r="T49" s="1">
        <v>0</v>
      </c>
      <c r="W49" s="1"/>
      <c r="Y49" s="1"/>
      <c r="Z49" s="1"/>
      <c r="AA49" s="1"/>
      <c r="AB49" s="1"/>
      <c r="AG49" t="str">
        <f t="shared" si="10"/>
        <v>Easton</v>
      </c>
      <c r="AH49" t="s">
        <v>4066</v>
      </c>
      <c r="AI49" s="11">
        <v>4</v>
      </c>
      <c r="AJ49" s="7">
        <v>153</v>
      </c>
      <c r="AL49" s="7" t="s">
        <v>4714</v>
      </c>
      <c r="AM49" t="s">
        <v>3988</v>
      </c>
      <c r="AN49" t="s">
        <v>778</v>
      </c>
      <c r="AO49" t="s">
        <v>973</v>
      </c>
      <c r="AP49" t="str">
        <f t="shared" si="8"/>
        <v>09001</v>
      </c>
      <c r="AQ49" t="s">
        <v>2389</v>
      </c>
      <c r="AR49" t="str">
        <f t="shared" si="9"/>
        <v>0923890</v>
      </c>
      <c r="AV49">
        <v>28.63</v>
      </c>
      <c r="AW49">
        <v>1.21</v>
      </c>
      <c r="AX49">
        <v>27.42</v>
      </c>
      <c r="AY49" s="2"/>
    </row>
    <row r="50" spans="1:51" hidden="1" outlineLevel="1">
      <c r="A50" t="s">
        <v>2865</v>
      </c>
      <c r="B50" s="11" t="s">
        <v>3032</v>
      </c>
      <c r="C50" s="1">
        <f t="shared" si="0"/>
        <v>7271</v>
      </c>
      <c r="D50" s="7">
        <f>IF(N50&gt;0, RANK(N50,(N50:P50,Q50:AE50)),0)</f>
        <v>2</v>
      </c>
      <c r="E50" s="7">
        <f>IF(O50&gt;0,RANK(O50,(N50:P50,Q50:AE50)),0)</f>
        <v>1</v>
      </c>
      <c r="F50" s="7">
        <f t="shared" si="1"/>
        <v>3</v>
      </c>
      <c r="G50" s="1">
        <f t="shared" si="2"/>
        <v>233</v>
      </c>
      <c r="H50" s="2">
        <f t="shared" si="3"/>
        <v>3.2045110713794525E-2</v>
      </c>
      <c r="I50" s="8"/>
      <c r="J50" s="2">
        <f t="shared" si="4"/>
        <v>0.47682574611470224</v>
      </c>
      <c r="K50" s="2">
        <f t="shared" si="5"/>
        <v>0.50887085682849675</v>
      </c>
      <c r="L50" s="2">
        <f t="shared" si="6"/>
        <v>9.2146884885160232E-3</v>
      </c>
      <c r="M50" s="2">
        <f t="shared" si="7"/>
        <v>5.0887085682849251E-3</v>
      </c>
      <c r="N50" s="1">
        <v>3467</v>
      </c>
      <c r="O50" s="1">
        <v>3700</v>
      </c>
      <c r="P50" s="1">
        <v>67</v>
      </c>
      <c r="Q50" s="1">
        <v>16</v>
      </c>
      <c r="R50" s="1">
        <v>3</v>
      </c>
      <c r="S50" s="1">
        <v>18</v>
      </c>
      <c r="T50" s="1">
        <v>0</v>
      </c>
      <c r="W50" s="1"/>
      <c r="Y50" s="1"/>
      <c r="Z50" s="1"/>
      <c r="AA50" s="1"/>
      <c r="AB50" s="1"/>
      <c r="AG50" t="str">
        <f t="shared" si="10"/>
        <v>Ellington</v>
      </c>
      <c r="AH50" t="s">
        <v>2805</v>
      </c>
      <c r="AI50" s="11">
        <v>2</v>
      </c>
      <c r="AJ50" s="7">
        <v>21</v>
      </c>
      <c r="AL50" s="7" t="s">
        <v>4714</v>
      </c>
      <c r="AM50" t="s">
        <v>3235</v>
      </c>
      <c r="AN50" t="s">
        <v>3949</v>
      </c>
      <c r="AO50" t="s">
        <v>974</v>
      </c>
      <c r="AP50" t="str">
        <f t="shared" si="8"/>
        <v>09013</v>
      </c>
      <c r="AQ50" t="s">
        <v>2389</v>
      </c>
      <c r="AR50" t="str">
        <f t="shared" si="9"/>
        <v>0925360</v>
      </c>
      <c r="AV50">
        <v>34.61</v>
      </c>
      <c r="AW50">
        <v>0.55000000000000004</v>
      </c>
      <c r="AX50">
        <v>34.049999999999997</v>
      </c>
      <c r="AY50" s="2"/>
    </row>
    <row r="51" spans="1:51" hidden="1" outlineLevel="1">
      <c r="A51" t="s">
        <v>2871</v>
      </c>
      <c r="B51" s="11" t="s">
        <v>3032</v>
      </c>
      <c r="C51" s="1">
        <f t="shared" si="0"/>
        <v>19797</v>
      </c>
      <c r="D51" s="7">
        <f>IF(N51&gt;0, RANK(N51,(N51:P51,Q51:AE51)),0)</f>
        <v>1</v>
      </c>
      <c r="E51" s="7">
        <f>IF(O51&gt;0,RANK(O51,(N51:P51,Q51:AE51)),0)</f>
        <v>2</v>
      </c>
      <c r="F51" s="7">
        <f t="shared" si="1"/>
        <v>3</v>
      </c>
      <c r="G51" s="1">
        <f t="shared" si="2"/>
        <v>2157</v>
      </c>
      <c r="H51" s="2">
        <f t="shared" si="3"/>
        <v>0.10895590240945598</v>
      </c>
      <c r="I51" s="8"/>
      <c r="J51" s="2">
        <f t="shared" si="4"/>
        <v>0.54685053290902663</v>
      </c>
      <c r="K51" s="2">
        <f t="shared" si="5"/>
        <v>0.43789463049957067</v>
      </c>
      <c r="L51" s="2">
        <f t="shared" si="6"/>
        <v>8.3851088548770013E-3</v>
      </c>
      <c r="M51" s="2">
        <f t="shared" si="7"/>
        <v>6.8697277365256972E-3</v>
      </c>
      <c r="N51" s="1">
        <v>10826</v>
      </c>
      <c r="O51" s="1">
        <v>8669</v>
      </c>
      <c r="P51" s="1">
        <v>166</v>
      </c>
      <c r="Q51" s="1">
        <v>34</v>
      </c>
      <c r="R51" s="1">
        <v>18</v>
      </c>
      <c r="S51" s="1">
        <v>84</v>
      </c>
      <c r="T51" s="1">
        <v>0</v>
      </c>
      <c r="W51" s="1"/>
      <c r="Y51" s="1"/>
      <c r="Z51" s="1"/>
      <c r="AA51" s="1"/>
      <c r="AB51" s="1"/>
      <c r="AG51" t="str">
        <f t="shared" si="10"/>
        <v>Enfield</v>
      </c>
      <c r="AH51" t="s">
        <v>3648</v>
      </c>
      <c r="AI51" s="11">
        <v>2</v>
      </c>
      <c r="AJ51" s="7">
        <v>8</v>
      </c>
      <c r="AL51" s="7" t="s">
        <v>4714</v>
      </c>
      <c r="AM51" t="s">
        <v>3989</v>
      </c>
      <c r="AN51" t="s">
        <v>4370</v>
      </c>
      <c r="AO51" t="s">
        <v>977</v>
      </c>
      <c r="AP51" t="str">
        <f t="shared" si="8"/>
        <v>09003</v>
      </c>
      <c r="AQ51" t="s">
        <v>2389</v>
      </c>
      <c r="AR51" t="str">
        <f t="shared" si="9"/>
        <v>0925990</v>
      </c>
      <c r="AV51">
        <v>34.22</v>
      </c>
      <c r="AW51">
        <v>0.83</v>
      </c>
      <c r="AX51">
        <v>33.380000000000003</v>
      </c>
      <c r="AY51" s="2"/>
    </row>
    <row r="52" spans="1:51" hidden="1" outlineLevel="1">
      <c r="A52" t="s">
        <v>3273</v>
      </c>
      <c r="B52" s="11" t="s">
        <v>3032</v>
      </c>
      <c r="C52" s="1">
        <f t="shared" si="0"/>
        <v>4118</v>
      </c>
      <c r="D52" s="7">
        <f>IF(N52&gt;0, RANK(N52,(N52:P52,Q52:AE52)),0)</f>
        <v>1</v>
      </c>
      <c r="E52" s="7">
        <f>IF(O52&gt;0,RANK(O52,(N52:P52,Q52:AE52)),0)</f>
        <v>2</v>
      </c>
      <c r="F52" s="7">
        <f t="shared" si="1"/>
        <v>3</v>
      </c>
      <c r="G52" s="1">
        <f t="shared" si="2"/>
        <v>349</v>
      </c>
      <c r="H52" s="2">
        <f t="shared" si="3"/>
        <v>8.4749878581835844E-2</v>
      </c>
      <c r="I52" s="8"/>
      <c r="J52" s="2">
        <f t="shared" si="4"/>
        <v>0.53448275862068961</v>
      </c>
      <c r="K52" s="2">
        <f t="shared" si="5"/>
        <v>0.44973288003885381</v>
      </c>
      <c r="L52" s="2">
        <f t="shared" si="6"/>
        <v>8.0135988343856233E-3</v>
      </c>
      <c r="M52" s="2">
        <f t="shared" si="7"/>
        <v>7.770762506070953E-3</v>
      </c>
      <c r="N52" s="1">
        <v>2201</v>
      </c>
      <c r="O52" s="1">
        <v>1852</v>
      </c>
      <c r="P52" s="1">
        <v>33</v>
      </c>
      <c r="Q52" s="1">
        <v>11</v>
      </c>
      <c r="R52" s="1">
        <v>3</v>
      </c>
      <c r="S52" s="1">
        <v>18</v>
      </c>
      <c r="T52" s="1">
        <v>0</v>
      </c>
      <c r="W52" s="1"/>
      <c r="Y52" s="1"/>
      <c r="Z52" s="1"/>
      <c r="AA52" s="1"/>
      <c r="AB52" s="1"/>
      <c r="AG52" t="str">
        <f t="shared" si="10"/>
        <v>Essex</v>
      </c>
      <c r="AH52" t="s">
        <v>4409</v>
      </c>
      <c r="AI52" s="11">
        <v>2</v>
      </c>
      <c r="AJ52" s="7">
        <v>141</v>
      </c>
      <c r="AL52" s="7" t="s">
        <v>4714</v>
      </c>
      <c r="AM52" t="s">
        <v>2597</v>
      </c>
      <c r="AN52" t="s">
        <v>737</v>
      </c>
      <c r="AO52" t="s">
        <v>978</v>
      </c>
      <c r="AP52" t="str">
        <f t="shared" si="8"/>
        <v>09007</v>
      </c>
      <c r="AQ52" t="s">
        <v>2389</v>
      </c>
      <c r="AR52" t="str">
        <f t="shared" si="9"/>
        <v>0926270</v>
      </c>
      <c r="AV52">
        <v>11.82</v>
      </c>
      <c r="AW52">
        <v>1.46</v>
      </c>
      <c r="AX52">
        <v>10.36</v>
      </c>
      <c r="AY52" s="2"/>
    </row>
    <row r="53" spans="1:51" hidden="1" outlineLevel="1">
      <c r="A53" t="s">
        <v>4066</v>
      </c>
      <c r="B53" s="11" t="s">
        <v>3032</v>
      </c>
      <c r="C53" s="1">
        <f t="shared" si="0"/>
        <v>30222</v>
      </c>
      <c r="D53" s="7">
        <f>IF(N53&gt;0, RANK(N53,(N53:P53,Q53:AE53)),0)</f>
        <v>1</v>
      </c>
      <c r="E53" s="7">
        <f>IF(O53&gt;0,RANK(O53,(N53:P53,Q53:AE53)),0)</f>
        <v>2</v>
      </c>
      <c r="F53" s="7">
        <f t="shared" si="1"/>
        <v>3</v>
      </c>
      <c r="G53" s="1">
        <f t="shared" si="2"/>
        <v>362</v>
      </c>
      <c r="H53" s="2">
        <f t="shared" si="3"/>
        <v>1.1978029250215076E-2</v>
      </c>
      <c r="I53" s="8"/>
      <c r="J53" s="2">
        <f t="shared" si="4"/>
        <v>0.49857719542055456</v>
      </c>
      <c r="K53" s="2">
        <f t="shared" si="5"/>
        <v>0.48659916617033949</v>
      </c>
      <c r="L53" s="2">
        <f t="shared" si="6"/>
        <v>6.7500496327178878E-3</v>
      </c>
      <c r="M53" s="2">
        <f t="shared" si="7"/>
        <v>8.0735887763880559E-3</v>
      </c>
      <c r="N53" s="1">
        <v>15068</v>
      </c>
      <c r="O53" s="1">
        <v>14706</v>
      </c>
      <c r="P53" s="1">
        <v>204</v>
      </c>
      <c r="Q53" s="1">
        <v>71</v>
      </c>
      <c r="R53" s="1">
        <v>26</v>
      </c>
      <c r="S53" s="1">
        <v>147</v>
      </c>
      <c r="T53" s="1">
        <v>0</v>
      </c>
      <c r="W53" s="1"/>
      <c r="Y53" s="1"/>
      <c r="Z53" s="1"/>
      <c r="AA53" s="1"/>
      <c r="AB53" s="1"/>
      <c r="AG53" t="str">
        <f t="shared" si="10"/>
        <v>Fairfield</v>
      </c>
      <c r="AH53" t="s">
        <v>4066</v>
      </c>
      <c r="AI53" s="11">
        <v>4</v>
      </c>
      <c r="AJ53" s="7">
        <v>162</v>
      </c>
      <c r="AL53" s="7" t="s">
        <v>4714</v>
      </c>
      <c r="AM53" t="s">
        <v>3988</v>
      </c>
      <c r="AN53" t="s">
        <v>3970</v>
      </c>
      <c r="AO53" t="s">
        <v>1287</v>
      </c>
      <c r="AP53" t="str">
        <f t="shared" si="8"/>
        <v>09001</v>
      </c>
      <c r="AQ53" t="s">
        <v>2389</v>
      </c>
      <c r="AR53" t="str">
        <f t="shared" si="9"/>
        <v>0926620</v>
      </c>
      <c r="AV53">
        <v>31.33</v>
      </c>
      <c r="AW53">
        <v>1.3</v>
      </c>
      <c r="AX53">
        <v>30.03</v>
      </c>
      <c r="AY53" s="2"/>
    </row>
    <row r="54" spans="1:51" hidden="1" outlineLevel="1">
      <c r="A54" t="s">
        <v>2803</v>
      </c>
      <c r="B54" s="11" t="s">
        <v>3032</v>
      </c>
      <c r="C54" s="1">
        <f t="shared" si="0"/>
        <v>13700</v>
      </c>
      <c r="D54" s="7">
        <f>IF(N54&gt;0, RANK(N54,(N54:P54,Q54:AE54)),0)</f>
        <v>1</v>
      </c>
      <c r="E54" s="7">
        <f>IF(O54&gt;0,RANK(O54,(N54:P54,Q54:AE54)),0)</f>
        <v>2</v>
      </c>
      <c r="F54" s="7">
        <f t="shared" si="1"/>
        <v>3</v>
      </c>
      <c r="G54" s="1">
        <f t="shared" si="2"/>
        <v>911</v>
      </c>
      <c r="H54" s="2">
        <f t="shared" si="3"/>
        <v>6.64963503649635E-2</v>
      </c>
      <c r="I54" s="8"/>
      <c r="J54" s="2">
        <f t="shared" si="4"/>
        <v>0.5262043795620438</v>
      </c>
      <c r="K54" s="2">
        <f t="shared" si="5"/>
        <v>0.45970802919708031</v>
      </c>
      <c r="L54" s="2">
        <f t="shared" si="6"/>
        <v>6.7883211678832116E-3</v>
      </c>
      <c r="M54" s="2">
        <f t="shared" si="7"/>
        <v>7.2992700729926736E-3</v>
      </c>
      <c r="N54" s="1">
        <v>7209</v>
      </c>
      <c r="O54" s="1">
        <v>6298</v>
      </c>
      <c r="P54" s="1">
        <v>93</v>
      </c>
      <c r="Q54" s="1">
        <v>37</v>
      </c>
      <c r="R54" s="1">
        <v>13</v>
      </c>
      <c r="S54" s="1">
        <v>50</v>
      </c>
      <c r="T54" s="1">
        <v>0</v>
      </c>
      <c r="W54" s="1"/>
      <c r="Y54" s="1"/>
      <c r="Z54" s="1"/>
      <c r="AA54" s="1"/>
      <c r="AB54" s="1"/>
      <c r="AG54" t="str">
        <f t="shared" si="10"/>
        <v>Farmington</v>
      </c>
      <c r="AH54" t="s">
        <v>3648</v>
      </c>
      <c r="AI54" s="11">
        <v>5</v>
      </c>
      <c r="AJ54" s="7">
        <v>55</v>
      </c>
      <c r="AL54" s="7" t="s">
        <v>4714</v>
      </c>
      <c r="AM54" t="s">
        <v>3989</v>
      </c>
      <c r="AN54" t="s">
        <v>4019</v>
      </c>
      <c r="AO54" t="s">
        <v>954</v>
      </c>
      <c r="AP54" t="str">
        <f t="shared" si="8"/>
        <v>09003</v>
      </c>
      <c r="AQ54" t="s">
        <v>2389</v>
      </c>
      <c r="AR54" t="str">
        <f t="shared" si="9"/>
        <v>0927600</v>
      </c>
      <c r="AV54">
        <v>28.77</v>
      </c>
      <c r="AW54">
        <v>0.72</v>
      </c>
      <c r="AX54">
        <v>28.06</v>
      </c>
      <c r="AY54" s="2"/>
    </row>
    <row r="55" spans="1:51" hidden="1" outlineLevel="1">
      <c r="A55" t="s">
        <v>3082</v>
      </c>
      <c r="B55" s="11" t="s">
        <v>3032</v>
      </c>
      <c r="C55" s="1">
        <f t="shared" si="0"/>
        <v>1068</v>
      </c>
      <c r="D55" s="7">
        <f>IF(N55&gt;0, RANK(N55,(N55:P55,Q55:AE55)),0)</f>
        <v>2</v>
      </c>
      <c r="E55" s="7">
        <f>IF(O55&gt;0,RANK(O55,(N55:P55,Q55:AE55)),0)</f>
        <v>1</v>
      </c>
      <c r="F55" s="7">
        <f t="shared" si="1"/>
        <v>3</v>
      </c>
      <c r="G55" s="1">
        <f t="shared" si="2"/>
        <v>27</v>
      </c>
      <c r="H55" s="2">
        <f t="shared" si="3"/>
        <v>2.5280898876404494E-2</v>
      </c>
      <c r="I55" s="8"/>
      <c r="J55" s="2">
        <f t="shared" si="4"/>
        <v>0.4803370786516854</v>
      </c>
      <c r="K55" s="2">
        <f t="shared" si="5"/>
        <v>0.5056179775280899</v>
      </c>
      <c r="L55" s="2">
        <f t="shared" si="6"/>
        <v>7.4906367041198503E-3</v>
      </c>
      <c r="M55" s="2">
        <f t="shared" si="7"/>
        <v>6.5543071161048476E-3</v>
      </c>
      <c r="N55" s="1">
        <v>513</v>
      </c>
      <c r="O55" s="1">
        <v>540</v>
      </c>
      <c r="P55" s="1">
        <v>8</v>
      </c>
      <c r="Q55" s="1">
        <v>2</v>
      </c>
      <c r="R55" s="1">
        <v>1</v>
      </c>
      <c r="S55" s="1">
        <v>4</v>
      </c>
      <c r="T55" s="1">
        <v>0</v>
      </c>
      <c r="W55" s="1"/>
      <c r="Y55" s="1"/>
      <c r="Z55" s="1"/>
      <c r="AA55" s="1"/>
      <c r="AB55" s="1"/>
      <c r="AG55" t="str">
        <f t="shared" si="10"/>
        <v>Franklin</v>
      </c>
      <c r="AH55" t="s">
        <v>2804</v>
      </c>
      <c r="AI55" s="11">
        <v>2</v>
      </c>
      <c r="AJ55" s="7">
        <v>81</v>
      </c>
      <c r="AL55" s="7" t="s">
        <v>4714</v>
      </c>
      <c r="AM55" t="s">
        <v>3234</v>
      </c>
      <c r="AN55" t="s">
        <v>3441</v>
      </c>
      <c r="AO55" t="s">
        <v>955</v>
      </c>
      <c r="AP55" t="str">
        <f t="shared" si="8"/>
        <v>09011</v>
      </c>
      <c r="AQ55" t="s">
        <v>2389</v>
      </c>
      <c r="AR55" t="str">
        <f t="shared" si="9"/>
        <v>0929910</v>
      </c>
      <c r="AV55">
        <v>19.579999999999998</v>
      </c>
      <c r="AW55">
        <v>7.0000000000000007E-2</v>
      </c>
      <c r="AX55">
        <v>19.510000000000002</v>
      </c>
      <c r="AY55" s="2"/>
    </row>
    <row r="56" spans="1:51" hidden="1" outlineLevel="1">
      <c r="A56" t="s">
        <v>1892</v>
      </c>
      <c r="B56" s="11" t="s">
        <v>3032</v>
      </c>
      <c r="C56" s="1">
        <f t="shared" si="0"/>
        <v>19105</v>
      </c>
      <c r="D56" s="7">
        <f>IF(N56&gt;0, RANK(N56,(N56:P56,Q56:AE56)),0)</f>
        <v>1</v>
      </c>
      <c r="E56" s="7">
        <f>IF(O56&gt;0,RANK(O56,(N56:P56,Q56:AE56)),0)</f>
        <v>2</v>
      </c>
      <c r="F56" s="7">
        <f t="shared" si="1"/>
        <v>3</v>
      </c>
      <c r="G56" s="1">
        <f t="shared" si="2"/>
        <v>1117</v>
      </c>
      <c r="H56" s="2">
        <f t="shared" si="3"/>
        <v>5.8466370060193666E-2</v>
      </c>
      <c r="I56" s="8"/>
      <c r="J56" s="2">
        <f t="shared" si="4"/>
        <v>0.52190526040303586</v>
      </c>
      <c r="K56" s="2">
        <f t="shared" si="5"/>
        <v>0.46343889034284219</v>
      </c>
      <c r="L56" s="2">
        <f t="shared" si="6"/>
        <v>8.58414027741429E-3</v>
      </c>
      <c r="M56" s="2">
        <f t="shared" si="7"/>
        <v>6.0717089767076543E-3</v>
      </c>
      <c r="N56" s="1">
        <v>9971</v>
      </c>
      <c r="O56" s="1">
        <v>8854</v>
      </c>
      <c r="P56" s="1">
        <v>164</v>
      </c>
      <c r="Q56" s="1">
        <v>38</v>
      </c>
      <c r="R56" s="1">
        <v>12</v>
      </c>
      <c r="S56" s="1">
        <v>66</v>
      </c>
      <c r="T56" s="1">
        <v>0</v>
      </c>
      <c r="W56" s="1"/>
      <c r="Y56" s="1"/>
      <c r="Z56" s="1"/>
      <c r="AA56" s="1"/>
      <c r="AB56" s="1"/>
      <c r="AG56" t="str">
        <f t="shared" si="10"/>
        <v>Glastonbury</v>
      </c>
      <c r="AH56" t="s">
        <v>3648</v>
      </c>
      <c r="AI56" s="11">
        <v>0</v>
      </c>
      <c r="AJ56" s="7">
        <v>62</v>
      </c>
      <c r="AL56" s="7" t="s">
        <v>4714</v>
      </c>
      <c r="AM56" t="s">
        <v>3989</v>
      </c>
      <c r="AN56" t="s">
        <v>4371</v>
      </c>
      <c r="AO56" t="s">
        <v>956</v>
      </c>
      <c r="AP56" t="str">
        <f t="shared" si="8"/>
        <v>09003</v>
      </c>
      <c r="AQ56" t="s">
        <v>2389</v>
      </c>
      <c r="AR56" t="str">
        <f t="shared" si="9"/>
        <v>0931240</v>
      </c>
      <c r="AV56">
        <v>52.29</v>
      </c>
      <c r="AW56">
        <v>0.92</v>
      </c>
      <c r="AX56">
        <v>51.37</v>
      </c>
      <c r="AY56" s="2"/>
    </row>
    <row r="57" spans="1:51" hidden="1" outlineLevel="1">
      <c r="A57" t="s">
        <v>4429</v>
      </c>
      <c r="B57" s="11" t="s">
        <v>3032</v>
      </c>
      <c r="C57" s="1">
        <f t="shared" si="0"/>
        <v>1696</v>
      </c>
      <c r="D57" s="7">
        <f>IF(N57&gt;0, RANK(N57,(N57:P57,Q57:AE57)),0)</f>
        <v>2</v>
      </c>
      <c r="E57" s="7">
        <f>IF(O57&gt;0,RANK(O57,(N57:P57,Q57:AE57)),0)</f>
        <v>1</v>
      </c>
      <c r="F57" s="7">
        <f t="shared" si="1"/>
        <v>3</v>
      </c>
      <c r="G57" s="1">
        <f t="shared" si="2"/>
        <v>239</v>
      </c>
      <c r="H57" s="2">
        <f t="shared" si="3"/>
        <v>0.14091981132075471</v>
      </c>
      <c r="I57" s="8"/>
      <c r="J57" s="2">
        <f t="shared" si="4"/>
        <v>0.42158018867924529</v>
      </c>
      <c r="K57" s="2">
        <f t="shared" si="5"/>
        <v>0.5625</v>
      </c>
      <c r="L57" s="2">
        <f t="shared" si="6"/>
        <v>8.8443396226415092E-3</v>
      </c>
      <c r="M57" s="2">
        <f t="shared" si="7"/>
        <v>7.0754716981131973E-3</v>
      </c>
      <c r="N57" s="1">
        <v>715</v>
      </c>
      <c r="O57" s="1">
        <v>954</v>
      </c>
      <c r="P57" s="1">
        <v>15</v>
      </c>
      <c r="Q57" s="1">
        <v>6</v>
      </c>
      <c r="R57" s="1">
        <v>2</v>
      </c>
      <c r="S57" s="1">
        <v>4</v>
      </c>
      <c r="T57" s="1">
        <v>0</v>
      </c>
      <c r="W57" s="1"/>
      <c r="Y57" s="1"/>
      <c r="Z57" s="1"/>
      <c r="AA57" s="1"/>
      <c r="AB57" s="1"/>
      <c r="AG57" t="str">
        <f t="shared" si="10"/>
        <v>Goshen</v>
      </c>
      <c r="AH57" t="s">
        <v>3281</v>
      </c>
      <c r="AI57" s="11">
        <v>5</v>
      </c>
      <c r="AJ57" s="7">
        <v>32</v>
      </c>
      <c r="AL57" s="7" t="s">
        <v>4714</v>
      </c>
      <c r="AM57" t="s">
        <v>3632</v>
      </c>
      <c r="AN57" t="s">
        <v>3970</v>
      </c>
      <c r="AO57" t="s">
        <v>670</v>
      </c>
      <c r="AP57" t="str">
        <f t="shared" si="8"/>
        <v>09005</v>
      </c>
      <c r="AQ57" t="s">
        <v>2389</v>
      </c>
      <c r="AR57" t="str">
        <f t="shared" si="9"/>
        <v>0932290</v>
      </c>
      <c r="AV57">
        <v>45.2</v>
      </c>
      <c r="AW57">
        <v>1.55</v>
      </c>
      <c r="AX57">
        <v>43.66</v>
      </c>
      <c r="AY57" s="2"/>
    </row>
    <row r="58" spans="1:51" hidden="1" outlineLevel="1">
      <c r="A58" t="s">
        <v>1614</v>
      </c>
      <c r="B58" s="11" t="s">
        <v>3032</v>
      </c>
      <c r="C58" s="1">
        <f t="shared" si="0"/>
        <v>6249</v>
      </c>
      <c r="D58" s="7">
        <f>IF(N58&gt;0, RANK(N58,(N58:P58,Q58:AE58)),0)</f>
        <v>2</v>
      </c>
      <c r="E58" s="7">
        <f>IF(O58&gt;0,RANK(O58,(N58:P58,Q58:AE58)),0)</f>
        <v>1</v>
      </c>
      <c r="F58" s="7">
        <f t="shared" si="1"/>
        <v>3</v>
      </c>
      <c r="G58" s="1">
        <f t="shared" si="2"/>
        <v>93</v>
      </c>
      <c r="H58" s="2">
        <f t="shared" si="3"/>
        <v>1.4882381180988958E-2</v>
      </c>
      <c r="I58" s="8"/>
      <c r="J58" s="2">
        <f t="shared" si="4"/>
        <v>0.48247719635141623</v>
      </c>
      <c r="K58" s="2">
        <f t="shared" si="5"/>
        <v>0.49735957753240517</v>
      </c>
      <c r="L58" s="2">
        <f t="shared" si="6"/>
        <v>9.7615618498959836E-3</v>
      </c>
      <c r="M58" s="2">
        <f t="shared" si="7"/>
        <v>1.0401664266282562E-2</v>
      </c>
      <c r="N58" s="1">
        <v>3015</v>
      </c>
      <c r="O58" s="1">
        <v>3108</v>
      </c>
      <c r="P58" s="1">
        <v>61</v>
      </c>
      <c r="Q58" s="1">
        <v>27</v>
      </c>
      <c r="R58" s="1">
        <v>12</v>
      </c>
      <c r="S58" s="1">
        <v>26</v>
      </c>
      <c r="T58" s="1">
        <v>0</v>
      </c>
      <c r="W58" s="1"/>
      <c r="Y58" s="1"/>
      <c r="Z58" s="1"/>
      <c r="AA58" s="1"/>
      <c r="AB58" s="1"/>
      <c r="AG58" t="str">
        <f t="shared" si="10"/>
        <v>Granby</v>
      </c>
      <c r="AH58" t="s">
        <v>3648</v>
      </c>
      <c r="AI58" s="11">
        <v>1</v>
      </c>
      <c r="AJ58" s="7">
        <v>6</v>
      </c>
      <c r="AL58" s="7" t="s">
        <v>4714</v>
      </c>
      <c r="AM58" t="s">
        <v>3989</v>
      </c>
      <c r="AN58" t="s">
        <v>4002</v>
      </c>
      <c r="AO58" t="s">
        <v>671</v>
      </c>
      <c r="AP58" t="str">
        <f t="shared" si="8"/>
        <v>09003</v>
      </c>
      <c r="AQ58" t="s">
        <v>2389</v>
      </c>
      <c r="AR58" t="str">
        <f t="shared" si="9"/>
        <v>0932640</v>
      </c>
      <c r="AV58">
        <v>40.82</v>
      </c>
      <c r="AW58">
        <v>0.13</v>
      </c>
      <c r="AX58">
        <v>40.69</v>
      </c>
      <c r="AY58" s="2"/>
    </row>
    <row r="59" spans="1:51" hidden="1" outlineLevel="1">
      <c r="A59" t="s">
        <v>1923</v>
      </c>
      <c r="B59" s="11" t="s">
        <v>3032</v>
      </c>
      <c r="C59" s="1">
        <f t="shared" si="0"/>
        <v>30500</v>
      </c>
      <c r="D59" s="7">
        <f>IF(N59&gt;0, RANK(N59,(N59:P59,Q59:AE59)),0)</f>
        <v>2</v>
      </c>
      <c r="E59" s="7">
        <f>IF(O59&gt;0,RANK(O59,(N59:P59,Q59:AE59)),0)</f>
        <v>1</v>
      </c>
      <c r="F59" s="7">
        <f t="shared" si="1"/>
        <v>3</v>
      </c>
      <c r="G59" s="1">
        <f t="shared" si="2"/>
        <v>1496</v>
      </c>
      <c r="H59" s="2">
        <f t="shared" si="3"/>
        <v>4.9049180327868855E-2</v>
      </c>
      <c r="I59" s="8"/>
      <c r="J59" s="2">
        <f t="shared" si="4"/>
        <v>0.46996721311475409</v>
      </c>
      <c r="K59" s="2">
        <f t="shared" si="5"/>
        <v>0.51901639344262296</v>
      </c>
      <c r="L59" s="2">
        <f t="shared" si="6"/>
        <v>5.1803278688524589E-3</v>
      </c>
      <c r="M59" s="2">
        <f t="shared" si="7"/>
        <v>5.8360655737704926E-3</v>
      </c>
      <c r="N59" s="1">
        <v>14334</v>
      </c>
      <c r="O59" s="1">
        <v>15830</v>
      </c>
      <c r="P59" s="1">
        <v>158</v>
      </c>
      <c r="Q59" s="1">
        <v>74</v>
      </c>
      <c r="R59" s="1">
        <v>18</v>
      </c>
      <c r="S59" s="1">
        <v>86</v>
      </c>
      <c r="T59" s="1">
        <v>0</v>
      </c>
      <c r="W59" s="1"/>
      <c r="Y59" s="1"/>
      <c r="Z59" s="1"/>
      <c r="AA59" s="1"/>
      <c r="AB59" s="1"/>
      <c r="AG59" t="str">
        <f t="shared" si="10"/>
        <v>Greenwich</v>
      </c>
      <c r="AH59" t="s">
        <v>4066</v>
      </c>
      <c r="AI59" s="11">
        <v>4</v>
      </c>
      <c r="AJ59" s="7">
        <v>168</v>
      </c>
      <c r="AL59" s="7" t="s">
        <v>4714</v>
      </c>
      <c r="AM59" t="s">
        <v>3988</v>
      </c>
      <c r="AN59" t="s">
        <v>737</v>
      </c>
      <c r="AO59" t="s">
        <v>672</v>
      </c>
      <c r="AP59" t="str">
        <f t="shared" si="8"/>
        <v>09001</v>
      </c>
      <c r="AQ59" t="s">
        <v>2389</v>
      </c>
      <c r="AR59" t="str">
        <f t="shared" si="9"/>
        <v>0933620</v>
      </c>
      <c r="AV59">
        <v>67.239999999999995</v>
      </c>
      <c r="AW59">
        <v>19.420000000000002</v>
      </c>
      <c r="AX59">
        <v>47.83</v>
      </c>
      <c r="AY59" s="2"/>
    </row>
    <row r="60" spans="1:51" hidden="1" outlineLevel="1">
      <c r="A60" t="s">
        <v>1924</v>
      </c>
      <c r="B60" s="11" t="s">
        <v>3032</v>
      </c>
      <c r="C60" s="1">
        <f t="shared" si="0"/>
        <v>4846</v>
      </c>
      <c r="D60" s="7">
        <f>IF(N60&gt;0, RANK(N60,(N60:P60,Q60:AE60)),0)</f>
        <v>1</v>
      </c>
      <c r="E60" s="7">
        <f>IF(O60&gt;0,RANK(O60,(N60:P60,Q60:AE60)),0)</f>
        <v>2</v>
      </c>
      <c r="F60" s="7">
        <f t="shared" si="1"/>
        <v>3</v>
      </c>
      <c r="G60" s="1">
        <f t="shared" si="2"/>
        <v>456</v>
      </c>
      <c r="H60" s="2">
        <f t="shared" si="3"/>
        <v>9.4098225340486993E-2</v>
      </c>
      <c r="I60" s="8"/>
      <c r="J60" s="2">
        <f t="shared" si="4"/>
        <v>0.53631861328931074</v>
      </c>
      <c r="K60" s="2">
        <f t="shared" si="5"/>
        <v>0.44222038794882379</v>
      </c>
      <c r="L60" s="2">
        <f t="shared" si="6"/>
        <v>1.0524143623607098E-2</v>
      </c>
      <c r="M60" s="2">
        <f t="shared" si="7"/>
        <v>1.0936855138258371E-2</v>
      </c>
      <c r="N60" s="1">
        <v>2599</v>
      </c>
      <c r="O60" s="1">
        <v>2143</v>
      </c>
      <c r="P60" s="1">
        <v>51</v>
      </c>
      <c r="Q60" s="1">
        <v>12</v>
      </c>
      <c r="R60" s="1">
        <v>1</v>
      </c>
      <c r="S60" s="1">
        <v>40</v>
      </c>
      <c r="T60" s="1">
        <v>0</v>
      </c>
      <c r="W60" s="1"/>
      <c r="Y60" s="1"/>
      <c r="Z60" s="1"/>
      <c r="AA60" s="1"/>
      <c r="AB60" s="1"/>
      <c r="AG60" t="str">
        <f t="shared" si="10"/>
        <v>Griswold</v>
      </c>
      <c r="AH60" t="s">
        <v>2804</v>
      </c>
      <c r="AI60" s="11">
        <v>2</v>
      </c>
      <c r="AJ60" s="7">
        <v>90</v>
      </c>
      <c r="AL60" s="7" t="s">
        <v>4714</v>
      </c>
      <c r="AM60" t="s">
        <v>3234</v>
      </c>
      <c r="AN60" t="s">
        <v>3949</v>
      </c>
      <c r="AO60" t="s">
        <v>673</v>
      </c>
      <c r="AP60" t="str">
        <f t="shared" si="8"/>
        <v>09011</v>
      </c>
      <c r="AQ60" t="s">
        <v>2389</v>
      </c>
      <c r="AR60" t="str">
        <f t="shared" si="9"/>
        <v>0933900</v>
      </c>
      <c r="AV60">
        <v>37.1</v>
      </c>
      <c r="AW60">
        <v>2.16</v>
      </c>
      <c r="AX60">
        <v>34.950000000000003</v>
      </c>
      <c r="AY60" s="2"/>
    </row>
    <row r="61" spans="1:51" hidden="1" outlineLevel="1">
      <c r="A61" t="s">
        <v>1604</v>
      </c>
      <c r="B61" s="11" t="s">
        <v>3032</v>
      </c>
      <c r="C61" s="1">
        <f t="shared" si="0"/>
        <v>14757</v>
      </c>
      <c r="D61" s="7">
        <f>IF(N61&gt;0, RANK(N61,(N61:P61,Q61:AE61)),0)</f>
        <v>1</v>
      </c>
      <c r="E61" s="7">
        <f>IF(O61&gt;0,RANK(O61,(N61:P61,Q61:AE61)),0)</f>
        <v>2</v>
      </c>
      <c r="F61" s="7">
        <f t="shared" si="1"/>
        <v>3</v>
      </c>
      <c r="G61" s="1">
        <f t="shared" si="2"/>
        <v>1541</v>
      </c>
      <c r="H61" s="2">
        <f t="shared" si="3"/>
        <v>0.10442501863522397</v>
      </c>
      <c r="I61" s="8"/>
      <c r="J61" s="2">
        <f t="shared" si="4"/>
        <v>0.54306430846377995</v>
      </c>
      <c r="K61" s="2">
        <f t="shared" si="5"/>
        <v>0.43863928982855593</v>
      </c>
      <c r="L61" s="2">
        <f t="shared" si="6"/>
        <v>9.4192586569085864E-3</v>
      </c>
      <c r="M61" s="2">
        <f t="shared" si="7"/>
        <v>8.8771430507555253E-3</v>
      </c>
      <c r="N61" s="1">
        <v>8014</v>
      </c>
      <c r="O61" s="1">
        <v>6473</v>
      </c>
      <c r="P61" s="1">
        <v>139</v>
      </c>
      <c r="Q61" s="1">
        <v>46</v>
      </c>
      <c r="R61" s="1">
        <v>16</v>
      </c>
      <c r="S61" s="1">
        <v>69</v>
      </c>
      <c r="T61" s="1">
        <v>0</v>
      </c>
      <c r="W61" s="1"/>
      <c r="Y61" s="1"/>
      <c r="Z61" s="1"/>
      <c r="AA61" s="1"/>
      <c r="AB61" s="1"/>
      <c r="AG61" t="str">
        <f t="shared" si="10"/>
        <v>Groton</v>
      </c>
      <c r="AH61" t="s">
        <v>2804</v>
      </c>
      <c r="AI61" s="11">
        <v>2</v>
      </c>
      <c r="AJ61" s="7">
        <v>137</v>
      </c>
      <c r="AL61" s="7" t="s">
        <v>4714</v>
      </c>
      <c r="AM61" t="s">
        <v>3234</v>
      </c>
      <c r="AN61" t="s">
        <v>778</v>
      </c>
      <c r="AO61" t="s">
        <v>674</v>
      </c>
      <c r="AP61" t="str">
        <f t="shared" si="8"/>
        <v>09011</v>
      </c>
      <c r="AQ61" t="s">
        <v>2389</v>
      </c>
      <c r="AR61" t="str">
        <f t="shared" si="9"/>
        <v>0934250</v>
      </c>
      <c r="AV61">
        <v>45.2</v>
      </c>
      <c r="AW61">
        <v>13.9</v>
      </c>
      <c r="AX61">
        <v>31.3</v>
      </c>
      <c r="AY61" s="2"/>
    </row>
    <row r="62" spans="1:51" hidden="1" outlineLevel="1">
      <c r="A62" t="s">
        <v>3318</v>
      </c>
      <c r="B62" s="11" t="s">
        <v>3032</v>
      </c>
      <c r="C62" s="1">
        <f t="shared" si="0"/>
        <v>12990</v>
      </c>
      <c r="D62" s="7">
        <f>IF(N62&gt;0, RANK(N62,(N62:P62,Q62:AE62)),0)</f>
        <v>1</v>
      </c>
      <c r="E62" s="7">
        <f>IF(O62&gt;0,RANK(O62,(N62:P62,Q62:AE62)),0)</f>
        <v>2</v>
      </c>
      <c r="F62" s="7">
        <f t="shared" si="1"/>
        <v>3</v>
      </c>
      <c r="G62" s="1">
        <f t="shared" si="2"/>
        <v>1740</v>
      </c>
      <c r="H62" s="2">
        <f t="shared" si="3"/>
        <v>0.13394919168591224</v>
      </c>
      <c r="I62" s="8"/>
      <c r="J62" s="2">
        <f t="shared" si="4"/>
        <v>0.56150885296381836</v>
      </c>
      <c r="K62" s="2">
        <f t="shared" si="5"/>
        <v>0.42755966127790607</v>
      </c>
      <c r="L62" s="2">
        <f t="shared" si="6"/>
        <v>7.3133179368745187E-3</v>
      </c>
      <c r="M62" s="2">
        <f t="shared" si="7"/>
        <v>3.6181678214010533E-3</v>
      </c>
      <c r="N62" s="1">
        <v>7294</v>
      </c>
      <c r="O62" s="1">
        <v>5554</v>
      </c>
      <c r="P62" s="1">
        <v>95</v>
      </c>
      <c r="Q62" s="1">
        <v>18</v>
      </c>
      <c r="R62" s="1">
        <v>5</v>
      </c>
      <c r="S62" s="1">
        <v>24</v>
      </c>
      <c r="T62" s="1">
        <v>0</v>
      </c>
      <c r="W62" s="1"/>
      <c r="Y62" s="1"/>
      <c r="Z62" s="1"/>
      <c r="AA62" s="1"/>
      <c r="AB62" s="1"/>
      <c r="AG62" t="str">
        <f t="shared" si="10"/>
        <v>Guilford</v>
      </c>
      <c r="AH62" t="s">
        <v>2452</v>
      </c>
      <c r="AI62" s="11">
        <v>3</v>
      </c>
      <c r="AJ62" s="7">
        <v>129</v>
      </c>
      <c r="AL62" s="7" t="s">
        <v>4714</v>
      </c>
      <c r="AM62" t="s">
        <v>3218</v>
      </c>
      <c r="AN62" t="s">
        <v>737</v>
      </c>
      <c r="AO62" t="s">
        <v>675</v>
      </c>
      <c r="AP62" t="str">
        <f t="shared" si="8"/>
        <v>09009</v>
      </c>
      <c r="AQ62" t="s">
        <v>2389</v>
      </c>
      <c r="AR62" t="str">
        <f t="shared" si="9"/>
        <v>0934950</v>
      </c>
      <c r="AV62">
        <v>49.73</v>
      </c>
      <c r="AW62">
        <v>2.68</v>
      </c>
      <c r="AX62">
        <v>47.05</v>
      </c>
      <c r="AY62" s="2"/>
    </row>
    <row r="63" spans="1:51" hidden="1" outlineLevel="1">
      <c r="A63" t="s">
        <v>1663</v>
      </c>
      <c r="B63" s="11" t="s">
        <v>3032</v>
      </c>
      <c r="C63" s="1">
        <f t="shared" si="0"/>
        <v>4462</v>
      </c>
      <c r="D63" s="7">
        <f>IF(N63&gt;0, RANK(N63,(N63:P63,Q63:AE63)),0)</f>
        <v>1</v>
      </c>
      <c r="E63" s="7">
        <f>IF(O63&gt;0,RANK(O63,(N63:P63,Q63:AE63)),0)</f>
        <v>2</v>
      </c>
      <c r="F63" s="7">
        <f t="shared" si="1"/>
        <v>3</v>
      </c>
      <c r="G63" s="1">
        <f t="shared" si="2"/>
        <v>315</v>
      </c>
      <c r="H63" s="2">
        <f t="shared" si="3"/>
        <v>7.0596145226355891E-2</v>
      </c>
      <c r="I63" s="8"/>
      <c r="J63" s="2">
        <f t="shared" si="4"/>
        <v>0.5275661138502914</v>
      </c>
      <c r="K63" s="2">
        <f t="shared" si="5"/>
        <v>0.45696996862393546</v>
      </c>
      <c r="L63" s="2">
        <f t="shared" si="6"/>
        <v>8.2922456297624385E-3</v>
      </c>
      <c r="M63" s="2">
        <f t="shared" si="7"/>
        <v>7.1716718960107024E-3</v>
      </c>
      <c r="N63" s="1">
        <v>2354</v>
      </c>
      <c r="O63" s="1">
        <v>2039</v>
      </c>
      <c r="P63" s="1">
        <v>37</v>
      </c>
      <c r="Q63" s="1">
        <v>11</v>
      </c>
      <c r="R63" s="1">
        <v>5</v>
      </c>
      <c r="S63" s="1">
        <v>16</v>
      </c>
      <c r="T63" s="1">
        <v>0</v>
      </c>
      <c r="W63" s="1"/>
      <c r="Y63" s="1"/>
      <c r="Z63" s="1"/>
      <c r="AA63" s="1"/>
      <c r="AB63" s="1"/>
      <c r="AG63" t="str">
        <f t="shared" si="10"/>
        <v>Haddam</v>
      </c>
      <c r="AH63" t="s">
        <v>4409</v>
      </c>
      <c r="AI63" s="11">
        <v>2</v>
      </c>
      <c r="AJ63" s="7">
        <v>110</v>
      </c>
      <c r="AL63" s="7" t="s">
        <v>4714</v>
      </c>
      <c r="AM63" t="s">
        <v>2597</v>
      </c>
      <c r="AN63" t="s">
        <v>3961</v>
      </c>
      <c r="AO63" t="s">
        <v>999</v>
      </c>
      <c r="AP63" t="str">
        <f t="shared" si="8"/>
        <v>09007</v>
      </c>
      <c r="AQ63" t="s">
        <v>2389</v>
      </c>
      <c r="AR63" t="str">
        <f t="shared" si="9"/>
        <v>0935230</v>
      </c>
      <c r="AV63">
        <v>46.35</v>
      </c>
      <c r="AW63">
        <v>2.3199999999999998</v>
      </c>
      <c r="AX63">
        <v>44.03</v>
      </c>
      <c r="AY63" s="2"/>
    </row>
    <row r="64" spans="1:51" hidden="1" outlineLevel="1">
      <c r="A64" t="s">
        <v>1664</v>
      </c>
      <c r="B64" s="11" t="s">
        <v>3032</v>
      </c>
      <c r="C64" s="1">
        <f t="shared" si="0"/>
        <v>28265</v>
      </c>
      <c r="D64" s="7">
        <f>IF(N64&gt;0, RANK(N64,(N64:P64,Q64:AE64)),0)</f>
        <v>1</v>
      </c>
      <c r="E64" s="7">
        <f>IF(O64&gt;0,RANK(O64,(N64:P64,Q64:AE64)),0)</f>
        <v>2</v>
      </c>
      <c r="F64" s="7">
        <f t="shared" si="1"/>
        <v>4</v>
      </c>
      <c r="G64" s="1">
        <f t="shared" si="2"/>
        <v>7784</v>
      </c>
      <c r="H64" s="2">
        <f t="shared" si="3"/>
        <v>0.27539359632053778</v>
      </c>
      <c r="I64" s="8"/>
      <c r="J64" s="2">
        <f t="shared" si="4"/>
        <v>0.62883424730231741</v>
      </c>
      <c r="K64" s="2">
        <f t="shared" si="5"/>
        <v>0.35344065098177957</v>
      </c>
      <c r="L64" s="2">
        <f t="shared" si="6"/>
        <v>7.0405094640014149E-3</v>
      </c>
      <c r="M64" s="2">
        <f t="shared" si="7"/>
        <v>1.068459225190161E-2</v>
      </c>
      <c r="N64" s="1">
        <v>17774</v>
      </c>
      <c r="O64" s="1">
        <v>9990</v>
      </c>
      <c r="P64" s="1">
        <v>199</v>
      </c>
      <c r="Q64" s="1">
        <v>50</v>
      </c>
      <c r="R64" s="1">
        <v>19</v>
      </c>
      <c r="S64" s="1">
        <v>233</v>
      </c>
      <c r="T64" s="1">
        <v>0</v>
      </c>
      <c r="W64" s="1"/>
      <c r="Y64" s="1"/>
      <c r="Z64" s="1"/>
      <c r="AA64" s="1"/>
      <c r="AB64" s="1"/>
      <c r="AG64" t="str">
        <f t="shared" si="10"/>
        <v>Hamden</v>
      </c>
      <c r="AH64" t="s">
        <v>2452</v>
      </c>
      <c r="AI64" s="11">
        <v>3</v>
      </c>
      <c r="AJ64" s="7">
        <v>122</v>
      </c>
      <c r="AL64" s="7" t="s">
        <v>4714</v>
      </c>
      <c r="AM64" t="s">
        <v>3218</v>
      </c>
      <c r="AN64" t="s">
        <v>3961</v>
      </c>
      <c r="AO64" t="s">
        <v>1000</v>
      </c>
      <c r="AP64" t="str">
        <f t="shared" si="8"/>
        <v>09009</v>
      </c>
      <c r="AQ64" t="s">
        <v>2389</v>
      </c>
      <c r="AR64" t="str">
        <f t="shared" si="9"/>
        <v>0935650</v>
      </c>
      <c r="AV64">
        <v>33.32</v>
      </c>
      <c r="AW64">
        <v>0.54</v>
      </c>
      <c r="AX64">
        <v>32.78</v>
      </c>
      <c r="AY64" s="2"/>
    </row>
    <row r="65" spans="1:51" hidden="1" outlineLevel="1">
      <c r="A65" t="s">
        <v>3323</v>
      </c>
      <c r="B65" s="11" t="s">
        <v>3032</v>
      </c>
      <c r="C65" s="1">
        <f t="shared" si="0"/>
        <v>1081</v>
      </c>
      <c r="D65" s="7">
        <f>IF(N65&gt;0, RANK(N65,(N65:P65,Q65:AE65)),0)</f>
        <v>1</v>
      </c>
      <c r="E65" s="7">
        <f>IF(O65&gt;0,RANK(O65,(N65:P65,Q65:AE65)),0)</f>
        <v>2</v>
      </c>
      <c r="F65" s="7">
        <f t="shared" si="1"/>
        <v>3</v>
      </c>
      <c r="G65" s="1">
        <f t="shared" si="2"/>
        <v>163</v>
      </c>
      <c r="H65" s="2">
        <f t="shared" si="3"/>
        <v>0.15078630897317299</v>
      </c>
      <c r="I65" s="8"/>
      <c r="J65" s="2">
        <f t="shared" si="4"/>
        <v>0.56244218316373729</v>
      </c>
      <c r="K65" s="2">
        <f t="shared" si="5"/>
        <v>0.41165587419056432</v>
      </c>
      <c r="L65" s="2">
        <f t="shared" si="6"/>
        <v>1.2025901942645698E-2</v>
      </c>
      <c r="M65" s="2">
        <f t="shared" si="7"/>
        <v>1.3876040703052697E-2</v>
      </c>
      <c r="N65" s="1">
        <v>608</v>
      </c>
      <c r="O65" s="1">
        <v>445</v>
      </c>
      <c r="P65" s="1">
        <v>13</v>
      </c>
      <c r="Q65" s="1">
        <v>4</v>
      </c>
      <c r="R65" s="1">
        <v>1</v>
      </c>
      <c r="S65" s="1">
        <v>10</v>
      </c>
      <c r="T65" s="1">
        <v>0</v>
      </c>
      <c r="W65" s="1"/>
      <c r="Y65" s="1"/>
      <c r="Z65" s="1"/>
      <c r="AA65" s="1"/>
      <c r="AB65" s="1"/>
      <c r="AG65" t="str">
        <f t="shared" si="10"/>
        <v>Hampton</v>
      </c>
      <c r="AH65" t="s">
        <v>1550</v>
      </c>
      <c r="AI65" s="11">
        <v>2</v>
      </c>
      <c r="AJ65" s="7">
        <v>42</v>
      </c>
      <c r="AL65" s="7" t="s">
        <v>4714</v>
      </c>
      <c r="AM65" t="s">
        <v>4670</v>
      </c>
      <c r="AN65" t="s">
        <v>778</v>
      </c>
      <c r="AO65" t="s">
        <v>1283</v>
      </c>
      <c r="AP65" t="str">
        <f t="shared" si="8"/>
        <v>09015</v>
      </c>
      <c r="AQ65" t="s">
        <v>2389</v>
      </c>
      <c r="AR65" t="str">
        <f t="shared" si="9"/>
        <v>0936000</v>
      </c>
      <c r="AV65">
        <v>25.5</v>
      </c>
      <c r="AW65">
        <v>0.5</v>
      </c>
      <c r="AX65">
        <v>25</v>
      </c>
      <c r="AY65" s="2"/>
    </row>
    <row r="66" spans="1:51" hidden="1" outlineLevel="1">
      <c r="A66" t="s">
        <v>3648</v>
      </c>
      <c r="B66" s="11" t="s">
        <v>3032</v>
      </c>
      <c r="C66" s="1">
        <f t="shared" si="0"/>
        <v>28372</v>
      </c>
      <c r="D66" s="7">
        <f>IF(N66&gt;0, RANK(N66,(N66:P66,Q66:AE66)),0)</f>
        <v>1</v>
      </c>
      <c r="E66" s="7">
        <f>IF(O66&gt;0,RANK(O66,(N66:P66,Q66:AE66)),0)</f>
        <v>2</v>
      </c>
      <c r="F66" s="7">
        <f t="shared" si="1"/>
        <v>4</v>
      </c>
      <c r="G66" s="1">
        <f t="shared" si="2"/>
        <v>17972</v>
      </c>
      <c r="H66" s="2">
        <f t="shared" si="3"/>
        <v>0.63344142111941348</v>
      </c>
      <c r="I66" s="8"/>
      <c r="J66" s="2">
        <f t="shared" si="4"/>
        <v>0.79638375863527422</v>
      </c>
      <c r="K66" s="2">
        <f t="shared" si="5"/>
        <v>0.16294233751586071</v>
      </c>
      <c r="L66" s="2">
        <f t="shared" si="6"/>
        <v>5.9213308896094745E-3</v>
      </c>
      <c r="M66" s="2">
        <f t="shared" si="7"/>
        <v>3.4752572959255601E-2</v>
      </c>
      <c r="N66" s="1">
        <v>22595</v>
      </c>
      <c r="O66" s="1">
        <v>4623</v>
      </c>
      <c r="P66" s="1">
        <v>168</v>
      </c>
      <c r="Q66" s="1">
        <v>51</v>
      </c>
      <c r="R66" s="1">
        <v>46</v>
      </c>
      <c r="S66" s="1">
        <v>889</v>
      </c>
      <c r="T66" s="1">
        <v>0</v>
      </c>
      <c r="W66" s="1"/>
      <c r="Y66" s="1"/>
      <c r="Z66" s="1"/>
      <c r="AA66" s="1"/>
      <c r="AB66" s="1"/>
      <c r="AG66" t="str">
        <f t="shared" si="10"/>
        <v>Hartford</v>
      </c>
      <c r="AH66" t="s">
        <v>3648</v>
      </c>
      <c r="AI66" s="11">
        <v>1</v>
      </c>
      <c r="AJ66" s="7">
        <v>47</v>
      </c>
      <c r="AL66" s="7" t="s">
        <v>4714</v>
      </c>
      <c r="AM66" t="s">
        <v>3989</v>
      </c>
      <c r="AN66" t="s">
        <v>4262</v>
      </c>
      <c r="AO66" t="s">
        <v>1284</v>
      </c>
      <c r="AP66" t="str">
        <f t="shared" si="8"/>
        <v>09003</v>
      </c>
      <c r="AQ66" t="s">
        <v>2389</v>
      </c>
      <c r="AR66" t="str">
        <f t="shared" si="9"/>
        <v>0937070</v>
      </c>
      <c r="AV66">
        <v>17.97</v>
      </c>
      <c r="AW66">
        <v>0.66</v>
      </c>
      <c r="AX66">
        <v>17.309999999999999</v>
      </c>
      <c r="AY66" s="2"/>
    </row>
    <row r="67" spans="1:51" hidden="1" outlineLevel="1">
      <c r="A67" t="s">
        <v>1894</v>
      </c>
      <c r="B67" s="11" t="s">
        <v>3032</v>
      </c>
      <c r="C67" s="1">
        <f t="shared" ref="C67:C130" si="11">SUM(N67:AE67)</f>
        <v>1171</v>
      </c>
      <c r="D67" s="7">
        <f>IF(N67&gt;0, RANK(N67,(N67:P67,Q67:AE67)),0)</f>
        <v>2</v>
      </c>
      <c r="E67" s="7">
        <f>IF(O67&gt;0,RANK(O67,(N67:P67,Q67:AE67)),0)</f>
        <v>1</v>
      </c>
      <c r="F67" s="7">
        <f t="shared" ref="F67:F130" si="12">IF(P67&gt;0,RANK(P67,(N67:AE67)),0)</f>
        <v>3</v>
      </c>
      <c r="G67" s="1">
        <f t="shared" ref="G67:G130" si="13">IF(C67&gt;0,MAX(N67:P67)-LARGE(N67:P67,2),0)</f>
        <v>273</v>
      </c>
      <c r="H67" s="2">
        <f t="shared" ref="H67:H130" si="14">IF(C67&gt;0,G67/C67,0)</f>
        <v>0.233134073441503</v>
      </c>
      <c r="I67" s="8"/>
      <c r="J67" s="2">
        <f t="shared" ref="J67:J130" si="15">IF(C67=0,"-",N67/C67)</f>
        <v>0.37147736976942786</v>
      </c>
      <c r="K67" s="2">
        <f t="shared" ref="K67:K130" si="16">IF(C67=0,"-",O67/C67)</f>
        <v>0.60461144321093085</v>
      </c>
      <c r="L67" s="2">
        <f t="shared" ref="L67:L130" si="17">IF(C67=0,"-",P67/C67)</f>
        <v>1.6225448334756618E-2</v>
      </c>
      <c r="M67" s="2">
        <f t="shared" ref="M67:M130" si="18">IF(C67=0,"-",(1-J67-K67-L67))</f>
        <v>7.6857386848847263E-3</v>
      </c>
      <c r="N67" s="1">
        <v>435</v>
      </c>
      <c r="O67" s="1">
        <v>708</v>
      </c>
      <c r="P67" s="1">
        <v>19</v>
      </c>
      <c r="Q67" s="1">
        <v>3</v>
      </c>
      <c r="R67" s="1">
        <v>1</v>
      </c>
      <c r="S67" s="1">
        <v>5</v>
      </c>
      <c r="T67" s="1">
        <v>0</v>
      </c>
      <c r="W67" s="1"/>
      <c r="Y67" s="1"/>
      <c r="Z67" s="1"/>
      <c r="AA67" s="1"/>
      <c r="AB67" s="1"/>
      <c r="AG67" t="str">
        <f t="shared" si="10"/>
        <v>Hartland</v>
      </c>
      <c r="AH67" t="s">
        <v>3648</v>
      </c>
      <c r="AI67" s="11">
        <v>1</v>
      </c>
      <c r="AJ67" s="7">
        <v>5</v>
      </c>
      <c r="AL67" s="7" t="s">
        <v>4714</v>
      </c>
      <c r="AM67" t="s">
        <v>3989</v>
      </c>
      <c r="AN67" t="s">
        <v>5171</v>
      </c>
      <c r="AO67" t="s">
        <v>4694</v>
      </c>
      <c r="AP67" t="str">
        <f t="shared" ref="AP67:AP130" si="19">AL67&amp;AM67</f>
        <v>09003</v>
      </c>
      <c r="AQ67" t="s">
        <v>2389</v>
      </c>
      <c r="AR67" t="str">
        <f t="shared" ref="AR67:AR130" si="20">AL67&amp;AO67</f>
        <v>0937140</v>
      </c>
      <c r="AV67">
        <v>34.57</v>
      </c>
      <c r="AW67">
        <v>1.54</v>
      </c>
      <c r="AX67">
        <v>33.03</v>
      </c>
      <c r="AY67" s="2"/>
    </row>
    <row r="68" spans="1:51" hidden="1" outlineLevel="1">
      <c r="A68" t="s">
        <v>3918</v>
      </c>
      <c r="B68" s="11" t="s">
        <v>3032</v>
      </c>
      <c r="C68" s="1">
        <f t="shared" si="11"/>
        <v>3149</v>
      </c>
      <c r="D68" s="7">
        <f>IF(N68&gt;0, RANK(N68,(N68:P68,Q68:AE68)),0)</f>
        <v>2</v>
      </c>
      <c r="E68" s="7">
        <f>IF(O68&gt;0,RANK(O68,(N68:P68,Q68:AE68)),0)</f>
        <v>1</v>
      </c>
      <c r="F68" s="7">
        <f t="shared" si="12"/>
        <v>3</v>
      </c>
      <c r="G68" s="1">
        <f t="shared" si="13"/>
        <v>454</v>
      </c>
      <c r="H68" s="2">
        <f t="shared" si="14"/>
        <v>0.14417275325500159</v>
      </c>
      <c r="I68" s="8"/>
      <c r="J68" s="2">
        <f t="shared" si="15"/>
        <v>0.41536995871705301</v>
      </c>
      <c r="K68" s="2">
        <f t="shared" si="16"/>
        <v>0.55954271197205463</v>
      </c>
      <c r="L68" s="2">
        <f t="shared" si="17"/>
        <v>1.4925373134328358E-2</v>
      </c>
      <c r="M68" s="2">
        <f t="shared" si="18"/>
        <v>1.0161956176564057E-2</v>
      </c>
      <c r="N68" s="1">
        <v>1308</v>
      </c>
      <c r="O68" s="1">
        <v>1762</v>
      </c>
      <c r="P68" s="1">
        <v>47</v>
      </c>
      <c r="Q68" s="1">
        <v>10</v>
      </c>
      <c r="R68" s="1">
        <v>4</v>
      </c>
      <c r="S68" s="1">
        <v>18</v>
      </c>
      <c r="T68" s="1">
        <v>0</v>
      </c>
      <c r="W68" s="1"/>
      <c r="Y68" s="1"/>
      <c r="Z68" s="1"/>
      <c r="AA68" s="1"/>
      <c r="AB68" s="1"/>
      <c r="AG68" t="str">
        <f t="shared" ref="AG68:AG131" si="21">A68</f>
        <v>Harwinton</v>
      </c>
      <c r="AH68" t="s">
        <v>3281</v>
      </c>
      <c r="AI68" s="11">
        <v>5</v>
      </c>
      <c r="AJ68" s="7">
        <v>51</v>
      </c>
      <c r="AL68" s="7" t="s">
        <v>4714</v>
      </c>
      <c r="AM68" t="s">
        <v>3632</v>
      </c>
      <c r="AN68" t="s">
        <v>737</v>
      </c>
      <c r="AO68" t="s">
        <v>1285</v>
      </c>
      <c r="AP68" t="str">
        <f t="shared" si="19"/>
        <v>09005</v>
      </c>
      <c r="AQ68" t="s">
        <v>2389</v>
      </c>
      <c r="AR68" t="str">
        <f t="shared" si="20"/>
        <v>0937280</v>
      </c>
      <c r="AV68">
        <v>31.1</v>
      </c>
      <c r="AW68">
        <v>0.35</v>
      </c>
      <c r="AX68">
        <v>30.75</v>
      </c>
      <c r="AY68" s="2"/>
    </row>
    <row r="69" spans="1:51" hidden="1" outlineLevel="1">
      <c r="A69" t="s">
        <v>3443</v>
      </c>
      <c r="B69" s="11" t="s">
        <v>3032</v>
      </c>
      <c r="C69" s="1">
        <f t="shared" si="11"/>
        <v>5134</v>
      </c>
      <c r="D69" s="7">
        <f>IF(N69&gt;0, RANK(N69,(N69:P69,Q69:AE69)),0)</f>
        <v>1</v>
      </c>
      <c r="E69" s="7">
        <f>IF(O69&gt;0,RANK(O69,(N69:P69,Q69:AE69)),0)</f>
        <v>2</v>
      </c>
      <c r="F69" s="7">
        <f t="shared" si="12"/>
        <v>3</v>
      </c>
      <c r="G69" s="1">
        <f t="shared" si="13"/>
        <v>197</v>
      </c>
      <c r="H69" s="2">
        <f t="shared" si="14"/>
        <v>3.8371640046747174E-2</v>
      </c>
      <c r="I69" s="8"/>
      <c r="J69" s="2">
        <f t="shared" si="15"/>
        <v>0.51090767432800932</v>
      </c>
      <c r="K69" s="2">
        <f t="shared" si="16"/>
        <v>0.47253603428126217</v>
      </c>
      <c r="L69" s="2">
        <f t="shared" si="17"/>
        <v>1.0128554733151539E-2</v>
      </c>
      <c r="M69" s="2">
        <f t="shared" si="18"/>
        <v>6.4277366575769667E-3</v>
      </c>
      <c r="N69" s="1">
        <v>2623</v>
      </c>
      <c r="O69" s="1">
        <v>2426</v>
      </c>
      <c r="P69" s="1">
        <v>52</v>
      </c>
      <c r="Q69" s="1">
        <v>10</v>
      </c>
      <c r="R69" s="1">
        <v>6</v>
      </c>
      <c r="S69" s="1">
        <v>17</v>
      </c>
      <c r="T69" s="1">
        <v>0</v>
      </c>
      <c r="W69" s="1"/>
      <c r="Y69" s="1"/>
      <c r="Z69" s="1"/>
      <c r="AA69" s="1"/>
      <c r="AB69" s="1"/>
      <c r="AG69" t="str">
        <f t="shared" si="21"/>
        <v>Hebron</v>
      </c>
      <c r="AH69" t="s">
        <v>2805</v>
      </c>
      <c r="AI69" s="11">
        <v>2</v>
      </c>
      <c r="AJ69" s="7">
        <v>64</v>
      </c>
      <c r="AL69" s="7" t="s">
        <v>4714</v>
      </c>
      <c r="AM69" t="s">
        <v>3235</v>
      </c>
      <c r="AN69" t="s">
        <v>778</v>
      </c>
      <c r="AO69" t="s">
        <v>1286</v>
      </c>
      <c r="AP69" t="str">
        <f t="shared" si="19"/>
        <v>09013</v>
      </c>
      <c r="AQ69" t="s">
        <v>2389</v>
      </c>
      <c r="AR69" t="str">
        <f t="shared" si="20"/>
        <v>0937910</v>
      </c>
      <c r="AV69">
        <v>37.26</v>
      </c>
      <c r="AW69">
        <v>0.36</v>
      </c>
      <c r="AX69">
        <v>36.9</v>
      </c>
      <c r="AY69" s="2"/>
    </row>
    <row r="70" spans="1:51" hidden="1" outlineLevel="1">
      <c r="A70" t="s">
        <v>2954</v>
      </c>
      <c r="B70" s="11" t="s">
        <v>3032</v>
      </c>
      <c r="C70" s="1">
        <f t="shared" si="11"/>
        <v>1779</v>
      </c>
      <c r="D70" s="7">
        <f>IF(N70&gt;0, RANK(N70,(N70:P70,Q70:AE70)),0)</f>
        <v>1</v>
      </c>
      <c r="E70" s="7">
        <f>IF(O70&gt;0,RANK(O70,(N70:P70,Q70:AE70)),0)</f>
        <v>2</v>
      </c>
      <c r="F70" s="7">
        <f t="shared" si="12"/>
        <v>3</v>
      </c>
      <c r="G70" s="1">
        <f t="shared" si="13"/>
        <v>325</v>
      </c>
      <c r="H70" s="2">
        <f t="shared" si="14"/>
        <v>0.18268690275435637</v>
      </c>
      <c r="I70" s="8"/>
      <c r="J70" s="2">
        <f t="shared" si="15"/>
        <v>0.5840359752670039</v>
      </c>
      <c r="K70" s="2">
        <f t="shared" si="16"/>
        <v>0.40134907251264756</v>
      </c>
      <c r="L70" s="2">
        <f t="shared" si="17"/>
        <v>8.9938167509836988E-3</v>
      </c>
      <c r="M70" s="2">
        <f t="shared" si="18"/>
        <v>5.6211354693648328E-3</v>
      </c>
      <c r="N70" s="1">
        <v>1039</v>
      </c>
      <c r="O70" s="1">
        <v>714</v>
      </c>
      <c r="P70" s="1">
        <v>16</v>
      </c>
      <c r="Q70" s="1">
        <v>2</v>
      </c>
      <c r="R70" s="1">
        <v>0</v>
      </c>
      <c r="S70" s="1">
        <v>8</v>
      </c>
      <c r="T70" s="1">
        <v>0</v>
      </c>
      <c r="W70" s="1"/>
      <c r="Y70" s="1"/>
      <c r="Z70" s="1"/>
      <c r="AA70" s="1"/>
      <c r="AB70" s="1"/>
      <c r="AG70" t="str">
        <f t="shared" si="21"/>
        <v>Kent</v>
      </c>
      <c r="AH70" t="s">
        <v>3281</v>
      </c>
      <c r="AI70" s="11">
        <v>5</v>
      </c>
      <c r="AJ70" s="7">
        <v>53</v>
      </c>
      <c r="AL70" s="7" t="s">
        <v>4714</v>
      </c>
      <c r="AM70" t="s">
        <v>3632</v>
      </c>
      <c r="AN70" t="s">
        <v>3961</v>
      </c>
      <c r="AO70" t="s">
        <v>1006</v>
      </c>
      <c r="AP70" t="str">
        <f t="shared" si="19"/>
        <v>09005</v>
      </c>
      <c r="AQ70" t="s">
        <v>2389</v>
      </c>
      <c r="AR70" t="str">
        <f t="shared" si="20"/>
        <v>0940290</v>
      </c>
      <c r="AV70">
        <v>49.59</v>
      </c>
      <c r="AW70">
        <v>1.1200000000000001</v>
      </c>
      <c r="AX70">
        <v>48.47</v>
      </c>
      <c r="AY70" s="2"/>
    </row>
    <row r="71" spans="1:51" hidden="1" outlineLevel="1">
      <c r="A71" t="s">
        <v>2243</v>
      </c>
      <c r="B71" s="11" t="s">
        <v>3032</v>
      </c>
      <c r="C71" s="1">
        <f t="shared" si="11"/>
        <v>6481</v>
      </c>
      <c r="D71" s="7">
        <f>IF(N71&gt;0, RANK(N71,(N71:P71,Q71:AE71)),0)</f>
        <v>1</v>
      </c>
      <c r="E71" s="7">
        <f>IF(O71&gt;0,RANK(O71,(N71:P71,Q71:AE71)),0)</f>
        <v>2</v>
      </c>
      <c r="F71" s="7">
        <f t="shared" si="12"/>
        <v>3</v>
      </c>
      <c r="G71" s="1">
        <f t="shared" si="13"/>
        <v>348</v>
      </c>
      <c r="H71" s="2">
        <f t="shared" si="14"/>
        <v>5.3695417373862062E-2</v>
      </c>
      <c r="I71" s="8"/>
      <c r="J71" s="2">
        <f t="shared" si="15"/>
        <v>0.51550686622434805</v>
      </c>
      <c r="K71" s="2">
        <f t="shared" si="16"/>
        <v>0.46181144885048603</v>
      </c>
      <c r="L71" s="2">
        <f t="shared" si="17"/>
        <v>1.4195340225273877E-2</v>
      </c>
      <c r="M71" s="2">
        <f t="shared" si="18"/>
        <v>8.4863446998920469E-3</v>
      </c>
      <c r="N71" s="1">
        <v>3341</v>
      </c>
      <c r="O71" s="1">
        <v>2993</v>
      </c>
      <c r="P71" s="1">
        <v>92</v>
      </c>
      <c r="Q71" s="1">
        <v>12</v>
      </c>
      <c r="R71" s="1">
        <v>8</v>
      </c>
      <c r="S71" s="1">
        <v>35</v>
      </c>
      <c r="T71" s="1">
        <v>0</v>
      </c>
      <c r="W71" s="1"/>
      <c r="Y71" s="1"/>
      <c r="Z71" s="1"/>
      <c r="AA71" s="1"/>
      <c r="AB71" s="1"/>
      <c r="AG71" t="str">
        <f t="shared" si="21"/>
        <v>Killingly</v>
      </c>
      <c r="AH71" t="s">
        <v>1550</v>
      </c>
      <c r="AI71" s="11">
        <v>2</v>
      </c>
      <c r="AJ71" s="7">
        <v>34</v>
      </c>
      <c r="AL71" s="7" t="s">
        <v>4714</v>
      </c>
      <c r="AM71" t="s">
        <v>4670</v>
      </c>
      <c r="AN71" t="s">
        <v>3970</v>
      </c>
      <c r="AO71" t="s">
        <v>1635</v>
      </c>
      <c r="AP71" t="str">
        <f t="shared" si="19"/>
        <v>09015</v>
      </c>
      <c r="AQ71" t="s">
        <v>2389</v>
      </c>
      <c r="AR71" t="str">
        <f t="shared" si="20"/>
        <v>0940500</v>
      </c>
      <c r="AV71">
        <v>49.99</v>
      </c>
      <c r="AW71">
        <v>1.47</v>
      </c>
      <c r="AX71">
        <v>48.52</v>
      </c>
      <c r="AY71" s="2"/>
    </row>
    <row r="72" spans="1:51" hidden="1" outlineLevel="1">
      <c r="A72" t="s">
        <v>3598</v>
      </c>
      <c r="B72" s="11" t="s">
        <v>3032</v>
      </c>
      <c r="C72" s="1">
        <f t="shared" si="11"/>
        <v>3816</v>
      </c>
      <c r="D72" s="7">
        <f>IF(N72&gt;0, RANK(N72,(N72:P72,Q72:AE72)),0)</f>
        <v>1</v>
      </c>
      <c r="E72" s="7">
        <f>IF(O72&gt;0,RANK(O72,(N72:P72,Q72:AE72)),0)</f>
        <v>2</v>
      </c>
      <c r="F72" s="7">
        <f t="shared" si="12"/>
        <v>3</v>
      </c>
      <c r="G72" s="1">
        <f t="shared" si="13"/>
        <v>30</v>
      </c>
      <c r="H72" s="2">
        <f t="shared" si="14"/>
        <v>7.8616352201257862E-3</v>
      </c>
      <c r="I72" s="8"/>
      <c r="J72" s="2">
        <f t="shared" si="15"/>
        <v>0.49659329140461217</v>
      </c>
      <c r="K72" s="2">
        <f t="shared" si="16"/>
        <v>0.48873165618448638</v>
      </c>
      <c r="L72" s="2">
        <f t="shared" si="17"/>
        <v>9.1719077568134175E-3</v>
      </c>
      <c r="M72" s="2">
        <f t="shared" si="18"/>
        <v>5.5031446540880283E-3</v>
      </c>
      <c r="N72" s="1">
        <v>1895</v>
      </c>
      <c r="O72" s="1">
        <v>1865</v>
      </c>
      <c r="P72" s="1">
        <v>35</v>
      </c>
      <c r="Q72" s="1">
        <v>7</v>
      </c>
      <c r="R72" s="1">
        <v>7</v>
      </c>
      <c r="S72" s="1">
        <v>7</v>
      </c>
      <c r="T72" s="1">
        <v>0</v>
      </c>
      <c r="W72" s="1"/>
      <c r="Y72" s="1"/>
      <c r="Z72" s="1"/>
      <c r="AA72" s="1"/>
      <c r="AB72" s="1"/>
      <c r="AG72" t="str">
        <f t="shared" si="21"/>
        <v>Killingworth</v>
      </c>
      <c r="AH72" t="s">
        <v>4409</v>
      </c>
      <c r="AI72" s="11">
        <v>2</v>
      </c>
      <c r="AJ72" s="7">
        <v>125</v>
      </c>
      <c r="AL72" s="7" t="s">
        <v>4714</v>
      </c>
      <c r="AM72" t="s">
        <v>2597</v>
      </c>
      <c r="AN72" t="s">
        <v>4370</v>
      </c>
      <c r="AO72" t="s">
        <v>1275</v>
      </c>
      <c r="AP72" t="str">
        <f t="shared" si="19"/>
        <v>09007</v>
      </c>
      <c r="AQ72" t="s">
        <v>2389</v>
      </c>
      <c r="AR72" t="str">
        <f t="shared" si="20"/>
        <v>0940710</v>
      </c>
      <c r="AV72">
        <v>35.81</v>
      </c>
      <c r="AW72">
        <v>0.48</v>
      </c>
      <c r="AX72">
        <v>35.33</v>
      </c>
      <c r="AY72" s="2"/>
    </row>
    <row r="73" spans="1:51" hidden="1" outlineLevel="1">
      <c r="A73" t="s">
        <v>4169</v>
      </c>
      <c r="B73" s="11" t="s">
        <v>3032</v>
      </c>
      <c r="C73" s="1">
        <f t="shared" si="11"/>
        <v>3830</v>
      </c>
      <c r="D73" s="7">
        <f>IF(N73&gt;0, RANK(N73,(N73:P73,Q73:AE73)),0)</f>
        <v>1</v>
      </c>
      <c r="E73" s="7">
        <f>IF(O73&gt;0,RANK(O73,(N73:P73,Q73:AE73)),0)</f>
        <v>2</v>
      </c>
      <c r="F73" s="7">
        <f t="shared" si="12"/>
        <v>3</v>
      </c>
      <c r="G73" s="1">
        <f t="shared" si="13"/>
        <v>145</v>
      </c>
      <c r="H73" s="2">
        <f t="shared" si="14"/>
        <v>3.7859007832898174E-2</v>
      </c>
      <c r="I73" s="8"/>
      <c r="J73" s="2">
        <f t="shared" si="15"/>
        <v>0.50757180156657966</v>
      </c>
      <c r="K73" s="2">
        <f t="shared" si="16"/>
        <v>0.46971279373368147</v>
      </c>
      <c r="L73" s="2">
        <f t="shared" si="17"/>
        <v>1.0966057441253264E-2</v>
      </c>
      <c r="M73" s="2">
        <f t="shared" si="18"/>
        <v>1.1749347258485608E-2</v>
      </c>
      <c r="N73" s="1">
        <v>1944</v>
      </c>
      <c r="O73" s="1">
        <v>1799</v>
      </c>
      <c r="P73" s="1">
        <v>42</v>
      </c>
      <c r="Q73" s="1">
        <v>14</v>
      </c>
      <c r="R73" s="1">
        <v>6</v>
      </c>
      <c r="S73" s="1">
        <v>25</v>
      </c>
      <c r="T73" s="1">
        <v>0</v>
      </c>
      <c r="W73" s="1"/>
      <c r="Y73" s="1"/>
      <c r="Z73" s="1"/>
      <c r="AA73" s="1"/>
      <c r="AB73" s="1"/>
      <c r="AG73" t="str">
        <f t="shared" si="21"/>
        <v>Lebanon</v>
      </c>
      <c r="AH73" t="s">
        <v>2804</v>
      </c>
      <c r="AI73" s="11">
        <v>2</v>
      </c>
      <c r="AJ73" s="7">
        <v>71</v>
      </c>
      <c r="AL73" s="7" t="s">
        <v>4714</v>
      </c>
      <c r="AM73" t="s">
        <v>3234</v>
      </c>
      <c r="AN73" t="s">
        <v>3970</v>
      </c>
      <c r="AO73" t="s">
        <v>1339</v>
      </c>
      <c r="AP73" t="str">
        <f t="shared" si="19"/>
        <v>09011</v>
      </c>
      <c r="AQ73" t="s">
        <v>2389</v>
      </c>
      <c r="AR73" t="str">
        <f t="shared" si="20"/>
        <v>0942390</v>
      </c>
      <c r="AV73">
        <v>55.24</v>
      </c>
      <c r="AW73">
        <v>1.1299999999999999</v>
      </c>
      <c r="AX73">
        <v>54.11</v>
      </c>
      <c r="AY73" s="2"/>
    </row>
    <row r="74" spans="1:51" hidden="1" outlineLevel="1">
      <c r="A74" t="s">
        <v>2557</v>
      </c>
      <c r="B74" s="11" t="s">
        <v>3032</v>
      </c>
      <c r="C74" s="1">
        <f t="shared" si="11"/>
        <v>7147</v>
      </c>
      <c r="D74" s="7">
        <f>IF(N74&gt;0, RANK(N74,(N74:P74,Q74:AE74)),0)</f>
        <v>2</v>
      </c>
      <c r="E74" s="7">
        <f>IF(O74&gt;0,RANK(O74,(N74:P74,Q74:AE74)),0)</f>
        <v>1</v>
      </c>
      <c r="F74" s="7">
        <f t="shared" si="12"/>
        <v>3</v>
      </c>
      <c r="G74" s="1">
        <f t="shared" si="13"/>
        <v>142</v>
      </c>
      <c r="H74" s="2">
        <f t="shared" si="14"/>
        <v>1.9868476283755421E-2</v>
      </c>
      <c r="I74" s="8"/>
      <c r="J74" s="2">
        <f t="shared" si="15"/>
        <v>0.48104099622219115</v>
      </c>
      <c r="K74" s="2">
        <f t="shared" si="16"/>
        <v>0.50090947250594653</v>
      </c>
      <c r="L74" s="2">
        <f t="shared" si="17"/>
        <v>1.0773751224289911E-2</v>
      </c>
      <c r="M74" s="2">
        <f t="shared" si="18"/>
        <v>7.2757800475724624E-3</v>
      </c>
      <c r="N74" s="1">
        <v>3438</v>
      </c>
      <c r="O74" s="1">
        <v>3580</v>
      </c>
      <c r="P74" s="1">
        <v>77</v>
      </c>
      <c r="Q74" s="1">
        <v>19</v>
      </c>
      <c r="R74" s="1">
        <v>5</v>
      </c>
      <c r="S74" s="1">
        <v>28</v>
      </c>
      <c r="T74" s="1">
        <v>0</v>
      </c>
      <c r="W74" s="1"/>
      <c r="Y74" s="1"/>
      <c r="Z74" s="1"/>
      <c r="AA74" s="1"/>
      <c r="AB74" s="1"/>
      <c r="AG74" t="str">
        <f t="shared" si="21"/>
        <v>Ledyard</v>
      </c>
      <c r="AH74" t="s">
        <v>2804</v>
      </c>
      <c r="AI74" s="11">
        <v>2</v>
      </c>
      <c r="AJ74" s="7">
        <v>118</v>
      </c>
      <c r="AL74" s="7" t="s">
        <v>4714</v>
      </c>
      <c r="AM74" t="s">
        <v>3234</v>
      </c>
      <c r="AN74" t="s">
        <v>737</v>
      </c>
      <c r="AO74" t="s">
        <v>1325</v>
      </c>
      <c r="AP74" t="str">
        <f t="shared" si="19"/>
        <v>09011</v>
      </c>
      <c r="AQ74" t="s">
        <v>2389</v>
      </c>
      <c r="AR74" t="str">
        <f t="shared" si="20"/>
        <v>0942600</v>
      </c>
      <c r="AV74">
        <v>40</v>
      </c>
      <c r="AW74">
        <v>1.85</v>
      </c>
      <c r="AX74">
        <v>38.14</v>
      </c>
      <c r="AY74" s="2"/>
    </row>
    <row r="75" spans="1:51" hidden="1" outlineLevel="1">
      <c r="A75" t="s">
        <v>3376</v>
      </c>
      <c r="B75" s="11" t="s">
        <v>3032</v>
      </c>
      <c r="C75" s="1">
        <f t="shared" si="11"/>
        <v>2046</v>
      </c>
      <c r="D75" s="7">
        <f>IF(N75&gt;0, RANK(N75,(N75:P75,Q75:AE75)),0)</f>
        <v>1</v>
      </c>
      <c r="E75" s="7">
        <f>IF(O75&gt;0,RANK(O75,(N75:P75,Q75:AE75)),0)</f>
        <v>2</v>
      </c>
      <c r="F75" s="7">
        <f t="shared" si="12"/>
        <v>3</v>
      </c>
      <c r="G75" s="1">
        <f t="shared" si="13"/>
        <v>171</v>
      </c>
      <c r="H75" s="2">
        <f t="shared" si="14"/>
        <v>8.357771260997067E-2</v>
      </c>
      <c r="I75" s="8"/>
      <c r="J75" s="2">
        <f t="shared" si="15"/>
        <v>0.53079178885630496</v>
      </c>
      <c r="K75" s="2">
        <f t="shared" si="16"/>
        <v>0.4472140762463343</v>
      </c>
      <c r="L75" s="2">
        <f t="shared" si="17"/>
        <v>9.7751710654936461E-3</v>
      </c>
      <c r="M75" s="2">
        <f t="shared" si="18"/>
        <v>1.2218963831867094E-2</v>
      </c>
      <c r="N75" s="1">
        <v>1086</v>
      </c>
      <c r="O75" s="1">
        <v>915</v>
      </c>
      <c r="P75" s="1">
        <v>20</v>
      </c>
      <c r="Q75" s="1">
        <v>7</v>
      </c>
      <c r="R75" s="1">
        <v>4</v>
      </c>
      <c r="S75" s="1">
        <v>14</v>
      </c>
      <c r="T75" s="1">
        <v>0</v>
      </c>
      <c r="W75" s="1"/>
      <c r="Y75" s="1"/>
      <c r="Z75" s="1"/>
      <c r="AA75" s="1"/>
      <c r="AB75" s="1"/>
      <c r="AG75" t="str">
        <f t="shared" si="21"/>
        <v>Lisbon</v>
      </c>
      <c r="AH75" t="s">
        <v>2804</v>
      </c>
      <c r="AI75" s="11">
        <v>2</v>
      </c>
      <c r="AJ75" s="7">
        <v>85</v>
      </c>
      <c r="AL75" s="7" t="s">
        <v>4714</v>
      </c>
      <c r="AM75" t="s">
        <v>3234</v>
      </c>
      <c r="AN75" t="s">
        <v>3961</v>
      </c>
      <c r="AO75" t="s">
        <v>299</v>
      </c>
      <c r="AP75" t="str">
        <f t="shared" si="19"/>
        <v>09011</v>
      </c>
      <c r="AQ75" t="s">
        <v>2389</v>
      </c>
      <c r="AR75" t="str">
        <f t="shared" si="20"/>
        <v>0943230</v>
      </c>
      <c r="AV75">
        <v>16.63</v>
      </c>
      <c r="AW75">
        <v>0.38</v>
      </c>
      <c r="AX75">
        <v>16.260000000000002</v>
      </c>
      <c r="AY75" s="2"/>
    </row>
    <row r="76" spans="1:51" hidden="1" outlineLevel="1">
      <c r="A76" t="s">
        <v>3281</v>
      </c>
      <c r="B76" s="11" t="s">
        <v>3032</v>
      </c>
      <c r="C76" s="1">
        <f t="shared" si="11"/>
        <v>4621</v>
      </c>
      <c r="D76" s="7">
        <f>IF(N76&gt;0, RANK(N76,(N76:P76,Q76:AE76)),0)</f>
        <v>2</v>
      </c>
      <c r="E76" s="7">
        <f>IF(O76&gt;0,RANK(O76,(N76:P76,Q76:AE76)),0)</f>
        <v>1</v>
      </c>
      <c r="F76" s="7">
        <f t="shared" si="12"/>
        <v>3</v>
      </c>
      <c r="G76" s="1">
        <f t="shared" si="13"/>
        <v>211</v>
      </c>
      <c r="H76" s="2">
        <f t="shared" si="14"/>
        <v>4.5661112313352091E-2</v>
      </c>
      <c r="I76" s="8"/>
      <c r="J76" s="2">
        <f t="shared" si="15"/>
        <v>0.46829690543172475</v>
      </c>
      <c r="K76" s="2">
        <f t="shared" si="16"/>
        <v>0.51395801774507688</v>
      </c>
      <c r="L76" s="2">
        <f t="shared" si="17"/>
        <v>9.5217485392772132E-3</v>
      </c>
      <c r="M76" s="2">
        <f t="shared" si="18"/>
        <v>8.2233282839211559E-3</v>
      </c>
      <c r="N76" s="1">
        <v>2164</v>
      </c>
      <c r="O76" s="1">
        <v>2375</v>
      </c>
      <c r="P76" s="1">
        <v>44</v>
      </c>
      <c r="Q76" s="1">
        <v>8</v>
      </c>
      <c r="R76" s="1">
        <v>5</v>
      </c>
      <c r="S76" s="1">
        <v>25</v>
      </c>
      <c r="T76" s="1">
        <v>0</v>
      </c>
      <c r="W76" s="1"/>
      <c r="Y76" s="1"/>
      <c r="Z76" s="1"/>
      <c r="AA76" s="1"/>
      <c r="AB76" s="1"/>
      <c r="AG76" t="str">
        <f t="shared" si="21"/>
        <v>Litchfield</v>
      </c>
      <c r="AH76" t="s">
        <v>3281</v>
      </c>
      <c r="AI76" s="11">
        <v>5</v>
      </c>
      <c r="AJ76" s="7">
        <v>52</v>
      </c>
      <c r="AL76" s="7" t="s">
        <v>4714</v>
      </c>
      <c r="AM76" t="s">
        <v>3632</v>
      </c>
      <c r="AN76" t="s">
        <v>4370</v>
      </c>
      <c r="AO76" t="s">
        <v>1001</v>
      </c>
      <c r="AP76" t="str">
        <f t="shared" si="19"/>
        <v>09005</v>
      </c>
      <c r="AQ76" t="s">
        <v>2389</v>
      </c>
      <c r="AR76" t="str">
        <f t="shared" si="20"/>
        <v>0943370</v>
      </c>
      <c r="AV76">
        <v>56.78</v>
      </c>
      <c r="AW76">
        <v>0.72</v>
      </c>
      <c r="AX76">
        <v>56.06</v>
      </c>
      <c r="AY76" s="2"/>
    </row>
    <row r="77" spans="1:51" hidden="1" outlineLevel="1">
      <c r="A77" t="s">
        <v>3077</v>
      </c>
      <c r="B77" s="11" t="s">
        <v>3032</v>
      </c>
      <c r="C77" s="1">
        <f t="shared" si="11"/>
        <v>1488</v>
      </c>
      <c r="D77" s="7">
        <f>IF(N77&gt;0, RANK(N77,(N77:P77,Q77:AE77)),0)</f>
        <v>1</v>
      </c>
      <c r="E77" s="7">
        <f>IF(O77&gt;0,RANK(O77,(N77:P77,Q77:AE77)),0)</f>
        <v>2</v>
      </c>
      <c r="F77" s="7">
        <f t="shared" si="12"/>
        <v>3</v>
      </c>
      <c r="G77" s="1">
        <f t="shared" si="13"/>
        <v>256</v>
      </c>
      <c r="H77" s="2">
        <f t="shared" si="14"/>
        <v>0.17204301075268819</v>
      </c>
      <c r="I77" s="8"/>
      <c r="J77" s="2">
        <f t="shared" si="15"/>
        <v>0.57123655913978499</v>
      </c>
      <c r="K77" s="2">
        <f t="shared" si="16"/>
        <v>0.39919354838709675</v>
      </c>
      <c r="L77" s="2">
        <f t="shared" si="17"/>
        <v>1.5456989247311828E-2</v>
      </c>
      <c r="M77" s="2">
        <f t="shared" si="18"/>
        <v>1.4112903225806425E-2</v>
      </c>
      <c r="N77" s="1">
        <v>850</v>
      </c>
      <c r="O77" s="1">
        <v>594</v>
      </c>
      <c r="P77" s="1">
        <v>23</v>
      </c>
      <c r="Q77" s="1">
        <v>11</v>
      </c>
      <c r="R77" s="1">
        <v>1</v>
      </c>
      <c r="S77" s="1">
        <v>9</v>
      </c>
      <c r="T77" s="1">
        <v>0</v>
      </c>
      <c r="W77" s="1"/>
      <c r="Y77" s="1"/>
      <c r="Z77" s="1"/>
      <c r="AA77" s="1"/>
      <c r="AB77" s="1"/>
      <c r="AG77" t="str">
        <f t="shared" si="21"/>
        <v>Lyme</v>
      </c>
      <c r="AH77" t="s">
        <v>2804</v>
      </c>
      <c r="AI77" s="11">
        <v>2</v>
      </c>
      <c r="AJ77" s="7">
        <v>126</v>
      </c>
      <c r="AL77" s="7" t="s">
        <v>4714</v>
      </c>
      <c r="AM77" t="s">
        <v>3234</v>
      </c>
      <c r="AN77" t="s">
        <v>4370</v>
      </c>
      <c r="AO77" t="s">
        <v>1002</v>
      </c>
      <c r="AP77" t="str">
        <f t="shared" si="19"/>
        <v>09011</v>
      </c>
      <c r="AQ77" t="s">
        <v>2389</v>
      </c>
      <c r="AR77" t="str">
        <f t="shared" si="20"/>
        <v>0944210</v>
      </c>
      <c r="AV77">
        <v>34.479999999999997</v>
      </c>
      <c r="AW77">
        <v>2.63</v>
      </c>
      <c r="AX77">
        <v>31.85</v>
      </c>
      <c r="AY77" s="2"/>
    </row>
    <row r="78" spans="1:51" hidden="1" outlineLevel="1">
      <c r="A78" t="s">
        <v>3697</v>
      </c>
      <c r="B78" s="11" t="s">
        <v>3032</v>
      </c>
      <c r="C78" s="1">
        <f t="shared" si="11"/>
        <v>10825</v>
      </c>
      <c r="D78" s="7">
        <f>IF(N78&gt;0, RANK(N78,(N78:P78,Q78:AE78)),0)</f>
        <v>2</v>
      </c>
      <c r="E78" s="7">
        <f>IF(O78&gt;0,RANK(O78,(N78:P78,Q78:AE78)),0)</f>
        <v>1</v>
      </c>
      <c r="F78" s="7">
        <f t="shared" si="12"/>
        <v>3</v>
      </c>
      <c r="G78" s="1">
        <f t="shared" si="13"/>
        <v>63</v>
      </c>
      <c r="H78" s="2">
        <f t="shared" si="14"/>
        <v>5.8198614318706694E-3</v>
      </c>
      <c r="I78" s="8"/>
      <c r="J78" s="2">
        <f t="shared" si="15"/>
        <v>0.49090069284064664</v>
      </c>
      <c r="K78" s="2">
        <f t="shared" si="16"/>
        <v>0.49672055427251732</v>
      </c>
      <c r="L78" s="2">
        <f t="shared" si="17"/>
        <v>7.0207852193995383E-3</v>
      </c>
      <c r="M78" s="2">
        <f t="shared" si="18"/>
        <v>5.3579676674365036E-3</v>
      </c>
      <c r="N78" s="1">
        <v>5314</v>
      </c>
      <c r="O78" s="1">
        <v>5377</v>
      </c>
      <c r="P78" s="1">
        <v>76</v>
      </c>
      <c r="Q78" s="1">
        <v>21</v>
      </c>
      <c r="R78" s="1">
        <v>3</v>
      </c>
      <c r="S78" s="1">
        <v>34</v>
      </c>
      <c r="T78" s="1">
        <v>0</v>
      </c>
      <c r="W78" s="1"/>
      <c r="Y78" s="1"/>
      <c r="Z78" s="1"/>
      <c r="AA78" s="1"/>
      <c r="AB78" s="1"/>
      <c r="AG78" t="str">
        <f t="shared" si="21"/>
        <v>Madison</v>
      </c>
      <c r="AH78" t="s">
        <v>2452</v>
      </c>
      <c r="AI78" s="11">
        <v>2</v>
      </c>
      <c r="AJ78" s="7">
        <v>127</v>
      </c>
      <c r="AL78" s="7" t="s">
        <v>4714</v>
      </c>
      <c r="AM78" t="s">
        <v>3218</v>
      </c>
      <c r="AN78" t="s">
        <v>4370</v>
      </c>
      <c r="AO78" t="s">
        <v>943</v>
      </c>
      <c r="AP78" t="str">
        <f t="shared" si="19"/>
        <v>09009</v>
      </c>
      <c r="AQ78" t="s">
        <v>2389</v>
      </c>
      <c r="AR78" t="str">
        <f t="shared" si="20"/>
        <v>0944560</v>
      </c>
      <c r="AV78">
        <v>36.78</v>
      </c>
      <c r="AW78">
        <v>0.57999999999999996</v>
      </c>
      <c r="AX78">
        <v>36.200000000000003</v>
      </c>
      <c r="AY78" s="2"/>
    </row>
    <row r="79" spans="1:51" hidden="1" outlineLevel="1">
      <c r="A79" t="s">
        <v>1951</v>
      </c>
      <c r="B79" s="11" t="s">
        <v>3032</v>
      </c>
      <c r="C79" s="1">
        <f t="shared" si="11"/>
        <v>25626</v>
      </c>
      <c r="D79" s="7">
        <f>IF(N79&gt;0, RANK(N79,(N79:P79,Q79:AE79)),0)</f>
        <v>1</v>
      </c>
      <c r="E79" s="7">
        <f>IF(O79&gt;0,RANK(O79,(N79:P79,Q79:AE79)),0)</f>
        <v>2</v>
      </c>
      <c r="F79" s="7">
        <f t="shared" si="12"/>
        <v>3</v>
      </c>
      <c r="G79" s="1">
        <f t="shared" si="13"/>
        <v>5320</v>
      </c>
      <c r="H79" s="2">
        <f t="shared" si="14"/>
        <v>0.20760165456957777</v>
      </c>
      <c r="I79" s="8"/>
      <c r="J79" s="2">
        <f t="shared" si="15"/>
        <v>0.59584016233512838</v>
      </c>
      <c r="K79" s="2">
        <f t="shared" si="16"/>
        <v>0.38823850776555063</v>
      </c>
      <c r="L79" s="2">
        <f t="shared" si="17"/>
        <v>9.4045110434714738E-3</v>
      </c>
      <c r="M79" s="2">
        <f t="shared" si="18"/>
        <v>6.5168188558495169E-3</v>
      </c>
      <c r="N79" s="1">
        <v>15269</v>
      </c>
      <c r="O79" s="1">
        <v>9949</v>
      </c>
      <c r="P79" s="1">
        <v>241</v>
      </c>
      <c r="Q79" s="1">
        <v>52</v>
      </c>
      <c r="R79" s="1">
        <v>19</v>
      </c>
      <c r="S79" s="1">
        <v>96</v>
      </c>
      <c r="T79" s="1">
        <v>0</v>
      </c>
      <c r="W79" s="1"/>
      <c r="Y79" s="1"/>
      <c r="Z79" s="1"/>
      <c r="AA79" s="1"/>
      <c r="AB79" s="1"/>
      <c r="AG79" t="str">
        <f t="shared" si="21"/>
        <v>Manchester</v>
      </c>
      <c r="AH79" t="s">
        <v>3648</v>
      </c>
      <c r="AI79" s="11">
        <v>1</v>
      </c>
      <c r="AJ79" s="7">
        <v>45</v>
      </c>
      <c r="AL79" s="7" t="s">
        <v>4714</v>
      </c>
      <c r="AM79" t="s">
        <v>3989</v>
      </c>
      <c r="AN79" t="s">
        <v>1514</v>
      </c>
      <c r="AO79" t="s">
        <v>944</v>
      </c>
      <c r="AP79" t="str">
        <f t="shared" si="19"/>
        <v>09003</v>
      </c>
      <c r="AQ79" t="s">
        <v>2389</v>
      </c>
      <c r="AR79" t="str">
        <f t="shared" si="20"/>
        <v>0944700</v>
      </c>
      <c r="AV79">
        <v>27.68</v>
      </c>
      <c r="AW79">
        <v>0.42</v>
      </c>
      <c r="AX79">
        <v>27.26</v>
      </c>
      <c r="AY79" s="2"/>
    </row>
    <row r="80" spans="1:51" hidden="1" outlineLevel="1">
      <c r="A80" t="s">
        <v>4707</v>
      </c>
      <c r="B80" s="11" t="s">
        <v>3032</v>
      </c>
      <c r="C80" s="1">
        <f t="shared" si="11"/>
        <v>8596</v>
      </c>
      <c r="D80" s="7">
        <f>IF(N80&gt;0, RANK(N80,(N80:P80,Q80:AE80)),0)</f>
        <v>1</v>
      </c>
      <c r="E80" s="7">
        <f>IF(O80&gt;0,RANK(O80,(N80:P80,Q80:AE80)),0)</f>
        <v>2</v>
      </c>
      <c r="F80" s="7">
        <f t="shared" si="12"/>
        <v>3</v>
      </c>
      <c r="G80" s="1">
        <f t="shared" si="13"/>
        <v>3998</v>
      </c>
      <c r="H80" s="2">
        <f t="shared" si="14"/>
        <v>0.46510004653327131</v>
      </c>
      <c r="I80" s="8"/>
      <c r="J80" s="2">
        <f t="shared" si="15"/>
        <v>0.71765937645416478</v>
      </c>
      <c r="K80" s="2">
        <f t="shared" si="16"/>
        <v>0.25255932992089342</v>
      </c>
      <c r="L80" s="2">
        <f t="shared" si="17"/>
        <v>1.8845974872033502E-2</v>
      </c>
      <c r="M80" s="2">
        <f t="shared" si="18"/>
        <v>1.0935318752908305E-2</v>
      </c>
      <c r="N80" s="1">
        <v>6169</v>
      </c>
      <c r="O80" s="1">
        <v>2171</v>
      </c>
      <c r="P80" s="1">
        <v>162</v>
      </c>
      <c r="Q80" s="1">
        <v>30</v>
      </c>
      <c r="R80" s="1">
        <v>1</v>
      </c>
      <c r="S80" s="1">
        <v>63</v>
      </c>
      <c r="T80" s="1">
        <v>0</v>
      </c>
      <c r="W80" s="1"/>
      <c r="Y80" s="1"/>
      <c r="Z80" s="1"/>
      <c r="AA80" s="1"/>
      <c r="AB80" s="1"/>
      <c r="AG80" t="str">
        <f t="shared" si="21"/>
        <v>Mansfield</v>
      </c>
      <c r="AH80" t="s">
        <v>2805</v>
      </c>
      <c r="AI80" s="11">
        <v>2</v>
      </c>
      <c r="AJ80" s="7">
        <v>40</v>
      </c>
      <c r="AL80" s="7" t="s">
        <v>4714</v>
      </c>
      <c r="AM80" t="s">
        <v>3235</v>
      </c>
      <c r="AN80" t="s">
        <v>3970</v>
      </c>
      <c r="AO80" t="s">
        <v>1316</v>
      </c>
      <c r="AP80" t="str">
        <f t="shared" si="19"/>
        <v>09013</v>
      </c>
      <c r="AQ80" t="s">
        <v>2389</v>
      </c>
      <c r="AR80" t="str">
        <f t="shared" si="20"/>
        <v>0944910</v>
      </c>
      <c r="AV80">
        <v>45.49</v>
      </c>
      <c r="AW80">
        <v>1.03</v>
      </c>
      <c r="AX80">
        <v>44.46</v>
      </c>
      <c r="AY80" s="2"/>
    </row>
    <row r="81" spans="1:51" hidden="1" outlineLevel="1">
      <c r="A81" t="s">
        <v>4907</v>
      </c>
      <c r="B81" s="11" t="s">
        <v>3032</v>
      </c>
      <c r="C81" s="1">
        <f t="shared" si="11"/>
        <v>3630</v>
      </c>
      <c r="D81" s="7">
        <f>IF(N81&gt;0, RANK(N81,(N81:P81,Q81:AE81)),0)</f>
        <v>1</v>
      </c>
      <c r="E81" s="7">
        <f>IF(O81&gt;0,RANK(O81,(N81:P81,Q81:AE81)),0)</f>
        <v>2</v>
      </c>
      <c r="F81" s="7">
        <f t="shared" si="12"/>
        <v>3</v>
      </c>
      <c r="G81" s="1">
        <f t="shared" si="13"/>
        <v>140</v>
      </c>
      <c r="H81" s="2">
        <f t="shared" si="14"/>
        <v>3.8567493112947659E-2</v>
      </c>
      <c r="I81" s="8"/>
      <c r="J81" s="2">
        <f t="shared" si="15"/>
        <v>0.50964187327823696</v>
      </c>
      <c r="K81" s="2">
        <f t="shared" si="16"/>
        <v>0.47107438016528924</v>
      </c>
      <c r="L81" s="2">
        <f t="shared" si="17"/>
        <v>1.1570247933884297E-2</v>
      </c>
      <c r="M81" s="2">
        <f t="shared" si="18"/>
        <v>7.7134986225895052E-3</v>
      </c>
      <c r="N81" s="1">
        <v>1850</v>
      </c>
      <c r="O81" s="1">
        <v>1710</v>
      </c>
      <c r="P81" s="1">
        <v>42</v>
      </c>
      <c r="Q81" s="1">
        <v>8</v>
      </c>
      <c r="R81" s="1">
        <v>1</v>
      </c>
      <c r="S81" s="1">
        <v>19</v>
      </c>
      <c r="T81" s="1">
        <v>0</v>
      </c>
      <c r="W81" s="1"/>
      <c r="Y81" s="1"/>
      <c r="Z81" s="1"/>
      <c r="AA81" s="1"/>
      <c r="AB81" s="1"/>
      <c r="AG81" t="str">
        <f t="shared" si="21"/>
        <v>Marlborough</v>
      </c>
      <c r="AH81" t="s">
        <v>3648</v>
      </c>
      <c r="AI81" s="11">
        <v>2</v>
      </c>
      <c r="AJ81" s="7">
        <v>75</v>
      </c>
      <c r="AL81" s="7" t="s">
        <v>4714</v>
      </c>
      <c r="AM81" t="s">
        <v>3989</v>
      </c>
      <c r="AN81" t="s">
        <v>5224</v>
      </c>
      <c r="AO81" t="s">
        <v>1317</v>
      </c>
      <c r="AP81" t="str">
        <f t="shared" si="19"/>
        <v>09003</v>
      </c>
      <c r="AQ81" t="s">
        <v>2389</v>
      </c>
      <c r="AR81" t="str">
        <f t="shared" si="20"/>
        <v>0945820</v>
      </c>
      <c r="AV81">
        <v>23.43</v>
      </c>
      <c r="AW81">
        <v>0.15</v>
      </c>
      <c r="AX81">
        <v>23.28</v>
      </c>
      <c r="AY81" s="2"/>
    </row>
    <row r="82" spans="1:51" hidden="1" outlineLevel="1">
      <c r="A82" t="s">
        <v>2316</v>
      </c>
      <c r="B82" s="11" t="s">
        <v>3032</v>
      </c>
      <c r="C82" s="1">
        <f t="shared" si="11"/>
        <v>22719</v>
      </c>
      <c r="D82" s="7">
        <f>IF(N82&gt;0, RANK(N82,(N82:P82,Q82:AE82)),0)</f>
        <v>1</v>
      </c>
      <c r="E82" s="7">
        <f>IF(O82&gt;0,RANK(O82,(N82:P82,Q82:AE82)),0)</f>
        <v>2</v>
      </c>
      <c r="F82" s="7">
        <f t="shared" si="12"/>
        <v>4</v>
      </c>
      <c r="G82" s="1">
        <f t="shared" si="13"/>
        <v>4523</v>
      </c>
      <c r="H82" s="2">
        <f t="shared" si="14"/>
        <v>0.1990844667458955</v>
      </c>
      <c r="I82" s="8"/>
      <c r="J82" s="2">
        <f t="shared" si="15"/>
        <v>0.58840617984946519</v>
      </c>
      <c r="K82" s="2">
        <f t="shared" si="16"/>
        <v>0.38932171310356972</v>
      </c>
      <c r="L82" s="2">
        <f t="shared" si="17"/>
        <v>8.9352524318852058E-3</v>
      </c>
      <c r="M82" s="2">
        <f t="shared" si="18"/>
        <v>1.3336854615079878E-2</v>
      </c>
      <c r="N82" s="1">
        <v>13368</v>
      </c>
      <c r="O82" s="1">
        <v>8845</v>
      </c>
      <c r="P82" s="1">
        <v>203</v>
      </c>
      <c r="Q82" s="1">
        <v>53</v>
      </c>
      <c r="R82" s="1">
        <v>30</v>
      </c>
      <c r="S82" s="1">
        <v>220</v>
      </c>
      <c r="T82" s="1">
        <v>0</v>
      </c>
      <c r="W82" s="1"/>
      <c r="Y82" s="1"/>
      <c r="Z82" s="1"/>
      <c r="AA82" s="1"/>
      <c r="AB82" s="1"/>
      <c r="AG82" t="str">
        <f t="shared" si="21"/>
        <v>Meriden</v>
      </c>
      <c r="AH82" t="s">
        <v>2452</v>
      </c>
      <c r="AI82" s="11">
        <v>5</v>
      </c>
      <c r="AJ82" s="7">
        <v>99</v>
      </c>
      <c r="AL82" s="7" t="s">
        <v>4714</v>
      </c>
      <c r="AM82" t="s">
        <v>3218</v>
      </c>
      <c r="AN82" t="s">
        <v>4019</v>
      </c>
      <c r="AO82" t="s">
        <v>1318</v>
      </c>
      <c r="AP82" t="str">
        <f t="shared" si="19"/>
        <v>09009</v>
      </c>
      <c r="AQ82" t="s">
        <v>2389</v>
      </c>
      <c r="AR82" t="str">
        <f t="shared" si="20"/>
        <v>0946520</v>
      </c>
      <c r="AV82">
        <v>24.14</v>
      </c>
      <c r="AW82">
        <v>0.4</v>
      </c>
      <c r="AX82">
        <v>23.75</v>
      </c>
      <c r="AY82" s="2"/>
    </row>
    <row r="83" spans="1:51" hidden="1" outlineLevel="1">
      <c r="A83" t="s">
        <v>1589</v>
      </c>
      <c r="B83" s="11" t="s">
        <v>3032</v>
      </c>
      <c r="C83" s="1">
        <f t="shared" si="11"/>
        <v>4082</v>
      </c>
      <c r="D83" s="7">
        <f>IF(N83&gt;0, RANK(N83,(N83:P83,Q83:AE83)),0)</f>
        <v>2</v>
      </c>
      <c r="E83" s="7">
        <f>IF(O83&gt;0,RANK(O83,(N83:P83,Q83:AE83)),0)</f>
        <v>1</v>
      </c>
      <c r="F83" s="7">
        <f t="shared" si="12"/>
        <v>3</v>
      </c>
      <c r="G83" s="1">
        <f t="shared" si="13"/>
        <v>839</v>
      </c>
      <c r="H83" s="2">
        <f t="shared" si="14"/>
        <v>0.20553650171484567</v>
      </c>
      <c r="I83" s="8"/>
      <c r="J83" s="2">
        <f t="shared" si="15"/>
        <v>0.38804507594316512</v>
      </c>
      <c r="K83" s="2">
        <f t="shared" si="16"/>
        <v>0.59358157765801078</v>
      </c>
      <c r="L83" s="2">
        <f t="shared" si="17"/>
        <v>1.0534051935325821E-2</v>
      </c>
      <c r="M83" s="2">
        <f t="shared" si="18"/>
        <v>7.8392944634983319E-3</v>
      </c>
      <c r="N83" s="1">
        <v>1584</v>
      </c>
      <c r="O83" s="1">
        <v>2423</v>
      </c>
      <c r="P83" s="1">
        <v>43</v>
      </c>
      <c r="Q83" s="1">
        <v>9</v>
      </c>
      <c r="R83" s="1">
        <v>1</v>
      </c>
      <c r="S83" s="1">
        <v>22</v>
      </c>
      <c r="T83" s="1">
        <v>0</v>
      </c>
      <c r="W83" s="1"/>
      <c r="Y83" s="1"/>
      <c r="Z83" s="1"/>
      <c r="AA83" s="1"/>
      <c r="AB83" s="1"/>
      <c r="AG83" t="str">
        <f t="shared" si="21"/>
        <v>Middlebury</v>
      </c>
      <c r="AH83" t="s">
        <v>2452</v>
      </c>
      <c r="AI83" s="11">
        <v>5</v>
      </c>
      <c r="AJ83" s="7">
        <v>100</v>
      </c>
      <c r="AL83" s="7" t="s">
        <v>4714</v>
      </c>
      <c r="AM83" t="s">
        <v>3218</v>
      </c>
      <c r="AN83" t="s">
        <v>4371</v>
      </c>
      <c r="AO83" t="s">
        <v>474</v>
      </c>
      <c r="AP83" t="str">
        <f t="shared" si="19"/>
        <v>09009</v>
      </c>
      <c r="AQ83" t="s">
        <v>2389</v>
      </c>
      <c r="AR83" t="str">
        <f t="shared" si="20"/>
        <v>0946940</v>
      </c>
      <c r="AV83">
        <v>18.45</v>
      </c>
      <c r="AW83">
        <v>0.7</v>
      </c>
      <c r="AX83">
        <v>17.75</v>
      </c>
      <c r="AY83" s="2"/>
    </row>
    <row r="84" spans="1:51" hidden="1" outlineLevel="1">
      <c r="A84" t="s">
        <v>4048</v>
      </c>
      <c r="B84" s="11" t="s">
        <v>3032</v>
      </c>
      <c r="C84" s="1">
        <f t="shared" si="11"/>
        <v>2626</v>
      </c>
      <c r="D84" s="7">
        <f>IF(N84&gt;0, RANK(N84,(N84:P84,Q84:AE84)),0)</f>
        <v>1</v>
      </c>
      <c r="E84" s="7">
        <f>IF(O84&gt;0,RANK(O84,(N84:P84,Q84:AE84)),0)</f>
        <v>2</v>
      </c>
      <c r="F84" s="7">
        <f t="shared" si="12"/>
        <v>3</v>
      </c>
      <c r="G84" s="1">
        <f t="shared" si="13"/>
        <v>379</v>
      </c>
      <c r="H84" s="2">
        <f t="shared" si="14"/>
        <v>0.14432597105864434</v>
      </c>
      <c r="I84" s="8"/>
      <c r="J84" s="2">
        <f t="shared" si="15"/>
        <v>0.56283320639756285</v>
      </c>
      <c r="K84" s="2">
        <f t="shared" si="16"/>
        <v>0.41850723533891848</v>
      </c>
      <c r="L84" s="2">
        <f t="shared" si="17"/>
        <v>9.5201827875095197E-3</v>
      </c>
      <c r="M84" s="2">
        <f t="shared" si="18"/>
        <v>9.1393754760091522E-3</v>
      </c>
      <c r="N84" s="1">
        <v>1478</v>
      </c>
      <c r="O84" s="1">
        <v>1099</v>
      </c>
      <c r="P84" s="1">
        <v>25</v>
      </c>
      <c r="Q84" s="1">
        <v>9</v>
      </c>
      <c r="R84" s="1">
        <v>1</v>
      </c>
      <c r="S84" s="1">
        <v>14</v>
      </c>
      <c r="T84" s="1">
        <v>0</v>
      </c>
      <c r="W84" s="1"/>
      <c r="Y84" s="1"/>
      <c r="Z84" s="1"/>
      <c r="AA84" s="1"/>
      <c r="AB84" s="1"/>
      <c r="AG84" t="str">
        <f t="shared" si="21"/>
        <v>Middlefield</v>
      </c>
      <c r="AH84" t="s">
        <v>4409</v>
      </c>
      <c r="AI84" s="11">
        <v>3</v>
      </c>
      <c r="AJ84" s="7">
        <v>104</v>
      </c>
      <c r="AL84" s="7" t="s">
        <v>4714</v>
      </c>
      <c r="AM84" t="s">
        <v>2597</v>
      </c>
      <c r="AN84" t="s">
        <v>4019</v>
      </c>
      <c r="AO84" t="s">
        <v>475</v>
      </c>
      <c r="AP84" t="str">
        <f t="shared" si="19"/>
        <v>09007</v>
      </c>
      <c r="AQ84" t="s">
        <v>2389</v>
      </c>
      <c r="AR84" t="str">
        <f t="shared" si="20"/>
        <v>0947080</v>
      </c>
      <c r="AV84">
        <v>13.32</v>
      </c>
      <c r="AW84">
        <v>0.62</v>
      </c>
      <c r="AX84">
        <v>12.7</v>
      </c>
      <c r="AY84" s="2"/>
    </row>
    <row r="85" spans="1:51" hidden="1" outlineLevel="1">
      <c r="A85" t="s">
        <v>3358</v>
      </c>
      <c r="B85" s="11" t="s">
        <v>3032</v>
      </c>
      <c r="C85" s="1">
        <f t="shared" si="11"/>
        <v>19964</v>
      </c>
      <c r="D85" s="7">
        <f>IF(N85&gt;0, RANK(N85,(N85:P85,Q85:AE85)),0)</f>
        <v>1</v>
      </c>
      <c r="E85" s="7">
        <f>IF(O85&gt;0,RANK(O85,(N85:P85,Q85:AE85)),0)</f>
        <v>2</v>
      </c>
      <c r="F85" s="7">
        <f t="shared" si="12"/>
        <v>4</v>
      </c>
      <c r="G85" s="1">
        <f t="shared" si="13"/>
        <v>6523</v>
      </c>
      <c r="H85" s="2">
        <f t="shared" si="14"/>
        <v>0.32673812863153678</v>
      </c>
      <c r="I85" s="8"/>
      <c r="J85" s="2">
        <f t="shared" si="15"/>
        <v>0.65292526547786012</v>
      </c>
      <c r="K85" s="2">
        <f t="shared" si="16"/>
        <v>0.32618713684632339</v>
      </c>
      <c r="L85" s="2">
        <f t="shared" si="17"/>
        <v>8.4151472650771386E-3</v>
      </c>
      <c r="M85" s="2">
        <f t="shared" si="18"/>
        <v>1.2472450410739355E-2</v>
      </c>
      <c r="N85" s="1">
        <v>13035</v>
      </c>
      <c r="O85" s="1">
        <v>6512</v>
      </c>
      <c r="P85" s="1">
        <v>168</v>
      </c>
      <c r="Q85" s="1">
        <v>59</v>
      </c>
      <c r="R85" s="1">
        <v>21</v>
      </c>
      <c r="S85" s="1">
        <v>169</v>
      </c>
      <c r="T85" s="1">
        <v>0</v>
      </c>
      <c r="W85" s="1"/>
      <c r="Y85" s="1"/>
      <c r="Z85" s="1"/>
      <c r="AA85" s="1"/>
      <c r="AB85" s="1"/>
      <c r="AG85" t="str">
        <f t="shared" si="21"/>
        <v>Middletown</v>
      </c>
      <c r="AH85" t="s">
        <v>4409</v>
      </c>
      <c r="AI85" s="11">
        <v>0</v>
      </c>
      <c r="AJ85" s="7">
        <v>96</v>
      </c>
      <c r="AL85" s="7" t="s">
        <v>4714</v>
      </c>
      <c r="AM85" t="s">
        <v>2597</v>
      </c>
      <c r="AN85" t="s">
        <v>4371</v>
      </c>
      <c r="AO85" t="s">
        <v>800</v>
      </c>
      <c r="AP85" t="str">
        <f t="shared" si="19"/>
        <v>09007</v>
      </c>
      <c r="AQ85" t="s">
        <v>2389</v>
      </c>
      <c r="AR85" t="str">
        <f t="shared" si="20"/>
        <v>0947360</v>
      </c>
      <c r="AV85">
        <v>42.32</v>
      </c>
      <c r="AW85">
        <v>1.42</v>
      </c>
      <c r="AX85">
        <v>40.9</v>
      </c>
      <c r="AY85" s="2"/>
    </row>
    <row r="86" spans="1:51" hidden="1" outlineLevel="1">
      <c r="A86" t="s">
        <v>3007</v>
      </c>
      <c r="B86" s="11" t="s">
        <v>3032</v>
      </c>
      <c r="C86" s="1">
        <f t="shared" si="11"/>
        <v>26473</v>
      </c>
      <c r="D86" s="7">
        <f>IF(N86&gt;0, RANK(N86,(N86:P86,Q86:AE86)),0)</f>
        <v>1</v>
      </c>
      <c r="E86" s="7">
        <f>IF(O86&gt;0,RANK(O86,(N86:P86,Q86:AE86)),0)</f>
        <v>2</v>
      </c>
      <c r="F86" s="7">
        <f t="shared" si="12"/>
        <v>3</v>
      </c>
      <c r="G86" s="1">
        <f t="shared" si="13"/>
        <v>267</v>
      </c>
      <c r="H86" s="2">
        <f t="shared" si="14"/>
        <v>1.0085747742983417E-2</v>
      </c>
      <c r="I86" s="8"/>
      <c r="J86" s="2">
        <f t="shared" si="15"/>
        <v>0.49669474558984628</v>
      </c>
      <c r="K86" s="2">
        <f t="shared" si="16"/>
        <v>0.48660899784686285</v>
      </c>
      <c r="L86" s="2">
        <f t="shared" si="17"/>
        <v>9.8591017262871609E-3</v>
      </c>
      <c r="M86" s="2">
        <f t="shared" si="18"/>
        <v>6.8371548370037179E-3</v>
      </c>
      <c r="N86" s="1">
        <v>13149</v>
      </c>
      <c r="O86" s="1">
        <v>12882</v>
      </c>
      <c r="P86" s="1">
        <v>261</v>
      </c>
      <c r="Q86" s="1">
        <v>43</v>
      </c>
      <c r="R86" s="1">
        <v>23</v>
      </c>
      <c r="S86" s="1">
        <v>115</v>
      </c>
      <c r="T86" s="1">
        <v>0</v>
      </c>
      <c r="W86" s="1"/>
      <c r="Y86" s="1"/>
      <c r="Z86" s="1"/>
      <c r="AA86" s="1"/>
      <c r="AB86" s="1"/>
      <c r="AG86" t="str">
        <f t="shared" si="21"/>
        <v>Milford</v>
      </c>
      <c r="AH86" t="s">
        <v>2452</v>
      </c>
      <c r="AI86" s="11">
        <v>3</v>
      </c>
      <c r="AJ86" s="7">
        <v>158</v>
      </c>
      <c r="AL86" s="7" t="s">
        <v>4714</v>
      </c>
      <c r="AM86" t="s">
        <v>3218</v>
      </c>
      <c r="AN86" t="s">
        <v>4002</v>
      </c>
      <c r="AO86" t="s">
        <v>801</v>
      </c>
      <c r="AP86" t="str">
        <f t="shared" si="19"/>
        <v>09009</v>
      </c>
      <c r="AQ86" t="s">
        <v>2389</v>
      </c>
      <c r="AR86" t="str">
        <f t="shared" si="20"/>
        <v>0947535</v>
      </c>
      <c r="AV86">
        <v>26.15</v>
      </c>
      <c r="AW86">
        <v>3.59</v>
      </c>
      <c r="AX86">
        <v>22.56</v>
      </c>
      <c r="AY86" s="2"/>
    </row>
    <row r="87" spans="1:51" hidden="1" outlineLevel="1">
      <c r="A87" t="s">
        <v>2996</v>
      </c>
      <c r="B87" s="11" t="s">
        <v>3032</v>
      </c>
      <c r="C87" s="1">
        <f t="shared" si="11"/>
        <v>10677</v>
      </c>
      <c r="D87" s="7">
        <f>IF(N87&gt;0, RANK(N87,(N87:P87,Q87:AE87)),0)</f>
        <v>2</v>
      </c>
      <c r="E87" s="7">
        <f>IF(O87&gt;0,RANK(O87,(N87:P87,Q87:AE87)),0)</f>
        <v>1</v>
      </c>
      <c r="F87" s="7">
        <f t="shared" si="12"/>
        <v>3</v>
      </c>
      <c r="G87" s="1">
        <f t="shared" si="13"/>
        <v>1846</v>
      </c>
      <c r="H87" s="2">
        <f t="shared" si="14"/>
        <v>0.17289500796103774</v>
      </c>
      <c r="I87" s="8"/>
      <c r="J87" s="2">
        <f t="shared" si="15"/>
        <v>0.40732415472511008</v>
      </c>
      <c r="K87" s="2">
        <f t="shared" si="16"/>
        <v>0.58021916268614782</v>
      </c>
      <c r="L87" s="2">
        <f t="shared" si="17"/>
        <v>5.8068745902407045E-3</v>
      </c>
      <c r="M87" s="2">
        <f t="shared" si="18"/>
        <v>6.6498079985014029E-3</v>
      </c>
      <c r="N87" s="1">
        <v>4349</v>
      </c>
      <c r="O87" s="1">
        <v>6195</v>
      </c>
      <c r="P87" s="1">
        <v>62</v>
      </c>
      <c r="Q87" s="1">
        <v>19</v>
      </c>
      <c r="R87" s="1">
        <v>10</v>
      </c>
      <c r="S87" s="1">
        <v>42</v>
      </c>
      <c r="T87" s="1">
        <v>0</v>
      </c>
      <c r="W87" s="1"/>
      <c r="Y87" s="1"/>
      <c r="Z87" s="1"/>
      <c r="AA87" s="1"/>
      <c r="AB87" s="1"/>
      <c r="AG87" t="str">
        <f t="shared" si="21"/>
        <v>Monroe</v>
      </c>
      <c r="AH87" t="s">
        <v>4066</v>
      </c>
      <c r="AI87" s="11">
        <v>4</v>
      </c>
      <c r="AJ87" s="7">
        <v>139</v>
      </c>
      <c r="AL87" s="7" t="s">
        <v>4714</v>
      </c>
      <c r="AM87" t="s">
        <v>3988</v>
      </c>
      <c r="AN87" t="s">
        <v>3961</v>
      </c>
      <c r="AO87" t="s">
        <v>461</v>
      </c>
      <c r="AP87" t="str">
        <f t="shared" si="19"/>
        <v>09001</v>
      </c>
      <c r="AQ87" t="s">
        <v>2389</v>
      </c>
      <c r="AR87" t="str">
        <f t="shared" si="20"/>
        <v>0948620</v>
      </c>
      <c r="AV87">
        <v>26.33</v>
      </c>
      <c r="AW87">
        <v>0.2</v>
      </c>
      <c r="AX87">
        <v>26.13</v>
      </c>
      <c r="AY87" s="2"/>
    </row>
    <row r="88" spans="1:51" hidden="1" outlineLevel="1">
      <c r="A88" t="s">
        <v>3561</v>
      </c>
      <c r="B88" s="11" t="s">
        <v>3032</v>
      </c>
      <c r="C88" s="1">
        <f t="shared" si="11"/>
        <v>7950</v>
      </c>
      <c r="D88" s="7">
        <f>IF(N88&gt;0, RANK(N88,(N88:P88,Q88:AE88)),0)</f>
        <v>1</v>
      </c>
      <c r="E88" s="7">
        <f>IF(O88&gt;0,RANK(O88,(N88:P88,Q88:AE88)),0)</f>
        <v>2</v>
      </c>
      <c r="F88" s="7">
        <f t="shared" si="12"/>
        <v>3</v>
      </c>
      <c r="G88" s="1">
        <f t="shared" si="13"/>
        <v>732</v>
      </c>
      <c r="H88" s="2">
        <f t="shared" si="14"/>
        <v>9.2075471698113212E-2</v>
      </c>
      <c r="I88" s="8"/>
      <c r="J88" s="2">
        <f t="shared" si="15"/>
        <v>0.53572327044025159</v>
      </c>
      <c r="K88" s="2">
        <f t="shared" si="16"/>
        <v>0.44364779874213839</v>
      </c>
      <c r="L88" s="2">
        <f t="shared" si="17"/>
        <v>1.0566037735849057E-2</v>
      </c>
      <c r="M88" s="2">
        <f t="shared" si="18"/>
        <v>1.0062893081760968E-2</v>
      </c>
      <c r="N88" s="1">
        <v>4259</v>
      </c>
      <c r="O88" s="1">
        <v>3527</v>
      </c>
      <c r="P88" s="1">
        <v>84</v>
      </c>
      <c r="Q88" s="1">
        <v>19</v>
      </c>
      <c r="R88" s="1">
        <v>8</v>
      </c>
      <c r="S88" s="1">
        <v>53</v>
      </c>
      <c r="T88" s="1">
        <v>0</v>
      </c>
      <c r="W88" s="1"/>
      <c r="Y88" s="1"/>
      <c r="Z88" s="1"/>
      <c r="AA88" s="1"/>
      <c r="AB88" s="1"/>
      <c r="AG88" t="str">
        <f t="shared" si="21"/>
        <v>Montville</v>
      </c>
      <c r="AH88" t="s">
        <v>2804</v>
      </c>
      <c r="AI88" s="11">
        <v>2</v>
      </c>
      <c r="AJ88" s="7">
        <v>112</v>
      </c>
      <c r="AL88" s="7" t="s">
        <v>4714</v>
      </c>
      <c r="AM88" t="s">
        <v>3234</v>
      </c>
      <c r="AN88" t="s">
        <v>4019</v>
      </c>
      <c r="AO88" t="s">
        <v>175</v>
      </c>
      <c r="AP88" t="str">
        <f t="shared" si="19"/>
        <v>09011</v>
      </c>
      <c r="AQ88" t="s">
        <v>2389</v>
      </c>
      <c r="AR88" t="str">
        <f t="shared" si="20"/>
        <v>0948900</v>
      </c>
      <c r="AV88">
        <v>44.13</v>
      </c>
      <c r="AW88">
        <v>2.11</v>
      </c>
      <c r="AX88">
        <v>42.02</v>
      </c>
      <c r="AY88" s="2"/>
    </row>
    <row r="89" spans="1:51" hidden="1" outlineLevel="1">
      <c r="A89" t="s">
        <v>3279</v>
      </c>
      <c r="B89" s="11" t="s">
        <v>3032</v>
      </c>
      <c r="C89" s="1">
        <f t="shared" si="11"/>
        <v>1391</v>
      </c>
      <c r="D89" s="7">
        <f>IF(N89&gt;0, RANK(N89,(N89:P89,Q89:AE89)),0)</f>
        <v>2</v>
      </c>
      <c r="E89" s="7">
        <f>IF(O89&gt;0,RANK(O89,(N89:P89,Q89:AE89)),0)</f>
        <v>1</v>
      </c>
      <c r="F89" s="7">
        <f t="shared" si="12"/>
        <v>3</v>
      </c>
      <c r="G89" s="1">
        <f t="shared" si="13"/>
        <v>202</v>
      </c>
      <c r="H89" s="2">
        <f t="shared" si="14"/>
        <v>0.14521926671459381</v>
      </c>
      <c r="I89" s="8"/>
      <c r="J89" s="2">
        <f t="shared" si="15"/>
        <v>0.41768511861969804</v>
      </c>
      <c r="K89" s="2">
        <f t="shared" si="16"/>
        <v>0.56290438533429188</v>
      </c>
      <c r="L89" s="2">
        <f t="shared" si="17"/>
        <v>1.2940330697340043E-2</v>
      </c>
      <c r="M89" s="2">
        <f t="shared" si="18"/>
        <v>6.4701653486700407E-3</v>
      </c>
      <c r="N89" s="1">
        <v>581</v>
      </c>
      <c r="O89" s="1">
        <v>783</v>
      </c>
      <c r="P89" s="1">
        <v>18</v>
      </c>
      <c r="Q89" s="1">
        <v>3</v>
      </c>
      <c r="R89" s="1">
        <v>2</v>
      </c>
      <c r="S89" s="1">
        <v>4</v>
      </c>
      <c r="T89" s="1">
        <v>0</v>
      </c>
      <c r="W89" s="1"/>
      <c r="Y89" s="1"/>
      <c r="Z89" s="1"/>
      <c r="AA89" s="1"/>
      <c r="AB89" s="1"/>
      <c r="AG89" t="str">
        <f t="shared" si="21"/>
        <v>Morris</v>
      </c>
      <c r="AH89" t="s">
        <v>3281</v>
      </c>
      <c r="AI89" s="11">
        <v>5</v>
      </c>
      <c r="AJ89" s="7">
        <v>68</v>
      </c>
      <c r="AL89" s="7" t="s">
        <v>4714</v>
      </c>
      <c r="AM89" t="s">
        <v>3632</v>
      </c>
      <c r="AN89" t="s">
        <v>4019</v>
      </c>
      <c r="AO89" t="s">
        <v>122</v>
      </c>
      <c r="AP89" t="str">
        <f t="shared" si="19"/>
        <v>09005</v>
      </c>
      <c r="AQ89" t="s">
        <v>2389</v>
      </c>
      <c r="AR89" t="str">
        <f t="shared" si="20"/>
        <v>0949460</v>
      </c>
      <c r="AV89">
        <v>18.72</v>
      </c>
      <c r="AW89">
        <v>1.53</v>
      </c>
      <c r="AX89">
        <v>17.190000000000001</v>
      </c>
      <c r="AY89" s="2"/>
    </row>
    <row r="90" spans="1:51" hidden="1" outlineLevel="1">
      <c r="A90" t="s">
        <v>1812</v>
      </c>
      <c r="B90" s="11" t="s">
        <v>3032</v>
      </c>
      <c r="C90" s="1">
        <f t="shared" si="11"/>
        <v>12853</v>
      </c>
      <c r="D90" s="7">
        <f>IF(N90&gt;0, RANK(N90,(N90:P90,Q90:AE90)),0)</f>
        <v>2</v>
      </c>
      <c r="E90" s="7">
        <f>IF(O90&gt;0,RANK(O90,(N90:P90,Q90:AE90)),0)</f>
        <v>1</v>
      </c>
      <c r="F90" s="7">
        <f t="shared" si="12"/>
        <v>3</v>
      </c>
      <c r="G90" s="1">
        <f t="shared" si="13"/>
        <v>1093</v>
      </c>
      <c r="H90" s="2">
        <f t="shared" si="14"/>
        <v>8.5038512409554193E-2</v>
      </c>
      <c r="I90" s="8"/>
      <c r="J90" s="2">
        <f t="shared" si="15"/>
        <v>0.44697735937135297</v>
      </c>
      <c r="K90" s="2">
        <f t="shared" si="16"/>
        <v>0.53201587178090715</v>
      </c>
      <c r="L90" s="2">
        <f t="shared" si="17"/>
        <v>9.5697502528592545E-3</v>
      </c>
      <c r="M90" s="2">
        <f t="shared" si="18"/>
        <v>1.1437018594880633E-2</v>
      </c>
      <c r="N90" s="1">
        <v>5745</v>
      </c>
      <c r="O90" s="1">
        <v>6838</v>
      </c>
      <c r="P90" s="1">
        <v>123</v>
      </c>
      <c r="Q90" s="1">
        <v>30</v>
      </c>
      <c r="R90" s="1">
        <v>20</v>
      </c>
      <c r="S90" s="1">
        <v>97</v>
      </c>
      <c r="T90" s="1">
        <v>0</v>
      </c>
      <c r="W90" s="1"/>
      <c r="Y90" s="1"/>
      <c r="Z90" s="1"/>
      <c r="AA90" s="1"/>
      <c r="AB90" s="1"/>
      <c r="AG90" t="str">
        <f t="shared" si="21"/>
        <v>Naugatuck</v>
      </c>
      <c r="AH90" t="s">
        <v>2452</v>
      </c>
      <c r="AI90" s="11">
        <v>3</v>
      </c>
      <c r="AJ90" s="7">
        <v>111</v>
      </c>
      <c r="AL90" s="7" t="s">
        <v>4714</v>
      </c>
      <c r="AM90" t="s">
        <v>3218</v>
      </c>
      <c r="AN90" t="s">
        <v>4262</v>
      </c>
      <c r="AO90" t="s">
        <v>805</v>
      </c>
      <c r="AP90" t="str">
        <f t="shared" si="19"/>
        <v>09009</v>
      </c>
      <c r="AQ90" t="s">
        <v>2389</v>
      </c>
      <c r="AR90" t="str">
        <f t="shared" si="20"/>
        <v>0949950</v>
      </c>
      <c r="AV90">
        <v>16.45</v>
      </c>
      <c r="AW90">
        <v>0.06</v>
      </c>
      <c r="AX90">
        <v>16.39</v>
      </c>
      <c r="AY90" s="2"/>
    </row>
    <row r="91" spans="1:51" hidden="1" outlineLevel="1">
      <c r="A91" t="s">
        <v>2317</v>
      </c>
      <c r="B91" s="11" t="s">
        <v>3032</v>
      </c>
      <c r="C91" s="1">
        <f t="shared" si="11"/>
        <v>21074</v>
      </c>
      <c r="D91" s="7">
        <f>IF(N91&gt;0, RANK(N91,(N91:P91,Q91:AE91)),0)</f>
        <v>1</v>
      </c>
      <c r="E91" s="7">
        <f>IF(O91&gt;0,RANK(O91,(N91:P91,Q91:AE91)),0)</f>
        <v>2</v>
      </c>
      <c r="F91" s="7">
        <f t="shared" si="12"/>
        <v>4</v>
      </c>
      <c r="G91" s="1">
        <f t="shared" si="13"/>
        <v>7562</v>
      </c>
      <c r="H91" s="2">
        <f t="shared" si="14"/>
        <v>0.35883078675144731</v>
      </c>
      <c r="I91" s="8"/>
      <c r="J91" s="2">
        <f t="shared" si="15"/>
        <v>0.67011483344405431</v>
      </c>
      <c r="K91" s="2">
        <f t="shared" si="16"/>
        <v>0.31128404669260701</v>
      </c>
      <c r="L91" s="2">
        <f t="shared" si="17"/>
        <v>7.4973901489987661E-3</v>
      </c>
      <c r="M91" s="2">
        <f t="shared" si="18"/>
        <v>1.1103729714339912E-2</v>
      </c>
      <c r="N91" s="1">
        <v>14122</v>
      </c>
      <c r="O91" s="1">
        <v>6560</v>
      </c>
      <c r="P91" s="1">
        <v>158</v>
      </c>
      <c r="Q91" s="1">
        <v>41</v>
      </c>
      <c r="R91" s="1">
        <v>25</v>
      </c>
      <c r="S91" s="1">
        <v>168</v>
      </c>
      <c r="T91" s="1">
        <v>0</v>
      </c>
      <c r="W91" s="1"/>
      <c r="Y91" s="1"/>
      <c r="Z91" s="1"/>
      <c r="AA91" s="1"/>
      <c r="AB91" s="1"/>
      <c r="AG91" t="str">
        <f t="shared" si="21"/>
        <v>New Britain</v>
      </c>
      <c r="AH91" t="s">
        <v>3648</v>
      </c>
      <c r="AI91" s="11">
        <v>5</v>
      </c>
      <c r="AJ91" s="7">
        <v>69</v>
      </c>
      <c r="AL91" s="7" t="s">
        <v>4714</v>
      </c>
      <c r="AM91" t="s">
        <v>3989</v>
      </c>
      <c r="AN91" t="s">
        <v>4264</v>
      </c>
      <c r="AO91" t="s">
        <v>806</v>
      </c>
      <c r="AP91" t="str">
        <f t="shared" si="19"/>
        <v>09003</v>
      </c>
      <c r="AQ91" t="s">
        <v>2389</v>
      </c>
      <c r="AR91" t="str">
        <f t="shared" si="20"/>
        <v>0950440</v>
      </c>
      <c r="AV91">
        <v>13.4</v>
      </c>
      <c r="AW91">
        <v>7.0000000000000007E-2</v>
      </c>
      <c r="AX91">
        <v>13.34</v>
      </c>
      <c r="AY91" s="2"/>
    </row>
    <row r="92" spans="1:51" hidden="1" outlineLevel="1">
      <c r="A92" t="s">
        <v>2006</v>
      </c>
      <c r="B92" s="11" t="s">
        <v>3032</v>
      </c>
      <c r="C92" s="1">
        <f t="shared" si="11"/>
        <v>10908</v>
      </c>
      <c r="D92" s="7">
        <f>IF(N92&gt;0, RANK(N92,(N92:P92,Q92:AE92)),0)</f>
        <v>2</v>
      </c>
      <c r="E92" s="7">
        <f>IF(O92&gt;0,RANK(O92,(N92:P92,Q92:AE92)),0)</f>
        <v>1</v>
      </c>
      <c r="F92" s="7">
        <f t="shared" si="12"/>
        <v>3</v>
      </c>
      <c r="G92" s="1">
        <f t="shared" si="13"/>
        <v>2438</v>
      </c>
      <c r="H92" s="2">
        <f t="shared" si="14"/>
        <v>0.22350568390172351</v>
      </c>
      <c r="I92" s="8"/>
      <c r="J92" s="2">
        <f t="shared" si="15"/>
        <v>0.3832049871653832</v>
      </c>
      <c r="K92" s="2">
        <f t="shared" si="16"/>
        <v>0.60671067106710674</v>
      </c>
      <c r="L92" s="2">
        <f t="shared" si="17"/>
        <v>5.1338467180051337E-3</v>
      </c>
      <c r="M92" s="2">
        <f t="shared" si="18"/>
        <v>4.9504950495049185E-3</v>
      </c>
      <c r="N92" s="1">
        <v>4180</v>
      </c>
      <c r="O92" s="1">
        <v>6618</v>
      </c>
      <c r="P92" s="1">
        <v>56</v>
      </c>
      <c r="Q92" s="1">
        <v>30</v>
      </c>
      <c r="R92" s="1">
        <v>5</v>
      </c>
      <c r="S92" s="1">
        <v>19</v>
      </c>
      <c r="T92" s="1">
        <v>0</v>
      </c>
      <c r="W92" s="1"/>
      <c r="Y92" s="1"/>
      <c r="Z92" s="1"/>
      <c r="AA92" s="1"/>
      <c r="AB92" s="1"/>
      <c r="AG92" t="str">
        <f t="shared" si="21"/>
        <v>New Canaan</v>
      </c>
      <c r="AH92" t="s">
        <v>4066</v>
      </c>
      <c r="AI92" s="11">
        <v>4</v>
      </c>
      <c r="AJ92" s="7">
        <v>164</v>
      </c>
      <c r="AL92" s="7" t="s">
        <v>4714</v>
      </c>
      <c r="AM92" t="s">
        <v>3988</v>
      </c>
      <c r="AN92" t="s">
        <v>4370</v>
      </c>
      <c r="AO92" t="s">
        <v>5148</v>
      </c>
      <c r="AP92" t="str">
        <f t="shared" si="19"/>
        <v>09001</v>
      </c>
      <c r="AQ92" t="s">
        <v>2389</v>
      </c>
      <c r="AR92" t="str">
        <f t="shared" si="20"/>
        <v>0950580</v>
      </c>
      <c r="AV92">
        <v>22.48</v>
      </c>
      <c r="AW92">
        <v>0.35</v>
      </c>
      <c r="AX92">
        <v>22.13</v>
      </c>
      <c r="AY92" s="2"/>
    </row>
    <row r="93" spans="1:51" hidden="1" outlineLevel="1">
      <c r="A93" t="s">
        <v>3157</v>
      </c>
      <c r="B93" s="11" t="s">
        <v>3032</v>
      </c>
      <c r="C93" s="1">
        <f t="shared" si="11"/>
        <v>7469</v>
      </c>
      <c r="D93" s="7">
        <f>IF(N93&gt;0, RANK(N93,(N93:P93,Q93:AE93)),0)</f>
        <v>2</v>
      </c>
      <c r="E93" s="7">
        <f>IF(O93&gt;0,RANK(O93,(N93:P93,Q93:AE93)),0)</f>
        <v>1</v>
      </c>
      <c r="F93" s="7">
        <f t="shared" si="12"/>
        <v>3</v>
      </c>
      <c r="G93" s="1">
        <f t="shared" si="13"/>
        <v>1437</v>
      </c>
      <c r="H93" s="2">
        <f t="shared" si="14"/>
        <v>0.19239523363234703</v>
      </c>
      <c r="I93" s="8"/>
      <c r="J93" s="2">
        <f t="shared" si="15"/>
        <v>0.39684027312893294</v>
      </c>
      <c r="K93" s="2">
        <f t="shared" si="16"/>
        <v>0.58923550676128</v>
      </c>
      <c r="L93" s="2">
        <f t="shared" si="17"/>
        <v>7.2298835185433128E-3</v>
      </c>
      <c r="M93" s="2">
        <f t="shared" si="18"/>
        <v>6.6943365912437982E-3</v>
      </c>
      <c r="N93" s="1">
        <v>2964</v>
      </c>
      <c r="O93" s="1">
        <v>4401</v>
      </c>
      <c r="P93" s="1">
        <v>54</v>
      </c>
      <c r="Q93" s="1">
        <v>19</v>
      </c>
      <c r="R93" s="1">
        <v>8</v>
      </c>
      <c r="S93" s="1">
        <v>23</v>
      </c>
      <c r="T93" s="1">
        <v>0</v>
      </c>
      <c r="W93" s="1"/>
      <c r="Y93" s="1"/>
      <c r="Z93" s="1"/>
      <c r="AA93" s="1"/>
      <c r="AB93" s="1"/>
      <c r="AG93" t="str">
        <f t="shared" si="21"/>
        <v>New Fairfield</v>
      </c>
      <c r="AH93" t="s">
        <v>4066</v>
      </c>
      <c r="AI93" s="11">
        <v>5</v>
      </c>
      <c r="AJ93" s="7">
        <v>107</v>
      </c>
      <c r="AL93" s="7" t="s">
        <v>4714</v>
      </c>
      <c r="AM93" t="s">
        <v>3988</v>
      </c>
      <c r="AN93" t="s">
        <v>4019</v>
      </c>
      <c r="AO93" t="s">
        <v>807</v>
      </c>
      <c r="AP93" t="str">
        <f t="shared" si="19"/>
        <v>09001</v>
      </c>
      <c r="AQ93" t="s">
        <v>2389</v>
      </c>
      <c r="AR93" t="str">
        <f t="shared" si="20"/>
        <v>0950860</v>
      </c>
      <c r="AV93">
        <v>25.06</v>
      </c>
      <c r="AW93">
        <v>4.59</v>
      </c>
      <c r="AX93">
        <v>20.46</v>
      </c>
      <c r="AY93" s="2"/>
    </row>
    <row r="94" spans="1:51" hidden="1" outlineLevel="1">
      <c r="A94" t="s">
        <v>2543</v>
      </c>
      <c r="B94" s="11" t="s">
        <v>3032</v>
      </c>
      <c r="C94" s="1">
        <f t="shared" si="11"/>
        <v>3895</v>
      </c>
      <c r="D94" s="7">
        <f>IF(N94&gt;0, RANK(N94,(N94:P94,Q94:AE94)),0)</f>
        <v>2</v>
      </c>
      <c r="E94" s="7">
        <f>IF(O94&gt;0,RANK(O94,(N94:P94,Q94:AE94)),0)</f>
        <v>1</v>
      </c>
      <c r="F94" s="7">
        <f t="shared" si="12"/>
        <v>3</v>
      </c>
      <c r="G94" s="1">
        <f t="shared" si="13"/>
        <v>76</v>
      </c>
      <c r="H94" s="2">
        <f t="shared" si="14"/>
        <v>1.9512195121951219E-2</v>
      </c>
      <c r="I94" s="8"/>
      <c r="J94" s="2">
        <f t="shared" si="15"/>
        <v>0.4811296534017972</v>
      </c>
      <c r="K94" s="2">
        <f t="shared" si="16"/>
        <v>0.50064184852374838</v>
      </c>
      <c r="L94" s="2">
        <f t="shared" si="17"/>
        <v>1.0783055198973043E-2</v>
      </c>
      <c r="M94" s="2">
        <f t="shared" si="18"/>
        <v>7.4454428754813264E-3</v>
      </c>
      <c r="N94" s="1">
        <v>1874</v>
      </c>
      <c r="O94" s="1">
        <v>1950</v>
      </c>
      <c r="P94" s="1">
        <v>42</v>
      </c>
      <c r="Q94" s="1">
        <v>9</v>
      </c>
      <c r="R94" s="1">
        <v>3</v>
      </c>
      <c r="S94" s="1">
        <v>17</v>
      </c>
      <c r="T94" s="1">
        <v>0</v>
      </c>
      <c r="W94" s="1"/>
      <c r="Y94" s="1"/>
      <c r="Z94" s="1"/>
      <c r="AA94" s="1"/>
      <c r="AB94" s="1"/>
      <c r="AG94" t="str">
        <f t="shared" si="21"/>
        <v>New Hartford</v>
      </c>
      <c r="AH94" t="s">
        <v>3281</v>
      </c>
      <c r="AI94" s="11">
        <v>1</v>
      </c>
      <c r="AJ94" s="7">
        <v>35</v>
      </c>
      <c r="AL94" s="7" t="s">
        <v>4714</v>
      </c>
      <c r="AM94" t="s">
        <v>3632</v>
      </c>
      <c r="AN94" t="s">
        <v>4371</v>
      </c>
      <c r="AO94" t="s">
        <v>1334</v>
      </c>
      <c r="AP94" t="str">
        <f t="shared" si="19"/>
        <v>09005</v>
      </c>
      <c r="AQ94" t="s">
        <v>2389</v>
      </c>
      <c r="AR94" t="str">
        <f t="shared" si="20"/>
        <v>0951350</v>
      </c>
      <c r="AV94">
        <v>38.14</v>
      </c>
      <c r="AW94">
        <v>1.1100000000000001</v>
      </c>
      <c r="AX94">
        <v>37.03</v>
      </c>
      <c r="AY94" s="2"/>
    </row>
    <row r="95" spans="1:51" hidden="1" outlineLevel="1">
      <c r="A95" t="s">
        <v>2452</v>
      </c>
      <c r="B95" s="11" t="s">
        <v>3032</v>
      </c>
      <c r="C95" s="1">
        <f t="shared" si="11"/>
        <v>39286</v>
      </c>
      <c r="D95" s="7">
        <f>IF(N95&gt;0, RANK(N95,(N95:P95,Q95:AE95)),0)</f>
        <v>1</v>
      </c>
      <c r="E95" s="7">
        <f>IF(O95&gt;0,RANK(O95,(N95:P95,Q95:AE95)),0)</f>
        <v>2</v>
      </c>
      <c r="F95" s="7">
        <f t="shared" si="12"/>
        <v>4</v>
      </c>
      <c r="G95" s="1">
        <f t="shared" si="13"/>
        <v>23804</v>
      </c>
      <c r="H95" s="2">
        <f t="shared" si="14"/>
        <v>0.60591559334113931</v>
      </c>
      <c r="I95" s="8"/>
      <c r="J95" s="2">
        <f t="shared" si="15"/>
        <v>0.78855062872270021</v>
      </c>
      <c r="K95" s="2">
        <f t="shared" si="16"/>
        <v>0.18263503538156087</v>
      </c>
      <c r="L95" s="2">
        <f t="shared" si="17"/>
        <v>8.7308455938502269E-3</v>
      </c>
      <c r="M95" s="2">
        <f t="shared" si="18"/>
        <v>2.0083490301888697E-2</v>
      </c>
      <c r="N95" s="1">
        <v>30979</v>
      </c>
      <c r="O95" s="1">
        <v>7175</v>
      </c>
      <c r="P95" s="1">
        <v>343</v>
      </c>
      <c r="Q95" s="1">
        <v>90</v>
      </c>
      <c r="R95" s="1">
        <v>35</v>
      </c>
      <c r="S95" s="1">
        <v>664</v>
      </c>
      <c r="T95" s="1">
        <v>0</v>
      </c>
      <c r="W95" s="1"/>
      <c r="Y95" s="1"/>
      <c r="Z95" s="1"/>
      <c r="AA95" s="1"/>
      <c r="AB95" s="1"/>
      <c r="AG95" t="str">
        <f t="shared" si="21"/>
        <v>New Haven</v>
      </c>
      <c r="AH95" t="s">
        <v>2452</v>
      </c>
      <c r="AI95" s="11">
        <v>3</v>
      </c>
      <c r="AJ95" s="7">
        <v>148</v>
      </c>
      <c r="AL95" s="7" t="s">
        <v>4714</v>
      </c>
      <c r="AM95" t="s">
        <v>3218</v>
      </c>
      <c r="AN95" t="s">
        <v>5171</v>
      </c>
      <c r="AO95" t="s">
        <v>331</v>
      </c>
      <c r="AP95" t="str">
        <f t="shared" si="19"/>
        <v>09009</v>
      </c>
      <c r="AQ95" t="s">
        <v>2389</v>
      </c>
      <c r="AR95" t="str">
        <f t="shared" si="20"/>
        <v>0952070</v>
      </c>
      <c r="AV95">
        <v>20.25</v>
      </c>
      <c r="AW95">
        <v>1.4</v>
      </c>
      <c r="AX95">
        <v>18.850000000000001</v>
      </c>
      <c r="AY95" s="2"/>
    </row>
    <row r="96" spans="1:51" hidden="1" outlineLevel="1">
      <c r="A96" t="s">
        <v>2804</v>
      </c>
      <c r="B96" s="11" t="s">
        <v>3032</v>
      </c>
      <c r="C96" s="1">
        <f t="shared" si="11"/>
        <v>8582</v>
      </c>
      <c r="D96" s="7">
        <f>IF(N96&gt;0, RANK(N96,(N96:P96,Q96:AE96)),0)</f>
        <v>1</v>
      </c>
      <c r="E96" s="7">
        <f>IF(O96&gt;0,RANK(O96,(N96:P96,Q96:AE96)),0)</f>
        <v>2</v>
      </c>
      <c r="F96" s="7">
        <f t="shared" si="12"/>
        <v>4</v>
      </c>
      <c r="G96" s="1">
        <f t="shared" si="13"/>
        <v>3603</v>
      </c>
      <c r="H96" s="2">
        <f t="shared" si="14"/>
        <v>0.41983220694476814</v>
      </c>
      <c r="I96" s="8"/>
      <c r="J96" s="2">
        <f t="shared" si="15"/>
        <v>0.69727336285248198</v>
      </c>
      <c r="K96" s="2">
        <f t="shared" si="16"/>
        <v>0.27744115590771384</v>
      </c>
      <c r="L96" s="2">
        <f t="shared" si="17"/>
        <v>7.9235609415054774E-3</v>
      </c>
      <c r="M96" s="2">
        <f t="shared" si="18"/>
        <v>1.7361920298298698E-2</v>
      </c>
      <c r="N96" s="1">
        <v>5984</v>
      </c>
      <c r="O96" s="1">
        <v>2381</v>
      </c>
      <c r="P96" s="1">
        <v>68</v>
      </c>
      <c r="Q96" s="1">
        <v>34</v>
      </c>
      <c r="R96" s="1">
        <v>17</v>
      </c>
      <c r="S96" s="1">
        <v>98</v>
      </c>
      <c r="T96" s="1">
        <v>0</v>
      </c>
      <c r="W96" s="1"/>
      <c r="Y96" s="1"/>
      <c r="Z96" s="1"/>
      <c r="AA96" s="1"/>
      <c r="AB96" s="1"/>
      <c r="AG96" t="str">
        <f t="shared" si="21"/>
        <v>New London</v>
      </c>
      <c r="AH96" t="s">
        <v>2804</v>
      </c>
      <c r="AI96" s="11">
        <v>2</v>
      </c>
      <c r="AJ96" s="7">
        <v>140</v>
      </c>
      <c r="AL96" s="7" t="s">
        <v>4714</v>
      </c>
      <c r="AM96" t="s">
        <v>3234</v>
      </c>
      <c r="AN96" t="s">
        <v>4371</v>
      </c>
      <c r="AO96" t="s">
        <v>332</v>
      </c>
      <c r="AP96" t="str">
        <f t="shared" si="19"/>
        <v>09011</v>
      </c>
      <c r="AQ96" t="s">
        <v>2389</v>
      </c>
      <c r="AR96" t="str">
        <f t="shared" si="20"/>
        <v>0952350</v>
      </c>
      <c r="AV96">
        <v>10.76</v>
      </c>
      <c r="AW96">
        <v>5.23</v>
      </c>
      <c r="AX96">
        <v>5.54</v>
      </c>
      <c r="AY96" s="2"/>
    </row>
    <row r="97" spans="1:51" hidden="1" outlineLevel="1">
      <c r="A97" t="s">
        <v>2876</v>
      </c>
      <c r="B97" s="11" t="s">
        <v>3032</v>
      </c>
      <c r="C97" s="1">
        <f t="shared" si="11"/>
        <v>13237</v>
      </c>
      <c r="D97" s="7">
        <f>IF(N97&gt;0, RANK(N97,(N97:P97,Q97:AE97)),0)</f>
        <v>2</v>
      </c>
      <c r="E97" s="7">
        <f>IF(O97&gt;0,RANK(O97,(N97:P97,Q97:AE97)),0)</f>
        <v>1</v>
      </c>
      <c r="F97" s="7">
        <f t="shared" si="12"/>
        <v>3</v>
      </c>
      <c r="G97" s="1">
        <f t="shared" si="13"/>
        <v>1320</v>
      </c>
      <c r="H97" s="2">
        <f t="shared" si="14"/>
        <v>9.9720480471405915E-2</v>
      </c>
      <c r="I97" s="8"/>
      <c r="J97" s="2">
        <f t="shared" si="15"/>
        <v>0.44224522172697739</v>
      </c>
      <c r="K97" s="2">
        <f t="shared" si="16"/>
        <v>0.54196570219838336</v>
      </c>
      <c r="L97" s="2">
        <f t="shared" si="17"/>
        <v>9.74541059152376E-3</v>
      </c>
      <c r="M97" s="2">
        <f t="shared" si="18"/>
        <v>6.0436654831154367E-3</v>
      </c>
      <c r="N97" s="1">
        <v>5854</v>
      </c>
      <c r="O97" s="1">
        <v>7174</v>
      </c>
      <c r="P97" s="1">
        <v>129</v>
      </c>
      <c r="Q97" s="1">
        <v>20</v>
      </c>
      <c r="R97" s="1">
        <v>9</v>
      </c>
      <c r="S97" s="1">
        <v>51</v>
      </c>
      <c r="T97" s="1">
        <v>0</v>
      </c>
      <c r="W97" s="1"/>
      <c r="Y97" s="1"/>
      <c r="Z97" s="1"/>
      <c r="AA97" s="1"/>
      <c r="AB97" s="1"/>
      <c r="AG97" t="str">
        <f t="shared" si="21"/>
        <v>New Milford</v>
      </c>
      <c r="AH97" t="s">
        <v>3281</v>
      </c>
      <c r="AI97" s="11">
        <v>5</v>
      </c>
      <c r="AJ97" s="7">
        <v>77</v>
      </c>
      <c r="AL97" s="7" t="s">
        <v>4714</v>
      </c>
      <c r="AM97" t="s">
        <v>3632</v>
      </c>
      <c r="AN97" t="s">
        <v>4002</v>
      </c>
      <c r="AO97" t="s">
        <v>1860</v>
      </c>
      <c r="AP97" t="str">
        <f t="shared" si="19"/>
        <v>09005</v>
      </c>
      <c r="AQ97" t="s">
        <v>2389</v>
      </c>
      <c r="AR97" t="str">
        <f t="shared" si="20"/>
        <v>0952630</v>
      </c>
      <c r="AV97">
        <v>63.7</v>
      </c>
      <c r="AW97">
        <v>2.11</v>
      </c>
      <c r="AX97">
        <v>61.59</v>
      </c>
      <c r="AY97" s="2"/>
    </row>
    <row r="98" spans="1:51" hidden="1" outlineLevel="1">
      <c r="A98" t="s">
        <v>3045</v>
      </c>
      <c r="B98" s="11" t="s">
        <v>3032</v>
      </c>
      <c r="C98" s="1">
        <f t="shared" si="11"/>
        <v>15852</v>
      </c>
      <c r="D98" s="7">
        <f>IF(N98&gt;0, RANK(N98,(N98:P98,Q98:AE98)),0)</f>
        <v>1</v>
      </c>
      <c r="E98" s="7">
        <f>IF(O98&gt;0,RANK(O98,(N98:P98,Q98:AE98)),0)</f>
        <v>2</v>
      </c>
      <c r="F98" s="7">
        <f t="shared" si="12"/>
        <v>3</v>
      </c>
      <c r="G98" s="1">
        <f t="shared" si="13"/>
        <v>3113</v>
      </c>
      <c r="H98" s="2">
        <f t="shared" si="14"/>
        <v>0.19637900580368409</v>
      </c>
      <c r="I98" s="8"/>
      <c r="J98" s="2">
        <f t="shared" si="15"/>
        <v>0.59077718899823362</v>
      </c>
      <c r="K98" s="2">
        <f t="shared" si="16"/>
        <v>0.39439818319454956</v>
      </c>
      <c r="L98" s="2">
        <f t="shared" si="17"/>
        <v>8.0116073681554371E-3</v>
      </c>
      <c r="M98" s="2">
        <f t="shared" si="18"/>
        <v>6.8130204390613909E-3</v>
      </c>
      <c r="N98" s="1">
        <v>9365</v>
      </c>
      <c r="O98" s="1">
        <v>6252</v>
      </c>
      <c r="P98" s="1">
        <v>127</v>
      </c>
      <c r="Q98" s="1">
        <v>25</v>
      </c>
      <c r="R98" s="1">
        <v>15</v>
      </c>
      <c r="S98" s="1">
        <v>68</v>
      </c>
      <c r="T98" s="1">
        <v>0</v>
      </c>
      <c r="W98" s="1"/>
      <c r="Y98" s="1"/>
      <c r="Z98" s="1"/>
      <c r="AA98" s="1"/>
      <c r="AB98" s="1"/>
      <c r="AG98" t="str">
        <f t="shared" si="21"/>
        <v>Newington</v>
      </c>
      <c r="AH98" t="s">
        <v>3648</v>
      </c>
      <c r="AI98" s="11">
        <v>1</v>
      </c>
      <c r="AJ98" s="7">
        <v>66</v>
      </c>
      <c r="AL98" s="7" t="s">
        <v>4714</v>
      </c>
      <c r="AM98" t="s">
        <v>3989</v>
      </c>
      <c r="AN98" t="s">
        <v>4202</v>
      </c>
      <c r="AO98" t="s">
        <v>333</v>
      </c>
      <c r="AP98" t="str">
        <f t="shared" si="19"/>
        <v>09003</v>
      </c>
      <c r="AQ98" t="s">
        <v>2389</v>
      </c>
      <c r="AR98" t="str">
        <f t="shared" si="20"/>
        <v>0952140</v>
      </c>
      <c r="AV98">
        <v>13.18</v>
      </c>
      <c r="AW98">
        <v>0</v>
      </c>
      <c r="AX98">
        <v>13.18</v>
      </c>
      <c r="AY98" s="2"/>
    </row>
    <row r="99" spans="1:51" hidden="1" outlineLevel="1">
      <c r="A99" t="s">
        <v>2877</v>
      </c>
      <c r="B99" s="11" t="s">
        <v>3032</v>
      </c>
      <c r="C99" s="1">
        <f t="shared" si="11"/>
        <v>14466</v>
      </c>
      <c r="D99" s="7">
        <f>IF(N99&gt;0, RANK(N99,(N99:P99,Q99:AE99)),0)</f>
        <v>2</v>
      </c>
      <c r="E99" s="7">
        <f>IF(O99&gt;0,RANK(O99,(N99:P99,Q99:AE99)),0)</f>
        <v>1</v>
      </c>
      <c r="F99" s="7">
        <f t="shared" si="12"/>
        <v>3</v>
      </c>
      <c r="G99" s="1">
        <f t="shared" si="13"/>
        <v>1200</v>
      </c>
      <c r="H99" s="2">
        <f t="shared" si="14"/>
        <v>8.2953131480713399E-2</v>
      </c>
      <c r="I99" s="8"/>
      <c r="J99" s="2">
        <f t="shared" si="15"/>
        <v>0.452094566569888</v>
      </c>
      <c r="K99" s="2">
        <f t="shared" si="16"/>
        <v>0.53504769805060137</v>
      </c>
      <c r="L99" s="2">
        <f t="shared" si="17"/>
        <v>7.1201437854278996E-3</v>
      </c>
      <c r="M99" s="2">
        <f t="shared" si="18"/>
        <v>5.7375915940827268E-3</v>
      </c>
      <c r="N99" s="1">
        <v>6540</v>
      </c>
      <c r="O99" s="1">
        <v>7740</v>
      </c>
      <c r="P99" s="1">
        <v>103</v>
      </c>
      <c r="Q99" s="1">
        <v>28</v>
      </c>
      <c r="R99" s="1">
        <v>10</v>
      </c>
      <c r="S99" s="1">
        <v>45</v>
      </c>
      <c r="T99" s="1">
        <v>0</v>
      </c>
      <c r="W99" s="1"/>
      <c r="Y99" s="1"/>
      <c r="Z99" s="1"/>
      <c r="AA99" s="1"/>
      <c r="AB99" s="1"/>
      <c r="AG99" t="str">
        <f t="shared" si="21"/>
        <v>Newtown</v>
      </c>
      <c r="AH99" t="s">
        <v>4066</v>
      </c>
      <c r="AI99" s="11">
        <v>5</v>
      </c>
      <c r="AJ99" s="7">
        <v>119</v>
      </c>
      <c r="AL99" s="7" t="s">
        <v>4714</v>
      </c>
      <c r="AM99" t="s">
        <v>3988</v>
      </c>
      <c r="AN99" t="s">
        <v>4371</v>
      </c>
      <c r="AO99" t="s">
        <v>524</v>
      </c>
      <c r="AP99" t="str">
        <f t="shared" si="19"/>
        <v>09001</v>
      </c>
      <c r="AQ99" t="s">
        <v>2389</v>
      </c>
      <c r="AR99" t="str">
        <f t="shared" si="20"/>
        <v>0952980</v>
      </c>
      <c r="AV99">
        <v>59.07</v>
      </c>
      <c r="AW99">
        <v>1.31</v>
      </c>
      <c r="AX99">
        <v>57.76</v>
      </c>
      <c r="AY99" s="2"/>
    </row>
    <row r="100" spans="1:51" hidden="1" outlineLevel="1">
      <c r="A100" t="s">
        <v>2481</v>
      </c>
      <c r="B100" s="11" t="s">
        <v>3032</v>
      </c>
      <c r="C100" s="1">
        <f t="shared" si="11"/>
        <v>978</v>
      </c>
      <c r="D100" s="7">
        <f>IF(N100&gt;0, RANK(N100,(N100:P100,Q100:AE100)),0)</f>
        <v>1</v>
      </c>
      <c r="E100" s="7">
        <f>IF(O100&gt;0,RANK(O100,(N100:P100,Q100:AE100)),0)</f>
        <v>2</v>
      </c>
      <c r="F100" s="7">
        <f t="shared" si="12"/>
        <v>3</v>
      </c>
      <c r="G100" s="1">
        <f t="shared" si="13"/>
        <v>148</v>
      </c>
      <c r="H100" s="2">
        <f t="shared" si="14"/>
        <v>0.15132924335378323</v>
      </c>
      <c r="I100" s="8"/>
      <c r="J100" s="2">
        <f t="shared" si="15"/>
        <v>0.56748466257668717</v>
      </c>
      <c r="K100" s="2">
        <f t="shared" si="16"/>
        <v>0.41615541922290389</v>
      </c>
      <c r="L100" s="2">
        <f t="shared" si="17"/>
        <v>1.1247443762781187E-2</v>
      </c>
      <c r="M100" s="2">
        <f t="shared" si="18"/>
        <v>5.112474437627754E-3</v>
      </c>
      <c r="N100" s="1">
        <v>555</v>
      </c>
      <c r="O100" s="1">
        <v>407</v>
      </c>
      <c r="P100" s="1">
        <v>11</v>
      </c>
      <c r="Q100" s="1">
        <v>1</v>
      </c>
      <c r="R100" s="1">
        <v>1</v>
      </c>
      <c r="S100" s="1">
        <v>3</v>
      </c>
      <c r="T100" s="1">
        <v>0</v>
      </c>
      <c r="W100" s="1"/>
      <c r="Y100" s="1"/>
      <c r="Z100" s="1"/>
      <c r="AA100" s="1"/>
      <c r="AB100" s="1"/>
      <c r="AG100" t="str">
        <f t="shared" si="21"/>
        <v>Norfolk</v>
      </c>
      <c r="AH100" t="s">
        <v>3281</v>
      </c>
      <c r="AI100" s="11">
        <v>5</v>
      </c>
      <c r="AJ100" s="7">
        <v>3</v>
      </c>
      <c r="AL100" s="7" t="s">
        <v>4714</v>
      </c>
      <c r="AM100" t="s">
        <v>3632</v>
      </c>
      <c r="AN100" t="s">
        <v>4262</v>
      </c>
      <c r="AO100" t="s">
        <v>525</v>
      </c>
      <c r="AP100" t="str">
        <f t="shared" si="19"/>
        <v>09005</v>
      </c>
      <c r="AQ100" t="s">
        <v>2389</v>
      </c>
      <c r="AR100" t="str">
        <f t="shared" si="20"/>
        <v>0953470</v>
      </c>
      <c r="AV100">
        <v>46.41</v>
      </c>
      <c r="AW100">
        <v>1.1000000000000001</v>
      </c>
      <c r="AX100">
        <v>45.31</v>
      </c>
      <c r="AY100" s="2"/>
    </row>
    <row r="101" spans="1:51" hidden="1" outlineLevel="1">
      <c r="A101" t="s">
        <v>2198</v>
      </c>
      <c r="B101" s="11" t="s">
        <v>3032</v>
      </c>
      <c r="C101" s="1">
        <f t="shared" si="11"/>
        <v>7097</v>
      </c>
      <c r="D101" s="7">
        <f>IF(N101&gt;0, RANK(N101,(N101:P101,Q101:AE101)),0)</f>
        <v>2</v>
      </c>
      <c r="E101" s="7">
        <f>IF(O101&gt;0,RANK(O101,(N101:P101,Q101:AE101)),0)</f>
        <v>1</v>
      </c>
      <c r="F101" s="7">
        <f t="shared" si="12"/>
        <v>3</v>
      </c>
      <c r="G101" s="1">
        <f t="shared" si="13"/>
        <v>117</v>
      </c>
      <c r="H101" s="2">
        <f t="shared" si="14"/>
        <v>1.6485839086938143E-2</v>
      </c>
      <c r="I101" s="8"/>
      <c r="J101" s="2">
        <f t="shared" si="15"/>
        <v>0.48443004086233621</v>
      </c>
      <c r="K101" s="2">
        <f t="shared" si="16"/>
        <v>0.50091587994927433</v>
      </c>
      <c r="L101" s="2">
        <f t="shared" si="17"/>
        <v>8.4542764548400737E-3</v>
      </c>
      <c r="M101" s="2">
        <f t="shared" si="18"/>
        <v>6.1998027335493835E-3</v>
      </c>
      <c r="N101" s="1">
        <v>3438</v>
      </c>
      <c r="O101" s="1">
        <v>3555</v>
      </c>
      <c r="P101" s="1">
        <v>60</v>
      </c>
      <c r="Q101" s="1">
        <v>12</v>
      </c>
      <c r="R101" s="1">
        <v>3</v>
      </c>
      <c r="S101" s="1">
        <v>29</v>
      </c>
      <c r="T101" s="1">
        <v>0</v>
      </c>
      <c r="W101" s="1"/>
      <c r="Y101" s="1"/>
      <c r="Z101" s="1"/>
      <c r="AA101" s="1"/>
      <c r="AB101" s="1"/>
      <c r="AG101" t="str">
        <f t="shared" si="21"/>
        <v>North Branford</v>
      </c>
      <c r="AH101" t="s">
        <v>2452</v>
      </c>
      <c r="AI101" s="11">
        <v>3</v>
      </c>
      <c r="AJ101" s="7">
        <v>133</v>
      </c>
      <c r="AL101" s="7" t="s">
        <v>4714</v>
      </c>
      <c r="AM101" t="s">
        <v>3218</v>
      </c>
      <c r="AN101" t="s">
        <v>1514</v>
      </c>
      <c r="AO101" t="s">
        <v>526</v>
      </c>
      <c r="AP101" t="str">
        <f t="shared" si="19"/>
        <v>09009</v>
      </c>
      <c r="AQ101" t="s">
        <v>2389</v>
      </c>
      <c r="AR101" t="str">
        <f t="shared" si="20"/>
        <v>0953890</v>
      </c>
      <c r="AV101">
        <v>26.65</v>
      </c>
      <c r="AW101">
        <v>1.73</v>
      </c>
      <c r="AX101">
        <v>24.92</v>
      </c>
      <c r="AY101" s="2"/>
    </row>
    <row r="102" spans="1:51" hidden="1" outlineLevel="1">
      <c r="A102" t="s">
        <v>2193</v>
      </c>
      <c r="B102" s="11" t="s">
        <v>3032</v>
      </c>
      <c r="C102" s="1">
        <f t="shared" si="11"/>
        <v>1521</v>
      </c>
      <c r="D102" s="7">
        <f>IF(N102&gt;0, RANK(N102,(N102:P102,Q102:AE102)),0)</f>
        <v>1</v>
      </c>
      <c r="E102" s="7">
        <f>IF(O102&gt;0,RANK(O102,(N102:P102,Q102:AE102)),0)</f>
        <v>2</v>
      </c>
      <c r="F102" s="7">
        <f t="shared" si="12"/>
        <v>5</v>
      </c>
      <c r="G102" s="1">
        <f t="shared" si="13"/>
        <v>88</v>
      </c>
      <c r="H102" s="2">
        <f t="shared" si="14"/>
        <v>5.7856673241288625E-2</v>
      </c>
      <c r="I102" s="8"/>
      <c r="J102" s="2">
        <f t="shared" si="15"/>
        <v>0.52333990795529262</v>
      </c>
      <c r="K102" s="2">
        <f t="shared" si="16"/>
        <v>0.46548323471400394</v>
      </c>
      <c r="L102" s="2">
        <f t="shared" si="17"/>
        <v>1.3149243918474688E-3</v>
      </c>
      <c r="M102" s="2">
        <f t="shared" si="18"/>
        <v>9.8619329388559794E-3</v>
      </c>
      <c r="N102" s="1">
        <v>796</v>
      </c>
      <c r="O102" s="1">
        <v>708</v>
      </c>
      <c r="P102" s="1">
        <v>2</v>
      </c>
      <c r="Q102" s="1">
        <v>7</v>
      </c>
      <c r="R102" s="1">
        <v>0</v>
      </c>
      <c r="S102" s="1">
        <v>8</v>
      </c>
      <c r="T102" s="1">
        <v>0</v>
      </c>
      <c r="W102" s="1"/>
      <c r="Y102" s="1"/>
      <c r="Z102" s="1"/>
      <c r="AA102" s="1"/>
      <c r="AB102" s="1"/>
      <c r="AG102" t="str">
        <f t="shared" si="21"/>
        <v>North Canaan</v>
      </c>
      <c r="AH102" t="s">
        <v>3281</v>
      </c>
      <c r="AI102" s="11">
        <v>5</v>
      </c>
      <c r="AJ102" s="7">
        <v>2</v>
      </c>
      <c r="AL102" s="7" t="s">
        <v>4714</v>
      </c>
      <c r="AM102" t="s">
        <v>3632</v>
      </c>
      <c r="AN102" t="s">
        <v>5171</v>
      </c>
      <c r="AO102" t="s">
        <v>312</v>
      </c>
      <c r="AP102" t="str">
        <f t="shared" si="19"/>
        <v>09005</v>
      </c>
      <c r="AQ102" t="s">
        <v>2389</v>
      </c>
      <c r="AR102" t="str">
        <f t="shared" si="20"/>
        <v>0954030</v>
      </c>
      <c r="AV102">
        <v>19.46</v>
      </c>
      <c r="AW102">
        <v>0.01</v>
      </c>
      <c r="AX102">
        <v>19.45</v>
      </c>
      <c r="AY102" s="2"/>
    </row>
    <row r="103" spans="1:51" hidden="1" outlineLevel="1">
      <c r="A103" t="s">
        <v>3238</v>
      </c>
      <c r="B103" s="11" t="s">
        <v>3032</v>
      </c>
      <c r="C103" s="1">
        <f t="shared" si="11"/>
        <v>13056</v>
      </c>
      <c r="D103" s="7">
        <f>IF(N103&gt;0, RANK(N103,(N103:P103,Q103:AE103)),0)</f>
        <v>2</v>
      </c>
      <c r="E103" s="7">
        <f>IF(O103&gt;0,RANK(O103,(N103:P103,Q103:AE103)),0)</f>
        <v>1</v>
      </c>
      <c r="F103" s="7">
        <f t="shared" si="12"/>
        <v>3</v>
      </c>
      <c r="G103" s="1">
        <f t="shared" si="13"/>
        <v>112</v>
      </c>
      <c r="H103" s="2">
        <f t="shared" si="14"/>
        <v>8.5784313725490204E-3</v>
      </c>
      <c r="I103" s="8"/>
      <c r="J103" s="2">
        <f t="shared" si="15"/>
        <v>0.48705575980392157</v>
      </c>
      <c r="K103" s="2">
        <f t="shared" si="16"/>
        <v>0.49563419117647056</v>
      </c>
      <c r="L103" s="2">
        <f t="shared" si="17"/>
        <v>7.3529411764705881E-3</v>
      </c>
      <c r="M103" s="2">
        <f t="shared" si="18"/>
        <v>9.9571078431372768E-3</v>
      </c>
      <c r="N103" s="1">
        <v>6359</v>
      </c>
      <c r="O103" s="1">
        <v>6471</v>
      </c>
      <c r="P103" s="1">
        <v>96</v>
      </c>
      <c r="Q103" s="1">
        <v>27</v>
      </c>
      <c r="R103" s="1">
        <v>10</v>
      </c>
      <c r="S103" s="1">
        <v>93</v>
      </c>
      <c r="T103" s="1">
        <v>0</v>
      </c>
      <c r="W103" s="1"/>
      <c r="Y103" s="1"/>
      <c r="Z103" s="1"/>
      <c r="AA103" s="1"/>
      <c r="AB103" s="1"/>
      <c r="AG103" t="str">
        <f t="shared" si="21"/>
        <v>North Haven</v>
      </c>
      <c r="AH103" t="s">
        <v>2452</v>
      </c>
      <c r="AI103" s="11">
        <v>3</v>
      </c>
      <c r="AJ103" s="7">
        <v>128</v>
      </c>
      <c r="AL103" s="7" t="s">
        <v>4714</v>
      </c>
      <c r="AM103" t="s">
        <v>3218</v>
      </c>
      <c r="AN103" t="s">
        <v>5224</v>
      </c>
      <c r="AO103" t="s">
        <v>527</v>
      </c>
      <c r="AP103" t="str">
        <f t="shared" si="19"/>
        <v>09009</v>
      </c>
      <c r="AQ103" t="s">
        <v>2389</v>
      </c>
      <c r="AR103" t="str">
        <f t="shared" si="20"/>
        <v>0954870</v>
      </c>
      <c r="AV103">
        <v>21.09</v>
      </c>
      <c r="AW103">
        <v>0.32</v>
      </c>
      <c r="AX103">
        <v>20.77</v>
      </c>
      <c r="AY103" s="2"/>
    </row>
    <row r="104" spans="1:51" hidden="1" outlineLevel="1">
      <c r="A104" t="s">
        <v>3539</v>
      </c>
      <c r="B104" s="11" t="s">
        <v>3032</v>
      </c>
      <c r="C104" s="1">
        <f t="shared" si="11"/>
        <v>2823</v>
      </c>
      <c r="D104" s="7">
        <f>IF(N104&gt;0, RANK(N104,(N104:P104,Q104:AE104)),0)</f>
        <v>1</v>
      </c>
      <c r="E104" s="7">
        <f>IF(O104&gt;0,RANK(O104,(N104:P104,Q104:AE104)),0)</f>
        <v>2</v>
      </c>
      <c r="F104" s="7">
        <f t="shared" si="12"/>
        <v>3</v>
      </c>
      <c r="G104" s="1">
        <f t="shared" si="13"/>
        <v>47</v>
      </c>
      <c r="H104" s="2">
        <f t="shared" si="14"/>
        <v>1.6648955012398159E-2</v>
      </c>
      <c r="I104" s="8"/>
      <c r="J104" s="2">
        <f t="shared" si="15"/>
        <v>0.49840595111583424</v>
      </c>
      <c r="K104" s="2">
        <f t="shared" si="16"/>
        <v>0.48175699610343609</v>
      </c>
      <c r="L104" s="2">
        <f t="shared" si="17"/>
        <v>1.1335458731845554E-2</v>
      </c>
      <c r="M104" s="2">
        <f t="shared" si="18"/>
        <v>8.5015940488840595E-3</v>
      </c>
      <c r="N104" s="1">
        <v>1407</v>
      </c>
      <c r="O104" s="1">
        <v>1360</v>
      </c>
      <c r="P104" s="1">
        <v>32</v>
      </c>
      <c r="Q104" s="1">
        <v>10</v>
      </c>
      <c r="R104" s="1">
        <v>2</v>
      </c>
      <c r="S104" s="1">
        <v>12</v>
      </c>
      <c r="T104" s="1">
        <v>0</v>
      </c>
      <c r="W104" s="1"/>
      <c r="Y104" s="1"/>
      <c r="Z104" s="1"/>
      <c r="AA104" s="1"/>
      <c r="AB104" s="1"/>
      <c r="AG104" t="str">
        <f t="shared" si="21"/>
        <v>North Stonington</v>
      </c>
      <c r="AH104" t="s">
        <v>2804</v>
      </c>
      <c r="AI104" s="11">
        <v>2</v>
      </c>
      <c r="AJ104" s="7">
        <v>109</v>
      </c>
      <c r="AL104" s="7" t="s">
        <v>4714</v>
      </c>
      <c r="AM104" t="s">
        <v>3234</v>
      </c>
      <c r="AN104" t="s">
        <v>4002</v>
      </c>
      <c r="AO104" t="s">
        <v>281</v>
      </c>
      <c r="AP104" t="str">
        <f t="shared" si="19"/>
        <v>09011</v>
      </c>
      <c r="AQ104" t="s">
        <v>2389</v>
      </c>
      <c r="AR104" t="str">
        <f t="shared" si="20"/>
        <v>0955500</v>
      </c>
      <c r="AV104">
        <v>54.97</v>
      </c>
      <c r="AW104">
        <v>0.66</v>
      </c>
      <c r="AX104">
        <v>54.31</v>
      </c>
      <c r="AY104" s="2"/>
    </row>
    <row r="105" spans="1:51" hidden="1" outlineLevel="1">
      <c r="A105" t="s">
        <v>3540</v>
      </c>
      <c r="B105" s="11" t="s">
        <v>3032</v>
      </c>
      <c r="C105" s="1">
        <f t="shared" si="11"/>
        <v>35449</v>
      </c>
      <c r="D105" s="7">
        <f>IF(N105&gt;0, RANK(N105,(N105:P105,Q105:AE105)),0)</f>
        <v>1</v>
      </c>
      <c r="E105" s="7">
        <f>IF(O105&gt;0,RANK(O105,(N105:P105,Q105:AE105)),0)</f>
        <v>2</v>
      </c>
      <c r="F105" s="7">
        <f t="shared" si="12"/>
        <v>4</v>
      </c>
      <c r="G105" s="1">
        <f t="shared" si="13"/>
        <v>6414</v>
      </c>
      <c r="H105" s="2">
        <f t="shared" si="14"/>
        <v>0.18093599255268131</v>
      </c>
      <c r="I105" s="8"/>
      <c r="J105" s="2">
        <f t="shared" si="15"/>
        <v>0.58153967671866624</v>
      </c>
      <c r="K105" s="2">
        <f t="shared" si="16"/>
        <v>0.40060368416598496</v>
      </c>
      <c r="L105" s="2">
        <f t="shared" si="17"/>
        <v>6.939546954780107E-3</v>
      </c>
      <c r="M105" s="2">
        <f t="shared" si="18"/>
        <v>1.0917092160568687E-2</v>
      </c>
      <c r="N105" s="1">
        <v>20615</v>
      </c>
      <c r="O105" s="1">
        <v>14201</v>
      </c>
      <c r="P105" s="1">
        <v>246</v>
      </c>
      <c r="Q105" s="1">
        <v>72</v>
      </c>
      <c r="R105" s="1">
        <v>36</v>
      </c>
      <c r="S105" s="1">
        <v>279</v>
      </c>
      <c r="T105" s="1">
        <v>0</v>
      </c>
      <c r="W105" s="1"/>
      <c r="Y105" s="1"/>
      <c r="Z105" s="1"/>
      <c r="AA105" s="1"/>
      <c r="AB105" s="1"/>
      <c r="AG105" t="str">
        <f t="shared" si="21"/>
        <v>Norwalk</v>
      </c>
      <c r="AH105" t="s">
        <v>4066</v>
      </c>
      <c r="AI105" s="11">
        <v>4</v>
      </c>
      <c r="AJ105" s="7">
        <v>167</v>
      </c>
      <c r="AL105" s="7" t="s">
        <v>4714</v>
      </c>
      <c r="AM105" t="s">
        <v>3988</v>
      </c>
      <c r="AN105" t="s">
        <v>4002</v>
      </c>
      <c r="AO105" t="s">
        <v>1309</v>
      </c>
      <c r="AP105" t="str">
        <f t="shared" si="19"/>
        <v>09001</v>
      </c>
      <c r="AQ105" t="s">
        <v>2389</v>
      </c>
      <c r="AR105" t="str">
        <f t="shared" si="20"/>
        <v>0956060</v>
      </c>
      <c r="AV105">
        <v>36.33</v>
      </c>
      <c r="AW105">
        <v>13.53</v>
      </c>
      <c r="AX105">
        <v>22.81</v>
      </c>
      <c r="AY105" s="2"/>
    </row>
    <row r="106" spans="1:51" hidden="1" outlineLevel="1">
      <c r="A106" t="s">
        <v>1516</v>
      </c>
      <c r="B106" s="11" t="s">
        <v>3032</v>
      </c>
      <c r="C106" s="1">
        <f t="shared" si="11"/>
        <v>13382</v>
      </c>
      <c r="D106" s="7">
        <f>IF(N106&gt;0, RANK(N106,(N106:P106,Q106:AE106)),0)</f>
        <v>1</v>
      </c>
      <c r="E106" s="7">
        <f>IF(O106&gt;0,RANK(O106,(N106:P106,Q106:AE106)),0)</f>
        <v>2</v>
      </c>
      <c r="F106" s="7">
        <f t="shared" si="12"/>
        <v>3</v>
      </c>
      <c r="G106" s="1">
        <f t="shared" si="13"/>
        <v>3382</v>
      </c>
      <c r="H106" s="2">
        <f t="shared" si="14"/>
        <v>0.25272754446271112</v>
      </c>
      <c r="I106" s="8"/>
      <c r="J106" s="2">
        <f t="shared" si="15"/>
        <v>0.61448214018831271</v>
      </c>
      <c r="K106" s="2">
        <f t="shared" si="16"/>
        <v>0.36175459572560154</v>
      </c>
      <c r="L106" s="2">
        <f t="shared" si="17"/>
        <v>1.2180541025257809E-2</v>
      </c>
      <c r="M106" s="2">
        <f t="shared" si="18"/>
        <v>1.1582723060827946E-2</v>
      </c>
      <c r="N106" s="1">
        <v>8223</v>
      </c>
      <c r="O106" s="1">
        <v>4841</v>
      </c>
      <c r="P106" s="1">
        <v>163</v>
      </c>
      <c r="Q106" s="1">
        <v>32</v>
      </c>
      <c r="R106" s="1">
        <v>28</v>
      </c>
      <c r="S106" s="1">
        <v>95</v>
      </c>
      <c r="T106" s="1">
        <v>0</v>
      </c>
      <c r="W106" s="1"/>
      <c r="Y106" s="1"/>
      <c r="Z106" s="1"/>
      <c r="AA106" s="1"/>
      <c r="AB106" s="1"/>
      <c r="AG106" t="str">
        <f t="shared" si="21"/>
        <v>Norwich</v>
      </c>
      <c r="AH106" t="s">
        <v>2804</v>
      </c>
      <c r="AI106" s="11">
        <v>2</v>
      </c>
      <c r="AJ106" s="7">
        <v>95</v>
      </c>
      <c r="AL106" s="7" t="s">
        <v>4714</v>
      </c>
      <c r="AM106" t="s">
        <v>3234</v>
      </c>
      <c r="AN106" t="s">
        <v>4262</v>
      </c>
      <c r="AO106" t="s">
        <v>241</v>
      </c>
      <c r="AP106" t="str">
        <f t="shared" si="19"/>
        <v>09011</v>
      </c>
      <c r="AQ106" t="s">
        <v>2389</v>
      </c>
      <c r="AR106" t="str">
        <f t="shared" si="20"/>
        <v>0956270</v>
      </c>
      <c r="AV106">
        <v>29.48</v>
      </c>
      <c r="AW106">
        <v>1.1399999999999999</v>
      </c>
      <c r="AX106">
        <v>28.33</v>
      </c>
      <c r="AY106" s="2"/>
    </row>
    <row r="107" spans="1:51" hidden="1" outlineLevel="1">
      <c r="A107" t="s">
        <v>3852</v>
      </c>
      <c r="B107" s="11" t="s">
        <v>3032</v>
      </c>
      <c r="C107" s="1">
        <f t="shared" si="11"/>
        <v>4370</v>
      </c>
      <c r="D107" s="7">
        <f>IF(N107&gt;0, RANK(N107,(N107:P107,Q107:AE107)),0)</f>
        <v>1</v>
      </c>
      <c r="E107" s="7">
        <f>IF(O107&gt;0,RANK(O107,(N107:P107,Q107:AE107)),0)</f>
        <v>2</v>
      </c>
      <c r="F107" s="7">
        <f t="shared" si="12"/>
        <v>3</v>
      </c>
      <c r="G107" s="1">
        <f t="shared" si="13"/>
        <v>500</v>
      </c>
      <c r="H107" s="2">
        <f t="shared" si="14"/>
        <v>0.11441647597254005</v>
      </c>
      <c r="I107" s="8"/>
      <c r="J107" s="2">
        <f t="shared" si="15"/>
        <v>0.54828375286041187</v>
      </c>
      <c r="K107" s="2">
        <f t="shared" si="16"/>
        <v>0.43386727688787186</v>
      </c>
      <c r="L107" s="2">
        <f t="shared" si="17"/>
        <v>1.2128146453089244E-2</v>
      </c>
      <c r="M107" s="2">
        <f t="shared" si="18"/>
        <v>5.7208237986270342E-3</v>
      </c>
      <c r="N107" s="1">
        <v>2396</v>
      </c>
      <c r="O107" s="1">
        <v>1896</v>
      </c>
      <c r="P107" s="1">
        <v>53</v>
      </c>
      <c r="Q107" s="1">
        <v>16</v>
      </c>
      <c r="R107" s="1">
        <v>5</v>
      </c>
      <c r="S107" s="1">
        <v>4</v>
      </c>
      <c r="T107" s="1">
        <v>0</v>
      </c>
      <c r="W107" s="1"/>
      <c r="Y107" s="1"/>
      <c r="Z107" s="1"/>
      <c r="AA107" s="1"/>
      <c r="AB107" s="1"/>
      <c r="AG107" t="str">
        <f t="shared" si="21"/>
        <v>Old Lyme</v>
      </c>
      <c r="AH107" t="s">
        <v>2804</v>
      </c>
      <c r="AI107" s="11">
        <v>2</v>
      </c>
      <c r="AJ107" s="7">
        <v>144</v>
      </c>
      <c r="AL107" s="7" t="s">
        <v>4714</v>
      </c>
      <c r="AM107" t="s">
        <v>3234</v>
      </c>
      <c r="AN107" t="s">
        <v>5171</v>
      </c>
      <c r="AO107" t="s">
        <v>857</v>
      </c>
      <c r="AP107" t="str">
        <f t="shared" si="19"/>
        <v>09011</v>
      </c>
      <c r="AQ107" t="s">
        <v>2389</v>
      </c>
      <c r="AR107" t="str">
        <f t="shared" si="20"/>
        <v>0957040</v>
      </c>
      <c r="AV107">
        <v>28.82</v>
      </c>
      <c r="AW107">
        <v>5.72</v>
      </c>
      <c r="AX107">
        <v>23.1</v>
      </c>
      <c r="AY107" s="2"/>
    </row>
    <row r="108" spans="1:51" hidden="1" outlineLevel="1">
      <c r="A108" t="s">
        <v>4935</v>
      </c>
      <c r="B108" s="11" t="s">
        <v>3032</v>
      </c>
      <c r="C108" s="1">
        <f t="shared" si="11"/>
        <v>6036</v>
      </c>
      <c r="D108" s="7">
        <f>IF(N108&gt;0, RANK(N108,(N108:P108,Q108:AE108)),0)</f>
        <v>1</v>
      </c>
      <c r="E108" s="7">
        <f>IF(O108&gt;0,RANK(O108,(N108:P108,Q108:AE108)),0)</f>
        <v>2</v>
      </c>
      <c r="F108" s="7">
        <f t="shared" si="12"/>
        <v>3</v>
      </c>
      <c r="G108" s="1">
        <f t="shared" si="13"/>
        <v>294</v>
      </c>
      <c r="H108" s="2">
        <f t="shared" si="14"/>
        <v>4.8707753479125246E-2</v>
      </c>
      <c r="I108" s="8"/>
      <c r="J108" s="2">
        <f t="shared" si="15"/>
        <v>0.51722995361166335</v>
      </c>
      <c r="K108" s="2">
        <f t="shared" si="16"/>
        <v>0.46852220013253809</v>
      </c>
      <c r="L108" s="2">
        <f t="shared" si="17"/>
        <v>8.4493041749502985E-3</v>
      </c>
      <c r="M108" s="2">
        <f t="shared" si="18"/>
        <v>5.7985420808482589E-3</v>
      </c>
      <c r="N108" s="1">
        <v>3122</v>
      </c>
      <c r="O108" s="1">
        <v>2828</v>
      </c>
      <c r="P108" s="1">
        <v>51</v>
      </c>
      <c r="Q108" s="1">
        <v>18</v>
      </c>
      <c r="R108" s="1">
        <v>0</v>
      </c>
      <c r="S108" s="1">
        <v>17</v>
      </c>
      <c r="T108" s="1">
        <v>0</v>
      </c>
      <c r="W108" s="1"/>
      <c r="Y108" s="1"/>
      <c r="Z108" s="1"/>
      <c r="AA108" s="1"/>
      <c r="AB108" s="1"/>
      <c r="AG108" t="str">
        <f t="shared" si="21"/>
        <v>Old Saybrook</v>
      </c>
      <c r="AH108" t="s">
        <v>4409</v>
      </c>
      <c r="AI108" s="11">
        <v>2</v>
      </c>
      <c r="AJ108" s="7">
        <v>151</v>
      </c>
      <c r="AL108" s="7" t="s">
        <v>4714</v>
      </c>
      <c r="AM108" t="s">
        <v>2597</v>
      </c>
      <c r="AN108" t="s">
        <v>4002</v>
      </c>
      <c r="AO108" t="s">
        <v>243</v>
      </c>
      <c r="AP108" t="str">
        <f t="shared" si="19"/>
        <v>09007</v>
      </c>
      <c r="AQ108" t="s">
        <v>2389</v>
      </c>
      <c r="AR108" t="str">
        <f t="shared" si="20"/>
        <v>0957320</v>
      </c>
      <c r="AV108">
        <v>21.61</v>
      </c>
      <c r="AW108">
        <v>6.58</v>
      </c>
      <c r="AX108">
        <v>15.04</v>
      </c>
      <c r="AY108" s="2"/>
    </row>
    <row r="109" spans="1:51" hidden="1" outlineLevel="1">
      <c r="A109" t="s">
        <v>3924</v>
      </c>
      <c r="B109" s="11" t="s">
        <v>3032</v>
      </c>
      <c r="C109" s="1">
        <f t="shared" si="11"/>
        <v>8278</v>
      </c>
      <c r="D109" s="7">
        <f>IF(N109&gt;0, RANK(N109,(N109:P109,Q109:AE109)),0)</f>
        <v>2</v>
      </c>
      <c r="E109" s="7">
        <f>IF(O109&gt;0,RANK(O109,(N109:P109,Q109:AE109)),0)</f>
        <v>1</v>
      </c>
      <c r="F109" s="7">
        <f t="shared" si="12"/>
        <v>3</v>
      </c>
      <c r="G109" s="1">
        <f t="shared" si="13"/>
        <v>613</v>
      </c>
      <c r="H109" s="2">
        <f t="shared" si="14"/>
        <v>7.4051703309978262E-2</v>
      </c>
      <c r="I109" s="8"/>
      <c r="J109" s="2">
        <f t="shared" si="15"/>
        <v>0.45675283884996376</v>
      </c>
      <c r="K109" s="2">
        <f t="shared" si="16"/>
        <v>0.53080454215994199</v>
      </c>
      <c r="L109" s="2">
        <f t="shared" si="17"/>
        <v>7.24812756704518E-3</v>
      </c>
      <c r="M109" s="2">
        <f t="shared" si="18"/>
        <v>5.1944914230490653E-3</v>
      </c>
      <c r="N109" s="1">
        <v>3781</v>
      </c>
      <c r="O109" s="1">
        <v>4394</v>
      </c>
      <c r="P109" s="1">
        <v>60</v>
      </c>
      <c r="Q109" s="1">
        <v>15</v>
      </c>
      <c r="R109" s="1">
        <v>5</v>
      </c>
      <c r="S109" s="1">
        <v>23</v>
      </c>
      <c r="T109" s="1">
        <v>0</v>
      </c>
      <c r="W109" s="1"/>
      <c r="Y109" s="1"/>
      <c r="Z109" s="1"/>
      <c r="AA109" s="1"/>
      <c r="AB109" s="1"/>
      <c r="AG109" t="str">
        <f t="shared" si="21"/>
        <v>Orange</v>
      </c>
      <c r="AH109" t="s">
        <v>2452</v>
      </c>
      <c r="AI109" s="11">
        <v>3</v>
      </c>
      <c r="AJ109" s="7">
        <v>155</v>
      </c>
      <c r="AL109" s="7" t="s">
        <v>4714</v>
      </c>
      <c r="AM109" t="s">
        <v>3218</v>
      </c>
      <c r="AN109" t="s">
        <v>4264</v>
      </c>
      <c r="AO109" t="s">
        <v>35</v>
      </c>
      <c r="AP109" t="str">
        <f t="shared" si="19"/>
        <v>09009</v>
      </c>
      <c r="AQ109" t="s">
        <v>2389</v>
      </c>
      <c r="AR109" t="str">
        <f t="shared" si="20"/>
        <v>0957600</v>
      </c>
      <c r="AV109">
        <v>17.43</v>
      </c>
      <c r="AW109">
        <v>0.24</v>
      </c>
      <c r="AX109">
        <v>17.190000000000001</v>
      </c>
      <c r="AY109" s="2"/>
    </row>
    <row r="110" spans="1:51" hidden="1" outlineLevel="1">
      <c r="A110" t="s">
        <v>2904</v>
      </c>
      <c r="B110" s="11" t="s">
        <v>3032</v>
      </c>
      <c r="C110" s="1">
        <f t="shared" si="11"/>
        <v>6021</v>
      </c>
      <c r="D110" s="7">
        <f>IF(N110&gt;0, RANK(N110,(N110:P110,Q110:AE110)),0)</f>
        <v>2</v>
      </c>
      <c r="E110" s="7">
        <f>IF(O110&gt;0,RANK(O110,(N110:P110,Q110:AE110)),0)</f>
        <v>1</v>
      </c>
      <c r="F110" s="7">
        <f t="shared" si="12"/>
        <v>3</v>
      </c>
      <c r="G110" s="1">
        <f t="shared" si="13"/>
        <v>1342</v>
      </c>
      <c r="H110" s="2">
        <f t="shared" si="14"/>
        <v>0.22288656369373858</v>
      </c>
      <c r="I110" s="8"/>
      <c r="J110" s="2">
        <f t="shared" si="15"/>
        <v>0.37967115097159942</v>
      </c>
      <c r="K110" s="2">
        <f t="shared" si="16"/>
        <v>0.60255771466533803</v>
      </c>
      <c r="L110" s="2">
        <f t="shared" si="17"/>
        <v>9.7990367048663013E-3</v>
      </c>
      <c r="M110" s="2">
        <f t="shared" si="18"/>
        <v>7.9720976581962449E-3</v>
      </c>
      <c r="N110" s="1">
        <v>2286</v>
      </c>
      <c r="O110" s="1">
        <v>3628</v>
      </c>
      <c r="P110" s="1">
        <v>59</v>
      </c>
      <c r="Q110" s="1">
        <v>14</v>
      </c>
      <c r="R110" s="1">
        <v>8</v>
      </c>
      <c r="S110" s="1">
        <v>26</v>
      </c>
      <c r="T110" s="1">
        <v>0</v>
      </c>
      <c r="W110" s="1"/>
      <c r="Y110" s="1"/>
      <c r="Z110" s="1"/>
      <c r="AA110" s="1"/>
      <c r="AB110" s="1"/>
      <c r="AG110" t="str">
        <f t="shared" si="21"/>
        <v>Oxford</v>
      </c>
      <c r="AH110" t="s">
        <v>2452</v>
      </c>
      <c r="AI110" s="11">
        <v>4</v>
      </c>
      <c r="AJ110" s="7">
        <v>117</v>
      </c>
      <c r="AL110" s="7" t="s">
        <v>4714</v>
      </c>
      <c r="AM110" t="s">
        <v>3218</v>
      </c>
      <c r="AN110" t="s">
        <v>4202</v>
      </c>
      <c r="AO110" t="s">
        <v>244</v>
      </c>
      <c r="AP110" t="str">
        <f t="shared" si="19"/>
        <v>09009</v>
      </c>
      <c r="AQ110" t="s">
        <v>2389</v>
      </c>
      <c r="AR110" t="str">
        <f t="shared" si="20"/>
        <v>0958300</v>
      </c>
      <c r="AV110">
        <v>33.39</v>
      </c>
      <c r="AW110">
        <v>0.5</v>
      </c>
      <c r="AX110">
        <v>32.89</v>
      </c>
      <c r="AY110" s="2"/>
    </row>
    <row r="111" spans="1:51" hidden="1" outlineLevel="1">
      <c r="A111" t="s">
        <v>1677</v>
      </c>
      <c r="B111" s="11" t="s">
        <v>3032</v>
      </c>
      <c r="C111" s="1">
        <f t="shared" si="11"/>
        <v>6078</v>
      </c>
      <c r="D111" s="7">
        <f>IF(N111&gt;0, RANK(N111,(N111:P111,Q111:AE111)),0)</f>
        <v>1</v>
      </c>
      <c r="E111" s="7">
        <f>IF(O111&gt;0,RANK(O111,(N111:P111,Q111:AE111)),0)</f>
        <v>2</v>
      </c>
      <c r="F111" s="7">
        <f t="shared" si="12"/>
        <v>3</v>
      </c>
      <c r="G111" s="1">
        <f t="shared" si="13"/>
        <v>259</v>
      </c>
      <c r="H111" s="2">
        <f t="shared" si="14"/>
        <v>4.2612701546561368E-2</v>
      </c>
      <c r="I111" s="8"/>
      <c r="J111" s="2">
        <f t="shared" si="15"/>
        <v>0.51052977953274103</v>
      </c>
      <c r="K111" s="2">
        <f t="shared" si="16"/>
        <v>0.46791707798617965</v>
      </c>
      <c r="L111" s="2">
        <f t="shared" si="17"/>
        <v>1.4642974662718E-2</v>
      </c>
      <c r="M111" s="2">
        <f t="shared" si="18"/>
        <v>6.9101678183613128E-3</v>
      </c>
      <c r="N111" s="1">
        <v>3103</v>
      </c>
      <c r="O111" s="1">
        <v>2844</v>
      </c>
      <c r="P111" s="1">
        <v>89</v>
      </c>
      <c r="Q111" s="1">
        <v>18</v>
      </c>
      <c r="R111" s="1">
        <v>6</v>
      </c>
      <c r="S111" s="1">
        <v>18</v>
      </c>
      <c r="T111" s="1">
        <v>0</v>
      </c>
      <c r="W111" s="1"/>
      <c r="Y111" s="1"/>
      <c r="Z111" s="1"/>
      <c r="AA111" s="1"/>
      <c r="AB111" s="1"/>
      <c r="AG111" t="str">
        <f t="shared" si="21"/>
        <v>Plainfield</v>
      </c>
      <c r="AH111" t="s">
        <v>1550</v>
      </c>
      <c r="AI111" s="11">
        <v>2</v>
      </c>
      <c r="AJ111" s="7">
        <v>57</v>
      </c>
      <c r="AL111" s="7" t="s">
        <v>4714</v>
      </c>
      <c r="AM111" t="s">
        <v>4670</v>
      </c>
      <c r="AN111" t="s">
        <v>737</v>
      </c>
      <c r="AO111" t="s">
        <v>650</v>
      </c>
      <c r="AP111" t="str">
        <f t="shared" si="19"/>
        <v>09015</v>
      </c>
      <c r="AQ111" t="s">
        <v>2389</v>
      </c>
      <c r="AR111" t="str">
        <f t="shared" si="20"/>
        <v>0959980</v>
      </c>
      <c r="AV111">
        <v>43.04</v>
      </c>
      <c r="AW111">
        <v>0.78</v>
      </c>
      <c r="AX111">
        <v>42.27</v>
      </c>
      <c r="AY111" s="2"/>
    </row>
    <row r="112" spans="1:51" hidden="1" outlineLevel="1">
      <c r="A112" t="s">
        <v>1447</v>
      </c>
      <c r="B112" s="11" t="s">
        <v>3032</v>
      </c>
      <c r="C112" s="1">
        <f t="shared" si="11"/>
        <v>7947</v>
      </c>
      <c r="D112" s="7">
        <f>IF(N112&gt;0, RANK(N112,(N112:P112,Q112:AE112)),0)</f>
        <v>1</v>
      </c>
      <c r="E112" s="7">
        <f>IF(O112&gt;0,RANK(O112,(N112:P112,Q112:AE112)),0)</f>
        <v>2</v>
      </c>
      <c r="F112" s="7">
        <f t="shared" si="12"/>
        <v>3</v>
      </c>
      <c r="G112" s="1">
        <f t="shared" si="13"/>
        <v>996</v>
      </c>
      <c r="H112" s="2">
        <f t="shared" si="14"/>
        <v>0.12533031332578332</v>
      </c>
      <c r="I112" s="8"/>
      <c r="J112" s="2">
        <f t="shared" si="15"/>
        <v>0.55404555178054615</v>
      </c>
      <c r="K112" s="2">
        <f t="shared" si="16"/>
        <v>0.42871523845476278</v>
      </c>
      <c r="L112" s="2">
        <f t="shared" si="17"/>
        <v>9.0600226500566258E-3</v>
      </c>
      <c r="M112" s="2">
        <f t="shared" si="18"/>
        <v>8.1791871146344401E-3</v>
      </c>
      <c r="N112" s="1">
        <v>4403</v>
      </c>
      <c r="O112" s="1">
        <v>3407</v>
      </c>
      <c r="P112" s="1">
        <v>72</v>
      </c>
      <c r="Q112" s="1">
        <v>12</v>
      </c>
      <c r="R112" s="1">
        <v>7</v>
      </c>
      <c r="S112" s="1">
        <v>46</v>
      </c>
      <c r="T112" s="1">
        <v>0</v>
      </c>
      <c r="W112" s="1"/>
      <c r="Y112" s="1"/>
      <c r="Z112" s="1"/>
      <c r="AA112" s="1"/>
      <c r="AB112" s="1"/>
      <c r="AG112" t="str">
        <f t="shared" si="21"/>
        <v>Plainville</v>
      </c>
      <c r="AH112" t="s">
        <v>3648</v>
      </c>
      <c r="AI112" s="11">
        <v>5</v>
      </c>
      <c r="AJ112" s="7">
        <v>74</v>
      </c>
      <c r="AL112" s="7" t="s">
        <v>4714</v>
      </c>
      <c r="AM112" t="s">
        <v>3989</v>
      </c>
      <c r="AN112" t="s">
        <v>4266</v>
      </c>
      <c r="AO112" t="s">
        <v>651</v>
      </c>
      <c r="AP112" t="str">
        <f t="shared" si="19"/>
        <v>09003</v>
      </c>
      <c r="AQ112" t="s">
        <v>2389</v>
      </c>
      <c r="AR112" t="str">
        <f t="shared" si="20"/>
        <v>0960120</v>
      </c>
      <c r="AV112">
        <v>9.81</v>
      </c>
      <c r="AW112">
        <v>0.05</v>
      </c>
      <c r="AX112">
        <v>9.76</v>
      </c>
      <c r="AY112" s="2"/>
    </row>
    <row r="113" spans="1:51" hidden="1" outlineLevel="1">
      <c r="A113" t="s">
        <v>4072</v>
      </c>
      <c r="B113" s="11" t="s">
        <v>3032</v>
      </c>
      <c r="C113" s="1">
        <f t="shared" si="11"/>
        <v>5627</v>
      </c>
      <c r="D113" s="7">
        <f>IF(N113&gt;0, RANK(N113,(N113:P113,Q113:AE113)),0)</f>
        <v>2</v>
      </c>
      <c r="E113" s="7">
        <f>IF(O113&gt;0,RANK(O113,(N113:P113,Q113:AE113)),0)</f>
        <v>1</v>
      </c>
      <c r="F113" s="7">
        <f t="shared" si="12"/>
        <v>3</v>
      </c>
      <c r="G113" s="1">
        <f t="shared" si="13"/>
        <v>35</v>
      </c>
      <c r="H113" s="2">
        <f t="shared" si="14"/>
        <v>6.2200106628754219E-3</v>
      </c>
      <c r="I113" s="8"/>
      <c r="J113" s="2">
        <f t="shared" si="15"/>
        <v>0.48676026301759373</v>
      </c>
      <c r="K113" s="2">
        <f t="shared" si="16"/>
        <v>0.49298027368046915</v>
      </c>
      <c r="L113" s="2">
        <f t="shared" si="17"/>
        <v>9.952017060600676E-3</v>
      </c>
      <c r="M113" s="2">
        <f t="shared" si="18"/>
        <v>1.0307446241336388E-2</v>
      </c>
      <c r="N113" s="1">
        <v>2739</v>
      </c>
      <c r="O113" s="1">
        <v>2774</v>
      </c>
      <c r="P113" s="1">
        <v>56</v>
      </c>
      <c r="Q113" s="1">
        <v>17</v>
      </c>
      <c r="R113" s="1">
        <v>10</v>
      </c>
      <c r="S113" s="1">
        <v>31</v>
      </c>
      <c r="T113" s="1">
        <v>0</v>
      </c>
      <c r="W113" s="1"/>
      <c r="Y113" s="1"/>
      <c r="Z113" s="1"/>
      <c r="AA113" s="1"/>
      <c r="AB113" s="1"/>
      <c r="AG113" t="str">
        <f t="shared" si="21"/>
        <v>Plymouth</v>
      </c>
      <c r="AH113" t="s">
        <v>3281</v>
      </c>
      <c r="AI113" s="11">
        <v>5</v>
      </c>
      <c r="AJ113" s="7">
        <v>70</v>
      </c>
      <c r="AL113" s="7" t="s">
        <v>4714</v>
      </c>
      <c r="AM113" t="s">
        <v>3632</v>
      </c>
      <c r="AN113" t="s">
        <v>1514</v>
      </c>
      <c r="AO113" t="s">
        <v>652</v>
      </c>
      <c r="AP113" t="str">
        <f t="shared" si="19"/>
        <v>09005</v>
      </c>
      <c r="AQ113" t="s">
        <v>2389</v>
      </c>
      <c r="AR113" t="str">
        <f t="shared" si="20"/>
        <v>0960750</v>
      </c>
      <c r="AV113">
        <v>22.32</v>
      </c>
      <c r="AW113">
        <v>0.6</v>
      </c>
      <c r="AX113">
        <v>21.72</v>
      </c>
      <c r="AY113" s="2"/>
    </row>
    <row r="114" spans="1:51" hidden="1" outlineLevel="1">
      <c r="A114" t="s">
        <v>2522</v>
      </c>
      <c r="B114" s="11" t="s">
        <v>3032</v>
      </c>
      <c r="C114" s="1">
        <f t="shared" si="11"/>
        <v>2233</v>
      </c>
      <c r="D114" s="7">
        <f>IF(N114&gt;0, RANK(N114,(N114:P114,Q114:AE114)),0)</f>
        <v>1</v>
      </c>
      <c r="E114" s="7">
        <f>IF(O114&gt;0,RANK(O114,(N114:P114,Q114:AE114)),0)</f>
        <v>2</v>
      </c>
      <c r="F114" s="7">
        <f t="shared" si="12"/>
        <v>3</v>
      </c>
      <c r="G114" s="1">
        <f t="shared" si="13"/>
        <v>11</v>
      </c>
      <c r="H114" s="2">
        <f t="shared" si="14"/>
        <v>4.9261083743842365E-3</v>
      </c>
      <c r="I114" s="8"/>
      <c r="J114" s="2">
        <f t="shared" si="15"/>
        <v>0.49216300940438873</v>
      </c>
      <c r="K114" s="2">
        <f t="shared" si="16"/>
        <v>0.4872369010300045</v>
      </c>
      <c r="L114" s="2">
        <f t="shared" si="17"/>
        <v>1.2091356918943126E-2</v>
      </c>
      <c r="M114" s="2">
        <f t="shared" si="18"/>
        <v>8.508732646663646E-3</v>
      </c>
      <c r="N114" s="1">
        <v>1099</v>
      </c>
      <c r="O114" s="1">
        <v>1088</v>
      </c>
      <c r="P114" s="1">
        <v>27</v>
      </c>
      <c r="Q114" s="1">
        <v>7</v>
      </c>
      <c r="R114" s="1">
        <v>3</v>
      </c>
      <c r="S114" s="1">
        <v>9</v>
      </c>
      <c r="T114" s="1">
        <v>0</v>
      </c>
      <c r="W114" s="1"/>
      <c r="Y114" s="1"/>
      <c r="Z114" s="1"/>
      <c r="AA114" s="1"/>
      <c r="AB114" s="1"/>
      <c r="AG114" t="str">
        <f t="shared" si="21"/>
        <v>Pomfret</v>
      </c>
      <c r="AH114" t="s">
        <v>1550</v>
      </c>
      <c r="AI114" s="11">
        <v>2</v>
      </c>
      <c r="AJ114" s="7">
        <v>31</v>
      </c>
      <c r="AL114" s="7" t="s">
        <v>4714</v>
      </c>
      <c r="AM114" t="s">
        <v>4670</v>
      </c>
      <c r="AN114" t="s">
        <v>3961</v>
      </c>
      <c r="AO114" t="s">
        <v>189</v>
      </c>
      <c r="AP114" t="str">
        <f t="shared" si="19"/>
        <v>09015</v>
      </c>
      <c r="AQ114" t="s">
        <v>2389</v>
      </c>
      <c r="AR114" t="str">
        <f t="shared" si="20"/>
        <v>0961030</v>
      </c>
      <c r="AV114">
        <v>40.56</v>
      </c>
      <c r="AW114">
        <v>0.26</v>
      </c>
      <c r="AX114">
        <v>40.299999999999997</v>
      </c>
      <c r="AY114" s="2"/>
    </row>
    <row r="115" spans="1:51" hidden="1" outlineLevel="1">
      <c r="A115" t="s">
        <v>2359</v>
      </c>
      <c r="B115" s="11" t="s">
        <v>3032</v>
      </c>
      <c r="C115" s="1">
        <f t="shared" si="11"/>
        <v>5117</v>
      </c>
      <c r="D115" s="7">
        <f>IF(N115&gt;0, RANK(N115,(N115:P115,Q115:AE115)),0)</f>
        <v>1</v>
      </c>
      <c r="E115" s="7">
        <f>IF(O115&gt;0,RANK(O115,(N115:P115,Q115:AE115)),0)</f>
        <v>2</v>
      </c>
      <c r="F115" s="7">
        <f t="shared" si="12"/>
        <v>3</v>
      </c>
      <c r="G115" s="1">
        <f t="shared" si="13"/>
        <v>825</v>
      </c>
      <c r="H115" s="2">
        <f t="shared" si="14"/>
        <v>0.16122728161031855</v>
      </c>
      <c r="I115" s="8"/>
      <c r="J115" s="2">
        <f t="shared" si="15"/>
        <v>0.57260113347664643</v>
      </c>
      <c r="K115" s="2">
        <f t="shared" si="16"/>
        <v>0.41137385186632791</v>
      </c>
      <c r="L115" s="2">
        <f t="shared" si="17"/>
        <v>9.771350400625366E-3</v>
      </c>
      <c r="M115" s="2">
        <f t="shared" si="18"/>
        <v>6.2536642564002941E-3</v>
      </c>
      <c r="N115" s="1">
        <v>2930</v>
      </c>
      <c r="O115" s="1">
        <v>2105</v>
      </c>
      <c r="P115" s="1">
        <v>50</v>
      </c>
      <c r="Q115" s="1">
        <v>10</v>
      </c>
      <c r="R115" s="1">
        <v>3</v>
      </c>
      <c r="S115" s="1">
        <v>19</v>
      </c>
      <c r="T115" s="1">
        <v>0</v>
      </c>
      <c r="W115" s="1"/>
      <c r="Y115" s="1"/>
      <c r="Z115" s="1"/>
      <c r="AA115" s="1"/>
      <c r="AB115" s="1"/>
      <c r="AG115" t="str">
        <f t="shared" si="21"/>
        <v>Portland</v>
      </c>
      <c r="AH115" t="s">
        <v>4409</v>
      </c>
      <c r="AI115" s="11">
        <v>1</v>
      </c>
      <c r="AJ115" s="7">
        <v>89</v>
      </c>
      <c r="AL115" s="7" t="s">
        <v>4714</v>
      </c>
      <c r="AM115" t="s">
        <v>2597</v>
      </c>
      <c r="AN115" t="s">
        <v>4262</v>
      </c>
      <c r="AO115" t="s">
        <v>1632</v>
      </c>
      <c r="AP115" t="str">
        <f t="shared" si="19"/>
        <v>09007</v>
      </c>
      <c r="AQ115" t="s">
        <v>2389</v>
      </c>
      <c r="AR115" t="str">
        <f t="shared" si="20"/>
        <v>0961800</v>
      </c>
      <c r="AV115">
        <v>24.89</v>
      </c>
      <c r="AW115">
        <v>1.49</v>
      </c>
      <c r="AX115">
        <v>23.4</v>
      </c>
      <c r="AY115" s="2"/>
    </row>
    <row r="116" spans="1:51" hidden="1" outlineLevel="1">
      <c r="A116" t="s">
        <v>2221</v>
      </c>
      <c r="B116" s="11" t="s">
        <v>3032</v>
      </c>
      <c r="C116" s="1">
        <f t="shared" si="11"/>
        <v>2535</v>
      </c>
      <c r="D116" s="7">
        <f>IF(N116&gt;0, RANK(N116,(N116:P116,Q116:AE116)),0)</f>
        <v>1</v>
      </c>
      <c r="E116" s="7">
        <f>IF(O116&gt;0,RANK(O116,(N116:P116,Q116:AE116)),0)</f>
        <v>2</v>
      </c>
      <c r="F116" s="7">
        <f t="shared" si="12"/>
        <v>3</v>
      </c>
      <c r="G116" s="1">
        <f t="shared" si="13"/>
        <v>113</v>
      </c>
      <c r="H116" s="2">
        <f t="shared" si="14"/>
        <v>4.4575936883629194E-2</v>
      </c>
      <c r="I116" s="8"/>
      <c r="J116" s="2">
        <f t="shared" si="15"/>
        <v>0.51163708086785009</v>
      </c>
      <c r="K116" s="2">
        <f t="shared" si="16"/>
        <v>0.46706114398422088</v>
      </c>
      <c r="L116" s="2">
        <f t="shared" si="17"/>
        <v>1.4595660749506903E-2</v>
      </c>
      <c r="M116" s="2">
        <f t="shared" si="18"/>
        <v>6.7061143984221225E-3</v>
      </c>
      <c r="N116" s="1">
        <v>1297</v>
      </c>
      <c r="O116" s="1">
        <v>1184</v>
      </c>
      <c r="P116" s="1">
        <v>37</v>
      </c>
      <c r="Q116" s="1">
        <v>8</v>
      </c>
      <c r="R116" s="1">
        <v>0</v>
      </c>
      <c r="S116" s="1">
        <v>9</v>
      </c>
      <c r="T116" s="1">
        <v>0</v>
      </c>
      <c r="W116" s="1"/>
      <c r="Y116" s="1"/>
      <c r="Z116" s="1"/>
      <c r="AA116" s="1"/>
      <c r="AB116" s="1"/>
      <c r="AG116" t="str">
        <f t="shared" si="21"/>
        <v>Preston</v>
      </c>
      <c r="AH116" t="s">
        <v>2804</v>
      </c>
      <c r="AI116" s="11">
        <v>2</v>
      </c>
      <c r="AJ116" s="7">
        <v>101</v>
      </c>
      <c r="AL116" s="7" t="s">
        <v>4714</v>
      </c>
      <c r="AM116" t="s">
        <v>3234</v>
      </c>
      <c r="AN116" t="s">
        <v>1514</v>
      </c>
      <c r="AO116" t="s">
        <v>190</v>
      </c>
      <c r="AP116" t="str">
        <f t="shared" si="19"/>
        <v>09011</v>
      </c>
      <c r="AQ116" t="s">
        <v>2389</v>
      </c>
      <c r="AR116" t="str">
        <f t="shared" si="20"/>
        <v>0962150</v>
      </c>
      <c r="AV116">
        <v>31.76</v>
      </c>
      <c r="AW116">
        <v>0.86</v>
      </c>
      <c r="AX116">
        <v>30.9</v>
      </c>
      <c r="AY116" s="2"/>
    </row>
    <row r="117" spans="1:51" hidden="1" outlineLevel="1">
      <c r="A117" t="s">
        <v>3387</v>
      </c>
      <c r="B117" s="11" t="s">
        <v>3032</v>
      </c>
      <c r="C117" s="1">
        <f t="shared" si="11"/>
        <v>4880</v>
      </c>
      <c r="D117" s="7">
        <f>IF(N117&gt;0, RANK(N117,(N117:P117,Q117:AE117)),0)</f>
        <v>2</v>
      </c>
      <c r="E117" s="7">
        <f>IF(O117&gt;0,RANK(O117,(N117:P117,Q117:AE117)),0)</f>
        <v>1</v>
      </c>
      <c r="F117" s="7">
        <f t="shared" si="12"/>
        <v>3</v>
      </c>
      <c r="G117" s="1">
        <f t="shared" si="13"/>
        <v>1179</v>
      </c>
      <c r="H117" s="2">
        <f t="shared" si="14"/>
        <v>0.2415983606557377</v>
      </c>
      <c r="I117" s="8"/>
      <c r="J117" s="2">
        <f t="shared" si="15"/>
        <v>0.36967213114754099</v>
      </c>
      <c r="K117" s="2">
        <f t="shared" si="16"/>
        <v>0.61127049180327864</v>
      </c>
      <c r="L117" s="2">
        <f t="shared" si="17"/>
        <v>1.0245901639344262E-2</v>
      </c>
      <c r="M117" s="2">
        <f t="shared" si="18"/>
        <v>8.8114754098360514E-3</v>
      </c>
      <c r="N117" s="1">
        <v>1804</v>
      </c>
      <c r="O117" s="1">
        <v>2983</v>
      </c>
      <c r="P117" s="1">
        <v>50</v>
      </c>
      <c r="Q117" s="1">
        <v>7</v>
      </c>
      <c r="R117" s="1">
        <v>10</v>
      </c>
      <c r="S117" s="1">
        <v>26</v>
      </c>
      <c r="T117" s="1">
        <v>0</v>
      </c>
      <c r="W117" s="1"/>
      <c r="Y117" s="1"/>
      <c r="Z117" s="1"/>
      <c r="AA117" s="1"/>
      <c r="AB117" s="1"/>
      <c r="AG117" t="str">
        <f t="shared" si="21"/>
        <v>Prospect</v>
      </c>
      <c r="AH117" t="s">
        <v>2452</v>
      </c>
      <c r="AI117" s="11">
        <v>3</v>
      </c>
      <c r="AJ117" s="7">
        <v>108</v>
      </c>
      <c r="AL117" s="7" t="s">
        <v>4714</v>
      </c>
      <c r="AM117" t="s">
        <v>3218</v>
      </c>
      <c r="AN117" t="s">
        <v>4266</v>
      </c>
      <c r="AO117" t="s">
        <v>66</v>
      </c>
      <c r="AP117" t="str">
        <f t="shared" si="19"/>
        <v>09009</v>
      </c>
      <c r="AQ117" t="s">
        <v>2389</v>
      </c>
      <c r="AR117" t="str">
        <f t="shared" si="20"/>
        <v>0962290</v>
      </c>
      <c r="AV117">
        <v>14.54</v>
      </c>
      <c r="AW117">
        <v>0.23</v>
      </c>
      <c r="AX117">
        <v>14.32</v>
      </c>
      <c r="AY117" s="2"/>
    </row>
    <row r="118" spans="1:51" hidden="1" outlineLevel="1">
      <c r="A118" t="s">
        <v>3587</v>
      </c>
      <c r="B118" s="11" t="s">
        <v>3032</v>
      </c>
      <c r="C118" s="1">
        <f t="shared" si="11"/>
        <v>3656</v>
      </c>
      <c r="D118" s="7">
        <f>IF(N118&gt;0, RANK(N118,(N118:P118,Q118:AE118)),0)</f>
        <v>1</v>
      </c>
      <c r="E118" s="7">
        <f>IF(O118&gt;0,RANK(O118,(N118:P118,Q118:AE118)),0)</f>
        <v>2</v>
      </c>
      <c r="F118" s="7">
        <f t="shared" si="12"/>
        <v>4</v>
      </c>
      <c r="G118" s="1">
        <f t="shared" si="13"/>
        <v>87</v>
      </c>
      <c r="H118" s="2">
        <f t="shared" si="14"/>
        <v>2.3796498905908098E-2</v>
      </c>
      <c r="I118" s="8"/>
      <c r="J118" s="2">
        <f t="shared" si="15"/>
        <v>0.49917943107221008</v>
      </c>
      <c r="K118" s="2">
        <f t="shared" si="16"/>
        <v>0.47538293216630195</v>
      </c>
      <c r="L118" s="2">
        <f t="shared" si="17"/>
        <v>1.012035010940919E-2</v>
      </c>
      <c r="M118" s="2">
        <f t="shared" si="18"/>
        <v>1.5317286652078779E-2</v>
      </c>
      <c r="N118" s="1">
        <v>1825</v>
      </c>
      <c r="O118" s="1">
        <v>1738</v>
      </c>
      <c r="P118" s="1">
        <v>37</v>
      </c>
      <c r="Q118" s="1">
        <v>10</v>
      </c>
      <c r="R118" s="1">
        <v>7</v>
      </c>
      <c r="S118" s="1">
        <v>39</v>
      </c>
      <c r="T118" s="1">
        <v>0</v>
      </c>
      <c r="W118" s="1"/>
      <c r="Y118" s="1"/>
      <c r="Z118" s="1"/>
      <c r="AA118" s="1"/>
      <c r="AB118" s="1"/>
      <c r="AG118" t="str">
        <f t="shared" si="21"/>
        <v>Putnam</v>
      </c>
      <c r="AH118" t="s">
        <v>1550</v>
      </c>
      <c r="AI118" s="11">
        <v>2</v>
      </c>
      <c r="AJ118" s="7">
        <v>24</v>
      </c>
      <c r="AL118" s="7" t="s">
        <v>4714</v>
      </c>
      <c r="AM118" t="s">
        <v>4670</v>
      </c>
      <c r="AN118" t="s">
        <v>4370</v>
      </c>
      <c r="AO118" t="s">
        <v>549</v>
      </c>
      <c r="AP118" t="str">
        <f t="shared" si="19"/>
        <v>09015</v>
      </c>
      <c r="AQ118" t="s">
        <v>2389</v>
      </c>
      <c r="AR118" t="str">
        <f t="shared" si="20"/>
        <v>0962710</v>
      </c>
      <c r="AV118">
        <v>20.399999999999999</v>
      </c>
      <c r="AW118">
        <v>0.11</v>
      </c>
      <c r="AX118">
        <v>20.29</v>
      </c>
      <c r="AY118" s="2"/>
    </row>
    <row r="119" spans="1:51" hidden="1" outlineLevel="1">
      <c r="A119" t="s">
        <v>3188</v>
      </c>
      <c r="B119" s="11" t="s">
        <v>3032</v>
      </c>
      <c r="C119" s="1">
        <f t="shared" si="11"/>
        <v>5465</v>
      </c>
      <c r="D119" s="7">
        <f>IF(N119&gt;0, RANK(N119,(N119:P119,Q119:AE119)),0)</f>
        <v>1</v>
      </c>
      <c r="E119" s="7">
        <f>IF(O119&gt;0,RANK(O119,(N119:P119,Q119:AE119)),0)</f>
        <v>2</v>
      </c>
      <c r="F119" s="7">
        <f t="shared" si="12"/>
        <v>3</v>
      </c>
      <c r="G119" s="1">
        <f t="shared" si="13"/>
        <v>208</v>
      </c>
      <c r="H119" s="2">
        <f t="shared" si="14"/>
        <v>3.8060384263494965E-2</v>
      </c>
      <c r="I119" s="8"/>
      <c r="J119" s="2">
        <f t="shared" si="15"/>
        <v>0.51180237877401646</v>
      </c>
      <c r="K119" s="2">
        <f t="shared" si="16"/>
        <v>0.47374199451052151</v>
      </c>
      <c r="L119" s="2">
        <f t="shared" si="17"/>
        <v>6.2214089661482156E-3</v>
      </c>
      <c r="M119" s="2">
        <f t="shared" si="18"/>
        <v>8.2342177493138075E-3</v>
      </c>
      <c r="N119" s="1">
        <v>2797</v>
      </c>
      <c r="O119" s="1">
        <v>2589</v>
      </c>
      <c r="P119" s="1">
        <v>34</v>
      </c>
      <c r="Q119" s="1">
        <v>17</v>
      </c>
      <c r="R119" s="1">
        <v>1</v>
      </c>
      <c r="S119" s="1">
        <v>27</v>
      </c>
      <c r="T119" s="1">
        <v>0</v>
      </c>
      <c r="W119" s="1"/>
      <c r="Y119" s="1"/>
      <c r="Z119" s="1"/>
      <c r="AA119" s="1"/>
      <c r="AB119" s="1"/>
      <c r="AG119" t="str">
        <f t="shared" si="21"/>
        <v>Redding</v>
      </c>
      <c r="AH119" t="s">
        <v>4066</v>
      </c>
      <c r="AI119" s="11">
        <v>4</v>
      </c>
      <c r="AJ119" s="7">
        <v>149</v>
      </c>
      <c r="AL119" s="7" t="s">
        <v>4714</v>
      </c>
      <c r="AM119" t="s">
        <v>3988</v>
      </c>
      <c r="AN119" t="s">
        <v>4262</v>
      </c>
      <c r="AO119" t="s">
        <v>9</v>
      </c>
      <c r="AP119" t="str">
        <f t="shared" si="19"/>
        <v>09001</v>
      </c>
      <c r="AQ119" t="s">
        <v>2389</v>
      </c>
      <c r="AR119" t="str">
        <f t="shared" si="20"/>
        <v>0963480</v>
      </c>
      <c r="AV119">
        <v>32.06</v>
      </c>
      <c r="AW119">
        <v>0.56000000000000005</v>
      </c>
      <c r="AX119">
        <v>31.5</v>
      </c>
      <c r="AY119" s="2"/>
    </row>
    <row r="120" spans="1:51" hidden="1" outlineLevel="1">
      <c r="A120" t="s">
        <v>3900</v>
      </c>
      <c r="B120" s="11" t="s">
        <v>3032</v>
      </c>
      <c r="C120" s="1">
        <f t="shared" si="11"/>
        <v>14119</v>
      </c>
      <c r="D120" s="7">
        <f>IF(N120&gt;0, RANK(N120,(N120:P120,Q120:AE120)),0)</f>
        <v>2</v>
      </c>
      <c r="E120" s="7">
        <f>IF(O120&gt;0,RANK(O120,(N120:P120,Q120:AE120)),0)</f>
        <v>1</v>
      </c>
      <c r="F120" s="7">
        <f t="shared" si="12"/>
        <v>3</v>
      </c>
      <c r="G120" s="1">
        <f t="shared" si="13"/>
        <v>854</v>
      </c>
      <c r="H120" s="2">
        <f t="shared" si="14"/>
        <v>6.0485870104115019E-2</v>
      </c>
      <c r="I120" s="8"/>
      <c r="J120" s="2">
        <f t="shared" si="15"/>
        <v>0.46419718110347757</v>
      </c>
      <c r="K120" s="2">
        <f t="shared" si="16"/>
        <v>0.52468305120759262</v>
      </c>
      <c r="L120" s="2">
        <f t="shared" si="17"/>
        <v>5.9494298463063956E-3</v>
      </c>
      <c r="M120" s="2">
        <f t="shared" si="18"/>
        <v>5.1703378426234646E-3</v>
      </c>
      <c r="N120" s="1">
        <v>6554</v>
      </c>
      <c r="O120" s="1">
        <v>7408</v>
      </c>
      <c r="P120" s="1">
        <v>84</v>
      </c>
      <c r="Q120" s="1">
        <v>31</v>
      </c>
      <c r="R120" s="1">
        <v>8</v>
      </c>
      <c r="S120" s="1">
        <v>34</v>
      </c>
      <c r="T120" s="1">
        <v>0</v>
      </c>
      <c r="W120" s="1"/>
      <c r="Y120" s="1"/>
      <c r="Z120" s="1"/>
      <c r="AA120" s="1"/>
      <c r="AB120" s="1"/>
      <c r="AG120" t="str">
        <f t="shared" si="21"/>
        <v>Ridgefield</v>
      </c>
      <c r="AH120" t="s">
        <v>4066</v>
      </c>
      <c r="AI120" s="11">
        <v>4</v>
      </c>
      <c r="AJ120" s="7">
        <v>142</v>
      </c>
      <c r="AL120" s="7" t="s">
        <v>4714</v>
      </c>
      <c r="AM120" t="s">
        <v>3988</v>
      </c>
      <c r="AN120" t="s">
        <v>5171</v>
      </c>
      <c r="AO120" t="s">
        <v>10</v>
      </c>
      <c r="AP120" t="str">
        <f t="shared" si="19"/>
        <v>09001</v>
      </c>
      <c r="AQ120" t="s">
        <v>2389</v>
      </c>
      <c r="AR120" t="str">
        <f t="shared" si="20"/>
        <v>0963970</v>
      </c>
      <c r="AV120">
        <v>34.97</v>
      </c>
      <c r="AW120">
        <v>0.53</v>
      </c>
      <c r="AX120">
        <v>34.43</v>
      </c>
      <c r="AY120" s="2"/>
    </row>
    <row r="121" spans="1:51" hidden="1" outlineLevel="1">
      <c r="A121" t="s">
        <v>3119</v>
      </c>
      <c r="B121" s="11" t="s">
        <v>3032</v>
      </c>
      <c r="C121" s="1">
        <f t="shared" si="11"/>
        <v>9765</v>
      </c>
      <c r="D121" s="7">
        <f>IF(N121&gt;0, RANK(N121,(N121:P121,Q121:AE121)),0)</f>
        <v>1</v>
      </c>
      <c r="E121" s="7">
        <f>IF(O121&gt;0,RANK(O121,(N121:P121,Q121:AE121)),0)</f>
        <v>2</v>
      </c>
      <c r="F121" s="7">
        <f t="shared" si="12"/>
        <v>3</v>
      </c>
      <c r="G121" s="1">
        <f t="shared" si="13"/>
        <v>1355</v>
      </c>
      <c r="H121" s="2">
        <f t="shared" si="14"/>
        <v>0.13876088069636458</v>
      </c>
      <c r="I121" s="8"/>
      <c r="J121" s="2">
        <f t="shared" si="15"/>
        <v>0.5620071684587814</v>
      </c>
      <c r="K121" s="2">
        <f t="shared" si="16"/>
        <v>0.4232462877624168</v>
      </c>
      <c r="L121" s="2">
        <f t="shared" si="17"/>
        <v>7.5780849974398361E-3</v>
      </c>
      <c r="M121" s="2">
        <f t="shared" si="18"/>
        <v>7.1684587813619655E-3</v>
      </c>
      <c r="N121" s="1">
        <v>5488</v>
      </c>
      <c r="O121" s="1">
        <v>4133</v>
      </c>
      <c r="P121" s="1">
        <v>74</v>
      </c>
      <c r="Q121" s="1">
        <v>25</v>
      </c>
      <c r="R121" s="1">
        <v>15</v>
      </c>
      <c r="S121" s="1">
        <v>29</v>
      </c>
      <c r="T121" s="1">
        <v>1</v>
      </c>
      <c r="W121" s="1"/>
      <c r="Y121" s="1"/>
      <c r="Z121" s="1"/>
      <c r="AA121" s="1"/>
      <c r="AB121" s="1"/>
      <c r="AG121" t="str">
        <f t="shared" si="21"/>
        <v>Rocky Hill</v>
      </c>
      <c r="AH121" t="s">
        <v>3648</v>
      </c>
      <c r="AI121" s="11">
        <v>1</v>
      </c>
      <c r="AJ121" s="7">
        <v>76</v>
      </c>
      <c r="AL121" s="7" t="s">
        <v>4714</v>
      </c>
      <c r="AM121" t="s">
        <v>3989</v>
      </c>
      <c r="AN121" t="s">
        <v>4533</v>
      </c>
      <c r="AO121" t="s">
        <v>11</v>
      </c>
      <c r="AP121" t="str">
        <f t="shared" si="19"/>
        <v>09003</v>
      </c>
      <c r="AQ121" t="s">
        <v>2389</v>
      </c>
      <c r="AR121" t="str">
        <f t="shared" si="20"/>
        <v>0965370</v>
      </c>
      <c r="AV121">
        <v>13.8</v>
      </c>
      <c r="AW121">
        <v>0.35</v>
      </c>
      <c r="AX121">
        <v>13.45</v>
      </c>
      <c r="AY121" s="2"/>
    </row>
    <row r="122" spans="1:51" hidden="1" outlineLevel="1">
      <c r="A122" t="s">
        <v>2242</v>
      </c>
      <c r="B122" s="11" t="s">
        <v>3032</v>
      </c>
      <c r="C122" s="1">
        <f t="shared" si="11"/>
        <v>1465</v>
      </c>
      <c r="D122" s="7">
        <f>IF(N122&gt;0, RANK(N122,(N122:P122,Q122:AE122)),0)</f>
        <v>1</v>
      </c>
      <c r="E122" s="7">
        <f>IF(O122&gt;0,RANK(O122,(N122:P122,Q122:AE122)),0)</f>
        <v>2</v>
      </c>
      <c r="F122" s="7">
        <f t="shared" si="12"/>
        <v>3</v>
      </c>
      <c r="G122" s="1">
        <f t="shared" si="13"/>
        <v>12</v>
      </c>
      <c r="H122" s="2">
        <f t="shared" si="14"/>
        <v>8.1911262798634813E-3</v>
      </c>
      <c r="I122" s="8"/>
      <c r="J122" s="2">
        <f t="shared" si="15"/>
        <v>0.49624573378839593</v>
      </c>
      <c r="K122" s="2">
        <f t="shared" si="16"/>
        <v>0.48805460750853241</v>
      </c>
      <c r="L122" s="2">
        <f t="shared" si="17"/>
        <v>9.5563139931740607E-3</v>
      </c>
      <c r="M122" s="2">
        <f t="shared" si="18"/>
        <v>6.1433447098976565E-3</v>
      </c>
      <c r="N122" s="1">
        <v>727</v>
      </c>
      <c r="O122" s="1">
        <v>715</v>
      </c>
      <c r="P122" s="1">
        <v>14</v>
      </c>
      <c r="Q122" s="1">
        <v>3</v>
      </c>
      <c r="R122" s="1">
        <v>0</v>
      </c>
      <c r="S122" s="1">
        <v>6</v>
      </c>
      <c r="T122" s="1">
        <v>0</v>
      </c>
      <c r="W122" s="1"/>
      <c r="Y122" s="1"/>
      <c r="Z122" s="1"/>
      <c r="AA122" s="1"/>
      <c r="AB122" s="1"/>
      <c r="AG122" t="str">
        <f t="shared" si="21"/>
        <v>Roxbury</v>
      </c>
      <c r="AH122" t="s">
        <v>3281</v>
      </c>
      <c r="AI122" s="11">
        <v>5</v>
      </c>
      <c r="AJ122" s="7">
        <v>97</v>
      </c>
      <c r="AL122" s="7" t="s">
        <v>4714</v>
      </c>
      <c r="AM122" t="s">
        <v>3632</v>
      </c>
      <c r="AN122" t="s">
        <v>5224</v>
      </c>
      <c r="AO122" t="s">
        <v>12</v>
      </c>
      <c r="AP122" t="str">
        <f t="shared" si="19"/>
        <v>09005</v>
      </c>
      <c r="AQ122" t="s">
        <v>2389</v>
      </c>
      <c r="AR122" t="str">
        <f t="shared" si="20"/>
        <v>0965930</v>
      </c>
      <c r="AV122">
        <v>26.29</v>
      </c>
      <c r="AW122">
        <v>0.06</v>
      </c>
      <c r="AX122">
        <v>26.23</v>
      </c>
      <c r="AY122" s="2"/>
    </row>
    <row r="123" spans="1:51" hidden="1" outlineLevel="1">
      <c r="A123" t="s">
        <v>2267</v>
      </c>
      <c r="B123" s="11" t="s">
        <v>3032</v>
      </c>
      <c r="C123" s="1">
        <f t="shared" si="11"/>
        <v>2167</v>
      </c>
      <c r="D123" s="7">
        <f>IF(N123&gt;0, RANK(N123,(N123:P123,Q123:AE123)),0)</f>
        <v>1</v>
      </c>
      <c r="E123" s="7">
        <f>IF(O123&gt;0,RANK(O123,(N123:P123,Q123:AE123)),0)</f>
        <v>2</v>
      </c>
      <c r="F123" s="7">
        <f t="shared" si="12"/>
        <v>3</v>
      </c>
      <c r="G123" s="1">
        <f t="shared" si="13"/>
        <v>144</v>
      </c>
      <c r="H123" s="2">
        <f t="shared" si="14"/>
        <v>6.6451315182279647E-2</v>
      </c>
      <c r="I123" s="8"/>
      <c r="J123" s="2">
        <f t="shared" si="15"/>
        <v>0.52145823719427775</v>
      </c>
      <c r="K123" s="2">
        <f t="shared" si="16"/>
        <v>0.45500692201199816</v>
      </c>
      <c r="L123" s="2">
        <f t="shared" si="17"/>
        <v>1.2921089063221043E-2</v>
      </c>
      <c r="M123" s="2">
        <f t="shared" si="18"/>
        <v>1.0613751730503045E-2</v>
      </c>
      <c r="N123" s="1">
        <v>1130</v>
      </c>
      <c r="O123" s="1">
        <v>986</v>
      </c>
      <c r="P123" s="1">
        <v>28</v>
      </c>
      <c r="Q123" s="1">
        <v>6</v>
      </c>
      <c r="R123" s="1">
        <v>3</v>
      </c>
      <c r="S123" s="1">
        <v>14</v>
      </c>
      <c r="T123" s="1">
        <v>0</v>
      </c>
      <c r="W123" s="1"/>
      <c r="Y123" s="1"/>
      <c r="Z123" s="1"/>
      <c r="AA123" s="1"/>
      <c r="AB123" s="1"/>
      <c r="AG123" t="str">
        <f t="shared" si="21"/>
        <v>Salem</v>
      </c>
      <c r="AH123" t="s">
        <v>2804</v>
      </c>
      <c r="AI123" s="11">
        <v>2</v>
      </c>
      <c r="AJ123" s="7">
        <v>106</v>
      </c>
      <c r="AL123" s="7" t="s">
        <v>4714</v>
      </c>
      <c r="AM123" t="s">
        <v>3234</v>
      </c>
      <c r="AN123" t="s">
        <v>5224</v>
      </c>
      <c r="AO123" t="s">
        <v>13</v>
      </c>
      <c r="AP123" t="str">
        <f t="shared" si="19"/>
        <v>09011</v>
      </c>
      <c r="AQ123" t="s">
        <v>2389</v>
      </c>
      <c r="AR123" t="str">
        <f t="shared" si="20"/>
        <v>0966210</v>
      </c>
      <c r="AV123">
        <v>29.79</v>
      </c>
      <c r="AW123">
        <v>0.83</v>
      </c>
      <c r="AX123">
        <v>28.95</v>
      </c>
      <c r="AY123" s="2"/>
    </row>
    <row r="124" spans="1:51" hidden="1" outlineLevel="1">
      <c r="A124" t="s">
        <v>4207</v>
      </c>
      <c r="B124" s="11" t="s">
        <v>3032</v>
      </c>
      <c r="C124" s="1">
        <f t="shared" si="11"/>
        <v>2377</v>
      </c>
      <c r="D124" s="7">
        <f>IF(N124&gt;0, RANK(N124,(N124:P124,Q124:AE124)),0)</f>
        <v>1</v>
      </c>
      <c r="E124" s="7">
        <f>IF(O124&gt;0,RANK(O124,(N124:P124,Q124:AE124)),0)</f>
        <v>2</v>
      </c>
      <c r="F124" s="7">
        <f t="shared" si="12"/>
        <v>3</v>
      </c>
      <c r="G124" s="1">
        <f t="shared" si="13"/>
        <v>870</v>
      </c>
      <c r="H124" s="2">
        <f t="shared" si="14"/>
        <v>0.36600757257046695</v>
      </c>
      <c r="I124" s="8"/>
      <c r="J124" s="2">
        <f t="shared" si="15"/>
        <v>0.6731173748422381</v>
      </c>
      <c r="K124" s="2">
        <f t="shared" si="16"/>
        <v>0.30710980227177115</v>
      </c>
      <c r="L124" s="2">
        <f t="shared" si="17"/>
        <v>9.6760622633571738E-3</v>
      </c>
      <c r="M124" s="2">
        <f t="shared" si="18"/>
        <v>1.0096760622633575E-2</v>
      </c>
      <c r="N124" s="1">
        <v>1600</v>
      </c>
      <c r="O124" s="1">
        <v>730</v>
      </c>
      <c r="P124" s="1">
        <v>23</v>
      </c>
      <c r="Q124" s="1">
        <v>8</v>
      </c>
      <c r="R124" s="1">
        <v>2</v>
      </c>
      <c r="S124" s="1">
        <v>14</v>
      </c>
      <c r="T124" s="1">
        <v>0</v>
      </c>
      <c r="W124" s="1"/>
      <c r="Y124" s="1"/>
      <c r="Z124" s="1"/>
      <c r="AA124" s="1"/>
      <c r="AB124" s="1"/>
      <c r="AG124" t="str">
        <f t="shared" si="21"/>
        <v>Salisbury</v>
      </c>
      <c r="AH124" t="s">
        <v>3281</v>
      </c>
      <c r="AI124" s="11">
        <v>5</v>
      </c>
      <c r="AJ124" s="7">
        <v>1</v>
      </c>
      <c r="AL124" s="7" t="s">
        <v>4714</v>
      </c>
      <c r="AM124" t="s">
        <v>3632</v>
      </c>
      <c r="AN124" t="s">
        <v>4264</v>
      </c>
      <c r="AO124" t="s">
        <v>14</v>
      </c>
      <c r="AP124" t="str">
        <f t="shared" si="19"/>
        <v>09005</v>
      </c>
      <c r="AQ124" t="s">
        <v>2389</v>
      </c>
      <c r="AR124" t="str">
        <f t="shared" si="20"/>
        <v>0966420</v>
      </c>
      <c r="AV124">
        <v>60.08</v>
      </c>
      <c r="AW124">
        <v>2.76</v>
      </c>
      <c r="AX124">
        <v>57.32</v>
      </c>
      <c r="AY124" s="2"/>
    </row>
    <row r="125" spans="1:51" hidden="1" outlineLevel="1">
      <c r="A125" t="s">
        <v>2537</v>
      </c>
      <c r="B125" s="11" t="s">
        <v>3032</v>
      </c>
      <c r="C125" s="1">
        <f t="shared" si="11"/>
        <v>874</v>
      </c>
      <c r="D125" s="7">
        <f>IF(N125&gt;0, RANK(N125,(N125:P125,Q125:AE125)),0)</f>
        <v>1</v>
      </c>
      <c r="E125" s="7">
        <f>IF(O125&gt;0,RANK(O125,(N125:P125,Q125:AE125)),0)</f>
        <v>1</v>
      </c>
      <c r="F125" s="7">
        <f t="shared" si="12"/>
        <v>3</v>
      </c>
      <c r="G125" s="1">
        <f t="shared" si="13"/>
        <v>0</v>
      </c>
      <c r="H125" s="2">
        <f t="shared" si="14"/>
        <v>0</v>
      </c>
      <c r="I125" s="8"/>
      <c r="J125" s="2">
        <f t="shared" si="15"/>
        <v>0.49199084668192222</v>
      </c>
      <c r="K125" s="2">
        <f t="shared" si="16"/>
        <v>0.49199084668192222</v>
      </c>
      <c r="L125" s="2">
        <f t="shared" si="17"/>
        <v>9.1533180778032037E-3</v>
      </c>
      <c r="M125" s="2">
        <f t="shared" si="18"/>
        <v>6.8649885583522956E-3</v>
      </c>
      <c r="N125" s="1">
        <v>430</v>
      </c>
      <c r="O125" s="1">
        <v>430</v>
      </c>
      <c r="P125" s="1">
        <v>8</v>
      </c>
      <c r="Q125" s="1">
        <v>0</v>
      </c>
      <c r="R125" s="1">
        <v>1</v>
      </c>
      <c r="S125" s="1">
        <v>5</v>
      </c>
      <c r="T125" s="1">
        <v>0</v>
      </c>
      <c r="W125" s="1"/>
      <c r="Y125" s="1"/>
      <c r="Z125" s="1"/>
      <c r="AA125" s="1"/>
      <c r="AB125" s="1"/>
      <c r="AG125" t="str">
        <f t="shared" si="21"/>
        <v>Scotland</v>
      </c>
      <c r="AH125" t="s">
        <v>1550</v>
      </c>
      <c r="AI125" s="11">
        <v>2</v>
      </c>
      <c r="AJ125" s="7">
        <v>61</v>
      </c>
      <c r="AL125" s="7" t="s">
        <v>4714</v>
      </c>
      <c r="AM125" t="s">
        <v>4670</v>
      </c>
      <c r="AN125" t="s">
        <v>4019</v>
      </c>
      <c r="AO125" t="s">
        <v>15</v>
      </c>
      <c r="AP125" t="str">
        <f t="shared" si="19"/>
        <v>09015</v>
      </c>
      <c r="AQ125" t="s">
        <v>2389</v>
      </c>
      <c r="AR125" t="str">
        <f t="shared" si="20"/>
        <v>0967400</v>
      </c>
      <c r="AV125">
        <v>18.66</v>
      </c>
      <c r="AW125">
        <v>0.05</v>
      </c>
      <c r="AX125">
        <v>18.61</v>
      </c>
      <c r="AY125" s="2"/>
    </row>
    <row r="126" spans="1:51" hidden="1" outlineLevel="1">
      <c r="A126" t="s">
        <v>3139</v>
      </c>
      <c r="B126" s="11" t="s">
        <v>3032</v>
      </c>
      <c r="C126" s="1">
        <f t="shared" si="11"/>
        <v>7398</v>
      </c>
      <c r="D126" s="7">
        <f>IF(N126&gt;0, RANK(N126,(N126:P126,Q126:AE126)),0)</f>
        <v>2</v>
      </c>
      <c r="E126" s="7">
        <f>IF(O126&gt;0,RANK(O126,(N126:P126,Q126:AE126)),0)</f>
        <v>1</v>
      </c>
      <c r="F126" s="7">
        <f t="shared" si="12"/>
        <v>3</v>
      </c>
      <c r="G126" s="1">
        <f t="shared" si="13"/>
        <v>833</v>
      </c>
      <c r="H126" s="2">
        <f t="shared" si="14"/>
        <v>0.11259799945931333</v>
      </c>
      <c r="I126" s="8"/>
      <c r="J126" s="2">
        <f t="shared" si="15"/>
        <v>0.43281968099486345</v>
      </c>
      <c r="K126" s="2">
        <f t="shared" si="16"/>
        <v>0.54541768045417682</v>
      </c>
      <c r="L126" s="2">
        <f t="shared" si="17"/>
        <v>1.3381995133819951E-2</v>
      </c>
      <c r="M126" s="2">
        <f t="shared" si="18"/>
        <v>8.3806434171397725E-3</v>
      </c>
      <c r="N126" s="1">
        <v>3202</v>
      </c>
      <c r="O126" s="1">
        <v>4035</v>
      </c>
      <c r="P126" s="1">
        <v>99</v>
      </c>
      <c r="Q126" s="1">
        <v>16</v>
      </c>
      <c r="R126" s="1">
        <v>17</v>
      </c>
      <c r="S126" s="1">
        <v>29</v>
      </c>
      <c r="T126" s="1">
        <v>0</v>
      </c>
      <c r="W126" s="1"/>
      <c r="Y126" s="1"/>
      <c r="Z126" s="1"/>
      <c r="AA126" s="1"/>
      <c r="AB126" s="1"/>
      <c r="AG126" t="str">
        <f t="shared" si="21"/>
        <v>Seymour</v>
      </c>
      <c r="AH126" t="s">
        <v>2452</v>
      </c>
      <c r="AI126" s="11">
        <v>3</v>
      </c>
      <c r="AJ126" s="7">
        <v>135</v>
      </c>
      <c r="AL126" s="7" t="s">
        <v>4714</v>
      </c>
      <c r="AM126" t="s">
        <v>3218</v>
      </c>
      <c r="AN126" t="s">
        <v>4533</v>
      </c>
      <c r="AO126" t="s">
        <v>713</v>
      </c>
      <c r="AP126" t="str">
        <f t="shared" si="19"/>
        <v>09009</v>
      </c>
      <c r="AQ126" t="s">
        <v>2389</v>
      </c>
      <c r="AR126" t="str">
        <f t="shared" si="20"/>
        <v>0967610</v>
      </c>
      <c r="AV126">
        <v>14.97</v>
      </c>
      <c r="AW126">
        <v>0.4</v>
      </c>
      <c r="AX126">
        <v>14.57</v>
      </c>
      <c r="AY126" s="2"/>
    </row>
    <row r="127" spans="1:51" hidden="1" outlineLevel="1">
      <c r="A127" t="s">
        <v>3486</v>
      </c>
      <c r="B127" s="11" t="s">
        <v>3032</v>
      </c>
      <c r="C127" s="1">
        <f t="shared" si="11"/>
        <v>1579</v>
      </c>
      <c r="D127" s="7">
        <f>IF(N127&gt;0, RANK(N127,(N127:P127,Q127:AE127)),0)</f>
        <v>1</v>
      </c>
      <c r="E127" s="7">
        <f>IF(O127&gt;0,RANK(O127,(N127:P127,Q127:AE127)),0)</f>
        <v>2</v>
      </c>
      <c r="F127" s="7">
        <f t="shared" si="12"/>
        <v>3</v>
      </c>
      <c r="G127" s="1">
        <f t="shared" si="13"/>
        <v>248</v>
      </c>
      <c r="H127" s="2">
        <f t="shared" si="14"/>
        <v>0.1570614312856238</v>
      </c>
      <c r="I127" s="8"/>
      <c r="J127" s="2">
        <f t="shared" si="15"/>
        <v>0.56808106396453451</v>
      </c>
      <c r="K127" s="2">
        <f t="shared" si="16"/>
        <v>0.41101963267891073</v>
      </c>
      <c r="L127" s="2">
        <f t="shared" si="17"/>
        <v>9.4996833438885375E-3</v>
      </c>
      <c r="M127" s="2">
        <f t="shared" si="18"/>
        <v>1.1399620012666228E-2</v>
      </c>
      <c r="N127" s="1">
        <v>897</v>
      </c>
      <c r="O127" s="1">
        <v>649</v>
      </c>
      <c r="P127" s="1">
        <v>15</v>
      </c>
      <c r="Q127" s="1">
        <v>7</v>
      </c>
      <c r="R127" s="1">
        <v>0</v>
      </c>
      <c r="S127" s="1">
        <v>11</v>
      </c>
      <c r="T127" s="1">
        <v>0</v>
      </c>
      <c r="W127" s="1"/>
      <c r="Y127" s="1"/>
      <c r="Z127" s="1"/>
      <c r="AA127" s="1"/>
      <c r="AB127" s="1"/>
      <c r="AG127" t="str">
        <f t="shared" si="21"/>
        <v>Sharon</v>
      </c>
      <c r="AH127" t="s">
        <v>3281</v>
      </c>
      <c r="AI127" s="11">
        <v>5</v>
      </c>
      <c r="AJ127" s="7">
        <v>27</v>
      </c>
      <c r="AL127" s="7" t="s">
        <v>4714</v>
      </c>
      <c r="AM127" t="s">
        <v>3632</v>
      </c>
      <c r="AN127" t="s">
        <v>4202</v>
      </c>
      <c r="AO127" t="s">
        <v>714</v>
      </c>
      <c r="AP127" t="str">
        <f t="shared" si="19"/>
        <v>09005</v>
      </c>
      <c r="AQ127" t="s">
        <v>2389</v>
      </c>
      <c r="AR127" t="str">
        <f t="shared" si="20"/>
        <v>0967960</v>
      </c>
      <c r="AV127">
        <v>59.56</v>
      </c>
      <c r="AW127">
        <v>0.86</v>
      </c>
      <c r="AX127">
        <v>58.7</v>
      </c>
      <c r="AY127" s="2"/>
    </row>
    <row r="128" spans="1:51" hidden="1" outlineLevel="1">
      <c r="A128" t="s">
        <v>3140</v>
      </c>
      <c r="B128" s="11" t="s">
        <v>3032</v>
      </c>
      <c r="C128" s="1">
        <f t="shared" si="11"/>
        <v>19663</v>
      </c>
      <c r="D128" s="7">
        <f>IF(N128&gt;0, RANK(N128,(N128:P128,Q128:AE128)),0)</f>
        <v>2</v>
      </c>
      <c r="E128" s="7">
        <f>IF(O128&gt;0,RANK(O128,(N128:P128,Q128:AE128)),0)</f>
        <v>1</v>
      </c>
      <c r="F128" s="7">
        <f t="shared" si="12"/>
        <v>3</v>
      </c>
      <c r="G128" s="1">
        <f t="shared" si="13"/>
        <v>2890</v>
      </c>
      <c r="H128" s="2">
        <f t="shared" si="14"/>
        <v>0.14697655495092304</v>
      </c>
      <c r="I128" s="8"/>
      <c r="J128" s="2">
        <f t="shared" si="15"/>
        <v>0.41941717947413926</v>
      </c>
      <c r="K128" s="2">
        <f t="shared" si="16"/>
        <v>0.56639373442506225</v>
      </c>
      <c r="L128" s="2">
        <f t="shared" si="17"/>
        <v>7.5776839749783862E-3</v>
      </c>
      <c r="M128" s="2">
        <f t="shared" si="18"/>
        <v>6.6114021258201119E-3</v>
      </c>
      <c r="N128" s="1">
        <v>8247</v>
      </c>
      <c r="O128" s="1">
        <v>11137</v>
      </c>
      <c r="P128" s="1">
        <v>149</v>
      </c>
      <c r="Q128" s="1">
        <v>25</v>
      </c>
      <c r="R128" s="1">
        <v>30</v>
      </c>
      <c r="S128" s="1">
        <v>75</v>
      </c>
      <c r="T128" s="1">
        <v>0</v>
      </c>
      <c r="W128" s="1"/>
      <c r="Y128" s="1"/>
      <c r="Z128" s="1"/>
      <c r="AA128" s="1"/>
      <c r="AB128" s="1"/>
      <c r="AG128" t="str">
        <f t="shared" si="21"/>
        <v>Shelton</v>
      </c>
      <c r="AH128" t="s">
        <v>4066</v>
      </c>
      <c r="AI128" s="11">
        <v>0</v>
      </c>
      <c r="AJ128" s="7">
        <v>143</v>
      </c>
      <c r="AL128" s="7" t="s">
        <v>4714</v>
      </c>
      <c r="AM128" t="s">
        <v>3988</v>
      </c>
      <c r="AN128" t="s">
        <v>1514</v>
      </c>
      <c r="AO128" t="s">
        <v>690</v>
      </c>
      <c r="AP128" t="str">
        <f t="shared" si="19"/>
        <v>09001</v>
      </c>
      <c r="AQ128" t="s">
        <v>2389</v>
      </c>
      <c r="AR128" t="str">
        <f t="shared" si="20"/>
        <v>0968170</v>
      </c>
      <c r="AV128">
        <v>31.93</v>
      </c>
      <c r="AW128">
        <v>1.36</v>
      </c>
      <c r="AX128">
        <v>30.57</v>
      </c>
      <c r="AY128" s="2"/>
    </row>
    <row r="129" spans="1:51" hidden="1" outlineLevel="1">
      <c r="A129" t="s">
        <v>1193</v>
      </c>
      <c r="B129" s="11" t="s">
        <v>3032</v>
      </c>
      <c r="C129" s="1">
        <f t="shared" si="11"/>
        <v>2113</v>
      </c>
      <c r="D129" s="7">
        <f>IF(N129&gt;0, RANK(N129,(N129:P129,Q129:AE129)),0)</f>
        <v>2</v>
      </c>
      <c r="E129" s="7">
        <f>IF(O129&gt;0,RANK(O129,(N129:P129,Q129:AE129)),0)</f>
        <v>1</v>
      </c>
      <c r="F129" s="7">
        <f t="shared" si="12"/>
        <v>3</v>
      </c>
      <c r="G129" s="1">
        <f t="shared" si="13"/>
        <v>163</v>
      </c>
      <c r="H129" s="2">
        <f t="shared" si="14"/>
        <v>7.7141504969238051E-2</v>
      </c>
      <c r="I129" s="8"/>
      <c r="J129" s="2">
        <f t="shared" si="15"/>
        <v>0.45338381448177945</v>
      </c>
      <c r="K129" s="2">
        <f t="shared" si="16"/>
        <v>0.53052531945101755</v>
      </c>
      <c r="L129" s="2">
        <f t="shared" si="17"/>
        <v>9.9384761003312831E-3</v>
      </c>
      <c r="M129" s="2">
        <f t="shared" si="18"/>
        <v>6.1523899668717193E-3</v>
      </c>
      <c r="N129" s="1">
        <v>958</v>
      </c>
      <c r="O129" s="1">
        <v>1121</v>
      </c>
      <c r="P129" s="1">
        <v>21</v>
      </c>
      <c r="Q129" s="1">
        <v>4</v>
      </c>
      <c r="R129" s="1">
        <v>2</v>
      </c>
      <c r="S129" s="1">
        <v>7</v>
      </c>
      <c r="T129" s="1">
        <v>0</v>
      </c>
      <c r="W129" s="1"/>
      <c r="Y129" s="1"/>
      <c r="Z129" s="1"/>
      <c r="AA129" s="1"/>
      <c r="AB129" s="1"/>
      <c r="AG129" t="str">
        <f t="shared" si="21"/>
        <v>Sherman</v>
      </c>
      <c r="AH129" t="s">
        <v>4066</v>
      </c>
      <c r="AI129" s="11">
        <v>5</v>
      </c>
      <c r="AJ129" s="7">
        <v>80</v>
      </c>
      <c r="AL129" s="7" t="s">
        <v>4714</v>
      </c>
      <c r="AM129" t="s">
        <v>3988</v>
      </c>
      <c r="AN129" t="s">
        <v>5224</v>
      </c>
      <c r="AO129" t="s">
        <v>715</v>
      </c>
      <c r="AP129" t="str">
        <f t="shared" si="19"/>
        <v>09001</v>
      </c>
      <c r="AQ129" t="s">
        <v>2389</v>
      </c>
      <c r="AR129" t="str">
        <f t="shared" si="20"/>
        <v>0968310</v>
      </c>
      <c r="AV129">
        <v>23.36</v>
      </c>
      <c r="AW129">
        <v>1.56</v>
      </c>
      <c r="AX129">
        <v>21.8</v>
      </c>
      <c r="AY129" s="2"/>
    </row>
    <row r="130" spans="1:51" hidden="1" outlineLevel="1">
      <c r="A130" t="s">
        <v>3204</v>
      </c>
      <c r="B130" s="11" t="s">
        <v>3032</v>
      </c>
      <c r="C130" s="1">
        <f t="shared" si="11"/>
        <v>13824</v>
      </c>
      <c r="D130" s="7">
        <f>IF(N130&gt;0, RANK(N130,(N130:P130,Q130:AE130)),0)</f>
        <v>1</v>
      </c>
      <c r="E130" s="7">
        <f>IF(O130&gt;0,RANK(O130,(N130:P130,Q130:AE130)),0)</f>
        <v>2</v>
      </c>
      <c r="F130" s="7">
        <f t="shared" si="12"/>
        <v>3</v>
      </c>
      <c r="G130" s="1">
        <f t="shared" si="13"/>
        <v>58</v>
      </c>
      <c r="H130" s="2">
        <f t="shared" si="14"/>
        <v>4.1956018518518523E-3</v>
      </c>
      <c r="I130" s="8"/>
      <c r="J130" s="2">
        <f t="shared" si="15"/>
        <v>0.49370659722222221</v>
      </c>
      <c r="K130" s="2">
        <f t="shared" si="16"/>
        <v>0.48951099537037035</v>
      </c>
      <c r="L130" s="2">
        <f t="shared" si="17"/>
        <v>8.1018518518518514E-3</v>
      </c>
      <c r="M130" s="2">
        <f t="shared" si="18"/>
        <v>8.6805555555555889E-3</v>
      </c>
      <c r="N130" s="1">
        <v>6825</v>
      </c>
      <c r="O130" s="1">
        <v>6767</v>
      </c>
      <c r="P130" s="1">
        <v>112</v>
      </c>
      <c r="Q130" s="1">
        <v>35</v>
      </c>
      <c r="R130" s="1">
        <v>13</v>
      </c>
      <c r="S130" s="1">
        <v>72</v>
      </c>
      <c r="T130" s="1">
        <v>0</v>
      </c>
      <c r="W130" s="1"/>
      <c r="Y130" s="1"/>
      <c r="Z130" s="1"/>
      <c r="AA130" s="1"/>
      <c r="AB130" s="1"/>
      <c r="AG130" t="str">
        <f t="shared" si="21"/>
        <v>Simsbury</v>
      </c>
      <c r="AH130" t="s">
        <v>3648</v>
      </c>
      <c r="AI130" s="11">
        <v>5</v>
      </c>
      <c r="AJ130" s="7">
        <v>29</v>
      </c>
      <c r="AL130" s="7" t="s">
        <v>4714</v>
      </c>
      <c r="AM130" t="s">
        <v>3989</v>
      </c>
      <c r="AN130" t="s">
        <v>4802</v>
      </c>
      <c r="AO130" t="s">
        <v>716</v>
      </c>
      <c r="AP130" t="str">
        <f t="shared" si="19"/>
        <v>09003</v>
      </c>
      <c r="AQ130" t="s">
        <v>2389</v>
      </c>
      <c r="AR130" t="str">
        <f t="shared" si="20"/>
        <v>0968940</v>
      </c>
      <c r="AV130">
        <v>34.31</v>
      </c>
      <c r="AW130">
        <v>0.43</v>
      </c>
      <c r="AX130">
        <v>33.880000000000003</v>
      </c>
      <c r="AY130" s="2"/>
    </row>
    <row r="131" spans="1:51" hidden="1" outlineLevel="1">
      <c r="A131" t="s">
        <v>3893</v>
      </c>
      <c r="B131" s="11" t="s">
        <v>3032</v>
      </c>
      <c r="C131" s="1">
        <f t="shared" ref="C131:C172" si="22">SUM(N131:AE131)</f>
        <v>4927</v>
      </c>
      <c r="D131" s="7">
        <f>IF(N131&gt;0, RANK(N131,(N131:P131,Q131:AE131)),0)</f>
        <v>2</v>
      </c>
      <c r="E131" s="7">
        <f>IF(O131&gt;0,RANK(O131,(N131:P131,Q131:AE131)),0)</f>
        <v>1</v>
      </c>
      <c r="F131" s="7">
        <f t="shared" ref="F131:F172" si="23">IF(P131&gt;0,RANK(P131,(N131:AE131)),0)</f>
        <v>3</v>
      </c>
      <c r="G131" s="1">
        <f t="shared" ref="G131:G194" si="24">IF(C131&gt;0,MAX(N131:P131)-LARGE(N131:P131,2),0)</f>
        <v>620</v>
      </c>
      <c r="H131" s="2">
        <f t="shared" ref="H131:H194" si="25">IF(C131&gt;0,G131/C131,0)</f>
        <v>0.12583722346255327</v>
      </c>
      <c r="I131" s="8"/>
      <c r="J131" s="2">
        <f t="shared" ref="J131:J172" si="26">IF(C131=0,"-",N131/C131)</f>
        <v>0.42906433935457683</v>
      </c>
      <c r="K131" s="2">
        <f t="shared" ref="K131:K172" si="27">IF(C131=0,"-",O131/C131)</f>
        <v>0.5549015628171301</v>
      </c>
      <c r="L131" s="2">
        <f t="shared" ref="L131:L172" si="28">IF(C131=0,"-",P131/C131)</f>
        <v>7.5096407550233404E-3</v>
      </c>
      <c r="M131" s="2">
        <f t="shared" ref="M131:M172" si="29">IF(C131=0,"-",(1-J131-K131-L131))</f>
        <v>8.5244570732697852E-3</v>
      </c>
      <c r="N131" s="1">
        <v>2114</v>
      </c>
      <c r="O131" s="1">
        <v>2734</v>
      </c>
      <c r="P131" s="1">
        <v>37</v>
      </c>
      <c r="Q131" s="1">
        <v>9</v>
      </c>
      <c r="R131" s="1">
        <v>10</v>
      </c>
      <c r="S131" s="1">
        <v>23</v>
      </c>
      <c r="T131" s="1">
        <v>0</v>
      </c>
      <c r="W131" s="1"/>
      <c r="Y131" s="1"/>
      <c r="Z131" s="1"/>
      <c r="AA131" s="1"/>
      <c r="AB131" s="1"/>
      <c r="AG131" t="str">
        <f t="shared" si="21"/>
        <v>Somers</v>
      </c>
      <c r="AH131" t="s">
        <v>2805</v>
      </c>
      <c r="AI131" s="11">
        <v>2</v>
      </c>
      <c r="AJ131" s="7">
        <v>9</v>
      </c>
      <c r="AL131" s="7" t="s">
        <v>4714</v>
      </c>
      <c r="AM131" t="s">
        <v>3235</v>
      </c>
      <c r="AN131" t="s">
        <v>737</v>
      </c>
      <c r="AO131" t="s">
        <v>717</v>
      </c>
      <c r="AP131" t="str">
        <f t="shared" ref="AP131:AP172" si="30">AL131&amp;AM131</f>
        <v>09013</v>
      </c>
      <c r="AQ131" t="s">
        <v>2389</v>
      </c>
      <c r="AR131" t="str">
        <f t="shared" ref="AR131:AR194" si="31">AL131&amp;AO131</f>
        <v>0969220</v>
      </c>
      <c r="AV131">
        <v>28.48</v>
      </c>
      <c r="AW131">
        <v>0.14000000000000001</v>
      </c>
      <c r="AX131">
        <v>28.34</v>
      </c>
      <c r="AY131" s="2"/>
    </row>
    <row r="132" spans="1:51" hidden="1" outlineLevel="1">
      <c r="A132" t="s">
        <v>1920</v>
      </c>
      <c r="B132" s="11" t="s">
        <v>3032</v>
      </c>
      <c r="C132" s="1">
        <f t="shared" si="22"/>
        <v>14025</v>
      </c>
      <c r="D132" s="7">
        <f>IF(N132&gt;0, RANK(N132,(N132:P132,Q132:AE132)),0)</f>
        <v>1</v>
      </c>
      <c r="E132" s="7">
        <f>IF(O132&gt;0,RANK(O132,(N132:P132,Q132:AE132)),0)</f>
        <v>2</v>
      </c>
      <c r="F132" s="7">
        <f t="shared" si="23"/>
        <v>3</v>
      </c>
      <c r="G132" s="1">
        <f t="shared" si="24"/>
        <v>1469</v>
      </c>
      <c r="H132" s="2">
        <f t="shared" si="25"/>
        <v>0.10474153297682709</v>
      </c>
      <c r="I132" s="8"/>
      <c r="J132" s="2">
        <f t="shared" si="26"/>
        <v>0.54495543672014257</v>
      </c>
      <c r="K132" s="2">
        <f t="shared" si="27"/>
        <v>0.44021390374331548</v>
      </c>
      <c r="L132" s="2">
        <f t="shared" si="28"/>
        <v>7.5579322638146167E-3</v>
      </c>
      <c r="M132" s="2">
        <f t="shared" si="29"/>
        <v>7.2727272727273291E-3</v>
      </c>
      <c r="N132" s="1">
        <v>7643</v>
      </c>
      <c r="O132" s="1">
        <v>6174</v>
      </c>
      <c r="P132" s="1">
        <v>106</v>
      </c>
      <c r="Q132" s="1">
        <v>24</v>
      </c>
      <c r="R132" s="1">
        <v>8</v>
      </c>
      <c r="S132" s="1">
        <v>70</v>
      </c>
      <c r="T132" s="1">
        <v>0</v>
      </c>
      <c r="W132" s="1"/>
      <c r="Y132" s="1"/>
      <c r="Z132" s="1"/>
      <c r="AA132" s="1"/>
      <c r="AB132" s="1"/>
      <c r="AG132" t="str">
        <f t="shared" ref="AG132:AG195" si="32">A132</f>
        <v>South Windsor</v>
      </c>
      <c r="AH132" t="s">
        <v>3648</v>
      </c>
      <c r="AI132" s="11">
        <v>1</v>
      </c>
      <c r="AJ132" s="7">
        <v>38</v>
      </c>
      <c r="AL132" s="7" t="s">
        <v>4714</v>
      </c>
      <c r="AM132" t="s">
        <v>3989</v>
      </c>
      <c r="AN132" t="s">
        <v>833</v>
      </c>
      <c r="AO132" t="s">
        <v>719</v>
      </c>
      <c r="AP132" t="str">
        <f t="shared" si="30"/>
        <v>09003</v>
      </c>
      <c r="AQ132" t="s">
        <v>2389</v>
      </c>
      <c r="AR132" t="str">
        <f t="shared" si="31"/>
        <v>0971390</v>
      </c>
      <c r="AV132">
        <v>28.66</v>
      </c>
      <c r="AW132">
        <v>0.7</v>
      </c>
      <c r="AX132">
        <v>27.96</v>
      </c>
      <c r="AY132" s="2"/>
    </row>
    <row r="133" spans="1:51" hidden="1" outlineLevel="1">
      <c r="A133" t="s">
        <v>1921</v>
      </c>
      <c r="B133" s="11" t="s">
        <v>3032</v>
      </c>
      <c r="C133" s="1">
        <f t="shared" si="22"/>
        <v>11522</v>
      </c>
      <c r="D133" s="7">
        <f>IF(N133&gt;0, RANK(N133,(N133:P133,Q133:AE133)),0)</f>
        <v>2</v>
      </c>
      <c r="E133" s="7">
        <f>IF(O133&gt;0,RANK(O133,(N133:P133,Q133:AE133)),0)</f>
        <v>1</v>
      </c>
      <c r="F133" s="7">
        <f t="shared" si="23"/>
        <v>3</v>
      </c>
      <c r="G133" s="1">
        <f t="shared" si="24"/>
        <v>1698</v>
      </c>
      <c r="H133" s="2">
        <f t="shared" si="25"/>
        <v>0.147370248220795</v>
      </c>
      <c r="I133" s="8"/>
      <c r="J133" s="2">
        <f t="shared" si="26"/>
        <v>0.41919805589307413</v>
      </c>
      <c r="K133" s="2">
        <f t="shared" si="27"/>
        <v>0.56656830411386916</v>
      </c>
      <c r="L133" s="2">
        <f t="shared" si="28"/>
        <v>8.4186773129664993E-3</v>
      </c>
      <c r="M133" s="2">
        <f t="shared" si="29"/>
        <v>5.8149626800902132E-3</v>
      </c>
      <c r="N133" s="1">
        <v>4830</v>
      </c>
      <c r="O133" s="1">
        <v>6528</v>
      </c>
      <c r="P133" s="1">
        <v>97</v>
      </c>
      <c r="Q133" s="1">
        <v>24</v>
      </c>
      <c r="R133" s="1">
        <v>9</v>
      </c>
      <c r="S133" s="1">
        <v>34</v>
      </c>
      <c r="T133" s="1">
        <v>0</v>
      </c>
      <c r="W133" s="1"/>
      <c r="Y133" s="1"/>
      <c r="Z133" s="1"/>
      <c r="AA133" s="1"/>
      <c r="AB133" s="1"/>
      <c r="AG133" t="str">
        <f t="shared" si="32"/>
        <v>Southbury</v>
      </c>
      <c r="AH133" t="s">
        <v>2452</v>
      </c>
      <c r="AI133" s="11">
        <v>5</v>
      </c>
      <c r="AJ133" s="7">
        <v>115</v>
      </c>
      <c r="AL133" s="7" t="s">
        <v>4714</v>
      </c>
      <c r="AM133" t="s">
        <v>3218</v>
      </c>
      <c r="AN133" t="s">
        <v>4802</v>
      </c>
      <c r="AO133" t="s">
        <v>1056</v>
      </c>
      <c r="AP133" t="str">
        <f t="shared" si="30"/>
        <v>09009</v>
      </c>
      <c r="AQ133" t="s">
        <v>2389</v>
      </c>
      <c r="AR133" t="str">
        <f t="shared" si="31"/>
        <v>0969640</v>
      </c>
      <c r="AV133">
        <v>39.97</v>
      </c>
      <c r="AW133">
        <v>0.91</v>
      </c>
      <c r="AX133">
        <v>39.06</v>
      </c>
      <c r="AY133" s="2"/>
    </row>
    <row r="134" spans="1:51" hidden="1" outlineLevel="1">
      <c r="A134" t="s">
        <v>1922</v>
      </c>
      <c r="B134" s="11" t="s">
        <v>3032</v>
      </c>
      <c r="C134" s="1">
        <f t="shared" si="22"/>
        <v>21561</v>
      </c>
      <c r="D134" s="7">
        <f>IF(N134&gt;0, RANK(N134,(N134:P134,Q134:AE134)),0)</f>
        <v>1</v>
      </c>
      <c r="E134" s="7">
        <f>IF(O134&gt;0,RANK(O134,(N134:P134,Q134:AE134)),0)</f>
        <v>2</v>
      </c>
      <c r="F134" s="7">
        <f t="shared" si="23"/>
        <v>3</v>
      </c>
      <c r="G134" s="1">
        <f t="shared" si="24"/>
        <v>865</v>
      </c>
      <c r="H134" s="2">
        <f t="shared" si="25"/>
        <v>4.0118732897360974E-2</v>
      </c>
      <c r="I134" s="8"/>
      <c r="J134" s="2">
        <f t="shared" si="26"/>
        <v>0.51222114002133479</v>
      </c>
      <c r="K134" s="2">
        <f t="shared" si="27"/>
        <v>0.47210240712397383</v>
      </c>
      <c r="L134" s="2">
        <f t="shared" si="28"/>
        <v>6.3076851723018416E-3</v>
      </c>
      <c r="M134" s="2">
        <f t="shared" si="29"/>
        <v>9.368767682389539E-3</v>
      </c>
      <c r="N134" s="1">
        <v>11044</v>
      </c>
      <c r="O134" s="1">
        <v>10179</v>
      </c>
      <c r="P134" s="1">
        <v>136</v>
      </c>
      <c r="Q134" s="1">
        <v>39</v>
      </c>
      <c r="R134" s="1">
        <v>77</v>
      </c>
      <c r="S134" s="1">
        <v>86</v>
      </c>
      <c r="T134" s="1">
        <v>0</v>
      </c>
      <c r="W134" s="1"/>
      <c r="Y134" s="1"/>
      <c r="Z134" s="1"/>
      <c r="AA134" s="1"/>
      <c r="AB134" s="1"/>
      <c r="AG134" t="str">
        <f t="shared" si="32"/>
        <v>Southington</v>
      </c>
      <c r="AH134" t="s">
        <v>3648</v>
      </c>
      <c r="AI134" s="11">
        <v>1</v>
      </c>
      <c r="AJ134" s="7">
        <v>83</v>
      </c>
      <c r="AL134" s="7" t="s">
        <v>4714</v>
      </c>
      <c r="AM134" t="s">
        <v>3989</v>
      </c>
      <c r="AN134" t="s">
        <v>5225</v>
      </c>
      <c r="AO134" t="s">
        <v>760</v>
      </c>
      <c r="AP134" t="str">
        <f t="shared" si="30"/>
        <v>09003</v>
      </c>
      <c r="AQ134" t="s">
        <v>2389</v>
      </c>
      <c r="AR134" t="str">
        <f t="shared" si="31"/>
        <v>0970550</v>
      </c>
      <c r="AV134">
        <v>36.619999999999997</v>
      </c>
      <c r="AW134">
        <v>0.63</v>
      </c>
      <c r="AX134">
        <v>35.99</v>
      </c>
      <c r="AY134" s="2"/>
    </row>
    <row r="135" spans="1:51" hidden="1" outlineLevel="1">
      <c r="A135" t="s">
        <v>2884</v>
      </c>
      <c r="B135" s="11" t="s">
        <v>3032</v>
      </c>
      <c r="C135" s="1">
        <f t="shared" si="22"/>
        <v>1375</v>
      </c>
      <c r="D135" s="7">
        <f>IF(N135&gt;0, RANK(N135,(N135:P135,Q135:AE135)),0)</f>
        <v>1</v>
      </c>
      <c r="E135" s="7">
        <f>IF(O135&gt;0,RANK(O135,(N135:P135,Q135:AE135)),0)</f>
        <v>2</v>
      </c>
      <c r="F135" s="7">
        <f t="shared" si="23"/>
        <v>3</v>
      </c>
      <c r="G135" s="1">
        <f t="shared" si="24"/>
        <v>86</v>
      </c>
      <c r="H135" s="2">
        <f t="shared" si="25"/>
        <v>6.2545454545454543E-2</v>
      </c>
      <c r="I135" s="8"/>
      <c r="J135" s="2">
        <f t="shared" si="26"/>
        <v>0.5214545454545455</v>
      </c>
      <c r="K135" s="2">
        <f t="shared" si="27"/>
        <v>0.45890909090909093</v>
      </c>
      <c r="L135" s="2">
        <f t="shared" si="28"/>
        <v>1.090909090909091E-2</v>
      </c>
      <c r="M135" s="2">
        <f t="shared" si="29"/>
        <v>8.727272727272653E-3</v>
      </c>
      <c r="N135" s="1">
        <v>717</v>
      </c>
      <c r="O135" s="1">
        <v>631</v>
      </c>
      <c r="P135" s="1">
        <v>15</v>
      </c>
      <c r="Q135" s="1">
        <v>0</v>
      </c>
      <c r="R135" s="1">
        <v>3</v>
      </c>
      <c r="S135" s="1">
        <v>9</v>
      </c>
      <c r="T135" s="1">
        <v>0</v>
      </c>
      <c r="W135" s="1"/>
      <c r="Y135" s="1"/>
      <c r="Z135" s="1"/>
      <c r="AA135" s="1"/>
      <c r="AB135" s="1"/>
      <c r="AG135" t="str">
        <f t="shared" si="32"/>
        <v>Sprague</v>
      </c>
      <c r="AH135" t="s">
        <v>2804</v>
      </c>
      <c r="AI135" s="11">
        <v>2</v>
      </c>
      <c r="AJ135" s="7">
        <v>82</v>
      </c>
      <c r="AL135" s="7" t="s">
        <v>4714</v>
      </c>
      <c r="AM135" t="s">
        <v>3234</v>
      </c>
      <c r="AN135" t="s">
        <v>4264</v>
      </c>
      <c r="AO135" t="s">
        <v>59</v>
      </c>
      <c r="AP135" t="str">
        <f t="shared" si="30"/>
        <v>09011</v>
      </c>
      <c r="AQ135" t="s">
        <v>2389</v>
      </c>
      <c r="AR135" t="str">
        <f t="shared" si="31"/>
        <v>0971670</v>
      </c>
      <c r="AV135">
        <v>13.83</v>
      </c>
      <c r="AW135">
        <v>0.61</v>
      </c>
      <c r="AX135">
        <v>13.21</v>
      </c>
      <c r="AY135" s="2"/>
    </row>
    <row r="136" spans="1:51" hidden="1" outlineLevel="1">
      <c r="A136" t="s">
        <v>2726</v>
      </c>
      <c r="B136" s="11" t="s">
        <v>3032</v>
      </c>
      <c r="C136" s="1">
        <f t="shared" si="22"/>
        <v>6151</v>
      </c>
      <c r="D136" s="7">
        <f>IF(N136&gt;0, RANK(N136,(N136:P136,Q136:AE136)),0)</f>
        <v>1</v>
      </c>
      <c r="E136" s="7">
        <f>IF(O136&gt;0,RANK(O136,(N136:P136,Q136:AE136)),0)</f>
        <v>2</v>
      </c>
      <c r="F136" s="7">
        <f t="shared" si="23"/>
        <v>3</v>
      </c>
      <c r="G136" s="1">
        <f t="shared" si="24"/>
        <v>439</v>
      </c>
      <c r="H136" s="2">
        <f t="shared" si="25"/>
        <v>7.1370508860347917E-2</v>
      </c>
      <c r="I136" s="8"/>
      <c r="J136" s="2">
        <f t="shared" si="26"/>
        <v>0.52576816777759716</v>
      </c>
      <c r="K136" s="2">
        <f t="shared" si="27"/>
        <v>0.4543976589172492</v>
      </c>
      <c r="L136" s="2">
        <f t="shared" si="28"/>
        <v>1.0567387416680214E-2</v>
      </c>
      <c r="M136" s="2">
        <f t="shared" si="29"/>
        <v>9.2667858884734212E-3</v>
      </c>
      <c r="N136" s="1">
        <v>3234</v>
      </c>
      <c r="O136" s="1">
        <v>2795</v>
      </c>
      <c r="P136" s="1">
        <v>65</v>
      </c>
      <c r="Q136" s="1">
        <v>7</v>
      </c>
      <c r="R136" s="1">
        <v>4</v>
      </c>
      <c r="S136" s="1">
        <v>46</v>
      </c>
      <c r="T136" s="1">
        <v>0</v>
      </c>
      <c r="W136" s="1"/>
      <c r="Y136" s="1"/>
      <c r="Z136" s="1"/>
      <c r="AA136" s="1"/>
      <c r="AB136" s="1"/>
      <c r="AG136" t="str">
        <f t="shared" si="32"/>
        <v>Stafford</v>
      </c>
      <c r="AH136" t="s">
        <v>2805</v>
      </c>
      <c r="AI136" s="11">
        <v>2</v>
      </c>
      <c r="AJ136" s="7">
        <v>10</v>
      </c>
      <c r="AL136" s="7" t="s">
        <v>4714</v>
      </c>
      <c r="AM136" t="s">
        <v>3235</v>
      </c>
      <c r="AN136" t="s">
        <v>3961</v>
      </c>
      <c r="AO136" t="s">
        <v>694</v>
      </c>
      <c r="AP136" t="str">
        <f t="shared" si="30"/>
        <v>09013</v>
      </c>
      <c r="AQ136" t="s">
        <v>2389</v>
      </c>
      <c r="AR136" t="str">
        <f t="shared" si="31"/>
        <v>0972090</v>
      </c>
      <c r="AV136">
        <v>58.77</v>
      </c>
      <c r="AW136">
        <v>0.81</v>
      </c>
      <c r="AX136">
        <v>57.96</v>
      </c>
      <c r="AY136" s="2"/>
    </row>
    <row r="137" spans="1:51" hidden="1" outlineLevel="1">
      <c r="A137" t="s">
        <v>3894</v>
      </c>
      <c r="B137" s="11" t="s">
        <v>3032</v>
      </c>
      <c r="C137" s="1">
        <f t="shared" si="22"/>
        <v>47078</v>
      </c>
      <c r="D137" s="7">
        <f>IF(N137&gt;0, RANK(N137,(N137:P137,Q137:AE137)),0)</f>
        <v>1</v>
      </c>
      <c r="E137" s="7">
        <f>IF(O137&gt;0,RANK(O137,(N137:P137,Q137:AE137)),0)</f>
        <v>2</v>
      </c>
      <c r="F137" s="7">
        <f t="shared" si="23"/>
        <v>4</v>
      </c>
      <c r="G137" s="1">
        <f t="shared" si="24"/>
        <v>8722</v>
      </c>
      <c r="H137" s="2">
        <f t="shared" si="25"/>
        <v>0.18526700369599389</v>
      </c>
      <c r="I137" s="8"/>
      <c r="J137" s="2">
        <f t="shared" si="26"/>
        <v>0.58600620247249247</v>
      </c>
      <c r="K137" s="2">
        <f t="shared" si="27"/>
        <v>0.40073919877649855</v>
      </c>
      <c r="L137" s="2">
        <f t="shared" si="28"/>
        <v>4.5244063044309448E-3</v>
      </c>
      <c r="M137" s="2">
        <f t="shared" si="29"/>
        <v>8.7301924465780396E-3</v>
      </c>
      <c r="N137" s="1">
        <v>27588</v>
      </c>
      <c r="O137" s="1">
        <v>18866</v>
      </c>
      <c r="P137" s="1">
        <v>213</v>
      </c>
      <c r="Q137" s="1">
        <v>121</v>
      </c>
      <c r="R137" s="1">
        <v>36</v>
      </c>
      <c r="S137" s="1">
        <v>254</v>
      </c>
      <c r="T137" s="1">
        <v>0</v>
      </c>
      <c r="W137" s="1"/>
      <c r="Y137" s="1"/>
      <c r="Z137" s="1"/>
      <c r="AA137" s="1"/>
      <c r="AB137" s="1"/>
      <c r="AG137" t="str">
        <f t="shared" si="32"/>
        <v>Stamford</v>
      </c>
      <c r="AH137" t="s">
        <v>4066</v>
      </c>
      <c r="AI137" s="11">
        <v>4</v>
      </c>
      <c r="AJ137" s="7">
        <v>166</v>
      </c>
      <c r="AL137" s="7" t="s">
        <v>4714</v>
      </c>
      <c r="AM137" t="s">
        <v>3988</v>
      </c>
      <c r="AN137" t="s">
        <v>4264</v>
      </c>
      <c r="AO137" t="s">
        <v>695</v>
      </c>
      <c r="AP137" t="str">
        <f t="shared" si="30"/>
        <v>09001</v>
      </c>
      <c r="AQ137" t="s">
        <v>2389</v>
      </c>
      <c r="AR137" t="str">
        <f t="shared" si="31"/>
        <v>0973070</v>
      </c>
      <c r="AV137">
        <v>52.07</v>
      </c>
      <c r="AW137">
        <v>14.33</v>
      </c>
      <c r="AX137">
        <v>37.75</v>
      </c>
      <c r="AY137" s="2"/>
    </row>
    <row r="138" spans="1:51" hidden="1" outlineLevel="1">
      <c r="A138" t="s">
        <v>1188</v>
      </c>
      <c r="B138" s="11" t="s">
        <v>3032</v>
      </c>
      <c r="C138" s="1">
        <f t="shared" si="22"/>
        <v>1375</v>
      </c>
      <c r="D138" s="7">
        <f>IF(N138&gt;0, RANK(N138,(N138:P138,Q138:AE138)),0)</f>
        <v>2</v>
      </c>
      <c r="E138" s="7">
        <f>IF(O138&gt;0,RANK(O138,(N138:P138,Q138:AE138)),0)</f>
        <v>1</v>
      </c>
      <c r="F138" s="7">
        <f t="shared" si="23"/>
        <v>3</v>
      </c>
      <c r="G138" s="1">
        <f t="shared" si="24"/>
        <v>64</v>
      </c>
      <c r="H138" s="2">
        <f t="shared" si="25"/>
        <v>4.6545454545454543E-2</v>
      </c>
      <c r="I138" s="8"/>
      <c r="J138" s="2">
        <f t="shared" si="26"/>
        <v>0.46763636363636363</v>
      </c>
      <c r="K138" s="2">
        <f t="shared" si="27"/>
        <v>0.51418181818181818</v>
      </c>
      <c r="L138" s="2">
        <f t="shared" si="28"/>
        <v>8.7272727272727276E-3</v>
      </c>
      <c r="M138" s="2">
        <f t="shared" si="29"/>
        <v>9.4545454545454603E-3</v>
      </c>
      <c r="N138" s="1">
        <v>643</v>
      </c>
      <c r="O138" s="1">
        <v>707</v>
      </c>
      <c r="P138" s="1">
        <v>12</v>
      </c>
      <c r="Q138" s="1">
        <v>4</v>
      </c>
      <c r="R138" s="1">
        <v>1</v>
      </c>
      <c r="S138" s="1">
        <v>8</v>
      </c>
      <c r="T138" s="1">
        <v>0</v>
      </c>
      <c r="W138" s="1"/>
      <c r="Y138" s="1"/>
      <c r="Z138" s="1"/>
      <c r="AA138" s="1"/>
      <c r="AB138" s="1"/>
      <c r="AG138" t="str">
        <f t="shared" si="32"/>
        <v>Sterling</v>
      </c>
      <c r="AH138" t="s">
        <v>1550</v>
      </c>
      <c r="AI138" s="11">
        <v>2</v>
      </c>
      <c r="AJ138" s="7">
        <v>56</v>
      </c>
      <c r="AL138" s="7" t="s">
        <v>4714</v>
      </c>
      <c r="AM138" t="s">
        <v>4670</v>
      </c>
      <c r="AN138" t="s">
        <v>4371</v>
      </c>
      <c r="AO138" t="s">
        <v>696</v>
      </c>
      <c r="AP138" t="str">
        <f t="shared" si="30"/>
        <v>09015</v>
      </c>
      <c r="AQ138" t="s">
        <v>2389</v>
      </c>
      <c r="AR138" t="str">
        <f t="shared" si="31"/>
        <v>0973420</v>
      </c>
      <c r="AV138">
        <v>27.31</v>
      </c>
      <c r="AW138">
        <v>0.08</v>
      </c>
      <c r="AX138">
        <v>27.23</v>
      </c>
      <c r="AY138" s="2"/>
    </row>
    <row r="139" spans="1:51" hidden="1" outlineLevel="1">
      <c r="A139" t="s">
        <v>2068</v>
      </c>
      <c r="B139" s="11" t="s">
        <v>3032</v>
      </c>
      <c r="C139" s="1">
        <f t="shared" si="22"/>
        <v>9862</v>
      </c>
      <c r="D139" s="7">
        <f>IF(N139&gt;0, RANK(N139,(N139:P139,Q139:AE139)),0)</f>
        <v>1</v>
      </c>
      <c r="E139" s="7">
        <f>IF(O139&gt;0,RANK(O139,(N139:P139,Q139:AE139)),0)</f>
        <v>2</v>
      </c>
      <c r="F139" s="7">
        <f t="shared" si="23"/>
        <v>3</v>
      </c>
      <c r="G139" s="1">
        <f t="shared" si="24"/>
        <v>1780</v>
      </c>
      <c r="H139" s="2">
        <f t="shared" si="25"/>
        <v>0.18049077266274588</v>
      </c>
      <c r="I139" s="8"/>
      <c r="J139" s="2">
        <f t="shared" si="26"/>
        <v>0.58081525045629689</v>
      </c>
      <c r="K139" s="2">
        <f t="shared" si="27"/>
        <v>0.40032447779355101</v>
      </c>
      <c r="L139" s="2">
        <f t="shared" si="28"/>
        <v>1.0139931048468871E-2</v>
      </c>
      <c r="M139" s="2">
        <f t="shared" si="29"/>
        <v>8.7203407016832202E-3</v>
      </c>
      <c r="N139" s="1">
        <v>5728</v>
      </c>
      <c r="O139" s="1">
        <v>3948</v>
      </c>
      <c r="P139" s="1">
        <v>100</v>
      </c>
      <c r="Q139" s="1">
        <v>23</v>
      </c>
      <c r="R139" s="1">
        <v>7</v>
      </c>
      <c r="S139" s="1">
        <v>56</v>
      </c>
      <c r="T139" s="1">
        <v>0</v>
      </c>
      <c r="W139" s="1"/>
      <c r="Y139" s="1"/>
      <c r="Z139" s="1"/>
      <c r="AA139" s="1"/>
      <c r="AB139" s="1"/>
      <c r="AG139" t="str">
        <f t="shared" si="32"/>
        <v>Stonington</v>
      </c>
      <c r="AH139" t="s">
        <v>2804</v>
      </c>
      <c r="AI139" s="11">
        <v>2</v>
      </c>
      <c r="AJ139" s="7">
        <v>131</v>
      </c>
      <c r="AL139" s="7" t="s">
        <v>4714</v>
      </c>
      <c r="AM139" t="s">
        <v>3234</v>
      </c>
      <c r="AN139" t="s">
        <v>4202</v>
      </c>
      <c r="AO139" t="s">
        <v>1010</v>
      </c>
      <c r="AP139" t="str">
        <f t="shared" si="30"/>
        <v>09011</v>
      </c>
      <c r="AQ139" t="s">
        <v>2389</v>
      </c>
      <c r="AR139" t="str">
        <f t="shared" si="31"/>
        <v>0973770</v>
      </c>
      <c r="AV139">
        <v>50.04</v>
      </c>
      <c r="AW139">
        <v>11.35</v>
      </c>
      <c r="AX139">
        <v>38.69</v>
      </c>
      <c r="AY139" s="2"/>
    </row>
    <row r="140" spans="1:51" hidden="1" outlineLevel="1">
      <c r="A140" t="s">
        <v>1520</v>
      </c>
      <c r="B140" s="11" t="s">
        <v>3032</v>
      </c>
      <c r="C140" s="1">
        <f t="shared" si="22"/>
        <v>24395</v>
      </c>
      <c r="D140" s="7">
        <f>IF(N140&gt;0, RANK(N140,(N140:P140,Q140:AE140)),0)</f>
        <v>1</v>
      </c>
      <c r="E140" s="7">
        <f>IF(O140&gt;0,RANK(O140,(N140:P140,Q140:AE140)),0)</f>
        <v>2</v>
      </c>
      <c r="F140" s="7">
        <f t="shared" si="23"/>
        <v>3</v>
      </c>
      <c r="G140" s="1">
        <f t="shared" si="24"/>
        <v>112</v>
      </c>
      <c r="H140" s="2">
        <f t="shared" si="25"/>
        <v>4.5911047345767574E-3</v>
      </c>
      <c r="I140" s="8"/>
      <c r="J140" s="2">
        <f t="shared" si="26"/>
        <v>0.4942406230784997</v>
      </c>
      <c r="K140" s="2">
        <f t="shared" si="27"/>
        <v>0.48964951834392295</v>
      </c>
      <c r="L140" s="2">
        <f t="shared" si="28"/>
        <v>7.9524492723918837E-3</v>
      </c>
      <c r="M140" s="2">
        <f t="shared" si="29"/>
        <v>8.1574093051854681E-3</v>
      </c>
      <c r="N140" s="1">
        <v>12057</v>
      </c>
      <c r="O140" s="1">
        <v>11945</v>
      </c>
      <c r="P140" s="1">
        <v>194</v>
      </c>
      <c r="Q140" s="1">
        <v>32</v>
      </c>
      <c r="R140" s="1">
        <v>15</v>
      </c>
      <c r="S140" s="1">
        <v>152</v>
      </c>
      <c r="T140" s="1">
        <v>0</v>
      </c>
      <c r="W140" s="1"/>
      <c r="Y140" s="1"/>
      <c r="Z140" s="1"/>
      <c r="AA140" s="1"/>
      <c r="AB140" s="1"/>
      <c r="AG140" t="str">
        <f t="shared" si="32"/>
        <v>Stratford</v>
      </c>
      <c r="AH140" t="s">
        <v>4066</v>
      </c>
      <c r="AI140" s="11">
        <v>3</v>
      </c>
      <c r="AJ140" s="7">
        <v>160</v>
      </c>
      <c r="AL140" s="7" t="s">
        <v>4714</v>
      </c>
      <c r="AM140" t="s">
        <v>3988</v>
      </c>
      <c r="AN140" t="s">
        <v>4202</v>
      </c>
      <c r="AO140" t="s">
        <v>1011</v>
      </c>
      <c r="AP140" t="str">
        <f t="shared" si="30"/>
        <v>09001</v>
      </c>
      <c r="AQ140" t="s">
        <v>2389</v>
      </c>
      <c r="AR140" t="str">
        <f t="shared" si="31"/>
        <v>0974190</v>
      </c>
      <c r="AV140">
        <v>19.88</v>
      </c>
      <c r="AW140">
        <v>2.29</v>
      </c>
      <c r="AX140">
        <v>17.59</v>
      </c>
      <c r="AY140" s="2"/>
    </row>
    <row r="141" spans="1:51" hidden="1" outlineLevel="1">
      <c r="A141" t="s">
        <v>3243</v>
      </c>
      <c r="B141" s="11" t="s">
        <v>3032</v>
      </c>
      <c r="C141" s="1">
        <f t="shared" si="22"/>
        <v>6855</v>
      </c>
      <c r="D141" s="7">
        <f>IF(N141&gt;0, RANK(N141,(N141:P141,Q141:AE141)),0)</f>
        <v>2</v>
      </c>
      <c r="E141" s="7">
        <f>IF(O141&gt;0,RANK(O141,(N141:P141,Q141:AE141)),0)</f>
        <v>1</v>
      </c>
      <c r="F141" s="7">
        <f t="shared" si="23"/>
        <v>3</v>
      </c>
      <c r="G141" s="1">
        <f t="shared" si="24"/>
        <v>301</v>
      </c>
      <c r="H141" s="2">
        <f t="shared" si="25"/>
        <v>4.3909555069292484E-2</v>
      </c>
      <c r="I141" s="8"/>
      <c r="J141" s="2">
        <f t="shared" si="26"/>
        <v>0.47031363967906636</v>
      </c>
      <c r="K141" s="2">
        <f t="shared" si="27"/>
        <v>0.51422319474835887</v>
      </c>
      <c r="L141" s="2">
        <f t="shared" si="28"/>
        <v>8.8986141502552882E-3</v>
      </c>
      <c r="M141" s="2">
        <f t="shared" si="29"/>
        <v>6.5645514223194781E-3</v>
      </c>
      <c r="N141" s="1">
        <v>3224</v>
      </c>
      <c r="O141" s="1">
        <v>3525</v>
      </c>
      <c r="P141" s="1">
        <v>61</v>
      </c>
      <c r="Q141" s="1">
        <v>19</v>
      </c>
      <c r="R141" s="1">
        <v>8</v>
      </c>
      <c r="S141" s="1">
        <v>18</v>
      </c>
      <c r="T141" s="1">
        <v>0</v>
      </c>
      <c r="W141" s="1"/>
      <c r="Y141" s="1"/>
      <c r="Z141" s="1"/>
      <c r="AA141" s="1"/>
      <c r="AB141" s="1"/>
      <c r="AG141" t="str">
        <f t="shared" si="32"/>
        <v>Suffield</v>
      </c>
      <c r="AH141" t="s">
        <v>3648</v>
      </c>
      <c r="AI141" s="11">
        <v>2</v>
      </c>
      <c r="AJ141" s="7">
        <v>7</v>
      </c>
      <c r="AL141" s="7" t="s">
        <v>4714</v>
      </c>
      <c r="AM141" t="s">
        <v>3989</v>
      </c>
      <c r="AN141" t="s">
        <v>2760</v>
      </c>
      <c r="AO141" t="s">
        <v>1012</v>
      </c>
      <c r="AP141" t="str">
        <f t="shared" si="30"/>
        <v>09003</v>
      </c>
      <c r="AQ141" t="s">
        <v>2389</v>
      </c>
      <c r="AR141" t="str">
        <f t="shared" si="31"/>
        <v>0974540</v>
      </c>
      <c r="AV141">
        <v>42.94</v>
      </c>
      <c r="AW141">
        <v>0.72</v>
      </c>
      <c r="AX141">
        <v>42.21</v>
      </c>
      <c r="AY141" s="2"/>
    </row>
    <row r="142" spans="1:51" hidden="1" outlineLevel="1">
      <c r="A142" t="s">
        <v>2442</v>
      </c>
      <c r="B142" s="11" t="s">
        <v>3032</v>
      </c>
      <c r="C142" s="1">
        <f t="shared" si="22"/>
        <v>3928</v>
      </c>
      <c r="D142" s="7">
        <f>IF(N142&gt;0, RANK(N142,(N142:P142,Q142:AE142)),0)</f>
        <v>2</v>
      </c>
      <c r="E142" s="7">
        <f>IF(O142&gt;0,RANK(O142,(N142:P142,Q142:AE142)),0)</f>
        <v>1</v>
      </c>
      <c r="F142" s="7">
        <f t="shared" si="23"/>
        <v>3</v>
      </c>
      <c r="G142" s="1">
        <f t="shared" si="24"/>
        <v>690</v>
      </c>
      <c r="H142" s="2">
        <f t="shared" si="25"/>
        <v>0.17566191446028515</v>
      </c>
      <c r="I142" s="8"/>
      <c r="J142" s="2">
        <f t="shared" si="26"/>
        <v>0.40274949083503053</v>
      </c>
      <c r="K142" s="2">
        <f t="shared" si="27"/>
        <v>0.57841140529531565</v>
      </c>
      <c r="L142" s="2">
        <f t="shared" si="28"/>
        <v>8.6558044806517315E-3</v>
      </c>
      <c r="M142" s="2">
        <f t="shared" si="29"/>
        <v>1.0183299389002086E-2</v>
      </c>
      <c r="N142" s="1">
        <v>1582</v>
      </c>
      <c r="O142" s="1">
        <v>2272</v>
      </c>
      <c r="P142" s="1">
        <v>34</v>
      </c>
      <c r="Q142" s="1">
        <v>13</v>
      </c>
      <c r="R142" s="1">
        <v>4</v>
      </c>
      <c r="S142" s="1">
        <v>23</v>
      </c>
      <c r="T142" s="1">
        <v>0</v>
      </c>
      <c r="W142" s="1"/>
      <c r="Y142" s="1"/>
      <c r="Z142" s="1"/>
      <c r="AA142" s="1"/>
      <c r="AB142" s="1"/>
      <c r="AG142" t="str">
        <f t="shared" si="32"/>
        <v>Thomaston</v>
      </c>
      <c r="AH142" t="s">
        <v>3281</v>
      </c>
      <c r="AI142" s="11">
        <v>5</v>
      </c>
      <c r="AJ142" s="7">
        <v>72</v>
      </c>
      <c r="AL142" s="7" t="s">
        <v>4714</v>
      </c>
      <c r="AM142" t="s">
        <v>3632</v>
      </c>
      <c r="AN142" t="s">
        <v>4266</v>
      </c>
      <c r="AO142" t="s">
        <v>1013</v>
      </c>
      <c r="AP142" t="str">
        <f t="shared" si="30"/>
        <v>09005</v>
      </c>
      <c r="AQ142" t="s">
        <v>2389</v>
      </c>
      <c r="AR142" t="str">
        <f t="shared" si="31"/>
        <v>0975730</v>
      </c>
      <c r="AV142">
        <v>12.23</v>
      </c>
      <c r="AW142">
        <v>0.22</v>
      </c>
      <c r="AX142">
        <v>12.01</v>
      </c>
      <c r="AY142" s="2"/>
    </row>
    <row r="143" spans="1:51" hidden="1" outlineLevel="1">
      <c r="A143" t="s">
        <v>2204</v>
      </c>
      <c r="B143" s="11" t="s">
        <v>3032</v>
      </c>
      <c r="C143" s="1">
        <f t="shared" si="22"/>
        <v>4314</v>
      </c>
      <c r="D143" s="7">
        <f>IF(N143&gt;0, RANK(N143,(N143:P143,Q143:AE143)),0)</f>
        <v>2</v>
      </c>
      <c r="E143" s="7">
        <f>IF(O143&gt;0,RANK(O143,(N143:P143,Q143:AE143)),0)</f>
        <v>1</v>
      </c>
      <c r="F143" s="7">
        <f t="shared" si="23"/>
        <v>3</v>
      </c>
      <c r="G143" s="1">
        <f t="shared" si="24"/>
        <v>8</v>
      </c>
      <c r="H143" s="2">
        <f t="shared" si="25"/>
        <v>1.8544274455261937E-3</v>
      </c>
      <c r="I143" s="8"/>
      <c r="J143" s="2">
        <f t="shared" si="26"/>
        <v>0.4911914696337506</v>
      </c>
      <c r="K143" s="2">
        <f t="shared" si="27"/>
        <v>0.49304589707927676</v>
      </c>
      <c r="L143" s="2">
        <f t="shared" si="28"/>
        <v>9.0403337969401955E-3</v>
      </c>
      <c r="M143" s="2">
        <f t="shared" si="29"/>
        <v>6.7222994900324427E-3</v>
      </c>
      <c r="N143" s="1">
        <v>2119</v>
      </c>
      <c r="O143" s="1">
        <v>2127</v>
      </c>
      <c r="P143" s="1">
        <v>39</v>
      </c>
      <c r="Q143" s="1">
        <v>8</v>
      </c>
      <c r="R143" s="1">
        <v>2</v>
      </c>
      <c r="S143" s="1">
        <v>19</v>
      </c>
      <c r="T143" s="1">
        <v>0</v>
      </c>
      <c r="W143" s="1"/>
      <c r="Y143" s="1"/>
      <c r="Z143" s="1"/>
      <c r="AA143" s="1"/>
      <c r="AB143" s="1"/>
      <c r="AG143" t="str">
        <f t="shared" si="32"/>
        <v>Thompson</v>
      </c>
      <c r="AH143" t="s">
        <v>1550</v>
      </c>
      <c r="AI143" s="11">
        <v>2</v>
      </c>
      <c r="AJ143" s="7">
        <v>13</v>
      </c>
      <c r="AL143" s="7" t="s">
        <v>4714</v>
      </c>
      <c r="AM143" t="s">
        <v>4670</v>
      </c>
      <c r="AN143" t="s">
        <v>4002</v>
      </c>
      <c r="AO143" t="s">
        <v>668</v>
      </c>
      <c r="AP143" t="str">
        <f t="shared" si="30"/>
        <v>09015</v>
      </c>
      <c r="AQ143" t="s">
        <v>2389</v>
      </c>
      <c r="AR143" t="str">
        <f t="shared" si="31"/>
        <v>0975870</v>
      </c>
      <c r="AV143">
        <v>48.65</v>
      </c>
      <c r="AW143">
        <v>1.71</v>
      </c>
      <c r="AX143">
        <v>46.94</v>
      </c>
      <c r="AY143" s="2"/>
    </row>
    <row r="144" spans="1:51" hidden="1" outlineLevel="1">
      <c r="A144" t="s">
        <v>2805</v>
      </c>
      <c r="B144" s="11" t="s">
        <v>3032</v>
      </c>
      <c r="C144" s="1">
        <f t="shared" si="22"/>
        <v>8134</v>
      </c>
      <c r="D144" s="7">
        <f>IF(N144&gt;0, RANK(N144,(N144:P144,Q144:AE144)),0)</f>
        <v>1</v>
      </c>
      <c r="E144" s="7">
        <f>IF(O144&gt;0,RANK(O144,(N144:P144,Q144:AE144)),0)</f>
        <v>2</v>
      </c>
      <c r="F144" s="7">
        <f t="shared" si="23"/>
        <v>3</v>
      </c>
      <c r="G144" s="1">
        <f t="shared" si="24"/>
        <v>55</v>
      </c>
      <c r="H144" s="2">
        <f t="shared" si="25"/>
        <v>6.7617408409146795E-3</v>
      </c>
      <c r="I144" s="8"/>
      <c r="J144" s="2">
        <f t="shared" si="26"/>
        <v>0.49557413326776495</v>
      </c>
      <c r="K144" s="2">
        <f t="shared" si="27"/>
        <v>0.48881239242685026</v>
      </c>
      <c r="L144" s="2">
        <f t="shared" si="28"/>
        <v>8.6058519793459545E-3</v>
      </c>
      <c r="M144" s="2">
        <f t="shared" si="29"/>
        <v>7.0076223260387791E-3</v>
      </c>
      <c r="N144" s="1">
        <v>4031</v>
      </c>
      <c r="O144" s="1">
        <v>3976</v>
      </c>
      <c r="P144" s="1">
        <v>70</v>
      </c>
      <c r="Q144" s="1">
        <v>23</v>
      </c>
      <c r="R144" s="1">
        <v>4</v>
      </c>
      <c r="S144" s="1">
        <v>30</v>
      </c>
      <c r="T144" s="1">
        <v>0</v>
      </c>
      <c r="W144" s="1"/>
      <c r="Y144" s="1"/>
      <c r="Z144" s="1"/>
      <c r="AA144" s="1"/>
      <c r="AB144" s="1"/>
      <c r="AG144" t="str">
        <f t="shared" si="32"/>
        <v>Tolland</v>
      </c>
      <c r="AH144" t="s">
        <v>2805</v>
      </c>
      <c r="AI144" s="11">
        <v>2</v>
      </c>
      <c r="AJ144" s="7">
        <v>25</v>
      </c>
      <c r="AL144" s="7" t="s">
        <v>4714</v>
      </c>
      <c r="AM144" t="s">
        <v>3235</v>
      </c>
      <c r="AN144" t="s">
        <v>4370</v>
      </c>
      <c r="AO144" t="s">
        <v>669</v>
      </c>
      <c r="AP144" t="str">
        <f t="shared" si="30"/>
        <v>09013</v>
      </c>
      <c r="AQ144" t="s">
        <v>2389</v>
      </c>
      <c r="AR144" t="str">
        <f t="shared" si="31"/>
        <v>0976290</v>
      </c>
      <c r="AV144">
        <v>40.299999999999997</v>
      </c>
      <c r="AW144">
        <v>0.59</v>
      </c>
      <c r="AX144">
        <v>39.71</v>
      </c>
      <c r="AY144" s="2"/>
    </row>
    <row r="145" spans="1:51" hidden="1" outlineLevel="1">
      <c r="A145" t="s">
        <v>2279</v>
      </c>
      <c r="B145" s="11" t="s">
        <v>3032</v>
      </c>
      <c r="C145" s="1">
        <f t="shared" si="22"/>
        <v>15881</v>
      </c>
      <c r="D145" s="7">
        <f>IF(N145&gt;0, RANK(N145,(N145:P145,Q145:AE145)),0)</f>
        <v>2</v>
      </c>
      <c r="E145" s="7">
        <f>IF(O145&gt;0,RANK(O145,(N145:P145,Q145:AE145)),0)</f>
        <v>1</v>
      </c>
      <c r="F145" s="7">
        <f t="shared" si="23"/>
        <v>3</v>
      </c>
      <c r="G145" s="1">
        <f t="shared" si="24"/>
        <v>813</v>
      </c>
      <c r="H145" s="2">
        <f t="shared" si="25"/>
        <v>5.1193249795352939E-2</v>
      </c>
      <c r="I145" s="8"/>
      <c r="J145" s="2">
        <f t="shared" si="26"/>
        <v>0.46357282287009632</v>
      </c>
      <c r="K145" s="2">
        <f t="shared" si="27"/>
        <v>0.51476607266544927</v>
      </c>
      <c r="L145" s="2">
        <f t="shared" si="28"/>
        <v>1.1586172155405831E-2</v>
      </c>
      <c r="M145" s="2">
        <f t="shared" si="29"/>
        <v>1.0074932309048519E-2</v>
      </c>
      <c r="N145" s="1">
        <v>7362</v>
      </c>
      <c r="O145" s="1">
        <v>8175</v>
      </c>
      <c r="P145" s="1">
        <v>184</v>
      </c>
      <c r="Q145" s="1">
        <v>42</v>
      </c>
      <c r="R145" s="1">
        <v>26</v>
      </c>
      <c r="S145" s="1">
        <v>92</v>
      </c>
      <c r="T145" s="1">
        <v>0</v>
      </c>
      <c r="W145" s="1"/>
      <c r="Y145" s="1"/>
      <c r="Z145" s="1"/>
      <c r="AA145" s="1"/>
      <c r="AB145" s="1"/>
      <c r="AG145" t="str">
        <f t="shared" si="32"/>
        <v>Torrington</v>
      </c>
      <c r="AH145" t="s">
        <v>3281</v>
      </c>
      <c r="AI145" s="11">
        <v>0</v>
      </c>
      <c r="AJ145" s="7">
        <v>36</v>
      </c>
      <c r="AL145" s="7" t="s">
        <v>4714</v>
      </c>
      <c r="AM145" t="s">
        <v>3632</v>
      </c>
      <c r="AN145" t="s">
        <v>4533</v>
      </c>
      <c r="AO145" t="s">
        <v>79</v>
      </c>
      <c r="AP145" t="str">
        <f t="shared" si="30"/>
        <v>09005</v>
      </c>
      <c r="AQ145" t="s">
        <v>2389</v>
      </c>
      <c r="AR145" t="str">
        <f t="shared" si="31"/>
        <v>0976570</v>
      </c>
      <c r="AV145">
        <v>40.369999999999997</v>
      </c>
      <c r="AW145">
        <v>0.56999999999999995</v>
      </c>
      <c r="AX145">
        <v>39.79</v>
      </c>
      <c r="AY145" s="2"/>
    </row>
    <row r="146" spans="1:51" hidden="1" outlineLevel="1">
      <c r="A146" t="s">
        <v>4938</v>
      </c>
      <c r="B146" s="11" t="s">
        <v>3032</v>
      </c>
      <c r="C146" s="1">
        <f t="shared" si="22"/>
        <v>19666</v>
      </c>
      <c r="D146" s="7">
        <f>IF(N146&gt;0, RANK(N146,(N146:P146,Q146:AE146)),0)</f>
        <v>2</v>
      </c>
      <c r="E146" s="7">
        <f>IF(O146&gt;0,RANK(O146,(N146:P146,Q146:AE146)),0)</f>
        <v>1</v>
      </c>
      <c r="F146" s="7">
        <f t="shared" si="23"/>
        <v>3</v>
      </c>
      <c r="G146" s="1">
        <f t="shared" si="24"/>
        <v>2133</v>
      </c>
      <c r="H146" s="2">
        <f t="shared" si="25"/>
        <v>0.10846130377300925</v>
      </c>
      <c r="I146" s="8"/>
      <c r="J146" s="2">
        <f t="shared" si="26"/>
        <v>0.44015051357673141</v>
      </c>
      <c r="K146" s="2">
        <f t="shared" si="27"/>
        <v>0.54861181734974063</v>
      </c>
      <c r="L146" s="2">
        <f t="shared" si="28"/>
        <v>6.5086952100071186E-3</v>
      </c>
      <c r="M146" s="2">
        <f t="shared" si="29"/>
        <v>4.7289738635208486E-3</v>
      </c>
      <c r="N146" s="1">
        <v>8656</v>
      </c>
      <c r="O146" s="1">
        <v>10789</v>
      </c>
      <c r="P146" s="1">
        <v>128</v>
      </c>
      <c r="Q146" s="1">
        <v>29</v>
      </c>
      <c r="R146" s="1">
        <v>16</v>
      </c>
      <c r="S146" s="1">
        <v>48</v>
      </c>
      <c r="T146" s="1">
        <v>0</v>
      </c>
      <c r="W146" s="1"/>
      <c r="Y146" s="1"/>
      <c r="Z146" s="1"/>
      <c r="AA146" s="1"/>
      <c r="AB146" s="1"/>
      <c r="AG146" t="str">
        <f t="shared" si="32"/>
        <v>Trumbull</v>
      </c>
      <c r="AH146" t="s">
        <v>4066</v>
      </c>
      <c r="AI146" s="11">
        <v>4</v>
      </c>
      <c r="AJ146" s="7">
        <v>157</v>
      </c>
      <c r="AL146" s="7" t="s">
        <v>4714</v>
      </c>
      <c r="AM146" t="s">
        <v>3988</v>
      </c>
      <c r="AN146" t="s">
        <v>4266</v>
      </c>
      <c r="AO146" t="s">
        <v>80</v>
      </c>
      <c r="AP146" t="str">
        <f t="shared" si="30"/>
        <v>09001</v>
      </c>
      <c r="AQ146" t="s">
        <v>2389</v>
      </c>
      <c r="AR146" t="str">
        <f t="shared" si="31"/>
        <v>0977200</v>
      </c>
      <c r="AV146">
        <v>23.52</v>
      </c>
      <c r="AW146">
        <v>0.23</v>
      </c>
      <c r="AX146">
        <v>23.29</v>
      </c>
      <c r="AY146" s="2"/>
    </row>
    <row r="147" spans="1:51" hidden="1" outlineLevel="1">
      <c r="A147" t="s">
        <v>5088</v>
      </c>
      <c r="B147" s="11" t="s">
        <v>3032</v>
      </c>
      <c r="C147" s="1">
        <f t="shared" si="22"/>
        <v>479</v>
      </c>
      <c r="D147" s="7">
        <f>IF(N147&gt;0, RANK(N147,(N147:P147,Q147:AE147)),0)</f>
        <v>2</v>
      </c>
      <c r="E147" s="7">
        <f>IF(O147&gt;0,RANK(O147,(N147:P147,Q147:AE147)),0)</f>
        <v>1</v>
      </c>
      <c r="F147" s="7">
        <f t="shared" si="23"/>
        <v>3</v>
      </c>
      <c r="G147" s="1">
        <f t="shared" si="24"/>
        <v>23</v>
      </c>
      <c r="H147" s="2">
        <f t="shared" si="25"/>
        <v>4.8016701461377868E-2</v>
      </c>
      <c r="I147" s="8"/>
      <c r="J147" s="2">
        <f t="shared" si="26"/>
        <v>0.46346555323590816</v>
      </c>
      <c r="K147" s="2">
        <f t="shared" si="27"/>
        <v>0.51148225469728603</v>
      </c>
      <c r="L147" s="2">
        <f t="shared" si="28"/>
        <v>1.0438413361169102E-2</v>
      </c>
      <c r="M147" s="2">
        <f t="shared" si="29"/>
        <v>1.4613778705636654E-2</v>
      </c>
      <c r="N147" s="1">
        <v>222</v>
      </c>
      <c r="O147" s="1">
        <v>245</v>
      </c>
      <c r="P147" s="1">
        <v>5</v>
      </c>
      <c r="Q147" s="1">
        <v>2</v>
      </c>
      <c r="R147" s="1">
        <v>0</v>
      </c>
      <c r="S147" s="1">
        <v>5</v>
      </c>
      <c r="T147" s="1">
        <v>0</v>
      </c>
      <c r="W147" s="1"/>
      <c r="Y147" s="1"/>
      <c r="Z147" s="1"/>
      <c r="AA147" s="1"/>
      <c r="AB147" s="1"/>
      <c r="AG147" t="str">
        <f t="shared" si="32"/>
        <v>Union</v>
      </c>
      <c r="AH147" t="s">
        <v>2805</v>
      </c>
      <c r="AI147" s="11">
        <v>2</v>
      </c>
      <c r="AJ147" s="7">
        <v>11</v>
      </c>
      <c r="AL147" s="7" t="s">
        <v>4714</v>
      </c>
      <c r="AM147" t="s">
        <v>3235</v>
      </c>
      <c r="AN147" t="s">
        <v>4019</v>
      </c>
      <c r="AO147" t="s">
        <v>1021</v>
      </c>
      <c r="AP147" t="str">
        <f t="shared" si="30"/>
        <v>09013</v>
      </c>
      <c r="AQ147" t="s">
        <v>2389</v>
      </c>
      <c r="AR147" t="str">
        <f t="shared" si="31"/>
        <v>0977830</v>
      </c>
      <c r="AV147">
        <v>29.83</v>
      </c>
      <c r="AW147">
        <v>1.1200000000000001</v>
      </c>
      <c r="AX147">
        <v>28.71</v>
      </c>
      <c r="AY147" s="2"/>
    </row>
    <row r="148" spans="1:51" hidden="1" outlineLevel="1">
      <c r="A148" t="s">
        <v>3141</v>
      </c>
      <c r="B148" s="11" t="s">
        <v>3032</v>
      </c>
      <c r="C148" s="1">
        <f t="shared" si="22"/>
        <v>13654</v>
      </c>
      <c r="D148" s="7">
        <f>IF(N148&gt;0, RANK(N148,(N148:P148,Q148:AE148)),0)</f>
        <v>1</v>
      </c>
      <c r="E148" s="7">
        <f>IF(O148&gt;0,RANK(O148,(N148:P148,Q148:AE148)),0)</f>
        <v>2</v>
      </c>
      <c r="F148" s="7">
        <f t="shared" si="23"/>
        <v>3</v>
      </c>
      <c r="G148" s="1">
        <f t="shared" si="24"/>
        <v>1930</v>
      </c>
      <c r="H148" s="2">
        <f t="shared" si="25"/>
        <v>0.14135051999414092</v>
      </c>
      <c r="I148" s="8"/>
      <c r="J148" s="2">
        <f t="shared" si="26"/>
        <v>0.56357111469166543</v>
      </c>
      <c r="K148" s="2">
        <f t="shared" si="27"/>
        <v>0.42222059469752454</v>
      </c>
      <c r="L148" s="2">
        <f t="shared" si="28"/>
        <v>8.0562472535520725E-3</v>
      </c>
      <c r="M148" s="2">
        <f t="shared" si="29"/>
        <v>6.1520433572579535E-3</v>
      </c>
      <c r="N148" s="1">
        <v>7695</v>
      </c>
      <c r="O148" s="1">
        <v>5765</v>
      </c>
      <c r="P148" s="1">
        <v>110</v>
      </c>
      <c r="Q148" s="1">
        <v>27</v>
      </c>
      <c r="R148" s="1">
        <v>11</v>
      </c>
      <c r="S148" s="1">
        <v>46</v>
      </c>
      <c r="T148" s="1">
        <v>0</v>
      </c>
      <c r="W148" s="1"/>
      <c r="Y148" s="1"/>
      <c r="Z148" s="1"/>
      <c r="AA148" s="1"/>
      <c r="AB148" s="1"/>
      <c r="AG148" t="str">
        <f t="shared" si="32"/>
        <v>Vernon</v>
      </c>
      <c r="AH148" t="s">
        <v>2805</v>
      </c>
      <c r="AI148" s="11">
        <v>2</v>
      </c>
      <c r="AJ148" s="7">
        <v>37</v>
      </c>
      <c r="AL148" s="7" t="s">
        <v>4714</v>
      </c>
      <c r="AM148" t="s">
        <v>3235</v>
      </c>
      <c r="AN148" t="s">
        <v>4371</v>
      </c>
      <c r="AO148" t="s">
        <v>1748</v>
      </c>
      <c r="AP148" t="str">
        <f t="shared" si="30"/>
        <v>09013</v>
      </c>
      <c r="AQ148" t="s">
        <v>2389</v>
      </c>
      <c r="AR148" t="str">
        <f t="shared" si="31"/>
        <v>0978250</v>
      </c>
      <c r="AV148">
        <v>18.07</v>
      </c>
      <c r="AW148">
        <v>0.34</v>
      </c>
      <c r="AX148">
        <v>17.73</v>
      </c>
      <c r="AY148" s="2"/>
    </row>
    <row r="149" spans="1:51" hidden="1" outlineLevel="1">
      <c r="A149" t="s">
        <v>2966</v>
      </c>
      <c r="B149" s="11" t="s">
        <v>3032</v>
      </c>
      <c r="C149" s="1">
        <f t="shared" si="22"/>
        <v>1230</v>
      </c>
      <c r="D149" s="7">
        <f>IF(N149&gt;0, RANK(N149,(N149:P149,Q149:AE149)),0)</f>
        <v>2</v>
      </c>
      <c r="E149" s="7">
        <f>IF(O149&gt;0,RANK(O149,(N149:P149,Q149:AE149)),0)</f>
        <v>1</v>
      </c>
      <c r="F149" s="7">
        <f t="shared" si="23"/>
        <v>3</v>
      </c>
      <c r="G149" s="1">
        <f t="shared" si="24"/>
        <v>69</v>
      </c>
      <c r="H149" s="2">
        <f t="shared" si="25"/>
        <v>5.6097560975609757E-2</v>
      </c>
      <c r="I149" s="8"/>
      <c r="J149" s="2">
        <f t="shared" si="26"/>
        <v>0.45853658536585368</v>
      </c>
      <c r="K149" s="2">
        <f t="shared" si="27"/>
        <v>0.51463414634146343</v>
      </c>
      <c r="L149" s="2">
        <f t="shared" si="28"/>
        <v>1.5447154471544716E-2</v>
      </c>
      <c r="M149" s="2">
        <f t="shared" si="29"/>
        <v>1.1382113821138235E-2</v>
      </c>
      <c r="N149" s="1">
        <v>564</v>
      </c>
      <c r="O149" s="1">
        <v>633</v>
      </c>
      <c r="P149" s="1">
        <v>19</v>
      </c>
      <c r="Q149" s="1">
        <v>5</v>
      </c>
      <c r="R149" s="1">
        <v>0</v>
      </c>
      <c r="S149" s="1">
        <v>9</v>
      </c>
      <c r="T149" s="1">
        <v>0</v>
      </c>
      <c r="W149" s="1"/>
      <c r="Y149" s="1"/>
      <c r="Z149" s="1"/>
      <c r="AA149" s="1"/>
      <c r="AB149" s="1"/>
      <c r="AG149" t="str">
        <f t="shared" si="32"/>
        <v>Voluntown</v>
      </c>
      <c r="AH149" t="s">
        <v>2804</v>
      </c>
      <c r="AI149" s="11">
        <v>2</v>
      </c>
      <c r="AJ149" s="7">
        <v>88</v>
      </c>
      <c r="AL149" s="7" t="s">
        <v>4714</v>
      </c>
      <c r="AM149" t="s">
        <v>3234</v>
      </c>
      <c r="AN149" t="s">
        <v>4266</v>
      </c>
      <c r="AO149" t="s">
        <v>444</v>
      </c>
      <c r="AP149" t="str">
        <f t="shared" si="30"/>
        <v>09011</v>
      </c>
      <c r="AQ149" t="s">
        <v>2389</v>
      </c>
      <c r="AR149" t="str">
        <f t="shared" si="31"/>
        <v>0978600</v>
      </c>
      <c r="AV149">
        <v>39.76</v>
      </c>
      <c r="AW149">
        <v>0.85</v>
      </c>
      <c r="AX149">
        <v>38.92</v>
      </c>
      <c r="AY149" s="2"/>
    </row>
    <row r="150" spans="1:51" hidden="1" outlineLevel="1">
      <c r="A150" t="s">
        <v>4252</v>
      </c>
      <c r="B150" s="11" t="s">
        <v>3032</v>
      </c>
      <c r="C150" s="1">
        <f t="shared" si="22"/>
        <v>21986</v>
      </c>
      <c r="D150" s="7">
        <f>IF(N150&gt;0, RANK(N150,(N150:P150,Q150:AE150)),0)</f>
        <v>1</v>
      </c>
      <c r="E150" s="7">
        <f>IF(O150&gt;0,RANK(O150,(N150:P150,Q150:AE150)),0)</f>
        <v>2</v>
      </c>
      <c r="F150" s="7">
        <f t="shared" si="23"/>
        <v>3</v>
      </c>
      <c r="G150" s="1">
        <f t="shared" si="24"/>
        <v>1688</v>
      </c>
      <c r="H150" s="2">
        <f t="shared" si="25"/>
        <v>7.6776130264713915E-2</v>
      </c>
      <c r="I150" s="8"/>
      <c r="J150" s="2">
        <f t="shared" si="26"/>
        <v>0.52960975166014734</v>
      </c>
      <c r="K150" s="2">
        <f t="shared" si="27"/>
        <v>0.45283362139543348</v>
      </c>
      <c r="L150" s="2">
        <f t="shared" si="28"/>
        <v>1.0006367688529064E-2</v>
      </c>
      <c r="M150" s="2">
        <f t="shared" si="29"/>
        <v>7.5502592558901096E-3</v>
      </c>
      <c r="N150" s="1">
        <v>11644</v>
      </c>
      <c r="O150" s="1">
        <v>9956</v>
      </c>
      <c r="P150" s="1">
        <v>220</v>
      </c>
      <c r="Q150" s="1">
        <v>31</v>
      </c>
      <c r="R150" s="1">
        <v>14</v>
      </c>
      <c r="S150" s="1">
        <v>121</v>
      </c>
      <c r="T150" s="1">
        <v>0</v>
      </c>
      <c r="W150" s="1"/>
      <c r="Y150" s="1"/>
      <c r="Z150" s="1"/>
      <c r="AA150" s="1"/>
      <c r="AB150" s="1"/>
      <c r="AG150" t="str">
        <f t="shared" si="32"/>
        <v>Wallingford</v>
      </c>
      <c r="AH150" t="s">
        <v>2452</v>
      </c>
      <c r="AI150" s="11">
        <v>3</v>
      </c>
      <c r="AJ150" s="7">
        <v>113</v>
      </c>
      <c r="AL150" s="7" t="s">
        <v>4714</v>
      </c>
      <c r="AM150" t="s">
        <v>3218</v>
      </c>
      <c r="AN150" t="s">
        <v>5225</v>
      </c>
      <c r="AO150" t="s">
        <v>4157</v>
      </c>
      <c r="AP150" t="str">
        <f t="shared" si="30"/>
        <v>09009</v>
      </c>
      <c r="AQ150" t="s">
        <v>2389</v>
      </c>
      <c r="AR150" t="str">
        <f t="shared" si="31"/>
        <v>0978740</v>
      </c>
      <c r="AV150">
        <v>39.880000000000003</v>
      </c>
      <c r="AW150">
        <v>0.86</v>
      </c>
      <c r="AX150">
        <v>39.020000000000003</v>
      </c>
      <c r="AY150" s="2"/>
    </row>
    <row r="151" spans="1:51" hidden="1" outlineLevel="1">
      <c r="A151" t="s">
        <v>4237</v>
      </c>
      <c r="B151" s="11" t="s">
        <v>3032</v>
      </c>
      <c r="C151" s="1">
        <f t="shared" si="22"/>
        <v>788</v>
      </c>
      <c r="D151" s="7">
        <f>IF(N151&gt;0, RANK(N151,(N151:P151,Q151:AE151)),0)</f>
        <v>2</v>
      </c>
      <c r="E151" s="7">
        <f>IF(O151&gt;0,RANK(O151,(N151:P151,Q151:AE151)),0)</f>
        <v>1</v>
      </c>
      <c r="F151" s="7">
        <f t="shared" si="23"/>
        <v>3</v>
      </c>
      <c r="G151" s="1">
        <f t="shared" si="24"/>
        <v>85</v>
      </c>
      <c r="H151" s="2">
        <f t="shared" si="25"/>
        <v>0.10786802030456853</v>
      </c>
      <c r="I151" s="8"/>
      <c r="J151" s="2">
        <f t="shared" si="26"/>
        <v>0.43401015228426398</v>
      </c>
      <c r="K151" s="2">
        <f t="shared" si="27"/>
        <v>0.54187817258883253</v>
      </c>
      <c r="L151" s="2">
        <f t="shared" si="28"/>
        <v>1.2690355329949238E-2</v>
      </c>
      <c r="M151" s="2">
        <f t="shared" si="29"/>
        <v>1.1421319796954248E-2</v>
      </c>
      <c r="N151" s="1">
        <v>342</v>
      </c>
      <c r="O151" s="1">
        <v>427</v>
      </c>
      <c r="P151" s="1">
        <v>10</v>
      </c>
      <c r="Q151" s="1">
        <v>4</v>
      </c>
      <c r="R151" s="1">
        <v>2</v>
      </c>
      <c r="S151" s="1">
        <v>3</v>
      </c>
      <c r="T151" s="1">
        <v>0</v>
      </c>
      <c r="W151" s="1"/>
      <c r="Y151" s="1"/>
      <c r="Z151" s="1"/>
      <c r="AA151" s="1"/>
      <c r="AB151" s="1"/>
      <c r="AG151" t="str">
        <f t="shared" si="32"/>
        <v>Warren</v>
      </c>
      <c r="AH151" t="s">
        <v>3281</v>
      </c>
      <c r="AI151" s="11">
        <v>5</v>
      </c>
      <c r="AJ151" s="7">
        <v>54</v>
      </c>
      <c r="AL151" s="7" t="s">
        <v>4714</v>
      </c>
      <c r="AM151" t="s">
        <v>3632</v>
      </c>
      <c r="AN151" t="s">
        <v>4802</v>
      </c>
      <c r="AO151" t="s">
        <v>445</v>
      </c>
      <c r="AP151" t="str">
        <f t="shared" si="30"/>
        <v>09005</v>
      </c>
      <c r="AQ151" t="s">
        <v>2389</v>
      </c>
      <c r="AR151" t="str">
        <f t="shared" si="31"/>
        <v>0979510</v>
      </c>
      <c r="AV151">
        <v>27.56</v>
      </c>
      <c r="AW151">
        <v>1.25</v>
      </c>
      <c r="AX151">
        <v>26.31</v>
      </c>
      <c r="AY151" s="2"/>
    </row>
    <row r="152" spans="1:51" hidden="1" outlineLevel="1">
      <c r="A152" t="s">
        <v>3830</v>
      </c>
      <c r="B152" s="11" t="s">
        <v>3032</v>
      </c>
      <c r="C152" s="1">
        <f t="shared" si="22"/>
        <v>2215</v>
      </c>
      <c r="D152" s="7">
        <f>IF(N152&gt;0, RANK(N152,(N152:P152,Q152:AE152)),0)</f>
        <v>1</v>
      </c>
      <c r="E152" s="7">
        <f>IF(O152&gt;0,RANK(O152,(N152:P152,Q152:AE152)),0)</f>
        <v>2</v>
      </c>
      <c r="F152" s="7">
        <f t="shared" si="23"/>
        <v>3</v>
      </c>
      <c r="G152" s="1">
        <f t="shared" si="24"/>
        <v>301</v>
      </c>
      <c r="H152" s="2">
        <f t="shared" si="25"/>
        <v>0.13589164785553048</v>
      </c>
      <c r="I152" s="8"/>
      <c r="J152" s="2">
        <f t="shared" si="26"/>
        <v>0.56072234762979689</v>
      </c>
      <c r="K152" s="2">
        <f t="shared" si="27"/>
        <v>0.42483069977426635</v>
      </c>
      <c r="L152" s="2">
        <f t="shared" si="28"/>
        <v>7.6749435665914223E-3</v>
      </c>
      <c r="M152" s="2">
        <f t="shared" si="29"/>
        <v>6.772009029345335E-3</v>
      </c>
      <c r="N152" s="1">
        <v>1242</v>
      </c>
      <c r="O152" s="1">
        <v>941</v>
      </c>
      <c r="P152" s="1">
        <v>17</v>
      </c>
      <c r="Q152" s="1">
        <v>7</v>
      </c>
      <c r="R152" s="1">
        <v>3</v>
      </c>
      <c r="S152" s="1">
        <v>5</v>
      </c>
      <c r="T152" s="1">
        <v>0</v>
      </c>
      <c r="W152" s="1"/>
      <c r="Y152" s="1"/>
      <c r="Z152" s="1"/>
      <c r="AA152" s="1"/>
      <c r="AB152" s="1"/>
      <c r="AG152" t="str">
        <f t="shared" si="32"/>
        <v>Washington</v>
      </c>
      <c r="AH152" t="s">
        <v>3281</v>
      </c>
      <c r="AI152" s="11">
        <v>5</v>
      </c>
      <c r="AJ152" s="7">
        <v>73</v>
      </c>
      <c r="AL152" s="7" t="s">
        <v>4714</v>
      </c>
      <c r="AM152" t="s">
        <v>3632</v>
      </c>
      <c r="AN152" t="s">
        <v>5225</v>
      </c>
      <c r="AO152" t="s">
        <v>1449</v>
      </c>
      <c r="AP152" t="str">
        <f t="shared" si="30"/>
        <v>09005</v>
      </c>
      <c r="AQ152" t="s">
        <v>2389</v>
      </c>
      <c r="AR152" t="str">
        <f t="shared" si="31"/>
        <v>0979720</v>
      </c>
      <c r="AV152">
        <v>38.71</v>
      </c>
      <c r="AW152">
        <v>0.52</v>
      </c>
      <c r="AX152">
        <v>38.19</v>
      </c>
      <c r="AY152" s="2"/>
    </row>
    <row r="153" spans="1:51" hidden="1" outlineLevel="1">
      <c r="A153" t="s">
        <v>4679</v>
      </c>
      <c r="B153" s="11" t="s">
        <v>3032</v>
      </c>
      <c r="C153" s="1">
        <f t="shared" si="22"/>
        <v>32772</v>
      </c>
      <c r="D153" s="7">
        <f>IF(N153&gt;0, RANK(N153,(N153:P153,Q153:AE153)),0)</f>
        <v>1</v>
      </c>
      <c r="E153" s="7">
        <f>IF(O153&gt;0,RANK(O153,(N153:P153,Q153:AE153)),0)</f>
        <v>2</v>
      </c>
      <c r="F153" s="7">
        <f t="shared" si="23"/>
        <v>3</v>
      </c>
      <c r="G153" s="1">
        <f t="shared" si="24"/>
        <v>161</v>
      </c>
      <c r="H153" s="2">
        <f t="shared" si="25"/>
        <v>4.9127303795923347E-3</v>
      </c>
      <c r="I153" s="8"/>
      <c r="J153" s="2">
        <f t="shared" si="26"/>
        <v>0.49194434273160015</v>
      </c>
      <c r="K153" s="2">
        <f t="shared" si="27"/>
        <v>0.48703161235200781</v>
      </c>
      <c r="L153" s="2">
        <f t="shared" si="28"/>
        <v>8.8795313072134747E-3</v>
      </c>
      <c r="M153" s="2">
        <f t="shared" si="29"/>
        <v>1.2144513609178563E-2</v>
      </c>
      <c r="N153" s="1">
        <v>16122</v>
      </c>
      <c r="O153" s="1">
        <v>15961</v>
      </c>
      <c r="P153" s="1">
        <v>291</v>
      </c>
      <c r="Q153" s="1">
        <v>58</v>
      </c>
      <c r="R153" s="1">
        <v>63</v>
      </c>
      <c r="S153" s="1">
        <v>277</v>
      </c>
      <c r="T153" s="1">
        <v>0</v>
      </c>
      <c r="W153" s="1"/>
      <c r="Y153" s="1"/>
      <c r="Z153" s="1"/>
      <c r="AA153" s="1"/>
      <c r="AB153" s="1"/>
      <c r="AG153" t="str">
        <f t="shared" si="32"/>
        <v>Waterbury</v>
      </c>
      <c r="AH153" t="s">
        <v>2452</v>
      </c>
      <c r="AI153" s="11">
        <v>0</v>
      </c>
      <c r="AJ153" s="7">
        <v>93</v>
      </c>
      <c r="AL153" s="7" t="s">
        <v>4714</v>
      </c>
      <c r="AM153" t="s">
        <v>3218</v>
      </c>
      <c r="AN153" t="s">
        <v>833</v>
      </c>
      <c r="AO153" t="s">
        <v>1450</v>
      </c>
      <c r="AP153" t="str">
        <f t="shared" si="30"/>
        <v>09009</v>
      </c>
      <c r="AQ153" t="s">
        <v>2389</v>
      </c>
      <c r="AR153" t="str">
        <f t="shared" si="31"/>
        <v>0980070</v>
      </c>
      <c r="AV153">
        <v>28.92</v>
      </c>
      <c r="AW153">
        <v>0.35</v>
      </c>
      <c r="AX153">
        <v>28.57</v>
      </c>
      <c r="AY153" s="2"/>
    </row>
    <row r="154" spans="1:51" hidden="1" outlineLevel="1">
      <c r="A154" t="s">
        <v>5223</v>
      </c>
      <c r="B154" s="11" t="s">
        <v>3032</v>
      </c>
      <c r="C154" s="1">
        <f t="shared" si="22"/>
        <v>10400</v>
      </c>
      <c r="D154" s="7">
        <f>IF(N154&gt;0, RANK(N154,(N154:P154,Q154:AE154)),0)</f>
        <v>1</v>
      </c>
      <c r="E154" s="7">
        <f>IF(O154&gt;0,RANK(O154,(N154:P154,Q154:AE154)),0)</f>
        <v>2</v>
      </c>
      <c r="F154" s="7">
        <f t="shared" si="23"/>
        <v>3</v>
      </c>
      <c r="G154" s="1">
        <f t="shared" si="24"/>
        <v>1397</v>
      </c>
      <c r="H154" s="2">
        <f t="shared" si="25"/>
        <v>0.13432692307692307</v>
      </c>
      <c r="I154" s="8"/>
      <c r="J154" s="2">
        <f t="shared" si="26"/>
        <v>0.55798076923076922</v>
      </c>
      <c r="K154" s="2">
        <f t="shared" si="27"/>
        <v>0.42365384615384616</v>
      </c>
      <c r="L154" s="2">
        <f t="shared" si="28"/>
        <v>8.3653846153846148E-3</v>
      </c>
      <c r="M154" s="2">
        <f t="shared" si="29"/>
        <v>1.0000000000000002E-2</v>
      </c>
      <c r="N154" s="1">
        <v>5803</v>
      </c>
      <c r="O154" s="1">
        <v>4406</v>
      </c>
      <c r="P154" s="1">
        <v>87</v>
      </c>
      <c r="Q154" s="1">
        <v>30</v>
      </c>
      <c r="R154" s="1">
        <v>15</v>
      </c>
      <c r="S154" s="1">
        <v>59</v>
      </c>
      <c r="T154" s="1">
        <v>0</v>
      </c>
      <c r="W154" s="1"/>
      <c r="Y154" s="1"/>
      <c r="Z154" s="1"/>
      <c r="AA154" s="1"/>
      <c r="AB154" s="1"/>
      <c r="AG154" t="str">
        <f t="shared" si="32"/>
        <v>Waterford</v>
      </c>
      <c r="AH154" t="s">
        <v>2804</v>
      </c>
      <c r="AI154" s="11">
        <v>2</v>
      </c>
      <c r="AJ154" s="7">
        <v>134</v>
      </c>
      <c r="AL154" s="7" t="s">
        <v>4714</v>
      </c>
      <c r="AM154" t="s">
        <v>3234</v>
      </c>
      <c r="AN154" t="s">
        <v>4533</v>
      </c>
      <c r="AO154" t="s">
        <v>1451</v>
      </c>
      <c r="AP154" t="str">
        <f t="shared" si="30"/>
        <v>09011</v>
      </c>
      <c r="AQ154" t="s">
        <v>2389</v>
      </c>
      <c r="AR154" t="str">
        <f t="shared" si="31"/>
        <v>0980280</v>
      </c>
      <c r="AV154">
        <v>44.39</v>
      </c>
      <c r="AW154">
        <v>11.64</v>
      </c>
      <c r="AX154">
        <v>32.75</v>
      </c>
      <c r="AY154" s="2"/>
    </row>
    <row r="155" spans="1:51" hidden="1" outlineLevel="1">
      <c r="A155" t="s">
        <v>2234</v>
      </c>
      <c r="B155" s="11" t="s">
        <v>3032</v>
      </c>
      <c r="C155" s="1">
        <f t="shared" si="22"/>
        <v>11322</v>
      </c>
      <c r="D155" s="7">
        <f>IF(N155&gt;0, RANK(N155,(N155:P155,Q155:AE155)),0)</f>
        <v>2</v>
      </c>
      <c r="E155" s="7">
        <f>IF(O155&gt;0,RANK(O155,(N155:P155,Q155:AE155)),0)</f>
        <v>1</v>
      </c>
      <c r="F155" s="7">
        <f t="shared" si="23"/>
        <v>3</v>
      </c>
      <c r="G155" s="1">
        <f t="shared" si="24"/>
        <v>2808</v>
      </c>
      <c r="H155" s="2">
        <f t="shared" si="25"/>
        <v>0.24801271860095389</v>
      </c>
      <c r="I155" s="8"/>
      <c r="J155" s="2">
        <f t="shared" si="26"/>
        <v>0.3661897191308956</v>
      </c>
      <c r="K155" s="2">
        <f t="shared" si="27"/>
        <v>0.61420243773184946</v>
      </c>
      <c r="L155" s="2">
        <f t="shared" si="28"/>
        <v>1.0687157745981276E-2</v>
      </c>
      <c r="M155" s="2">
        <f t="shared" si="29"/>
        <v>8.9206853912736674E-3</v>
      </c>
      <c r="N155" s="1">
        <v>4146</v>
      </c>
      <c r="O155" s="1">
        <v>6954</v>
      </c>
      <c r="P155" s="1">
        <v>121</v>
      </c>
      <c r="Q155" s="1">
        <v>18</v>
      </c>
      <c r="R155" s="1">
        <v>17</v>
      </c>
      <c r="S155" s="1">
        <v>66</v>
      </c>
      <c r="T155" s="1">
        <v>0</v>
      </c>
      <c r="W155" s="1"/>
      <c r="Y155" s="1"/>
      <c r="Z155" s="1"/>
      <c r="AA155" s="1"/>
      <c r="AB155" s="1"/>
      <c r="AG155" t="str">
        <f t="shared" si="32"/>
        <v>Watertown</v>
      </c>
      <c r="AH155" t="s">
        <v>3281</v>
      </c>
      <c r="AI155" s="11">
        <v>5</v>
      </c>
      <c r="AJ155" s="7">
        <v>78</v>
      </c>
      <c r="AL155" s="7" t="s">
        <v>4714</v>
      </c>
      <c r="AM155" t="s">
        <v>3632</v>
      </c>
      <c r="AN155" t="s">
        <v>833</v>
      </c>
      <c r="AO155" t="s">
        <v>1452</v>
      </c>
      <c r="AP155" t="str">
        <f t="shared" si="30"/>
        <v>09005</v>
      </c>
      <c r="AQ155" t="s">
        <v>2389</v>
      </c>
      <c r="AR155" t="str">
        <f t="shared" si="31"/>
        <v>0980490</v>
      </c>
      <c r="AV155">
        <v>29.58</v>
      </c>
      <c r="AW155">
        <v>0.43</v>
      </c>
      <c r="AX155">
        <v>29.15</v>
      </c>
      <c r="AY155" s="2"/>
    </row>
    <row r="156" spans="1:51" hidden="1" outlineLevel="1">
      <c r="A156" t="s">
        <v>2967</v>
      </c>
      <c r="B156" s="11" t="s">
        <v>3032</v>
      </c>
      <c r="C156" s="1">
        <f t="shared" si="22"/>
        <v>33740</v>
      </c>
      <c r="D156" s="7">
        <f>IF(N156&gt;0, RANK(N156,(N156:P156,Q156:AE156)),0)</f>
        <v>1</v>
      </c>
      <c r="E156" s="7">
        <f>IF(O156&gt;0,RANK(O156,(N156:P156,Q156:AE156)),0)</f>
        <v>2</v>
      </c>
      <c r="F156" s="7">
        <f t="shared" si="23"/>
        <v>3</v>
      </c>
      <c r="G156" s="1">
        <f t="shared" si="24"/>
        <v>9971</v>
      </c>
      <c r="H156" s="2">
        <f t="shared" si="25"/>
        <v>0.29552459988144636</v>
      </c>
      <c r="I156" s="8"/>
      <c r="J156" s="2">
        <f t="shared" si="26"/>
        <v>0.6405453467694131</v>
      </c>
      <c r="K156" s="2">
        <f t="shared" si="27"/>
        <v>0.3450207468879668</v>
      </c>
      <c r="L156" s="2">
        <f t="shared" si="28"/>
        <v>6.4018968583283934E-3</v>
      </c>
      <c r="M156" s="2">
        <f t="shared" si="29"/>
        <v>8.0320094842917019E-3</v>
      </c>
      <c r="N156" s="1">
        <v>21612</v>
      </c>
      <c r="O156" s="1">
        <v>11641</v>
      </c>
      <c r="P156" s="1">
        <v>216</v>
      </c>
      <c r="Q156" s="1">
        <v>66</v>
      </c>
      <c r="R156" s="1">
        <v>18</v>
      </c>
      <c r="S156" s="1">
        <v>185</v>
      </c>
      <c r="T156" s="1">
        <v>2</v>
      </c>
      <c r="W156" s="1"/>
      <c r="Y156" s="1"/>
      <c r="Z156" s="1"/>
      <c r="AA156" s="1"/>
      <c r="AB156" s="1"/>
      <c r="AG156" t="str">
        <f t="shared" si="32"/>
        <v>West Hartford</v>
      </c>
      <c r="AH156" t="s">
        <v>3648</v>
      </c>
      <c r="AI156" s="11">
        <v>1</v>
      </c>
      <c r="AJ156" s="7">
        <v>48</v>
      </c>
      <c r="AL156" s="7" t="s">
        <v>4714</v>
      </c>
      <c r="AM156" t="s">
        <v>3989</v>
      </c>
      <c r="AN156" t="s">
        <v>4016</v>
      </c>
      <c r="AO156" t="s">
        <v>1453</v>
      </c>
      <c r="AP156" t="str">
        <f t="shared" si="30"/>
        <v>09003</v>
      </c>
      <c r="AQ156" t="s">
        <v>2389</v>
      </c>
      <c r="AR156" t="str">
        <f t="shared" si="31"/>
        <v>0982590</v>
      </c>
      <c r="AV156">
        <v>22.36</v>
      </c>
      <c r="AW156">
        <v>0.38</v>
      </c>
      <c r="AX156">
        <v>21.98</v>
      </c>
      <c r="AY156" s="2"/>
    </row>
    <row r="157" spans="1:51" hidden="1" outlineLevel="1">
      <c r="A157" t="s">
        <v>1517</v>
      </c>
      <c r="B157" s="11" t="s">
        <v>3032</v>
      </c>
      <c r="C157" s="1">
        <f t="shared" si="22"/>
        <v>21319</v>
      </c>
      <c r="D157" s="7">
        <f>IF(N157&gt;0, RANK(N157,(N157:P157,Q157:AE157)),0)</f>
        <v>1</v>
      </c>
      <c r="E157" s="7">
        <f>IF(O157&gt;0,RANK(O157,(N157:P157,Q157:AE157)),0)</f>
        <v>2</v>
      </c>
      <c r="F157" s="7">
        <f t="shared" si="23"/>
        <v>4</v>
      </c>
      <c r="G157" s="1">
        <f t="shared" si="24"/>
        <v>5207</v>
      </c>
      <c r="H157" s="2">
        <f t="shared" si="25"/>
        <v>0.24424222524508654</v>
      </c>
      <c r="I157" s="8"/>
      <c r="J157" s="2">
        <f t="shared" si="26"/>
        <v>0.61198930531450824</v>
      </c>
      <c r="K157" s="2">
        <f t="shared" si="27"/>
        <v>0.36774708006942164</v>
      </c>
      <c r="L157" s="2">
        <f t="shared" si="28"/>
        <v>8.255546695435996E-3</v>
      </c>
      <c r="M157" s="2">
        <f t="shared" si="29"/>
        <v>1.2008067920634129E-2</v>
      </c>
      <c r="N157" s="1">
        <v>13047</v>
      </c>
      <c r="O157" s="1">
        <v>7840</v>
      </c>
      <c r="P157" s="1">
        <v>176</v>
      </c>
      <c r="Q157" s="1">
        <v>39</v>
      </c>
      <c r="R157" s="1">
        <v>21</v>
      </c>
      <c r="S157" s="1">
        <v>196</v>
      </c>
      <c r="T157" s="1">
        <v>0</v>
      </c>
      <c r="W157" s="1"/>
      <c r="Y157" s="1"/>
      <c r="Z157" s="1"/>
      <c r="AA157" s="1"/>
      <c r="AB157" s="1"/>
      <c r="AG157" t="str">
        <f t="shared" si="32"/>
        <v>West Haven</v>
      </c>
      <c r="AH157" t="s">
        <v>2452</v>
      </c>
      <c r="AI157" s="11">
        <v>3</v>
      </c>
      <c r="AJ157" s="7">
        <v>156</v>
      </c>
      <c r="AL157" s="7" t="s">
        <v>4714</v>
      </c>
      <c r="AM157" t="s">
        <v>3218</v>
      </c>
      <c r="AN157" t="s">
        <v>2760</v>
      </c>
      <c r="AO157" t="s">
        <v>1454</v>
      </c>
      <c r="AP157" t="str">
        <f t="shared" si="30"/>
        <v>09009</v>
      </c>
      <c r="AQ157" t="s">
        <v>2389</v>
      </c>
      <c r="AR157" t="str">
        <f t="shared" si="31"/>
        <v>0982870</v>
      </c>
      <c r="AV157">
        <v>11.01</v>
      </c>
      <c r="AW157">
        <v>0.17</v>
      </c>
      <c r="AX157">
        <v>10.84</v>
      </c>
      <c r="AY157" s="2"/>
    </row>
    <row r="158" spans="1:51" hidden="1" outlineLevel="1">
      <c r="A158" t="s">
        <v>3004</v>
      </c>
      <c r="B158" s="11" t="s">
        <v>3032</v>
      </c>
      <c r="C158" s="1">
        <f t="shared" si="22"/>
        <v>3744</v>
      </c>
      <c r="D158" s="7">
        <f>IF(N158&gt;0, RANK(N158,(N158:P158,Q158:AE158)),0)</f>
        <v>1</v>
      </c>
      <c r="E158" s="7">
        <f>IF(O158&gt;0,RANK(O158,(N158:P158,Q158:AE158)),0)</f>
        <v>2</v>
      </c>
      <c r="F158" s="7">
        <f t="shared" si="23"/>
        <v>3</v>
      </c>
      <c r="G158" s="1">
        <f t="shared" si="24"/>
        <v>121</v>
      </c>
      <c r="H158" s="2">
        <f t="shared" si="25"/>
        <v>3.2318376068376072E-2</v>
      </c>
      <c r="I158" s="8"/>
      <c r="J158" s="2">
        <f t="shared" si="26"/>
        <v>0.50961538461538458</v>
      </c>
      <c r="K158" s="2">
        <f t="shared" si="27"/>
        <v>0.47729700854700857</v>
      </c>
      <c r="L158" s="2">
        <f t="shared" si="28"/>
        <v>8.0128205128205121E-3</v>
      </c>
      <c r="M158" s="2">
        <f t="shared" si="29"/>
        <v>5.0747863247863345E-3</v>
      </c>
      <c r="N158" s="1">
        <v>1908</v>
      </c>
      <c r="O158" s="1">
        <v>1787</v>
      </c>
      <c r="P158" s="1">
        <v>30</v>
      </c>
      <c r="Q158" s="1">
        <v>11</v>
      </c>
      <c r="R158" s="1">
        <v>2</v>
      </c>
      <c r="S158" s="1">
        <v>6</v>
      </c>
      <c r="T158" s="1">
        <v>0</v>
      </c>
      <c r="W158" s="1"/>
      <c r="Y158" s="1"/>
      <c r="Z158" s="1"/>
      <c r="AA158" s="1"/>
      <c r="AB158" s="1"/>
      <c r="AG158" t="str">
        <f t="shared" si="32"/>
        <v>Westbrook</v>
      </c>
      <c r="AH158" t="s">
        <v>4409</v>
      </c>
      <c r="AI158" s="11">
        <v>2</v>
      </c>
      <c r="AJ158" s="7">
        <v>150</v>
      </c>
      <c r="AL158" s="7" t="s">
        <v>4714</v>
      </c>
      <c r="AM158" t="s">
        <v>2597</v>
      </c>
      <c r="AN158" t="s">
        <v>5171</v>
      </c>
      <c r="AO158" t="s">
        <v>2077</v>
      </c>
      <c r="AP158" t="str">
        <f t="shared" si="30"/>
        <v>09007</v>
      </c>
      <c r="AQ158" t="s">
        <v>2389</v>
      </c>
      <c r="AR158" t="str">
        <f t="shared" si="31"/>
        <v>0981680</v>
      </c>
      <c r="AV158">
        <v>21.38</v>
      </c>
      <c r="AW158">
        <v>5.66</v>
      </c>
      <c r="AX158">
        <v>15.72</v>
      </c>
      <c r="AY158" s="2"/>
    </row>
    <row r="159" spans="1:51" hidden="1" outlineLevel="1">
      <c r="A159" t="s">
        <v>3621</v>
      </c>
      <c r="B159" s="11" t="s">
        <v>3032</v>
      </c>
      <c r="C159" s="1">
        <f t="shared" si="22"/>
        <v>5610</v>
      </c>
      <c r="D159" s="7">
        <f>IF(N159&gt;0, RANK(N159,(N159:P159,Q159:AE159)),0)</f>
        <v>1</v>
      </c>
      <c r="E159" s="7">
        <f>IF(O159&gt;0,RANK(O159,(N159:P159,Q159:AE159)),0)</f>
        <v>2</v>
      </c>
      <c r="F159" s="7">
        <f t="shared" si="23"/>
        <v>3</v>
      </c>
      <c r="G159" s="1">
        <f t="shared" si="24"/>
        <v>726</v>
      </c>
      <c r="H159" s="2">
        <f t="shared" si="25"/>
        <v>0.12941176470588237</v>
      </c>
      <c r="I159" s="8"/>
      <c r="J159" s="2">
        <f t="shared" si="26"/>
        <v>0.55900178253119426</v>
      </c>
      <c r="K159" s="2">
        <f t="shared" si="27"/>
        <v>0.42959001782531192</v>
      </c>
      <c r="L159" s="2">
        <f t="shared" si="28"/>
        <v>4.9910873440285209E-3</v>
      </c>
      <c r="M159" s="2">
        <f t="shared" si="29"/>
        <v>6.4171122994653006E-3</v>
      </c>
      <c r="N159" s="1">
        <v>3136</v>
      </c>
      <c r="O159" s="1">
        <v>2410</v>
      </c>
      <c r="P159" s="1">
        <v>28</v>
      </c>
      <c r="Q159" s="1">
        <v>22</v>
      </c>
      <c r="R159" s="1">
        <v>2</v>
      </c>
      <c r="S159" s="1">
        <v>12</v>
      </c>
      <c r="T159" s="1">
        <v>0</v>
      </c>
      <c r="W159" s="1"/>
      <c r="Y159" s="1"/>
      <c r="Z159" s="1"/>
      <c r="AA159" s="1"/>
      <c r="AB159" s="1"/>
      <c r="AG159" t="str">
        <f t="shared" si="32"/>
        <v>Weston</v>
      </c>
      <c r="AH159" t="s">
        <v>4066</v>
      </c>
      <c r="AI159" s="11">
        <v>4</v>
      </c>
      <c r="AJ159" s="7">
        <v>159</v>
      </c>
      <c r="AL159" s="7" t="s">
        <v>4714</v>
      </c>
      <c r="AM159" t="s">
        <v>3988</v>
      </c>
      <c r="AN159" t="s">
        <v>4533</v>
      </c>
      <c r="AO159" t="s">
        <v>2078</v>
      </c>
      <c r="AP159" t="str">
        <f t="shared" si="30"/>
        <v>09001</v>
      </c>
      <c r="AQ159" t="s">
        <v>2389</v>
      </c>
      <c r="AR159" t="str">
        <f t="shared" si="31"/>
        <v>0983430</v>
      </c>
      <c r="AV159">
        <v>20.71</v>
      </c>
      <c r="AW159">
        <v>0.91</v>
      </c>
      <c r="AX159">
        <v>19.8</v>
      </c>
      <c r="AY159" s="2"/>
    </row>
    <row r="160" spans="1:51" hidden="1" outlineLevel="1">
      <c r="A160" t="s">
        <v>922</v>
      </c>
      <c r="B160" s="11" t="s">
        <v>3032</v>
      </c>
      <c r="C160" s="1">
        <f t="shared" si="22"/>
        <v>15328</v>
      </c>
      <c r="D160" s="7">
        <f>IF(N160&gt;0, RANK(N160,(N160:P160,Q160:AE160)),0)</f>
        <v>1</v>
      </c>
      <c r="E160" s="7">
        <f>IF(O160&gt;0,RANK(O160,(N160:P160,Q160:AE160)),0)</f>
        <v>2</v>
      </c>
      <c r="F160" s="7">
        <f t="shared" si="23"/>
        <v>3</v>
      </c>
      <c r="G160" s="1">
        <f t="shared" si="24"/>
        <v>3052</v>
      </c>
      <c r="H160" s="2">
        <f t="shared" si="25"/>
        <v>0.19911273486430062</v>
      </c>
      <c r="I160" s="8"/>
      <c r="J160" s="2">
        <f t="shared" si="26"/>
        <v>0.59466336116910234</v>
      </c>
      <c r="K160" s="2">
        <f t="shared" si="27"/>
        <v>0.39555062630480164</v>
      </c>
      <c r="L160" s="2">
        <f t="shared" si="28"/>
        <v>4.1101252609603341E-3</v>
      </c>
      <c r="M160" s="2">
        <f t="shared" si="29"/>
        <v>5.6758872651356766E-3</v>
      </c>
      <c r="N160" s="1">
        <v>9115</v>
      </c>
      <c r="O160" s="1">
        <v>6063</v>
      </c>
      <c r="P160" s="1">
        <v>63</v>
      </c>
      <c r="Q160" s="1">
        <v>39</v>
      </c>
      <c r="R160" s="1">
        <v>3</v>
      </c>
      <c r="S160" s="1">
        <v>45</v>
      </c>
      <c r="T160" s="1">
        <v>0</v>
      </c>
      <c r="W160" s="1"/>
      <c r="Y160" s="1"/>
      <c r="Z160" s="1"/>
      <c r="AA160" s="1"/>
      <c r="AB160" s="1"/>
      <c r="AG160" t="str">
        <f t="shared" si="32"/>
        <v>Westport</v>
      </c>
      <c r="AH160" t="s">
        <v>4066</v>
      </c>
      <c r="AI160" s="11">
        <v>4</v>
      </c>
      <c r="AJ160" s="7">
        <v>165</v>
      </c>
      <c r="AL160" s="7" t="s">
        <v>4714</v>
      </c>
      <c r="AM160" t="s">
        <v>3988</v>
      </c>
      <c r="AN160" t="s">
        <v>4802</v>
      </c>
      <c r="AO160" t="s">
        <v>2079</v>
      </c>
      <c r="AP160" t="str">
        <f t="shared" si="30"/>
        <v>09001</v>
      </c>
      <c r="AQ160" t="s">
        <v>2389</v>
      </c>
      <c r="AR160" t="str">
        <f t="shared" si="31"/>
        <v>0983500</v>
      </c>
      <c r="AV160">
        <v>33.33</v>
      </c>
      <c r="AW160">
        <v>13.32</v>
      </c>
      <c r="AX160">
        <v>20.010000000000002</v>
      </c>
      <c r="AY160" s="2"/>
    </row>
    <row r="161" spans="1:51" hidden="1" outlineLevel="1">
      <c r="A161" t="s">
        <v>4298</v>
      </c>
      <c r="B161" s="11" t="s">
        <v>3032</v>
      </c>
      <c r="C161" s="1">
        <f t="shared" si="22"/>
        <v>14971</v>
      </c>
      <c r="D161" s="7">
        <f>IF(N161&gt;0, RANK(N161,(N161:P161,Q161:AE161)),0)</f>
        <v>1</v>
      </c>
      <c r="E161" s="7">
        <f>IF(O161&gt;0,RANK(O161,(N161:P161,Q161:AE161)),0)</f>
        <v>2</v>
      </c>
      <c r="F161" s="7">
        <f t="shared" si="23"/>
        <v>3</v>
      </c>
      <c r="G161" s="1">
        <f t="shared" si="24"/>
        <v>1710</v>
      </c>
      <c r="H161" s="2">
        <f t="shared" si="25"/>
        <v>0.11422082693206867</v>
      </c>
      <c r="I161" s="8"/>
      <c r="J161" s="2">
        <f t="shared" si="26"/>
        <v>0.54952908957317481</v>
      </c>
      <c r="K161" s="2">
        <f t="shared" si="27"/>
        <v>0.43530826264110611</v>
      </c>
      <c r="L161" s="2">
        <f t="shared" si="28"/>
        <v>7.5479259902478122E-3</v>
      </c>
      <c r="M161" s="2">
        <f t="shared" si="29"/>
        <v>7.6147217954712623E-3</v>
      </c>
      <c r="N161" s="1">
        <v>8227</v>
      </c>
      <c r="O161" s="1">
        <v>6517</v>
      </c>
      <c r="P161" s="1">
        <v>113</v>
      </c>
      <c r="Q161" s="1">
        <v>29</v>
      </c>
      <c r="R161" s="1">
        <v>9</v>
      </c>
      <c r="S161" s="1">
        <v>76</v>
      </c>
      <c r="T161" s="1">
        <v>0</v>
      </c>
      <c r="W161" s="1"/>
      <c r="Y161" s="1"/>
      <c r="Z161" s="1"/>
      <c r="AA161" s="1"/>
      <c r="AB161" s="1"/>
      <c r="AG161" t="str">
        <f t="shared" si="32"/>
        <v>Wethersfield</v>
      </c>
      <c r="AH161" t="s">
        <v>3648</v>
      </c>
      <c r="AI161" s="11">
        <v>1</v>
      </c>
      <c r="AJ161" s="7">
        <v>65</v>
      </c>
      <c r="AL161" s="7" t="s">
        <v>4714</v>
      </c>
      <c r="AM161" t="s">
        <v>3989</v>
      </c>
      <c r="AN161" t="s">
        <v>4416</v>
      </c>
      <c r="AO161" t="s">
        <v>4318</v>
      </c>
      <c r="AP161" t="str">
        <f t="shared" si="30"/>
        <v>09003</v>
      </c>
      <c r="AQ161" t="s">
        <v>2389</v>
      </c>
      <c r="AR161" t="str">
        <f t="shared" si="31"/>
        <v>0984900</v>
      </c>
      <c r="AV161">
        <v>13.11</v>
      </c>
      <c r="AW161">
        <v>0.72</v>
      </c>
      <c r="AX161">
        <v>12.39</v>
      </c>
      <c r="AY161" s="2"/>
    </row>
    <row r="162" spans="1:51" hidden="1" outlineLevel="1">
      <c r="A162" t="s">
        <v>4296</v>
      </c>
      <c r="B162" s="11" t="s">
        <v>3032</v>
      </c>
      <c r="C162" s="1">
        <f t="shared" si="22"/>
        <v>3045</v>
      </c>
      <c r="D162" s="7">
        <f>IF(N162&gt;0, RANK(N162,(N162:P162,Q162:AE162)),0)</f>
        <v>1</v>
      </c>
      <c r="E162" s="7">
        <f>IF(O162&gt;0,RANK(O162,(N162:P162,Q162:AE162)),0)</f>
        <v>2</v>
      </c>
      <c r="F162" s="7">
        <f t="shared" si="23"/>
        <v>3</v>
      </c>
      <c r="G162" s="1">
        <f t="shared" si="24"/>
        <v>445</v>
      </c>
      <c r="H162" s="2">
        <f t="shared" si="25"/>
        <v>0.14614121510673234</v>
      </c>
      <c r="I162" s="8"/>
      <c r="J162" s="2">
        <f t="shared" si="26"/>
        <v>0.56157635467980294</v>
      </c>
      <c r="K162" s="2">
        <f t="shared" si="27"/>
        <v>0.4154351395730706</v>
      </c>
      <c r="L162" s="2">
        <f t="shared" si="28"/>
        <v>1.1822660098522168E-2</v>
      </c>
      <c r="M162" s="2">
        <f t="shared" si="29"/>
        <v>1.1165845648604296E-2</v>
      </c>
      <c r="N162" s="1">
        <v>1710</v>
      </c>
      <c r="O162" s="1">
        <v>1265</v>
      </c>
      <c r="P162" s="1">
        <v>36</v>
      </c>
      <c r="Q162" s="1">
        <v>11</v>
      </c>
      <c r="R162" s="1">
        <v>4</v>
      </c>
      <c r="S162" s="1">
        <v>19</v>
      </c>
      <c r="T162" s="1">
        <v>0</v>
      </c>
      <c r="W162" s="1"/>
      <c r="Y162" s="1"/>
      <c r="Z162" s="1"/>
      <c r="AA162" s="1"/>
      <c r="AB162" s="1"/>
      <c r="AG162" t="str">
        <f t="shared" si="32"/>
        <v>Willington</v>
      </c>
      <c r="AH162" t="s">
        <v>2805</v>
      </c>
      <c r="AI162" s="11">
        <v>2</v>
      </c>
      <c r="AJ162" s="7">
        <v>20</v>
      </c>
      <c r="AL162" s="7" t="s">
        <v>4714</v>
      </c>
      <c r="AM162" t="s">
        <v>3235</v>
      </c>
      <c r="AN162" t="s">
        <v>4002</v>
      </c>
      <c r="AO162" t="s">
        <v>2080</v>
      </c>
      <c r="AP162" t="str">
        <f t="shared" si="30"/>
        <v>09013</v>
      </c>
      <c r="AQ162" t="s">
        <v>2389</v>
      </c>
      <c r="AR162" t="str">
        <f t="shared" si="31"/>
        <v>0985950</v>
      </c>
      <c r="AV162">
        <v>33.479999999999997</v>
      </c>
      <c r="AW162">
        <v>0.21</v>
      </c>
      <c r="AX162">
        <v>33.270000000000003</v>
      </c>
      <c r="AY162" s="2"/>
    </row>
    <row r="163" spans="1:51" hidden="1" outlineLevel="1">
      <c r="A163" t="s">
        <v>1850</v>
      </c>
      <c r="B163" s="11" t="s">
        <v>3032</v>
      </c>
      <c r="C163" s="1">
        <f t="shared" si="22"/>
        <v>10357</v>
      </c>
      <c r="D163" s="7">
        <f>IF(N163&gt;0, RANK(N163,(N163:P163,Q163:AE163)),0)</f>
        <v>2</v>
      </c>
      <c r="E163" s="7">
        <f>IF(O163&gt;0,RANK(O163,(N163:P163,Q163:AE163)),0)</f>
        <v>1</v>
      </c>
      <c r="F163" s="7">
        <f t="shared" si="23"/>
        <v>3</v>
      </c>
      <c r="G163" s="1">
        <f t="shared" si="24"/>
        <v>599</v>
      </c>
      <c r="H163" s="2">
        <f t="shared" si="25"/>
        <v>5.7835280486627401E-2</v>
      </c>
      <c r="I163" s="8"/>
      <c r="J163" s="2">
        <f t="shared" si="26"/>
        <v>0.46567538862605001</v>
      </c>
      <c r="K163" s="2">
        <f t="shared" si="27"/>
        <v>0.52351066911267741</v>
      </c>
      <c r="L163" s="2">
        <f t="shared" si="28"/>
        <v>4.924205851115188E-3</v>
      </c>
      <c r="M163" s="2">
        <f t="shared" si="29"/>
        <v>5.8897364101573365E-3</v>
      </c>
      <c r="N163" s="1">
        <v>4823</v>
      </c>
      <c r="O163" s="1">
        <v>5422</v>
      </c>
      <c r="P163" s="1">
        <v>51</v>
      </c>
      <c r="Q163" s="1">
        <v>22</v>
      </c>
      <c r="R163" s="1">
        <v>8</v>
      </c>
      <c r="S163" s="1">
        <v>31</v>
      </c>
      <c r="T163" s="1">
        <v>0</v>
      </c>
      <c r="W163" s="1"/>
      <c r="Y163" s="1"/>
      <c r="Z163" s="1"/>
      <c r="AA163" s="1"/>
      <c r="AB163" s="1"/>
      <c r="AG163" t="str">
        <f t="shared" si="32"/>
        <v>Wilton</v>
      </c>
      <c r="AH163" t="s">
        <v>4066</v>
      </c>
      <c r="AI163" s="11">
        <v>4</v>
      </c>
      <c r="AJ163" s="7">
        <v>161</v>
      </c>
      <c r="AL163" s="7" t="s">
        <v>4714</v>
      </c>
      <c r="AM163" t="s">
        <v>3988</v>
      </c>
      <c r="AN163" t="s">
        <v>5225</v>
      </c>
      <c r="AO163" t="s">
        <v>2081</v>
      </c>
      <c r="AP163" t="str">
        <f t="shared" si="30"/>
        <v>09001</v>
      </c>
      <c r="AQ163" t="s">
        <v>2389</v>
      </c>
      <c r="AR163" t="str">
        <f t="shared" si="31"/>
        <v>0986370</v>
      </c>
      <c r="AV163">
        <v>27.36</v>
      </c>
      <c r="AW163">
        <v>0.41</v>
      </c>
      <c r="AX163">
        <v>26.95</v>
      </c>
      <c r="AY163" s="2"/>
    </row>
    <row r="164" spans="1:51" hidden="1" outlineLevel="1">
      <c r="A164" t="s">
        <v>5214</v>
      </c>
      <c r="B164" s="11" t="s">
        <v>3032</v>
      </c>
      <c r="C164" s="1">
        <f t="shared" si="22"/>
        <v>5234</v>
      </c>
      <c r="D164" s="7">
        <f>IF(N164&gt;0, RANK(N164,(N164:P164,Q164:AE164)),0)</f>
        <v>1</v>
      </c>
      <c r="E164" s="7">
        <f>IF(O164&gt;0,RANK(O164,(N164:P164,Q164:AE164)),0)</f>
        <v>2</v>
      </c>
      <c r="F164" s="7">
        <f t="shared" si="23"/>
        <v>3</v>
      </c>
      <c r="G164" s="1">
        <f t="shared" si="24"/>
        <v>45</v>
      </c>
      <c r="H164" s="2">
        <f t="shared" si="25"/>
        <v>8.5976308750477654E-3</v>
      </c>
      <c r="I164" s="8"/>
      <c r="J164" s="2">
        <f t="shared" si="26"/>
        <v>0.49235766144440196</v>
      </c>
      <c r="K164" s="2">
        <f t="shared" si="27"/>
        <v>0.48376003056935424</v>
      </c>
      <c r="L164" s="2">
        <f t="shared" si="28"/>
        <v>1.7004203286205579E-2</v>
      </c>
      <c r="M164" s="2">
        <f t="shared" si="29"/>
        <v>6.8781047000382213E-3</v>
      </c>
      <c r="N164" s="1">
        <v>2577</v>
      </c>
      <c r="O164" s="1">
        <v>2532</v>
      </c>
      <c r="P164" s="1">
        <v>89</v>
      </c>
      <c r="Q164" s="1">
        <v>11</v>
      </c>
      <c r="R164" s="1">
        <v>6</v>
      </c>
      <c r="S164" s="1">
        <v>19</v>
      </c>
      <c r="T164" s="1">
        <v>0</v>
      </c>
      <c r="W164" s="1"/>
      <c r="Y164" s="1"/>
      <c r="Z164" s="1"/>
      <c r="AA164" s="1"/>
      <c r="AB164" s="1"/>
      <c r="AG164" t="str">
        <f t="shared" si="32"/>
        <v>Winchester</v>
      </c>
      <c r="AH164" t="s">
        <v>3281</v>
      </c>
      <c r="AI164" s="11">
        <v>1</v>
      </c>
      <c r="AJ164" s="7">
        <v>17</v>
      </c>
      <c r="AL164" s="7" t="s">
        <v>4714</v>
      </c>
      <c r="AM164" t="s">
        <v>3632</v>
      </c>
      <c r="AN164" t="s">
        <v>2760</v>
      </c>
      <c r="AO164" t="s">
        <v>2106</v>
      </c>
      <c r="AP164" t="str">
        <f t="shared" si="30"/>
        <v>09005</v>
      </c>
      <c r="AQ164" t="s">
        <v>2389</v>
      </c>
      <c r="AR164" t="str">
        <f t="shared" si="31"/>
        <v>0986440</v>
      </c>
      <c r="AV164">
        <v>33.840000000000003</v>
      </c>
      <c r="AW164">
        <v>1.56</v>
      </c>
      <c r="AX164">
        <v>32.28</v>
      </c>
      <c r="AY164" s="2"/>
    </row>
    <row r="165" spans="1:51" hidden="1" outlineLevel="1">
      <c r="A165" t="s">
        <v>1550</v>
      </c>
      <c r="B165" s="11" t="s">
        <v>3032</v>
      </c>
      <c r="C165" s="1">
        <f t="shared" si="22"/>
        <v>8092</v>
      </c>
      <c r="D165" s="7">
        <f>IF(N165&gt;0, RANK(N165,(N165:P165,Q165:AE165)),0)</f>
        <v>1</v>
      </c>
      <c r="E165" s="7">
        <f>IF(O165&gt;0,RANK(O165,(N165:P165,Q165:AE165)),0)</f>
        <v>2</v>
      </c>
      <c r="F165" s="7">
        <f t="shared" si="23"/>
        <v>3</v>
      </c>
      <c r="G165" s="1">
        <f t="shared" si="24"/>
        <v>2365</v>
      </c>
      <c r="H165" s="2">
        <f t="shared" si="25"/>
        <v>0.29226396440929314</v>
      </c>
      <c r="I165" s="8"/>
      <c r="J165" s="2">
        <f t="shared" si="26"/>
        <v>0.63457736035590706</v>
      </c>
      <c r="K165" s="2">
        <f t="shared" si="27"/>
        <v>0.34231339594661392</v>
      </c>
      <c r="L165" s="2">
        <f t="shared" si="28"/>
        <v>1.2357884330202669E-2</v>
      </c>
      <c r="M165" s="2">
        <f t="shared" si="29"/>
        <v>1.0751359367276352E-2</v>
      </c>
      <c r="N165" s="1">
        <v>5135</v>
      </c>
      <c r="O165" s="1">
        <v>2770</v>
      </c>
      <c r="P165" s="1">
        <v>100</v>
      </c>
      <c r="Q165" s="1">
        <v>20</v>
      </c>
      <c r="R165" s="1">
        <v>14</v>
      </c>
      <c r="S165" s="1">
        <v>53</v>
      </c>
      <c r="T165" s="1">
        <v>0</v>
      </c>
      <c r="W165" s="1"/>
      <c r="Y165" s="1"/>
      <c r="Z165" s="1"/>
      <c r="AA165" s="1"/>
      <c r="AB165" s="1"/>
      <c r="AG165" t="str">
        <f t="shared" si="32"/>
        <v>Windham</v>
      </c>
      <c r="AH165" t="s">
        <v>1550</v>
      </c>
      <c r="AI165" s="11">
        <v>2</v>
      </c>
      <c r="AJ165" s="7">
        <v>60</v>
      </c>
      <c r="AL165" s="7" t="s">
        <v>4714</v>
      </c>
      <c r="AM165" t="s">
        <v>4670</v>
      </c>
      <c r="AN165" t="s">
        <v>4262</v>
      </c>
      <c r="AO165" t="s">
        <v>2107</v>
      </c>
      <c r="AP165" t="str">
        <f t="shared" si="30"/>
        <v>09015</v>
      </c>
      <c r="AQ165" t="s">
        <v>2389</v>
      </c>
      <c r="AR165" t="str">
        <f t="shared" si="31"/>
        <v>0986790</v>
      </c>
      <c r="AV165">
        <v>27.92</v>
      </c>
      <c r="AW165">
        <v>0.85</v>
      </c>
      <c r="AX165">
        <v>27.07</v>
      </c>
      <c r="AY165" s="2"/>
    </row>
    <row r="166" spans="1:51" hidden="1" outlineLevel="1">
      <c r="A166" t="s">
        <v>1186</v>
      </c>
      <c r="B166" s="11" t="s">
        <v>3032</v>
      </c>
      <c r="C166" s="1">
        <f t="shared" si="22"/>
        <v>14868</v>
      </c>
      <c r="D166" s="7">
        <f>IF(N166&gt;0, RANK(N166,(N166:P166,Q166:AE166)),0)</f>
        <v>1</v>
      </c>
      <c r="E166" s="7">
        <f>IF(O166&gt;0,RANK(O166,(N166:P166,Q166:AE166)),0)</f>
        <v>2</v>
      </c>
      <c r="F166" s="7">
        <f t="shared" si="23"/>
        <v>3</v>
      </c>
      <c r="G166" s="1">
        <f t="shared" si="24"/>
        <v>4044</v>
      </c>
      <c r="H166" s="2">
        <f t="shared" si="25"/>
        <v>0.27199354317998387</v>
      </c>
      <c r="I166" s="8"/>
      <c r="J166" s="2">
        <f t="shared" si="26"/>
        <v>0.62530266343825669</v>
      </c>
      <c r="K166" s="2">
        <f t="shared" si="27"/>
        <v>0.35330912025827282</v>
      </c>
      <c r="L166" s="2">
        <f t="shared" si="28"/>
        <v>9.3489373150390104E-3</v>
      </c>
      <c r="M166" s="2">
        <f t="shared" si="29"/>
        <v>1.2039278988431476E-2</v>
      </c>
      <c r="N166" s="1">
        <v>9297</v>
      </c>
      <c r="O166" s="1">
        <v>5253</v>
      </c>
      <c r="P166" s="1">
        <v>139</v>
      </c>
      <c r="Q166" s="1">
        <v>41</v>
      </c>
      <c r="R166" s="1">
        <v>19</v>
      </c>
      <c r="S166" s="1">
        <v>117</v>
      </c>
      <c r="T166" s="1">
        <v>2</v>
      </c>
      <c r="W166" s="1"/>
      <c r="Y166" s="1"/>
      <c r="Z166" s="1"/>
      <c r="AA166" s="1"/>
      <c r="AB166" s="1"/>
      <c r="AG166" t="str">
        <f t="shared" si="32"/>
        <v>Windsor</v>
      </c>
      <c r="AH166" t="s">
        <v>3648</v>
      </c>
      <c r="AI166" s="11">
        <v>1</v>
      </c>
      <c r="AJ166" s="7">
        <v>26</v>
      </c>
      <c r="AL166" s="7" t="s">
        <v>4714</v>
      </c>
      <c r="AM166" t="s">
        <v>3989</v>
      </c>
      <c r="AN166" t="s">
        <v>4151</v>
      </c>
      <c r="AO166" t="s">
        <v>1110</v>
      </c>
      <c r="AP166" t="str">
        <f t="shared" si="30"/>
        <v>09003</v>
      </c>
      <c r="AQ166" t="s">
        <v>2389</v>
      </c>
      <c r="AR166" t="str">
        <f t="shared" si="31"/>
        <v>0987000</v>
      </c>
      <c r="AV166">
        <v>31.05</v>
      </c>
      <c r="AW166">
        <v>1.43</v>
      </c>
      <c r="AX166">
        <v>29.63</v>
      </c>
      <c r="AY166" s="2"/>
    </row>
    <row r="167" spans="1:51" hidden="1" outlineLevel="1">
      <c r="A167" t="s">
        <v>3591</v>
      </c>
      <c r="B167" s="11" t="s">
        <v>3032</v>
      </c>
      <c r="C167" s="1">
        <f t="shared" si="22"/>
        <v>5985</v>
      </c>
      <c r="D167" s="7">
        <f>IF(N167&gt;0, RANK(N167,(N167:P167,Q167:AE167)),0)</f>
        <v>1</v>
      </c>
      <c r="E167" s="7">
        <f>IF(O167&gt;0,RANK(O167,(N167:P167,Q167:AE167)),0)</f>
        <v>2</v>
      </c>
      <c r="F167" s="7">
        <f t="shared" si="23"/>
        <v>3</v>
      </c>
      <c r="G167" s="1">
        <f t="shared" si="24"/>
        <v>547</v>
      </c>
      <c r="H167" s="2">
        <f t="shared" si="25"/>
        <v>9.1395154553049293E-2</v>
      </c>
      <c r="I167" s="8"/>
      <c r="J167" s="2">
        <f t="shared" si="26"/>
        <v>0.53550543024227237</v>
      </c>
      <c r="K167" s="2">
        <f t="shared" si="27"/>
        <v>0.44411027568922307</v>
      </c>
      <c r="L167" s="2">
        <f t="shared" si="28"/>
        <v>9.1896407685881365E-3</v>
      </c>
      <c r="M167" s="2">
        <f t="shared" si="29"/>
        <v>1.1194653299916424E-2</v>
      </c>
      <c r="N167" s="1">
        <v>3205</v>
      </c>
      <c r="O167" s="1">
        <v>2658</v>
      </c>
      <c r="P167" s="1">
        <v>55</v>
      </c>
      <c r="Q167" s="1">
        <v>11</v>
      </c>
      <c r="R167" s="1">
        <v>7</v>
      </c>
      <c r="S167" s="1">
        <v>49</v>
      </c>
      <c r="T167" s="1">
        <v>0</v>
      </c>
      <c r="W167" s="1"/>
      <c r="Y167" s="1"/>
      <c r="Z167" s="1"/>
      <c r="AA167" s="1"/>
      <c r="AB167" s="1"/>
      <c r="AG167" t="str">
        <f t="shared" si="32"/>
        <v>Windsor Locks</v>
      </c>
      <c r="AH167" t="s">
        <v>3648</v>
      </c>
      <c r="AI167" s="11">
        <v>1</v>
      </c>
      <c r="AJ167" s="7">
        <v>22</v>
      </c>
      <c r="AL167" s="7" t="s">
        <v>4714</v>
      </c>
      <c r="AM167" t="s">
        <v>3989</v>
      </c>
      <c r="AN167" t="s">
        <v>4402</v>
      </c>
      <c r="AO167" t="s">
        <v>1111</v>
      </c>
      <c r="AP167" t="str">
        <f t="shared" si="30"/>
        <v>09003</v>
      </c>
      <c r="AQ167" t="s">
        <v>2389</v>
      </c>
      <c r="AR167" t="str">
        <f t="shared" si="31"/>
        <v>0987070</v>
      </c>
      <c r="AV167">
        <v>9.36</v>
      </c>
      <c r="AW167">
        <v>0.33</v>
      </c>
      <c r="AX167">
        <v>9.0299999999999994</v>
      </c>
      <c r="AY167" s="2"/>
    </row>
    <row r="168" spans="1:51" hidden="1" outlineLevel="1">
      <c r="A168" t="s">
        <v>1386</v>
      </c>
      <c r="B168" s="11" t="s">
        <v>3032</v>
      </c>
      <c r="C168" s="1">
        <f t="shared" si="22"/>
        <v>8376</v>
      </c>
      <c r="D168" s="7">
        <f>IF(N168&gt;0, RANK(N168,(N168:P168,Q168:AE168)),0)</f>
        <v>2</v>
      </c>
      <c r="E168" s="7">
        <f>IF(O168&gt;0,RANK(O168,(N168:P168,Q168:AE168)),0)</f>
        <v>1</v>
      </c>
      <c r="F168" s="7">
        <f t="shared" si="23"/>
        <v>3</v>
      </c>
      <c r="G168" s="1">
        <f t="shared" si="24"/>
        <v>2257</v>
      </c>
      <c r="H168" s="2">
        <f t="shared" si="25"/>
        <v>0.26946036294173831</v>
      </c>
      <c r="I168" s="8"/>
      <c r="J168" s="2">
        <f t="shared" si="26"/>
        <v>0.35673352435530087</v>
      </c>
      <c r="K168" s="2">
        <f t="shared" si="27"/>
        <v>0.62619388729703918</v>
      </c>
      <c r="L168" s="2">
        <f t="shared" si="28"/>
        <v>8.8347659980897806E-3</v>
      </c>
      <c r="M168" s="2">
        <f t="shared" si="29"/>
        <v>8.2378223495701199E-3</v>
      </c>
      <c r="N168" s="1">
        <v>2988</v>
      </c>
      <c r="O168" s="1">
        <v>5245</v>
      </c>
      <c r="P168" s="1">
        <v>74</v>
      </c>
      <c r="Q168" s="1">
        <v>12</v>
      </c>
      <c r="R168" s="1">
        <v>22</v>
      </c>
      <c r="S168" s="1">
        <v>35</v>
      </c>
      <c r="T168" s="1">
        <v>0</v>
      </c>
      <c r="W168" s="1"/>
      <c r="Y168" s="1"/>
      <c r="Z168" s="1"/>
      <c r="AA168" s="1"/>
      <c r="AB168" s="1"/>
      <c r="AG168" t="str">
        <f t="shared" si="32"/>
        <v>Wolcott</v>
      </c>
      <c r="AH168" t="s">
        <v>2452</v>
      </c>
      <c r="AI168" s="11">
        <v>5</v>
      </c>
      <c r="AJ168" s="7">
        <v>87</v>
      </c>
      <c r="AL168" s="7" t="s">
        <v>4714</v>
      </c>
      <c r="AM168" t="s">
        <v>3218</v>
      </c>
      <c r="AN168" t="s">
        <v>4016</v>
      </c>
      <c r="AO168" t="s">
        <v>764</v>
      </c>
      <c r="AP168" t="str">
        <f t="shared" si="30"/>
        <v>09009</v>
      </c>
      <c r="AQ168" t="s">
        <v>2389</v>
      </c>
      <c r="AR168" t="str">
        <f t="shared" si="31"/>
        <v>0987560</v>
      </c>
      <c r="AV168">
        <v>21.11</v>
      </c>
      <c r="AW168">
        <v>0.68</v>
      </c>
      <c r="AX168">
        <v>20.43</v>
      </c>
      <c r="AY168" s="2"/>
    </row>
    <row r="169" spans="1:51" hidden="1" outlineLevel="1">
      <c r="A169" t="s">
        <v>2238</v>
      </c>
      <c r="B169" s="11" t="s">
        <v>3032</v>
      </c>
      <c r="C169" s="1">
        <f t="shared" si="22"/>
        <v>5428</v>
      </c>
      <c r="D169" s="7">
        <f>IF(N169&gt;0, RANK(N169,(N169:P169,Q169:AE169)),0)</f>
        <v>1</v>
      </c>
      <c r="E169" s="7">
        <f>IF(O169&gt;0,RANK(O169,(N169:P169,Q169:AE169)),0)</f>
        <v>2</v>
      </c>
      <c r="F169" s="7">
        <f t="shared" si="23"/>
        <v>3</v>
      </c>
      <c r="G169" s="1">
        <f t="shared" si="24"/>
        <v>780</v>
      </c>
      <c r="H169" s="2">
        <f t="shared" si="25"/>
        <v>0.14369933677229182</v>
      </c>
      <c r="I169" s="8"/>
      <c r="J169" s="2">
        <f t="shared" si="26"/>
        <v>0.56558585114222548</v>
      </c>
      <c r="K169" s="2">
        <f t="shared" si="27"/>
        <v>0.42188651436993369</v>
      </c>
      <c r="L169" s="2">
        <f t="shared" si="28"/>
        <v>7.3691967575534268E-3</v>
      </c>
      <c r="M169" s="2">
        <f t="shared" si="29"/>
        <v>5.1584377302874062E-3</v>
      </c>
      <c r="N169" s="1">
        <v>3070</v>
      </c>
      <c r="O169" s="1">
        <v>2290</v>
      </c>
      <c r="P169" s="1">
        <v>40</v>
      </c>
      <c r="Q169" s="1">
        <v>14</v>
      </c>
      <c r="R169" s="1">
        <v>3</v>
      </c>
      <c r="S169" s="1">
        <v>11</v>
      </c>
      <c r="T169" s="1">
        <v>0</v>
      </c>
      <c r="W169" s="1"/>
      <c r="Y169" s="1"/>
      <c r="Z169" s="1"/>
      <c r="AA169" s="1"/>
      <c r="AB169" s="1"/>
      <c r="AG169" t="str">
        <f t="shared" si="32"/>
        <v>Woodbridge</v>
      </c>
      <c r="AH169" t="s">
        <v>2452</v>
      </c>
      <c r="AI169" s="11">
        <v>3</v>
      </c>
      <c r="AJ169" s="7">
        <v>138</v>
      </c>
      <c r="AL169" s="7" t="s">
        <v>4714</v>
      </c>
      <c r="AM169" t="s">
        <v>3218</v>
      </c>
      <c r="AN169" t="s">
        <v>4416</v>
      </c>
      <c r="AO169" t="s">
        <v>1470</v>
      </c>
      <c r="AP169" t="str">
        <f t="shared" si="30"/>
        <v>09009</v>
      </c>
      <c r="AQ169" t="s">
        <v>2389</v>
      </c>
      <c r="AR169" t="str">
        <f t="shared" si="31"/>
        <v>0987700</v>
      </c>
      <c r="AV169">
        <v>19.23</v>
      </c>
      <c r="AW169">
        <v>0.39</v>
      </c>
      <c r="AX169">
        <v>18.829999999999998</v>
      </c>
      <c r="AY169" s="2"/>
    </row>
    <row r="170" spans="1:51" hidden="1" outlineLevel="1">
      <c r="A170" t="s">
        <v>2483</v>
      </c>
      <c r="B170" s="11" t="s">
        <v>3032</v>
      </c>
      <c r="C170" s="1">
        <f t="shared" si="22"/>
        <v>5859</v>
      </c>
      <c r="D170" s="7">
        <f>IF(N170&gt;0, RANK(N170,(N170:P170,Q170:AE170)),0)</f>
        <v>2</v>
      </c>
      <c r="E170" s="7">
        <f>IF(O170&gt;0,RANK(O170,(N170:P170,Q170:AE170)),0)</f>
        <v>1</v>
      </c>
      <c r="F170" s="7">
        <f t="shared" si="23"/>
        <v>3</v>
      </c>
      <c r="G170" s="1">
        <f t="shared" si="24"/>
        <v>741</v>
      </c>
      <c r="H170" s="2">
        <f t="shared" si="25"/>
        <v>0.12647209421402969</v>
      </c>
      <c r="I170" s="8"/>
      <c r="J170" s="2">
        <f t="shared" si="26"/>
        <v>0.42993684929168802</v>
      </c>
      <c r="K170" s="2">
        <f t="shared" si="27"/>
        <v>0.55640894350571768</v>
      </c>
      <c r="L170" s="2">
        <f t="shared" si="28"/>
        <v>6.9977811913295787E-3</v>
      </c>
      <c r="M170" s="2">
        <f t="shared" si="29"/>
        <v>6.6564260112647808E-3</v>
      </c>
      <c r="N170" s="1">
        <v>2519</v>
      </c>
      <c r="O170" s="1">
        <v>3260</v>
      </c>
      <c r="P170" s="1">
        <v>41</v>
      </c>
      <c r="Q170" s="1">
        <v>20</v>
      </c>
      <c r="R170" s="1">
        <v>3</v>
      </c>
      <c r="S170" s="1">
        <v>16</v>
      </c>
      <c r="T170" s="1">
        <v>0</v>
      </c>
      <c r="W170" s="1"/>
      <c r="Y170" s="1"/>
      <c r="Z170" s="1"/>
      <c r="AA170" s="1"/>
      <c r="AB170" s="1"/>
      <c r="AG170" t="str">
        <f t="shared" si="32"/>
        <v>Woodbury</v>
      </c>
      <c r="AH170" t="s">
        <v>3281</v>
      </c>
      <c r="AI170" s="11">
        <v>5</v>
      </c>
      <c r="AJ170" s="7">
        <v>94</v>
      </c>
      <c r="AL170" s="7" t="s">
        <v>4714</v>
      </c>
      <c r="AM170" t="s">
        <v>3632</v>
      </c>
      <c r="AN170" t="s">
        <v>4016</v>
      </c>
      <c r="AO170" t="s">
        <v>1471</v>
      </c>
      <c r="AP170" t="str">
        <f t="shared" si="30"/>
        <v>09005</v>
      </c>
      <c r="AQ170" t="s">
        <v>2389</v>
      </c>
      <c r="AR170" t="str">
        <f t="shared" si="31"/>
        <v>0987910</v>
      </c>
      <c r="AV170">
        <v>36.729999999999997</v>
      </c>
      <c r="AW170">
        <v>0.27</v>
      </c>
      <c r="AX170">
        <v>36.47</v>
      </c>
      <c r="AY170" s="2"/>
    </row>
    <row r="171" spans="1:51" hidden="1" outlineLevel="1">
      <c r="A171" t="s">
        <v>1260</v>
      </c>
      <c r="B171" s="11" t="s">
        <v>3032</v>
      </c>
      <c r="C171" s="1">
        <f t="shared" si="22"/>
        <v>4291</v>
      </c>
      <c r="D171" s="7">
        <f>IF(N171&gt;0, RANK(N171,(N171:P171,Q171:AE171)),0)</f>
        <v>2</v>
      </c>
      <c r="E171" s="7">
        <f>IF(O171&gt;0,RANK(O171,(N171:P171,Q171:AE171)),0)</f>
        <v>1</v>
      </c>
      <c r="F171" s="7">
        <f t="shared" si="23"/>
        <v>3</v>
      </c>
      <c r="G171" s="1">
        <f t="shared" si="24"/>
        <v>233</v>
      </c>
      <c r="H171" s="2">
        <f t="shared" si="25"/>
        <v>5.4299697040316945E-2</v>
      </c>
      <c r="I171" s="8"/>
      <c r="J171" s="2">
        <f t="shared" si="26"/>
        <v>0.46515963644838032</v>
      </c>
      <c r="K171" s="2">
        <f t="shared" si="27"/>
        <v>0.51945933348869733</v>
      </c>
      <c r="L171" s="2">
        <f t="shared" si="28"/>
        <v>7.9235609415054774E-3</v>
      </c>
      <c r="M171" s="2">
        <f t="shared" si="29"/>
        <v>7.4574691214168744E-3</v>
      </c>
      <c r="N171" s="1">
        <v>1996</v>
      </c>
      <c r="O171" s="1">
        <v>2229</v>
      </c>
      <c r="P171" s="1">
        <v>34</v>
      </c>
      <c r="Q171" s="1">
        <v>9</v>
      </c>
      <c r="R171" s="1">
        <v>4</v>
      </c>
      <c r="S171" s="1">
        <v>19</v>
      </c>
      <c r="T171" s="1">
        <v>0</v>
      </c>
      <c r="W171" s="1"/>
      <c r="Y171" s="1"/>
      <c r="Z171" s="1"/>
      <c r="AA171" s="1"/>
      <c r="AB171" s="1"/>
      <c r="AG171" t="str">
        <f t="shared" si="32"/>
        <v>Woodstock</v>
      </c>
      <c r="AH171" t="s">
        <v>1550</v>
      </c>
      <c r="AI171" s="11">
        <v>2</v>
      </c>
      <c r="AJ171" s="7">
        <v>12</v>
      </c>
      <c r="AL171" s="7" t="s">
        <v>4714</v>
      </c>
      <c r="AM171" t="s">
        <v>4670</v>
      </c>
      <c r="AN171" t="s">
        <v>5171</v>
      </c>
      <c r="AO171" t="s">
        <v>759</v>
      </c>
      <c r="AP171" t="str">
        <f t="shared" si="30"/>
        <v>09015</v>
      </c>
      <c r="AQ171" t="s">
        <v>2389</v>
      </c>
      <c r="AR171" t="str">
        <f t="shared" si="31"/>
        <v>0988190</v>
      </c>
      <c r="AV171">
        <v>61.83</v>
      </c>
      <c r="AW171">
        <v>1.3</v>
      </c>
      <c r="AX171">
        <v>60.54</v>
      </c>
      <c r="AY171" s="2"/>
    </row>
    <row r="172" spans="1:51" collapsed="1">
      <c r="A172" s="11" t="s">
        <v>3317</v>
      </c>
      <c r="B172" s="11" t="s">
        <v>3839</v>
      </c>
      <c r="C172" s="1">
        <f t="shared" si="22"/>
        <v>1578769</v>
      </c>
      <c r="D172" s="7">
        <f>IF(N172&gt;0, RANK(N172,(N172:P172,Q172:AE172)),0)</f>
        <v>1</v>
      </c>
      <c r="E172" s="7">
        <f>IF(O172&gt;0,RANK(O172,(N172:P172,Q172:AE172)),0)</f>
        <v>2</v>
      </c>
      <c r="F172" s="7">
        <f t="shared" si="23"/>
        <v>3</v>
      </c>
      <c r="G172" s="1">
        <f t="shared" si="24"/>
        <v>163662</v>
      </c>
      <c r="H172" s="2">
        <f t="shared" si="25"/>
        <v>0.1036643106116221</v>
      </c>
      <c r="I172" s="8"/>
      <c r="J172" s="2">
        <f t="shared" si="26"/>
        <v>0.54313708971990204</v>
      </c>
      <c r="K172" s="2">
        <f t="shared" si="27"/>
        <v>0.43947277910827992</v>
      </c>
      <c r="L172" s="2">
        <f t="shared" si="28"/>
        <v>8.2146279791407099E-3</v>
      </c>
      <c r="M172" s="2">
        <f t="shared" si="29"/>
        <v>9.1755031926773253E-3</v>
      </c>
      <c r="N172" s="1">
        <f t="shared" ref="N172:T172" si="33">SUM(N3:N171)</f>
        <v>857488</v>
      </c>
      <c r="O172" s="1">
        <f t="shared" si="33"/>
        <v>693826</v>
      </c>
      <c r="P172" s="1">
        <f t="shared" si="33"/>
        <v>12969</v>
      </c>
      <c r="Q172" s="1">
        <f t="shared" si="33"/>
        <v>3367</v>
      </c>
      <c r="R172" s="1">
        <f t="shared" si="33"/>
        <v>1543</v>
      </c>
      <c r="S172" s="1">
        <f t="shared" si="33"/>
        <v>9564</v>
      </c>
      <c r="T172" s="1">
        <f t="shared" si="33"/>
        <v>12</v>
      </c>
      <c r="U172" s="1"/>
      <c r="V172" s="1"/>
      <c r="W172" s="1"/>
      <c r="X172" s="1"/>
      <c r="Y172" s="1"/>
      <c r="Z172" s="1"/>
      <c r="AA172" s="1"/>
      <c r="AB172" s="1"/>
      <c r="AG172" t="str">
        <f t="shared" si="32"/>
        <v>Connecticut</v>
      </c>
      <c r="AL172" s="7" t="s">
        <v>4714</v>
      </c>
      <c r="AP172" t="str">
        <f t="shared" si="30"/>
        <v>09</v>
      </c>
      <c r="AQ172" t="s">
        <v>2301</v>
      </c>
      <c r="AR172" t="str">
        <f t="shared" si="31"/>
        <v>09</v>
      </c>
      <c r="AV172">
        <v>5543.33</v>
      </c>
      <c r="AW172">
        <v>698.53</v>
      </c>
      <c r="AX172">
        <v>4844.8</v>
      </c>
    </row>
    <row r="173" spans="1:51">
      <c r="A173" s="11"/>
      <c r="B173" s="11"/>
      <c r="C173" s="1"/>
      <c r="D173" s="7"/>
      <c r="E173" s="7"/>
      <c r="F173" s="7"/>
      <c r="G173" s="1"/>
      <c r="I173" s="17"/>
      <c r="J173" s="2"/>
      <c r="K173" s="2"/>
      <c r="L173" s="2"/>
      <c r="M173" s="2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</row>
    <row r="174" spans="1:51" hidden="1" outlineLevel="1">
      <c r="A174" t="s">
        <v>2262</v>
      </c>
      <c r="B174" s="11" t="s">
        <v>3145</v>
      </c>
      <c r="C174" s="1">
        <f t="shared" ref="C174:C237" si="34">SUM(N174:AE174)</f>
        <v>420</v>
      </c>
      <c r="D174" s="7">
        <f>IF(N174&gt;0, RANK(N174,(N174:P174,Q174:AE174)),0)</f>
        <v>2</v>
      </c>
      <c r="E174" s="7">
        <f>IF(O174&gt;0,RANK(O174,(N174:P174,Q174:AE174)),0)</f>
        <v>1</v>
      </c>
      <c r="F174" s="7">
        <f t="shared" ref="F174:F237" si="35">IF(P174&gt;0,RANK(P174,(N174:AE174)),0)</f>
        <v>3</v>
      </c>
      <c r="G174" s="1">
        <f t="shared" si="24"/>
        <v>70</v>
      </c>
      <c r="H174" s="2">
        <f t="shared" si="25"/>
        <v>0.16666666666666666</v>
      </c>
      <c r="I174" s="8"/>
      <c r="J174" s="2">
        <f t="shared" ref="J174:J237" si="36">IF(C174=0,"-",N174/C174)</f>
        <v>0.40238095238095239</v>
      </c>
      <c r="K174" s="2">
        <f t="shared" ref="K174:K237" si="37">IF(C174=0,"-",O174/C174)</f>
        <v>0.56904761904761902</v>
      </c>
      <c r="L174" s="2">
        <f t="shared" ref="L174:L237" si="38">IF(C174=0,"-",P174/C174)</f>
        <v>1.4285714285714285E-2</v>
      </c>
      <c r="M174" s="2">
        <f t="shared" ref="M174:M237" si="39">IF(C174=0,"-",(1-J174-K174-L174))</f>
        <v>1.4285714285714296E-2</v>
      </c>
      <c r="N174" s="1">
        <v>169</v>
      </c>
      <c r="O174" s="1">
        <v>239</v>
      </c>
      <c r="P174" s="1">
        <v>6</v>
      </c>
      <c r="Q174" s="1">
        <v>2</v>
      </c>
      <c r="R174" s="1">
        <v>2</v>
      </c>
      <c r="S174" s="1">
        <v>2</v>
      </c>
      <c r="T174" s="73"/>
      <c r="U174" s="1"/>
      <c r="V174" s="1"/>
      <c r="W174" s="1">
        <v>0</v>
      </c>
      <c r="X174" s="1"/>
      <c r="Y174" s="1"/>
      <c r="Z174" s="1"/>
      <c r="AA174" s="1"/>
      <c r="AB174" s="1"/>
      <c r="AG174" t="str">
        <f t="shared" si="32"/>
        <v>Abbot</v>
      </c>
      <c r="AH174" t="s">
        <v>2975</v>
      </c>
      <c r="AI174">
        <v>2</v>
      </c>
      <c r="AJ174">
        <v>143</v>
      </c>
      <c r="AL174" t="s">
        <v>3913</v>
      </c>
      <c r="AM174" t="s">
        <v>4350</v>
      </c>
      <c r="AN174" t="s">
        <v>3632</v>
      </c>
      <c r="AO174" t="s">
        <v>887</v>
      </c>
      <c r="AP174" t="str">
        <f t="shared" ref="AP174:AP237" si="40">AL174&amp;AM174</f>
        <v>23021</v>
      </c>
      <c r="AQ174" t="s">
        <v>2389</v>
      </c>
      <c r="AR174" t="str">
        <f t="shared" si="31"/>
        <v>2300100</v>
      </c>
      <c r="AV174">
        <v>35.53</v>
      </c>
      <c r="AW174">
        <v>0.8</v>
      </c>
      <c r="AX174">
        <v>34.74</v>
      </c>
    </row>
    <row r="175" spans="1:51" hidden="1" outlineLevel="1">
      <c r="A175" t="s">
        <v>2462</v>
      </c>
      <c r="B175" s="11" t="s">
        <v>3145</v>
      </c>
      <c r="C175" s="1">
        <f t="shared" si="34"/>
        <v>1184</v>
      </c>
      <c r="D175" s="7">
        <f>IF(N175&gt;0, RANK(N175,(N175:P175,Q175:AE175)),0)</f>
        <v>2</v>
      </c>
      <c r="E175" s="7">
        <f>IF(O175&gt;0,RANK(O175,(N175:P175,Q175:AE175)),0)</f>
        <v>1</v>
      </c>
      <c r="F175" s="7">
        <f t="shared" si="35"/>
        <v>5</v>
      </c>
      <c r="G175" s="1">
        <f t="shared" si="24"/>
        <v>77</v>
      </c>
      <c r="H175" s="2">
        <f t="shared" si="25"/>
        <v>6.5033783783783786E-2</v>
      </c>
      <c r="I175" s="8"/>
      <c r="J175" s="2">
        <f t="shared" si="36"/>
        <v>0.46199324324324326</v>
      </c>
      <c r="K175" s="2">
        <f t="shared" si="37"/>
        <v>0.52702702702702697</v>
      </c>
      <c r="L175" s="2">
        <f t="shared" si="38"/>
        <v>2.5337837837837839E-3</v>
      </c>
      <c r="M175" s="2">
        <f t="shared" si="39"/>
        <v>8.4459459459460418E-3</v>
      </c>
      <c r="N175" s="1">
        <v>547</v>
      </c>
      <c r="O175" s="1">
        <v>624</v>
      </c>
      <c r="P175" s="1">
        <v>3</v>
      </c>
      <c r="Q175" s="1">
        <v>4</v>
      </c>
      <c r="R175" s="1">
        <v>0</v>
      </c>
      <c r="S175" s="1">
        <v>6</v>
      </c>
      <c r="T175" s="73"/>
      <c r="U175" s="1"/>
      <c r="V175" s="1"/>
      <c r="W175" s="1">
        <v>0</v>
      </c>
      <c r="X175" s="1"/>
      <c r="Y175" s="1"/>
      <c r="Z175" s="1"/>
      <c r="AA175" s="1"/>
      <c r="AB175" s="1"/>
      <c r="AG175" t="str">
        <f t="shared" si="32"/>
        <v>Acton</v>
      </c>
      <c r="AH175" t="s">
        <v>4359</v>
      </c>
      <c r="AI175">
        <v>1</v>
      </c>
      <c r="AJ175">
        <v>527</v>
      </c>
      <c r="AL175" t="s">
        <v>3913</v>
      </c>
      <c r="AM175" t="s">
        <v>3971</v>
      </c>
      <c r="AN175" t="s">
        <v>3632</v>
      </c>
      <c r="AO175" t="s">
        <v>881</v>
      </c>
      <c r="AP175" t="str">
        <f t="shared" si="40"/>
        <v>23031</v>
      </c>
      <c r="AQ175" t="s">
        <v>2389</v>
      </c>
      <c r="AR175" t="str">
        <f t="shared" si="31"/>
        <v>2300275</v>
      </c>
      <c r="AV175">
        <v>41.07</v>
      </c>
      <c r="AW175">
        <v>3.41</v>
      </c>
      <c r="AX175">
        <v>37.659999999999997</v>
      </c>
    </row>
    <row r="176" spans="1:51" hidden="1" outlineLevel="1">
      <c r="A176" t="s">
        <v>3401</v>
      </c>
      <c r="B176" s="11" t="s">
        <v>3145</v>
      </c>
      <c r="C176" s="1">
        <f t="shared" si="34"/>
        <v>660</v>
      </c>
      <c r="D176" s="7">
        <f>IF(N176&gt;0, RANK(N176,(N176:P176,Q176:AE176)),0)</f>
        <v>2</v>
      </c>
      <c r="E176" s="7">
        <f>IF(O176&gt;0,RANK(O176,(N176:P176,Q176:AE176)),0)</f>
        <v>1</v>
      </c>
      <c r="F176" s="7">
        <f t="shared" si="35"/>
        <v>3</v>
      </c>
      <c r="G176" s="1">
        <f t="shared" si="24"/>
        <v>91</v>
      </c>
      <c r="H176" s="2">
        <f t="shared" si="25"/>
        <v>0.13787878787878788</v>
      </c>
      <c r="I176" s="8"/>
      <c r="J176" s="2">
        <f t="shared" si="36"/>
        <v>0.41969696969696968</v>
      </c>
      <c r="K176" s="2">
        <f t="shared" si="37"/>
        <v>0.55757575757575761</v>
      </c>
      <c r="L176" s="2">
        <f t="shared" si="38"/>
        <v>1.8181818181818181E-2</v>
      </c>
      <c r="M176" s="2">
        <f t="shared" si="39"/>
        <v>4.5454545454545262E-3</v>
      </c>
      <c r="N176" s="1">
        <v>277</v>
      </c>
      <c r="O176" s="1">
        <v>368</v>
      </c>
      <c r="P176" s="1">
        <v>12</v>
      </c>
      <c r="Q176" s="1">
        <v>0</v>
      </c>
      <c r="R176" s="1">
        <v>1</v>
      </c>
      <c r="S176" s="1">
        <v>2</v>
      </c>
      <c r="T176" s="73"/>
      <c r="U176" s="1"/>
      <c r="V176" s="1"/>
      <c r="W176" s="1">
        <v>0</v>
      </c>
      <c r="X176" s="1"/>
      <c r="Y176" s="1"/>
      <c r="Z176" s="1"/>
      <c r="AA176" s="1"/>
      <c r="AB176" s="1"/>
      <c r="AG176" t="str">
        <f t="shared" si="32"/>
        <v>Addison</v>
      </c>
      <c r="AH176" t="s">
        <v>3830</v>
      </c>
      <c r="AI176">
        <v>2</v>
      </c>
      <c r="AJ176">
        <v>302</v>
      </c>
      <c r="AL176" t="s">
        <v>3913</v>
      </c>
      <c r="AM176" t="s">
        <v>3951</v>
      </c>
      <c r="AN176" t="s">
        <v>3632</v>
      </c>
      <c r="AO176" t="s">
        <v>1391</v>
      </c>
      <c r="AP176" t="str">
        <f t="shared" si="40"/>
        <v>23029</v>
      </c>
      <c r="AQ176" t="s">
        <v>2389</v>
      </c>
      <c r="AR176" t="str">
        <f t="shared" si="31"/>
        <v>2300380</v>
      </c>
      <c r="AV176">
        <v>97.23</v>
      </c>
      <c r="AW176">
        <v>54.85</v>
      </c>
      <c r="AX176">
        <v>42.38</v>
      </c>
    </row>
    <row r="177" spans="1:50" hidden="1" outlineLevel="1">
      <c r="A177" t="s">
        <v>4880</v>
      </c>
      <c r="B177" s="11" t="s">
        <v>3145</v>
      </c>
      <c r="C177" s="1">
        <f t="shared" si="34"/>
        <v>263</v>
      </c>
      <c r="D177" s="7">
        <f>IF(N177&gt;0, RANK(N177,(N177:P177,Q177:AE177)),0)</f>
        <v>1</v>
      </c>
      <c r="E177" s="7">
        <f>IF(O177&gt;0,RANK(O177,(N177:P177,Q177:AE177)),0)</f>
        <v>2</v>
      </c>
      <c r="F177" s="7">
        <f t="shared" si="35"/>
        <v>3</v>
      </c>
      <c r="G177" s="1">
        <f t="shared" si="24"/>
        <v>53</v>
      </c>
      <c r="H177" s="2">
        <f t="shared" si="25"/>
        <v>0.20152091254752852</v>
      </c>
      <c r="I177" s="8"/>
      <c r="J177" s="2">
        <f t="shared" si="36"/>
        <v>0.58935361216730042</v>
      </c>
      <c r="K177" s="2">
        <f t="shared" si="37"/>
        <v>0.38783269961977185</v>
      </c>
      <c r="L177" s="2">
        <f t="shared" si="38"/>
        <v>1.5209125475285171E-2</v>
      </c>
      <c r="M177" s="2">
        <f t="shared" si="39"/>
        <v>7.6045627376425586E-3</v>
      </c>
      <c r="N177" s="1">
        <v>155</v>
      </c>
      <c r="O177" s="1">
        <v>102</v>
      </c>
      <c r="P177" s="1">
        <v>4</v>
      </c>
      <c r="Q177" s="1">
        <v>1</v>
      </c>
      <c r="R177" s="1">
        <v>0</v>
      </c>
      <c r="S177" s="1">
        <v>1</v>
      </c>
      <c r="T177" s="73"/>
      <c r="U177" s="1"/>
      <c r="V177" s="1"/>
      <c r="W177" s="1">
        <v>0</v>
      </c>
      <c r="X177" s="1"/>
      <c r="Y177" s="1"/>
      <c r="Z177" s="1"/>
      <c r="AA177" s="1"/>
      <c r="AB177" s="1"/>
      <c r="AG177" t="str">
        <f>A177</f>
        <v>Albany</v>
      </c>
      <c r="AH177" t="s">
        <v>2904</v>
      </c>
      <c r="AI177">
        <v>2</v>
      </c>
      <c r="AJ177" t="e">
        <v>#N/A</v>
      </c>
      <c r="AL177" t="s">
        <v>3913</v>
      </c>
      <c r="AM177" t="s">
        <v>4671</v>
      </c>
      <c r="AO177" t="s">
        <v>5144</v>
      </c>
      <c r="AP177" t="str">
        <f t="shared" si="40"/>
        <v>23017</v>
      </c>
      <c r="AQ177" t="s">
        <v>4597</v>
      </c>
      <c r="AR177" t="str">
        <f t="shared" si="31"/>
        <v>2300390</v>
      </c>
    </row>
    <row r="178" spans="1:50" hidden="1" outlineLevel="1">
      <c r="A178" t="s">
        <v>1726</v>
      </c>
      <c r="B178" s="11" t="s">
        <v>3145</v>
      </c>
      <c r="C178" s="1">
        <f t="shared" si="34"/>
        <v>1077</v>
      </c>
      <c r="D178" s="7">
        <f>IF(N178&gt;0, RANK(N178,(N178:P178,Q178:AE178)),0)</f>
        <v>2</v>
      </c>
      <c r="E178" s="7">
        <f>IF(O178&gt;0,RANK(O178,(N178:P178,Q178:AE178)),0)</f>
        <v>1</v>
      </c>
      <c r="F178" s="7">
        <f t="shared" si="35"/>
        <v>3</v>
      </c>
      <c r="G178" s="1">
        <f t="shared" si="24"/>
        <v>165</v>
      </c>
      <c r="H178" s="2">
        <f t="shared" si="25"/>
        <v>0.15320334261838439</v>
      </c>
      <c r="I178" s="8"/>
      <c r="J178" s="2">
        <f t="shared" si="36"/>
        <v>0.41039925719591458</v>
      </c>
      <c r="K178" s="2">
        <f t="shared" si="37"/>
        <v>0.56360259981429894</v>
      </c>
      <c r="L178" s="2">
        <f t="shared" si="38"/>
        <v>1.6713091922005572E-2</v>
      </c>
      <c r="M178" s="2">
        <f t="shared" si="39"/>
        <v>9.2850510677809604E-3</v>
      </c>
      <c r="N178" s="1">
        <v>442</v>
      </c>
      <c r="O178" s="1">
        <v>607</v>
      </c>
      <c r="P178" s="1">
        <v>18</v>
      </c>
      <c r="Q178" s="1">
        <v>0</v>
      </c>
      <c r="R178" s="1">
        <v>1</v>
      </c>
      <c r="S178" s="1">
        <v>9</v>
      </c>
      <c r="T178" s="73"/>
      <c r="U178" s="1"/>
      <c r="V178" s="1"/>
      <c r="W178" s="1">
        <v>0</v>
      </c>
      <c r="X178" s="1"/>
      <c r="Y178" s="1"/>
      <c r="Z178" s="1"/>
      <c r="AA178" s="1"/>
      <c r="AB178" s="1"/>
      <c r="AG178" t="str">
        <f t="shared" si="32"/>
        <v>Albion</v>
      </c>
      <c r="AH178" t="s">
        <v>2725</v>
      </c>
      <c r="AI178">
        <v>1</v>
      </c>
      <c r="AJ178">
        <v>323</v>
      </c>
      <c r="AL178" t="s">
        <v>3913</v>
      </c>
      <c r="AM178" t="s">
        <v>3234</v>
      </c>
      <c r="AN178" t="s">
        <v>3632</v>
      </c>
      <c r="AO178" t="s">
        <v>882</v>
      </c>
      <c r="AP178" t="str">
        <f t="shared" si="40"/>
        <v>23011</v>
      </c>
      <c r="AQ178" t="s">
        <v>2389</v>
      </c>
      <c r="AR178" t="str">
        <f t="shared" si="31"/>
        <v>2300590</v>
      </c>
      <c r="AV178">
        <v>39.479999999999997</v>
      </c>
      <c r="AW178">
        <v>0.63</v>
      </c>
      <c r="AX178">
        <v>38.85</v>
      </c>
    </row>
    <row r="179" spans="1:50" hidden="1" outlineLevel="1">
      <c r="A179" t="s">
        <v>3173</v>
      </c>
      <c r="B179" s="11" t="s">
        <v>3145</v>
      </c>
      <c r="C179" s="1">
        <f t="shared" si="34"/>
        <v>298</v>
      </c>
      <c r="D179" s="7">
        <f>IF(N179&gt;0, RANK(N179,(N179:P179,Q179:AE179)),0)</f>
        <v>2</v>
      </c>
      <c r="E179" s="7">
        <f>IF(O179&gt;0,RANK(O179,(N179:P179,Q179:AE179)),0)</f>
        <v>1</v>
      </c>
      <c r="F179" s="7">
        <f t="shared" si="35"/>
        <v>3</v>
      </c>
      <c r="G179" s="1">
        <f t="shared" si="24"/>
        <v>48</v>
      </c>
      <c r="H179" s="2">
        <f t="shared" si="25"/>
        <v>0.16107382550335569</v>
      </c>
      <c r="I179" s="8"/>
      <c r="J179" s="2">
        <f t="shared" si="36"/>
        <v>0.41610738255033558</v>
      </c>
      <c r="K179" s="2">
        <f t="shared" si="37"/>
        <v>0.57718120805369133</v>
      </c>
      <c r="L179" s="2">
        <f t="shared" si="38"/>
        <v>3.3557046979865771E-3</v>
      </c>
      <c r="M179" s="2">
        <f t="shared" si="39"/>
        <v>3.3557046979864565E-3</v>
      </c>
      <c r="N179" s="1">
        <v>124</v>
      </c>
      <c r="O179" s="1">
        <v>172</v>
      </c>
      <c r="P179" s="1">
        <v>1</v>
      </c>
      <c r="Q179" s="1">
        <v>0</v>
      </c>
      <c r="R179" s="1">
        <v>0</v>
      </c>
      <c r="S179" s="1">
        <v>1</v>
      </c>
      <c r="T179" s="73"/>
      <c r="U179" s="1"/>
      <c r="V179" s="1"/>
      <c r="W179" s="1">
        <v>0</v>
      </c>
      <c r="X179" s="1"/>
      <c r="Y179" s="1"/>
      <c r="Z179" s="1"/>
      <c r="AA179" s="1"/>
      <c r="AB179" s="1"/>
      <c r="AG179" t="str">
        <f t="shared" si="32"/>
        <v>Alexander</v>
      </c>
      <c r="AH179" t="s">
        <v>3830</v>
      </c>
      <c r="AI179">
        <v>2</v>
      </c>
      <c r="AJ179">
        <v>158</v>
      </c>
      <c r="AL179" t="s">
        <v>3913</v>
      </c>
      <c r="AM179" t="s">
        <v>3951</v>
      </c>
      <c r="AN179" t="s">
        <v>1399</v>
      </c>
      <c r="AO179" t="s">
        <v>5194</v>
      </c>
      <c r="AP179" t="str">
        <f t="shared" si="40"/>
        <v>23029</v>
      </c>
      <c r="AQ179" t="s">
        <v>2389</v>
      </c>
      <c r="AR179" t="str">
        <f t="shared" si="31"/>
        <v>2300660</v>
      </c>
      <c r="AV179">
        <v>45.11</v>
      </c>
      <c r="AW179">
        <v>5.53</v>
      </c>
      <c r="AX179">
        <v>39.58</v>
      </c>
    </row>
    <row r="180" spans="1:50" hidden="1" outlineLevel="1">
      <c r="A180" t="s">
        <v>1727</v>
      </c>
      <c r="B180" s="11" t="s">
        <v>3145</v>
      </c>
      <c r="C180" s="1">
        <f t="shared" si="34"/>
        <v>1789</v>
      </c>
      <c r="D180" s="7">
        <f>IF(N180&gt;0, RANK(N180,(N180:P180,Q180:AE180)),0)</f>
        <v>1</v>
      </c>
      <c r="E180" s="7">
        <f>IF(O180&gt;0,RANK(O180,(N180:P180,Q180:AE180)),0)</f>
        <v>2</v>
      </c>
      <c r="F180" s="7">
        <f t="shared" si="35"/>
        <v>3</v>
      </c>
      <c r="G180" s="1">
        <f t="shared" si="24"/>
        <v>8</v>
      </c>
      <c r="H180" s="2">
        <f t="shared" si="25"/>
        <v>4.4717719396310789E-3</v>
      </c>
      <c r="I180" s="8"/>
      <c r="J180" s="2">
        <f t="shared" si="36"/>
        <v>0.49245388485187258</v>
      </c>
      <c r="K180" s="2">
        <f t="shared" si="37"/>
        <v>0.48798211291224147</v>
      </c>
      <c r="L180" s="2">
        <f t="shared" si="38"/>
        <v>1.0620458356623811E-2</v>
      </c>
      <c r="M180" s="2">
        <f t="shared" si="39"/>
        <v>8.9435438792621353E-3</v>
      </c>
      <c r="N180" s="1">
        <v>881</v>
      </c>
      <c r="O180" s="1">
        <v>873</v>
      </c>
      <c r="P180" s="1">
        <v>19</v>
      </c>
      <c r="Q180" s="1">
        <v>9</v>
      </c>
      <c r="R180" s="1">
        <v>2</v>
      </c>
      <c r="S180" s="1">
        <v>5</v>
      </c>
      <c r="T180" s="73"/>
      <c r="U180" s="1"/>
      <c r="V180" s="1"/>
      <c r="W180" s="1">
        <v>0</v>
      </c>
      <c r="X180" s="1"/>
      <c r="Y180" s="1"/>
      <c r="Z180" s="1"/>
      <c r="AA180" s="1"/>
      <c r="AB180" s="1"/>
      <c r="AG180" t="str">
        <f t="shared" si="32"/>
        <v>Alfred</v>
      </c>
      <c r="AH180" t="s">
        <v>4359</v>
      </c>
      <c r="AI180">
        <v>1</v>
      </c>
      <c r="AJ180">
        <v>531</v>
      </c>
      <c r="AL180" t="s">
        <v>3913</v>
      </c>
      <c r="AM180" t="s">
        <v>3971</v>
      </c>
      <c r="AN180" t="s">
        <v>1399</v>
      </c>
      <c r="AO180" t="s">
        <v>408</v>
      </c>
      <c r="AP180" t="str">
        <f t="shared" si="40"/>
        <v>23031</v>
      </c>
      <c r="AQ180" t="s">
        <v>2389</v>
      </c>
      <c r="AR180" t="str">
        <f t="shared" si="31"/>
        <v>2300730</v>
      </c>
      <c r="AV180">
        <v>27.91</v>
      </c>
      <c r="AW180">
        <v>0.67</v>
      </c>
      <c r="AX180">
        <v>27.24</v>
      </c>
    </row>
    <row r="181" spans="1:50" hidden="1" outlineLevel="1">
      <c r="A181" t="s">
        <v>1961</v>
      </c>
      <c r="B181" s="11" t="s">
        <v>3145</v>
      </c>
      <c r="C181" s="1">
        <f t="shared" si="34"/>
        <v>181</v>
      </c>
      <c r="D181" s="7">
        <f>IF(N181&gt;0, RANK(N181,(N181:P181,Q181:AE181)),0)</f>
        <v>1</v>
      </c>
      <c r="E181" s="7">
        <f>IF(O181&gt;0,RANK(O181,(N181:P181,Q181:AE181)),0)</f>
        <v>2</v>
      </c>
      <c r="F181" s="7">
        <f t="shared" si="35"/>
        <v>3</v>
      </c>
      <c r="G181" s="1">
        <f t="shared" si="24"/>
        <v>1</v>
      </c>
      <c r="H181" s="2">
        <f t="shared" si="25"/>
        <v>5.5248618784530384E-3</v>
      </c>
      <c r="I181" s="8"/>
      <c r="J181" s="2">
        <f t="shared" si="36"/>
        <v>0.49723756906077349</v>
      </c>
      <c r="K181" s="2">
        <f t="shared" si="37"/>
        <v>0.49171270718232046</v>
      </c>
      <c r="L181" s="2">
        <f t="shared" si="38"/>
        <v>1.1049723756906077E-2</v>
      </c>
      <c r="M181" s="2">
        <f t="shared" si="39"/>
        <v>-8.3266726846886741E-17</v>
      </c>
      <c r="N181" s="1">
        <v>90</v>
      </c>
      <c r="O181" s="1">
        <v>89</v>
      </c>
      <c r="P181" s="1">
        <v>2</v>
      </c>
      <c r="Q181" s="1">
        <v>0</v>
      </c>
      <c r="R181" s="1">
        <v>0</v>
      </c>
      <c r="S181" s="1">
        <v>0</v>
      </c>
      <c r="T181" s="73"/>
      <c r="U181" s="1"/>
      <c r="V181" s="1"/>
      <c r="W181" s="1">
        <v>0</v>
      </c>
      <c r="X181" s="1"/>
      <c r="Y181" s="1"/>
      <c r="Z181" s="1"/>
      <c r="AA181" s="1"/>
      <c r="AB181" s="1"/>
      <c r="AG181" t="str">
        <f t="shared" si="32"/>
        <v>Allagash</v>
      </c>
      <c r="AH181" t="s">
        <v>762</v>
      </c>
      <c r="AI181">
        <v>2</v>
      </c>
      <c r="AJ181">
        <v>13</v>
      </c>
      <c r="AL181" t="s">
        <v>3913</v>
      </c>
      <c r="AM181" t="s">
        <v>3989</v>
      </c>
      <c r="AN181" t="s">
        <v>3632</v>
      </c>
      <c r="AO181" t="s">
        <v>409</v>
      </c>
      <c r="AP181" t="str">
        <f t="shared" si="40"/>
        <v>23003</v>
      </c>
      <c r="AQ181" t="s">
        <v>2389</v>
      </c>
      <c r="AR181" t="str">
        <f t="shared" si="31"/>
        <v>2300800</v>
      </c>
      <c r="AV181">
        <v>131.31</v>
      </c>
      <c r="AW181">
        <v>2.83</v>
      </c>
      <c r="AX181">
        <v>128.47999999999999</v>
      </c>
    </row>
    <row r="182" spans="1:50" hidden="1" outlineLevel="1">
      <c r="A182" t="s">
        <v>3410</v>
      </c>
      <c r="B182" s="11" t="s">
        <v>3145</v>
      </c>
      <c r="C182" s="1">
        <f t="shared" si="34"/>
        <v>470</v>
      </c>
      <c r="D182" s="7">
        <f>IF(N182&gt;0, RANK(N182,(N182:P182,Q182:AE182)),0)</f>
        <v>1</v>
      </c>
      <c r="E182" s="7">
        <f>IF(O182&gt;0,RANK(O182,(N182:P182,Q182:AE182)),0)</f>
        <v>2</v>
      </c>
      <c r="F182" s="7">
        <f t="shared" si="35"/>
        <v>3</v>
      </c>
      <c r="G182" s="1">
        <f t="shared" si="24"/>
        <v>90</v>
      </c>
      <c r="H182" s="2">
        <f t="shared" si="25"/>
        <v>0.19148936170212766</v>
      </c>
      <c r="I182" s="8"/>
      <c r="J182" s="2">
        <f t="shared" si="36"/>
        <v>0.58723404255319145</v>
      </c>
      <c r="K182" s="2">
        <f t="shared" si="37"/>
        <v>0.39574468085106385</v>
      </c>
      <c r="L182" s="2">
        <f t="shared" si="38"/>
        <v>8.5106382978723406E-3</v>
      </c>
      <c r="M182" s="2">
        <f t="shared" si="39"/>
        <v>8.5106382978723649E-3</v>
      </c>
      <c r="N182" s="1">
        <v>276</v>
      </c>
      <c r="O182" s="1">
        <v>186</v>
      </c>
      <c r="P182" s="1">
        <v>4</v>
      </c>
      <c r="Q182" s="1">
        <v>2</v>
      </c>
      <c r="R182" s="1">
        <v>0</v>
      </c>
      <c r="S182" s="1">
        <v>2</v>
      </c>
      <c r="T182" s="73"/>
      <c r="U182" s="1"/>
      <c r="V182" s="1"/>
      <c r="W182" s="1">
        <v>0</v>
      </c>
      <c r="X182" s="1"/>
      <c r="Y182" s="1"/>
      <c r="Z182" s="1"/>
      <c r="AA182" s="1"/>
      <c r="AB182" s="1"/>
      <c r="AG182" t="str">
        <f t="shared" si="32"/>
        <v>Alna</v>
      </c>
      <c r="AH182" t="s">
        <v>3867</v>
      </c>
      <c r="AI182">
        <v>1</v>
      </c>
      <c r="AJ182">
        <v>445</v>
      </c>
      <c r="AL182" t="s">
        <v>3913</v>
      </c>
      <c r="AM182" t="s">
        <v>4670</v>
      </c>
      <c r="AN182" t="s">
        <v>3632</v>
      </c>
      <c r="AO182" t="s">
        <v>656</v>
      </c>
      <c r="AP182" t="str">
        <f t="shared" si="40"/>
        <v>23015</v>
      </c>
      <c r="AQ182" t="s">
        <v>2389</v>
      </c>
      <c r="AR182" t="str">
        <f t="shared" si="31"/>
        <v>2301010</v>
      </c>
      <c r="AV182">
        <v>21.39</v>
      </c>
      <c r="AW182">
        <v>0.47</v>
      </c>
      <c r="AX182">
        <v>20.92</v>
      </c>
    </row>
    <row r="183" spans="1:50" hidden="1" outlineLevel="1">
      <c r="A183" t="s">
        <v>2808</v>
      </c>
      <c r="B183" s="11" t="s">
        <v>3145</v>
      </c>
      <c r="C183" s="1">
        <f t="shared" si="34"/>
        <v>531</v>
      </c>
      <c r="D183" s="7">
        <f>IF(N183&gt;0, RANK(N183,(N183:P183,Q183:AE183)),0)</f>
        <v>2</v>
      </c>
      <c r="E183" s="7">
        <f>IF(O183&gt;0,RANK(O183,(N183:P183,Q183:AE183)),0)</f>
        <v>1</v>
      </c>
      <c r="F183" s="7">
        <f t="shared" si="35"/>
        <v>3</v>
      </c>
      <c r="G183" s="1">
        <f t="shared" si="24"/>
        <v>19</v>
      </c>
      <c r="H183" s="2">
        <f t="shared" si="25"/>
        <v>3.5781544256120526E-2</v>
      </c>
      <c r="I183" s="8"/>
      <c r="J183" s="2">
        <f t="shared" si="36"/>
        <v>0.47080979284369112</v>
      </c>
      <c r="K183" s="2">
        <f t="shared" si="37"/>
        <v>0.50659133709981163</v>
      </c>
      <c r="L183" s="2">
        <f t="shared" si="38"/>
        <v>9.4161958568738224E-3</v>
      </c>
      <c r="M183" s="2">
        <f t="shared" si="39"/>
        <v>1.3182674199623367E-2</v>
      </c>
      <c r="N183" s="1">
        <v>250</v>
      </c>
      <c r="O183" s="1">
        <v>269</v>
      </c>
      <c r="P183" s="1">
        <v>5</v>
      </c>
      <c r="Q183" s="1">
        <v>5</v>
      </c>
      <c r="R183" s="1">
        <v>0</v>
      </c>
      <c r="S183" s="1">
        <v>2</v>
      </c>
      <c r="T183" s="73"/>
      <c r="U183" s="1"/>
      <c r="V183" s="1"/>
      <c r="W183" s="1">
        <v>0</v>
      </c>
      <c r="X183" s="1"/>
      <c r="Y183" s="1"/>
      <c r="Z183" s="1"/>
      <c r="AA183" s="1"/>
      <c r="AB183" s="1"/>
      <c r="AG183" t="str">
        <f t="shared" si="32"/>
        <v>Alton</v>
      </c>
      <c r="AH183" t="s">
        <v>1038</v>
      </c>
      <c r="AI183">
        <v>2</v>
      </c>
      <c r="AJ183">
        <v>170</v>
      </c>
      <c r="AL183" t="s">
        <v>3913</v>
      </c>
      <c r="AM183" t="s">
        <v>4672</v>
      </c>
      <c r="AN183" t="s">
        <v>3632</v>
      </c>
      <c r="AO183" t="s">
        <v>980</v>
      </c>
      <c r="AP183" t="str">
        <f t="shared" si="40"/>
        <v>23019</v>
      </c>
      <c r="AQ183" t="s">
        <v>2389</v>
      </c>
      <c r="AR183" t="str">
        <f t="shared" si="31"/>
        <v>2301115</v>
      </c>
      <c r="AV183">
        <v>42.76</v>
      </c>
      <c r="AW183">
        <v>0.37</v>
      </c>
      <c r="AX183">
        <v>42.39</v>
      </c>
    </row>
    <row r="184" spans="1:50" hidden="1" outlineLevel="1">
      <c r="A184" t="s">
        <v>2335</v>
      </c>
      <c r="B184" s="11" t="s">
        <v>3145</v>
      </c>
      <c r="C184" s="1">
        <f t="shared" si="34"/>
        <v>156</v>
      </c>
      <c r="D184" s="7">
        <f>IF(N184&gt;0, RANK(N184,(N184:P184,Q184:AE184)),0)</f>
        <v>2</v>
      </c>
      <c r="E184" s="7">
        <f>IF(O184&gt;0,RANK(O184,(N184:P184,Q184:AE184)),0)</f>
        <v>1</v>
      </c>
      <c r="F184" s="7">
        <f t="shared" si="35"/>
        <v>3</v>
      </c>
      <c r="G184" s="1">
        <f t="shared" si="24"/>
        <v>21</v>
      </c>
      <c r="H184" s="2">
        <f t="shared" si="25"/>
        <v>0.13461538461538461</v>
      </c>
      <c r="I184" s="8"/>
      <c r="J184" s="2">
        <f t="shared" si="36"/>
        <v>0.41666666666666669</v>
      </c>
      <c r="K184" s="2">
        <f t="shared" si="37"/>
        <v>0.55128205128205132</v>
      </c>
      <c r="L184" s="2">
        <f t="shared" si="38"/>
        <v>1.282051282051282E-2</v>
      </c>
      <c r="M184" s="2">
        <f t="shared" si="39"/>
        <v>1.9230769230769117E-2</v>
      </c>
      <c r="N184" s="1">
        <v>65</v>
      </c>
      <c r="O184" s="1">
        <v>86</v>
      </c>
      <c r="P184" s="1">
        <v>2</v>
      </c>
      <c r="Q184" s="1">
        <v>0</v>
      </c>
      <c r="R184" s="1">
        <v>1</v>
      </c>
      <c r="S184" s="1">
        <v>2</v>
      </c>
      <c r="T184" s="73"/>
      <c r="U184" s="1"/>
      <c r="V184" s="1"/>
      <c r="W184" s="1">
        <v>0</v>
      </c>
      <c r="X184" s="1"/>
      <c r="Y184" s="1"/>
      <c r="Z184" s="1"/>
      <c r="AA184" s="1"/>
      <c r="AB184" s="1"/>
      <c r="AG184" t="str">
        <f t="shared" si="32"/>
        <v>Amherst</v>
      </c>
      <c r="AH184" t="s">
        <v>5079</v>
      </c>
      <c r="AI184">
        <v>2</v>
      </c>
      <c r="AJ184">
        <v>224</v>
      </c>
      <c r="AL184" t="s">
        <v>3913</v>
      </c>
      <c r="AM184" t="s">
        <v>3218</v>
      </c>
      <c r="AN184" t="s">
        <v>3632</v>
      </c>
      <c r="AO184" t="s">
        <v>436</v>
      </c>
      <c r="AP184" t="str">
        <f t="shared" si="40"/>
        <v>23009</v>
      </c>
      <c r="AQ184" t="s">
        <v>2389</v>
      </c>
      <c r="AR184" t="str">
        <f t="shared" si="31"/>
        <v>2301185</v>
      </c>
      <c r="AV184">
        <v>39.29</v>
      </c>
      <c r="AW184">
        <v>0.32</v>
      </c>
      <c r="AX184">
        <v>38.97</v>
      </c>
    </row>
    <row r="185" spans="1:50" hidden="1" outlineLevel="1">
      <c r="A185" t="s">
        <v>2682</v>
      </c>
      <c r="B185" s="11" t="s">
        <v>3145</v>
      </c>
      <c r="C185" s="1">
        <f t="shared" si="34"/>
        <v>105</v>
      </c>
      <c r="D185" s="7">
        <f>IF(N185&gt;0, RANK(N185,(N185:P185,Q185:AE185)),0)</f>
        <v>2</v>
      </c>
      <c r="E185" s="7">
        <f>IF(O185&gt;0,RANK(O185,(N185:P185,Q185:AE185)),0)</f>
        <v>1</v>
      </c>
      <c r="F185" s="7">
        <f t="shared" si="35"/>
        <v>4</v>
      </c>
      <c r="G185" s="1">
        <f t="shared" si="24"/>
        <v>7</v>
      </c>
      <c r="H185" s="2">
        <f t="shared" si="25"/>
        <v>6.6666666666666666E-2</v>
      </c>
      <c r="I185" s="8"/>
      <c r="J185" s="2">
        <f t="shared" si="36"/>
        <v>0.44761904761904764</v>
      </c>
      <c r="K185" s="2">
        <f t="shared" si="37"/>
        <v>0.51428571428571423</v>
      </c>
      <c r="L185" s="2">
        <f t="shared" si="38"/>
        <v>9.5238095238095247E-3</v>
      </c>
      <c r="M185" s="2">
        <f t="shared" si="39"/>
        <v>2.8571428571428657E-2</v>
      </c>
      <c r="N185" s="1">
        <v>47</v>
      </c>
      <c r="O185" s="1">
        <v>54</v>
      </c>
      <c r="P185" s="1">
        <v>1</v>
      </c>
      <c r="Q185" s="1">
        <v>0</v>
      </c>
      <c r="R185" s="1">
        <v>2</v>
      </c>
      <c r="S185" s="1">
        <v>1</v>
      </c>
      <c r="T185" s="73"/>
      <c r="U185" s="1"/>
      <c r="V185" s="1"/>
      <c r="W185" s="1">
        <v>0</v>
      </c>
      <c r="X185" s="1"/>
      <c r="Y185" s="1"/>
      <c r="Z185" s="1"/>
      <c r="AA185" s="1"/>
      <c r="AB185" s="1"/>
      <c r="AG185" t="str">
        <f t="shared" si="32"/>
        <v>Amity</v>
      </c>
      <c r="AH185" t="s">
        <v>762</v>
      </c>
      <c r="AI185">
        <v>2</v>
      </c>
      <c r="AJ185">
        <v>70</v>
      </c>
      <c r="AL185" t="s">
        <v>3913</v>
      </c>
      <c r="AM185" t="s">
        <v>3989</v>
      </c>
      <c r="AN185" t="s">
        <v>1399</v>
      </c>
      <c r="AO185" t="s">
        <v>883</v>
      </c>
      <c r="AP185" t="str">
        <f t="shared" si="40"/>
        <v>23003</v>
      </c>
      <c r="AQ185" t="s">
        <v>2389</v>
      </c>
      <c r="AR185" t="str">
        <f t="shared" si="31"/>
        <v>2301220</v>
      </c>
      <c r="AV185">
        <v>42.13</v>
      </c>
      <c r="AW185">
        <v>0</v>
      </c>
      <c r="AX185">
        <v>42.13</v>
      </c>
    </row>
    <row r="186" spans="1:50" hidden="1" outlineLevel="1">
      <c r="A186" t="s">
        <v>3369</v>
      </c>
      <c r="B186" s="11" t="s">
        <v>3145</v>
      </c>
      <c r="C186" s="1">
        <f t="shared" si="34"/>
        <v>510</v>
      </c>
      <c r="D186" s="7">
        <f>IF(N186&gt;0, RANK(N186,(N186:P186,Q186:AE186)),0)</f>
        <v>2</v>
      </c>
      <c r="E186" s="7">
        <f>IF(O186&gt;0,RANK(O186,(N186:P186,Q186:AE186)),0)</f>
        <v>1</v>
      </c>
      <c r="F186" s="7">
        <f t="shared" si="35"/>
        <v>3</v>
      </c>
      <c r="G186" s="1">
        <f t="shared" si="24"/>
        <v>66</v>
      </c>
      <c r="H186" s="2">
        <f t="shared" si="25"/>
        <v>0.12941176470588237</v>
      </c>
      <c r="I186" s="8"/>
      <c r="J186" s="2">
        <f t="shared" si="36"/>
        <v>0.42549019607843136</v>
      </c>
      <c r="K186" s="2">
        <f t="shared" si="37"/>
        <v>0.55490196078431375</v>
      </c>
      <c r="L186" s="2">
        <f t="shared" si="38"/>
        <v>5.8823529411764705E-3</v>
      </c>
      <c r="M186" s="2">
        <f t="shared" si="39"/>
        <v>1.3725490196078362E-2</v>
      </c>
      <c r="N186" s="1">
        <v>217</v>
      </c>
      <c r="O186" s="1">
        <v>283</v>
      </c>
      <c r="P186" s="1">
        <v>3</v>
      </c>
      <c r="Q186" s="1">
        <v>3</v>
      </c>
      <c r="R186" s="1">
        <v>1</v>
      </c>
      <c r="S186" s="1">
        <v>3</v>
      </c>
      <c r="T186" s="73"/>
      <c r="U186" s="1"/>
      <c r="V186" s="1"/>
      <c r="W186" s="1">
        <v>0</v>
      </c>
      <c r="X186" s="1"/>
      <c r="Y186" s="1"/>
      <c r="Z186" s="1"/>
      <c r="AA186" s="1"/>
      <c r="AB186" s="1"/>
      <c r="AG186" t="str">
        <f t="shared" si="32"/>
        <v>Andover</v>
      </c>
      <c r="AH186" t="s">
        <v>2904</v>
      </c>
      <c r="AI186">
        <v>2</v>
      </c>
      <c r="AJ186">
        <v>290</v>
      </c>
      <c r="AL186" t="s">
        <v>3913</v>
      </c>
      <c r="AM186" t="s">
        <v>4671</v>
      </c>
      <c r="AN186" t="s">
        <v>3632</v>
      </c>
      <c r="AO186" t="s">
        <v>1766</v>
      </c>
      <c r="AP186" t="str">
        <f t="shared" si="40"/>
        <v>23017</v>
      </c>
      <c r="AQ186" t="s">
        <v>2389</v>
      </c>
      <c r="AR186" t="str">
        <f t="shared" si="31"/>
        <v>2301325</v>
      </c>
      <c r="AV186">
        <v>57.45</v>
      </c>
      <c r="AW186">
        <v>0.04</v>
      </c>
      <c r="AX186">
        <v>57.41</v>
      </c>
    </row>
    <row r="187" spans="1:50" hidden="1" outlineLevel="1">
      <c r="A187" t="s">
        <v>3122</v>
      </c>
      <c r="B187" s="11" t="s">
        <v>3145</v>
      </c>
      <c r="C187" s="1">
        <f t="shared" si="34"/>
        <v>1217</v>
      </c>
      <c r="D187" s="7">
        <f>IF(N187&gt;0, RANK(N187,(N187:P187,Q187:AE187)),0)</f>
        <v>1</v>
      </c>
      <c r="E187" s="7">
        <f>IF(O187&gt;0,RANK(O187,(N187:P187,Q187:AE187)),0)</f>
        <v>2</v>
      </c>
      <c r="F187" s="7">
        <f t="shared" si="35"/>
        <v>3</v>
      </c>
      <c r="G187" s="1">
        <f t="shared" si="24"/>
        <v>35</v>
      </c>
      <c r="H187" s="2">
        <f t="shared" si="25"/>
        <v>2.8759244042728019E-2</v>
      </c>
      <c r="I187" s="8"/>
      <c r="J187" s="2">
        <f t="shared" si="36"/>
        <v>0.49958915365653245</v>
      </c>
      <c r="K187" s="2">
        <f t="shared" si="37"/>
        <v>0.47082990961380444</v>
      </c>
      <c r="L187" s="2">
        <f t="shared" si="38"/>
        <v>1.8898931799506986E-2</v>
      </c>
      <c r="M187" s="2">
        <f t="shared" si="39"/>
        <v>1.0682004930156124E-2</v>
      </c>
      <c r="N187" s="1">
        <v>608</v>
      </c>
      <c r="O187" s="1">
        <v>573</v>
      </c>
      <c r="P187" s="1">
        <v>23</v>
      </c>
      <c r="Q187" s="1">
        <v>3</v>
      </c>
      <c r="R187" s="1">
        <v>2</v>
      </c>
      <c r="S187" s="1">
        <v>8</v>
      </c>
      <c r="T187" s="73"/>
      <c r="U187" s="1"/>
      <c r="V187" s="1"/>
      <c r="W187" s="1">
        <v>0</v>
      </c>
      <c r="X187" s="1"/>
      <c r="Y187" s="1"/>
      <c r="Z187" s="1"/>
      <c r="AA187" s="1"/>
      <c r="AB187" s="1"/>
      <c r="AG187" t="str">
        <f t="shared" si="32"/>
        <v>Anson</v>
      </c>
      <c r="AH187" t="s">
        <v>2304</v>
      </c>
      <c r="AI187">
        <v>2</v>
      </c>
      <c r="AJ187">
        <v>228</v>
      </c>
      <c r="AL187" t="s">
        <v>3913</v>
      </c>
      <c r="AM187" t="s">
        <v>3949</v>
      </c>
      <c r="AN187" t="s">
        <v>3632</v>
      </c>
      <c r="AO187" t="s">
        <v>981</v>
      </c>
      <c r="AP187" t="str">
        <f t="shared" si="40"/>
        <v>23025</v>
      </c>
      <c r="AQ187" t="s">
        <v>2389</v>
      </c>
      <c r="AR187" t="str">
        <f t="shared" si="31"/>
        <v>2301395</v>
      </c>
      <c r="AV187">
        <v>48.36</v>
      </c>
      <c r="AW187">
        <v>0.87</v>
      </c>
      <c r="AX187">
        <v>47.49</v>
      </c>
    </row>
    <row r="188" spans="1:50" hidden="1" outlineLevel="1">
      <c r="A188" t="s">
        <v>2040</v>
      </c>
      <c r="B188" s="11" t="s">
        <v>3145</v>
      </c>
      <c r="C188" s="1">
        <f t="shared" si="34"/>
        <v>792</v>
      </c>
      <c r="D188" s="7">
        <f>IF(N188&gt;0, RANK(N188,(N188:P188,Q188:AE188)),0)</f>
        <v>1</v>
      </c>
      <c r="E188" s="7">
        <f>IF(O188&gt;0,RANK(O188,(N188:P188,Q188:AE188)),0)</f>
        <v>2</v>
      </c>
      <c r="F188" s="7">
        <f t="shared" si="35"/>
        <v>3</v>
      </c>
      <c r="G188" s="1">
        <f t="shared" si="24"/>
        <v>40</v>
      </c>
      <c r="H188" s="2">
        <f t="shared" si="25"/>
        <v>5.0505050505050504E-2</v>
      </c>
      <c r="I188" s="8"/>
      <c r="J188" s="2">
        <f t="shared" si="36"/>
        <v>0.51515151515151514</v>
      </c>
      <c r="K188" s="2">
        <f t="shared" si="37"/>
        <v>0.46464646464646464</v>
      </c>
      <c r="L188" s="2">
        <f t="shared" si="38"/>
        <v>1.1363636363636364E-2</v>
      </c>
      <c r="M188" s="2">
        <f t="shared" si="39"/>
        <v>8.8383838383838571E-3</v>
      </c>
      <c r="N188" s="1">
        <v>408</v>
      </c>
      <c r="O188" s="1">
        <v>368</v>
      </c>
      <c r="P188" s="1">
        <v>9</v>
      </c>
      <c r="Q188" s="1">
        <v>4</v>
      </c>
      <c r="R188" s="1">
        <v>1</v>
      </c>
      <c r="S188" s="1">
        <v>2</v>
      </c>
      <c r="T188" s="73"/>
      <c r="U188" s="1"/>
      <c r="V188" s="1"/>
      <c r="W188" s="1">
        <v>0</v>
      </c>
      <c r="X188" s="1"/>
      <c r="Y188" s="1"/>
      <c r="Z188" s="1"/>
      <c r="AA188" s="1"/>
      <c r="AB188" s="1"/>
      <c r="AG188" t="str">
        <f t="shared" si="32"/>
        <v>Appleton</v>
      </c>
      <c r="AH188" t="s">
        <v>4308</v>
      </c>
      <c r="AI188">
        <v>1</v>
      </c>
      <c r="AJ188">
        <v>383</v>
      </c>
      <c r="AL188" t="s">
        <v>3913</v>
      </c>
      <c r="AM188" t="s">
        <v>3235</v>
      </c>
      <c r="AN188" t="s">
        <v>3632</v>
      </c>
      <c r="AO188" t="s">
        <v>1767</v>
      </c>
      <c r="AP188" t="str">
        <f t="shared" si="40"/>
        <v>23013</v>
      </c>
      <c r="AQ188" t="s">
        <v>2389</v>
      </c>
      <c r="AR188" t="str">
        <f t="shared" si="31"/>
        <v>2301465</v>
      </c>
      <c r="AV188">
        <v>33.51</v>
      </c>
      <c r="AW188">
        <v>0.77</v>
      </c>
      <c r="AX188">
        <v>32.75</v>
      </c>
    </row>
    <row r="189" spans="1:50" hidden="1" outlineLevel="1">
      <c r="A189" t="s">
        <v>2408</v>
      </c>
      <c r="B189" s="11" t="s">
        <v>3145</v>
      </c>
      <c r="C189" s="1">
        <f t="shared" si="34"/>
        <v>354</v>
      </c>
      <c r="D189" s="7">
        <f>IF(N189&gt;0, RANK(N189,(N189:P189,Q189:AE189)),0)</f>
        <v>1</v>
      </c>
      <c r="E189" s="7">
        <f>IF(O189&gt;0,RANK(O189,(N189:P189,Q189:AE189)),0)</f>
        <v>2</v>
      </c>
      <c r="F189" s="7">
        <f t="shared" si="35"/>
        <v>3</v>
      </c>
      <c r="G189" s="1">
        <f t="shared" si="24"/>
        <v>134</v>
      </c>
      <c r="H189" s="2">
        <f t="shared" si="25"/>
        <v>0.37853107344632769</v>
      </c>
      <c r="I189" s="8"/>
      <c r="J189" s="2">
        <f t="shared" si="36"/>
        <v>0.67231638418079098</v>
      </c>
      <c r="K189" s="2">
        <f t="shared" si="37"/>
        <v>0.29378531073446329</v>
      </c>
      <c r="L189" s="2">
        <f t="shared" si="38"/>
        <v>2.5423728813559324E-2</v>
      </c>
      <c r="M189" s="2">
        <f t="shared" si="39"/>
        <v>8.4745762711864042E-3</v>
      </c>
      <c r="N189" s="1">
        <v>238</v>
      </c>
      <c r="O189" s="1">
        <v>104</v>
      </c>
      <c r="P189" s="1">
        <v>9</v>
      </c>
      <c r="Q189" s="1">
        <v>3</v>
      </c>
      <c r="R189" s="1">
        <v>0</v>
      </c>
      <c r="S189" s="1">
        <v>0</v>
      </c>
      <c r="T189" s="73"/>
      <c r="U189" s="1"/>
      <c r="V189" s="1"/>
      <c r="W189" s="1">
        <v>0</v>
      </c>
      <c r="X189" s="1"/>
      <c r="Y189" s="1"/>
      <c r="Z189" s="1"/>
      <c r="AA189" s="1"/>
      <c r="AB189" s="1"/>
      <c r="AG189" t="str">
        <f t="shared" si="32"/>
        <v>Arrowsic</v>
      </c>
      <c r="AH189" t="s">
        <v>1728</v>
      </c>
      <c r="AI189">
        <v>1</v>
      </c>
      <c r="AJ189">
        <v>489</v>
      </c>
      <c r="AL189" t="s">
        <v>3913</v>
      </c>
      <c r="AM189" t="s">
        <v>4351</v>
      </c>
      <c r="AN189" t="s">
        <v>3632</v>
      </c>
      <c r="AO189" t="s">
        <v>181</v>
      </c>
      <c r="AP189" t="str">
        <f t="shared" si="40"/>
        <v>23023</v>
      </c>
      <c r="AQ189" t="s">
        <v>2389</v>
      </c>
      <c r="AR189" t="str">
        <f t="shared" si="31"/>
        <v>2301570</v>
      </c>
      <c r="AV189">
        <v>10.77</v>
      </c>
      <c r="AW189">
        <v>2.99</v>
      </c>
      <c r="AX189">
        <v>7.78</v>
      </c>
    </row>
    <row r="190" spans="1:50" hidden="1" outlineLevel="1">
      <c r="A190" t="s">
        <v>2409</v>
      </c>
      <c r="B190" s="11" t="s">
        <v>3145</v>
      </c>
      <c r="C190" s="1">
        <f t="shared" si="34"/>
        <v>2103</v>
      </c>
      <c r="D190" s="7">
        <f>IF(N190&gt;0, RANK(N190,(N190:P190,Q190:AE190)),0)</f>
        <v>1</v>
      </c>
      <c r="E190" s="7">
        <f>IF(O190&gt;0,RANK(O190,(N190:P190,Q190:AE190)),0)</f>
        <v>2</v>
      </c>
      <c r="F190" s="7">
        <f t="shared" si="35"/>
        <v>3</v>
      </c>
      <c r="G190" s="1">
        <f t="shared" si="24"/>
        <v>20</v>
      </c>
      <c r="H190" s="2">
        <f t="shared" si="25"/>
        <v>9.5102234902520212E-3</v>
      </c>
      <c r="I190" s="8"/>
      <c r="J190" s="2">
        <f t="shared" si="36"/>
        <v>0.49405611031859248</v>
      </c>
      <c r="K190" s="2">
        <f t="shared" si="37"/>
        <v>0.48454588682834049</v>
      </c>
      <c r="L190" s="2">
        <f t="shared" si="38"/>
        <v>1.1412268188302425E-2</v>
      </c>
      <c r="M190" s="2">
        <f t="shared" si="39"/>
        <v>9.985734664764552E-3</v>
      </c>
      <c r="N190" s="1">
        <v>1039</v>
      </c>
      <c r="O190" s="1">
        <v>1019</v>
      </c>
      <c r="P190" s="1">
        <v>24</v>
      </c>
      <c r="Q190" s="1">
        <v>8</v>
      </c>
      <c r="R190" s="1">
        <v>1</v>
      </c>
      <c r="S190" s="1">
        <v>12</v>
      </c>
      <c r="T190" s="73"/>
      <c r="U190" s="1"/>
      <c r="V190" s="1"/>
      <c r="W190" s="1">
        <v>0</v>
      </c>
      <c r="X190" s="1"/>
      <c r="Y190" s="1"/>
      <c r="Z190" s="1"/>
      <c r="AA190" s="1"/>
      <c r="AB190" s="1"/>
      <c r="AG190" t="str">
        <f t="shared" si="32"/>
        <v>Arundel</v>
      </c>
      <c r="AH190" t="s">
        <v>4359</v>
      </c>
      <c r="AI190">
        <v>1</v>
      </c>
      <c r="AJ190">
        <v>534</v>
      </c>
      <c r="AL190" t="s">
        <v>3913</v>
      </c>
      <c r="AM190" t="s">
        <v>3971</v>
      </c>
      <c r="AN190" t="s">
        <v>4670</v>
      </c>
      <c r="AO190" t="s">
        <v>1761</v>
      </c>
      <c r="AP190" t="str">
        <f t="shared" si="40"/>
        <v>23031</v>
      </c>
      <c r="AQ190" t="s">
        <v>2389</v>
      </c>
      <c r="AR190" t="str">
        <f t="shared" si="31"/>
        <v>2301605</v>
      </c>
      <c r="AV190">
        <v>23.94</v>
      </c>
      <c r="AW190">
        <v>0.03</v>
      </c>
      <c r="AX190">
        <v>23.91</v>
      </c>
    </row>
    <row r="191" spans="1:50" hidden="1" outlineLevel="1">
      <c r="A191" t="s">
        <v>3292</v>
      </c>
      <c r="B191" s="11" t="s">
        <v>3145</v>
      </c>
      <c r="C191" s="1">
        <f t="shared" si="34"/>
        <v>682</v>
      </c>
      <c r="D191" s="7">
        <f>IF(N191&gt;0, RANK(N191,(N191:P191,Q191:AE191)),0)</f>
        <v>2</v>
      </c>
      <c r="E191" s="7">
        <f>IF(O191&gt;0,RANK(O191,(N191:P191,Q191:AE191)),0)</f>
        <v>1</v>
      </c>
      <c r="F191" s="7">
        <f t="shared" si="35"/>
        <v>3</v>
      </c>
      <c r="G191" s="1">
        <f t="shared" si="24"/>
        <v>6</v>
      </c>
      <c r="H191" s="2">
        <f t="shared" si="25"/>
        <v>8.7976539589442824E-3</v>
      </c>
      <c r="I191" s="8"/>
      <c r="J191" s="2">
        <f t="shared" si="36"/>
        <v>0.48680351906158359</v>
      </c>
      <c r="K191" s="2">
        <f t="shared" si="37"/>
        <v>0.49560117302052786</v>
      </c>
      <c r="L191" s="2">
        <f t="shared" si="38"/>
        <v>1.6129032258064516E-2</v>
      </c>
      <c r="M191" s="2">
        <f t="shared" si="39"/>
        <v>1.4662756598240317E-3</v>
      </c>
      <c r="N191" s="1">
        <v>332</v>
      </c>
      <c r="O191" s="1">
        <v>338</v>
      </c>
      <c r="P191" s="1">
        <v>11</v>
      </c>
      <c r="Q191" s="1">
        <v>0</v>
      </c>
      <c r="R191" s="1">
        <v>1</v>
      </c>
      <c r="S191" s="1">
        <v>0</v>
      </c>
      <c r="T191" s="73"/>
      <c r="U191" s="1"/>
      <c r="V191" s="1"/>
      <c r="W191" s="1">
        <v>0</v>
      </c>
      <c r="X191" s="1"/>
      <c r="Y191" s="1"/>
      <c r="Z191" s="1"/>
      <c r="AA191" s="1"/>
      <c r="AB191" s="1"/>
      <c r="AG191" t="str">
        <f t="shared" si="32"/>
        <v>Ashland</v>
      </c>
      <c r="AH191" t="s">
        <v>762</v>
      </c>
      <c r="AI191">
        <v>2</v>
      </c>
      <c r="AJ191">
        <v>34</v>
      </c>
      <c r="AL191" t="s">
        <v>3913</v>
      </c>
      <c r="AM191" t="s">
        <v>3989</v>
      </c>
      <c r="AN191" t="s">
        <v>4670</v>
      </c>
      <c r="AO191" t="s">
        <v>182</v>
      </c>
      <c r="AP191" t="str">
        <f t="shared" si="40"/>
        <v>23003</v>
      </c>
      <c r="AQ191" t="s">
        <v>2389</v>
      </c>
      <c r="AR191" t="str">
        <f t="shared" si="31"/>
        <v>2301710</v>
      </c>
      <c r="AV191">
        <v>81.73</v>
      </c>
      <c r="AW191">
        <v>1.1399999999999999</v>
      </c>
      <c r="AX191">
        <v>80.59</v>
      </c>
    </row>
    <row r="192" spans="1:50" hidden="1" outlineLevel="1">
      <c r="A192" t="s">
        <v>2761</v>
      </c>
      <c r="B192" s="11" t="s">
        <v>3145</v>
      </c>
      <c r="C192" s="1">
        <f t="shared" si="34"/>
        <v>454</v>
      </c>
      <c r="D192" s="7">
        <f>IF(N192&gt;0, RANK(N192,(N192:P192,Q192:AE192)),0)</f>
        <v>1</v>
      </c>
      <c r="E192" s="7">
        <f>IF(O192&gt;0,RANK(O192,(N192:P192,Q192:AE192)),0)</f>
        <v>2</v>
      </c>
      <c r="F192" s="7">
        <f t="shared" si="35"/>
        <v>3</v>
      </c>
      <c r="G192" s="1">
        <f t="shared" si="24"/>
        <v>38</v>
      </c>
      <c r="H192" s="2">
        <f t="shared" si="25"/>
        <v>8.3700440528634359E-2</v>
      </c>
      <c r="I192" s="8"/>
      <c r="J192" s="2">
        <f t="shared" si="36"/>
        <v>0.53083700440528636</v>
      </c>
      <c r="K192" s="2">
        <f t="shared" si="37"/>
        <v>0.44713656387665196</v>
      </c>
      <c r="L192" s="2">
        <f t="shared" si="38"/>
        <v>1.1013215859030838E-2</v>
      </c>
      <c r="M192" s="2">
        <f t="shared" si="39"/>
        <v>1.1013215859030841E-2</v>
      </c>
      <c r="N192" s="1">
        <v>241</v>
      </c>
      <c r="O192" s="1">
        <v>203</v>
      </c>
      <c r="P192" s="1">
        <v>5</v>
      </c>
      <c r="Q192" s="1">
        <v>1</v>
      </c>
      <c r="R192" s="1">
        <v>1</v>
      </c>
      <c r="S192" s="1">
        <v>3</v>
      </c>
      <c r="T192" s="73"/>
      <c r="U192" s="1"/>
      <c r="V192" s="1"/>
      <c r="W192" s="1">
        <v>0</v>
      </c>
      <c r="X192" s="1"/>
      <c r="Y192" s="1"/>
      <c r="Z192" s="1"/>
      <c r="AA192" s="1"/>
      <c r="AB192" s="1"/>
      <c r="AG192" t="str">
        <f t="shared" si="32"/>
        <v>Athens</v>
      </c>
      <c r="AH192" t="s">
        <v>2304</v>
      </c>
      <c r="AI192">
        <v>2</v>
      </c>
      <c r="AJ192">
        <v>191</v>
      </c>
      <c r="AL192" t="s">
        <v>3913</v>
      </c>
      <c r="AM192" t="s">
        <v>3949</v>
      </c>
      <c r="AN192" t="s">
        <v>1399</v>
      </c>
      <c r="AO192" t="s">
        <v>2111</v>
      </c>
      <c r="AP192" t="str">
        <f t="shared" si="40"/>
        <v>23025</v>
      </c>
      <c r="AQ192" t="s">
        <v>2389</v>
      </c>
      <c r="AR192" t="str">
        <f t="shared" si="31"/>
        <v>2301885</v>
      </c>
      <c r="AV192">
        <v>43.51</v>
      </c>
      <c r="AW192">
        <v>0.02</v>
      </c>
      <c r="AX192">
        <v>43.5</v>
      </c>
    </row>
    <row r="193" spans="1:50" hidden="1" outlineLevel="1">
      <c r="A193" t="s">
        <v>4022</v>
      </c>
      <c r="B193" s="11" t="s">
        <v>3145</v>
      </c>
      <c r="C193" s="1">
        <f t="shared" si="34"/>
        <v>219</v>
      </c>
      <c r="D193" s="7">
        <f>IF(N193&gt;0, RANK(N193,(N193:P193,Q193:AE193)),0)</f>
        <v>2</v>
      </c>
      <c r="E193" s="7">
        <f>IF(O193&gt;0,RANK(O193,(N193:P193,Q193:AE193)),0)</f>
        <v>1</v>
      </c>
      <c r="F193" s="7">
        <f t="shared" si="35"/>
        <v>3</v>
      </c>
      <c r="G193" s="1">
        <f t="shared" si="24"/>
        <v>5</v>
      </c>
      <c r="H193" s="2">
        <f t="shared" si="25"/>
        <v>2.2831050228310501E-2</v>
      </c>
      <c r="I193" s="8"/>
      <c r="J193" s="2">
        <f t="shared" si="36"/>
        <v>0.47488584474885842</v>
      </c>
      <c r="K193" s="2">
        <f t="shared" si="37"/>
        <v>0.49771689497716892</v>
      </c>
      <c r="L193" s="2">
        <f t="shared" si="38"/>
        <v>2.2831050228310501E-2</v>
      </c>
      <c r="M193" s="2">
        <f t="shared" si="39"/>
        <v>4.5662100456621557E-3</v>
      </c>
      <c r="N193" s="1">
        <v>104</v>
      </c>
      <c r="O193" s="1">
        <v>109</v>
      </c>
      <c r="P193" s="1">
        <v>5</v>
      </c>
      <c r="Q193" s="1">
        <v>0</v>
      </c>
      <c r="R193" s="1">
        <v>0</v>
      </c>
      <c r="S193" s="1">
        <v>1</v>
      </c>
      <c r="T193" s="73"/>
      <c r="U193" s="1"/>
      <c r="V193" s="1"/>
      <c r="W193" s="1">
        <v>0</v>
      </c>
      <c r="X193" s="1"/>
      <c r="Y193" s="1"/>
      <c r="Z193" s="1"/>
      <c r="AA193" s="1"/>
      <c r="AB193" s="1"/>
      <c r="AG193" t="str">
        <f t="shared" si="32"/>
        <v>Atkinson</v>
      </c>
      <c r="AH193" t="s">
        <v>2975</v>
      </c>
      <c r="AI193">
        <v>2</v>
      </c>
      <c r="AJ193">
        <v>149</v>
      </c>
      <c r="AL193" t="s">
        <v>3913</v>
      </c>
      <c r="AM193" t="s">
        <v>4350</v>
      </c>
      <c r="AN193" t="s">
        <v>1399</v>
      </c>
      <c r="AO193" t="s">
        <v>676</v>
      </c>
      <c r="AP193" t="str">
        <f t="shared" si="40"/>
        <v>23021</v>
      </c>
      <c r="AQ193" t="s">
        <v>2389</v>
      </c>
      <c r="AR193" t="str">
        <f t="shared" si="31"/>
        <v>2301920</v>
      </c>
      <c r="AV193">
        <v>39.19</v>
      </c>
      <c r="AW193">
        <v>0.02</v>
      </c>
      <c r="AX193">
        <v>39.17</v>
      </c>
    </row>
    <row r="194" spans="1:50" hidden="1" outlineLevel="1">
      <c r="A194" t="s">
        <v>4121</v>
      </c>
      <c r="B194" s="11" t="s">
        <v>3145</v>
      </c>
      <c r="C194" s="1">
        <f t="shared" si="34"/>
        <v>12317</v>
      </c>
      <c r="D194" s="7">
        <f>IF(N194&gt;0, RANK(N194,(N194:P194,Q194:AE194)),0)</f>
        <v>1</v>
      </c>
      <c r="E194" s="7">
        <f>IF(O194&gt;0,RANK(O194,(N194:P194,Q194:AE194)),0)</f>
        <v>2</v>
      </c>
      <c r="F194" s="7">
        <f t="shared" si="35"/>
        <v>3</v>
      </c>
      <c r="G194" s="1">
        <f t="shared" si="24"/>
        <v>1650</v>
      </c>
      <c r="H194" s="2">
        <f t="shared" si="25"/>
        <v>0.13396119184866445</v>
      </c>
      <c r="I194" s="8"/>
      <c r="J194" s="2">
        <f t="shared" si="36"/>
        <v>0.55768450109604617</v>
      </c>
      <c r="K194" s="2">
        <f t="shared" si="37"/>
        <v>0.42372330924738166</v>
      </c>
      <c r="L194" s="2">
        <f t="shared" si="38"/>
        <v>1.0960461151254364E-2</v>
      </c>
      <c r="M194" s="2">
        <f t="shared" si="39"/>
        <v>7.6317285053178023E-3</v>
      </c>
      <c r="N194" s="1">
        <v>6869</v>
      </c>
      <c r="O194" s="1">
        <v>5219</v>
      </c>
      <c r="P194" s="1">
        <v>135</v>
      </c>
      <c r="Q194" s="1">
        <v>31</v>
      </c>
      <c r="R194" s="1">
        <v>7</v>
      </c>
      <c r="S194" s="1">
        <v>56</v>
      </c>
      <c r="T194" s="73"/>
      <c r="U194" s="1"/>
      <c r="V194" s="1"/>
      <c r="W194" s="1">
        <v>0</v>
      </c>
      <c r="X194" s="1"/>
      <c r="Y194" s="1"/>
      <c r="Z194" s="1"/>
      <c r="AA194" s="1"/>
      <c r="AB194" s="1"/>
      <c r="AG194" t="str">
        <f t="shared" si="32"/>
        <v>Auburn</v>
      </c>
      <c r="AH194" t="s">
        <v>1039</v>
      </c>
      <c r="AI194">
        <v>2</v>
      </c>
      <c r="AJ194">
        <v>430</v>
      </c>
      <c r="AL194" t="s">
        <v>3913</v>
      </c>
      <c r="AM194" t="s">
        <v>3988</v>
      </c>
      <c r="AN194" t="s">
        <v>3632</v>
      </c>
      <c r="AO194" t="s">
        <v>1235</v>
      </c>
      <c r="AP194" t="str">
        <f t="shared" si="40"/>
        <v>23001</v>
      </c>
      <c r="AQ194" t="s">
        <v>4593</v>
      </c>
      <c r="AR194" t="str">
        <f t="shared" si="31"/>
        <v>2302060</v>
      </c>
      <c r="AV194">
        <v>65.8</v>
      </c>
      <c r="AW194">
        <v>6.01</v>
      </c>
      <c r="AX194">
        <v>59.78</v>
      </c>
    </row>
    <row r="195" spans="1:50" hidden="1" outlineLevel="1">
      <c r="A195" t="s">
        <v>2491</v>
      </c>
      <c r="B195" s="11" t="s">
        <v>3145</v>
      </c>
      <c r="C195" s="1">
        <f t="shared" si="34"/>
        <v>9925</v>
      </c>
      <c r="D195" s="7">
        <f>IF(N195&gt;0, RANK(N195,(N195:P195,Q195:AE195)),0)</f>
        <v>1</v>
      </c>
      <c r="E195" s="7">
        <f>IF(O195&gt;0,RANK(O195,(N195:P195,Q195:AE195)),0)</f>
        <v>2</v>
      </c>
      <c r="F195" s="7">
        <f t="shared" si="35"/>
        <v>3</v>
      </c>
      <c r="G195" s="1">
        <f t="shared" ref="G195:G258" si="41">IF(C195&gt;0,MAX(N195:P195)-LARGE(N195:P195,2),0)</f>
        <v>1394</v>
      </c>
      <c r="H195" s="2">
        <f t="shared" ref="H195:H258" si="42">IF(C195&gt;0,G195/C195,0)</f>
        <v>0.14045340050377833</v>
      </c>
      <c r="I195" s="8"/>
      <c r="J195" s="2">
        <f t="shared" si="36"/>
        <v>0.55848866498740557</v>
      </c>
      <c r="K195" s="2">
        <f t="shared" si="37"/>
        <v>0.41803526448362721</v>
      </c>
      <c r="L195" s="2">
        <f t="shared" si="38"/>
        <v>1.2594458438287154E-2</v>
      </c>
      <c r="M195" s="2">
        <f t="shared" si="39"/>
        <v>1.0881612090680065E-2</v>
      </c>
      <c r="N195" s="1">
        <v>5543</v>
      </c>
      <c r="O195" s="1">
        <v>4149</v>
      </c>
      <c r="P195" s="1">
        <v>125</v>
      </c>
      <c r="Q195" s="1">
        <v>30</v>
      </c>
      <c r="R195" s="1">
        <v>20</v>
      </c>
      <c r="S195" s="1">
        <v>58</v>
      </c>
      <c r="T195" s="73"/>
      <c r="U195" s="1"/>
      <c r="V195" s="1"/>
      <c r="W195" s="1">
        <v>0</v>
      </c>
      <c r="X195" s="1"/>
      <c r="Y195" s="1"/>
      <c r="Z195" s="1"/>
      <c r="AA195" s="1"/>
      <c r="AB195" s="1"/>
      <c r="AG195" t="str">
        <f t="shared" si="32"/>
        <v>Augusta</v>
      </c>
      <c r="AH195" t="s">
        <v>2725</v>
      </c>
      <c r="AI195">
        <v>1</v>
      </c>
      <c r="AJ195">
        <v>375</v>
      </c>
      <c r="AL195" t="s">
        <v>3913</v>
      </c>
      <c r="AM195" t="s">
        <v>3234</v>
      </c>
      <c r="AN195" t="s">
        <v>1399</v>
      </c>
      <c r="AO195" t="s">
        <v>679</v>
      </c>
      <c r="AP195" t="str">
        <f t="shared" si="40"/>
        <v>23011</v>
      </c>
      <c r="AQ195" t="s">
        <v>4593</v>
      </c>
      <c r="AR195" t="str">
        <f t="shared" ref="AR195:AR258" si="43">AL195&amp;AO195</f>
        <v>2302100</v>
      </c>
      <c r="AV195">
        <v>58.28</v>
      </c>
      <c r="AW195">
        <v>2.9</v>
      </c>
      <c r="AX195">
        <v>55.38</v>
      </c>
    </row>
    <row r="196" spans="1:50" hidden="1" outlineLevel="1">
      <c r="A196" t="s">
        <v>2436</v>
      </c>
      <c r="B196" s="11" t="s">
        <v>3145</v>
      </c>
      <c r="C196" s="1">
        <f t="shared" si="34"/>
        <v>80</v>
      </c>
      <c r="D196" s="7">
        <f>IF(N196&gt;0, RANK(N196,(N196:P196,Q196:AE196)),0)</f>
        <v>2</v>
      </c>
      <c r="E196" s="7">
        <f>IF(O196&gt;0,RANK(O196,(N196:P196,Q196:AE196)),0)</f>
        <v>1</v>
      </c>
      <c r="F196" s="7">
        <f t="shared" si="35"/>
        <v>3</v>
      </c>
      <c r="G196" s="1">
        <f t="shared" si="41"/>
        <v>34</v>
      </c>
      <c r="H196" s="2">
        <f t="shared" si="42"/>
        <v>0.42499999999999999</v>
      </c>
      <c r="I196" s="8"/>
      <c r="J196" s="2">
        <f t="shared" si="36"/>
        <v>0.27500000000000002</v>
      </c>
      <c r="K196" s="2">
        <f t="shared" si="37"/>
        <v>0.7</v>
      </c>
      <c r="L196" s="2">
        <f t="shared" si="38"/>
        <v>2.5000000000000001E-2</v>
      </c>
      <c r="M196" s="2">
        <f t="shared" si="39"/>
        <v>2.0816681711721685E-17</v>
      </c>
      <c r="N196" s="1">
        <v>22</v>
      </c>
      <c r="O196" s="1">
        <v>56</v>
      </c>
      <c r="P196" s="1">
        <v>2</v>
      </c>
      <c r="Q196" s="1">
        <v>0</v>
      </c>
      <c r="R196" s="1">
        <v>0</v>
      </c>
      <c r="S196" s="1">
        <v>0</v>
      </c>
      <c r="T196" s="73"/>
      <c r="U196" s="1"/>
      <c r="V196" s="1"/>
      <c r="W196" s="1">
        <v>0</v>
      </c>
      <c r="X196" s="1"/>
      <c r="Y196" s="1"/>
      <c r="Z196" s="1"/>
      <c r="AA196" s="1"/>
      <c r="AB196" s="1"/>
      <c r="AG196" t="str">
        <f t="shared" ref="AG196:AG259" si="44">A196</f>
        <v>Aurora</v>
      </c>
      <c r="AH196" t="s">
        <v>5079</v>
      </c>
      <c r="AI196">
        <v>2</v>
      </c>
      <c r="AJ196">
        <v>218</v>
      </c>
      <c r="AL196" t="s">
        <v>3913</v>
      </c>
      <c r="AM196" t="s">
        <v>3218</v>
      </c>
      <c r="AN196" t="s">
        <v>1399</v>
      </c>
      <c r="AO196" t="s">
        <v>680</v>
      </c>
      <c r="AP196" t="str">
        <f t="shared" si="40"/>
        <v>23009</v>
      </c>
      <c r="AQ196" t="s">
        <v>2389</v>
      </c>
      <c r="AR196" t="str">
        <f t="shared" si="43"/>
        <v>2302165</v>
      </c>
      <c r="AV196">
        <v>38.85</v>
      </c>
      <c r="AW196">
        <v>1.54</v>
      </c>
      <c r="AX196">
        <v>37.31</v>
      </c>
    </row>
    <row r="197" spans="1:50" hidden="1" outlineLevel="1">
      <c r="A197" t="s">
        <v>4122</v>
      </c>
      <c r="B197" s="11" t="s">
        <v>3145</v>
      </c>
      <c r="C197" s="1">
        <f t="shared" si="34"/>
        <v>259</v>
      </c>
      <c r="D197" s="7">
        <f>IF(N197&gt;0, RANK(N197,(N197:P197,Q197:AE197)),0)</f>
        <v>2</v>
      </c>
      <c r="E197" s="7">
        <f>IF(O197&gt;0,RANK(O197,(N197:P197,Q197:AE197)),0)</f>
        <v>1</v>
      </c>
      <c r="F197" s="7">
        <f t="shared" si="35"/>
        <v>3</v>
      </c>
      <c r="G197" s="1">
        <f t="shared" si="41"/>
        <v>31</v>
      </c>
      <c r="H197" s="2">
        <f t="shared" si="42"/>
        <v>0.11969111969111969</v>
      </c>
      <c r="I197" s="8"/>
      <c r="J197" s="2">
        <f t="shared" si="36"/>
        <v>0.43243243243243246</v>
      </c>
      <c r="K197" s="2">
        <f t="shared" si="37"/>
        <v>0.55212355212355213</v>
      </c>
      <c r="L197" s="2">
        <f t="shared" si="38"/>
        <v>7.7220077220077222E-3</v>
      </c>
      <c r="M197" s="2">
        <f t="shared" si="39"/>
        <v>7.722007722007691E-3</v>
      </c>
      <c r="N197" s="1">
        <v>112</v>
      </c>
      <c r="O197" s="1">
        <v>143</v>
      </c>
      <c r="P197" s="1">
        <v>2</v>
      </c>
      <c r="Q197" s="1">
        <v>1</v>
      </c>
      <c r="R197" s="1">
        <v>0</v>
      </c>
      <c r="S197" s="1">
        <v>1</v>
      </c>
      <c r="T197" s="73"/>
      <c r="U197" s="1"/>
      <c r="V197" s="1"/>
      <c r="W197" s="1">
        <v>0</v>
      </c>
      <c r="X197" s="1"/>
      <c r="Y197" s="1"/>
      <c r="Z197" s="1"/>
      <c r="AA197" s="1"/>
      <c r="AB197" s="1"/>
      <c r="AG197" t="str">
        <f t="shared" si="44"/>
        <v>Avon</v>
      </c>
      <c r="AH197" t="s">
        <v>3082</v>
      </c>
      <c r="AI197">
        <v>2</v>
      </c>
      <c r="AJ197">
        <v>241</v>
      </c>
      <c r="AL197" t="s">
        <v>3913</v>
      </c>
      <c r="AM197" t="s">
        <v>2597</v>
      </c>
      <c r="AN197" t="s">
        <v>3632</v>
      </c>
      <c r="AO197" t="s">
        <v>681</v>
      </c>
      <c r="AP197" t="str">
        <f t="shared" si="40"/>
        <v>23007</v>
      </c>
      <c r="AQ197" t="s">
        <v>2389</v>
      </c>
      <c r="AR197" t="str">
        <f t="shared" si="43"/>
        <v>2302235</v>
      </c>
      <c r="AV197">
        <v>41.52</v>
      </c>
      <c r="AW197">
        <v>0.24</v>
      </c>
      <c r="AX197">
        <v>41.28</v>
      </c>
    </row>
    <row r="198" spans="1:50" hidden="1" outlineLevel="1">
      <c r="A198" t="s">
        <v>2410</v>
      </c>
      <c r="B198" s="11" t="s">
        <v>3145</v>
      </c>
      <c r="C198" s="1">
        <f t="shared" si="34"/>
        <v>793</v>
      </c>
      <c r="D198" s="7">
        <f>IF(N198&gt;0, RANK(N198,(N198:P198,Q198:AE198)),0)</f>
        <v>1</v>
      </c>
      <c r="E198" s="7">
        <f>IF(O198&gt;0,RANK(O198,(N198:P198,Q198:AE198)),0)</f>
        <v>2</v>
      </c>
      <c r="F198" s="7">
        <f t="shared" si="35"/>
        <v>3</v>
      </c>
      <c r="G198" s="1">
        <f t="shared" si="41"/>
        <v>34</v>
      </c>
      <c r="H198" s="2">
        <f t="shared" si="42"/>
        <v>4.2875157629255992E-2</v>
      </c>
      <c r="I198" s="8"/>
      <c r="J198" s="2">
        <f t="shared" si="36"/>
        <v>0.5170239596469105</v>
      </c>
      <c r="K198" s="2">
        <f t="shared" si="37"/>
        <v>0.47414880201765447</v>
      </c>
      <c r="L198" s="2">
        <f t="shared" si="38"/>
        <v>8.8272383354350576E-3</v>
      </c>
      <c r="M198" s="2">
        <f t="shared" si="39"/>
        <v>-2.9490299091605721E-17</v>
      </c>
      <c r="N198" s="1">
        <v>410</v>
      </c>
      <c r="O198" s="1">
        <v>376</v>
      </c>
      <c r="P198" s="1">
        <v>7</v>
      </c>
      <c r="Q198" s="1">
        <v>0</v>
      </c>
      <c r="R198" s="1">
        <v>0</v>
      </c>
      <c r="S198" s="1">
        <v>0</v>
      </c>
      <c r="T198" s="73"/>
      <c r="U198" s="1"/>
      <c r="V198" s="1"/>
      <c r="W198" s="1">
        <v>0</v>
      </c>
      <c r="X198" s="1"/>
      <c r="Y198" s="1"/>
      <c r="Z198" s="1"/>
      <c r="AA198" s="1"/>
      <c r="AB198" s="1"/>
      <c r="AG198" t="str">
        <f t="shared" si="44"/>
        <v>Baileyville</v>
      </c>
      <c r="AH198" t="s">
        <v>3830</v>
      </c>
      <c r="AI198">
        <v>2</v>
      </c>
      <c r="AJ198">
        <v>137</v>
      </c>
      <c r="AL198" t="s">
        <v>3913</v>
      </c>
      <c r="AM198" t="s">
        <v>3951</v>
      </c>
      <c r="AN198" t="s">
        <v>4670</v>
      </c>
      <c r="AO198" t="s">
        <v>1215</v>
      </c>
      <c r="AP198" t="str">
        <f t="shared" si="40"/>
        <v>23029</v>
      </c>
      <c r="AQ198" t="s">
        <v>2389</v>
      </c>
      <c r="AR198" t="str">
        <f t="shared" si="43"/>
        <v>2302480</v>
      </c>
      <c r="AV198">
        <v>41.08</v>
      </c>
      <c r="AW198">
        <v>4.62</v>
      </c>
      <c r="AX198">
        <v>36.46</v>
      </c>
    </row>
    <row r="199" spans="1:50" hidden="1" outlineLevel="1">
      <c r="A199" t="s">
        <v>2476</v>
      </c>
      <c r="B199" s="11" t="s">
        <v>3145</v>
      </c>
      <c r="C199" s="1">
        <f t="shared" si="34"/>
        <v>799</v>
      </c>
      <c r="D199" s="7">
        <f>IF(N199&gt;0, RANK(N199,(N199:P199,Q199:AE199)),0)</f>
        <v>2</v>
      </c>
      <c r="E199" s="7">
        <f>IF(O199&gt;0,RANK(O199,(N199:P199,Q199:AE199)),0)</f>
        <v>1</v>
      </c>
      <c r="F199" s="7">
        <f t="shared" si="35"/>
        <v>4</v>
      </c>
      <c r="G199" s="1">
        <f t="shared" si="41"/>
        <v>114</v>
      </c>
      <c r="H199" s="2">
        <f t="shared" si="42"/>
        <v>0.14267834793491865</v>
      </c>
      <c r="I199" s="8"/>
      <c r="J199" s="2">
        <f t="shared" si="36"/>
        <v>0.42428035043804757</v>
      </c>
      <c r="K199" s="2">
        <f t="shared" si="37"/>
        <v>0.5669586983729662</v>
      </c>
      <c r="L199" s="2">
        <f t="shared" si="38"/>
        <v>2.5031289111389237E-3</v>
      </c>
      <c r="M199" s="2">
        <f t="shared" si="39"/>
        <v>6.2578222778473091E-3</v>
      </c>
      <c r="N199" s="1">
        <v>339</v>
      </c>
      <c r="O199" s="1">
        <v>453</v>
      </c>
      <c r="P199" s="1">
        <v>2</v>
      </c>
      <c r="Q199" s="1">
        <v>2</v>
      </c>
      <c r="R199" s="1">
        <v>3</v>
      </c>
      <c r="S199" s="1">
        <v>0</v>
      </c>
      <c r="T199" s="73"/>
      <c r="U199" s="1"/>
      <c r="V199" s="1"/>
      <c r="W199" s="1">
        <v>0</v>
      </c>
      <c r="X199" s="1"/>
      <c r="Y199" s="1"/>
      <c r="Z199" s="1"/>
      <c r="AA199" s="1"/>
      <c r="AB199" s="1"/>
      <c r="AG199" t="str">
        <f t="shared" si="44"/>
        <v>Baldwin</v>
      </c>
      <c r="AH199" t="s">
        <v>2450</v>
      </c>
      <c r="AI199">
        <v>1</v>
      </c>
      <c r="AJ199">
        <v>493</v>
      </c>
      <c r="AL199" t="s">
        <v>3913</v>
      </c>
      <c r="AM199" t="s">
        <v>3632</v>
      </c>
      <c r="AN199" t="s">
        <v>3632</v>
      </c>
      <c r="AO199" t="s">
        <v>639</v>
      </c>
      <c r="AP199" t="str">
        <f t="shared" si="40"/>
        <v>23005</v>
      </c>
      <c r="AQ199" t="s">
        <v>2389</v>
      </c>
      <c r="AR199" t="str">
        <f t="shared" si="43"/>
        <v>2302655</v>
      </c>
      <c r="AV199">
        <v>36.33</v>
      </c>
      <c r="AW199">
        <v>1.03</v>
      </c>
      <c r="AX199">
        <v>35.299999999999997</v>
      </c>
    </row>
    <row r="200" spans="1:50" hidden="1" outlineLevel="1">
      <c r="A200" t="s">
        <v>2411</v>
      </c>
      <c r="B200" s="11" t="s">
        <v>3145</v>
      </c>
      <c r="C200" s="1">
        <f t="shared" si="34"/>
        <v>30</v>
      </c>
      <c r="D200" s="7">
        <f>IF(N200&gt;0, RANK(N200,(N200:P200,Q200:AE200)),0)</f>
        <v>2</v>
      </c>
      <c r="E200" s="7">
        <f>IF(O200&gt;0,RANK(O200,(N200:P200,Q200:AE200)),0)</f>
        <v>1</v>
      </c>
      <c r="F200" s="7">
        <f t="shared" si="35"/>
        <v>3</v>
      </c>
      <c r="G200" s="1">
        <f t="shared" si="41"/>
        <v>5</v>
      </c>
      <c r="H200" s="2">
        <f t="shared" si="42"/>
        <v>0.16666666666666666</v>
      </c>
      <c r="I200" s="8"/>
      <c r="J200" s="2">
        <f t="shared" si="36"/>
        <v>0.4</v>
      </c>
      <c r="K200" s="2">
        <f t="shared" si="37"/>
        <v>0.56666666666666665</v>
      </c>
      <c r="L200" s="2">
        <f t="shared" si="38"/>
        <v>3.3333333333333333E-2</v>
      </c>
      <c r="M200" s="2">
        <f t="shared" si="39"/>
        <v>-6.9388939039072284E-18</v>
      </c>
      <c r="N200" s="1">
        <v>12</v>
      </c>
      <c r="O200" s="1">
        <v>17</v>
      </c>
      <c r="P200" s="1">
        <v>1</v>
      </c>
      <c r="Q200" s="1">
        <v>0</v>
      </c>
      <c r="R200" s="1">
        <v>0</v>
      </c>
      <c r="S200" s="1">
        <v>0</v>
      </c>
      <c r="T200" s="73"/>
      <c r="U200" s="1"/>
      <c r="V200" s="1"/>
      <c r="W200" s="1">
        <v>0</v>
      </c>
      <c r="X200" s="1"/>
      <c r="Y200" s="1"/>
      <c r="Z200" s="1"/>
      <c r="AA200" s="1"/>
      <c r="AB200" s="1"/>
      <c r="AG200" t="str">
        <f t="shared" si="44"/>
        <v>Bancroft</v>
      </c>
      <c r="AH200" t="s">
        <v>762</v>
      </c>
      <c r="AI200">
        <v>2</v>
      </c>
      <c r="AJ200">
        <v>77</v>
      </c>
      <c r="AL200" t="s">
        <v>3913</v>
      </c>
      <c r="AM200" t="s">
        <v>3989</v>
      </c>
      <c r="AN200" t="s">
        <v>3441</v>
      </c>
      <c r="AO200" t="s">
        <v>1112</v>
      </c>
      <c r="AP200" t="str">
        <f t="shared" si="40"/>
        <v>23003</v>
      </c>
      <c r="AQ200" t="s">
        <v>2389</v>
      </c>
      <c r="AR200" t="str">
        <f t="shared" si="43"/>
        <v>2302760</v>
      </c>
      <c r="AV200">
        <v>40.53</v>
      </c>
      <c r="AW200">
        <v>0.56000000000000005</v>
      </c>
      <c r="AX200">
        <v>39.97</v>
      </c>
    </row>
    <row r="201" spans="1:50" hidden="1" outlineLevel="1">
      <c r="A201" t="s">
        <v>2412</v>
      </c>
      <c r="B201" s="11" t="s">
        <v>3145</v>
      </c>
      <c r="C201" s="1">
        <f t="shared" si="34"/>
        <v>16565</v>
      </c>
      <c r="D201" s="7">
        <f>IF(N201&gt;0, RANK(N201,(N201:P201,Q201:AE201)),0)</f>
        <v>1</v>
      </c>
      <c r="E201" s="7">
        <f>IF(O201&gt;0,RANK(O201,(N201:P201,Q201:AE201)),0)</f>
        <v>2</v>
      </c>
      <c r="F201" s="7">
        <f t="shared" si="35"/>
        <v>3</v>
      </c>
      <c r="G201" s="1">
        <f t="shared" si="41"/>
        <v>2027</v>
      </c>
      <c r="H201" s="2">
        <f t="shared" si="42"/>
        <v>0.12236643525505585</v>
      </c>
      <c r="I201" s="8"/>
      <c r="J201" s="2">
        <f t="shared" si="36"/>
        <v>0.55309387262300025</v>
      </c>
      <c r="K201" s="2">
        <f t="shared" si="37"/>
        <v>0.43072743736794444</v>
      </c>
      <c r="L201" s="2">
        <f t="shared" si="38"/>
        <v>8.3308179897373987E-3</v>
      </c>
      <c r="M201" s="2">
        <f t="shared" si="39"/>
        <v>7.8478720193179089E-3</v>
      </c>
      <c r="N201" s="1">
        <v>9162</v>
      </c>
      <c r="O201" s="1">
        <v>7135</v>
      </c>
      <c r="P201" s="1">
        <v>138</v>
      </c>
      <c r="Q201" s="1">
        <v>34</v>
      </c>
      <c r="R201" s="1">
        <v>16</v>
      </c>
      <c r="S201" s="1">
        <v>80</v>
      </c>
      <c r="T201" s="73"/>
      <c r="U201" s="1"/>
      <c r="V201" s="1"/>
      <c r="W201" s="1">
        <v>0</v>
      </c>
      <c r="X201" s="1"/>
      <c r="Y201" s="1"/>
      <c r="Z201" s="1"/>
      <c r="AA201" s="1"/>
      <c r="AB201" s="1"/>
      <c r="AG201" t="str">
        <f t="shared" si="44"/>
        <v>Bangor</v>
      </c>
      <c r="AH201" t="s">
        <v>1038</v>
      </c>
      <c r="AI201">
        <v>2</v>
      </c>
      <c r="AJ201">
        <v>230</v>
      </c>
      <c r="AL201" t="s">
        <v>3913</v>
      </c>
      <c r="AM201" t="s">
        <v>4672</v>
      </c>
      <c r="AN201" t="s">
        <v>1399</v>
      </c>
      <c r="AO201" t="s">
        <v>1048</v>
      </c>
      <c r="AP201" t="str">
        <f t="shared" si="40"/>
        <v>23019</v>
      </c>
      <c r="AQ201" t="s">
        <v>4593</v>
      </c>
      <c r="AR201" t="str">
        <f t="shared" si="43"/>
        <v>2302795</v>
      </c>
      <c r="AV201">
        <v>34.74</v>
      </c>
      <c r="AW201">
        <v>0.3</v>
      </c>
      <c r="AX201">
        <v>34.450000000000003</v>
      </c>
    </row>
    <row r="202" spans="1:50" hidden="1" outlineLevel="1">
      <c r="A202" t="s">
        <v>2394</v>
      </c>
      <c r="B202" s="11" t="s">
        <v>3145</v>
      </c>
      <c r="C202" s="1">
        <f t="shared" si="34"/>
        <v>3220</v>
      </c>
      <c r="D202" s="7">
        <f>IF(N202&gt;0, RANK(N202,(N202:P202,Q202:AE202)),0)</f>
        <v>1</v>
      </c>
      <c r="E202" s="7">
        <f>IF(O202&gt;0,RANK(O202,(N202:P202,Q202:AE202)),0)</f>
        <v>2</v>
      </c>
      <c r="F202" s="7">
        <f t="shared" si="35"/>
        <v>3</v>
      </c>
      <c r="G202" s="1">
        <f t="shared" si="41"/>
        <v>1244</v>
      </c>
      <c r="H202" s="2">
        <f t="shared" si="42"/>
        <v>0.38633540372670805</v>
      </c>
      <c r="I202" s="8"/>
      <c r="J202" s="2">
        <f t="shared" si="36"/>
        <v>0.67950310559006211</v>
      </c>
      <c r="K202" s="2">
        <f t="shared" si="37"/>
        <v>0.29316770186335406</v>
      </c>
      <c r="L202" s="2">
        <f t="shared" si="38"/>
        <v>1.6459627329192546E-2</v>
      </c>
      <c r="M202" s="2">
        <f t="shared" si="39"/>
        <v>1.086956521739129E-2</v>
      </c>
      <c r="N202" s="1">
        <v>2188</v>
      </c>
      <c r="O202" s="1">
        <v>944</v>
      </c>
      <c r="P202" s="1">
        <v>53</v>
      </c>
      <c r="Q202" s="1">
        <v>13</v>
      </c>
      <c r="R202" s="1">
        <v>1</v>
      </c>
      <c r="S202" s="1">
        <v>21</v>
      </c>
      <c r="T202" s="73"/>
      <c r="U202" s="1"/>
      <c r="V202" s="1"/>
      <c r="W202" s="1">
        <v>0</v>
      </c>
      <c r="X202" s="1"/>
      <c r="Y202" s="1"/>
      <c r="Z202" s="1"/>
      <c r="AA202" s="1"/>
      <c r="AB202" s="1"/>
      <c r="AG202" t="str">
        <f t="shared" si="44"/>
        <v>Bar Harbor</v>
      </c>
      <c r="AH202" t="s">
        <v>5079</v>
      </c>
      <c r="AI202">
        <v>2</v>
      </c>
      <c r="AJ202">
        <v>362</v>
      </c>
      <c r="AL202" t="s">
        <v>3913</v>
      </c>
      <c r="AM202" t="s">
        <v>3218</v>
      </c>
      <c r="AN202" t="s">
        <v>4670</v>
      </c>
      <c r="AO202" t="s">
        <v>1049</v>
      </c>
      <c r="AP202" t="str">
        <f t="shared" si="40"/>
        <v>23009</v>
      </c>
      <c r="AQ202" t="s">
        <v>2389</v>
      </c>
      <c r="AR202" t="str">
        <f t="shared" si="43"/>
        <v>2302865</v>
      </c>
      <c r="AV202">
        <v>70.44</v>
      </c>
      <c r="AW202">
        <v>28.22</v>
      </c>
      <c r="AX202">
        <v>42.21</v>
      </c>
    </row>
    <row r="203" spans="1:50" hidden="1" outlineLevel="1">
      <c r="A203" t="s">
        <v>1084</v>
      </c>
      <c r="B203" s="11" t="s">
        <v>3145</v>
      </c>
      <c r="C203" s="1">
        <f t="shared" si="34"/>
        <v>121</v>
      </c>
      <c r="D203" s="7">
        <f>IF(N203&gt;0, RANK(N203,(N203:P203,Q203:AE203)),0)</f>
        <v>1</v>
      </c>
      <c r="E203" s="7">
        <f>IF(O203&gt;0,RANK(O203,(N203:P203,Q203:AE203)),0)</f>
        <v>2</v>
      </c>
      <c r="F203" s="7">
        <f t="shared" si="35"/>
        <v>0</v>
      </c>
      <c r="G203" s="1">
        <f t="shared" si="41"/>
        <v>8</v>
      </c>
      <c r="H203" s="2">
        <f t="shared" si="42"/>
        <v>6.6115702479338845E-2</v>
      </c>
      <c r="I203" s="8"/>
      <c r="J203" s="2">
        <f t="shared" si="36"/>
        <v>0.52892561983471076</v>
      </c>
      <c r="K203" s="2">
        <f t="shared" si="37"/>
        <v>0.46280991735537191</v>
      </c>
      <c r="L203" s="2">
        <f t="shared" si="38"/>
        <v>0</v>
      </c>
      <c r="M203" s="2">
        <f t="shared" si="39"/>
        <v>8.2644628099173278E-3</v>
      </c>
      <c r="N203" s="1">
        <v>64</v>
      </c>
      <c r="O203" s="1">
        <v>56</v>
      </c>
      <c r="P203" s="1">
        <v>0</v>
      </c>
      <c r="Q203" s="1">
        <v>0</v>
      </c>
      <c r="R203" s="1">
        <v>0</v>
      </c>
      <c r="S203" s="1">
        <v>1</v>
      </c>
      <c r="T203" s="73"/>
      <c r="U203" s="1"/>
      <c r="V203" s="1"/>
      <c r="W203" s="1">
        <v>0</v>
      </c>
      <c r="X203" s="1"/>
      <c r="Y203" s="1"/>
      <c r="Z203" s="1"/>
      <c r="AA203" s="1"/>
      <c r="AB203" s="1"/>
      <c r="AG203" t="str">
        <f t="shared" si="44"/>
        <v>Baring</v>
      </c>
      <c r="AH203" t="s">
        <v>3830</v>
      </c>
      <c r="AI203">
        <v>2</v>
      </c>
      <c r="AJ203">
        <v>161</v>
      </c>
      <c r="AL203" t="s">
        <v>3913</v>
      </c>
      <c r="AM203" t="s">
        <v>3951</v>
      </c>
      <c r="AN203" t="s">
        <v>4671</v>
      </c>
      <c r="AO203" t="s">
        <v>1050</v>
      </c>
      <c r="AP203" t="str">
        <f t="shared" si="40"/>
        <v>23029</v>
      </c>
      <c r="AQ203" t="s">
        <v>486</v>
      </c>
      <c r="AR203" t="str">
        <f t="shared" si="43"/>
        <v>2302970</v>
      </c>
      <c r="AV203">
        <v>24.09</v>
      </c>
      <c r="AW203">
        <v>3.18</v>
      </c>
      <c r="AX203">
        <v>20.91</v>
      </c>
    </row>
    <row r="204" spans="1:50" hidden="1" outlineLevel="1">
      <c r="A204" t="s">
        <v>2978</v>
      </c>
      <c r="B204" s="11" t="s">
        <v>3145</v>
      </c>
      <c r="C204" s="1">
        <f t="shared" si="34"/>
        <v>5060</v>
      </c>
      <c r="D204" s="7">
        <f>IF(N204&gt;0, RANK(N204,(N204:P204,Q204:AE204)),0)</f>
        <v>1</v>
      </c>
      <c r="E204" s="7">
        <f>IF(O204&gt;0,RANK(O204,(N204:P204,Q204:AE204)),0)</f>
        <v>2</v>
      </c>
      <c r="F204" s="7">
        <f t="shared" si="35"/>
        <v>3</v>
      </c>
      <c r="G204" s="1">
        <f t="shared" si="41"/>
        <v>937</v>
      </c>
      <c r="H204" s="2">
        <f t="shared" si="42"/>
        <v>0.18517786561264823</v>
      </c>
      <c r="I204" s="8"/>
      <c r="J204" s="2">
        <f t="shared" si="36"/>
        <v>0.5810276679841897</v>
      </c>
      <c r="K204" s="2">
        <f t="shared" si="37"/>
        <v>0.39584980237154149</v>
      </c>
      <c r="L204" s="2">
        <f t="shared" si="38"/>
        <v>1.3043478260869565E-2</v>
      </c>
      <c r="M204" s="2">
        <f t="shared" si="39"/>
        <v>1.0079051383399243E-2</v>
      </c>
      <c r="N204" s="1">
        <v>2940</v>
      </c>
      <c r="O204" s="1">
        <v>2003</v>
      </c>
      <c r="P204" s="1">
        <v>66</v>
      </c>
      <c r="Q204" s="1">
        <v>23</v>
      </c>
      <c r="R204" s="1">
        <v>7</v>
      </c>
      <c r="S204" s="1">
        <v>21</v>
      </c>
      <c r="T204" s="73"/>
      <c r="U204" s="1"/>
      <c r="V204" s="1"/>
      <c r="W204" s="1">
        <v>0</v>
      </c>
      <c r="X204" s="1"/>
      <c r="Y204" s="1"/>
      <c r="Z204" s="1"/>
      <c r="AA204" s="1"/>
      <c r="AB204" s="1"/>
      <c r="AG204" t="str">
        <f t="shared" si="44"/>
        <v>Bath</v>
      </c>
      <c r="AH204" t="s">
        <v>1728</v>
      </c>
      <c r="AI204">
        <v>1</v>
      </c>
      <c r="AJ204">
        <v>479</v>
      </c>
      <c r="AL204" t="s">
        <v>3913</v>
      </c>
      <c r="AM204" t="s">
        <v>4351</v>
      </c>
      <c r="AN204" t="s">
        <v>1399</v>
      </c>
      <c r="AO204" t="s">
        <v>1051</v>
      </c>
      <c r="AP204" t="str">
        <f t="shared" si="40"/>
        <v>23023</v>
      </c>
      <c r="AQ204" t="s">
        <v>4593</v>
      </c>
      <c r="AR204" t="str">
        <f t="shared" si="43"/>
        <v>2303355</v>
      </c>
      <c r="AV204">
        <v>13.24</v>
      </c>
      <c r="AW204">
        <v>4.12</v>
      </c>
      <c r="AX204">
        <v>9.11</v>
      </c>
    </row>
    <row r="205" spans="1:50" hidden="1" outlineLevel="1">
      <c r="A205" t="s">
        <v>1085</v>
      </c>
      <c r="B205" s="11" t="s">
        <v>3145</v>
      </c>
      <c r="C205" s="1">
        <f t="shared" si="34"/>
        <v>290</v>
      </c>
      <c r="D205" s="7">
        <f>IF(N205&gt;0, RANK(N205,(N205:P205,Q205:AE205)),0)</f>
        <v>2</v>
      </c>
      <c r="E205" s="7">
        <f>IF(O205&gt;0,RANK(O205,(N205:P205,Q205:AE205)),0)</f>
        <v>1</v>
      </c>
      <c r="F205" s="7">
        <f t="shared" si="35"/>
        <v>3</v>
      </c>
      <c r="G205" s="1">
        <f t="shared" si="41"/>
        <v>8</v>
      </c>
      <c r="H205" s="2">
        <f t="shared" si="42"/>
        <v>2.7586206896551724E-2</v>
      </c>
      <c r="I205" s="8"/>
      <c r="J205" s="2">
        <f t="shared" si="36"/>
        <v>0.47931034482758622</v>
      </c>
      <c r="K205" s="2">
        <f t="shared" si="37"/>
        <v>0.50689655172413794</v>
      </c>
      <c r="L205" s="2">
        <f t="shared" si="38"/>
        <v>1.0344827586206896E-2</v>
      </c>
      <c r="M205" s="2">
        <f t="shared" si="39"/>
        <v>3.4482758620689932E-3</v>
      </c>
      <c r="N205" s="1">
        <v>139</v>
      </c>
      <c r="O205" s="1">
        <v>147</v>
      </c>
      <c r="P205" s="1">
        <v>3</v>
      </c>
      <c r="Q205" s="1">
        <v>1</v>
      </c>
      <c r="R205" s="1">
        <v>0</v>
      </c>
      <c r="S205" s="1">
        <v>0</v>
      </c>
      <c r="T205" s="73"/>
      <c r="U205" s="1"/>
      <c r="V205" s="1"/>
      <c r="W205" s="1">
        <v>0</v>
      </c>
      <c r="X205" s="1"/>
      <c r="Y205" s="1"/>
      <c r="Z205" s="1"/>
      <c r="AA205" s="1"/>
      <c r="AB205" s="1"/>
      <c r="AG205" t="str">
        <f t="shared" si="44"/>
        <v>Beals</v>
      </c>
      <c r="AH205" t="s">
        <v>3830</v>
      </c>
      <c r="AI205">
        <v>2</v>
      </c>
      <c r="AJ205">
        <v>344</v>
      </c>
      <c r="AL205" t="s">
        <v>3913</v>
      </c>
      <c r="AM205" t="s">
        <v>3951</v>
      </c>
      <c r="AN205" t="s">
        <v>3441</v>
      </c>
      <c r="AO205" t="s">
        <v>641</v>
      </c>
      <c r="AP205" t="str">
        <f t="shared" si="40"/>
        <v>23029</v>
      </c>
      <c r="AQ205" t="s">
        <v>2389</v>
      </c>
      <c r="AR205" t="str">
        <f t="shared" si="43"/>
        <v>2303670</v>
      </c>
      <c r="AV205">
        <v>47.48</v>
      </c>
      <c r="AW205">
        <v>41.8</v>
      </c>
      <c r="AX205">
        <v>5.68</v>
      </c>
    </row>
    <row r="206" spans="1:50" hidden="1" outlineLevel="1">
      <c r="A206" t="s">
        <v>1725</v>
      </c>
      <c r="B206" s="11" t="s">
        <v>3145</v>
      </c>
      <c r="C206" s="1">
        <f t="shared" si="34"/>
        <v>107</v>
      </c>
      <c r="D206" s="7">
        <f>IF(N206&gt;0, RANK(N206,(N206:P206,Q206:AE206)),0)</f>
        <v>2</v>
      </c>
      <c r="E206" s="7">
        <f>IF(O206&gt;0,RANK(O206,(N206:P206,Q206:AE206)),0)</f>
        <v>1</v>
      </c>
      <c r="F206" s="7">
        <f t="shared" si="35"/>
        <v>3</v>
      </c>
      <c r="G206" s="1">
        <f t="shared" si="41"/>
        <v>28</v>
      </c>
      <c r="H206" s="2">
        <f t="shared" si="42"/>
        <v>0.26168224299065418</v>
      </c>
      <c r="I206" s="8"/>
      <c r="J206" s="2">
        <f t="shared" si="36"/>
        <v>0.3644859813084112</v>
      </c>
      <c r="K206" s="2">
        <f t="shared" si="37"/>
        <v>0.62616822429906538</v>
      </c>
      <c r="L206" s="2">
        <f t="shared" si="38"/>
        <v>9.3457943925233638E-3</v>
      </c>
      <c r="M206" s="2">
        <f t="shared" si="39"/>
        <v>1.1275702593849246E-16</v>
      </c>
      <c r="N206" s="1">
        <v>39</v>
      </c>
      <c r="O206" s="1">
        <v>67</v>
      </c>
      <c r="P206" s="1">
        <v>1</v>
      </c>
      <c r="Q206" s="1">
        <v>0</v>
      </c>
      <c r="R206" s="1">
        <v>0</v>
      </c>
      <c r="S206" s="1">
        <v>0</v>
      </c>
      <c r="T206" s="73"/>
      <c r="U206" s="1"/>
      <c r="V206" s="1"/>
      <c r="W206" s="1">
        <v>0</v>
      </c>
      <c r="X206" s="1"/>
      <c r="Y206" s="1"/>
      <c r="Z206" s="1"/>
      <c r="AA206" s="1"/>
      <c r="AB206" s="1"/>
      <c r="AG206" t="str">
        <f t="shared" si="44"/>
        <v>Beaver Cove</v>
      </c>
      <c r="AH206" t="s">
        <v>2975</v>
      </c>
      <c r="AI206">
        <v>2</v>
      </c>
      <c r="AJ206">
        <v>96</v>
      </c>
      <c r="AL206" t="s">
        <v>3913</v>
      </c>
      <c r="AM206" t="s">
        <v>4350</v>
      </c>
      <c r="AN206" t="s">
        <v>4671</v>
      </c>
      <c r="AO206" t="s">
        <v>738</v>
      </c>
      <c r="AP206" t="str">
        <f t="shared" si="40"/>
        <v>23021</v>
      </c>
      <c r="AQ206" t="s">
        <v>2389</v>
      </c>
      <c r="AR206" t="str">
        <f t="shared" si="43"/>
        <v>2303740</v>
      </c>
      <c r="AV206">
        <v>32.549999999999997</v>
      </c>
      <c r="AW206">
        <v>0.85</v>
      </c>
      <c r="AX206">
        <v>31.7</v>
      </c>
    </row>
    <row r="207" spans="1:50" hidden="1" outlineLevel="1">
      <c r="A207" t="s">
        <v>1717</v>
      </c>
      <c r="B207" s="11" t="s">
        <v>3145</v>
      </c>
      <c r="C207" s="1">
        <f t="shared" si="34"/>
        <v>35</v>
      </c>
      <c r="D207" s="7">
        <f>IF(N207&gt;0, RANK(N207,(N207:P207,Q207:AE207)),0)</f>
        <v>2</v>
      </c>
      <c r="E207" s="7">
        <f>IF(O207&gt;0,RANK(O207,(N207:P207,Q207:AE207)),0)</f>
        <v>1</v>
      </c>
      <c r="F207" s="7">
        <f t="shared" si="35"/>
        <v>0</v>
      </c>
      <c r="G207" s="1">
        <f t="shared" si="41"/>
        <v>9</v>
      </c>
      <c r="H207" s="2">
        <f t="shared" si="42"/>
        <v>0.25714285714285712</v>
      </c>
      <c r="I207" s="8"/>
      <c r="J207" s="2">
        <f t="shared" si="36"/>
        <v>0.37142857142857144</v>
      </c>
      <c r="K207" s="2">
        <f t="shared" si="37"/>
        <v>0.62857142857142856</v>
      </c>
      <c r="L207" s="2">
        <f t="shared" si="38"/>
        <v>0</v>
      </c>
      <c r="M207" s="2">
        <f t="shared" si="39"/>
        <v>0</v>
      </c>
      <c r="N207" s="1">
        <v>13</v>
      </c>
      <c r="O207" s="1">
        <v>22</v>
      </c>
      <c r="P207" s="1">
        <v>0</v>
      </c>
      <c r="Q207" s="1">
        <v>0</v>
      </c>
      <c r="R207" s="1">
        <v>0</v>
      </c>
      <c r="S207" s="1">
        <v>0</v>
      </c>
      <c r="T207" s="73"/>
      <c r="U207" s="1"/>
      <c r="V207" s="1"/>
      <c r="W207" s="1">
        <v>0</v>
      </c>
      <c r="X207" s="1"/>
      <c r="Y207" s="1"/>
      <c r="Z207" s="1"/>
      <c r="AA207" s="1"/>
      <c r="AB207" s="1"/>
      <c r="AG207" t="str">
        <f t="shared" si="44"/>
        <v>Beddington</v>
      </c>
      <c r="AH207" t="s">
        <v>3830</v>
      </c>
      <c r="AI207">
        <v>2</v>
      </c>
      <c r="AJ207">
        <v>233</v>
      </c>
      <c r="AL207" t="s">
        <v>3913</v>
      </c>
      <c r="AM207" t="s">
        <v>3951</v>
      </c>
      <c r="AN207" t="s">
        <v>3949</v>
      </c>
      <c r="AO207" t="s">
        <v>642</v>
      </c>
      <c r="AP207" t="str">
        <f t="shared" si="40"/>
        <v>23029</v>
      </c>
      <c r="AQ207" t="s">
        <v>2389</v>
      </c>
      <c r="AR207" t="str">
        <f t="shared" si="43"/>
        <v>2303810</v>
      </c>
      <c r="AV207">
        <v>38.159999999999997</v>
      </c>
      <c r="AW207">
        <v>3.32</v>
      </c>
      <c r="AX207">
        <v>34.840000000000003</v>
      </c>
    </row>
    <row r="208" spans="1:50" hidden="1" outlineLevel="1">
      <c r="A208" t="s">
        <v>2612</v>
      </c>
      <c r="B208" s="11" t="s">
        <v>3145</v>
      </c>
      <c r="C208" s="1">
        <f t="shared" si="34"/>
        <v>3879</v>
      </c>
      <c r="D208" s="7">
        <f>IF(N208&gt;0, RANK(N208,(N208:P208,Q208:AE208)),0)</f>
        <v>1</v>
      </c>
      <c r="E208" s="7">
        <f>IF(O208&gt;0,RANK(O208,(N208:P208,Q208:AE208)),0)</f>
        <v>2</v>
      </c>
      <c r="F208" s="7">
        <f t="shared" si="35"/>
        <v>3</v>
      </c>
      <c r="G208" s="1">
        <f t="shared" si="41"/>
        <v>737</v>
      </c>
      <c r="H208" s="2">
        <f t="shared" si="42"/>
        <v>0.18999742201598349</v>
      </c>
      <c r="I208" s="8"/>
      <c r="J208" s="2">
        <f t="shared" si="36"/>
        <v>0.58520237174529521</v>
      </c>
      <c r="K208" s="2">
        <f t="shared" si="37"/>
        <v>0.39520494972931169</v>
      </c>
      <c r="L208" s="2">
        <f t="shared" si="38"/>
        <v>1.0569734467646301E-2</v>
      </c>
      <c r="M208" s="2">
        <f t="shared" si="39"/>
        <v>9.0229440577467915E-3</v>
      </c>
      <c r="N208" s="1">
        <v>2270</v>
      </c>
      <c r="O208" s="1">
        <v>1533</v>
      </c>
      <c r="P208" s="1">
        <v>41</v>
      </c>
      <c r="Q208" s="1">
        <v>18</v>
      </c>
      <c r="R208" s="1">
        <v>3</v>
      </c>
      <c r="S208" s="1">
        <v>14</v>
      </c>
      <c r="T208" s="73"/>
      <c r="U208" s="1"/>
      <c r="V208" s="1"/>
      <c r="W208" s="1">
        <v>0</v>
      </c>
      <c r="X208" s="1"/>
      <c r="Y208" s="1"/>
      <c r="Z208" s="1"/>
      <c r="AA208" s="1"/>
      <c r="AB208" s="1"/>
      <c r="AG208" t="str">
        <f t="shared" si="44"/>
        <v>Belfast</v>
      </c>
      <c r="AH208" t="s">
        <v>4413</v>
      </c>
      <c r="AI208">
        <v>2</v>
      </c>
      <c r="AJ208">
        <v>353</v>
      </c>
      <c r="AL208" t="s">
        <v>3913</v>
      </c>
      <c r="AM208" t="s">
        <v>3950</v>
      </c>
      <c r="AN208" t="s">
        <v>3632</v>
      </c>
      <c r="AO208" t="s">
        <v>37</v>
      </c>
      <c r="AP208" t="str">
        <f t="shared" si="40"/>
        <v>23027</v>
      </c>
      <c r="AQ208" t="s">
        <v>4593</v>
      </c>
      <c r="AR208" t="str">
        <f t="shared" si="43"/>
        <v>2303950</v>
      </c>
      <c r="AV208">
        <v>38.35</v>
      </c>
      <c r="AW208">
        <v>4.32</v>
      </c>
      <c r="AX208">
        <v>34.04</v>
      </c>
    </row>
    <row r="209" spans="1:50" hidden="1" outlineLevel="1">
      <c r="A209" t="s">
        <v>1983</v>
      </c>
      <c r="B209" s="11" t="s">
        <v>3145</v>
      </c>
      <c r="C209" s="1">
        <f t="shared" si="34"/>
        <v>1964</v>
      </c>
      <c r="D209" s="7">
        <f>IF(N209&gt;0, RANK(N209,(N209:P209,Q209:AE209)),0)</f>
        <v>2</v>
      </c>
      <c r="E209" s="7">
        <f>IF(O209&gt;0,RANK(O209,(N209:P209,Q209:AE209)),0)</f>
        <v>1</v>
      </c>
      <c r="F209" s="7">
        <f t="shared" si="35"/>
        <v>3</v>
      </c>
      <c r="G209" s="1">
        <f t="shared" si="41"/>
        <v>73</v>
      </c>
      <c r="H209" s="2">
        <f t="shared" si="42"/>
        <v>3.7169042769857434E-2</v>
      </c>
      <c r="I209" s="8"/>
      <c r="J209" s="2">
        <f t="shared" si="36"/>
        <v>0.47352342158859473</v>
      </c>
      <c r="K209" s="2">
        <f t="shared" si="37"/>
        <v>0.51069246435845217</v>
      </c>
      <c r="L209" s="2">
        <f t="shared" si="38"/>
        <v>8.1466395112016286E-3</v>
      </c>
      <c r="M209" s="2">
        <f t="shared" si="39"/>
        <v>7.6374745417514735E-3</v>
      </c>
      <c r="N209" s="1">
        <v>930</v>
      </c>
      <c r="O209" s="1">
        <v>1003</v>
      </c>
      <c r="P209" s="1">
        <v>16</v>
      </c>
      <c r="Q209" s="1">
        <v>6</v>
      </c>
      <c r="R209" s="1">
        <v>3</v>
      </c>
      <c r="S209" s="1">
        <v>6</v>
      </c>
      <c r="T209" s="73"/>
      <c r="U209" s="1"/>
      <c r="V209" s="1"/>
      <c r="W209" s="1">
        <v>0</v>
      </c>
      <c r="X209" s="1"/>
      <c r="Y209" s="1"/>
      <c r="Z209" s="1"/>
      <c r="AA209" s="1"/>
      <c r="AB209" s="1"/>
      <c r="AG209" t="str">
        <f t="shared" si="44"/>
        <v>Belgrade</v>
      </c>
      <c r="AH209" t="s">
        <v>2725</v>
      </c>
      <c r="AI209">
        <v>1</v>
      </c>
      <c r="AJ209">
        <v>325</v>
      </c>
      <c r="AL209" t="s">
        <v>3913</v>
      </c>
      <c r="AM209" t="s">
        <v>3234</v>
      </c>
      <c r="AN209" t="s">
        <v>4670</v>
      </c>
      <c r="AO209" t="s">
        <v>481</v>
      </c>
      <c r="AP209" t="str">
        <f t="shared" si="40"/>
        <v>23011</v>
      </c>
      <c r="AQ209" t="s">
        <v>2389</v>
      </c>
      <c r="AR209" t="str">
        <f t="shared" si="43"/>
        <v>2304020</v>
      </c>
      <c r="AV209">
        <v>57.91</v>
      </c>
      <c r="AW209">
        <v>14.66</v>
      </c>
      <c r="AX209">
        <v>43.25</v>
      </c>
    </row>
    <row r="210" spans="1:50" hidden="1" outlineLevel="1">
      <c r="A210" t="s">
        <v>3790</v>
      </c>
      <c r="B210" s="11" t="s">
        <v>3145</v>
      </c>
      <c r="C210" s="1">
        <f t="shared" si="34"/>
        <v>479</v>
      </c>
      <c r="D210" s="7">
        <f>IF(N210&gt;0, RANK(N210,(N210:P210,Q210:AE210)),0)</f>
        <v>1</v>
      </c>
      <c r="E210" s="7">
        <f>IF(O210&gt;0,RANK(O210,(N210:P210,Q210:AE210)),0)</f>
        <v>2</v>
      </c>
      <c r="F210" s="7">
        <f t="shared" si="35"/>
        <v>4</v>
      </c>
      <c r="G210" s="1">
        <f t="shared" si="41"/>
        <v>6</v>
      </c>
      <c r="H210" s="2">
        <f t="shared" si="42"/>
        <v>1.2526096033402923E-2</v>
      </c>
      <c r="I210" s="8"/>
      <c r="J210" s="2">
        <f t="shared" si="36"/>
        <v>0.5010438413361169</v>
      </c>
      <c r="K210" s="2">
        <f t="shared" si="37"/>
        <v>0.48851774530271397</v>
      </c>
      <c r="L210" s="2">
        <f t="shared" si="38"/>
        <v>2.0876826722338203E-3</v>
      </c>
      <c r="M210" s="2">
        <f t="shared" si="39"/>
        <v>8.3507306889353088E-3</v>
      </c>
      <c r="N210" s="1">
        <v>240</v>
      </c>
      <c r="O210" s="1">
        <v>234</v>
      </c>
      <c r="P210" s="1">
        <v>1</v>
      </c>
      <c r="Q210" s="1">
        <v>1</v>
      </c>
      <c r="R210" s="1">
        <v>1</v>
      </c>
      <c r="S210" s="1">
        <v>2</v>
      </c>
      <c r="T210" s="73"/>
      <c r="U210" s="1"/>
      <c r="V210" s="1"/>
      <c r="W210" s="1">
        <v>0</v>
      </c>
      <c r="X210" s="1"/>
      <c r="Y210" s="1"/>
      <c r="Z210" s="1"/>
      <c r="AA210" s="1"/>
      <c r="AB210" s="1"/>
      <c r="AG210" t="str">
        <f t="shared" si="44"/>
        <v>Belmont</v>
      </c>
      <c r="AH210" t="s">
        <v>4413</v>
      </c>
      <c r="AI210">
        <v>2</v>
      </c>
      <c r="AJ210">
        <v>370</v>
      </c>
      <c r="AL210" t="s">
        <v>3913</v>
      </c>
      <c r="AM210" t="s">
        <v>3950</v>
      </c>
      <c r="AN210" t="s">
        <v>1399</v>
      </c>
      <c r="AO210" t="s">
        <v>482</v>
      </c>
      <c r="AP210" t="str">
        <f t="shared" si="40"/>
        <v>23027</v>
      </c>
      <c r="AQ210" t="s">
        <v>2389</v>
      </c>
      <c r="AR210" t="str">
        <f t="shared" si="43"/>
        <v>2304125</v>
      </c>
      <c r="AV210">
        <v>14.2</v>
      </c>
      <c r="AW210">
        <v>0.57999999999999996</v>
      </c>
      <c r="AX210">
        <v>13.62</v>
      </c>
    </row>
    <row r="211" spans="1:50" hidden="1" outlineLevel="1">
      <c r="A211" t="s">
        <v>5175</v>
      </c>
      <c r="B211" s="11" t="s">
        <v>3145</v>
      </c>
      <c r="C211" s="1">
        <f t="shared" si="34"/>
        <v>100</v>
      </c>
      <c r="D211" s="7">
        <f>IF(N211&gt;0, RANK(N211,(N211:P211,Q211:AE211)),0)</f>
        <v>2</v>
      </c>
      <c r="E211" s="7">
        <f>IF(O211&gt;0,RANK(O211,(N211:P211,Q211:AE211)),0)</f>
        <v>1</v>
      </c>
      <c r="F211" s="7">
        <f t="shared" si="35"/>
        <v>3</v>
      </c>
      <c r="G211" s="1">
        <f t="shared" si="41"/>
        <v>10</v>
      </c>
      <c r="H211" s="2">
        <f t="shared" si="42"/>
        <v>0.1</v>
      </c>
      <c r="I211" s="8"/>
      <c r="J211" s="2">
        <f t="shared" si="36"/>
        <v>0.43</v>
      </c>
      <c r="K211" s="2">
        <f t="shared" si="37"/>
        <v>0.53</v>
      </c>
      <c r="L211" s="2">
        <f t="shared" si="38"/>
        <v>0.03</v>
      </c>
      <c r="M211" s="2">
        <f t="shared" si="39"/>
        <v>1.0000000000000037E-2</v>
      </c>
      <c r="N211" s="1">
        <v>43</v>
      </c>
      <c r="O211" s="1">
        <v>53</v>
      </c>
      <c r="P211" s="1">
        <v>3</v>
      </c>
      <c r="Q211" s="1">
        <v>1</v>
      </c>
      <c r="R211" s="1">
        <v>0</v>
      </c>
      <c r="S211" s="1">
        <v>0</v>
      </c>
      <c r="T211" s="73"/>
      <c r="U211" s="1"/>
      <c r="V211" s="1"/>
      <c r="W211" s="1">
        <v>0</v>
      </c>
      <c r="X211" s="1"/>
      <c r="Y211" s="1"/>
      <c r="Z211" s="1"/>
      <c r="AA211" s="1"/>
      <c r="AB211" s="1"/>
      <c r="AG211" t="str">
        <f>A211</f>
        <v>Benedicta</v>
      </c>
      <c r="AH211" t="s">
        <v>762</v>
      </c>
      <c r="AI211">
        <v>2</v>
      </c>
      <c r="AJ211" t="e">
        <v>#N/A</v>
      </c>
      <c r="AL211" t="s">
        <v>3913</v>
      </c>
      <c r="AM211" t="s">
        <v>3989</v>
      </c>
      <c r="AO211" t="s">
        <v>5145</v>
      </c>
      <c r="AP211" t="str">
        <f t="shared" si="40"/>
        <v>23003</v>
      </c>
      <c r="AQ211" t="s">
        <v>4597</v>
      </c>
      <c r="AR211" t="str">
        <f t="shared" si="43"/>
        <v>2304145</v>
      </c>
    </row>
    <row r="212" spans="1:50" hidden="1" outlineLevel="1">
      <c r="A212" t="s">
        <v>3663</v>
      </c>
      <c r="B212" s="11" t="s">
        <v>3145</v>
      </c>
      <c r="C212" s="1">
        <f t="shared" si="34"/>
        <v>1500</v>
      </c>
      <c r="D212" s="7">
        <f>IF(N212&gt;0, RANK(N212,(N212:P212,Q212:AE212)),0)</f>
        <v>1</v>
      </c>
      <c r="E212" s="7">
        <f>IF(O212&gt;0,RANK(O212,(N212:P212,Q212:AE212)),0)</f>
        <v>2</v>
      </c>
      <c r="F212" s="7">
        <f t="shared" si="35"/>
        <v>3</v>
      </c>
      <c r="G212" s="1">
        <f t="shared" si="41"/>
        <v>44</v>
      </c>
      <c r="H212" s="2">
        <f t="shared" si="42"/>
        <v>2.9333333333333333E-2</v>
      </c>
      <c r="I212" s="8"/>
      <c r="J212" s="2">
        <f t="shared" si="36"/>
        <v>0.504</v>
      </c>
      <c r="K212" s="2">
        <f t="shared" si="37"/>
        <v>0.47466666666666668</v>
      </c>
      <c r="L212" s="2">
        <f t="shared" si="38"/>
        <v>1.2666666666666666E-2</v>
      </c>
      <c r="M212" s="2">
        <f t="shared" si="39"/>
        <v>8.6666666666666489E-3</v>
      </c>
      <c r="N212" s="1">
        <v>756</v>
      </c>
      <c r="O212" s="1">
        <v>712</v>
      </c>
      <c r="P212" s="1">
        <v>19</v>
      </c>
      <c r="Q212" s="1">
        <v>6</v>
      </c>
      <c r="R212" s="1">
        <v>1</v>
      </c>
      <c r="S212" s="1">
        <v>6</v>
      </c>
      <c r="T212" s="73"/>
      <c r="U212" s="1"/>
      <c r="V212" s="1"/>
      <c r="W212" s="1">
        <v>0</v>
      </c>
      <c r="X212" s="1"/>
      <c r="Y212" s="1"/>
      <c r="Z212" s="1"/>
      <c r="AA212" s="1"/>
      <c r="AB212" s="1"/>
      <c r="AG212" t="str">
        <f t="shared" si="44"/>
        <v>Benton</v>
      </c>
      <c r="AH212" t="s">
        <v>2725</v>
      </c>
      <c r="AI212">
        <v>2</v>
      </c>
      <c r="AJ212">
        <v>306</v>
      </c>
      <c r="AL212" t="s">
        <v>3913</v>
      </c>
      <c r="AM212" t="s">
        <v>3234</v>
      </c>
      <c r="AN212" t="s">
        <v>3441</v>
      </c>
      <c r="AO212" t="s">
        <v>221</v>
      </c>
      <c r="AP212" t="str">
        <f t="shared" si="40"/>
        <v>23011</v>
      </c>
      <c r="AQ212" t="s">
        <v>2389</v>
      </c>
      <c r="AR212" t="str">
        <f t="shared" si="43"/>
        <v>2304475</v>
      </c>
      <c r="AV212">
        <v>29.06</v>
      </c>
      <c r="AW212">
        <v>0.64</v>
      </c>
      <c r="AX212">
        <v>28.42</v>
      </c>
    </row>
    <row r="213" spans="1:50" hidden="1" outlineLevel="1">
      <c r="A213" t="s">
        <v>3714</v>
      </c>
      <c r="B213" s="11" t="s">
        <v>3145</v>
      </c>
      <c r="C213" s="1">
        <f t="shared" si="34"/>
        <v>3504</v>
      </c>
      <c r="D213" s="7">
        <f>IF(N213&gt;0, RANK(N213,(N213:P213,Q213:AE213)),0)</f>
        <v>2</v>
      </c>
      <c r="E213" s="7">
        <f>IF(O213&gt;0,RANK(O213,(N213:P213,Q213:AE213)),0)</f>
        <v>1</v>
      </c>
      <c r="F213" s="7">
        <f t="shared" si="35"/>
        <v>3</v>
      </c>
      <c r="G213" s="1">
        <f t="shared" si="41"/>
        <v>274</v>
      </c>
      <c r="H213" s="2">
        <f t="shared" si="42"/>
        <v>7.8196347031963473E-2</v>
      </c>
      <c r="I213" s="8"/>
      <c r="J213" s="2">
        <f t="shared" si="36"/>
        <v>0.45319634703196349</v>
      </c>
      <c r="K213" s="2">
        <f t="shared" si="37"/>
        <v>0.53139269406392697</v>
      </c>
      <c r="L213" s="2">
        <f t="shared" si="38"/>
        <v>8.8470319634703191E-3</v>
      </c>
      <c r="M213" s="2">
        <f t="shared" si="39"/>
        <v>6.563926940639165E-3</v>
      </c>
      <c r="N213" s="1">
        <v>1588</v>
      </c>
      <c r="O213" s="1">
        <v>1862</v>
      </c>
      <c r="P213" s="1">
        <v>31</v>
      </c>
      <c r="Q213" s="1">
        <v>11</v>
      </c>
      <c r="R213" s="1">
        <v>5</v>
      </c>
      <c r="S213" s="1">
        <v>7</v>
      </c>
      <c r="T213" s="73"/>
      <c r="U213" s="1"/>
      <c r="V213" s="1"/>
      <c r="W213" s="1">
        <v>0</v>
      </c>
      <c r="X213" s="1"/>
      <c r="Y213" s="1"/>
      <c r="Z213" s="1"/>
      <c r="AA213" s="1"/>
      <c r="AB213" s="1"/>
      <c r="AG213" t="str">
        <f t="shared" si="44"/>
        <v>Berwick</v>
      </c>
      <c r="AH213" t="s">
        <v>4359</v>
      </c>
      <c r="AI213">
        <v>1</v>
      </c>
      <c r="AJ213">
        <v>541</v>
      </c>
      <c r="AL213" t="s">
        <v>3913</v>
      </c>
      <c r="AM213" t="s">
        <v>3971</v>
      </c>
      <c r="AN213" t="s">
        <v>3441</v>
      </c>
      <c r="AO213" t="s">
        <v>211</v>
      </c>
      <c r="AP213" t="str">
        <f t="shared" si="40"/>
        <v>23031</v>
      </c>
      <c r="AQ213" t="s">
        <v>2389</v>
      </c>
      <c r="AR213" t="str">
        <f t="shared" si="43"/>
        <v>2304720</v>
      </c>
      <c r="AV213">
        <v>37.58</v>
      </c>
      <c r="AW213">
        <v>0.46</v>
      </c>
      <c r="AX213">
        <v>37.119999999999997</v>
      </c>
    </row>
    <row r="214" spans="1:50" hidden="1" outlineLevel="1">
      <c r="A214" t="s">
        <v>4057</v>
      </c>
      <c r="B214" s="11" t="s">
        <v>3145</v>
      </c>
      <c r="C214" s="1">
        <f t="shared" si="34"/>
        <v>1601</v>
      </c>
      <c r="D214" s="7">
        <f>IF(N214&gt;0, RANK(N214,(N214:P214,Q214:AE214)),0)</f>
        <v>1</v>
      </c>
      <c r="E214" s="7">
        <f>IF(O214&gt;0,RANK(O214,(N214:P214,Q214:AE214)),0)</f>
        <v>2</v>
      </c>
      <c r="F214" s="7">
        <f t="shared" si="35"/>
        <v>3</v>
      </c>
      <c r="G214" s="1">
        <f t="shared" si="41"/>
        <v>137</v>
      </c>
      <c r="H214" s="2">
        <f t="shared" si="42"/>
        <v>8.5571517801374147E-2</v>
      </c>
      <c r="I214" s="8"/>
      <c r="J214" s="2">
        <f t="shared" si="36"/>
        <v>0.53029356652092441</v>
      </c>
      <c r="K214" s="2">
        <f t="shared" si="37"/>
        <v>0.44472204871955029</v>
      </c>
      <c r="L214" s="2">
        <f t="shared" si="38"/>
        <v>1.4990630855715179E-2</v>
      </c>
      <c r="M214" s="2">
        <f t="shared" si="39"/>
        <v>9.9937539038101233E-3</v>
      </c>
      <c r="N214" s="1">
        <v>849</v>
      </c>
      <c r="O214" s="1">
        <v>712</v>
      </c>
      <c r="P214" s="1">
        <v>24</v>
      </c>
      <c r="Q214" s="1">
        <v>7</v>
      </c>
      <c r="R214" s="1">
        <v>1</v>
      </c>
      <c r="S214" s="1">
        <v>8</v>
      </c>
      <c r="T214" s="73"/>
      <c r="U214" s="1"/>
      <c r="V214" s="1"/>
      <c r="W214" s="1">
        <v>0</v>
      </c>
      <c r="X214" s="1"/>
      <c r="Y214" s="1"/>
      <c r="Z214" s="1"/>
      <c r="AA214" s="1"/>
      <c r="AB214" s="1"/>
      <c r="AG214" t="str">
        <f t="shared" si="44"/>
        <v>Bethel</v>
      </c>
      <c r="AH214" t="s">
        <v>2904</v>
      </c>
      <c r="AI214">
        <v>2</v>
      </c>
      <c r="AJ214">
        <v>351</v>
      </c>
      <c r="AL214" t="s">
        <v>3913</v>
      </c>
      <c r="AM214" t="s">
        <v>4671</v>
      </c>
      <c r="AN214" t="s">
        <v>1399</v>
      </c>
      <c r="AO214" t="s">
        <v>437</v>
      </c>
      <c r="AP214" t="str">
        <f t="shared" si="40"/>
        <v>23017</v>
      </c>
      <c r="AQ214" t="s">
        <v>2389</v>
      </c>
      <c r="AR214" t="str">
        <f t="shared" si="43"/>
        <v>2304825</v>
      </c>
      <c r="AV214">
        <v>65.95</v>
      </c>
      <c r="AW214">
        <v>1.1200000000000001</v>
      </c>
      <c r="AX214">
        <v>64.83</v>
      </c>
    </row>
    <row r="215" spans="1:50" hidden="1" outlineLevel="1">
      <c r="A215" t="s">
        <v>3359</v>
      </c>
      <c r="B215" s="11" t="s">
        <v>3145</v>
      </c>
      <c r="C215" s="1">
        <f t="shared" si="34"/>
        <v>10452</v>
      </c>
      <c r="D215" s="7">
        <f>IF(N215&gt;0, RANK(N215,(N215:P215,Q215:AE215)),0)</f>
        <v>1</v>
      </c>
      <c r="E215" s="7">
        <f>IF(O215&gt;0,RANK(O215,(N215:P215,Q215:AE215)),0)</f>
        <v>2</v>
      </c>
      <c r="F215" s="7">
        <f t="shared" si="35"/>
        <v>3</v>
      </c>
      <c r="G215" s="1">
        <f t="shared" si="41"/>
        <v>2764</v>
      </c>
      <c r="H215" s="2">
        <f t="shared" si="42"/>
        <v>0.26444699579027936</v>
      </c>
      <c r="I215" s="8"/>
      <c r="J215" s="2">
        <f t="shared" si="36"/>
        <v>0.62380405663987748</v>
      </c>
      <c r="K215" s="2">
        <f t="shared" si="37"/>
        <v>0.35935706084959818</v>
      </c>
      <c r="L215" s="2">
        <f t="shared" si="38"/>
        <v>1.0619977037887486E-2</v>
      </c>
      <c r="M215" s="2">
        <f t="shared" si="39"/>
        <v>6.2189054726368587E-3</v>
      </c>
      <c r="N215" s="1">
        <v>6520</v>
      </c>
      <c r="O215" s="1">
        <v>3756</v>
      </c>
      <c r="P215" s="1">
        <v>111</v>
      </c>
      <c r="Q215" s="1">
        <v>17</v>
      </c>
      <c r="R215" s="1">
        <v>10</v>
      </c>
      <c r="S215" s="1">
        <v>38</v>
      </c>
      <c r="T215" s="73"/>
      <c r="U215" s="1"/>
      <c r="V215" s="1"/>
      <c r="W215" s="1">
        <v>0</v>
      </c>
      <c r="X215" s="1"/>
      <c r="Y215" s="1"/>
      <c r="Z215" s="1"/>
      <c r="AA215" s="1"/>
      <c r="AB215" s="1"/>
      <c r="AG215" t="str">
        <f t="shared" si="44"/>
        <v>Biddeford</v>
      </c>
      <c r="AH215" t="s">
        <v>4359</v>
      </c>
      <c r="AI215">
        <v>1</v>
      </c>
      <c r="AJ215">
        <v>533</v>
      </c>
      <c r="AL215" t="s">
        <v>3913</v>
      </c>
      <c r="AM215" t="s">
        <v>3971</v>
      </c>
      <c r="AN215" t="s">
        <v>3949</v>
      </c>
      <c r="AO215" t="s">
        <v>222</v>
      </c>
      <c r="AP215" t="str">
        <f t="shared" si="40"/>
        <v>23031</v>
      </c>
      <c r="AQ215" t="s">
        <v>4593</v>
      </c>
      <c r="AR215" t="str">
        <f t="shared" si="43"/>
        <v>2304860</v>
      </c>
      <c r="AV215">
        <v>34.54</v>
      </c>
      <c r="AW215">
        <v>4.53</v>
      </c>
      <c r="AX215">
        <v>30.01</v>
      </c>
    </row>
    <row r="216" spans="1:50" hidden="1" outlineLevel="1">
      <c r="A216" t="s">
        <v>3348</v>
      </c>
      <c r="B216" s="11" t="s">
        <v>3145</v>
      </c>
      <c r="C216" s="1">
        <f t="shared" si="34"/>
        <v>616</v>
      </c>
      <c r="D216" s="7">
        <f>IF(N216&gt;0, RANK(N216,(N216:P216,Q216:AE216)),0)</f>
        <v>1</v>
      </c>
      <c r="E216" s="7">
        <f>IF(O216&gt;0,RANK(O216,(N216:P216,Q216:AE216)),0)</f>
        <v>2</v>
      </c>
      <c r="F216" s="7">
        <f t="shared" si="35"/>
        <v>3</v>
      </c>
      <c r="G216" s="1">
        <f t="shared" si="41"/>
        <v>12</v>
      </c>
      <c r="H216" s="2">
        <f t="shared" si="42"/>
        <v>1.948051948051948E-2</v>
      </c>
      <c r="I216" s="8"/>
      <c r="J216" s="2">
        <f t="shared" si="36"/>
        <v>0.50162337662337664</v>
      </c>
      <c r="K216" s="2">
        <f t="shared" si="37"/>
        <v>0.48214285714285715</v>
      </c>
      <c r="L216" s="2">
        <f t="shared" si="38"/>
        <v>6.4935064935064939E-3</v>
      </c>
      <c r="M216" s="2">
        <f t="shared" si="39"/>
        <v>9.7402597402597175E-3</v>
      </c>
      <c r="N216" s="1">
        <v>309</v>
      </c>
      <c r="O216" s="1">
        <v>297</v>
      </c>
      <c r="P216" s="1">
        <v>4</v>
      </c>
      <c r="Q216" s="1">
        <v>1</v>
      </c>
      <c r="R216" s="1">
        <v>2</v>
      </c>
      <c r="S216" s="1">
        <v>3</v>
      </c>
      <c r="T216" s="73"/>
      <c r="U216" s="1"/>
      <c r="V216" s="1"/>
      <c r="W216" s="1">
        <v>0</v>
      </c>
      <c r="X216" s="1"/>
      <c r="Y216" s="1"/>
      <c r="Z216" s="1"/>
      <c r="AA216" s="1"/>
      <c r="AB216" s="1"/>
      <c r="AG216" t="str">
        <f t="shared" si="44"/>
        <v>Bingham</v>
      </c>
      <c r="AH216" t="s">
        <v>2304</v>
      </c>
      <c r="AI216">
        <v>2</v>
      </c>
      <c r="AJ216">
        <v>174</v>
      </c>
      <c r="AL216" t="s">
        <v>3913</v>
      </c>
      <c r="AM216" t="s">
        <v>3949</v>
      </c>
      <c r="AN216" t="s">
        <v>4670</v>
      </c>
      <c r="AO216" t="s">
        <v>223</v>
      </c>
      <c r="AP216" t="str">
        <f t="shared" si="40"/>
        <v>23025</v>
      </c>
      <c r="AQ216" t="s">
        <v>2389</v>
      </c>
      <c r="AR216" t="str">
        <f t="shared" si="43"/>
        <v>2305000</v>
      </c>
      <c r="AV216">
        <v>35</v>
      </c>
      <c r="AW216">
        <v>0.41</v>
      </c>
      <c r="AX216">
        <v>34.6</v>
      </c>
    </row>
    <row r="217" spans="1:50" hidden="1" outlineLevel="1">
      <c r="A217" t="s">
        <v>4081</v>
      </c>
      <c r="B217" s="11" t="s">
        <v>3145</v>
      </c>
      <c r="C217" s="1">
        <f t="shared" si="34"/>
        <v>457</v>
      </c>
      <c r="D217" s="7">
        <f>IF(N217&gt;0, RANK(N217,(N217:P217,Q217:AE217)),0)</f>
        <v>2</v>
      </c>
      <c r="E217" s="7">
        <f>IF(O217&gt;0,RANK(O217,(N217:P217,Q217:AE217)),0)</f>
        <v>1</v>
      </c>
      <c r="F217" s="7">
        <f t="shared" si="35"/>
        <v>3</v>
      </c>
      <c r="G217" s="1">
        <f t="shared" si="41"/>
        <v>178</v>
      </c>
      <c r="H217" s="2">
        <f t="shared" si="42"/>
        <v>0.38949671772428884</v>
      </c>
      <c r="I217" s="8"/>
      <c r="J217" s="2">
        <f t="shared" si="36"/>
        <v>0.30196936542669583</v>
      </c>
      <c r="K217" s="2">
        <f t="shared" si="37"/>
        <v>0.69146608315098468</v>
      </c>
      <c r="L217" s="2">
        <f t="shared" si="38"/>
        <v>4.3763676148796497E-3</v>
      </c>
      <c r="M217" s="2">
        <f t="shared" si="39"/>
        <v>2.188183807439837E-3</v>
      </c>
      <c r="N217" s="1">
        <v>138</v>
      </c>
      <c r="O217" s="1">
        <v>316</v>
      </c>
      <c r="P217" s="1">
        <v>2</v>
      </c>
      <c r="Q217" s="1">
        <v>0</v>
      </c>
      <c r="R217" s="1">
        <v>0</v>
      </c>
      <c r="S217" s="1">
        <v>1</v>
      </c>
      <c r="T217" s="73"/>
      <c r="U217" s="1"/>
      <c r="V217" s="1"/>
      <c r="W217" s="1">
        <v>0</v>
      </c>
      <c r="X217" s="1"/>
      <c r="Y217" s="1"/>
      <c r="Z217" s="1"/>
      <c r="AA217" s="1"/>
      <c r="AB217" s="1"/>
      <c r="AG217" t="str">
        <f t="shared" si="44"/>
        <v>Blaine</v>
      </c>
      <c r="AH217" t="s">
        <v>762</v>
      </c>
      <c r="AI217">
        <v>2</v>
      </c>
      <c r="AJ217">
        <v>46</v>
      </c>
      <c r="AL217" t="s">
        <v>3913</v>
      </c>
      <c r="AM217" t="s">
        <v>3989</v>
      </c>
      <c r="AN217" t="s">
        <v>778</v>
      </c>
      <c r="AO217" t="s">
        <v>2258</v>
      </c>
      <c r="AP217" t="str">
        <f t="shared" si="40"/>
        <v>23003</v>
      </c>
      <c r="AQ217" t="s">
        <v>2389</v>
      </c>
      <c r="AR217" t="str">
        <f t="shared" si="43"/>
        <v>2305385</v>
      </c>
      <c r="AV217">
        <v>18.54</v>
      </c>
      <c r="AW217">
        <v>0.05</v>
      </c>
      <c r="AX217">
        <v>18.48</v>
      </c>
    </row>
    <row r="218" spans="1:50" hidden="1" outlineLevel="1">
      <c r="A218" t="s">
        <v>2706</v>
      </c>
      <c r="B218" s="11" t="s">
        <v>3145</v>
      </c>
      <c r="C218" s="1">
        <f t="shared" si="34"/>
        <v>1649</v>
      </c>
      <c r="D218" s="7">
        <f>IF(N218&gt;0, RANK(N218,(N218:P218,Q218:AE218)),0)</f>
        <v>1</v>
      </c>
      <c r="E218" s="7">
        <f>IF(O218&gt;0,RANK(O218,(N218:P218,Q218:AE218)),0)</f>
        <v>2</v>
      </c>
      <c r="F218" s="7">
        <f t="shared" si="35"/>
        <v>3</v>
      </c>
      <c r="G218" s="1">
        <f t="shared" si="41"/>
        <v>392</v>
      </c>
      <c r="H218" s="2">
        <f t="shared" si="42"/>
        <v>0.23771983020012127</v>
      </c>
      <c r="I218" s="8"/>
      <c r="J218" s="2">
        <f t="shared" si="36"/>
        <v>0.60946027895694366</v>
      </c>
      <c r="K218" s="2">
        <f t="shared" si="37"/>
        <v>0.37174044875682233</v>
      </c>
      <c r="L218" s="2">
        <f t="shared" si="38"/>
        <v>1.3341419041843541E-2</v>
      </c>
      <c r="M218" s="2">
        <f t="shared" si="39"/>
        <v>5.4578532443904735E-3</v>
      </c>
      <c r="N218" s="1">
        <v>1005</v>
      </c>
      <c r="O218" s="1">
        <v>613</v>
      </c>
      <c r="P218" s="1">
        <v>22</v>
      </c>
      <c r="Q218" s="1">
        <v>2</v>
      </c>
      <c r="R218" s="1">
        <v>2</v>
      </c>
      <c r="S218" s="1">
        <v>5</v>
      </c>
      <c r="T218" s="73"/>
      <c r="U218" s="1"/>
      <c r="V218" s="1"/>
      <c r="W218" s="1">
        <v>0</v>
      </c>
      <c r="X218" s="1"/>
      <c r="Y218" s="1"/>
      <c r="Z218" s="1"/>
      <c r="AA218" s="1"/>
      <c r="AB218" s="1"/>
      <c r="AG218" t="str">
        <f t="shared" si="44"/>
        <v>Blue Hill</v>
      </c>
      <c r="AH218" t="s">
        <v>5079</v>
      </c>
      <c r="AI218">
        <v>2</v>
      </c>
      <c r="AJ218">
        <v>348</v>
      </c>
      <c r="AL218" t="s">
        <v>3913</v>
      </c>
      <c r="AM218" t="s">
        <v>3218</v>
      </c>
      <c r="AN218" t="s">
        <v>3441</v>
      </c>
      <c r="AO218" t="s">
        <v>2260</v>
      </c>
      <c r="AP218" t="str">
        <f t="shared" si="40"/>
        <v>23009</v>
      </c>
      <c r="AQ218" t="s">
        <v>2389</v>
      </c>
      <c r="AR218" t="str">
        <f t="shared" si="43"/>
        <v>2305700</v>
      </c>
      <c r="AV218">
        <v>86.67</v>
      </c>
      <c r="AW218">
        <v>24.13</v>
      </c>
      <c r="AX218">
        <v>62.53</v>
      </c>
    </row>
    <row r="219" spans="1:50" hidden="1" outlineLevel="1">
      <c r="A219" t="s">
        <v>2707</v>
      </c>
      <c r="B219" s="11" t="s">
        <v>3145</v>
      </c>
      <c r="C219" s="1">
        <f t="shared" si="34"/>
        <v>2094</v>
      </c>
      <c r="D219" s="7">
        <f>IF(N219&gt;0, RANK(N219,(N219:P219,Q219:AE219)),0)</f>
        <v>1</v>
      </c>
      <c r="E219" s="7">
        <f>IF(O219&gt;0,RANK(O219,(N219:P219,Q219:AE219)),0)</f>
        <v>2</v>
      </c>
      <c r="F219" s="7">
        <f t="shared" si="35"/>
        <v>3</v>
      </c>
      <c r="G219" s="1">
        <f t="shared" si="41"/>
        <v>43</v>
      </c>
      <c r="H219" s="2">
        <f t="shared" si="42"/>
        <v>2.0534861509073542E-2</v>
      </c>
      <c r="I219" s="8"/>
      <c r="J219" s="2">
        <f t="shared" si="36"/>
        <v>0.50286532951289398</v>
      </c>
      <c r="K219" s="2">
        <f t="shared" si="37"/>
        <v>0.48233046800382046</v>
      </c>
      <c r="L219" s="2">
        <f t="shared" si="38"/>
        <v>6.6857688634192934E-3</v>
      </c>
      <c r="M219" s="2">
        <f t="shared" si="39"/>
        <v>8.1184336198662742E-3</v>
      </c>
      <c r="N219" s="1">
        <v>1053</v>
      </c>
      <c r="O219" s="1">
        <v>1010</v>
      </c>
      <c r="P219" s="1">
        <v>14</v>
      </c>
      <c r="Q219" s="1">
        <v>5</v>
      </c>
      <c r="R219" s="1">
        <v>4</v>
      </c>
      <c r="S219" s="1">
        <v>8</v>
      </c>
      <c r="T219" s="73"/>
      <c r="U219" s="1"/>
      <c r="V219" s="1"/>
      <c r="W219" s="1">
        <v>0</v>
      </c>
      <c r="X219" s="1"/>
      <c r="Y219" s="1"/>
      <c r="Z219" s="1"/>
      <c r="AA219" s="1"/>
      <c r="AB219" s="1"/>
      <c r="AG219" t="str">
        <f t="shared" si="44"/>
        <v>Boothbay</v>
      </c>
      <c r="AH219" t="s">
        <v>3867</v>
      </c>
      <c r="AI219">
        <v>1</v>
      </c>
      <c r="AJ219">
        <v>485</v>
      </c>
      <c r="AL219" t="s">
        <v>3913</v>
      </c>
      <c r="AM219" t="s">
        <v>4670</v>
      </c>
      <c r="AN219" t="s">
        <v>1399</v>
      </c>
      <c r="AO219" t="s">
        <v>2261</v>
      </c>
      <c r="AP219" t="str">
        <f t="shared" si="40"/>
        <v>23015</v>
      </c>
      <c r="AQ219" t="s">
        <v>2389</v>
      </c>
      <c r="AR219" t="str">
        <f t="shared" si="43"/>
        <v>2306050</v>
      </c>
      <c r="AV219">
        <v>46.13</v>
      </c>
      <c r="AW219">
        <v>24.03</v>
      </c>
      <c r="AX219">
        <v>22.1</v>
      </c>
    </row>
    <row r="220" spans="1:50" hidden="1" outlineLevel="1">
      <c r="A220" t="s">
        <v>3035</v>
      </c>
      <c r="B220" s="11" t="s">
        <v>3145</v>
      </c>
      <c r="C220" s="1">
        <f t="shared" si="34"/>
        <v>1592</v>
      </c>
      <c r="D220" s="7">
        <f>IF(N220&gt;0, RANK(N220,(N220:P220,Q220:AE220)),0)</f>
        <v>1</v>
      </c>
      <c r="E220" s="7">
        <f>IF(O220&gt;0,RANK(O220,(N220:P220,Q220:AE220)),0)</f>
        <v>2</v>
      </c>
      <c r="F220" s="7">
        <f t="shared" si="35"/>
        <v>3</v>
      </c>
      <c r="G220" s="1">
        <f t="shared" si="41"/>
        <v>80</v>
      </c>
      <c r="H220" s="2">
        <f t="shared" si="42"/>
        <v>5.0251256281407038E-2</v>
      </c>
      <c r="I220" s="8"/>
      <c r="J220" s="2">
        <f t="shared" si="36"/>
        <v>0.51758793969849248</v>
      </c>
      <c r="K220" s="2">
        <f t="shared" si="37"/>
        <v>0.46733668341708545</v>
      </c>
      <c r="L220" s="2">
        <f t="shared" si="38"/>
        <v>6.2814070351758797E-3</v>
      </c>
      <c r="M220" s="2">
        <f t="shared" si="39"/>
        <v>8.793969849246186E-3</v>
      </c>
      <c r="N220" s="1">
        <v>824</v>
      </c>
      <c r="O220" s="1">
        <v>744</v>
      </c>
      <c r="P220" s="1">
        <v>10</v>
      </c>
      <c r="Q220" s="1">
        <v>7</v>
      </c>
      <c r="R220" s="1">
        <v>4</v>
      </c>
      <c r="S220" s="1">
        <v>3</v>
      </c>
      <c r="T220" s="73"/>
      <c r="U220" s="1"/>
      <c r="V220" s="1"/>
      <c r="W220" s="1">
        <v>0</v>
      </c>
      <c r="X220" s="1"/>
      <c r="Y220" s="1"/>
      <c r="Z220" s="1"/>
      <c r="AA220" s="1"/>
      <c r="AB220" s="1"/>
      <c r="AG220" t="str">
        <f t="shared" si="44"/>
        <v>Boothbay Harbor</v>
      </c>
      <c r="AH220" t="s">
        <v>3867</v>
      </c>
      <c r="AI220">
        <v>1</v>
      </c>
      <c r="AJ220">
        <v>498</v>
      </c>
      <c r="AL220" t="s">
        <v>3913</v>
      </c>
      <c r="AM220" t="s">
        <v>4670</v>
      </c>
      <c r="AN220" t="s">
        <v>4670</v>
      </c>
      <c r="AO220" t="s">
        <v>962</v>
      </c>
      <c r="AP220" t="str">
        <f t="shared" si="40"/>
        <v>23015</v>
      </c>
      <c r="AQ220" t="s">
        <v>2389</v>
      </c>
      <c r="AR220" t="str">
        <f t="shared" si="43"/>
        <v>2306120</v>
      </c>
      <c r="AV220">
        <v>9.23</v>
      </c>
      <c r="AW220">
        <v>3.46</v>
      </c>
      <c r="AX220">
        <v>5.77</v>
      </c>
    </row>
    <row r="221" spans="1:50" hidden="1" outlineLevel="1">
      <c r="A221" t="s">
        <v>252</v>
      </c>
      <c r="B221" s="11" t="s">
        <v>3145</v>
      </c>
      <c r="C221" s="1">
        <f t="shared" si="34"/>
        <v>1530</v>
      </c>
      <c r="D221" s="7">
        <f>IF(N221&gt;0, RANK(N221,(N221:P221,Q221:AE221)),0)</f>
        <v>2</v>
      </c>
      <c r="E221" s="7">
        <f>IF(O221&gt;0,RANK(O221,(N221:P221,Q221:AE221)),0)</f>
        <v>1</v>
      </c>
      <c r="F221" s="7">
        <f t="shared" si="35"/>
        <v>3</v>
      </c>
      <c r="G221" s="1">
        <f t="shared" si="41"/>
        <v>234</v>
      </c>
      <c r="H221" s="2">
        <f t="shared" si="42"/>
        <v>0.15294117647058825</v>
      </c>
      <c r="I221" s="8"/>
      <c r="J221" s="2">
        <f t="shared" si="36"/>
        <v>0.41045751633986927</v>
      </c>
      <c r="K221" s="2">
        <f t="shared" si="37"/>
        <v>0.56339869281045751</v>
      </c>
      <c r="L221" s="2">
        <f t="shared" si="38"/>
        <v>1.5032679738562092E-2</v>
      </c>
      <c r="M221" s="2">
        <f t="shared" si="39"/>
        <v>1.1111111111111129E-2</v>
      </c>
      <c r="N221" s="1">
        <v>628</v>
      </c>
      <c r="O221" s="1">
        <v>862</v>
      </c>
      <c r="P221" s="1">
        <v>23</v>
      </c>
      <c r="Q221" s="1">
        <v>7</v>
      </c>
      <c r="R221" s="1">
        <v>2</v>
      </c>
      <c r="S221" s="1">
        <v>8</v>
      </c>
      <c r="T221" s="73"/>
      <c r="U221" s="1"/>
      <c r="V221" s="1"/>
      <c r="W221" s="1">
        <v>0</v>
      </c>
      <c r="X221" s="1"/>
      <c r="Y221" s="1"/>
      <c r="Z221" s="1"/>
      <c r="AA221" s="1"/>
      <c r="AB221" s="1"/>
      <c r="AG221" t="str">
        <f t="shared" si="44"/>
        <v>Bowdoin</v>
      </c>
      <c r="AH221" t="s">
        <v>1728</v>
      </c>
      <c r="AI221">
        <v>1</v>
      </c>
      <c r="AJ221">
        <v>451</v>
      </c>
      <c r="AL221" t="s">
        <v>3913</v>
      </c>
      <c r="AM221" t="s">
        <v>4351</v>
      </c>
      <c r="AN221" t="s">
        <v>4670</v>
      </c>
      <c r="AO221" t="s">
        <v>4255</v>
      </c>
      <c r="AP221" t="str">
        <f t="shared" si="40"/>
        <v>23023</v>
      </c>
      <c r="AQ221" t="s">
        <v>2389</v>
      </c>
      <c r="AR221" t="str">
        <f t="shared" si="43"/>
        <v>2306260</v>
      </c>
      <c r="AV221">
        <v>43.65</v>
      </c>
      <c r="AW221">
        <v>0.16</v>
      </c>
      <c r="AX221">
        <v>43.49</v>
      </c>
    </row>
    <row r="222" spans="1:50" hidden="1" outlineLevel="1">
      <c r="A222" t="s">
        <v>2353</v>
      </c>
      <c r="B222" s="11" t="s">
        <v>3145</v>
      </c>
      <c r="C222" s="1">
        <f t="shared" si="34"/>
        <v>1729</v>
      </c>
      <c r="D222" s="7">
        <f>IF(N222&gt;0, RANK(N222,(N222:P222,Q222:AE222)),0)</f>
        <v>1</v>
      </c>
      <c r="E222" s="7">
        <f>IF(O222&gt;0,RANK(O222,(N222:P222,Q222:AE222)),0)</f>
        <v>2</v>
      </c>
      <c r="F222" s="7">
        <f t="shared" si="35"/>
        <v>3</v>
      </c>
      <c r="G222" s="1">
        <f t="shared" si="41"/>
        <v>208</v>
      </c>
      <c r="H222" s="2">
        <f t="shared" si="42"/>
        <v>0.12030075187969924</v>
      </c>
      <c r="I222" s="8"/>
      <c r="J222" s="2">
        <f t="shared" si="36"/>
        <v>0.54482359745517639</v>
      </c>
      <c r="K222" s="2">
        <f t="shared" si="37"/>
        <v>0.42452284557547715</v>
      </c>
      <c r="L222" s="2">
        <f t="shared" si="38"/>
        <v>1.7929438982070563E-2</v>
      </c>
      <c r="M222" s="2">
        <f t="shared" si="39"/>
        <v>1.27241179872759E-2</v>
      </c>
      <c r="N222" s="1">
        <v>942</v>
      </c>
      <c r="O222" s="1">
        <v>734</v>
      </c>
      <c r="P222" s="1">
        <v>31</v>
      </c>
      <c r="Q222" s="1">
        <v>7</v>
      </c>
      <c r="R222" s="1">
        <v>2</v>
      </c>
      <c r="S222" s="1">
        <v>13</v>
      </c>
      <c r="T222" s="73"/>
      <c r="U222" s="1"/>
      <c r="V222" s="1"/>
      <c r="W222" s="1">
        <v>0</v>
      </c>
      <c r="X222" s="1"/>
      <c r="Y222" s="1"/>
      <c r="Z222" s="1"/>
      <c r="AA222" s="1"/>
      <c r="AB222" s="1"/>
      <c r="AG222" t="str">
        <f t="shared" si="44"/>
        <v>Bowdoinham</v>
      </c>
      <c r="AH222" t="s">
        <v>1728</v>
      </c>
      <c r="AI222">
        <v>1</v>
      </c>
      <c r="AJ222">
        <v>455</v>
      </c>
      <c r="AL222" t="s">
        <v>3913</v>
      </c>
      <c r="AM222" t="s">
        <v>4351</v>
      </c>
      <c r="AN222" t="s">
        <v>3441</v>
      </c>
      <c r="AO222" t="s">
        <v>172</v>
      </c>
      <c r="AP222" t="str">
        <f t="shared" si="40"/>
        <v>23023</v>
      </c>
      <c r="AQ222" t="s">
        <v>2389</v>
      </c>
      <c r="AR222" t="str">
        <f t="shared" si="43"/>
        <v>2306365</v>
      </c>
      <c r="AV222">
        <v>39.14</v>
      </c>
      <c r="AW222">
        <v>4.74</v>
      </c>
      <c r="AX222">
        <v>34.4</v>
      </c>
    </row>
    <row r="223" spans="1:50" hidden="1" outlineLevel="1">
      <c r="A223" t="s">
        <v>3023</v>
      </c>
      <c r="B223" s="11" t="s">
        <v>3145</v>
      </c>
      <c r="C223" s="1">
        <f t="shared" si="34"/>
        <v>89</v>
      </c>
      <c r="D223" s="7">
        <f>IF(N223&gt;0, RANK(N223,(N223:P223,Q223:AE223)),0)</f>
        <v>2</v>
      </c>
      <c r="E223" s="7">
        <f>IF(O223&gt;0,RANK(O223,(N223:P223,Q223:AE223)),0)</f>
        <v>1</v>
      </c>
      <c r="F223" s="7">
        <f t="shared" si="35"/>
        <v>0</v>
      </c>
      <c r="G223" s="1">
        <f t="shared" si="41"/>
        <v>25</v>
      </c>
      <c r="H223" s="2">
        <f t="shared" si="42"/>
        <v>0.2808988764044944</v>
      </c>
      <c r="I223" s="8"/>
      <c r="J223" s="2">
        <f t="shared" si="36"/>
        <v>0.3595505617977528</v>
      </c>
      <c r="K223" s="2">
        <f t="shared" si="37"/>
        <v>0.6404494382022472</v>
      </c>
      <c r="L223" s="2">
        <f t="shared" si="38"/>
        <v>0</v>
      </c>
      <c r="M223" s="2">
        <f t="shared" si="39"/>
        <v>0</v>
      </c>
      <c r="N223" s="1">
        <v>32</v>
      </c>
      <c r="O223" s="1">
        <v>57</v>
      </c>
      <c r="P223" s="1">
        <v>0</v>
      </c>
      <c r="Q223" s="1">
        <v>0</v>
      </c>
      <c r="R223" s="1">
        <v>0</v>
      </c>
      <c r="S223" s="1">
        <v>0</v>
      </c>
      <c r="T223" s="73"/>
      <c r="U223" s="1"/>
      <c r="V223" s="1"/>
      <c r="W223" s="1">
        <v>0</v>
      </c>
      <c r="X223" s="1"/>
      <c r="Y223" s="1"/>
      <c r="Z223" s="1"/>
      <c r="AA223" s="1"/>
      <c r="AB223" s="1"/>
      <c r="AG223" t="str">
        <f t="shared" si="44"/>
        <v>Bowerbank</v>
      </c>
      <c r="AH223" t="s">
        <v>2975</v>
      </c>
      <c r="AI223">
        <v>2</v>
      </c>
      <c r="AJ223">
        <v>118</v>
      </c>
      <c r="AL223" t="s">
        <v>3913</v>
      </c>
      <c r="AM223" t="s">
        <v>4350</v>
      </c>
      <c r="AN223" t="s">
        <v>3949</v>
      </c>
      <c r="AO223" t="s">
        <v>963</v>
      </c>
      <c r="AP223" t="str">
        <f t="shared" si="40"/>
        <v>23021</v>
      </c>
      <c r="AQ223" t="s">
        <v>2389</v>
      </c>
      <c r="AR223" t="str">
        <f t="shared" si="43"/>
        <v>2306400</v>
      </c>
      <c r="AV223">
        <v>47.27</v>
      </c>
      <c r="AW223">
        <v>5.57</v>
      </c>
      <c r="AX223">
        <v>41.7</v>
      </c>
    </row>
    <row r="224" spans="1:50" hidden="1" outlineLevel="1">
      <c r="A224" t="s">
        <v>1811</v>
      </c>
      <c r="B224" s="11" t="s">
        <v>3145</v>
      </c>
      <c r="C224" s="1">
        <f t="shared" si="34"/>
        <v>628</v>
      </c>
      <c r="D224" s="7">
        <f>IF(N224&gt;0, RANK(N224,(N224:P224,Q224:AE224)),0)</f>
        <v>2</v>
      </c>
      <c r="E224" s="7">
        <f>IF(O224&gt;0,RANK(O224,(N224:P224,Q224:AE224)),0)</f>
        <v>1</v>
      </c>
      <c r="F224" s="7">
        <f t="shared" si="35"/>
        <v>3</v>
      </c>
      <c r="G224" s="1">
        <f t="shared" si="41"/>
        <v>63</v>
      </c>
      <c r="H224" s="2">
        <f t="shared" si="42"/>
        <v>0.10031847133757962</v>
      </c>
      <c r="I224" s="8"/>
      <c r="J224" s="2">
        <f t="shared" si="36"/>
        <v>0.43630573248407645</v>
      </c>
      <c r="K224" s="2">
        <f t="shared" si="37"/>
        <v>0.5366242038216561</v>
      </c>
      <c r="L224" s="2">
        <f t="shared" si="38"/>
        <v>1.5923566878980892E-2</v>
      </c>
      <c r="M224" s="2">
        <f t="shared" si="39"/>
        <v>1.1146496815286563E-2</v>
      </c>
      <c r="N224" s="1">
        <v>274</v>
      </c>
      <c r="O224" s="1">
        <v>337</v>
      </c>
      <c r="P224" s="1">
        <v>10</v>
      </c>
      <c r="Q224" s="1">
        <v>2</v>
      </c>
      <c r="R224" s="1">
        <v>1</v>
      </c>
      <c r="S224" s="1">
        <v>4</v>
      </c>
      <c r="T224" s="73"/>
      <c r="U224" s="1"/>
      <c r="V224" s="1"/>
      <c r="W224" s="1">
        <v>0</v>
      </c>
      <c r="X224" s="1"/>
      <c r="Y224" s="1"/>
      <c r="Z224" s="1"/>
      <c r="AA224" s="1"/>
      <c r="AB224" s="1"/>
      <c r="AG224" t="str">
        <f t="shared" si="44"/>
        <v>Bradford</v>
      </c>
      <c r="AH224" t="s">
        <v>1038</v>
      </c>
      <c r="AI224">
        <v>2</v>
      </c>
      <c r="AJ224">
        <v>162</v>
      </c>
      <c r="AL224" t="s">
        <v>3913</v>
      </c>
      <c r="AM224" t="s">
        <v>4672</v>
      </c>
      <c r="AN224" t="s">
        <v>4670</v>
      </c>
      <c r="AO224" t="s">
        <v>2255</v>
      </c>
      <c r="AP224" t="str">
        <f t="shared" si="40"/>
        <v>23019</v>
      </c>
      <c r="AQ224" t="s">
        <v>2389</v>
      </c>
      <c r="AR224" t="str">
        <f t="shared" si="43"/>
        <v>2306575</v>
      </c>
      <c r="AV224">
        <v>41.31</v>
      </c>
      <c r="AW224">
        <v>0</v>
      </c>
      <c r="AX224">
        <v>41.31</v>
      </c>
    </row>
    <row r="225" spans="1:50" hidden="1" outlineLevel="1">
      <c r="A225" t="s">
        <v>3805</v>
      </c>
      <c r="B225" s="11" t="s">
        <v>3145</v>
      </c>
      <c r="C225" s="1">
        <f t="shared" si="34"/>
        <v>788</v>
      </c>
      <c r="D225" s="7">
        <f>IF(N225&gt;0, RANK(N225,(N225:P225,Q225:AE225)),0)</f>
        <v>1</v>
      </c>
      <c r="E225" s="7">
        <f>IF(O225&gt;0,RANK(O225,(N225:P225,Q225:AE225)),0)</f>
        <v>2</v>
      </c>
      <c r="F225" s="7">
        <f t="shared" si="35"/>
        <v>3</v>
      </c>
      <c r="G225" s="1">
        <f t="shared" si="41"/>
        <v>150</v>
      </c>
      <c r="H225" s="2">
        <f t="shared" si="42"/>
        <v>0.19035532994923857</v>
      </c>
      <c r="I225" s="8"/>
      <c r="J225" s="2">
        <f t="shared" si="36"/>
        <v>0.5875634517766497</v>
      </c>
      <c r="K225" s="2">
        <f t="shared" si="37"/>
        <v>0.39720812182741116</v>
      </c>
      <c r="L225" s="2">
        <f t="shared" si="38"/>
        <v>1.2690355329949238E-2</v>
      </c>
      <c r="M225" s="2">
        <f t="shared" si="39"/>
        <v>2.5380710659898935E-3</v>
      </c>
      <c r="N225" s="1">
        <v>463</v>
      </c>
      <c r="O225" s="1">
        <v>313</v>
      </c>
      <c r="P225" s="1">
        <v>10</v>
      </c>
      <c r="Q225" s="1">
        <v>0</v>
      </c>
      <c r="R225" s="1">
        <v>0</v>
      </c>
      <c r="S225" s="1">
        <v>2</v>
      </c>
      <c r="T225" s="73"/>
      <c r="U225" s="1"/>
      <c r="V225" s="1"/>
      <c r="W225" s="1">
        <v>0</v>
      </c>
      <c r="X225" s="1"/>
      <c r="Y225" s="1"/>
      <c r="Z225" s="1"/>
      <c r="AA225" s="1"/>
      <c r="AB225" s="1"/>
      <c r="AG225" t="str">
        <f t="shared" si="44"/>
        <v>Bradley</v>
      </c>
      <c r="AH225" t="s">
        <v>1038</v>
      </c>
      <c r="AI225">
        <v>2</v>
      </c>
      <c r="AJ225">
        <v>213</v>
      </c>
      <c r="AL225" t="s">
        <v>3913</v>
      </c>
      <c r="AM225" t="s">
        <v>4672</v>
      </c>
      <c r="AN225" t="s">
        <v>3441</v>
      </c>
      <c r="AO225" t="s">
        <v>2566</v>
      </c>
      <c r="AP225" t="str">
        <f t="shared" si="40"/>
        <v>23019</v>
      </c>
      <c r="AQ225" t="s">
        <v>2389</v>
      </c>
      <c r="AR225" t="str">
        <f t="shared" si="43"/>
        <v>2306680</v>
      </c>
      <c r="AV225">
        <v>50.79</v>
      </c>
      <c r="AW225">
        <v>1.23</v>
      </c>
      <c r="AX225">
        <v>49.56</v>
      </c>
    </row>
    <row r="226" spans="1:50" hidden="1" outlineLevel="1">
      <c r="A226" t="s">
        <v>2697</v>
      </c>
      <c r="B226" s="11" t="s">
        <v>3145</v>
      </c>
      <c r="C226" s="1">
        <f t="shared" si="34"/>
        <v>537</v>
      </c>
      <c r="D226" s="7">
        <f>IF(N226&gt;0, RANK(N226,(N226:P226,Q226:AE226)),0)</f>
        <v>1</v>
      </c>
      <c r="E226" s="7">
        <f>IF(O226&gt;0,RANK(O226,(N226:P226,Q226:AE226)),0)</f>
        <v>2</v>
      </c>
      <c r="F226" s="7">
        <f t="shared" si="35"/>
        <v>3</v>
      </c>
      <c r="G226" s="1">
        <f t="shared" si="41"/>
        <v>68</v>
      </c>
      <c r="H226" s="2">
        <f t="shared" si="42"/>
        <v>0.1266294227188082</v>
      </c>
      <c r="I226" s="8"/>
      <c r="J226" s="2">
        <f t="shared" si="36"/>
        <v>0.55493482309124764</v>
      </c>
      <c r="K226" s="2">
        <f t="shared" si="37"/>
        <v>0.42830540037243947</v>
      </c>
      <c r="L226" s="2">
        <f t="shared" si="38"/>
        <v>5.5865921787709499E-3</v>
      </c>
      <c r="M226" s="2">
        <f t="shared" si="39"/>
        <v>1.1173184357541936E-2</v>
      </c>
      <c r="N226" s="1">
        <v>298</v>
      </c>
      <c r="O226" s="1">
        <v>230</v>
      </c>
      <c r="P226" s="1">
        <v>3</v>
      </c>
      <c r="Q226" s="1">
        <v>2</v>
      </c>
      <c r="R226" s="1">
        <v>1</v>
      </c>
      <c r="S226" s="1">
        <v>3</v>
      </c>
      <c r="T226" s="73"/>
      <c r="U226" s="1"/>
      <c r="V226" s="1"/>
      <c r="W226" s="1">
        <v>0</v>
      </c>
      <c r="X226" s="1"/>
      <c r="Y226" s="1"/>
      <c r="Z226" s="1"/>
      <c r="AA226" s="1"/>
      <c r="AB226" s="1"/>
      <c r="AG226" t="str">
        <f t="shared" si="44"/>
        <v>Bremen</v>
      </c>
      <c r="AH226" t="s">
        <v>3867</v>
      </c>
      <c r="AI226">
        <v>1</v>
      </c>
      <c r="AJ226">
        <v>463</v>
      </c>
      <c r="AL226" t="s">
        <v>3913</v>
      </c>
      <c r="AM226" t="s">
        <v>4670</v>
      </c>
      <c r="AN226" t="s">
        <v>3441</v>
      </c>
      <c r="AO226" t="s">
        <v>2567</v>
      </c>
      <c r="AP226" t="str">
        <f t="shared" si="40"/>
        <v>23015</v>
      </c>
      <c r="AQ226" t="s">
        <v>2389</v>
      </c>
      <c r="AR226" t="str">
        <f t="shared" si="43"/>
        <v>2306855</v>
      </c>
      <c r="AV226">
        <v>27.39</v>
      </c>
      <c r="AW226">
        <v>10.91</v>
      </c>
      <c r="AX226">
        <v>16.48</v>
      </c>
    </row>
    <row r="227" spans="1:50" hidden="1" outlineLevel="1">
      <c r="A227" t="s">
        <v>3031</v>
      </c>
      <c r="B227" s="11" t="s">
        <v>3145</v>
      </c>
      <c r="C227" s="1">
        <f t="shared" si="34"/>
        <v>5429</v>
      </c>
      <c r="D227" s="7">
        <f>IF(N227&gt;0, RANK(N227,(N227:P227,Q227:AE227)),0)</f>
        <v>2</v>
      </c>
      <c r="E227" s="7">
        <f>IF(O227&gt;0,RANK(O227,(N227:P227,Q227:AE227)),0)</f>
        <v>1</v>
      </c>
      <c r="F227" s="7">
        <f t="shared" si="35"/>
        <v>3</v>
      </c>
      <c r="G227" s="1">
        <f t="shared" si="41"/>
        <v>340</v>
      </c>
      <c r="H227" s="2">
        <f t="shared" si="42"/>
        <v>6.2626634739362683E-2</v>
      </c>
      <c r="I227" s="8"/>
      <c r="J227" s="2">
        <f t="shared" si="36"/>
        <v>0.46233192116411864</v>
      </c>
      <c r="K227" s="2">
        <f t="shared" si="37"/>
        <v>0.52495855590348128</v>
      </c>
      <c r="L227" s="2">
        <f t="shared" si="38"/>
        <v>8.4730152882667165E-3</v>
      </c>
      <c r="M227" s="2">
        <f t="shared" si="39"/>
        <v>4.2365076441334137E-3</v>
      </c>
      <c r="N227" s="1">
        <v>2510</v>
      </c>
      <c r="O227" s="1">
        <v>2850</v>
      </c>
      <c r="P227" s="1">
        <v>46</v>
      </c>
      <c r="Q227" s="1">
        <v>11</v>
      </c>
      <c r="R227" s="1">
        <v>1</v>
      </c>
      <c r="S227" s="1">
        <v>11</v>
      </c>
      <c r="T227" s="73"/>
      <c r="U227" s="1"/>
      <c r="V227" s="1"/>
      <c r="W227" s="1">
        <v>0</v>
      </c>
      <c r="X227" s="1"/>
      <c r="Y227" s="1"/>
      <c r="Z227" s="1"/>
      <c r="AA227" s="1"/>
      <c r="AB227" s="1"/>
      <c r="AG227" t="str">
        <f t="shared" si="44"/>
        <v>Brewer</v>
      </c>
      <c r="AH227" t="s">
        <v>1038</v>
      </c>
      <c r="AI227">
        <v>2</v>
      </c>
      <c r="AJ227">
        <v>249</v>
      </c>
      <c r="AL227" t="s">
        <v>3913</v>
      </c>
      <c r="AM227" t="s">
        <v>4672</v>
      </c>
      <c r="AN227" t="s">
        <v>3949</v>
      </c>
      <c r="AO227" t="s">
        <v>2568</v>
      </c>
      <c r="AP227" t="str">
        <f t="shared" si="40"/>
        <v>23019</v>
      </c>
      <c r="AQ227" t="s">
        <v>4593</v>
      </c>
      <c r="AR227" t="str">
        <f t="shared" si="43"/>
        <v>2306925</v>
      </c>
      <c r="AV227">
        <v>15.6</v>
      </c>
      <c r="AW227">
        <v>0.5</v>
      </c>
      <c r="AX227">
        <v>15.1</v>
      </c>
    </row>
    <row r="228" spans="1:50" hidden="1" outlineLevel="1">
      <c r="A228" t="s">
        <v>4042</v>
      </c>
      <c r="B228" s="11" t="s">
        <v>3145</v>
      </c>
      <c r="C228" s="1">
        <f t="shared" si="34"/>
        <v>350</v>
      </c>
      <c r="D228" s="7">
        <f>IF(N228&gt;0, RANK(N228,(N228:P228,Q228:AE228)),0)</f>
        <v>2</v>
      </c>
      <c r="E228" s="7">
        <f>IF(O228&gt;0,RANK(O228,(N228:P228,Q228:AE228)),0)</f>
        <v>1</v>
      </c>
      <c r="F228" s="7">
        <f t="shared" si="35"/>
        <v>3</v>
      </c>
      <c r="G228" s="1">
        <f t="shared" si="41"/>
        <v>67</v>
      </c>
      <c r="H228" s="2">
        <f t="shared" si="42"/>
        <v>0.19142857142857142</v>
      </c>
      <c r="I228" s="8"/>
      <c r="J228" s="2">
        <f t="shared" si="36"/>
        <v>0.39714285714285713</v>
      </c>
      <c r="K228" s="2">
        <f t="shared" si="37"/>
        <v>0.58857142857142852</v>
      </c>
      <c r="L228" s="2">
        <f t="shared" si="38"/>
        <v>5.7142857142857143E-3</v>
      </c>
      <c r="M228" s="2">
        <f t="shared" si="39"/>
        <v>8.5714285714286326E-3</v>
      </c>
      <c r="N228" s="1">
        <v>139</v>
      </c>
      <c r="O228" s="1">
        <v>206</v>
      </c>
      <c r="P228" s="1">
        <v>2</v>
      </c>
      <c r="Q228" s="1">
        <v>2</v>
      </c>
      <c r="R228" s="1">
        <v>0</v>
      </c>
      <c r="S228" s="1">
        <v>1</v>
      </c>
      <c r="T228" s="73"/>
      <c r="U228" s="1"/>
      <c r="V228" s="1"/>
      <c r="W228" s="1">
        <v>0</v>
      </c>
      <c r="X228" s="1"/>
      <c r="Y228" s="1"/>
      <c r="Z228" s="1"/>
      <c r="AA228" s="1"/>
      <c r="AB228" s="1"/>
      <c r="AG228" t="str">
        <f t="shared" si="44"/>
        <v>Bridgewater</v>
      </c>
      <c r="AH228" t="s">
        <v>762</v>
      </c>
      <c r="AI228">
        <v>2</v>
      </c>
      <c r="AJ228">
        <v>48</v>
      </c>
      <c r="AL228" t="s">
        <v>3913</v>
      </c>
      <c r="AM228" t="s">
        <v>3989</v>
      </c>
      <c r="AN228" t="s">
        <v>3970</v>
      </c>
      <c r="AO228" t="s">
        <v>2569</v>
      </c>
      <c r="AP228" t="str">
        <f t="shared" si="40"/>
        <v>23003</v>
      </c>
      <c r="AQ228" t="s">
        <v>2389</v>
      </c>
      <c r="AR228" t="str">
        <f t="shared" si="43"/>
        <v>2307065</v>
      </c>
      <c r="AV228">
        <v>38.950000000000003</v>
      </c>
      <c r="AW228">
        <v>0.17</v>
      </c>
      <c r="AX228">
        <v>38.78</v>
      </c>
    </row>
    <row r="229" spans="1:50" hidden="1" outlineLevel="1">
      <c r="A229" t="s">
        <v>3750</v>
      </c>
      <c r="B229" s="11" t="s">
        <v>3145</v>
      </c>
      <c r="C229" s="1">
        <f t="shared" si="34"/>
        <v>2894</v>
      </c>
      <c r="D229" s="7">
        <f>IF(N229&gt;0, RANK(N229,(N229:P229,Q229:AE229)),0)</f>
        <v>1</v>
      </c>
      <c r="E229" s="7">
        <f>IF(O229&gt;0,RANK(O229,(N229:P229,Q229:AE229)),0)</f>
        <v>2</v>
      </c>
      <c r="F229" s="7">
        <f t="shared" si="35"/>
        <v>3</v>
      </c>
      <c r="G229" s="1">
        <f t="shared" si="41"/>
        <v>86</v>
      </c>
      <c r="H229" s="2">
        <f t="shared" si="42"/>
        <v>2.9716655148583276E-2</v>
      </c>
      <c r="I229" s="8"/>
      <c r="J229" s="2">
        <f t="shared" si="36"/>
        <v>0.50380096751900483</v>
      </c>
      <c r="K229" s="2">
        <f t="shared" si="37"/>
        <v>0.47408431237042153</v>
      </c>
      <c r="L229" s="2">
        <f t="shared" si="38"/>
        <v>1.4858327574291638E-2</v>
      </c>
      <c r="M229" s="2">
        <f t="shared" si="39"/>
        <v>7.2563925362820001E-3</v>
      </c>
      <c r="N229" s="1">
        <v>1458</v>
      </c>
      <c r="O229" s="1">
        <v>1372</v>
      </c>
      <c r="P229" s="1">
        <v>43</v>
      </c>
      <c r="Q229" s="1">
        <v>6</v>
      </c>
      <c r="R229" s="1">
        <v>1</v>
      </c>
      <c r="S229" s="1">
        <v>14</v>
      </c>
      <c r="T229" s="73"/>
      <c r="U229" s="1"/>
      <c r="V229" s="1"/>
      <c r="W229" s="1">
        <v>0</v>
      </c>
      <c r="X229" s="1"/>
      <c r="Y229" s="1"/>
      <c r="Z229" s="1"/>
      <c r="AA229" s="1"/>
      <c r="AB229" s="1"/>
      <c r="AG229" t="str">
        <f t="shared" si="44"/>
        <v>Bridgton</v>
      </c>
      <c r="AH229" t="s">
        <v>2450</v>
      </c>
      <c r="AI229">
        <v>1</v>
      </c>
      <c r="AJ229">
        <v>444</v>
      </c>
      <c r="AL229" t="s">
        <v>3913</v>
      </c>
      <c r="AM229" t="s">
        <v>3632</v>
      </c>
      <c r="AN229" t="s">
        <v>1399</v>
      </c>
      <c r="AO229" t="s">
        <v>2570</v>
      </c>
      <c r="AP229" t="str">
        <f t="shared" si="40"/>
        <v>23005</v>
      </c>
      <c r="AQ229" t="s">
        <v>2389</v>
      </c>
      <c r="AR229" t="str">
        <f t="shared" si="43"/>
        <v>2307170</v>
      </c>
      <c r="AV229">
        <v>67.650000000000006</v>
      </c>
      <c r="AW229">
        <v>10.36</v>
      </c>
      <c r="AX229">
        <v>57.29</v>
      </c>
    </row>
    <row r="230" spans="1:50" hidden="1" outlineLevel="1">
      <c r="A230" t="s">
        <v>4044</v>
      </c>
      <c r="B230" s="11" t="s">
        <v>3145</v>
      </c>
      <c r="C230" s="1">
        <f t="shared" si="34"/>
        <v>51</v>
      </c>
      <c r="D230" s="7">
        <f>IF(N230&gt;0, RANK(N230,(N230:P230,Q230:AE230)),0)</f>
        <v>1</v>
      </c>
      <c r="E230" s="7">
        <f>IF(O230&gt;0,RANK(O230,(N230:P230,Q230:AE230)),0)</f>
        <v>1</v>
      </c>
      <c r="F230" s="7">
        <f t="shared" si="35"/>
        <v>3</v>
      </c>
      <c r="G230" s="1">
        <f t="shared" si="41"/>
        <v>0</v>
      </c>
      <c r="H230" s="2">
        <f t="shared" si="42"/>
        <v>0</v>
      </c>
      <c r="I230" s="8"/>
      <c r="J230" s="2">
        <f t="shared" si="36"/>
        <v>0.49019607843137253</v>
      </c>
      <c r="K230" s="2">
        <f t="shared" si="37"/>
        <v>0.49019607843137253</v>
      </c>
      <c r="L230" s="2">
        <f t="shared" si="38"/>
        <v>1.9607843137254902E-2</v>
      </c>
      <c r="M230" s="2">
        <f t="shared" si="39"/>
        <v>-1.3877787807814457E-17</v>
      </c>
      <c r="N230" s="1">
        <v>25</v>
      </c>
      <c r="O230" s="1">
        <v>25</v>
      </c>
      <c r="P230" s="1">
        <v>1</v>
      </c>
      <c r="Q230" s="1">
        <v>0</v>
      </c>
      <c r="R230" s="1">
        <v>0</v>
      </c>
      <c r="S230" s="1">
        <v>0</v>
      </c>
      <c r="T230" s="73"/>
      <c r="U230" s="1"/>
      <c r="V230" s="1"/>
      <c r="W230" s="1">
        <v>0</v>
      </c>
      <c r="X230" s="1"/>
      <c r="Y230" s="1"/>
      <c r="Z230" s="1"/>
      <c r="AA230" s="1"/>
      <c r="AB230" s="1"/>
      <c r="AG230" t="str">
        <f t="shared" si="44"/>
        <v>Brighton</v>
      </c>
      <c r="AH230" t="s">
        <v>2304</v>
      </c>
      <c r="AI230">
        <v>2</v>
      </c>
      <c r="AJ230">
        <v>171</v>
      </c>
      <c r="AL230" t="s">
        <v>3913</v>
      </c>
      <c r="AM230" t="s">
        <v>3949</v>
      </c>
      <c r="AN230" t="s">
        <v>3441</v>
      </c>
      <c r="AO230" t="s">
        <v>300</v>
      </c>
      <c r="AP230" t="str">
        <f t="shared" si="40"/>
        <v>23025</v>
      </c>
      <c r="AQ230" t="s">
        <v>486</v>
      </c>
      <c r="AR230" t="str">
        <f t="shared" si="43"/>
        <v>2307380</v>
      </c>
      <c r="AV230">
        <v>39.99</v>
      </c>
      <c r="AW230">
        <v>0.67</v>
      </c>
      <c r="AX230">
        <v>39.32</v>
      </c>
    </row>
    <row r="231" spans="1:50" hidden="1" outlineLevel="1">
      <c r="A231" t="s">
        <v>2218</v>
      </c>
      <c r="B231" s="11" t="s">
        <v>3145</v>
      </c>
      <c r="C231" s="1">
        <f t="shared" si="34"/>
        <v>1962</v>
      </c>
      <c r="D231" s="7">
        <f>IF(N231&gt;0, RANK(N231,(N231:P231,Q231:AE231)),0)</f>
        <v>1</v>
      </c>
      <c r="E231" s="7">
        <f>IF(O231&gt;0,RANK(O231,(N231:P231,Q231:AE231)),0)</f>
        <v>2</v>
      </c>
      <c r="F231" s="7">
        <f t="shared" si="35"/>
        <v>3</v>
      </c>
      <c r="G231" s="1">
        <f t="shared" si="41"/>
        <v>140</v>
      </c>
      <c r="H231" s="2">
        <f t="shared" si="42"/>
        <v>7.1355759429153925E-2</v>
      </c>
      <c r="I231" s="8"/>
      <c r="J231" s="2">
        <f t="shared" si="36"/>
        <v>0.52650356778797147</v>
      </c>
      <c r="K231" s="2">
        <f t="shared" si="37"/>
        <v>0.45514780835881752</v>
      </c>
      <c r="L231" s="2">
        <f t="shared" si="38"/>
        <v>1.2232415902140673E-2</v>
      </c>
      <c r="M231" s="2">
        <f t="shared" si="39"/>
        <v>6.1162079510703373E-3</v>
      </c>
      <c r="N231" s="1">
        <v>1033</v>
      </c>
      <c r="O231" s="1">
        <v>893</v>
      </c>
      <c r="P231" s="1">
        <v>24</v>
      </c>
      <c r="Q231" s="1">
        <v>4</v>
      </c>
      <c r="R231" s="1">
        <v>3</v>
      </c>
      <c r="S231" s="1">
        <v>5</v>
      </c>
      <c r="T231" s="73"/>
      <c r="U231" s="1"/>
      <c r="V231" s="1"/>
      <c r="W231" s="1">
        <v>0</v>
      </c>
      <c r="X231" s="1"/>
      <c r="Y231" s="1"/>
      <c r="Z231" s="1"/>
      <c r="AA231" s="1"/>
      <c r="AB231" s="1"/>
      <c r="AG231" t="str">
        <f t="shared" si="44"/>
        <v>Bristol</v>
      </c>
      <c r="AH231" t="s">
        <v>3867</v>
      </c>
      <c r="AI231">
        <v>1</v>
      </c>
      <c r="AJ231">
        <v>475</v>
      </c>
      <c r="AL231" t="s">
        <v>3913</v>
      </c>
      <c r="AM231" t="s">
        <v>4670</v>
      </c>
      <c r="AN231" t="s">
        <v>3949</v>
      </c>
      <c r="AO231" t="s">
        <v>301</v>
      </c>
      <c r="AP231" t="str">
        <f t="shared" si="40"/>
        <v>23015</v>
      </c>
      <c r="AQ231" t="s">
        <v>2389</v>
      </c>
      <c r="AR231" t="str">
        <f t="shared" si="43"/>
        <v>2307485</v>
      </c>
      <c r="AV231">
        <v>62.45</v>
      </c>
      <c r="AW231">
        <v>27</v>
      </c>
      <c r="AX231">
        <v>35.450000000000003</v>
      </c>
    </row>
    <row r="232" spans="1:50" hidden="1" outlineLevel="1">
      <c r="A232" t="s">
        <v>2699</v>
      </c>
      <c r="B232" s="11" t="s">
        <v>3145</v>
      </c>
      <c r="C232" s="1">
        <f t="shared" si="34"/>
        <v>614</v>
      </c>
      <c r="D232" s="7">
        <f>IF(N232&gt;0, RANK(N232,(N232:P232,Q232:AE232)),0)</f>
        <v>1</v>
      </c>
      <c r="E232" s="7">
        <f>IF(O232&gt;0,RANK(O232,(N232:P232,Q232:AE232)),0)</f>
        <v>2</v>
      </c>
      <c r="F232" s="7">
        <f t="shared" si="35"/>
        <v>3</v>
      </c>
      <c r="G232" s="1">
        <f t="shared" si="41"/>
        <v>163</v>
      </c>
      <c r="H232" s="2">
        <f t="shared" si="42"/>
        <v>0.26547231270358307</v>
      </c>
      <c r="I232" s="8"/>
      <c r="J232" s="2">
        <f t="shared" si="36"/>
        <v>0.62703583061889245</v>
      </c>
      <c r="K232" s="2">
        <f t="shared" si="37"/>
        <v>0.36156351791530944</v>
      </c>
      <c r="L232" s="2">
        <f t="shared" si="38"/>
        <v>6.5146579804560263E-3</v>
      </c>
      <c r="M232" s="2">
        <f t="shared" si="39"/>
        <v>4.8859934853420798E-3</v>
      </c>
      <c r="N232" s="1">
        <v>385</v>
      </c>
      <c r="O232" s="1">
        <v>222</v>
      </c>
      <c r="P232" s="1">
        <v>4</v>
      </c>
      <c r="Q232" s="1">
        <v>1</v>
      </c>
      <c r="R232" s="1">
        <v>0</v>
      </c>
      <c r="S232" s="1">
        <v>2</v>
      </c>
      <c r="T232" s="73"/>
      <c r="U232" s="1"/>
      <c r="V232" s="1"/>
      <c r="W232" s="1">
        <v>0</v>
      </c>
      <c r="X232" s="1"/>
      <c r="Y232" s="1"/>
      <c r="Z232" s="1"/>
      <c r="AA232" s="1"/>
      <c r="AB232" s="1"/>
      <c r="AG232" t="str">
        <f t="shared" si="44"/>
        <v>Brooklin</v>
      </c>
      <c r="AH232" t="s">
        <v>5079</v>
      </c>
      <c r="AI232">
        <v>2</v>
      </c>
      <c r="AJ232">
        <v>388</v>
      </c>
      <c r="AL232" t="s">
        <v>3913</v>
      </c>
      <c r="AM232" t="s">
        <v>3218</v>
      </c>
      <c r="AN232" t="s">
        <v>3949</v>
      </c>
      <c r="AO232" t="s">
        <v>627</v>
      </c>
      <c r="AP232" t="str">
        <f t="shared" si="40"/>
        <v>23009</v>
      </c>
      <c r="AQ232" t="s">
        <v>2389</v>
      </c>
      <c r="AR232" t="str">
        <f t="shared" si="43"/>
        <v>2307800</v>
      </c>
      <c r="AV232">
        <v>41.19</v>
      </c>
      <c r="AW232">
        <v>23.23</v>
      </c>
      <c r="AX232">
        <v>17.95</v>
      </c>
    </row>
    <row r="233" spans="1:50" hidden="1" outlineLevel="1">
      <c r="A233" t="s">
        <v>2418</v>
      </c>
      <c r="B233" s="11" t="s">
        <v>3145</v>
      </c>
      <c r="C233" s="1">
        <f t="shared" si="34"/>
        <v>564</v>
      </c>
      <c r="D233" s="7">
        <f>IF(N233&gt;0, RANK(N233,(N233:P233,Q233:AE233)),0)</f>
        <v>2</v>
      </c>
      <c r="E233" s="7">
        <f>IF(O233&gt;0,RANK(O233,(N233:P233,Q233:AE233)),0)</f>
        <v>1</v>
      </c>
      <c r="F233" s="7">
        <f t="shared" si="35"/>
        <v>3</v>
      </c>
      <c r="G233" s="1">
        <f t="shared" si="41"/>
        <v>45</v>
      </c>
      <c r="H233" s="2">
        <f t="shared" si="42"/>
        <v>7.9787234042553196E-2</v>
      </c>
      <c r="I233" s="8"/>
      <c r="J233" s="2">
        <f t="shared" si="36"/>
        <v>0.44858156028368795</v>
      </c>
      <c r="K233" s="2">
        <f t="shared" si="37"/>
        <v>0.52836879432624118</v>
      </c>
      <c r="L233" s="2">
        <f t="shared" si="38"/>
        <v>1.7730496453900711E-2</v>
      </c>
      <c r="M233" s="2">
        <f t="shared" si="39"/>
        <v>5.319148936170106E-3</v>
      </c>
      <c r="N233" s="1">
        <v>253</v>
      </c>
      <c r="O233" s="1">
        <v>298</v>
      </c>
      <c r="P233" s="1">
        <v>10</v>
      </c>
      <c r="Q233" s="1">
        <v>1</v>
      </c>
      <c r="R233" s="1">
        <v>0</v>
      </c>
      <c r="S233" s="1">
        <v>2</v>
      </c>
      <c r="T233" s="73"/>
      <c r="U233" s="1"/>
      <c r="V233" s="1"/>
      <c r="W233" s="1">
        <v>0</v>
      </c>
      <c r="X233" s="1"/>
      <c r="Y233" s="1"/>
      <c r="Z233" s="1"/>
      <c r="AA233" s="1"/>
      <c r="AB233" s="1"/>
      <c r="AG233" t="str">
        <f t="shared" si="44"/>
        <v>Brooks</v>
      </c>
      <c r="AH233" t="s">
        <v>4413</v>
      </c>
      <c r="AI233">
        <v>2</v>
      </c>
      <c r="AJ233">
        <v>324</v>
      </c>
      <c r="AL233" t="s">
        <v>3913</v>
      </c>
      <c r="AM233" t="s">
        <v>3950</v>
      </c>
      <c r="AN233" t="s">
        <v>4670</v>
      </c>
      <c r="AO233" t="s">
        <v>628</v>
      </c>
      <c r="AP233" t="str">
        <f t="shared" si="40"/>
        <v>23027</v>
      </c>
      <c r="AQ233" t="s">
        <v>2389</v>
      </c>
      <c r="AR233" t="str">
        <f t="shared" si="43"/>
        <v>2307870</v>
      </c>
      <c r="AV233">
        <v>25.1</v>
      </c>
      <c r="AW233">
        <v>0.66</v>
      </c>
      <c r="AX233">
        <v>24.44</v>
      </c>
    </row>
    <row r="234" spans="1:50" hidden="1" outlineLevel="1">
      <c r="A234" t="s">
        <v>2352</v>
      </c>
      <c r="B234" s="11" t="s">
        <v>3145</v>
      </c>
      <c r="C234" s="1">
        <f t="shared" si="34"/>
        <v>716</v>
      </c>
      <c r="D234" s="7">
        <f>IF(N234&gt;0, RANK(N234,(N234:P234,Q234:AE234)),0)</f>
        <v>1</v>
      </c>
      <c r="E234" s="7">
        <f>IF(O234&gt;0,RANK(O234,(N234:P234,Q234:AE234)),0)</f>
        <v>2</v>
      </c>
      <c r="F234" s="7">
        <f t="shared" si="35"/>
        <v>3</v>
      </c>
      <c r="G234" s="1">
        <f t="shared" si="41"/>
        <v>190</v>
      </c>
      <c r="H234" s="2">
        <f t="shared" si="42"/>
        <v>0.26536312849162014</v>
      </c>
      <c r="I234" s="8"/>
      <c r="J234" s="2">
        <f t="shared" si="36"/>
        <v>0.62430167597765363</v>
      </c>
      <c r="K234" s="2">
        <f t="shared" si="37"/>
        <v>0.35893854748603354</v>
      </c>
      <c r="L234" s="2">
        <f t="shared" si="38"/>
        <v>1.11731843575419E-2</v>
      </c>
      <c r="M234" s="2">
        <f t="shared" si="39"/>
        <v>5.5865921787709317E-3</v>
      </c>
      <c r="N234" s="1">
        <v>447</v>
      </c>
      <c r="O234" s="1">
        <v>257</v>
      </c>
      <c r="P234" s="1">
        <v>8</v>
      </c>
      <c r="Q234" s="1">
        <v>0</v>
      </c>
      <c r="R234" s="1">
        <v>0</v>
      </c>
      <c r="S234" s="1">
        <v>4</v>
      </c>
      <c r="T234" s="73"/>
      <c r="U234" s="1"/>
      <c r="V234" s="1"/>
      <c r="W234" s="1">
        <v>0</v>
      </c>
      <c r="X234" s="1"/>
      <c r="Y234" s="1"/>
      <c r="Z234" s="1"/>
      <c r="AA234" s="1"/>
      <c r="AB234" s="1"/>
      <c r="AG234" t="str">
        <f t="shared" si="44"/>
        <v>Brooksville</v>
      </c>
      <c r="AH234" t="s">
        <v>5079</v>
      </c>
      <c r="AI234">
        <v>2</v>
      </c>
      <c r="AJ234">
        <v>366</v>
      </c>
      <c r="AL234" t="s">
        <v>3913</v>
      </c>
      <c r="AM234" t="s">
        <v>3218</v>
      </c>
      <c r="AN234" t="s">
        <v>778</v>
      </c>
      <c r="AO234" t="s">
        <v>633</v>
      </c>
      <c r="AP234" t="str">
        <f t="shared" si="40"/>
        <v>23009</v>
      </c>
      <c r="AQ234" t="s">
        <v>2389</v>
      </c>
      <c r="AR234" t="str">
        <f t="shared" si="43"/>
        <v>2307975</v>
      </c>
      <c r="AV234">
        <v>51.1</v>
      </c>
      <c r="AW234">
        <v>19.989999999999998</v>
      </c>
      <c r="AX234">
        <v>31.11</v>
      </c>
    </row>
    <row r="235" spans="1:50" hidden="1" outlineLevel="1">
      <c r="A235" t="s">
        <v>5176</v>
      </c>
      <c r="B235" s="11" t="s">
        <v>3145</v>
      </c>
      <c r="C235" s="1">
        <f t="shared" si="34"/>
        <v>120</v>
      </c>
      <c r="D235" s="7">
        <f>IF(N235&gt;0, RANK(N235,(N235:P235,Q235:AE235)),0)</f>
        <v>2</v>
      </c>
      <c r="E235" s="7">
        <f>IF(O235&gt;0,RANK(O235,(N235:P235,Q235:AE235)),0)</f>
        <v>1</v>
      </c>
      <c r="F235" s="7">
        <f t="shared" si="35"/>
        <v>3</v>
      </c>
      <c r="G235" s="1">
        <f t="shared" si="41"/>
        <v>46</v>
      </c>
      <c r="H235" s="2">
        <f t="shared" si="42"/>
        <v>0.38333333333333336</v>
      </c>
      <c r="I235" s="8"/>
      <c r="J235" s="2">
        <f t="shared" si="36"/>
        <v>0.3</v>
      </c>
      <c r="K235" s="2">
        <f t="shared" si="37"/>
        <v>0.68333333333333335</v>
      </c>
      <c r="L235" s="2">
        <f t="shared" si="38"/>
        <v>1.6666666666666666E-2</v>
      </c>
      <c r="M235" s="2">
        <f t="shared" si="39"/>
        <v>-5.8980598183211441E-17</v>
      </c>
      <c r="N235" s="1">
        <v>36</v>
      </c>
      <c r="O235" s="1">
        <v>82</v>
      </c>
      <c r="P235" s="1">
        <v>2</v>
      </c>
      <c r="Q235" s="1">
        <v>0</v>
      </c>
      <c r="R235" s="1">
        <v>0</v>
      </c>
      <c r="S235" s="1">
        <v>0</v>
      </c>
      <c r="T235" s="73"/>
      <c r="U235" s="1"/>
      <c r="V235" s="1"/>
      <c r="W235" s="1">
        <v>0</v>
      </c>
      <c r="X235" s="1"/>
      <c r="Y235" s="1"/>
      <c r="Z235" s="1"/>
      <c r="AA235" s="1"/>
      <c r="AB235" s="1"/>
      <c r="AG235" t="str">
        <f>A235</f>
        <v>Brookton</v>
      </c>
      <c r="AH235" t="s">
        <v>3830</v>
      </c>
      <c r="AI235">
        <v>2</v>
      </c>
      <c r="AJ235" t="e">
        <v>#N/A</v>
      </c>
      <c r="AL235" t="s">
        <v>3913</v>
      </c>
      <c r="AM235" t="s">
        <v>3951</v>
      </c>
      <c r="AO235" t="s">
        <v>4921</v>
      </c>
      <c r="AP235" t="str">
        <f t="shared" si="40"/>
        <v>23029</v>
      </c>
      <c r="AQ235" t="s">
        <v>4597</v>
      </c>
      <c r="AR235" t="str">
        <f t="shared" si="43"/>
        <v>2307985</v>
      </c>
    </row>
    <row r="236" spans="1:50" hidden="1" outlineLevel="1">
      <c r="A236" t="s">
        <v>3990</v>
      </c>
      <c r="B236" s="11" t="s">
        <v>3145</v>
      </c>
      <c r="C236" s="1">
        <f t="shared" si="34"/>
        <v>834</v>
      </c>
      <c r="D236" s="7">
        <f>IF(N236&gt;0, RANK(N236,(N236:P236,Q236:AE236)),0)</f>
        <v>1</v>
      </c>
      <c r="E236" s="7">
        <f>IF(O236&gt;0,RANK(O236,(N236:P236,Q236:AE236)),0)</f>
        <v>2</v>
      </c>
      <c r="F236" s="7">
        <f t="shared" si="35"/>
        <v>3</v>
      </c>
      <c r="G236" s="1">
        <f t="shared" si="41"/>
        <v>98</v>
      </c>
      <c r="H236" s="2">
        <f t="shared" si="42"/>
        <v>0.11750599520383694</v>
      </c>
      <c r="I236" s="8"/>
      <c r="J236" s="2">
        <f t="shared" si="36"/>
        <v>0.54916067146282976</v>
      </c>
      <c r="K236" s="2">
        <f t="shared" si="37"/>
        <v>0.43165467625899279</v>
      </c>
      <c r="L236" s="2">
        <f t="shared" si="38"/>
        <v>8.3932853717026377E-3</v>
      </c>
      <c r="M236" s="2">
        <f t="shared" si="39"/>
        <v>1.0791366906474812E-2</v>
      </c>
      <c r="N236" s="1">
        <v>458</v>
      </c>
      <c r="O236" s="1">
        <v>360</v>
      </c>
      <c r="P236" s="1">
        <v>7</v>
      </c>
      <c r="Q236" s="1">
        <v>6</v>
      </c>
      <c r="R236" s="1">
        <v>0</v>
      </c>
      <c r="S236" s="1">
        <v>3</v>
      </c>
      <c r="T236" s="73"/>
      <c r="U236" s="1"/>
      <c r="V236" s="1"/>
      <c r="W236" s="1">
        <v>0</v>
      </c>
      <c r="X236" s="1"/>
      <c r="Y236" s="1"/>
      <c r="Z236" s="1"/>
      <c r="AA236" s="1"/>
      <c r="AB236" s="1"/>
      <c r="AG236" t="str">
        <f t="shared" si="44"/>
        <v>Brownfield</v>
      </c>
      <c r="AH236" t="s">
        <v>2904</v>
      </c>
      <c r="AI236">
        <v>2</v>
      </c>
      <c r="AJ236">
        <v>474</v>
      </c>
      <c r="AL236" t="s">
        <v>3913</v>
      </c>
      <c r="AM236" t="s">
        <v>4671</v>
      </c>
      <c r="AN236" t="s">
        <v>4670</v>
      </c>
      <c r="AO236" t="s">
        <v>634</v>
      </c>
      <c r="AP236" t="str">
        <f t="shared" si="40"/>
        <v>23017</v>
      </c>
      <c r="AQ236" t="s">
        <v>2389</v>
      </c>
      <c r="AR236" t="str">
        <f t="shared" si="43"/>
        <v>2308150</v>
      </c>
      <c r="AV236">
        <v>46.15</v>
      </c>
      <c r="AW236">
        <v>1.28</v>
      </c>
      <c r="AX236">
        <v>44.86</v>
      </c>
    </row>
    <row r="237" spans="1:50" hidden="1" outlineLevel="1">
      <c r="A237" t="s">
        <v>2619</v>
      </c>
      <c r="B237" s="11" t="s">
        <v>3145</v>
      </c>
      <c r="C237" s="1">
        <f t="shared" si="34"/>
        <v>800</v>
      </c>
      <c r="D237" s="7">
        <f>IF(N237&gt;0, RANK(N237,(N237:P237,Q237:AE237)),0)</f>
        <v>2</v>
      </c>
      <c r="E237" s="7">
        <f>IF(O237&gt;0,RANK(O237,(N237:P237,Q237:AE237)),0)</f>
        <v>1</v>
      </c>
      <c r="F237" s="7">
        <f t="shared" si="35"/>
        <v>3</v>
      </c>
      <c r="G237" s="1">
        <f t="shared" si="41"/>
        <v>33</v>
      </c>
      <c r="H237" s="2">
        <f t="shared" si="42"/>
        <v>4.1250000000000002E-2</v>
      </c>
      <c r="I237" s="8"/>
      <c r="J237" s="2">
        <f t="shared" si="36"/>
        <v>0.46375</v>
      </c>
      <c r="K237" s="2">
        <f t="shared" si="37"/>
        <v>0.505</v>
      </c>
      <c r="L237" s="2">
        <f t="shared" si="38"/>
        <v>2.375E-2</v>
      </c>
      <c r="M237" s="2">
        <f t="shared" si="39"/>
        <v>7.4999999999999997E-3</v>
      </c>
      <c r="N237" s="1">
        <v>371</v>
      </c>
      <c r="O237" s="1">
        <v>404</v>
      </c>
      <c r="P237" s="1">
        <v>19</v>
      </c>
      <c r="Q237" s="1">
        <v>3</v>
      </c>
      <c r="R237" s="1">
        <v>1</v>
      </c>
      <c r="S237" s="1">
        <v>2</v>
      </c>
      <c r="T237" s="73"/>
      <c r="U237" s="1"/>
      <c r="V237" s="1"/>
      <c r="W237" s="1">
        <v>0</v>
      </c>
      <c r="X237" s="1"/>
      <c r="Y237" s="1"/>
      <c r="Z237" s="1"/>
      <c r="AA237" s="1"/>
      <c r="AB237" s="1"/>
      <c r="AG237" t="str">
        <f t="shared" si="44"/>
        <v>Brownville</v>
      </c>
      <c r="AH237" t="s">
        <v>2975</v>
      </c>
      <c r="AI237">
        <v>2</v>
      </c>
      <c r="AJ237">
        <v>114</v>
      </c>
      <c r="AL237" t="s">
        <v>3913</v>
      </c>
      <c r="AM237" t="s">
        <v>4350</v>
      </c>
      <c r="AN237" t="s">
        <v>778</v>
      </c>
      <c r="AO237" t="s">
        <v>635</v>
      </c>
      <c r="AP237" t="str">
        <f t="shared" si="40"/>
        <v>23021</v>
      </c>
      <c r="AQ237" t="s">
        <v>2389</v>
      </c>
      <c r="AR237" t="str">
        <f t="shared" si="43"/>
        <v>2308325</v>
      </c>
      <c r="AV237">
        <v>44.61</v>
      </c>
      <c r="AW237">
        <v>0.25</v>
      </c>
      <c r="AX237">
        <v>44.36</v>
      </c>
    </row>
    <row r="238" spans="1:50" hidden="1" outlineLevel="1">
      <c r="A238" t="s">
        <v>1918</v>
      </c>
      <c r="B238" s="11" t="s">
        <v>3145</v>
      </c>
      <c r="C238" s="1">
        <f t="shared" ref="C238:C303" si="45">SUM(N238:AE238)</f>
        <v>11759</v>
      </c>
      <c r="D238" s="7">
        <f>IF(N238&gt;0, RANK(N238,(N238:P238,Q238:AE238)),0)</f>
        <v>1</v>
      </c>
      <c r="E238" s="7">
        <f>IF(O238&gt;0,RANK(O238,(N238:P238,Q238:AE238)),0)</f>
        <v>2</v>
      </c>
      <c r="F238" s="7">
        <f t="shared" ref="F238:F303" si="46">IF(P238&gt;0,RANK(P238,(N238:AE238)),0)</f>
        <v>3</v>
      </c>
      <c r="G238" s="1">
        <f t="shared" si="41"/>
        <v>3040</v>
      </c>
      <c r="H238" s="2">
        <f t="shared" si="42"/>
        <v>0.25852538481163362</v>
      </c>
      <c r="I238" s="8"/>
      <c r="J238" s="2">
        <f t="shared" ref="J238:J303" si="47">IF(C238=0,"-",N238/C238)</f>
        <v>0.61978059358789017</v>
      </c>
      <c r="K238" s="2">
        <f t="shared" ref="K238:K303" si="48">IF(C238=0,"-",O238/C238)</f>
        <v>0.3612552087762565</v>
      </c>
      <c r="L238" s="2">
        <f t="shared" ref="L238:L303" si="49">IF(C238=0,"-",P238/C238)</f>
        <v>1.3436516710604644E-2</v>
      </c>
      <c r="M238" s="2">
        <f t="shared" ref="M238:M301" si="50">IF(C238=0,"-",(1-J238-K238-L238))</f>
        <v>5.5276809252486868E-3</v>
      </c>
      <c r="N238" s="1">
        <v>7288</v>
      </c>
      <c r="O238" s="1">
        <v>4248</v>
      </c>
      <c r="P238" s="1">
        <v>158</v>
      </c>
      <c r="Q238" s="1">
        <v>31</v>
      </c>
      <c r="R238" s="1">
        <v>6</v>
      </c>
      <c r="S238" s="1">
        <v>28</v>
      </c>
      <c r="T238" s="73"/>
      <c r="U238" s="1"/>
      <c r="V238" s="1"/>
      <c r="W238" s="1">
        <v>0</v>
      </c>
      <c r="X238" s="1"/>
      <c r="Y238" s="1"/>
      <c r="Z238" s="1"/>
      <c r="AA238" s="1"/>
      <c r="AB238" s="1"/>
      <c r="AG238" t="str">
        <f t="shared" si="44"/>
        <v>Brunswick</v>
      </c>
      <c r="AH238" t="s">
        <v>2450</v>
      </c>
      <c r="AI238">
        <v>1</v>
      </c>
      <c r="AJ238">
        <v>480</v>
      </c>
      <c r="AL238" t="s">
        <v>3913</v>
      </c>
      <c r="AM238" t="s">
        <v>3632</v>
      </c>
      <c r="AN238" t="s">
        <v>4670</v>
      </c>
      <c r="AO238" t="s">
        <v>630</v>
      </c>
      <c r="AP238" t="str">
        <f t="shared" ref="AP238:AP303" si="51">AL238&amp;AM238</f>
        <v>23005</v>
      </c>
      <c r="AQ238" t="s">
        <v>2389</v>
      </c>
      <c r="AR238" t="str">
        <f t="shared" si="43"/>
        <v>2308430</v>
      </c>
      <c r="AV238">
        <v>54.22</v>
      </c>
      <c r="AW238">
        <v>7.44</v>
      </c>
      <c r="AX238">
        <v>46.78</v>
      </c>
    </row>
    <row r="239" spans="1:50" hidden="1" outlineLevel="1">
      <c r="A239" t="s">
        <v>2909</v>
      </c>
      <c r="B239" s="11" t="s">
        <v>3145</v>
      </c>
      <c r="C239" s="1">
        <f t="shared" si="45"/>
        <v>1094</v>
      </c>
      <c r="D239" s="7">
        <f>IF(N239&gt;0, RANK(N239,(N239:P239,Q239:AE239)),0)</f>
        <v>2</v>
      </c>
      <c r="E239" s="7">
        <f>IF(O239&gt;0,RANK(O239,(N239:P239,Q239:AE239)),0)</f>
        <v>1</v>
      </c>
      <c r="F239" s="7">
        <f t="shared" si="46"/>
        <v>3</v>
      </c>
      <c r="G239" s="1">
        <f t="shared" si="41"/>
        <v>15</v>
      </c>
      <c r="H239" s="2">
        <f t="shared" si="42"/>
        <v>1.3711151736745886E-2</v>
      </c>
      <c r="I239" s="8"/>
      <c r="J239" s="2">
        <f t="shared" si="47"/>
        <v>0.47989031078610606</v>
      </c>
      <c r="K239" s="2">
        <f t="shared" si="48"/>
        <v>0.49360146252285192</v>
      </c>
      <c r="L239" s="2">
        <f t="shared" si="49"/>
        <v>1.5539305301645339E-2</v>
      </c>
      <c r="M239" s="2">
        <f t="shared" si="50"/>
        <v>1.0968921389396631E-2</v>
      </c>
      <c r="N239" s="1">
        <v>525</v>
      </c>
      <c r="O239" s="1">
        <v>540</v>
      </c>
      <c r="P239" s="1">
        <v>17</v>
      </c>
      <c r="Q239" s="1">
        <v>4</v>
      </c>
      <c r="R239" s="1">
        <v>2</v>
      </c>
      <c r="S239" s="1">
        <v>6</v>
      </c>
      <c r="T239" s="73"/>
      <c r="U239" s="1"/>
      <c r="V239" s="1"/>
      <c r="W239" s="1">
        <v>0</v>
      </c>
      <c r="X239" s="1"/>
      <c r="Y239" s="1"/>
      <c r="Z239" s="1"/>
      <c r="AA239" s="1"/>
      <c r="AB239" s="1"/>
      <c r="AG239" t="str">
        <f t="shared" si="44"/>
        <v>Buckfield</v>
      </c>
      <c r="AH239" t="s">
        <v>2904</v>
      </c>
      <c r="AI239">
        <v>2</v>
      </c>
      <c r="AJ239">
        <v>393</v>
      </c>
      <c r="AL239" t="s">
        <v>3913</v>
      </c>
      <c r="AM239" t="s">
        <v>4671</v>
      </c>
      <c r="AN239" t="s">
        <v>3441</v>
      </c>
      <c r="AO239" t="s">
        <v>631</v>
      </c>
      <c r="AP239" t="str">
        <f t="shared" si="51"/>
        <v>23017</v>
      </c>
      <c r="AQ239" t="s">
        <v>2389</v>
      </c>
      <c r="AR239" t="str">
        <f t="shared" si="43"/>
        <v>2308710</v>
      </c>
      <c r="AV239">
        <v>37.89</v>
      </c>
      <c r="AW239">
        <v>0.2</v>
      </c>
      <c r="AX239">
        <v>37.69</v>
      </c>
    </row>
    <row r="240" spans="1:50" hidden="1" outlineLevel="1">
      <c r="A240" t="s">
        <v>2939</v>
      </c>
      <c r="B240" s="11" t="s">
        <v>3145</v>
      </c>
      <c r="C240" s="1">
        <f t="shared" si="45"/>
        <v>2808</v>
      </c>
      <c r="D240" s="7">
        <f>IF(N240&gt;0, RANK(N240,(N240:P240,Q240:AE240)),0)</f>
        <v>1</v>
      </c>
      <c r="E240" s="7">
        <f>IF(O240&gt;0,RANK(O240,(N240:P240,Q240:AE240)),0)</f>
        <v>2</v>
      </c>
      <c r="F240" s="7">
        <f t="shared" si="46"/>
        <v>3</v>
      </c>
      <c r="G240" s="1">
        <f t="shared" si="41"/>
        <v>143</v>
      </c>
      <c r="H240" s="2">
        <f t="shared" si="42"/>
        <v>5.0925925925925923E-2</v>
      </c>
      <c r="I240" s="8"/>
      <c r="J240" s="2">
        <f t="shared" si="47"/>
        <v>0.51638176638176636</v>
      </c>
      <c r="K240" s="2">
        <f t="shared" si="48"/>
        <v>0.46545584045584043</v>
      </c>
      <c r="L240" s="2">
        <f t="shared" si="49"/>
        <v>1.0327635327635327E-2</v>
      </c>
      <c r="M240" s="2">
        <f t="shared" si="50"/>
        <v>7.8347578347578821E-3</v>
      </c>
      <c r="N240" s="1">
        <v>1450</v>
      </c>
      <c r="O240" s="1">
        <v>1307</v>
      </c>
      <c r="P240" s="1">
        <v>29</v>
      </c>
      <c r="Q240" s="1">
        <v>7</v>
      </c>
      <c r="R240" s="1">
        <v>2</v>
      </c>
      <c r="S240" s="1">
        <v>13</v>
      </c>
      <c r="T240" s="73"/>
      <c r="U240" s="1"/>
      <c r="V240" s="1"/>
      <c r="W240" s="1">
        <v>0</v>
      </c>
      <c r="X240" s="1"/>
      <c r="Y240" s="1"/>
      <c r="Z240" s="1"/>
      <c r="AA240" s="1"/>
      <c r="AB240" s="1"/>
      <c r="AG240" t="str">
        <f t="shared" si="44"/>
        <v>Bucksport</v>
      </c>
      <c r="AH240" t="s">
        <v>5079</v>
      </c>
      <c r="AI240">
        <v>2</v>
      </c>
      <c r="AJ240">
        <v>280</v>
      </c>
      <c r="AL240" t="s">
        <v>3913</v>
      </c>
      <c r="AM240" t="s">
        <v>3218</v>
      </c>
      <c r="AN240" t="s">
        <v>3970</v>
      </c>
      <c r="AO240" t="s">
        <v>632</v>
      </c>
      <c r="AP240" t="str">
        <f t="shared" si="51"/>
        <v>23009</v>
      </c>
      <c r="AQ240" t="s">
        <v>2389</v>
      </c>
      <c r="AR240" t="str">
        <f t="shared" si="43"/>
        <v>2308815</v>
      </c>
      <c r="AV240">
        <v>56.46</v>
      </c>
      <c r="AW240">
        <v>4.9000000000000004</v>
      </c>
      <c r="AX240">
        <v>51.56</v>
      </c>
    </row>
    <row r="241" spans="1:50" hidden="1" outlineLevel="1">
      <c r="A241" t="s">
        <v>2201</v>
      </c>
      <c r="B241" s="11" t="s">
        <v>3145</v>
      </c>
      <c r="C241" s="1">
        <f t="shared" si="45"/>
        <v>215</v>
      </c>
      <c r="D241" s="7">
        <f>IF(N241&gt;0, RANK(N241,(N241:P241,Q241:AE241)),0)</f>
        <v>2</v>
      </c>
      <c r="E241" s="7">
        <f>IF(O241&gt;0,RANK(O241,(N241:P241,Q241:AE241)),0)</f>
        <v>1</v>
      </c>
      <c r="F241" s="7">
        <f t="shared" si="46"/>
        <v>0</v>
      </c>
      <c r="G241" s="1">
        <f t="shared" si="41"/>
        <v>32</v>
      </c>
      <c r="H241" s="2">
        <f t="shared" si="42"/>
        <v>0.14883720930232558</v>
      </c>
      <c r="I241" s="8"/>
      <c r="J241" s="2">
        <f t="shared" si="47"/>
        <v>0.41860465116279072</v>
      </c>
      <c r="K241" s="2">
        <f t="shared" si="48"/>
        <v>0.56744186046511624</v>
      </c>
      <c r="L241" s="2">
        <f t="shared" si="49"/>
        <v>0</v>
      </c>
      <c r="M241" s="2">
        <f t="shared" si="50"/>
        <v>1.3953488372092981E-2</v>
      </c>
      <c r="N241" s="1">
        <v>90</v>
      </c>
      <c r="O241" s="1">
        <v>122</v>
      </c>
      <c r="P241" s="1">
        <v>0</v>
      </c>
      <c r="Q241" s="1">
        <v>0</v>
      </c>
      <c r="R241" s="1">
        <v>0</v>
      </c>
      <c r="S241" s="1">
        <v>3</v>
      </c>
      <c r="T241" s="73"/>
      <c r="U241" s="1"/>
      <c r="V241" s="1"/>
      <c r="W241" s="1">
        <v>0</v>
      </c>
      <c r="X241" s="1"/>
      <c r="Y241" s="1"/>
      <c r="Z241" s="1"/>
      <c r="AA241" s="1"/>
      <c r="AB241" s="1"/>
      <c r="AG241" t="str">
        <f t="shared" si="44"/>
        <v>Burlington</v>
      </c>
      <c r="AH241" t="s">
        <v>1038</v>
      </c>
      <c r="AI241">
        <v>2</v>
      </c>
      <c r="AJ241">
        <v>131</v>
      </c>
      <c r="AL241" t="s">
        <v>3913</v>
      </c>
      <c r="AM241" t="s">
        <v>4672</v>
      </c>
      <c r="AN241" t="s">
        <v>778</v>
      </c>
      <c r="AO241" t="s">
        <v>1319</v>
      </c>
      <c r="AP241" t="str">
        <f t="shared" si="51"/>
        <v>23019</v>
      </c>
      <c r="AQ241" t="s">
        <v>2389</v>
      </c>
      <c r="AR241" t="str">
        <f t="shared" si="43"/>
        <v>2309200</v>
      </c>
      <c r="AV241">
        <v>56.24</v>
      </c>
      <c r="AW241">
        <v>2.4300000000000002</v>
      </c>
      <c r="AX241">
        <v>53.81</v>
      </c>
    </row>
    <row r="242" spans="1:50" hidden="1" outlineLevel="1">
      <c r="A242" t="s">
        <v>3991</v>
      </c>
      <c r="B242" s="11" t="s">
        <v>3145</v>
      </c>
      <c r="C242" s="1">
        <f t="shared" si="45"/>
        <v>641</v>
      </c>
      <c r="D242" s="7">
        <f>IF(N242&gt;0, RANK(N242,(N242:P242,Q242:AE242)),0)</f>
        <v>1</v>
      </c>
      <c r="E242" s="7">
        <f>IF(O242&gt;0,RANK(O242,(N242:P242,Q242:AE242)),0)</f>
        <v>2</v>
      </c>
      <c r="F242" s="7">
        <f t="shared" si="46"/>
        <v>3</v>
      </c>
      <c r="G242" s="1">
        <f t="shared" si="41"/>
        <v>37</v>
      </c>
      <c r="H242" s="2">
        <f t="shared" si="42"/>
        <v>5.7722308892355696E-2</v>
      </c>
      <c r="I242" s="8"/>
      <c r="J242" s="2">
        <f t="shared" si="47"/>
        <v>0.5226209048361935</v>
      </c>
      <c r="K242" s="2">
        <f t="shared" si="48"/>
        <v>0.46489859594383776</v>
      </c>
      <c r="L242" s="2">
        <f t="shared" si="49"/>
        <v>1.2480499219968799E-2</v>
      </c>
      <c r="M242" s="2">
        <f t="shared" si="50"/>
        <v>-5.5511151231257827E-17</v>
      </c>
      <c r="N242" s="1">
        <v>335</v>
      </c>
      <c r="O242" s="1">
        <v>298</v>
      </c>
      <c r="P242" s="1">
        <v>8</v>
      </c>
      <c r="Q242" s="1">
        <v>0</v>
      </c>
      <c r="R242" s="1">
        <v>0</v>
      </c>
      <c r="S242" s="1">
        <v>0</v>
      </c>
      <c r="T242" s="73"/>
      <c r="U242" s="1"/>
      <c r="V242" s="1"/>
      <c r="W242" s="1">
        <v>0</v>
      </c>
      <c r="X242" s="1"/>
      <c r="Y242" s="1"/>
      <c r="Z242" s="1"/>
      <c r="AA242" s="1"/>
      <c r="AB242" s="1"/>
      <c r="AG242" t="str">
        <f t="shared" si="44"/>
        <v>Burnham</v>
      </c>
      <c r="AH242" t="s">
        <v>4413</v>
      </c>
      <c r="AI242">
        <v>2</v>
      </c>
      <c r="AJ242">
        <v>270</v>
      </c>
      <c r="AL242" t="s">
        <v>3913</v>
      </c>
      <c r="AM242" t="s">
        <v>3950</v>
      </c>
      <c r="AN242" t="s">
        <v>3441</v>
      </c>
      <c r="AO242" t="s">
        <v>1320</v>
      </c>
      <c r="AP242" t="str">
        <f t="shared" si="51"/>
        <v>23027</v>
      </c>
      <c r="AQ242" t="s">
        <v>2389</v>
      </c>
      <c r="AR242" t="str">
        <f t="shared" si="43"/>
        <v>2309270</v>
      </c>
      <c r="AV242">
        <v>41.15</v>
      </c>
      <c r="AW242">
        <v>2.23</v>
      </c>
      <c r="AX242">
        <v>38.92</v>
      </c>
    </row>
    <row r="243" spans="1:50" hidden="1" outlineLevel="1">
      <c r="A243" t="s">
        <v>2663</v>
      </c>
      <c r="B243" s="11" t="s">
        <v>3145</v>
      </c>
      <c r="C243" s="1">
        <f t="shared" si="45"/>
        <v>4482</v>
      </c>
      <c r="D243" s="7">
        <f>IF(N243&gt;0, RANK(N243,(N243:P243,Q243:AE243)),0)</f>
        <v>2</v>
      </c>
      <c r="E243" s="7">
        <f>IF(O243&gt;0,RANK(O243,(N243:P243,Q243:AE243)),0)</f>
        <v>1</v>
      </c>
      <c r="F243" s="7">
        <f t="shared" si="46"/>
        <v>3</v>
      </c>
      <c r="G243" s="1">
        <f t="shared" si="41"/>
        <v>80</v>
      </c>
      <c r="H243" s="2">
        <f t="shared" si="42"/>
        <v>1.7849174475680501E-2</v>
      </c>
      <c r="I243" s="8"/>
      <c r="J243" s="2">
        <f t="shared" si="47"/>
        <v>0.48460508701472554</v>
      </c>
      <c r="K243" s="2">
        <f t="shared" si="48"/>
        <v>0.50245426149040606</v>
      </c>
      <c r="L243" s="2">
        <f t="shared" si="49"/>
        <v>6.6934404283801874E-3</v>
      </c>
      <c r="M243" s="2">
        <f t="shared" si="50"/>
        <v>6.2472110664881508E-3</v>
      </c>
      <c r="N243" s="1">
        <v>2172</v>
      </c>
      <c r="O243" s="1">
        <v>2252</v>
      </c>
      <c r="P243" s="1">
        <v>30</v>
      </c>
      <c r="Q243" s="1">
        <v>13</v>
      </c>
      <c r="R243" s="1">
        <v>3</v>
      </c>
      <c r="S243" s="1">
        <v>12</v>
      </c>
      <c r="T243" s="73"/>
      <c r="U243" s="1"/>
      <c r="V243" s="1"/>
      <c r="W243" s="1">
        <v>0</v>
      </c>
      <c r="X243" s="1"/>
      <c r="Y243" s="1"/>
      <c r="Z243" s="1"/>
      <c r="AA243" s="1"/>
      <c r="AB243" s="1"/>
      <c r="AG243" t="str">
        <f t="shared" si="44"/>
        <v>Buxton</v>
      </c>
      <c r="AH243" t="s">
        <v>4359</v>
      </c>
      <c r="AI243">
        <v>1</v>
      </c>
      <c r="AJ243">
        <v>515</v>
      </c>
      <c r="AL243" t="s">
        <v>3913</v>
      </c>
      <c r="AM243" t="s">
        <v>3971</v>
      </c>
      <c r="AN243" t="s">
        <v>778</v>
      </c>
      <c r="AO243" t="s">
        <v>1321</v>
      </c>
      <c r="AP243" t="str">
        <f t="shared" si="51"/>
        <v>23031</v>
      </c>
      <c r="AQ243" t="s">
        <v>2389</v>
      </c>
      <c r="AR243" t="str">
        <f t="shared" si="43"/>
        <v>2309410</v>
      </c>
      <c r="AV243">
        <v>41.19</v>
      </c>
      <c r="AW243">
        <v>0.7</v>
      </c>
      <c r="AX243">
        <v>40.49</v>
      </c>
    </row>
    <row r="244" spans="1:50" hidden="1" outlineLevel="1">
      <c r="A244" t="s">
        <v>3420</v>
      </c>
      <c r="B244" s="11" t="s">
        <v>3145</v>
      </c>
      <c r="C244" s="1">
        <f t="shared" si="45"/>
        <v>84</v>
      </c>
      <c r="D244" s="7">
        <f>IF(N244&gt;0, RANK(N244,(N244:P244,Q244:AE244)),0)</f>
        <v>2</v>
      </c>
      <c r="E244" s="7">
        <f>IF(O244&gt;0,RANK(O244,(N244:P244,Q244:AE244)),0)</f>
        <v>1</v>
      </c>
      <c r="F244" s="7">
        <f t="shared" si="46"/>
        <v>4</v>
      </c>
      <c r="G244" s="1">
        <f t="shared" si="41"/>
        <v>1</v>
      </c>
      <c r="H244" s="2">
        <f t="shared" si="42"/>
        <v>1.1904761904761904E-2</v>
      </c>
      <c r="I244" s="8"/>
      <c r="J244" s="2">
        <f t="shared" si="47"/>
        <v>0.4642857142857143</v>
      </c>
      <c r="K244" s="2">
        <f t="shared" si="48"/>
        <v>0.47619047619047616</v>
      </c>
      <c r="L244" s="2">
        <f t="shared" si="49"/>
        <v>1.1904761904761904E-2</v>
      </c>
      <c r="M244" s="2">
        <f t="shared" si="50"/>
        <v>4.761904761904763E-2</v>
      </c>
      <c r="N244" s="1">
        <v>39</v>
      </c>
      <c r="O244" s="1">
        <v>40</v>
      </c>
      <c r="P244" s="1">
        <v>1</v>
      </c>
      <c r="Q244" s="1">
        <v>0</v>
      </c>
      <c r="R244" s="1">
        <v>0</v>
      </c>
      <c r="S244" s="1">
        <v>4</v>
      </c>
      <c r="T244" s="73"/>
      <c r="U244" s="1"/>
      <c r="V244" s="1"/>
      <c r="W244" s="1">
        <v>0</v>
      </c>
      <c r="X244" s="1"/>
      <c r="Y244" s="1"/>
      <c r="Z244" s="1"/>
      <c r="AA244" s="1"/>
      <c r="AB244" s="1"/>
      <c r="AG244" t="str">
        <f t="shared" si="44"/>
        <v>Byron</v>
      </c>
      <c r="AH244" t="s">
        <v>2904</v>
      </c>
      <c r="AI244">
        <v>2</v>
      </c>
      <c r="AJ244">
        <v>257</v>
      </c>
      <c r="AL244" t="s">
        <v>3913</v>
      </c>
      <c r="AM244" t="s">
        <v>4671</v>
      </c>
      <c r="AN244" t="s">
        <v>3949</v>
      </c>
      <c r="AO244" t="s">
        <v>1322</v>
      </c>
      <c r="AP244" t="str">
        <f t="shared" si="51"/>
        <v>23017</v>
      </c>
      <c r="AQ244" t="s">
        <v>2389</v>
      </c>
      <c r="AR244" t="str">
        <f t="shared" si="43"/>
        <v>2309550</v>
      </c>
      <c r="AV244">
        <v>52.51</v>
      </c>
      <c r="AW244">
        <v>0.73</v>
      </c>
      <c r="AX244">
        <v>51.78</v>
      </c>
    </row>
    <row r="245" spans="1:50" hidden="1" outlineLevel="1">
      <c r="A245" t="s">
        <v>3240</v>
      </c>
      <c r="B245" s="11" t="s">
        <v>3145</v>
      </c>
      <c r="C245" s="1">
        <f t="shared" si="45"/>
        <v>1619</v>
      </c>
      <c r="D245" s="7">
        <f>IF(N245&gt;0, RANK(N245,(N245:P245,Q245:AE245)),0)</f>
        <v>2</v>
      </c>
      <c r="E245" s="7">
        <f>IF(O245&gt;0,RANK(O245,(N245:P245,Q245:AE245)),0)</f>
        <v>1</v>
      </c>
      <c r="F245" s="7">
        <f t="shared" si="46"/>
        <v>3</v>
      </c>
      <c r="G245" s="1">
        <f t="shared" si="41"/>
        <v>158</v>
      </c>
      <c r="H245" s="2">
        <f t="shared" si="42"/>
        <v>9.7591105620753557E-2</v>
      </c>
      <c r="I245" s="8"/>
      <c r="J245" s="2">
        <f t="shared" si="47"/>
        <v>0.44471896232242125</v>
      </c>
      <c r="K245" s="2">
        <f t="shared" si="48"/>
        <v>0.54231006794317482</v>
      </c>
      <c r="L245" s="2">
        <f t="shared" si="49"/>
        <v>8.6473131562693015E-3</v>
      </c>
      <c r="M245" s="2">
        <f t="shared" si="50"/>
        <v>4.3236565781346239E-3</v>
      </c>
      <c r="N245" s="1">
        <v>720</v>
      </c>
      <c r="O245" s="1">
        <v>878</v>
      </c>
      <c r="P245" s="1">
        <v>14</v>
      </c>
      <c r="Q245" s="1">
        <v>3</v>
      </c>
      <c r="R245" s="1">
        <v>1</v>
      </c>
      <c r="S245" s="1">
        <v>3</v>
      </c>
      <c r="T245" s="73"/>
      <c r="U245" s="1"/>
      <c r="V245" s="1"/>
      <c r="W245" s="1">
        <v>0</v>
      </c>
      <c r="X245" s="1"/>
      <c r="Y245" s="1"/>
      <c r="Z245" s="1"/>
      <c r="AA245" s="1"/>
      <c r="AB245" s="1"/>
      <c r="AG245" t="str">
        <f t="shared" si="44"/>
        <v>Calais</v>
      </c>
      <c r="AH245" t="s">
        <v>3830</v>
      </c>
      <c r="AI245">
        <v>2</v>
      </c>
      <c r="AJ245">
        <v>151</v>
      </c>
      <c r="AL245" t="s">
        <v>3913</v>
      </c>
      <c r="AM245" t="s">
        <v>3951</v>
      </c>
      <c r="AN245" t="s">
        <v>778</v>
      </c>
      <c r="AO245" t="s">
        <v>975</v>
      </c>
      <c r="AP245" t="str">
        <f t="shared" si="51"/>
        <v>23029</v>
      </c>
      <c r="AQ245" t="s">
        <v>4593</v>
      </c>
      <c r="AR245" t="str">
        <f t="shared" si="43"/>
        <v>2309585</v>
      </c>
      <c r="AV245">
        <v>40.020000000000003</v>
      </c>
      <c r="AW245">
        <v>5.98</v>
      </c>
      <c r="AX245">
        <v>34.04</v>
      </c>
    </row>
    <row r="246" spans="1:50" hidden="1" outlineLevel="1">
      <c r="A246" t="s">
        <v>1901</v>
      </c>
      <c r="B246" s="11" t="s">
        <v>3145</v>
      </c>
      <c r="C246" s="1">
        <f t="shared" si="45"/>
        <v>285</v>
      </c>
      <c r="D246" s="7">
        <f>IF(N246&gt;0, RANK(N246,(N246:P246,Q246:AE246)),0)</f>
        <v>2</v>
      </c>
      <c r="E246" s="7">
        <f>IF(O246&gt;0,RANK(O246,(N246:P246,Q246:AE246)),0)</f>
        <v>1</v>
      </c>
      <c r="F246" s="7">
        <f t="shared" si="46"/>
        <v>3</v>
      </c>
      <c r="G246" s="1">
        <f t="shared" si="41"/>
        <v>75</v>
      </c>
      <c r="H246" s="2">
        <f t="shared" si="42"/>
        <v>0.26315789473684209</v>
      </c>
      <c r="I246" s="8"/>
      <c r="J246" s="2">
        <f t="shared" si="47"/>
        <v>0.35087719298245612</v>
      </c>
      <c r="K246" s="2">
        <f t="shared" si="48"/>
        <v>0.61403508771929827</v>
      </c>
      <c r="L246" s="2">
        <f t="shared" si="49"/>
        <v>2.8070175438596492E-2</v>
      </c>
      <c r="M246" s="2">
        <f t="shared" si="50"/>
        <v>7.0175438596491203E-3</v>
      </c>
      <c r="N246" s="1">
        <v>100</v>
      </c>
      <c r="O246" s="1">
        <v>175</v>
      </c>
      <c r="P246" s="1">
        <v>8</v>
      </c>
      <c r="Q246" s="1">
        <v>1</v>
      </c>
      <c r="R246" s="1">
        <v>0</v>
      </c>
      <c r="S246" s="1">
        <v>1</v>
      </c>
      <c r="T246" s="73"/>
      <c r="U246" s="1"/>
      <c r="V246" s="1"/>
      <c r="W246" s="1">
        <v>0</v>
      </c>
      <c r="X246" s="1"/>
      <c r="Y246" s="1"/>
      <c r="Z246" s="1"/>
      <c r="AA246" s="1"/>
      <c r="AB246" s="1"/>
      <c r="AG246" t="str">
        <f t="shared" si="44"/>
        <v>Cambridge</v>
      </c>
      <c r="AH246" t="s">
        <v>2304</v>
      </c>
      <c r="AI246">
        <v>2</v>
      </c>
      <c r="AJ246">
        <v>176</v>
      </c>
      <c r="AL246" t="s">
        <v>3913</v>
      </c>
      <c r="AM246" t="s">
        <v>3949</v>
      </c>
      <c r="AN246" t="s">
        <v>3949</v>
      </c>
      <c r="AO246" t="s">
        <v>976</v>
      </c>
      <c r="AP246" t="str">
        <f t="shared" si="51"/>
        <v>23025</v>
      </c>
      <c r="AQ246" t="s">
        <v>2389</v>
      </c>
      <c r="AR246" t="str">
        <f t="shared" si="43"/>
        <v>2309655</v>
      </c>
      <c r="AV246">
        <v>19.420000000000002</v>
      </c>
      <c r="AW246">
        <v>0.05</v>
      </c>
      <c r="AX246">
        <v>19.37</v>
      </c>
    </row>
    <row r="247" spans="1:50" hidden="1" outlineLevel="1">
      <c r="A247" t="s">
        <v>4778</v>
      </c>
      <c r="B247" s="11" t="s">
        <v>3145</v>
      </c>
      <c r="C247" s="1">
        <f t="shared" si="45"/>
        <v>3483</v>
      </c>
      <c r="D247" s="7">
        <f>IF(N247&gt;0, RANK(N247,(N247:P247,Q247:AE247)),0)</f>
        <v>1</v>
      </c>
      <c r="E247" s="7">
        <f>IF(O247&gt;0,RANK(O247,(N247:P247,Q247:AE247)),0)</f>
        <v>2</v>
      </c>
      <c r="F247" s="7">
        <f t="shared" si="46"/>
        <v>3</v>
      </c>
      <c r="G247" s="1">
        <f t="shared" si="41"/>
        <v>1124</v>
      </c>
      <c r="H247" s="2">
        <f t="shared" si="42"/>
        <v>0.32271030720643124</v>
      </c>
      <c r="I247" s="8"/>
      <c r="J247" s="2">
        <f t="shared" si="47"/>
        <v>0.65374677002583981</v>
      </c>
      <c r="K247" s="2">
        <f t="shared" si="48"/>
        <v>0.33103646281940857</v>
      </c>
      <c r="L247" s="2">
        <f t="shared" si="49"/>
        <v>9.4745908699397068E-3</v>
      </c>
      <c r="M247" s="2">
        <f t="shared" si="50"/>
        <v>5.7421762848119135E-3</v>
      </c>
      <c r="N247" s="1">
        <v>2277</v>
      </c>
      <c r="O247" s="1">
        <v>1153</v>
      </c>
      <c r="P247" s="1">
        <v>33</v>
      </c>
      <c r="Q247" s="1">
        <v>5</v>
      </c>
      <c r="R247" s="1">
        <v>3</v>
      </c>
      <c r="S247" s="1">
        <v>12</v>
      </c>
      <c r="T247" s="73"/>
      <c r="U247" s="1"/>
      <c r="V247" s="1"/>
      <c r="W247" s="1">
        <v>0</v>
      </c>
      <c r="X247" s="1"/>
      <c r="Y247" s="1"/>
      <c r="Z247" s="1"/>
      <c r="AA247" s="1"/>
      <c r="AB247" s="1"/>
      <c r="AG247" t="str">
        <f t="shared" si="44"/>
        <v>Camden</v>
      </c>
      <c r="AH247" t="s">
        <v>4308</v>
      </c>
      <c r="AI247">
        <v>1</v>
      </c>
      <c r="AJ247">
        <v>412</v>
      </c>
      <c r="AL247" t="s">
        <v>3913</v>
      </c>
      <c r="AM247" t="s">
        <v>3235</v>
      </c>
      <c r="AN247" t="s">
        <v>1399</v>
      </c>
      <c r="AO247" t="s">
        <v>61</v>
      </c>
      <c r="AP247" t="str">
        <f t="shared" si="51"/>
        <v>23013</v>
      </c>
      <c r="AQ247" t="s">
        <v>2389</v>
      </c>
      <c r="AR247" t="str">
        <f t="shared" si="43"/>
        <v>2309725</v>
      </c>
      <c r="AV247">
        <v>25.81</v>
      </c>
      <c r="AW247">
        <v>7.52</v>
      </c>
      <c r="AX247">
        <v>18.29</v>
      </c>
    </row>
    <row r="248" spans="1:50" hidden="1" outlineLevel="1">
      <c r="A248" t="s">
        <v>1902</v>
      </c>
      <c r="B248" s="11" t="s">
        <v>3145</v>
      </c>
      <c r="C248" s="1">
        <f t="shared" si="45"/>
        <v>1036</v>
      </c>
      <c r="D248" s="7">
        <f>IF(N248&gt;0, RANK(N248,(N248:P248,Q248:AE248)),0)</f>
        <v>1</v>
      </c>
      <c r="E248" s="7">
        <f>IF(O248&gt;0,RANK(O248,(N248:P248,Q248:AE248)),0)</f>
        <v>2</v>
      </c>
      <c r="F248" s="7">
        <f t="shared" si="46"/>
        <v>3</v>
      </c>
      <c r="G248" s="1">
        <f t="shared" si="41"/>
        <v>98</v>
      </c>
      <c r="H248" s="2">
        <f t="shared" si="42"/>
        <v>9.45945945945946E-2</v>
      </c>
      <c r="I248" s="8"/>
      <c r="J248" s="2">
        <f t="shared" si="47"/>
        <v>0.53861003861003864</v>
      </c>
      <c r="K248" s="2">
        <f t="shared" si="48"/>
        <v>0.44401544401544402</v>
      </c>
      <c r="L248" s="2">
        <f t="shared" si="49"/>
        <v>1.1583011583011582E-2</v>
      </c>
      <c r="M248" s="2">
        <f t="shared" si="50"/>
        <v>5.7915057915057574E-3</v>
      </c>
      <c r="N248" s="1">
        <v>558</v>
      </c>
      <c r="O248" s="1">
        <v>460</v>
      </c>
      <c r="P248" s="1">
        <v>12</v>
      </c>
      <c r="Q248" s="1">
        <v>2</v>
      </c>
      <c r="R248" s="1">
        <v>0</v>
      </c>
      <c r="S248" s="1">
        <v>4</v>
      </c>
      <c r="T248" s="73"/>
      <c r="U248" s="1"/>
      <c r="V248" s="1"/>
      <c r="W248" s="1">
        <v>0</v>
      </c>
      <c r="X248" s="1"/>
      <c r="Y248" s="1"/>
      <c r="Z248" s="1"/>
      <c r="AA248" s="1"/>
      <c r="AB248" s="1"/>
      <c r="AG248" t="str">
        <f t="shared" si="44"/>
        <v>Canaan</v>
      </c>
      <c r="AH248" t="s">
        <v>2304</v>
      </c>
      <c r="AI248">
        <v>2</v>
      </c>
      <c r="AJ248">
        <v>238</v>
      </c>
      <c r="AL248" t="s">
        <v>3913</v>
      </c>
      <c r="AM248" t="s">
        <v>3949</v>
      </c>
      <c r="AN248" t="s">
        <v>778</v>
      </c>
      <c r="AO248" t="s">
        <v>62</v>
      </c>
      <c r="AP248" t="str">
        <f t="shared" si="51"/>
        <v>23025</v>
      </c>
      <c r="AQ248" t="s">
        <v>2389</v>
      </c>
      <c r="AR248" t="str">
        <f t="shared" si="43"/>
        <v>2309935</v>
      </c>
      <c r="AV248">
        <v>42.09</v>
      </c>
      <c r="AW248">
        <v>0.97</v>
      </c>
      <c r="AX248">
        <v>41.12</v>
      </c>
    </row>
    <row r="249" spans="1:50" hidden="1" outlineLevel="1">
      <c r="A249" t="s">
        <v>2399</v>
      </c>
      <c r="B249" s="11" t="s">
        <v>3145</v>
      </c>
      <c r="C249" s="1">
        <f t="shared" si="45"/>
        <v>590</v>
      </c>
      <c r="D249" s="7">
        <f>IF(N249&gt;0, RANK(N249,(N249:P249,Q249:AE249)),0)</f>
        <v>1</v>
      </c>
      <c r="E249" s="7">
        <f>IF(O249&gt;0,RANK(O249,(N249:P249,Q249:AE249)),0)</f>
        <v>2</v>
      </c>
      <c r="F249" s="7">
        <f t="shared" si="46"/>
        <v>3</v>
      </c>
      <c r="G249" s="1">
        <f t="shared" si="41"/>
        <v>7</v>
      </c>
      <c r="H249" s="2">
        <f t="shared" si="42"/>
        <v>1.1864406779661017E-2</v>
      </c>
      <c r="I249" s="8"/>
      <c r="J249" s="2">
        <f t="shared" si="47"/>
        <v>0.48474576271186443</v>
      </c>
      <c r="K249" s="2">
        <f t="shared" si="48"/>
        <v>0.47288135593220337</v>
      </c>
      <c r="L249" s="2">
        <f t="shared" si="49"/>
        <v>2.8813559322033899E-2</v>
      </c>
      <c r="M249" s="2">
        <f t="shared" si="50"/>
        <v>1.3559322033898303E-2</v>
      </c>
      <c r="N249" s="1">
        <v>286</v>
      </c>
      <c r="O249" s="1">
        <v>279</v>
      </c>
      <c r="P249" s="1">
        <v>17</v>
      </c>
      <c r="Q249" s="1">
        <v>5</v>
      </c>
      <c r="R249" s="1">
        <v>1</v>
      </c>
      <c r="S249" s="1">
        <v>2</v>
      </c>
      <c r="T249" s="73"/>
      <c r="U249" s="1"/>
      <c r="V249" s="1"/>
      <c r="W249" s="1">
        <v>0</v>
      </c>
      <c r="X249" s="1"/>
      <c r="Y249" s="1"/>
      <c r="Z249" s="1"/>
      <c r="AA249" s="1"/>
      <c r="AB249" s="1"/>
      <c r="AG249" t="str">
        <f t="shared" si="44"/>
        <v>Canton</v>
      </c>
      <c r="AH249" t="s">
        <v>2904</v>
      </c>
      <c r="AI249">
        <v>2</v>
      </c>
      <c r="AJ249">
        <v>337</v>
      </c>
      <c r="AL249" t="s">
        <v>3913</v>
      </c>
      <c r="AM249" t="s">
        <v>4671</v>
      </c>
      <c r="AN249" t="s">
        <v>778</v>
      </c>
      <c r="AO249" t="s">
        <v>63</v>
      </c>
      <c r="AP249" t="str">
        <f t="shared" si="51"/>
        <v>23017</v>
      </c>
      <c r="AQ249" t="s">
        <v>2389</v>
      </c>
      <c r="AR249" t="str">
        <f t="shared" si="43"/>
        <v>2310005</v>
      </c>
      <c r="AV249">
        <v>30.26</v>
      </c>
      <c r="AW249">
        <v>1.32</v>
      </c>
      <c r="AX249">
        <v>28.94</v>
      </c>
    </row>
    <row r="250" spans="1:50" hidden="1" outlineLevel="1">
      <c r="A250" t="s">
        <v>2024</v>
      </c>
      <c r="B250" s="11" t="s">
        <v>3145</v>
      </c>
      <c r="C250" s="1">
        <f t="shared" si="45"/>
        <v>6301</v>
      </c>
      <c r="D250" s="7">
        <f>IF(N250&gt;0, RANK(N250,(N250:P250,Q250:AE250)),0)</f>
        <v>1</v>
      </c>
      <c r="E250" s="7">
        <f>IF(O250&gt;0,RANK(O250,(N250:P250,Q250:AE250)),0)</f>
        <v>2</v>
      </c>
      <c r="F250" s="7">
        <f t="shared" si="46"/>
        <v>3</v>
      </c>
      <c r="G250" s="1">
        <f t="shared" si="41"/>
        <v>1131</v>
      </c>
      <c r="H250" s="2">
        <f t="shared" si="42"/>
        <v>0.17949531820345976</v>
      </c>
      <c r="I250" s="8"/>
      <c r="J250" s="2">
        <f t="shared" si="47"/>
        <v>0.58387557530550704</v>
      </c>
      <c r="K250" s="2">
        <f t="shared" si="48"/>
        <v>0.40438025710204728</v>
      </c>
      <c r="L250" s="2">
        <f t="shared" si="49"/>
        <v>8.2526583082050461E-3</v>
      </c>
      <c r="M250" s="2">
        <f t="shared" si="50"/>
        <v>3.4915092842406296E-3</v>
      </c>
      <c r="N250" s="1">
        <v>3679</v>
      </c>
      <c r="O250" s="1">
        <v>2548</v>
      </c>
      <c r="P250" s="1">
        <v>52</v>
      </c>
      <c r="Q250" s="1">
        <v>13</v>
      </c>
      <c r="R250" s="1">
        <v>1</v>
      </c>
      <c r="S250" s="1">
        <v>8</v>
      </c>
      <c r="T250" s="73"/>
      <c r="U250" s="1"/>
      <c r="V250" s="1"/>
      <c r="W250" s="1">
        <v>0</v>
      </c>
      <c r="X250" s="1"/>
      <c r="Y250" s="1"/>
      <c r="Z250" s="1"/>
      <c r="AA250" s="1"/>
      <c r="AB250" s="1"/>
      <c r="AG250" t="str">
        <f t="shared" si="44"/>
        <v>Cape Elizabeth</v>
      </c>
      <c r="AH250" t="s">
        <v>2450</v>
      </c>
      <c r="AI250">
        <v>1</v>
      </c>
      <c r="AJ250">
        <v>525</v>
      </c>
      <c r="AL250" t="s">
        <v>3913</v>
      </c>
      <c r="AM250" t="s">
        <v>3632</v>
      </c>
      <c r="AN250" t="s">
        <v>3441</v>
      </c>
      <c r="AO250" t="s">
        <v>64</v>
      </c>
      <c r="AP250" t="str">
        <f t="shared" si="51"/>
        <v>23005</v>
      </c>
      <c r="AQ250" t="s">
        <v>2389</v>
      </c>
      <c r="AR250" t="str">
        <f t="shared" si="43"/>
        <v>2310180</v>
      </c>
      <c r="AV250">
        <v>58.41</v>
      </c>
      <c r="AW250">
        <v>43.68</v>
      </c>
      <c r="AX250">
        <v>14.73</v>
      </c>
    </row>
    <row r="251" spans="1:50" hidden="1" outlineLevel="1">
      <c r="A251" t="s">
        <v>2405</v>
      </c>
      <c r="B251" s="11" t="s">
        <v>3145</v>
      </c>
      <c r="C251" s="1">
        <f t="shared" si="45"/>
        <v>73</v>
      </c>
      <c r="D251" s="7">
        <f>IF(N251&gt;0, RANK(N251,(N251:P251,Q251:AE251)),0)</f>
        <v>2</v>
      </c>
      <c r="E251" s="7">
        <f>IF(O251&gt;0,RANK(O251,(N251:P251,Q251:AE251)),0)</f>
        <v>1</v>
      </c>
      <c r="F251" s="7">
        <f t="shared" si="46"/>
        <v>0</v>
      </c>
      <c r="G251" s="1">
        <f t="shared" si="41"/>
        <v>27</v>
      </c>
      <c r="H251" s="2">
        <f t="shared" si="42"/>
        <v>0.36986301369863012</v>
      </c>
      <c r="I251" s="8"/>
      <c r="J251" s="2">
        <f t="shared" si="47"/>
        <v>0.31506849315068491</v>
      </c>
      <c r="K251" s="2">
        <f t="shared" si="48"/>
        <v>0.68493150684931503</v>
      </c>
      <c r="L251" s="2">
        <f t="shared" si="49"/>
        <v>0</v>
      </c>
      <c r="M251" s="2">
        <f t="shared" si="50"/>
        <v>1.1102230246251565E-16</v>
      </c>
      <c r="N251" s="1">
        <v>23</v>
      </c>
      <c r="O251" s="1">
        <v>50</v>
      </c>
      <c r="P251" s="1">
        <v>0</v>
      </c>
      <c r="Q251" s="1">
        <v>0</v>
      </c>
      <c r="R251" s="1">
        <v>0</v>
      </c>
      <c r="S251" s="1">
        <v>0</v>
      </c>
      <c r="T251" s="73"/>
      <c r="U251" s="1"/>
      <c r="V251" s="1"/>
      <c r="W251" s="1">
        <v>0</v>
      </c>
      <c r="X251" s="1"/>
      <c r="Y251" s="1"/>
      <c r="Z251" s="1"/>
      <c r="AA251" s="1"/>
      <c r="AB251" s="1"/>
      <c r="AG251" t="str">
        <f t="shared" si="44"/>
        <v>Caratunk</v>
      </c>
      <c r="AH251" t="s">
        <v>2304</v>
      </c>
      <c r="AI251">
        <v>2</v>
      </c>
      <c r="AJ251">
        <v>138</v>
      </c>
      <c r="AL251" t="s">
        <v>3913</v>
      </c>
      <c r="AM251" t="s">
        <v>3949</v>
      </c>
      <c r="AN251" t="s">
        <v>3970</v>
      </c>
      <c r="AO251" t="s">
        <v>65</v>
      </c>
      <c r="AP251" t="str">
        <f t="shared" si="51"/>
        <v>23025</v>
      </c>
      <c r="AQ251" t="s">
        <v>2389</v>
      </c>
      <c r="AR251" t="str">
        <f t="shared" si="43"/>
        <v>2310495</v>
      </c>
      <c r="AV251">
        <v>55.31</v>
      </c>
      <c r="AW251">
        <v>3</v>
      </c>
      <c r="AX251">
        <v>52.31</v>
      </c>
    </row>
    <row r="252" spans="1:50" hidden="1" outlineLevel="1">
      <c r="A252" t="s">
        <v>1082</v>
      </c>
      <c r="B252" s="11" t="s">
        <v>3145</v>
      </c>
      <c r="C252" s="1">
        <f t="shared" si="45"/>
        <v>3966</v>
      </c>
      <c r="D252" s="7">
        <f>IF(N252&gt;0, RANK(N252,(N252:P252,Q252:AE252)),0)</f>
        <v>1</v>
      </c>
      <c r="E252" s="7">
        <f>IF(O252&gt;0,RANK(O252,(N252:P252,Q252:AE252)),0)</f>
        <v>2</v>
      </c>
      <c r="F252" s="7">
        <f t="shared" si="46"/>
        <v>3</v>
      </c>
      <c r="G252" s="1">
        <f t="shared" si="41"/>
        <v>181</v>
      </c>
      <c r="H252" s="2">
        <f t="shared" si="42"/>
        <v>4.5637922339889059E-2</v>
      </c>
      <c r="I252" s="8"/>
      <c r="J252" s="2">
        <f t="shared" si="47"/>
        <v>0.51538073625819469</v>
      </c>
      <c r="K252" s="2">
        <f t="shared" si="48"/>
        <v>0.46974281391830558</v>
      </c>
      <c r="L252" s="2">
        <f t="shared" si="49"/>
        <v>8.8250126071608669E-3</v>
      </c>
      <c r="M252" s="2">
        <f t="shared" si="50"/>
        <v>6.0514372163388598E-3</v>
      </c>
      <c r="N252" s="1">
        <v>2044</v>
      </c>
      <c r="O252" s="1">
        <v>1863</v>
      </c>
      <c r="P252" s="1">
        <v>35</v>
      </c>
      <c r="Q252" s="1">
        <v>7</v>
      </c>
      <c r="R252" s="1">
        <v>5</v>
      </c>
      <c r="S252" s="1">
        <v>12</v>
      </c>
      <c r="T252" s="73"/>
      <c r="U252" s="1"/>
      <c r="V252" s="1"/>
      <c r="W252" s="1">
        <v>0</v>
      </c>
      <c r="X252" s="1"/>
      <c r="Y252" s="1"/>
      <c r="Z252" s="1"/>
      <c r="AA252" s="1"/>
      <c r="AB252" s="1"/>
      <c r="AG252" t="str">
        <f t="shared" si="44"/>
        <v>Caribou</v>
      </c>
      <c r="AH252" t="s">
        <v>762</v>
      </c>
      <c r="AI252">
        <v>2</v>
      </c>
      <c r="AJ252">
        <v>24</v>
      </c>
      <c r="AL252" t="s">
        <v>3913</v>
      </c>
      <c r="AM252" t="s">
        <v>3989</v>
      </c>
      <c r="AN252" t="s">
        <v>737</v>
      </c>
      <c r="AO252" t="s">
        <v>242</v>
      </c>
      <c r="AP252" t="str">
        <f t="shared" si="51"/>
        <v>23003</v>
      </c>
      <c r="AQ252" t="s">
        <v>4593</v>
      </c>
      <c r="AR252" t="str">
        <f t="shared" si="43"/>
        <v>2310565</v>
      </c>
      <c r="AV252">
        <v>80.180000000000007</v>
      </c>
      <c r="AW252">
        <v>0.89</v>
      </c>
      <c r="AX252">
        <v>79.290000000000006</v>
      </c>
    </row>
    <row r="253" spans="1:50" hidden="1" outlineLevel="1">
      <c r="A253" t="s">
        <v>5208</v>
      </c>
      <c r="B253" s="11" t="s">
        <v>3145</v>
      </c>
      <c r="C253" s="1">
        <f t="shared" si="45"/>
        <v>1464</v>
      </c>
      <c r="D253" s="7">
        <f>IF(N253&gt;0, RANK(N253,(N253:P253,Q253:AE253)),0)</f>
        <v>2</v>
      </c>
      <c r="E253" s="7">
        <f>IF(O253&gt;0,RANK(O253,(N253:P253,Q253:AE253)),0)</f>
        <v>1</v>
      </c>
      <c r="F253" s="7">
        <f t="shared" si="46"/>
        <v>3</v>
      </c>
      <c r="G253" s="1">
        <f t="shared" si="41"/>
        <v>225</v>
      </c>
      <c r="H253" s="2">
        <f t="shared" si="42"/>
        <v>0.15368852459016394</v>
      </c>
      <c r="I253" s="8"/>
      <c r="J253" s="2">
        <f t="shared" si="47"/>
        <v>0.4146174863387978</v>
      </c>
      <c r="K253" s="2">
        <f t="shared" si="48"/>
        <v>0.56830601092896171</v>
      </c>
      <c r="L253" s="2">
        <f t="shared" si="49"/>
        <v>7.513661202185792E-3</v>
      </c>
      <c r="M253" s="2">
        <f t="shared" si="50"/>
        <v>9.5628415300546919E-3</v>
      </c>
      <c r="N253" s="1">
        <v>607</v>
      </c>
      <c r="O253" s="1">
        <v>832</v>
      </c>
      <c r="P253" s="1">
        <v>11</v>
      </c>
      <c r="Q253" s="1">
        <v>5</v>
      </c>
      <c r="R253" s="1">
        <v>4</v>
      </c>
      <c r="S253" s="1">
        <v>5</v>
      </c>
      <c r="T253" s="73"/>
      <c r="U253" s="1"/>
      <c r="V253" s="1"/>
      <c r="W253" s="1">
        <v>0</v>
      </c>
      <c r="X253" s="1"/>
      <c r="Y253" s="1"/>
      <c r="Z253" s="1"/>
      <c r="AA253" s="1"/>
      <c r="AB253" s="1"/>
      <c r="AG253" t="str">
        <f t="shared" si="44"/>
        <v>Carmel</v>
      </c>
      <c r="AH253" t="s">
        <v>1038</v>
      </c>
      <c r="AI253">
        <v>2</v>
      </c>
      <c r="AJ253">
        <v>240</v>
      </c>
      <c r="AL253" t="s">
        <v>3913</v>
      </c>
      <c r="AM253" t="s">
        <v>4672</v>
      </c>
      <c r="AN253" t="s">
        <v>3970</v>
      </c>
      <c r="AO253" t="s">
        <v>1324</v>
      </c>
      <c r="AP253" t="str">
        <f t="shared" si="51"/>
        <v>23019</v>
      </c>
      <c r="AQ253" t="s">
        <v>2389</v>
      </c>
      <c r="AR253" t="str">
        <f t="shared" si="43"/>
        <v>2310670</v>
      </c>
      <c r="AV253">
        <v>37</v>
      </c>
      <c r="AW253">
        <v>0.46</v>
      </c>
      <c r="AX253">
        <v>36.54</v>
      </c>
    </row>
    <row r="254" spans="1:50" hidden="1" outlineLevel="1">
      <c r="A254" t="s">
        <v>4108</v>
      </c>
      <c r="B254" s="11" t="s">
        <v>3145</v>
      </c>
      <c r="C254" s="1">
        <f t="shared" si="45"/>
        <v>458</v>
      </c>
      <c r="D254" s="7">
        <f>IF(N254&gt;0, RANK(N254,(N254:P254,Q254:AE254)),0)</f>
        <v>1</v>
      </c>
      <c r="E254" s="7">
        <f>IF(O254&gt;0,RANK(O254,(N254:P254,Q254:AE254)),0)</f>
        <v>2</v>
      </c>
      <c r="F254" s="7">
        <f t="shared" si="46"/>
        <v>4</v>
      </c>
      <c r="G254" s="1">
        <f t="shared" si="41"/>
        <v>82</v>
      </c>
      <c r="H254" s="2">
        <f t="shared" si="42"/>
        <v>0.17903930131004367</v>
      </c>
      <c r="I254" s="8"/>
      <c r="J254" s="2">
        <f t="shared" si="47"/>
        <v>0.57423580786026196</v>
      </c>
      <c r="K254" s="2">
        <f t="shared" si="48"/>
        <v>0.39519650655021832</v>
      </c>
      <c r="L254" s="2">
        <f t="shared" si="49"/>
        <v>1.0917030567685589E-2</v>
      </c>
      <c r="M254" s="2">
        <f t="shared" si="50"/>
        <v>1.9650655021834135E-2</v>
      </c>
      <c r="N254" s="1">
        <v>263</v>
      </c>
      <c r="O254" s="1">
        <v>181</v>
      </c>
      <c r="P254" s="1">
        <v>5</v>
      </c>
      <c r="Q254" s="1">
        <v>6</v>
      </c>
      <c r="R254" s="1">
        <v>1</v>
      </c>
      <c r="S254" s="1">
        <v>2</v>
      </c>
      <c r="T254" s="73"/>
      <c r="U254" s="1"/>
      <c r="V254" s="1"/>
      <c r="W254" s="1">
        <v>0</v>
      </c>
      <c r="X254" s="1"/>
      <c r="Y254" s="1"/>
      <c r="Z254" s="1"/>
      <c r="AA254" s="1"/>
      <c r="AB254" s="1"/>
      <c r="AG254" t="str">
        <f t="shared" si="44"/>
        <v>Carrabassett Valley</v>
      </c>
      <c r="AH254" t="s">
        <v>3082</v>
      </c>
      <c r="AI254">
        <v>2</v>
      </c>
      <c r="AJ254">
        <v>165</v>
      </c>
      <c r="AL254" t="s">
        <v>3913</v>
      </c>
      <c r="AM254" t="s">
        <v>2597</v>
      </c>
      <c r="AN254" t="s">
        <v>229</v>
      </c>
      <c r="AO254" t="s">
        <v>230</v>
      </c>
      <c r="AP254" t="str">
        <f t="shared" si="51"/>
        <v>23007</v>
      </c>
      <c r="AQ254" t="s">
        <v>2389</v>
      </c>
      <c r="AR254" t="str">
        <f t="shared" si="43"/>
        <v>2310740</v>
      </c>
      <c r="AV254">
        <v>77.53</v>
      </c>
      <c r="AW254">
        <v>0.15</v>
      </c>
      <c r="AX254">
        <v>77.39</v>
      </c>
    </row>
    <row r="255" spans="1:50" hidden="1" outlineLevel="1">
      <c r="A255" t="s">
        <v>4711</v>
      </c>
      <c r="B255" s="11" t="s">
        <v>3145</v>
      </c>
      <c r="C255" s="1">
        <f t="shared" si="45"/>
        <v>65</v>
      </c>
      <c r="D255" s="7">
        <f>IF(N255&gt;0, RANK(N255,(N255:P255,Q255:AE255)),0)</f>
        <v>2</v>
      </c>
      <c r="E255" s="7">
        <f>IF(O255&gt;0,RANK(O255,(N255:P255,Q255:AE255)),0)</f>
        <v>1</v>
      </c>
      <c r="F255" s="7">
        <f t="shared" si="46"/>
        <v>0</v>
      </c>
      <c r="G255" s="1">
        <f t="shared" si="41"/>
        <v>19</v>
      </c>
      <c r="H255" s="2">
        <f t="shared" si="42"/>
        <v>0.29230769230769232</v>
      </c>
      <c r="I255" s="8"/>
      <c r="J255" s="2">
        <f t="shared" si="47"/>
        <v>0.35384615384615387</v>
      </c>
      <c r="K255" s="2">
        <f t="shared" si="48"/>
        <v>0.64615384615384619</v>
      </c>
      <c r="L255" s="2">
        <f t="shared" si="49"/>
        <v>0</v>
      </c>
      <c r="M255" s="2">
        <f t="shared" si="50"/>
        <v>-1.1102230246251565E-16</v>
      </c>
      <c r="N255" s="1">
        <v>23</v>
      </c>
      <c r="O255" s="1">
        <v>42</v>
      </c>
      <c r="P255" s="1">
        <v>0</v>
      </c>
      <c r="Q255" s="1">
        <v>0</v>
      </c>
      <c r="R255" s="1">
        <v>0</v>
      </c>
      <c r="S255" s="1">
        <v>0</v>
      </c>
      <c r="T255" s="73"/>
      <c r="U255" s="1"/>
      <c r="V255" s="1"/>
      <c r="W255" s="1">
        <v>0</v>
      </c>
      <c r="X255" s="1"/>
      <c r="Y255" s="1"/>
      <c r="Z255" s="1"/>
      <c r="AA255" s="1"/>
      <c r="AB255" s="1"/>
      <c r="AG255" t="str">
        <f t="shared" si="44"/>
        <v>Carroll</v>
      </c>
      <c r="AH255" t="s">
        <v>1038</v>
      </c>
      <c r="AI255">
        <v>2</v>
      </c>
      <c r="AJ255">
        <v>107</v>
      </c>
      <c r="AL255" t="s">
        <v>3913</v>
      </c>
      <c r="AM255" t="s">
        <v>4672</v>
      </c>
      <c r="AN255" t="s">
        <v>737</v>
      </c>
      <c r="AO255" t="s">
        <v>231</v>
      </c>
      <c r="AP255" t="str">
        <f t="shared" si="51"/>
        <v>23019</v>
      </c>
      <c r="AQ255" t="s">
        <v>486</v>
      </c>
      <c r="AR255" t="str">
        <f t="shared" si="43"/>
        <v>2310810</v>
      </c>
      <c r="AV255">
        <v>44.36</v>
      </c>
      <c r="AW255">
        <v>0.17</v>
      </c>
      <c r="AX255">
        <v>44.18</v>
      </c>
    </row>
    <row r="256" spans="1:50" hidden="1" outlineLevel="1">
      <c r="A256" t="s">
        <v>4109</v>
      </c>
      <c r="B256" s="11" t="s">
        <v>3145</v>
      </c>
      <c r="C256" s="1">
        <f t="shared" si="45"/>
        <v>289</v>
      </c>
      <c r="D256" s="7">
        <f>IF(N256&gt;0, RANK(N256,(N256:P256,Q256:AE256)),0)</f>
        <v>1</v>
      </c>
      <c r="E256" s="7">
        <f>IF(O256&gt;0,RANK(O256,(N256:P256,Q256:AE256)),0)</f>
        <v>2</v>
      </c>
      <c r="F256" s="7">
        <f t="shared" si="46"/>
        <v>3</v>
      </c>
      <c r="G256" s="1">
        <f t="shared" si="41"/>
        <v>4</v>
      </c>
      <c r="H256" s="2">
        <f t="shared" si="42"/>
        <v>1.384083044982699E-2</v>
      </c>
      <c r="I256" s="8"/>
      <c r="J256" s="2">
        <f t="shared" si="47"/>
        <v>0.49134948096885811</v>
      </c>
      <c r="K256" s="2">
        <f t="shared" si="48"/>
        <v>0.47750865051903113</v>
      </c>
      <c r="L256" s="2">
        <f t="shared" si="49"/>
        <v>1.384083044982699E-2</v>
      </c>
      <c r="M256" s="2">
        <f t="shared" si="50"/>
        <v>1.730103806228377E-2</v>
      </c>
      <c r="N256" s="1">
        <v>142</v>
      </c>
      <c r="O256" s="1">
        <v>138</v>
      </c>
      <c r="P256" s="1">
        <v>4</v>
      </c>
      <c r="Q256" s="1">
        <v>2</v>
      </c>
      <c r="R256" s="1">
        <v>0</v>
      </c>
      <c r="S256" s="1">
        <v>3</v>
      </c>
      <c r="T256" s="73"/>
      <c r="U256" s="1"/>
      <c r="V256" s="1"/>
      <c r="W256" s="1">
        <v>0</v>
      </c>
      <c r="X256" s="1"/>
      <c r="Y256" s="1"/>
      <c r="Z256" s="1"/>
      <c r="AA256" s="1"/>
      <c r="AB256" s="1"/>
      <c r="AG256" t="str">
        <f t="shared" si="44"/>
        <v>Carthage</v>
      </c>
      <c r="AH256" t="s">
        <v>3082</v>
      </c>
      <c r="AI256">
        <v>2</v>
      </c>
      <c r="AJ256">
        <v>292</v>
      </c>
      <c r="AL256" t="s">
        <v>3913</v>
      </c>
      <c r="AM256" t="s">
        <v>2597</v>
      </c>
      <c r="AN256" t="s">
        <v>1399</v>
      </c>
      <c r="AO256" t="s">
        <v>476</v>
      </c>
      <c r="AP256" t="str">
        <f t="shared" si="51"/>
        <v>23007</v>
      </c>
      <c r="AQ256" t="s">
        <v>2389</v>
      </c>
      <c r="AR256" t="str">
        <f t="shared" si="43"/>
        <v>2310915</v>
      </c>
      <c r="AV256">
        <v>33.299999999999997</v>
      </c>
      <c r="AW256">
        <v>0.12</v>
      </c>
      <c r="AX256">
        <v>33.18</v>
      </c>
    </row>
    <row r="257" spans="1:50" hidden="1" outlineLevel="1">
      <c r="A257" t="s">
        <v>5220</v>
      </c>
      <c r="B257" s="11" t="s">
        <v>3145</v>
      </c>
      <c r="C257" s="1">
        <f t="shared" si="45"/>
        <v>105</v>
      </c>
      <c r="D257" s="7">
        <f>IF(N257&gt;0, RANK(N257,(N257:P257,Q257:AE257)),0)</f>
        <v>2</v>
      </c>
      <c r="E257" s="7">
        <f>IF(O257&gt;0,RANK(O257,(N257:P257,Q257:AE257)),0)</f>
        <v>1</v>
      </c>
      <c r="F257" s="7">
        <f t="shared" si="46"/>
        <v>0</v>
      </c>
      <c r="G257" s="1">
        <f t="shared" si="41"/>
        <v>29</v>
      </c>
      <c r="H257" s="2">
        <f t="shared" si="42"/>
        <v>0.27619047619047621</v>
      </c>
      <c r="I257" s="8"/>
      <c r="J257" s="2">
        <f t="shared" si="47"/>
        <v>0.3619047619047619</v>
      </c>
      <c r="K257" s="2">
        <f t="shared" si="48"/>
        <v>0.63809523809523805</v>
      </c>
      <c r="L257" s="2">
        <f t="shared" si="49"/>
        <v>0</v>
      </c>
      <c r="M257" s="2">
        <f t="shared" si="50"/>
        <v>0</v>
      </c>
      <c r="N257" s="1">
        <v>38</v>
      </c>
      <c r="O257" s="1">
        <v>67</v>
      </c>
      <c r="P257" s="1">
        <v>0</v>
      </c>
      <c r="Q257" s="1">
        <v>0</v>
      </c>
      <c r="R257" s="1">
        <v>0</v>
      </c>
      <c r="S257" s="1">
        <v>0</v>
      </c>
      <c r="T257" s="73"/>
      <c r="U257" s="1"/>
      <c r="V257" s="1"/>
      <c r="W257" s="1">
        <v>0</v>
      </c>
      <c r="X257" s="1"/>
      <c r="Y257" s="1"/>
      <c r="Z257" s="1"/>
      <c r="AA257" s="1"/>
      <c r="AB257" s="1"/>
      <c r="AG257" t="str">
        <f t="shared" si="44"/>
        <v>Cary</v>
      </c>
      <c r="AH257" t="s">
        <v>762</v>
      </c>
      <c r="AI257">
        <v>2</v>
      </c>
      <c r="AJ257">
        <v>69</v>
      </c>
      <c r="AL257" t="s">
        <v>3913</v>
      </c>
      <c r="AM257" t="s">
        <v>3989</v>
      </c>
      <c r="AN257" t="s">
        <v>3961</v>
      </c>
      <c r="AO257" t="s">
        <v>477</v>
      </c>
      <c r="AP257" t="str">
        <f t="shared" si="51"/>
        <v>23003</v>
      </c>
      <c r="AQ257" t="s">
        <v>486</v>
      </c>
      <c r="AR257" t="str">
        <f t="shared" si="43"/>
        <v>2311020</v>
      </c>
      <c r="AV257">
        <v>18.97</v>
      </c>
      <c r="AW257">
        <v>0</v>
      </c>
      <c r="AX257">
        <v>18.97</v>
      </c>
    </row>
    <row r="258" spans="1:50" hidden="1" outlineLevel="1">
      <c r="A258" t="s">
        <v>3738</v>
      </c>
      <c r="B258" s="11" t="s">
        <v>3145</v>
      </c>
      <c r="C258" s="1">
        <f t="shared" si="45"/>
        <v>2077</v>
      </c>
      <c r="D258" s="7">
        <f>IF(N258&gt;0, RANK(N258,(N258:P258,Q258:AE258)),0)</f>
        <v>1</v>
      </c>
      <c r="E258" s="7">
        <f>IF(O258&gt;0,RANK(O258,(N258:P258,Q258:AE258)),0)</f>
        <v>2</v>
      </c>
      <c r="F258" s="7">
        <f t="shared" si="46"/>
        <v>3</v>
      </c>
      <c r="G258" s="1">
        <f t="shared" si="41"/>
        <v>29</v>
      </c>
      <c r="H258" s="2">
        <f t="shared" si="42"/>
        <v>1.3962445835339432E-2</v>
      </c>
      <c r="I258" s="8"/>
      <c r="J258" s="2">
        <f t="shared" si="47"/>
        <v>0.49879634087626384</v>
      </c>
      <c r="K258" s="2">
        <f t="shared" si="48"/>
        <v>0.48483389504092439</v>
      </c>
      <c r="L258" s="2">
        <f t="shared" si="49"/>
        <v>1.0110736639383727E-2</v>
      </c>
      <c r="M258" s="2">
        <f t="shared" si="50"/>
        <v>6.2590274434279839E-3</v>
      </c>
      <c r="N258" s="1">
        <v>1036</v>
      </c>
      <c r="O258" s="1">
        <v>1007</v>
      </c>
      <c r="P258" s="1">
        <v>21</v>
      </c>
      <c r="Q258" s="1">
        <v>6</v>
      </c>
      <c r="R258" s="1">
        <v>3</v>
      </c>
      <c r="S258" s="1">
        <v>4</v>
      </c>
      <c r="T258" s="73"/>
      <c r="U258" s="1"/>
      <c r="V258" s="1"/>
      <c r="W258" s="1">
        <v>0</v>
      </c>
      <c r="X258" s="1"/>
      <c r="Y258" s="1"/>
      <c r="Z258" s="1"/>
      <c r="AA258" s="1"/>
      <c r="AB258" s="1"/>
      <c r="AG258" t="str">
        <f t="shared" si="44"/>
        <v>Casco</v>
      </c>
      <c r="AH258" t="s">
        <v>2450</v>
      </c>
      <c r="AI258">
        <v>1</v>
      </c>
      <c r="AJ258">
        <v>466</v>
      </c>
      <c r="AL258" t="s">
        <v>3913</v>
      </c>
      <c r="AM258" t="s">
        <v>3632</v>
      </c>
      <c r="AN258" t="s">
        <v>3949</v>
      </c>
      <c r="AO258" t="s">
        <v>1378</v>
      </c>
      <c r="AP258" t="str">
        <f t="shared" si="51"/>
        <v>23005</v>
      </c>
      <c r="AQ258" t="s">
        <v>2389</v>
      </c>
      <c r="AR258" t="str">
        <f t="shared" si="43"/>
        <v>2311125</v>
      </c>
      <c r="AV258">
        <v>36.43</v>
      </c>
      <c r="AW258">
        <v>5.16</v>
      </c>
      <c r="AX258">
        <v>31.27</v>
      </c>
    </row>
    <row r="259" spans="1:50" hidden="1" outlineLevel="1">
      <c r="A259" t="s">
        <v>3747</v>
      </c>
      <c r="B259" s="11" t="s">
        <v>3145</v>
      </c>
      <c r="C259" s="1">
        <f t="shared" si="45"/>
        <v>831</v>
      </c>
      <c r="D259" s="7">
        <f>IF(N259&gt;0, RANK(N259,(N259:P259,Q259:AE259)),0)</f>
        <v>1</v>
      </c>
      <c r="E259" s="7">
        <f>IF(O259&gt;0,RANK(O259,(N259:P259,Q259:AE259)),0)</f>
        <v>2</v>
      </c>
      <c r="F259" s="7">
        <f t="shared" si="46"/>
        <v>3</v>
      </c>
      <c r="G259" s="1">
        <f t="shared" ref="G259:G323" si="52">IF(C259&gt;0,MAX(N259:P259)-LARGE(N259:P259,2),0)</f>
        <v>151</v>
      </c>
      <c r="H259" s="2">
        <f t="shared" ref="H259:H322" si="53">IF(C259&gt;0,G259/C259,0)</f>
        <v>0.18170878459687123</v>
      </c>
      <c r="I259" s="8"/>
      <c r="J259" s="2">
        <f t="shared" si="47"/>
        <v>0.58122743682310474</v>
      </c>
      <c r="K259" s="2">
        <f t="shared" si="48"/>
        <v>0.39951865222623345</v>
      </c>
      <c r="L259" s="2">
        <f t="shared" si="49"/>
        <v>1.3237063778580024E-2</v>
      </c>
      <c r="M259" s="2">
        <f t="shared" si="50"/>
        <v>6.0168471720817886E-3</v>
      </c>
      <c r="N259" s="1">
        <v>483</v>
      </c>
      <c r="O259" s="1">
        <v>332</v>
      </c>
      <c r="P259" s="1">
        <v>11</v>
      </c>
      <c r="Q259" s="1">
        <v>3</v>
      </c>
      <c r="R259" s="1">
        <v>1</v>
      </c>
      <c r="S259" s="1">
        <v>1</v>
      </c>
      <c r="T259" s="73"/>
      <c r="U259" s="1"/>
      <c r="V259" s="1"/>
      <c r="W259" s="1">
        <v>0</v>
      </c>
      <c r="X259" s="1"/>
      <c r="Y259" s="1"/>
      <c r="Z259" s="1"/>
      <c r="AA259" s="1"/>
      <c r="AB259" s="1"/>
      <c r="AG259" t="str">
        <f t="shared" si="44"/>
        <v>Castine</v>
      </c>
      <c r="AH259" t="s">
        <v>5079</v>
      </c>
      <c r="AI259">
        <v>2</v>
      </c>
      <c r="AJ259">
        <v>361</v>
      </c>
      <c r="AL259" t="s">
        <v>3913</v>
      </c>
      <c r="AM259" t="s">
        <v>3218</v>
      </c>
      <c r="AN259" t="s">
        <v>737</v>
      </c>
      <c r="AO259" t="s">
        <v>478</v>
      </c>
      <c r="AP259" t="str">
        <f t="shared" si="51"/>
        <v>23009</v>
      </c>
      <c r="AQ259" t="s">
        <v>2389</v>
      </c>
      <c r="AR259" t="str">
        <f t="shared" ref="AR259:AR324" si="54">AL259&amp;AO259</f>
        <v>2311265</v>
      </c>
      <c r="AV259">
        <v>19.989999999999998</v>
      </c>
      <c r="AW259">
        <v>12.19</v>
      </c>
      <c r="AX259">
        <v>7.8</v>
      </c>
    </row>
    <row r="260" spans="1:50" hidden="1" outlineLevel="1">
      <c r="A260" t="s">
        <v>3748</v>
      </c>
      <c r="B260" s="11" t="s">
        <v>3145</v>
      </c>
      <c r="C260" s="1">
        <f t="shared" si="45"/>
        <v>235</v>
      </c>
      <c r="D260" s="7">
        <f>IF(N260&gt;0, RANK(N260,(N260:P260,Q260:AE260)),0)</f>
        <v>2</v>
      </c>
      <c r="E260" s="7">
        <f>IF(O260&gt;0,RANK(O260,(N260:P260,Q260:AE260)),0)</f>
        <v>1</v>
      </c>
      <c r="F260" s="7">
        <f t="shared" si="46"/>
        <v>3</v>
      </c>
      <c r="G260" s="1">
        <f t="shared" si="52"/>
        <v>38</v>
      </c>
      <c r="H260" s="2">
        <f t="shared" si="53"/>
        <v>0.16170212765957448</v>
      </c>
      <c r="I260" s="8"/>
      <c r="J260" s="2">
        <f t="shared" si="47"/>
        <v>0.4127659574468085</v>
      </c>
      <c r="K260" s="2">
        <f t="shared" si="48"/>
        <v>0.57446808510638303</v>
      </c>
      <c r="L260" s="2">
        <f t="shared" si="49"/>
        <v>1.276595744680851E-2</v>
      </c>
      <c r="M260" s="2">
        <f t="shared" si="50"/>
        <v>-9.1940344226770776E-17</v>
      </c>
      <c r="N260" s="1">
        <v>97</v>
      </c>
      <c r="O260" s="1">
        <v>135</v>
      </c>
      <c r="P260" s="1">
        <v>3</v>
      </c>
      <c r="Q260" s="1">
        <v>0</v>
      </c>
      <c r="R260" s="1">
        <v>0</v>
      </c>
      <c r="S260" s="1">
        <v>0</v>
      </c>
      <c r="T260" s="73"/>
      <c r="U260" s="1"/>
      <c r="V260" s="1"/>
      <c r="W260" s="1">
        <v>0</v>
      </c>
      <c r="X260" s="1"/>
      <c r="Y260" s="1"/>
      <c r="Z260" s="1"/>
      <c r="AA260" s="1"/>
      <c r="AB260" s="1"/>
      <c r="AG260" t="str">
        <f t="shared" ref="AG260:AG325" si="55">A260</f>
        <v>Castle Hill</v>
      </c>
      <c r="AH260" t="s">
        <v>762</v>
      </c>
      <c r="AI260">
        <v>2</v>
      </c>
      <c r="AJ260">
        <v>33</v>
      </c>
      <c r="AL260" t="s">
        <v>3913</v>
      </c>
      <c r="AM260" t="s">
        <v>3989</v>
      </c>
      <c r="AN260" t="s">
        <v>4370</v>
      </c>
      <c r="AO260" t="s">
        <v>479</v>
      </c>
      <c r="AP260" t="str">
        <f t="shared" si="51"/>
        <v>23003</v>
      </c>
      <c r="AQ260" t="s">
        <v>2389</v>
      </c>
      <c r="AR260" t="str">
        <f t="shared" si="54"/>
        <v>2311300</v>
      </c>
      <c r="AV260">
        <v>36.14</v>
      </c>
      <c r="AW260">
        <v>0.46</v>
      </c>
      <c r="AX260">
        <v>35.68</v>
      </c>
    </row>
    <row r="261" spans="1:50" hidden="1" outlineLevel="1">
      <c r="A261" t="s">
        <v>4067</v>
      </c>
      <c r="B261" s="11" t="s">
        <v>3145</v>
      </c>
      <c r="C261" s="1">
        <f t="shared" si="45"/>
        <v>161</v>
      </c>
      <c r="D261" s="7">
        <f>IF(N261&gt;0, RANK(N261,(N261:P261,Q261:AE261)),0)</f>
        <v>1</v>
      </c>
      <c r="E261" s="7">
        <f>IF(O261&gt;0,RANK(O261,(N261:P261,Q261:AE261)),0)</f>
        <v>2</v>
      </c>
      <c r="F261" s="7">
        <f t="shared" si="46"/>
        <v>0</v>
      </c>
      <c r="G261" s="1">
        <f t="shared" si="52"/>
        <v>55</v>
      </c>
      <c r="H261" s="2">
        <f t="shared" si="53"/>
        <v>0.34161490683229812</v>
      </c>
      <c r="I261" s="8"/>
      <c r="J261" s="2">
        <f t="shared" si="47"/>
        <v>0.6645962732919255</v>
      </c>
      <c r="K261" s="2">
        <f t="shared" si="48"/>
        <v>0.32298136645962733</v>
      </c>
      <c r="L261" s="2">
        <f t="shared" si="49"/>
        <v>0</v>
      </c>
      <c r="M261" s="2">
        <f t="shared" si="50"/>
        <v>1.2422360248447173E-2</v>
      </c>
      <c r="N261" s="1">
        <v>107</v>
      </c>
      <c r="O261" s="1">
        <v>52</v>
      </c>
      <c r="P261" s="1">
        <v>0</v>
      </c>
      <c r="Q261" s="1">
        <v>1</v>
      </c>
      <c r="R261" s="1">
        <v>0</v>
      </c>
      <c r="S261" s="1">
        <v>1</v>
      </c>
      <c r="T261" s="73"/>
      <c r="U261" s="1"/>
      <c r="V261" s="1"/>
      <c r="W261" s="1">
        <v>0</v>
      </c>
      <c r="X261" s="1"/>
      <c r="Y261" s="1"/>
      <c r="Z261" s="1"/>
      <c r="AA261" s="1"/>
      <c r="AB261" s="1"/>
      <c r="AG261" t="str">
        <f t="shared" si="55"/>
        <v>Caswell</v>
      </c>
      <c r="AH261" t="s">
        <v>762</v>
      </c>
      <c r="AI261">
        <v>2</v>
      </c>
      <c r="AJ261">
        <v>18</v>
      </c>
      <c r="AL261" t="s">
        <v>3913</v>
      </c>
      <c r="AM261" t="s">
        <v>3989</v>
      </c>
      <c r="AN261" t="s">
        <v>4019</v>
      </c>
      <c r="AO261" t="s">
        <v>119</v>
      </c>
      <c r="AP261" t="str">
        <f t="shared" si="51"/>
        <v>23003</v>
      </c>
      <c r="AQ261" t="s">
        <v>2389</v>
      </c>
      <c r="AR261" t="str">
        <f t="shared" si="54"/>
        <v>2311335</v>
      </c>
      <c r="AV261">
        <v>41.71</v>
      </c>
      <c r="AW261">
        <v>0.26</v>
      </c>
      <c r="AX261">
        <v>41.45</v>
      </c>
    </row>
    <row r="262" spans="1:50" hidden="1" outlineLevel="1">
      <c r="A262" t="s">
        <v>3418</v>
      </c>
      <c r="B262" s="11" t="s">
        <v>3145</v>
      </c>
      <c r="C262" s="1">
        <f t="shared" si="45"/>
        <v>17</v>
      </c>
      <c r="D262" s="7">
        <f>IF(N262&gt;0, RANK(N262,(N262:P262,Q262:AE262)),0)</f>
        <v>2</v>
      </c>
      <c r="E262" s="7">
        <f>IF(O262&gt;0,RANK(O262,(N262:P262,Q262:AE262)),0)</f>
        <v>1</v>
      </c>
      <c r="F262" s="7">
        <f t="shared" si="46"/>
        <v>0</v>
      </c>
      <c r="G262" s="1">
        <f t="shared" si="52"/>
        <v>3</v>
      </c>
      <c r="H262" s="2">
        <f t="shared" si="53"/>
        <v>0.17647058823529413</v>
      </c>
      <c r="I262" s="8"/>
      <c r="J262" s="2">
        <f t="shared" si="47"/>
        <v>0.41176470588235292</v>
      </c>
      <c r="K262" s="2">
        <f t="shared" si="48"/>
        <v>0.58823529411764708</v>
      </c>
      <c r="L262" s="2">
        <f t="shared" si="49"/>
        <v>0</v>
      </c>
      <c r="M262" s="2">
        <f t="shared" si="50"/>
        <v>0</v>
      </c>
      <c r="N262" s="1">
        <v>7</v>
      </c>
      <c r="O262" s="1">
        <v>10</v>
      </c>
      <c r="P262" s="1">
        <v>0</v>
      </c>
      <c r="Q262" s="1">
        <v>0</v>
      </c>
      <c r="R262" s="1">
        <v>0</v>
      </c>
      <c r="S262" s="1">
        <v>0</v>
      </c>
      <c r="T262" s="73"/>
      <c r="U262" s="1"/>
      <c r="V262" s="1"/>
      <c r="W262" s="1">
        <v>0</v>
      </c>
      <c r="X262" s="1"/>
      <c r="Y262" s="1"/>
      <c r="Z262" s="1"/>
      <c r="AA262" s="1"/>
      <c r="AB262" s="1"/>
      <c r="AG262" t="str">
        <f t="shared" si="55"/>
        <v>Centerville</v>
      </c>
      <c r="AH262" t="s">
        <v>3830</v>
      </c>
      <c r="AI262">
        <v>2</v>
      </c>
      <c r="AJ262">
        <v>256</v>
      </c>
      <c r="AL262" t="s">
        <v>3913</v>
      </c>
      <c r="AM262" t="s">
        <v>3951</v>
      </c>
      <c r="AN262" t="s">
        <v>3970</v>
      </c>
      <c r="AO262" t="s">
        <v>120</v>
      </c>
      <c r="AP262" t="str">
        <f t="shared" si="51"/>
        <v>23029</v>
      </c>
      <c r="AQ262" t="s">
        <v>4597</v>
      </c>
      <c r="AR262" t="str">
        <f t="shared" si="54"/>
        <v>2311755</v>
      </c>
      <c r="AV262">
        <v>42.99</v>
      </c>
      <c r="AW262">
        <v>1.06</v>
      </c>
      <c r="AX262">
        <v>41.93</v>
      </c>
    </row>
    <row r="263" spans="1:50" hidden="1" outlineLevel="1">
      <c r="A263" t="s">
        <v>3419</v>
      </c>
      <c r="B263" s="11" t="s">
        <v>3145</v>
      </c>
      <c r="C263" s="1">
        <f t="shared" si="45"/>
        <v>259</v>
      </c>
      <c r="D263" s="7">
        <f>IF(N263&gt;0, RANK(N263,(N263:P263,Q263:AE263)),0)</f>
        <v>2</v>
      </c>
      <c r="E263" s="7">
        <f>IF(O263&gt;0,RANK(O263,(N263:P263,Q263:AE263)),0)</f>
        <v>1</v>
      </c>
      <c r="F263" s="7">
        <f t="shared" si="46"/>
        <v>3</v>
      </c>
      <c r="G263" s="1">
        <f t="shared" si="52"/>
        <v>7</v>
      </c>
      <c r="H263" s="2">
        <f t="shared" si="53"/>
        <v>2.7027027027027029E-2</v>
      </c>
      <c r="I263" s="8"/>
      <c r="J263" s="2">
        <f t="shared" si="47"/>
        <v>0.4826254826254826</v>
      </c>
      <c r="K263" s="2">
        <f t="shared" si="48"/>
        <v>0.50965250965250963</v>
      </c>
      <c r="L263" s="2">
        <f t="shared" si="49"/>
        <v>3.8610038610038611E-3</v>
      </c>
      <c r="M263" s="2">
        <f t="shared" si="50"/>
        <v>3.8610038610039565E-3</v>
      </c>
      <c r="N263" s="1">
        <v>125</v>
      </c>
      <c r="O263" s="1">
        <v>132</v>
      </c>
      <c r="P263" s="1">
        <v>1</v>
      </c>
      <c r="Q263" s="1">
        <v>0</v>
      </c>
      <c r="R263" s="1">
        <v>0</v>
      </c>
      <c r="S263" s="1">
        <v>1</v>
      </c>
      <c r="T263" s="73"/>
      <c r="U263" s="1"/>
      <c r="V263" s="1"/>
      <c r="W263" s="1">
        <v>0</v>
      </c>
      <c r="X263" s="1"/>
      <c r="Y263" s="1"/>
      <c r="Z263" s="1"/>
      <c r="AA263" s="1"/>
      <c r="AB263" s="1"/>
      <c r="AG263" t="str">
        <f t="shared" si="55"/>
        <v>Chapman</v>
      </c>
      <c r="AH263" t="s">
        <v>762</v>
      </c>
      <c r="AI263">
        <v>2</v>
      </c>
      <c r="AJ263">
        <v>37</v>
      </c>
      <c r="AL263" t="s">
        <v>3913</v>
      </c>
      <c r="AM263" t="s">
        <v>3989</v>
      </c>
      <c r="AN263" t="s">
        <v>4371</v>
      </c>
      <c r="AO263" t="s">
        <v>744</v>
      </c>
      <c r="AP263" t="str">
        <f t="shared" si="51"/>
        <v>23003</v>
      </c>
      <c r="AQ263" t="s">
        <v>2389</v>
      </c>
      <c r="AR263" t="str">
        <f t="shared" si="54"/>
        <v>2312000</v>
      </c>
      <c r="AV263">
        <v>38.79</v>
      </c>
      <c r="AW263">
        <v>0.42</v>
      </c>
      <c r="AX263">
        <v>38.369999999999997</v>
      </c>
    </row>
    <row r="264" spans="1:50" hidden="1" outlineLevel="1">
      <c r="A264" t="s">
        <v>2321</v>
      </c>
      <c r="B264" s="11" t="s">
        <v>3145</v>
      </c>
      <c r="C264" s="1">
        <f t="shared" si="45"/>
        <v>675</v>
      </c>
      <c r="D264" s="7">
        <f>IF(N264&gt;0, RANK(N264,(N264:P264,Q264:AE264)),0)</f>
        <v>2</v>
      </c>
      <c r="E264" s="7">
        <f>IF(O264&gt;0,RANK(O264,(N264:P264,Q264:AE264)),0)</f>
        <v>1</v>
      </c>
      <c r="F264" s="7">
        <f t="shared" si="46"/>
        <v>3</v>
      </c>
      <c r="G264" s="1">
        <f t="shared" si="52"/>
        <v>248</v>
      </c>
      <c r="H264" s="2">
        <f t="shared" si="53"/>
        <v>0.3674074074074074</v>
      </c>
      <c r="I264" s="8"/>
      <c r="J264" s="2">
        <f t="shared" si="47"/>
        <v>0.30666666666666664</v>
      </c>
      <c r="K264" s="2">
        <f t="shared" si="48"/>
        <v>0.67407407407407405</v>
      </c>
      <c r="L264" s="2">
        <f t="shared" si="49"/>
        <v>8.8888888888888889E-3</v>
      </c>
      <c r="M264" s="2">
        <f t="shared" si="50"/>
        <v>1.037037037037042E-2</v>
      </c>
      <c r="N264" s="1">
        <v>207</v>
      </c>
      <c r="O264" s="1">
        <v>455</v>
      </c>
      <c r="P264" s="1">
        <v>6</v>
      </c>
      <c r="Q264" s="1">
        <v>4</v>
      </c>
      <c r="R264" s="1">
        <v>2</v>
      </c>
      <c r="S264" s="1">
        <v>1</v>
      </c>
      <c r="T264" s="73"/>
      <c r="U264" s="1"/>
      <c r="V264" s="1"/>
      <c r="W264" s="1">
        <v>0</v>
      </c>
      <c r="X264" s="1"/>
      <c r="Y264" s="1"/>
      <c r="Z264" s="1"/>
      <c r="AA264" s="1"/>
      <c r="AB264" s="1"/>
      <c r="AG264" t="str">
        <f t="shared" si="55"/>
        <v>Charleston</v>
      </c>
      <c r="AH264" t="s">
        <v>1038</v>
      </c>
      <c r="AI264">
        <v>2</v>
      </c>
      <c r="AJ264">
        <v>166</v>
      </c>
      <c r="AL264" t="s">
        <v>3913</v>
      </c>
      <c r="AM264" t="s">
        <v>4672</v>
      </c>
      <c r="AN264" t="s">
        <v>3961</v>
      </c>
      <c r="AO264" t="s">
        <v>204</v>
      </c>
      <c r="AP264" t="str">
        <f t="shared" si="51"/>
        <v>23019</v>
      </c>
      <c r="AQ264" t="s">
        <v>2389</v>
      </c>
      <c r="AR264" t="str">
        <f t="shared" si="54"/>
        <v>2312105</v>
      </c>
      <c r="AV264">
        <v>40.229999999999997</v>
      </c>
      <c r="AW264">
        <v>0.02</v>
      </c>
      <c r="AX264">
        <v>40.21</v>
      </c>
    </row>
    <row r="265" spans="1:50" hidden="1" outlineLevel="1">
      <c r="A265" t="s">
        <v>2214</v>
      </c>
      <c r="B265" s="11" t="s">
        <v>3145</v>
      </c>
      <c r="C265" s="1">
        <f t="shared" si="45"/>
        <v>191</v>
      </c>
      <c r="D265" s="7">
        <f>IF(N265&gt;0, RANK(N265,(N265:P265,Q265:AE265)),0)</f>
        <v>2</v>
      </c>
      <c r="E265" s="7">
        <f>IF(O265&gt;0,RANK(O265,(N265:P265,Q265:AE265)),0)</f>
        <v>1</v>
      </c>
      <c r="F265" s="7">
        <f t="shared" si="46"/>
        <v>3</v>
      </c>
      <c r="G265" s="1">
        <f t="shared" si="52"/>
        <v>42</v>
      </c>
      <c r="H265" s="2">
        <f t="shared" si="53"/>
        <v>0.21989528795811519</v>
      </c>
      <c r="I265" s="8"/>
      <c r="J265" s="2">
        <f t="shared" si="47"/>
        <v>0.37696335078534032</v>
      </c>
      <c r="K265" s="2">
        <f t="shared" si="48"/>
        <v>0.59685863874345546</v>
      </c>
      <c r="L265" s="2">
        <f t="shared" si="49"/>
        <v>1.5706806282722512E-2</v>
      </c>
      <c r="M265" s="2">
        <f t="shared" si="50"/>
        <v>1.0471204188481759E-2</v>
      </c>
      <c r="N265" s="1">
        <v>72</v>
      </c>
      <c r="O265" s="1">
        <v>114</v>
      </c>
      <c r="P265" s="1">
        <v>3</v>
      </c>
      <c r="Q265" s="1">
        <v>2</v>
      </c>
      <c r="R265" s="1">
        <v>0</v>
      </c>
      <c r="S265" s="1">
        <v>0</v>
      </c>
      <c r="T265" s="73"/>
      <c r="U265" s="1"/>
      <c r="V265" s="1"/>
      <c r="W265" s="1">
        <v>0</v>
      </c>
      <c r="X265" s="1"/>
      <c r="Y265" s="1"/>
      <c r="Z265" s="1"/>
      <c r="AA265" s="1"/>
      <c r="AB265" s="1"/>
      <c r="AG265" t="str">
        <f t="shared" si="55"/>
        <v>Charlotte</v>
      </c>
      <c r="AH265" t="s">
        <v>3830</v>
      </c>
      <c r="AI265">
        <v>2</v>
      </c>
      <c r="AJ265">
        <v>177</v>
      </c>
      <c r="AL265" t="s">
        <v>3913</v>
      </c>
      <c r="AM265" t="s">
        <v>3951</v>
      </c>
      <c r="AN265" t="s">
        <v>737</v>
      </c>
      <c r="AO265" t="s">
        <v>205</v>
      </c>
      <c r="AP265" t="str">
        <f t="shared" si="51"/>
        <v>23029</v>
      </c>
      <c r="AQ265" t="s">
        <v>2389</v>
      </c>
      <c r="AR265" t="str">
        <f t="shared" si="54"/>
        <v>2312175</v>
      </c>
      <c r="AV265">
        <v>34.049999999999997</v>
      </c>
      <c r="AW265">
        <v>2.75</v>
      </c>
      <c r="AX265">
        <v>31.3</v>
      </c>
    </row>
    <row r="266" spans="1:50" hidden="1" outlineLevel="1">
      <c r="A266" t="s">
        <v>1905</v>
      </c>
      <c r="B266" s="11" t="s">
        <v>3145</v>
      </c>
      <c r="C266" s="1">
        <f t="shared" si="45"/>
        <v>1355</v>
      </c>
      <c r="D266" s="7">
        <f>IF(N266&gt;0, RANK(N266,(N266:P266,Q266:AE266)),0)</f>
        <v>2</v>
      </c>
      <c r="E266" s="7">
        <f>IF(O266&gt;0,RANK(O266,(N266:P266,Q266:AE266)),0)</f>
        <v>1</v>
      </c>
      <c r="F266" s="7">
        <f t="shared" si="46"/>
        <v>3</v>
      </c>
      <c r="G266" s="1">
        <f t="shared" si="52"/>
        <v>11</v>
      </c>
      <c r="H266" s="2">
        <f t="shared" si="53"/>
        <v>8.1180811808118074E-3</v>
      </c>
      <c r="I266" s="8"/>
      <c r="J266" s="2">
        <f t="shared" si="47"/>
        <v>0.4870848708487085</v>
      </c>
      <c r="K266" s="2">
        <f t="shared" si="48"/>
        <v>0.4952029520295203</v>
      </c>
      <c r="L266" s="2">
        <f t="shared" si="49"/>
        <v>1.1808118081180811E-2</v>
      </c>
      <c r="M266" s="2">
        <f t="shared" si="50"/>
        <v>5.9040590405903329E-3</v>
      </c>
      <c r="N266" s="1">
        <v>660</v>
      </c>
      <c r="O266" s="1">
        <v>671</v>
      </c>
      <c r="P266" s="1">
        <v>16</v>
      </c>
      <c r="Q266" s="1">
        <v>5</v>
      </c>
      <c r="R266" s="1">
        <v>1</v>
      </c>
      <c r="S266" s="1">
        <v>2</v>
      </c>
      <c r="T266" s="73"/>
      <c r="U266" s="1"/>
      <c r="V266" s="1"/>
      <c r="W266" s="1">
        <v>0</v>
      </c>
      <c r="X266" s="1"/>
      <c r="Y266" s="1"/>
      <c r="Z266" s="1"/>
      <c r="AA266" s="1"/>
      <c r="AB266" s="1"/>
      <c r="AG266" t="str">
        <f t="shared" si="55"/>
        <v>Chelsea</v>
      </c>
      <c r="AH266" t="s">
        <v>2725</v>
      </c>
      <c r="AI266">
        <v>1</v>
      </c>
      <c r="AJ266">
        <v>399</v>
      </c>
      <c r="AL266" t="s">
        <v>3913</v>
      </c>
      <c r="AM266" t="s">
        <v>3234</v>
      </c>
      <c r="AN266" t="s">
        <v>3949</v>
      </c>
      <c r="AO266" t="s">
        <v>1639</v>
      </c>
      <c r="AP266" t="str">
        <f t="shared" si="51"/>
        <v>23011</v>
      </c>
      <c r="AQ266" t="s">
        <v>2389</v>
      </c>
      <c r="AR266" t="str">
        <f t="shared" si="54"/>
        <v>2312350</v>
      </c>
      <c r="AV266">
        <v>19.91</v>
      </c>
      <c r="AW266">
        <v>0.4</v>
      </c>
      <c r="AX266">
        <v>19.5</v>
      </c>
    </row>
    <row r="267" spans="1:50" hidden="1" outlineLevel="1">
      <c r="A267" t="s">
        <v>2645</v>
      </c>
      <c r="B267" s="11" t="s">
        <v>3145</v>
      </c>
      <c r="C267" s="1">
        <f t="shared" si="45"/>
        <v>671</v>
      </c>
      <c r="D267" s="7">
        <f>IF(N267&gt;0, RANK(N267,(N267:P267,Q267:AE267)),0)</f>
        <v>2</v>
      </c>
      <c r="E267" s="7">
        <f>IF(O267&gt;0,RANK(O267,(N267:P267,Q267:AE267)),0)</f>
        <v>1</v>
      </c>
      <c r="F267" s="7">
        <f t="shared" si="46"/>
        <v>4</v>
      </c>
      <c r="G267" s="1">
        <f t="shared" si="52"/>
        <v>65</v>
      </c>
      <c r="H267" s="2">
        <f t="shared" si="53"/>
        <v>9.6870342771982115E-2</v>
      </c>
      <c r="I267" s="8"/>
      <c r="J267" s="2">
        <f t="shared" si="47"/>
        <v>0.43964232488822652</v>
      </c>
      <c r="K267" s="2">
        <f t="shared" si="48"/>
        <v>0.53651266766020866</v>
      </c>
      <c r="L267" s="2">
        <f t="shared" si="49"/>
        <v>7.4515648286140089E-3</v>
      </c>
      <c r="M267" s="2">
        <f t="shared" si="50"/>
        <v>1.6393442622950807E-2</v>
      </c>
      <c r="N267" s="1">
        <v>295</v>
      </c>
      <c r="O267" s="1">
        <v>360</v>
      </c>
      <c r="P267" s="1">
        <v>5</v>
      </c>
      <c r="Q267" s="1">
        <v>0</v>
      </c>
      <c r="R267" s="1">
        <v>0</v>
      </c>
      <c r="S267" s="1">
        <v>11</v>
      </c>
      <c r="T267" s="73"/>
      <c r="U267" s="1"/>
      <c r="V267" s="1"/>
      <c r="W267" s="1">
        <v>0</v>
      </c>
      <c r="X267" s="1"/>
      <c r="Y267" s="1"/>
      <c r="Z267" s="1"/>
      <c r="AA267" s="1"/>
      <c r="AB267" s="1"/>
      <c r="AG267" t="str">
        <f t="shared" si="55"/>
        <v>Cherryfield</v>
      </c>
      <c r="AH267" t="s">
        <v>3830</v>
      </c>
      <c r="AI267">
        <v>2</v>
      </c>
      <c r="AJ267">
        <v>288</v>
      </c>
      <c r="AL267" t="s">
        <v>3913</v>
      </c>
      <c r="AM267" t="s">
        <v>3951</v>
      </c>
      <c r="AN267" t="s">
        <v>3961</v>
      </c>
      <c r="AO267" t="s">
        <v>379</v>
      </c>
      <c r="AP267" t="str">
        <f t="shared" si="51"/>
        <v>23029</v>
      </c>
      <c r="AQ267" t="s">
        <v>2389</v>
      </c>
      <c r="AR267" t="str">
        <f t="shared" si="54"/>
        <v>2312455</v>
      </c>
      <c r="AV267">
        <v>44.25</v>
      </c>
      <c r="AW267">
        <v>0.52</v>
      </c>
      <c r="AX267">
        <v>43.74</v>
      </c>
    </row>
    <row r="268" spans="1:50" hidden="1" outlineLevel="1">
      <c r="A268" t="s">
        <v>5289</v>
      </c>
      <c r="B268" s="11" t="s">
        <v>3145</v>
      </c>
      <c r="C268" s="1">
        <f t="shared" si="45"/>
        <v>307</v>
      </c>
      <c r="D268" s="7">
        <f>IF(N268&gt;0, RANK(N268,(N268:P268,Q268:AE268)),0)</f>
        <v>2</v>
      </c>
      <c r="E268" s="7">
        <f>IF(O268&gt;0,RANK(O268,(N268:P268,Q268:AE268)),0)</f>
        <v>1</v>
      </c>
      <c r="F268" s="7">
        <f t="shared" si="46"/>
        <v>3</v>
      </c>
      <c r="G268" s="1">
        <f t="shared" si="52"/>
        <v>78</v>
      </c>
      <c r="H268" s="2">
        <f t="shared" si="53"/>
        <v>0.25407166123778502</v>
      </c>
      <c r="I268" s="8"/>
      <c r="J268" s="2">
        <f t="shared" si="47"/>
        <v>0.3517915309446254</v>
      </c>
      <c r="K268" s="2">
        <f t="shared" si="48"/>
        <v>0.60586319218241047</v>
      </c>
      <c r="L268" s="2">
        <f t="shared" si="49"/>
        <v>2.9315960912052116E-2</v>
      </c>
      <c r="M268" s="2">
        <f t="shared" si="50"/>
        <v>1.3029315960912072E-2</v>
      </c>
      <c r="N268" s="1">
        <v>108</v>
      </c>
      <c r="O268" s="1">
        <v>186</v>
      </c>
      <c r="P268" s="1">
        <v>9</v>
      </c>
      <c r="Q268" s="1">
        <v>0</v>
      </c>
      <c r="R268" s="1">
        <v>4</v>
      </c>
      <c r="S268" s="1">
        <v>0</v>
      </c>
      <c r="T268" s="73"/>
      <c r="U268" s="1"/>
      <c r="V268" s="1"/>
      <c r="W268" s="1">
        <v>0</v>
      </c>
      <c r="X268" s="1"/>
      <c r="Y268" s="1"/>
      <c r="Z268" s="1"/>
      <c r="AA268" s="1"/>
      <c r="AB268" s="1"/>
      <c r="AG268" t="str">
        <f t="shared" si="55"/>
        <v>Chester</v>
      </c>
      <c r="AH268" t="s">
        <v>1038</v>
      </c>
      <c r="AI268">
        <v>2</v>
      </c>
      <c r="AJ268">
        <v>106</v>
      </c>
      <c r="AL268" t="s">
        <v>3913</v>
      </c>
      <c r="AM268" t="s">
        <v>4672</v>
      </c>
      <c r="AN268" t="s">
        <v>4370</v>
      </c>
      <c r="AO268" t="s">
        <v>131</v>
      </c>
      <c r="AP268" t="str">
        <f t="shared" si="51"/>
        <v>23019</v>
      </c>
      <c r="AQ268" t="s">
        <v>2389</v>
      </c>
      <c r="AR268" t="str">
        <f t="shared" si="54"/>
        <v>2312525</v>
      </c>
      <c r="AV268">
        <v>44.32</v>
      </c>
      <c r="AW268">
        <v>0</v>
      </c>
      <c r="AX268">
        <v>44.31</v>
      </c>
    </row>
    <row r="269" spans="1:50" hidden="1" outlineLevel="1">
      <c r="A269" t="s">
        <v>4038</v>
      </c>
      <c r="B269" s="11" t="s">
        <v>3145</v>
      </c>
      <c r="C269" s="1">
        <f t="shared" si="45"/>
        <v>702</v>
      </c>
      <c r="D269" s="7">
        <f>IF(N269&gt;0, RANK(N269,(N269:P269,Q269:AE269)),0)</f>
        <v>1</v>
      </c>
      <c r="E269" s="7">
        <f>IF(O269&gt;0,RANK(O269,(N269:P269,Q269:AE269)),0)</f>
        <v>2</v>
      </c>
      <c r="F269" s="7">
        <f t="shared" si="46"/>
        <v>3</v>
      </c>
      <c r="G269" s="1">
        <f t="shared" si="52"/>
        <v>77</v>
      </c>
      <c r="H269" s="2">
        <f t="shared" si="53"/>
        <v>0.10968660968660969</v>
      </c>
      <c r="I269" s="8"/>
      <c r="J269" s="2">
        <f t="shared" si="47"/>
        <v>0.54558404558404561</v>
      </c>
      <c r="K269" s="2">
        <f t="shared" si="48"/>
        <v>0.4358974358974359</v>
      </c>
      <c r="L269" s="2">
        <f t="shared" si="49"/>
        <v>9.9715099715099714E-3</v>
      </c>
      <c r="M269" s="2">
        <f t="shared" si="50"/>
        <v>8.5470085470085184E-3</v>
      </c>
      <c r="N269" s="1">
        <v>383</v>
      </c>
      <c r="O269" s="1">
        <v>306</v>
      </c>
      <c r="P269" s="1">
        <v>7</v>
      </c>
      <c r="Q269" s="1">
        <v>0</v>
      </c>
      <c r="R269" s="1">
        <v>1</v>
      </c>
      <c r="S269" s="1">
        <v>5</v>
      </c>
      <c r="T269" s="73"/>
      <c r="U269" s="1"/>
      <c r="V269" s="1"/>
      <c r="W269" s="1">
        <v>0</v>
      </c>
      <c r="X269" s="1"/>
      <c r="Y269" s="1"/>
      <c r="Z269" s="1"/>
      <c r="AA269" s="1"/>
      <c r="AB269" s="1"/>
      <c r="AG269" t="str">
        <f t="shared" si="55"/>
        <v>Chesterville</v>
      </c>
      <c r="AH269" t="s">
        <v>3082</v>
      </c>
      <c r="AI269">
        <v>2</v>
      </c>
      <c r="AJ269">
        <v>310</v>
      </c>
      <c r="AL269" t="s">
        <v>3913</v>
      </c>
      <c r="AM269" t="s">
        <v>2597</v>
      </c>
      <c r="AN269" t="s">
        <v>4670</v>
      </c>
      <c r="AO269" t="s">
        <v>132</v>
      </c>
      <c r="AP269" t="str">
        <f t="shared" si="51"/>
        <v>23007</v>
      </c>
      <c r="AQ269" t="s">
        <v>2389</v>
      </c>
      <c r="AR269" t="str">
        <f t="shared" si="54"/>
        <v>2312595</v>
      </c>
      <c r="AV269">
        <v>37.630000000000003</v>
      </c>
      <c r="AW269">
        <v>1.17</v>
      </c>
      <c r="AX269">
        <v>36.46</v>
      </c>
    </row>
    <row r="270" spans="1:50" hidden="1" outlineLevel="1">
      <c r="A270" t="s">
        <v>3087</v>
      </c>
      <c r="B270" s="11" t="s">
        <v>3145</v>
      </c>
      <c r="C270" s="1">
        <f t="shared" si="45"/>
        <v>2374</v>
      </c>
      <c r="D270" s="7">
        <f>IF(N270&gt;0, RANK(N270,(N270:P270,Q270:AE270)),0)</f>
        <v>2</v>
      </c>
      <c r="E270" s="7">
        <f>IF(O270&gt;0,RANK(O270,(N270:P270,Q270:AE270)),0)</f>
        <v>1</v>
      </c>
      <c r="F270" s="7">
        <f t="shared" si="46"/>
        <v>3</v>
      </c>
      <c r="G270" s="1">
        <f t="shared" si="52"/>
        <v>92</v>
      </c>
      <c r="H270" s="2">
        <f t="shared" si="53"/>
        <v>3.8753159224936815E-2</v>
      </c>
      <c r="I270" s="8"/>
      <c r="J270" s="2">
        <f t="shared" si="47"/>
        <v>0.46925021061499578</v>
      </c>
      <c r="K270" s="2">
        <f t="shared" si="48"/>
        <v>0.50800336983993255</v>
      </c>
      <c r="L270" s="2">
        <f t="shared" si="49"/>
        <v>9.2670598146588033E-3</v>
      </c>
      <c r="M270" s="2">
        <f t="shared" si="50"/>
        <v>1.3479359730412813E-2</v>
      </c>
      <c r="N270" s="1">
        <v>1114</v>
      </c>
      <c r="O270" s="1">
        <v>1206</v>
      </c>
      <c r="P270" s="1">
        <v>22</v>
      </c>
      <c r="Q270" s="1">
        <v>8</v>
      </c>
      <c r="R270" s="1">
        <v>6</v>
      </c>
      <c r="S270" s="1">
        <v>18</v>
      </c>
      <c r="T270" s="73"/>
      <c r="U270" s="1"/>
      <c r="V270" s="1"/>
      <c r="W270" s="1">
        <v>0</v>
      </c>
      <c r="X270" s="1"/>
      <c r="Y270" s="1"/>
      <c r="Z270" s="1"/>
      <c r="AA270" s="1"/>
      <c r="AB270" s="1"/>
      <c r="AG270" t="str">
        <f t="shared" si="55"/>
        <v>China</v>
      </c>
      <c r="AH270" t="s">
        <v>2725</v>
      </c>
      <c r="AI270">
        <v>1</v>
      </c>
      <c r="AJ270">
        <v>352</v>
      </c>
      <c r="AL270" t="s">
        <v>3913</v>
      </c>
      <c r="AM270" t="s">
        <v>3234</v>
      </c>
      <c r="AN270" t="s">
        <v>778</v>
      </c>
      <c r="AO270" t="s">
        <v>328</v>
      </c>
      <c r="AP270" t="str">
        <f t="shared" si="51"/>
        <v>23011</v>
      </c>
      <c r="AQ270" t="s">
        <v>2389</v>
      </c>
      <c r="AR270" t="str">
        <f t="shared" si="54"/>
        <v>2312735</v>
      </c>
      <c r="AV270">
        <v>56.77</v>
      </c>
      <c r="AW270">
        <v>6.93</v>
      </c>
      <c r="AX270">
        <v>49.85</v>
      </c>
    </row>
    <row r="271" spans="1:50" hidden="1" outlineLevel="1">
      <c r="A271" t="s">
        <v>3688</v>
      </c>
      <c r="B271" s="11" t="s">
        <v>3145</v>
      </c>
      <c r="C271" s="1">
        <f t="shared" si="45"/>
        <v>448</v>
      </c>
      <c r="D271" s="7">
        <f>IF(N271&gt;0, RANK(N271,(N271:P271,Q271:AE271)),0)</f>
        <v>1</v>
      </c>
      <c r="E271" s="7">
        <f>IF(O271&gt;0,RANK(O271,(N271:P271,Q271:AE271)),0)</f>
        <v>2</v>
      </c>
      <c r="F271" s="7">
        <f t="shared" si="46"/>
        <v>3</v>
      </c>
      <c r="G271" s="1">
        <f t="shared" si="52"/>
        <v>4</v>
      </c>
      <c r="H271" s="2">
        <f t="shared" si="53"/>
        <v>8.9285714285714281E-3</v>
      </c>
      <c r="I271" s="8"/>
      <c r="J271" s="2">
        <f t="shared" si="47"/>
        <v>0.5</v>
      </c>
      <c r="K271" s="2">
        <f t="shared" si="48"/>
        <v>0.49107142857142855</v>
      </c>
      <c r="L271" s="2">
        <f t="shared" si="49"/>
        <v>4.464285714285714E-3</v>
      </c>
      <c r="M271" s="2">
        <f t="shared" si="50"/>
        <v>4.4642857142857383E-3</v>
      </c>
      <c r="N271" s="1">
        <v>224</v>
      </c>
      <c r="O271" s="1">
        <v>220</v>
      </c>
      <c r="P271" s="1">
        <v>2</v>
      </c>
      <c r="Q271" s="1">
        <v>0</v>
      </c>
      <c r="R271" s="1">
        <v>1</v>
      </c>
      <c r="S271" s="1">
        <v>1</v>
      </c>
      <c r="T271" s="73"/>
      <c r="U271" s="1"/>
      <c r="V271" s="1"/>
      <c r="W271" s="1">
        <v>0</v>
      </c>
      <c r="X271" s="1"/>
      <c r="Y271" s="1"/>
      <c r="Z271" s="1"/>
      <c r="AA271" s="1"/>
      <c r="AB271" s="1"/>
      <c r="AG271" t="str">
        <f t="shared" si="55"/>
        <v>Clifton</v>
      </c>
      <c r="AH271" t="s">
        <v>1038</v>
      </c>
      <c r="AI271">
        <v>2</v>
      </c>
      <c r="AJ271">
        <v>231</v>
      </c>
      <c r="AL271" t="s">
        <v>3913</v>
      </c>
      <c r="AM271" t="s">
        <v>4672</v>
      </c>
      <c r="AN271" t="s">
        <v>4019</v>
      </c>
      <c r="AO271" t="s">
        <v>643</v>
      </c>
      <c r="AP271" t="str">
        <f t="shared" si="51"/>
        <v>23019</v>
      </c>
      <c r="AQ271" t="s">
        <v>2389</v>
      </c>
      <c r="AR271" t="str">
        <f t="shared" si="54"/>
        <v>2313365</v>
      </c>
      <c r="AV271">
        <v>35.82</v>
      </c>
      <c r="AW271">
        <v>1.43</v>
      </c>
      <c r="AX271">
        <v>34.39</v>
      </c>
    </row>
    <row r="272" spans="1:50" hidden="1" outlineLevel="1">
      <c r="A272" t="s">
        <v>2337</v>
      </c>
      <c r="B272" s="11" t="s">
        <v>3145</v>
      </c>
      <c r="C272" s="1">
        <f t="shared" si="45"/>
        <v>1704</v>
      </c>
      <c r="D272" s="7">
        <f>IF(N272&gt;0, RANK(N272,(N272:P272,Q272:AE272)),0)</f>
        <v>1</v>
      </c>
      <c r="E272" s="7">
        <f>IF(O272&gt;0,RANK(O272,(N272:P272,Q272:AE272)),0)</f>
        <v>1</v>
      </c>
      <c r="F272" s="7">
        <f t="shared" si="46"/>
        <v>3</v>
      </c>
      <c r="G272" s="1">
        <f t="shared" si="52"/>
        <v>0</v>
      </c>
      <c r="H272" s="2">
        <f t="shared" si="53"/>
        <v>0</v>
      </c>
      <c r="I272" s="8"/>
      <c r="J272" s="2">
        <f t="shared" si="47"/>
        <v>0.49119718309859156</v>
      </c>
      <c r="K272" s="2">
        <f t="shared" si="48"/>
        <v>0.49119718309859156</v>
      </c>
      <c r="L272" s="2">
        <f t="shared" si="49"/>
        <v>7.6291079812206572E-3</v>
      </c>
      <c r="M272" s="2">
        <f t="shared" si="50"/>
        <v>9.9765258215962771E-3</v>
      </c>
      <c r="N272" s="1">
        <v>837</v>
      </c>
      <c r="O272" s="1">
        <v>837</v>
      </c>
      <c r="P272" s="1">
        <v>13</v>
      </c>
      <c r="Q272" s="1">
        <v>7</v>
      </c>
      <c r="R272" s="1">
        <v>0</v>
      </c>
      <c r="S272" s="1">
        <v>10</v>
      </c>
      <c r="T272" s="73"/>
      <c r="U272" s="1"/>
      <c r="V272" s="1"/>
      <c r="W272" s="1">
        <v>0</v>
      </c>
      <c r="X272" s="1"/>
      <c r="Y272" s="1"/>
      <c r="Z272" s="1"/>
      <c r="AA272" s="1"/>
      <c r="AB272" s="1"/>
      <c r="AG272" t="str">
        <f t="shared" si="55"/>
        <v>Clinton</v>
      </c>
      <c r="AH272" t="s">
        <v>2725</v>
      </c>
      <c r="AI272">
        <v>2</v>
      </c>
      <c r="AJ272">
        <v>281</v>
      </c>
      <c r="AL272" t="s">
        <v>3913</v>
      </c>
      <c r="AM272" t="s">
        <v>3234</v>
      </c>
      <c r="AN272" t="s">
        <v>3970</v>
      </c>
      <c r="AO272" t="s">
        <v>1333</v>
      </c>
      <c r="AP272" t="str">
        <f t="shared" si="51"/>
        <v>23011</v>
      </c>
      <c r="AQ272" t="s">
        <v>2389</v>
      </c>
      <c r="AR272" t="str">
        <f t="shared" si="54"/>
        <v>2313470</v>
      </c>
      <c r="AV272">
        <v>44.83</v>
      </c>
      <c r="AW272">
        <v>0.95</v>
      </c>
      <c r="AX272">
        <v>43.89</v>
      </c>
    </row>
    <row r="273" spans="1:50" hidden="1" outlineLevel="1">
      <c r="A273" t="s">
        <v>5221</v>
      </c>
      <c r="B273" s="11" t="s">
        <v>3145</v>
      </c>
      <c r="C273" s="1">
        <f t="shared" si="45"/>
        <v>10</v>
      </c>
      <c r="D273" s="7">
        <f>IF(N273&gt;0, RANK(N273,(N273:P273,Q273:AE273)),0)</f>
        <v>1</v>
      </c>
      <c r="E273" s="7">
        <f>IF(O273&gt;0,RANK(O273,(N273:P273,Q273:AE273)),0)</f>
        <v>1</v>
      </c>
      <c r="F273" s="7">
        <f t="shared" si="46"/>
        <v>0</v>
      </c>
      <c r="G273" s="1">
        <f t="shared" si="52"/>
        <v>0</v>
      </c>
      <c r="H273" s="2">
        <f t="shared" si="53"/>
        <v>0</v>
      </c>
      <c r="I273" s="8"/>
      <c r="J273" s="2">
        <f t="shared" si="47"/>
        <v>0.5</v>
      </c>
      <c r="K273" s="2">
        <f t="shared" si="48"/>
        <v>0.5</v>
      </c>
      <c r="L273" s="2">
        <f t="shared" si="49"/>
        <v>0</v>
      </c>
      <c r="M273" s="2">
        <f t="shared" si="50"/>
        <v>0</v>
      </c>
      <c r="N273" s="1">
        <v>5</v>
      </c>
      <c r="O273" s="1">
        <v>5</v>
      </c>
      <c r="P273" s="1">
        <v>0</v>
      </c>
      <c r="Q273" s="1">
        <v>0</v>
      </c>
      <c r="R273" s="1">
        <v>0</v>
      </c>
      <c r="S273" s="1">
        <v>0</v>
      </c>
      <c r="T273" s="73"/>
      <c r="U273" s="1"/>
      <c r="V273" s="1"/>
      <c r="W273" s="1">
        <v>0</v>
      </c>
      <c r="X273" s="1"/>
      <c r="Y273" s="1"/>
      <c r="Z273" s="1"/>
      <c r="AA273" s="1"/>
      <c r="AB273" s="1"/>
      <c r="AG273" t="str">
        <f t="shared" si="55"/>
        <v>Codyville</v>
      </c>
      <c r="AH273" t="s">
        <v>3830</v>
      </c>
      <c r="AI273">
        <v>2</v>
      </c>
      <c r="AJ273">
        <v>101</v>
      </c>
      <c r="AL273" t="s">
        <v>3913</v>
      </c>
      <c r="AM273" t="s">
        <v>3951</v>
      </c>
      <c r="AN273" t="s">
        <v>4370</v>
      </c>
      <c r="AO273" t="s">
        <v>324</v>
      </c>
      <c r="AP273" t="str">
        <f t="shared" si="51"/>
        <v>23029</v>
      </c>
      <c r="AQ273" t="s">
        <v>486</v>
      </c>
      <c r="AR273" t="str">
        <f t="shared" si="54"/>
        <v>2313610</v>
      </c>
      <c r="AV273">
        <v>54.99</v>
      </c>
      <c r="AW273">
        <v>0.17</v>
      </c>
      <c r="AX273">
        <v>54.82</v>
      </c>
    </row>
    <row r="274" spans="1:50" hidden="1" outlineLevel="1">
      <c r="A274" t="s">
        <v>2432</v>
      </c>
      <c r="B274" s="11" t="s">
        <v>3145</v>
      </c>
      <c r="C274" s="1">
        <f t="shared" si="45"/>
        <v>241</v>
      </c>
      <c r="D274" s="7">
        <f>IF(N274&gt;0, RANK(N274,(N274:P274,Q274:AE274)),0)</f>
        <v>2</v>
      </c>
      <c r="E274" s="7">
        <f>IF(O274&gt;0,RANK(O274,(N274:P274,Q274:AE274)),0)</f>
        <v>1</v>
      </c>
      <c r="F274" s="7">
        <f t="shared" si="46"/>
        <v>3</v>
      </c>
      <c r="G274" s="1">
        <f t="shared" si="52"/>
        <v>48</v>
      </c>
      <c r="H274" s="2">
        <f t="shared" si="53"/>
        <v>0.19917012448132779</v>
      </c>
      <c r="I274" s="8"/>
      <c r="J274" s="2">
        <f t="shared" si="47"/>
        <v>0.39004149377593361</v>
      </c>
      <c r="K274" s="2">
        <f t="shared" si="48"/>
        <v>0.58921161825726143</v>
      </c>
      <c r="L274" s="2">
        <f t="shared" si="49"/>
        <v>8.2987551867219917E-3</v>
      </c>
      <c r="M274" s="2">
        <f t="shared" si="50"/>
        <v>1.2448132780083025E-2</v>
      </c>
      <c r="N274" s="1">
        <v>94</v>
      </c>
      <c r="O274" s="1">
        <v>142</v>
      </c>
      <c r="P274" s="1">
        <v>2</v>
      </c>
      <c r="Q274" s="1">
        <v>1</v>
      </c>
      <c r="R274" s="1">
        <v>0</v>
      </c>
      <c r="S274" s="1">
        <v>2</v>
      </c>
      <c r="T274" s="73"/>
      <c r="U274" s="1"/>
      <c r="V274" s="1"/>
      <c r="W274" s="1">
        <v>0</v>
      </c>
      <c r="X274" s="1"/>
      <c r="Y274" s="1"/>
      <c r="Z274" s="1"/>
      <c r="AA274" s="1"/>
      <c r="AB274" s="1"/>
      <c r="AG274" t="str">
        <f t="shared" si="55"/>
        <v>Columbia</v>
      </c>
      <c r="AH274" t="s">
        <v>3830</v>
      </c>
      <c r="AI274">
        <v>2</v>
      </c>
      <c r="AJ274">
        <v>276</v>
      </c>
      <c r="AL274" t="s">
        <v>3913</v>
      </c>
      <c r="AM274" t="s">
        <v>3951</v>
      </c>
      <c r="AN274" t="s">
        <v>4019</v>
      </c>
      <c r="AO274" t="s">
        <v>1313</v>
      </c>
      <c r="AP274" t="str">
        <f t="shared" si="51"/>
        <v>23029</v>
      </c>
      <c r="AQ274" t="s">
        <v>2389</v>
      </c>
      <c r="AR274" t="str">
        <f t="shared" si="54"/>
        <v>2313750</v>
      </c>
      <c r="AV274">
        <v>36.270000000000003</v>
      </c>
      <c r="AW274">
        <v>0.27</v>
      </c>
      <c r="AX274">
        <v>36</v>
      </c>
    </row>
    <row r="275" spans="1:50" hidden="1" outlineLevel="1">
      <c r="A275" t="s">
        <v>4104</v>
      </c>
      <c r="B275" s="11" t="s">
        <v>3145</v>
      </c>
      <c r="C275" s="1">
        <f t="shared" si="45"/>
        <v>332</v>
      </c>
      <c r="D275" s="7">
        <f>IF(N275&gt;0, RANK(N275,(N275:P275,Q275:AE275)),0)</f>
        <v>2</v>
      </c>
      <c r="E275" s="7">
        <f>IF(O275&gt;0,RANK(O275,(N275:P275,Q275:AE275)),0)</f>
        <v>1</v>
      </c>
      <c r="F275" s="7">
        <f t="shared" si="46"/>
        <v>3</v>
      </c>
      <c r="G275" s="1">
        <f t="shared" si="52"/>
        <v>36</v>
      </c>
      <c r="H275" s="2">
        <f t="shared" si="53"/>
        <v>0.10843373493975904</v>
      </c>
      <c r="I275" s="8"/>
      <c r="J275" s="2">
        <f t="shared" si="47"/>
        <v>0.44277108433734941</v>
      </c>
      <c r="K275" s="2">
        <f t="shared" si="48"/>
        <v>0.5512048192771084</v>
      </c>
      <c r="L275" s="2">
        <f t="shared" si="49"/>
        <v>3.0120481927710845E-3</v>
      </c>
      <c r="M275" s="2">
        <f t="shared" si="50"/>
        <v>3.0120481927711591E-3</v>
      </c>
      <c r="N275" s="1">
        <v>147</v>
      </c>
      <c r="O275" s="1">
        <v>183</v>
      </c>
      <c r="P275" s="1">
        <v>1</v>
      </c>
      <c r="Q275" s="1">
        <v>0</v>
      </c>
      <c r="R275" s="1">
        <v>0</v>
      </c>
      <c r="S275" s="1">
        <v>1</v>
      </c>
      <c r="T275" s="73"/>
      <c r="U275" s="1"/>
      <c r="V275" s="1"/>
      <c r="W275" s="1">
        <v>0</v>
      </c>
      <c r="X275" s="1"/>
      <c r="Y275" s="1"/>
      <c r="Z275" s="1"/>
      <c r="AA275" s="1"/>
      <c r="AB275" s="1"/>
      <c r="AG275" t="str">
        <f t="shared" si="55"/>
        <v>Columbia Falls</v>
      </c>
      <c r="AH275" t="s">
        <v>3830</v>
      </c>
      <c r="AI275">
        <v>2</v>
      </c>
      <c r="AJ275">
        <v>275</v>
      </c>
      <c r="AL275" t="s">
        <v>3913</v>
      </c>
      <c r="AM275" t="s">
        <v>3951</v>
      </c>
      <c r="AN275" t="s">
        <v>4371</v>
      </c>
      <c r="AO275" t="s">
        <v>1003</v>
      </c>
      <c r="AP275" t="str">
        <f t="shared" si="51"/>
        <v>23029</v>
      </c>
      <c r="AQ275" t="s">
        <v>2389</v>
      </c>
      <c r="AR275" t="str">
        <f t="shared" si="54"/>
        <v>2313820</v>
      </c>
      <c r="AV275">
        <v>24.66</v>
      </c>
      <c r="AW275">
        <v>0.14000000000000001</v>
      </c>
      <c r="AX275">
        <v>24.53</v>
      </c>
    </row>
    <row r="276" spans="1:50" hidden="1" outlineLevel="1">
      <c r="A276" t="s">
        <v>5177</v>
      </c>
      <c r="B276" s="11" t="s">
        <v>3145</v>
      </c>
      <c r="C276" s="1">
        <f t="shared" si="45"/>
        <v>208</v>
      </c>
      <c r="D276" s="7">
        <f>IF(N276&gt;0, RANK(N276,(N276:P276,Q276:AE276)),0)</f>
        <v>1</v>
      </c>
      <c r="E276" s="7">
        <f>IF(O276&gt;0,RANK(O276,(N276:P276,Q276:AE276)),0)</f>
        <v>2</v>
      </c>
      <c r="F276" s="7">
        <f t="shared" si="46"/>
        <v>3</v>
      </c>
      <c r="G276" s="1">
        <f t="shared" si="52"/>
        <v>94</v>
      </c>
      <c r="H276" s="2">
        <f t="shared" si="53"/>
        <v>0.45192307692307693</v>
      </c>
      <c r="I276" s="8"/>
      <c r="J276" s="2">
        <f t="shared" si="47"/>
        <v>0.72115384615384615</v>
      </c>
      <c r="K276" s="2">
        <f t="shared" si="48"/>
        <v>0.26923076923076922</v>
      </c>
      <c r="L276" s="2">
        <f t="shared" si="49"/>
        <v>4.807692307692308E-3</v>
      </c>
      <c r="M276" s="2">
        <f t="shared" si="50"/>
        <v>4.8076923076923288E-3</v>
      </c>
      <c r="N276" s="1">
        <v>150</v>
      </c>
      <c r="O276" s="1">
        <v>56</v>
      </c>
      <c r="P276" s="1">
        <v>1</v>
      </c>
      <c r="Q276" s="1">
        <v>1</v>
      </c>
      <c r="R276" s="1">
        <v>0</v>
      </c>
      <c r="S276" s="1">
        <v>0</v>
      </c>
      <c r="T276" s="73"/>
      <c r="U276" s="1"/>
      <c r="V276" s="1"/>
      <c r="W276" s="1">
        <v>0</v>
      </c>
      <c r="X276" s="1"/>
      <c r="Y276" s="1"/>
      <c r="Z276" s="1"/>
      <c r="AA276" s="1"/>
      <c r="AB276" s="1"/>
      <c r="AG276" t="str">
        <f>A276</f>
        <v>Connor</v>
      </c>
      <c r="AH276" t="s">
        <v>762</v>
      </c>
      <c r="AI276">
        <v>2</v>
      </c>
      <c r="AJ276">
        <v>19</v>
      </c>
      <c r="AL276" t="s">
        <v>3913</v>
      </c>
      <c r="AM276" t="s">
        <v>3989</v>
      </c>
      <c r="AN276" t="s">
        <v>4160</v>
      </c>
      <c r="AO276" t="s">
        <v>802</v>
      </c>
      <c r="AP276" t="str">
        <f t="shared" si="51"/>
        <v>23003</v>
      </c>
      <c r="AQ276" t="s">
        <v>4597</v>
      </c>
      <c r="AR276" t="str">
        <f t="shared" si="54"/>
        <v>2313900</v>
      </c>
      <c r="AV276">
        <v>39.51</v>
      </c>
      <c r="AW276">
        <v>0.09</v>
      </c>
      <c r="AX276">
        <v>39.43</v>
      </c>
    </row>
    <row r="277" spans="1:50" hidden="1" outlineLevel="1">
      <c r="A277" t="s">
        <v>2758</v>
      </c>
      <c r="B277" s="11" t="s">
        <v>3145</v>
      </c>
      <c r="C277" s="1">
        <f t="shared" si="45"/>
        <v>96</v>
      </c>
      <c r="D277" s="7">
        <f>IF(N277&gt;0, RANK(N277,(N277:P277,Q277:AE277)),0)</f>
        <v>1</v>
      </c>
      <c r="E277" s="7">
        <f>IF(O277&gt;0,RANK(O277,(N277:P277,Q277:AE277)),0)</f>
        <v>2</v>
      </c>
      <c r="F277" s="7">
        <f t="shared" si="46"/>
        <v>3</v>
      </c>
      <c r="G277" s="1">
        <f t="shared" si="52"/>
        <v>18</v>
      </c>
      <c r="H277" s="2">
        <f t="shared" si="53"/>
        <v>0.1875</v>
      </c>
      <c r="I277" s="8"/>
      <c r="J277" s="2">
        <f t="shared" si="47"/>
        <v>0.58333333333333337</v>
      </c>
      <c r="K277" s="2">
        <f t="shared" si="48"/>
        <v>0.39583333333333331</v>
      </c>
      <c r="L277" s="2">
        <f t="shared" si="49"/>
        <v>1.0416666666666666E-2</v>
      </c>
      <c r="M277" s="2">
        <f t="shared" si="50"/>
        <v>1.0416666666666649E-2</v>
      </c>
      <c r="N277" s="1">
        <v>56</v>
      </c>
      <c r="O277" s="1">
        <v>38</v>
      </c>
      <c r="P277" s="1">
        <v>1</v>
      </c>
      <c r="Q277" s="1">
        <v>0</v>
      </c>
      <c r="R277" s="1">
        <v>0</v>
      </c>
      <c r="S277" s="1">
        <v>1</v>
      </c>
      <c r="T277" s="73"/>
      <c r="U277" s="1"/>
      <c r="V277" s="1"/>
      <c r="W277" s="1">
        <v>0</v>
      </c>
      <c r="X277" s="1"/>
      <c r="Y277" s="1"/>
      <c r="Z277" s="1"/>
      <c r="AA277" s="1"/>
      <c r="AB277" s="1"/>
      <c r="AG277" t="str">
        <f>A277</f>
        <v>Cooper</v>
      </c>
      <c r="AH277" t="s">
        <v>3830</v>
      </c>
      <c r="AI277">
        <v>2</v>
      </c>
      <c r="AJ277">
        <v>181</v>
      </c>
      <c r="AL277" t="s">
        <v>3913</v>
      </c>
      <c r="AM277" t="s">
        <v>3951</v>
      </c>
      <c r="AN277" t="s">
        <v>4002</v>
      </c>
      <c r="AO277" t="s">
        <v>803</v>
      </c>
      <c r="AP277" t="str">
        <f t="shared" si="51"/>
        <v>23029</v>
      </c>
      <c r="AQ277" t="s">
        <v>2389</v>
      </c>
      <c r="AR277" t="str">
        <f t="shared" si="54"/>
        <v>2314100</v>
      </c>
      <c r="AV277">
        <v>32.909999999999997</v>
      </c>
      <c r="AW277">
        <v>1.79</v>
      </c>
      <c r="AX277">
        <v>31.11</v>
      </c>
    </row>
    <row r="278" spans="1:50" hidden="1" outlineLevel="1">
      <c r="A278" t="s">
        <v>5222</v>
      </c>
      <c r="B278" s="11" t="s">
        <v>3145</v>
      </c>
      <c r="C278" s="1">
        <f t="shared" si="45"/>
        <v>101</v>
      </c>
      <c r="D278" s="7">
        <f>IF(N278&gt;0, RANK(N278,(N278:P278,Q278:AE278)),0)</f>
        <v>1</v>
      </c>
      <c r="E278" s="7">
        <f>IF(O278&gt;0,RANK(O278,(N278:P278,Q278:AE278)),0)</f>
        <v>2</v>
      </c>
      <c r="F278" s="7">
        <f t="shared" si="46"/>
        <v>0</v>
      </c>
      <c r="G278" s="1">
        <f t="shared" si="52"/>
        <v>12</v>
      </c>
      <c r="H278" s="2">
        <f t="shared" si="53"/>
        <v>0.11881188118811881</v>
      </c>
      <c r="I278" s="8"/>
      <c r="J278" s="2">
        <f t="shared" si="47"/>
        <v>0.54455445544554459</v>
      </c>
      <c r="K278" s="2">
        <f t="shared" si="48"/>
        <v>0.42574257425742573</v>
      </c>
      <c r="L278" s="2">
        <f t="shared" si="49"/>
        <v>0</v>
      </c>
      <c r="M278" s="2">
        <f t="shared" si="50"/>
        <v>2.9702970297029674E-2</v>
      </c>
      <c r="N278" s="1">
        <v>55</v>
      </c>
      <c r="O278" s="1">
        <v>43</v>
      </c>
      <c r="P278" s="1">
        <v>0</v>
      </c>
      <c r="Q278" s="1">
        <v>0</v>
      </c>
      <c r="R278" s="1">
        <v>0</v>
      </c>
      <c r="S278" s="1">
        <v>3</v>
      </c>
      <c r="T278" s="73"/>
      <c r="U278" s="1"/>
      <c r="V278" s="1"/>
      <c r="W278" s="1">
        <v>0</v>
      </c>
      <c r="X278" s="1"/>
      <c r="Y278" s="1"/>
      <c r="Z278" s="1"/>
      <c r="AA278" s="1"/>
      <c r="AB278" s="1"/>
      <c r="AG278" t="str">
        <f t="shared" si="55"/>
        <v>Coplin</v>
      </c>
      <c r="AH278" t="s">
        <v>3082</v>
      </c>
      <c r="AI278">
        <v>2</v>
      </c>
      <c r="AJ278">
        <v>163</v>
      </c>
      <c r="AL278" t="s">
        <v>3913</v>
      </c>
      <c r="AM278" t="s">
        <v>2597</v>
      </c>
      <c r="AN278" t="s">
        <v>3441</v>
      </c>
      <c r="AO278" t="s">
        <v>325</v>
      </c>
      <c r="AP278" t="str">
        <f t="shared" si="51"/>
        <v>23007</v>
      </c>
      <c r="AQ278" t="s">
        <v>486</v>
      </c>
      <c r="AR278" t="str">
        <f t="shared" si="54"/>
        <v>2314205</v>
      </c>
      <c r="AV278">
        <v>33.06</v>
      </c>
      <c r="AW278">
        <v>0</v>
      </c>
      <c r="AX278">
        <v>33.06</v>
      </c>
    </row>
    <row r="279" spans="1:50" hidden="1" outlineLevel="1">
      <c r="A279" t="s">
        <v>504</v>
      </c>
      <c r="B279" s="11" t="s">
        <v>3145</v>
      </c>
      <c r="C279" s="1">
        <f t="shared" si="45"/>
        <v>1122</v>
      </c>
      <c r="D279" s="7">
        <f>IF(N279&gt;0, RANK(N279,(N279:P279,Q279:AE279)),0)</f>
        <v>2</v>
      </c>
      <c r="E279" s="7">
        <f>IF(O279&gt;0,RANK(O279,(N279:P279,Q279:AE279)),0)</f>
        <v>1</v>
      </c>
      <c r="F279" s="7">
        <f t="shared" si="46"/>
        <v>3</v>
      </c>
      <c r="G279" s="1">
        <f t="shared" si="52"/>
        <v>196</v>
      </c>
      <c r="H279" s="2">
        <f t="shared" si="53"/>
        <v>0.17468805704099821</v>
      </c>
      <c r="I279" s="8"/>
      <c r="J279" s="2">
        <f t="shared" si="47"/>
        <v>0.40196078431372551</v>
      </c>
      <c r="K279" s="2">
        <f t="shared" si="48"/>
        <v>0.57664884135472372</v>
      </c>
      <c r="L279" s="2">
        <f t="shared" si="49"/>
        <v>1.2477718360071301E-2</v>
      </c>
      <c r="M279" s="2">
        <f t="shared" si="50"/>
        <v>8.9126559714794752E-3</v>
      </c>
      <c r="N279" s="1">
        <v>451</v>
      </c>
      <c r="O279" s="1">
        <v>647</v>
      </c>
      <c r="P279" s="1">
        <v>14</v>
      </c>
      <c r="Q279" s="1">
        <v>5</v>
      </c>
      <c r="R279" s="1">
        <v>1</v>
      </c>
      <c r="S279" s="1">
        <v>4</v>
      </c>
      <c r="T279" s="73"/>
      <c r="U279" s="1"/>
      <c r="V279" s="1"/>
      <c r="W279" s="1">
        <v>0</v>
      </c>
      <c r="X279" s="1"/>
      <c r="Y279" s="1"/>
      <c r="Z279" s="1"/>
      <c r="AA279" s="1"/>
      <c r="AB279" s="1"/>
      <c r="AG279" t="str">
        <f t="shared" si="55"/>
        <v>Corinna</v>
      </c>
      <c r="AH279" t="s">
        <v>1038</v>
      </c>
      <c r="AI279">
        <v>2</v>
      </c>
      <c r="AJ279">
        <v>195</v>
      </c>
      <c r="AL279" t="s">
        <v>3913</v>
      </c>
      <c r="AM279" t="s">
        <v>4672</v>
      </c>
      <c r="AN279" t="s">
        <v>4371</v>
      </c>
      <c r="AO279" t="s">
        <v>605</v>
      </c>
      <c r="AP279" t="str">
        <f t="shared" si="51"/>
        <v>23019</v>
      </c>
      <c r="AQ279" t="s">
        <v>2389</v>
      </c>
      <c r="AR279" t="str">
        <f t="shared" si="54"/>
        <v>2314310</v>
      </c>
      <c r="AV279">
        <v>39.44</v>
      </c>
      <c r="AW279">
        <v>0.78</v>
      </c>
      <c r="AX279">
        <v>38.659999999999997</v>
      </c>
    </row>
    <row r="280" spans="1:50" hidden="1" outlineLevel="1">
      <c r="A280" t="s">
        <v>390</v>
      </c>
      <c r="B280" s="11" t="s">
        <v>3145</v>
      </c>
      <c r="C280" s="1">
        <f t="shared" si="45"/>
        <v>1478</v>
      </c>
      <c r="D280" s="7">
        <f>IF(N280&gt;0, RANK(N280,(N280:P280,Q280:AE280)),0)</f>
        <v>2</v>
      </c>
      <c r="E280" s="7">
        <f>IF(O280&gt;0,RANK(O280,(N280:P280,Q280:AE280)),0)</f>
        <v>1</v>
      </c>
      <c r="F280" s="7">
        <f t="shared" si="46"/>
        <v>3</v>
      </c>
      <c r="G280" s="1">
        <f t="shared" si="52"/>
        <v>397</v>
      </c>
      <c r="H280" s="2">
        <f t="shared" si="53"/>
        <v>0.26860622462787553</v>
      </c>
      <c r="I280" s="8"/>
      <c r="J280" s="2">
        <f t="shared" si="47"/>
        <v>0.35385656292286877</v>
      </c>
      <c r="K280" s="2">
        <f t="shared" si="48"/>
        <v>0.62246278755074425</v>
      </c>
      <c r="L280" s="2">
        <f t="shared" si="49"/>
        <v>1.6238159675236806E-2</v>
      </c>
      <c r="M280" s="2">
        <f t="shared" si="50"/>
        <v>7.4424898511502371E-3</v>
      </c>
      <c r="N280" s="1">
        <v>523</v>
      </c>
      <c r="O280" s="1">
        <v>920</v>
      </c>
      <c r="P280" s="1">
        <v>24</v>
      </c>
      <c r="Q280" s="1">
        <v>3</v>
      </c>
      <c r="R280" s="1">
        <v>0</v>
      </c>
      <c r="S280" s="1">
        <v>8</v>
      </c>
      <c r="T280" s="73"/>
      <c r="U280" s="1"/>
      <c r="V280" s="1"/>
      <c r="W280" s="1">
        <v>0</v>
      </c>
      <c r="X280" s="1"/>
      <c r="Y280" s="1"/>
      <c r="Z280" s="1"/>
      <c r="AA280" s="1"/>
      <c r="AB280" s="1"/>
      <c r="AG280" t="str">
        <f t="shared" si="55"/>
        <v>Corinth</v>
      </c>
      <c r="AH280" t="s">
        <v>1038</v>
      </c>
      <c r="AI280">
        <v>2</v>
      </c>
      <c r="AJ280">
        <v>187</v>
      </c>
      <c r="AL280" t="s">
        <v>3913</v>
      </c>
      <c r="AM280" t="s">
        <v>4672</v>
      </c>
      <c r="AN280" t="s">
        <v>4002</v>
      </c>
      <c r="AO280" t="s">
        <v>1139</v>
      </c>
      <c r="AP280" t="str">
        <f t="shared" si="51"/>
        <v>23019</v>
      </c>
      <c r="AQ280" t="s">
        <v>2389</v>
      </c>
      <c r="AR280" t="str">
        <f t="shared" si="54"/>
        <v>2314380</v>
      </c>
      <c r="AV280">
        <v>40.15</v>
      </c>
      <c r="AW280">
        <v>0</v>
      </c>
      <c r="AX280">
        <v>40.15</v>
      </c>
    </row>
    <row r="281" spans="1:50" hidden="1" outlineLevel="1">
      <c r="A281" t="s">
        <v>2489</v>
      </c>
      <c r="B281" s="11" t="s">
        <v>3145</v>
      </c>
      <c r="C281" s="1">
        <f t="shared" si="45"/>
        <v>827</v>
      </c>
      <c r="D281" s="7">
        <f>IF(N281&gt;0, RANK(N281,(N281:P281,Q281:AE281)),0)</f>
        <v>1</v>
      </c>
      <c r="E281" s="7">
        <f>IF(O281&gt;0,RANK(O281,(N281:P281,Q281:AE281)),0)</f>
        <v>2</v>
      </c>
      <c r="F281" s="7">
        <f t="shared" si="46"/>
        <v>3</v>
      </c>
      <c r="G281" s="1">
        <f t="shared" si="52"/>
        <v>54</v>
      </c>
      <c r="H281" s="2">
        <f t="shared" si="53"/>
        <v>6.529625151148731E-2</v>
      </c>
      <c r="I281" s="8"/>
      <c r="J281" s="2">
        <f t="shared" si="47"/>
        <v>0.5211608222490931</v>
      </c>
      <c r="K281" s="2">
        <f t="shared" si="48"/>
        <v>0.45586457073760578</v>
      </c>
      <c r="L281" s="2">
        <f t="shared" si="49"/>
        <v>1.2091898428053204E-2</v>
      </c>
      <c r="M281" s="2">
        <f t="shared" si="50"/>
        <v>1.0882708585247914E-2</v>
      </c>
      <c r="N281" s="1">
        <v>431</v>
      </c>
      <c r="O281" s="1">
        <v>377</v>
      </c>
      <c r="P281" s="1">
        <v>10</v>
      </c>
      <c r="Q281" s="1">
        <v>4</v>
      </c>
      <c r="R281" s="1">
        <v>0</v>
      </c>
      <c r="S281" s="1">
        <v>5</v>
      </c>
      <c r="T281" s="73"/>
      <c r="U281" s="1"/>
      <c r="V281" s="1"/>
      <c r="W281" s="1">
        <v>0</v>
      </c>
      <c r="X281" s="1"/>
      <c r="Y281" s="1"/>
      <c r="Z281" s="1"/>
      <c r="AA281" s="1"/>
      <c r="AB281" s="1"/>
      <c r="AG281" t="str">
        <f t="shared" si="55"/>
        <v>Cornish</v>
      </c>
      <c r="AH281" t="s">
        <v>4359</v>
      </c>
      <c r="AI281">
        <v>1</v>
      </c>
      <c r="AJ281">
        <v>506</v>
      </c>
      <c r="AL281" t="s">
        <v>3913</v>
      </c>
      <c r="AM281" t="s">
        <v>3971</v>
      </c>
      <c r="AN281" t="s">
        <v>3970</v>
      </c>
      <c r="AO281" t="s">
        <v>871</v>
      </c>
      <c r="AP281" t="str">
        <f t="shared" si="51"/>
        <v>23031</v>
      </c>
      <c r="AQ281" t="s">
        <v>2389</v>
      </c>
      <c r="AR281" t="str">
        <f t="shared" si="54"/>
        <v>2314485</v>
      </c>
      <c r="AV281">
        <v>22.28</v>
      </c>
      <c r="AW281">
        <v>0.18</v>
      </c>
      <c r="AX281">
        <v>22.1</v>
      </c>
    </row>
    <row r="282" spans="1:50" hidden="1" outlineLevel="1">
      <c r="A282" t="s">
        <v>3239</v>
      </c>
      <c r="B282" s="11" t="s">
        <v>3145</v>
      </c>
      <c r="C282" s="1">
        <f t="shared" si="45"/>
        <v>712</v>
      </c>
      <c r="D282" s="7">
        <f>IF(N282&gt;0, RANK(N282,(N282:P282,Q282:AE282)),0)</f>
        <v>2</v>
      </c>
      <c r="E282" s="7">
        <f>IF(O282&gt;0,RANK(O282,(N282:P282,Q282:AE282)),0)</f>
        <v>1</v>
      </c>
      <c r="F282" s="7">
        <f t="shared" si="46"/>
        <v>3</v>
      </c>
      <c r="G282" s="1">
        <f t="shared" si="52"/>
        <v>52</v>
      </c>
      <c r="H282" s="2">
        <f t="shared" si="53"/>
        <v>7.3033707865168537E-2</v>
      </c>
      <c r="I282" s="8"/>
      <c r="J282" s="2">
        <f t="shared" si="47"/>
        <v>0.4410112359550562</v>
      </c>
      <c r="K282" s="2">
        <f t="shared" si="48"/>
        <v>0.5140449438202247</v>
      </c>
      <c r="L282" s="2">
        <f t="shared" si="49"/>
        <v>3.6516853932584269E-2</v>
      </c>
      <c r="M282" s="2">
        <f t="shared" si="50"/>
        <v>8.4269662921348312E-3</v>
      </c>
      <c r="N282" s="1">
        <v>314</v>
      </c>
      <c r="O282" s="1">
        <v>366</v>
      </c>
      <c r="P282" s="1">
        <v>26</v>
      </c>
      <c r="Q282" s="1">
        <v>3</v>
      </c>
      <c r="R282" s="1">
        <v>2</v>
      </c>
      <c r="S282" s="1">
        <v>1</v>
      </c>
      <c r="T282" s="73"/>
      <c r="U282" s="1"/>
      <c r="V282" s="1"/>
      <c r="W282" s="1">
        <v>0</v>
      </c>
      <c r="X282" s="1"/>
      <c r="Y282" s="1"/>
      <c r="Z282" s="1"/>
      <c r="AA282" s="1"/>
      <c r="AB282" s="1"/>
      <c r="AG282" t="str">
        <f t="shared" si="55"/>
        <v>Cornville</v>
      </c>
      <c r="AH282" t="s">
        <v>2304</v>
      </c>
      <c r="AI282">
        <v>2</v>
      </c>
      <c r="AJ282">
        <v>219</v>
      </c>
      <c r="AL282" t="s">
        <v>3913</v>
      </c>
      <c r="AM282" t="s">
        <v>3949</v>
      </c>
      <c r="AN282" t="s">
        <v>737</v>
      </c>
      <c r="AO282" t="s">
        <v>16</v>
      </c>
      <c r="AP282" t="str">
        <f t="shared" si="51"/>
        <v>23025</v>
      </c>
      <c r="AQ282" t="s">
        <v>2389</v>
      </c>
      <c r="AR282" t="str">
        <f t="shared" si="54"/>
        <v>2314555</v>
      </c>
      <c r="AV282">
        <v>40.65</v>
      </c>
      <c r="AW282">
        <v>0.21</v>
      </c>
      <c r="AX282">
        <v>40.450000000000003</v>
      </c>
    </row>
    <row r="283" spans="1:50" hidden="1" outlineLevel="1">
      <c r="A283" t="s">
        <v>1907</v>
      </c>
      <c r="B283" s="11" t="s">
        <v>3145</v>
      </c>
      <c r="C283" s="1">
        <f t="shared" si="45"/>
        <v>172</v>
      </c>
      <c r="D283" s="7">
        <f>IF(N283&gt;0, RANK(N283,(N283:P283,Q283:AE283)),0)</f>
        <v>1</v>
      </c>
      <c r="E283" s="7">
        <f>IF(O283&gt;0,RANK(O283,(N283:P283,Q283:AE283)),0)</f>
        <v>2</v>
      </c>
      <c r="F283" s="7">
        <f t="shared" si="46"/>
        <v>3</v>
      </c>
      <c r="G283" s="1">
        <f t="shared" si="52"/>
        <v>68</v>
      </c>
      <c r="H283" s="2">
        <f t="shared" si="53"/>
        <v>0.39534883720930231</v>
      </c>
      <c r="I283" s="8"/>
      <c r="J283" s="2">
        <f t="shared" si="47"/>
        <v>0.69186046511627908</v>
      </c>
      <c r="K283" s="2">
        <f t="shared" si="48"/>
        <v>0.29651162790697677</v>
      </c>
      <c r="L283" s="2">
        <f t="shared" si="49"/>
        <v>5.8139534883720929E-3</v>
      </c>
      <c r="M283" s="2">
        <f t="shared" si="50"/>
        <v>5.8139534883720582E-3</v>
      </c>
      <c r="N283" s="1">
        <v>119</v>
      </c>
      <c r="O283" s="1">
        <v>51</v>
      </c>
      <c r="P283" s="1">
        <v>1</v>
      </c>
      <c r="Q283" s="1">
        <v>0</v>
      </c>
      <c r="R283" s="1">
        <v>0</v>
      </c>
      <c r="S283" s="1">
        <v>1</v>
      </c>
      <c r="T283" s="73"/>
      <c r="U283" s="1"/>
      <c r="V283" s="1"/>
      <c r="W283" s="1">
        <v>0</v>
      </c>
      <c r="X283" s="1"/>
      <c r="Y283" s="1"/>
      <c r="Z283" s="1"/>
      <c r="AA283" s="1"/>
      <c r="AB283" s="1"/>
      <c r="AG283" t="str">
        <f t="shared" si="55"/>
        <v>Cranberry Isles</v>
      </c>
      <c r="AH283" t="s">
        <v>5079</v>
      </c>
      <c r="AI283">
        <v>2</v>
      </c>
      <c r="AJ283">
        <v>410</v>
      </c>
      <c r="AL283" t="s">
        <v>3913</v>
      </c>
      <c r="AM283" t="s">
        <v>3218</v>
      </c>
      <c r="AN283" t="s">
        <v>3961</v>
      </c>
      <c r="AO283" t="s">
        <v>17</v>
      </c>
      <c r="AP283" t="str">
        <f t="shared" si="51"/>
        <v>23009</v>
      </c>
      <c r="AQ283" t="s">
        <v>2389</v>
      </c>
      <c r="AR283" t="str">
        <f t="shared" si="54"/>
        <v>2314905</v>
      </c>
      <c r="AV283">
        <v>42.41</v>
      </c>
      <c r="AW283">
        <v>39.229999999999997</v>
      </c>
      <c r="AX283">
        <v>3.17</v>
      </c>
    </row>
    <row r="284" spans="1:50" hidden="1" outlineLevel="1">
      <c r="A284" t="s">
        <v>2780</v>
      </c>
      <c r="B284" s="11" t="s">
        <v>3145</v>
      </c>
      <c r="C284" s="1">
        <f t="shared" si="45"/>
        <v>58</v>
      </c>
      <c r="D284" s="7">
        <f>IF(N284&gt;0, RANK(N284,(N284:P284,Q284:AE284)),0)</f>
        <v>2</v>
      </c>
      <c r="E284" s="7">
        <f>IF(O284&gt;0,RANK(O284,(N284:P284,Q284:AE284)),0)</f>
        <v>1</v>
      </c>
      <c r="F284" s="7">
        <f t="shared" si="46"/>
        <v>3</v>
      </c>
      <c r="G284" s="1">
        <f t="shared" si="52"/>
        <v>30</v>
      </c>
      <c r="H284" s="2">
        <f t="shared" si="53"/>
        <v>0.51724137931034486</v>
      </c>
      <c r="I284" s="8"/>
      <c r="J284" s="2">
        <f t="shared" si="47"/>
        <v>0.22413793103448276</v>
      </c>
      <c r="K284" s="2">
        <f t="shared" si="48"/>
        <v>0.74137931034482762</v>
      </c>
      <c r="L284" s="2">
        <f t="shared" si="49"/>
        <v>1.7241379310344827E-2</v>
      </c>
      <c r="M284" s="2">
        <f t="shared" si="50"/>
        <v>1.7241379310344786E-2</v>
      </c>
      <c r="N284" s="1">
        <v>13</v>
      </c>
      <c r="O284" s="1">
        <v>43</v>
      </c>
      <c r="P284" s="1">
        <v>1</v>
      </c>
      <c r="Q284" s="1">
        <v>0</v>
      </c>
      <c r="R284" s="1">
        <v>0</v>
      </c>
      <c r="S284" s="1">
        <v>1</v>
      </c>
      <c r="T284" s="73"/>
      <c r="U284" s="1"/>
      <c r="V284" s="1"/>
      <c r="W284" s="1">
        <v>0</v>
      </c>
      <c r="X284" s="1"/>
      <c r="Y284" s="1"/>
      <c r="Z284" s="1"/>
      <c r="AA284" s="1"/>
      <c r="AB284" s="1"/>
      <c r="AG284" t="str">
        <f t="shared" si="55"/>
        <v>Crawford</v>
      </c>
      <c r="AH284" t="s">
        <v>3830</v>
      </c>
      <c r="AI284">
        <v>2</v>
      </c>
      <c r="AJ284">
        <v>172</v>
      </c>
      <c r="AL284" t="s">
        <v>3913</v>
      </c>
      <c r="AM284" t="s">
        <v>3951</v>
      </c>
      <c r="AN284" t="s">
        <v>4262</v>
      </c>
      <c r="AO284" t="s">
        <v>967</v>
      </c>
      <c r="AP284" t="str">
        <f t="shared" si="51"/>
        <v>23029</v>
      </c>
      <c r="AQ284" t="s">
        <v>2389</v>
      </c>
      <c r="AR284" t="str">
        <f t="shared" si="54"/>
        <v>2314940</v>
      </c>
      <c r="AV284">
        <v>37.68</v>
      </c>
      <c r="AW284">
        <v>3.09</v>
      </c>
      <c r="AX284">
        <v>34.590000000000003</v>
      </c>
    </row>
    <row r="285" spans="1:50" hidden="1" outlineLevel="1">
      <c r="A285" t="s">
        <v>101</v>
      </c>
      <c r="B285" s="11" t="s">
        <v>3145</v>
      </c>
      <c r="C285" s="1">
        <f>SUM(N285:AE285)</f>
        <v>117</v>
      </c>
      <c r="D285" s="7">
        <f>IF(N285&gt;0, RANK(N285,(N285:P285,Q285:AE285)),0)</f>
        <v>1</v>
      </c>
      <c r="E285" s="7">
        <f>IF(O285&gt;0,RANK(O285,(N285:P285,Q285:AE285)),0)</f>
        <v>2</v>
      </c>
      <c r="F285" s="7">
        <f>IF(P285&gt;0,RANK(P285,(N285:AE285)),0)</f>
        <v>3</v>
      </c>
      <c r="G285" s="1">
        <f>IF(C285&gt;0,MAX(N285:P285)-LARGE(N285:P285,2),0)</f>
        <v>25</v>
      </c>
      <c r="H285" s="2">
        <f>IF(C285&gt;0,G285/C285,0)</f>
        <v>0.21367521367521367</v>
      </c>
      <c r="I285" s="8"/>
      <c r="J285" s="2">
        <f>IF(C285=0,"-",N285/C285)</f>
        <v>0.58119658119658124</v>
      </c>
      <c r="K285" s="2">
        <f>IF(C285=0,"-",O285/C285)</f>
        <v>0.36752136752136755</v>
      </c>
      <c r="L285" s="2">
        <f>IF(C285=0,"-",P285/C285)</f>
        <v>2.564102564102564E-2</v>
      </c>
      <c r="M285" s="2">
        <f>IF(C285=0,"-",(1-J285-K285-L285))</f>
        <v>2.5641025641025571E-2</v>
      </c>
      <c r="N285" s="1">
        <v>68</v>
      </c>
      <c r="O285" s="1">
        <v>43</v>
      </c>
      <c r="P285" s="1">
        <v>3</v>
      </c>
      <c r="Q285" s="1">
        <v>0</v>
      </c>
      <c r="R285" s="1">
        <v>0</v>
      </c>
      <c r="S285" s="1">
        <v>3</v>
      </c>
      <c r="T285" s="73"/>
      <c r="U285" s="1"/>
      <c r="V285" s="1"/>
      <c r="W285" s="1">
        <v>0</v>
      </c>
      <c r="X285" s="1"/>
      <c r="Y285" s="1"/>
      <c r="Z285" s="1"/>
      <c r="AA285" s="1"/>
      <c r="AB285" s="1"/>
      <c r="AG285" t="str">
        <f>A285</f>
        <v>Cross Lake</v>
      </c>
      <c r="AH285" t="s">
        <v>762</v>
      </c>
      <c r="AI285">
        <v>2</v>
      </c>
      <c r="AJ285" t="e">
        <v>#N/A</v>
      </c>
      <c r="AL285" t="s">
        <v>3913</v>
      </c>
      <c r="AM285" t="s">
        <v>3989</v>
      </c>
      <c r="AO285">
        <v>75625</v>
      </c>
      <c r="AP285" t="str">
        <f>AL285&amp;AM285</f>
        <v>23003</v>
      </c>
      <c r="AQ285" t="s">
        <v>4597</v>
      </c>
      <c r="AR285" t="str">
        <f>AL285&amp;AO285</f>
        <v>2375625</v>
      </c>
      <c r="AU285" t="s">
        <v>5252</v>
      </c>
    </row>
    <row r="286" spans="1:50" hidden="1" outlineLevel="1">
      <c r="A286" t="s">
        <v>2245</v>
      </c>
      <c r="B286" s="11" t="s">
        <v>3145</v>
      </c>
      <c r="C286" s="1">
        <f t="shared" si="45"/>
        <v>153</v>
      </c>
      <c r="D286" s="7">
        <f>IF(N286&gt;0, RANK(N286,(N286:P286,Q286:AE286)),0)</f>
        <v>2</v>
      </c>
      <c r="E286" s="7">
        <f>IF(O286&gt;0,RANK(O286,(N286:P286,Q286:AE286)),0)</f>
        <v>1</v>
      </c>
      <c r="F286" s="7">
        <f t="shared" si="46"/>
        <v>4</v>
      </c>
      <c r="G286" s="1">
        <f t="shared" si="52"/>
        <v>34</v>
      </c>
      <c r="H286" s="2">
        <f t="shared" si="53"/>
        <v>0.22222222222222221</v>
      </c>
      <c r="I286" s="8"/>
      <c r="J286" s="2">
        <f t="shared" si="47"/>
        <v>0.36601307189542481</v>
      </c>
      <c r="K286" s="2">
        <f t="shared" si="48"/>
        <v>0.58823529411764708</v>
      </c>
      <c r="L286" s="2">
        <f t="shared" si="49"/>
        <v>1.9607843137254902E-2</v>
      </c>
      <c r="M286" s="2">
        <f t="shared" si="50"/>
        <v>2.6143790849673151E-2</v>
      </c>
      <c r="N286" s="1">
        <v>56</v>
      </c>
      <c r="O286" s="1">
        <v>90</v>
      </c>
      <c r="P286" s="1">
        <v>3</v>
      </c>
      <c r="Q286" s="1">
        <v>4</v>
      </c>
      <c r="R286" s="1">
        <v>0</v>
      </c>
      <c r="S286" s="1">
        <v>0</v>
      </c>
      <c r="T286" s="73"/>
      <c r="U286" s="1"/>
      <c r="V286" s="1"/>
      <c r="W286" s="1">
        <v>0</v>
      </c>
      <c r="X286" s="1"/>
      <c r="Y286" s="1"/>
      <c r="Z286" s="1"/>
      <c r="AA286" s="1"/>
      <c r="AB286" s="1"/>
      <c r="AG286" t="str">
        <f t="shared" si="55"/>
        <v>Crystal</v>
      </c>
      <c r="AH286" t="s">
        <v>762</v>
      </c>
      <c r="AI286">
        <v>2</v>
      </c>
      <c r="AJ286">
        <v>67</v>
      </c>
      <c r="AL286" t="s">
        <v>3913</v>
      </c>
      <c r="AM286" t="s">
        <v>3989</v>
      </c>
      <c r="AN286" t="s">
        <v>4002</v>
      </c>
      <c r="AO286" t="s">
        <v>968</v>
      </c>
      <c r="AP286" t="str">
        <f t="shared" si="51"/>
        <v>23003</v>
      </c>
      <c r="AQ286" t="s">
        <v>2389</v>
      </c>
      <c r="AR286" t="str">
        <f t="shared" si="54"/>
        <v>2315395</v>
      </c>
      <c r="AV286">
        <v>40.159999999999997</v>
      </c>
      <c r="AW286">
        <v>0.03</v>
      </c>
      <c r="AX286">
        <v>40.130000000000003</v>
      </c>
    </row>
    <row r="287" spans="1:50" hidden="1" outlineLevel="1">
      <c r="A287" t="s">
        <v>2450</v>
      </c>
      <c r="B287" s="11" t="s">
        <v>3145</v>
      </c>
      <c r="C287" s="1">
        <f t="shared" si="45"/>
        <v>5005</v>
      </c>
      <c r="D287" s="7">
        <f>IF(N287&gt;0, RANK(N287,(N287:P287,Q287:AE287)),0)</f>
        <v>1</v>
      </c>
      <c r="E287" s="7">
        <f>IF(O287&gt;0,RANK(O287,(N287:P287,Q287:AE287)),0)</f>
        <v>2</v>
      </c>
      <c r="F287" s="7">
        <f t="shared" si="46"/>
        <v>3</v>
      </c>
      <c r="G287" s="1">
        <f t="shared" si="52"/>
        <v>76</v>
      </c>
      <c r="H287" s="2">
        <f t="shared" si="53"/>
        <v>1.5184815184815185E-2</v>
      </c>
      <c r="I287" s="8"/>
      <c r="J287" s="2">
        <f t="shared" si="47"/>
        <v>0.50029970029970028</v>
      </c>
      <c r="K287" s="2">
        <f t="shared" si="48"/>
        <v>0.4851148851148851</v>
      </c>
      <c r="L287" s="2">
        <f t="shared" si="49"/>
        <v>8.7912087912087912E-3</v>
      </c>
      <c r="M287" s="2">
        <f t="shared" si="50"/>
        <v>5.7942057942058332E-3</v>
      </c>
      <c r="N287" s="1">
        <v>2504</v>
      </c>
      <c r="O287" s="1">
        <v>2428</v>
      </c>
      <c r="P287" s="1">
        <v>44</v>
      </c>
      <c r="Q287" s="1">
        <v>8</v>
      </c>
      <c r="R287" s="1">
        <v>2</v>
      </c>
      <c r="S287" s="1">
        <v>19</v>
      </c>
      <c r="T287" s="73"/>
      <c r="U287" s="1"/>
      <c r="V287" s="1"/>
      <c r="W287" s="1">
        <v>0</v>
      </c>
      <c r="X287" s="1"/>
      <c r="Y287" s="1"/>
      <c r="Z287" s="1"/>
      <c r="AA287" s="1"/>
      <c r="AB287" s="1"/>
      <c r="AG287" t="str">
        <f t="shared" si="55"/>
        <v>Cumberland</v>
      </c>
      <c r="AH287" t="s">
        <v>2450</v>
      </c>
      <c r="AI287">
        <v>1</v>
      </c>
      <c r="AJ287">
        <v>502</v>
      </c>
      <c r="AL287" t="s">
        <v>3913</v>
      </c>
      <c r="AM287" t="s">
        <v>3632</v>
      </c>
      <c r="AN287" t="s">
        <v>778</v>
      </c>
      <c r="AO287" t="s">
        <v>969</v>
      </c>
      <c r="AP287" t="str">
        <f t="shared" si="51"/>
        <v>23005</v>
      </c>
      <c r="AQ287" t="s">
        <v>2389</v>
      </c>
      <c r="AR287" t="str">
        <f t="shared" si="54"/>
        <v>2315430</v>
      </c>
      <c r="AV287">
        <v>46.37</v>
      </c>
      <c r="AW287">
        <v>20.3</v>
      </c>
      <c r="AX287">
        <v>26.07</v>
      </c>
    </row>
    <row r="288" spans="1:50" hidden="1" outlineLevel="1">
      <c r="A288" t="s">
        <v>2246</v>
      </c>
      <c r="B288" s="11" t="s">
        <v>3145</v>
      </c>
      <c r="C288" s="1">
        <f t="shared" si="45"/>
        <v>792</v>
      </c>
      <c r="D288" s="7">
        <f>IF(N288&gt;0, RANK(N288,(N288:P288,Q288:AE288)),0)</f>
        <v>1</v>
      </c>
      <c r="E288" s="7">
        <f>IF(O288&gt;0,RANK(O288,(N288:P288,Q288:AE288)),0)</f>
        <v>2</v>
      </c>
      <c r="F288" s="7">
        <f t="shared" si="46"/>
        <v>3</v>
      </c>
      <c r="G288" s="1">
        <f t="shared" si="52"/>
        <v>13</v>
      </c>
      <c r="H288" s="2">
        <f t="shared" si="53"/>
        <v>1.6414141414141416E-2</v>
      </c>
      <c r="I288" s="8"/>
      <c r="J288" s="2">
        <f t="shared" si="47"/>
        <v>0.5012626262626263</v>
      </c>
      <c r="K288" s="2">
        <f t="shared" si="48"/>
        <v>0.48484848484848486</v>
      </c>
      <c r="L288" s="2">
        <f t="shared" si="49"/>
        <v>1.0101010101010102E-2</v>
      </c>
      <c r="M288" s="2">
        <f t="shared" si="50"/>
        <v>3.7878787878787377E-3</v>
      </c>
      <c r="N288" s="1">
        <v>397</v>
      </c>
      <c r="O288" s="1">
        <v>384</v>
      </c>
      <c r="P288" s="1">
        <v>8</v>
      </c>
      <c r="Q288" s="1">
        <v>0</v>
      </c>
      <c r="R288" s="1">
        <v>3</v>
      </c>
      <c r="S288" s="1">
        <v>0</v>
      </c>
      <c r="T288" s="73"/>
      <c r="U288" s="1"/>
      <c r="V288" s="1"/>
      <c r="W288" s="1">
        <v>0</v>
      </c>
      <c r="X288" s="1"/>
      <c r="Y288" s="1"/>
      <c r="Z288" s="1"/>
      <c r="AA288" s="1"/>
      <c r="AB288" s="1"/>
      <c r="AG288" t="str">
        <f t="shared" si="55"/>
        <v>Cushing</v>
      </c>
      <c r="AH288" t="s">
        <v>4308</v>
      </c>
      <c r="AI288">
        <v>1</v>
      </c>
      <c r="AJ288">
        <v>462</v>
      </c>
      <c r="AL288" t="s">
        <v>3913</v>
      </c>
      <c r="AM288" t="s">
        <v>3235</v>
      </c>
      <c r="AN288" t="s">
        <v>4670</v>
      </c>
      <c r="AO288" t="s">
        <v>970</v>
      </c>
      <c r="AP288" t="str">
        <f t="shared" si="51"/>
        <v>23013</v>
      </c>
      <c r="AQ288" t="s">
        <v>2389</v>
      </c>
      <c r="AR288" t="str">
        <f t="shared" si="54"/>
        <v>2315780</v>
      </c>
      <c r="AV288">
        <v>26.11</v>
      </c>
      <c r="AW288">
        <v>6.72</v>
      </c>
      <c r="AX288">
        <v>19.399999999999999</v>
      </c>
    </row>
    <row r="289" spans="1:50" hidden="1" outlineLevel="1">
      <c r="A289" t="s">
        <v>2229</v>
      </c>
      <c r="B289" s="11" t="s">
        <v>3145</v>
      </c>
      <c r="C289" s="1">
        <f t="shared" si="45"/>
        <v>268</v>
      </c>
      <c r="D289" s="7">
        <f>IF(N289&gt;0, RANK(N289,(N289:P289,Q289:AE289)),0)</f>
        <v>2</v>
      </c>
      <c r="E289" s="7">
        <f>IF(O289&gt;0,RANK(O289,(N289:P289,Q289:AE289)),0)</f>
        <v>1</v>
      </c>
      <c r="F289" s="7">
        <f t="shared" si="46"/>
        <v>3</v>
      </c>
      <c r="G289" s="1">
        <f t="shared" si="52"/>
        <v>67</v>
      </c>
      <c r="H289" s="2">
        <f t="shared" si="53"/>
        <v>0.25</v>
      </c>
      <c r="I289" s="8"/>
      <c r="J289" s="2">
        <f t="shared" si="47"/>
        <v>0.36194029850746268</v>
      </c>
      <c r="K289" s="2">
        <f t="shared" si="48"/>
        <v>0.61194029850746268</v>
      </c>
      <c r="L289" s="2">
        <f t="shared" si="49"/>
        <v>1.8656716417910446E-2</v>
      </c>
      <c r="M289" s="2">
        <f t="shared" si="50"/>
        <v>7.4626865671642006E-3</v>
      </c>
      <c r="N289" s="1">
        <v>97</v>
      </c>
      <c r="O289" s="1">
        <v>164</v>
      </c>
      <c r="P289" s="1">
        <v>5</v>
      </c>
      <c r="Q289" s="1">
        <v>2</v>
      </c>
      <c r="R289" s="1">
        <v>0</v>
      </c>
      <c r="S289" s="1">
        <v>0</v>
      </c>
      <c r="T289" s="73"/>
      <c r="U289" s="1"/>
      <c r="V289" s="1"/>
      <c r="W289" s="1">
        <v>0</v>
      </c>
      <c r="X289" s="1"/>
      <c r="Y289" s="1"/>
      <c r="Z289" s="1"/>
      <c r="AA289" s="1"/>
      <c r="AB289" s="1"/>
      <c r="AG289" t="str">
        <f t="shared" si="55"/>
        <v>Cutler</v>
      </c>
      <c r="AH289" t="s">
        <v>3830</v>
      </c>
      <c r="AI289">
        <v>2</v>
      </c>
      <c r="AJ289">
        <v>272</v>
      </c>
      <c r="AL289" t="s">
        <v>3913</v>
      </c>
      <c r="AM289" t="s">
        <v>3951</v>
      </c>
      <c r="AN289" t="s">
        <v>5171</v>
      </c>
      <c r="AO289" t="s">
        <v>971</v>
      </c>
      <c r="AP289" t="str">
        <f t="shared" si="51"/>
        <v>23029</v>
      </c>
      <c r="AQ289" t="s">
        <v>2389</v>
      </c>
      <c r="AR289" t="str">
        <f t="shared" si="54"/>
        <v>2315920</v>
      </c>
      <c r="AV289">
        <v>116.34</v>
      </c>
      <c r="AW289">
        <v>69.34</v>
      </c>
      <c r="AX289">
        <v>47</v>
      </c>
    </row>
    <row r="290" spans="1:50" hidden="1" outlineLevel="1">
      <c r="A290" t="s">
        <v>5095</v>
      </c>
      <c r="B290" s="11" t="s">
        <v>3145</v>
      </c>
      <c r="C290" s="1">
        <f t="shared" si="45"/>
        <v>47</v>
      </c>
      <c r="D290" s="7">
        <f>IF(N290&gt;0, RANK(N290,(N290:P290,Q290:AE290)),0)</f>
        <v>1</v>
      </c>
      <c r="E290" s="7">
        <f>IF(O290&gt;0,RANK(O290,(N290:P290,Q290:AE290)),0)</f>
        <v>2</v>
      </c>
      <c r="F290" s="7">
        <f t="shared" si="46"/>
        <v>0</v>
      </c>
      <c r="G290" s="1">
        <f t="shared" si="52"/>
        <v>25</v>
      </c>
      <c r="H290" s="2">
        <f t="shared" si="53"/>
        <v>0.53191489361702127</v>
      </c>
      <c r="I290" s="8"/>
      <c r="J290" s="2">
        <f t="shared" si="47"/>
        <v>0.76595744680851063</v>
      </c>
      <c r="K290" s="2">
        <f t="shared" si="48"/>
        <v>0.23404255319148937</v>
      </c>
      <c r="L290" s="2">
        <f t="shared" si="49"/>
        <v>0</v>
      </c>
      <c r="M290" s="2">
        <f t="shared" si="50"/>
        <v>0</v>
      </c>
      <c r="N290" s="1">
        <v>36</v>
      </c>
      <c r="O290" s="1">
        <v>11</v>
      </c>
      <c r="P290" s="1">
        <v>0</v>
      </c>
      <c r="Q290" s="1">
        <v>0</v>
      </c>
      <c r="R290" s="1">
        <v>0</v>
      </c>
      <c r="S290" s="1">
        <v>0</v>
      </c>
      <c r="T290" s="73"/>
      <c r="U290" s="1"/>
      <c r="V290" s="1"/>
      <c r="W290" s="1">
        <v>0</v>
      </c>
      <c r="X290" s="1"/>
      <c r="Y290" s="1"/>
      <c r="Z290" s="1"/>
      <c r="AA290" s="1"/>
      <c r="AB290" s="1"/>
      <c r="AG290" t="str">
        <f t="shared" si="55"/>
        <v>Cyr</v>
      </c>
      <c r="AH290" t="s">
        <v>762</v>
      </c>
      <c r="AI290">
        <v>2</v>
      </c>
      <c r="AJ290">
        <v>15</v>
      </c>
      <c r="AL290" t="s">
        <v>3913</v>
      </c>
      <c r="AM290" t="s">
        <v>3989</v>
      </c>
      <c r="AN290" t="s">
        <v>4262</v>
      </c>
      <c r="AO290" t="s">
        <v>965</v>
      </c>
      <c r="AP290" t="str">
        <f t="shared" si="51"/>
        <v>23003</v>
      </c>
      <c r="AQ290" t="s">
        <v>486</v>
      </c>
      <c r="AR290" t="str">
        <f t="shared" si="54"/>
        <v>2315990</v>
      </c>
      <c r="AV290">
        <v>38.43</v>
      </c>
      <c r="AW290">
        <v>0</v>
      </c>
      <c r="AX290">
        <v>38.43</v>
      </c>
    </row>
    <row r="291" spans="1:50" hidden="1" outlineLevel="1">
      <c r="A291" t="s">
        <v>3708</v>
      </c>
      <c r="B291" s="11" t="s">
        <v>3145</v>
      </c>
      <c r="C291" s="1">
        <f t="shared" si="45"/>
        <v>218</v>
      </c>
      <c r="D291" s="7">
        <f>IF(N291&gt;0, RANK(N291,(N291:P291,Q291:AE291)),0)</f>
        <v>1</v>
      </c>
      <c r="E291" s="7">
        <f>IF(O291&gt;0,RANK(O291,(N291:P291,Q291:AE291)),0)</f>
        <v>2</v>
      </c>
      <c r="F291" s="7">
        <f t="shared" si="46"/>
        <v>0</v>
      </c>
      <c r="G291" s="1">
        <f t="shared" si="52"/>
        <v>1</v>
      </c>
      <c r="H291" s="2">
        <f t="shared" si="53"/>
        <v>4.5871559633027525E-3</v>
      </c>
      <c r="I291" s="8"/>
      <c r="J291" s="2">
        <f t="shared" si="47"/>
        <v>0.5</v>
      </c>
      <c r="K291" s="2">
        <f t="shared" si="48"/>
        <v>0.49541284403669728</v>
      </c>
      <c r="L291" s="2">
        <f t="shared" si="49"/>
        <v>0</v>
      </c>
      <c r="M291" s="2">
        <f t="shared" si="50"/>
        <v>4.5871559633027248E-3</v>
      </c>
      <c r="N291" s="1">
        <v>109</v>
      </c>
      <c r="O291" s="1">
        <v>108</v>
      </c>
      <c r="P291" s="1">
        <v>0</v>
      </c>
      <c r="Q291" s="1">
        <v>1</v>
      </c>
      <c r="R291" s="1">
        <v>0</v>
      </c>
      <c r="S291" s="1">
        <v>0</v>
      </c>
      <c r="T291" s="73"/>
      <c r="U291" s="1"/>
      <c r="V291" s="1"/>
      <c r="W291" s="1">
        <v>0</v>
      </c>
      <c r="X291" s="1"/>
      <c r="Y291" s="1"/>
      <c r="Z291" s="1"/>
      <c r="AA291" s="1"/>
      <c r="AB291" s="1"/>
      <c r="AG291" t="str">
        <f t="shared" si="55"/>
        <v>Dallas</v>
      </c>
      <c r="AH291" t="s">
        <v>3082</v>
      </c>
      <c r="AI291">
        <v>2</v>
      </c>
      <c r="AJ291">
        <v>184</v>
      </c>
      <c r="AL291" t="s">
        <v>3913</v>
      </c>
      <c r="AM291" t="s">
        <v>2597</v>
      </c>
      <c r="AN291" t="s">
        <v>3949</v>
      </c>
      <c r="AO291" t="s">
        <v>273</v>
      </c>
      <c r="AP291" t="str">
        <f t="shared" si="51"/>
        <v>23007</v>
      </c>
      <c r="AQ291" t="s">
        <v>486</v>
      </c>
      <c r="AR291" t="str">
        <f t="shared" si="54"/>
        <v>2316165</v>
      </c>
      <c r="AV291">
        <v>40.44</v>
      </c>
      <c r="AW291">
        <v>1.4</v>
      </c>
      <c r="AX291">
        <v>39.04</v>
      </c>
    </row>
    <row r="292" spans="1:50" hidden="1" outlineLevel="1">
      <c r="A292" t="s">
        <v>2230</v>
      </c>
      <c r="B292" s="11" t="s">
        <v>3145</v>
      </c>
      <c r="C292" s="1">
        <f t="shared" si="45"/>
        <v>1396</v>
      </c>
      <c r="D292" s="7">
        <f>IF(N292&gt;0, RANK(N292,(N292:P292,Q292:AE292)),0)</f>
        <v>1</v>
      </c>
      <c r="E292" s="7">
        <f>IF(O292&gt;0,RANK(O292,(N292:P292,Q292:AE292)),0)</f>
        <v>2</v>
      </c>
      <c r="F292" s="7">
        <f t="shared" si="46"/>
        <v>3</v>
      </c>
      <c r="G292" s="1">
        <f t="shared" si="52"/>
        <v>172</v>
      </c>
      <c r="H292" s="2">
        <f t="shared" si="53"/>
        <v>0.12320916905444126</v>
      </c>
      <c r="I292" s="8"/>
      <c r="J292" s="2">
        <f t="shared" si="47"/>
        <v>0.5515759312320917</v>
      </c>
      <c r="K292" s="2">
        <f t="shared" si="48"/>
        <v>0.42836676217765041</v>
      </c>
      <c r="L292" s="2">
        <f t="shared" si="49"/>
        <v>1.3610315186246419E-2</v>
      </c>
      <c r="M292" s="2">
        <f t="shared" si="50"/>
        <v>6.4469914040114762E-3</v>
      </c>
      <c r="N292" s="1">
        <v>770</v>
      </c>
      <c r="O292" s="1">
        <v>598</v>
      </c>
      <c r="P292" s="1">
        <v>19</v>
      </c>
      <c r="Q292" s="1">
        <v>7</v>
      </c>
      <c r="R292" s="1">
        <v>0</v>
      </c>
      <c r="S292" s="1">
        <v>2</v>
      </c>
      <c r="T292" s="73"/>
      <c r="U292" s="1"/>
      <c r="V292" s="1"/>
      <c r="W292" s="1">
        <v>0</v>
      </c>
      <c r="X292" s="1"/>
      <c r="Y292" s="1"/>
      <c r="Z292" s="1"/>
      <c r="AA292" s="1"/>
      <c r="AB292" s="1"/>
      <c r="AG292" t="str">
        <f t="shared" si="55"/>
        <v>Damariscotta</v>
      </c>
      <c r="AH292" t="s">
        <v>3867</v>
      </c>
      <c r="AI292">
        <v>1</v>
      </c>
      <c r="AJ292">
        <v>461</v>
      </c>
      <c r="AL292" t="s">
        <v>3913</v>
      </c>
      <c r="AM292" t="s">
        <v>4670</v>
      </c>
      <c r="AN292" t="s">
        <v>778</v>
      </c>
      <c r="AO292" t="s">
        <v>863</v>
      </c>
      <c r="AP292" t="str">
        <f t="shared" si="51"/>
        <v>23015</v>
      </c>
      <c r="AQ292" t="s">
        <v>2389</v>
      </c>
      <c r="AR292" t="str">
        <f t="shared" si="54"/>
        <v>2316235</v>
      </c>
      <c r="AV292">
        <v>14.59</v>
      </c>
      <c r="AW292">
        <v>2.17</v>
      </c>
      <c r="AX292">
        <v>12.42</v>
      </c>
    </row>
    <row r="293" spans="1:50" hidden="1" outlineLevel="1">
      <c r="A293" t="s">
        <v>3208</v>
      </c>
      <c r="B293" s="11" t="s">
        <v>3145</v>
      </c>
      <c r="C293" s="1">
        <f t="shared" si="45"/>
        <v>293</v>
      </c>
      <c r="D293" s="7">
        <f>IF(N293&gt;0, RANK(N293,(N293:P293,Q293:AE293)),0)</f>
        <v>2</v>
      </c>
      <c r="E293" s="7">
        <f>IF(O293&gt;0,RANK(O293,(N293:P293,Q293:AE293)),0)</f>
        <v>1</v>
      </c>
      <c r="F293" s="7">
        <f t="shared" si="46"/>
        <v>3</v>
      </c>
      <c r="G293" s="1">
        <f t="shared" si="52"/>
        <v>82</v>
      </c>
      <c r="H293" s="2">
        <f t="shared" si="53"/>
        <v>0.27986348122866894</v>
      </c>
      <c r="I293" s="8"/>
      <c r="J293" s="2">
        <f t="shared" si="47"/>
        <v>0.34812286689419797</v>
      </c>
      <c r="K293" s="2">
        <f t="shared" si="48"/>
        <v>0.62798634812286691</v>
      </c>
      <c r="L293" s="2">
        <f t="shared" si="49"/>
        <v>1.7064846416382253E-2</v>
      </c>
      <c r="M293" s="2">
        <f t="shared" si="50"/>
        <v>6.8259385665528118E-3</v>
      </c>
      <c r="N293" s="1">
        <v>102</v>
      </c>
      <c r="O293" s="1">
        <v>184</v>
      </c>
      <c r="P293" s="1">
        <v>5</v>
      </c>
      <c r="Q293" s="1">
        <v>1</v>
      </c>
      <c r="R293" s="1">
        <v>0</v>
      </c>
      <c r="S293" s="1">
        <v>1</v>
      </c>
      <c r="T293" s="73"/>
      <c r="U293" s="1"/>
      <c r="V293" s="1"/>
      <c r="W293" s="1">
        <v>0</v>
      </c>
      <c r="X293" s="1"/>
      <c r="Y293" s="1"/>
      <c r="Z293" s="1"/>
      <c r="AA293" s="1"/>
      <c r="AB293" s="1"/>
      <c r="AG293" t="str">
        <f t="shared" si="55"/>
        <v>Danforth</v>
      </c>
      <c r="AH293" t="s">
        <v>3830</v>
      </c>
      <c r="AI293">
        <v>2</v>
      </c>
      <c r="AJ293">
        <v>85</v>
      </c>
      <c r="AL293" t="s">
        <v>3913</v>
      </c>
      <c r="AM293" t="s">
        <v>3951</v>
      </c>
      <c r="AN293" t="s">
        <v>1514</v>
      </c>
      <c r="AO293" t="s">
        <v>275</v>
      </c>
      <c r="AP293" t="str">
        <f t="shared" si="51"/>
        <v>23029</v>
      </c>
      <c r="AQ293" t="s">
        <v>2389</v>
      </c>
      <c r="AR293" t="str">
        <f t="shared" si="54"/>
        <v>2316410</v>
      </c>
      <c r="AV293">
        <v>60.89</v>
      </c>
      <c r="AW293">
        <v>6.48</v>
      </c>
      <c r="AX293">
        <v>54.41</v>
      </c>
    </row>
    <row r="294" spans="1:50" hidden="1" outlineLevel="1">
      <c r="A294" t="s">
        <v>3209</v>
      </c>
      <c r="B294" s="11" t="s">
        <v>3145</v>
      </c>
      <c r="C294" s="1">
        <f t="shared" si="45"/>
        <v>1147</v>
      </c>
      <c r="D294" s="7">
        <f>IF(N294&gt;0, RANK(N294,(N294:P294,Q294:AE294)),0)</f>
        <v>2</v>
      </c>
      <c r="E294" s="7">
        <f>IF(O294&gt;0,RANK(O294,(N294:P294,Q294:AE294)),0)</f>
        <v>1</v>
      </c>
      <c r="F294" s="7">
        <f t="shared" si="46"/>
        <v>3</v>
      </c>
      <c r="G294" s="1">
        <f t="shared" si="52"/>
        <v>106</v>
      </c>
      <c r="H294" s="2">
        <f t="shared" si="53"/>
        <v>9.2414995640802092E-2</v>
      </c>
      <c r="I294" s="8"/>
      <c r="J294" s="2">
        <f t="shared" si="47"/>
        <v>0.44202266782911942</v>
      </c>
      <c r="K294" s="2">
        <f t="shared" si="48"/>
        <v>0.5344376634699215</v>
      </c>
      <c r="L294" s="2">
        <f t="shared" si="49"/>
        <v>1.3077593722755012E-2</v>
      </c>
      <c r="M294" s="2">
        <f t="shared" si="50"/>
        <v>1.0462074978204014E-2</v>
      </c>
      <c r="N294" s="1">
        <v>507</v>
      </c>
      <c r="O294" s="1">
        <v>613</v>
      </c>
      <c r="P294" s="1">
        <v>15</v>
      </c>
      <c r="Q294" s="1">
        <v>7</v>
      </c>
      <c r="R294" s="1">
        <v>0</v>
      </c>
      <c r="S294" s="1">
        <v>5</v>
      </c>
      <c r="T294" s="73"/>
      <c r="U294" s="1"/>
      <c r="V294" s="1"/>
      <c r="W294" s="1">
        <v>0</v>
      </c>
      <c r="X294" s="1"/>
      <c r="Y294" s="1"/>
      <c r="Z294" s="1"/>
      <c r="AA294" s="1"/>
      <c r="AB294" s="1"/>
      <c r="AG294" t="str">
        <f t="shared" si="55"/>
        <v>Dayton</v>
      </c>
      <c r="AH294" t="s">
        <v>4359</v>
      </c>
      <c r="AI294">
        <v>1</v>
      </c>
      <c r="AJ294">
        <v>529</v>
      </c>
      <c r="AL294" t="s">
        <v>3913</v>
      </c>
      <c r="AM294" t="s">
        <v>3971</v>
      </c>
      <c r="AN294" t="s">
        <v>737</v>
      </c>
      <c r="AO294" t="s">
        <v>263</v>
      </c>
      <c r="AP294" t="str">
        <f t="shared" si="51"/>
        <v>23031</v>
      </c>
      <c r="AQ294" t="s">
        <v>2389</v>
      </c>
      <c r="AR294" t="str">
        <f t="shared" si="54"/>
        <v>2316725</v>
      </c>
      <c r="AV294">
        <v>18.41</v>
      </c>
      <c r="AW294">
        <v>0.52</v>
      </c>
      <c r="AX294">
        <v>17.89</v>
      </c>
    </row>
    <row r="295" spans="1:50" hidden="1" outlineLevel="1">
      <c r="A295" s="38" t="s">
        <v>4975</v>
      </c>
      <c r="B295" s="11" t="s">
        <v>3145</v>
      </c>
      <c r="C295" s="1">
        <f>SUM(N295:AE295)</f>
        <v>4</v>
      </c>
      <c r="D295" s="7">
        <f>IF(N295&gt;0, RANK(N295,(N295:P295,Q295:AE295)),0)</f>
        <v>1</v>
      </c>
      <c r="E295" s="7">
        <f>IF(O295&gt;0,RANK(O295,(N295:P295,Q295:AE295)),0)</f>
        <v>1</v>
      </c>
      <c r="F295" s="7">
        <f>IF(P295&gt;0,RANK(P295,(N295:AE295)),0)</f>
        <v>0</v>
      </c>
      <c r="G295" s="1">
        <f t="shared" si="52"/>
        <v>0</v>
      </c>
      <c r="H295" s="2">
        <f t="shared" si="53"/>
        <v>0</v>
      </c>
      <c r="I295" s="8"/>
      <c r="J295" s="2">
        <f>IF(C295=0,"-",N295/C295)</f>
        <v>0.5</v>
      </c>
      <c r="K295" s="2">
        <f>IF(C295=0,"-",O295/C295)</f>
        <v>0.5</v>
      </c>
      <c r="L295" s="2">
        <f>IF(C295=0,"-",P295/C295)</f>
        <v>0</v>
      </c>
      <c r="M295" s="2">
        <f>IF(C295=0,"-",(1-J295-K295-L295))</f>
        <v>0</v>
      </c>
      <c r="N295" s="1">
        <v>2</v>
      </c>
      <c r="O295" s="1">
        <v>2</v>
      </c>
      <c r="P295" s="1">
        <v>0</v>
      </c>
      <c r="Q295" s="1">
        <v>0</v>
      </c>
      <c r="R295" s="1">
        <v>0</v>
      </c>
      <c r="S295" s="1">
        <v>0</v>
      </c>
      <c r="T295" s="73"/>
      <c r="U295" s="1"/>
      <c r="V295" s="1"/>
      <c r="W295" s="1">
        <v>0</v>
      </c>
      <c r="X295" s="1"/>
      <c r="Y295" s="1"/>
      <c r="Z295" s="1"/>
      <c r="AA295" s="1"/>
      <c r="AB295" s="1"/>
      <c r="AG295" t="str">
        <f>A295</f>
        <v>DTT9 &amp; T10</v>
      </c>
      <c r="AH295" t="s">
        <v>5079</v>
      </c>
      <c r="AI295">
        <v>2</v>
      </c>
      <c r="AJ295" t="e">
        <v>#N/A</v>
      </c>
      <c r="AL295" t="s">
        <v>3913</v>
      </c>
      <c r="AM295" t="s">
        <v>3218</v>
      </c>
      <c r="AO295">
        <v>16750</v>
      </c>
      <c r="AP295" t="str">
        <f>AL295&amp;AM295</f>
        <v>23009</v>
      </c>
      <c r="AQ295" t="s">
        <v>4597</v>
      </c>
      <c r="AR295" t="str">
        <f>AL295&amp;AO295</f>
        <v>2316750</v>
      </c>
    </row>
    <row r="296" spans="1:50" hidden="1" outlineLevel="1">
      <c r="A296" t="s">
        <v>3210</v>
      </c>
      <c r="B296" s="11" t="s">
        <v>3145</v>
      </c>
      <c r="C296" s="1">
        <f t="shared" si="45"/>
        <v>36</v>
      </c>
      <c r="D296" s="7">
        <f>IF(N296&gt;0, RANK(N296,(N296:P296,Q296:AE296)),0)</f>
        <v>2</v>
      </c>
      <c r="E296" s="7">
        <f>IF(O296&gt;0,RANK(O296,(N296:P296,Q296:AE296)),0)</f>
        <v>1</v>
      </c>
      <c r="F296" s="7">
        <f t="shared" si="46"/>
        <v>0</v>
      </c>
      <c r="G296" s="1">
        <f t="shared" si="52"/>
        <v>9</v>
      </c>
      <c r="H296" s="2">
        <f t="shared" si="53"/>
        <v>0.25</v>
      </c>
      <c r="I296" s="8"/>
      <c r="J296" s="2">
        <f t="shared" si="47"/>
        <v>0.3611111111111111</v>
      </c>
      <c r="K296" s="2">
        <f t="shared" si="48"/>
        <v>0.61111111111111116</v>
      </c>
      <c r="L296" s="2">
        <f t="shared" si="49"/>
        <v>0</v>
      </c>
      <c r="M296" s="2">
        <f t="shared" si="50"/>
        <v>2.7777777777777679E-2</v>
      </c>
      <c r="N296" s="1">
        <v>13</v>
      </c>
      <c r="O296" s="1">
        <v>22</v>
      </c>
      <c r="P296" s="1">
        <v>0</v>
      </c>
      <c r="Q296" s="1">
        <v>1</v>
      </c>
      <c r="R296" s="1">
        <v>0</v>
      </c>
      <c r="S296" s="1">
        <v>0</v>
      </c>
      <c r="T296" s="73"/>
      <c r="U296" s="1"/>
      <c r="V296" s="1"/>
      <c r="W296" s="1">
        <v>0</v>
      </c>
      <c r="X296" s="1"/>
      <c r="Y296" s="1"/>
      <c r="Z296" s="1"/>
      <c r="AA296" s="1"/>
      <c r="AB296" s="1"/>
      <c r="AG296" t="str">
        <f t="shared" si="55"/>
        <v>Deblois</v>
      </c>
      <c r="AH296" t="s">
        <v>3830</v>
      </c>
      <c r="AI296">
        <v>2</v>
      </c>
      <c r="AJ296">
        <v>263</v>
      </c>
      <c r="AL296" t="s">
        <v>3913</v>
      </c>
      <c r="AM296" t="s">
        <v>3951</v>
      </c>
      <c r="AN296" t="s">
        <v>5224</v>
      </c>
      <c r="AO296" t="s">
        <v>264</v>
      </c>
      <c r="AP296" t="str">
        <f t="shared" si="51"/>
        <v>23029</v>
      </c>
      <c r="AQ296" t="s">
        <v>2389</v>
      </c>
      <c r="AR296" t="str">
        <f t="shared" si="54"/>
        <v>2316865</v>
      </c>
      <c r="AV296">
        <v>33.549999999999997</v>
      </c>
      <c r="AW296">
        <v>0.2</v>
      </c>
      <c r="AX296">
        <v>33.35</v>
      </c>
    </row>
    <row r="297" spans="1:50" hidden="1" outlineLevel="1">
      <c r="A297" t="s">
        <v>3431</v>
      </c>
      <c r="B297" s="11" t="s">
        <v>3145</v>
      </c>
      <c r="C297" s="1">
        <f t="shared" si="45"/>
        <v>1028</v>
      </c>
      <c r="D297" s="7">
        <f>IF(N297&gt;0, RANK(N297,(N297:P297,Q297:AE297)),0)</f>
        <v>2</v>
      </c>
      <c r="E297" s="7">
        <f>IF(O297&gt;0,RANK(O297,(N297:P297,Q297:AE297)),0)</f>
        <v>1</v>
      </c>
      <c r="F297" s="7">
        <f t="shared" si="46"/>
        <v>3</v>
      </c>
      <c r="G297" s="1">
        <f t="shared" si="52"/>
        <v>52</v>
      </c>
      <c r="H297" s="2">
        <f t="shared" si="53"/>
        <v>5.0583657587548639E-2</v>
      </c>
      <c r="I297" s="8"/>
      <c r="J297" s="2">
        <f t="shared" si="47"/>
        <v>0.46498054474708173</v>
      </c>
      <c r="K297" s="2">
        <f t="shared" si="48"/>
        <v>0.51556420233463029</v>
      </c>
      <c r="L297" s="2">
        <f t="shared" si="49"/>
        <v>1.0700389105058366E-2</v>
      </c>
      <c r="M297" s="2">
        <f t="shared" si="50"/>
        <v>8.7548638132296137E-3</v>
      </c>
      <c r="N297" s="1">
        <v>478</v>
      </c>
      <c r="O297" s="1">
        <v>530</v>
      </c>
      <c r="P297" s="1">
        <v>11</v>
      </c>
      <c r="Q297" s="1">
        <v>4</v>
      </c>
      <c r="R297" s="1">
        <v>0</v>
      </c>
      <c r="S297" s="1">
        <v>5</v>
      </c>
      <c r="T297" s="73"/>
      <c r="U297" s="1"/>
      <c r="V297" s="1"/>
      <c r="W297" s="1">
        <v>0</v>
      </c>
      <c r="X297" s="1"/>
      <c r="Y297" s="1"/>
      <c r="Z297" s="1"/>
      <c r="AA297" s="1"/>
      <c r="AB297" s="1"/>
      <c r="AG297" t="str">
        <f t="shared" si="55"/>
        <v>Dedham</v>
      </c>
      <c r="AH297" t="s">
        <v>5079</v>
      </c>
      <c r="AI297">
        <v>2</v>
      </c>
      <c r="AJ297">
        <v>271</v>
      </c>
      <c r="AL297" t="s">
        <v>3913</v>
      </c>
      <c r="AM297" t="s">
        <v>3218</v>
      </c>
      <c r="AN297" t="s">
        <v>4370</v>
      </c>
      <c r="AO297" t="s">
        <v>1527</v>
      </c>
      <c r="AP297" t="str">
        <f t="shared" si="51"/>
        <v>23009</v>
      </c>
      <c r="AQ297" t="s">
        <v>2389</v>
      </c>
      <c r="AR297" t="str">
        <f t="shared" si="54"/>
        <v>2316935</v>
      </c>
      <c r="AV297">
        <v>44.26</v>
      </c>
      <c r="AW297">
        <v>5.01</v>
      </c>
      <c r="AX297">
        <v>39.25</v>
      </c>
    </row>
    <row r="298" spans="1:50" hidden="1" outlineLevel="1">
      <c r="A298" t="s">
        <v>1430</v>
      </c>
      <c r="B298" s="11" t="s">
        <v>3145</v>
      </c>
      <c r="C298" s="1">
        <f t="shared" si="45"/>
        <v>1217</v>
      </c>
      <c r="D298" s="7">
        <f>IF(N298&gt;0, RANK(N298,(N298:P298,Q298:AE298)),0)</f>
        <v>1</v>
      </c>
      <c r="E298" s="7">
        <f>IF(O298&gt;0,RANK(O298,(N298:P298,Q298:AE298)),0)</f>
        <v>2</v>
      </c>
      <c r="F298" s="7">
        <f t="shared" si="46"/>
        <v>3</v>
      </c>
      <c r="G298" s="1">
        <f t="shared" si="52"/>
        <v>372</v>
      </c>
      <c r="H298" s="2">
        <f t="shared" si="53"/>
        <v>0.30566967953985208</v>
      </c>
      <c r="I298" s="8"/>
      <c r="J298" s="2">
        <f t="shared" si="47"/>
        <v>0.64502875924404268</v>
      </c>
      <c r="K298" s="2">
        <f t="shared" si="48"/>
        <v>0.33935907970419066</v>
      </c>
      <c r="L298" s="2">
        <f t="shared" si="49"/>
        <v>9.0386195562859491E-3</v>
      </c>
      <c r="M298" s="2">
        <f t="shared" si="50"/>
        <v>6.5735414954807107E-3</v>
      </c>
      <c r="N298" s="1">
        <v>785</v>
      </c>
      <c r="O298" s="1">
        <v>413</v>
      </c>
      <c r="P298" s="1">
        <v>11</v>
      </c>
      <c r="Q298" s="1">
        <v>3</v>
      </c>
      <c r="R298" s="1">
        <v>0</v>
      </c>
      <c r="S298" s="1">
        <v>5</v>
      </c>
      <c r="T298" s="73"/>
      <c r="U298" s="1"/>
      <c r="V298" s="1"/>
      <c r="W298" s="1">
        <v>0</v>
      </c>
      <c r="X298" s="1"/>
      <c r="Y298" s="1"/>
      <c r="Z298" s="1"/>
      <c r="AA298" s="1"/>
      <c r="AB298" s="1"/>
      <c r="AG298" t="str">
        <f t="shared" si="55"/>
        <v>Deer Isle</v>
      </c>
      <c r="AH298" t="s">
        <v>5079</v>
      </c>
      <c r="AI298">
        <v>2</v>
      </c>
      <c r="AJ298">
        <v>404</v>
      </c>
      <c r="AL298" t="s">
        <v>3913</v>
      </c>
      <c r="AM298" t="s">
        <v>3218</v>
      </c>
      <c r="AN298" t="s">
        <v>4019</v>
      </c>
      <c r="AO298" t="s">
        <v>876</v>
      </c>
      <c r="AP298" t="str">
        <f t="shared" si="51"/>
        <v>23009</v>
      </c>
      <c r="AQ298" t="s">
        <v>2389</v>
      </c>
      <c r="AR298" t="str">
        <f t="shared" si="54"/>
        <v>2317145</v>
      </c>
      <c r="AV298">
        <v>123.71</v>
      </c>
      <c r="AW298">
        <v>94.02</v>
      </c>
      <c r="AX298">
        <v>29.7</v>
      </c>
    </row>
    <row r="299" spans="1:50" hidden="1" outlineLevel="1">
      <c r="A299" t="s">
        <v>1431</v>
      </c>
      <c r="B299" s="11" t="s">
        <v>3145</v>
      </c>
      <c r="C299" s="1">
        <f t="shared" si="45"/>
        <v>679</v>
      </c>
      <c r="D299" s="7">
        <f>IF(N299&gt;0, RANK(N299,(N299:P299,Q299:AE299)),0)</f>
        <v>2</v>
      </c>
      <c r="E299" s="7">
        <f>IF(O299&gt;0,RANK(O299,(N299:P299,Q299:AE299)),0)</f>
        <v>1</v>
      </c>
      <c r="F299" s="7">
        <f t="shared" si="46"/>
        <v>4</v>
      </c>
      <c r="G299" s="1">
        <f t="shared" si="52"/>
        <v>51</v>
      </c>
      <c r="H299" s="2">
        <f t="shared" si="53"/>
        <v>7.511045655375552E-2</v>
      </c>
      <c r="I299" s="8"/>
      <c r="J299" s="2">
        <f t="shared" si="47"/>
        <v>0.4374079528718704</v>
      </c>
      <c r="K299" s="2">
        <f t="shared" si="48"/>
        <v>0.51251840942562588</v>
      </c>
      <c r="L299" s="2">
        <f t="shared" si="49"/>
        <v>1.1782032400589101E-2</v>
      </c>
      <c r="M299" s="2">
        <f t="shared" si="50"/>
        <v>3.8291605301914625E-2</v>
      </c>
      <c r="N299" s="1">
        <v>297</v>
      </c>
      <c r="O299" s="1">
        <v>348</v>
      </c>
      <c r="P299" s="1">
        <v>8</v>
      </c>
      <c r="Q299" s="1">
        <v>6</v>
      </c>
      <c r="R299" s="1">
        <v>0</v>
      </c>
      <c r="S299" s="1">
        <v>20</v>
      </c>
      <c r="T299" s="73"/>
      <c r="U299" s="1"/>
      <c r="V299" s="1"/>
      <c r="W299" s="1">
        <v>0</v>
      </c>
      <c r="X299" s="1"/>
      <c r="Y299" s="1"/>
      <c r="Z299" s="1"/>
      <c r="AA299" s="1"/>
      <c r="AB299" s="1"/>
      <c r="AG299" t="str">
        <f t="shared" si="55"/>
        <v>Denmark</v>
      </c>
      <c r="AH299" t="s">
        <v>2904</v>
      </c>
      <c r="AI299">
        <v>2</v>
      </c>
      <c r="AJ299">
        <v>465</v>
      </c>
      <c r="AL299" t="s">
        <v>3913</v>
      </c>
      <c r="AM299" t="s">
        <v>4671</v>
      </c>
      <c r="AN299" t="s">
        <v>3970</v>
      </c>
      <c r="AO299" t="s">
        <v>542</v>
      </c>
      <c r="AP299" t="str">
        <f t="shared" si="51"/>
        <v>23017</v>
      </c>
      <c r="AQ299" t="s">
        <v>2389</v>
      </c>
      <c r="AR299" t="str">
        <f t="shared" si="54"/>
        <v>2317250</v>
      </c>
      <c r="AV299">
        <v>48.6</v>
      </c>
      <c r="AW299">
        <v>3.56</v>
      </c>
      <c r="AX299">
        <v>45.04</v>
      </c>
    </row>
    <row r="300" spans="1:50" hidden="1" outlineLevel="1">
      <c r="A300" t="s">
        <v>5096</v>
      </c>
      <c r="B300" s="11" t="s">
        <v>3145</v>
      </c>
      <c r="C300" s="1">
        <f t="shared" si="45"/>
        <v>22</v>
      </c>
      <c r="D300" s="7">
        <f>IF(N300&gt;0, RANK(N300,(N300:P300,Q300:AE300)),0)</f>
        <v>2</v>
      </c>
      <c r="E300" s="7">
        <f>IF(O300&gt;0,RANK(O300,(N300:P300,Q300:AE300)),0)</f>
        <v>1</v>
      </c>
      <c r="F300" s="7">
        <f t="shared" si="46"/>
        <v>2</v>
      </c>
      <c r="G300" s="1">
        <f t="shared" si="52"/>
        <v>19</v>
      </c>
      <c r="H300" s="2">
        <f t="shared" si="53"/>
        <v>0.86363636363636365</v>
      </c>
      <c r="I300" s="8"/>
      <c r="J300" s="2">
        <f t="shared" si="47"/>
        <v>4.5454545454545456E-2</v>
      </c>
      <c r="K300" s="2">
        <f t="shared" si="48"/>
        <v>0.90909090909090906</v>
      </c>
      <c r="L300" s="2">
        <f t="shared" si="49"/>
        <v>4.5454545454545456E-2</v>
      </c>
      <c r="M300" s="2">
        <f t="shared" si="50"/>
        <v>6.9388939039072284E-17</v>
      </c>
      <c r="N300" s="1">
        <v>1</v>
      </c>
      <c r="O300" s="1">
        <v>20</v>
      </c>
      <c r="P300" s="1">
        <v>1</v>
      </c>
      <c r="Q300" s="1">
        <v>0</v>
      </c>
      <c r="R300" s="1">
        <v>0</v>
      </c>
      <c r="S300" s="1">
        <v>0</v>
      </c>
      <c r="T300" s="73"/>
      <c r="U300" s="1"/>
      <c r="V300" s="1"/>
      <c r="W300" s="1">
        <v>0</v>
      </c>
      <c r="X300" s="1"/>
      <c r="Y300" s="1"/>
      <c r="Z300" s="1"/>
      <c r="AA300" s="1"/>
      <c r="AB300" s="1"/>
      <c r="AG300" t="str">
        <f t="shared" si="55"/>
        <v>Dennistown</v>
      </c>
      <c r="AH300" t="s">
        <v>2304</v>
      </c>
      <c r="AI300">
        <v>2</v>
      </c>
      <c r="AJ300">
        <v>81</v>
      </c>
      <c r="AL300" t="s">
        <v>3913</v>
      </c>
      <c r="AM300" t="s">
        <v>3949</v>
      </c>
      <c r="AN300" t="s">
        <v>3961</v>
      </c>
      <c r="AO300" t="s">
        <v>543</v>
      </c>
      <c r="AP300" t="str">
        <f t="shared" si="51"/>
        <v>23025</v>
      </c>
      <c r="AQ300" t="s">
        <v>486</v>
      </c>
      <c r="AR300" t="str">
        <f t="shared" si="54"/>
        <v>2317285</v>
      </c>
      <c r="AV300">
        <v>40.590000000000003</v>
      </c>
      <c r="AW300">
        <v>1.81</v>
      </c>
      <c r="AX300">
        <v>38.78</v>
      </c>
    </row>
    <row r="301" spans="1:50" hidden="1" outlineLevel="1">
      <c r="A301" t="s">
        <v>2199</v>
      </c>
      <c r="B301" s="11" t="s">
        <v>3145</v>
      </c>
      <c r="C301" s="1">
        <f t="shared" si="45"/>
        <v>186</v>
      </c>
      <c r="D301" s="7">
        <f>IF(N301&gt;0, RANK(N301,(N301:P301,Q301:AE301)),0)</f>
        <v>1</v>
      </c>
      <c r="E301" s="7">
        <f>IF(O301&gt;0,RANK(O301,(N301:P301,Q301:AE301)),0)</f>
        <v>2</v>
      </c>
      <c r="F301" s="7">
        <f t="shared" si="46"/>
        <v>3</v>
      </c>
      <c r="G301" s="1">
        <f t="shared" si="52"/>
        <v>13</v>
      </c>
      <c r="H301" s="2">
        <f t="shared" si="53"/>
        <v>6.9892473118279563E-2</v>
      </c>
      <c r="I301" s="8"/>
      <c r="J301" s="2">
        <f t="shared" si="47"/>
        <v>0.521505376344086</v>
      </c>
      <c r="K301" s="2">
        <f t="shared" si="48"/>
        <v>0.45161290322580644</v>
      </c>
      <c r="L301" s="2">
        <f t="shared" si="49"/>
        <v>1.6129032258064516E-2</v>
      </c>
      <c r="M301" s="2">
        <f t="shared" si="50"/>
        <v>1.0752688172043043E-2</v>
      </c>
      <c r="N301" s="1">
        <v>97</v>
      </c>
      <c r="O301" s="1">
        <v>84</v>
      </c>
      <c r="P301" s="1">
        <v>3</v>
      </c>
      <c r="Q301" s="1">
        <v>1</v>
      </c>
      <c r="R301" s="1">
        <v>0</v>
      </c>
      <c r="S301" s="1">
        <v>1</v>
      </c>
      <c r="T301" s="73"/>
      <c r="U301" s="1"/>
      <c r="V301" s="1"/>
      <c r="W301" s="1">
        <v>0</v>
      </c>
      <c r="X301" s="1"/>
      <c r="Y301" s="1"/>
      <c r="Z301" s="1"/>
      <c r="AA301" s="1"/>
      <c r="AB301" s="1"/>
      <c r="AG301" t="str">
        <f t="shared" si="55"/>
        <v>Dennysville</v>
      </c>
      <c r="AH301" t="s">
        <v>3830</v>
      </c>
      <c r="AI301">
        <v>2</v>
      </c>
      <c r="AJ301">
        <v>202</v>
      </c>
      <c r="AL301" t="s">
        <v>3913</v>
      </c>
      <c r="AM301" t="s">
        <v>3951</v>
      </c>
      <c r="AN301" t="s">
        <v>4264</v>
      </c>
      <c r="AO301" t="s">
        <v>544</v>
      </c>
      <c r="AP301" t="str">
        <f t="shared" si="51"/>
        <v>23029</v>
      </c>
      <c r="AQ301" t="s">
        <v>2389</v>
      </c>
      <c r="AR301" t="str">
        <f t="shared" si="54"/>
        <v>2317355</v>
      </c>
      <c r="AV301">
        <v>15.12</v>
      </c>
      <c r="AW301">
        <v>0.36</v>
      </c>
      <c r="AX301">
        <v>14.76</v>
      </c>
    </row>
    <row r="302" spans="1:50" hidden="1" outlineLevel="1">
      <c r="A302" t="s">
        <v>2225</v>
      </c>
      <c r="B302" s="11" t="s">
        <v>3145</v>
      </c>
      <c r="C302" s="1">
        <f t="shared" si="45"/>
        <v>419</v>
      </c>
      <c r="D302" s="7">
        <f>IF(N302&gt;0, RANK(N302,(N302:P302,Q302:AE302)),0)</f>
        <v>1</v>
      </c>
      <c r="E302" s="7">
        <f>IF(O302&gt;0,RANK(O302,(N302:P302,Q302:AE302)),0)</f>
        <v>2</v>
      </c>
      <c r="F302" s="7">
        <f t="shared" si="46"/>
        <v>0</v>
      </c>
      <c r="G302" s="1">
        <f t="shared" si="52"/>
        <v>11</v>
      </c>
      <c r="H302" s="2">
        <f t="shared" si="53"/>
        <v>2.6252983293556086E-2</v>
      </c>
      <c r="I302" s="8"/>
      <c r="J302" s="2">
        <f t="shared" si="47"/>
        <v>0.5059665871121718</v>
      </c>
      <c r="K302" s="2">
        <f t="shared" si="48"/>
        <v>0.47971360381861577</v>
      </c>
      <c r="L302" s="2">
        <f t="shared" si="49"/>
        <v>0</v>
      </c>
      <c r="M302" s="2">
        <f t="shared" ref="M302:M365" si="56">IF(C302=0,"-",(1-J302-K302-L302))</f>
        <v>1.431980906921243E-2</v>
      </c>
      <c r="N302" s="1">
        <v>212</v>
      </c>
      <c r="O302" s="1">
        <v>201</v>
      </c>
      <c r="P302" s="1">
        <v>0</v>
      </c>
      <c r="Q302" s="1">
        <v>1</v>
      </c>
      <c r="R302" s="1">
        <v>2</v>
      </c>
      <c r="S302" s="1">
        <v>3</v>
      </c>
      <c r="T302" s="73"/>
      <c r="U302" s="1"/>
      <c r="V302" s="1"/>
      <c r="W302" s="1">
        <v>0</v>
      </c>
      <c r="X302" s="1"/>
      <c r="Y302" s="1"/>
      <c r="Z302" s="1"/>
      <c r="AA302" s="1"/>
      <c r="AB302" s="1"/>
      <c r="AG302" t="str">
        <f t="shared" si="55"/>
        <v>Detroit</v>
      </c>
      <c r="AH302" t="s">
        <v>2304</v>
      </c>
      <c r="AI302">
        <v>2</v>
      </c>
      <c r="AJ302">
        <v>254</v>
      </c>
      <c r="AL302" t="s">
        <v>3913</v>
      </c>
      <c r="AM302" t="s">
        <v>3949</v>
      </c>
      <c r="AN302" t="s">
        <v>4370</v>
      </c>
      <c r="AO302" t="s">
        <v>4331</v>
      </c>
      <c r="AP302" t="str">
        <f t="shared" si="51"/>
        <v>23025</v>
      </c>
      <c r="AQ302" t="s">
        <v>2389</v>
      </c>
      <c r="AR302" t="str">
        <f t="shared" si="54"/>
        <v>2317460</v>
      </c>
      <c r="AV302">
        <v>20.41</v>
      </c>
      <c r="AW302">
        <v>0.16</v>
      </c>
      <c r="AX302">
        <v>20.25</v>
      </c>
    </row>
    <row r="303" spans="1:50" hidden="1" outlineLevel="1">
      <c r="A303" t="s">
        <v>1883</v>
      </c>
      <c r="B303" s="11" t="s">
        <v>3145</v>
      </c>
      <c r="C303" s="1">
        <f t="shared" si="45"/>
        <v>1947</v>
      </c>
      <c r="D303" s="7">
        <f>IF(N303&gt;0, RANK(N303,(N303:P303,Q303:AE303)),0)</f>
        <v>2</v>
      </c>
      <c r="E303" s="7">
        <f>IF(O303&gt;0,RANK(O303,(N303:P303,Q303:AE303)),0)</f>
        <v>1</v>
      </c>
      <c r="F303" s="7">
        <f t="shared" si="46"/>
        <v>3</v>
      </c>
      <c r="G303" s="1">
        <f t="shared" si="52"/>
        <v>168</v>
      </c>
      <c r="H303" s="2">
        <f t="shared" si="53"/>
        <v>8.6286594761171037E-2</v>
      </c>
      <c r="I303" s="8"/>
      <c r="J303" s="2">
        <f t="shared" si="47"/>
        <v>0.44735490498202363</v>
      </c>
      <c r="K303" s="2">
        <f t="shared" si="48"/>
        <v>0.53364149974319464</v>
      </c>
      <c r="L303" s="2">
        <f t="shared" si="49"/>
        <v>1.078582434514638E-2</v>
      </c>
      <c r="M303" s="2">
        <f t="shared" si="56"/>
        <v>8.217770929635413E-3</v>
      </c>
      <c r="N303" s="1">
        <v>871</v>
      </c>
      <c r="O303" s="1">
        <v>1039</v>
      </c>
      <c r="P303" s="1">
        <v>21</v>
      </c>
      <c r="Q303" s="1">
        <v>2</v>
      </c>
      <c r="R303" s="1">
        <v>3</v>
      </c>
      <c r="S303" s="1">
        <v>11</v>
      </c>
      <c r="T303" s="73"/>
      <c r="U303" s="1"/>
      <c r="V303" s="1"/>
      <c r="W303" s="1">
        <v>0</v>
      </c>
      <c r="X303" s="1"/>
      <c r="Y303" s="1"/>
      <c r="Z303" s="1"/>
      <c r="AA303" s="1"/>
      <c r="AB303" s="1"/>
      <c r="AG303" t="str">
        <f t="shared" si="55"/>
        <v>Dexter</v>
      </c>
      <c r="AH303" t="s">
        <v>1038</v>
      </c>
      <c r="AI303">
        <v>2</v>
      </c>
      <c r="AJ303">
        <v>173</v>
      </c>
      <c r="AL303" t="s">
        <v>3913</v>
      </c>
      <c r="AM303" t="s">
        <v>4672</v>
      </c>
      <c r="AN303" t="s">
        <v>4262</v>
      </c>
      <c r="AO303" t="s">
        <v>856</v>
      </c>
      <c r="AP303" t="str">
        <f t="shared" si="51"/>
        <v>23019</v>
      </c>
      <c r="AQ303" t="s">
        <v>2389</v>
      </c>
      <c r="AR303" t="str">
        <f t="shared" si="54"/>
        <v>2317530</v>
      </c>
      <c r="AV303">
        <v>37.18</v>
      </c>
      <c r="AW303">
        <v>2</v>
      </c>
      <c r="AX303">
        <v>35.17</v>
      </c>
    </row>
    <row r="304" spans="1:50" hidden="1" outlineLevel="1">
      <c r="A304" t="s">
        <v>1884</v>
      </c>
      <c r="B304" s="11" t="s">
        <v>3145</v>
      </c>
      <c r="C304" s="1">
        <f t="shared" ref="C304:C367" si="57">SUM(N304:AE304)</f>
        <v>1327</v>
      </c>
      <c r="D304" s="7">
        <f>IF(N304&gt;0, RANK(N304,(N304:P304,Q304:AE304)),0)</f>
        <v>1</v>
      </c>
      <c r="E304" s="7">
        <f>IF(O304&gt;0,RANK(O304,(N304:P304,Q304:AE304)),0)</f>
        <v>2</v>
      </c>
      <c r="F304" s="7">
        <f t="shared" ref="F304:F367" si="58">IF(P304&gt;0,RANK(P304,(N304:AE304)),0)</f>
        <v>3</v>
      </c>
      <c r="G304" s="1">
        <f t="shared" si="52"/>
        <v>203</v>
      </c>
      <c r="H304" s="2">
        <f t="shared" si="53"/>
        <v>0.15297663903541825</v>
      </c>
      <c r="I304" s="8"/>
      <c r="J304" s="2">
        <f t="shared" ref="J304:J367" si="59">IF(C304=0,"-",N304/C304)</f>
        <v>0.5636774679728711</v>
      </c>
      <c r="K304" s="2">
        <f t="shared" ref="K304:K367" si="60">IF(C304=0,"-",O304/C304)</f>
        <v>0.41070082893745291</v>
      </c>
      <c r="L304" s="2">
        <f t="shared" ref="L304:L367" si="61">IF(C304=0,"-",P304/C304)</f>
        <v>1.6578749058025623E-2</v>
      </c>
      <c r="M304" s="2">
        <f t="shared" si="56"/>
        <v>9.0429540316503618E-3</v>
      </c>
      <c r="N304" s="1">
        <v>748</v>
      </c>
      <c r="O304" s="1">
        <v>545</v>
      </c>
      <c r="P304" s="1">
        <v>22</v>
      </c>
      <c r="Q304" s="1">
        <v>8</v>
      </c>
      <c r="R304" s="1">
        <v>1</v>
      </c>
      <c r="S304" s="1">
        <v>3</v>
      </c>
      <c r="T304" s="73"/>
      <c r="U304" s="1"/>
      <c r="V304" s="1"/>
      <c r="W304" s="1">
        <v>0</v>
      </c>
      <c r="X304" s="1"/>
      <c r="Y304" s="1"/>
      <c r="Z304" s="1"/>
      <c r="AA304" s="1"/>
      <c r="AB304" s="1"/>
      <c r="AG304" t="str">
        <f t="shared" si="55"/>
        <v>Dixfield</v>
      </c>
      <c r="AH304" t="s">
        <v>2904</v>
      </c>
      <c r="AI304">
        <v>2</v>
      </c>
      <c r="AJ304">
        <v>316</v>
      </c>
      <c r="AL304" t="s">
        <v>3913</v>
      </c>
      <c r="AM304" t="s">
        <v>4671</v>
      </c>
      <c r="AN304" t="s">
        <v>737</v>
      </c>
      <c r="AO304" t="s">
        <v>896</v>
      </c>
      <c r="AP304" t="str">
        <f t="shared" ref="AP304:AP367" si="62">AL304&amp;AM304</f>
        <v>23017</v>
      </c>
      <c r="AQ304" t="s">
        <v>2389</v>
      </c>
      <c r="AR304" t="str">
        <f t="shared" si="54"/>
        <v>2317740</v>
      </c>
      <c r="AV304">
        <v>41.61</v>
      </c>
      <c r="AW304">
        <v>0.41</v>
      </c>
      <c r="AX304">
        <v>41.2</v>
      </c>
    </row>
    <row r="305" spans="1:50" hidden="1" outlineLevel="1">
      <c r="A305" t="s">
        <v>3920</v>
      </c>
      <c r="B305" s="11" t="s">
        <v>3145</v>
      </c>
      <c r="C305" s="1">
        <f t="shared" si="57"/>
        <v>665</v>
      </c>
      <c r="D305" s="7">
        <f>IF(N305&gt;0, RANK(N305,(N305:P305,Q305:AE305)),0)</f>
        <v>2</v>
      </c>
      <c r="E305" s="7">
        <f>IF(O305&gt;0,RANK(O305,(N305:P305,Q305:AE305)),0)</f>
        <v>1</v>
      </c>
      <c r="F305" s="7">
        <f t="shared" si="58"/>
        <v>3</v>
      </c>
      <c r="G305" s="1">
        <f t="shared" si="52"/>
        <v>50</v>
      </c>
      <c r="H305" s="2">
        <f t="shared" si="53"/>
        <v>7.5187969924812026E-2</v>
      </c>
      <c r="I305" s="8"/>
      <c r="J305" s="2">
        <f t="shared" si="59"/>
        <v>0.45112781954887216</v>
      </c>
      <c r="K305" s="2">
        <f t="shared" si="60"/>
        <v>0.52631578947368418</v>
      </c>
      <c r="L305" s="2">
        <f t="shared" si="61"/>
        <v>1.0526315789473684E-2</v>
      </c>
      <c r="M305" s="2">
        <f t="shared" si="56"/>
        <v>1.2030075187969979E-2</v>
      </c>
      <c r="N305" s="1">
        <v>300</v>
      </c>
      <c r="O305" s="1">
        <v>350</v>
      </c>
      <c r="P305" s="1">
        <v>7</v>
      </c>
      <c r="Q305" s="1">
        <v>2</v>
      </c>
      <c r="R305" s="1">
        <v>0</v>
      </c>
      <c r="S305" s="1">
        <v>6</v>
      </c>
      <c r="T305" s="73"/>
      <c r="U305" s="1"/>
      <c r="V305" s="1"/>
      <c r="W305" s="1">
        <v>0</v>
      </c>
      <c r="X305" s="1"/>
      <c r="Y305" s="1"/>
      <c r="Z305" s="1"/>
      <c r="AA305" s="1"/>
      <c r="AB305" s="1"/>
      <c r="AG305" t="str">
        <f t="shared" si="55"/>
        <v>Dixmont</v>
      </c>
      <c r="AH305" t="s">
        <v>1038</v>
      </c>
      <c r="AI305">
        <v>2</v>
      </c>
      <c r="AJ305">
        <v>273</v>
      </c>
      <c r="AL305" t="s">
        <v>3913</v>
      </c>
      <c r="AM305" t="s">
        <v>4672</v>
      </c>
      <c r="AN305" t="s">
        <v>5171</v>
      </c>
      <c r="AO305" t="s">
        <v>563</v>
      </c>
      <c r="AP305" t="str">
        <f t="shared" si="62"/>
        <v>23019</v>
      </c>
      <c r="AQ305" t="s">
        <v>2389</v>
      </c>
      <c r="AR305" t="str">
        <f t="shared" si="54"/>
        <v>2317950</v>
      </c>
      <c r="AV305">
        <v>36.49</v>
      </c>
      <c r="AW305">
        <v>0.15</v>
      </c>
      <c r="AX305">
        <v>36.340000000000003</v>
      </c>
    </row>
    <row r="306" spans="1:50" hidden="1" outlineLevel="1">
      <c r="A306" t="s">
        <v>2821</v>
      </c>
      <c r="B306" s="11" t="s">
        <v>3145</v>
      </c>
      <c r="C306" s="1">
        <f t="shared" si="57"/>
        <v>2344</v>
      </c>
      <c r="D306" s="7">
        <f>IF(N306&gt;0, RANK(N306,(N306:P306,Q306:AE306)),0)</f>
        <v>2</v>
      </c>
      <c r="E306" s="7">
        <f>IF(O306&gt;0,RANK(O306,(N306:P306,Q306:AE306)),0)</f>
        <v>1</v>
      </c>
      <c r="F306" s="7">
        <f t="shared" si="58"/>
        <v>3</v>
      </c>
      <c r="G306" s="1">
        <f t="shared" si="52"/>
        <v>202</v>
      </c>
      <c r="H306" s="2">
        <f t="shared" si="53"/>
        <v>8.6177474402730381E-2</v>
      </c>
      <c r="I306" s="8"/>
      <c r="J306" s="2">
        <f t="shared" si="59"/>
        <v>0.44624573378839588</v>
      </c>
      <c r="K306" s="2">
        <f t="shared" si="60"/>
        <v>0.53242320819112632</v>
      </c>
      <c r="L306" s="2">
        <f t="shared" si="61"/>
        <v>1.4505119453924915E-2</v>
      </c>
      <c r="M306" s="2">
        <f t="shared" si="56"/>
        <v>6.8259385665529401E-3</v>
      </c>
      <c r="N306" s="1">
        <v>1046</v>
      </c>
      <c r="O306" s="1">
        <v>1248</v>
      </c>
      <c r="P306" s="1">
        <v>34</v>
      </c>
      <c r="Q306" s="1">
        <v>8</v>
      </c>
      <c r="R306" s="1">
        <v>3</v>
      </c>
      <c r="S306" s="1">
        <v>5</v>
      </c>
      <c r="T306" s="73"/>
      <c r="U306" s="1"/>
      <c r="V306" s="1"/>
      <c r="W306" s="1">
        <v>0</v>
      </c>
      <c r="X306" s="1"/>
      <c r="Y306" s="1"/>
      <c r="Z306" s="1"/>
      <c r="AA306" s="1"/>
      <c r="AB306" s="1"/>
      <c r="AG306" t="str">
        <f t="shared" si="55"/>
        <v>Dover-Foxcroft</v>
      </c>
      <c r="AH306" t="s">
        <v>2975</v>
      </c>
      <c r="AI306">
        <v>2</v>
      </c>
      <c r="AJ306">
        <v>139</v>
      </c>
      <c r="AL306" t="s">
        <v>3913</v>
      </c>
      <c r="AM306" t="s">
        <v>4350</v>
      </c>
      <c r="AN306" t="s">
        <v>3970</v>
      </c>
      <c r="AO306" t="s">
        <v>564</v>
      </c>
      <c r="AP306" t="str">
        <f t="shared" si="62"/>
        <v>23021</v>
      </c>
      <c r="AQ306" t="s">
        <v>2389</v>
      </c>
      <c r="AR306" t="str">
        <f t="shared" si="54"/>
        <v>2318195</v>
      </c>
      <c r="AV306">
        <v>71.23</v>
      </c>
      <c r="AW306">
        <v>2.98</v>
      </c>
      <c r="AX306">
        <v>68.239999999999995</v>
      </c>
    </row>
    <row r="307" spans="1:50" hidden="1" outlineLevel="1">
      <c r="A307" t="s">
        <v>3198</v>
      </c>
      <c r="B307" s="11" t="s">
        <v>3145</v>
      </c>
      <c r="C307" s="1">
        <f t="shared" si="57"/>
        <v>1003</v>
      </c>
      <c r="D307" s="7">
        <f>IF(N307&gt;0, RANK(N307,(N307:P307,Q307:AE307)),0)</f>
        <v>1</v>
      </c>
      <c r="E307" s="7">
        <f>IF(O307&gt;0,RANK(O307,(N307:P307,Q307:AE307)),0)</f>
        <v>2</v>
      </c>
      <c r="F307" s="7">
        <f t="shared" si="58"/>
        <v>3</v>
      </c>
      <c r="G307" s="1">
        <f t="shared" si="52"/>
        <v>59</v>
      </c>
      <c r="H307" s="2">
        <f t="shared" si="53"/>
        <v>5.8823529411764705E-2</v>
      </c>
      <c r="I307" s="8"/>
      <c r="J307" s="2">
        <f t="shared" si="59"/>
        <v>0.51545363908275177</v>
      </c>
      <c r="K307" s="2">
        <f t="shared" si="60"/>
        <v>0.45663010967098705</v>
      </c>
      <c r="L307" s="2">
        <f t="shared" si="61"/>
        <v>1.2961116650049851E-2</v>
      </c>
      <c r="M307" s="2">
        <f t="shared" si="56"/>
        <v>1.495513459621133E-2</v>
      </c>
      <c r="N307" s="1">
        <v>517</v>
      </c>
      <c r="O307" s="1">
        <v>458</v>
      </c>
      <c r="P307" s="1">
        <v>13</v>
      </c>
      <c r="Q307" s="1">
        <v>4</v>
      </c>
      <c r="R307" s="1">
        <v>4</v>
      </c>
      <c r="S307" s="1">
        <v>7</v>
      </c>
      <c r="T307" s="73"/>
      <c r="U307" s="1"/>
      <c r="V307" s="1"/>
      <c r="W307" s="1">
        <v>0</v>
      </c>
      <c r="X307" s="1"/>
      <c r="Y307" s="1"/>
      <c r="Z307" s="1"/>
      <c r="AA307" s="1"/>
      <c r="AB307" s="1"/>
      <c r="AG307" t="str">
        <f t="shared" si="55"/>
        <v>Dresden</v>
      </c>
      <c r="AH307" t="s">
        <v>3867</v>
      </c>
      <c r="AI307">
        <v>1</v>
      </c>
      <c r="AJ307">
        <v>443</v>
      </c>
      <c r="AL307" t="s">
        <v>3913</v>
      </c>
      <c r="AM307" t="s">
        <v>4670</v>
      </c>
      <c r="AN307" t="s">
        <v>3970</v>
      </c>
      <c r="AO307" t="s">
        <v>565</v>
      </c>
      <c r="AP307" t="str">
        <f t="shared" si="62"/>
        <v>23015</v>
      </c>
      <c r="AQ307" t="s">
        <v>2389</v>
      </c>
      <c r="AR307" t="str">
        <f t="shared" si="54"/>
        <v>2318475</v>
      </c>
      <c r="AV307">
        <v>33.159999999999997</v>
      </c>
      <c r="AW307">
        <v>2.52</v>
      </c>
      <c r="AX307">
        <v>30.64</v>
      </c>
    </row>
    <row r="308" spans="1:50" hidden="1" outlineLevel="1">
      <c r="A308" t="s">
        <v>1720</v>
      </c>
      <c r="B308" s="11" t="s">
        <v>3145</v>
      </c>
      <c r="C308" s="1">
        <f t="shared" si="57"/>
        <v>24</v>
      </c>
      <c r="D308" s="7">
        <f>IF(N308&gt;0, RANK(N308,(N308:P308,Q308:AE308)),0)</f>
        <v>2</v>
      </c>
      <c r="E308" s="7">
        <f>IF(O308&gt;0,RANK(O308,(N308:P308,Q308:AE308)),0)</f>
        <v>1</v>
      </c>
      <c r="F308" s="7">
        <f t="shared" si="58"/>
        <v>0</v>
      </c>
      <c r="G308" s="1">
        <f t="shared" si="52"/>
        <v>18</v>
      </c>
      <c r="H308" s="2">
        <f t="shared" si="53"/>
        <v>0.75</v>
      </c>
      <c r="I308" s="8"/>
      <c r="J308" s="2">
        <f t="shared" si="59"/>
        <v>0.125</v>
      </c>
      <c r="K308" s="2">
        <f t="shared" si="60"/>
        <v>0.875</v>
      </c>
      <c r="L308" s="2">
        <f t="shared" si="61"/>
        <v>0</v>
      </c>
      <c r="M308" s="2">
        <f t="shared" si="56"/>
        <v>0</v>
      </c>
      <c r="N308" s="1">
        <v>3</v>
      </c>
      <c r="O308" s="1">
        <v>21</v>
      </c>
      <c r="P308" s="1">
        <v>0</v>
      </c>
      <c r="Q308" s="1">
        <v>0</v>
      </c>
      <c r="R308" s="1">
        <v>0</v>
      </c>
      <c r="S308" s="1">
        <v>0</v>
      </c>
      <c r="T308" s="73"/>
      <c r="U308" s="1"/>
      <c r="V308" s="1"/>
      <c r="W308" s="1">
        <v>0</v>
      </c>
      <c r="X308" s="1"/>
      <c r="Y308" s="1"/>
      <c r="Z308" s="1"/>
      <c r="AA308" s="1"/>
      <c r="AB308" s="1"/>
      <c r="AG308" t="str">
        <f t="shared" si="55"/>
        <v>Drew</v>
      </c>
      <c r="AH308" t="s">
        <v>1038</v>
      </c>
      <c r="AI308">
        <v>2</v>
      </c>
      <c r="AJ308">
        <v>91</v>
      </c>
      <c r="AL308" t="s">
        <v>3913</v>
      </c>
      <c r="AM308" t="s">
        <v>4672</v>
      </c>
      <c r="AN308" t="s">
        <v>1514</v>
      </c>
      <c r="AO308" t="s">
        <v>138</v>
      </c>
      <c r="AP308" t="str">
        <f t="shared" si="62"/>
        <v>23019</v>
      </c>
      <c r="AQ308" t="s">
        <v>486</v>
      </c>
      <c r="AR308" t="str">
        <f t="shared" si="54"/>
        <v>2318580</v>
      </c>
      <c r="AV308">
        <v>38.78</v>
      </c>
      <c r="AW308">
        <v>1.17</v>
      </c>
      <c r="AX308">
        <v>37.61</v>
      </c>
    </row>
    <row r="309" spans="1:50" hidden="1" outlineLevel="1">
      <c r="A309" t="s">
        <v>2197</v>
      </c>
      <c r="B309" s="11" t="s">
        <v>3145</v>
      </c>
      <c r="C309" s="1">
        <f t="shared" si="57"/>
        <v>2343</v>
      </c>
      <c r="D309" s="7">
        <f>IF(N309&gt;0, RANK(N309,(N309:P309,Q309:AE309)),0)</f>
        <v>2</v>
      </c>
      <c r="E309" s="7">
        <f>IF(O309&gt;0,RANK(O309,(N309:P309,Q309:AE309)),0)</f>
        <v>1</v>
      </c>
      <c r="F309" s="7">
        <f t="shared" si="58"/>
        <v>3</v>
      </c>
      <c r="G309" s="1">
        <f t="shared" si="52"/>
        <v>42</v>
      </c>
      <c r="H309" s="2">
        <f t="shared" si="53"/>
        <v>1.7925736235595392E-2</v>
      </c>
      <c r="I309" s="8"/>
      <c r="J309" s="2">
        <f t="shared" si="59"/>
        <v>0.4818608621425523</v>
      </c>
      <c r="K309" s="2">
        <f t="shared" si="60"/>
        <v>0.49978659837814765</v>
      </c>
      <c r="L309" s="2">
        <f t="shared" si="61"/>
        <v>9.8164746052069995E-3</v>
      </c>
      <c r="M309" s="2">
        <f t="shared" si="56"/>
        <v>8.5360648740930457E-3</v>
      </c>
      <c r="N309" s="1">
        <v>1129</v>
      </c>
      <c r="O309" s="1">
        <v>1171</v>
      </c>
      <c r="P309" s="1">
        <v>23</v>
      </c>
      <c r="Q309" s="1">
        <v>8</v>
      </c>
      <c r="R309" s="1">
        <v>4</v>
      </c>
      <c r="S309" s="1">
        <v>8</v>
      </c>
      <c r="T309" s="73"/>
      <c r="U309" s="1"/>
      <c r="V309" s="1"/>
      <c r="W309" s="1">
        <v>0</v>
      </c>
      <c r="X309" s="1"/>
      <c r="Y309" s="1"/>
      <c r="Z309" s="1"/>
      <c r="AA309" s="1"/>
      <c r="AB309" s="1"/>
      <c r="AG309" t="str">
        <f t="shared" si="55"/>
        <v>Durham</v>
      </c>
      <c r="AH309" t="s">
        <v>1039</v>
      </c>
      <c r="AI309">
        <v>2</v>
      </c>
      <c r="AJ309">
        <v>471</v>
      </c>
      <c r="AL309" t="s">
        <v>3913</v>
      </c>
      <c r="AM309" t="s">
        <v>3988</v>
      </c>
      <c r="AN309" t="s">
        <v>1399</v>
      </c>
      <c r="AO309" t="s">
        <v>553</v>
      </c>
      <c r="AP309" t="str">
        <f t="shared" si="62"/>
        <v>23001</v>
      </c>
      <c r="AQ309" t="s">
        <v>2389</v>
      </c>
      <c r="AR309" t="str">
        <f t="shared" si="54"/>
        <v>2319105</v>
      </c>
      <c r="AV309">
        <v>38.75</v>
      </c>
      <c r="AW309">
        <v>0.65</v>
      </c>
      <c r="AX309">
        <v>38.1</v>
      </c>
    </row>
    <row r="310" spans="1:50" hidden="1" outlineLevel="1">
      <c r="A310" t="s">
        <v>3585</v>
      </c>
      <c r="B310" s="11" t="s">
        <v>3145</v>
      </c>
      <c r="C310" s="1">
        <f t="shared" si="57"/>
        <v>141</v>
      </c>
      <c r="D310" s="7">
        <f>IF(N310&gt;0, RANK(N310,(N310:P310,Q310:AE310)),0)</f>
        <v>2</v>
      </c>
      <c r="E310" s="7">
        <f>IF(O310&gt;0,RANK(O310,(N310:P310,Q310:AE310)),0)</f>
        <v>1</v>
      </c>
      <c r="F310" s="7">
        <f t="shared" si="58"/>
        <v>3</v>
      </c>
      <c r="G310" s="1">
        <f t="shared" si="52"/>
        <v>26</v>
      </c>
      <c r="H310" s="2">
        <f t="shared" si="53"/>
        <v>0.18439716312056736</v>
      </c>
      <c r="I310" s="8"/>
      <c r="J310" s="2">
        <f t="shared" si="59"/>
        <v>0.40425531914893614</v>
      </c>
      <c r="K310" s="2">
        <f t="shared" si="60"/>
        <v>0.58865248226950351</v>
      </c>
      <c r="L310" s="2">
        <f t="shared" si="61"/>
        <v>7.0921985815602835E-3</v>
      </c>
      <c r="M310" s="2">
        <f t="shared" si="56"/>
        <v>1.0408340855860843E-17</v>
      </c>
      <c r="N310" s="1">
        <v>57</v>
      </c>
      <c r="O310" s="1">
        <v>83</v>
      </c>
      <c r="P310" s="1">
        <v>1</v>
      </c>
      <c r="Q310" s="1">
        <v>0</v>
      </c>
      <c r="R310" s="1">
        <v>0</v>
      </c>
      <c r="S310" s="1">
        <v>0</v>
      </c>
      <c r="T310" s="73"/>
      <c r="U310" s="1"/>
      <c r="V310" s="1"/>
      <c r="W310" s="1">
        <v>0</v>
      </c>
      <c r="X310" s="1"/>
      <c r="Y310" s="1"/>
      <c r="Z310" s="1"/>
      <c r="AA310" s="1"/>
      <c r="AB310" s="1"/>
      <c r="AG310" t="str">
        <f t="shared" si="55"/>
        <v>Dyer Brook</v>
      </c>
      <c r="AH310" t="s">
        <v>762</v>
      </c>
      <c r="AI310">
        <v>2</v>
      </c>
      <c r="AJ310">
        <v>62</v>
      </c>
      <c r="AL310" t="s">
        <v>3913</v>
      </c>
      <c r="AM310" t="s">
        <v>3989</v>
      </c>
      <c r="AN310" t="s">
        <v>5171</v>
      </c>
      <c r="AO310" t="s">
        <v>554</v>
      </c>
      <c r="AP310" t="str">
        <f t="shared" si="62"/>
        <v>23003</v>
      </c>
      <c r="AQ310" t="s">
        <v>2389</v>
      </c>
      <c r="AR310" t="str">
        <f t="shared" si="54"/>
        <v>2319210</v>
      </c>
      <c r="AV310">
        <v>38.51</v>
      </c>
      <c r="AW310">
        <v>0.01</v>
      </c>
      <c r="AX310">
        <v>38.5</v>
      </c>
    </row>
    <row r="311" spans="1:50" hidden="1" outlineLevel="1">
      <c r="A311" t="s">
        <v>3853</v>
      </c>
      <c r="B311" s="11" t="s">
        <v>3145</v>
      </c>
      <c r="C311" s="1">
        <f t="shared" si="57"/>
        <v>497</v>
      </c>
      <c r="D311" s="7">
        <f>IF(N311&gt;0, RANK(N311,(N311:P311,Q311:AE311)),0)</f>
        <v>1</v>
      </c>
      <c r="E311" s="7">
        <f>IF(O311&gt;0,RANK(O311,(N311:P311,Q311:AE311)),0)</f>
        <v>2</v>
      </c>
      <c r="F311" s="7">
        <f t="shared" si="58"/>
        <v>3</v>
      </c>
      <c r="G311" s="1">
        <f t="shared" si="52"/>
        <v>163</v>
      </c>
      <c r="H311" s="2">
        <f t="shared" si="53"/>
        <v>0.32796780684104626</v>
      </c>
      <c r="I311" s="8"/>
      <c r="J311" s="2">
        <f t="shared" si="59"/>
        <v>0.65392354124748486</v>
      </c>
      <c r="K311" s="2">
        <f t="shared" si="60"/>
        <v>0.32595573440643866</v>
      </c>
      <c r="L311" s="2">
        <f t="shared" si="61"/>
        <v>1.2072434607645875E-2</v>
      </c>
      <c r="M311" s="2">
        <f t="shared" si="56"/>
        <v>8.048289738430605E-3</v>
      </c>
      <c r="N311" s="1">
        <v>325</v>
      </c>
      <c r="O311" s="1">
        <v>162</v>
      </c>
      <c r="P311" s="1">
        <v>6</v>
      </c>
      <c r="Q311" s="1">
        <v>2</v>
      </c>
      <c r="R311" s="1">
        <v>0</v>
      </c>
      <c r="S311" s="1">
        <v>2</v>
      </c>
      <c r="T311" s="73"/>
      <c r="U311" s="1"/>
      <c r="V311" s="1"/>
      <c r="W311" s="1">
        <v>0</v>
      </c>
      <c r="X311" s="1"/>
      <c r="Y311" s="1"/>
      <c r="Z311" s="1"/>
      <c r="AA311" s="1"/>
      <c r="AB311" s="1"/>
      <c r="AG311" t="str">
        <f t="shared" si="55"/>
        <v>Eagle Lake</v>
      </c>
      <c r="AH311" t="s">
        <v>762</v>
      </c>
      <c r="AI311">
        <v>2</v>
      </c>
      <c r="AJ311">
        <v>17</v>
      </c>
      <c r="AL311" t="s">
        <v>3913</v>
      </c>
      <c r="AM311" t="s">
        <v>3989</v>
      </c>
      <c r="AN311" t="s">
        <v>5224</v>
      </c>
      <c r="AO311" t="s">
        <v>798</v>
      </c>
      <c r="AP311" t="str">
        <f t="shared" si="62"/>
        <v>23003</v>
      </c>
      <c r="AQ311" t="s">
        <v>2389</v>
      </c>
      <c r="AR311" t="str">
        <f t="shared" si="54"/>
        <v>2319420</v>
      </c>
      <c r="AV311">
        <v>39.31</v>
      </c>
      <c r="AW311">
        <v>2.13</v>
      </c>
      <c r="AX311">
        <v>37.18</v>
      </c>
    </row>
    <row r="312" spans="1:50" hidden="1" outlineLevel="1">
      <c r="A312" t="s">
        <v>3854</v>
      </c>
      <c r="B312" s="11" t="s">
        <v>3145</v>
      </c>
      <c r="C312" s="1">
        <f t="shared" si="57"/>
        <v>687</v>
      </c>
      <c r="D312" s="7">
        <f>IF(N312&gt;0, RANK(N312,(N312:P312,Q312:AE312)),0)</f>
        <v>2</v>
      </c>
      <c r="E312" s="7">
        <f>IF(O312&gt;0,RANK(O312,(N312:P312,Q312:AE312)),0)</f>
        <v>1</v>
      </c>
      <c r="F312" s="7">
        <f t="shared" si="58"/>
        <v>3</v>
      </c>
      <c r="G312" s="1">
        <f t="shared" si="52"/>
        <v>86</v>
      </c>
      <c r="H312" s="2">
        <f t="shared" si="53"/>
        <v>0.12518195050946143</v>
      </c>
      <c r="I312" s="8"/>
      <c r="J312" s="2">
        <f t="shared" si="59"/>
        <v>0.43231441048034935</v>
      </c>
      <c r="K312" s="2">
        <f t="shared" si="60"/>
        <v>0.55749636098981081</v>
      </c>
      <c r="L312" s="2">
        <f t="shared" si="61"/>
        <v>7.2780203784570596E-3</v>
      </c>
      <c r="M312" s="2">
        <f t="shared" si="56"/>
        <v>2.9112081513827737E-3</v>
      </c>
      <c r="N312" s="1">
        <v>297</v>
      </c>
      <c r="O312" s="1">
        <v>383</v>
      </c>
      <c r="P312" s="1">
        <v>5</v>
      </c>
      <c r="Q312" s="1">
        <v>1</v>
      </c>
      <c r="R312" s="1">
        <v>1</v>
      </c>
      <c r="S312" s="1">
        <v>0</v>
      </c>
      <c r="T312" s="73"/>
      <c r="U312" s="1"/>
      <c r="V312" s="1"/>
      <c r="W312" s="1">
        <v>0</v>
      </c>
      <c r="X312" s="1"/>
      <c r="Y312" s="1"/>
      <c r="Z312" s="1"/>
      <c r="AA312" s="1"/>
      <c r="AB312" s="1"/>
      <c r="AG312" t="str">
        <f t="shared" si="55"/>
        <v>East Machias</v>
      </c>
      <c r="AH312" t="s">
        <v>3830</v>
      </c>
      <c r="AI312">
        <v>2</v>
      </c>
      <c r="AJ312">
        <v>243</v>
      </c>
      <c r="AL312" t="s">
        <v>3913</v>
      </c>
      <c r="AM312" t="s">
        <v>3951</v>
      </c>
      <c r="AN312" t="s">
        <v>4202</v>
      </c>
      <c r="AO312" t="s">
        <v>819</v>
      </c>
      <c r="AP312" t="str">
        <f t="shared" si="62"/>
        <v>23029</v>
      </c>
      <c r="AQ312" t="s">
        <v>2389</v>
      </c>
      <c r="AR312" t="str">
        <f t="shared" si="54"/>
        <v>2320960</v>
      </c>
      <c r="AV312">
        <v>40.01</v>
      </c>
      <c r="AW312">
        <v>4.8</v>
      </c>
      <c r="AX312">
        <v>35.21</v>
      </c>
    </row>
    <row r="313" spans="1:50" hidden="1" outlineLevel="1">
      <c r="A313" t="s">
        <v>3855</v>
      </c>
      <c r="B313" s="11" t="s">
        <v>3145</v>
      </c>
      <c r="C313" s="1">
        <f t="shared" si="57"/>
        <v>1129</v>
      </c>
      <c r="D313" s="7">
        <f>IF(N313&gt;0, RANK(N313,(N313:P313,Q313:AE313)),0)</f>
        <v>1</v>
      </c>
      <c r="E313" s="7">
        <f>IF(O313&gt;0,RANK(O313,(N313:P313,Q313:AE313)),0)</f>
        <v>2</v>
      </c>
      <c r="F313" s="7">
        <f t="shared" si="58"/>
        <v>3</v>
      </c>
      <c r="G313" s="1">
        <f t="shared" si="52"/>
        <v>166</v>
      </c>
      <c r="H313" s="2">
        <f t="shared" si="53"/>
        <v>0.14703277236492471</v>
      </c>
      <c r="I313" s="8"/>
      <c r="J313" s="2">
        <f t="shared" si="59"/>
        <v>0.566873339238264</v>
      </c>
      <c r="K313" s="2">
        <f t="shared" si="60"/>
        <v>0.41984056687333926</v>
      </c>
      <c r="L313" s="2">
        <f t="shared" si="61"/>
        <v>9.7431355181576609E-3</v>
      </c>
      <c r="M313" s="2">
        <f t="shared" si="56"/>
        <v>3.542958370239083E-3</v>
      </c>
      <c r="N313" s="1">
        <v>640</v>
      </c>
      <c r="O313" s="1">
        <v>474</v>
      </c>
      <c r="P313" s="1">
        <v>11</v>
      </c>
      <c r="Q313" s="1">
        <v>0</v>
      </c>
      <c r="R313" s="1">
        <v>0</v>
      </c>
      <c r="S313" s="1">
        <v>4</v>
      </c>
      <c r="T313" s="73"/>
      <c r="U313" s="1"/>
      <c r="V313" s="1"/>
      <c r="W313" s="1">
        <v>0</v>
      </c>
      <c r="X313" s="1"/>
      <c r="Y313" s="1"/>
      <c r="Z313" s="1"/>
      <c r="AA313" s="1"/>
      <c r="AB313" s="1"/>
      <c r="AG313" t="str">
        <f t="shared" si="55"/>
        <v>East Millinocket</v>
      </c>
      <c r="AH313" t="s">
        <v>1038</v>
      </c>
      <c r="AI313">
        <v>2</v>
      </c>
      <c r="AJ313">
        <v>87</v>
      </c>
      <c r="AL313" t="s">
        <v>3913</v>
      </c>
      <c r="AM313" t="s">
        <v>4672</v>
      </c>
      <c r="AN313" t="s">
        <v>5224</v>
      </c>
      <c r="AO313" t="s">
        <v>820</v>
      </c>
      <c r="AP313" t="str">
        <f t="shared" si="62"/>
        <v>23019</v>
      </c>
      <c r="AQ313" t="s">
        <v>2389</v>
      </c>
      <c r="AR313" t="str">
        <f t="shared" si="54"/>
        <v>2321030</v>
      </c>
      <c r="AV313">
        <v>7.89</v>
      </c>
      <c r="AW313">
        <v>0.76</v>
      </c>
      <c r="AX313">
        <v>7.13</v>
      </c>
    </row>
    <row r="314" spans="1:50" hidden="1" outlineLevel="1">
      <c r="A314" t="s">
        <v>3586</v>
      </c>
      <c r="B314" s="11" t="s">
        <v>3145</v>
      </c>
      <c r="C314" s="1">
        <f t="shared" si="57"/>
        <v>233</v>
      </c>
      <c r="D314" s="7">
        <f>IF(N314&gt;0, RANK(N314,(N314:P314,Q314:AE314)),0)</f>
        <v>2</v>
      </c>
      <c r="E314" s="7">
        <f>IF(O314&gt;0,RANK(O314,(N314:P314,Q314:AE314)),0)</f>
        <v>1</v>
      </c>
      <c r="F314" s="7">
        <f t="shared" si="58"/>
        <v>3</v>
      </c>
      <c r="G314" s="1">
        <f t="shared" si="52"/>
        <v>27</v>
      </c>
      <c r="H314" s="2">
        <f t="shared" si="53"/>
        <v>0.11587982832618025</v>
      </c>
      <c r="I314" s="8"/>
      <c r="J314" s="2">
        <f t="shared" si="59"/>
        <v>0.42489270386266093</v>
      </c>
      <c r="K314" s="2">
        <f t="shared" si="60"/>
        <v>0.54077253218884125</v>
      </c>
      <c r="L314" s="2">
        <f t="shared" si="61"/>
        <v>3.0042918454935622E-2</v>
      </c>
      <c r="M314" s="2">
        <f t="shared" si="56"/>
        <v>4.2918454935622595E-3</v>
      </c>
      <c r="N314" s="1">
        <v>99</v>
      </c>
      <c r="O314" s="1">
        <v>126</v>
      </c>
      <c r="P314" s="1">
        <v>7</v>
      </c>
      <c r="Q314" s="1">
        <v>1</v>
      </c>
      <c r="R314" s="1">
        <v>0</v>
      </c>
      <c r="S314" s="1">
        <v>0</v>
      </c>
      <c r="T314" s="73"/>
      <c r="U314" s="1"/>
      <c r="V314" s="1"/>
      <c r="W314" s="1">
        <v>0</v>
      </c>
      <c r="X314" s="1"/>
      <c r="Y314" s="1"/>
      <c r="Z314" s="1"/>
      <c r="AA314" s="1"/>
      <c r="AB314" s="1"/>
      <c r="AG314" t="str">
        <f t="shared" si="55"/>
        <v>Eastbrook</v>
      </c>
      <c r="AH314" t="s">
        <v>5079</v>
      </c>
      <c r="AI314">
        <v>2</v>
      </c>
      <c r="AJ314">
        <v>274</v>
      </c>
      <c r="AL314" t="s">
        <v>3913</v>
      </c>
      <c r="AM314" t="s">
        <v>3218</v>
      </c>
      <c r="AN314" t="s">
        <v>4371</v>
      </c>
      <c r="AO314" t="s">
        <v>821</v>
      </c>
      <c r="AP314" t="str">
        <f t="shared" si="62"/>
        <v>23009</v>
      </c>
      <c r="AQ314" t="s">
        <v>2389</v>
      </c>
      <c r="AR314" t="str">
        <f t="shared" si="54"/>
        <v>2319770</v>
      </c>
      <c r="AV314">
        <v>37.590000000000003</v>
      </c>
      <c r="AW314">
        <v>4.32</v>
      </c>
      <c r="AX314">
        <v>33.28</v>
      </c>
    </row>
    <row r="315" spans="1:50" hidden="1" outlineLevel="1">
      <c r="A315" t="s">
        <v>2444</v>
      </c>
      <c r="B315" s="11" t="s">
        <v>3145</v>
      </c>
      <c r="C315" s="1">
        <f t="shared" si="57"/>
        <v>705</v>
      </c>
      <c r="D315" s="7">
        <f>IF(N315&gt;0, RANK(N315,(N315:P315,Q315:AE315)),0)</f>
        <v>2</v>
      </c>
      <c r="E315" s="7">
        <f>IF(O315&gt;0,RANK(O315,(N315:P315,Q315:AE315)),0)</f>
        <v>1</v>
      </c>
      <c r="F315" s="7">
        <f t="shared" si="58"/>
        <v>3</v>
      </c>
      <c r="G315" s="1">
        <f t="shared" si="52"/>
        <v>103</v>
      </c>
      <c r="H315" s="2">
        <f t="shared" si="53"/>
        <v>0.14609929078014183</v>
      </c>
      <c r="I315" s="8"/>
      <c r="J315" s="2">
        <f t="shared" si="59"/>
        <v>0.41702127659574467</v>
      </c>
      <c r="K315" s="2">
        <f t="shared" si="60"/>
        <v>0.56312056737588656</v>
      </c>
      <c r="L315" s="2">
        <f t="shared" si="61"/>
        <v>1.4184397163120567E-2</v>
      </c>
      <c r="M315" s="2">
        <f t="shared" si="56"/>
        <v>5.673758865248256E-3</v>
      </c>
      <c r="N315" s="1">
        <v>294</v>
      </c>
      <c r="O315" s="1">
        <v>397</v>
      </c>
      <c r="P315" s="1">
        <v>10</v>
      </c>
      <c r="Q315" s="1">
        <v>2</v>
      </c>
      <c r="R315" s="1">
        <v>2</v>
      </c>
      <c r="S315" s="1">
        <v>0</v>
      </c>
      <c r="T315" s="73"/>
      <c r="U315" s="1"/>
      <c r="V315" s="1"/>
      <c r="W315" s="1">
        <v>0</v>
      </c>
      <c r="X315" s="1"/>
      <c r="Y315" s="1"/>
      <c r="Z315" s="1"/>
      <c r="AA315" s="1"/>
      <c r="AB315" s="1"/>
      <c r="AG315" t="str">
        <f t="shared" si="55"/>
        <v>Easton</v>
      </c>
      <c r="AH315" t="s">
        <v>762</v>
      </c>
      <c r="AI315">
        <v>2</v>
      </c>
      <c r="AJ315">
        <v>36</v>
      </c>
      <c r="AL315" t="s">
        <v>3913</v>
      </c>
      <c r="AM315" t="s">
        <v>3989</v>
      </c>
      <c r="AN315" t="s">
        <v>4264</v>
      </c>
      <c r="AO315" t="s">
        <v>4366</v>
      </c>
      <c r="AP315" t="str">
        <f t="shared" si="62"/>
        <v>23003</v>
      </c>
      <c r="AQ315" t="s">
        <v>2389</v>
      </c>
      <c r="AR315" t="str">
        <f t="shared" si="54"/>
        <v>2321380</v>
      </c>
      <c r="AV315">
        <v>38.96</v>
      </c>
      <c r="AW315">
        <v>0.22</v>
      </c>
      <c r="AX315">
        <v>38.74</v>
      </c>
    </row>
    <row r="316" spans="1:50" hidden="1" outlineLevel="1">
      <c r="A316" t="s">
        <v>2852</v>
      </c>
      <c r="B316" s="11" t="s">
        <v>3145</v>
      </c>
      <c r="C316" s="1">
        <f t="shared" si="57"/>
        <v>923</v>
      </c>
      <c r="D316" s="7">
        <f>IF(N316&gt;0, RANK(N316,(N316:P316,Q316:AE316)),0)</f>
        <v>1</v>
      </c>
      <c r="E316" s="7">
        <f>IF(O316&gt;0,RANK(O316,(N316:P316,Q316:AE316)),0)</f>
        <v>2</v>
      </c>
      <c r="F316" s="7">
        <f t="shared" si="58"/>
        <v>3</v>
      </c>
      <c r="G316" s="1">
        <f t="shared" si="52"/>
        <v>166</v>
      </c>
      <c r="H316" s="2">
        <f t="shared" si="53"/>
        <v>0.17984832069339113</v>
      </c>
      <c r="I316" s="8"/>
      <c r="J316" s="2">
        <f t="shared" si="59"/>
        <v>0.58071505958829905</v>
      </c>
      <c r="K316" s="2">
        <f t="shared" si="60"/>
        <v>0.40086673889490793</v>
      </c>
      <c r="L316" s="2">
        <f t="shared" si="61"/>
        <v>8.6673889490790895E-3</v>
      </c>
      <c r="M316" s="2">
        <f t="shared" si="56"/>
        <v>9.7508125677139307E-3</v>
      </c>
      <c r="N316" s="1">
        <v>536</v>
      </c>
      <c r="O316" s="1">
        <v>370</v>
      </c>
      <c r="P316" s="1">
        <v>8</v>
      </c>
      <c r="Q316" s="1">
        <v>5</v>
      </c>
      <c r="R316" s="1">
        <v>1</v>
      </c>
      <c r="S316" s="1">
        <v>3</v>
      </c>
      <c r="T316" s="73"/>
      <c r="U316" s="1"/>
      <c r="V316" s="1"/>
      <c r="W316" s="1">
        <v>0</v>
      </c>
      <c r="X316" s="1"/>
      <c r="Y316" s="1"/>
      <c r="Z316" s="1"/>
      <c r="AA316" s="1"/>
      <c r="AB316" s="1"/>
      <c r="AG316" t="str">
        <f t="shared" si="55"/>
        <v>Eastport</v>
      </c>
      <c r="AH316" t="s">
        <v>3830</v>
      </c>
      <c r="AI316">
        <v>2</v>
      </c>
      <c r="AJ316">
        <v>212</v>
      </c>
      <c r="AL316" t="s">
        <v>3913</v>
      </c>
      <c r="AM316" t="s">
        <v>3951</v>
      </c>
      <c r="AN316" t="s">
        <v>4266</v>
      </c>
      <c r="AO316" t="s">
        <v>822</v>
      </c>
      <c r="AP316" t="str">
        <f t="shared" si="62"/>
        <v>23029</v>
      </c>
      <c r="AQ316" t="s">
        <v>4593</v>
      </c>
      <c r="AR316" t="str">
        <f t="shared" si="54"/>
        <v>2321730</v>
      </c>
      <c r="AV316">
        <v>12.06</v>
      </c>
      <c r="AW316">
        <v>8.4</v>
      </c>
      <c r="AX316">
        <v>3.66</v>
      </c>
    </row>
    <row r="317" spans="1:50" hidden="1" outlineLevel="1">
      <c r="A317" t="s">
        <v>2809</v>
      </c>
      <c r="B317" s="11" t="s">
        <v>3145</v>
      </c>
      <c r="C317" s="1">
        <f t="shared" si="57"/>
        <v>1293</v>
      </c>
      <c r="D317" s="7">
        <f>IF(N317&gt;0, RANK(N317,(N317:P317,Q317:AE317)),0)</f>
        <v>2</v>
      </c>
      <c r="E317" s="7">
        <f>IF(O317&gt;0,RANK(O317,(N317:P317,Q317:AE317)),0)</f>
        <v>1</v>
      </c>
      <c r="F317" s="7">
        <f t="shared" si="58"/>
        <v>3</v>
      </c>
      <c r="G317" s="1">
        <f t="shared" si="52"/>
        <v>94</v>
      </c>
      <c r="H317" s="2">
        <f t="shared" si="53"/>
        <v>7.2699149265274557E-2</v>
      </c>
      <c r="I317" s="8"/>
      <c r="J317" s="2">
        <f t="shared" si="59"/>
        <v>0.45552977571539055</v>
      </c>
      <c r="K317" s="2">
        <f t="shared" si="60"/>
        <v>0.52822892498066509</v>
      </c>
      <c r="L317" s="2">
        <f t="shared" si="61"/>
        <v>8.5073472544470227E-3</v>
      </c>
      <c r="M317" s="2">
        <f t="shared" si="56"/>
        <v>7.7339520494973338E-3</v>
      </c>
      <c r="N317" s="1">
        <v>589</v>
      </c>
      <c r="O317" s="1">
        <v>683</v>
      </c>
      <c r="P317" s="1">
        <v>11</v>
      </c>
      <c r="Q317" s="1">
        <v>4</v>
      </c>
      <c r="R317" s="1">
        <v>1</v>
      </c>
      <c r="S317" s="1">
        <v>5</v>
      </c>
      <c r="T317" s="73"/>
      <c r="U317" s="1"/>
      <c r="V317" s="1"/>
      <c r="W317" s="1">
        <v>0</v>
      </c>
      <c r="X317" s="1"/>
      <c r="Y317" s="1"/>
      <c r="Z317" s="1"/>
      <c r="AA317" s="1"/>
      <c r="AB317" s="1"/>
      <c r="AG317" t="str">
        <f t="shared" si="55"/>
        <v>Eddington</v>
      </c>
      <c r="AH317" t="s">
        <v>1038</v>
      </c>
      <c r="AI317">
        <v>2</v>
      </c>
      <c r="AJ317">
        <v>234</v>
      </c>
      <c r="AL317" t="s">
        <v>3913</v>
      </c>
      <c r="AM317" t="s">
        <v>4672</v>
      </c>
      <c r="AN317" t="s">
        <v>4264</v>
      </c>
      <c r="AO317" t="s">
        <v>823</v>
      </c>
      <c r="AP317" t="str">
        <f t="shared" si="62"/>
        <v>23019</v>
      </c>
      <c r="AQ317" t="s">
        <v>2389</v>
      </c>
      <c r="AR317" t="str">
        <f t="shared" si="54"/>
        <v>2322535</v>
      </c>
      <c r="AV317">
        <v>26.52</v>
      </c>
      <c r="AW317">
        <v>1.41</v>
      </c>
      <c r="AX317">
        <v>25.11</v>
      </c>
    </row>
    <row r="318" spans="1:50" hidden="1" outlineLevel="1">
      <c r="A318" t="s">
        <v>2536</v>
      </c>
      <c r="B318" s="11" t="s">
        <v>3145</v>
      </c>
      <c r="C318" s="1">
        <f t="shared" si="57"/>
        <v>794</v>
      </c>
      <c r="D318" s="7">
        <f>IF(N318&gt;0, RANK(N318,(N318:P318,Q318:AE318)),0)</f>
        <v>1</v>
      </c>
      <c r="E318" s="7">
        <f>IF(O318&gt;0,RANK(O318,(N318:P318,Q318:AE318)),0)</f>
        <v>2</v>
      </c>
      <c r="F318" s="7">
        <f t="shared" si="58"/>
        <v>4</v>
      </c>
      <c r="G318" s="1">
        <f t="shared" si="52"/>
        <v>58</v>
      </c>
      <c r="H318" s="2">
        <f t="shared" si="53"/>
        <v>7.3047858942065488E-2</v>
      </c>
      <c r="I318" s="8"/>
      <c r="J318" s="2">
        <f t="shared" si="59"/>
        <v>0.53022670025188912</v>
      </c>
      <c r="K318" s="2">
        <f t="shared" si="60"/>
        <v>0.45717884130982367</v>
      </c>
      <c r="L318" s="2">
        <f t="shared" si="61"/>
        <v>3.778337531486146E-3</v>
      </c>
      <c r="M318" s="2">
        <f t="shared" si="56"/>
        <v>8.8161209068010685E-3</v>
      </c>
      <c r="N318" s="1">
        <v>421</v>
      </c>
      <c r="O318" s="1">
        <v>363</v>
      </c>
      <c r="P318" s="1">
        <v>3</v>
      </c>
      <c r="Q318" s="1">
        <v>4</v>
      </c>
      <c r="R318" s="1">
        <v>0</v>
      </c>
      <c r="S318" s="1">
        <v>3</v>
      </c>
      <c r="T318" s="73"/>
      <c r="U318" s="1"/>
      <c r="V318" s="1"/>
      <c r="W318" s="1">
        <v>0</v>
      </c>
      <c r="X318" s="1"/>
      <c r="Y318" s="1"/>
      <c r="Z318" s="1"/>
      <c r="AA318" s="1"/>
      <c r="AB318" s="1"/>
      <c r="AG318" t="str">
        <f t="shared" si="55"/>
        <v>Edgecomb</v>
      </c>
      <c r="AH318" t="s">
        <v>3867</v>
      </c>
      <c r="AI318">
        <v>1</v>
      </c>
      <c r="AJ318">
        <v>472</v>
      </c>
      <c r="AL318" t="s">
        <v>3913</v>
      </c>
      <c r="AM318" t="s">
        <v>4670</v>
      </c>
      <c r="AN318" t="s">
        <v>737</v>
      </c>
      <c r="AO318" t="s">
        <v>824</v>
      </c>
      <c r="AP318" t="str">
        <f t="shared" si="62"/>
        <v>23015</v>
      </c>
      <c r="AQ318" t="s">
        <v>2389</v>
      </c>
      <c r="AR318" t="str">
        <f t="shared" si="54"/>
        <v>2322675</v>
      </c>
      <c r="AV318">
        <v>20.78</v>
      </c>
      <c r="AW318">
        <v>2.71</v>
      </c>
      <c r="AX318">
        <v>18.07</v>
      </c>
    </row>
    <row r="319" spans="1:50" hidden="1" outlineLevel="1">
      <c r="A319" t="s">
        <v>3203</v>
      </c>
      <c r="B319" s="11" t="s">
        <v>3145</v>
      </c>
      <c r="C319" s="1">
        <f t="shared" si="57"/>
        <v>143</v>
      </c>
      <c r="D319" s="7">
        <f>IF(N319&gt;0, RANK(N319,(N319:P319,Q319:AE319)),0)</f>
        <v>1</v>
      </c>
      <c r="E319" s="7">
        <f>IF(O319&gt;0,RANK(O319,(N319:P319,Q319:AE319)),0)</f>
        <v>2</v>
      </c>
      <c r="F319" s="7">
        <f t="shared" si="58"/>
        <v>3</v>
      </c>
      <c r="G319" s="1">
        <f t="shared" si="52"/>
        <v>12</v>
      </c>
      <c r="H319" s="2">
        <f t="shared" si="53"/>
        <v>8.3916083916083919E-2</v>
      </c>
      <c r="I319" s="8"/>
      <c r="J319" s="2">
        <f t="shared" si="59"/>
        <v>0.53146853146853146</v>
      </c>
      <c r="K319" s="2">
        <f t="shared" si="60"/>
        <v>0.44755244755244755</v>
      </c>
      <c r="L319" s="2">
        <f t="shared" si="61"/>
        <v>1.3986013986013986E-2</v>
      </c>
      <c r="M319" s="2">
        <f t="shared" si="56"/>
        <v>6.9930069930070043E-3</v>
      </c>
      <c r="N319" s="1">
        <v>76</v>
      </c>
      <c r="O319" s="1">
        <v>64</v>
      </c>
      <c r="P319" s="1">
        <v>2</v>
      </c>
      <c r="Q319" s="1">
        <v>1</v>
      </c>
      <c r="R319" s="1">
        <v>0</v>
      </c>
      <c r="S319" s="1">
        <v>0</v>
      </c>
      <c r="T319" s="73"/>
      <c r="U319" s="1"/>
      <c r="V319" s="1"/>
      <c r="W319" s="1">
        <v>0</v>
      </c>
      <c r="X319" s="1"/>
      <c r="Y319" s="1"/>
      <c r="Z319" s="1"/>
      <c r="AA319" s="1"/>
      <c r="AB319" s="1"/>
      <c r="AG319" t="str">
        <f t="shared" si="55"/>
        <v>Edinburg</v>
      </c>
      <c r="AH319" t="s">
        <v>1038</v>
      </c>
      <c r="AI319">
        <v>2</v>
      </c>
      <c r="AJ319">
        <v>148</v>
      </c>
      <c r="AL319" t="s">
        <v>3913</v>
      </c>
      <c r="AM319" t="s">
        <v>4672</v>
      </c>
      <c r="AN319" t="s">
        <v>4202</v>
      </c>
      <c r="AO319" t="s">
        <v>825</v>
      </c>
      <c r="AP319" t="str">
        <f t="shared" si="62"/>
        <v>23019</v>
      </c>
      <c r="AQ319" t="s">
        <v>2389</v>
      </c>
      <c r="AR319" t="str">
        <f t="shared" si="54"/>
        <v>2322710</v>
      </c>
      <c r="AV319">
        <v>35.049999999999997</v>
      </c>
      <c r="AW319">
        <v>0</v>
      </c>
      <c r="AX319">
        <v>35.049999999999997</v>
      </c>
    </row>
    <row r="320" spans="1:50" hidden="1" outlineLevel="1">
      <c r="A320" t="s">
        <v>1944</v>
      </c>
      <c r="B320" s="11" t="s">
        <v>3145</v>
      </c>
      <c r="C320" s="1">
        <f t="shared" si="57"/>
        <v>175</v>
      </c>
      <c r="D320" s="7">
        <f>IF(N320&gt;0, RANK(N320,(N320:P320,Q320:AE320)),0)</f>
        <v>2</v>
      </c>
      <c r="E320" s="7">
        <f>IF(O320&gt;0,RANK(O320,(N320:P320,Q320:AE320)),0)</f>
        <v>1</v>
      </c>
      <c r="F320" s="7">
        <f t="shared" si="58"/>
        <v>3</v>
      </c>
      <c r="G320" s="1">
        <f t="shared" si="52"/>
        <v>18</v>
      </c>
      <c r="H320" s="2">
        <f t="shared" si="53"/>
        <v>0.10285714285714286</v>
      </c>
      <c r="I320" s="8"/>
      <c r="J320" s="2">
        <f t="shared" si="59"/>
        <v>0.42285714285714288</v>
      </c>
      <c r="K320" s="2">
        <f t="shared" si="60"/>
        <v>0.52571428571428569</v>
      </c>
      <c r="L320" s="2">
        <f t="shared" si="61"/>
        <v>3.4285714285714287E-2</v>
      </c>
      <c r="M320" s="2">
        <f t="shared" si="56"/>
        <v>1.7142857142857203E-2</v>
      </c>
      <c r="N320" s="1">
        <v>74</v>
      </c>
      <c r="O320" s="1">
        <v>92</v>
      </c>
      <c r="P320" s="1">
        <v>6</v>
      </c>
      <c r="Q320" s="1">
        <v>2</v>
      </c>
      <c r="R320" s="1">
        <v>0</v>
      </c>
      <c r="S320" s="1">
        <v>1</v>
      </c>
      <c r="T320" s="73"/>
      <c r="U320" s="1"/>
      <c r="V320" s="1"/>
      <c r="W320" s="1">
        <v>0</v>
      </c>
      <c r="X320" s="1"/>
      <c r="Y320" s="1"/>
      <c r="Z320" s="1"/>
      <c r="AA320" s="1"/>
      <c r="AB320" s="1"/>
      <c r="AG320" t="str">
        <f>A320</f>
        <v>Edmunds</v>
      </c>
      <c r="AH320" t="s">
        <v>3830</v>
      </c>
      <c r="AI320">
        <v>2</v>
      </c>
      <c r="AJ320" t="e">
        <v>#N/A</v>
      </c>
      <c r="AL320" t="s">
        <v>3913</v>
      </c>
      <c r="AM320" t="s">
        <v>3951</v>
      </c>
      <c r="AO320" s="117" t="s">
        <v>5146</v>
      </c>
      <c r="AP320" t="str">
        <f t="shared" si="62"/>
        <v>23029</v>
      </c>
      <c r="AQ320" t="s">
        <v>4597</v>
      </c>
      <c r="AR320" t="str">
        <f t="shared" si="54"/>
        <v>2322800</v>
      </c>
    </row>
    <row r="321" spans="1:50" hidden="1" outlineLevel="1">
      <c r="A321" t="s">
        <v>3233</v>
      </c>
      <c r="B321" s="11" t="s">
        <v>3145</v>
      </c>
      <c r="C321" s="1">
        <f t="shared" si="57"/>
        <v>3938</v>
      </c>
      <c r="D321" s="7">
        <f>IF(N321&gt;0, RANK(N321,(N321:P321,Q321:AE321)),0)</f>
        <v>1</v>
      </c>
      <c r="E321" s="7">
        <f>IF(O321&gt;0,RANK(O321,(N321:P321,Q321:AE321)),0)</f>
        <v>2</v>
      </c>
      <c r="F321" s="7">
        <f t="shared" si="58"/>
        <v>3</v>
      </c>
      <c r="G321" s="1">
        <f t="shared" si="52"/>
        <v>443</v>
      </c>
      <c r="H321" s="2">
        <f t="shared" si="53"/>
        <v>0.11249365159979685</v>
      </c>
      <c r="I321" s="8"/>
      <c r="J321" s="2">
        <f t="shared" si="59"/>
        <v>0.54951752158456069</v>
      </c>
      <c r="K321" s="2">
        <f t="shared" si="60"/>
        <v>0.43702386998476384</v>
      </c>
      <c r="L321" s="2">
        <f t="shared" si="61"/>
        <v>6.8562722194007112E-3</v>
      </c>
      <c r="M321" s="2">
        <f t="shared" si="56"/>
        <v>6.6023362112747671E-3</v>
      </c>
      <c r="N321" s="1">
        <v>2164</v>
      </c>
      <c r="O321" s="1">
        <v>1721</v>
      </c>
      <c r="P321" s="1">
        <v>27</v>
      </c>
      <c r="Q321" s="1">
        <v>3</v>
      </c>
      <c r="R321" s="1">
        <v>2</v>
      </c>
      <c r="S321" s="1">
        <v>21</v>
      </c>
      <c r="T321" s="73"/>
      <c r="U321" s="1"/>
      <c r="V321" s="1"/>
      <c r="W321" s="1">
        <v>0</v>
      </c>
      <c r="X321" s="1"/>
      <c r="Y321" s="1"/>
      <c r="Z321" s="1"/>
      <c r="AA321" s="1"/>
      <c r="AB321" s="1"/>
      <c r="AG321" t="str">
        <f t="shared" si="55"/>
        <v>Eliot</v>
      </c>
      <c r="AH321" t="s">
        <v>4359</v>
      </c>
      <c r="AI321">
        <v>1</v>
      </c>
      <c r="AJ321">
        <v>545</v>
      </c>
      <c r="AL321" t="s">
        <v>3913</v>
      </c>
      <c r="AM321" t="s">
        <v>3971</v>
      </c>
      <c r="AN321" t="s">
        <v>3961</v>
      </c>
      <c r="AO321" t="s">
        <v>826</v>
      </c>
      <c r="AP321" t="str">
        <f t="shared" si="62"/>
        <v>23031</v>
      </c>
      <c r="AQ321" t="s">
        <v>2389</v>
      </c>
      <c r="AR321" t="str">
        <f t="shared" si="54"/>
        <v>2322955</v>
      </c>
      <c r="AV321">
        <v>21.27</v>
      </c>
      <c r="AW321">
        <v>1.55</v>
      </c>
      <c r="AX321">
        <v>19.72</v>
      </c>
    </row>
    <row r="322" spans="1:50" hidden="1" outlineLevel="1">
      <c r="A322" t="s">
        <v>1769</v>
      </c>
      <c r="B322" s="11" t="s">
        <v>3145</v>
      </c>
      <c r="C322" s="1">
        <f t="shared" si="57"/>
        <v>4066</v>
      </c>
      <c r="D322" s="7">
        <f>IF(N322&gt;0, RANK(N322,(N322:P322,Q322:AE322)),0)</f>
        <v>2</v>
      </c>
      <c r="E322" s="7">
        <f>IF(O322&gt;0,RANK(O322,(N322:P322,Q322:AE322)),0)</f>
        <v>1</v>
      </c>
      <c r="F322" s="7">
        <f t="shared" si="58"/>
        <v>3</v>
      </c>
      <c r="G322" s="1">
        <f t="shared" si="52"/>
        <v>200</v>
      </c>
      <c r="H322" s="2">
        <f t="shared" si="53"/>
        <v>4.9188391539596657E-2</v>
      </c>
      <c r="I322" s="8"/>
      <c r="J322" s="2">
        <f t="shared" si="59"/>
        <v>0.46630595179537632</v>
      </c>
      <c r="K322" s="2">
        <f t="shared" si="60"/>
        <v>0.5154943433349729</v>
      </c>
      <c r="L322" s="2">
        <f t="shared" si="61"/>
        <v>1.3034923757993113E-2</v>
      </c>
      <c r="M322" s="2">
        <f t="shared" si="56"/>
        <v>5.1647811116577215E-3</v>
      </c>
      <c r="N322" s="1">
        <v>1896</v>
      </c>
      <c r="O322" s="1">
        <v>2096</v>
      </c>
      <c r="P322" s="1">
        <v>53</v>
      </c>
      <c r="Q322" s="1">
        <v>7</v>
      </c>
      <c r="R322" s="1">
        <v>6</v>
      </c>
      <c r="S322" s="1">
        <v>8</v>
      </c>
      <c r="T322" s="73"/>
      <c r="U322" s="1"/>
      <c r="V322" s="1"/>
      <c r="W322" s="1">
        <v>0</v>
      </c>
      <c r="X322" s="1"/>
      <c r="Y322" s="1"/>
      <c r="Z322" s="1"/>
      <c r="AA322" s="1"/>
      <c r="AB322" s="1"/>
      <c r="AG322" t="str">
        <f t="shared" si="55"/>
        <v>Ellsworth</v>
      </c>
      <c r="AH322" t="s">
        <v>5079</v>
      </c>
      <c r="AI322">
        <v>2</v>
      </c>
      <c r="AJ322">
        <v>295</v>
      </c>
      <c r="AL322" t="s">
        <v>3913</v>
      </c>
      <c r="AM322" t="s">
        <v>3218</v>
      </c>
      <c r="AN322" t="s">
        <v>4002</v>
      </c>
      <c r="AO322" t="s">
        <v>1544</v>
      </c>
      <c r="AP322" t="str">
        <f t="shared" si="62"/>
        <v>23009</v>
      </c>
      <c r="AQ322" t="s">
        <v>4593</v>
      </c>
      <c r="AR322" t="str">
        <f t="shared" si="54"/>
        <v>2323200</v>
      </c>
      <c r="AV322">
        <v>93.82</v>
      </c>
      <c r="AW322">
        <v>14.57</v>
      </c>
      <c r="AX322">
        <v>79.25</v>
      </c>
    </row>
    <row r="323" spans="1:50" hidden="1" outlineLevel="1">
      <c r="A323" t="s">
        <v>3558</v>
      </c>
      <c r="B323" s="11" t="s">
        <v>3145</v>
      </c>
      <c r="C323" s="1">
        <f t="shared" si="57"/>
        <v>504</v>
      </c>
      <c r="D323" s="7">
        <f>IF(N323&gt;0, RANK(N323,(N323:P323,Q323:AE323)),0)</f>
        <v>2</v>
      </c>
      <c r="E323" s="7">
        <f>IF(O323&gt;0,RANK(O323,(N323:P323,Q323:AE323)),0)</f>
        <v>1</v>
      </c>
      <c r="F323" s="7">
        <f t="shared" si="58"/>
        <v>4</v>
      </c>
      <c r="G323" s="1">
        <f t="shared" si="52"/>
        <v>41</v>
      </c>
      <c r="H323" s="2">
        <f t="shared" ref="H323:H386" si="63">IF(C323&gt;0,G323/C323,0)</f>
        <v>8.1349206349206352E-2</v>
      </c>
      <c r="I323" s="8"/>
      <c r="J323" s="2">
        <f t="shared" si="59"/>
        <v>0.44444444444444442</v>
      </c>
      <c r="K323" s="2">
        <f t="shared" si="60"/>
        <v>0.52579365079365081</v>
      </c>
      <c r="L323" s="2">
        <f t="shared" si="61"/>
        <v>1.1904761904761904E-2</v>
      </c>
      <c r="M323" s="2">
        <f t="shared" si="56"/>
        <v>1.7857142857142863E-2</v>
      </c>
      <c r="N323" s="1">
        <v>224</v>
      </c>
      <c r="O323" s="1">
        <v>265</v>
      </c>
      <c r="P323" s="1">
        <v>6</v>
      </c>
      <c r="Q323" s="1">
        <v>0</v>
      </c>
      <c r="R323" s="1">
        <v>2</v>
      </c>
      <c r="S323" s="1">
        <v>7</v>
      </c>
      <c r="T323" s="73"/>
      <c r="U323" s="1"/>
      <c r="V323" s="1"/>
      <c r="W323" s="1">
        <v>0</v>
      </c>
      <c r="X323" s="1"/>
      <c r="Y323" s="1"/>
      <c r="Z323" s="1"/>
      <c r="AA323" s="1"/>
      <c r="AB323" s="1"/>
      <c r="AG323" t="str">
        <f t="shared" si="55"/>
        <v>Embden</v>
      </c>
      <c r="AH323" t="s">
        <v>2304</v>
      </c>
      <c r="AI323">
        <v>2</v>
      </c>
      <c r="AJ323">
        <v>203</v>
      </c>
      <c r="AL323" t="s">
        <v>3913</v>
      </c>
      <c r="AM323" t="s">
        <v>3949</v>
      </c>
      <c r="AN323" t="s">
        <v>4019</v>
      </c>
      <c r="AO323" t="s">
        <v>1545</v>
      </c>
      <c r="AP323" t="str">
        <f t="shared" si="62"/>
        <v>23025</v>
      </c>
      <c r="AQ323" t="s">
        <v>2389</v>
      </c>
      <c r="AR323" t="str">
        <f t="shared" si="54"/>
        <v>2323410</v>
      </c>
      <c r="AV323">
        <v>44.06</v>
      </c>
      <c r="AW323">
        <v>3.95</v>
      </c>
      <c r="AX323">
        <v>40.11</v>
      </c>
    </row>
    <row r="324" spans="1:50" hidden="1" outlineLevel="1">
      <c r="A324" t="s">
        <v>2871</v>
      </c>
      <c r="B324" s="11" t="s">
        <v>3145</v>
      </c>
      <c r="C324" s="1">
        <f t="shared" si="57"/>
        <v>861</v>
      </c>
      <c r="D324" s="7">
        <f>IF(N324&gt;0, RANK(N324,(N324:P324,Q324:AE324)),0)</f>
        <v>2</v>
      </c>
      <c r="E324" s="7">
        <f>IF(O324&gt;0,RANK(O324,(N324:P324,Q324:AE324)),0)</f>
        <v>1</v>
      </c>
      <c r="F324" s="7">
        <f t="shared" si="58"/>
        <v>3</v>
      </c>
      <c r="G324" s="1">
        <f t="shared" ref="G324:G387" si="64">IF(C324&gt;0,MAX(N324:P324)-LARGE(N324:P324,2),0)</f>
        <v>38</v>
      </c>
      <c r="H324" s="2">
        <f t="shared" si="63"/>
        <v>4.4134727061556328E-2</v>
      </c>
      <c r="I324" s="8"/>
      <c r="J324" s="2">
        <f t="shared" si="59"/>
        <v>0.46573751451800233</v>
      </c>
      <c r="K324" s="2">
        <f t="shared" si="60"/>
        <v>0.50987224157955868</v>
      </c>
      <c r="L324" s="2">
        <f t="shared" si="61"/>
        <v>1.8583042973286876E-2</v>
      </c>
      <c r="M324" s="2">
        <f t="shared" si="56"/>
        <v>5.8072009291521703E-3</v>
      </c>
      <c r="N324" s="1">
        <v>401</v>
      </c>
      <c r="O324" s="1">
        <v>439</v>
      </c>
      <c r="P324" s="1">
        <v>16</v>
      </c>
      <c r="Q324" s="1">
        <v>3</v>
      </c>
      <c r="R324" s="1">
        <v>1</v>
      </c>
      <c r="S324" s="1">
        <v>1</v>
      </c>
      <c r="T324" s="73"/>
      <c r="U324" s="1"/>
      <c r="V324" s="1"/>
      <c r="W324" s="1">
        <v>0</v>
      </c>
      <c r="X324" s="1"/>
      <c r="Y324" s="1"/>
      <c r="Z324" s="1"/>
      <c r="AA324" s="1"/>
      <c r="AB324" s="1"/>
      <c r="AG324" t="str">
        <f t="shared" si="55"/>
        <v>Enfield</v>
      </c>
      <c r="AH324" t="s">
        <v>1038</v>
      </c>
      <c r="AI324">
        <v>2</v>
      </c>
      <c r="AJ324">
        <v>128</v>
      </c>
      <c r="AL324" t="s">
        <v>3913</v>
      </c>
      <c r="AM324" t="s">
        <v>4672</v>
      </c>
      <c r="AN324" t="s">
        <v>4266</v>
      </c>
      <c r="AO324" t="s">
        <v>3645</v>
      </c>
      <c r="AP324" t="str">
        <f t="shared" si="62"/>
        <v>23019</v>
      </c>
      <c r="AQ324" t="s">
        <v>2389</v>
      </c>
      <c r="AR324" t="str">
        <f t="shared" si="54"/>
        <v>2323620</v>
      </c>
      <c r="AV324">
        <v>33.17</v>
      </c>
      <c r="AW324">
        <v>5.28</v>
      </c>
      <c r="AX324">
        <v>27.88</v>
      </c>
    </row>
    <row r="325" spans="1:50" hidden="1" outlineLevel="1">
      <c r="A325" t="s">
        <v>3625</v>
      </c>
      <c r="B325" s="11" t="s">
        <v>3145</v>
      </c>
      <c r="C325" s="1">
        <f t="shared" si="57"/>
        <v>558</v>
      </c>
      <c r="D325" s="7">
        <f>IF(N325&gt;0, RANK(N325,(N325:P325,Q325:AE325)),0)</f>
        <v>2</v>
      </c>
      <c r="E325" s="7">
        <f>IF(O325&gt;0,RANK(O325,(N325:P325,Q325:AE325)),0)</f>
        <v>1</v>
      </c>
      <c r="F325" s="7">
        <f t="shared" si="58"/>
        <v>3</v>
      </c>
      <c r="G325" s="1">
        <f t="shared" si="64"/>
        <v>52</v>
      </c>
      <c r="H325" s="2">
        <f t="shared" si="63"/>
        <v>9.3189964157706098E-2</v>
      </c>
      <c r="I325" s="8"/>
      <c r="J325" s="2">
        <f t="shared" si="59"/>
        <v>0.44623655913978494</v>
      </c>
      <c r="K325" s="2">
        <f t="shared" si="60"/>
        <v>0.53942652329749108</v>
      </c>
      <c r="L325" s="2">
        <f t="shared" si="61"/>
        <v>8.9605734767025085E-3</v>
      </c>
      <c r="M325" s="2">
        <f t="shared" si="56"/>
        <v>5.3763440860214191E-3</v>
      </c>
      <c r="N325" s="1">
        <v>249</v>
      </c>
      <c r="O325" s="1">
        <v>301</v>
      </c>
      <c r="P325" s="1">
        <v>5</v>
      </c>
      <c r="Q325" s="1">
        <v>1</v>
      </c>
      <c r="R325" s="1">
        <v>0</v>
      </c>
      <c r="S325" s="1">
        <v>2</v>
      </c>
      <c r="T325" s="73"/>
      <c r="U325" s="1"/>
      <c r="V325" s="1"/>
      <c r="W325" s="1">
        <v>0</v>
      </c>
      <c r="X325" s="1"/>
      <c r="Y325" s="1"/>
      <c r="Z325" s="1"/>
      <c r="AA325" s="1"/>
      <c r="AB325" s="1"/>
      <c r="AG325" t="str">
        <f t="shared" si="55"/>
        <v>Etna</v>
      </c>
      <c r="AH325" t="s">
        <v>1038</v>
      </c>
      <c r="AI325">
        <v>2</v>
      </c>
      <c r="AJ325">
        <v>245</v>
      </c>
      <c r="AL325" t="s">
        <v>3913</v>
      </c>
      <c r="AM325" t="s">
        <v>4672</v>
      </c>
      <c r="AN325" t="s">
        <v>4533</v>
      </c>
      <c r="AO325" t="s">
        <v>1238</v>
      </c>
      <c r="AP325" t="str">
        <f t="shared" si="62"/>
        <v>23019</v>
      </c>
      <c r="AQ325" t="s">
        <v>2389</v>
      </c>
      <c r="AR325" t="str">
        <f t="shared" ref="AR325:AR388" si="65">AL325&amp;AO325</f>
        <v>2323865</v>
      </c>
      <c r="AV325">
        <v>24.63</v>
      </c>
      <c r="AW325">
        <v>0.2</v>
      </c>
      <c r="AX325">
        <v>24.43</v>
      </c>
    </row>
    <row r="326" spans="1:50" hidden="1" outlineLevel="1">
      <c r="A326" t="s">
        <v>1083</v>
      </c>
      <c r="B326" s="11" t="s">
        <v>3145</v>
      </c>
      <c r="C326" s="1">
        <f t="shared" si="57"/>
        <v>394</v>
      </c>
      <c r="D326" s="7">
        <f>IF(N326&gt;0, RANK(N326,(N326:P326,Q326:AE326)),0)</f>
        <v>1</v>
      </c>
      <c r="E326" s="7">
        <f>IF(O326&gt;0,RANK(O326,(N326:P326,Q326:AE326)),0)</f>
        <v>2</v>
      </c>
      <c r="F326" s="7">
        <f t="shared" si="58"/>
        <v>3</v>
      </c>
      <c r="G326" s="1">
        <f t="shared" si="64"/>
        <v>15</v>
      </c>
      <c r="H326" s="2">
        <f t="shared" si="63"/>
        <v>3.8071065989847719E-2</v>
      </c>
      <c r="I326" s="8"/>
      <c r="J326" s="2">
        <f t="shared" si="59"/>
        <v>0.50507614213197971</v>
      </c>
      <c r="K326" s="2">
        <f t="shared" si="60"/>
        <v>0.46700507614213199</v>
      </c>
      <c r="L326" s="2">
        <f t="shared" si="61"/>
        <v>2.2842639593908629E-2</v>
      </c>
      <c r="M326" s="2">
        <f t="shared" si="56"/>
        <v>5.076142131979669E-3</v>
      </c>
      <c r="N326" s="1">
        <v>199</v>
      </c>
      <c r="O326" s="1">
        <v>184</v>
      </c>
      <c r="P326" s="1">
        <v>9</v>
      </c>
      <c r="Q326" s="1">
        <v>0</v>
      </c>
      <c r="R326" s="1">
        <v>1</v>
      </c>
      <c r="S326" s="1">
        <v>1</v>
      </c>
      <c r="T326" s="73"/>
      <c r="U326" s="1"/>
      <c r="V326" s="1"/>
      <c r="W326" s="1">
        <v>0</v>
      </c>
      <c r="X326" s="1"/>
      <c r="Y326" s="1"/>
      <c r="Z326" s="1"/>
      <c r="AA326" s="1"/>
      <c r="AB326" s="1"/>
      <c r="AG326" t="str">
        <f t="shared" ref="AG326:AG389" si="66">A326</f>
        <v>Eustis</v>
      </c>
      <c r="AH326" t="s">
        <v>3082</v>
      </c>
      <c r="AI326">
        <v>2</v>
      </c>
      <c r="AJ326">
        <v>145</v>
      </c>
      <c r="AL326" t="s">
        <v>3913</v>
      </c>
      <c r="AM326" t="s">
        <v>2597</v>
      </c>
      <c r="AN326" t="s">
        <v>778</v>
      </c>
      <c r="AO326" t="s">
        <v>1239</v>
      </c>
      <c r="AP326" t="str">
        <f t="shared" si="62"/>
        <v>23007</v>
      </c>
      <c r="AQ326" t="s">
        <v>2389</v>
      </c>
      <c r="AR326" t="str">
        <f t="shared" si="65"/>
        <v>2324005</v>
      </c>
      <c r="AV326">
        <v>41.35</v>
      </c>
      <c r="AW326">
        <v>2.23</v>
      </c>
      <c r="AX326">
        <v>39.119999999999997</v>
      </c>
    </row>
    <row r="327" spans="1:50" hidden="1" outlineLevel="1">
      <c r="A327" t="s">
        <v>2980</v>
      </c>
      <c r="B327" s="11" t="s">
        <v>3145</v>
      </c>
      <c r="C327" s="1">
        <f t="shared" si="57"/>
        <v>573</v>
      </c>
      <c r="D327" s="7">
        <f>IF(N327&gt;0, RANK(N327,(N327:P327,Q327:AE327)),0)</f>
        <v>2</v>
      </c>
      <c r="E327" s="7">
        <f>IF(O327&gt;0,RANK(O327,(N327:P327,Q327:AE327)),0)</f>
        <v>1</v>
      </c>
      <c r="F327" s="7">
        <f t="shared" si="58"/>
        <v>3</v>
      </c>
      <c r="G327" s="1">
        <f t="shared" si="64"/>
        <v>91</v>
      </c>
      <c r="H327" s="2">
        <f t="shared" si="63"/>
        <v>0.15881326352530542</v>
      </c>
      <c r="I327" s="8"/>
      <c r="J327" s="2">
        <f t="shared" si="59"/>
        <v>0.41535776614310643</v>
      </c>
      <c r="K327" s="2">
        <f t="shared" si="60"/>
        <v>0.57417102966841183</v>
      </c>
      <c r="L327" s="2">
        <f t="shared" si="61"/>
        <v>8.7260034904013961E-3</v>
      </c>
      <c r="M327" s="2">
        <f t="shared" si="56"/>
        <v>1.7452006980802903E-3</v>
      </c>
      <c r="N327" s="1">
        <v>238</v>
      </c>
      <c r="O327" s="1">
        <v>329</v>
      </c>
      <c r="P327" s="1">
        <v>5</v>
      </c>
      <c r="Q327" s="1">
        <v>1</v>
      </c>
      <c r="R327" s="1">
        <v>0</v>
      </c>
      <c r="S327" s="1">
        <v>0</v>
      </c>
      <c r="T327" s="73"/>
      <c r="U327" s="1"/>
      <c r="V327" s="1"/>
      <c r="W327" s="1">
        <v>0</v>
      </c>
      <c r="X327" s="1"/>
      <c r="Y327" s="1"/>
      <c r="Z327" s="1"/>
      <c r="AA327" s="1"/>
      <c r="AB327" s="1"/>
      <c r="AG327" t="str">
        <f t="shared" si="66"/>
        <v>Exeter</v>
      </c>
      <c r="AH327" t="s">
        <v>1038</v>
      </c>
      <c r="AI327">
        <v>2</v>
      </c>
      <c r="AJ327">
        <v>190</v>
      </c>
      <c r="AL327" t="s">
        <v>3913</v>
      </c>
      <c r="AM327" t="s">
        <v>4672</v>
      </c>
      <c r="AN327" t="s">
        <v>4802</v>
      </c>
      <c r="AO327" t="s">
        <v>939</v>
      </c>
      <c r="AP327" t="str">
        <f t="shared" si="62"/>
        <v>23019</v>
      </c>
      <c r="AQ327" t="s">
        <v>2389</v>
      </c>
      <c r="AR327" t="str">
        <f t="shared" si="65"/>
        <v>2324110</v>
      </c>
      <c r="AV327">
        <v>38.44</v>
      </c>
      <c r="AW327">
        <v>0.03</v>
      </c>
      <c r="AX327">
        <v>38.409999999999997</v>
      </c>
    </row>
    <row r="328" spans="1:50" hidden="1" outlineLevel="1">
      <c r="A328" t="s">
        <v>4066</v>
      </c>
      <c r="B328" s="11" t="s">
        <v>3145</v>
      </c>
      <c r="C328" s="1">
        <f t="shared" si="57"/>
        <v>3487</v>
      </c>
      <c r="D328" s="7">
        <f>IF(N328&gt;0, RANK(N328,(N328:P328,Q328:AE328)),0)</f>
        <v>1</v>
      </c>
      <c r="E328" s="7">
        <f>IF(O328&gt;0,RANK(O328,(N328:P328,Q328:AE328)),0)</f>
        <v>2</v>
      </c>
      <c r="F328" s="7">
        <f t="shared" si="58"/>
        <v>3</v>
      </c>
      <c r="G328" s="1">
        <f t="shared" si="64"/>
        <v>425</v>
      </c>
      <c r="H328" s="2">
        <f t="shared" si="63"/>
        <v>0.12188127330083166</v>
      </c>
      <c r="I328" s="8"/>
      <c r="J328" s="2">
        <f t="shared" si="59"/>
        <v>0.5497562374533983</v>
      </c>
      <c r="K328" s="2">
        <f t="shared" si="60"/>
        <v>0.42787496415256665</v>
      </c>
      <c r="L328" s="2">
        <f t="shared" si="61"/>
        <v>1.1757958130197877E-2</v>
      </c>
      <c r="M328" s="2">
        <f t="shared" si="56"/>
        <v>1.0610840263837172E-2</v>
      </c>
      <c r="N328" s="1">
        <v>1917</v>
      </c>
      <c r="O328" s="1">
        <v>1492</v>
      </c>
      <c r="P328" s="1">
        <v>41</v>
      </c>
      <c r="Q328" s="1">
        <v>5</v>
      </c>
      <c r="R328" s="1">
        <v>6</v>
      </c>
      <c r="S328" s="1">
        <v>26</v>
      </c>
      <c r="T328" s="73"/>
      <c r="U328" s="1"/>
      <c r="V328" s="1"/>
      <c r="W328" s="1">
        <v>0</v>
      </c>
      <c r="X328" s="1"/>
      <c r="Y328" s="1"/>
      <c r="Z328" s="1"/>
      <c r="AA328" s="1"/>
      <c r="AB328" s="1"/>
      <c r="AG328" t="str">
        <f t="shared" si="66"/>
        <v>Fairfield</v>
      </c>
      <c r="AH328" t="s">
        <v>2304</v>
      </c>
      <c r="AI328">
        <v>2</v>
      </c>
      <c r="AJ328">
        <v>287</v>
      </c>
      <c r="AL328" t="s">
        <v>3913</v>
      </c>
      <c r="AM328" t="s">
        <v>3949</v>
      </c>
      <c r="AN328" t="s">
        <v>4371</v>
      </c>
      <c r="AO328" t="s">
        <v>940</v>
      </c>
      <c r="AP328" t="str">
        <f t="shared" si="62"/>
        <v>23025</v>
      </c>
      <c r="AQ328" t="s">
        <v>2389</v>
      </c>
      <c r="AR328" t="str">
        <f t="shared" si="65"/>
        <v>2324320</v>
      </c>
      <c r="AV328">
        <v>54.62</v>
      </c>
      <c r="AW328">
        <v>0.85</v>
      </c>
      <c r="AX328">
        <v>53.77</v>
      </c>
    </row>
    <row r="329" spans="1:50" hidden="1" outlineLevel="1">
      <c r="A329" t="s">
        <v>2251</v>
      </c>
      <c r="B329" s="11" t="s">
        <v>3145</v>
      </c>
      <c r="C329" s="1">
        <f t="shared" si="57"/>
        <v>7090</v>
      </c>
      <c r="D329" s="7">
        <f>IF(N329&gt;0, RANK(N329,(N329:P329,Q329:AE329)),0)</f>
        <v>1</v>
      </c>
      <c r="E329" s="7">
        <f>IF(O329&gt;0,RANK(O329,(N329:P329,Q329:AE329)),0)</f>
        <v>2</v>
      </c>
      <c r="F329" s="7">
        <f t="shared" si="58"/>
        <v>3</v>
      </c>
      <c r="G329" s="1">
        <f t="shared" si="64"/>
        <v>380</v>
      </c>
      <c r="H329" s="2">
        <f t="shared" si="63"/>
        <v>5.3596614950634697E-2</v>
      </c>
      <c r="I329" s="8"/>
      <c r="J329" s="2">
        <f t="shared" si="59"/>
        <v>0.51974612129760223</v>
      </c>
      <c r="K329" s="2">
        <f t="shared" si="60"/>
        <v>0.46614950634696756</v>
      </c>
      <c r="L329" s="2">
        <f t="shared" si="61"/>
        <v>9.5909732016925247E-3</v>
      </c>
      <c r="M329" s="2">
        <f t="shared" si="56"/>
        <v>4.5133991537376923E-3</v>
      </c>
      <c r="N329" s="1">
        <v>3685</v>
      </c>
      <c r="O329" s="1">
        <v>3305</v>
      </c>
      <c r="P329" s="1">
        <v>68</v>
      </c>
      <c r="Q329" s="1">
        <v>19</v>
      </c>
      <c r="R329" s="1">
        <v>3</v>
      </c>
      <c r="S329" s="1">
        <v>10</v>
      </c>
      <c r="T329" s="73"/>
      <c r="U329" s="1"/>
      <c r="V329" s="1"/>
      <c r="W329" s="1">
        <v>0</v>
      </c>
      <c r="X329" s="1"/>
      <c r="Y329" s="1"/>
      <c r="Z329" s="1"/>
      <c r="AA329" s="1"/>
      <c r="AB329" s="1"/>
      <c r="AG329" t="str">
        <f t="shared" si="66"/>
        <v>Falmouth</v>
      </c>
      <c r="AH329" t="s">
        <v>2450</v>
      </c>
      <c r="AI329">
        <v>1</v>
      </c>
      <c r="AJ329">
        <v>508</v>
      </c>
      <c r="AL329" t="s">
        <v>3913</v>
      </c>
      <c r="AM329" t="s">
        <v>3632</v>
      </c>
      <c r="AN329" t="s">
        <v>3970</v>
      </c>
      <c r="AO329" t="s">
        <v>285</v>
      </c>
      <c r="AP329" t="str">
        <f t="shared" si="62"/>
        <v>23005</v>
      </c>
      <c r="AQ329" t="s">
        <v>2389</v>
      </c>
      <c r="AR329" t="str">
        <f t="shared" si="65"/>
        <v>2324495</v>
      </c>
      <c r="AV329">
        <v>37.409999999999997</v>
      </c>
      <c r="AW329">
        <v>7.8</v>
      </c>
      <c r="AX329">
        <v>29.62</v>
      </c>
    </row>
    <row r="330" spans="1:50" hidden="1" outlineLevel="1">
      <c r="A330" t="s">
        <v>2578</v>
      </c>
      <c r="B330" s="11" t="s">
        <v>3145</v>
      </c>
      <c r="C330" s="1">
        <f t="shared" si="57"/>
        <v>1708</v>
      </c>
      <c r="D330" s="7">
        <f>IF(N330&gt;0, RANK(N330,(N330:P330,Q330:AE330)),0)</f>
        <v>1</v>
      </c>
      <c r="E330" s="7">
        <f>IF(O330&gt;0,RANK(O330,(N330:P330,Q330:AE330)),0)</f>
        <v>2</v>
      </c>
      <c r="F330" s="7">
        <f t="shared" si="58"/>
        <v>3</v>
      </c>
      <c r="G330" s="1">
        <f t="shared" si="64"/>
        <v>72</v>
      </c>
      <c r="H330" s="2">
        <f t="shared" si="63"/>
        <v>4.2154566744730677E-2</v>
      </c>
      <c r="I330" s="8"/>
      <c r="J330" s="2">
        <f t="shared" si="59"/>
        <v>0.51463700234192034</v>
      </c>
      <c r="K330" s="2">
        <f t="shared" si="60"/>
        <v>0.47248243559718972</v>
      </c>
      <c r="L330" s="2">
        <f t="shared" si="61"/>
        <v>8.7822014051522242E-3</v>
      </c>
      <c r="M330" s="2">
        <f t="shared" si="56"/>
        <v>4.0983606557377199E-3</v>
      </c>
      <c r="N330" s="1">
        <v>879</v>
      </c>
      <c r="O330" s="1">
        <v>807</v>
      </c>
      <c r="P330" s="1">
        <v>15</v>
      </c>
      <c r="Q330" s="1">
        <v>1</v>
      </c>
      <c r="R330" s="1">
        <v>1</v>
      </c>
      <c r="S330" s="1">
        <v>5</v>
      </c>
      <c r="T330" s="73"/>
      <c r="U330" s="1"/>
      <c r="V330" s="1"/>
      <c r="W330" s="1">
        <v>0</v>
      </c>
      <c r="X330" s="1"/>
      <c r="Y330" s="1"/>
      <c r="Z330" s="1"/>
      <c r="AA330" s="1"/>
      <c r="AB330" s="1"/>
      <c r="AG330" t="str">
        <f t="shared" si="66"/>
        <v>Farmingdale</v>
      </c>
      <c r="AH330" t="s">
        <v>2725</v>
      </c>
      <c r="AI330">
        <v>1</v>
      </c>
      <c r="AJ330">
        <v>403</v>
      </c>
      <c r="AL330" t="s">
        <v>3913</v>
      </c>
      <c r="AM330" t="s">
        <v>3234</v>
      </c>
      <c r="AN330" t="s">
        <v>737</v>
      </c>
      <c r="AO330" t="s">
        <v>304</v>
      </c>
      <c r="AP330" t="str">
        <f t="shared" si="62"/>
        <v>23011</v>
      </c>
      <c r="AQ330" t="s">
        <v>2389</v>
      </c>
      <c r="AR330" t="str">
        <f t="shared" si="65"/>
        <v>2324670</v>
      </c>
      <c r="AV330">
        <v>11.53</v>
      </c>
      <c r="AW330">
        <v>0.33</v>
      </c>
      <c r="AX330">
        <v>11.21</v>
      </c>
    </row>
    <row r="331" spans="1:50" hidden="1" outlineLevel="1">
      <c r="A331" t="s">
        <v>2803</v>
      </c>
      <c r="B331" s="11" t="s">
        <v>3145</v>
      </c>
      <c r="C331" s="1">
        <f t="shared" si="57"/>
        <v>4125</v>
      </c>
      <c r="D331" s="7">
        <f>IF(N331&gt;0, RANK(N331,(N331:P331,Q331:AE331)),0)</f>
        <v>1</v>
      </c>
      <c r="E331" s="7">
        <f>IF(O331&gt;0,RANK(O331,(N331:P331,Q331:AE331)),0)</f>
        <v>2</v>
      </c>
      <c r="F331" s="7">
        <f t="shared" si="58"/>
        <v>3</v>
      </c>
      <c r="G331" s="1">
        <f t="shared" si="64"/>
        <v>944</v>
      </c>
      <c r="H331" s="2">
        <f t="shared" si="63"/>
        <v>0.22884848484848486</v>
      </c>
      <c r="I331" s="8"/>
      <c r="J331" s="2">
        <f t="shared" si="59"/>
        <v>0.60218181818181815</v>
      </c>
      <c r="K331" s="2">
        <f t="shared" si="60"/>
        <v>0.37333333333333335</v>
      </c>
      <c r="L331" s="2">
        <f t="shared" si="61"/>
        <v>1.1636363636363636E-2</v>
      </c>
      <c r="M331" s="2">
        <f t="shared" si="56"/>
        <v>1.2848484848484863E-2</v>
      </c>
      <c r="N331" s="1">
        <v>2484</v>
      </c>
      <c r="O331" s="1">
        <v>1540</v>
      </c>
      <c r="P331" s="1">
        <v>48</v>
      </c>
      <c r="Q331" s="1">
        <v>22</v>
      </c>
      <c r="R331" s="1">
        <v>7</v>
      </c>
      <c r="S331" s="1">
        <v>24</v>
      </c>
      <c r="T331" s="73"/>
      <c r="U331" s="1"/>
      <c r="V331" s="1"/>
      <c r="W331" s="1">
        <v>0</v>
      </c>
      <c r="X331" s="1"/>
      <c r="Y331" s="1"/>
      <c r="Z331" s="1"/>
      <c r="AA331" s="1"/>
      <c r="AB331" s="1"/>
      <c r="AG331" t="str">
        <f t="shared" si="66"/>
        <v>Farmington</v>
      </c>
      <c r="AH331" t="s">
        <v>3082</v>
      </c>
      <c r="AI331">
        <v>2</v>
      </c>
      <c r="AJ331">
        <v>267</v>
      </c>
      <c r="AL331" t="s">
        <v>3913</v>
      </c>
      <c r="AM331" t="s">
        <v>2597</v>
      </c>
      <c r="AN331" t="s">
        <v>3970</v>
      </c>
      <c r="AO331" t="s">
        <v>405</v>
      </c>
      <c r="AP331" t="str">
        <f t="shared" si="62"/>
        <v>23007</v>
      </c>
      <c r="AQ331" t="s">
        <v>2389</v>
      </c>
      <c r="AR331" t="str">
        <f t="shared" si="65"/>
        <v>2324775</v>
      </c>
      <c r="AV331">
        <v>56.04</v>
      </c>
      <c r="AW331">
        <v>0.2</v>
      </c>
      <c r="AX331">
        <v>55.83</v>
      </c>
    </row>
    <row r="332" spans="1:50" hidden="1" outlineLevel="1">
      <c r="A332" t="s">
        <v>4468</v>
      </c>
      <c r="B332" s="11" t="s">
        <v>3145</v>
      </c>
      <c r="C332" s="1">
        <f t="shared" si="57"/>
        <v>717</v>
      </c>
      <c r="D332" s="7">
        <f>IF(N332&gt;0, RANK(N332,(N332:P332,Q332:AE332)),0)</f>
        <v>1</v>
      </c>
      <c r="E332" s="7">
        <f>IF(O332&gt;0,RANK(O332,(N332:P332,Q332:AE332)),0)</f>
        <v>2</v>
      </c>
      <c r="F332" s="7">
        <f t="shared" si="58"/>
        <v>3</v>
      </c>
      <c r="G332" s="1">
        <f t="shared" si="64"/>
        <v>111</v>
      </c>
      <c r="H332" s="2">
        <f t="shared" si="63"/>
        <v>0.15481171548117154</v>
      </c>
      <c r="I332" s="8"/>
      <c r="J332" s="2">
        <f t="shared" si="59"/>
        <v>0.56066945606694563</v>
      </c>
      <c r="K332" s="2">
        <f t="shared" si="60"/>
        <v>0.40585774058577406</v>
      </c>
      <c r="L332" s="2">
        <f t="shared" si="61"/>
        <v>1.6736401673640166E-2</v>
      </c>
      <c r="M332" s="2">
        <f t="shared" si="56"/>
        <v>1.6736401673640145E-2</v>
      </c>
      <c r="N332" s="1">
        <v>402</v>
      </c>
      <c r="O332" s="1">
        <v>291</v>
      </c>
      <c r="P332" s="1">
        <v>12</v>
      </c>
      <c r="Q332" s="1">
        <v>4</v>
      </c>
      <c r="R332" s="1">
        <v>1</v>
      </c>
      <c r="S332" s="1">
        <v>7</v>
      </c>
      <c r="T332" s="73"/>
      <c r="U332" s="1"/>
      <c r="V332" s="1"/>
      <c r="W332" s="1">
        <v>0</v>
      </c>
      <c r="X332" s="1"/>
      <c r="Y332" s="1"/>
      <c r="Z332" s="1"/>
      <c r="AA332" s="1"/>
      <c r="AB332" s="1"/>
      <c r="AG332" t="str">
        <f t="shared" si="66"/>
        <v>Fayette</v>
      </c>
      <c r="AH332" t="s">
        <v>2725</v>
      </c>
      <c r="AI332">
        <v>2</v>
      </c>
      <c r="AJ332">
        <v>354</v>
      </c>
      <c r="AL332" t="s">
        <v>3913</v>
      </c>
      <c r="AM332" t="s">
        <v>3234</v>
      </c>
      <c r="AN332" t="s">
        <v>3961</v>
      </c>
      <c r="AO332" t="s">
        <v>406</v>
      </c>
      <c r="AP332" t="str">
        <f t="shared" si="62"/>
        <v>23011</v>
      </c>
      <c r="AQ332" t="s">
        <v>2389</v>
      </c>
      <c r="AR332" t="str">
        <f t="shared" si="65"/>
        <v>2324950</v>
      </c>
      <c r="AV332">
        <v>31.4</v>
      </c>
      <c r="AW332">
        <v>2.2200000000000002</v>
      </c>
      <c r="AX332">
        <v>29.18</v>
      </c>
    </row>
    <row r="333" spans="1:50" hidden="1" outlineLevel="1">
      <c r="A333" t="s">
        <v>1681</v>
      </c>
      <c r="B333" s="11" t="s">
        <v>3145</v>
      </c>
      <c r="C333" s="1">
        <f t="shared" si="57"/>
        <v>1868</v>
      </c>
      <c r="D333" s="7">
        <f>IF(N333&gt;0, RANK(N333,(N333:P333,Q333:AE333)),0)</f>
        <v>1</v>
      </c>
      <c r="E333" s="7">
        <f>IF(O333&gt;0,RANK(O333,(N333:P333,Q333:AE333)),0)</f>
        <v>2</v>
      </c>
      <c r="F333" s="7">
        <f t="shared" si="58"/>
        <v>3</v>
      </c>
      <c r="G333" s="1">
        <f t="shared" si="64"/>
        <v>125</v>
      </c>
      <c r="H333" s="2">
        <f t="shared" si="63"/>
        <v>6.6916488222698078E-2</v>
      </c>
      <c r="I333" s="8"/>
      <c r="J333" s="2">
        <f t="shared" si="59"/>
        <v>0.52623126338329762</v>
      </c>
      <c r="K333" s="2">
        <f t="shared" si="60"/>
        <v>0.4593147751605996</v>
      </c>
      <c r="L333" s="2">
        <f t="shared" si="61"/>
        <v>8.0299785867237686E-3</v>
      </c>
      <c r="M333" s="2">
        <f t="shared" si="56"/>
        <v>6.4239828693790132E-3</v>
      </c>
      <c r="N333" s="1">
        <v>983</v>
      </c>
      <c r="O333" s="1">
        <v>858</v>
      </c>
      <c r="P333" s="1">
        <v>15</v>
      </c>
      <c r="Q333" s="1">
        <v>5</v>
      </c>
      <c r="R333" s="1">
        <v>3</v>
      </c>
      <c r="S333" s="1">
        <v>4</v>
      </c>
      <c r="T333" s="73"/>
      <c r="U333" s="1"/>
      <c r="V333" s="1"/>
      <c r="W333" s="1">
        <v>0</v>
      </c>
      <c r="X333" s="1"/>
      <c r="Y333" s="1"/>
      <c r="Z333" s="1"/>
      <c r="AA333" s="1"/>
      <c r="AB333" s="1"/>
      <c r="AG333" t="str">
        <f t="shared" si="66"/>
        <v>Fort Fairfield</v>
      </c>
      <c r="AH333" t="s">
        <v>762</v>
      </c>
      <c r="AI333">
        <v>2</v>
      </c>
      <c r="AJ333">
        <v>27</v>
      </c>
      <c r="AL333" t="s">
        <v>3913</v>
      </c>
      <c r="AM333" t="s">
        <v>3989</v>
      </c>
      <c r="AN333" t="s">
        <v>4202</v>
      </c>
      <c r="AO333" t="s">
        <v>407</v>
      </c>
      <c r="AP333" t="str">
        <f t="shared" si="62"/>
        <v>23003</v>
      </c>
      <c r="AQ333" t="s">
        <v>2389</v>
      </c>
      <c r="AR333" t="str">
        <f t="shared" si="65"/>
        <v>2325615</v>
      </c>
      <c r="AV333">
        <v>78.37</v>
      </c>
      <c r="AW333">
        <v>1.73</v>
      </c>
      <c r="AX333">
        <v>76.64</v>
      </c>
    </row>
    <row r="334" spans="1:50" hidden="1" outlineLevel="1">
      <c r="A334" t="s">
        <v>3036</v>
      </c>
      <c r="B334" s="11" t="s">
        <v>3145</v>
      </c>
      <c r="C334" s="1">
        <f t="shared" si="57"/>
        <v>2322</v>
      </c>
      <c r="D334" s="7">
        <f>IF(N334&gt;0, RANK(N334,(N334:P334,Q334:AE334)),0)</f>
        <v>1</v>
      </c>
      <c r="E334" s="7">
        <f>IF(O334&gt;0,RANK(O334,(N334:P334,Q334:AE334)),0)</f>
        <v>2</v>
      </c>
      <c r="F334" s="7">
        <f t="shared" si="58"/>
        <v>3</v>
      </c>
      <c r="G334" s="1">
        <f t="shared" si="64"/>
        <v>1031</v>
      </c>
      <c r="H334" s="2">
        <f t="shared" si="63"/>
        <v>0.44401378122308355</v>
      </c>
      <c r="I334" s="8"/>
      <c r="J334" s="2">
        <f t="shared" si="59"/>
        <v>0.71274763135228247</v>
      </c>
      <c r="K334" s="2">
        <f t="shared" si="60"/>
        <v>0.26873385012919898</v>
      </c>
      <c r="L334" s="2">
        <f t="shared" si="61"/>
        <v>1.1627906976744186E-2</v>
      </c>
      <c r="M334" s="2">
        <f t="shared" si="56"/>
        <v>6.8906115417743594E-3</v>
      </c>
      <c r="N334" s="1">
        <v>1655</v>
      </c>
      <c r="O334" s="1">
        <v>624</v>
      </c>
      <c r="P334" s="1">
        <v>27</v>
      </c>
      <c r="Q334" s="1">
        <v>7</v>
      </c>
      <c r="R334" s="1">
        <v>0</v>
      </c>
      <c r="S334" s="1">
        <v>9</v>
      </c>
      <c r="T334" s="73"/>
      <c r="U334" s="1"/>
      <c r="V334" s="1"/>
      <c r="W334" s="1">
        <v>0</v>
      </c>
      <c r="X334" s="1"/>
      <c r="Y334" s="1"/>
      <c r="Z334" s="1"/>
      <c r="AA334" s="1"/>
      <c r="AB334" s="1"/>
      <c r="AG334" t="str">
        <f t="shared" si="66"/>
        <v>Fort Kent</v>
      </c>
      <c r="AH334" t="s">
        <v>762</v>
      </c>
      <c r="AI334">
        <v>2</v>
      </c>
      <c r="AJ334">
        <v>5</v>
      </c>
      <c r="AL334" t="s">
        <v>3913</v>
      </c>
      <c r="AM334" t="s">
        <v>3989</v>
      </c>
      <c r="AN334" t="s">
        <v>4266</v>
      </c>
      <c r="AO334" t="s">
        <v>176</v>
      </c>
      <c r="AP334" t="str">
        <f t="shared" si="62"/>
        <v>23003</v>
      </c>
      <c r="AQ334" t="s">
        <v>2389</v>
      </c>
      <c r="AR334" t="str">
        <f t="shared" si="65"/>
        <v>2325755</v>
      </c>
      <c r="AV334">
        <v>55.35</v>
      </c>
      <c r="AW334">
        <v>1.19</v>
      </c>
      <c r="AX334">
        <v>54.16</v>
      </c>
    </row>
    <row r="335" spans="1:50" hidden="1" outlineLevel="1">
      <c r="A335" t="s">
        <v>1772</v>
      </c>
      <c r="B335" s="11" t="s">
        <v>3145</v>
      </c>
      <c r="C335" s="1">
        <f t="shared" si="57"/>
        <v>583</v>
      </c>
      <c r="D335" s="7">
        <f>IF(N335&gt;0, RANK(N335,(N335:P335,Q335:AE335)),0)</f>
        <v>1</v>
      </c>
      <c r="E335" s="7">
        <f>IF(O335&gt;0,RANK(O335,(N335:P335,Q335:AE335)),0)</f>
        <v>2</v>
      </c>
      <c r="F335" s="7">
        <f t="shared" si="58"/>
        <v>4</v>
      </c>
      <c r="G335" s="1">
        <f t="shared" si="64"/>
        <v>7</v>
      </c>
      <c r="H335" s="2">
        <f t="shared" si="63"/>
        <v>1.2006861063464836E-2</v>
      </c>
      <c r="I335" s="8"/>
      <c r="J335" s="2">
        <f t="shared" si="59"/>
        <v>0.49571183533447682</v>
      </c>
      <c r="K335" s="2">
        <f t="shared" si="60"/>
        <v>0.483704974271012</v>
      </c>
      <c r="L335" s="2">
        <f t="shared" si="61"/>
        <v>5.1457975986277877E-3</v>
      </c>
      <c r="M335" s="2">
        <f t="shared" si="56"/>
        <v>1.5437392795883388E-2</v>
      </c>
      <c r="N335" s="1">
        <v>289</v>
      </c>
      <c r="O335" s="1">
        <v>282</v>
      </c>
      <c r="P335" s="1">
        <v>3</v>
      </c>
      <c r="Q335" s="1">
        <v>4</v>
      </c>
      <c r="R335" s="1">
        <v>2</v>
      </c>
      <c r="S335" s="1">
        <v>3</v>
      </c>
      <c r="T335" s="73"/>
      <c r="U335" s="1"/>
      <c r="V335" s="1"/>
      <c r="W335" s="1">
        <v>0</v>
      </c>
      <c r="X335" s="1"/>
      <c r="Y335" s="1"/>
      <c r="Z335" s="1"/>
      <c r="AA335" s="1"/>
      <c r="AB335" s="1"/>
      <c r="AG335" t="str">
        <f t="shared" si="66"/>
        <v>Frankfort</v>
      </c>
      <c r="AH335" t="s">
        <v>4413</v>
      </c>
      <c r="AI335">
        <v>2</v>
      </c>
      <c r="AJ335">
        <v>304</v>
      </c>
      <c r="AL335" t="s">
        <v>3913</v>
      </c>
      <c r="AM335" t="s">
        <v>3950</v>
      </c>
      <c r="AN335" t="s">
        <v>3949</v>
      </c>
      <c r="AO335" t="s">
        <v>177</v>
      </c>
      <c r="AP335" t="str">
        <f t="shared" si="62"/>
        <v>23027</v>
      </c>
      <c r="AQ335" t="s">
        <v>2389</v>
      </c>
      <c r="AR335" t="str">
        <f t="shared" si="65"/>
        <v>2326280</v>
      </c>
      <c r="AV335">
        <v>25.91</v>
      </c>
      <c r="AW335">
        <v>1.28</v>
      </c>
      <c r="AX335">
        <v>24.63</v>
      </c>
    </row>
    <row r="336" spans="1:50" hidden="1" outlineLevel="1">
      <c r="A336" t="s">
        <v>3082</v>
      </c>
      <c r="B336" s="11" t="s">
        <v>3145</v>
      </c>
      <c r="C336" s="1">
        <f t="shared" si="57"/>
        <v>787</v>
      </c>
      <c r="D336" s="7">
        <f>IF(N336&gt;0, RANK(N336,(N336:P336,Q336:AE336)),0)</f>
        <v>2</v>
      </c>
      <c r="E336" s="7">
        <f>IF(O336&gt;0,RANK(O336,(N336:P336,Q336:AE336)),0)</f>
        <v>1</v>
      </c>
      <c r="F336" s="7">
        <f t="shared" si="58"/>
        <v>3</v>
      </c>
      <c r="G336" s="1">
        <f t="shared" si="64"/>
        <v>80</v>
      </c>
      <c r="H336" s="2">
        <f t="shared" si="63"/>
        <v>0.10165184243964422</v>
      </c>
      <c r="I336" s="8"/>
      <c r="J336" s="2">
        <f t="shared" si="59"/>
        <v>0.43837357052096571</v>
      </c>
      <c r="K336" s="2">
        <f t="shared" si="60"/>
        <v>0.54002541296060991</v>
      </c>
      <c r="L336" s="2">
        <f t="shared" si="61"/>
        <v>1.2706480304955527E-2</v>
      </c>
      <c r="M336" s="2">
        <f t="shared" si="56"/>
        <v>8.8945362134688604E-3</v>
      </c>
      <c r="N336" s="1">
        <v>345</v>
      </c>
      <c r="O336" s="1">
        <v>425</v>
      </c>
      <c r="P336" s="1">
        <v>10</v>
      </c>
      <c r="Q336" s="1">
        <v>2</v>
      </c>
      <c r="R336" s="1">
        <v>1</v>
      </c>
      <c r="S336" s="1">
        <v>4</v>
      </c>
      <c r="T336" s="73"/>
      <c r="U336" s="1"/>
      <c r="V336" s="1"/>
      <c r="W336" s="1">
        <v>0</v>
      </c>
      <c r="X336" s="1"/>
      <c r="Y336" s="1"/>
      <c r="Z336" s="1"/>
      <c r="AA336" s="1"/>
      <c r="AB336" s="1"/>
      <c r="AG336" t="str">
        <f t="shared" si="66"/>
        <v>Franklin</v>
      </c>
      <c r="AH336" t="s">
        <v>5079</v>
      </c>
      <c r="AI336">
        <v>2</v>
      </c>
      <c r="AJ336">
        <v>300</v>
      </c>
      <c r="AL336" t="s">
        <v>3913</v>
      </c>
      <c r="AM336" t="s">
        <v>3218</v>
      </c>
      <c r="AN336" t="s">
        <v>4262</v>
      </c>
      <c r="AO336" t="s">
        <v>522</v>
      </c>
      <c r="AP336" t="str">
        <f t="shared" si="62"/>
        <v>23009</v>
      </c>
      <c r="AQ336" t="s">
        <v>2389</v>
      </c>
      <c r="AR336" t="str">
        <f t="shared" si="65"/>
        <v>2326350</v>
      </c>
      <c r="AV336">
        <v>41.71</v>
      </c>
      <c r="AW336">
        <v>4.99</v>
      </c>
      <c r="AX336">
        <v>36.729999999999997</v>
      </c>
    </row>
    <row r="337" spans="1:50" hidden="1" outlineLevel="1">
      <c r="A337" t="s">
        <v>2806</v>
      </c>
      <c r="B337" s="11" t="s">
        <v>3145</v>
      </c>
      <c r="C337" s="1">
        <f t="shared" si="57"/>
        <v>406</v>
      </c>
      <c r="D337" s="7">
        <f>IF(N337&gt;0, RANK(N337,(N337:P337,Q337:AE337)),0)</f>
        <v>1</v>
      </c>
      <c r="E337" s="7">
        <f>IF(O337&gt;0,RANK(O337,(N337:P337,Q337:AE337)),0)</f>
        <v>2</v>
      </c>
      <c r="F337" s="7">
        <f t="shared" si="58"/>
        <v>3</v>
      </c>
      <c r="G337" s="1">
        <f t="shared" si="64"/>
        <v>38</v>
      </c>
      <c r="H337" s="2">
        <f t="shared" si="63"/>
        <v>9.3596059113300489E-2</v>
      </c>
      <c r="I337" s="8"/>
      <c r="J337" s="2">
        <f t="shared" si="59"/>
        <v>0.53201970443349755</v>
      </c>
      <c r="K337" s="2">
        <f t="shared" si="60"/>
        <v>0.43842364532019706</v>
      </c>
      <c r="L337" s="2">
        <f t="shared" si="61"/>
        <v>1.7241379310344827E-2</v>
      </c>
      <c r="M337" s="2">
        <f t="shared" si="56"/>
        <v>1.2315270935960555E-2</v>
      </c>
      <c r="N337" s="1">
        <v>216</v>
      </c>
      <c r="O337" s="1">
        <v>178</v>
      </c>
      <c r="P337" s="1">
        <v>7</v>
      </c>
      <c r="Q337" s="1">
        <v>0</v>
      </c>
      <c r="R337" s="1">
        <v>0</v>
      </c>
      <c r="S337" s="1">
        <v>5</v>
      </c>
      <c r="T337" s="73"/>
      <c r="U337" s="1"/>
      <c r="V337" s="1"/>
      <c r="W337" s="1">
        <v>0</v>
      </c>
      <c r="X337" s="1"/>
      <c r="Y337" s="1"/>
      <c r="Z337" s="1"/>
      <c r="AA337" s="1"/>
      <c r="AB337" s="1"/>
      <c r="AG337" t="str">
        <f>A337</f>
        <v>Freedom</v>
      </c>
      <c r="AH337" t="s">
        <v>4413</v>
      </c>
      <c r="AI337">
        <v>2</v>
      </c>
      <c r="AJ337">
        <v>334</v>
      </c>
      <c r="AL337" t="s">
        <v>3913</v>
      </c>
      <c r="AM337" t="s">
        <v>3950</v>
      </c>
      <c r="AN337" t="s">
        <v>778</v>
      </c>
      <c r="AO337" t="s">
        <v>123</v>
      </c>
      <c r="AP337" t="str">
        <f t="shared" si="62"/>
        <v>23027</v>
      </c>
      <c r="AQ337" t="s">
        <v>2389</v>
      </c>
      <c r="AR337" t="str">
        <f t="shared" si="65"/>
        <v>2326420</v>
      </c>
      <c r="AV337">
        <v>22.24</v>
      </c>
      <c r="AW337">
        <v>0.71</v>
      </c>
      <c r="AX337">
        <v>21.52</v>
      </c>
    </row>
    <row r="338" spans="1:50" hidden="1" outlineLevel="1">
      <c r="A338" s="38" t="s">
        <v>5178</v>
      </c>
      <c r="B338" s="11" t="s">
        <v>3145</v>
      </c>
      <c r="C338" s="1">
        <f t="shared" si="57"/>
        <v>128</v>
      </c>
      <c r="D338" s="7">
        <f>IF(N338&gt;0, RANK(N338,(N338:P338,Q338:AE338)),0)</f>
        <v>2</v>
      </c>
      <c r="E338" s="7">
        <f>IF(O338&gt;0,RANK(O338,(N338:P338,Q338:AE338)),0)</f>
        <v>1</v>
      </c>
      <c r="F338" s="7">
        <f t="shared" si="58"/>
        <v>3</v>
      </c>
      <c r="G338" s="1">
        <f t="shared" si="64"/>
        <v>15</v>
      </c>
      <c r="H338" s="2">
        <f t="shared" si="63"/>
        <v>0.1171875</v>
      </c>
      <c r="I338" s="8"/>
      <c r="J338" s="2">
        <f t="shared" si="59"/>
        <v>0.40625</v>
      </c>
      <c r="K338" s="2">
        <f t="shared" si="60"/>
        <v>0.5234375</v>
      </c>
      <c r="L338" s="2">
        <f t="shared" si="61"/>
        <v>6.25E-2</v>
      </c>
      <c r="M338" s="2">
        <f t="shared" si="56"/>
        <v>7.8125E-3</v>
      </c>
      <c r="N338" s="1">
        <v>52</v>
      </c>
      <c r="O338" s="1">
        <v>67</v>
      </c>
      <c r="P338" s="1">
        <v>8</v>
      </c>
      <c r="Q338" s="1">
        <v>1</v>
      </c>
      <c r="R338" s="1">
        <v>0</v>
      </c>
      <c r="S338" s="1">
        <v>0</v>
      </c>
      <c r="T338" s="73"/>
      <c r="U338" s="1"/>
      <c r="V338" s="1"/>
      <c r="W338" s="1">
        <v>0</v>
      </c>
      <c r="X338" s="1"/>
      <c r="Y338" s="1"/>
      <c r="Z338" s="1"/>
      <c r="AA338" s="1"/>
      <c r="AB338" s="1"/>
      <c r="AG338" t="str">
        <f>A338</f>
        <v>Freeman</v>
      </c>
      <c r="AH338" t="s">
        <v>3082</v>
      </c>
      <c r="AI338">
        <v>2</v>
      </c>
      <c r="AJ338" t="e">
        <v>#N/A</v>
      </c>
      <c r="AL338" t="s">
        <v>3913</v>
      </c>
      <c r="AM338" t="s">
        <v>2597</v>
      </c>
      <c r="AO338">
        <v>26500</v>
      </c>
      <c r="AP338" t="str">
        <f t="shared" si="62"/>
        <v>23007</v>
      </c>
      <c r="AQ338" t="s">
        <v>4597</v>
      </c>
      <c r="AR338" t="str">
        <f t="shared" si="65"/>
        <v>2326500</v>
      </c>
    </row>
    <row r="339" spans="1:50" hidden="1" outlineLevel="1">
      <c r="A339" t="s">
        <v>1773</v>
      </c>
      <c r="B339" s="11" t="s">
        <v>3145</v>
      </c>
      <c r="C339" s="1">
        <f t="shared" si="57"/>
        <v>5016</v>
      </c>
      <c r="D339" s="7">
        <f>IF(N339&gt;0, RANK(N339,(N339:P339,Q339:AE339)),0)</f>
        <v>1</v>
      </c>
      <c r="E339" s="7">
        <f>IF(O339&gt;0,RANK(O339,(N339:P339,Q339:AE339)),0)</f>
        <v>2</v>
      </c>
      <c r="F339" s="7">
        <f t="shared" si="58"/>
        <v>3</v>
      </c>
      <c r="G339" s="1">
        <f t="shared" si="64"/>
        <v>1101</v>
      </c>
      <c r="H339" s="2">
        <f t="shared" si="63"/>
        <v>0.21949760765550239</v>
      </c>
      <c r="I339" s="8"/>
      <c r="J339" s="2">
        <f t="shared" si="59"/>
        <v>0.59948165869218506</v>
      </c>
      <c r="K339" s="2">
        <f t="shared" si="60"/>
        <v>0.37998405103668259</v>
      </c>
      <c r="L339" s="2">
        <f t="shared" si="61"/>
        <v>1.2759170653907496E-2</v>
      </c>
      <c r="M339" s="2">
        <f t="shared" si="56"/>
        <v>7.7751196172248533E-3</v>
      </c>
      <c r="N339" s="1">
        <v>3007</v>
      </c>
      <c r="O339" s="1">
        <v>1906</v>
      </c>
      <c r="P339" s="1">
        <v>64</v>
      </c>
      <c r="Q339" s="1">
        <v>15</v>
      </c>
      <c r="R339" s="1">
        <v>3</v>
      </c>
      <c r="S339" s="1">
        <v>21</v>
      </c>
      <c r="T339" s="73"/>
      <c r="U339" s="1"/>
      <c r="V339" s="1"/>
      <c r="W339" s="1">
        <v>0</v>
      </c>
      <c r="X339" s="1"/>
      <c r="Y339" s="1"/>
      <c r="Z339" s="1"/>
      <c r="AA339" s="1"/>
      <c r="AB339" s="1"/>
      <c r="AG339" t="str">
        <f t="shared" si="66"/>
        <v>Freeport</v>
      </c>
      <c r="AH339" t="s">
        <v>2450</v>
      </c>
      <c r="AI339">
        <v>1</v>
      </c>
      <c r="AJ339">
        <v>486</v>
      </c>
      <c r="AL339" t="s">
        <v>3913</v>
      </c>
      <c r="AM339" t="s">
        <v>3632</v>
      </c>
      <c r="AN339" t="s">
        <v>737</v>
      </c>
      <c r="AO339" t="s">
        <v>124</v>
      </c>
      <c r="AP339" t="str">
        <f t="shared" si="62"/>
        <v>23005</v>
      </c>
      <c r="AQ339" t="s">
        <v>2389</v>
      </c>
      <c r="AR339" t="str">
        <f t="shared" si="65"/>
        <v>2326525</v>
      </c>
      <c r="AV339">
        <v>46.48</v>
      </c>
      <c r="AW339">
        <v>11.78</v>
      </c>
      <c r="AX339">
        <v>34.71</v>
      </c>
    </row>
    <row r="340" spans="1:50" hidden="1" outlineLevel="1">
      <c r="A340" t="s">
        <v>2915</v>
      </c>
      <c r="B340" s="11" t="s">
        <v>3145</v>
      </c>
      <c r="C340" s="1">
        <f t="shared" si="57"/>
        <v>44</v>
      </c>
      <c r="D340" s="7">
        <f>IF(N340&gt;0, RANK(N340,(N340:P340,Q340:AE340)),0)</f>
        <v>2</v>
      </c>
      <c r="E340" s="7">
        <f>IF(O340&gt;0,RANK(O340,(N340:P340,Q340:AE340)),0)</f>
        <v>1</v>
      </c>
      <c r="F340" s="7">
        <f t="shared" si="58"/>
        <v>0</v>
      </c>
      <c r="G340" s="1">
        <f t="shared" si="64"/>
        <v>4</v>
      </c>
      <c r="H340" s="2">
        <f t="shared" si="63"/>
        <v>9.0909090909090912E-2</v>
      </c>
      <c r="I340" s="8"/>
      <c r="J340" s="2">
        <f t="shared" si="59"/>
        <v>0.45454545454545453</v>
      </c>
      <c r="K340" s="2">
        <f t="shared" si="60"/>
        <v>0.54545454545454541</v>
      </c>
      <c r="L340" s="2">
        <f t="shared" si="61"/>
        <v>0</v>
      </c>
      <c r="M340" s="2">
        <f t="shared" si="56"/>
        <v>0</v>
      </c>
      <c r="N340" s="1">
        <v>20</v>
      </c>
      <c r="O340" s="1">
        <v>24</v>
      </c>
      <c r="P340" s="1">
        <v>0</v>
      </c>
      <c r="Q340" s="1">
        <v>0</v>
      </c>
      <c r="R340" s="1">
        <v>0</v>
      </c>
      <c r="S340" s="1">
        <v>0</v>
      </c>
      <c r="T340" s="73"/>
      <c r="U340" s="1"/>
      <c r="V340" s="1"/>
      <c r="W340" s="1">
        <v>0</v>
      </c>
      <c r="X340" s="1"/>
      <c r="Y340" s="1"/>
      <c r="Z340" s="1"/>
      <c r="AA340" s="1"/>
      <c r="AB340" s="1"/>
      <c r="AG340" t="str">
        <f t="shared" si="66"/>
        <v>Frenchboro</v>
      </c>
      <c r="AH340" t="s">
        <v>5079</v>
      </c>
      <c r="AI340">
        <v>2</v>
      </c>
      <c r="AJ340">
        <v>420</v>
      </c>
      <c r="AL340" t="s">
        <v>3913</v>
      </c>
      <c r="AM340" t="s">
        <v>3218</v>
      </c>
      <c r="AN340" t="s">
        <v>4879</v>
      </c>
      <c r="AO340" t="s">
        <v>134</v>
      </c>
      <c r="AP340" t="str">
        <f t="shared" si="62"/>
        <v>23009</v>
      </c>
      <c r="AQ340" t="s">
        <v>2389</v>
      </c>
      <c r="AR340" t="str">
        <f t="shared" si="65"/>
        <v>2326595</v>
      </c>
      <c r="AV340">
        <v>94.56</v>
      </c>
      <c r="AW340">
        <v>89.74</v>
      </c>
      <c r="AX340">
        <v>4.8099999999999996</v>
      </c>
    </row>
    <row r="341" spans="1:50" hidden="1" outlineLevel="1">
      <c r="A341" t="s">
        <v>3216</v>
      </c>
      <c r="B341" s="11" t="s">
        <v>3145</v>
      </c>
      <c r="C341" s="1">
        <f t="shared" si="57"/>
        <v>674</v>
      </c>
      <c r="D341" s="7">
        <f>IF(N341&gt;0, RANK(N341,(N341:P341,Q341:AE341)),0)</f>
        <v>1</v>
      </c>
      <c r="E341" s="7">
        <f>IF(O341&gt;0,RANK(O341,(N341:P341,Q341:AE341)),0)</f>
        <v>2</v>
      </c>
      <c r="F341" s="7">
        <f t="shared" si="58"/>
        <v>3</v>
      </c>
      <c r="G341" s="1">
        <f t="shared" si="64"/>
        <v>355</v>
      </c>
      <c r="H341" s="2">
        <f t="shared" si="63"/>
        <v>0.52670623145400597</v>
      </c>
      <c r="I341" s="8"/>
      <c r="J341" s="2">
        <f t="shared" si="59"/>
        <v>0.75816023738872407</v>
      </c>
      <c r="K341" s="2">
        <f t="shared" si="60"/>
        <v>0.2314540059347181</v>
      </c>
      <c r="L341" s="2">
        <f t="shared" si="61"/>
        <v>4.4510385756676559E-3</v>
      </c>
      <c r="M341" s="2">
        <f t="shared" si="56"/>
        <v>5.9347181008901776E-3</v>
      </c>
      <c r="N341" s="1">
        <v>511</v>
      </c>
      <c r="O341" s="1">
        <v>156</v>
      </c>
      <c r="P341" s="1">
        <v>3</v>
      </c>
      <c r="Q341" s="1">
        <v>2</v>
      </c>
      <c r="R341" s="1">
        <v>0</v>
      </c>
      <c r="S341" s="1">
        <v>2</v>
      </c>
      <c r="T341" s="73"/>
      <c r="U341" s="1"/>
      <c r="V341" s="1"/>
      <c r="W341" s="1">
        <v>0</v>
      </c>
      <c r="X341" s="1"/>
      <c r="Y341" s="1"/>
      <c r="Z341" s="1"/>
      <c r="AA341" s="1"/>
      <c r="AB341" s="1"/>
      <c r="AG341" t="str">
        <f t="shared" si="66"/>
        <v>Frenchville</v>
      </c>
      <c r="AH341" t="s">
        <v>762</v>
      </c>
      <c r="AI341">
        <v>2</v>
      </c>
      <c r="AJ341">
        <v>3</v>
      </c>
      <c r="AL341" t="s">
        <v>3913</v>
      </c>
      <c r="AM341" t="s">
        <v>3989</v>
      </c>
      <c r="AN341" t="s">
        <v>4533</v>
      </c>
      <c r="AO341" t="s">
        <v>135</v>
      </c>
      <c r="AP341" t="str">
        <f t="shared" si="62"/>
        <v>23003</v>
      </c>
      <c r="AQ341" t="s">
        <v>2389</v>
      </c>
      <c r="AR341" t="str">
        <f t="shared" si="65"/>
        <v>2326735</v>
      </c>
      <c r="AV341">
        <v>29.21</v>
      </c>
      <c r="AW341">
        <v>0.64</v>
      </c>
      <c r="AX341">
        <v>28.57</v>
      </c>
    </row>
    <row r="342" spans="1:50" hidden="1" outlineLevel="1">
      <c r="A342" t="s">
        <v>2222</v>
      </c>
      <c r="B342" s="11" t="s">
        <v>3145</v>
      </c>
      <c r="C342" s="1">
        <f t="shared" si="57"/>
        <v>779</v>
      </c>
      <c r="D342" s="7">
        <f>IF(N342&gt;0, RANK(N342,(N342:P342,Q342:AE342)),0)</f>
        <v>2</v>
      </c>
      <c r="E342" s="7">
        <f>IF(O342&gt;0,RANK(O342,(N342:P342,Q342:AE342)),0)</f>
        <v>1</v>
      </c>
      <c r="F342" s="7">
        <f t="shared" si="58"/>
        <v>3</v>
      </c>
      <c r="G342" s="1">
        <f t="shared" si="64"/>
        <v>160</v>
      </c>
      <c r="H342" s="2">
        <f t="shared" si="63"/>
        <v>0.20539152759948653</v>
      </c>
      <c r="I342" s="8"/>
      <c r="J342" s="2">
        <f t="shared" si="59"/>
        <v>0.38639281129653402</v>
      </c>
      <c r="K342" s="2">
        <f t="shared" si="60"/>
        <v>0.59178433889602056</v>
      </c>
      <c r="L342" s="2">
        <f t="shared" si="61"/>
        <v>1.4120667522464698E-2</v>
      </c>
      <c r="M342" s="2">
        <f t="shared" si="56"/>
        <v>7.7021822849807232E-3</v>
      </c>
      <c r="N342" s="1">
        <v>301</v>
      </c>
      <c r="O342" s="1">
        <v>461</v>
      </c>
      <c r="P342" s="1">
        <v>11</v>
      </c>
      <c r="Q342" s="1">
        <v>4</v>
      </c>
      <c r="R342" s="1">
        <v>1</v>
      </c>
      <c r="S342" s="1">
        <v>1</v>
      </c>
      <c r="T342" s="73"/>
      <c r="U342" s="1"/>
      <c r="V342" s="1"/>
      <c r="W342" s="1">
        <v>0</v>
      </c>
      <c r="X342" s="1"/>
      <c r="Y342" s="1"/>
      <c r="Z342" s="1"/>
      <c r="AA342" s="1"/>
      <c r="AB342" s="1"/>
      <c r="AG342" t="str">
        <f t="shared" si="66"/>
        <v>Friendship</v>
      </c>
      <c r="AH342" t="s">
        <v>4308</v>
      </c>
      <c r="AI342">
        <v>1</v>
      </c>
      <c r="AJ342">
        <v>464</v>
      </c>
      <c r="AL342" t="s">
        <v>3913</v>
      </c>
      <c r="AM342" t="s">
        <v>3235</v>
      </c>
      <c r="AN342" t="s">
        <v>3441</v>
      </c>
      <c r="AO342" t="s">
        <v>136</v>
      </c>
      <c r="AP342" t="str">
        <f t="shared" si="62"/>
        <v>23013</v>
      </c>
      <c r="AQ342" t="s">
        <v>2389</v>
      </c>
      <c r="AR342" t="str">
        <f t="shared" si="65"/>
        <v>2326805</v>
      </c>
      <c r="AV342">
        <v>31.03</v>
      </c>
      <c r="AW342">
        <v>17.010000000000002</v>
      </c>
      <c r="AX342">
        <v>14.02</v>
      </c>
    </row>
    <row r="343" spans="1:50" hidden="1" outlineLevel="1">
      <c r="A343" s="38" t="s">
        <v>2114</v>
      </c>
      <c r="B343" s="11" t="s">
        <v>3145</v>
      </c>
      <c r="C343" s="1">
        <f t="shared" si="57"/>
        <v>84</v>
      </c>
      <c r="D343" s="7">
        <f>IF(N343&gt;0, RANK(N343,(N343:P343,Q343:AE343)),0)</f>
        <v>2</v>
      </c>
      <c r="E343" s="7">
        <f>IF(O343&gt;0,RANK(O343,(N343:P343,Q343:AE343)),0)</f>
        <v>1</v>
      </c>
      <c r="F343" s="7">
        <f t="shared" si="58"/>
        <v>0</v>
      </c>
      <c r="G343" s="1">
        <f t="shared" si="64"/>
        <v>26</v>
      </c>
      <c r="H343" s="2">
        <f t="shared" si="63"/>
        <v>0.30952380952380953</v>
      </c>
      <c r="I343" s="8"/>
      <c r="J343" s="2">
        <f t="shared" si="59"/>
        <v>0.34523809523809523</v>
      </c>
      <c r="K343" s="2">
        <f t="shared" si="60"/>
        <v>0.65476190476190477</v>
      </c>
      <c r="L343" s="2">
        <f t="shared" si="61"/>
        <v>0</v>
      </c>
      <c r="M343" s="2">
        <f t="shared" si="56"/>
        <v>0</v>
      </c>
      <c r="N343" s="1">
        <v>29</v>
      </c>
      <c r="O343" s="1">
        <v>55</v>
      </c>
      <c r="P343" s="1">
        <v>0</v>
      </c>
      <c r="Q343" s="1">
        <v>0</v>
      </c>
      <c r="R343" s="1">
        <v>0</v>
      </c>
      <c r="S343" s="1">
        <v>0</v>
      </c>
      <c r="T343" s="73"/>
      <c r="U343" s="1"/>
      <c r="V343" s="1"/>
      <c r="W343" s="1">
        <v>0</v>
      </c>
      <c r="X343" s="1"/>
      <c r="Y343" s="1"/>
      <c r="Z343" s="1"/>
      <c r="AA343" s="1"/>
      <c r="AB343" s="1"/>
      <c r="AG343" t="str">
        <f t="shared" si="66"/>
        <v>Frye Island</v>
      </c>
      <c r="AH343" t="s">
        <v>2450</v>
      </c>
      <c r="AI343">
        <v>1</v>
      </c>
      <c r="AJ343">
        <v>501</v>
      </c>
      <c r="AL343" t="s">
        <v>3913</v>
      </c>
      <c r="AM343" t="s">
        <v>3632</v>
      </c>
      <c r="AN343" t="s">
        <v>5216</v>
      </c>
      <c r="AO343" t="s">
        <v>665</v>
      </c>
      <c r="AP343" t="str">
        <f t="shared" si="62"/>
        <v>23005</v>
      </c>
      <c r="AQ343" t="s">
        <v>2389</v>
      </c>
      <c r="AR343" t="str">
        <f t="shared" si="65"/>
        <v>2327025</v>
      </c>
      <c r="AV343">
        <v>1.6</v>
      </c>
      <c r="AW343">
        <v>0.27</v>
      </c>
      <c r="AX343">
        <v>1.33</v>
      </c>
    </row>
    <row r="344" spans="1:50" hidden="1" outlineLevel="1">
      <c r="A344" t="s">
        <v>2115</v>
      </c>
      <c r="B344" s="11" t="s">
        <v>3145</v>
      </c>
      <c r="C344" s="1">
        <f t="shared" si="57"/>
        <v>1737</v>
      </c>
      <c r="D344" s="7">
        <f>IF(N344&gt;0, RANK(N344,(N344:P344,Q344:AE344)),0)</f>
        <v>1</v>
      </c>
      <c r="E344" s="7">
        <f>IF(O344&gt;0,RANK(O344,(N344:P344,Q344:AE344)),0)</f>
        <v>2</v>
      </c>
      <c r="F344" s="7">
        <f t="shared" si="58"/>
        <v>3</v>
      </c>
      <c r="G344" s="1">
        <f t="shared" si="64"/>
        <v>37</v>
      </c>
      <c r="H344" s="2">
        <f t="shared" si="63"/>
        <v>2.1301093839953943E-2</v>
      </c>
      <c r="I344" s="8"/>
      <c r="J344" s="2">
        <f t="shared" si="59"/>
        <v>0.50259067357512954</v>
      </c>
      <c r="K344" s="2">
        <f t="shared" si="60"/>
        <v>0.48128957973517561</v>
      </c>
      <c r="L344" s="2">
        <f t="shared" si="61"/>
        <v>9.7869890616004603E-3</v>
      </c>
      <c r="M344" s="2">
        <f t="shared" si="56"/>
        <v>6.3327576280943869E-3</v>
      </c>
      <c r="N344" s="1">
        <v>873</v>
      </c>
      <c r="O344" s="1">
        <v>836</v>
      </c>
      <c r="P344" s="1">
        <v>17</v>
      </c>
      <c r="Q344" s="1">
        <v>1</v>
      </c>
      <c r="R344" s="1">
        <v>1</v>
      </c>
      <c r="S344" s="1">
        <v>9</v>
      </c>
      <c r="T344" s="73"/>
      <c r="U344" s="1"/>
      <c r="V344" s="1"/>
      <c r="W344" s="1">
        <v>0</v>
      </c>
      <c r="X344" s="1"/>
      <c r="Y344" s="1"/>
      <c r="Z344" s="1"/>
      <c r="AA344" s="1"/>
      <c r="AB344" s="1"/>
      <c r="AG344" t="str">
        <f t="shared" si="66"/>
        <v>Fryeburg</v>
      </c>
      <c r="AH344" t="s">
        <v>2904</v>
      </c>
      <c r="AI344">
        <v>2</v>
      </c>
      <c r="AJ344">
        <v>441</v>
      </c>
      <c r="AL344" t="s">
        <v>3913</v>
      </c>
      <c r="AM344" t="s">
        <v>4671</v>
      </c>
      <c r="AN344" t="s">
        <v>3961</v>
      </c>
      <c r="AO344" t="s">
        <v>114</v>
      </c>
      <c r="AP344" t="str">
        <f t="shared" si="62"/>
        <v>23017</v>
      </c>
      <c r="AQ344" t="s">
        <v>2389</v>
      </c>
      <c r="AR344" t="str">
        <f t="shared" si="65"/>
        <v>2326910</v>
      </c>
      <c r="AV344">
        <v>65.87</v>
      </c>
      <c r="AW344">
        <v>7.52</v>
      </c>
      <c r="AX344">
        <v>58.34</v>
      </c>
    </row>
    <row r="345" spans="1:50" hidden="1" outlineLevel="1">
      <c r="A345" t="s">
        <v>1771</v>
      </c>
      <c r="B345" s="11" t="s">
        <v>3145</v>
      </c>
      <c r="C345" s="1">
        <f t="shared" si="57"/>
        <v>3276</v>
      </c>
      <c r="D345" s="7">
        <f>IF(N345&gt;0, RANK(N345,(N345:P345,Q345:AE345)),0)</f>
        <v>1</v>
      </c>
      <c r="E345" s="7">
        <f>IF(O345&gt;0,RANK(O345,(N345:P345,Q345:AE345)),0)</f>
        <v>2</v>
      </c>
      <c r="F345" s="7">
        <f t="shared" si="58"/>
        <v>3</v>
      </c>
      <c r="G345" s="1">
        <f t="shared" si="64"/>
        <v>233</v>
      </c>
      <c r="H345" s="2">
        <f t="shared" si="63"/>
        <v>7.112332112332112E-2</v>
      </c>
      <c r="I345" s="8"/>
      <c r="J345" s="2">
        <f t="shared" si="59"/>
        <v>0.52380952380952384</v>
      </c>
      <c r="K345" s="2">
        <f t="shared" si="60"/>
        <v>0.45268620268620269</v>
      </c>
      <c r="L345" s="2">
        <f t="shared" si="61"/>
        <v>1.4041514041514042E-2</v>
      </c>
      <c r="M345" s="2">
        <f t="shared" si="56"/>
        <v>9.4627594627594343E-3</v>
      </c>
      <c r="N345" s="1">
        <v>1716</v>
      </c>
      <c r="O345" s="1">
        <v>1483</v>
      </c>
      <c r="P345" s="1">
        <v>46</v>
      </c>
      <c r="Q345" s="1">
        <v>8</v>
      </c>
      <c r="R345" s="1">
        <v>4</v>
      </c>
      <c r="S345" s="1">
        <v>19</v>
      </c>
      <c r="T345" s="73"/>
      <c r="U345" s="1"/>
      <c r="V345" s="1"/>
      <c r="W345" s="1">
        <v>0</v>
      </c>
      <c r="X345" s="1"/>
      <c r="Y345" s="1"/>
      <c r="Z345" s="1"/>
      <c r="AA345" s="1"/>
      <c r="AB345" s="1"/>
      <c r="AG345" t="str">
        <f t="shared" si="66"/>
        <v>Gardiner</v>
      </c>
      <c r="AH345" t="s">
        <v>2725</v>
      </c>
      <c r="AI345">
        <v>1</v>
      </c>
      <c r="AJ345">
        <v>417</v>
      </c>
      <c r="AL345" t="s">
        <v>3913</v>
      </c>
      <c r="AM345" t="s">
        <v>3234</v>
      </c>
      <c r="AN345" t="s">
        <v>4370</v>
      </c>
      <c r="AO345" t="s">
        <v>2098</v>
      </c>
      <c r="AP345" t="str">
        <f t="shared" si="62"/>
        <v>23011</v>
      </c>
      <c r="AQ345" t="s">
        <v>4593</v>
      </c>
      <c r="AR345" t="str">
        <f t="shared" si="65"/>
        <v>2327085</v>
      </c>
      <c r="AV345">
        <v>16.61</v>
      </c>
      <c r="AW345">
        <v>0.95</v>
      </c>
      <c r="AX345">
        <v>15.67</v>
      </c>
    </row>
    <row r="346" spans="1:50" hidden="1" outlineLevel="1">
      <c r="A346" t="s">
        <v>2406</v>
      </c>
      <c r="B346" s="11" t="s">
        <v>3145</v>
      </c>
      <c r="C346" s="1">
        <f t="shared" si="57"/>
        <v>61</v>
      </c>
      <c r="D346" s="7">
        <f>IF(N346&gt;0, RANK(N346,(N346:P346,Q346:AE346)),0)</f>
        <v>2</v>
      </c>
      <c r="E346" s="7">
        <f>IF(O346&gt;0,RANK(O346,(N346:P346,Q346:AE346)),0)</f>
        <v>1</v>
      </c>
      <c r="F346" s="7">
        <f t="shared" si="58"/>
        <v>0</v>
      </c>
      <c r="G346" s="1">
        <f t="shared" si="64"/>
        <v>3</v>
      </c>
      <c r="H346" s="2">
        <f t="shared" si="63"/>
        <v>4.9180327868852458E-2</v>
      </c>
      <c r="I346" s="8"/>
      <c r="J346" s="2">
        <f t="shared" si="59"/>
        <v>0.47540983606557374</v>
      </c>
      <c r="K346" s="2">
        <f t="shared" si="60"/>
        <v>0.52459016393442626</v>
      </c>
      <c r="L346" s="2">
        <f t="shared" si="61"/>
        <v>0</v>
      </c>
      <c r="M346" s="2">
        <f t="shared" si="56"/>
        <v>0</v>
      </c>
      <c r="N346" s="1">
        <v>29</v>
      </c>
      <c r="O346" s="1">
        <v>32</v>
      </c>
      <c r="P346" s="1">
        <v>0</v>
      </c>
      <c r="Q346" s="1">
        <v>0</v>
      </c>
      <c r="R346" s="1">
        <v>0</v>
      </c>
      <c r="S346" s="1">
        <v>0</v>
      </c>
      <c r="T346" s="73"/>
      <c r="U346" s="1"/>
      <c r="V346" s="1"/>
      <c r="W346" s="1">
        <v>0</v>
      </c>
      <c r="X346" s="1"/>
      <c r="Y346" s="1"/>
      <c r="Z346" s="1"/>
      <c r="AA346" s="1"/>
      <c r="AB346" s="1"/>
      <c r="AG346" t="str">
        <f t="shared" si="66"/>
        <v>Garfield</v>
      </c>
      <c r="AH346" t="s">
        <v>762</v>
      </c>
      <c r="AI346">
        <v>2</v>
      </c>
      <c r="AJ346">
        <v>39</v>
      </c>
      <c r="AL346" t="s">
        <v>3913</v>
      </c>
      <c r="AM346" t="s">
        <v>3989</v>
      </c>
      <c r="AN346" t="s">
        <v>4802</v>
      </c>
      <c r="AO346" t="s">
        <v>2109</v>
      </c>
      <c r="AP346" t="str">
        <f t="shared" si="62"/>
        <v>23003</v>
      </c>
      <c r="AQ346" t="s">
        <v>486</v>
      </c>
      <c r="AR346" t="str">
        <f t="shared" si="65"/>
        <v>2327120</v>
      </c>
      <c r="AV346">
        <v>38.479999999999997</v>
      </c>
      <c r="AW346">
        <v>0.27</v>
      </c>
      <c r="AX346">
        <v>38.200000000000003</v>
      </c>
    </row>
    <row r="347" spans="1:50" hidden="1" outlineLevel="1">
      <c r="A347" t="s">
        <v>2998</v>
      </c>
      <c r="B347" s="11" t="s">
        <v>3145</v>
      </c>
      <c r="C347" s="1">
        <f t="shared" si="57"/>
        <v>579</v>
      </c>
      <c r="D347" s="7">
        <f>IF(N347&gt;0, RANK(N347,(N347:P347,Q347:AE347)),0)</f>
        <v>2</v>
      </c>
      <c r="E347" s="7">
        <f>IF(O347&gt;0,RANK(O347,(N347:P347,Q347:AE347)),0)</f>
        <v>1</v>
      </c>
      <c r="F347" s="7">
        <f t="shared" si="58"/>
        <v>3</v>
      </c>
      <c r="G347" s="1">
        <f t="shared" si="64"/>
        <v>85</v>
      </c>
      <c r="H347" s="2">
        <f t="shared" si="63"/>
        <v>0.14680483592400692</v>
      </c>
      <c r="I347" s="8"/>
      <c r="J347" s="2">
        <f t="shared" si="59"/>
        <v>0.40759930915371329</v>
      </c>
      <c r="K347" s="2">
        <f t="shared" si="60"/>
        <v>0.55440414507772018</v>
      </c>
      <c r="L347" s="2">
        <f t="shared" si="61"/>
        <v>2.4179620034542316E-2</v>
      </c>
      <c r="M347" s="2">
        <f t="shared" si="56"/>
        <v>1.3816925734024165E-2</v>
      </c>
      <c r="N347" s="1">
        <v>236</v>
      </c>
      <c r="O347" s="1">
        <v>321</v>
      </c>
      <c r="P347" s="1">
        <v>14</v>
      </c>
      <c r="Q347" s="1">
        <v>3</v>
      </c>
      <c r="R347" s="1">
        <v>1</v>
      </c>
      <c r="S347" s="1">
        <v>4</v>
      </c>
      <c r="T347" s="73"/>
      <c r="U347" s="1"/>
      <c r="V347" s="1"/>
      <c r="W347" s="1">
        <v>0</v>
      </c>
      <c r="X347" s="1"/>
      <c r="Y347" s="1"/>
      <c r="Z347" s="1"/>
      <c r="AA347" s="1"/>
      <c r="AB347" s="1"/>
      <c r="AG347" t="str">
        <f t="shared" si="66"/>
        <v>Garland</v>
      </c>
      <c r="AH347" t="s">
        <v>1038</v>
      </c>
      <c r="AI347">
        <v>2</v>
      </c>
      <c r="AJ347">
        <v>169</v>
      </c>
      <c r="AL347" t="s">
        <v>3913</v>
      </c>
      <c r="AM347" t="s">
        <v>4672</v>
      </c>
      <c r="AN347" t="s">
        <v>5225</v>
      </c>
      <c r="AO347" t="s">
        <v>756</v>
      </c>
      <c r="AP347" t="str">
        <f t="shared" si="62"/>
        <v>23019</v>
      </c>
      <c r="AQ347" t="s">
        <v>2389</v>
      </c>
      <c r="AR347" t="str">
        <f t="shared" si="65"/>
        <v>2327190</v>
      </c>
      <c r="AV347">
        <v>38.049999999999997</v>
      </c>
      <c r="AW347">
        <v>0.27</v>
      </c>
      <c r="AX347">
        <v>37.78</v>
      </c>
    </row>
    <row r="348" spans="1:50" hidden="1" outlineLevel="1">
      <c r="A348" t="s">
        <v>4360</v>
      </c>
      <c r="B348" s="11" t="s">
        <v>3145</v>
      </c>
      <c r="C348" s="1">
        <f t="shared" si="57"/>
        <v>787</v>
      </c>
      <c r="D348" s="7">
        <f>IF(N348&gt;0, RANK(N348,(N348:P348,Q348:AE348)),0)</f>
        <v>1</v>
      </c>
      <c r="E348" s="7">
        <f>IF(O348&gt;0,RANK(O348,(N348:P348,Q348:AE348)),0)</f>
        <v>2</v>
      </c>
      <c r="F348" s="7">
        <f t="shared" si="58"/>
        <v>3</v>
      </c>
      <c r="G348" s="1">
        <f t="shared" si="64"/>
        <v>98</v>
      </c>
      <c r="H348" s="2">
        <f t="shared" si="63"/>
        <v>0.12452350698856417</v>
      </c>
      <c r="I348" s="8"/>
      <c r="J348" s="2">
        <f t="shared" si="59"/>
        <v>0.55654383735705215</v>
      </c>
      <c r="K348" s="2">
        <f t="shared" si="60"/>
        <v>0.43202033036848791</v>
      </c>
      <c r="L348" s="2">
        <f t="shared" si="61"/>
        <v>5.0825921219822112E-3</v>
      </c>
      <c r="M348" s="2">
        <f t="shared" si="56"/>
        <v>6.3532401524777227E-3</v>
      </c>
      <c r="N348" s="1">
        <v>438</v>
      </c>
      <c r="O348" s="1">
        <v>340</v>
      </c>
      <c r="P348" s="1">
        <v>4</v>
      </c>
      <c r="Q348" s="1">
        <v>2</v>
      </c>
      <c r="R348" s="1">
        <v>0</v>
      </c>
      <c r="S348" s="1">
        <v>3</v>
      </c>
      <c r="T348" s="73"/>
      <c r="U348" s="1"/>
      <c r="V348" s="1"/>
      <c r="W348" s="1">
        <v>0</v>
      </c>
      <c r="X348" s="1"/>
      <c r="Y348" s="1"/>
      <c r="Z348" s="1"/>
      <c r="AA348" s="1"/>
      <c r="AB348" s="1"/>
      <c r="AG348" t="str">
        <f t="shared" si="66"/>
        <v>Georgetown</v>
      </c>
      <c r="AH348" t="s">
        <v>1728</v>
      </c>
      <c r="AI348">
        <v>1</v>
      </c>
      <c r="AJ348">
        <v>492</v>
      </c>
      <c r="AL348" t="s">
        <v>3913</v>
      </c>
      <c r="AM348" t="s">
        <v>4351</v>
      </c>
      <c r="AN348" t="s">
        <v>3949</v>
      </c>
      <c r="AO348" t="s">
        <v>769</v>
      </c>
      <c r="AP348" t="str">
        <f t="shared" si="62"/>
        <v>23023</v>
      </c>
      <c r="AQ348" t="s">
        <v>2389</v>
      </c>
      <c r="AR348" t="str">
        <f t="shared" si="65"/>
        <v>2327295</v>
      </c>
      <c r="AV348">
        <v>31.85</v>
      </c>
      <c r="AW348">
        <v>13.11</v>
      </c>
      <c r="AX348">
        <v>18.739999999999998</v>
      </c>
    </row>
    <row r="349" spans="1:50" hidden="1" outlineLevel="1">
      <c r="A349" t="s">
        <v>2629</v>
      </c>
      <c r="B349" s="11" t="s">
        <v>3145</v>
      </c>
      <c r="C349" s="1">
        <f t="shared" si="57"/>
        <v>109</v>
      </c>
      <c r="D349" s="7">
        <f>IF(N349&gt;0, RANK(N349,(N349:P349,Q349:AE349)),0)</f>
        <v>1</v>
      </c>
      <c r="E349" s="7">
        <f>IF(O349&gt;0,RANK(O349,(N349:P349,Q349:AE349)),0)</f>
        <v>2</v>
      </c>
      <c r="F349" s="7">
        <f t="shared" si="58"/>
        <v>3</v>
      </c>
      <c r="G349" s="1">
        <f t="shared" si="64"/>
        <v>15</v>
      </c>
      <c r="H349" s="2">
        <f t="shared" si="63"/>
        <v>0.13761467889908258</v>
      </c>
      <c r="I349" s="8"/>
      <c r="J349" s="2">
        <f t="shared" si="59"/>
        <v>0.55045871559633031</v>
      </c>
      <c r="K349" s="2">
        <f t="shared" si="60"/>
        <v>0.41284403669724773</v>
      </c>
      <c r="L349" s="2">
        <f t="shared" si="61"/>
        <v>1.834862385321101E-2</v>
      </c>
      <c r="M349" s="2">
        <f t="shared" si="56"/>
        <v>1.8348623853210955E-2</v>
      </c>
      <c r="N349" s="1">
        <v>60</v>
      </c>
      <c r="O349" s="1">
        <v>45</v>
      </c>
      <c r="P349" s="1">
        <v>2</v>
      </c>
      <c r="Q349" s="1">
        <v>1</v>
      </c>
      <c r="R349" s="1">
        <v>1</v>
      </c>
      <c r="S349" s="1">
        <v>0</v>
      </c>
      <c r="T349" s="73"/>
      <c r="U349" s="1"/>
      <c r="V349" s="1"/>
      <c r="W349" s="1">
        <v>0</v>
      </c>
      <c r="X349" s="1"/>
      <c r="Y349" s="1"/>
      <c r="Z349" s="1"/>
      <c r="AA349" s="1"/>
      <c r="AB349" s="1"/>
      <c r="AG349" t="str">
        <f t="shared" si="66"/>
        <v>Gilead</v>
      </c>
      <c r="AH349" t="s">
        <v>2904</v>
      </c>
      <c r="AI349">
        <v>2</v>
      </c>
      <c r="AJ349">
        <v>367</v>
      </c>
      <c r="AL349" t="s">
        <v>3913</v>
      </c>
      <c r="AM349" t="s">
        <v>4671</v>
      </c>
      <c r="AN349" t="s">
        <v>4370</v>
      </c>
      <c r="AO349" t="s">
        <v>2095</v>
      </c>
      <c r="AP349" t="str">
        <f t="shared" si="62"/>
        <v>23017</v>
      </c>
      <c r="AQ349" t="s">
        <v>2389</v>
      </c>
      <c r="AR349" t="str">
        <f t="shared" si="65"/>
        <v>2327505</v>
      </c>
      <c r="AV349">
        <v>19.7</v>
      </c>
      <c r="AW349">
        <v>0.63</v>
      </c>
      <c r="AX349">
        <v>19.07</v>
      </c>
    </row>
    <row r="350" spans="1:50" hidden="1" outlineLevel="1">
      <c r="A350" t="s">
        <v>1416</v>
      </c>
      <c r="B350" s="11" t="s">
        <v>3145</v>
      </c>
      <c r="C350" s="1">
        <f t="shared" si="57"/>
        <v>2372</v>
      </c>
      <c r="D350" s="7">
        <f>IF(N350&gt;0, RANK(N350,(N350:P350,Q350:AE350)),0)</f>
        <v>2</v>
      </c>
      <c r="E350" s="7">
        <f>IF(O350&gt;0,RANK(O350,(N350:P350,Q350:AE350)),0)</f>
        <v>1</v>
      </c>
      <c r="F350" s="7">
        <f t="shared" si="58"/>
        <v>3</v>
      </c>
      <c r="G350" s="1">
        <f t="shared" si="64"/>
        <v>249</v>
      </c>
      <c r="H350" s="2">
        <f t="shared" si="63"/>
        <v>0.10497470489038786</v>
      </c>
      <c r="I350" s="8"/>
      <c r="J350" s="2">
        <f t="shared" si="59"/>
        <v>0.44139966273187181</v>
      </c>
      <c r="K350" s="2">
        <f t="shared" si="60"/>
        <v>0.54637436762225966</v>
      </c>
      <c r="L350" s="2">
        <f t="shared" si="61"/>
        <v>7.166947723440135E-3</v>
      </c>
      <c r="M350" s="2">
        <f t="shared" si="56"/>
        <v>5.0590219224283936E-3</v>
      </c>
      <c r="N350" s="1">
        <v>1047</v>
      </c>
      <c r="O350" s="1">
        <v>1296</v>
      </c>
      <c r="P350" s="1">
        <v>17</v>
      </c>
      <c r="Q350" s="1">
        <v>4</v>
      </c>
      <c r="R350" s="1">
        <v>0</v>
      </c>
      <c r="S350" s="1">
        <v>8</v>
      </c>
      <c r="T350" s="73"/>
      <c r="U350" s="1"/>
      <c r="V350" s="1"/>
      <c r="W350" s="1">
        <v>0</v>
      </c>
      <c r="X350" s="1"/>
      <c r="Y350" s="1"/>
      <c r="Z350" s="1"/>
      <c r="AA350" s="1"/>
      <c r="AB350" s="1"/>
      <c r="AG350" t="str">
        <f t="shared" si="66"/>
        <v>Glenburn</v>
      </c>
      <c r="AH350" t="s">
        <v>1038</v>
      </c>
      <c r="AI350">
        <v>2</v>
      </c>
      <c r="AJ350">
        <v>207</v>
      </c>
      <c r="AL350" t="s">
        <v>3913</v>
      </c>
      <c r="AM350" t="s">
        <v>4672</v>
      </c>
      <c r="AN350" t="s">
        <v>833</v>
      </c>
      <c r="AO350" t="s">
        <v>2096</v>
      </c>
      <c r="AP350" t="str">
        <f t="shared" si="62"/>
        <v>23019</v>
      </c>
      <c r="AQ350" t="s">
        <v>2389</v>
      </c>
      <c r="AR350" t="str">
        <f t="shared" si="65"/>
        <v>2327645</v>
      </c>
      <c r="AV350">
        <v>29.31</v>
      </c>
      <c r="AW350">
        <v>2.12</v>
      </c>
      <c r="AX350">
        <v>27.19</v>
      </c>
    </row>
    <row r="351" spans="1:50" hidden="1" outlineLevel="1">
      <c r="A351" t="s">
        <v>5097</v>
      </c>
      <c r="B351" s="11" t="s">
        <v>3145</v>
      </c>
      <c r="C351" s="1">
        <f t="shared" si="57"/>
        <v>2</v>
      </c>
      <c r="D351" s="7">
        <f>IF(N351&gt;0, RANK(N351,(N351:P351,Q351:AE351)),0)</f>
        <v>0</v>
      </c>
      <c r="E351" s="7">
        <f>IF(O351&gt;0,RANK(O351,(N351:P351,Q351:AE351)),0)</f>
        <v>1</v>
      </c>
      <c r="F351" s="7">
        <f t="shared" si="58"/>
        <v>0</v>
      </c>
      <c r="G351" s="1">
        <f t="shared" si="64"/>
        <v>2</v>
      </c>
      <c r="H351" s="2">
        <f t="shared" si="63"/>
        <v>1</v>
      </c>
      <c r="I351" s="8"/>
      <c r="J351" s="2">
        <f t="shared" si="59"/>
        <v>0</v>
      </c>
      <c r="K351" s="2">
        <f t="shared" si="60"/>
        <v>1</v>
      </c>
      <c r="L351" s="2">
        <f t="shared" si="61"/>
        <v>0</v>
      </c>
      <c r="M351" s="2">
        <f t="shared" si="56"/>
        <v>0</v>
      </c>
      <c r="N351" s="1">
        <v>0</v>
      </c>
      <c r="O351" s="1">
        <v>2</v>
      </c>
      <c r="P351" s="1">
        <v>0</v>
      </c>
      <c r="Q351" s="1">
        <v>0</v>
      </c>
      <c r="R351" s="1">
        <v>0</v>
      </c>
      <c r="S351" s="1">
        <v>0</v>
      </c>
      <c r="T351" s="73"/>
      <c r="U351" s="1"/>
      <c r="V351" s="1"/>
      <c r="W351" s="1">
        <v>0</v>
      </c>
      <c r="X351" s="1"/>
      <c r="Y351" s="1"/>
      <c r="Z351" s="1"/>
      <c r="AA351" s="1"/>
      <c r="AB351" s="1"/>
      <c r="AG351" t="str">
        <f t="shared" si="66"/>
        <v>Glenwood</v>
      </c>
      <c r="AH351" t="s">
        <v>762</v>
      </c>
      <c r="AI351">
        <v>2</v>
      </c>
      <c r="AJ351">
        <v>75</v>
      </c>
      <c r="AL351" t="s">
        <v>3913</v>
      </c>
      <c r="AM351" t="s">
        <v>3989</v>
      </c>
      <c r="AN351" t="s">
        <v>5225</v>
      </c>
      <c r="AO351" t="s">
        <v>2097</v>
      </c>
      <c r="AP351" t="str">
        <f t="shared" si="62"/>
        <v>23003</v>
      </c>
      <c r="AQ351" t="s">
        <v>486</v>
      </c>
      <c r="AR351" t="str">
        <f t="shared" si="65"/>
        <v>2327855</v>
      </c>
      <c r="AV351">
        <v>39.520000000000003</v>
      </c>
      <c r="AW351">
        <v>1.34</v>
      </c>
      <c r="AX351">
        <v>38.18</v>
      </c>
    </row>
    <row r="352" spans="1:50" hidden="1" outlineLevel="1">
      <c r="A352" t="s">
        <v>5294</v>
      </c>
      <c r="B352" s="11" t="s">
        <v>3145</v>
      </c>
      <c r="C352" s="1">
        <f t="shared" si="57"/>
        <v>8655</v>
      </c>
      <c r="D352" s="7">
        <f>IF(N352&gt;0, RANK(N352,(N352:P352,Q352:AE352)),0)</f>
        <v>1</v>
      </c>
      <c r="E352" s="7">
        <f>IF(O352&gt;0,RANK(O352,(N352:P352,Q352:AE352)),0)</f>
        <v>2</v>
      </c>
      <c r="F352" s="7">
        <f t="shared" si="58"/>
        <v>3</v>
      </c>
      <c r="G352" s="1">
        <f t="shared" si="64"/>
        <v>260</v>
      </c>
      <c r="H352" s="2">
        <f t="shared" si="63"/>
        <v>3.0040439052570769E-2</v>
      </c>
      <c r="I352" s="8"/>
      <c r="J352" s="2">
        <f t="shared" si="59"/>
        <v>0.50756787983824381</v>
      </c>
      <c r="K352" s="2">
        <f t="shared" si="60"/>
        <v>0.477527440785673</v>
      </c>
      <c r="L352" s="2">
        <f t="shared" si="61"/>
        <v>8.3188908145580588E-3</v>
      </c>
      <c r="M352" s="2">
        <f t="shared" si="56"/>
        <v>6.5857885615251376E-3</v>
      </c>
      <c r="N352" s="1">
        <v>4393</v>
      </c>
      <c r="O352" s="1">
        <v>4133</v>
      </c>
      <c r="P352" s="1">
        <v>72</v>
      </c>
      <c r="Q352" s="1">
        <v>21</v>
      </c>
      <c r="R352" s="1">
        <v>6</v>
      </c>
      <c r="S352" s="1">
        <v>30</v>
      </c>
      <c r="T352" s="73"/>
      <c r="U352" s="1"/>
      <c r="V352" s="1"/>
      <c r="W352" s="1">
        <v>0</v>
      </c>
      <c r="X352" s="1"/>
      <c r="Y352" s="1"/>
      <c r="Z352" s="1"/>
      <c r="AA352" s="1"/>
      <c r="AB352" s="1"/>
      <c r="AG352" t="str">
        <f t="shared" si="66"/>
        <v>Gorham</v>
      </c>
      <c r="AH352" t="s">
        <v>2450</v>
      </c>
      <c r="AI352">
        <v>1</v>
      </c>
      <c r="AJ352">
        <v>505</v>
      </c>
      <c r="AL352" t="s">
        <v>3913</v>
      </c>
      <c r="AM352" t="s">
        <v>3632</v>
      </c>
      <c r="AN352" t="s">
        <v>3961</v>
      </c>
      <c r="AO352" t="s">
        <v>767</v>
      </c>
      <c r="AP352" t="str">
        <f t="shared" si="62"/>
        <v>23005</v>
      </c>
      <c r="AQ352" t="s">
        <v>2389</v>
      </c>
      <c r="AR352" t="str">
        <f t="shared" si="65"/>
        <v>2328240</v>
      </c>
      <c r="AV352">
        <v>51.27</v>
      </c>
      <c r="AW352">
        <v>0.63</v>
      </c>
      <c r="AX352">
        <v>50.64</v>
      </c>
    </row>
    <row r="353" spans="1:50" hidden="1" outlineLevel="1">
      <c r="A353" t="s">
        <v>2010</v>
      </c>
      <c r="B353" s="11" t="s">
        <v>3145</v>
      </c>
      <c r="C353" s="1">
        <f t="shared" si="57"/>
        <v>1103</v>
      </c>
      <c r="D353" s="7">
        <f>IF(N353&gt;0, RANK(N353,(N353:P353,Q353:AE353)),0)</f>
        <v>2</v>
      </c>
      <c r="E353" s="7">
        <f>IF(O353&gt;0,RANK(O353,(N353:P353,Q353:AE353)),0)</f>
        <v>1</v>
      </c>
      <c r="F353" s="7">
        <f t="shared" si="58"/>
        <v>3</v>
      </c>
      <c r="G353" s="1">
        <f t="shared" si="64"/>
        <v>21</v>
      </c>
      <c r="H353" s="2">
        <f t="shared" si="63"/>
        <v>1.9038984587488667E-2</v>
      </c>
      <c r="I353" s="8"/>
      <c r="J353" s="2">
        <f t="shared" si="59"/>
        <v>0.48141432456935629</v>
      </c>
      <c r="K353" s="2">
        <f t="shared" si="60"/>
        <v>0.50045330915684494</v>
      </c>
      <c r="L353" s="2">
        <f t="shared" si="61"/>
        <v>1.1786038077969175E-2</v>
      </c>
      <c r="M353" s="2">
        <f t="shared" si="56"/>
        <v>6.3463281958295974E-3</v>
      </c>
      <c r="N353" s="1">
        <v>531</v>
      </c>
      <c r="O353" s="1">
        <v>552</v>
      </c>
      <c r="P353" s="1">
        <v>13</v>
      </c>
      <c r="Q353" s="1">
        <v>3</v>
      </c>
      <c r="R353" s="1">
        <v>0</v>
      </c>
      <c r="S353" s="1">
        <v>4</v>
      </c>
      <c r="T353" s="73"/>
      <c r="U353" s="1"/>
      <c r="V353" s="1"/>
      <c r="W353" s="1">
        <v>0</v>
      </c>
      <c r="X353" s="1"/>
      <c r="Y353" s="1"/>
      <c r="Z353" s="1"/>
      <c r="AA353" s="1"/>
      <c r="AB353" s="1"/>
      <c r="AG353" t="str">
        <f t="shared" si="66"/>
        <v>Gouldsboro</v>
      </c>
      <c r="AH353" t="s">
        <v>5079</v>
      </c>
      <c r="AI353">
        <v>2</v>
      </c>
      <c r="AJ353">
        <v>335</v>
      </c>
      <c r="AL353" t="s">
        <v>3913</v>
      </c>
      <c r="AM353" t="s">
        <v>3218</v>
      </c>
      <c r="AN353" t="s">
        <v>5171</v>
      </c>
      <c r="AO353" t="s">
        <v>768</v>
      </c>
      <c r="AP353" t="str">
        <f t="shared" si="62"/>
        <v>23009</v>
      </c>
      <c r="AQ353" t="s">
        <v>2389</v>
      </c>
      <c r="AR353" t="str">
        <f t="shared" si="65"/>
        <v>2328450</v>
      </c>
      <c r="AV353">
        <v>100.77</v>
      </c>
      <c r="AW353">
        <v>54.66</v>
      </c>
      <c r="AX353">
        <v>46.11</v>
      </c>
    </row>
    <row r="354" spans="1:50" hidden="1" outlineLevel="1">
      <c r="A354" t="s">
        <v>1713</v>
      </c>
      <c r="B354" s="11" t="s">
        <v>3145</v>
      </c>
      <c r="C354" s="1">
        <f t="shared" si="57"/>
        <v>308</v>
      </c>
      <c r="D354" s="7">
        <f>IF(N354&gt;0, RANK(N354,(N354:P354,Q354:AE354)),0)</f>
        <v>1</v>
      </c>
      <c r="E354" s="7">
        <f>IF(O354&gt;0,RANK(O354,(N354:P354,Q354:AE354)),0)</f>
        <v>2</v>
      </c>
      <c r="F354" s="7">
        <f t="shared" si="58"/>
        <v>3</v>
      </c>
      <c r="G354" s="1">
        <f t="shared" si="64"/>
        <v>212</v>
      </c>
      <c r="H354" s="2">
        <f t="shared" si="63"/>
        <v>0.68831168831168832</v>
      </c>
      <c r="I354" s="8"/>
      <c r="J354" s="2">
        <f t="shared" si="59"/>
        <v>0.83441558441558439</v>
      </c>
      <c r="K354" s="2">
        <f t="shared" si="60"/>
        <v>0.1461038961038961</v>
      </c>
      <c r="L354" s="2">
        <f t="shared" si="61"/>
        <v>1.6233766233766232E-2</v>
      </c>
      <c r="M354" s="2">
        <f t="shared" si="56"/>
        <v>3.2467532467532825E-3</v>
      </c>
      <c r="N354" s="1">
        <v>257</v>
      </c>
      <c r="O354" s="1">
        <v>45</v>
      </c>
      <c r="P354" s="1">
        <v>5</v>
      </c>
      <c r="Q354" s="1">
        <v>0</v>
      </c>
      <c r="R354" s="1">
        <v>0</v>
      </c>
      <c r="S354" s="1">
        <v>1</v>
      </c>
      <c r="T354" s="73"/>
      <c r="U354" s="1"/>
      <c r="V354" s="1"/>
      <c r="W354" s="1">
        <v>0</v>
      </c>
      <c r="X354" s="1"/>
      <c r="Y354" s="1"/>
      <c r="Z354" s="1"/>
      <c r="AA354" s="1"/>
      <c r="AB354" s="1"/>
      <c r="AG354" t="str">
        <f t="shared" si="66"/>
        <v>Grand Isle</v>
      </c>
      <c r="AH354" t="s">
        <v>762</v>
      </c>
      <c r="AI354">
        <v>2</v>
      </c>
      <c r="AJ354">
        <v>4</v>
      </c>
      <c r="AL354" t="s">
        <v>3913</v>
      </c>
      <c r="AM354" t="s">
        <v>3989</v>
      </c>
      <c r="AN354" t="s">
        <v>833</v>
      </c>
      <c r="AO354" t="s">
        <v>711</v>
      </c>
      <c r="AP354" t="str">
        <f t="shared" si="62"/>
        <v>23003</v>
      </c>
      <c r="AQ354" t="s">
        <v>2389</v>
      </c>
      <c r="AR354" t="str">
        <f t="shared" si="65"/>
        <v>2328590</v>
      </c>
      <c r="AV354">
        <v>35.19</v>
      </c>
      <c r="AW354">
        <v>0.89</v>
      </c>
      <c r="AX354">
        <v>34.299999999999997</v>
      </c>
    </row>
    <row r="355" spans="1:50" hidden="1" outlineLevel="1">
      <c r="A355" t="s">
        <v>5098</v>
      </c>
      <c r="B355" s="11" t="s">
        <v>3145</v>
      </c>
      <c r="C355" s="1">
        <f t="shared" si="57"/>
        <v>89</v>
      </c>
      <c r="D355" s="7">
        <f>IF(N355&gt;0, RANK(N355,(N355:P355,Q355:AE355)),0)</f>
        <v>2</v>
      </c>
      <c r="E355" s="7">
        <f>IF(O355&gt;0,RANK(O355,(N355:P355,Q355:AE355)),0)</f>
        <v>1</v>
      </c>
      <c r="F355" s="7">
        <f t="shared" si="58"/>
        <v>3</v>
      </c>
      <c r="G355" s="1">
        <f t="shared" si="64"/>
        <v>21</v>
      </c>
      <c r="H355" s="2">
        <f t="shared" si="63"/>
        <v>0.23595505617977527</v>
      </c>
      <c r="I355" s="8"/>
      <c r="J355" s="2">
        <f t="shared" si="59"/>
        <v>0.3707865168539326</v>
      </c>
      <c r="K355" s="2">
        <f t="shared" si="60"/>
        <v>0.6067415730337079</v>
      </c>
      <c r="L355" s="2">
        <f t="shared" si="61"/>
        <v>1.1235955056179775E-2</v>
      </c>
      <c r="M355" s="2">
        <f t="shared" si="56"/>
        <v>1.1235955056179719E-2</v>
      </c>
      <c r="N355" s="1">
        <v>33</v>
      </c>
      <c r="O355" s="1">
        <v>54</v>
      </c>
      <c r="P355" s="1">
        <v>1</v>
      </c>
      <c r="Q355" s="1">
        <v>0</v>
      </c>
      <c r="R355" s="1">
        <v>0</v>
      </c>
      <c r="S355" s="1">
        <v>1</v>
      </c>
      <c r="T355" s="73"/>
      <c r="U355" s="1"/>
      <c r="V355" s="1"/>
      <c r="W355" s="1">
        <v>0</v>
      </c>
      <c r="X355" s="1"/>
      <c r="Y355" s="1"/>
      <c r="Z355" s="1"/>
      <c r="AA355" s="1"/>
      <c r="AB355" s="1"/>
      <c r="AG355" t="str">
        <f t="shared" si="66"/>
        <v>Grand Lake Stream</v>
      </c>
      <c r="AH355" t="s">
        <v>3830</v>
      </c>
      <c r="AI355">
        <v>2</v>
      </c>
      <c r="AJ355">
        <v>134</v>
      </c>
      <c r="AL355" t="s">
        <v>3913</v>
      </c>
      <c r="AM355" t="s">
        <v>3951</v>
      </c>
      <c r="AN355" t="s">
        <v>4533</v>
      </c>
      <c r="AO355" t="s">
        <v>727</v>
      </c>
      <c r="AP355" t="str">
        <f t="shared" si="62"/>
        <v>23029</v>
      </c>
      <c r="AQ355" t="s">
        <v>486</v>
      </c>
      <c r="AR355" t="str">
        <f t="shared" si="65"/>
        <v>2328660</v>
      </c>
      <c r="AV355">
        <v>48.7</v>
      </c>
      <c r="AW355">
        <v>4.51</v>
      </c>
      <c r="AX355">
        <v>44.19</v>
      </c>
    </row>
    <row r="356" spans="1:50" hidden="1" outlineLevel="1">
      <c r="A356" t="s">
        <v>2244</v>
      </c>
      <c r="B356" s="11" t="s">
        <v>3145</v>
      </c>
      <c r="C356" s="1">
        <f t="shared" si="57"/>
        <v>4403</v>
      </c>
      <c r="D356" s="7">
        <f>IF(N356&gt;0, RANK(N356,(N356:P356,Q356:AE356)),0)</f>
        <v>2</v>
      </c>
      <c r="E356" s="7">
        <f>IF(O356&gt;0,RANK(O356,(N356:P356,Q356:AE356)),0)</f>
        <v>1</v>
      </c>
      <c r="F356" s="7">
        <f t="shared" si="58"/>
        <v>3</v>
      </c>
      <c r="G356" s="1">
        <f t="shared" si="64"/>
        <v>106</v>
      </c>
      <c r="H356" s="2">
        <f t="shared" si="63"/>
        <v>2.4074494662729956E-2</v>
      </c>
      <c r="I356" s="8"/>
      <c r="J356" s="2">
        <f t="shared" si="59"/>
        <v>0.47740177151941859</v>
      </c>
      <c r="K356" s="2">
        <f t="shared" si="60"/>
        <v>0.50147626618214858</v>
      </c>
      <c r="L356" s="2">
        <f t="shared" si="61"/>
        <v>1.1583011583011582E-2</v>
      </c>
      <c r="M356" s="2">
        <f t="shared" si="56"/>
        <v>9.5389507154213012E-3</v>
      </c>
      <c r="N356" s="1">
        <v>2102</v>
      </c>
      <c r="O356" s="1">
        <v>2208</v>
      </c>
      <c r="P356" s="1">
        <v>51</v>
      </c>
      <c r="Q356" s="1">
        <v>17</v>
      </c>
      <c r="R356" s="1">
        <v>2</v>
      </c>
      <c r="S356" s="1">
        <v>23</v>
      </c>
      <c r="T356" s="73"/>
      <c r="U356" s="1"/>
      <c r="V356" s="1"/>
      <c r="W356" s="1">
        <v>0</v>
      </c>
      <c r="X356" s="1"/>
      <c r="Y356" s="1"/>
      <c r="Z356" s="1"/>
      <c r="AA356" s="1"/>
      <c r="AB356" s="1"/>
      <c r="AG356" t="str">
        <f t="shared" si="66"/>
        <v>Gray</v>
      </c>
      <c r="AH356" t="s">
        <v>2450</v>
      </c>
      <c r="AI356">
        <v>1</v>
      </c>
      <c r="AJ356">
        <v>482</v>
      </c>
      <c r="AL356" t="s">
        <v>3913</v>
      </c>
      <c r="AM356" t="s">
        <v>3632</v>
      </c>
      <c r="AN356" t="s">
        <v>4370</v>
      </c>
      <c r="AO356" t="s">
        <v>728</v>
      </c>
      <c r="AP356" t="str">
        <f t="shared" si="62"/>
        <v>23005</v>
      </c>
      <c r="AQ356" t="s">
        <v>2389</v>
      </c>
      <c r="AR356" t="str">
        <f t="shared" si="65"/>
        <v>2328870</v>
      </c>
      <c r="AV356">
        <v>45.98</v>
      </c>
      <c r="AW356">
        <v>2.73</v>
      </c>
      <c r="AX356">
        <v>43.26</v>
      </c>
    </row>
    <row r="357" spans="1:50" hidden="1" outlineLevel="1">
      <c r="A357" t="s">
        <v>2022</v>
      </c>
      <c r="B357" s="11" t="s">
        <v>3145</v>
      </c>
      <c r="C357" s="1">
        <f t="shared" si="57"/>
        <v>32</v>
      </c>
      <c r="D357" s="7">
        <f>IF(N357&gt;0, RANK(N357,(N357:P357,Q357:AE357)),0)</f>
        <v>2</v>
      </c>
      <c r="E357" s="7">
        <f>IF(O357&gt;0,RANK(O357,(N357:P357,Q357:AE357)),0)</f>
        <v>1</v>
      </c>
      <c r="F357" s="7">
        <f t="shared" si="58"/>
        <v>3</v>
      </c>
      <c r="G357" s="1">
        <f t="shared" si="64"/>
        <v>5</v>
      </c>
      <c r="H357" s="2">
        <f t="shared" si="63"/>
        <v>0.15625</v>
      </c>
      <c r="I357" s="8"/>
      <c r="J357" s="2">
        <f t="shared" si="59"/>
        <v>0.375</v>
      </c>
      <c r="K357" s="2">
        <f t="shared" si="60"/>
        <v>0.53125</v>
      </c>
      <c r="L357" s="2">
        <f t="shared" si="61"/>
        <v>9.375E-2</v>
      </c>
      <c r="M357" s="2">
        <f t="shared" si="56"/>
        <v>0</v>
      </c>
      <c r="N357" s="1">
        <v>12</v>
      </c>
      <c r="O357" s="1">
        <v>17</v>
      </c>
      <c r="P357" s="1">
        <v>3</v>
      </c>
      <c r="Q357" s="1">
        <v>0</v>
      </c>
      <c r="R357" s="1">
        <v>0</v>
      </c>
      <c r="S357" s="1">
        <v>0</v>
      </c>
      <c r="T357" s="73"/>
      <c r="U357" s="1"/>
      <c r="V357" s="1"/>
      <c r="W357" s="1">
        <v>0</v>
      </c>
      <c r="X357" s="1"/>
      <c r="Y357" s="1"/>
      <c r="Z357" s="1"/>
      <c r="AA357" s="1"/>
      <c r="AB357" s="1"/>
      <c r="AG357" t="str">
        <f t="shared" si="66"/>
        <v>Great Pond</v>
      </c>
      <c r="AH357" t="s">
        <v>5079</v>
      </c>
      <c r="AI357">
        <v>2</v>
      </c>
      <c r="AJ357">
        <v>194</v>
      </c>
      <c r="AL357" t="s">
        <v>3913</v>
      </c>
      <c r="AM357" t="s">
        <v>3218</v>
      </c>
      <c r="AN357" t="s">
        <v>5172</v>
      </c>
      <c r="AO357" t="s">
        <v>729</v>
      </c>
      <c r="AP357" t="str">
        <f t="shared" si="62"/>
        <v>23009</v>
      </c>
      <c r="AQ357" t="s">
        <v>2389</v>
      </c>
      <c r="AR357" t="str">
        <f t="shared" si="65"/>
        <v>2328975</v>
      </c>
      <c r="AV357">
        <v>39</v>
      </c>
      <c r="AW357">
        <v>2.12</v>
      </c>
      <c r="AX357">
        <v>36.869999999999997</v>
      </c>
    </row>
    <row r="358" spans="1:50" hidden="1" outlineLevel="1">
      <c r="A358" t="s">
        <v>1837</v>
      </c>
      <c r="B358" s="11" t="s">
        <v>3145</v>
      </c>
      <c r="C358" s="1">
        <f t="shared" si="57"/>
        <v>705</v>
      </c>
      <c r="D358" s="7">
        <f>IF(N358&gt;0, RANK(N358,(N358:P358,Q358:AE358)),0)</f>
        <v>2</v>
      </c>
      <c r="E358" s="7">
        <f>IF(O358&gt;0,RANK(O358,(N358:P358,Q358:AE358)),0)</f>
        <v>1</v>
      </c>
      <c r="F358" s="7">
        <f t="shared" si="58"/>
        <v>3</v>
      </c>
      <c r="G358" s="1">
        <f t="shared" si="64"/>
        <v>96</v>
      </c>
      <c r="H358" s="2">
        <f t="shared" si="63"/>
        <v>0.13617021276595745</v>
      </c>
      <c r="I358" s="8"/>
      <c r="J358" s="2">
        <f t="shared" si="59"/>
        <v>0.41985815602836879</v>
      </c>
      <c r="K358" s="2">
        <f t="shared" si="60"/>
        <v>0.55602836879432627</v>
      </c>
      <c r="L358" s="2">
        <f t="shared" si="61"/>
        <v>1.1347517730496455E-2</v>
      </c>
      <c r="M358" s="2">
        <f t="shared" si="56"/>
        <v>1.2765957446808545E-2</v>
      </c>
      <c r="N358" s="1">
        <v>296</v>
      </c>
      <c r="O358" s="1">
        <v>392</v>
      </c>
      <c r="P358" s="1">
        <v>8</v>
      </c>
      <c r="Q358" s="1">
        <v>3</v>
      </c>
      <c r="R358" s="1">
        <v>3</v>
      </c>
      <c r="S358" s="1">
        <v>3</v>
      </c>
      <c r="T358" s="73"/>
      <c r="U358" s="1"/>
      <c r="V358" s="1"/>
      <c r="W358" s="1">
        <v>0</v>
      </c>
      <c r="X358" s="1"/>
      <c r="Y358" s="1"/>
      <c r="Z358" s="1"/>
      <c r="AA358" s="1"/>
      <c r="AB358" s="1"/>
      <c r="AG358" t="str">
        <f t="shared" si="66"/>
        <v>Greenbush</v>
      </c>
      <c r="AH358" t="s">
        <v>1038</v>
      </c>
      <c r="AI358">
        <v>2</v>
      </c>
      <c r="AJ358">
        <v>160</v>
      </c>
      <c r="AL358" t="s">
        <v>3913</v>
      </c>
      <c r="AM358" t="s">
        <v>4672</v>
      </c>
      <c r="AN358" t="s">
        <v>4016</v>
      </c>
      <c r="AO358" t="s">
        <v>730</v>
      </c>
      <c r="AP358" t="str">
        <f t="shared" si="62"/>
        <v>23019</v>
      </c>
      <c r="AQ358" t="s">
        <v>2389</v>
      </c>
      <c r="AR358" t="str">
        <f t="shared" si="65"/>
        <v>2329185</v>
      </c>
      <c r="AV358">
        <v>44.04</v>
      </c>
      <c r="AW358">
        <v>0.26</v>
      </c>
      <c r="AX358">
        <v>43.78</v>
      </c>
    </row>
    <row r="359" spans="1:50" hidden="1" outlineLevel="1">
      <c r="A359" t="s">
        <v>1763</v>
      </c>
      <c r="B359" s="11" t="s">
        <v>3145</v>
      </c>
      <c r="C359" s="1">
        <f t="shared" si="57"/>
        <v>2424</v>
      </c>
      <c r="D359" s="7">
        <f>IF(N359&gt;0, RANK(N359,(N359:P359,Q359:AE359)),0)</f>
        <v>2</v>
      </c>
      <c r="E359" s="7">
        <f>IF(O359&gt;0,RANK(O359,(N359:P359,Q359:AE359)),0)</f>
        <v>1</v>
      </c>
      <c r="F359" s="7">
        <f t="shared" si="58"/>
        <v>3</v>
      </c>
      <c r="G359" s="1">
        <f t="shared" si="64"/>
        <v>111</v>
      </c>
      <c r="H359" s="2">
        <f t="shared" si="63"/>
        <v>4.5792079207920791E-2</v>
      </c>
      <c r="I359" s="8"/>
      <c r="J359" s="2">
        <f t="shared" si="59"/>
        <v>0.46905940594059403</v>
      </c>
      <c r="K359" s="2">
        <f t="shared" si="60"/>
        <v>0.51485148514851486</v>
      </c>
      <c r="L359" s="2">
        <f t="shared" si="61"/>
        <v>1.0313531353135313E-2</v>
      </c>
      <c r="M359" s="2">
        <f t="shared" si="56"/>
        <v>5.77557755775579E-3</v>
      </c>
      <c r="N359" s="1">
        <v>1137</v>
      </c>
      <c r="O359" s="1">
        <v>1248</v>
      </c>
      <c r="P359" s="1">
        <v>25</v>
      </c>
      <c r="Q359" s="1">
        <v>3</v>
      </c>
      <c r="R359" s="1">
        <v>0</v>
      </c>
      <c r="S359" s="1">
        <v>11</v>
      </c>
      <c r="T359" s="73"/>
      <c r="U359" s="1"/>
      <c r="V359" s="1"/>
      <c r="W359" s="1">
        <v>0</v>
      </c>
      <c r="X359" s="1"/>
      <c r="Y359" s="1"/>
      <c r="Z359" s="1"/>
      <c r="AA359" s="1"/>
      <c r="AB359" s="1"/>
      <c r="AG359" t="str">
        <f t="shared" si="66"/>
        <v>Greene</v>
      </c>
      <c r="AH359" t="s">
        <v>1039</v>
      </c>
      <c r="AI359">
        <v>2</v>
      </c>
      <c r="AJ359">
        <v>413</v>
      </c>
      <c r="AL359" t="s">
        <v>3913</v>
      </c>
      <c r="AM359" t="s">
        <v>3988</v>
      </c>
      <c r="AN359" t="s">
        <v>4670</v>
      </c>
      <c r="AO359" t="s">
        <v>758</v>
      </c>
      <c r="AP359" t="str">
        <f t="shared" si="62"/>
        <v>23001</v>
      </c>
      <c r="AQ359" t="s">
        <v>2389</v>
      </c>
      <c r="AR359" t="str">
        <f t="shared" si="65"/>
        <v>2329255</v>
      </c>
      <c r="AV359">
        <v>35.33</v>
      </c>
      <c r="AW359">
        <v>2.94</v>
      </c>
      <c r="AX359">
        <v>32.39</v>
      </c>
    </row>
    <row r="360" spans="1:50" hidden="1" outlineLevel="1">
      <c r="A360" t="s">
        <v>3046</v>
      </c>
      <c r="B360" s="11" t="s">
        <v>3145</v>
      </c>
      <c r="C360" s="1">
        <f t="shared" si="57"/>
        <v>1173</v>
      </c>
      <c r="D360" s="7">
        <f>IF(N360&gt;0, RANK(N360,(N360:P360,Q360:AE360)),0)</f>
        <v>2</v>
      </c>
      <c r="E360" s="7">
        <f>IF(O360&gt;0,RANK(O360,(N360:P360,Q360:AE360)),0)</f>
        <v>1</v>
      </c>
      <c r="F360" s="7">
        <f t="shared" si="58"/>
        <v>3</v>
      </c>
      <c r="G360" s="1">
        <f t="shared" si="64"/>
        <v>117</v>
      </c>
      <c r="H360" s="2">
        <f t="shared" si="63"/>
        <v>9.9744245524296671E-2</v>
      </c>
      <c r="I360" s="8"/>
      <c r="J360" s="2">
        <f t="shared" si="59"/>
        <v>0.43563512361466328</v>
      </c>
      <c r="K360" s="2">
        <f t="shared" si="60"/>
        <v>0.53537936913895989</v>
      </c>
      <c r="L360" s="2">
        <f t="shared" si="61"/>
        <v>1.8755328218243821E-2</v>
      </c>
      <c r="M360" s="2">
        <f t="shared" si="56"/>
        <v>1.0230179028133009E-2</v>
      </c>
      <c r="N360" s="1">
        <v>511</v>
      </c>
      <c r="O360" s="1">
        <v>628</v>
      </c>
      <c r="P360" s="1">
        <v>22</v>
      </c>
      <c r="Q360" s="1">
        <v>6</v>
      </c>
      <c r="R360" s="1">
        <v>0</v>
      </c>
      <c r="S360" s="1">
        <v>6</v>
      </c>
      <c r="T360" s="73"/>
      <c r="U360" s="1"/>
      <c r="V360" s="1"/>
      <c r="W360" s="1">
        <v>0</v>
      </c>
      <c r="X360" s="1"/>
      <c r="Y360" s="1"/>
      <c r="Z360" s="1"/>
      <c r="AA360" s="1"/>
      <c r="AB360" s="1"/>
      <c r="AG360" t="str">
        <f t="shared" si="66"/>
        <v>Greenville</v>
      </c>
      <c r="AH360" t="s">
        <v>2975</v>
      </c>
      <c r="AI360">
        <v>2</v>
      </c>
      <c r="AJ360">
        <v>100</v>
      </c>
      <c r="AL360" t="s">
        <v>3913</v>
      </c>
      <c r="AM360" t="s">
        <v>4350</v>
      </c>
      <c r="AN360" t="s">
        <v>3961</v>
      </c>
      <c r="AO360" t="s">
        <v>1689</v>
      </c>
      <c r="AP360" t="str">
        <f t="shared" si="62"/>
        <v>23021</v>
      </c>
      <c r="AQ360" t="s">
        <v>2389</v>
      </c>
      <c r="AR360" t="str">
        <f t="shared" si="65"/>
        <v>2329535</v>
      </c>
      <c r="AV360">
        <v>46.38</v>
      </c>
      <c r="AW360">
        <v>3.89</v>
      </c>
      <c r="AX360">
        <v>42.49</v>
      </c>
    </row>
    <row r="361" spans="1:50" hidden="1" outlineLevel="1">
      <c r="A361" s="38" t="s">
        <v>3046</v>
      </c>
      <c r="B361" s="11" t="s">
        <v>3145</v>
      </c>
      <c r="C361" s="1">
        <f t="shared" si="57"/>
        <v>13</v>
      </c>
      <c r="D361" s="7">
        <f>IF(N361&gt;0, RANK(N361,(N361:P361,Q361:AE361)),0)</f>
        <v>2</v>
      </c>
      <c r="E361" s="7">
        <f>IF(O361&gt;0,RANK(O361,(N361:P361,Q361:AE361)),0)</f>
        <v>1</v>
      </c>
      <c r="F361" s="7">
        <f t="shared" si="58"/>
        <v>0</v>
      </c>
      <c r="G361" s="1">
        <f t="shared" si="64"/>
        <v>7</v>
      </c>
      <c r="H361" s="2">
        <f t="shared" si="63"/>
        <v>0.53846153846153844</v>
      </c>
      <c r="I361" s="8"/>
      <c r="J361" s="2">
        <f t="shared" si="59"/>
        <v>0.23076923076923078</v>
      </c>
      <c r="K361" s="2">
        <f t="shared" si="60"/>
        <v>0.76923076923076927</v>
      </c>
      <c r="L361" s="2">
        <f t="shared" si="61"/>
        <v>0</v>
      </c>
      <c r="M361" s="2">
        <f t="shared" si="56"/>
        <v>-1.1102230246251565E-16</v>
      </c>
      <c r="N361" s="1">
        <v>3</v>
      </c>
      <c r="O361" s="1">
        <v>10</v>
      </c>
      <c r="P361" s="1">
        <v>0</v>
      </c>
      <c r="Q361" s="1">
        <v>0</v>
      </c>
      <c r="R361" s="1">
        <v>0</v>
      </c>
      <c r="S361" s="1">
        <v>0</v>
      </c>
      <c r="T361" s="73"/>
      <c r="U361" s="1"/>
      <c r="V361" s="1"/>
      <c r="W361" s="1">
        <v>0</v>
      </c>
      <c r="X361" s="1"/>
      <c r="Y361" s="1"/>
      <c r="Z361" s="1"/>
      <c r="AA361" s="1"/>
      <c r="AB361" s="1"/>
      <c r="AG361" t="str">
        <f>A361</f>
        <v>Greenville</v>
      </c>
      <c r="AH361" t="s">
        <v>2975</v>
      </c>
      <c r="AI361">
        <v>2</v>
      </c>
      <c r="AJ361" t="e">
        <v>#N/A</v>
      </c>
      <c r="AL361" t="s">
        <v>3913</v>
      </c>
      <c r="AM361" t="s">
        <v>4350</v>
      </c>
      <c r="AO361">
        <v>29540</v>
      </c>
      <c r="AP361" t="str">
        <f t="shared" si="62"/>
        <v>23021</v>
      </c>
      <c r="AQ361" t="s">
        <v>4597</v>
      </c>
      <c r="AR361" t="str">
        <f t="shared" si="65"/>
        <v>2329540</v>
      </c>
    </row>
    <row r="362" spans="1:50" hidden="1" outlineLevel="1">
      <c r="A362" t="s">
        <v>2786</v>
      </c>
      <c r="B362" s="11" t="s">
        <v>3145</v>
      </c>
      <c r="C362" s="1">
        <f t="shared" si="57"/>
        <v>433</v>
      </c>
      <c r="D362" s="7">
        <f>IF(N362&gt;0, RANK(N362,(N362:P362,Q362:AE362)),0)</f>
        <v>1</v>
      </c>
      <c r="E362" s="7">
        <f>IF(O362&gt;0,RANK(O362,(N362:P362,Q362:AE362)),0)</f>
        <v>2</v>
      </c>
      <c r="F362" s="7">
        <f t="shared" si="58"/>
        <v>3</v>
      </c>
      <c r="G362" s="1">
        <f t="shared" si="64"/>
        <v>53</v>
      </c>
      <c r="H362" s="2">
        <f t="shared" si="63"/>
        <v>0.12240184757505773</v>
      </c>
      <c r="I362" s="8"/>
      <c r="J362" s="2">
        <f t="shared" si="59"/>
        <v>0.55196304849884525</v>
      </c>
      <c r="K362" s="2">
        <f t="shared" si="60"/>
        <v>0.42956120092378752</v>
      </c>
      <c r="L362" s="2">
        <f t="shared" si="61"/>
        <v>1.3856812933025405E-2</v>
      </c>
      <c r="M362" s="2">
        <f t="shared" si="56"/>
        <v>4.6189376443418178E-3</v>
      </c>
      <c r="N362" s="1">
        <v>239</v>
      </c>
      <c r="O362" s="1">
        <v>186</v>
      </c>
      <c r="P362" s="1">
        <v>6</v>
      </c>
      <c r="Q362" s="1">
        <v>0</v>
      </c>
      <c r="R362" s="1">
        <v>0</v>
      </c>
      <c r="S362" s="1">
        <v>2</v>
      </c>
      <c r="T362" s="73"/>
      <c r="U362" s="1"/>
      <c r="V362" s="1"/>
      <c r="W362" s="1">
        <v>0</v>
      </c>
      <c r="X362" s="1"/>
      <c r="Y362" s="1"/>
      <c r="Z362" s="1"/>
      <c r="AA362" s="1"/>
      <c r="AB362" s="1"/>
      <c r="AG362" t="str">
        <f t="shared" si="66"/>
        <v>Greenwood</v>
      </c>
      <c r="AH362" t="s">
        <v>2904</v>
      </c>
      <c r="AI362">
        <v>2</v>
      </c>
      <c r="AJ362">
        <v>372</v>
      </c>
      <c r="AL362" t="s">
        <v>3913</v>
      </c>
      <c r="AM362" t="s">
        <v>4671</v>
      </c>
      <c r="AN362" t="s">
        <v>4019</v>
      </c>
      <c r="AO362" t="s">
        <v>1690</v>
      </c>
      <c r="AP362" t="str">
        <f t="shared" si="62"/>
        <v>23017</v>
      </c>
      <c r="AQ362" t="s">
        <v>2389</v>
      </c>
      <c r="AR362" t="str">
        <f t="shared" si="65"/>
        <v>2329710</v>
      </c>
      <c r="AV362">
        <v>43.15</v>
      </c>
      <c r="AW362">
        <v>1.33</v>
      </c>
      <c r="AX362">
        <v>41.81</v>
      </c>
    </row>
    <row r="363" spans="1:50" hidden="1" outlineLevel="1">
      <c r="A363" t="s">
        <v>3318</v>
      </c>
      <c r="B363" s="11" t="s">
        <v>3145</v>
      </c>
      <c r="C363" s="1">
        <f t="shared" si="57"/>
        <v>834</v>
      </c>
      <c r="D363" s="7">
        <f>IF(N363&gt;0, RANK(N363,(N363:P363,Q363:AE363)),0)</f>
        <v>2</v>
      </c>
      <c r="E363" s="7">
        <f>IF(O363&gt;0,RANK(O363,(N363:P363,Q363:AE363)),0)</f>
        <v>1</v>
      </c>
      <c r="F363" s="7">
        <f t="shared" si="58"/>
        <v>3</v>
      </c>
      <c r="G363" s="1">
        <f t="shared" si="64"/>
        <v>104</v>
      </c>
      <c r="H363" s="2">
        <f t="shared" si="63"/>
        <v>0.12470023980815348</v>
      </c>
      <c r="I363" s="8"/>
      <c r="J363" s="2">
        <f t="shared" si="59"/>
        <v>0.42446043165467628</v>
      </c>
      <c r="K363" s="2">
        <f t="shared" si="60"/>
        <v>0.54916067146282976</v>
      </c>
      <c r="L363" s="2">
        <f t="shared" si="61"/>
        <v>1.9184652278177457E-2</v>
      </c>
      <c r="M363" s="2">
        <f t="shared" si="56"/>
        <v>7.1942446043164951E-3</v>
      </c>
      <c r="N363" s="1">
        <v>354</v>
      </c>
      <c r="O363" s="1">
        <v>458</v>
      </c>
      <c r="P363" s="1">
        <v>16</v>
      </c>
      <c r="Q363" s="1">
        <v>1</v>
      </c>
      <c r="R363" s="1">
        <v>0</v>
      </c>
      <c r="S363" s="1">
        <v>5</v>
      </c>
      <c r="T363" s="73"/>
      <c r="U363" s="1"/>
      <c r="V363" s="1"/>
      <c r="W363" s="1">
        <v>0</v>
      </c>
      <c r="X363" s="1"/>
      <c r="Y363" s="1"/>
      <c r="Z363" s="1"/>
      <c r="AA363" s="1"/>
      <c r="AB363" s="1"/>
      <c r="AG363" t="str">
        <f t="shared" si="66"/>
        <v>Guilford</v>
      </c>
      <c r="AH363" t="s">
        <v>2975</v>
      </c>
      <c r="AI363">
        <v>2</v>
      </c>
      <c r="AJ363">
        <v>140</v>
      </c>
      <c r="AL363" t="s">
        <v>3913</v>
      </c>
      <c r="AM363" t="s">
        <v>4350</v>
      </c>
      <c r="AN363" t="s">
        <v>4370</v>
      </c>
      <c r="AO363" t="s">
        <v>1691</v>
      </c>
      <c r="AP363" t="str">
        <f t="shared" si="62"/>
        <v>23021</v>
      </c>
      <c r="AQ363" t="s">
        <v>2389</v>
      </c>
      <c r="AR363" t="str">
        <f t="shared" si="65"/>
        <v>2330095</v>
      </c>
      <c r="AV363">
        <v>35.69</v>
      </c>
      <c r="AW363">
        <v>0.71</v>
      </c>
      <c r="AX363">
        <v>34.979999999999997</v>
      </c>
    </row>
    <row r="364" spans="1:50" hidden="1" outlineLevel="1">
      <c r="A364" t="s">
        <v>1535</v>
      </c>
      <c r="B364" s="11" t="s">
        <v>3145</v>
      </c>
      <c r="C364" s="1">
        <f t="shared" si="57"/>
        <v>1724</v>
      </c>
      <c r="D364" s="7">
        <f>IF(N364&gt;0, RANK(N364,(N364:P364,Q364:AE364)),0)</f>
        <v>1</v>
      </c>
      <c r="E364" s="7">
        <f>IF(O364&gt;0,RANK(O364,(N364:P364,Q364:AE364)),0)</f>
        <v>2</v>
      </c>
      <c r="F364" s="7">
        <f t="shared" si="58"/>
        <v>3</v>
      </c>
      <c r="G364" s="1">
        <f t="shared" si="64"/>
        <v>569</v>
      </c>
      <c r="H364" s="2">
        <f t="shared" si="63"/>
        <v>0.33004640371229699</v>
      </c>
      <c r="I364" s="8"/>
      <c r="J364" s="2">
        <f t="shared" si="59"/>
        <v>0.65603248259860791</v>
      </c>
      <c r="K364" s="2">
        <f t="shared" si="60"/>
        <v>0.32598607888631093</v>
      </c>
      <c r="L364" s="2">
        <f t="shared" si="61"/>
        <v>1.1020881670533642E-2</v>
      </c>
      <c r="M364" s="2">
        <f t="shared" si="56"/>
        <v>6.9605568445475184E-3</v>
      </c>
      <c r="N364" s="1">
        <v>1131</v>
      </c>
      <c r="O364" s="1">
        <v>562</v>
      </c>
      <c r="P364" s="1">
        <v>19</v>
      </c>
      <c r="Q364" s="1">
        <v>5</v>
      </c>
      <c r="R364" s="1">
        <v>3</v>
      </c>
      <c r="S364" s="1">
        <v>4</v>
      </c>
      <c r="T364" s="73"/>
      <c r="U364" s="1"/>
      <c r="V364" s="1"/>
      <c r="W364" s="1">
        <v>0</v>
      </c>
      <c r="X364" s="1"/>
      <c r="Y364" s="1"/>
      <c r="Z364" s="1"/>
      <c r="AA364" s="1"/>
      <c r="AB364" s="1"/>
      <c r="AG364" t="str">
        <f t="shared" si="66"/>
        <v>Hallowell</v>
      </c>
      <c r="AH364" t="s">
        <v>2725</v>
      </c>
      <c r="AI364">
        <v>1</v>
      </c>
      <c r="AJ364">
        <v>395</v>
      </c>
      <c r="AL364" t="s">
        <v>3913</v>
      </c>
      <c r="AM364" t="s">
        <v>3234</v>
      </c>
      <c r="AN364" t="s">
        <v>4019</v>
      </c>
      <c r="AO364" t="s">
        <v>457</v>
      </c>
      <c r="AP364" t="str">
        <f t="shared" si="62"/>
        <v>23011</v>
      </c>
      <c r="AQ364" t="s">
        <v>4593</v>
      </c>
      <c r="AR364" t="str">
        <f t="shared" si="65"/>
        <v>2330550</v>
      </c>
      <c r="AV364">
        <v>6.11</v>
      </c>
      <c r="AW364">
        <v>0.23</v>
      </c>
      <c r="AX364">
        <v>5.87</v>
      </c>
    </row>
    <row r="365" spans="1:50" hidden="1" outlineLevel="1">
      <c r="A365" t="s">
        <v>4393</v>
      </c>
      <c r="B365" s="11" t="s">
        <v>3145</v>
      </c>
      <c r="C365" s="1">
        <f t="shared" si="57"/>
        <v>124</v>
      </c>
      <c r="D365" s="7">
        <f>IF(N365&gt;0, RANK(N365,(N365:P365,Q365:AE365)),0)</f>
        <v>1</v>
      </c>
      <c r="E365" s="7">
        <f>IF(O365&gt;0,RANK(O365,(N365:P365,Q365:AE365)),0)</f>
        <v>2</v>
      </c>
      <c r="F365" s="7">
        <f t="shared" si="58"/>
        <v>3</v>
      </c>
      <c r="G365" s="1">
        <f t="shared" si="64"/>
        <v>45</v>
      </c>
      <c r="H365" s="2">
        <f t="shared" si="63"/>
        <v>0.36290322580645162</v>
      </c>
      <c r="I365" s="8"/>
      <c r="J365" s="2">
        <f t="shared" si="59"/>
        <v>0.67741935483870963</v>
      </c>
      <c r="K365" s="2">
        <f t="shared" si="60"/>
        <v>0.31451612903225806</v>
      </c>
      <c r="L365" s="2">
        <f t="shared" si="61"/>
        <v>8.0645161290322578E-3</v>
      </c>
      <c r="M365" s="2">
        <f t="shared" si="56"/>
        <v>4.8572257327350599E-17</v>
      </c>
      <c r="N365" s="1">
        <v>84</v>
      </c>
      <c r="O365" s="1">
        <v>39</v>
      </c>
      <c r="P365" s="1">
        <v>1</v>
      </c>
      <c r="Q365" s="1">
        <v>0</v>
      </c>
      <c r="R365" s="1">
        <v>0</v>
      </c>
      <c r="S365" s="1">
        <v>0</v>
      </c>
      <c r="T365" s="73"/>
      <c r="U365" s="1"/>
      <c r="V365" s="1"/>
      <c r="W365" s="1">
        <v>0</v>
      </c>
      <c r="X365" s="1"/>
      <c r="Y365" s="1"/>
      <c r="Z365" s="1"/>
      <c r="AA365" s="1"/>
      <c r="AB365" s="1"/>
      <c r="AG365" t="str">
        <f t="shared" si="66"/>
        <v>Hamlin</v>
      </c>
      <c r="AH365" t="s">
        <v>762</v>
      </c>
      <c r="AI365">
        <v>2</v>
      </c>
      <c r="AJ365">
        <v>14</v>
      </c>
      <c r="AL365" t="s">
        <v>3913</v>
      </c>
      <c r="AM365" t="s">
        <v>3989</v>
      </c>
      <c r="AN365" t="s">
        <v>2760</v>
      </c>
      <c r="AO365" t="s">
        <v>1997</v>
      </c>
      <c r="AP365" t="str">
        <f t="shared" si="62"/>
        <v>23003</v>
      </c>
      <c r="AQ365" t="s">
        <v>2389</v>
      </c>
      <c r="AR365" t="str">
        <f t="shared" si="65"/>
        <v>2330690</v>
      </c>
      <c r="AV365">
        <v>24.13</v>
      </c>
      <c r="AW365">
        <v>0.84</v>
      </c>
      <c r="AX365">
        <v>23.29</v>
      </c>
    </row>
    <row r="366" spans="1:50" hidden="1" outlineLevel="1">
      <c r="A366" t="s">
        <v>1643</v>
      </c>
      <c r="B366" s="11" t="s">
        <v>3145</v>
      </c>
      <c r="C366" s="1">
        <f t="shared" si="57"/>
        <v>49</v>
      </c>
      <c r="D366" s="7">
        <f>IF(N366&gt;0, RANK(N366,(N366:P366,Q366:AE366)),0)</f>
        <v>2</v>
      </c>
      <c r="E366" s="7">
        <f>IF(O366&gt;0,RANK(O366,(N366:P366,Q366:AE366)),0)</f>
        <v>1</v>
      </c>
      <c r="F366" s="7">
        <f t="shared" si="58"/>
        <v>3</v>
      </c>
      <c r="G366" s="1">
        <f t="shared" si="64"/>
        <v>12</v>
      </c>
      <c r="H366" s="2">
        <f t="shared" si="63"/>
        <v>0.24489795918367346</v>
      </c>
      <c r="I366" s="8"/>
      <c r="J366" s="2">
        <f t="shared" si="59"/>
        <v>0.36734693877551022</v>
      </c>
      <c r="K366" s="2">
        <f t="shared" si="60"/>
        <v>0.61224489795918369</v>
      </c>
      <c r="L366" s="2">
        <f t="shared" si="61"/>
        <v>2.0408163265306121E-2</v>
      </c>
      <c r="M366" s="2">
        <f t="shared" ref="M366:M429" si="67">IF(C366=0,"-",(1-J366-K366-L366))</f>
        <v>2.4286128663675299E-17</v>
      </c>
      <c r="N366" s="1">
        <v>18</v>
      </c>
      <c r="O366" s="1">
        <v>30</v>
      </c>
      <c r="P366" s="1">
        <v>1</v>
      </c>
      <c r="Q366" s="1">
        <v>0</v>
      </c>
      <c r="R366" s="1">
        <v>0</v>
      </c>
      <c r="S366" s="1">
        <v>0</v>
      </c>
      <c r="T366" s="73"/>
      <c r="U366" s="1"/>
      <c r="V366" s="1"/>
      <c r="W366" s="1">
        <v>0</v>
      </c>
      <c r="X366" s="1"/>
      <c r="Y366" s="1"/>
      <c r="Z366" s="1"/>
      <c r="AA366" s="1"/>
      <c r="AB366" s="1"/>
      <c r="AG366" t="str">
        <f t="shared" si="66"/>
        <v>Hammond</v>
      </c>
      <c r="AH366" t="s">
        <v>762</v>
      </c>
      <c r="AI366">
        <v>2</v>
      </c>
      <c r="AJ366">
        <v>52</v>
      </c>
      <c r="AL366" t="s">
        <v>3913</v>
      </c>
      <c r="AM366" t="s">
        <v>3989</v>
      </c>
      <c r="AN366" t="s">
        <v>4016</v>
      </c>
      <c r="AO366" t="s">
        <v>704</v>
      </c>
      <c r="AP366" t="str">
        <f t="shared" si="62"/>
        <v>23003</v>
      </c>
      <c r="AQ366" t="s">
        <v>2389</v>
      </c>
      <c r="AR366" t="str">
        <f t="shared" si="65"/>
        <v>2330725</v>
      </c>
      <c r="AV366">
        <v>39.049999999999997</v>
      </c>
      <c r="AW366">
        <v>0.11</v>
      </c>
      <c r="AX366">
        <v>38.94</v>
      </c>
    </row>
    <row r="367" spans="1:50" hidden="1" outlineLevel="1">
      <c r="A367" t="s">
        <v>2897</v>
      </c>
      <c r="B367" s="11" t="s">
        <v>3145</v>
      </c>
      <c r="C367" s="1">
        <f t="shared" si="57"/>
        <v>4244</v>
      </c>
      <c r="D367" s="7">
        <f>IF(N367&gt;0, RANK(N367,(N367:P367,Q367:AE367)),0)</f>
        <v>2</v>
      </c>
      <c r="E367" s="7">
        <f>IF(O367&gt;0,RANK(O367,(N367:P367,Q367:AE367)),0)</f>
        <v>1</v>
      </c>
      <c r="F367" s="7">
        <f t="shared" si="58"/>
        <v>3</v>
      </c>
      <c r="G367" s="1">
        <f t="shared" si="64"/>
        <v>314</v>
      </c>
      <c r="H367" s="2">
        <f t="shared" si="63"/>
        <v>7.3986804901036762E-2</v>
      </c>
      <c r="I367" s="8"/>
      <c r="J367" s="2">
        <f t="shared" si="59"/>
        <v>0.45546654099905748</v>
      </c>
      <c r="K367" s="2">
        <f t="shared" si="60"/>
        <v>0.5294533459000943</v>
      </c>
      <c r="L367" s="2">
        <f t="shared" si="61"/>
        <v>8.9538171536286525E-3</v>
      </c>
      <c r="M367" s="2">
        <f t="shared" si="67"/>
        <v>6.1262959472195722E-3</v>
      </c>
      <c r="N367" s="1">
        <v>1933</v>
      </c>
      <c r="O367" s="1">
        <v>2247</v>
      </c>
      <c r="P367" s="1">
        <v>38</v>
      </c>
      <c r="Q367" s="1">
        <v>5</v>
      </c>
      <c r="R367" s="1">
        <v>4</v>
      </c>
      <c r="S367" s="1">
        <v>17</v>
      </c>
      <c r="T367" s="73"/>
      <c r="U367" s="1"/>
      <c r="V367" s="1"/>
      <c r="W367" s="1">
        <v>0</v>
      </c>
      <c r="X367" s="1"/>
      <c r="Y367" s="1"/>
      <c r="Z367" s="1"/>
      <c r="AA367" s="1"/>
      <c r="AB367" s="1"/>
      <c r="AG367" t="str">
        <f t="shared" si="66"/>
        <v>Hampden</v>
      </c>
      <c r="AH367" t="s">
        <v>1038</v>
      </c>
      <c r="AI367">
        <v>2</v>
      </c>
      <c r="AJ367">
        <v>262</v>
      </c>
      <c r="AL367" t="s">
        <v>3913</v>
      </c>
      <c r="AM367" t="s">
        <v>4672</v>
      </c>
      <c r="AN367" t="s">
        <v>1355</v>
      </c>
      <c r="AO367" t="s">
        <v>1998</v>
      </c>
      <c r="AP367" t="str">
        <f t="shared" si="62"/>
        <v>23019</v>
      </c>
      <c r="AQ367" t="s">
        <v>2389</v>
      </c>
      <c r="AR367" t="str">
        <f t="shared" si="65"/>
        <v>2330795</v>
      </c>
      <c r="AV367">
        <v>39</v>
      </c>
      <c r="AW367">
        <v>0.92</v>
      </c>
      <c r="AX367">
        <v>38.08</v>
      </c>
    </row>
    <row r="368" spans="1:50" hidden="1" outlineLevel="1">
      <c r="A368" t="s">
        <v>5079</v>
      </c>
      <c r="B368" s="11" t="s">
        <v>3145</v>
      </c>
      <c r="C368" s="1">
        <f t="shared" ref="C368:C431" si="68">SUM(N368:AE368)</f>
        <v>1235</v>
      </c>
      <c r="D368" s="7">
        <f>IF(N368&gt;0, RANK(N368,(N368:P368,Q368:AE368)),0)</f>
        <v>2</v>
      </c>
      <c r="E368" s="7">
        <f>IF(O368&gt;0,RANK(O368,(N368:P368,Q368:AE368)),0)</f>
        <v>1</v>
      </c>
      <c r="F368" s="7">
        <f t="shared" ref="F368:F431" si="69">IF(P368&gt;0,RANK(P368,(N368:AE368)),0)</f>
        <v>3</v>
      </c>
      <c r="G368" s="1">
        <f t="shared" si="64"/>
        <v>30</v>
      </c>
      <c r="H368" s="2">
        <f t="shared" si="63"/>
        <v>2.4291497975708502E-2</v>
      </c>
      <c r="I368" s="8"/>
      <c r="J368" s="2">
        <f t="shared" ref="J368:J431" si="70">IF(C368=0,"-",N368/C368)</f>
        <v>0.48016194331983808</v>
      </c>
      <c r="K368" s="2">
        <f t="shared" ref="K368:K431" si="71">IF(C368=0,"-",O368/C368)</f>
        <v>0.50445344129554659</v>
      </c>
      <c r="L368" s="2">
        <f t="shared" ref="L368:L431" si="72">IF(C368=0,"-",P368/C368)</f>
        <v>8.9068825910931168E-3</v>
      </c>
      <c r="M368" s="2">
        <f t="shared" si="67"/>
        <v>6.4777327935222132E-3</v>
      </c>
      <c r="N368" s="1">
        <v>593</v>
      </c>
      <c r="O368" s="1">
        <v>623</v>
      </c>
      <c r="P368" s="1">
        <v>11</v>
      </c>
      <c r="Q368" s="1">
        <v>2</v>
      </c>
      <c r="R368" s="1">
        <v>0</v>
      </c>
      <c r="S368" s="1">
        <v>6</v>
      </c>
      <c r="T368" s="73"/>
      <c r="U368" s="1"/>
      <c r="V368" s="1"/>
      <c r="W368" s="1">
        <v>0</v>
      </c>
      <c r="X368" s="1"/>
      <c r="Y368" s="1"/>
      <c r="Z368" s="1"/>
      <c r="AA368" s="1"/>
      <c r="AB368" s="1"/>
      <c r="AG368" t="str">
        <f t="shared" si="66"/>
        <v>Hancock</v>
      </c>
      <c r="AH368" t="s">
        <v>5079</v>
      </c>
      <c r="AI368">
        <v>2</v>
      </c>
      <c r="AJ368">
        <v>319</v>
      </c>
      <c r="AL368" t="s">
        <v>3913</v>
      </c>
      <c r="AM368" t="s">
        <v>3218</v>
      </c>
      <c r="AN368" t="s">
        <v>1514</v>
      </c>
      <c r="AO368" t="s">
        <v>1696</v>
      </c>
      <c r="AP368" t="str">
        <f t="shared" ref="AP368:AP431" si="73">AL368&amp;AM368</f>
        <v>23009</v>
      </c>
      <c r="AQ368" t="s">
        <v>2389</v>
      </c>
      <c r="AR368" t="str">
        <f t="shared" si="65"/>
        <v>2330970</v>
      </c>
      <c r="AV368">
        <v>38.65</v>
      </c>
      <c r="AW368">
        <v>8.83</v>
      </c>
      <c r="AX368">
        <v>29.82</v>
      </c>
    </row>
    <row r="369" spans="1:50" hidden="1" outlineLevel="1">
      <c r="A369" t="s">
        <v>4681</v>
      </c>
      <c r="B369" s="11" t="s">
        <v>3145</v>
      </c>
      <c r="C369" s="1">
        <f t="shared" si="68"/>
        <v>174</v>
      </c>
      <c r="D369" s="7">
        <f>IF(N369&gt;0, RANK(N369,(N369:P369,Q369:AE369)),0)</f>
        <v>2</v>
      </c>
      <c r="E369" s="7">
        <f>IF(O369&gt;0,RANK(O369,(N369:P369,Q369:AE369)),0)</f>
        <v>1</v>
      </c>
      <c r="F369" s="7">
        <f t="shared" si="69"/>
        <v>3</v>
      </c>
      <c r="G369" s="1">
        <f t="shared" si="64"/>
        <v>16</v>
      </c>
      <c r="H369" s="2">
        <f t="shared" si="63"/>
        <v>9.1954022988505746E-2</v>
      </c>
      <c r="I369" s="8"/>
      <c r="J369" s="2">
        <f t="shared" si="70"/>
        <v>0.44827586206896552</v>
      </c>
      <c r="K369" s="2">
        <f t="shared" si="71"/>
        <v>0.54022988505747127</v>
      </c>
      <c r="L369" s="2">
        <f t="shared" si="72"/>
        <v>5.7471264367816091E-3</v>
      </c>
      <c r="M369" s="2">
        <f t="shared" si="67"/>
        <v>5.7471264367815952E-3</v>
      </c>
      <c r="N369" s="1">
        <v>78</v>
      </c>
      <c r="O369" s="1">
        <v>94</v>
      </c>
      <c r="P369" s="1">
        <v>1</v>
      </c>
      <c r="Q369" s="1">
        <v>0</v>
      </c>
      <c r="R369" s="1">
        <v>0</v>
      </c>
      <c r="S369" s="1">
        <v>1</v>
      </c>
      <c r="T369" s="73"/>
      <c r="U369" s="1"/>
      <c r="V369" s="1"/>
      <c r="W369" s="1">
        <v>0</v>
      </c>
      <c r="X369" s="1"/>
      <c r="Y369" s="1"/>
      <c r="Z369" s="1"/>
      <c r="AA369" s="1"/>
      <c r="AB369" s="1"/>
      <c r="AG369" t="str">
        <f t="shared" si="66"/>
        <v>Hanover</v>
      </c>
      <c r="AH369" t="s">
        <v>2904</v>
      </c>
      <c r="AI369">
        <v>2</v>
      </c>
      <c r="AJ369">
        <v>342</v>
      </c>
      <c r="AL369" t="s">
        <v>3913</v>
      </c>
      <c r="AM369" t="s">
        <v>4671</v>
      </c>
      <c r="AN369" t="s">
        <v>4371</v>
      </c>
      <c r="AO369" t="s">
        <v>1697</v>
      </c>
      <c r="AP369" t="str">
        <f t="shared" si="73"/>
        <v>23017</v>
      </c>
      <c r="AQ369" t="s">
        <v>2389</v>
      </c>
      <c r="AR369" t="str">
        <f t="shared" si="65"/>
        <v>2331110</v>
      </c>
      <c r="AV369">
        <v>7.5</v>
      </c>
      <c r="AW369">
        <v>0.46</v>
      </c>
      <c r="AX369">
        <v>7.04</v>
      </c>
    </row>
    <row r="370" spans="1:50" hidden="1" outlineLevel="1">
      <c r="A370" t="s">
        <v>1354</v>
      </c>
      <c r="B370" s="11" t="s">
        <v>3145</v>
      </c>
      <c r="C370" s="1">
        <f t="shared" si="68"/>
        <v>451</v>
      </c>
      <c r="D370" s="7">
        <f>IF(N370&gt;0, RANK(N370,(N370:P370,Q370:AE370)),0)</f>
        <v>1</v>
      </c>
      <c r="E370" s="7">
        <f>IF(O370&gt;0,RANK(O370,(N370:P370,Q370:AE370)),0)</f>
        <v>2</v>
      </c>
      <c r="F370" s="7">
        <f t="shared" si="69"/>
        <v>3</v>
      </c>
      <c r="G370" s="1">
        <f t="shared" si="64"/>
        <v>24</v>
      </c>
      <c r="H370" s="2">
        <f t="shared" si="63"/>
        <v>5.3215077605321508E-2</v>
      </c>
      <c r="I370" s="8"/>
      <c r="J370" s="2">
        <f t="shared" si="70"/>
        <v>0.51662971175166295</v>
      </c>
      <c r="K370" s="2">
        <f t="shared" si="71"/>
        <v>0.46341463414634149</v>
      </c>
      <c r="L370" s="2">
        <f t="shared" si="72"/>
        <v>6.6518847006651885E-3</v>
      </c>
      <c r="M370" s="2">
        <f t="shared" si="67"/>
        <v>1.3303769401330379E-2</v>
      </c>
      <c r="N370" s="1">
        <v>233</v>
      </c>
      <c r="O370" s="1">
        <v>209</v>
      </c>
      <c r="P370" s="1">
        <v>3</v>
      </c>
      <c r="Q370" s="1">
        <v>1</v>
      </c>
      <c r="R370" s="1">
        <v>3</v>
      </c>
      <c r="S370" s="1">
        <v>2</v>
      </c>
      <c r="T370" s="73"/>
      <c r="U370" s="1"/>
      <c r="V370" s="1"/>
      <c r="W370" s="1">
        <v>0</v>
      </c>
      <c r="X370" s="1"/>
      <c r="Y370" s="1"/>
      <c r="Z370" s="1"/>
      <c r="AA370" s="1"/>
      <c r="AB370" s="1"/>
      <c r="AG370" t="str">
        <f t="shared" si="66"/>
        <v>Harmony</v>
      </c>
      <c r="AH370" t="s">
        <v>2304</v>
      </c>
      <c r="AI370">
        <v>2</v>
      </c>
      <c r="AJ370">
        <v>189</v>
      </c>
      <c r="AL370" t="s">
        <v>3913</v>
      </c>
      <c r="AM370" t="s">
        <v>3949</v>
      </c>
      <c r="AN370" t="s">
        <v>4002</v>
      </c>
      <c r="AO370" t="s">
        <v>1683</v>
      </c>
      <c r="AP370" t="str">
        <f t="shared" si="73"/>
        <v>23025</v>
      </c>
      <c r="AQ370" t="s">
        <v>2389</v>
      </c>
      <c r="AR370" t="str">
        <f t="shared" si="65"/>
        <v>2331355</v>
      </c>
      <c r="AV370">
        <v>40.49</v>
      </c>
      <c r="AW370">
        <v>1.69</v>
      </c>
      <c r="AX370">
        <v>38.799999999999997</v>
      </c>
    </row>
    <row r="371" spans="1:50" hidden="1" outlineLevel="1">
      <c r="A371" t="s">
        <v>2082</v>
      </c>
      <c r="B371" s="11" t="s">
        <v>3145</v>
      </c>
      <c r="C371" s="1">
        <f t="shared" si="68"/>
        <v>3654</v>
      </c>
      <c r="D371" s="7">
        <f>IF(N371&gt;0, RANK(N371,(N371:P371,Q371:AE371)),0)</f>
        <v>1</v>
      </c>
      <c r="E371" s="7">
        <f>IF(O371&gt;0,RANK(O371,(N371:P371,Q371:AE371)),0)</f>
        <v>2</v>
      </c>
      <c r="F371" s="7">
        <f t="shared" si="69"/>
        <v>3</v>
      </c>
      <c r="G371" s="1">
        <f t="shared" si="64"/>
        <v>421</v>
      </c>
      <c r="H371" s="2">
        <f t="shared" si="63"/>
        <v>0.11521620142309798</v>
      </c>
      <c r="I371" s="8"/>
      <c r="J371" s="2">
        <f t="shared" si="70"/>
        <v>0.54844006568144499</v>
      </c>
      <c r="K371" s="2">
        <f t="shared" si="71"/>
        <v>0.43322386425834702</v>
      </c>
      <c r="L371" s="2">
        <f t="shared" si="72"/>
        <v>1.176792556102901E-2</v>
      </c>
      <c r="M371" s="2">
        <f t="shared" si="67"/>
        <v>6.5681444991789774E-3</v>
      </c>
      <c r="N371" s="1">
        <v>2004</v>
      </c>
      <c r="O371" s="1">
        <v>1583</v>
      </c>
      <c r="P371" s="1">
        <v>43</v>
      </c>
      <c r="Q371" s="1">
        <v>7</v>
      </c>
      <c r="R371" s="1">
        <v>1</v>
      </c>
      <c r="S371" s="1">
        <v>16</v>
      </c>
      <c r="T371" s="73"/>
      <c r="U371" s="1"/>
      <c r="V371" s="1"/>
      <c r="W371" s="1">
        <v>0</v>
      </c>
      <c r="X371" s="1"/>
      <c r="Y371" s="1"/>
      <c r="Z371" s="1"/>
      <c r="AA371" s="1"/>
      <c r="AB371" s="1"/>
      <c r="AG371" t="str">
        <f t="shared" si="66"/>
        <v>Harpswell</v>
      </c>
      <c r="AH371" t="s">
        <v>2450</v>
      </c>
      <c r="AI371">
        <v>1</v>
      </c>
      <c r="AJ371">
        <v>499</v>
      </c>
      <c r="AL371" t="s">
        <v>3913</v>
      </c>
      <c r="AM371" t="s">
        <v>3632</v>
      </c>
      <c r="AN371" t="s">
        <v>4019</v>
      </c>
      <c r="AO371" t="s">
        <v>1684</v>
      </c>
      <c r="AP371" t="str">
        <f t="shared" si="73"/>
        <v>23005</v>
      </c>
      <c r="AQ371" t="s">
        <v>2389</v>
      </c>
      <c r="AR371" t="str">
        <f t="shared" si="65"/>
        <v>2331390</v>
      </c>
      <c r="AV371">
        <v>83.92</v>
      </c>
      <c r="AW371">
        <v>59.75</v>
      </c>
      <c r="AX371">
        <v>24.17</v>
      </c>
    </row>
    <row r="372" spans="1:50" hidden="1" outlineLevel="1">
      <c r="A372" t="s">
        <v>3398</v>
      </c>
      <c r="B372" s="11" t="s">
        <v>3145</v>
      </c>
      <c r="C372" s="1">
        <f t="shared" si="68"/>
        <v>540</v>
      </c>
      <c r="D372" s="7">
        <f>IF(N372&gt;0, RANK(N372,(N372:P372,Q372:AE372)),0)</f>
        <v>2</v>
      </c>
      <c r="E372" s="7">
        <f>IF(O372&gt;0,RANK(O372,(N372:P372,Q372:AE372)),0)</f>
        <v>1</v>
      </c>
      <c r="F372" s="7">
        <f t="shared" si="69"/>
        <v>3</v>
      </c>
      <c r="G372" s="1">
        <f t="shared" si="64"/>
        <v>40</v>
      </c>
      <c r="H372" s="2">
        <f t="shared" si="63"/>
        <v>7.407407407407407E-2</v>
      </c>
      <c r="I372" s="8"/>
      <c r="J372" s="2">
        <f t="shared" si="70"/>
        <v>0.45740740740740743</v>
      </c>
      <c r="K372" s="2">
        <f t="shared" si="71"/>
        <v>0.53148148148148144</v>
      </c>
      <c r="L372" s="2">
        <f t="shared" si="72"/>
        <v>1.1111111111111112E-2</v>
      </c>
      <c r="M372" s="2">
        <f t="shared" si="67"/>
        <v>-3.9898639947466563E-17</v>
      </c>
      <c r="N372" s="1">
        <v>247</v>
      </c>
      <c r="O372" s="1">
        <v>287</v>
      </c>
      <c r="P372" s="1">
        <v>6</v>
      </c>
      <c r="Q372" s="1">
        <v>0</v>
      </c>
      <c r="R372" s="1">
        <v>0</v>
      </c>
      <c r="S372" s="1">
        <v>0</v>
      </c>
      <c r="T372" s="73"/>
      <c r="U372" s="1"/>
      <c r="V372" s="1"/>
      <c r="W372" s="1">
        <v>0</v>
      </c>
      <c r="X372" s="1"/>
      <c r="Y372" s="1"/>
      <c r="Z372" s="1"/>
      <c r="AA372" s="1"/>
      <c r="AB372" s="1"/>
      <c r="AG372" t="str">
        <f t="shared" si="66"/>
        <v>Harrington</v>
      </c>
      <c r="AH372" t="s">
        <v>3830</v>
      </c>
      <c r="AI372">
        <v>2</v>
      </c>
      <c r="AJ372">
        <v>307</v>
      </c>
      <c r="AL372" t="s">
        <v>3913</v>
      </c>
      <c r="AM372" t="s">
        <v>3951</v>
      </c>
      <c r="AN372" t="s">
        <v>4802</v>
      </c>
      <c r="AO372" t="s">
        <v>1685</v>
      </c>
      <c r="AP372" t="str">
        <f t="shared" si="73"/>
        <v>23029</v>
      </c>
      <c r="AQ372" t="s">
        <v>2389</v>
      </c>
      <c r="AR372" t="str">
        <f t="shared" si="65"/>
        <v>2331530</v>
      </c>
      <c r="AV372">
        <v>52.86</v>
      </c>
      <c r="AW372">
        <v>31.7</v>
      </c>
      <c r="AX372">
        <v>21.16</v>
      </c>
    </row>
    <row r="373" spans="1:50" hidden="1" outlineLevel="1">
      <c r="A373" t="s">
        <v>3213</v>
      </c>
      <c r="B373" s="11" t="s">
        <v>3145</v>
      </c>
      <c r="C373" s="1">
        <f t="shared" si="68"/>
        <v>1518</v>
      </c>
      <c r="D373" s="7">
        <f>IF(N373&gt;0, RANK(N373,(N373:P373,Q373:AE373)),0)</f>
        <v>2</v>
      </c>
      <c r="E373" s="7">
        <f>IF(O373&gt;0,RANK(O373,(N373:P373,Q373:AE373)),0)</f>
        <v>1</v>
      </c>
      <c r="F373" s="7">
        <f t="shared" si="69"/>
        <v>3</v>
      </c>
      <c r="G373" s="1">
        <f t="shared" si="64"/>
        <v>45</v>
      </c>
      <c r="H373" s="2">
        <f t="shared" si="63"/>
        <v>2.9644268774703556E-2</v>
      </c>
      <c r="I373" s="8"/>
      <c r="J373" s="2">
        <f t="shared" si="70"/>
        <v>0.47233201581027667</v>
      </c>
      <c r="K373" s="2">
        <f t="shared" si="71"/>
        <v>0.50197628458498023</v>
      </c>
      <c r="L373" s="2">
        <f t="shared" si="72"/>
        <v>1.6469038208168644E-2</v>
      </c>
      <c r="M373" s="2">
        <f t="shared" si="67"/>
        <v>9.2226613965745129E-3</v>
      </c>
      <c r="N373" s="1">
        <v>717</v>
      </c>
      <c r="O373" s="1">
        <v>762</v>
      </c>
      <c r="P373" s="1">
        <v>25</v>
      </c>
      <c r="Q373" s="1">
        <v>4</v>
      </c>
      <c r="R373" s="1">
        <v>0</v>
      </c>
      <c r="S373" s="1">
        <v>10</v>
      </c>
      <c r="T373" s="73"/>
      <c r="U373" s="1"/>
      <c r="V373" s="1"/>
      <c r="W373" s="1">
        <v>0</v>
      </c>
      <c r="X373" s="1"/>
      <c r="Y373" s="1"/>
      <c r="Z373" s="1"/>
      <c r="AA373" s="1"/>
      <c r="AB373" s="1"/>
      <c r="AG373" t="str">
        <f t="shared" si="66"/>
        <v>Harrison</v>
      </c>
      <c r="AH373" t="s">
        <v>2450</v>
      </c>
      <c r="AI373">
        <v>1</v>
      </c>
      <c r="AJ373">
        <v>436</v>
      </c>
      <c r="AL373" t="s">
        <v>3913</v>
      </c>
      <c r="AM373" t="s">
        <v>3632</v>
      </c>
      <c r="AN373" t="s">
        <v>4371</v>
      </c>
      <c r="AO373" t="s">
        <v>1686</v>
      </c>
      <c r="AP373" t="str">
        <f t="shared" si="73"/>
        <v>23005</v>
      </c>
      <c r="AQ373" t="s">
        <v>2389</v>
      </c>
      <c r="AR373" t="str">
        <f t="shared" si="65"/>
        <v>2331600</v>
      </c>
      <c r="AV373">
        <v>33.86</v>
      </c>
      <c r="AW373">
        <v>0.83</v>
      </c>
      <c r="AX373">
        <v>33.03</v>
      </c>
    </row>
    <row r="374" spans="1:50" hidden="1" outlineLevel="1">
      <c r="A374" t="s">
        <v>3648</v>
      </c>
      <c r="B374" s="11" t="s">
        <v>3145</v>
      </c>
      <c r="C374" s="1">
        <f t="shared" si="68"/>
        <v>601</v>
      </c>
      <c r="D374" s="7">
        <f>IF(N374&gt;0, RANK(N374,(N374:P374,Q374:AE374)),0)</f>
        <v>2</v>
      </c>
      <c r="E374" s="7">
        <f>IF(O374&gt;0,RANK(O374,(N374:P374,Q374:AE374)),0)</f>
        <v>1</v>
      </c>
      <c r="F374" s="7">
        <f t="shared" si="69"/>
        <v>3</v>
      </c>
      <c r="G374" s="1">
        <f t="shared" si="64"/>
        <v>26</v>
      </c>
      <c r="H374" s="2">
        <f t="shared" si="63"/>
        <v>4.3261231281198007E-2</v>
      </c>
      <c r="I374" s="8"/>
      <c r="J374" s="2">
        <f t="shared" si="70"/>
        <v>0.46921797004991683</v>
      </c>
      <c r="K374" s="2">
        <f t="shared" si="71"/>
        <v>0.5124792013311148</v>
      </c>
      <c r="L374" s="2">
        <f t="shared" si="72"/>
        <v>9.9833610648918467E-3</v>
      </c>
      <c r="M374" s="2">
        <f t="shared" si="67"/>
        <v>8.319467554076523E-3</v>
      </c>
      <c r="N374" s="1">
        <v>282</v>
      </c>
      <c r="O374" s="1">
        <v>308</v>
      </c>
      <c r="P374" s="1">
        <v>6</v>
      </c>
      <c r="Q374" s="1">
        <v>1</v>
      </c>
      <c r="R374" s="1">
        <v>1</v>
      </c>
      <c r="S374" s="1">
        <v>3</v>
      </c>
      <c r="T374" s="73"/>
      <c r="U374" s="1"/>
      <c r="V374" s="1"/>
      <c r="W374" s="1">
        <v>0</v>
      </c>
      <c r="X374" s="1"/>
      <c r="Y374" s="1"/>
      <c r="Z374" s="1"/>
      <c r="AA374" s="1"/>
      <c r="AB374" s="1"/>
      <c r="AG374" t="str">
        <f t="shared" si="66"/>
        <v>Hartford</v>
      </c>
      <c r="AH374" t="s">
        <v>2904</v>
      </c>
      <c r="AI374">
        <v>2</v>
      </c>
      <c r="AJ374">
        <v>359</v>
      </c>
      <c r="AL374" t="s">
        <v>3913</v>
      </c>
      <c r="AM374" t="s">
        <v>4671</v>
      </c>
      <c r="AN374" t="s">
        <v>4002</v>
      </c>
      <c r="AO374" t="s">
        <v>1994</v>
      </c>
      <c r="AP374" t="str">
        <f t="shared" si="73"/>
        <v>23017</v>
      </c>
      <c r="AQ374" t="s">
        <v>2389</v>
      </c>
      <c r="AR374" t="str">
        <f t="shared" si="65"/>
        <v>2331670</v>
      </c>
      <c r="AV374">
        <v>45.1</v>
      </c>
      <c r="AW374">
        <v>1.21</v>
      </c>
      <c r="AX374">
        <v>43.89</v>
      </c>
    </row>
    <row r="375" spans="1:50" hidden="1" outlineLevel="1">
      <c r="A375" t="s">
        <v>1894</v>
      </c>
      <c r="B375" s="11" t="s">
        <v>3145</v>
      </c>
      <c r="C375" s="1">
        <f t="shared" si="68"/>
        <v>900</v>
      </c>
      <c r="D375" s="7">
        <f>IF(N375&gt;0, RANK(N375,(N375:P375,Q375:AE375)),0)</f>
        <v>2</v>
      </c>
      <c r="E375" s="7">
        <f>IF(O375&gt;0,RANK(O375,(N375:P375,Q375:AE375)),0)</f>
        <v>1</v>
      </c>
      <c r="F375" s="7">
        <f t="shared" si="69"/>
        <v>3</v>
      </c>
      <c r="G375" s="1">
        <f t="shared" si="64"/>
        <v>187</v>
      </c>
      <c r="H375" s="2">
        <f t="shared" si="63"/>
        <v>0.20777777777777778</v>
      </c>
      <c r="I375" s="8"/>
      <c r="J375" s="2">
        <f t="shared" si="70"/>
        <v>0.38555555555555554</v>
      </c>
      <c r="K375" s="2">
        <f t="shared" si="71"/>
        <v>0.59333333333333338</v>
      </c>
      <c r="L375" s="2">
        <f t="shared" si="72"/>
        <v>1.4444444444444444E-2</v>
      </c>
      <c r="M375" s="2">
        <f t="shared" si="67"/>
        <v>6.6666666666666367E-3</v>
      </c>
      <c r="N375" s="1">
        <v>347</v>
      </c>
      <c r="O375" s="1">
        <v>534</v>
      </c>
      <c r="P375" s="1">
        <v>13</v>
      </c>
      <c r="Q375" s="1">
        <v>1</v>
      </c>
      <c r="R375" s="1">
        <v>1</v>
      </c>
      <c r="S375" s="1">
        <v>4</v>
      </c>
      <c r="T375" s="73"/>
      <c r="U375" s="1"/>
      <c r="V375" s="1"/>
      <c r="W375" s="1">
        <v>0</v>
      </c>
      <c r="X375" s="1"/>
      <c r="Y375" s="1"/>
      <c r="Z375" s="1"/>
      <c r="AA375" s="1"/>
      <c r="AB375" s="1"/>
      <c r="AG375" t="str">
        <f t="shared" si="66"/>
        <v>Hartland</v>
      </c>
      <c r="AH375" t="s">
        <v>2304</v>
      </c>
      <c r="AI375">
        <v>2</v>
      </c>
      <c r="AJ375">
        <v>215</v>
      </c>
      <c r="AL375" t="s">
        <v>3913</v>
      </c>
      <c r="AM375" t="s">
        <v>3949</v>
      </c>
      <c r="AN375" t="s">
        <v>4262</v>
      </c>
      <c r="AO375" t="s">
        <v>1387</v>
      </c>
      <c r="AP375" t="str">
        <f t="shared" si="73"/>
        <v>23025</v>
      </c>
      <c r="AQ375" t="s">
        <v>2389</v>
      </c>
      <c r="AR375" t="str">
        <f t="shared" si="65"/>
        <v>2331740</v>
      </c>
      <c r="AV375">
        <v>42.82</v>
      </c>
      <c r="AW375">
        <v>5.76</v>
      </c>
      <c r="AX375">
        <v>37.07</v>
      </c>
    </row>
    <row r="376" spans="1:50" hidden="1" outlineLevel="1">
      <c r="A376" t="s">
        <v>1762</v>
      </c>
      <c r="B376" s="11" t="s">
        <v>3145</v>
      </c>
      <c r="C376" s="1">
        <f t="shared" si="68"/>
        <v>59</v>
      </c>
      <c r="D376" s="7">
        <f>IF(N376&gt;0, RANK(N376,(N376:P376,Q376:AE376)),0)</f>
        <v>2</v>
      </c>
      <c r="E376" s="7">
        <f>IF(O376&gt;0,RANK(O376,(N376:P376,Q376:AE376)),0)</f>
        <v>1</v>
      </c>
      <c r="F376" s="7">
        <f t="shared" si="69"/>
        <v>0</v>
      </c>
      <c r="G376" s="1">
        <f t="shared" si="64"/>
        <v>23</v>
      </c>
      <c r="H376" s="2">
        <f t="shared" si="63"/>
        <v>0.38983050847457629</v>
      </c>
      <c r="I376" s="8"/>
      <c r="J376" s="2">
        <f t="shared" si="70"/>
        <v>0.30508474576271188</v>
      </c>
      <c r="K376" s="2">
        <f t="shared" si="71"/>
        <v>0.69491525423728817</v>
      </c>
      <c r="L376" s="2">
        <f t="shared" si="72"/>
        <v>0</v>
      </c>
      <c r="M376" s="2">
        <f t="shared" si="67"/>
        <v>-1.1102230246251565E-16</v>
      </c>
      <c r="N376" s="1">
        <v>18</v>
      </c>
      <c r="O376" s="1">
        <v>41</v>
      </c>
      <c r="P376" s="1">
        <v>0</v>
      </c>
      <c r="Q376" s="1">
        <v>0</v>
      </c>
      <c r="R376" s="1">
        <v>0</v>
      </c>
      <c r="S376" s="1">
        <v>0</v>
      </c>
      <c r="T376" s="73"/>
      <c r="U376" s="1"/>
      <c r="V376" s="1"/>
      <c r="W376" s="1">
        <v>0</v>
      </c>
      <c r="X376" s="1"/>
      <c r="Y376" s="1"/>
      <c r="Z376" s="1"/>
      <c r="AA376" s="1"/>
      <c r="AB376" s="1"/>
      <c r="AG376" t="str">
        <f t="shared" si="66"/>
        <v>Haynesville</v>
      </c>
      <c r="AH376" t="s">
        <v>762</v>
      </c>
      <c r="AI376">
        <v>2</v>
      </c>
      <c r="AJ376">
        <v>74</v>
      </c>
      <c r="AL376" t="s">
        <v>3913</v>
      </c>
      <c r="AM376" t="s">
        <v>3989</v>
      </c>
      <c r="AN376" t="s">
        <v>4416</v>
      </c>
      <c r="AO376" t="s">
        <v>1693</v>
      </c>
      <c r="AP376" t="str">
        <f t="shared" si="73"/>
        <v>23003</v>
      </c>
      <c r="AQ376" t="s">
        <v>2389</v>
      </c>
      <c r="AR376" t="str">
        <f t="shared" si="65"/>
        <v>2332195</v>
      </c>
      <c r="AV376">
        <v>41.46</v>
      </c>
      <c r="AW376">
        <v>0.47</v>
      </c>
      <c r="AX376">
        <v>40.99</v>
      </c>
    </row>
    <row r="377" spans="1:50" hidden="1" outlineLevel="1">
      <c r="A377" t="s">
        <v>3443</v>
      </c>
      <c r="B377" s="11" t="s">
        <v>3145</v>
      </c>
      <c r="C377" s="1">
        <f t="shared" si="68"/>
        <v>635</v>
      </c>
      <c r="D377" s="7">
        <f>IF(N377&gt;0, RANK(N377,(N377:P377,Q377:AE377)),0)</f>
        <v>2</v>
      </c>
      <c r="E377" s="7">
        <f>IF(O377&gt;0,RANK(O377,(N377:P377,Q377:AE377)),0)</f>
        <v>1</v>
      </c>
      <c r="F377" s="7">
        <f t="shared" si="69"/>
        <v>3</v>
      </c>
      <c r="G377" s="1">
        <f t="shared" si="64"/>
        <v>9</v>
      </c>
      <c r="H377" s="2">
        <f t="shared" si="63"/>
        <v>1.4173228346456693E-2</v>
      </c>
      <c r="I377" s="8"/>
      <c r="J377" s="2">
        <f t="shared" si="70"/>
        <v>0.48503937007874015</v>
      </c>
      <c r="K377" s="2">
        <f t="shared" si="71"/>
        <v>0.49921259842519683</v>
      </c>
      <c r="L377" s="2">
        <f t="shared" si="72"/>
        <v>1.5748031496062992E-2</v>
      </c>
      <c r="M377" s="2">
        <f t="shared" si="67"/>
        <v>8.3266726846886741E-17</v>
      </c>
      <c r="N377" s="1">
        <v>308</v>
      </c>
      <c r="O377" s="1">
        <v>317</v>
      </c>
      <c r="P377" s="1">
        <v>10</v>
      </c>
      <c r="Q377" s="1">
        <v>0</v>
      </c>
      <c r="R377" s="1">
        <v>0</v>
      </c>
      <c r="S377" s="1">
        <v>0</v>
      </c>
      <c r="T377" s="73"/>
      <c r="U377" s="1"/>
      <c r="V377" s="1"/>
      <c r="W377" s="1">
        <v>0</v>
      </c>
      <c r="X377" s="1"/>
      <c r="Y377" s="1"/>
      <c r="Z377" s="1"/>
      <c r="AA377" s="1"/>
      <c r="AB377" s="1"/>
      <c r="AG377" t="str">
        <f t="shared" si="66"/>
        <v>Hebron</v>
      </c>
      <c r="AH377" t="s">
        <v>2904</v>
      </c>
      <c r="AI377">
        <v>2</v>
      </c>
      <c r="AJ377">
        <v>414</v>
      </c>
      <c r="AL377" t="s">
        <v>3913</v>
      </c>
      <c r="AM377" t="s">
        <v>4671</v>
      </c>
      <c r="AN377" t="s">
        <v>4262</v>
      </c>
      <c r="AO377" t="s">
        <v>1694</v>
      </c>
      <c r="AP377" t="str">
        <f t="shared" si="73"/>
        <v>23017</v>
      </c>
      <c r="AQ377" t="s">
        <v>2389</v>
      </c>
      <c r="AR377" t="str">
        <f t="shared" si="65"/>
        <v>2332370</v>
      </c>
      <c r="AV377">
        <v>22.55</v>
      </c>
      <c r="AW377">
        <v>0.14000000000000001</v>
      </c>
      <c r="AX377">
        <v>22.42</v>
      </c>
    </row>
    <row r="378" spans="1:50" hidden="1" outlineLevel="1">
      <c r="A378" t="s">
        <v>2755</v>
      </c>
      <c r="B378" s="11" t="s">
        <v>3145</v>
      </c>
      <c r="C378" s="1">
        <f t="shared" si="68"/>
        <v>2796</v>
      </c>
      <c r="D378" s="7">
        <f>IF(N378&gt;0, RANK(N378,(N378:P378,Q378:AE378)),0)</f>
        <v>2</v>
      </c>
      <c r="E378" s="7">
        <f>IF(O378&gt;0,RANK(O378,(N378:P378,Q378:AE378)),0)</f>
        <v>1</v>
      </c>
      <c r="F378" s="7">
        <f t="shared" si="69"/>
        <v>3</v>
      </c>
      <c r="G378" s="1">
        <f t="shared" si="64"/>
        <v>522</v>
      </c>
      <c r="H378" s="2">
        <f t="shared" si="63"/>
        <v>0.18669527896995708</v>
      </c>
      <c r="I378" s="8"/>
      <c r="J378" s="2">
        <f t="shared" si="70"/>
        <v>0.39842632331902716</v>
      </c>
      <c r="K378" s="2">
        <f t="shared" si="71"/>
        <v>0.58512160228898424</v>
      </c>
      <c r="L378" s="2">
        <f t="shared" si="72"/>
        <v>1.2160228898426323E-2</v>
      </c>
      <c r="M378" s="2">
        <f t="shared" si="67"/>
        <v>4.2918454935622682E-3</v>
      </c>
      <c r="N378" s="1">
        <v>1114</v>
      </c>
      <c r="O378" s="1">
        <v>1636</v>
      </c>
      <c r="P378" s="1">
        <v>34</v>
      </c>
      <c r="Q378" s="1">
        <v>4</v>
      </c>
      <c r="R378" s="1">
        <v>3</v>
      </c>
      <c r="S378" s="1">
        <v>5</v>
      </c>
      <c r="T378" s="73"/>
      <c r="U378" s="1"/>
      <c r="V378" s="1"/>
      <c r="W378" s="1">
        <v>0</v>
      </c>
      <c r="X378" s="1"/>
      <c r="Y378" s="1"/>
      <c r="Z378" s="1"/>
      <c r="AA378" s="1"/>
      <c r="AB378" s="1"/>
      <c r="AG378" t="str">
        <f t="shared" si="66"/>
        <v>Hermon</v>
      </c>
      <c r="AH378" t="s">
        <v>1038</v>
      </c>
      <c r="AI378">
        <v>2</v>
      </c>
      <c r="AJ378">
        <v>235</v>
      </c>
      <c r="AL378" t="s">
        <v>3913</v>
      </c>
      <c r="AM378" t="s">
        <v>4672</v>
      </c>
      <c r="AN378" t="s">
        <v>5204</v>
      </c>
      <c r="AO378" t="s">
        <v>1695</v>
      </c>
      <c r="AP378" t="str">
        <f t="shared" si="73"/>
        <v>23019</v>
      </c>
      <c r="AQ378" t="s">
        <v>2389</v>
      </c>
      <c r="AR378" t="str">
        <f t="shared" si="65"/>
        <v>2332510</v>
      </c>
      <c r="AV378">
        <v>36.79</v>
      </c>
      <c r="AW378">
        <v>0.86</v>
      </c>
      <c r="AX378">
        <v>35.92</v>
      </c>
    </row>
    <row r="379" spans="1:50" hidden="1" outlineLevel="1">
      <c r="A379" t="s">
        <v>2744</v>
      </c>
      <c r="B379" s="11" t="s">
        <v>3145</v>
      </c>
      <c r="C379" s="1">
        <f t="shared" si="68"/>
        <v>34</v>
      </c>
      <c r="D379" s="7">
        <f>IF(N379&gt;0, RANK(N379,(N379:P379,Q379:AE379)),0)</f>
        <v>2</v>
      </c>
      <c r="E379" s="7">
        <f>IF(O379&gt;0,RANK(O379,(N379:P379,Q379:AE379)),0)</f>
        <v>1</v>
      </c>
      <c r="F379" s="7">
        <f t="shared" si="69"/>
        <v>0</v>
      </c>
      <c r="G379" s="1">
        <f t="shared" si="64"/>
        <v>16</v>
      </c>
      <c r="H379" s="2">
        <f t="shared" si="63"/>
        <v>0.47058823529411764</v>
      </c>
      <c r="I379" s="8"/>
      <c r="J379" s="2">
        <f t="shared" si="70"/>
        <v>0.23529411764705882</v>
      </c>
      <c r="K379" s="2">
        <f t="shared" si="71"/>
        <v>0.70588235294117652</v>
      </c>
      <c r="L379" s="2">
        <f t="shared" si="72"/>
        <v>0</v>
      </c>
      <c r="M379" s="2">
        <f t="shared" si="67"/>
        <v>5.8823529411764608E-2</v>
      </c>
      <c r="N379" s="1">
        <v>8</v>
      </c>
      <c r="O379" s="1">
        <v>24</v>
      </c>
      <c r="P379" s="1">
        <v>0</v>
      </c>
      <c r="Q379" s="1">
        <v>0</v>
      </c>
      <c r="R379" s="1">
        <v>2</v>
      </c>
      <c r="S379" s="1">
        <v>0</v>
      </c>
      <c r="T379" s="73"/>
      <c r="U379" s="1"/>
      <c r="V379" s="1"/>
      <c r="W379" s="1">
        <v>0</v>
      </c>
      <c r="X379" s="1"/>
      <c r="Y379" s="1"/>
      <c r="Z379" s="1"/>
      <c r="AA379" s="1"/>
      <c r="AB379" s="1"/>
      <c r="AG379" t="str">
        <f t="shared" si="66"/>
        <v>Hersey</v>
      </c>
      <c r="AH379" t="s">
        <v>762</v>
      </c>
      <c r="AI379">
        <v>2</v>
      </c>
      <c r="AJ379">
        <v>60</v>
      </c>
      <c r="AL379" t="s">
        <v>3913</v>
      </c>
      <c r="AM379" t="s">
        <v>3989</v>
      </c>
      <c r="AN379" t="s">
        <v>1355</v>
      </c>
      <c r="AO379" t="s">
        <v>722</v>
      </c>
      <c r="AP379" t="str">
        <f t="shared" si="73"/>
        <v>23003</v>
      </c>
      <c r="AQ379" t="s">
        <v>2389</v>
      </c>
      <c r="AR379" t="str">
        <f t="shared" si="65"/>
        <v>2332685</v>
      </c>
      <c r="AV379">
        <v>40.01</v>
      </c>
      <c r="AW379">
        <v>0.21</v>
      </c>
      <c r="AX379">
        <v>39.799999999999997</v>
      </c>
    </row>
    <row r="380" spans="1:50" hidden="1" outlineLevel="1">
      <c r="A380" t="s">
        <v>4045</v>
      </c>
      <c r="B380" s="11" t="s">
        <v>3145</v>
      </c>
      <c r="C380" s="1">
        <f t="shared" si="68"/>
        <v>141</v>
      </c>
      <c r="D380" s="7">
        <f>IF(N380&gt;0, RANK(N380,(N380:P380,Q380:AE380)),0)</f>
        <v>2</v>
      </c>
      <c r="E380" s="7">
        <f>IF(O380&gt;0,RANK(O380,(N380:P380,Q380:AE380)),0)</f>
        <v>1</v>
      </c>
      <c r="F380" s="7">
        <f t="shared" si="69"/>
        <v>3</v>
      </c>
      <c r="G380" s="1">
        <f t="shared" si="64"/>
        <v>21</v>
      </c>
      <c r="H380" s="2">
        <f t="shared" si="63"/>
        <v>0.14893617021276595</v>
      </c>
      <c r="I380" s="8"/>
      <c r="J380" s="2">
        <f t="shared" si="70"/>
        <v>0.3971631205673759</v>
      </c>
      <c r="K380" s="2">
        <f t="shared" si="71"/>
        <v>0.54609929078014185</v>
      </c>
      <c r="L380" s="2">
        <f t="shared" si="72"/>
        <v>4.2553191489361701E-2</v>
      </c>
      <c r="M380" s="2">
        <f t="shared" si="67"/>
        <v>1.4184397163120539E-2</v>
      </c>
      <c r="N380" s="1">
        <v>56</v>
      </c>
      <c r="O380" s="1">
        <v>77</v>
      </c>
      <c r="P380" s="1">
        <v>6</v>
      </c>
      <c r="Q380" s="1">
        <v>0</v>
      </c>
      <c r="R380" s="1">
        <v>0</v>
      </c>
      <c r="S380" s="1">
        <v>2</v>
      </c>
      <c r="T380" s="73"/>
      <c r="U380" s="1"/>
      <c r="V380" s="1"/>
      <c r="W380" s="1">
        <v>0</v>
      </c>
      <c r="X380" s="1"/>
      <c r="Y380" s="1"/>
      <c r="Z380" s="1"/>
      <c r="AA380" s="1"/>
      <c r="AB380" s="1"/>
      <c r="AG380" t="str">
        <f t="shared" si="66"/>
        <v>Highland</v>
      </c>
      <c r="AH380" t="s">
        <v>2304</v>
      </c>
      <c r="AI380">
        <v>2</v>
      </c>
      <c r="AJ380">
        <v>159</v>
      </c>
      <c r="AL380" t="s">
        <v>3913</v>
      </c>
      <c r="AM380" t="s">
        <v>3949</v>
      </c>
      <c r="AN380" t="s">
        <v>5171</v>
      </c>
      <c r="AO380" t="s">
        <v>1999</v>
      </c>
      <c r="AP380" t="str">
        <f t="shared" si="73"/>
        <v>23025</v>
      </c>
      <c r="AQ380" t="s">
        <v>486</v>
      </c>
      <c r="AR380" t="str">
        <f t="shared" si="65"/>
        <v>2332895</v>
      </c>
      <c r="AV380">
        <v>42.03</v>
      </c>
      <c r="AW380">
        <v>0.02</v>
      </c>
      <c r="AX380">
        <v>42.01</v>
      </c>
    </row>
    <row r="381" spans="1:50" hidden="1" outlineLevel="1">
      <c r="A381" t="s">
        <v>1839</v>
      </c>
      <c r="B381" s="11" t="s">
        <v>3145</v>
      </c>
      <c r="C381" s="1">
        <f t="shared" si="68"/>
        <v>835</v>
      </c>
      <c r="D381" s="7">
        <f>IF(N381&gt;0, RANK(N381,(N381:P381,Q381:AE381)),0)</f>
        <v>1</v>
      </c>
      <c r="E381" s="7">
        <f>IF(O381&gt;0,RANK(O381,(N381:P381,Q381:AE381)),0)</f>
        <v>2</v>
      </c>
      <c r="F381" s="7">
        <f t="shared" si="69"/>
        <v>3</v>
      </c>
      <c r="G381" s="1">
        <f t="shared" si="64"/>
        <v>57</v>
      </c>
      <c r="H381" s="2">
        <f t="shared" si="63"/>
        <v>6.8263473053892215E-2</v>
      </c>
      <c r="I381" s="8"/>
      <c r="J381" s="2">
        <f t="shared" si="70"/>
        <v>0.51976047904191613</v>
      </c>
      <c r="K381" s="2">
        <f t="shared" si="71"/>
        <v>0.45149700598802395</v>
      </c>
      <c r="L381" s="2">
        <f t="shared" si="72"/>
        <v>1.0778443113772455E-2</v>
      </c>
      <c r="M381" s="2">
        <f t="shared" si="67"/>
        <v>1.7964071856287463E-2</v>
      </c>
      <c r="N381" s="1">
        <v>434</v>
      </c>
      <c r="O381" s="1">
        <v>377</v>
      </c>
      <c r="P381" s="1">
        <v>9</v>
      </c>
      <c r="Q381" s="1">
        <v>5</v>
      </c>
      <c r="R381" s="1">
        <v>2</v>
      </c>
      <c r="S381" s="1">
        <v>8</v>
      </c>
      <c r="T381" s="73"/>
      <c r="U381" s="1"/>
      <c r="V381" s="1"/>
      <c r="W381" s="1">
        <v>0</v>
      </c>
      <c r="X381" s="1"/>
      <c r="Y381" s="1"/>
      <c r="Z381" s="1"/>
      <c r="AA381" s="1"/>
      <c r="AB381" s="1"/>
      <c r="AG381" t="str">
        <f t="shared" si="66"/>
        <v>Hiram</v>
      </c>
      <c r="AH381" t="s">
        <v>2904</v>
      </c>
      <c r="AI381">
        <v>2</v>
      </c>
      <c r="AJ381">
        <v>488</v>
      </c>
      <c r="AL381" t="s">
        <v>3913</v>
      </c>
      <c r="AM381" t="s">
        <v>4671</v>
      </c>
      <c r="AN381" t="s">
        <v>5171</v>
      </c>
      <c r="AO381" t="s">
        <v>724</v>
      </c>
      <c r="AP381" t="str">
        <f t="shared" si="73"/>
        <v>23017</v>
      </c>
      <c r="AQ381" t="s">
        <v>2389</v>
      </c>
      <c r="AR381" t="str">
        <f t="shared" si="65"/>
        <v>2333315</v>
      </c>
      <c r="AV381">
        <v>38.840000000000003</v>
      </c>
      <c r="AW381">
        <v>1.3</v>
      </c>
      <c r="AX381">
        <v>37.53</v>
      </c>
    </row>
    <row r="382" spans="1:50" hidden="1" outlineLevel="1">
      <c r="A382" t="s">
        <v>3147</v>
      </c>
      <c r="B382" s="11" t="s">
        <v>3145</v>
      </c>
      <c r="C382" s="1">
        <f t="shared" si="68"/>
        <v>659</v>
      </c>
      <c r="D382" s="7">
        <f>IF(N382&gt;0, RANK(N382,(N382:P382,Q382:AE382)),0)</f>
        <v>2</v>
      </c>
      <c r="E382" s="7">
        <f>IF(O382&gt;0,RANK(O382,(N382:P382,Q382:AE382)),0)</f>
        <v>1</v>
      </c>
      <c r="F382" s="7">
        <f t="shared" si="69"/>
        <v>3</v>
      </c>
      <c r="G382" s="1">
        <f t="shared" si="64"/>
        <v>229</v>
      </c>
      <c r="H382" s="2">
        <f t="shared" si="63"/>
        <v>0.34749620637329287</v>
      </c>
      <c r="I382" s="8"/>
      <c r="J382" s="2">
        <f t="shared" si="70"/>
        <v>0.32169954476479512</v>
      </c>
      <c r="K382" s="2">
        <f t="shared" si="71"/>
        <v>0.66919575113808805</v>
      </c>
      <c r="L382" s="2">
        <f t="shared" si="72"/>
        <v>6.0698027314112293E-3</v>
      </c>
      <c r="M382" s="2">
        <f t="shared" si="67"/>
        <v>3.0349013657056043E-3</v>
      </c>
      <c r="N382" s="1">
        <v>212</v>
      </c>
      <c r="O382" s="1">
        <v>441</v>
      </c>
      <c r="P382" s="1">
        <v>4</v>
      </c>
      <c r="Q382" s="1">
        <v>1</v>
      </c>
      <c r="R382" s="1">
        <v>1</v>
      </c>
      <c r="S382" s="1">
        <v>0</v>
      </c>
      <c r="T382" s="73"/>
      <c r="U382" s="1"/>
      <c r="V382" s="1"/>
      <c r="W382" s="1">
        <v>0</v>
      </c>
      <c r="X382" s="1"/>
      <c r="Y382" s="1"/>
      <c r="Z382" s="1"/>
      <c r="AA382" s="1"/>
      <c r="AB382" s="1"/>
      <c r="AG382" t="str">
        <f t="shared" si="66"/>
        <v>Hodgdon</v>
      </c>
      <c r="AH382" t="s">
        <v>762</v>
      </c>
      <c r="AI382">
        <v>2</v>
      </c>
      <c r="AJ382">
        <v>64</v>
      </c>
      <c r="AL382" t="s">
        <v>3913</v>
      </c>
      <c r="AM382" t="s">
        <v>3989</v>
      </c>
      <c r="AN382" t="s">
        <v>5204</v>
      </c>
      <c r="AO382" t="s">
        <v>2000</v>
      </c>
      <c r="AP382" t="str">
        <f t="shared" si="73"/>
        <v>23003</v>
      </c>
      <c r="AQ382" t="s">
        <v>2389</v>
      </c>
      <c r="AR382" t="str">
        <f t="shared" si="65"/>
        <v>2333385</v>
      </c>
      <c r="AV382">
        <v>39.82</v>
      </c>
      <c r="AW382">
        <v>0.15</v>
      </c>
      <c r="AX382">
        <v>39.68</v>
      </c>
    </row>
    <row r="383" spans="1:50" hidden="1" outlineLevel="1">
      <c r="A383" t="s">
        <v>2971</v>
      </c>
      <c r="B383" s="11" t="s">
        <v>3145</v>
      </c>
      <c r="C383" s="1">
        <f t="shared" si="68"/>
        <v>2006</v>
      </c>
      <c r="D383" s="7">
        <f>IF(N383&gt;0, RANK(N383,(N383:P383,Q383:AE383)),0)</f>
        <v>2</v>
      </c>
      <c r="E383" s="7">
        <f>IF(O383&gt;0,RANK(O383,(N383:P383,Q383:AE383)),0)</f>
        <v>1</v>
      </c>
      <c r="F383" s="7">
        <f t="shared" si="69"/>
        <v>3</v>
      </c>
      <c r="G383" s="1">
        <f t="shared" si="64"/>
        <v>263</v>
      </c>
      <c r="H383" s="2">
        <f t="shared" si="63"/>
        <v>0.13110667996011965</v>
      </c>
      <c r="I383" s="8"/>
      <c r="J383" s="2">
        <f t="shared" si="70"/>
        <v>0.42671984047856432</v>
      </c>
      <c r="K383" s="2">
        <f t="shared" si="71"/>
        <v>0.55782652043868397</v>
      </c>
      <c r="L383" s="2">
        <f t="shared" si="72"/>
        <v>5.9820538384845467E-3</v>
      </c>
      <c r="M383" s="2">
        <f t="shared" si="67"/>
        <v>9.4715852442671111E-3</v>
      </c>
      <c r="N383" s="1">
        <v>856</v>
      </c>
      <c r="O383" s="1">
        <v>1119</v>
      </c>
      <c r="P383" s="1">
        <v>12</v>
      </c>
      <c r="Q383" s="1">
        <v>9</v>
      </c>
      <c r="R383" s="1">
        <v>2</v>
      </c>
      <c r="S383" s="1">
        <v>8</v>
      </c>
      <c r="T383" s="73"/>
      <c r="U383" s="1"/>
      <c r="V383" s="1"/>
      <c r="W383" s="1">
        <v>0</v>
      </c>
      <c r="X383" s="1"/>
      <c r="Y383" s="1"/>
      <c r="Z383" s="1"/>
      <c r="AA383" s="1"/>
      <c r="AB383" s="1"/>
      <c r="AG383" t="str">
        <f t="shared" si="66"/>
        <v>Holden</v>
      </c>
      <c r="AH383" t="s">
        <v>1038</v>
      </c>
      <c r="AI383">
        <v>2</v>
      </c>
      <c r="AJ383">
        <v>252</v>
      </c>
      <c r="AL383" t="s">
        <v>3913</v>
      </c>
      <c r="AM383" t="s">
        <v>4672</v>
      </c>
      <c r="AN383" t="s">
        <v>4151</v>
      </c>
      <c r="AO383" t="s">
        <v>195</v>
      </c>
      <c r="AP383" t="str">
        <f t="shared" si="73"/>
        <v>23019</v>
      </c>
      <c r="AQ383" t="s">
        <v>2389</v>
      </c>
      <c r="AR383" t="str">
        <f t="shared" si="65"/>
        <v>2333490</v>
      </c>
      <c r="AV383">
        <v>32.11</v>
      </c>
      <c r="AW383">
        <v>1.19</v>
      </c>
      <c r="AX383">
        <v>30.91</v>
      </c>
    </row>
    <row r="384" spans="1:50" hidden="1" outlineLevel="1">
      <c r="A384" t="s">
        <v>2035</v>
      </c>
      <c r="B384" s="11" t="s">
        <v>3145</v>
      </c>
      <c r="C384" s="1">
        <f t="shared" si="68"/>
        <v>2364</v>
      </c>
      <c r="D384" s="7">
        <f>IF(N384&gt;0, RANK(N384,(N384:P384,Q384:AE384)),0)</f>
        <v>1</v>
      </c>
      <c r="E384" s="7">
        <f>IF(O384&gt;0,RANK(O384,(N384:P384,Q384:AE384)),0)</f>
        <v>2</v>
      </c>
      <c r="F384" s="7">
        <f t="shared" si="69"/>
        <v>3</v>
      </c>
      <c r="G384" s="1">
        <f t="shared" si="64"/>
        <v>16</v>
      </c>
      <c r="H384" s="2">
        <f t="shared" si="63"/>
        <v>6.7681895093062603E-3</v>
      </c>
      <c r="I384" s="8"/>
      <c r="J384" s="2">
        <f t="shared" si="70"/>
        <v>0.49492385786802029</v>
      </c>
      <c r="K384" s="2">
        <f t="shared" si="71"/>
        <v>0.48815566835871405</v>
      </c>
      <c r="L384" s="2">
        <f t="shared" si="72"/>
        <v>1.015228426395939E-2</v>
      </c>
      <c r="M384" s="2">
        <f t="shared" si="67"/>
        <v>6.7681895093062751E-3</v>
      </c>
      <c r="N384" s="1">
        <v>1170</v>
      </c>
      <c r="O384" s="1">
        <v>1154</v>
      </c>
      <c r="P384" s="1">
        <v>24</v>
      </c>
      <c r="Q384" s="1">
        <v>6</v>
      </c>
      <c r="R384" s="1">
        <v>3</v>
      </c>
      <c r="S384" s="1">
        <v>7</v>
      </c>
      <c r="T384" s="73"/>
      <c r="U384" s="1"/>
      <c r="V384" s="1"/>
      <c r="W384" s="1">
        <v>0</v>
      </c>
      <c r="X384" s="1"/>
      <c r="Y384" s="1"/>
      <c r="Z384" s="1"/>
      <c r="AA384" s="1"/>
      <c r="AB384" s="1"/>
      <c r="AG384" t="str">
        <f t="shared" si="66"/>
        <v>Hollis</v>
      </c>
      <c r="AH384" t="s">
        <v>4359</v>
      </c>
      <c r="AI384">
        <v>1</v>
      </c>
      <c r="AJ384">
        <v>517</v>
      </c>
      <c r="AL384" t="s">
        <v>3913</v>
      </c>
      <c r="AM384" t="s">
        <v>3971</v>
      </c>
      <c r="AN384" t="s">
        <v>4370</v>
      </c>
      <c r="AO384" t="s">
        <v>2001</v>
      </c>
      <c r="AP384" t="str">
        <f t="shared" si="73"/>
        <v>23031</v>
      </c>
      <c r="AQ384" t="s">
        <v>2389</v>
      </c>
      <c r="AR384" t="str">
        <f t="shared" si="65"/>
        <v>2333665</v>
      </c>
      <c r="AV384">
        <v>32.93</v>
      </c>
      <c r="AW384">
        <v>0.92</v>
      </c>
      <c r="AX384">
        <v>32.020000000000003</v>
      </c>
    </row>
    <row r="385" spans="1:50" hidden="1" outlineLevel="1">
      <c r="A385" t="s">
        <v>2141</v>
      </c>
      <c r="B385" s="11" t="s">
        <v>3145</v>
      </c>
      <c r="C385" s="1">
        <f t="shared" si="68"/>
        <v>916</v>
      </c>
      <c r="D385" s="7">
        <f>IF(N385&gt;0, RANK(N385,(N385:P385,Q385:AE385)),0)</f>
        <v>1</v>
      </c>
      <c r="E385" s="7">
        <f>IF(O385&gt;0,RANK(O385,(N385:P385,Q385:AE385)),0)</f>
        <v>2</v>
      </c>
      <c r="F385" s="7">
        <f t="shared" si="69"/>
        <v>3</v>
      </c>
      <c r="G385" s="1">
        <f t="shared" si="64"/>
        <v>17</v>
      </c>
      <c r="H385" s="2">
        <f t="shared" si="63"/>
        <v>1.8558951965065504E-2</v>
      </c>
      <c r="I385" s="8"/>
      <c r="J385" s="2">
        <f t="shared" si="70"/>
        <v>0.49781659388646288</v>
      </c>
      <c r="K385" s="2">
        <f t="shared" si="71"/>
        <v>0.47925764192139736</v>
      </c>
      <c r="L385" s="2">
        <f t="shared" si="72"/>
        <v>1.4192139737991267E-2</v>
      </c>
      <c r="M385" s="2">
        <f t="shared" si="67"/>
        <v>8.7336244541484417E-3</v>
      </c>
      <c r="N385" s="1">
        <v>456</v>
      </c>
      <c r="O385" s="1">
        <v>439</v>
      </c>
      <c r="P385" s="1">
        <v>13</v>
      </c>
      <c r="Q385" s="1">
        <v>6</v>
      </c>
      <c r="R385" s="1">
        <v>0</v>
      </c>
      <c r="S385" s="1">
        <v>2</v>
      </c>
      <c r="T385" s="73"/>
      <c r="U385" s="1"/>
      <c r="V385" s="1"/>
      <c r="W385" s="1">
        <v>0</v>
      </c>
      <c r="X385" s="1"/>
      <c r="Y385" s="1"/>
      <c r="Z385" s="1"/>
      <c r="AA385" s="1"/>
      <c r="AB385" s="1"/>
      <c r="AG385" t="str">
        <f t="shared" si="66"/>
        <v>Hope</v>
      </c>
      <c r="AH385" t="s">
        <v>4308</v>
      </c>
      <c r="AI385">
        <v>1</v>
      </c>
      <c r="AJ385">
        <v>398</v>
      </c>
      <c r="AL385" t="s">
        <v>3913</v>
      </c>
      <c r="AM385" t="s">
        <v>3235</v>
      </c>
      <c r="AN385" t="s">
        <v>3949</v>
      </c>
      <c r="AO385" t="s">
        <v>749</v>
      </c>
      <c r="AP385" t="str">
        <f t="shared" si="73"/>
        <v>23013</v>
      </c>
      <c r="AQ385" t="s">
        <v>2389</v>
      </c>
      <c r="AR385" t="str">
        <f t="shared" si="65"/>
        <v>2333840</v>
      </c>
      <c r="AV385">
        <v>23.8</v>
      </c>
      <c r="AW385">
        <v>1.96</v>
      </c>
      <c r="AX385">
        <v>21.84</v>
      </c>
    </row>
    <row r="386" spans="1:50" hidden="1" outlineLevel="1">
      <c r="A386" t="s">
        <v>2724</v>
      </c>
      <c r="B386" s="11" t="s">
        <v>3145</v>
      </c>
      <c r="C386" s="1">
        <f t="shared" si="68"/>
        <v>2930</v>
      </c>
      <c r="D386" s="7">
        <f>IF(N386&gt;0, RANK(N386,(N386:P386,Q386:AE386)),0)</f>
        <v>2</v>
      </c>
      <c r="E386" s="7">
        <f>IF(O386&gt;0,RANK(O386,(N386:P386,Q386:AE386)),0)</f>
        <v>1</v>
      </c>
      <c r="F386" s="7">
        <f t="shared" si="69"/>
        <v>3</v>
      </c>
      <c r="G386" s="1">
        <f t="shared" si="64"/>
        <v>507</v>
      </c>
      <c r="H386" s="2">
        <f t="shared" si="63"/>
        <v>0.17303754266211605</v>
      </c>
      <c r="I386" s="8"/>
      <c r="J386" s="2">
        <f t="shared" si="70"/>
        <v>0.40580204778156997</v>
      </c>
      <c r="K386" s="2">
        <f t="shared" si="71"/>
        <v>0.57883959044368605</v>
      </c>
      <c r="L386" s="2">
        <f t="shared" si="72"/>
        <v>1.0580204778156996E-2</v>
      </c>
      <c r="M386" s="2">
        <f t="shared" si="67"/>
        <v>4.7781569965869262E-3</v>
      </c>
      <c r="N386" s="1">
        <v>1189</v>
      </c>
      <c r="O386" s="1">
        <v>1696</v>
      </c>
      <c r="P386" s="1">
        <v>31</v>
      </c>
      <c r="Q386" s="1">
        <v>4</v>
      </c>
      <c r="R386" s="1">
        <v>4</v>
      </c>
      <c r="S386" s="1">
        <v>6</v>
      </c>
      <c r="T386" s="73"/>
      <c r="U386" s="1"/>
      <c r="V386" s="1"/>
      <c r="W386" s="1">
        <v>0</v>
      </c>
      <c r="X386" s="1"/>
      <c r="Y386" s="1"/>
      <c r="Z386" s="1"/>
      <c r="AA386" s="1"/>
      <c r="AB386" s="1"/>
      <c r="AG386" t="str">
        <f t="shared" si="66"/>
        <v>Houlton</v>
      </c>
      <c r="AH386" t="s">
        <v>762</v>
      </c>
      <c r="AI386">
        <v>2</v>
      </c>
      <c r="AJ386">
        <v>57</v>
      </c>
      <c r="AL386" t="s">
        <v>3913</v>
      </c>
      <c r="AM386" t="s">
        <v>3989</v>
      </c>
      <c r="AN386" t="s">
        <v>4151</v>
      </c>
      <c r="AO386" t="s">
        <v>2004</v>
      </c>
      <c r="AP386" t="str">
        <f t="shared" si="73"/>
        <v>23003</v>
      </c>
      <c r="AQ386" t="s">
        <v>2389</v>
      </c>
      <c r="AR386" t="str">
        <f t="shared" si="65"/>
        <v>2333980</v>
      </c>
      <c r="AV386">
        <v>36.76</v>
      </c>
      <c r="AW386">
        <v>0.01</v>
      </c>
      <c r="AX386">
        <v>36.75</v>
      </c>
    </row>
    <row r="387" spans="1:50" hidden="1" outlineLevel="1">
      <c r="A387" t="s">
        <v>2438</v>
      </c>
      <c r="B387" s="11" t="s">
        <v>3145</v>
      </c>
      <c r="C387" s="1">
        <f t="shared" si="68"/>
        <v>746</v>
      </c>
      <c r="D387" s="7">
        <f>IF(N387&gt;0, RANK(N387,(N387:P387,Q387:AE387)),0)</f>
        <v>1</v>
      </c>
      <c r="E387" s="7">
        <f>IF(O387&gt;0,RANK(O387,(N387:P387,Q387:AE387)),0)</f>
        <v>2</v>
      </c>
      <c r="F387" s="7">
        <f t="shared" si="69"/>
        <v>3</v>
      </c>
      <c r="G387" s="1">
        <f t="shared" si="64"/>
        <v>29</v>
      </c>
      <c r="H387" s="2">
        <f t="shared" ref="H387:H450" si="74">IF(C387&gt;0,G387/C387,0)</f>
        <v>3.8873994638069703E-2</v>
      </c>
      <c r="I387" s="8"/>
      <c r="J387" s="2">
        <f t="shared" si="70"/>
        <v>0.51206434316353888</v>
      </c>
      <c r="K387" s="2">
        <f t="shared" si="71"/>
        <v>0.47319034852546915</v>
      </c>
      <c r="L387" s="2">
        <f t="shared" si="72"/>
        <v>8.0428954423592495E-3</v>
      </c>
      <c r="M387" s="2">
        <f t="shared" si="67"/>
        <v>6.7024128686327174E-3</v>
      </c>
      <c r="N387" s="1">
        <v>382</v>
      </c>
      <c r="O387" s="1">
        <v>353</v>
      </c>
      <c r="P387" s="1">
        <v>6</v>
      </c>
      <c r="Q387" s="1">
        <v>1</v>
      </c>
      <c r="R387" s="1">
        <v>2</v>
      </c>
      <c r="S387" s="1">
        <v>2</v>
      </c>
      <c r="T387" s="73"/>
      <c r="U387" s="1"/>
      <c r="V387" s="1"/>
      <c r="W387" s="1">
        <v>0</v>
      </c>
      <c r="X387" s="1"/>
      <c r="Y387" s="1"/>
      <c r="Z387" s="1"/>
      <c r="AA387" s="1"/>
      <c r="AB387" s="1"/>
      <c r="AG387" t="str">
        <f t="shared" si="66"/>
        <v>Howland</v>
      </c>
      <c r="AH387" t="s">
        <v>1038</v>
      </c>
      <c r="AI387">
        <v>2</v>
      </c>
      <c r="AJ387">
        <v>130</v>
      </c>
      <c r="AL387" t="s">
        <v>3913</v>
      </c>
      <c r="AM387" t="s">
        <v>4672</v>
      </c>
      <c r="AN387" t="s">
        <v>4402</v>
      </c>
      <c r="AO387" t="s">
        <v>2310</v>
      </c>
      <c r="AP387" t="str">
        <f t="shared" si="73"/>
        <v>23019</v>
      </c>
      <c r="AQ387" t="s">
        <v>2389</v>
      </c>
      <c r="AR387" t="str">
        <f t="shared" si="65"/>
        <v>2334190</v>
      </c>
      <c r="AV387">
        <v>35.340000000000003</v>
      </c>
      <c r="AW387">
        <v>0.7</v>
      </c>
      <c r="AX387">
        <v>34.65</v>
      </c>
    </row>
    <row r="388" spans="1:50" hidden="1" outlineLevel="1">
      <c r="A388" t="s">
        <v>2305</v>
      </c>
      <c r="B388" s="11" t="s">
        <v>3145</v>
      </c>
      <c r="C388" s="1">
        <f t="shared" si="68"/>
        <v>728</v>
      </c>
      <c r="D388" s="7">
        <f>IF(N388&gt;0, RANK(N388,(N388:P388,Q388:AE388)),0)</f>
        <v>2</v>
      </c>
      <c r="E388" s="7">
        <f>IF(O388&gt;0,RANK(O388,(N388:P388,Q388:AE388)),0)</f>
        <v>1</v>
      </c>
      <c r="F388" s="7">
        <f t="shared" si="69"/>
        <v>3</v>
      </c>
      <c r="G388" s="1">
        <f t="shared" ref="G388:G451" si="75">IF(C388&gt;0,MAX(N388:P388)-LARGE(N388:P388,2),0)</f>
        <v>175</v>
      </c>
      <c r="H388" s="2">
        <f t="shared" si="74"/>
        <v>0.24038461538461539</v>
      </c>
      <c r="I388" s="8"/>
      <c r="J388" s="2">
        <f t="shared" si="70"/>
        <v>0.375</v>
      </c>
      <c r="K388" s="2">
        <f t="shared" si="71"/>
        <v>0.61538461538461542</v>
      </c>
      <c r="L388" s="2">
        <f t="shared" si="72"/>
        <v>8.241758241758242E-3</v>
      </c>
      <c r="M388" s="2">
        <f t="shared" si="67"/>
        <v>1.3736263736263393E-3</v>
      </c>
      <c r="N388" s="1">
        <v>273</v>
      </c>
      <c r="O388" s="1">
        <v>448</v>
      </c>
      <c r="P388" s="1">
        <v>6</v>
      </c>
      <c r="Q388" s="1">
        <v>0</v>
      </c>
      <c r="R388" s="1">
        <v>1</v>
      </c>
      <c r="S388" s="1">
        <v>0</v>
      </c>
      <c r="T388" s="73"/>
      <c r="U388" s="1"/>
      <c r="V388" s="1"/>
      <c r="W388" s="1">
        <v>0</v>
      </c>
      <c r="X388" s="1"/>
      <c r="Y388" s="1"/>
      <c r="Z388" s="1"/>
      <c r="AA388" s="1"/>
      <c r="AB388" s="1"/>
      <c r="AG388" t="str">
        <f t="shared" si="66"/>
        <v>Hudson</v>
      </c>
      <c r="AH388" t="s">
        <v>1038</v>
      </c>
      <c r="AI388">
        <v>2</v>
      </c>
      <c r="AJ388">
        <v>182</v>
      </c>
      <c r="AL388" t="s">
        <v>3913</v>
      </c>
      <c r="AM388" t="s">
        <v>4672</v>
      </c>
      <c r="AN388" t="s">
        <v>296</v>
      </c>
      <c r="AO388" t="s">
        <v>2311</v>
      </c>
      <c r="AP388" t="str">
        <f t="shared" si="73"/>
        <v>23019</v>
      </c>
      <c r="AQ388" t="s">
        <v>2389</v>
      </c>
      <c r="AR388" t="str">
        <f t="shared" si="65"/>
        <v>2334365</v>
      </c>
      <c r="AV388">
        <v>40.19</v>
      </c>
      <c r="AW388">
        <v>2.38</v>
      </c>
      <c r="AX388">
        <v>37.81</v>
      </c>
    </row>
    <row r="389" spans="1:50" hidden="1" outlineLevel="1">
      <c r="A389" s="38" t="s">
        <v>5179</v>
      </c>
      <c r="B389" s="11" t="s">
        <v>3145</v>
      </c>
      <c r="C389" s="1">
        <f t="shared" si="68"/>
        <v>163</v>
      </c>
      <c r="D389" s="7">
        <f>IF(N389&gt;0, RANK(N389,(N389:P389,Q389:AE389)),0)</f>
        <v>1</v>
      </c>
      <c r="E389" s="7">
        <f>IF(O389&gt;0,RANK(O389,(N389:P389,Q389:AE389)),0)</f>
        <v>2</v>
      </c>
      <c r="F389" s="7">
        <f t="shared" si="69"/>
        <v>3</v>
      </c>
      <c r="G389" s="1">
        <f t="shared" si="75"/>
        <v>21</v>
      </c>
      <c r="H389" s="2">
        <f t="shared" si="74"/>
        <v>0.12883435582822086</v>
      </c>
      <c r="I389" s="8"/>
      <c r="J389" s="2">
        <f t="shared" si="70"/>
        <v>0.55214723926380371</v>
      </c>
      <c r="K389" s="2">
        <f t="shared" si="71"/>
        <v>0.42331288343558282</v>
      </c>
      <c r="L389" s="2">
        <f t="shared" si="72"/>
        <v>2.4539877300613498E-2</v>
      </c>
      <c r="M389" s="2">
        <f t="shared" si="67"/>
        <v>-3.1225022567582528E-17</v>
      </c>
      <c r="N389" s="1">
        <v>90</v>
      </c>
      <c r="O389" s="1">
        <v>69</v>
      </c>
      <c r="P389" s="1">
        <v>4</v>
      </c>
      <c r="Q389" s="1">
        <v>0</v>
      </c>
      <c r="R389" s="1">
        <v>0</v>
      </c>
      <c r="S389" s="1">
        <v>0</v>
      </c>
      <c r="T389" s="73"/>
      <c r="U389" s="1"/>
      <c r="V389" s="1"/>
      <c r="W389" s="1">
        <v>0</v>
      </c>
      <c r="X389" s="1"/>
      <c r="Y389" s="1"/>
      <c r="Z389" s="1"/>
      <c r="AA389" s="1"/>
      <c r="AB389" s="1"/>
      <c r="AG389" t="str">
        <f t="shared" si="66"/>
        <v>Indian Purchase T3 T4</v>
      </c>
      <c r="AH389" t="s">
        <v>1038</v>
      </c>
      <c r="AI389">
        <v>2</v>
      </c>
      <c r="AJ389" t="e">
        <v>#N/A</v>
      </c>
      <c r="AL389" t="s">
        <v>3913</v>
      </c>
      <c r="AM389" t="s">
        <v>4672</v>
      </c>
      <c r="AO389">
        <v>34450</v>
      </c>
      <c r="AP389" t="str">
        <f t="shared" si="73"/>
        <v>23019</v>
      </c>
      <c r="AQ389" t="s">
        <v>4597</v>
      </c>
      <c r="AR389" t="str">
        <f t="shared" ref="AR389:AR452" si="76">AL389&amp;AO389</f>
        <v>2334450</v>
      </c>
    </row>
    <row r="390" spans="1:50" hidden="1" outlineLevel="1">
      <c r="A390" t="s">
        <v>2885</v>
      </c>
      <c r="B390" s="11" t="s">
        <v>3145</v>
      </c>
      <c r="C390" s="1">
        <f t="shared" si="68"/>
        <v>279</v>
      </c>
      <c r="D390" s="7">
        <f>IF(N390&gt;0, RANK(N390,(N390:P390,Q390:AE390)),0)</f>
        <v>1</v>
      </c>
      <c r="E390" s="7">
        <f>IF(O390&gt;0,RANK(O390,(N390:P390,Q390:AE390)),0)</f>
        <v>2</v>
      </c>
      <c r="F390" s="7">
        <f t="shared" si="69"/>
        <v>0</v>
      </c>
      <c r="G390" s="1">
        <f t="shared" si="75"/>
        <v>202</v>
      </c>
      <c r="H390" s="2">
        <f t="shared" si="74"/>
        <v>0.72401433691756267</v>
      </c>
      <c r="I390" s="8"/>
      <c r="J390" s="2">
        <f t="shared" si="70"/>
        <v>0.86021505376344087</v>
      </c>
      <c r="K390" s="2">
        <f t="shared" si="71"/>
        <v>0.13620071684587814</v>
      </c>
      <c r="L390" s="2">
        <f t="shared" si="72"/>
        <v>0</v>
      </c>
      <c r="M390" s="2">
        <f t="shared" si="67"/>
        <v>3.5842293906809819E-3</v>
      </c>
      <c r="N390" s="1">
        <v>240</v>
      </c>
      <c r="O390" s="1">
        <v>38</v>
      </c>
      <c r="P390" s="1">
        <v>0</v>
      </c>
      <c r="Q390" s="1">
        <v>0</v>
      </c>
      <c r="R390" s="1">
        <v>0</v>
      </c>
      <c r="S390" s="1">
        <v>1</v>
      </c>
      <c r="T390" s="73"/>
      <c r="U390" s="1"/>
      <c r="V390" s="1"/>
      <c r="W390" s="1">
        <v>0</v>
      </c>
      <c r="X390" s="1"/>
      <c r="Y390" s="1"/>
      <c r="Z390" s="1"/>
      <c r="AA390" s="1"/>
      <c r="AB390" s="1"/>
      <c r="AG390" t="str">
        <f t="shared" ref="AG390:AG453" si="77">A390</f>
        <v>Indian Township</v>
      </c>
      <c r="AH390" t="s">
        <v>3830</v>
      </c>
      <c r="AI390">
        <v>2</v>
      </c>
      <c r="AJ390" t="e">
        <v>#N/A</v>
      </c>
      <c r="AL390" t="s">
        <v>3913</v>
      </c>
      <c r="AM390" t="s">
        <v>3951</v>
      </c>
      <c r="AO390">
        <v>34500</v>
      </c>
      <c r="AP390" t="str">
        <f t="shared" si="73"/>
        <v>23029</v>
      </c>
      <c r="AQ390" t="s">
        <v>322</v>
      </c>
      <c r="AR390" t="str">
        <f t="shared" si="76"/>
        <v>2334500</v>
      </c>
    </row>
    <row r="391" spans="1:50" hidden="1" outlineLevel="1">
      <c r="A391" t="s">
        <v>1964</v>
      </c>
      <c r="B391" s="11" t="s">
        <v>3145</v>
      </c>
      <c r="C391" s="1">
        <f t="shared" si="68"/>
        <v>511</v>
      </c>
      <c r="D391" s="7">
        <f>IF(N391&gt;0, RANK(N391,(N391:P391,Q391:AE391)),0)</f>
        <v>1</v>
      </c>
      <c r="E391" s="7">
        <f>IF(O391&gt;0,RANK(O391,(N391:P391,Q391:AE391)),0)</f>
        <v>2</v>
      </c>
      <c r="F391" s="7">
        <f t="shared" si="69"/>
        <v>3</v>
      </c>
      <c r="G391" s="1">
        <f t="shared" si="75"/>
        <v>24</v>
      </c>
      <c r="H391" s="2">
        <f t="shared" si="74"/>
        <v>4.6966731898238745E-2</v>
      </c>
      <c r="I391" s="8"/>
      <c r="J391" s="2">
        <f t="shared" si="70"/>
        <v>0.51663405088062619</v>
      </c>
      <c r="K391" s="2">
        <f t="shared" si="71"/>
        <v>0.46966731898238745</v>
      </c>
      <c r="L391" s="2">
        <f t="shared" si="72"/>
        <v>5.8708414872798431E-3</v>
      </c>
      <c r="M391" s="2">
        <f t="shared" si="67"/>
        <v>7.827788649706513E-3</v>
      </c>
      <c r="N391" s="1">
        <v>264</v>
      </c>
      <c r="O391" s="1">
        <v>240</v>
      </c>
      <c r="P391" s="1">
        <v>3</v>
      </c>
      <c r="Q391" s="1">
        <v>1</v>
      </c>
      <c r="R391" s="1">
        <v>0</v>
      </c>
      <c r="S391" s="1">
        <v>3</v>
      </c>
      <c r="T391" s="73"/>
      <c r="U391" s="1"/>
      <c r="V391" s="1"/>
      <c r="W391" s="1">
        <v>0</v>
      </c>
      <c r="X391" s="1"/>
      <c r="Y391" s="1"/>
      <c r="Z391" s="1"/>
      <c r="AA391" s="1"/>
      <c r="AB391" s="1"/>
      <c r="AG391" t="str">
        <f t="shared" si="77"/>
        <v>Industry</v>
      </c>
      <c r="AH391" t="s">
        <v>3082</v>
      </c>
      <c r="AI391">
        <v>2</v>
      </c>
      <c r="AJ391">
        <v>248</v>
      </c>
      <c r="AL391" t="s">
        <v>3913</v>
      </c>
      <c r="AM391" t="s">
        <v>2597</v>
      </c>
      <c r="AN391" t="s">
        <v>737</v>
      </c>
      <c r="AO391" t="s">
        <v>3093</v>
      </c>
      <c r="AP391" t="str">
        <f t="shared" si="73"/>
        <v>23007</v>
      </c>
      <c r="AQ391" t="s">
        <v>2389</v>
      </c>
      <c r="AR391" t="str">
        <f t="shared" si="76"/>
        <v>2334820</v>
      </c>
      <c r="AV391">
        <v>31.2</v>
      </c>
      <c r="AW391">
        <v>1.23</v>
      </c>
      <c r="AX391">
        <v>29.98</v>
      </c>
    </row>
    <row r="392" spans="1:50" hidden="1" outlineLevel="1">
      <c r="A392" t="s">
        <v>1633</v>
      </c>
      <c r="B392" s="11" t="s">
        <v>3145</v>
      </c>
      <c r="C392" s="1">
        <f t="shared" si="68"/>
        <v>459</v>
      </c>
      <c r="D392" s="7">
        <f>IF(N392&gt;0, RANK(N392,(N392:P392,Q392:AE392)),0)</f>
        <v>2</v>
      </c>
      <c r="E392" s="7">
        <f>IF(O392&gt;0,RANK(O392,(N392:P392,Q392:AE392)),0)</f>
        <v>1</v>
      </c>
      <c r="F392" s="7">
        <f t="shared" si="69"/>
        <v>3</v>
      </c>
      <c r="G392" s="1">
        <f t="shared" si="75"/>
        <v>80</v>
      </c>
      <c r="H392" s="2">
        <f t="shared" si="74"/>
        <v>0.17429193899782136</v>
      </c>
      <c r="I392" s="8"/>
      <c r="J392" s="2">
        <f t="shared" si="70"/>
        <v>0.40087145969498911</v>
      </c>
      <c r="K392" s="2">
        <f t="shared" si="71"/>
        <v>0.57516339869281041</v>
      </c>
      <c r="L392" s="2">
        <f t="shared" si="72"/>
        <v>1.5250544662309368E-2</v>
      </c>
      <c r="M392" s="2">
        <f t="shared" si="67"/>
        <v>8.7145969498910562E-3</v>
      </c>
      <c r="N392" s="1">
        <v>184</v>
      </c>
      <c r="O392" s="1">
        <v>264</v>
      </c>
      <c r="P392" s="1">
        <v>7</v>
      </c>
      <c r="Q392" s="1">
        <v>4</v>
      </c>
      <c r="R392" s="1">
        <v>0</v>
      </c>
      <c r="S392" s="1">
        <v>0</v>
      </c>
      <c r="T392" s="73"/>
      <c r="U392" s="1"/>
      <c r="V392" s="1"/>
      <c r="W392" s="1">
        <v>0</v>
      </c>
      <c r="X392" s="1"/>
      <c r="Y392" s="1"/>
      <c r="Z392" s="1"/>
      <c r="AA392" s="1"/>
      <c r="AB392" s="1"/>
      <c r="AG392" t="str">
        <f t="shared" si="77"/>
        <v>Island Falls</v>
      </c>
      <c r="AH392" t="s">
        <v>762</v>
      </c>
      <c r="AI392">
        <v>2</v>
      </c>
      <c r="AJ392">
        <v>66</v>
      </c>
      <c r="AL392" t="s">
        <v>3913</v>
      </c>
      <c r="AM392" t="s">
        <v>3989</v>
      </c>
      <c r="AN392" t="s">
        <v>4402</v>
      </c>
      <c r="AO392" t="s">
        <v>1374</v>
      </c>
      <c r="AP392" t="str">
        <f t="shared" si="73"/>
        <v>23003</v>
      </c>
      <c r="AQ392" t="s">
        <v>2389</v>
      </c>
      <c r="AR392" t="str">
        <f t="shared" si="76"/>
        <v>2335065</v>
      </c>
      <c r="AV392">
        <v>40.47</v>
      </c>
      <c r="AW392">
        <v>4.59</v>
      </c>
      <c r="AX392">
        <v>35.880000000000003</v>
      </c>
    </row>
    <row r="393" spans="1:50" hidden="1" outlineLevel="1">
      <c r="A393" t="s">
        <v>4010</v>
      </c>
      <c r="B393" s="11" t="s">
        <v>3145</v>
      </c>
      <c r="C393" s="1">
        <f t="shared" si="68"/>
        <v>54</v>
      </c>
      <c r="D393" s="7">
        <f>IF(N393&gt;0, RANK(N393,(N393:P393,Q393:AE393)),0)</f>
        <v>1</v>
      </c>
      <c r="E393" s="7">
        <f>IF(O393&gt;0,RANK(O393,(N393:P393,Q393:AE393)),0)</f>
        <v>2</v>
      </c>
      <c r="F393" s="7">
        <f t="shared" si="69"/>
        <v>4</v>
      </c>
      <c r="G393" s="1">
        <f t="shared" si="75"/>
        <v>23</v>
      </c>
      <c r="H393" s="2">
        <f t="shared" si="74"/>
        <v>0.42592592592592593</v>
      </c>
      <c r="I393" s="8"/>
      <c r="J393" s="2">
        <f t="shared" si="70"/>
        <v>0.68518518518518523</v>
      </c>
      <c r="K393" s="2">
        <f t="shared" si="71"/>
        <v>0.25925925925925924</v>
      </c>
      <c r="L393" s="2">
        <f t="shared" si="72"/>
        <v>1.8518518518518517E-2</v>
      </c>
      <c r="M393" s="2">
        <f t="shared" si="67"/>
        <v>3.7037037037037007E-2</v>
      </c>
      <c r="N393" s="1">
        <v>37</v>
      </c>
      <c r="O393" s="1">
        <v>14</v>
      </c>
      <c r="P393" s="1">
        <v>1</v>
      </c>
      <c r="Q393" s="1">
        <v>2</v>
      </c>
      <c r="R393" s="1">
        <v>0</v>
      </c>
      <c r="S393" s="1">
        <v>0</v>
      </c>
      <c r="T393" s="73"/>
      <c r="U393" s="1"/>
      <c r="V393" s="1"/>
      <c r="W393" s="1">
        <v>0</v>
      </c>
      <c r="X393" s="1"/>
      <c r="Y393" s="1"/>
      <c r="Z393" s="1"/>
      <c r="AA393" s="1"/>
      <c r="AB393" s="1"/>
      <c r="AG393" t="str">
        <f t="shared" si="77"/>
        <v>Isle Au Haut</v>
      </c>
      <c r="AH393" t="s">
        <v>4308</v>
      </c>
      <c r="AI393">
        <v>1</v>
      </c>
      <c r="AJ393">
        <v>454</v>
      </c>
      <c r="AL393" t="s">
        <v>3913</v>
      </c>
      <c r="AM393" t="s">
        <v>3235</v>
      </c>
      <c r="AN393" t="s">
        <v>778</v>
      </c>
      <c r="AO393" t="s">
        <v>1375</v>
      </c>
      <c r="AP393" t="str">
        <f t="shared" si="73"/>
        <v>23013</v>
      </c>
      <c r="AQ393" t="s">
        <v>2389</v>
      </c>
      <c r="AR393" t="str">
        <f t="shared" si="76"/>
        <v>2335135</v>
      </c>
      <c r="AV393">
        <v>109.62</v>
      </c>
      <c r="AW393">
        <v>96.94</v>
      </c>
      <c r="AX393">
        <v>12.67</v>
      </c>
    </row>
    <row r="394" spans="1:50" hidden="1" outlineLevel="1">
      <c r="A394" t="s">
        <v>2382</v>
      </c>
      <c r="B394" s="11" t="s">
        <v>3145</v>
      </c>
      <c r="C394" s="1">
        <f t="shared" si="68"/>
        <v>481</v>
      </c>
      <c r="D394" s="7">
        <f>IF(N394&gt;0, RANK(N394,(N394:P394,Q394:AE394)),0)</f>
        <v>1</v>
      </c>
      <c r="E394" s="7">
        <f>IF(O394&gt;0,RANK(O394,(N394:P394,Q394:AE394)),0)</f>
        <v>2</v>
      </c>
      <c r="F394" s="7">
        <f t="shared" si="69"/>
        <v>3</v>
      </c>
      <c r="G394" s="1">
        <f t="shared" si="75"/>
        <v>167</v>
      </c>
      <c r="H394" s="2">
        <f t="shared" si="74"/>
        <v>0.34719334719334721</v>
      </c>
      <c r="I394" s="8"/>
      <c r="J394" s="2">
        <f t="shared" si="70"/>
        <v>0.66112266112266116</v>
      </c>
      <c r="K394" s="2">
        <f t="shared" si="71"/>
        <v>0.31392931392931395</v>
      </c>
      <c r="L394" s="2">
        <f t="shared" si="72"/>
        <v>1.2474012474012475E-2</v>
      </c>
      <c r="M394" s="2">
        <f t="shared" si="67"/>
        <v>1.2474012474012419E-2</v>
      </c>
      <c r="N394" s="1">
        <v>318</v>
      </c>
      <c r="O394" s="1">
        <v>151</v>
      </c>
      <c r="P394" s="1">
        <v>6</v>
      </c>
      <c r="Q394" s="1">
        <v>5</v>
      </c>
      <c r="R394" s="1">
        <v>0</v>
      </c>
      <c r="S394" s="1">
        <v>1</v>
      </c>
      <c r="T394" s="73"/>
      <c r="U394" s="1"/>
      <c r="V394" s="1"/>
      <c r="W394" s="1">
        <v>0</v>
      </c>
      <c r="X394" s="1"/>
      <c r="Y394" s="1"/>
      <c r="Z394" s="1"/>
      <c r="AA394" s="1"/>
      <c r="AB394" s="1"/>
      <c r="AG394" t="str">
        <f t="shared" si="77"/>
        <v>Islesboro</v>
      </c>
      <c r="AH394" t="s">
        <v>4413</v>
      </c>
      <c r="AI394">
        <v>2</v>
      </c>
      <c r="AJ394">
        <v>378</v>
      </c>
      <c r="AL394" t="s">
        <v>3913</v>
      </c>
      <c r="AM394" t="s">
        <v>3950</v>
      </c>
      <c r="AN394" t="s">
        <v>3970</v>
      </c>
      <c r="AO394" t="s">
        <v>551</v>
      </c>
      <c r="AP394" t="str">
        <f t="shared" si="73"/>
        <v>23027</v>
      </c>
      <c r="AQ394" t="s">
        <v>2389</v>
      </c>
      <c r="AR394" t="str">
        <f t="shared" si="76"/>
        <v>2335240</v>
      </c>
      <c r="AV394">
        <v>68.930000000000007</v>
      </c>
      <c r="AW394">
        <v>54.67</v>
      </c>
      <c r="AX394">
        <v>14.25</v>
      </c>
    </row>
    <row r="395" spans="1:50" hidden="1" outlineLevel="1">
      <c r="A395" t="s">
        <v>2383</v>
      </c>
      <c r="B395" s="11" t="s">
        <v>3145</v>
      </c>
      <c r="C395" s="1">
        <f t="shared" si="68"/>
        <v>525</v>
      </c>
      <c r="D395" s="7">
        <f>IF(N395&gt;0, RANK(N395,(N395:P395,Q395:AE395)),0)</f>
        <v>2</v>
      </c>
      <c r="E395" s="7">
        <f>IF(O395&gt;0,RANK(O395,(N395:P395,Q395:AE395)),0)</f>
        <v>1</v>
      </c>
      <c r="F395" s="7">
        <f t="shared" si="69"/>
        <v>3</v>
      </c>
      <c r="G395" s="1">
        <f t="shared" si="75"/>
        <v>46</v>
      </c>
      <c r="H395" s="2">
        <f t="shared" si="74"/>
        <v>8.7619047619047624E-2</v>
      </c>
      <c r="I395" s="8"/>
      <c r="J395" s="2">
        <f t="shared" si="70"/>
        <v>0.44571428571428573</v>
      </c>
      <c r="K395" s="2">
        <f t="shared" si="71"/>
        <v>0.53333333333333333</v>
      </c>
      <c r="L395" s="2">
        <f t="shared" si="72"/>
        <v>1.1428571428571429E-2</v>
      </c>
      <c r="M395" s="2">
        <f t="shared" si="67"/>
        <v>9.523809523809516E-3</v>
      </c>
      <c r="N395" s="1">
        <v>234</v>
      </c>
      <c r="O395" s="1">
        <v>280</v>
      </c>
      <c r="P395" s="1">
        <v>6</v>
      </c>
      <c r="Q395" s="1">
        <v>2</v>
      </c>
      <c r="R395" s="1">
        <v>1</v>
      </c>
      <c r="S395" s="1">
        <v>2</v>
      </c>
      <c r="T395" s="73"/>
      <c r="U395" s="1"/>
      <c r="V395" s="1"/>
      <c r="W395" s="1">
        <v>0</v>
      </c>
      <c r="X395" s="1"/>
      <c r="Y395" s="1"/>
      <c r="Z395" s="1"/>
      <c r="AA395" s="1"/>
      <c r="AB395" s="1"/>
      <c r="AG395" t="str">
        <f t="shared" si="77"/>
        <v>Jackman</v>
      </c>
      <c r="AH395" t="s">
        <v>2304</v>
      </c>
      <c r="AI395">
        <v>2</v>
      </c>
      <c r="AJ395">
        <v>90</v>
      </c>
      <c r="AL395" t="s">
        <v>3913</v>
      </c>
      <c r="AM395" t="s">
        <v>3949</v>
      </c>
      <c r="AN395" t="s">
        <v>1514</v>
      </c>
      <c r="AO395" t="s">
        <v>162</v>
      </c>
      <c r="AP395" t="str">
        <f t="shared" si="73"/>
        <v>23025</v>
      </c>
      <c r="AQ395" t="s">
        <v>2389</v>
      </c>
      <c r="AR395" t="str">
        <f t="shared" si="76"/>
        <v>2335345</v>
      </c>
      <c r="AV395">
        <v>42.2</v>
      </c>
      <c r="AW395">
        <v>1.17</v>
      </c>
      <c r="AX395">
        <v>41.03</v>
      </c>
    </row>
    <row r="396" spans="1:50" hidden="1" outlineLevel="1">
      <c r="A396" t="s">
        <v>1843</v>
      </c>
      <c r="B396" s="11" t="s">
        <v>3145</v>
      </c>
      <c r="C396" s="1">
        <f t="shared" si="68"/>
        <v>283</v>
      </c>
      <c r="D396" s="7">
        <f>IF(N396&gt;0, RANK(N396,(N396:P396,Q396:AE396)),0)</f>
        <v>2</v>
      </c>
      <c r="E396" s="7">
        <f>IF(O396&gt;0,RANK(O396,(N396:P396,Q396:AE396)),0)</f>
        <v>1</v>
      </c>
      <c r="F396" s="7">
        <f t="shared" si="69"/>
        <v>3</v>
      </c>
      <c r="G396" s="1">
        <f t="shared" si="75"/>
        <v>6</v>
      </c>
      <c r="H396" s="2">
        <f t="shared" si="74"/>
        <v>2.1201413427561839E-2</v>
      </c>
      <c r="I396" s="8"/>
      <c r="J396" s="2">
        <f t="shared" si="70"/>
        <v>0.47703180212014135</v>
      </c>
      <c r="K396" s="2">
        <f t="shared" si="71"/>
        <v>0.49823321554770317</v>
      </c>
      <c r="L396" s="2">
        <f t="shared" si="72"/>
        <v>1.7667844522968199E-2</v>
      </c>
      <c r="M396" s="2">
        <f t="shared" si="67"/>
        <v>7.0671378091872322E-3</v>
      </c>
      <c r="N396" s="1">
        <v>135</v>
      </c>
      <c r="O396" s="1">
        <v>141</v>
      </c>
      <c r="P396" s="1">
        <v>5</v>
      </c>
      <c r="Q396" s="1">
        <v>1</v>
      </c>
      <c r="R396" s="1">
        <v>0</v>
      </c>
      <c r="S396" s="1">
        <v>1</v>
      </c>
      <c r="T396" s="73"/>
      <c r="U396" s="1"/>
      <c r="V396" s="1"/>
      <c r="W396" s="1">
        <v>0</v>
      </c>
      <c r="X396" s="1"/>
      <c r="Y396" s="1"/>
      <c r="Z396" s="1"/>
      <c r="AA396" s="1"/>
      <c r="AB396" s="1"/>
      <c r="AG396" t="str">
        <f t="shared" si="77"/>
        <v>Jackson</v>
      </c>
      <c r="AH396" t="s">
        <v>4413</v>
      </c>
      <c r="AI396">
        <v>2</v>
      </c>
      <c r="AJ396">
        <v>298</v>
      </c>
      <c r="AL396" t="s">
        <v>3913</v>
      </c>
      <c r="AM396" t="s">
        <v>3950</v>
      </c>
      <c r="AN396" t="s">
        <v>737</v>
      </c>
      <c r="AO396" t="s">
        <v>202</v>
      </c>
      <c r="AP396" t="str">
        <f t="shared" si="73"/>
        <v>23027</v>
      </c>
      <c r="AQ396" t="s">
        <v>2389</v>
      </c>
      <c r="AR396" t="str">
        <f t="shared" si="76"/>
        <v>2335450</v>
      </c>
      <c r="AV396">
        <v>25.32</v>
      </c>
      <c r="AW396">
        <v>0.12</v>
      </c>
      <c r="AX396">
        <v>25.21</v>
      </c>
    </row>
    <row r="397" spans="1:50" hidden="1" outlineLevel="1">
      <c r="A397" t="s">
        <v>4894</v>
      </c>
      <c r="B397" s="11" t="s">
        <v>3145</v>
      </c>
      <c r="C397" s="1">
        <f t="shared" si="68"/>
        <v>2817</v>
      </c>
      <c r="D397" s="7">
        <f>IF(N397&gt;0, RANK(N397,(N397:P397,Q397:AE397)),0)</f>
        <v>1</v>
      </c>
      <c r="E397" s="7">
        <f>IF(O397&gt;0,RANK(O397,(N397:P397,Q397:AE397)),0)</f>
        <v>2</v>
      </c>
      <c r="F397" s="7">
        <f t="shared" si="69"/>
        <v>3</v>
      </c>
      <c r="G397" s="1">
        <f t="shared" si="75"/>
        <v>816</v>
      </c>
      <c r="H397" s="2">
        <f t="shared" si="74"/>
        <v>0.28966986155484559</v>
      </c>
      <c r="I397" s="8"/>
      <c r="J397" s="2">
        <f t="shared" si="70"/>
        <v>0.63542776002839896</v>
      </c>
      <c r="K397" s="2">
        <f t="shared" si="71"/>
        <v>0.34575789847355343</v>
      </c>
      <c r="L397" s="2">
        <f t="shared" si="72"/>
        <v>1.1004614838480652E-2</v>
      </c>
      <c r="M397" s="2">
        <f t="shared" si="67"/>
        <v>7.809726659566963E-3</v>
      </c>
      <c r="N397" s="1">
        <v>1790</v>
      </c>
      <c r="O397" s="1">
        <v>974</v>
      </c>
      <c r="P397" s="1">
        <v>31</v>
      </c>
      <c r="Q397" s="1">
        <v>6</v>
      </c>
      <c r="R397" s="1">
        <v>0</v>
      </c>
      <c r="S397" s="1">
        <v>12</v>
      </c>
      <c r="T397" s="73"/>
      <c r="U397" s="1"/>
      <c r="V397" s="1"/>
      <c r="W397" s="1">
        <v>4</v>
      </c>
      <c r="X397" s="1"/>
      <c r="Y397" s="1"/>
      <c r="Z397" s="1"/>
      <c r="AA397" s="1"/>
      <c r="AB397" s="1"/>
      <c r="AG397" t="str">
        <f t="shared" si="77"/>
        <v>Jay</v>
      </c>
      <c r="AH397" t="s">
        <v>3082</v>
      </c>
      <c r="AI397">
        <v>2</v>
      </c>
      <c r="AJ397">
        <v>320</v>
      </c>
      <c r="AL397" t="s">
        <v>3913</v>
      </c>
      <c r="AM397" t="s">
        <v>2597</v>
      </c>
      <c r="AN397" t="s">
        <v>3961</v>
      </c>
      <c r="AO397" t="s">
        <v>203</v>
      </c>
      <c r="AP397" t="str">
        <f t="shared" si="73"/>
        <v>23007</v>
      </c>
      <c r="AQ397" t="s">
        <v>2389</v>
      </c>
      <c r="AR397" t="str">
        <f t="shared" si="76"/>
        <v>2335625</v>
      </c>
      <c r="AV397">
        <v>49.24</v>
      </c>
      <c r="AW397">
        <v>0.78</v>
      </c>
      <c r="AX397">
        <v>48.46</v>
      </c>
    </row>
    <row r="398" spans="1:50" hidden="1" outlineLevel="1">
      <c r="A398" t="s">
        <v>2143</v>
      </c>
      <c r="B398" s="11" t="s">
        <v>3145</v>
      </c>
      <c r="C398" s="1">
        <f t="shared" si="68"/>
        <v>1514</v>
      </c>
      <c r="D398" s="7">
        <f>IF(N398&gt;0, RANK(N398,(N398:P398,Q398:AE398)),0)</f>
        <v>2</v>
      </c>
      <c r="E398" s="7">
        <f>IF(O398&gt;0,RANK(O398,(N398:P398,Q398:AE398)),0)</f>
        <v>1</v>
      </c>
      <c r="F398" s="7">
        <f t="shared" si="69"/>
        <v>3</v>
      </c>
      <c r="G398" s="1">
        <f t="shared" si="75"/>
        <v>131</v>
      </c>
      <c r="H398" s="2">
        <f t="shared" si="74"/>
        <v>8.6525759577278732E-2</v>
      </c>
      <c r="I398" s="8"/>
      <c r="J398" s="2">
        <f t="shared" si="70"/>
        <v>0.44715984147952442</v>
      </c>
      <c r="K398" s="2">
        <f t="shared" si="71"/>
        <v>0.53368560105680318</v>
      </c>
      <c r="L398" s="2">
        <f t="shared" si="72"/>
        <v>9.247027741083224E-3</v>
      </c>
      <c r="M398" s="2">
        <f t="shared" si="67"/>
        <v>9.9075297225892263E-3</v>
      </c>
      <c r="N398" s="1">
        <v>677</v>
      </c>
      <c r="O398" s="1">
        <v>808</v>
      </c>
      <c r="P398" s="1">
        <v>14</v>
      </c>
      <c r="Q398" s="1">
        <v>8</v>
      </c>
      <c r="R398" s="1">
        <v>1</v>
      </c>
      <c r="S398" s="1">
        <v>6</v>
      </c>
      <c r="T398" s="73"/>
      <c r="U398" s="1"/>
      <c r="V398" s="1"/>
      <c r="W398" s="1">
        <v>0</v>
      </c>
      <c r="X398" s="1"/>
      <c r="Y398" s="1"/>
      <c r="Z398" s="1"/>
      <c r="AA398" s="1"/>
      <c r="AB398" s="1"/>
      <c r="AG398" t="str">
        <f t="shared" si="77"/>
        <v>Jefferson</v>
      </c>
      <c r="AH398" t="s">
        <v>3867</v>
      </c>
      <c r="AI398">
        <v>1</v>
      </c>
      <c r="AJ398">
        <v>407</v>
      </c>
      <c r="AL398" t="s">
        <v>3913</v>
      </c>
      <c r="AM398" t="s">
        <v>4670</v>
      </c>
      <c r="AN398" t="s">
        <v>4370</v>
      </c>
      <c r="AO398" t="s">
        <v>739</v>
      </c>
      <c r="AP398" t="str">
        <f t="shared" si="73"/>
        <v>23015</v>
      </c>
      <c r="AQ398" t="s">
        <v>2389</v>
      </c>
      <c r="AR398" t="str">
        <f t="shared" si="76"/>
        <v>2335695</v>
      </c>
      <c r="AV398">
        <v>58.64</v>
      </c>
      <c r="AW398">
        <v>5.96</v>
      </c>
      <c r="AX398">
        <v>52.69</v>
      </c>
    </row>
    <row r="399" spans="1:50" hidden="1" outlineLevel="1">
      <c r="A399" t="s">
        <v>1079</v>
      </c>
      <c r="B399" s="11" t="s">
        <v>3145</v>
      </c>
      <c r="C399" s="1">
        <f t="shared" si="68"/>
        <v>327</v>
      </c>
      <c r="D399" s="7">
        <f>IF(N399&gt;0, RANK(N399,(N399:P399,Q399:AE399)),0)</f>
        <v>2</v>
      </c>
      <c r="E399" s="7">
        <f>IF(O399&gt;0,RANK(O399,(N399:P399,Q399:AE399)),0)</f>
        <v>1</v>
      </c>
      <c r="F399" s="7">
        <f t="shared" si="69"/>
        <v>3</v>
      </c>
      <c r="G399" s="1">
        <f t="shared" si="75"/>
        <v>45</v>
      </c>
      <c r="H399" s="2">
        <f t="shared" si="74"/>
        <v>0.13761467889908258</v>
      </c>
      <c r="I399" s="8"/>
      <c r="J399" s="2">
        <f t="shared" si="70"/>
        <v>0.41284403669724773</v>
      </c>
      <c r="K399" s="2">
        <f t="shared" si="71"/>
        <v>0.55045871559633031</v>
      </c>
      <c r="L399" s="2">
        <f t="shared" si="72"/>
        <v>3.0581039755351681E-2</v>
      </c>
      <c r="M399" s="2">
        <f t="shared" si="67"/>
        <v>6.116207951070339E-3</v>
      </c>
      <c r="N399" s="1">
        <v>135</v>
      </c>
      <c r="O399" s="1">
        <v>180</v>
      </c>
      <c r="P399" s="1">
        <v>10</v>
      </c>
      <c r="Q399" s="1">
        <v>1</v>
      </c>
      <c r="R399" s="1">
        <v>0</v>
      </c>
      <c r="S399" s="1">
        <v>1</v>
      </c>
      <c r="T399" s="73"/>
      <c r="U399" s="1"/>
      <c r="V399" s="1"/>
      <c r="W399" s="1">
        <v>0</v>
      </c>
      <c r="X399" s="1"/>
      <c r="Y399" s="1"/>
      <c r="Z399" s="1"/>
      <c r="AA399" s="1"/>
      <c r="AB399" s="1"/>
      <c r="AG399" t="str">
        <f t="shared" si="77"/>
        <v>Jonesboro</v>
      </c>
      <c r="AH399" t="s">
        <v>3830</v>
      </c>
      <c r="AI399">
        <v>2</v>
      </c>
      <c r="AJ399">
        <v>282</v>
      </c>
      <c r="AL399" t="s">
        <v>3913</v>
      </c>
      <c r="AM399" t="s">
        <v>3951</v>
      </c>
      <c r="AN399" t="s">
        <v>5225</v>
      </c>
      <c r="AO399" t="s">
        <v>740</v>
      </c>
      <c r="AP399" t="str">
        <f t="shared" si="73"/>
        <v>23029</v>
      </c>
      <c r="AQ399" t="s">
        <v>2389</v>
      </c>
      <c r="AR399" t="str">
        <f t="shared" si="76"/>
        <v>2335905</v>
      </c>
      <c r="AV399">
        <v>38.43</v>
      </c>
      <c r="AW399">
        <v>1.75</v>
      </c>
      <c r="AX399">
        <v>36.67</v>
      </c>
    </row>
    <row r="400" spans="1:50" hidden="1" outlineLevel="1">
      <c r="A400" t="s">
        <v>1279</v>
      </c>
      <c r="B400" s="11" t="s">
        <v>3145</v>
      </c>
      <c r="C400" s="1">
        <f t="shared" si="68"/>
        <v>665</v>
      </c>
      <c r="D400" s="7">
        <f>IF(N400&gt;0, RANK(N400,(N400:P400,Q400:AE400)),0)</f>
        <v>1</v>
      </c>
      <c r="E400" s="7">
        <f>IF(O400&gt;0,RANK(O400,(N400:P400,Q400:AE400)),0)</f>
        <v>2</v>
      </c>
      <c r="F400" s="7">
        <f t="shared" si="69"/>
        <v>3</v>
      </c>
      <c r="G400" s="1">
        <f t="shared" si="75"/>
        <v>37</v>
      </c>
      <c r="H400" s="2">
        <f t="shared" si="74"/>
        <v>5.5639097744360905E-2</v>
      </c>
      <c r="I400" s="8"/>
      <c r="J400" s="2">
        <f t="shared" si="70"/>
        <v>0.52180451127819549</v>
      </c>
      <c r="K400" s="2">
        <f t="shared" si="71"/>
        <v>0.46616541353383456</v>
      </c>
      <c r="L400" s="2">
        <f t="shared" si="72"/>
        <v>9.0225563909774441E-3</v>
      </c>
      <c r="M400" s="2">
        <f t="shared" si="67"/>
        <v>3.0075187969925022E-3</v>
      </c>
      <c r="N400" s="1">
        <v>347</v>
      </c>
      <c r="O400" s="1">
        <v>310</v>
      </c>
      <c r="P400" s="1">
        <v>6</v>
      </c>
      <c r="Q400" s="1">
        <v>2</v>
      </c>
      <c r="R400" s="1">
        <v>0</v>
      </c>
      <c r="S400" s="1">
        <v>0</v>
      </c>
      <c r="T400" s="73"/>
      <c r="U400" s="1"/>
      <c r="V400" s="1"/>
      <c r="W400" s="1">
        <v>0</v>
      </c>
      <c r="X400" s="1"/>
      <c r="Y400" s="1"/>
      <c r="Z400" s="1"/>
      <c r="AA400" s="1"/>
      <c r="AB400" s="1"/>
      <c r="AG400" t="str">
        <f t="shared" si="77"/>
        <v>Jonesport</v>
      </c>
      <c r="AH400" t="s">
        <v>3830</v>
      </c>
      <c r="AI400">
        <v>2</v>
      </c>
      <c r="AJ400">
        <v>308</v>
      </c>
      <c r="AL400" t="s">
        <v>3913</v>
      </c>
      <c r="AM400" t="s">
        <v>3951</v>
      </c>
      <c r="AN400" t="s">
        <v>833</v>
      </c>
      <c r="AO400" t="s">
        <v>419</v>
      </c>
      <c r="AP400" t="str">
        <f t="shared" si="73"/>
        <v>23029</v>
      </c>
      <c r="AQ400" t="s">
        <v>2389</v>
      </c>
      <c r="AR400" t="str">
        <f t="shared" si="76"/>
        <v>2336010</v>
      </c>
      <c r="AV400">
        <v>100.67</v>
      </c>
      <c r="AW400">
        <v>72.16</v>
      </c>
      <c r="AX400">
        <v>28.51</v>
      </c>
    </row>
    <row r="401" spans="1:50" hidden="1" outlineLevel="1">
      <c r="A401" t="s">
        <v>1636</v>
      </c>
      <c r="B401" s="11" t="s">
        <v>3145</v>
      </c>
      <c r="C401" s="1">
        <f t="shared" si="68"/>
        <v>692</v>
      </c>
      <c r="D401" s="7">
        <f>IF(N401&gt;0, RANK(N401,(N401:P401,Q401:AE401)),0)</f>
        <v>2</v>
      </c>
      <c r="E401" s="7">
        <f>IF(O401&gt;0,RANK(O401,(N401:P401,Q401:AE401)),0)</f>
        <v>1</v>
      </c>
      <c r="F401" s="7">
        <f t="shared" si="69"/>
        <v>3</v>
      </c>
      <c r="G401" s="1">
        <f t="shared" si="75"/>
        <v>38</v>
      </c>
      <c r="H401" s="2">
        <f t="shared" si="74"/>
        <v>5.4913294797687862E-2</v>
      </c>
      <c r="I401" s="8"/>
      <c r="J401" s="2">
        <f t="shared" si="70"/>
        <v>0.46098265895953755</v>
      </c>
      <c r="K401" s="2">
        <f t="shared" si="71"/>
        <v>0.51589595375722541</v>
      </c>
      <c r="L401" s="2">
        <f t="shared" si="72"/>
        <v>1.300578034682081E-2</v>
      </c>
      <c r="M401" s="2">
        <f t="shared" si="67"/>
        <v>1.0115606936416173E-2</v>
      </c>
      <c r="N401" s="1">
        <v>319</v>
      </c>
      <c r="O401" s="1">
        <v>357</v>
      </c>
      <c r="P401" s="1">
        <v>9</v>
      </c>
      <c r="Q401" s="1">
        <v>1</v>
      </c>
      <c r="R401" s="1">
        <v>2</v>
      </c>
      <c r="S401" s="1">
        <v>4</v>
      </c>
      <c r="T401" s="73"/>
      <c r="U401" s="1"/>
      <c r="V401" s="1"/>
      <c r="W401" s="1">
        <v>0</v>
      </c>
      <c r="X401" s="1"/>
      <c r="Y401" s="1"/>
      <c r="Z401" s="1"/>
      <c r="AA401" s="1"/>
      <c r="AB401" s="1"/>
      <c r="AG401" t="str">
        <f t="shared" si="77"/>
        <v>Kenduskeag</v>
      </c>
      <c r="AH401" t="s">
        <v>1038</v>
      </c>
      <c r="AI401">
        <v>2</v>
      </c>
      <c r="AJ401">
        <v>211</v>
      </c>
      <c r="AL401" t="s">
        <v>3913</v>
      </c>
      <c r="AM401" t="s">
        <v>4672</v>
      </c>
      <c r="AN401" t="s">
        <v>4499</v>
      </c>
      <c r="AO401" t="s">
        <v>465</v>
      </c>
      <c r="AP401" t="str">
        <f t="shared" si="73"/>
        <v>23019</v>
      </c>
      <c r="AQ401" t="s">
        <v>2389</v>
      </c>
      <c r="AR401" t="str">
        <f t="shared" si="76"/>
        <v>2336325</v>
      </c>
      <c r="AV401">
        <v>16.79</v>
      </c>
      <c r="AW401">
        <v>0</v>
      </c>
      <c r="AX401">
        <v>16.79</v>
      </c>
    </row>
    <row r="402" spans="1:50" hidden="1" outlineLevel="1">
      <c r="A402" t="s">
        <v>1366</v>
      </c>
      <c r="B402" s="11" t="s">
        <v>3145</v>
      </c>
      <c r="C402" s="1">
        <f t="shared" si="68"/>
        <v>7154</v>
      </c>
      <c r="D402" s="7">
        <f>IF(N402&gt;0, RANK(N402,(N402:P402,Q402:AE402)),0)</f>
        <v>1</v>
      </c>
      <c r="E402" s="7">
        <f>IF(O402&gt;0,RANK(O402,(N402:P402,Q402:AE402)),0)</f>
        <v>2</v>
      </c>
      <c r="F402" s="7">
        <f t="shared" si="69"/>
        <v>3</v>
      </c>
      <c r="G402" s="1">
        <f t="shared" si="75"/>
        <v>381</v>
      </c>
      <c r="H402" s="2">
        <f t="shared" si="74"/>
        <v>5.3256919206038582E-2</v>
      </c>
      <c r="I402" s="8"/>
      <c r="J402" s="2">
        <f t="shared" si="70"/>
        <v>0.51845121610287948</v>
      </c>
      <c r="K402" s="2">
        <f t="shared" si="71"/>
        <v>0.46519429689684094</v>
      </c>
      <c r="L402" s="2">
        <f t="shared" si="72"/>
        <v>9.924517752306402E-3</v>
      </c>
      <c r="M402" s="2">
        <f t="shared" si="67"/>
        <v>6.4299692479731808E-3</v>
      </c>
      <c r="N402" s="1">
        <v>3709</v>
      </c>
      <c r="O402" s="1">
        <v>3328</v>
      </c>
      <c r="P402" s="1">
        <v>71</v>
      </c>
      <c r="Q402" s="1">
        <v>18</v>
      </c>
      <c r="R402" s="1">
        <v>3</v>
      </c>
      <c r="S402" s="1">
        <v>25</v>
      </c>
      <c r="T402" s="73"/>
      <c r="U402" s="1"/>
      <c r="V402" s="1"/>
      <c r="W402" s="1">
        <v>0</v>
      </c>
      <c r="X402" s="1"/>
      <c r="Y402" s="1"/>
      <c r="Z402" s="1"/>
      <c r="AA402" s="1"/>
      <c r="AB402" s="1"/>
      <c r="AG402" t="str">
        <f t="shared" si="77"/>
        <v>Kennebunk</v>
      </c>
      <c r="AH402" t="s">
        <v>4359</v>
      </c>
      <c r="AI402">
        <v>1</v>
      </c>
      <c r="AJ402">
        <v>537</v>
      </c>
      <c r="AL402" t="s">
        <v>3913</v>
      </c>
      <c r="AM402" t="s">
        <v>3971</v>
      </c>
      <c r="AN402" t="s">
        <v>4019</v>
      </c>
      <c r="AO402" t="s">
        <v>420</v>
      </c>
      <c r="AP402" t="str">
        <f t="shared" si="73"/>
        <v>23031</v>
      </c>
      <c r="AQ402" t="s">
        <v>2389</v>
      </c>
      <c r="AR402" t="str">
        <f t="shared" si="76"/>
        <v>2336535</v>
      </c>
      <c r="AV402">
        <v>35.51</v>
      </c>
      <c r="AW402">
        <v>0.42</v>
      </c>
      <c r="AX402">
        <v>35.090000000000003</v>
      </c>
    </row>
    <row r="403" spans="1:50" hidden="1" outlineLevel="1">
      <c r="A403" t="s">
        <v>3206</v>
      </c>
      <c r="B403" s="11" t="s">
        <v>3145</v>
      </c>
      <c r="C403" s="1">
        <f t="shared" si="68"/>
        <v>2711</v>
      </c>
      <c r="D403" s="7">
        <f>IF(N403&gt;0, RANK(N403,(N403:P403,Q403:AE403)),0)</f>
        <v>2</v>
      </c>
      <c r="E403" s="7">
        <f>IF(O403&gt;0,RANK(O403,(N403:P403,Q403:AE403)),0)</f>
        <v>1</v>
      </c>
      <c r="F403" s="7">
        <f t="shared" si="69"/>
        <v>3</v>
      </c>
      <c r="G403" s="1">
        <f t="shared" si="75"/>
        <v>52</v>
      </c>
      <c r="H403" s="2">
        <f t="shared" si="74"/>
        <v>1.9181113980081151E-2</v>
      </c>
      <c r="I403" s="8"/>
      <c r="J403" s="2">
        <f t="shared" si="70"/>
        <v>0.48247879011434897</v>
      </c>
      <c r="K403" s="2">
        <f t="shared" si="71"/>
        <v>0.50165990409443006</v>
      </c>
      <c r="L403" s="2">
        <f t="shared" si="72"/>
        <v>9.9594245665805981E-3</v>
      </c>
      <c r="M403" s="2">
        <f t="shared" si="67"/>
        <v>5.9018812246403162E-3</v>
      </c>
      <c r="N403" s="1">
        <v>1308</v>
      </c>
      <c r="O403" s="1">
        <v>1360</v>
      </c>
      <c r="P403" s="1">
        <v>27</v>
      </c>
      <c r="Q403" s="1">
        <v>10</v>
      </c>
      <c r="R403" s="1">
        <v>1</v>
      </c>
      <c r="S403" s="1">
        <v>5</v>
      </c>
      <c r="T403" s="73"/>
      <c r="U403" s="1"/>
      <c r="V403" s="1"/>
      <c r="W403" s="1">
        <v>0</v>
      </c>
      <c r="X403" s="1"/>
      <c r="Y403" s="1"/>
      <c r="Z403" s="1"/>
      <c r="AA403" s="1"/>
      <c r="AB403" s="1"/>
      <c r="AG403" t="str">
        <f t="shared" si="77"/>
        <v>Kennebunkport</v>
      </c>
      <c r="AH403" t="s">
        <v>4359</v>
      </c>
      <c r="AI403">
        <v>1</v>
      </c>
      <c r="AJ403">
        <v>538</v>
      </c>
      <c r="AL403" t="s">
        <v>3913</v>
      </c>
      <c r="AM403" t="s">
        <v>3971</v>
      </c>
      <c r="AN403" t="s">
        <v>4371</v>
      </c>
      <c r="AO403" t="s">
        <v>421</v>
      </c>
      <c r="AP403" t="str">
        <f t="shared" si="73"/>
        <v>23031</v>
      </c>
      <c r="AQ403" t="s">
        <v>2389</v>
      </c>
      <c r="AR403" t="str">
        <f t="shared" si="76"/>
        <v>2336745</v>
      </c>
      <c r="AV403">
        <v>21.98</v>
      </c>
      <c r="AW403">
        <v>1.36</v>
      </c>
      <c r="AX403">
        <v>20.62</v>
      </c>
    </row>
    <row r="404" spans="1:50" hidden="1" outlineLevel="1">
      <c r="A404" t="s">
        <v>3207</v>
      </c>
      <c r="B404" s="11" t="s">
        <v>3145</v>
      </c>
      <c r="C404" s="1">
        <f t="shared" si="68"/>
        <v>682</v>
      </c>
      <c r="D404" s="7">
        <f>IF(N404&gt;0, RANK(N404,(N404:P404,Q404:AE404)),0)</f>
        <v>2</v>
      </c>
      <c r="E404" s="7">
        <f>IF(O404&gt;0,RANK(O404,(N404:P404,Q404:AE404)),0)</f>
        <v>1</v>
      </c>
      <c r="F404" s="7">
        <f t="shared" si="69"/>
        <v>4</v>
      </c>
      <c r="G404" s="1">
        <f t="shared" si="75"/>
        <v>7</v>
      </c>
      <c r="H404" s="2">
        <f t="shared" si="74"/>
        <v>1.0263929618768328E-2</v>
      </c>
      <c r="I404" s="8"/>
      <c r="J404" s="2">
        <f t="shared" si="70"/>
        <v>0.48533724340175954</v>
      </c>
      <c r="K404" s="2">
        <f t="shared" si="71"/>
        <v>0.49560117302052786</v>
      </c>
      <c r="L404" s="2">
        <f t="shared" si="72"/>
        <v>5.8651026392961877E-3</v>
      </c>
      <c r="M404" s="2">
        <f t="shared" si="67"/>
        <v>1.3196480938416405E-2</v>
      </c>
      <c r="N404" s="1">
        <v>331</v>
      </c>
      <c r="O404" s="1">
        <v>338</v>
      </c>
      <c r="P404" s="1">
        <v>4</v>
      </c>
      <c r="Q404" s="1">
        <v>5</v>
      </c>
      <c r="R404" s="1">
        <v>0</v>
      </c>
      <c r="S404" s="1">
        <v>4</v>
      </c>
      <c r="T404" s="73"/>
      <c r="U404" s="1"/>
      <c r="V404" s="1"/>
      <c r="W404" s="1">
        <v>0</v>
      </c>
      <c r="X404" s="1"/>
      <c r="Y404" s="1"/>
      <c r="Z404" s="1"/>
      <c r="AA404" s="1"/>
      <c r="AB404" s="1"/>
      <c r="AG404" t="str">
        <f t="shared" si="77"/>
        <v>Kingfield</v>
      </c>
      <c r="AH404" t="s">
        <v>3082</v>
      </c>
      <c r="AI404">
        <v>2</v>
      </c>
      <c r="AJ404">
        <v>186</v>
      </c>
      <c r="AL404" t="s">
        <v>3913</v>
      </c>
      <c r="AM404" t="s">
        <v>2597</v>
      </c>
      <c r="AN404" t="s">
        <v>4370</v>
      </c>
      <c r="AO404" t="s">
        <v>422</v>
      </c>
      <c r="AP404" t="str">
        <f t="shared" si="73"/>
        <v>23007</v>
      </c>
      <c r="AQ404" t="s">
        <v>2389</v>
      </c>
      <c r="AR404" t="str">
        <f t="shared" si="76"/>
        <v>2337025</v>
      </c>
      <c r="AV404">
        <v>43.59</v>
      </c>
      <c r="AW404">
        <v>0.16</v>
      </c>
      <c r="AX404">
        <v>43.44</v>
      </c>
    </row>
    <row r="405" spans="1:50" hidden="1" outlineLevel="1">
      <c r="A405" t="s">
        <v>3094</v>
      </c>
      <c r="B405" s="11" t="s">
        <v>3145</v>
      </c>
      <c r="C405" s="1">
        <f t="shared" si="68"/>
        <v>84</v>
      </c>
      <c r="D405" s="7">
        <f>IF(N405&gt;0, RANK(N405,(N405:P405,Q405:AE405)),0)</f>
        <v>2</v>
      </c>
      <c r="E405" s="7">
        <f>IF(O405&gt;0,RANK(O405,(N405:P405,Q405:AE405)),0)</f>
        <v>1</v>
      </c>
      <c r="F405" s="7">
        <f t="shared" si="69"/>
        <v>3</v>
      </c>
      <c r="G405" s="1">
        <f t="shared" si="75"/>
        <v>36</v>
      </c>
      <c r="H405" s="2">
        <f t="shared" si="74"/>
        <v>0.42857142857142855</v>
      </c>
      <c r="I405" s="8"/>
      <c r="J405" s="2">
        <f t="shared" si="70"/>
        <v>0.26190476190476192</v>
      </c>
      <c r="K405" s="2">
        <f t="shared" si="71"/>
        <v>0.69047619047619047</v>
      </c>
      <c r="L405" s="2">
        <f t="shared" si="72"/>
        <v>2.3809523809523808E-2</v>
      </c>
      <c r="M405" s="2">
        <f t="shared" si="67"/>
        <v>2.3809523809523864E-2</v>
      </c>
      <c r="N405" s="1">
        <v>22</v>
      </c>
      <c r="O405" s="1">
        <v>58</v>
      </c>
      <c r="P405" s="1">
        <v>2</v>
      </c>
      <c r="Q405" s="1">
        <v>1</v>
      </c>
      <c r="R405" s="1">
        <v>1</v>
      </c>
      <c r="S405" s="1">
        <v>0</v>
      </c>
      <c r="T405" s="73"/>
      <c r="U405" s="1"/>
      <c r="V405" s="1"/>
      <c r="W405" s="1">
        <v>0</v>
      </c>
      <c r="X405" s="1"/>
      <c r="Y405" s="1"/>
      <c r="Z405" s="1"/>
      <c r="AA405" s="1"/>
      <c r="AB405" s="1"/>
      <c r="AG405" t="str">
        <f>A405</f>
        <v>Kingman</v>
      </c>
      <c r="AH405" t="s">
        <v>1038</v>
      </c>
      <c r="AI405">
        <v>2</v>
      </c>
      <c r="AJ405">
        <v>92</v>
      </c>
      <c r="AL405" t="s">
        <v>3913</v>
      </c>
      <c r="AM405" t="s">
        <v>4672</v>
      </c>
      <c r="AN405" t="s">
        <v>4500</v>
      </c>
      <c r="AO405" t="s">
        <v>467</v>
      </c>
      <c r="AP405" t="str">
        <f t="shared" si="73"/>
        <v>23019</v>
      </c>
      <c r="AQ405" t="s">
        <v>4597</v>
      </c>
      <c r="AR405" t="str">
        <f t="shared" si="76"/>
        <v>2337075</v>
      </c>
      <c r="AV405">
        <v>25.35</v>
      </c>
      <c r="AW405">
        <v>0.36</v>
      </c>
      <c r="AX405">
        <v>24.99</v>
      </c>
    </row>
    <row r="406" spans="1:50" hidden="1" outlineLevel="1">
      <c r="A406" t="s">
        <v>4382</v>
      </c>
      <c r="B406" s="11" t="s">
        <v>3145</v>
      </c>
      <c r="C406" s="1">
        <f t="shared" si="68"/>
        <v>13</v>
      </c>
      <c r="D406" s="7">
        <f>IF(N406&gt;0, RANK(N406,(N406:P406,Q406:AE406)),0)</f>
        <v>2</v>
      </c>
      <c r="E406" s="7">
        <f>IF(O406&gt;0,RANK(O406,(N406:P406,Q406:AE406)),0)</f>
        <v>1</v>
      </c>
      <c r="F406" s="7">
        <f t="shared" si="69"/>
        <v>0</v>
      </c>
      <c r="G406" s="1">
        <f t="shared" si="75"/>
        <v>3</v>
      </c>
      <c r="H406" s="2">
        <f t="shared" si="74"/>
        <v>0.23076923076923078</v>
      </c>
      <c r="I406" s="8"/>
      <c r="J406" s="2">
        <f t="shared" si="70"/>
        <v>0.38461538461538464</v>
      </c>
      <c r="K406" s="2">
        <f t="shared" si="71"/>
        <v>0.61538461538461542</v>
      </c>
      <c r="L406" s="2">
        <f t="shared" si="72"/>
        <v>0</v>
      </c>
      <c r="M406" s="2">
        <f t="shared" si="67"/>
        <v>0</v>
      </c>
      <c r="N406" s="1">
        <v>5</v>
      </c>
      <c r="O406" s="1">
        <v>8</v>
      </c>
      <c r="P406" s="1">
        <v>0</v>
      </c>
      <c r="Q406" s="1">
        <v>0</v>
      </c>
      <c r="R406" s="1">
        <v>0</v>
      </c>
      <c r="S406" s="1">
        <v>0</v>
      </c>
      <c r="T406" s="73"/>
      <c r="U406" s="1"/>
      <c r="V406" s="1"/>
      <c r="W406" s="1">
        <v>0</v>
      </c>
      <c r="X406" s="1"/>
      <c r="Y406" s="1"/>
      <c r="Z406" s="1"/>
      <c r="AA406" s="1"/>
      <c r="AB406" s="1"/>
      <c r="AG406" t="str">
        <f t="shared" si="77"/>
        <v>Kingsbury</v>
      </c>
      <c r="AH406" t="s">
        <v>2975</v>
      </c>
      <c r="AI406">
        <v>2</v>
      </c>
      <c r="AJ406">
        <v>150</v>
      </c>
      <c r="AL406" t="s">
        <v>3913</v>
      </c>
      <c r="AM406" t="s">
        <v>4350</v>
      </c>
      <c r="AN406" t="s">
        <v>4019</v>
      </c>
      <c r="AO406" t="s">
        <v>423</v>
      </c>
      <c r="AP406" t="str">
        <f t="shared" si="73"/>
        <v>23021</v>
      </c>
      <c r="AQ406" t="s">
        <v>486</v>
      </c>
      <c r="AR406" t="str">
        <f t="shared" si="76"/>
        <v>2337095</v>
      </c>
      <c r="AV406">
        <v>44.62</v>
      </c>
      <c r="AW406">
        <v>0.48</v>
      </c>
      <c r="AX406">
        <v>44.14</v>
      </c>
    </row>
    <row r="407" spans="1:50" hidden="1" outlineLevel="1">
      <c r="A407" t="s">
        <v>1637</v>
      </c>
      <c r="B407" s="11" t="s">
        <v>3145</v>
      </c>
      <c r="C407" s="1">
        <f t="shared" si="68"/>
        <v>5149</v>
      </c>
      <c r="D407" s="7">
        <f>IF(N407&gt;0, RANK(N407,(N407:P407,Q407:AE407)),0)</f>
        <v>1</v>
      </c>
      <c r="E407" s="7">
        <f>IF(O407&gt;0,RANK(O407,(N407:P407,Q407:AE407)),0)</f>
        <v>2</v>
      </c>
      <c r="F407" s="7">
        <f t="shared" si="69"/>
        <v>3</v>
      </c>
      <c r="G407" s="1">
        <f t="shared" si="75"/>
        <v>1275</v>
      </c>
      <c r="H407" s="2">
        <f t="shared" si="74"/>
        <v>0.24762089726160419</v>
      </c>
      <c r="I407" s="8"/>
      <c r="J407" s="2">
        <f t="shared" si="70"/>
        <v>0.61681879976694509</v>
      </c>
      <c r="K407" s="2">
        <f t="shared" si="71"/>
        <v>0.36919790250534085</v>
      </c>
      <c r="L407" s="2">
        <f t="shared" si="72"/>
        <v>6.9916488638570593E-3</v>
      </c>
      <c r="M407" s="2">
        <f t="shared" si="67"/>
        <v>6.991648863857002E-3</v>
      </c>
      <c r="N407" s="1">
        <v>3176</v>
      </c>
      <c r="O407" s="1">
        <v>1901</v>
      </c>
      <c r="P407" s="1">
        <v>36</v>
      </c>
      <c r="Q407" s="1">
        <v>14</v>
      </c>
      <c r="R407" s="1">
        <v>3</v>
      </c>
      <c r="S407" s="1">
        <v>19</v>
      </c>
      <c r="T407" s="73"/>
      <c r="U407" s="1"/>
      <c r="V407" s="1"/>
      <c r="W407" s="1">
        <v>0</v>
      </c>
      <c r="X407" s="1"/>
      <c r="Y407" s="1"/>
      <c r="Z407" s="1"/>
      <c r="AA407" s="1"/>
      <c r="AB407" s="1"/>
      <c r="AG407" t="str">
        <f t="shared" si="77"/>
        <v>Kittery</v>
      </c>
      <c r="AH407" t="s">
        <v>4359</v>
      </c>
      <c r="AI407">
        <v>1</v>
      </c>
      <c r="AJ407">
        <v>546</v>
      </c>
      <c r="AL407" t="s">
        <v>3913</v>
      </c>
      <c r="AM407" t="s">
        <v>3971</v>
      </c>
      <c r="AN407" t="s">
        <v>4002</v>
      </c>
      <c r="AO407" t="s">
        <v>164</v>
      </c>
      <c r="AP407" t="str">
        <f t="shared" si="73"/>
        <v>23031</v>
      </c>
      <c r="AQ407" t="s">
        <v>2389</v>
      </c>
      <c r="AR407" t="str">
        <f t="shared" si="76"/>
        <v>2337270</v>
      </c>
      <c r="AV407">
        <v>21</v>
      </c>
      <c r="AW407">
        <v>3.18</v>
      </c>
      <c r="AX407">
        <v>17.82</v>
      </c>
    </row>
    <row r="408" spans="1:50" hidden="1" outlineLevel="1">
      <c r="A408" t="s">
        <v>4308</v>
      </c>
      <c r="B408" s="11" t="s">
        <v>3145</v>
      </c>
      <c r="C408" s="1">
        <f t="shared" si="68"/>
        <v>434</v>
      </c>
      <c r="D408" s="7">
        <f>IF(N408&gt;0, RANK(N408,(N408:P408,Q408:AE408)),0)</f>
        <v>2</v>
      </c>
      <c r="E408" s="7">
        <f>IF(O408&gt;0,RANK(O408,(N408:P408,Q408:AE408)),0)</f>
        <v>1</v>
      </c>
      <c r="F408" s="7">
        <f t="shared" si="69"/>
        <v>3</v>
      </c>
      <c r="G408" s="1">
        <f t="shared" si="75"/>
        <v>80</v>
      </c>
      <c r="H408" s="2">
        <f t="shared" si="74"/>
        <v>0.18433179723502305</v>
      </c>
      <c r="I408" s="8"/>
      <c r="J408" s="2">
        <f t="shared" si="70"/>
        <v>0.39631336405529954</v>
      </c>
      <c r="K408" s="2">
        <f t="shared" si="71"/>
        <v>0.58064516129032262</v>
      </c>
      <c r="L408" s="2">
        <f t="shared" si="72"/>
        <v>1.6129032258064516E-2</v>
      </c>
      <c r="M408" s="2">
        <f t="shared" si="67"/>
        <v>6.9124423963132647E-3</v>
      </c>
      <c r="N408" s="1">
        <v>172</v>
      </c>
      <c r="O408" s="1">
        <v>252</v>
      </c>
      <c r="P408" s="1">
        <v>7</v>
      </c>
      <c r="Q408" s="1">
        <v>0</v>
      </c>
      <c r="R408" s="1">
        <v>0</v>
      </c>
      <c r="S408" s="1">
        <v>3</v>
      </c>
      <c r="T408" s="73"/>
      <c r="U408" s="1"/>
      <c r="V408" s="1"/>
      <c r="W408" s="1">
        <v>0</v>
      </c>
      <c r="X408" s="1"/>
      <c r="Y408" s="1"/>
      <c r="Z408" s="1"/>
      <c r="AA408" s="1"/>
      <c r="AB408" s="1"/>
      <c r="AG408" t="str">
        <f t="shared" si="77"/>
        <v>Knox</v>
      </c>
      <c r="AH408" t="s">
        <v>4413</v>
      </c>
      <c r="AI408">
        <v>2</v>
      </c>
      <c r="AJ408">
        <v>331</v>
      </c>
      <c r="AL408" t="s">
        <v>3913</v>
      </c>
      <c r="AM408" t="s">
        <v>3950</v>
      </c>
      <c r="AN408" t="s">
        <v>3961</v>
      </c>
      <c r="AO408" t="s">
        <v>447</v>
      </c>
      <c r="AP408" t="str">
        <f t="shared" si="73"/>
        <v>23027</v>
      </c>
      <c r="AQ408" t="s">
        <v>2389</v>
      </c>
      <c r="AR408" t="str">
        <f t="shared" si="76"/>
        <v>2337585</v>
      </c>
      <c r="AV408">
        <v>29.34</v>
      </c>
      <c r="AW408">
        <v>0.2</v>
      </c>
      <c r="AX408">
        <v>29.14</v>
      </c>
    </row>
    <row r="409" spans="1:50" hidden="1" outlineLevel="1">
      <c r="A409" t="s">
        <v>1933</v>
      </c>
      <c r="B409" s="11" t="s">
        <v>3145</v>
      </c>
      <c r="C409" s="1">
        <f t="shared" si="68"/>
        <v>347</v>
      </c>
      <c r="D409" s="7">
        <f>IF(N409&gt;0, RANK(N409,(N409:P409,Q409:AE409)),0)</f>
        <v>2</v>
      </c>
      <c r="E409" s="7">
        <f>IF(O409&gt;0,RANK(O409,(N409:P409,Q409:AE409)),0)</f>
        <v>1</v>
      </c>
      <c r="F409" s="7">
        <f t="shared" si="69"/>
        <v>3</v>
      </c>
      <c r="G409" s="1">
        <f t="shared" si="75"/>
        <v>13</v>
      </c>
      <c r="H409" s="2">
        <f t="shared" si="74"/>
        <v>3.7463976945244955E-2</v>
      </c>
      <c r="I409" s="8"/>
      <c r="J409" s="2">
        <f t="shared" si="70"/>
        <v>0.4668587896253602</v>
      </c>
      <c r="K409" s="2">
        <f t="shared" si="71"/>
        <v>0.50432276657060515</v>
      </c>
      <c r="L409" s="2">
        <f t="shared" si="72"/>
        <v>1.7291066282420751E-2</v>
      </c>
      <c r="M409" s="2">
        <f t="shared" si="67"/>
        <v>1.1527377521613893E-2</v>
      </c>
      <c r="N409" s="1">
        <v>162</v>
      </c>
      <c r="O409" s="1">
        <v>175</v>
      </c>
      <c r="P409" s="1">
        <v>6</v>
      </c>
      <c r="Q409" s="1">
        <v>1</v>
      </c>
      <c r="R409" s="1">
        <v>3</v>
      </c>
      <c r="S409" s="1">
        <v>0</v>
      </c>
      <c r="T409" s="73"/>
      <c r="U409" s="1"/>
      <c r="V409" s="1"/>
      <c r="W409" s="1">
        <v>0</v>
      </c>
      <c r="X409" s="1"/>
      <c r="Y409" s="1"/>
      <c r="Z409" s="1"/>
      <c r="AA409" s="1"/>
      <c r="AB409" s="1"/>
      <c r="AG409" t="str">
        <f t="shared" si="77"/>
        <v>Lagrange</v>
      </c>
      <c r="AH409" t="s">
        <v>1038</v>
      </c>
      <c r="AI409">
        <v>2</v>
      </c>
      <c r="AJ409">
        <v>144</v>
      </c>
      <c r="AL409" t="s">
        <v>3913</v>
      </c>
      <c r="AM409" t="s">
        <v>4672</v>
      </c>
      <c r="AN409" t="s">
        <v>1731</v>
      </c>
      <c r="AO409" t="s">
        <v>448</v>
      </c>
      <c r="AP409" t="str">
        <f t="shared" si="73"/>
        <v>23019</v>
      </c>
      <c r="AQ409" t="s">
        <v>2389</v>
      </c>
      <c r="AR409" t="str">
        <f t="shared" si="76"/>
        <v>2337760</v>
      </c>
      <c r="AV409">
        <v>49.49</v>
      </c>
      <c r="AW409">
        <v>0.05</v>
      </c>
      <c r="AX409">
        <v>49.44</v>
      </c>
    </row>
    <row r="410" spans="1:50" hidden="1" outlineLevel="1">
      <c r="A410" t="s">
        <v>5099</v>
      </c>
      <c r="B410" s="11" t="s">
        <v>3145</v>
      </c>
      <c r="C410" s="1">
        <f t="shared" si="68"/>
        <v>78</v>
      </c>
      <c r="D410" s="7">
        <f>IF(N410&gt;0, RANK(N410,(N410:P410,Q410:AE410)),0)</f>
        <v>2</v>
      </c>
      <c r="E410" s="7">
        <f>IF(O410&gt;0,RANK(O410,(N410:P410,Q410:AE410)),0)</f>
        <v>1</v>
      </c>
      <c r="F410" s="7">
        <f t="shared" si="69"/>
        <v>3</v>
      </c>
      <c r="G410" s="1">
        <f t="shared" si="75"/>
        <v>16</v>
      </c>
      <c r="H410" s="2">
        <f t="shared" si="74"/>
        <v>0.20512820512820512</v>
      </c>
      <c r="I410" s="8"/>
      <c r="J410" s="2">
        <f t="shared" si="70"/>
        <v>0.38461538461538464</v>
      </c>
      <c r="K410" s="2">
        <f t="shared" si="71"/>
        <v>0.58974358974358976</v>
      </c>
      <c r="L410" s="2">
        <f t="shared" si="72"/>
        <v>1.282051282051282E-2</v>
      </c>
      <c r="M410" s="2">
        <f t="shared" si="67"/>
        <v>1.2820512820512841E-2</v>
      </c>
      <c r="N410" s="1">
        <v>30</v>
      </c>
      <c r="O410" s="1">
        <v>46</v>
      </c>
      <c r="P410" s="1">
        <v>1</v>
      </c>
      <c r="Q410" s="1">
        <v>0</v>
      </c>
      <c r="R410" s="1">
        <v>0</v>
      </c>
      <c r="S410" s="1">
        <v>1</v>
      </c>
      <c r="T410" s="73"/>
      <c r="U410" s="1"/>
      <c r="V410" s="1"/>
      <c r="W410" s="1">
        <v>0</v>
      </c>
      <c r="X410" s="1"/>
      <c r="Y410" s="1"/>
      <c r="Z410" s="1"/>
      <c r="AA410" s="1"/>
      <c r="AB410" s="1"/>
      <c r="AG410" t="str">
        <f t="shared" si="77"/>
        <v>Lake View</v>
      </c>
      <c r="AH410" t="s">
        <v>2975</v>
      </c>
      <c r="AI410">
        <v>2</v>
      </c>
      <c r="AJ410">
        <v>110</v>
      </c>
      <c r="AL410" t="s">
        <v>3913</v>
      </c>
      <c r="AM410" t="s">
        <v>4350</v>
      </c>
      <c r="AN410" t="s">
        <v>4371</v>
      </c>
      <c r="AO410" t="s">
        <v>449</v>
      </c>
      <c r="AP410" t="str">
        <f t="shared" si="73"/>
        <v>23021</v>
      </c>
      <c r="AQ410" t="s">
        <v>486</v>
      </c>
      <c r="AR410" t="str">
        <f t="shared" si="76"/>
        <v>2337970</v>
      </c>
      <c r="AV410">
        <v>53.16</v>
      </c>
      <c r="AW410">
        <v>11.7</v>
      </c>
      <c r="AX410">
        <v>41.47</v>
      </c>
    </row>
    <row r="411" spans="1:50" hidden="1" outlineLevel="1">
      <c r="A411" t="s">
        <v>3024</v>
      </c>
      <c r="B411" s="11" t="s">
        <v>3145</v>
      </c>
      <c r="C411" s="1">
        <f t="shared" si="68"/>
        <v>86</v>
      </c>
      <c r="D411" s="7">
        <f>IF(N411&gt;0, RANK(N411,(N411:P411,Q411:AE411)),0)</f>
        <v>1</v>
      </c>
      <c r="E411" s="7">
        <f>IF(O411&gt;0,RANK(O411,(N411:P411,Q411:AE411)),0)</f>
        <v>2</v>
      </c>
      <c r="F411" s="7">
        <f t="shared" si="69"/>
        <v>3</v>
      </c>
      <c r="G411" s="1">
        <f t="shared" si="75"/>
        <v>10</v>
      </c>
      <c r="H411" s="2">
        <f t="shared" si="74"/>
        <v>0.11627906976744186</v>
      </c>
      <c r="I411" s="8"/>
      <c r="J411" s="2">
        <f t="shared" si="70"/>
        <v>0.54651162790697672</v>
      </c>
      <c r="K411" s="2">
        <f t="shared" si="71"/>
        <v>0.43023255813953487</v>
      </c>
      <c r="L411" s="2">
        <f t="shared" si="72"/>
        <v>1.1627906976744186E-2</v>
      </c>
      <c r="M411" s="2">
        <f t="shared" si="67"/>
        <v>1.1627906976744228E-2</v>
      </c>
      <c r="N411" s="1">
        <v>47</v>
      </c>
      <c r="O411" s="1">
        <v>37</v>
      </c>
      <c r="P411" s="1">
        <v>1</v>
      </c>
      <c r="Q411" s="1">
        <v>0</v>
      </c>
      <c r="R411" s="1">
        <v>0</v>
      </c>
      <c r="S411" s="1">
        <v>1</v>
      </c>
      <c r="T411" s="73"/>
      <c r="U411" s="1"/>
      <c r="V411" s="1"/>
      <c r="W411" s="1">
        <v>0</v>
      </c>
      <c r="X411" s="1"/>
      <c r="Y411" s="1"/>
      <c r="Z411" s="1"/>
      <c r="AA411" s="1"/>
      <c r="AB411" s="1"/>
      <c r="AG411" t="str">
        <f t="shared" si="77"/>
        <v>Lakeville</v>
      </c>
      <c r="AH411" t="s">
        <v>1038</v>
      </c>
      <c r="AI411">
        <v>2</v>
      </c>
      <c r="AJ411">
        <v>120</v>
      </c>
      <c r="AL411" t="s">
        <v>3913</v>
      </c>
      <c r="AM411" t="s">
        <v>4672</v>
      </c>
      <c r="AN411" t="s">
        <v>4677</v>
      </c>
      <c r="AO411" t="s">
        <v>341</v>
      </c>
      <c r="AP411" t="str">
        <f t="shared" si="73"/>
        <v>23019</v>
      </c>
      <c r="AQ411" t="s">
        <v>2389</v>
      </c>
      <c r="AR411" t="str">
        <f t="shared" si="76"/>
        <v>2338005</v>
      </c>
      <c r="AV411">
        <v>65.3</v>
      </c>
      <c r="AW411">
        <v>7.22</v>
      </c>
      <c r="AX411">
        <v>58.08</v>
      </c>
    </row>
    <row r="412" spans="1:50" hidden="1" outlineLevel="1">
      <c r="A412" t="s">
        <v>1142</v>
      </c>
      <c r="B412" s="11" t="s">
        <v>3145</v>
      </c>
      <c r="C412" s="1">
        <f t="shared" si="68"/>
        <v>1052</v>
      </c>
      <c r="D412" s="7">
        <f>IF(N412&gt;0, RANK(N412,(N412:P412,Q412:AE412)),0)</f>
        <v>1</v>
      </c>
      <c r="E412" s="7">
        <f>IF(O412&gt;0,RANK(O412,(N412:P412,Q412:AE412)),0)</f>
        <v>2</v>
      </c>
      <c r="F412" s="7">
        <f t="shared" si="69"/>
        <v>3</v>
      </c>
      <c r="G412" s="1">
        <f t="shared" si="75"/>
        <v>6</v>
      </c>
      <c r="H412" s="2">
        <f t="shared" si="74"/>
        <v>5.7034220532319393E-3</v>
      </c>
      <c r="I412" s="8"/>
      <c r="J412" s="2">
        <f t="shared" si="70"/>
        <v>0.49429657794676807</v>
      </c>
      <c r="K412" s="2">
        <f t="shared" si="71"/>
        <v>0.48859315589353614</v>
      </c>
      <c r="L412" s="2">
        <f t="shared" si="72"/>
        <v>1.2357414448669201E-2</v>
      </c>
      <c r="M412" s="2">
        <f t="shared" si="67"/>
        <v>4.7528517110265959E-3</v>
      </c>
      <c r="N412" s="1">
        <v>520</v>
      </c>
      <c r="O412" s="1">
        <v>514</v>
      </c>
      <c r="P412" s="1">
        <v>13</v>
      </c>
      <c r="Q412" s="1">
        <v>5</v>
      </c>
      <c r="R412" s="1">
        <v>0</v>
      </c>
      <c r="S412" s="1">
        <v>0</v>
      </c>
      <c r="T412" s="73"/>
      <c r="U412" s="1"/>
      <c r="V412" s="1"/>
      <c r="W412" s="1">
        <v>0</v>
      </c>
      <c r="X412" s="1"/>
      <c r="Y412" s="1"/>
      <c r="Z412" s="1"/>
      <c r="AA412" s="1"/>
      <c r="AB412" s="1"/>
      <c r="AG412" t="str">
        <f t="shared" si="77"/>
        <v>Lamoine</v>
      </c>
      <c r="AH412" t="s">
        <v>5079</v>
      </c>
      <c r="AI412">
        <v>2</v>
      </c>
      <c r="AJ412">
        <v>340</v>
      </c>
      <c r="AL412" t="s">
        <v>3913</v>
      </c>
      <c r="AM412" t="s">
        <v>3218</v>
      </c>
      <c r="AN412" t="s">
        <v>5224</v>
      </c>
      <c r="AO412" t="s">
        <v>342</v>
      </c>
      <c r="AP412" t="str">
        <f t="shared" si="73"/>
        <v>23009</v>
      </c>
      <c r="AQ412" t="s">
        <v>2389</v>
      </c>
      <c r="AR412" t="str">
        <f t="shared" si="76"/>
        <v>2338180</v>
      </c>
      <c r="AV412">
        <v>25.07</v>
      </c>
      <c r="AW412">
        <v>7.18</v>
      </c>
      <c r="AX412">
        <v>17.89</v>
      </c>
    </row>
    <row r="413" spans="1:50" hidden="1" outlineLevel="1">
      <c r="A413" t="s">
        <v>4169</v>
      </c>
      <c r="B413" s="11" t="s">
        <v>3145</v>
      </c>
      <c r="C413" s="1">
        <f t="shared" si="68"/>
        <v>2839</v>
      </c>
      <c r="D413" s="7">
        <f>IF(N413&gt;0, RANK(N413,(N413:P413,Q413:AE413)),0)</f>
        <v>2</v>
      </c>
      <c r="E413" s="7">
        <f>IF(O413&gt;0,RANK(O413,(N413:P413,Q413:AE413)),0)</f>
        <v>1</v>
      </c>
      <c r="F413" s="7">
        <f t="shared" si="69"/>
        <v>3</v>
      </c>
      <c r="G413" s="1">
        <f t="shared" si="75"/>
        <v>315</v>
      </c>
      <c r="H413" s="2">
        <f t="shared" si="74"/>
        <v>0.11095456146530469</v>
      </c>
      <c r="I413" s="8"/>
      <c r="J413" s="2">
        <f t="shared" si="70"/>
        <v>0.43571680169073618</v>
      </c>
      <c r="K413" s="2">
        <f t="shared" si="71"/>
        <v>0.54667136315604081</v>
      </c>
      <c r="L413" s="2">
        <f t="shared" si="72"/>
        <v>9.8626276858048614E-3</v>
      </c>
      <c r="M413" s="2">
        <f t="shared" si="67"/>
        <v>7.7492074674180931E-3</v>
      </c>
      <c r="N413" s="1">
        <v>1237</v>
      </c>
      <c r="O413" s="1">
        <v>1552</v>
      </c>
      <c r="P413" s="1">
        <v>28</v>
      </c>
      <c r="Q413" s="1">
        <v>9</v>
      </c>
      <c r="R413" s="1">
        <v>2</v>
      </c>
      <c r="S413" s="1">
        <v>11</v>
      </c>
      <c r="T413" s="73"/>
      <c r="U413" s="1"/>
      <c r="V413" s="1"/>
      <c r="W413" s="1">
        <v>0</v>
      </c>
      <c r="X413" s="1"/>
      <c r="Y413" s="1"/>
      <c r="Z413" s="1"/>
      <c r="AA413" s="1"/>
      <c r="AB413" s="1"/>
      <c r="AG413" t="str">
        <f t="shared" si="77"/>
        <v>Lebanon</v>
      </c>
      <c r="AH413" t="s">
        <v>4359</v>
      </c>
      <c r="AI413">
        <v>1</v>
      </c>
      <c r="AJ413">
        <v>536</v>
      </c>
      <c r="AL413" t="s">
        <v>3913</v>
      </c>
      <c r="AM413" t="s">
        <v>3971</v>
      </c>
      <c r="AN413" t="s">
        <v>4262</v>
      </c>
      <c r="AO413" t="s">
        <v>620</v>
      </c>
      <c r="AP413" t="str">
        <f t="shared" si="73"/>
        <v>23031</v>
      </c>
      <c r="AQ413" t="s">
        <v>2389</v>
      </c>
      <c r="AR413" t="str">
        <f t="shared" si="76"/>
        <v>2338425</v>
      </c>
      <c r="AV413">
        <v>55.79</v>
      </c>
      <c r="AW413">
        <v>1.08</v>
      </c>
      <c r="AX413">
        <v>54.71</v>
      </c>
    </row>
    <row r="414" spans="1:50" hidden="1" outlineLevel="1">
      <c r="A414" t="s">
        <v>2839</v>
      </c>
      <c r="B414" s="11" t="s">
        <v>3145</v>
      </c>
      <c r="C414" s="1">
        <f t="shared" si="68"/>
        <v>504</v>
      </c>
      <c r="D414" s="7">
        <f>IF(N414&gt;0, RANK(N414,(N414:P414,Q414:AE414)),0)</f>
        <v>2</v>
      </c>
      <c r="E414" s="7">
        <f>IF(O414&gt;0,RANK(O414,(N414:P414,Q414:AE414)),0)</f>
        <v>1</v>
      </c>
      <c r="F414" s="7">
        <f t="shared" si="69"/>
        <v>3</v>
      </c>
      <c r="G414" s="1">
        <f t="shared" si="75"/>
        <v>127</v>
      </c>
      <c r="H414" s="2">
        <f t="shared" si="74"/>
        <v>0.25198412698412698</v>
      </c>
      <c r="I414" s="8"/>
      <c r="J414" s="2">
        <f t="shared" si="70"/>
        <v>0.36904761904761907</v>
      </c>
      <c r="K414" s="2">
        <f t="shared" si="71"/>
        <v>0.62103174603174605</v>
      </c>
      <c r="L414" s="2">
        <f t="shared" si="72"/>
        <v>5.9523809523809521E-3</v>
      </c>
      <c r="M414" s="2">
        <f t="shared" si="67"/>
        <v>3.9682539682539333E-3</v>
      </c>
      <c r="N414" s="1">
        <v>186</v>
      </c>
      <c r="O414" s="1">
        <v>313</v>
      </c>
      <c r="P414" s="1">
        <v>3</v>
      </c>
      <c r="Q414" s="1">
        <v>0</v>
      </c>
      <c r="R414" s="1">
        <v>2</v>
      </c>
      <c r="S414" s="1">
        <v>0</v>
      </c>
      <c r="T414" s="73"/>
      <c r="U414" s="1"/>
      <c r="V414" s="1"/>
      <c r="W414" s="1">
        <v>0</v>
      </c>
      <c r="X414" s="1"/>
      <c r="Y414" s="1"/>
      <c r="Z414" s="1"/>
      <c r="AA414" s="1"/>
      <c r="AB414" s="1"/>
      <c r="AG414" t="str">
        <f t="shared" si="77"/>
        <v>Lee</v>
      </c>
      <c r="AH414" t="s">
        <v>1038</v>
      </c>
      <c r="AI414">
        <v>2</v>
      </c>
      <c r="AJ414">
        <v>113</v>
      </c>
      <c r="AL414" t="s">
        <v>3913</v>
      </c>
      <c r="AM414" t="s">
        <v>4672</v>
      </c>
      <c r="AN414" t="s">
        <v>2017</v>
      </c>
      <c r="AO414" t="s">
        <v>621</v>
      </c>
      <c r="AP414" t="str">
        <f t="shared" si="73"/>
        <v>23019</v>
      </c>
      <c r="AQ414" t="s">
        <v>2389</v>
      </c>
      <c r="AR414" t="str">
        <f t="shared" si="76"/>
        <v>2338530</v>
      </c>
      <c r="AV414">
        <v>39.71</v>
      </c>
      <c r="AW414">
        <v>1.1200000000000001</v>
      </c>
      <c r="AX414">
        <v>38.590000000000003</v>
      </c>
    </row>
    <row r="415" spans="1:50" hidden="1" outlineLevel="1">
      <c r="A415" t="s">
        <v>1143</v>
      </c>
      <c r="B415" s="11" t="s">
        <v>3145</v>
      </c>
      <c r="C415" s="1">
        <f t="shared" si="68"/>
        <v>1158</v>
      </c>
      <c r="D415" s="7">
        <f>IF(N415&gt;0, RANK(N415,(N415:P415,Q415:AE415)),0)</f>
        <v>1</v>
      </c>
      <c r="E415" s="7">
        <f>IF(O415&gt;0,RANK(O415,(N415:P415,Q415:AE415)),0)</f>
        <v>2</v>
      </c>
      <c r="F415" s="7">
        <f t="shared" si="69"/>
        <v>3</v>
      </c>
      <c r="G415" s="1">
        <f t="shared" si="75"/>
        <v>42</v>
      </c>
      <c r="H415" s="2">
        <f t="shared" si="74"/>
        <v>3.6269430051813469E-2</v>
      </c>
      <c r="I415" s="8"/>
      <c r="J415" s="2">
        <f t="shared" si="70"/>
        <v>0.50259067357512954</v>
      </c>
      <c r="K415" s="2">
        <f t="shared" si="71"/>
        <v>0.46632124352331605</v>
      </c>
      <c r="L415" s="2">
        <f t="shared" si="72"/>
        <v>1.8998272884283247E-2</v>
      </c>
      <c r="M415" s="2">
        <f t="shared" si="67"/>
        <v>1.2089810017271156E-2</v>
      </c>
      <c r="N415" s="1">
        <v>582</v>
      </c>
      <c r="O415" s="1">
        <v>540</v>
      </c>
      <c r="P415" s="1">
        <v>22</v>
      </c>
      <c r="Q415" s="1">
        <v>7</v>
      </c>
      <c r="R415" s="1">
        <v>0</v>
      </c>
      <c r="S415" s="1">
        <v>7</v>
      </c>
      <c r="T415" s="73"/>
      <c r="U415" s="1"/>
      <c r="V415" s="1"/>
      <c r="W415" s="1">
        <v>0</v>
      </c>
      <c r="X415" s="1"/>
      <c r="Y415" s="1"/>
      <c r="Z415" s="1"/>
      <c r="AA415" s="1"/>
      <c r="AB415" s="1"/>
      <c r="AG415" t="str">
        <f t="shared" si="77"/>
        <v>Leeds</v>
      </c>
      <c r="AH415" t="s">
        <v>1039</v>
      </c>
      <c r="AI415">
        <v>2</v>
      </c>
      <c r="AJ415">
        <v>382</v>
      </c>
      <c r="AL415" t="s">
        <v>3913</v>
      </c>
      <c r="AM415" t="s">
        <v>3988</v>
      </c>
      <c r="AN415" t="s">
        <v>3441</v>
      </c>
      <c r="AO415" t="s">
        <v>622</v>
      </c>
      <c r="AP415" t="str">
        <f t="shared" si="73"/>
        <v>23001</v>
      </c>
      <c r="AQ415" t="s">
        <v>2389</v>
      </c>
      <c r="AR415" t="str">
        <f t="shared" si="76"/>
        <v>2338565</v>
      </c>
      <c r="AV415">
        <v>43.43</v>
      </c>
      <c r="AW415">
        <v>3.09</v>
      </c>
      <c r="AX415">
        <v>40.340000000000003</v>
      </c>
    </row>
    <row r="416" spans="1:50" hidden="1" outlineLevel="1">
      <c r="A416" t="s">
        <v>1144</v>
      </c>
      <c r="B416" s="11" t="s">
        <v>3145</v>
      </c>
      <c r="C416" s="1">
        <f t="shared" si="68"/>
        <v>1267</v>
      </c>
      <c r="D416" s="7">
        <f>IF(N416&gt;0, RANK(N416,(N416:P416,Q416:AE416)),0)</f>
        <v>2</v>
      </c>
      <c r="E416" s="7">
        <f>IF(O416&gt;0,RANK(O416,(N416:P416,Q416:AE416)),0)</f>
        <v>1</v>
      </c>
      <c r="F416" s="7">
        <f t="shared" si="69"/>
        <v>3</v>
      </c>
      <c r="G416" s="1">
        <f t="shared" si="75"/>
        <v>391</v>
      </c>
      <c r="H416" s="2">
        <f t="shared" si="74"/>
        <v>0.30860299921073403</v>
      </c>
      <c r="I416" s="8"/>
      <c r="J416" s="2">
        <f t="shared" si="70"/>
        <v>0.34017363851617993</v>
      </c>
      <c r="K416" s="2">
        <f t="shared" si="71"/>
        <v>0.64877663772691396</v>
      </c>
      <c r="L416" s="2">
        <f t="shared" si="72"/>
        <v>7.1033938437253356E-3</v>
      </c>
      <c r="M416" s="2">
        <f t="shared" si="67"/>
        <v>3.9463299131807135E-3</v>
      </c>
      <c r="N416" s="1">
        <v>431</v>
      </c>
      <c r="O416" s="1">
        <v>822</v>
      </c>
      <c r="P416" s="1">
        <v>9</v>
      </c>
      <c r="Q416" s="1">
        <v>0</v>
      </c>
      <c r="R416" s="1">
        <v>1</v>
      </c>
      <c r="S416" s="1">
        <v>4</v>
      </c>
      <c r="T416" s="73"/>
      <c r="U416" s="1"/>
      <c r="V416" s="1"/>
      <c r="W416" s="1">
        <v>0</v>
      </c>
      <c r="X416" s="1"/>
      <c r="Y416" s="1"/>
      <c r="Z416" s="1"/>
      <c r="AA416" s="1"/>
      <c r="AB416" s="1"/>
      <c r="AG416" t="str">
        <f t="shared" si="77"/>
        <v>Levant</v>
      </c>
      <c r="AH416" t="s">
        <v>1038</v>
      </c>
      <c r="AI416">
        <v>2</v>
      </c>
      <c r="AJ416">
        <v>216</v>
      </c>
      <c r="AL416" t="s">
        <v>3913</v>
      </c>
      <c r="AM416" t="s">
        <v>4672</v>
      </c>
      <c r="AN416" t="s">
        <v>3795</v>
      </c>
      <c r="AO416" t="s">
        <v>996</v>
      </c>
      <c r="AP416" t="str">
        <f t="shared" si="73"/>
        <v>23019</v>
      </c>
      <c r="AQ416" t="s">
        <v>2389</v>
      </c>
      <c r="AR416" t="str">
        <f t="shared" si="76"/>
        <v>2338705</v>
      </c>
      <c r="AV416">
        <v>29.97</v>
      </c>
      <c r="AW416">
        <v>0.01</v>
      </c>
      <c r="AX416">
        <v>29.97</v>
      </c>
    </row>
    <row r="417" spans="1:50" hidden="1" outlineLevel="1">
      <c r="A417" t="s">
        <v>1457</v>
      </c>
      <c r="B417" s="11" t="s">
        <v>3145</v>
      </c>
      <c r="C417" s="1">
        <f t="shared" si="68"/>
        <v>17855</v>
      </c>
      <c r="D417" s="7">
        <f>IF(N417&gt;0, RANK(N417,(N417:P417,Q417:AE417)),0)</f>
        <v>1</v>
      </c>
      <c r="E417" s="7">
        <f>IF(O417&gt;0,RANK(O417,(N417:P417,Q417:AE417)),0)</f>
        <v>2</v>
      </c>
      <c r="F417" s="7">
        <f t="shared" si="69"/>
        <v>3</v>
      </c>
      <c r="G417" s="1">
        <f t="shared" si="75"/>
        <v>4498</v>
      </c>
      <c r="H417" s="2">
        <f t="shared" si="74"/>
        <v>0.25191823018762249</v>
      </c>
      <c r="I417" s="8"/>
      <c r="J417" s="2">
        <f t="shared" si="70"/>
        <v>0.61725007000840104</v>
      </c>
      <c r="K417" s="2">
        <f t="shared" si="71"/>
        <v>0.36533183982077849</v>
      </c>
      <c r="L417" s="2">
        <f t="shared" si="72"/>
        <v>1.0753290394847381E-2</v>
      </c>
      <c r="M417" s="2">
        <f t="shared" si="67"/>
        <v>6.6647997759730852E-3</v>
      </c>
      <c r="N417" s="1">
        <v>11021</v>
      </c>
      <c r="O417" s="1">
        <v>6523</v>
      </c>
      <c r="P417" s="1">
        <v>192</v>
      </c>
      <c r="Q417" s="1">
        <v>29</v>
      </c>
      <c r="R417" s="1">
        <v>18</v>
      </c>
      <c r="S417" s="1">
        <v>72</v>
      </c>
      <c r="T417" s="73"/>
      <c r="U417" s="1"/>
      <c r="V417" s="1"/>
      <c r="W417" s="1">
        <v>0</v>
      </c>
      <c r="X417" s="1"/>
      <c r="Y417" s="1"/>
      <c r="Z417" s="1"/>
      <c r="AA417" s="1"/>
      <c r="AB417" s="1"/>
      <c r="AG417" t="str">
        <f t="shared" si="77"/>
        <v>Lewiston</v>
      </c>
      <c r="AH417" t="s">
        <v>1039</v>
      </c>
      <c r="AI417">
        <v>2</v>
      </c>
      <c r="AJ417">
        <v>438</v>
      </c>
      <c r="AL417" t="s">
        <v>3913</v>
      </c>
      <c r="AM417" t="s">
        <v>3988</v>
      </c>
      <c r="AN417" t="s">
        <v>3949</v>
      </c>
      <c r="AO417" t="s">
        <v>649</v>
      </c>
      <c r="AP417" t="str">
        <f t="shared" si="73"/>
        <v>23001</v>
      </c>
      <c r="AQ417" t="s">
        <v>4593</v>
      </c>
      <c r="AR417" t="str">
        <f t="shared" si="76"/>
        <v>2338740</v>
      </c>
      <c r="AV417">
        <v>35.19</v>
      </c>
      <c r="AW417">
        <v>1.1000000000000001</v>
      </c>
      <c r="AX417">
        <v>34.090000000000003</v>
      </c>
    </row>
    <row r="418" spans="1:50" hidden="1" outlineLevel="1">
      <c r="A418" t="s">
        <v>4100</v>
      </c>
      <c r="B418" s="11" t="s">
        <v>3145</v>
      </c>
      <c r="C418" s="1">
        <f t="shared" si="68"/>
        <v>574</v>
      </c>
      <c r="D418" s="7">
        <f>IF(N418&gt;0, RANK(N418,(N418:P418,Q418:AE418)),0)</f>
        <v>1</v>
      </c>
      <c r="E418" s="7">
        <f>IF(O418&gt;0,RANK(O418,(N418:P418,Q418:AE418)),0)</f>
        <v>2</v>
      </c>
      <c r="F418" s="7">
        <f t="shared" si="69"/>
        <v>3</v>
      </c>
      <c r="G418" s="1">
        <f t="shared" si="75"/>
        <v>30</v>
      </c>
      <c r="H418" s="2">
        <f t="shared" si="74"/>
        <v>5.2264808362369339E-2</v>
      </c>
      <c r="I418" s="8"/>
      <c r="J418" s="2">
        <f t="shared" si="70"/>
        <v>0.51393728222996515</v>
      </c>
      <c r="K418" s="2">
        <f t="shared" si="71"/>
        <v>0.4616724738675958</v>
      </c>
      <c r="L418" s="2">
        <f t="shared" si="72"/>
        <v>1.0452961672473868E-2</v>
      </c>
      <c r="M418" s="2">
        <f t="shared" si="67"/>
        <v>1.3937282229965178E-2</v>
      </c>
      <c r="N418" s="1">
        <v>295</v>
      </c>
      <c r="O418" s="1">
        <v>265</v>
      </c>
      <c r="P418" s="1">
        <v>6</v>
      </c>
      <c r="Q418" s="1">
        <v>3</v>
      </c>
      <c r="R418" s="1">
        <v>2</v>
      </c>
      <c r="S418" s="1">
        <v>3</v>
      </c>
      <c r="T418" s="73"/>
      <c r="U418" s="1"/>
      <c r="V418" s="1"/>
      <c r="W418" s="1">
        <v>0</v>
      </c>
      <c r="X418" s="1"/>
      <c r="Y418" s="1"/>
      <c r="Z418" s="1"/>
      <c r="AA418" s="1"/>
      <c r="AB418" s="1"/>
      <c r="AG418" t="str">
        <f t="shared" si="77"/>
        <v>Liberty</v>
      </c>
      <c r="AH418" t="s">
        <v>4413</v>
      </c>
      <c r="AI418">
        <v>2</v>
      </c>
      <c r="AJ418">
        <v>365</v>
      </c>
      <c r="AL418" t="s">
        <v>3913</v>
      </c>
      <c r="AM418" t="s">
        <v>3950</v>
      </c>
      <c r="AN418" t="s">
        <v>4370</v>
      </c>
      <c r="AO418" t="s">
        <v>248</v>
      </c>
      <c r="AP418" t="str">
        <f t="shared" si="73"/>
        <v>23027</v>
      </c>
      <c r="AQ418" t="s">
        <v>2389</v>
      </c>
      <c r="AR418" t="str">
        <f t="shared" si="76"/>
        <v>2339055</v>
      </c>
      <c r="AV418">
        <v>28.31</v>
      </c>
      <c r="AW418">
        <v>2.4</v>
      </c>
      <c r="AX418">
        <v>25.91</v>
      </c>
    </row>
    <row r="419" spans="1:50" hidden="1" outlineLevel="1">
      <c r="A419" t="s">
        <v>1458</v>
      </c>
      <c r="B419" s="11" t="s">
        <v>3145</v>
      </c>
      <c r="C419" s="1">
        <f t="shared" si="68"/>
        <v>1458</v>
      </c>
      <c r="D419" s="7">
        <f>IF(N419&gt;0, RANK(N419,(N419:P419,Q419:AE419)),0)</f>
        <v>1</v>
      </c>
      <c r="E419" s="7">
        <f>IF(O419&gt;0,RANK(O419,(N419:P419,Q419:AE419)),0)</f>
        <v>1</v>
      </c>
      <c r="F419" s="7">
        <f t="shared" si="69"/>
        <v>3</v>
      </c>
      <c r="G419" s="1">
        <f t="shared" si="75"/>
        <v>0</v>
      </c>
      <c r="H419" s="2">
        <f t="shared" si="74"/>
        <v>0</v>
      </c>
      <c r="I419" s="8"/>
      <c r="J419" s="2">
        <f t="shared" si="70"/>
        <v>0.48765432098765432</v>
      </c>
      <c r="K419" s="2">
        <f t="shared" si="71"/>
        <v>0.48765432098765432</v>
      </c>
      <c r="L419" s="2">
        <f t="shared" si="72"/>
        <v>1.3717421124828532E-2</v>
      </c>
      <c r="M419" s="2">
        <f t="shared" si="67"/>
        <v>1.097393689986288E-2</v>
      </c>
      <c r="N419" s="1">
        <v>711</v>
      </c>
      <c r="O419" s="1">
        <v>711</v>
      </c>
      <c r="P419" s="1">
        <v>20</v>
      </c>
      <c r="Q419" s="1">
        <v>7</v>
      </c>
      <c r="R419" s="1">
        <v>1</v>
      </c>
      <c r="S419" s="1">
        <v>8</v>
      </c>
      <c r="T419" s="73"/>
      <c r="U419" s="1"/>
      <c r="V419" s="1"/>
      <c r="W419" s="1">
        <v>0</v>
      </c>
      <c r="X419" s="1"/>
      <c r="Y419" s="1"/>
      <c r="Z419" s="1"/>
      <c r="AA419" s="1"/>
      <c r="AB419" s="1"/>
      <c r="AG419" t="str">
        <f t="shared" si="77"/>
        <v>Limerick</v>
      </c>
      <c r="AH419" t="s">
        <v>4359</v>
      </c>
      <c r="AI419">
        <v>1</v>
      </c>
      <c r="AJ419">
        <v>513</v>
      </c>
      <c r="AL419" t="s">
        <v>3913</v>
      </c>
      <c r="AM419" t="s">
        <v>3971</v>
      </c>
      <c r="AN419" t="s">
        <v>5171</v>
      </c>
      <c r="AO419" t="s">
        <v>249</v>
      </c>
      <c r="AP419" t="str">
        <f t="shared" si="73"/>
        <v>23031</v>
      </c>
      <c r="AQ419" t="s">
        <v>2389</v>
      </c>
      <c r="AR419" t="str">
        <f t="shared" si="76"/>
        <v>2339195</v>
      </c>
      <c r="AV419">
        <v>28.24</v>
      </c>
      <c r="AW419">
        <v>1.1000000000000001</v>
      </c>
      <c r="AX419">
        <v>27.14</v>
      </c>
    </row>
    <row r="420" spans="1:50" hidden="1" outlineLevel="1">
      <c r="A420" t="s">
        <v>3694</v>
      </c>
      <c r="B420" s="11" t="s">
        <v>3145</v>
      </c>
      <c r="C420" s="1">
        <f t="shared" si="68"/>
        <v>1034</v>
      </c>
      <c r="D420" s="7">
        <f>IF(N420&gt;0, RANK(N420,(N420:P420,Q420:AE420)),0)</f>
        <v>1</v>
      </c>
      <c r="E420" s="7">
        <f>IF(O420&gt;0,RANK(O420,(N420:P420,Q420:AE420)),0)</f>
        <v>2</v>
      </c>
      <c r="F420" s="7">
        <f t="shared" si="69"/>
        <v>3</v>
      </c>
      <c r="G420" s="1">
        <f t="shared" si="75"/>
        <v>133</v>
      </c>
      <c r="H420" s="2">
        <f t="shared" si="74"/>
        <v>0.1286266924564797</v>
      </c>
      <c r="I420" s="8"/>
      <c r="J420" s="2">
        <f t="shared" si="70"/>
        <v>0.55512572533849125</v>
      </c>
      <c r="K420" s="2">
        <f t="shared" si="71"/>
        <v>0.42649903288201163</v>
      </c>
      <c r="L420" s="2">
        <f t="shared" si="72"/>
        <v>1.3539651837524178E-2</v>
      </c>
      <c r="M420" s="2">
        <f t="shared" si="67"/>
        <v>4.8355899419729419E-3</v>
      </c>
      <c r="N420" s="1">
        <v>574</v>
      </c>
      <c r="O420" s="1">
        <v>441</v>
      </c>
      <c r="P420" s="1">
        <v>14</v>
      </c>
      <c r="Q420" s="1">
        <v>1</v>
      </c>
      <c r="R420" s="1">
        <v>1</v>
      </c>
      <c r="S420" s="1">
        <v>3</v>
      </c>
      <c r="T420" s="73"/>
      <c r="U420" s="1"/>
      <c r="V420" s="1"/>
      <c r="W420" s="1">
        <v>0</v>
      </c>
      <c r="X420" s="1"/>
      <c r="Y420" s="1"/>
      <c r="Z420" s="1"/>
      <c r="AA420" s="1"/>
      <c r="AB420" s="1"/>
      <c r="AG420" t="str">
        <f t="shared" si="77"/>
        <v>Limestone</v>
      </c>
      <c r="AH420" t="s">
        <v>762</v>
      </c>
      <c r="AI420">
        <v>2</v>
      </c>
      <c r="AJ420">
        <v>23</v>
      </c>
      <c r="AL420" t="s">
        <v>3913</v>
      </c>
      <c r="AM420" t="s">
        <v>3989</v>
      </c>
      <c r="AN420" t="s">
        <v>296</v>
      </c>
      <c r="AO420" t="s">
        <v>5076</v>
      </c>
      <c r="AP420" t="str">
        <f t="shared" si="73"/>
        <v>23003</v>
      </c>
      <c r="AQ420" t="s">
        <v>2389</v>
      </c>
      <c r="AR420" t="str">
        <f t="shared" si="76"/>
        <v>2339300</v>
      </c>
      <c r="AV420">
        <v>40.71</v>
      </c>
      <c r="AW420">
        <v>0.3</v>
      </c>
      <c r="AX420">
        <v>40.409999999999997</v>
      </c>
    </row>
    <row r="421" spans="1:50" hidden="1" outlineLevel="1">
      <c r="A421" t="s">
        <v>1148</v>
      </c>
      <c r="B421" s="11" t="s">
        <v>3145</v>
      </c>
      <c r="C421" s="1">
        <f t="shared" si="68"/>
        <v>1962</v>
      </c>
      <c r="D421" s="7">
        <f>IF(N421&gt;0, RANK(N421,(N421:P421,Q421:AE421)),0)</f>
        <v>2</v>
      </c>
      <c r="E421" s="7">
        <f>IF(O421&gt;0,RANK(O421,(N421:P421,Q421:AE421)),0)</f>
        <v>1</v>
      </c>
      <c r="F421" s="7">
        <f t="shared" si="69"/>
        <v>3</v>
      </c>
      <c r="G421" s="1">
        <f t="shared" si="75"/>
        <v>206</v>
      </c>
      <c r="H421" s="2">
        <f t="shared" si="74"/>
        <v>0.10499490316004077</v>
      </c>
      <c r="I421" s="8"/>
      <c r="J421" s="2">
        <f t="shared" si="70"/>
        <v>0.43679918450560651</v>
      </c>
      <c r="K421" s="2">
        <f t="shared" si="71"/>
        <v>0.54179408766564729</v>
      </c>
      <c r="L421" s="2">
        <f t="shared" si="72"/>
        <v>1.1722731906218144E-2</v>
      </c>
      <c r="M421" s="2">
        <f t="shared" si="67"/>
        <v>9.683995922528053E-3</v>
      </c>
      <c r="N421" s="1">
        <v>857</v>
      </c>
      <c r="O421" s="1">
        <v>1063</v>
      </c>
      <c r="P421" s="1">
        <v>23</v>
      </c>
      <c r="Q421" s="1">
        <v>7</v>
      </c>
      <c r="R421" s="1">
        <v>2</v>
      </c>
      <c r="S421" s="1">
        <v>10</v>
      </c>
      <c r="T421" s="73"/>
      <c r="U421" s="1"/>
      <c r="V421" s="1"/>
      <c r="W421" s="1">
        <v>0</v>
      </c>
      <c r="X421" s="1"/>
      <c r="Y421" s="1"/>
      <c r="Z421" s="1"/>
      <c r="AA421" s="1"/>
      <c r="AB421" s="1"/>
      <c r="AG421" t="str">
        <f t="shared" si="77"/>
        <v>Limington</v>
      </c>
      <c r="AH421" t="s">
        <v>4359</v>
      </c>
      <c r="AI421">
        <v>1</v>
      </c>
      <c r="AJ421">
        <v>509</v>
      </c>
      <c r="AL421" t="s">
        <v>3913</v>
      </c>
      <c r="AM421" t="s">
        <v>3971</v>
      </c>
      <c r="AN421" t="s">
        <v>1514</v>
      </c>
      <c r="AO421" t="s">
        <v>895</v>
      </c>
      <c r="AP421" t="str">
        <f t="shared" si="73"/>
        <v>23031</v>
      </c>
      <c r="AQ421" t="s">
        <v>2389</v>
      </c>
      <c r="AR421" t="str">
        <f t="shared" si="76"/>
        <v>2339405</v>
      </c>
      <c r="AV421">
        <v>43.28</v>
      </c>
      <c r="AW421">
        <v>1.3</v>
      </c>
      <c r="AX421">
        <v>41.99</v>
      </c>
    </row>
    <row r="422" spans="1:50" hidden="1" outlineLevel="1">
      <c r="A422" t="s">
        <v>3867</v>
      </c>
      <c r="B422" s="11" t="s">
        <v>3145</v>
      </c>
      <c r="C422" s="1">
        <f t="shared" si="68"/>
        <v>2596</v>
      </c>
      <c r="D422" s="7">
        <f>IF(N422&gt;0, RANK(N422,(N422:P422,Q422:AE422)),0)</f>
        <v>2</v>
      </c>
      <c r="E422" s="7">
        <f>IF(O422&gt;0,RANK(O422,(N422:P422,Q422:AE422)),0)</f>
        <v>1</v>
      </c>
      <c r="F422" s="7">
        <f t="shared" si="69"/>
        <v>3</v>
      </c>
      <c r="G422" s="1">
        <f t="shared" si="75"/>
        <v>379</v>
      </c>
      <c r="H422" s="2">
        <f t="shared" si="74"/>
        <v>0.14599383667180277</v>
      </c>
      <c r="I422" s="8"/>
      <c r="J422" s="2">
        <f t="shared" si="70"/>
        <v>0.4167950693374422</v>
      </c>
      <c r="K422" s="2">
        <f t="shared" si="71"/>
        <v>0.56278890600924503</v>
      </c>
      <c r="L422" s="2">
        <f t="shared" si="72"/>
        <v>1.1941448382126348E-2</v>
      </c>
      <c r="M422" s="2">
        <f t="shared" si="67"/>
        <v>8.4745762711863661E-3</v>
      </c>
      <c r="N422" s="1">
        <v>1082</v>
      </c>
      <c r="O422" s="1">
        <v>1461</v>
      </c>
      <c r="P422" s="1">
        <v>31</v>
      </c>
      <c r="Q422" s="1">
        <v>7</v>
      </c>
      <c r="R422" s="1">
        <v>5</v>
      </c>
      <c r="S422" s="1">
        <v>10</v>
      </c>
      <c r="T422" s="73"/>
      <c r="U422" s="1"/>
      <c r="V422" s="1"/>
      <c r="W422" s="1">
        <v>0</v>
      </c>
      <c r="X422" s="1"/>
      <c r="Y422" s="1"/>
      <c r="Z422" s="1"/>
      <c r="AA422" s="1"/>
      <c r="AB422" s="1"/>
      <c r="AG422" t="str">
        <f t="shared" si="77"/>
        <v>Lincoln</v>
      </c>
      <c r="AH422" t="s">
        <v>1038</v>
      </c>
      <c r="AI422">
        <v>2</v>
      </c>
      <c r="AJ422">
        <v>112</v>
      </c>
      <c r="AL422" t="s">
        <v>3913</v>
      </c>
      <c r="AM422" t="s">
        <v>4672</v>
      </c>
      <c r="AN422" t="s">
        <v>579</v>
      </c>
      <c r="AO422" t="s">
        <v>1218</v>
      </c>
      <c r="AP422" t="str">
        <f t="shared" si="73"/>
        <v>23019</v>
      </c>
      <c r="AQ422" t="s">
        <v>2389</v>
      </c>
      <c r="AR422" t="str">
        <f t="shared" si="76"/>
        <v>2339475</v>
      </c>
      <c r="AV422">
        <v>74.849999999999994</v>
      </c>
      <c r="AW422">
        <v>6.93</v>
      </c>
      <c r="AX422">
        <v>67.91</v>
      </c>
    </row>
    <row r="423" spans="1:50" hidden="1" outlineLevel="1">
      <c r="A423" t="s">
        <v>3867</v>
      </c>
      <c r="B423" s="11" t="s">
        <v>3145</v>
      </c>
      <c r="C423" s="1">
        <f t="shared" si="68"/>
        <v>30</v>
      </c>
      <c r="D423" s="7">
        <f>IF(N423&gt;0, RANK(N423,(N423:P423,Q423:AE423)),0)</f>
        <v>2</v>
      </c>
      <c r="E423" s="7">
        <f>IF(O423&gt;0,RANK(O423,(N423:P423,Q423:AE423)),0)</f>
        <v>1</v>
      </c>
      <c r="F423" s="7">
        <f t="shared" si="69"/>
        <v>0</v>
      </c>
      <c r="G423" s="1">
        <f t="shared" si="75"/>
        <v>14</v>
      </c>
      <c r="H423" s="2">
        <f t="shared" si="74"/>
        <v>0.46666666666666667</v>
      </c>
      <c r="I423" s="8"/>
      <c r="J423" s="2">
        <f t="shared" si="70"/>
        <v>0.26666666666666666</v>
      </c>
      <c r="K423" s="2">
        <f t="shared" si="71"/>
        <v>0.73333333333333328</v>
      </c>
      <c r="L423" s="2">
        <f t="shared" si="72"/>
        <v>0</v>
      </c>
      <c r="M423" s="2">
        <f t="shared" si="67"/>
        <v>1.1102230246251565E-16</v>
      </c>
      <c r="N423" s="69">
        <v>8</v>
      </c>
      <c r="O423" s="69">
        <v>22</v>
      </c>
      <c r="P423" s="69">
        <v>0</v>
      </c>
      <c r="Q423" s="69">
        <v>0</v>
      </c>
      <c r="R423" s="69">
        <v>0</v>
      </c>
      <c r="S423" s="69">
        <v>0</v>
      </c>
      <c r="T423" s="73"/>
      <c r="U423" s="1"/>
      <c r="V423" s="1"/>
      <c r="W423" s="1">
        <v>0</v>
      </c>
      <c r="X423" s="1"/>
      <c r="Y423" s="1"/>
      <c r="Z423" s="1"/>
      <c r="AA423" s="1"/>
      <c r="AB423" s="1"/>
      <c r="AG423" t="str">
        <f t="shared" si="77"/>
        <v>Lincoln</v>
      </c>
      <c r="AH423" t="s">
        <v>2904</v>
      </c>
      <c r="AI423">
        <v>2</v>
      </c>
      <c r="AJ423">
        <v>197</v>
      </c>
      <c r="AL423" t="s">
        <v>3913</v>
      </c>
      <c r="AM423" t="s">
        <v>4671</v>
      </c>
      <c r="AN423" t="s">
        <v>1514</v>
      </c>
      <c r="AO423" t="s">
        <v>255</v>
      </c>
      <c r="AP423" t="str">
        <f t="shared" si="73"/>
        <v>23017</v>
      </c>
      <c r="AQ423" t="s">
        <v>486</v>
      </c>
      <c r="AR423" t="str">
        <f t="shared" si="76"/>
        <v>2339422</v>
      </c>
      <c r="AV423">
        <v>36.85</v>
      </c>
      <c r="AW423">
        <v>4.3600000000000003</v>
      </c>
      <c r="AX423">
        <v>32.49</v>
      </c>
    </row>
    <row r="424" spans="1:50" hidden="1" outlineLevel="1">
      <c r="A424" t="s">
        <v>1606</v>
      </c>
      <c r="B424" s="11" t="s">
        <v>3145</v>
      </c>
      <c r="C424" s="1">
        <f t="shared" si="68"/>
        <v>1454</v>
      </c>
      <c r="D424" s="7">
        <f>IF(N424&gt;0, RANK(N424,(N424:P424,Q424:AE424)),0)</f>
        <v>1</v>
      </c>
      <c r="E424" s="7">
        <f>IF(O424&gt;0,RANK(O424,(N424:P424,Q424:AE424)),0)</f>
        <v>2</v>
      </c>
      <c r="F424" s="7">
        <f t="shared" si="69"/>
        <v>3</v>
      </c>
      <c r="G424" s="1">
        <f t="shared" si="75"/>
        <v>168</v>
      </c>
      <c r="H424" s="2">
        <f t="shared" si="74"/>
        <v>0.1155433287482806</v>
      </c>
      <c r="I424" s="8"/>
      <c r="J424" s="2">
        <f t="shared" si="70"/>
        <v>0.54814305364511695</v>
      </c>
      <c r="K424" s="2">
        <f t="shared" si="71"/>
        <v>0.43259972489683629</v>
      </c>
      <c r="L424" s="2">
        <f t="shared" si="72"/>
        <v>1.3755158184319119E-2</v>
      </c>
      <c r="M424" s="2">
        <f t="shared" si="67"/>
        <v>5.5020632737276393E-3</v>
      </c>
      <c r="N424" s="1">
        <v>797</v>
      </c>
      <c r="O424" s="1">
        <v>629</v>
      </c>
      <c r="P424" s="1">
        <v>20</v>
      </c>
      <c r="Q424" s="1">
        <v>3</v>
      </c>
      <c r="R424" s="1">
        <v>2</v>
      </c>
      <c r="S424" s="1">
        <v>3</v>
      </c>
      <c r="T424" s="73"/>
      <c r="U424" s="1"/>
      <c r="V424" s="1"/>
      <c r="W424" s="1">
        <v>0</v>
      </c>
      <c r="X424" s="1"/>
      <c r="Y424" s="1"/>
      <c r="Z424" s="1"/>
      <c r="AA424" s="1"/>
      <c r="AB424" s="1"/>
      <c r="AG424" t="str">
        <f t="shared" si="77"/>
        <v>Lincolnville</v>
      </c>
      <c r="AH424" t="s">
        <v>4413</v>
      </c>
      <c r="AI424">
        <v>2</v>
      </c>
      <c r="AJ424">
        <v>387</v>
      </c>
      <c r="AL424" t="s">
        <v>3913</v>
      </c>
      <c r="AM424" t="s">
        <v>3950</v>
      </c>
      <c r="AN424" t="s">
        <v>4019</v>
      </c>
      <c r="AO424" t="s">
        <v>256</v>
      </c>
      <c r="AP424" t="str">
        <f t="shared" si="73"/>
        <v>23027</v>
      </c>
      <c r="AQ424" t="s">
        <v>2389</v>
      </c>
      <c r="AR424" t="str">
        <f t="shared" si="76"/>
        <v>2339755</v>
      </c>
      <c r="AV424">
        <v>43.73</v>
      </c>
      <c r="AW424">
        <v>6.36</v>
      </c>
      <c r="AX424">
        <v>37.369999999999997</v>
      </c>
    </row>
    <row r="425" spans="1:50" hidden="1" outlineLevel="1">
      <c r="A425" t="s">
        <v>3601</v>
      </c>
      <c r="B425" s="11" t="s">
        <v>3145</v>
      </c>
      <c r="C425" s="1">
        <f t="shared" si="68"/>
        <v>439</v>
      </c>
      <c r="D425" s="7">
        <f>IF(N425&gt;0, RANK(N425,(N425:P425,Q425:AE425)),0)</f>
        <v>2</v>
      </c>
      <c r="E425" s="7">
        <f>IF(O425&gt;0,RANK(O425,(N425:P425,Q425:AE425)),0)</f>
        <v>1</v>
      </c>
      <c r="F425" s="7">
        <f t="shared" si="69"/>
        <v>3</v>
      </c>
      <c r="G425" s="1">
        <f t="shared" si="75"/>
        <v>212</v>
      </c>
      <c r="H425" s="2">
        <f t="shared" si="74"/>
        <v>0.48291571753986334</v>
      </c>
      <c r="I425" s="8"/>
      <c r="J425" s="2">
        <f t="shared" si="70"/>
        <v>0.2528473804100228</v>
      </c>
      <c r="K425" s="2">
        <f t="shared" si="71"/>
        <v>0.73576309794988615</v>
      </c>
      <c r="L425" s="2">
        <f t="shared" si="72"/>
        <v>4.5558086560364463E-3</v>
      </c>
      <c r="M425" s="2">
        <f t="shared" si="67"/>
        <v>6.8337129840545475E-3</v>
      </c>
      <c r="N425" s="1">
        <v>111</v>
      </c>
      <c r="O425" s="1">
        <v>323</v>
      </c>
      <c r="P425" s="1">
        <v>2</v>
      </c>
      <c r="Q425" s="1">
        <v>1</v>
      </c>
      <c r="R425" s="1">
        <v>2</v>
      </c>
      <c r="S425" s="1">
        <v>0</v>
      </c>
      <c r="T425" s="73"/>
      <c r="U425" s="1"/>
      <c r="V425" s="1"/>
      <c r="W425" s="1">
        <v>0</v>
      </c>
      <c r="X425" s="1"/>
      <c r="Y425" s="1"/>
      <c r="Z425" s="1"/>
      <c r="AA425" s="1"/>
      <c r="AB425" s="1"/>
      <c r="AG425" t="str">
        <f t="shared" si="77"/>
        <v>Linneus</v>
      </c>
      <c r="AH425" t="s">
        <v>762</v>
      </c>
      <c r="AI425">
        <v>2</v>
      </c>
      <c r="AJ425">
        <v>63</v>
      </c>
      <c r="AL425" t="s">
        <v>3913</v>
      </c>
      <c r="AM425" t="s">
        <v>3989</v>
      </c>
      <c r="AN425" t="s">
        <v>4499</v>
      </c>
      <c r="AO425" t="s">
        <v>257</v>
      </c>
      <c r="AP425" t="str">
        <f t="shared" si="73"/>
        <v>23003</v>
      </c>
      <c r="AQ425" t="s">
        <v>2389</v>
      </c>
      <c r="AR425" t="str">
        <f t="shared" si="76"/>
        <v>2339965</v>
      </c>
      <c r="AV425">
        <v>45.83</v>
      </c>
      <c r="AW425">
        <v>1.28</v>
      </c>
      <c r="AX425">
        <v>44.56</v>
      </c>
    </row>
    <row r="426" spans="1:50" hidden="1" outlineLevel="1">
      <c r="A426" t="s">
        <v>3376</v>
      </c>
      <c r="B426" s="11" t="s">
        <v>3145</v>
      </c>
      <c r="C426" s="1">
        <f t="shared" si="68"/>
        <v>4851</v>
      </c>
      <c r="D426" s="7">
        <f>IF(N426&gt;0, RANK(N426,(N426:P426,Q426:AE426)),0)</f>
        <v>2</v>
      </c>
      <c r="E426" s="7">
        <f>IF(O426&gt;0,RANK(O426,(N426:P426,Q426:AE426)),0)</f>
        <v>1</v>
      </c>
      <c r="F426" s="7">
        <f t="shared" si="69"/>
        <v>3</v>
      </c>
      <c r="G426" s="1">
        <f t="shared" si="75"/>
        <v>2</v>
      </c>
      <c r="H426" s="2">
        <f t="shared" si="74"/>
        <v>4.1228612657184083E-4</v>
      </c>
      <c r="I426" s="8"/>
      <c r="J426" s="2">
        <f t="shared" si="70"/>
        <v>0.48897134611420323</v>
      </c>
      <c r="K426" s="2">
        <f t="shared" si="71"/>
        <v>0.48938363224077508</v>
      </c>
      <c r="L426" s="2">
        <f t="shared" si="72"/>
        <v>1.3399299113584827E-2</v>
      </c>
      <c r="M426" s="2">
        <f t="shared" si="67"/>
        <v>8.245722531436862E-3</v>
      </c>
      <c r="N426" s="1">
        <v>2372</v>
      </c>
      <c r="O426" s="1">
        <v>2374</v>
      </c>
      <c r="P426" s="1">
        <v>65</v>
      </c>
      <c r="Q426" s="1">
        <v>18</v>
      </c>
      <c r="R426" s="1">
        <v>4</v>
      </c>
      <c r="S426" s="1">
        <v>18</v>
      </c>
      <c r="T426" s="73"/>
      <c r="U426" s="1"/>
      <c r="V426" s="1"/>
      <c r="W426" s="1">
        <v>0</v>
      </c>
      <c r="X426" s="1"/>
      <c r="Y426" s="1"/>
      <c r="Z426" s="1"/>
      <c r="AA426" s="1"/>
      <c r="AB426" s="1"/>
      <c r="AG426" t="str">
        <f t="shared" si="77"/>
        <v>Lisbon</v>
      </c>
      <c r="AH426" t="s">
        <v>1039</v>
      </c>
      <c r="AI426">
        <v>2</v>
      </c>
      <c r="AJ426">
        <v>460</v>
      </c>
      <c r="AL426" t="s">
        <v>3913</v>
      </c>
      <c r="AM426" t="s">
        <v>3988</v>
      </c>
      <c r="AN426" t="s">
        <v>778</v>
      </c>
      <c r="AO426" t="s">
        <v>258</v>
      </c>
      <c r="AP426" t="str">
        <f t="shared" si="73"/>
        <v>23001</v>
      </c>
      <c r="AQ426" t="s">
        <v>2389</v>
      </c>
      <c r="AR426" t="str">
        <f t="shared" si="76"/>
        <v>2340035</v>
      </c>
      <c r="AV426">
        <v>24.16</v>
      </c>
      <c r="AW426">
        <v>0.55000000000000004</v>
      </c>
      <c r="AX426">
        <v>23.61</v>
      </c>
    </row>
    <row r="427" spans="1:50" hidden="1" outlineLevel="1">
      <c r="A427" t="s">
        <v>3281</v>
      </c>
      <c r="B427" s="11" t="s">
        <v>3145</v>
      </c>
      <c r="C427" s="1">
        <f t="shared" si="68"/>
        <v>1923</v>
      </c>
      <c r="D427" s="7">
        <f>IF(N427&gt;0, RANK(N427,(N427:P427,Q427:AE427)),0)</f>
        <v>2</v>
      </c>
      <c r="E427" s="7">
        <f>IF(O427&gt;0,RANK(O427,(N427:P427,Q427:AE427)),0)</f>
        <v>1</v>
      </c>
      <c r="F427" s="7">
        <f t="shared" si="69"/>
        <v>3</v>
      </c>
      <c r="G427" s="1">
        <f t="shared" si="75"/>
        <v>56</v>
      </c>
      <c r="H427" s="2">
        <f t="shared" si="74"/>
        <v>2.9121164846593862E-2</v>
      </c>
      <c r="I427" s="8"/>
      <c r="J427" s="2">
        <f t="shared" si="70"/>
        <v>0.47477899115964639</v>
      </c>
      <c r="K427" s="2">
        <f t="shared" si="71"/>
        <v>0.50390015600624027</v>
      </c>
      <c r="L427" s="2">
        <f t="shared" si="72"/>
        <v>1.1960478419136765E-2</v>
      </c>
      <c r="M427" s="2">
        <f t="shared" si="67"/>
        <v>9.3603744149765699E-3</v>
      </c>
      <c r="N427" s="1">
        <v>913</v>
      </c>
      <c r="O427" s="1">
        <v>969</v>
      </c>
      <c r="P427" s="1">
        <v>23</v>
      </c>
      <c r="Q427" s="1">
        <v>6</v>
      </c>
      <c r="R427" s="1">
        <v>3</v>
      </c>
      <c r="S427" s="1">
        <v>9</v>
      </c>
      <c r="T427" s="73"/>
      <c r="U427" s="1"/>
      <c r="V427" s="1"/>
      <c r="W427" s="1">
        <v>0</v>
      </c>
      <c r="X427" s="1"/>
      <c r="Y427" s="1"/>
      <c r="Z427" s="1"/>
      <c r="AA427" s="1"/>
      <c r="AB427" s="1"/>
      <c r="AG427" t="str">
        <f t="shared" si="77"/>
        <v>Litchfield</v>
      </c>
      <c r="AH427" t="s">
        <v>2725</v>
      </c>
      <c r="AI427">
        <v>2</v>
      </c>
      <c r="AJ427">
        <v>418</v>
      </c>
      <c r="AL427" t="s">
        <v>3913</v>
      </c>
      <c r="AM427" t="s">
        <v>3234</v>
      </c>
      <c r="AN427" t="s">
        <v>4371</v>
      </c>
      <c r="AO427" t="s">
        <v>537</v>
      </c>
      <c r="AP427" t="str">
        <f t="shared" si="73"/>
        <v>23011</v>
      </c>
      <c r="AQ427" t="s">
        <v>2389</v>
      </c>
      <c r="AR427" t="str">
        <f t="shared" si="76"/>
        <v>2340175</v>
      </c>
      <c r="AV427">
        <v>39.69</v>
      </c>
      <c r="AW427">
        <v>2.2599999999999998</v>
      </c>
      <c r="AX427">
        <v>37.43</v>
      </c>
    </row>
    <row r="428" spans="1:50" hidden="1" outlineLevel="1">
      <c r="A428" t="s">
        <v>2982</v>
      </c>
      <c r="B428" s="11" t="s">
        <v>3145</v>
      </c>
      <c r="C428" s="1">
        <f t="shared" si="68"/>
        <v>489</v>
      </c>
      <c r="D428" s="7">
        <f>IF(N428&gt;0, RANK(N428,(N428:P428,Q428:AE428)),0)</f>
        <v>2</v>
      </c>
      <c r="E428" s="7">
        <f>IF(O428&gt;0,RANK(O428,(N428:P428,Q428:AE428)),0)</f>
        <v>1</v>
      </c>
      <c r="F428" s="7">
        <f t="shared" si="69"/>
        <v>3</v>
      </c>
      <c r="G428" s="1">
        <f t="shared" si="75"/>
        <v>206</v>
      </c>
      <c r="H428" s="2">
        <f t="shared" si="74"/>
        <v>0.42126789366053169</v>
      </c>
      <c r="I428" s="8"/>
      <c r="J428" s="2">
        <f t="shared" si="70"/>
        <v>0.28425357873210633</v>
      </c>
      <c r="K428" s="2">
        <f t="shared" si="71"/>
        <v>0.70552147239263807</v>
      </c>
      <c r="L428" s="2">
        <f t="shared" si="72"/>
        <v>1.0224948875255624E-2</v>
      </c>
      <c r="M428" s="2">
        <f t="shared" si="67"/>
        <v>-2.2551405187698492E-17</v>
      </c>
      <c r="N428" s="1">
        <v>139</v>
      </c>
      <c r="O428" s="1">
        <v>345</v>
      </c>
      <c r="P428" s="1">
        <v>5</v>
      </c>
      <c r="Q428" s="1">
        <v>0</v>
      </c>
      <c r="R428" s="1">
        <v>0</v>
      </c>
      <c r="S428" s="1">
        <v>0</v>
      </c>
      <c r="T428" s="73"/>
      <c r="U428" s="1"/>
      <c r="V428" s="1"/>
      <c r="W428" s="1">
        <v>0</v>
      </c>
      <c r="X428" s="1"/>
      <c r="Y428" s="1"/>
      <c r="Z428" s="1"/>
      <c r="AA428" s="1"/>
      <c r="AB428" s="1"/>
      <c r="AG428" t="str">
        <f t="shared" si="77"/>
        <v>Littleton</v>
      </c>
      <c r="AH428" t="s">
        <v>762</v>
      </c>
      <c r="AI428">
        <v>2</v>
      </c>
      <c r="AJ428">
        <v>51</v>
      </c>
      <c r="AL428" t="s">
        <v>3913</v>
      </c>
      <c r="AM428" t="s">
        <v>3989</v>
      </c>
      <c r="AN428" t="s">
        <v>1731</v>
      </c>
      <c r="AO428" t="s">
        <v>538</v>
      </c>
      <c r="AP428" t="str">
        <f t="shared" si="73"/>
        <v>23003</v>
      </c>
      <c r="AQ428" t="s">
        <v>2389</v>
      </c>
      <c r="AR428" t="str">
        <f t="shared" si="76"/>
        <v>2340595</v>
      </c>
      <c r="AV428">
        <v>38.61</v>
      </c>
      <c r="AW428">
        <v>0.19</v>
      </c>
      <c r="AX428">
        <v>38.42</v>
      </c>
    </row>
    <row r="429" spans="1:50" hidden="1" outlineLevel="1">
      <c r="A429" t="s">
        <v>3718</v>
      </c>
      <c r="B429" s="11" t="s">
        <v>3145</v>
      </c>
      <c r="C429" s="1">
        <f t="shared" si="68"/>
        <v>1296</v>
      </c>
      <c r="D429" s="7">
        <f>IF(N429&gt;0, RANK(N429,(N429:P429,Q429:AE429)),0)</f>
        <v>1</v>
      </c>
      <c r="E429" s="7">
        <f>IF(O429&gt;0,RANK(O429,(N429:P429,Q429:AE429)),0)</f>
        <v>2</v>
      </c>
      <c r="F429" s="7">
        <f t="shared" si="69"/>
        <v>3</v>
      </c>
      <c r="G429" s="1">
        <f t="shared" si="75"/>
        <v>165</v>
      </c>
      <c r="H429" s="2">
        <f t="shared" si="74"/>
        <v>0.12731481481481483</v>
      </c>
      <c r="I429" s="8"/>
      <c r="J429" s="2">
        <f t="shared" si="70"/>
        <v>0.55555555555555558</v>
      </c>
      <c r="K429" s="2">
        <f t="shared" si="71"/>
        <v>0.42824074074074076</v>
      </c>
      <c r="L429" s="2">
        <f t="shared" si="72"/>
        <v>1.3117283950617283E-2</v>
      </c>
      <c r="M429" s="2">
        <f t="shared" si="67"/>
        <v>3.0864197530863814E-3</v>
      </c>
      <c r="N429" s="1">
        <v>720</v>
      </c>
      <c r="O429" s="1">
        <v>555</v>
      </c>
      <c r="P429" s="1">
        <v>17</v>
      </c>
      <c r="Q429" s="1">
        <v>1</v>
      </c>
      <c r="R429" s="1">
        <v>0</v>
      </c>
      <c r="S429" s="1">
        <v>3</v>
      </c>
      <c r="T429" s="73"/>
      <c r="U429" s="1"/>
      <c r="V429" s="1"/>
      <c r="W429" s="1">
        <v>0</v>
      </c>
      <c r="X429" s="1"/>
      <c r="Y429" s="1"/>
      <c r="Z429" s="1"/>
      <c r="AA429" s="1"/>
      <c r="AB429" s="1"/>
      <c r="AG429" t="str">
        <f t="shared" si="77"/>
        <v>Livermore</v>
      </c>
      <c r="AH429" t="s">
        <v>1039</v>
      </c>
      <c r="AI429">
        <v>2</v>
      </c>
      <c r="AJ429">
        <v>356</v>
      </c>
      <c r="AL429" t="s">
        <v>3913</v>
      </c>
      <c r="AM429" t="s">
        <v>3988</v>
      </c>
      <c r="AN429" t="s">
        <v>3970</v>
      </c>
      <c r="AO429" t="s">
        <v>539</v>
      </c>
      <c r="AP429" t="str">
        <f t="shared" si="73"/>
        <v>23001</v>
      </c>
      <c r="AQ429" t="s">
        <v>2389</v>
      </c>
      <c r="AR429" t="str">
        <f t="shared" si="76"/>
        <v>2340665</v>
      </c>
      <c r="AV429">
        <v>39.4</v>
      </c>
      <c r="AW429">
        <v>1.71</v>
      </c>
      <c r="AX429">
        <v>37.69</v>
      </c>
    </row>
    <row r="430" spans="1:50" hidden="1" outlineLevel="1">
      <c r="A430" t="s">
        <v>1885</v>
      </c>
      <c r="B430" s="11" t="s">
        <v>3145</v>
      </c>
      <c r="C430" s="1">
        <f t="shared" si="68"/>
        <v>1513</v>
      </c>
      <c r="D430" s="7">
        <f>IF(N430&gt;0, RANK(N430,(N430:P430,Q430:AE430)),0)</f>
        <v>1</v>
      </c>
      <c r="E430" s="7">
        <f>IF(O430&gt;0,RANK(O430,(N430:P430,Q430:AE430)),0)</f>
        <v>2</v>
      </c>
      <c r="F430" s="7">
        <f t="shared" si="69"/>
        <v>3</v>
      </c>
      <c r="G430" s="1">
        <f t="shared" si="75"/>
        <v>329</v>
      </c>
      <c r="H430" s="2">
        <f t="shared" si="74"/>
        <v>0.21744877726371448</v>
      </c>
      <c r="I430" s="8"/>
      <c r="J430" s="2">
        <f t="shared" si="70"/>
        <v>0.59881031064111034</v>
      </c>
      <c r="K430" s="2">
        <f t="shared" si="71"/>
        <v>0.38136153337739592</v>
      </c>
      <c r="L430" s="2">
        <f t="shared" si="72"/>
        <v>9.9140779907468599E-3</v>
      </c>
      <c r="M430" s="2">
        <f t="shared" ref="M430:M493" si="78">IF(C430=0,"-",(1-J430-K430-L430))</f>
        <v>9.9140779907468737E-3</v>
      </c>
      <c r="N430" s="1">
        <v>906</v>
      </c>
      <c r="O430" s="1">
        <v>577</v>
      </c>
      <c r="P430" s="1">
        <v>15</v>
      </c>
      <c r="Q430" s="1">
        <v>6</v>
      </c>
      <c r="R430" s="1">
        <v>1</v>
      </c>
      <c r="S430" s="1">
        <v>8</v>
      </c>
      <c r="T430" s="73"/>
      <c r="U430" s="1"/>
      <c r="V430" s="1"/>
      <c r="W430" s="1">
        <v>0</v>
      </c>
      <c r="X430" s="1"/>
      <c r="Y430" s="1"/>
      <c r="Z430" s="1"/>
      <c r="AA430" s="1"/>
      <c r="AB430" s="1"/>
      <c r="AG430" t="str">
        <f t="shared" si="77"/>
        <v>Livermore Falls</v>
      </c>
      <c r="AH430" t="s">
        <v>1039</v>
      </c>
      <c r="AI430">
        <v>2</v>
      </c>
      <c r="AJ430">
        <v>355</v>
      </c>
      <c r="AL430" t="s">
        <v>3913</v>
      </c>
      <c r="AM430" t="s">
        <v>3988</v>
      </c>
      <c r="AN430" t="s">
        <v>737</v>
      </c>
      <c r="AO430" t="s">
        <v>832</v>
      </c>
      <c r="AP430" t="str">
        <f t="shared" si="73"/>
        <v>23001</v>
      </c>
      <c r="AQ430" t="s">
        <v>2389</v>
      </c>
      <c r="AR430" t="str">
        <f t="shared" si="76"/>
        <v>2340770</v>
      </c>
      <c r="AV430">
        <v>20.43</v>
      </c>
      <c r="AW430">
        <v>0.68</v>
      </c>
      <c r="AX430">
        <v>19.75</v>
      </c>
    </row>
    <row r="431" spans="1:50" hidden="1" outlineLevel="1">
      <c r="A431" s="38" t="s">
        <v>2984</v>
      </c>
      <c r="B431" s="11" t="s">
        <v>3145</v>
      </c>
      <c r="C431" s="1">
        <f t="shared" si="68"/>
        <v>207</v>
      </c>
      <c r="D431" s="7">
        <f>IF(N431&gt;0, RANK(N431,(N431:P431,Q431:AE431)),0)</f>
        <v>1</v>
      </c>
      <c r="E431" s="7">
        <f>IF(O431&gt;0,RANK(O431,(N431:P431,Q431:AE431)),0)</f>
        <v>2</v>
      </c>
      <c r="F431" s="7">
        <f t="shared" si="69"/>
        <v>3</v>
      </c>
      <c r="G431" s="1">
        <f t="shared" si="75"/>
        <v>54</v>
      </c>
      <c r="H431" s="2">
        <f t="shared" si="74"/>
        <v>0.2608695652173913</v>
      </c>
      <c r="I431" s="8"/>
      <c r="J431" s="2">
        <f t="shared" si="70"/>
        <v>0.61835748792270528</v>
      </c>
      <c r="K431" s="2">
        <f t="shared" si="71"/>
        <v>0.35748792270531399</v>
      </c>
      <c r="L431" s="2">
        <f t="shared" si="72"/>
        <v>1.932367149758454E-2</v>
      </c>
      <c r="M431" s="2">
        <f t="shared" si="78"/>
        <v>4.8309178743961879E-3</v>
      </c>
      <c r="N431" s="1">
        <v>128</v>
      </c>
      <c r="O431" s="1">
        <v>74</v>
      </c>
      <c r="P431" s="1">
        <v>4</v>
      </c>
      <c r="Q431" s="1">
        <v>0</v>
      </c>
      <c r="R431" s="1">
        <v>0</v>
      </c>
      <c r="S431" s="1">
        <v>1</v>
      </c>
      <c r="T431" s="73"/>
      <c r="U431" s="1"/>
      <c r="V431" s="1"/>
      <c r="W431" s="1">
        <v>0</v>
      </c>
      <c r="X431" s="1"/>
      <c r="Y431" s="1"/>
      <c r="Z431" s="1"/>
      <c r="AA431" s="1"/>
      <c r="AB431" s="1"/>
      <c r="AG431" t="str">
        <f t="shared" si="77"/>
        <v>Long Island</v>
      </c>
      <c r="AH431" t="s">
        <v>2450</v>
      </c>
      <c r="AI431">
        <v>1</v>
      </c>
      <c r="AJ431">
        <v>518</v>
      </c>
      <c r="AL431" t="s">
        <v>3913</v>
      </c>
      <c r="AM431" t="s">
        <v>3632</v>
      </c>
      <c r="AN431" t="s">
        <v>4160</v>
      </c>
      <c r="AO431" t="s">
        <v>541</v>
      </c>
      <c r="AP431" t="str">
        <f t="shared" si="73"/>
        <v>23005</v>
      </c>
      <c r="AQ431" t="s">
        <v>2389</v>
      </c>
      <c r="AR431" t="str">
        <f t="shared" si="76"/>
        <v>2341067</v>
      </c>
      <c r="AV431">
        <v>10.39</v>
      </c>
      <c r="AW431">
        <v>8.9600000000000009</v>
      </c>
      <c r="AX431">
        <v>1.43</v>
      </c>
    </row>
    <row r="432" spans="1:50" hidden="1" outlineLevel="1">
      <c r="A432" t="s">
        <v>2496</v>
      </c>
      <c r="B432" s="11" t="s">
        <v>3145</v>
      </c>
      <c r="C432" s="1">
        <f t="shared" ref="C432:C495" si="79">SUM(N432:AE432)</f>
        <v>709</v>
      </c>
      <c r="D432" s="7">
        <f>IF(N432&gt;0, RANK(N432,(N432:P432,Q432:AE432)),0)</f>
        <v>2</v>
      </c>
      <c r="E432" s="7">
        <f>IF(O432&gt;0,RANK(O432,(N432:P432,Q432:AE432)),0)</f>
        <v>1</v>
      </c>
      <c r="F432" s="7">
        <f t="shared" ref="F432:F495" si="80">IF(P432&gt;0,RANK(P432,(N432:AE432)),0)</f>
        <v>3</v>
      </c>
      <c r="G432" s="1">
        <f t="shared" si="75"/>
        <v>34</v>
      </c>
      <c r="H432" s="2">
        <f t="shared" si="74"/>
        <v>4.7954866008462625E-2</v>
      </c>
      <c r="I432" s="8"/>
      <c r="J432" s="2">
        <f t="shared" ref="J432:J495" si="81">IF(C432=0,"-",N432/C432)</f>
        <v>0.4696755994358251</v>
      </c>
      <c r="K432" s="2">
        <f t="shared" ref="K432:K495" si="82">IF(C432=0,"-",O432/C432)</f>
        <v>0.5176304654442877</v>
      </c>
      <c r="L432" s="2">
        <f t="shared" ref="L432:L495" si="83">IF(C432=0,"-",P432/C432)</f>
        <v>9.8730606488011286E-3</v>
      </c>
      <c r="M432" s="2">
        <f t="shared" si="78"/>
        <v>2.8208744710861277E-3</v>
      </c>
      <c r="N432" s="1">
        <v>333</v>
      </c>
      <c r="O432" s="1">
        <v>367</v>
      </c>
      <c r="P432" s="1">
        <v>7</v>
      </c>
      <c r="Q432" s="1">
        <v>0</v>
      </c>
      <c r="R432" s="1">
        <v>0</v>
      </c>
      <c r="S432" s="1">
        <v>2</v>
      </c>
      <c r="T432" s="73"/>
      <c r="U432" s="1"/>
      <c r="V432" s="1"/>
      <c r="W432" s="1">
        <v>0</v>
      </c>
      <c r="X432" s="1"/>
      <c r="Y432" s="1"/>
      <c r="Z432" s="1"/>
      <c r="AA432" s="1"/>
      <c r="AB432" s="1"/>
      <c r="AG432" t="str">
        <f t="shared" si="77"/>
        <v>Lovell</v>
      </c>
      <c r="AH432" t="s">
        <v>2904</v>
      </c>
      <c r="AI432">
        <v>2</v>
      </c>
      <c r="AJ432">
        <v>411</v>
      </c>
      <c r="AL432" t="s">
        <v>3913</v>
      </c>
      <c r="AM432" t="s">
        <v>4671</v>
      </c>
      <c r="AN432" t="s">
        <v>5224</v>
      </c>
      <c r="AO432" t="s">
        <v>355</v>
      </c>
      <c r="AP432" t="str">
        <f t="shared" ref="AP432:AP495" si="84">AL432&amp;AM432</f>
        <v>23017</v>
      </c>
      <c r="AQ432" t="s">
        <v>2389</v>
      </c>
      <c r="AR432" t="str">
        <f t="shared" si="76"/>
        <v>2341365</v>
      </c>
      <c r="AV432">
        <v>47.88</v>
      </c>
      <c r="AW432">
        <v>4.7</v>
      </c>
      <c r="AX432">
        <v>43.17</v>
      </c>
    </row>
    <row r="433" spans="1:50" hidden="1" outlineLevel="1">
      <c r="A433" t="s">
        <v>2902</v>
      </c>
      <c r="B433" s="11" t="s">
        <v>3145</v>
      </c>
      <c r="C433" s="1">
        <f t="shared" si="79"/>
        <v>197</v>
      </c>
      <c r="D433" s="7">
        <f>IF(N433&gt;0, RANK(N433,(N433:P433,Q433:AE433)),0)</f>
        <v>2</v>
      </c>
      <c r="E433" s="7">
        <f>IF(O433&gt;0,RANK(O433,(N433:P433,Q433:AE433)),0)</f>
        <v>1</v>
      </c>
      <c r="F433" s="7">
        <f t="shared" si="80"/>
        <v>0</v>
      </c>
      <c r="G433" s="1">
        <f t="shared" si="75"/>
        <v>28</v>
      </c>
      <c r="H433" s="2">
        <f t="shared" si="74"/>
        <v>0.14213197969543148</v>
      </c>
      <c r="I433" s="8"/>
      <c r="J433" s="2">
        <f t="shared" si="81"/>
        <v>0.42131979695431471</v>
      </c>
      <c r="K433" s="2">
        <f t="shared" si="82"/>
        <v>0.56345177664974622</v>
      </c>
      <c r="L433" s="2">
        <f t="shared" si="83"/>
        <v>0</v>
      </c>
      <c r="M433" s="2">
        <f t="shared" si="78"/>
        <v>1.5228426395939021E-2</v>
      </c>
      <c r="N433" s="1">
        <v>83</v>
      </c>
      <c r="O433" s="1">
        <v>111</v>
      </c>
      <c r="P433" s="1">
        <v>0</v>
      </c>
      <c r="Q433" s="1">
        <v>1</v>
      </c>
      <c r="R433" s="1">
        <v>2</v>
      </c>
      <c r="S433" s="1">
        <v>0</v>
      </c>
      <c r="T433" s="73"/>
      <c r="U433" s="1"/>
      <c r="V433" s="1"/>
      <c r="W433" s="1">
        <v>0</v>
      </c>
      <c r="X433" s="1"/>
      <c r="Y433" s="1"/>
      <c r="Z433" s="1"/>
      <c r="AA433" s="1"/>
      <c r="AB433" s="1"/>
      <c r="AG433" t="str">
        <f t="shared" si="77"/>
        <v>Lowell</v>
      </c>
      <c r="AH433" t="s">
        <v>1038</v>
      </c>
      <c r="AI433">
        <v>2</v>
      </c>
      <c r="AJ433">
        <v>135</v>
      </c>
      <c r="AL433" t="s">
        <v>3913</v>
      </c>
      <c r="AM433" t="s">
        <v>4672</v>
      </c>
      <c r="AN433" t="s">
        <v>4962</v>
      </c>
      <c r="AO433" t="s">
        <v>356</v>
      </c>
      <c r="AP433" t="str">
        <f t="shared" si="84"/>
        <v>23019</v>
      </c>
      <c r="AQ433" t="s">
        <v>2389</v>
      </c>
      <c r="AR433" t="str">
        <f t="shared" si="76"/>
        <v>2341435</v>
      </c>
      <c r="AV433">
        <v>40.1</v>
      </c>
      <c r="AW433">
        <v>1.91</v>
      </c>
      <c r="AX433">
        <v>38.19</v>
      </c>
    </row>
    <row r="434" spans="1:50" hidden="1" outlineLevel="1">
      <c r="A434" t="s">
        <v>1886</v>
      </c>
      <c r="B434" s="11" t="s">
        <v>3145</v>
      </c>
      <c r="C434" s="1">
        <f t="shared" si="79"/>
        <v>928</v>
      </c>
      <c r="D434" s="7">
        <f>IF(N434&gt;0, RANK(N434,(N434:P434,Q434:AE434)),0)</f>
        <v>1</v>
      </c>
      <c r="E434" s="7">
        <f>IF(O434&gt;0,RANK(O434,(N434:P434,Q434:AE434)),0)</f>
        <v>2</v>
      </c>
      <c r="F434" s="7">
        <f t="shared" si="80"/>
        <v>4</v>
      </c>
      <c r="G434" s="1">
        <f t="shared" si="75"/>
        <v>229</v>
      </c>
      <c r="H434" s="2">
        <f t="shared" si="74"/>
        <v>0.24676724137931033</v>
      </c>
      <c r="I434" s="8"/>
      <c r="J434" s="2">
        <f t="shared" si="81"/>
        <v>0.61637931034482762</v>
      </c>
      <c r="K434" s="2">
        <f t="shared" si="82"/>
        <v>0.36961206896551724</v>
      </c>
      <c r="L434" s="2">
        <f t="shared" si="83"/>
        <v>2.1551724137931034E-3</v>
      </c>
      <c r="M434" s="2">
        <f t="shared" si="78"/>
        <v>1.1853448275862034E-2</v>
      </c>
      <c r="N434" s="1">
        <v>572</v>
      </c>
      <c r="O434" s="1">
        <v>343</v>
      </c>
      <c r="P434" s="1">
        <v>2</v>
      </c>
      <c r="Q434" s="1">
        <v>1</v>
      </c>
      <c r="R434" s="1">
        <v>0</v>
      </c>
      <c r="S434" s="1">
        <v>10</v>
      </c>
      <c r="T434" s="73"/>
      <c r="U434" s="1"/>
      <c r="V434" s="1"/>
      <c r="W434" s="1">
        <v>0</v>
      </c>
      <c r="X434" s="1"/>
      <c r="Y434" s="1"/>
      <c r="Z434" s="1"/>
      <c r="AA434" s="1"/>
      <c r="AB434" s="1"/>
      <c r="AG434" t="str">
        <f t="shared" si="77"/>
        <v>Lubec</v>
      </c>
      <c r="AH434" t="s">
        <v>3830</v>
      </c>
      <c r="AI434">
        <v>2</v>
      </c>
      <c r="AJ434">
        <v>221</v>
      </c>
      <c r="AL434" t="s">
        <v>3913</v>
      </c>
      <c r="AM434" t="s">
        <v>3951</v>
      </c>
      <c r="AN434" t="s">
        <v>2760</v>
      </c>
      <c r="AO434" t="s">
        <v>82</v>
      </c>
      <c r="AP434" t="str">
        <f t="shared" si="84"/>
        <v>23029</v>
      </c>
      <c r="AQ434" t="s">
        <v>2389</v>
      </c>
      <c r="AR434" t="str">
        <f t="shared" si="76"/>
        <v>2341610</v>
      </c>
      <c r="AV434">
        <v>78.86</v>
      </c>
      <c r="AW434">
        <v>45.6</v>
      </c>
      <c r="AX434">
        <v>33.26</v>
      </c>
    </row>
    <row r="435" spans="1:50" hidden="1" outlineLevel="1">
      <c r="A435" t="s">
        <v>2903</v>
      </c>
      <c r="B435" s="11" t="s">
        <v>3145</v>
      </c>
      <c r="C435" s="1">
        <f t="shared" si="79"/>
        <v>209</v>
      </c>
      <c r="D435" s="7">
        <f>IF(N435&gt;0, RANK(N435,(N435:P435,Q435:AE435)),0)</f>
        <v>2</v>
      </c>
      <c r="E435" s="7">
        <f>IF(O435&gt;0,RANK(O435,(N435:P435,Q435:AE435)),0)</f>
        <v>1</v>
      </c>
      <c r="F435" s="7">
        <f t="shared" si="80"/>
        <v>0</v>
      </c>
      <c r="G435" s="1">
        <f t="shared" si="75"/>
        <v>41</v>
      </c>
      <c r="H435" s="2">
        <f t="shared" si="74"/>
        <v>0.19617224880382775</v>
      </c>
      <c r="I435" s="8"/>
      <c r="J435" s="2">
        <f t="shared" si="81"/>
        <v>0.39712918660287083</v>
      </c>
      <c r="K435" s="2">
        <f t="shared" si="82"/>
        <v>0.59330143540669855</v>
      </c>
      <c r="L435" s="2">
        <f t="shared" si="83"/>
        <v>0</v>
      </c>
      <c r="M435" s="2">
        <f t="shared" si="78"/>
        <v>9.5693779904306719E-3</v>
      </c>
      <c r="N435" s="1">
        <v>83</v>
      </c>
      <c r="O435" s="1">
        <v>124</v>
      </c>
      <c r="P435" s="1">
        <v>0</v>
      </c>
      <c r="Q435" s="1">
        <v>2</v>
      </c>
      <c r="R435" s="1">
        <v>0</v>
      </c>
      <c r="S435" s="1">
        <v>0</v>
      </c>
      <c r="T435" s="73"/>
      <c r="U435" s="1"/>
      <c r="V435" s="1"/>
      <c r="W435" s="1">
        <v>0</v>
      </c>
      <c r="X435" s="1"/>
      <c r="Y435" s="1"/>
      <c r="Z435" s="1"/>
      <c r="AA435" s="1"/>
      <c r="AB435" s="1"/>
      <c r="AG435" t="str">
        <f t="shared" si="77"/>
        <v>Ludlow</v>
      </c>
      <c r="AH435" t="s">
        <v>762</v>
      </c>
      <c r="AI435">
        <v>2</v>
      </c>
      <c r="AJ435">
        <v>56</v>
      </c>
      <c r="AL435" t="s">
        <v>3913</v>
      </c>
      <c r="AM435" t="s">
        <v>3989</v>
      </c>
      <c r="AN435" t="s">
        <v>4677</v>
      </c>
      <c r="AO435" t="s">
        <v>869</v>
      </c>
      <c r="AP435" t="str">
        <f t="shared" si="84"/>
        <v>23003</v>
      </c>
      <c r="AQ435" t="s">
        <v>2389</v>
      </c>
      <c r="AR435" t="str">
        <f t="shared" si="76"/>
        <v>2341715</v>
      </c>
      <c r="AV435">
        <v>21.98</v>
      </c>
      <c r="AW435">
        <v>0.01</v>
      </c>
      <c r="AX435">
        <v>21.97</v>
      </c>
    </row>
    <row r="436" spans="1:50" hidden="1" outlineLevel="1">
      <c r="A436" t="s">
        <v>2332</v>
      </c>
      <c r="B436" s="11" t="s">
        <v>3145</v>
      </c>
      <c r="C436" s="1">
        <f t="shared" si="79"/>
        <v>2329</v>
      </c>
      <c r="D436" s="7">
        <f>IF(N436&gt;0, RANK(N436,(N436:P436,Q436:AE436)),0)</f>
        <v>1</v>
      </c>
      <c r="E436" s="7">
        <f>IF(O436&gt;0,RANK(O436,(N436:P436,Q436:AE436)),0)</f>
        <v>2</v>
      </c>
      <c r="F436" s="7">
        <f t="shared" si="80"/>
        <v>3</v>
      </c>
      <c r="G436" s="1">
        <f t="shared" si="75"/>
        <v>69</v>
      </c>
      <c r="H436" s="2">
        <f t="shared" si="74"/>
        <v>2.9626449119793903E-2</v>
      </c>
      <c r="I436" s="8"/>
      <c r="J436" s="2">
        <f t="shared" si="81"/>
        <v>0.50407900386431947</v>
      </c>
      <c r="K436" s="2">
        <f t="shared" si="82"/>
        <v>0.47445255474452552</v>
      </c>
      <c r="L436" s="2">
        <f t="shared" si="83"/>
        <v>1.3739802490339202E-2</v>
      </c>
      <c r="M436" s="2">
        <f t="shared" si="78"/>
        <v>7.7286389008157999E-3</v>
      </c>
      <c r="N436" s="1">
        <v>1174</v>
      </c>
      <c r="O436" s="1">
        <v>1105</v>
      </c>
      <c r="P436" s="1">
        <v>32</v>
      </c>
      <c r="Q436" s="1">
        <v>10</v>
      </c>
      <c r="R436" s="1">
        <v>0</v>
      </c>
      <c r="S436" s="1">
        <v>8</v>
      </c>
      <c r="T436" s="73"/>
      <c r="U436" s="1"/>
      <c r="V436" s="1"/>
      <c r="W436" s="1">
        <v>0</v>
      </c>
      <c r="X436" s="1"/>
      <c r="Y436" s="1"/>
      <c r="Z436" s="1"/>
      <c r="AA436" s="1"/>
      <c r="AB436" s="1"/>
      <c r="AG436" t="str">
        <f t="shared" si="77"/>
        <v>Lyman</v>
      </c>
      <c r="AH436" t="s">
        <v>4359</v>
      </c>
      <c r="AI436">
        <v>1</v>
      </c>
      <c r="AJ436">
        <v>530</v>
      </c>
      <c r="AL436" t="s">
        <v>3913</v>
      </c>
      <c r="AM436" t="s">
        <v>3971</v>
      </c>
      <c r="AN436" t="s">
        <v>5224</v>
      </c>
      <c r="AO436" t="s">
        <v>870</v>
      </c>
      <c r="AP436" t="str">
        <f t="shared" si="84"/>
        <v>23031</v>
      </c>
      <c r="AQ436" t="s">
        <v>2389</v>
      </c>
      <c r="AR436" t="str">
        <f t="shared" si="76"/>
        <v>2341750</v>
      </c>
      <c r="AV436">
        <v>40.43</v>
      </c>
      <c r="AW436">
        <v>1.49</v>
      </c>
      <c r="AX436">
        <v>38.94</v>
      </c>
    </row>
    <row r="437" spans="1:50" hidden="1" outlineLevel="1">
      <c r="A437" t="s">
        <v>1887</v>
      </c>
      <c r="B437" s="11" t="s">
        <v>3145</v>
      </c>
      <c r="C437" s="1">
        <f t="shared" si="79"/>
        <v>1089</v>
      </c>
      <c r="D437" s="7">
        <f>IF(N437&gt;0, RANK(N437,(N437:P437,Q437:AE437)),0)</f>
        <v>1</v>
      </c>
      <c r="E437" s="7">
        <f>IF(O437&gt;0,RANK(O437,(N437:P437,Q437:AE437)),0)</f>
        <v>2</v>
      </c>
      <c r="F437" s="7">
        <f t="shared" si="80"/>
        <v>3</v>
      </c>
      <c r="G437" s="1">
        <f t="shared" si="75"/>
        <v>52</v>
      </c>
      <c r="H437" s="2">
        <f t="shared" si="74"/>
        <v>4.7750229568411386E-2</v>
      </c>
      <c r="I437" s="8"/>
      <c r="J437" s="2">
        <f t="shared" si="81"/>
        <v>0.51239669421487599</v>
      </c>
      <c r="K437" s="2">
        <f t="shared" si="82"/>
        <v>0.46464646464646464</v>
      </c>
      <c r="L437" s="2">
        <f t="shared" si="83"/>
        <v>1.4692378328741965E-2</v>
      </c>
      <c r="M437" s="2">
        <f t="shared" si="78"/>
        <v>8.2644628099174024E-3</v>
      </c>
      <c r="N437" s="1">
        <v>558</v>
      </c>
      <c r="O437" s="1">
        <v>506</v>
      </c>
      <c r="P437" s="1">
        <v>16</v>
      </c>
      <c r="Q437" s="1">
        <v>2</v>
      </c>
      <c r="R437" s="1">
        <v>0</v>
      </c>
      <c r="S437" s="1">
        <v>7</v>
      </c>
      <c r="T437" s="73"/>
      <c r="U437" s="1"/>
      <c r="V437" s="1"/>
      <c r="W437" s="1">
        <v>0</v>
      </c>
      <c r="X437" s="1"/>
      <c r="Y437" s="1"/>
      <c r="Z437" s="1"/>
      <c r="AA437" s="1"/>
      <c r="AB437" s="1"/>
      <c r="AG437" t="str">
        <f t="shared" si="77"/>
        <v>Machias</v>
      </c>
      <c r="AH437" t="s">
        <v>3830</v>
      </c>
      <c r="AI437">
        <v>2</v>
      </c>
      <c r="AJ437">
        <v>278</v>
      </c>
      <c r="AL437" t="s">
        <v>3913</v>
      </c>
      <c r="AM437" t="s">
        <v>3951</v>
      </c>
      <c r="AN437" t="s">
        <v>4016</v>
      </c>
      <c r="AO437" t="s">
        <v>284</v>
      </c>
      <c r="AP437" t="str">
        <f t="shared" si="84"/>
        <v>23029</v>
      </c>
      <c r="AQ437" t="s">
        <v>2389</v>
      </c>
      <c r="AR437" t="str">
        <f t="shared" si="76"/>
        <v>2341960</v>
      </c>
      <c r="AV437">
        <v>14.79</v>
      </c>
      <c r="AW437">
        <v>0.9</v>
      </c>
      <c r="AX437">
        <v>13.89</v>
      </c>
    </row>
    <row r="438" spans="1:50" hidden="1" outlineLevel="1">
      <c r="A438" t="s">
        <v>1888</v>
      </c>
      <c r="B438" s="11" t="s">
        <v>3145</v>
      </c>
      <c r="C438" s="1">
        <f t="shared" si="79"/>
        <v>472</v>
      </c>
      <c r="D438" s="7">
        <f>IF(N438&gt;0, RANK(N438,(N438:P438,Q438:AE438)),0)</f>
        <v>2</v>
      </c>
      <c r="E438" s="7">
        <f>IF(O438&gt;0,RANK(O438,(N438:P438,Q438:AE438)),0)</f>
        <v>1</v>
      </c>
      <c r="F438" s="7">
        <f t="shared" si="80"/>
        <v>3</v>
      </c>
      <c r="G438" s="1">
        <f t="shared" si="75"/>
        <v>37</v>
      </c>
      <c r="H438" s="2">
        <f t="shared" si="74"/>
        <v>7.8389830508474576E-2</v>
      </c>
      <c r="I438" s="8"/>
      <c r="J438" s="2">
        <f t="shared" si="81"/>
        <v>0.45127118644067798</v>
      </c>
      <c r="K438" s="2">
        <f t="shared" si="82"/>
        <v>0.52966101694915257</v>
      </c>
      <c r="L438" s="2">
        <f t="shared" si="83"/>
        <v>1.2711864406779662E-2</v>
      </c>
      <c r="M438" s="2">
        <f t="shared" si="78"/>
        <v>6.3559322033897789E-3</v>
      </c>
      <c r="N438" s="1">
        <v>213</v>
      </c>
      <c r="O438" s="1">
        <v>250</v>
      </c>
      <c r="P438" s="1">
        <v>6</v>
      </c>
      <c r="Q438" s="1">
        <v>1</v>
      </c>
      <c r="R438" s="1">
        <v>1</v>
      </c>
      <c r="S438" s="1">
        <v>1</v>
      </c>
      <c r="T438" s="73"/>
      <c r="U438" s="1"/>
      <c r="V438" s="1"/>
      <c r="W438" s="1">
        <v>0</v>
      </c>
      <c r="X438" s="1"/>
      <c r="Y438" s="1"/>
      <c r="Z438" s="1"/>
      <c r="AA438" s="1"/>
      <c r="AB438" s="1"/>
      <c r="AG438" t="str">
        <f t="shared" si="77"/>
        <v>Machiasport</v>
      </c>
      <c r="AH438" t="s">
        <v>3830</v>
      </c>
      <c r="AI438">
        <v>2</v>
      </c>
      <c r="AJ438">
        <v>279</v>
      </c>
      <c r="AL438" t="s">
        <v>3913</v>
      </c>
      <c r="AM438" t="s">
        <v>3951</v>
      </c>
      <c r="AN438" t="s">
        <v>4416</v>
      </c>
      <c r="AO438" t="s">
        <v>287</v>
      </c>
      <c r="AP438" t="str">
        <f t="shared" si="84"/>
        <v>23029</v>
      </c>
      <c r="AQ438" t="s">
        <v>2389</v>
      </c>
      <c r="AR438" t="str">
        <f t="shared" si="76"/>
        <v>2342100</v>
      </c>
      <c r="AV438">
        <v>62.27</v>
      </c>
      <c r="AW438">
        <v>40.92</v>
      </c>
      <c r="AX438">
        <v>21.34</v>
      </c>
    </row>
    <row r="439" spans="1:50" hidden="1" outlineLevel="1">
      <c r="A439" t="s">
        <v>5100</v>
      </c>
      <c r="B439" s="11" t="s">
        <v>3145</v>
      </c>
      <c r="C439" s="1">
        <f t="shared" si="79"/>
        <v>97</v>
      </c>
      <c r="D439" s="7">
        <f>IF(N439&gt;0, RANK(N439,(N439:P439,Q439:AE439)),0)</f>
        <v>1</v>
      </c>
      <c r="E439" s="7">
        <f>IF(O439&gt;0,RANK(O439,(N439:P439,Q439:AE439)),0)</f>
        <v>2</v>
      </c>
      <c r="F439" s="7">
        <f t="shared" si="80"/>
        <v>3</v>
      </c>
      <c r="G439" s="1">
        <f t="shared" si="75"/>
        <v>7</v>
      </c>
      <c r="H439" s="2">
        <f t="shared" si="74"/>
        <v>7.2164948453608241E-2</v>
      </c>
      <c r="I439" s="8"/>
      <c r="J439" s="2">
        <f t="shared" si="81"/>
        <v>0.52577319587628868</v>
      </c>
      <c r="K439" s="2">
        <f t="shared" si="82"/>
        <v>0.45360824742268041</v>
      </c>
      <c r="L439" s="2">
        <f t="shared" si="83"/>
        <v>1.0309278350515464E-2</v>
      </c>
      <c r="M439" s="2">
        <f t="shared" si="78"/>
        <v>1.0309278350515446E-2</v>
      </c>
      <c r="N439" s="1">
        <v>51</v>
      </c>
      <c r="O439" s="1">
        <v>44</v>
      </c>
      <c r="P439" s="1">
        <v>1</v>
      </c>
      <c r="Q439" s="1">
        <v>0</v>
      </c>
      <c r="R439" s="1">
        <v>0</v>
      </c>
      <c r="S439" s="1">
        <v>1</v>
      </c>
      <c r="T439" s="73"/>
      <c r="U439" s="1"/>
      <c r="V439" s="1"/>
      <c r="W439" s="1">
        <v>0</v>
      </c>
      <c r="X439" s="1"/>
      <c r="Y439" s="1"/>
      <c r="Z439" s="1"/>
      <c r="AA439" s="1"/>
      <c r="AB439" s="1"/>
      <c r="AG439" t="str">
        <f t="shared" si="77"/>
        <v>Macwahoc</v>
      </c>
      <c r="AH439" t="s">
        <v>762</v>
      </c>
      <c r="AI439">
        <v>2</v>
      </c>
      <c r="AJ439">
        <v>86</v>
      </c>
      <c r="AL439" t="s">
        <v>3913</v>
      </c>
      <c r="AM439" t="s">
        <v>3989</v>
      </c>
      <c r="AN439" t="s">
        <v>2017</v>
      </c>
      <c r="AO439" t="s">
        <v>1511</v>
      </c>
      <c r="AP439" t="str">
        <f t="shared" si="84"/>
        <v>23003</v>
      </c>
      <c r="AQ439" t="s">
        <v>486</v>
      </c>
      <c r="AR439" t="str">
        <f t="shared" si="76"/>
        <v>2342450</v>
      </c>
      <c r="AV439">
        <v>29.42</v>
      </c>
      <c r="AW439">
        <v>0.16</v>
      </c>
      <c r="AX439">
        <v>29.26</v>
      </c>
    </row>
    <row r="440" spans="1:50" hidden="1" outlineLevel="1">
      <c r="A440" t="s">
        <v>2503</v>
      </c>
      <c r="B440" s="11" t="s">
        <v>3145</v>
      </c>
      <c r="C440" s="1">
        <f t="shared" si="79"/>
        <v>2185</v>
      </c>
      <c r="D440" s="7">
        <f>IF(N440&gt;0, RANK(N440,(N440:P440,Q440:AE440)),0)</f>
        <v>1</v>
      </c>
      <c r="E440" s="7">
        <f>IF(O440&gt;0,RANK(O440,(N440:P440,Q440:AE440)),0)</f>
        <v>2</v>
      </c>
      <c r="F440" s="7">
        <f t="shared" si="80"/>
        <v>3</v>
      </c>
      <c r="G440" s="1">
        <f t="shared" si="75"/>
        <v>1049</v>
      </c>
      <c r="H440" s="2">
        <f t="shared" si="74"/>
        <v>0.48009153318077802</v>
      </c>
      <c r="I440" s="8"/>
      <c r="J440" s="2">
        <f t="shared" si="81"/>
        <v>0.73272311212814645</v>
      </c>
      <c r="K440" s="2">
        <f t="shared" si="82"/>
        <v>0.25263157894736843</v>
      </c>
      <c r="L440" s="2">
        <f t="shared" si="83"/>
        <v>1.0983981693363844E-2</v>
      </c>
      <c r="M440" s="2">
        <f t="shared" si="78"/>
        <v>3.661327231121279E-3</v>
      </c>
      <c r="N440" s="1">
        <v>1601</v>
      </c>
      <c r="O440" s="1">
        <v>552</v>
      </c>
      <c r="P440" s="1">
        <v>24</v>
      </c>
      <c r="Q440" s="1">
        <v>1</v>
      </c>
      <c r="R440" s="1">
        <v>4</v>
      </c>
      <c r="S440" s="1">
        <v>3</v>
      </c>
      <c r="T440" s="73"/>
      <c r="U440" s="1"/>
      <c r="V440" s="1"/>
      <c r="W440" s="1">
        <v>0</v>
      </c>
      <c r="X440" s="1"/>
      <c r="Y440" s="1"/>
      <c r="Z440" s="1"/>
      <c r="AA440" s="1"/>
      <c r="AB440" s="1"/>
      <c r="AG440" t="str">
        <f t="shared" si="77"/>
        <v>Madawaska</v>
      </c>
      <c r="AH440" t="s">
        <v>762</v>
      </c>
      <c r="AI440">
        <v>2</v>
      </c>
      <c r="AJ440">
        <v>2</v>
      </c>
      <c r="AL440" t="s">
        <v>3913</v>
      </c>
      <c r="AM440" t="s">
        <v>3989</v>
      </c>
      <c r="AN440" t="s">
        <v>3795</v>
      </c>
      <c r="AO440" t="s">
        <v>1512</v>
      </c>
      <c r="AP440" t="str">
        <f t="shared" si="84"/>
        <v>23003</v>
      </c>
      <c r="AQ440" t="s">
        <v>2389</v>
      </c>
      <c r="AR440" t="str">
        <f t="shared" si="76"/>
        <v>2342520</v>
      </c>
      <c r="AV440">
        <v>56.46</v>
      </c>
      <c r="AW440">
        <v>0.8</v>
      </c>
      <c r="AX440">
        <v>55.66</v>
      </c>
    </row>
    <row r="441" spans="1:50" hidden="1" outlineLevel="1">
      <c r="A441" t="s">
        <v>5180</v>
      </c>
      <c r="B441" s="11" t="s">
        <v>3145</v>
      </c>
      <c r="C441" s="1">
        <f t="shared" si="79"/>
        <v>97</v>
      </c>
      <c r="D441" s="7">
        <f>IF(N441&gt;0, RANK(N441,(N441:P441,Q441:AE441)),0)</f>
        <v>1</v>
      </c>
      <c r="E441" s="7">
        <f>IF(O441&gt;0,RANK(O441,(N441:P441,Q441:AE441)),0)</f>
        <v>2</v>
      </c>
      <c r="F441" s="7">
        <f t="shared" si="80"/>
        <v>3</v>
      </c>
      <c r="G441" s="1">
        <f t="shared" si="75"/>
        <v>4</v>
      </c>
      <c r="H441" s="2">
        <f t="shared" si="74"/>
        <v>4.1237113402061855E-2</v>
      </c>
      <c r="I441" s="8"/>
      <c r="J441" s="2">
        <f t="shared" si="81"/>
        <v>0.51546391752577314</v>
      </c>
      <c r="K441" s="2">
        <f t="shared" si="82"/>
        <v>0.47422680412371132</v>
      </c>
      <c r="L441" s="2">
        <f t="shared" si="83"/>
        <v>1.0309278350515464E-2</v>
      </c>
      <c r="M441" s="2">
        <f t="shared" si="78"/>
        <v>7.4593109467002705E-17</v>
      </c>
      <c r="N441" s="1">
        <v>50</v>
      </c>
      <c r="O441" s="1">
        <v>46</v>
      </c>
      <c r="P441" s="1">
        <v>1</v>
      </c>
      <c r="Q441" s="1">
        <v>0</v>
      </c>
      <c r="R441" s="1">
        <v>0</v>
      </c>
      <c r="S441" s="1">
        <v>0</v>
      </c>
      <c r="T441" s="73"/>
      <c r="U441" s="1"/>
      <c r="V441" s="1"/>
      <c r="W441" s="1">
        <v>0</v>
      </c>
      <c r="X441" s="1"/>
      <c r="Y441" s="1"/>
      <c r="Z441" s="1"/>
      <c r="AA441" s="1"/>
      <c r="AB441" s="1"/>
      <c r="AG441" t="str">
        <f>A441</f>
        <v>Madawaska Lake</v>
      </c>
      <c r="AH441" t="s">
        <v>762</v>
      </c>
      <c r="AI441">
        <v>2</v>
      </c>
      <c r="AJ441" t="e">
        <v>#N/A</v>
      </c>
      <c r="AL441" t="s">
        <v>3913</v>
      </c>
      <c r="AM441" t="s">
        <v>3989</v>
      </c>
      <c r="AO441">
        <v>42550</v>
      </c>
      <c r="AP441" t="str">
        <f t="shared" si="84"/>
        <v>23003</v>
      </c>
      <c r="AQ441" t="s">
        <v>4597</v>
      </c>
      <c r="AR441" t="str">
        <f t="shared" si="76"/>
        <v>2342550</v>
      </c>
    </row>
    <row r="442" spans="1:50" hidden="1" outlineLevel="1">
      <c r="A442" t="s">
        <v>3697</v>
      </c>
      <c r="B442" s="11" t="s">
        <v>3145</v>
      </c>
      <c r="C442" s="1">
        <f t="shared" si="79"/>
        <v>2402</v>
      </c>
      <c r="D442" s="7">
        <f>IF(N442&gt;0, RANK(N442,(N442:P442,Q442:AE442)),0)</f>
        <v>1</v>
      </c>
      <c r="E442" s="7">
        <f>IF(O442&gt;0,RANK(O442,(N442:P442,Q442:AE442)),0)</f>
        <v>2</v>
      </c>
      <c r="F442" s="7">
        <f t="shared" si="80"/>
        <v>3</v>
      </c>
      <c r="G442" s="1">
        <f t="shared" si="75"/>
        <v>240</v>
      </c>
      <c r="H442" s="2">
        <f t="shared" si="74"/>
        <v>9.9916736053288921E-2</v>
      </c>
      <c r="I442" s="8"/>
      <c r="J442" s="2">
        <f t="shared" si="81"/>
        <v>0.5424646128226478</v>
      </c>
      <c r="K442" s="2">
        <f t="shared" si="82"/>
        <v>0.44254787676935886</v>
      </c>
      <c r="L442" s="2">
        <f t="shared" si="83"/>
        <v>9.1590341382181521E-3</v>
      </c>
      <c r="M442" s="2">
        <f t="shared" si="78"/>
        <v>5.8284762697751909E-3</v>
      </c>
      <c r="N442" s="1">
        <v>1303</v>
      </c>
      <c r="O442" s="1">
        <v>1063</v>
      </c>
      <c r="P442" s="1">
        <v>22</v>
      </c>
      <c r="Q442" s="1">
        <v>1</v>
      </c>
      <c r="R442" s="1">
        <v>4</v>
      </c>
      <c r="S442" s="1">
        <v>9</v>
      </c>
      <c r="T442" s="73"/>
      <c r="U442" s="1"/>
      <c r="V442" s="1"/>
      <c r="W442" s="1">
        <v>0</v>
      </c>
      <c r="X442" s="1"/>
      <c r="Y442" s="1"/>
      <c r="Z442" s="1"/>
      <c r="AA442" s="1"/>
      <c r="AB442" s="1"/>
      <c r="AG442" t="str">
        <f t="shared" si="77"/>
        <v>Madison</v>
      </c>
      <c r="AH442" t="s">
        <v>2304</v>
      </c>
      <c r="AI442">
        <v>2</v>
      </c>
      <c r="AJ442">
        <v>226</v>
      </c>
      <c r="AL442" t="s">
        <v>3913</v>
      </c>
      <c r="AM442" t="s">
        <v>3949</v>
      </c>
      <c r="AN442" t="s">
        <v>5224</v>
      </c>
      <c r="AO442" t="s">
        <v>1497</v>
      </c>
      <c r="AP442" t="str">
        <f t="shared" si="84"/>
        <v>23025</v>
      </c>
      <c r="AQ442" t="s">
        <v>2389</v>
      </c>
      <c r="AR442" t="str">
        <f t="shared" si="76"/>
        <v>2342660</v>
      </c>
      <c r="AV442">
        <v>54.61</v>
      </c>
      <c r="AW442">
        <v>2.85</v>
      </c>
      <c r="AX442">
        <v>51.76</v>
      </c>
    </row>
    <row r="443" spans="1:50" hidden="1" outlineLevel="1">
      <c r="A443" t="s">
        <v>3576</v>
      </c>
      <c r="B443" s="11" t="s">
        <v>3145</v>
      </c>
      <c r="C443" s="1">
        <f t="shared" si="79"/>
        <v>108</v>
      </c>
      <c r="D443" s="7">
        <f>IF(N443&gt;0, RANK(N443,(N443:P443,Q443:AE443)),0)</f>
        <v>1</v>
      </c>
      <c r="E443" s="7">
        <f>IF(O443&gt;0,RANK(O443,(N443:P443,Q443:AE443)),0)</f>
        <v>2</v>
      </c>
      <c r="F443" s="7">
        <f t="shared" si="80"/>
        <v>3</v>
      </c>
      <c r="G443" s="1">
        <f t="shared" si="75"/>
        <v>22</v>
      </c>
      <c r="H443" s="2">
        <f t="shared" si="74"/>
        <v>0.20370370370370369</v>
      </c>
      <c r="I443" s="8"/>
      <c r="J443" s="2">
        <f t="shared" si="81"/>
        <v>0.58333333333333337</v>
      </c>
      <c r="K443" s="2">
        <f t="shared" si="82"/>
        <v>0.37962962962962965</v>
      </c>
      <c r="L443" s="2">
        <f t="shared" si="83"/>
        <v>1.8518518518518517E-2</v>
      </c>
      <c r="M443" s="2">
        <f t="shared" si="78"/>
        <v>1.8518518518518462E-2</v>
      </c>
      <c r="N443" s="1">
        <v>63</v>
      </c>
      <c r="O443" s="1">
        <v>41</v>
      </c>
      <c r="P443" s="1">
        <v>2</v>
      </c>
      <c r="Q443" s="1">
        <v>0</v>
      </c>
      <c r="R443" s="1">
        <v>0</v>
      </c>
      <c r="S443" s="1">
        <v>2</v>
      </c>
      <c r="T443" s="73"/>
      <c r="U443" s="1"/>
      <c r="V443" s="1"/>
      <c r="W443" s="1">
        <v>0</v>
      </c>
      <c r="X443" s="1"/>
      <c r="Y443" s="1"/>
      <c r="Z443" s="1"/>
      <c r="AA443" s="1"/>
      <c r="AB443" s="1"/>
      <c r="AG443" t="str">
        <f t="shared" si="77"/>
        <v>Madrid</v>
      </c>
      <c r="AH443" t="s">
        <v>3082</v>
      </c>
      <c r="AI443">
        <v>2</v>
      </c>
      <c r="AJ443">
        <v>205</v>
      </c>
      <c r="AL443" t="s">
        <v>3913</v>
      </c>
      <c r="AM443" t="s">
        <v>2597</v>
      </c>
      <c r="AN443" t="s">
        <v>4019</v>
      </c>
      <c r="AO443" t="s">
        <v>1498</v>
      </c>
      <c r="AP443" t="str">
        <f t="shared" si="84"/>
        <v>23007</v>
      </c>
      <c r="AQ443" t="s">
        <v>4597</v>
      </c>
      <c r="AR443" t="str">
        <f t="shared" si="76"/>
        <v>2342765</v>
      </c>
      <c r="AV443">
        <v>41.79</v>
      </c>
      <c r="AW443">
        <v>0.06</v>
      </c>
      <c r="AX443">
        <v>41.73</v>
      </c>
    </row>
    <row r="444" spans="1:50" hidden="1" outlineLevel="1">
      <c r="A444" t="s">
        <v>5101</v>
      </c>
      <c r="B444" s="11" t="s">
        <v>3145</v>
      </c>
      <c r="C444" s="1">
        <f t="shared" si="79"/>
        <v>18</v>
      </c>
      <c r="D444" s="7">
        <f>IF(N444&gt;0, RANK(N444,(N444:P444,Q444:AE444)),0)</f>
        <v>2</v>
      </c>
      <c r="E444" s="7">
        <f>IF(O444&gt;0,RANK(O444,(N444:P444,Q444:AE444)),0)</f>
        <v>1</v>
      </c>
      <c r="F444" s="7">
        <f t="shared" si="80"/>
        <v>0</v>
      </c>
      <c r="G444" s="1">
        <f t="shared" si="75"/>
        <v>10</v>
      </c>
      <c r="H444" s="2">
        <f t="shared" si="74"/>
        <v>0.55555555555555558</v>
      </c>
      <c r="I444" s="8"/>
      <c r="J444" s="2">
        <f t="shared" si="81"/>
        <v>0.22222222222222221</v>
      </c>
      <c r="K444" s="2">
        <f t="shared" si="82"/>
        <v>0.77777777777777779</v>
      </c>
      <c r="L444" s="2">
        <f t="shared" si="83"/>
        <v>0</v>
      </c>
      <c r="M444" s="2">
        <f t="shared" si="78"/>
        <v>0</v>
      </c>
      <c r="N444" s="1">
        <v>4</v>
      </c>
      <c r="O444" s="1">
        <v>14</v>
      </c>
      <c r="P444" s="1">
        <v>0</v>
      </c>
      <c r="Q444" s="1">
        <v>0</v>
      </c>
      <c r="R444" s="1">
        <v>0</v>
      </c>
      <c r="S444" s="1">
        <v>0</v>
      </c>
      <c r="T444" s="73"/>
      <c r="U444" s="1"/>
      <c r="V444" s="1"/>
      <c r="W444" s="1">
        <v>0</v>
      </c>
      <c r="X444" s="1"/>
      <c r="Y444" s="1"/>
      <c r="Z444" s="1"/>
      <c r="AA444" s="1"/>
      <c r="AB444" s="1"/>
      <c r="AG444" t="str">
        <f t="shared" si="77"/>
        <v>Magalloway</v>
      </c>
      <c r="AH444" t="s">
        <v>2904</v>
      </c>
      <c r="AI444">
        <v>2</v>
      </c>
      <c r="AJ444">
        <v>223</v>
      </c>
      <c r="AL444" t="s">
        <v>3913</v>
      </c>
      <c r="AM444" t="s">
        <v>4671</v>
      </c>
      <c r="AN444" t="s">
        <v>4264</v>
      </c>
      <c r="AO444" t="s">
        <v>1801</v>
      </c>
      <c r="AP444" t="str">
        <f t="shared" si="84"/>
        <v>23017</v>
      </c>
      <c r="AQ444" t="s">
        <v>486</v>
      </c>
      <c r="AR444" t="str">
        <f t="shared" si="76"/>
        <v>2342835</v>
      </c>
      <c r="AV444">
        <v>54.17</v>
      </c>
      <c r="AW444">
        <v>5.78</v>
      </c>
      <c r="AX444">
        <v>48.39</v>
      </c>
    </row>
    <row r="445" spans="1:50" hidden="1" outlineLevel="1">
      <c r="A445" t="s">
        <v>1951</v>
      </c>
      <c r="B445" s="11" t="s">
        <v>3145</v>
      </c>
      <c r="C445" s="1">
        <f t="shared" si="79"/>
        <v>1623</v>
      </c>
      <c r="D445" s="7">
        <f>IF(N445&gt;0, RANK(N445,(N445:P445,Q445:AE445)),0)</f>
        <v>2</v>
      </c>
      <c r="E445" s="7">
        <f>IF(O445&gt;0,RANK(O445,(N445:P445,Q445:AE445)),0)</f>
        <v>1</v>
      </c>
      <c r="F445" s="7">
        <f t="shared" si="80"/>
        <v>3</v>
      </c>
      <c r="G445" s="1">
        <f t="shared" si="75"/>
        <v>5</v>
      </c>
      <c r="H445" s="2">
        <f t="shared" si="74"/>
        <v>3.0807147258163892E-3</v>
      </c>
      <c r="I445" s="8"/>
      <c r="J445" s="2">
        <f t="shared" si="81"/>
        <v>0.49168207024029575</v>
      </c>
      <c r="K445" s="2">
        <f t="shared" si="82"/>
        <v>0.49476278496611215</v>
      </c>
      <c r="L445" s="2">
        <f t="shared" si="83"/>
        <v>9.242144177449169E-3</v>
      </c>
      <c r="M445" s="2">
        <f t="shared" si="78"/>
        <v>4.3130006161429309E-3</v>
      </c>
      <c r="N445" s="1">
        <v>798</v>
      </c>
      <c r="O445" s="1">
        <v>803</v>
      </c>
      <c r="P445" s="1">
        <v>15</v>
      </c>
      <c r="Q445" s="1">
        <v>1</v>
      </c>
      <c r="R445" s="1">
        <v>0</v>
      </c>
      <c r="S445" s="1">
        <v>6</v>
      </c>
      <c r="T445" s="73"/>
      <c r="U445" s="1"/>
      <c r="V445" s="1"/>
      <c r="W445" s="1">
        <v>0</v>
      </c>
      <c r="X445" s="1"/>
      <c r="Y445" s="1"/>
      <c r="Z445" s="1"/>
      <c r="AA445" s="1"/>
      <c r="AB445" s="1"/>
      <c r="AG445" t="str">
        <f t="shared" si="77"/>
        <v>Manchester</v>
      </c>
      <c r="AH445" t="s">
        <v>2725</v>
      </c>
      <c r="AI445">
        <v>1</v>
      </c>
      <c r="AJ445">
        <v>373</v>
      </c>
      <c r="AL445" t="s">
        <v>3913</v>
      </c>
      <c r="AM445" t="s">
        <v>3234</v>
      </c>
      <c r="AN445" t="s">
        <v>4002</v>
      </c>
      <c r="AO445" t="s">
        <v>558</v>
      </c>
      <c r="AP445" t="str">
        <f t="shared" si="84"/>
        <v>23011</v>
      </c>
      <c r="AQ445" t="s">
        <v>2389</v>
      </c>
      <c r="AR445" t="str">
        <f t="shared" si="76"/>
        <v>2343080</v>
      </c>
      <c r="AV445">
        <v>22.42</v>
      </c>
      <c r="AW445">
        <v>1.22</v>
      </c>
      <c r="AX445">
        <v>21.2</v>
      </c>
    </row>
    <row r="446" spans="1:50" hidden="1" outlineLevel="1">
      <c r="A446" t="s">
        <v>3156</v>
      </c>
      <c r="B446" s="11" t="s">
        <v>3145</v>
      </c>
      <c r="C446" s="1">
        <f t="shared" si="79"/>
        <v>1070</v>
      </c>
      <c r="D446" s="7">
        <f>IF(N446&gt;0, RANK(N446,(N446:P446,Q446:AE446)),0)</f>
        <v>2</v>
      </c>
      <c r="E446" s="7">
        <f>IF(O446&gt;0,RANK(O446,(N446:P446,Q446:AE446)),0)</f>
        <v>1</v>
      </c>
      <c r="F446" s="7">
        <f t="shared" si="80"/>
        <v>3</v>
      </c>
      <c r="G446" s="1">
        <f t="shared" si="75"/>
        <v>136</v>
      </c>
      <c r="H446" s="2">
        <f t="shared" si="74"/>
        <v>0.12710280373831775</v>
      </c>
      <c r="I446" s="8"/>
      <c r="J446" s="2">
        <f t="shared" si="81"/>
        <v>0.42803738317757012</v>
      </c>
      <c r="K446" s="2">
        <f t="shared" si="82"/>
        <v>0.55514018691588785</v>
      </c>
      <c r="L446" s="2">
        <f t="shared" si="83"/>
        <v>1.1214953271028037E-2</v>
      </c>
      <c r="M446" s="2">
        <f t="shared" si="78"/>
        <v>5.6074766355139992E-3</v>
      </c>
      <c r="N446" s="1">
        <v>458</v>
      </c>
      <c r="O446" s="1">
        <v>594</v>
      </c>
      <c r="P446" s="1">
        <v>12</v>
      </c>
      <c r="Q446" s="1">
        <v>1</v>
      </c>
      <c r="R446" s="1">
        <v>1</v>
      </c>
      <c r="S446" s="1">
        <v>4</v>
      </c>
      <c r="T446" s="73"/>
      <c r="U446" s="1"/>
      <c r="V446" s="1"/>
      <c r="W446" s="1">
        <v>0</v>
      </c>
      <c r="X446" s="1"/>
      <c r="Y446" s="1"/>
      <c r="Z446" s="1"/>
      <c r="AA446" s="1"/>
      <c r="AB446" s="1"/>
      <c r="AG446" t="str">
        <f t="shared" si="77"/>
        <v>Mapleton</v>
      </c>
      <c r="AH446" t="s">
        <v>762</v>
      </c>
      <c r="AI446">
        <v>2</v>
      </c>
      <c r="AJ446">
        <v>32</v>
      </c>
      <c r="AL446" t="s">
        <v>3913</v>
      </c>
      <c r="AM446" t="s">
        <v>3989</v>
      </c>
      <c r="AN446" t="s">
        <v>579</v>
      </c>
      <c r="AO446" t="s">
        <v>559</v>
      </c>
      <c r="AP446" t="str">
        <f t="shared" si="84"/>
        <v>23003</v>
      </c>
      <c r="AQ446" t="s">
        <v>2389</v>
      </c>
      <c r="AR446" t="str">
        <f t="shared" si="76"/>
        <v>2343255</v>
      </c>
      <c r="AV446">
        <v>34.42</v>
      </c>
      <c r="AW446">
        <v>0.37</v>
      </c>
      <c r="AX446">
        <v>34.049999999999997</v>
      </c>
    </row>
    <row r="447" spans="1:50" hidden="1" outlineLevel="1">
      <c r="A447" t="s">
        <v>2174</v>
      </c>
      <c r="B447" s="11" t="s">
        <v>3145</v>
      </c>
      <c r="C447" s="1">
        <f t="shared" si="79"/>
        <v>242</v>
      </c>
      <c r="D447" s="7">
        <f>IF(N447&gt;0, RANK(N447,(N447:P447,Q447:AE447)),0)</f>
        <v>2</v>
      </c>
      <c r="E447" s="7">
        <f>IF(O447&gt;0,RANK(O447,(N447:P447,Q447:AE447)),0)</f>
        <v>1</v>
      </c>
      <c r="F447" s="7">
        <f t="shared" si="80"/>
        <v>3</v>
      </c>
      <c r="G447" s="1">
        <f t="shared" si="75"/>
        <v>51</v>
      </c>
      <c r="H447" s="2">
        <f t="shared" si="74"/>
        <v>0.21074380165289255</v>
      </c>
      <c r="I447" s="8"/>
      <c r="J447" s="2">
        <f t="shared" si="81"/>
        <v>0.38429752066115702</v>
      </c>
      <c r="K447" s="2">
        <f t="shared" si="82"/>
        <v>0.5950413223140496</v>
      </c>
      <c r="L447" s="2">
        <f t="shared" si="83"/>
        <v>8.2644628099173556E-3</v>
      </c>
      <c r="M447" s="2">
        <f t="shared" si="78"/>
        <v>1.2396694214876075E-2</v>
      </c>
      <c r="N447" s="1">
        <v>93</v>
      </c>
      <c r="O447" s="1">
        <v>144</v>
      </c>
      <c r="P447" s="1">
        <v>2</v>
      </c>
      <c r="Q447" s="1">
        <v>1</v>
      </c>
      <c r="R447" s="1">
        <v>0</v>
      </c>
      <c r="S447" s="1">
        <v>2</v>
      </c>
      <c r="T447" s="73"/>
      <c r="U447" s="1"/>
      <c r="V447" s="1"/>
      <c r="W447" s="1">
        <v>0</v>
      </c>
      <c r="X447" s="1"/>
      <c r="Y447" s="1"/>
      <c r="Z447" s="1"/>
      <c r="AA447" s="1"/>
      <c r="AB447" s="1"/>
      <c r="AG447" t="str">
        <f t="shared" si="77"/>
        <v>Mariaville</v>
      </c>
      <c r="AH447" t="s">
        <v>5079</v>
      </c>
      <c r="AI447">
        <v>2</v>
      </c>
      <c r="AJ447">
        <v>251</v>
      </c>
      <c r="AL447" t="s">
        <v>3913</v>
      </c>
      <c r="AM447" t="s">
        <v>3218</v>
      </c>
      <c r="AN447" t="s">
        <v>4202</v>
      </c>
      <c r="AO447" t="s">
        <v>560</v>
      </c>
      <c r="AP447" t="str">
        <f t="shared" si="84"/>
        <v>23009</v>
      </c>
      <c r="AQ447" t="s">
        <v>2389</v>
      </c>
      <c r="AR447" t="str">
        <f t="shared" si="76"/>
        <v>2343430</v>
      </c>
      <c r="AV447">
        <v>47.16</v>
      </c>
      <c r="AW447">
        <v>8.2100000000000009</v>
      </c>
      <c r="AX447">
        <v>38.950000000000003</v>
      </c>
    </row>
    <row r="448" spans="1:50" hidden="1" outlineLevel="1">
      <c r="A448" t="s">
        <v>2510</v>
      </c>
      <c r="B448" s="11" t="s">
        <v>3145</v>
      </c>
      <c r="C448" s="1">
        <f t="shared" si="79"/>
        <v>836</v>
      </c>
      <c r="D448" s="7">
        <f>IF(N448&gt;0, RANK(N448,(N448:P448,Q448:AE448)),0)</f>
        <v>2</v>
      </c>
      <c r="E448" s="7">
        <f>IF(O448&gt;0,RANK(O448,(N448:P448,Q448:AE448)),0)</f>
        <v>1</v>
      </c>
      <c r="F448" s="7">
        <f t="shared" si="80"/>
        <v>3</v>
      </c>
      <c r="G448" s="1">
        <f t="shared" si="75"/>
        <v>350</v>
      </c>
      <c r="H448" s="2">
        <f t="shared" si="74"/>
        <v>0.41866028708133973</v>
      </c>
      <c r="I448" s="8"/>
      <c r="J448" s="2">
        <f t="shared" si="81"/>
        <v>0.28349282296650719</v>
      </c>
      <c r="K448" s="2">
        <f t="shared" si="82"/>
        <v>0.70215311004784686</v>
      </c>
      <c r="L448" s="2">
        <f t="shared" si="83"/>
        <v>1.076555023923445E-2</v>
      </c>
      <c r="M448" s="2">
        <f t="shared" si="78"/>
        <v>3.5885167464114465E-3</v>
      </c>
      <c r="N448" s="1">
        <v>237</v>
      </c>
      <c r="O448" s="1">
        <v>587</v>
      </c>
      <c r="P448" s="1">
        <v>9</v>
      </c>
      <c r="Q448" s="1">
        <v>1</v>
      </c>
      <c r="R448" s="1">
        <v>1</v>
      </c>
      <c r="S448" s="1">
        <v>1</v>
      </c>
      <c r="T448" s="73"/>
      <c r="U448" s="1"/>
      <c r="V448" s="1"/>
      <c r="W448" s="1">
        <v>0</v>
      </c>
      <c r="X448" s="1"/>
      <c r="Y448" s="1"/>
      <c r="Z448" s="1"/>
      <c r="AA448" s="1"/>
      <c r="AB448" s="1"/>
      <c r="AG448" t="str">
        <f t="shared" si="77"/>
        <v>Mars Hill</v>
      </c>
      <c r="AH448" t="s">
        <v>762</v>
      </c>
      <c r="AI448">
        <v>2</v>
      </c>
      <c r="AJ448">
        <v>40</v>
      </c>
      <c r="AL448" t="s">
        <v>3913</v>
      </c>
      <c r="AM448" t="s">
        <v>3989</v>
      </c>
      <c r="AN448" t="s">
        <v>4962</v>
      </c>
      <c r="AO448" t="s">
        <v>561</v>
      </c>
      <c r="AP448" t="str">
        <f t="shared" si="84"/>
        <v>23003</v>
      </c>
      <c r="AQ448" t="s">
        <v>2389</v>
      </c>
      <c r="AR448" t="str">
        <f t="shared" si="76"/>
        <v>2343710</v>
      </c>
      <c r="AV448">
        <v>35.19</v>
      </c>
      <c r="AW448">
        <v>7.0000000000000007E-2</v>
      </c>
      <c r="AX448">
        <v>35.119999999999997</v>
      </c>
    </row>
    <row r="449" spans="1:50" hidden="1" outlineLevel="1">
      <c r="A449" t="s">
        <v>2463</v>
      </c>
      <c r="B449" s="11" t="s">
        <v>3145</v>
      </c>
      <c r="C449" s="1">
        <f t="shared" si="79"/>
        <v>276</v>
      </c>
      <c r="D449" s="7">
        <f>IF(N449&gt;0, RANK(N449,(N449:P449,Q449:AE449)),0)</f>
        <v>2</v>
      </c>
      <c r="E449" s="7">
        <f>IF(O449&gt;0,RANK(O449,(N449:P449,Q449:AE449)),0)</f>
        <v>1</v>
      </c>
      <c r="F449" s="7">
        <f t="shared" si="80"/>
        <v>3</v>
      </c>
      <c r="G449" s="1">
        <f t="shared" si="75"/>
        <v>73</v>
      </c>
      <c r="H449" s="2">
        <f t="shared" si="74"/>
        <v>0.26449275362318841</v>
      </c>
      <c r="I449" s="8"/>
      <c r="J449" s="2">
        <f t="shared" si="81"/>
        <v>0.36594202898550726</v>
      </c>
      <c r="K449" s="2">
        <f t="shared" si="82"/>
        <v>0.63043478260869568</v>
      </c>
      <c r="L449" s="2">
        <f t="shared" si="83"/>
        <v>3.6231884057971015E-3</v>
      </c>
      <c r="M449" s="2">
        <f t="shared" si="78"/>
        <v>-9.4976110309730188E-17</v>
      </c>
      <c r="N449" s="1">
        <v>101</v>
      </c>
      <c r="O449" s="1">
        <v>174</v>
      </c>
      <c r="P449" s="1">
        <v>1</v>
      </c>
      <c r="Q449" s="1">
        <v>0</v>
      </c>
      <c r="R449" s="1">
        <v>0</v>
      </c>
      <c r="S449" s="1">
        <v>0</v>
      </c>
      <c r="T449" s="73"/>
      <c r="U449" s="1"/>
      <c r="V449" s="1"/>
      <c r="W449" s="1">
        <v>0</v>
      </c>
      <c r="X449" s="1"/>
      <c r="Y449" s="1"/>
      <c r="Z449" s="1"/>
      <c r="AA449" s="1"/>
      <c r="AB449" s="1"/>
      <c r="AG449" t="str">
        <f t="shared" si="77"/>
        <v>Marshfield</v>
      </c>
      <c r="AH449" t="s">
        <v>3830</v>
      </c>
      <c r="AI449">
        <v>2</v>
      </c>
      <c r="AJ449">
        <v>253</v>
      </c>
      <c r="AL449" t="s">
        <v>3913</v>
      </c>
      <c r="AM449" t="s">
        <v>3951</v>
      </c>
      <c r="AN449" t="s">
        <v>1355</v>
      </c>
      <c r="AO449" t="s">
        <v>562</v>
      </c>
      <c r="AP449" t="str">
        <f t="shared" si="84"/>
        <v>23029</v>
      </c>
      <c r="AQ449" t="s">
        <v>2389</v>
      </c>
      <c r="AR449" t="str">
        <f t="shared" si="76"/>
        <v>2343640</v>
      </c>
      <c r="AV449">
        <v>17.600000000000001</v>
      </c>
      <c r="AW449">
        <v>0.55000000000000004</v>
      </c>
      <c r="AX449">
        <v>17.05</v>
      </c>
    </row>
    <row r="450" spans="1:50" hidden="1" outlineLevel="1">
      <c r="A450" t="s">
        <v>2226</v>
      </c>
      <c r="B450" s="11" t="s">
        <v>3145</v>
      </c>
      <c r="C450" s="1">
        <f t="shared" si="79"/>
        <v>149</v>
      </c>
      <c r="D450" s="7">
        <f>IF(N450&gt;0, RANK(N450,(N450:P450,Q450:AE450)),0)</f>
        <v>2</v>
      </c>
      <c r="E450" s="7">
        <f>IF(O450&gt;0,RANK(O450,(N450:P450,Q450:AE450)),0)</f>
        <v>1</v>
      </c>
      <c r="F450" s="7">
        <f t="shared" si="80"/>
        <v>3</v>
      </c>
      <c r="G450" s="1">
        <f t="shared" si="75"/>
        <v>1</v>
      </c>
      <c r="H450" s="2">
        <f t="shared" si="74"/>
        <v>6.7114093959731542E-3</v>
      </c>
      <c r="I450" s="8"/>
      <c r="J450" s="2">
        <f t="shared" si="81"/>
        <v>0.48993288590604028</v>
      </c>
      <c r="K450" s="2">
        <f t="shared" si="82"/>
        <v>0.49664429530201343</v>
      </c>
      <c r="L450" s="2">
        <f t="shared" si="83"/>
        <v>1.3422818791946308E-2</v>
      </c>
      <c r="M450" s="2">
        <f t="shared" si="78"/>
        <v>-7.4593109467002705E-17</v>
      </c>
      <c r="N450" s="1">
        <v>73</v>
      </c>
      <c r="O450" s="1">
        <v>74</v>
      </c>
      <c r="P450" s="1">
        <v>2</v>
      </c>
      <c r="Q450" s="1">
        <v>0</v>
      </c>
      <c r="R450" s="1">
        <v>0</v>
      </c>
      <c r="S450" s="1">
        <v>0</v>
      </c>
      <c r="T450" s="73"/>
      <c r="U450" s="1"/>
      <c r="V450" s="1"/>
      <c r="W450" s="1">
        <v>0</v>
      </c>
      <c r="X450" s="1"/>
      <c r="Y450" s="1"/>
      <c r="Z450" s="1"/>
      <c r="AA450" s="1"/>
      <c r="AB450" s="1"/>
      <c r="AG450" t="str">
        <f t="shared" si="77"/>
        <v>Masardis</v>
      </c>
      <c r="AH450" t="s">
        <v>762</v>
      </c>
      <c r="AI450">
        <v>2</v>
      </c>
      <c r="AJ450">
        <v>45</v>
      </c>
      <c r="AL450" t="s">
        <v>3913</v>
      </c>
      <c r="AM450" t="s">
        <v>3989</v>
      </c>
      <c r="AN450" t="s">
        <v>311</v>
      </c>
      <c r="AO450" t="s">
        <v>266</v>
      </c>
      <c r="AP450" t="str">
        <f t="shared" si="84"/>
        <v>23003</v>
      </c>
      <c r="AQ450" t="s">
        <v>2389</v>
      </c>
      <c r="AR450" t="str">
        <f t="shared" si="76"/>
        <v>2343990</v>
      </c>
      <c r="AV450">
        <v>39.89</v>
      </c>
      <c r="AW450">
        <v>1.19</v>
      </c>
      <c r="AX450">
        <v>38.69</v>
      </c>
    </row>
    <row r="451" spans="1:50" hidden="1" outlineLevel="1">
      <c r="A451" t="s">
        <v>5102</v>
      </c>
      <c r="B451" s="11" t="s">
        <v>3145</v>
      </c>
      <c r="C451" s="1">
        <f t="shared" si="79"/>
        <v>55</v>
      </c>
      <c r="D451" s="7">
        <f>IF(N451&gt;0, RANK(N451,(N451:P451,Q451:AE451)),0)</f>
        <v>1</v>
      </c>
      <c r="E451" s="7">
        <f>IF(O451&gt;0,RANK(O451,(N451:P451,Q451:AE451)),0)</f>
        <v>2</v>
      </c>
      <c r="F451" s="7">
        <f t="shared" si="80"/>
        <v>3</v>
      </c>
      <c r="G451" s="1">
        <f t="shared" si="75"/>
        <v>12</v>
      </c>
      <c r="H451" s="2">
        <f t="shared" ref="H451:H514" si="85">IF(C451&gt;0,G451/C451,0)</f>
        <v>0.21818181818181817</v>
      </c>
      <c r="I451" s="8"/>
      <c r="J451" s="2">
        <f t="shared" si="81"/>
        <v>0.6</v>
      </c>
      <c r="K451" s="2">
        <f t="shared" si="82"/>
        <v>0.38181818181818183</v>
      </c>
      <c r="L451" s="2">
        <f t="shared" si="83"/>
        <v>1.8181818181818181E-2</v>
      </c>
      <c r="M451" s="2">
        <f t="shared" si="78"/>
        <v>6.9388939039072284E-18</v>
      </c>
      <c r="N451" s="1">
        <v>33</v>
      </c>
      <c r="O451" s="1">
        <v>21</v>
      </c>
      <c r="P451" s="1">
        <v>1</v>
      </c>
      <c r="Q451" s="1">
        <v>0</v>
      </c>
      <c r="R451" s="1">
        <v>0</v>
      </c>
      <c r="S451" s="1">
        <v>0</v>
      </c>
      <c r="T451" s="73"/>
      <c r="U451" s="1"/>
      <c r="V451" s="1"/>
      <c r="W451" s="1">
        <v>0</v>
      </c>
      <c r="X451" s="1"/>
      <c r="Y451" s="1"/>
      <c r="Z451" s="1"/>
      <c r="AA451" s="1"/>
      <c r="AB451" s="1"/>
      <c r="AG451" t="str">
        <f t="shared" si="77"/>
        <v>Matinicus Isle</v>
      </c>
      <c r="AH451" t="s">
        <v>4308</v>
      </c>
      <c r="AI451">
        <v>1</v>
      </c>
      <c r="AJ451">
        <v>497</v>
      </c>
      <c r="AL451" t="s">
        <v>3913</v>
      </c>
      <c r="AM451" t="s">
        <v>3235</v>
      </c>
      <c r="AN451" t="s">
        <v>3970</v>
      </c>
      <c r="AO451" t="s">
        <v>92</v>
      </c>
      <c r="AP451" t="str">
        <f t="shared" si="84"/>
        <v>23013</v>
      </c>
      <c r="AQ451" t="s">
        <v>486</v>
      </c>
      <c r="AR451" t="str">
        <f t="shared" si="76"/>
        <v>2344165</v>
      </c>
      <c r="AV451">
        <v>106.5</v>
      </c>
      <c r="AW451">
        <v>104.89</v>
      </c>
      <c r="AX451">
        <v>1.6</v>
      </c>
    </row>
    <row r="452" spans="1:50" hidden="1" outlineLevel="1">
      <c r="A452" t="s">
        <v>2190</v>
      </c>
      <c r="B452" s="11" t="s">
        <v>3145</v>
      </c>
      <c r="C452" s="1">
        <f t="shared" si="79"/>
        <v>416</v>
      </c>
      <c r="D452" s="7">
        <f>IF(N452&gt;0, RANK(N452,(N452:P452,Q452:AE452)),0)</f>
        <v>2</v>
      </c>
      <c r="E452" s="7">
        <f>IF(O452&gt;0,RANK(O452,(N452:P452,Q452:AE452)),0)</f>
        <v>1</v>
      </c>
      <c r="F452" s="7">
        <f t="shared" si="80"/>
        <v>3</v>
      </c>
      <c r="G452" s="1">
        <f t="shared" ref="G452:G515" si="86">IF(C452&gt;0,MAX(N452:P452)-LARGE(N452:P452,2),0)</f>
        <v>22</v>
      </c>
      <c r="H452" s="2">
        <f t="shared" si="85"/>
        <v>5.2884615384615384E-2</v>
      </c>
      <c r="I452" s="8"/>
      <c r="J452" s="2">
        <f t="shared" si="81"/>
        <v>0.46394230769230771</v>
      </c>
      <c r="K452" s="2">
        <f t="shared" si="82"/>
        <v>0.51682692307692313</v>
      </c>
      <c r="L452" s="2">
        <f t="shared" si="83"/>
        <v>1.4423076923076924E-2</v>
      </c>
      <c r="M452" s="2">
        <f t="shared" si="78"/>
        <v>4.8076923076922386E-3</v>
      </c>
      <c r="N452" s="1">
        <v>193</v>
      </c>
      <c r="O452" s="1">
        <v>215</v>
      </c>
      <c r="P452" s="1">
        <v>6</v>
      </c>
      <c r="Q452" s="1">
        <v>1</v>
      </c>
      <c r="R452" s="1">
        <v>0</v>
      </c>
      <c r="S452" s="1">
        <v>1</v>
      </c>
      <c r="T452" s="73"/>
      <c r="U452" s="1"/>
      <c r="V452" s="1"/>
      <c r="W452" s="1">
        <v>0</v>
      </c>
      <c r="X452" s="1"/>
      <c r="Y452" s="1"/>
      <c r="Z452" s="1"/>
      <c r="AA452" s="1"/>
      <c r="AB452" s="1"/>
      <c r="AG452" t="str">
        <f t="shared" si="77"/>
        <v>Mattawamkeag</v>
      </c>
      <c r="AH452" t="s">
        <v>1038</v>
      </c>
      <c r="AI452">
        <v>2</v>
      </c>
      <c r="AJ452">
        <v>95</v>
      </c>
      <c r="AL452" t="s">
        <v>3913</v>
      </c>
      <c r="AM452" t="s">
        <v>4672</v>
      </c>
      <c r="AN452" t="s">
        <v>311</v>
      </c>
      <c r="AO452" t="s">
        <v>93</v>
      </c>
      <c r="AP452" t="str">
        <f t="shared" si="84"/>
        <v>23019</v>
      </c>
      <c r="AQ452" t="s">
        <v>2389</v>
      </c>
      <c r="AR452" t="str">
        <f t="shared" si="76"/>
        <v>2344270</v>
      </c>
      <c r="AV452">
        <v>37.799999999999997</v>
      </c>
      <c r="AW452">
        <v>0.37</v>
      </c>
      <c r="AX452">
        <v>37.43</v>
      </c>
    </row>
    <row r="453" spans="1:50" hidden="1" outlineLevel="1">
      <c r="A453" t="s">
        <v>2191</v>
      </c>
      <c r="B453" s="11" t="s">
        <v>3145</v>
      </c>
      <c r="C453" s="1">
        <f t="shared" si="79"/>
        <v>56</v>
      </c>
      <c r="D453" s="7">
        <f>IF(N453&gt;0, RANK(N453,(N453:P453,Q453:AE453)),0)</f>
        <v>2</v>
      </c>
      <c r="E453" s="7">
        <f>IF(O453&gt;0,RANK(O453,(N453:P453,Q453:AE453)),0)</f>
        <v>1</v>
      </c>
      <c r="F453" s="7">
        <f t="shared" si="80"/>
        <v>3</v>
      </c>
      <c r="G453" s="1">
        <f t="shared" si="86"/>
        <v>8</v>
      </c>
      <c r="H453" s="2">
        <f t="shared" si="85"/>
        <v>0.14285714285714285</v>
      </c>
      <c r="I453" s="8"/>
      <c r="J453" s="2">
        <f t="shared" si="81"/>
        <v>0.4107142857142857</v>
      </c>
      <c r="K453" s="2">
        <f t="shared" si="82"/>
        <v>0.5535714285714286</v>
      </c>
      <c r="L453" s="2">
        <f t="shared" si="83"/>
        <v>3.5714285714285712E-2</v>
      </c>
      <c r="M453" s="2">
        <f t="shared" si="78"/>
        <v>-1.3877787807814457E-17</v>
      </c>
      <c r="N453" s="1">
        <v>23</v>
      </c>
      <c r="O453" s="1">
        <v>31</v>
      </c>
      <c r="P453" s="1">
        <v>2</v>
      </c>
      <c r="Q453" s="1">
        <v>0</v>
      </c>
      <c r="R453" s="1">
        <v>0</v>
      </c>
      <c r="S453" s="1">
        <v>0</v>
      </c>
      <c r="T453" s="73"/>
      <c r="U453" s="1"/>
      <c r="V453" s="1"/>
      <c r="W453" s="1">
        <v>0</v>
      </c>
      <c r="X453" s="1"/>
      <c r="Y453" s="1"/>
      <c r="Z453" s="1"/>
      <c r="AA453" s="1"/>
      <c r="AB453" s="1"/>
      <c r="AG453" t="str">
        <f t="shared" si="77"/>
        <v>Maxfield</v>
      </c>
      <c r="AH453" t="s">
        <v>1038</v>
      </c>
      <c r="AI453">
        <v>2</v>
      </c>
      <c r="AJ453">
        <v>125</v>
      </c>
      <c r="AL453" t="s">
        <v>3913</v>
      </c>
      <c r="AM453" t="s">
        <v>4672</v>
      </c>
      <c r="AN453" t="s">
        <v>4349</v>
      </c>
      <c r="AO453" t="s">
        <v>94</v>
      </c>
      <c r="AP453" t="str">
        <f t="shared" si="84"/>
        <v>23019</v>
      </c>
      <c r="AQ453" t="s">
        <v>2389</v>
      </c>
      <c r="AR453" t="str">
        <f t="shared" ref="AR453:AR518" si="87">AL453&amp;AO453</f>
        <v>2344340</v>
      </c>
      <c r="AV453">
        <v>19.37</v>
      </c>
      <c r="AW453">
        <v>0.26</v>
      </c>
      <c r="AX453">
        <v>19.11</v>
      </c>
    </row>
    <row r="454" spans="1:50" hidden="1" outlineLevel="1">
      <c r="A454" t="s">
        <v>3053</v>
      </c>
      <c r="B454" s="11" t="s">
        <v>3145</v>
      </c>
      <c r="C454" s="1">
        <f t="shared" si="79"/>
        <v>1553</v>
      </c>
      <c r="D454" s="7">
        <f>IF(N454&gt;0, RANK(N454,(N454:P454,Q454:AE454)),0)</f>
        <v>2</v>
      </c>
      <c r="E454" s="7">
        <f>IF(O454&gt;0,RANK(O454,(N454:P454,Q454:AE454)),0)</f>
        <v>1</v>
      </c>
      <c r="F454" s="7">
        <f t="shared" si="80"/>
        <v>3</v>
      </c>
      <c r="G454" s="1">
        <f t="shared" si="86"/>
        <v>118</v>
      </c>
      <c r="H454" s="2">
        <f t="shared" si="85"/>
        <v>7.5981970379909849E-2</v>
      </c>
      <c r="I454" s="8"/>
      <c r="J454" s="2">
        <f t="shared" si="81"/>
        <v>0.45202833226014166</v>
      </c>
      <c r="K454" s="2">
        <f t="shared" si="82"/>
        <v>0.52801030264005155</v>
      </c>
      <c r="L454" s="2">
        <f t="shared" si="83"/>
        <v>1.28783000643915E-2</v>
      </c>
      <c r="M454" s="2">
        <f t="shared" si="78"/>
        <v>7.0830650354152275E-3</v>
      </c>
      <c r="N454" s="1">
        <v>702</v>
      </c>
      <c r="O454" s="1">
        <v>820</v>
      </c>
      <c r="P454" s="1">
        <v>20</v>
      </c>
      <c r="Q454" s="1">
        <v>5</v>
      </c>
      <c r="R454" s="1">
        <v>0</v>
      </c>
      <c r="S454" s="1">
        <v>6</v>
      </c>
      <c r="T454" s="73"/>
      <c r="U454" s="1"/>
      <c r="V454" s="1"/>
      <c r="W454" s="1">
        <v>0</v>
      </c>
      <c r="X454" s="1"/>
      <c r="Y454" s="1"/>
      <c r="Z454" s="1"/>
      <c r="AA454" s="1"/>
      <c r="AB454" s="1"/>
      <c r="AG454" t="str">
        <f t="shared" ref="AG454:AG521" si="88">A454</f>
        <v>Mechanic Falls</v>
      </c>
      <c r="AH454" t="s">
        <v>1039</v>
      </c>
      <c r="AI454">
        <v>2</v>
      </c>
      <c r="AJ454">
        <v>442</v>
      </c>
      <c r="AL454" t="s">
        <v>3913</v>
      </c>
      <c r="AM454" t="s">
        <v>3988</v>
      </c>
      <c r="AN454" t="s">
        <v>3961</v>
      </c>
      <c r="AO454" t="s">
        <v>95</v>
      </c>
      <c r="AP454" t="str">
        <f t="shared" si="84"/>
        <v>23001</v>
      </c>
      <c r="AQ454" t="s">
        <v>2389</v>
      </c>
      <c r="AR454" t="str">
        <f t="shared" si="87"/>
        <v>2344585</v>
      </c>
      <c r="AV454">
        <v>11.15</v>
      </c>
      <c r="AW454">
        <v>0.03</v>
      </c>
      <c r="AX454">
        <v>11.12</v>
      </c>
    </row>
    <row r="455" spans="1:50" hidden="1" outlineLevel="1">
      <c r="A455" t="s">
        <v>2777</v>
      </c>
      <c r="B455" s="11" t="s">
        <v>3145</v>
      </c>
      <c r="C455" s="1">
        <f t="shared" si="79"/>
        <v>101</v>
      </c>
      <c r="D455" s="7">
        <f>IF(N455&gt;0, RANK(N455,(N455:P455,Q455:AE455)),0)</f>
        <v>2</v>
      </c>
      <c r="E455" s="7">
        <f>IF(O455&gt;0,RANK(O455,(N455:P455,Q455:AE455)),0)</f>
        <v>1</v>
      </c>
      <c r="F455" s="7">
        <f t="shared" si="80"/>
        <v>0</v>
      </c>
      <c r="G455" s="1">
        <f t="shared" si="86"/>
        <v>16</v>
      </c>
      <c r="H455" s="2">
        <f t="shared" si="85"/>
        <v>0.15841584158415842</v>
      </c>
      <c r="I455" s="8"/>
      <c r="J455" s="2">
        <f t="shared" si="81"/>
        <v>0.40594059405940597</v>
      </c>
      <c r="K455" s="2">
        <f t="shared" si="82"/>
        <v>0.5643564356435643</v>
      </c>
      <c r="L455" s="2">
        <f t="shared" si="83"/>
        <v>0</v>
      </c>
      <c r="M455" s="2">
        <f t="shared" si="78"/>
        <v>2.9702970297029729E-2</v>
      </c>
      <c r="N455" s="1">
        <v>41</v>
      </c>
      <c r="O455" s="1">
        <v>57</v>
      </c>
      <c r="P455" s="1">
        <v>0</v>
      </c>
      <c r="Q455" s="1">
        <v>2</v>
      </c>
      <c r="R455" s="1">
        <v>0</v>
      </c>
      <c r="S455" s="1">
        <v>1</v>
      </c>
      <c r="T455" s="73"/>
      <c r="U455" s="1"/>
      <c r="V455" s="1"/>
      <c r="W455" s="1">
        <v>0</v>
      </c>
      <c r="X455" s="1"/>
      <c r="Y455" s="1"/>
      <c r="Z455" s="1"/>
      <c r="AA455" s="1"/>
      <c r="AB455" s="1"/>
      <c r="AG455" t="str">
        <f t="shared" si="88"/>
        <v>Meddybemps</v>
      </c>
      <c r="AH455" t="s">
        <v>3830</v>
      </c>
      <c r="AI455">
        <v>2</v>
      </c>
      <c r="AJ455">
        <v>175</v>
      </c>
      <c r="AL455" t="s">
        <v>3913</v>
      </c>
      <c r="AM455" t="s">
        <v>3951</v>
      </c>
      <c r="AN455" t="s">
        <v>5204</v>
      </c>
      <c r="AO455" t="s">
        <v>1295</v>
      </c>
      <c r="AP455" t="str">
        <f t="shared" si="84"/>
        <v>23029</v>
      </c>
      <c r="AQ455" t="s">
        <v>2389</v>
      </c>
      <c r="AR455" t="str">
        <f t="shared" si="87"/>
        <v>2344760</v>
      </c>
      <c r="AV455">
        <v>16.79</v>
      </c>
      <c r="AW455">
        <v>3.39</v>
      </c>
      <c r="AX455">
        <v>13.4</v>
      </c>
    </row>
    <row r="456" spans="1:50" hidden="1" outlineLevel="1">
      <c r="A456" t="s">
        <v>2228</v>
      </c>
      <c r="B456" s="11" t="s">
        <v>3145</v>
      </c>
      <c r="C456" s="1">
        <f t="shared" si="79"/>
        <v>131</v>
      </c>
      <c r="D456" s="7">
        <f>IF(N456&gt;0, RANK(N456,(N456:P456,Q456:AE456)),0)</f>
        <v>2</v>
      </c>
      <c r="E456" s="7">
        <f>IF(O456&gt;0,RANK(O456,(N456:P456,Q456:AE456)),0)</f>
        <v>1</v>
      </c>
      <c r="F456" s="7">
        <f t="shared" si="80"/>
        <v>3</v>
      </c>
      <c r="G456" s="1">
        <f t="shared" si="86"/>
        <v>49</v>
      </c>
      <c r="H456" s="2">
        <f t="shared" si="85"/>
        <v>0.37404580152671757</v>
      </c>
      <c r="I456" s="8"/>
      <c r="J456" s="2">
        <f t="shared" si="81"/>
        <v>0.30534351145038169</v>
      </c>
      <c r="K456" s="2">
        <f t="shared" si="82"/>
        <v>0.67938931297709926</v>
      </c>
      <c r="L456" s="2">
        <f t="shared" si="83"/>
        <v>1.5267175572519083E-2</v>
      </c>
      <c r="M456" s="2">
        <f t="shared" si="78"/>
        <v>-8.5001450322863548E-17</v>
      </c>
      <c r="N456" s="1">
        <v>40</v>
      </c>
      <c r="O456" s="1">
        <v>89</v>
      </c>
      <c r="P456" s="1">
        <v>2</v>
      </c>
      <c r="Q456" s="1">
        <v>0</v>
      </c>
      <c r="R456" s="1">
        <v>0</v>
      </c>
      <c r="S456" s="1">
        <v>0</v>
      </c>
      <c r="T456" s="73"/>
      <c r="U456" s="1"/>
      <c r="V456" s="1"/>
      <c r="W456" s="1">
        <v>0</v>
      </c>
      <c r="X456" s="1"/>
      <c r="Y456" s="1"/>
      <c r="Z456" s="1"/>
      <c r="AA456" s="1"/>
      <c r="AB456" s="1"/>
      <c r="AG456" t="str">
        <f t="shared" si="88"/>
        <v>Medford</v>
      </c>
      <c r="AH456" t="s">
        <v>2975</v>
      </c>
      <c r="AI456">
        <v>2</v>
      </c>
      <c r="AJ456">
        <v>127</v>
      </c>
      <c r="AL456" t="s">
        <v>3913</v>
      </c>
      <c r="AM456" t="s">
        <v>4350</v>
      </c>
      <c r="AN456" t="s">
        <v>1296</v>
      </c>
      <c r="AO456" t="s">
        <v>1297</v>
      </c>
      <c r="AP456" t="str">
        <f t="shared" si="84"/>
        <v>23021</v>
      </c>
      <c r="AQ456" t="s">
        <v>2389</v>
      </c>
      <c r="AR456" t="str">
        <f t="shared" si="87"/>
        <v>2344830</v>
      </c>
      <c r="AV456">
        <v>43.13</v>
      </c>
      <c r="AW456">
        <v>0.75</v>
      </c>
      <c r="AX456">
        <v>42.39</v>
      </c>
    </row>
    <row r="457" spans="1:50" hidden="1" outlineLevel="1">
      <c r="A457" t="s">
        <v>2544</v>
      </c>
      <c r="B457" s="11" t="s">
        <v>3145</v>
      </c>
      <c r="C457" s="1">
        <f t="shared" si="79"/>
        <v>797</v>
      </c>
      <c r="D457" s="7">
        <f>IF(N457&gt;0, RANK(N457,(N457:P457,Q457:AE457)),0)</f>
        <v>2</v>
      </c>
      <c r="E457" s="7">
        <f>IF(O457&gt;0,RANK(O457,(N457:P457,Q457:AE457)),0)</f>
        <v>1</v>
      </c>
      <c r="F457" s="7">
        <f t="shared" si="80"/>
        <v>4</v>
      </c>
      <c r="G457" s="1">
        <f t="shared" si="86"/>
        <v>168</v>
      </c>
      <c r="H457" s="2">
        <f t="shared" si="85"/>
        <v>0.21079046424090339</v>
      </c>
      <c r="I457" s="8"/>
      <c r="J457" s="2">
        <f t="shared" si="81"/>
        <v>0.39146800501882056</v>
      </c>
      <c r="K457" s="2">
        <f t="shared" si="82"/>
        <v>0.60225846925972393</v>
      </c>
      <c r="L457" s="2">
        <f t="shared" si="83"/>
        <v>1.2547051442910915E-3</v>
      </c>
      <c r="M457" s="2">
        <f t="shared" si="78"/>
        <v>5.0188205771643617E-3</v>
      </c>
      <c r="N457" s="1">
        <v>312</v>
      </c>
      <c r="O457" s="1">
        <v>480</v>
      </c>
      <c r="P457" s="1">
        <v>1</v>
      </c>
      <c r="Q457" s="1">
        <v>0</v>
      </c>
      <c r="R457" s="1">
        <v>0</v>
      </c>
      <c r="S457" s="1">
        <v>4</v>
      </c>
      <c r="T457" s="73"/>
      <c r="U457" s="1"/>
      <c r="V457" s="1"/>
      <c r="W457" s="1">
        <v>0</v>
      </c>
      <c r="X457" s="1"/>
      <c r="Y457" s="1"/>
      <c r="Z457" s="1"/>
      <c r="AA457" s="1"/>
      <c r="AB457" s="1"/>
      <c r="AG457" t="str">
        <f t="shared" si="88"/>
        <v>Medway</v>
      </c>
      <c r="AH457" t="s">
        <v>1038</v>
      </c>
      <c r="AI457">
        <v>2</v>
      </c>
      <c r="AJ457">
        <v>88</v>
      </c>
      <c r="AL457" t="s">
        <v>3913</v>
      </c>
      <c r="AM457" t="s">
        <v>4672</v>
      </c>
      <c r="AN457" t="s">
        <v>952</v>
      </c>
      <c r="AO457" t="s">
        <v>1298</v>
      </c>
      <c r="AP457" t="str">
        <f t="shared" si="84"/>
        <v>23019</v>
      </c>
      <c r="AQ457" t="s">
        <v>2389</v>
      </c>
      <c r="AR457" t="str">
        <f t="shared" si="87"/>
        <v>2345005</v>
      </c>
      <c r="AV457">
        <v>41.74</v>
      </c>
      <c r="AW457">
        <v>0.79</v>
      </c>
      <c r="AX457">
        <v>40.950000000000003</v>
      </c>
    </row>
    <row r="458" spans="1:50" hidden="1" outlineLevel="1">
      <c r="A458" t="s">
        <v>4137</v>
      </c>
      <c r="B458" s="11" t="s">
        <v>3145</v>
      </c>
      <c r="C458" s="1">
        <f t="shared" si="79"/>
        <v>404</v>
      </c>
      <c r="D458" s="7">
        <f>IF(N458&gt;0, RANK(N458,(N458:P458,Q458:AE458)),0)</f>
        <v>1</v>
      </c>
      <c r="E458" s="7">
        <f>IF(O458&gt;0,RANK(O458,(N458:P458,Q458:AE458)),0)</f>
        <v>2</v>
      </c>
      <c r="F458" s="7">
        <f t="shared" si="80"/>
        <v>4</v>
      </c>
      <c r="G458" s="1">
        <f t="shared" si="86"/>
        <v>24</v>
      </c>
      <c r="H458" s="2">
        <f t="shared" si="85"/>
        <v>5.9405940594059403E-2</v>
      </c>
      <c r="I458" s="8"/>
      <c r="J458" s="2">
        <f t="shared" si="81"/>
        <v>0.50742574257425743</v>
      </c>
      <c r="K458" s="2">
        <f t="shared" si="82"/>
        <v>0.44801980198019803</v>
      </c>
      <c r="L458" s="2">
        <f t="shared" si="83"/>
        <v>1.4851485148514851E-2</v>
      </c>
      <c r="M458" s="2">
        <f t="shared" si="78"/>
        <v>2.9702970297029688E-2</v>
      </c>
      <c r="N458" s="1">
        <v>205</v>
      </c>
      <c r="O458" s="1">
        <v>181</v>
      </c>
      <c r="P458" s="1">
        <v>6</v>
      </c>
      <c r="Q458" s="1">
        <v>4</v>
      </c>
      <c r="R458" s="1">
        <v>1</v>
      </c>
      <c r="S458" s="1">
        <v>7</v>
      </c>
      <c r="T458" s="73"/>
      <c r="U458" s="1"/>
      <c r="V458" s="1"/>
      <c r="W458" s="1">
        <v>0</v>
      </c>
      <c r="X458" s="1"/>
      <c r="Y458" s="1"/>
      <c r="Z458" s="1"/>
      <c r="AA458" s="1"/>
      <c r="AB458" s="1"/>
      <c r="AG458" t="str">
        <f t="shared" si="88"/>
        <v>Mercer</v>
      </c>
      <c r="AH458" t="s">
        <v>2304</v>
      </c>
      <c r="AI458">
        <v>2</v>
      </c>
      <c r="AJ458">
        <v>284</v>
      </c>
      <c r="AL458" t="s">
        <v>3913</v>
      </c>
      <c r="AM458" t="s">
        <v>3949</v>
      </c>
      <c r="AN458" t="s">
        <v>4264</v>
      </c>
      <c r="AO458" t="s">
        <v>1299</v>
      </c>
      <c r="AP458" t="str">
        <f t="shared" si="84"/>
        <v>23025</v>
      </c>
      <c r="AQ458" t="s">
        <v>2389</v>
      </c>
      <c r="AR458" t="str">
        <f t="shared" si="87"/>
        <v>2345110</v>
      </c>
      <c r="AV458">
        <v>27.37</v>
      </c>
      <c r="AW458">
        <v>0.66</v>
      </c>
      <c r="AX458">
        <v>26.71</v>
      </c>
    </row>
    <row r="459" spans="1:50" hidden="1" outlineLevel="1">
      <c r="A459" t="s">
        <v>3490</v>
      </c>
      <c r="B459" s="11" t="s">
        <v>3145</v>
      </c>
      <c r="C459" s="1">
        <f t="shared" si="79"/>
        <v>135</v>
      </c>
      <c r="D459" s="7">
        <f>IF(N459&gt;0, RANK(N459,(N459:P459,Q459:AE459)),0)</f>
        <v>2</v>
      </c>
      <c r="E459" s="7">
        <f>IF(O459&gt;0,RANK(O459,(N459:P459,Q459:AE459)),0)</f>
        <v>1</v>
      </c>
      <c r="F459" s="7">
        <f t="shared" si="80"/>
        <v>4</v>
      </c>
      <c r="G459" s="1">
        <f t="shared" si="86"/>
        <v>6</v>
      </c>
      <c r="H459" s="2">
        <f t="shared" si="85"/>
        <v>4.4444444444444446E-2</v>
      </c>
      <c r="I459" s="8"/>
      <c r="J459" s="2">
        <f t="shared" si="81"/>
        <v>0.45925925925925926</v>
      </c>
      <c r="K459" s="2">
        <f t="shared" si="82"/>
        <v>0.50370370370370365</v>
      </c>
      <c r="L459" s="2">
        <f t="shared" si="83"/>
        <v>1.4814814814814815E-2</v>
      </c>
      <c r="M459" s="2">
        <f t="shared" si="78"/>
        <v>2.2222222222222275E-2</v>
      </c>
      <c r="N459" s="1">
        <v>62</v>
      </c>
      <c r="O459" s="1">
        <v>68</v>
      </c>
      <c r="P459" s="1">
        <v>2</v>
      </c>
      <c r="Q459" s="1">
        <v>0</v>
      </c>
      <c r="R459" s="1">
        <v>3</v>
      </c>
      <c r="S459" s="1">
        <v>0</v>
      </c>
      <c r="T459" s="73"/>
      <c r="U459" s="1"/>
      <c r="V459" s="1"/>
      <c r="W459" s="1">
        <v>0</v>
      </c>
      <c r="X459" s="1"/>
      <c r="Y459" s="1"/>
      <c r="Z459" s="1"/>
      <c r="AA459" s="1"/>
      <c r="AB459" s="1"/>
      <c r="AG459" t="str">
        <f t="shared" si="88"/>
        <v>Merrill</v>
      </c>
      <c r="AH459" t="s">
        <v>762</v>
      </c>
      <c r="AI459">
        <v>2</v>
      </c>
      <c r="AJ459">
        <v>55</v>
      </c>
      <c r="AL459" t="s">
        <v>3913</v>
      </c>
      <c r="AM459" t="s">
        <v>3989</v>
      </c>
      <c r="AN459" t="s">
        <v>4349</v>
      </c>
      <c r="AO459" t="s">
        <v>1804</v>
      </c>
      <c r="AP459" t="str">
        <f t="shared" si="84"/>
        <v>23003</v>
      </c>
      <c r="AQ459" t="s">
        <v>2389</v>
      </c>
      <c r="AR459" t="str">
        <f t="shared" si="87"/>
        <v>2345180</v>
      </c>
      <c r="AV459">
        <v>37.619999999999997</v>
      </c>
      <c r="AW459">
        <v>0.03</v>
      </c>
      <c r="AX459">
        <v>37.590000000000003</v>
      </c>
    </row>
    <row r="460" spans="1:50" hidden="1" outlineLevel="1">
      <c r="A460" t="s">
        <v>2498</v>
      </c>
      <c r="B460" s="11" t="s">
        <v>3145</v>
      </c>
      <c r="C460" s="1">
        <f t="shared" si="79"/>
        <v>1472</v>
      </c>
      <c r="D460" s="7">
        <f>IF(N460&gt;0, RANK(N460,(N460:P460,Q460:AE460)),0)</f>
        <v>1</v>
      </c>
      <c r="E460" s="7">
        <f>IF(O460&gt;0,RANK(O460,(N460:P460,Q460:AE460)),0)</f>
        <v>2</v>
      </c>
      <c r="F460" s="7">
        <f t="shared" si="80"/>
        <v>3</v>
      </c>
      <c r="G460" s="1">
        <f t="shared" si="86"/>
        <v>495</v>
      </c>
      <c r="H460" s="2">
        <f t="shared" si="85"/>
        <v>0.33627717391304346</v>
      </c>
      <c r="I460" s="8"/>
      <c r="J460" s="2">
        <f t="shared" si="81"/>
        <v>0.65353260869565222</v>
      </c>
      <c r="K460" s="2">
        <f t="shared" si="82"/>
        <v>0.3172554347826087</v>
      </c>
      <c r="L460" s="2">
        <f t="shared" si="83"/>
        <v>2.1059782608695652E-2</v>
      </c>
      <c r="M460" s="2">
        <f t="shared" si="78"/>
        <v>8.1521739130434277E-3</v>
      </c>
      <c r="N460" s="1">
        <v>962</v>
      </c>
      <c r="O460" s="1">
        <v>467</v>
      </c>
      <c r="P460" s="1">
        <v>31</v>
      </c>
      <c r="Q460" s="1">
        <v>5</v>
      </c>
      <c r="R460" s="1">
        <v>4</v>
      </c>
      <c r="S460" s="1">
        <v>3</v>
      </c>
      <c r="T460" s="73"/>
      <c r="U460" s="1"/>
      <c r="V460" s="1"/>
      <c r="W460" s="1">
        <v>0</v>
      </c>
      <c r="X460" s="1"/>
      <c r="Y460" s="1"/>
      <c r="Z460" s="1"/>
      <c r="AA460" s="1"/>
      <c r="AB460" s="1"/>
      <c r="AG460" t="str">
        <f t="shared" si="88"/>
        <v>Mexico</v>
      </c>
      <c r="AH460" t="s">
        <v>2904</v>
      </c>
      <c r="AI460">
        <v>2</v>
      </c>
      <c r="AJ460">
        <v>312</v>
      </c>
      <c r="AL460" t="s">
        <v>3913</v>
      </c>
      <c r="AM460" t="s">
        <v>4671</v>
      </c>
      <c r="AN460" t="s">
        <v>4202</v>
      </c>
      <c r="AO460" t="s">
        <v>1805</v>
      </c>
      <c r="AP460" t="str">
        <f t="shared" si="84"/>
        <v>23017</v>
      </c>
      <c r="AQ460" t="s">
        <v>2389</v>
      </c>
      <c r="AR460" t="str">
        <f t="shared" si="87"/>
        <v>2345285</v>
      </c>
      <c r="AV460">
        <v>23.65</v>
      </c>
      <c r="AW460">
        <v>0.22</v>
      </c>
      <c r="AX460">
        <v>23.43</v>
      </c>
    </row>
    <row r="461" spans="1:50" hidden="1" outlineLevel="1">
      <c r="A461" t="s">
        <v>2499</v>
      </c>
      <c r="B461" s="11" t="s">
        <v>3145</v>
      </c>
      <c r="C461" s="1">
        <f t="shared" si="79"/>
        <v>736</v>
      </c>
      <c r="D461" s="7">
        <f>IF(N461&gt;0, RANK(N461,(N461:P461,Q461:AE461)),0)</f>
        <v>2</v>
      </c>
      <c r="E461" s="7">
        <f>IF(O461&gt;0,RANK(O461,(N461:P461,Q461:AE461)),0)</f>
        <v>1</v>
      </c>
      <c r="F461" s="7">
        <f t="shared" si="80"/>
        <v>3</v>
      </c>
      <c r="G461" s="1">
        <f t="shared" si="86"/>
        <v>12</v>
      </c>
      <c r="H461" s="2">
        <f t="shared" si="85"/>
        <v>1.6304347826086956E-2</v>
      </c>
      <c r="I461" s="8"/>
      <c r="J461" s="2">
        <f t="shared" si="81"/>
        <v>0.48505434782608697</v>
      </c>
      <c r="K461" s="2">
        <f t="shared" si="82"/>
        <v>0.50135869565217395</v>
      </c>
      <c r="L461" s="2">
        <f t="shared" si="83"/>
        <v>6.793478260869565E-3</v>
      </c>
      <c r="M461" s="2">
        <f t="shared" si="78"/>
        <v>6.7934782608695702E-3</v>
      </c>
      <c r="N461" s="1">
        <v>357</v>
      </c>
      <c r="O461" s="1">
        <v>369</v>
      </c>
      <c r="P461" s="1">
        <v>5</v>
      </c>
      <c r="Q461" s="1">
        <v>0</v>
      </c>
      <c r="R461" s="1">
        <v>0</v>
      </c>
      <c r="S461" s="1">
        <v>5</v>
      </c>
      <c r="T461" s="73"/>
      <c r="U461" s="1"/>
      <c r="V461" s="1"/>
      <c r="W461" s="1">
        <v>0</v>
      </c>
      <c r="X461" s="1"/>
      <c r="Y461" s="1"/>
      <c r="Z461" s="1"/>
      <c r="AA461" s="1"/>
      <c r="AB461" s="1"/>
      <c r="AG461" t="str">
        <f t="shared" si="88"/>
        <v>Milbridge</v>
      </c>
      <c r="AH461" t="s">
        <v>3830</v>
      </c>
      <c r="AI461">
        <v>2</v>
      </c>
      <c r="AJ461">
        <v>313</v>
      </c>
      <c r="AL461" t="s">
        <v>3913</v>
      </c>
      <c r="AM461" t="s">
        <v>3951</v>
      </c>
      <c r="AN461" t="s">
        <v>4151</v>
      </c>
      <c r="AO461" t="s">
        <v>1300</v>
      </c>
      <c r="AP461" t="str">
        <f t="shared" si="84"/>
        <v>23029</v>
      </c>
      <c r="AQ461" t="s">
        <v>2389</v>
      </c>
      <c r="AR461" t="str">
        <f t="shared" si="87"/>
        <v>2345600</v>
      </c>
      <c r="AV461">
        <v>57.42</v>
      </c>
      <c r="AW461">
        <v>33.28</v>
      </c>
      <c r="AX461">
        <v>24.14</v>
      </c>
    </row>
    <row r="462" spans="1:50" hidden="1" outlineLevel="1">
      <c r="A462" t="s">
        <v>3007</v>
      </c>
      <c r="B462" s="11" t="s">
        <v>3145</v>
      </c>
      <c r="C462" s="1">
        <f t="shared" si="79"/>
        <v>1722</v>
      </c>
      <c r="D462" s="7">
        <f>IF(N462&gt;0, RANK(N462,(N462:P462,Q462:AE462)),0)</f>
        <v>1</v>
      </c>
      <c r="E462" s="7">
        <f>IF(O462&gt;0,RANK(O462,(N462:P462,Q462:AE462)),0)</f>
        <v>2</v>
      </c>
      <c r="F462" s="7">
        <f t="shared" si="80"/>
        <v>3</v>
      </c>
      <c r="G462" s="1">
        <f t="shared" si="86"/>
        <v>249</v>
      </c>
      <c r="H462" s="2">
        <f t="shared" si="85"/>
        <v>0.14459930313588851</v>
      </c>
      <c r="I462" s="8"/>
      <c r="J462" s="2">
        <f t="shared" si="81"/>
        <v>0.56387921022067367</v>
      </c>
      <c r="K462" s="2">
        <f t="shared" si="82"/>
        <v>0.41927990708478513</v>
      </c>
      <c r="L462" s="2">
        <f t="shared" si="83"/>
        <v>1.2195121951219513E-2</v>
      </c>
      <c r="M462" s="2">
        <f t="shared" si="78"/>
        <v>4.6457607433216912E-3</v>
      </c>
      <c r="N462" s="1">
        <v>971</v>
      </c>
      <c r="O462" s="1">
        <v>722</v>
      </c>
      <c r="P462" s="1">
        <v>21</v>
      </c>
      <c r="Q462" s="1">
        <v>5</v>
      </c>
      <c r="R462" s="1">
        <v>0</v>
      </c>
      <c r="S462" s="1">
        <v>3</v>
      </c>
      <c r="T462" s="73"/>
      <c r="U462" s="1"/>
      <c r="V462" s="1"/>
      <c r="W462" s="1">
        <v>0</v>
      </c>
      <c r="X462" s="1"/>
      <c r="Y462" s="1"/>
      <c r="Z462" s="1"/>
      <c r="AA462" s="1"/>
      <c r="AB462" s="1"/>
      <c r="AG462" t="str">
        <f t="shared" si="88"/>
        <v>Milford</v>
      </c>
      <c r="AH462" t="s">
        <v>1038</v>
      </c>
      <c r="AI462">
        <v>2</v>
      </c>
      <c r="AJ462">
        <v>185</v>
      </c>
      <c r="AL462" t="s">
        <v>3913</v>
      </c>
      <c r="AM462" t="s">
        <v>4672</v>
      </c>
      <c r="AN462" t="s">
        <v>4665</v>
      </c>
      <c r="AO462" t="s">
        <v>1301</v>
      </c>
      <c r="AP462" t="str">
        <f t="shared" si="84"/>
        <v>23019</v>
      </c>
      <c r="AQ462" t="s">
        <v>2389</v>
      </c>
      <c r="AR462" t="str">
        <f t="shared" si="87"/>
        <v>2345670</v>
      </c>
      <c r="AV462">
        <v>45.8</v>
      </c>
      <c r="AW462">
        <v>0.2</v>
      </c>
      <c r="AX462">
        <v>45.6</v>
      </c>
    </row>
    <row r="463" spans="1:50" hidden="1" outlineLevel="1">
      <c r="A463" t="s">
        <v>2497</v>
      </c>
      <c r="B463" s="11" t="s">
        <v>3145</v>
      </c>
      <c r="C463" s="1">
        <f t="shared" si="79"/>
        <v>2894</v>
      </c>
      <c r="D463" s="7">
        <f>IF(N463&gt;0, RANK(N463,(N463:P463,Q463:AE463)),0)</f>
        <v>1</v>
      </c>
      <c r="E463" s="7">
        <f>IF(O463&gt;0,RANK(O463,(N463:P463,Q463:AE463)),0)</f>
        <v>2</v>
      </c>
      <c r="F463" s="7">
        <f t="shared" si="80"/>
        <v>3</v>
      </c>
      <c r="G463" s="1">
        <f t="shared" si="86"/>
        <v>459</v>
      </c>
      <c r="H463" s="2">
        <f t="shared" si="85"/>
        <v>0.15860400829302004</v>
      </c>
      <c r="I463" s="8"/>
      <c r="J463" s="2">
        <f t="shared" si="81"/>
        <v>0.5691085003455425</v>
      </c>
      <c r="K463" s="2">
        <f t="shared" si="82"/>
        <v>0.41050449205252248</v>
      </c>
      <c r="L463" s="2">
        <f t="shared" si="83"/>
        <v>1.2785072563925363E-2</v>
      </c>
      <c r="M463" s="2">
        <f t="shared" si="78"/>
        <v>7.6019350380096516E-3</v>
      </c>
      <c r="N463" s="1">
        <v>1647</v>
      </c>
      <c r="O463" s="1">
        <v>1188</v>
      </c>
      <c r="P463" s="1">
        <v>37</v>
      </c>
      <c r="Q463" s="1">
        <v>4</v>
      </c>
      <c r="R463" s="1">
        <v>9</v>
      </c>
      <c r="S463" s="1">
        <v>9</v>
      </c>
      <c r="T463" s="73"/>
      <c r="U463" s="1"/>
      <c r="V463" s="1"/>
      <c r="W463" s="1">
        <v>0</v>
      </c>
      <c r="X463" s="1"/>
      <c r="Y463" s="1"/>
      <c r="Z463" s="1"/>
      <c r="AA463" s="1"/>
      <c r="AB463" s="1"/>
      <c r="AG463" t="str">
        <f t="shared" si="88"/>
        <v>Millinocket</v>
      </c>
      <c r="AH463" t="s">
        <v>1038</v>
      </c>
      <c r="AI463">
        <v>2</v>
      </c>
      <c r="AJ463">
        <v>84</v>
      </c>
      <c r="AL463" t="s">
        <v>3913</v>
      </c>
      <c r="AM463" t="s">
        <v>4672</v>
      </c>
      <c r="AN463" t="s">
        <v>3721</v>
      </c>
      <c r="AO463" t="s">
        <v>1302</v>
      </c>
      <c r="AP463" t="str">
        <f t="shared" si="84"/>
        <v>23019</v>
      </c>
      <c r="AQ463" t="s">
        <v>2389</v>
      </c>
      <c r="AR463" t="str">
        <f t="shared" si="87"/>
        <v>2345810</v>
      </c>
      <c r="AV463">
        <v>18.3</v>
      </c>
      <c r="AW463">
        <v>2.41</v>
      </c>
      <c r="AX463">
        <v>15.89</v>
      </c>
    </row>
    <row r="464" spans="1:50" hidden="1" outlineLevel="1">
      <c r="A464" t="s">
        <v>3154</v>
      </c>
      <c r="B464" s="11" t="s">
        <v>3145</v>
      </c>
      <c r="C464" s="1">
        <f t="shared" si="79"/>
        <v>1271</v>
      </c>
      <c r="D464" s="7">
        <f>IF(N464&gt;0, RANK(N464,(N464:P464,Q464:AE464)),0)</f>
        <v>1</v>
      </c>
      <c r="E464" s="7">
        <f>IF(O464&gt;0,RANK(O464,(N464:P464,Q464:AE464)),0)</f>
        <v>2</v>
      </c>
      <c r="F464" s="7">
        <f t="shared" si="80"/>
        <v>3</v>
      </c>
      <c r="G464" s="1">
        <f t="shared" si="86"/>
        <v>12</v>
      </c>
      <c r="H464" s="2">
        <f t="shared" si="85"/>
        <v>9.4413847364280094E-3</v>
      </c>
      <c r="I464" s="8"/>
      <c r="J464" s="2">
        <f t="shared" si="81"/>
        <v>0.49409913453973248</v>
      </c>
      <c r="K464" s="2">
        <f t="shared" si="82"/>
        <v>0.48465774980330451</v>
      </c>
      <c r="L464" s="2">
        <f t="shared" si="83"/>
        <v>1.4948859166011016E-2</v>
      </c>
      <c r="M464" s="2">
        <f t="shared" si="78"/>
        <v>6.2942564909519473E-3</v>
      </c>
      <c r="N464" s="1">
        <v>628</v>
      </c>
      <c r="O464" s="1">
        <v>616</v>
      </c>
      <c r="P464" s="1">
        <v>19</v>
      </c>
      <c r="Q464" s="1">
        <v>3</v>
      </c>
      <c r="R464" s="1">
        <v>1</v>
      </c>
      <c r="S464" s="1">
        <v>4</v>
      </c>
      <c r="T464" s="73"/>
      <c r="U464" s="1"/>
      <c r="V464" s="1"/>
      <c r="W464" s="1">
        <v>0</v>
      </c>
      <c r="X464" s="1"/>
      <c r="Y464" s="1"/>
      <c r="Z464" s="1"/>
      <c r="AA464" s="1"/>
      <c r="AB464" s="1"/>
      <c r="AG464" t="str">
        <f t="shared" si="88"/>
        <v>Milo</v>
      </c>
      <c r="AH464" t="s">
        <v>2975</v>
      </c>
      <c r="AI464">
        <v>2</v>
      </c>
      <c r="AJ464">
        <v>132</v>
      </c>
      <c r="AL464" t="s">
        <v>3913</v>
      </c>
      <c r="AM464" t="s">
        <v>4350</v>
      </c>
      <c r="AN464" t="s">
        <v>4002</v>
      </c>
      <c r="AO464" t="s">
        <v>4968</v>
      </c>
      <c r="AP464" t="str">
        <f t="shared" si="84"/>
        <v>23021</v>
      </c>
      <c r="AQ464" t="s">
        <v>2389</v>
      </c>
      <c r="AR464" t="str">
        <f t="shared" si="87"/>
        <v>2346020</v>
      </c>
      <c r="AV464">
        <v>33.549999999999997</v>
      </c>
      <c r="AW464">
        <v>0.73</v>
      </c>
      <c r="AX464">
        <v>32.82</v>
      </c>
    </row>
    <row r="465" spans="1:50" hidden="1" outlineLevel="1">
      <c r="A465" t="s">
        <v>2957</v>
      </c>
      <c r="B465" s="11" t="s">
        <v>3145</v>
      </c>
      <c r="C465" s="1">
        <f t="shared" si="79"/>
        <v>100</v>
      </c>
      <c r="D465" s="7">
        <f>IF(N465&gt;0, RANK(N465,(N465:P465,Q465:AE465)),0)</f>
        <v>1</v>
      </c>
      <c r="E465" s="7">
        <f>IF(O465&gt;0,RANK(O465,(N465:P465,Q465:AE465)),0)</f>
        <v>2</v>
      </c>
      <c r="F465" s="7">
        <f t="shared" si="80"/>
        <v>3</v>
      </c>
      <c r="G465" s="1">
        <f t="shared" si="86"/>
        <v>9</v>
      </c>
      <c r="H465" s="2">
        <f t="shared" si="85"/>
        <v>0.09</v>
      </c>
      <c r="I465" s="8"/>
      <c r="J465" s="2">
        <f t="shared" si="81"/>
        <v>0.53</v>
      </c>
      <c r="K465" s="2">
        <f t="shared" si="82"/>
        <v>0.44</v>
      </c>
      <c r="L465" s="2">
        <f t="shared" si="83"/>
        <v>0.01</v>
      </c>
      <c r="M465" s="2">
        <f t="shared" si="78"/>
        <v>1.9999999999999969E-2</v>
      </c>
      <c r="N465" s="1">
        <v>53</v>
      </c>
      <c r="O465" s="1">
        <v>44</v>
      </c>
      <c r="P465" s="1">
        <v>1</v>
      </c>
      <c r="Q465" s="1">
        <v>1</v>
      </c>
      <c r="R465" s="1">
        <v>0</v>
      </c>
      <c r="S465" s="1">
        <v>1</v>
      </c>
      <c r="T465" s="73"/>
      <c r="U465" s="1"/>
      <c r="V465" s="1"/>
      <c r="W465" s="1">
        <v>0</v>
      </c>
      <c r="X465" s="1"/>
      <c r="Y465" s="1"/>
      <c r="Z465" s="1"/>
      <c r="AA465" s="1"/>
      <c r="AB465" s="1"/>
      <c r="AG465" t="str">
        <f>A465</f>
        <v>Milton</v>
      </c>
      <c r="AH465" t="s">
        <v>2904</v>
      </c>
      <c r="AI465">
        <v>2</v>
      </c>
      <c r="AJ465">
        <v>350</v>
      </c>
      <c r="AL465" t="s">
        <v>3913</v>
      </c>
      <c r="AM465" t="s">
        <v>4671</v>
      </c>
      <c r="AN465" t="s">
        <v>4529</v>
      </c>
      <c r="AO465" t="s">
        <v>1303</v>
      </c>
      <c r="AP465" t="str">
        <f t="shared" si="84"/>
        <v>23017</v>
      </c>
      <c r="AQ465" t="s">
        <v>4597</v>
      </c>
      <c r="AR465" t="str">
        <f t="shared" si="87"/>
        <v>2346105</v>
      </c>
      <c r="AV465">
        <v>14.96</v>
      </c>
      <c r="AW465">
        <v>0</v>
      </c>
      <c r="AX465">
        <v>14.96</v>
      </c>
    </row>
    <row r="466" spans="1:50" hidden="1" outlineLevel="1">
      <c r="A466" t="s">
        <v>3155</v>
      </c>
      <c r="B466" s="11" t="s">
        <v>3145</v>
      </c>
      <c r="C466" s="1">
        <f t="shared" si="79"/>
        <v>1455</v>
      </c>
      <c r="D466" s="7">
        <f>IF(N466&gt;0, RANK(N466,(N466:P466,Q466:AE466)),0)</f>
        <v>2</v>
      </c>
      <c r="E466" s="7">
        <f>IF(O466&gt;0,RANK(O466,(N466:P466,Q466:AE466)),0)</f>
        <v>1</v>
      </c>
      <c r="F466" s="7">
        <f t="shared" si="80"/>
        <v>3</v>
      </c>
      <c r="G466" s="1">
        <f t="shared" si="86"/>
        <v>152</v>
      </c>
      <c r="H466" s="2">
        <f t="shared" si="85"/>
        <v>0.10446735395189004</v>
      </c>
      <c r="I466" s="8"/>
      <c r="J466" s="2">
        <f t="shared" si="81"/>
        <v>0.43780068728522337</v>
      </c>
      <c r="K466" s="2">
        <f t="shared" si="82"/>
        <v>0.54226804123711336</v>
      </c>
      <c r="L466" s="2">
        <f t="shared" si="83"/>
        <v>1.2371134020618556E-2</v>
      </c>
      <c r="M466" s="2">
        <f t="shared" si="78"/>
        <v>7.5601374570447143E-3</v>
      </c>
      <c r="N466" s="1">
        <v>637</v>
      </c>
      <c r="O466" s="1">
        <v>789</v>
      </c>
      <c r="P466" s="1">
        <v>18</v>
      </c>
      <c r="Q466" s="1">
        <v>6</v>
      </c>
      <c r="R466" s="1">
        <v>2</v>
      </c>
      <c r="S466" s="1">
        <v>3</v>
      </c>
      <c r="T466" s="73"/>
      <c r="U466" s="1"/>
      <c r="V466" s="1"/>
      <c r="W466" s="1">
        <v>0</v>
      </c>
      <c r="X466" s="1"/>
      <c r="Y466" s="1"/>
      <c r="Z466" s="1"/>
      <c r="AA466" s="1"/>
      <c r="AB466" s="1"/>
      <c r="AG466" t="str">
        <f t="shared" si="88"/>
        <v>Minot</v>
      </c>
      <c r="AH466" t="s">
        <v>1039</v>
      </c>
      <c r="AI466">
        <v>2</v>
      </c>
      <c r="AJ466">
        <v>425</v>
      </c>
      <c r="AL466" t="s">
        <v>3913</v>
      </c>
      <c r="AM466" t="s">
        <v>3988</v>
      </c>
      <c r="AN466" t="s">
        <v>4370</v>
      </c>
      <c r="AO466" t="s">
        <v>274</v>
      </c>
      <c r="AP466" t="str">
        <f t="shared" si="84"/>
        <v>23001</v>
      </c>
      <c r="AQ466" t="s">
        <v>2389</v>
      </c>
      <c r="AR466" t="str">
        <f t="shared" si="87"/>
        <v>2346160</v>
      </c>
      <c r="AV466">
        <v>29.9</v>
      </c>
      <c r="AW466">
        <v>0.14000000000000001</v>
      </c>
      <c r="AX466">
        <v>29.76</v>
      </c>
    </row>
    <row r="467" spans="1:50" hidden="1" outlineLevel="1">
      <c r="A467" t="s">
        <v>5233</v>
      </c>
      <c r="B467" s="11" t="s">
        <v>3145</v>
      </c>
      <c r="C467" s="1">
        <f t="shared" si="79"/>
        <v>73</v>
      </c>
      <c r="D467" s="7">
        <f>IF(N467&gt;0, RANK(N467,(N467:P467,Q467:AE467)),0)</f>
        <v>1</v>
      </c>
      <c r="E467" s="7">
        <f>IF(O467&gt;0,RANK(O467,(N467:P467,Q467:AE467)),0)</f>
        <v>2</v>
      </c>
      <c r="F467" s="7">
        <f t="shared" si="80"/>
        <v>3</v>
      </c>
      <c r="G467" s="1">
        <f t="shared" si="86"/>
        <v>43</v>
      </c>
      <c r="H467" s="2">
        <f t="shared" si="85"/>
        <v>0.58904109589041098</v>
      </c>
      <c r="I467" s="8"/>
      <c r="J467" s="2">
        <f t="shared" si="81"/>
        <v>0.75342465753424659</v>
      </c>
      <c r="K467" s="2">
        <f t="shared" si="82"/>
        <v>0.16438356164383561</v>
      </c>
      <c r="L467" s="2">
        <f t="shared" si="83"/>
        <v>8.2191780821917804E-2</v>
      </c>
      <c r="M467" s="2">
        <f t="shared" si="78"/>
        <v>0</v>
      </c>
      <c r="N467" s="1">
        <v>55</v>
      </c>
      <c r="O467" s="1">
        <v>12</v>
      </c>
      <c r="P467" s="1">
        <v>6</v>
      </c>
      <c r="Q467" s="1">
        <v>0</v>
      </c>
      <c r="R467" s="1">
        <v>0</v>
      </c>
      <c r="S467" s="1">
        <v>0</v>
      </c>
      <c r="T467" s="73"/>
      <c r="U467" s="1"/>
      <c r="V467" s="1"/>
      <c r="W467" s="1">
        <v>0</v>
      </c>
      <c r="X467" s="1"/>
      <c r="Y467" s="1"/>
      <c r="Z467" s="1"/>
      <c r="AA467" s="1"/>
      <c r="AB467" s="1"/>
      <c r="AG467" t="str">
        <f t="shared" si="88"/>
        <v>Monhegan</v>
      </c>
      <c r="AH467" t="s">
        <v>3867</v>
      </c>
      <c r="AI467">
        <v>1</v>
      </c>
      <c r="AJ467">
        <v>510</v>
      </c>
      <c r="AL467" t="s">
        <v>3913</v>
      </c>
      <c r="AM467" t="s">
        <v>4670</v>
      </c>
      <c r="AN467" t="s">
        <v>4019</v>
      </c>
      <c r="AO467" t="s">
        <v>207</v>
      </c>
      <c r="AP467" t="str">
        <f t="shared" si="84"/>
        <v>23015</v>
      </c>
      <c r="AQ467" t="s">
        <v>486</v>
      </c>
      <c r="AR467" t="str">
        <f t="shared" si="87"/>
        <v>2346335</v>
      </c>
      <c r="AV467">
        <v>4.5199999999999996</v>
      </c>
      <c r="AW467">
        <v>3.66</v>
      </c>
      <c r="AX467">
        <v>0.86</v>
      </c>
    </row>
    <row r="468" spans="1:50" hidden="1" outlineLevel="1">
      <c r="A468" t="s">
        <v>2883</v>
      </c>
      <c r="B468" s="11" t="s">
        <v>3145</v>
      </c>
      <c r="C468" s="1">
        <f t="shared" si="79"/>
        <v>2263</v>
      </c>
      <c r="D468" s="7">
        <f>IF(N468&gt;0, RANK(N468,(N468:P468,Q468:AE468)),0)</f>
        <v>1</v>
      </c>
      <c r="E468" s="7">
        <f>IF(O468&gt;0,RANK(O468,(N468:P468,Q468:AE468)),0)</f>
        <v>2</v>
      </c>
      <c r="F468" s="7">
        <f t="shared" si="80"/>
        <v>3</v>
      </c>
      <c r="G468" s="1">
        <f t="shared" si="86"/>
        <v>10</v>
      </c>
      <c r="H468" s="2">
        <f t="shared" si="85"/>
        <v>4.4189129474149361E-3</v>
      </c>
      <c r="I468" s="8"/>
      <c r="J468" s="2">
        <f t="shared" si="81"/>
        <v>0.49270879363676534</v>
      </c>
      <c r="K468" s="2">
        <f t="shared" si="82"/>
        <v>0.48828988068935042</v>
      </c>
      <c r="L468" s="2">
        <f t="shared" si="83"/>
        <v>1.0163499779054353E-2</v>
      </c>
      <c r="M468" s="2">
        <f t="shared" si="78"/>
        <v>8.8378258948298861E-3</v>
      </c>
      <c r="N468" s="1">
        <v>1115</v>
      </c>
      <c r="O468" s="1">
        <v>1105</v>
      </c>
      <c r="P468" s="1">
        <v>23</v>
      </c>
      <c r="Q468" s="1">
        <v>7</v>
      </c>
      <c r="R468" s="1">
        <v>3</v>
      </c>
      <c r="S468" s="1">
        <v>10</v>
      </c>
      <c r="T468" s="73"/>
      <c r="U468" s="1"/>
      <c r="V468" s="1"/>
      <c r="W468" s="1">
        <v>0</v>
      </c>
      <c r="X468" s="1"/>
      <c r="Y468" s="1"/>
      <c r="Z468" s="1"/>
      <c r="AA468" s="1"/>
      <c r="AB468" s="1"/>
      <c r="AG468" t="str">
        <f t="shared" si="88"/>
        <v>Monmouth</v>
      </c>
      <c r="AH468" t="s">
        <v>2725</v>
      </c>
      <c r="AI468">
        <v>1</v>
      </c>
      <c r="AJ468">
        <v>402</v>
      </c>
      <c r="AL468" t="s">
        <v>3913</v>
      </c>
      <c r="AM468" t="s">
        <v>3234</v>
      </c>
      <c r="AN468" t="s">
        <v>4262</v>
      </c>
      <c r="AO468" t="s">
        <v>208</v>
      </c>
      <c r="AP468" t="str">
        <f t="shared" si="84"/>
        <v>23011</v>
      </c>
      <c r="AQ468" t="s">
        <v>2389</v>
      </c>
      <c r="AR468" t="str">
        <f t="shared" si="87"/>
        <v>2346405</v>
      </c>
      <c r="AV468">
        <v>39.020000000000003</v>
      </c>
      <c r="AW468">
        <v>4.92</v>
      </c>
      <c r="AX468">
        <v>34.11</v>
      </c>
    </row>
    <row r="469" spans="1:50" hidden="1" outlineLevel="1">
      <c r="A469" t="s">
        <v>2996</v>
      </c>
      <c r="B469" s="11" t="s">
        <v>3145</v>
      </c>
      <c r="C469" s="1">
        <f t="shared" si="79"/>
        <v>534</v>
      </c>
      <c r="D469" s="7">
        <f>IF(N469&gt;0, RANK(N469,(N469:P469,Q469:AE469)),0)</f>
        <v>1</v>
      </c>
      <c r="E469" s="7">
        <f>IF(O469&gt;0,RANK(O469,(N469:P469,Q469:AE469)),0)</f>
        <v>2</v>
      </c>
      <c r="F469" s="7">
        <f t="shared" si="80"/>
        <v>3</v>
      </c>
      <c r="G469" s="1">
        <f t="shared" si="86"/>
        <v>48</v>
      </c>
      <c r="H469" s="2">
        <f t="shared" si="85"/>
        <v>8.98876404494382E-2</v>
      </c>
      <c r="I469" s="8"/>
      <c r="J469" s="2">
        <f t="shared" si="81"/>
        <v>0.5337078651685393</v>
      </c>
      <c r="K469" s="2">
        <f t="shared" si="82"/>
        <v>0.4438202247191011</v>
      </c>
      <c r="L469" s="2">
        <f t="shared" si="83"/>
        <v>9.3632958801498131E-3</v>
      </c>
      <c r="M469" s="2">
        <f t="shared" si="78"/>
        <v>1.3108614232209792E-2</v>
      </c>
      <c r="N469" s="1">
        <v>285</v>
      </c>
      <c r="O469" s="1">
        <v>237</v>
      </c>
      <c r="P469" s="1">
        <v>5</v>
      </c>
      <c r="Q469" s="1">
        <v>1</v>
      </c>
      <c r="R469" s="1">
        <v>3</v>
      </c>
      <c r="S469" s="1">
        <v>3</v>
      </c>
      <c r="T469" s="73"/>
      <c r="U469" s="1"/>
      <c r="V469" s="1"/>
      <c r="W469" s="1">
        <v>0</v>
      </c>
      <c r="X469" s="1"/>
      <c r="Y469" s="1"/>
      <c r="Z469" s="1"/>
      <c r="AA469" s="1"/>
      <c r="AB469" s="1"/>
      <c r="AG469" t="str">
        <f t="shared" si="88"/>
        <v>Monroe</v>
      </c>
      <c r="AH469" t="s">
        <v>4413</v>
      </c>
      <c r="AI469">
        <v>2</v>
      </c>
      <c r="AJ469">
        <v>294</v>
      </c>
      <c r="AL469" t="s">
        <v>3913</v>
      </c>
      <c r="AM469" t="s">
        <v>3950</v>
      </c>
      <c r="AN469" t="s">
        <v>4371</v>
      </c>
      <c r="AO469" t="s">
        <v>209</v>
      </c>
      <c r="AP469" t="str">
        <f t="shared" si="84"/>
        <v>23027</v>
      </c>
      <c r="AQ469" t="s">
        <v>2389</v>
      </c>
      <c r="AR469" t="str">
        <f t="shared" si="87"/>
        <v>2346475</v>
      </c>
      <c r="AV469">
        <v>38.97</v>
      </c>
      <c r="AW469">
        <v>0.15</v>
      </c>
      <c r="AX469">
        <v>38.82</v>
      </c>
    </row>
    <row r="470" spans="1:50" hidden="1" outlineLevel="1">
      <c r="A470" t="s">
        <v>3423</v>
      </c>
      <c r="B470" s="11" t="s">
        <v>3145</v>
      </c>
      <c r="C470" s="1">
        <f t="shared" si="79"/>
        <v>476</v>
      </c>
      <c r="D470" s="7">
        <f>IF(N470&gt;0, RANK(N470,(N470:P470,Q470:AE470)),0)</f>
        <v>1</v>
      </c>
      <c r="E470" s="7">
        <f>IF(O470&gt;0,RANK(O470,(N470:P470,Q470:AE470)),0)</f>
        <v>2</v>
      </c>
      <c r="F470" s="7">
        <f t="shared" si="80"/>
        <v>3</v>
      </c>
      <c r="G470" s="1">
        <f t="shared" si="86"/>
        <v>14</v>
      </c>
      <c r="H470" s="2">
        <f t="shared" si="85"/>
        <v>2.9411764705882353E-2</v>
      </c>
      <c r="I470" s="8"/>
      <c r="J470" s="2">
        <f t="shared" si="81"/>
        <v>0.50210084033613445</v>
      </c>
      <c r="K470" s="2">
        <f t="shared" si="82"/>
        <v>0.47268907563025209</v>
      </c>
      <c r="L470" s="2">
        <f t="shared" si="83"/>
        <v>1.050420168067227E-2</v>
      </c>
      <c r="M470" s="2">
        <f t="shared" si="78"/>
        <v>1.4705882352941197E-2</v>
      </c>
      <c r="N470" s="1">
        <v>239</v>
      </c>
      <c r="O470" s="1">
        <v>225</v>
      </c>
      <c r="P470" s="1">
        <v>5</v>
      </c>
      <c r="Q470" s="1">
        <v>1</v>
      </c>
      <c r="R470" s="1">
        <v>3</v>
      </c>
      <c r="S470" s="1">
        <v>3</v>
      </c>
      <c r="T470" s="73"/>
      <c r="U470" s="1"/>
      <c r="V470" s="1"/>
      <c r="W470" s="1">
        <v>0</v>
      </c>
      <c r="X470" s="1"/>
      <c r="Y470" s="1"/>
      <c r="Z470" s="1"/>
      <c r="AA470" s="1"/>
      <c r="AB470" s="1"/>
      <c r="AG470" t="str">
        <f t="shared" si="88"/>
        <v>Monson</v>
      </c>
      <c r="AH470" t="s">
        <v>2975</v>
      </c>
      <c r="AI470">
        <v>2</v>
      </c>
      <c r="AJ470">
        <v>122</v>
      </c>
      <c r="AL470" t="s">
        <v>3913</v>
      </c>
      <c r="AM470" t="s">
        <v>4350</v>
      </c>
      <c r="AN470" t="s">
        <v>4262</v>
      </c>
      <c r="AO470" t="s">
        <v>210</v>
      </c>
      <c r="AP470" t="str">
        <f t="shared" si="84"/>
        <v>23021</v>
      </c>
      <c r="AQ470" t="s">
        <v>2389</v>
      </c>
      <c r="AR470" t="str">
        <f t="shared" si="87"/>
        <v>2346580</v>
      </c>
      <c r="AV470">
        <v>49.25</v>
      </c>
      <c r="AW470">
        <v>2.17</v>
      </c>
      <c r="AX470">
        <v>47.08</v>
      </c>
    </row>
    <row r="471" spans="1:50" hidden="1" outlineLevel="1">
      <c r="A471" t="s">
        <v>2848</v>
      </c>
      <c r="B471" s="11" t="s">
        <v>3145</v>
      </c>
      <c r="C471" s="1">
        <f t="shared" si="79"/>
        <v>453</v>
      </c>
      <c r="D471" s="7">
        <f>IF(N471&gt;0, RANK(N471,(N471:P471,Q471:AE471)),0)</f>
        <v>2</v>
      </c>
      <c r="E471" s="7">
        <f>IF(O471&gt;0,RANK(O471,(N471:P471,Q471:AE471)),0)</f>
        <v>1</v>
      </c>
      <c r="F471" s="7">
        <f t="shared" si="80"/>
        <v>3</v>
      </c>
      <c r="G471" s="1">
        <f t="shared" si="86"/>
        <v>123</v>
      </c>
      <c r="H471" s="2">
        <f t="shared" si="85"/>
        <v>0.27152317880794702</v>
      </c>
      <c r="I471" s="8"/>
      <c r="J471" s="2">
        <f t="shared" si="81"/>
        <v>0.3598233995584989</v>
      </c>
      <c r="K471" s="2">
        <f t="shared" si="82"/>
        <v>0.63134657836644592</v>
      </c>
      <c r="L471" s="2">
        <f t="shared" si="83"/>
        <v>6.6225165562913907E-3</v>
      </c>
      <c r="M471" s="2">
        <f t="shared" si="78"/>
        <v>2.207505518763731E-3</v>
      </c>
      <c r="N471" s="1">
        <v>163</v>
      </c>
      <c r="O471" s="1">
        <v>286</v>
      </c>
      <c r="P471" s="1">
        <v>3</v>
      </c>
      <c r="Q471" s="1">
        <v>1</v>
      </c>
      <c r="R471" s="1">
        <v>0</v>
      </c>
      <c r="S471" s="1">
        <v>0</v>
      </c>
      <c r="T471" s="73"/>
      <c r="U471" s="1"/>
      <c r="V471" s="1"/>
      <c r="W471" s="1">
        <v>0</v>
      </c>
      <c r="X471" s="1"/>
      <c r="Y471" s="1"/>
      <c r="Z471" s="1"/>
      <c r="AA471" s="1"/>
      <c r="AB471" s="1"/>
      <c r="AG471" t="str">
        <f t="shared" si="88"/>
        <v>Monticello</v>
      </c>
      <c r="AH471" t="s">
        <v>762</v>
      </c>
      <c r="AI471">
        <v>2</v>
      </c>
      <c r="AJ471">
        <v>50</v>
      </c>
      <c r="AL471" t="s">
        <v>3913</v>
      </c>
      <c r="AM471" t="s">
        <v>3989</v>
      </c>
      <c r="AN471" t="s">
        <v>952</v>
      </c>
      <c r="AO471" t="s">
        <v>1460</v>
      </c>
      <c r="AP471" t="str">
        <f t="shared" si="84"/>
        <v>23003</v>
      </c>
      <c r="AQ471" t="s">
        <v>2389</v>
      </c>
      <c r="AR471" t="str">
        <f t="shared" si="87"/>
        <v>2346685</v>
      </c>
      <c r="AV471">
        <v>38.340000000000003</v>
      </c>
      <c r="AW471">
        <v>0.17</v>
      </c>
      <c r="AX471">
        <v>38.18</v>
      </c>
    </row>
    <row r="472" spans="1:50" hidden="1" outlineLevel="1">
      <c r="A472" t="s">
        <v>3561</v>
      </c>
      <c r="B472" s="11" t="s">
        <v>3145</v>
      </c>
      <c r="C472" s="1">
        <f t="shared" si="79"/>
        <v>595</v>
      </c>
      <c r="D472" s="7">
        <f>IF(N472&gt;0, RANK(N472,(N472:P472,Q472:AE472)),0)</f>
        <v>1</v>
      </c>
      <c r="E472" s="7">
        <f>IF(O472&gt;0,RANK(O472,(N472:P472,Q472:AE472)),0)</f>
        <v>2</v>
      </c>
      <c r="F472" s="7">
        <f t="shared" si="80"/>
        <v>3</v>
      </c>
      <c r="G472" s="1">
        <f t="shared" si="86"/>
        <v>130</v>
      </c>
      <c r="H472" s="2">
        <f t="shared" si="85"/>
        <v>0.21848739495798319</v>
      </c>
      <c r="I472" s="8"/>
      <c r="J472" s="2">
        <f t="shared" si="81"/>
        <v>0.59327731092436975</v>
      </c>
      <c r="K472" s="2">
        <f t="shared" si="82"/>
        <v>0.37478991596638656</v>
      </c>
      <c r="L472" s="2">
        <f t="shared" si="83"/>
        <v>2.5210084033613446E-2</v>
      </c>
      <c r="M472" s="2">
        <f t="shared" si="78"/>
        <v>6.722689075630249E-3</v>
      </c>
      <c r="N472" s="1">
        <v>353</v>
      </c>
      <c r="O472" s="1">
        <v>223</v>
      </c>
      <c r="P472" s="1">
        <v>15</v>
      </c>
      <c r="Q472" s="1">
        <v>1</v>
      </c>
      <c r="R472" s="1">
        <v>2</v>
      </c>
      <c r="S472" s="1">
        <v>1</v>
      </c>
      <c r="T472" s="73"/>
      <c r="U472" s="1"/>
      <c r="V472" s="1"/>
      <c r="W472" s="1">
        <v>0</v>
      </c>
      <c r="X472" s="1"/>
      <c r="Y472" s="1"/>
      <c r="Z472" s="1"/>
      <c r="AA472" s="1"/>
      <c r="AB472" s="1"/>
      <c r="AG472" t="str">
        <f t="shared" si="88"/>
        <v>Montville</v>
      </c>
      <c r="AH472" t="s">
        <v>4413</v>
      </c>
      <c r="AI472">
        <v>2</v>
      </c>
      <c r="AJ472">
        <v>343</v>
      </c>
      <c r="AL472" t="s">
        <v>3913</v>
      </c>
      <c r="AM472" t="s">
        <v>3950</v>
      </c>
      <c r="AN472" t="s">
        <v>4002</v>
      </c>
      <c r="AO472" t="s">
        <v>1461</v>
      </c>
      <c r="AP472" t="str">
        <f t="shared" si="84"/>
        <v>23027</v>
      </c>
      <c r="AQ472" t="s">
        <v>2389</v>
      </c>
      <c r="AR472" t="str">
        <f t="shared" si="87"/>
        <v>2346790</v>
      </c>
      <c r="AV472">
        <v>43.12</v>
      </c>
      <c r="AW472">
        <v>0.5</v>
      </c>
      <c r="AX472">
        <v>42.62</v>
      </c>
    </row>
    <row r="473" spans="1:50" hidden="1" outlineLevel="1">
      <c r="A473" t="s">
        <v>3562</v>
      </c>
      <c r="B473" s="11" t="s">
        <v>3145</v>
      </c>
      <c r="C473" s="1">
        <f t="shared" si="79"/>
        <v>129</v>
      </c>
      <c r="D473" s="7">
        <f>IF(N473&gt;0, RANK(N473,(N473:P473,Q473:AE473)),0)</f>
        <v>2</v>
      </c>
      <c r="E473" s="7">
        <f>IF(O473&gt;0,RANK(O473,(N473:P473,Q473:AE473)),0)</f>
        <v>1</v>
      </c>
      <c r="F473" s="7">
        <f t="shared" si="80"/>
        <v>0</v>
      </c>
      <c r="G473" s="1">
        <f t="shared" si="86"/>
        <v>46</v>
      </c>
      <c r="H473" s="2">
        <f t="shared" si="85"/>
        <v>0.35658914728682173</v>
      </c>
      <c r="I473" s="8"/>
      <c r="J473" s="2">
        <f t="shared" si="81"/>
        <v>0.31782945736434109</v>
      </c>
      <c r="K473" s="2">
        <f t="shared" si="82"/>
        <v>0.67441860465116277</v>
      </c>
      <c r="L473" s="2">
        <f t="shared" si="83"/>
        <v>0</v>
      </c>
      <c r="M473" s="2">
        <f t="shared" si="78"/>
        <v>7.7519379844961378E-3</v>
      </c>
      <c r="N473" s="1">
        <v>41</v>
      </c>
      <c r="O473" s="1">
        <v>87</v>
      </c>
      <c r="P473" s="1">
        <v>0</v>
      </c>
      <c r="Q473" s="1">
        <v>0</v>
      </c>
      <c r="R473" s="1">
        <v>0</v>
      </c>
      <c r="S473" s="1">
        <v>1</v>
      </c>
      <c r="T473" s="73"/>
      <c r="U473" s="1"/>
      <c r="V473" s="1"/>
      <c r="W473" s="1">
        <v>0</v>
      </c>
      <c r="X473" s="1"/>
      <c r="Y473" s="1"/>
      <c r="Z473" s="1"/>
      <c r="AA473" s="1"/>
      <c r="AB473" s="1"/>
      <c r="AG473" t="str">
        <f t="shared" si="88"/>
        <v>Moose River</v>
      </c>
      <c r="AH473" t="s">
        <v>2304</v>
      </c>
      <c r="AI473">
        <v>2</v>
      </c>
      <c r="AJ473">
        <v>80</v>
      </c>
      <c r="AL473" t="s">
        <v>3913</v>
      </c>
      <c r="AM473" t="s">
        <v>3949</v>
      </c>
      <c r="AN473" t="s">
        <v>4202</v>
      </c>
      <c r="AO473" t="s">
        <v>4367</v>
      </c>
      <c r="AP473" t="str">
        <f t="shared" si="84"/>
        <v>23025</v>
      </c>
      <c r="AQ473" t="s">
        <v>2389</v>
      </c>
      <c r="AR473" t="str">
        <f t="shared" si="87"/>
        <v>2347140</v>
      </c>
      <c r="AV473">
        <v>41.12</v>
      </c>
      <c r="AW473">
        <v>0.48</v>
      </c>
      <c r="AX473">
        <v>40.630000000000003</v>
      </c>
    </row>
    <row r="474" spans="1:50" hidden="1" outlineLevel="1">
      <c r="A474" t="s">
        <v>5234</v>
      </c>
      <c r="B474" s="11" t="s">
        <v>3145</v>
      </c>
      <c r="C474" s="1">
        <f t="shared" si="79"/>
        <v>30</v>
      </c>
      <c r="D474" s="7">
        <f>IF(N474&gt;0, RANK(N474,(N474:P474,Q474:AE474)),0)</f>
        <v>3</v>
      </c>
      <c r="E474" s="7">
        <f>IF(O474&gt;0,RANK(O474,(N474:P474,Q474:AE474)),0)</f>
        <v>1</v>
      </c>
      <c r="F474" s="7">
        <f t="shared" si="80"/>
        <v>2</v>
      </c>
      <c r="G474" s="1">
        <f t="shared" si="86"/>
        <v>24</v>
      </c>
      <c r="H474" s="2">
        <f t="shared" si="85"/>
        <v>0.8</v>
      </c>
      <c r="I474" s="8"/>
      <c r="J474" s="2">
        <f t="shared" si="81"/>
        <v>3.3333333333333333E-2</v>
      </c>
      <c r="K474" s="2">
        <f t="shared" si="82"/>
        <v>0.8666666666666667</v>
      </c>
      <c r="L474" s="2">
        <f t="shared" si="83"/>
        <v>6.6666666666666666E-2</v>
      </c>
      <c r="M474" s="2">
        <f t="shared" si="78"/>
        <v>3.3333333333333312E-2</v>
      </c>
      <c r="N474" s="1">
        <v>1</v>
      </c>
      <c r="O474" s="1">
        <v>26</v>
      </c>
      <c r="P474" s="1">
        <v>2</v>
      </c>
      <c r="Q474" s="1">
        <v>0</v>
      </c>
      <c r="R474" s="1">
        <v>1</v>
      </c>
      <c r="S474" s="1">
        <v>0</v>
      </c>
      <c r="T474" s="73"/>
      <c r="U474" s="1"/>
      <c r="V474" s="1"/>
      <c r="W474" s="1">
        <v>0</v>
      </c>
      <c r="X474" s="1"/>
      <c r="Y474" s="1"/>
      <c r="Z474" s="1"/>
      <c r="AA474" s="1"/>
      <c r="AB474" s="1"/>
      <c r="AG474" t="str">
        <f t="shared" si="88"/>
        <v>Moro</v>
      </c>
      <c r="AH474" t="s">
        <v>762</v>
      </c>
      <c r="AI474">
        <v>2</v>
      </c>
      <c r="AJ474">
        <v>54</v>
      </c>
      <c r="AL474" t="s">
        <v>3913</v>
      </c>
      <c r="AM474" t="s">
        <v>3989</v>
      </c>
      <c r="AN474" t="s">
        <v>4665</v>
      </c>
      <c r="AO474" t="s">
        <v>1435</v>
      </c>
      <c r="AP474" t="str">
        <f t="shared" si="84"/>
        <v>23003</v>
      </c>
      <c r="AQ474" t="s">
        <v>486</v>
      </c>
      <c r="AR474" t="str">
        <f t="shared" si="87"/>
        <v>2347175</v>
      </c>
      <c r="AV474">
        <v>36.67</v>
      </c>
      <c r="AW474">
        <v>1.1000000000000001</v>
      </c>
      <c r="AX474">
        <v>35.57</v>
      </c>
    </row>
    <row r="475" spans="1:50" hidden="1" outlineLevel="1">
      <c r="A475" t="s">
        <v>3150</v>
      </c>
      <c r="B475" s="11" t="s">
        <v>3145</v>
      </c>
      <c r="C475" s="1">
        <f t="shared" si="79"/>
        <v>496</v>
      </c>
      <c r="D475" s="7">
        <f>IF(N475&gt;0, RANK(N475,(N475:P475,Q475:AE475)),0)</f>
        <v>2</v>
      </c>
      <c r="E475" s="7">
        <f>IF(O475&gt;0,RANK(O475,(N475:P475,Q475:AE475)),0)</f>
        <v>1</v>
      </c>
      <c r="F475" s="7">
        <f t="shared" si="80"/>
        <v>3</v>
      </c>
      <c r="G475" s="1">
        <f t="shared" si="86"/>
        <v>84</v>
      </c>
      <c r="H475" s="2">
        <f t="shared" si="85"/>
        <v>0.16935483870967741</v>
      </c>
      <c r="I475" s="8"/>
      <c r="J475" s="2">
        <f t="shared" si="81"/>
        <v>0.41129032258064518</v>
      </c>
      <c r="K475" s="2">
        <f t="shared" si="82"/>
        <v>0.58064516129032262</v>
      </c>
      <c r="L475" s="2">
        <f t="shared" si="83"/>
        <v>8.0645161290322578E-3</v>
      </c>
      <c r="M475" s="2">
        <f t="shared" si="78"/>
        <v>-1.1796119636642288E-16</v>
      </c>
      <c r="N475" s="1">
        <v>204</v>
      </c>
      <c r="O475" s="1">
        <v>288</v>
      </c>
      <c r="P475" s="1">
        <v>4</v>
      </c>
      <c r="Q475" s="1">
        <v>0</v>
      </c>
      <c r="R475" s="1">
        <v>0</v>
      </c>
      <c r="S475" s="1">
        <v>0</v>
      </c>
      <c r="T475" s="73"/>
      <c r="U475" s="1"/>
      <c r="V475" s="1"/>
      <c r="W475" s="1">
        <v>0</v>
      </c>
      <c r="X475" s="1"/>
      <c r="Y475" s="1"/>
      <c r="Z475" s="1"/>
      <c r="AA475" s="1"/>
      <c r="AB475" s="1"/>
      <c r="AG475" t="str">
        <f t="shared" si="88"/>
        <v>Morrill</v>
      </c>
      <c r="AH475" t="s">
        <v>4413</v>
      </c>
      <c r="AI475">
        <v>2</v>
      </c>
      <c r="AJ475">
        <v>357</v>
      </c>
      <c r="AL475" t="s">
        <v>3913</v>
      </c>
      <c r="AM475" t="s">
        <v>3950</v>
      </c>
      <c r="AN475" t="s">
        <v>4262</v>
      </c>
      <c r="AO475" t="s">
        <v>1436</v>
      </c>
      <c r="AP475" t="str">
        <f t="shared" si="84"/>
        <v>23027</v>
      </c>
      <c r="AQ475" t="s">
        <v>2389</v>
      </c>
      <c r="AR475" t="str">
        <f t="shared" si="87"/>
        <v>2347245</v>
      </c>
      <c r="AV475">
        <v>17.05</v>
      </c>
      <c r="AW475">
        <v>0.49</v>
      </c>
      <c r="AX475">
        <v>16.559999999999999</v>
      </c>
    </row>
    <row r="476" spans="1:50" hidden="1" outlineLevel="1">
      <c r="A476" t="s">
        <v>3885</v>
      </c>
      <c r="B476" s="11" t="s">
        <v>3145</v>
      </c>
      <c r="C476" s="1">
        <f t="shared" si="79"/>
        <v>267</v>
      </c>
      <c r="D476" s="7">
        <f>IF(N476&gt;0, RANK(N476,(N476:P476,Q476:AE476)),0)</f>
        <v>1</v>
      </c>
      <c r="E476" s="7">
        <f>IF(O476&gt;0,RANK(O476,(N476:P476,Q476:AE476)),0)</f>
        <v>2</v>
      </c>
      <c r="F476" s="7">
        <f t="shared" si="80"/>
        <v>3</v>
      </c>
      <c r="G476" s="1">
        <f t="shared" si="86"/>
        <v>11</v>
      </c>
      <c r="H476" s="2">
        <f t="shared" si="85"/>
        <v>4.1198501872659173E-2</v>
      </c>
      <c r="I476" s="8"/>
      <c r="J476" s="2">
        <f t="shared" si="81"/>
        <v>0.51310861423220977</v>
      </c>
      <c r="K476" s="2">
        <f t="shared" si="82"/>
        <v>0.47191011235955055</v>
      </c>
      <c r="L476" s="2">
        <f t="shared" si="83"/>
        <v>7.4906367041198503E-3</v>
      </c>
      <c r="M476" s="2">
        <f t="shared" si="78"/>
        <v>7.4906367041198312E-3</v>
      </c>
      <c r="N476" s="1">
        <v>137</v>
      </c>
      <c r="O476" s="1">
        <v>126</v>
      </c>
      <c r="P476" s="1">
        <v>2</v>
      </c>
      <c r="Q476" s="1">
        <v>1</v>
      </c>
      <c r="R476" s="1">
        <v>0</v>
      </c>
      <c r="S476" s="1">
        <v>1</v>
      </c>
      <c r="T476" s="73"/>
      <c r="U476" s="1"/>
      <c r="V476" s="1"/>
      <c r="W476" s="1">
        <v>0</v>
      </c>
      <c r="X476" s="1"/>
      <c r="Y476" s="1"/>
      <c r="Z476" s="1"/>
      <c r="AA476" s="1"/>
      <c r="AB476" s="1"/>
      <c r="AG476" t="str">
        <f t="shared" si="88"/>
        <v>Moscow</v>
      </c>
      <c r="AH476" t="s">
        <v>2304</v>
      </c>
      <c r="AI476">
        <v>2</v>
      </c>
      <c r="AJ476">
        <v>154</v>
      </c>
      <c r="AL476" t="s">
        <v>3913</v>
      </c>
      <c r="AM476" t="s">
        <v>3949</v>
      </c>
      <c r="AN476" t="s">
        <v>4266</v>
      </c>
      <c r="AO476" t="s">
        <v>1343</v>
      </c>
      <c r="AP476" t="str">
        <f t="shared" si="84"/>
        <v>23025</v>
      </c>
      <c r="AQ476" t="s">
        <v>2389</v>
      </c>
      <c r="AR476" t="str">
        <f t="shared" si="87"/>
        <v>2347455</v>
      </c>
      <c r="AV476">
        <v>48.21</v>
      </c>
      <c r="AW476">
        <v>2.4300000000000002</v>
      </c>
      <c r="AX476">
        <v>45.78</v>
      </c>
    </row>
    <row r="477" spans="1:50" hidden="1" outlineLevel="1">
      <c r="A477" t="s">
        <v>4254</v>
      </c>
      <c r="B477" s="11" t="s">
        <v>3145</v>
      </c>
      <c r="C477" s="1">
        <f t="shared" si="79"/>
        <v>133</v>
      </c>
      <c r="D477" s="7">
        <f>IF(N477&gt;0, RANK(N477,(N477:P477,Q477:AE477)),0)</f>
        <v>2</v>
      </c>
      <c r="E477" s="7">
        <f>IF(O477&gt;0,RANK(O477,(N477:P477,Q477:AE477)),0)</f>
        <v>1</v>
      </c>
      <c r="F477" s="7">
        <f t="shared" si="80"/>
        <v>3</v>
      </c>
      <c r="G477" s="1">
        <f t="shared" si="86"/>
        <v>72</v>
      </c>
      <c r="H477" s="2">
        <f t="shared" si="85"/>
        <v>0.54135338345864659</v>
      </c>
      <c r="I477" s="8"/>
      <c r="J477" s="2">
        <f t="shared" si="81"/>
        <v>0.21804511278195488</v>
      </c>
      <c r="K477" s="2">
        <f t="shared" si="82"/>
        <v>0.75939849624060152</v>
      </c>
      <c r="L477" s="2">
        <f t="shared" si="83"/>
        <v>1.5037593984962405E-2</v>
      </c>
      <c r="M477" s="2">
        <f t="shared" si="78"/>
        <v>7.5187969924811471E-3</v>
      </c>
      <c r="N477" s="1">
        <v>29</v>
      </c>
      <c r="O477" s="1">
        <v>101</v>
      </c>
      <c r="P477" s="1">
        <v>2</v>
      </c>
      <c r="Q477" s="1">
        <v>0</v>
      </c>
      <c r="R477" s="1">
        <v>0</v>
      </c>
      <c r="S477" s="1">
        <v>1</v>
      </c>
      <c r="T477" s="73"/>
      <c r="U477" s="1"/>
      <c r="V477" s="1"/>
      <c r="W477" s="1">
        <v>0</v>
      </c>
      <c r="X477" s="1"/>
      <c r="Y477" s="1"/>
      <c r="Z477" s="1"/>
      <c r="AA477" s="1"/>
      <c r="AB477" s="1"/>
      <c r="AG477" t="str">
        <f t="shared" si="88"/>
        <v>Mount Chase</v>
      </c>
      <c r="AH477" t="s">
        <v>1038</v>
      </c>
      <c r="AI477">
        <v>2</v>
      </c>
      <c r="AJ477">
        <v>59</v>
      </c>
      <c r="AL477" t="s">
        <v>3913</v>
      </c>
      <c r="AM477" t="s">
        <v>4672</v>
      </c>
      <c r="AN477" t="s">
        <v>3613</v>
      </c>
      <c r="AO477" t="s">
        <v>1344</v>
      </c>
      <c r="AP477" t="str">
        <f t="shared" si="84"/>
        <v>23019</v>
      </c>
      <c r="AQ477" t="s">
        <v>2389</v>
      </c>
      <c r="AR477" t="str">
        <f t="shared" si="87"/>
        <v>2347560</v>
      </c>
      <c r="AV477">
        <v>37.409999999999997</v>
      </c>
      <c r="AW477">
        <v>1.1100000000000001</v>
      </c>
      <c r="AX477">
        <v>36.29</v>
      </c>
    </row>
    <row r="478" spans="1:50" hidden="1" outlineLevel="1">
      <c r="A478" t="s">
        <v>3531</v>
      </c>
      <c r="B478" s="11" t="s">
        <v>3145</v>
      </c>
      <c r="C478" s="1">
        <f t="shared" si="79"/>
        <v>1517</v>
      </c>
      <c r="D478" s="7">
        <f>IF(N478&gt;0, RANK(N478,(N478:P478,Q478:AE478)),0)</f>
        <v>1</v>
      </c>
      <c r="E478" s="7">
        <f>IF(O478&gt;0,RANK(O478,(N478:P478,Q478:AE478)),0)</f>
        <v>2</v>
      </c>
      <c r="F478" s="7">
        <f t="shared" si="80"/>
        <v>3</v>
      </c>
      <c r="G478" s="1">
        <f t="shared" si="86"/>
        <v>417</v>
      </c>
      <c r="H478" s="2">
        <f t="shared" si="85"/>
        <v>0.27488464073829927</v>
      </c>
      <c r="I478" s="8"/>
      <c r="J478" s="2">
        <f t="shared" si="81"/>
        <v>0.62623599208965064</v>
      </c>
      <c r="K478" s="2">
        <f t="shared" si="82"/>
        <v>0.35135135135135137</v>
      </c>
      <c r="L478" s="2">
        <f t="shared" si="83"/>
        <v>1.3183915622940013E-2</v>
      </c>
      <c r="M478" s="2">
        <f t="shared" si="78"/>
        <v>9.2287409360579768E-3</v>
      </c>
      <c r="N478" s="1">
        <v>950</v>
      </c>
      <c r="O478" s="1">
        <v>533</v>
      </c>
      <c r="P478" s="1">
        <v>20</v>
      </c>
      <c r="Q478" s="1">
        <v>7</v>
      </c>
      <c r="R478" s="1">
        <v>1</v>
      </c>
      <c r="S478" s="1">
        <v>6</v>
      </c>
      <c r="T478" s="73"/>
      <c r="U478" s="1"/>
      <c r="V478" s="1"/>
      <c r="W478" s="1">
        <v>0</v>
      </c>
      <c r="X478" s="1"/>
      <c r="Y478" s="1"/>
      <c r="Z478" s="1"/>
      <c r="AA478" s="1"/>
      <c r="AB478" s="1"/>
      <c r="AG478" t="str">
        <f t="shared" si="88"/>
        <v>Mount Desert</v>
      </c>
      <c r="AH478" t="s">
        <v>5079</v>
      </c>
      <c r="AI478">
        <v>2</v>
      </c>
      <c r="AJ478">
        <v>380</v>
      </c>
      <c r="AL478" t="s">
        <v>3913</v>
      </c>
      <c r="AM478" t="s">
        <v>3218</v>
      </c>
      <c r="AN478" t="s">
        <v>4266</v>
      </c>
      <c r="AO478" t="s">
        <v>73</v>
      </c>
      <c r="AP478" t="str">
        <f t="shared" si="84"/>
        <v>23009</v>
      </c>
      <c r="AQ478" t="s">
        <v>2389</v>
      </c>
      <c r="AR478" t="str">
        <f t="shared" si="87"/>
        <v>2347630</v>
      </c>
      <c r="AV478">
        <v>55.22</v>
      </c>
      <c r="AW478">
        <v>18.309999999999999</v>
      </c>
      <c r="AX478">
        <v>36.909999999999997</v>
      </c>
    </row>
    <row r="479" spans="1:50" hidden="1" outlineLevel="1">
      <c r="A479" t="s">
        <v>2216</v>
      </c>
      <c r="B479" s="11" t="s">
        <v>3145</v>
      </c>
      <c r="C479" s="1">
        <f t="shared" si="79"/>
        <v>952</v>
      </c>
      <c r="D479" s="7">
        <f>IF(N479&gt;0, RANK(N479,(N479:P479,Q479:AE479)),0)</f>
        <v>1</v>
      </c>
      <c r="E479" s="7">
        <f>IF(O479&gt;0,RANK(O479,(N479:P479,Q479:AE479)),0)</f>
        <v>2</v>
      </c>
      <c r="F479" s="7">
        <f t="shared" si="80"/>
        <v>3</v>
      </c>
      <c r="G479" s="1">
        <f t="shared" si="86"/>
        <v>96</v>
      </c>
      <c r="H479" s="2">
        <f t="shared" si="85"/>
        <v>0.10084033613445378</v>
      </c>
      <c r="I479" s="8"/>
      <c r="J479" s="2">
        <f t="shared" si="81"/>
        <v>0.53886554621848737</v>
      </c>
      <c r="K479" s="2">
        <f t="shared" si="82"/>
        <v>0.43802521008403361</v>
      </c>
      <c r="L479" s="2">
        <f t="shared" si="83"/>
        <v>9.4537815126050414E-3</v>
      </c>
      <c r="M479" s="2">
        <f t="shared" si="78"/>
        <v>1.3655462184873979E-2</v>
      </c>
      <c r="N479" s="1">
        <v>513</v>
      </c>
      <c r="O479" s="1">
        <v>417</v>
      </c>
      <c r="P479" s="1">
        <v>9</v>
      </c>
      <c r="Q479" s="1">
        <v>1</v>
      </c>
      <c r="R479" s="1">
        <v>5</v>
      </c>
      <c r="S479" s="1">
        <v>7</v>
      </c>
      <c r="T479" s="73"/>
      <c r="U479" s="1"/>
      <c r="V479" s="1"/>
      <c r="W479" s="1">
        <v>0</v>
      </c>
      <c r="X479" s="1"/>
      <c r="Y479" s="1"/>
      <c r="Z479" s="1"/>
      <c r="AA479" s="1"/>
      <c r="AB479" s="1"/>
      <c r="AG479" t="str">
        <f t="shared" si="88"/>
        <v>Mount Vernon</v>
      </c>
      <c r="AH479" t="s">
        <v>2725</v>
      </c>
      <c r="AI479">
        <v>1</v>
      </c>
      <c r="AJ479">
        <v>338</v>
      </c>
      <c r="AL479" t="s">
        <v>3913</v>
      </c>
      <c r="AM479" t="s">
        <v>3234</v>
      </c>
      <c r="AN479" t="s">
        <v>5171</v>
      </c>
      <c r="AO479" t="s">
        <v>74</v>
      </c>
      <c r="AP479" t="str">
        <f t="shared" si="84"/>
        <v>23011</v>
      </c>
      <c r="AQ479" t="s">
        <v>2389</v>
      </c>
      <c r="AR479" t="str">
        <f t="shared" si="87"/>
        <v>2347770</v>
      </c>
      <c r="AV479">
        <v>43.42</v>
      </c>
      <c r="AW479">
        <v>5.55</v>
      </c>
      <c r="AX479">
        <v>37.869999999999997</v>
      </c>
    </row>
    <row r="480" spans="1:50" hidden="1" outlineLevel="1">
      <c r="A480" t="s">
        <v>1890</v>
      </c>
      <c r="B480" s="11" t="s">
        <v>3145</v>
      </c>
      <c r="C480" s="1">
        <f t="shared" si="79"/>
        <v>2122</v>
      </c>
      <c r="D480" s="7">
        <f>IF(N480&gt;0, RANK(N480,(N480:P480,Q480:AE480)),0)</f>
        <v>2</v>
      </c>
      <c r="E480" s="7">
        <f>IF(O480&gt;0,RANK(O480,(N480:P480,Q480:AE480)),0)</f>
        <v>1</v>
      </c>
      <c r="F480" s="7">
        <f t="shared" si="80"/>
        <v>3</v>
      </c>
      <c r="G480" s="1">
        <f t="shared" si="86"/>
        <v>114</v>
      </c>
      <c r="H480" s="2">
        <f t="shared" si="85"/>
        <v>5.3722902921771912E-2</v>
      </c>
      <c r="I480" s="8"/>
      <c r="J480" s="2">
        <f t="shared" si="81"/>
        <v>0.46135721017907633</v>
      </c>
      <c r="K480" s="2">
        <f t="shared" si="82"/>
        <v>0.51508011310084822</v>
      </c>
      <c r="L480" s="2">
        <f t="shared" si="83"/>
        <v>1.413760603204524E-2</v>
      </c>
      <c r="M480" s="2">
        <f t="shared" si="78"/>
        <v>9.4250706880301526E-3</v>
      </c>
      <c r="N480" s="1">
        <v>979</v>
      </c>
      <c r="O480" s="1">
        <v>1093</v>
      </c>
      <c r="P480" s="1">
        <v>30</v>
      </c>
      <c r="Q480" s="1">
        <v>6</v>
      </c>
      <c r="R480" s="1">
        <v>1</v>
      </c>
      <c r="S480" s="1">
        <v>13</v>
      </c>
      <c r="T480" s="73"/>
      <c r="U480" s="1"/>
      <c r="V480" s="1"/>
      <c r="W480" s="1">
        <v>0</v>
      </c>
      <c r="X480" s="1"/>
      <c r="Y480" s="1"/>
      <c r="Z480" s="1"/>
      <c r="AA480" s="1"/>
      <c r="AB480" s="1"/>
      <c r="AG480" t="str">
        <f t="shared" si="88"/>
        <v>Naples</v>
      </c>
      <c r="AH480" t="s">
        <v>2450</v>
      </c>
      <c r="AI480">
        <v>1</v>
      </c>
      <c r="AJ480">
        <v>469</v>
      </c>
      <c r="AL480" t="s">
        <v>3913</v>
      </c>
      <c r="AM480" t="s">
        <v>3632</v>
      </c>
      <c r="AN480" t="s">
        <v>4002</v>
      </c>
      <c r="AO480" t="s">
        <v>75</v>
      </c>
      <c r="AP480" t="str">
        <f t="shared" si="84"/>
        <v>23005</v>
      </c>
      <c r="AQ480" t="s">
        <v>2389</v>
      </c>
      <c r="AR480" t="str">
        <f t="shared" si="87"/>
        <v>2348085</v>
      </c>
      <c r="AV480">
        <v>37.15</v>
      </c>
      <c r="AW480">
        <v>5.35</v>
      </c>
      <c r="AX480">
        <v>31.8</v>
      </c>
    </row>
    <row r="481" spans="1:50" hidden="1" outlineLevel="1">
      <c r="A481" t="s">
        <v>4933</v>
      </c>
      <c r="B481" s="11" t="s">
        <v>3145</v>
      </c>
      <c r="C481" s="1">
        <f t="shared" si="79"/>
        <v>30</v>
      </c>
      <c r="D481" s="7">
        <f>IF(N481&gt;0, RANK(N481,(N481:P481,Q481:AE481)),0)</f>
        <v>1</v>
      </c>
      <c r="E481" s="7">
        <f>IF(O481&gt;0,RANK(O481,(N481:P481,Q481:AE481)),0)</f>
        <v>2</v>
      </c>
      <c r="F481" s="7">
        <f t="shared" si="80"/>
        <v>0</v>
      </c>
      <c r="G481" s="1">
        <f t="shared" si="86"/>
        <v>6</v>
      </c>
      <c r="H481" s="2">
        <f t="shared" si="85"/>
        <v>0.2</v>
      </c>
      <c r="I481" s="8"/>
      <c r="J481" s="2">
        <f t="shared" si="81"/>
        <v>0.6</v>
      </c>
      <c r="K481" s="2">
        <f t="shared" si="82"/>
        <v>0.4</v>
      </c>
      <c r="L481" s="2">
        <f t="shared" si="83"/>
        <v>0</v>
      </c>
      <c r="M481" s="2">
        <f t="shared" si="78"/>
        <v>0</v>
      </c>
      <c r="N481" s="1">
        <v>18</v>
      </c>
      <c r="O481" s="1">
        <v>12</v>
      </c>
      <c r="P481" s="1">
        <v>0</v>
      </c>
      <c r="Q481" s="1">
        <v>0</v>
      </c>
      <c r="R481" s="1">
        <v>0</v>
      </c>
      <c r="S481" s="1">
        <v>0</v>
      </c>
      <c r="T481" s="73"/>
      <c r="U481" s="1"/>
      <c r="V481" s="1"/>
      <c r="W481" s="1">
        <v>0</v>
      </c>
      <c r="X481" s="1"/>
      <c r="Y481" s="1"/>
      <c r="Z481" s="1"/>
      <c r="AA481" s="1"/>
      <c r="AB481" s="1"/>
      <c r="AG481" t="str">
        <f t="shared" si="88"/>
        <v>Nashville</v>
      </c>
      <c r="AH481" t="s">
        <v>762</v>
      </c>
      <c r="AI481">
        <v>2</v>
      </c>
      <c r="AJ481">
        <v>35</v>
      </c>
      <c r="AL481" t="s">
        <v>3913</v>
      </c>
      <c r="AM481" t="s">
        <v>3989</v>
      </c>
      <c r="AN481" t="s">
        <v>3721</v>
      </c>
      <c r="AO481" t="s">
        <v>76</v>
      </c>
      <c r="AP481" t="str">
        <f t="shared" si="84"/>
        <v>23003</v>
      </c>
      <c r="AQ481" t="s">
        <v>486</v>
      </c>
      <c r="AR481" t="str">
        <f t="shared" si="87"/>
        <v>2348120</v>
      </c>
      <c r="AV481">
        <v>35.51</v>
      </c>
      <c r="AW481">
        <v>0.38</v>
      </c>
      <c r="AX481">
        <v>35.119999999999997</v>
      </c>
    </row>
    <row r="482" spans="1:50" hidden="1" outlineLevel="1">
      <c r="A482" t="s">
        <v>1974</v>
      </c>
      <c r="B482" s="11" t="s">
        <v>3145</v>
      </c>
      <c r="C482" s="1">
        <f t="shared" si="79"/>
        <v>160</v>
      </c>
      <c r="D482" s="7">
        <f>IF(N482&gt;0, RANK(N482,(N482:P482,Q482:AE482)),0)</f>
        <v>1</v>
      </c>
      <c r="E482" s="7">
        <f>IF(O482&gt;0,RANK(O482,(N482:P482,Q482:AE482)),0)</f>
        <v>2</v>
      </c>
      <c r="F482" s="7">
        <f t="shared" si="80"/>
        <v>3</v>
      </c>
      <c r="G482" s="1">
        <f t="shared" si="86"/>
        <v>50</v>
      </c>
      <c r="H482" s="2">
        <f t="shared" si="85"/>
        <v>0.3125</v>
      </c>
      <c r="I482" s="8"/>
      <c r="J482" s="2">
        <f t="shared" si="81"/>
        <v>0.65</v>
      </c>
      <c r="K482" s="2">
        <f t="shared" si="82"/>
        <v>0.33750000000000002</v>
      </c>
      <c r="L482" s="2">
        <f t="shared" si="83"/>
        <v>6.2500000000000003E-3</v>
      </c>
      <c r="M482" s="2">
        <f t="shared" si="78"/>
        <v>6.2499999999999552E-3</v>
      </c>
      <c r="N482" s="1">
        <v>104</v>
      </c>
      <c r="O482" s="1">
        <v>54</v>
      </c>
      <c r="P482" s="1">
        <v>1</v>
      </c>
      <c r="Q482" s="1">
        <v>0</v>
      </c>
      <c r="R482" s="1">
        <v>0</v>
      </c>
      <c r="S482" s="1">
        <v>1</v>
      </c>
      <c r="T482" s="73"/>
      <c r="U482" s="1"/>
      <c r="V482" s="1"/>
      <c r="W482" s="1">
        <v>0</v>
      </c>
      <c r="X482" s="1"/>
      <c r="Y482" s="1"/>
      <c r="Z482" s="1"/>
      <c r="AA482" s="1"/>
      <c r="AB482" s="1"/>
      <c r="AG482" t="str">
        <f t="shared" si="88"/>
        <v>New Canada</v>
      </c>
      <c r="AH482" t="s">
        <v>762</v>
      </c>
      <c r="AI482">
        <v>2</v>
      </c>
      <c r="AJ482">
        <v>11</v>
      </c>
      <c r="AL482" t="s">
        <v>3913</v>
      </c>
      <c r="AM482" t="s">
        <v>3989</v>
      </c>
      <c r="AN482" t="s">
        <v>3613</v>
      </c>
      <c r="AO482" t="s">
        <v>1044</v>
      </c>
      <c r="AP482" t="str">
        <f t="shared" si="84"/>
        <v>23003</v>
      </c>
      <c r="AQ482" t="s">
        <v>2389</v>
      </c>
      <c r="AR482" t="str">
        <f t="shared" si="87"/>
        <v>2348575</v>
      </c>
      <c r="AV482">
        <v>36.43</v>
      </c>
      <c r="AW482">
        <v>0.59</v>
      </c>
      <c r="AX482">
        <v>35.83</v>
      </c>
    </row>
    <row r="483" spans="1:50" hidden="1" outlineLevel="1">
      <c r="A483" t="s">
        <v>1891</v>
      </c>
      <c r="B483" s="11" t="s">
        <v>3145</v>
      </c>
      <c r="C483" s="1">
        <f t="shared" si="79"/>
        <v>3058</v>
      </c>
      <c r="D483" s="7">
        <f>IF(N483&gt;0, RANK(N483,(N483:P483,Q483:AE483)),0)</f>
        <v>2</v>
      </c>
      <c r="E483" s="7">
        <f>IF(O483&gt;0,RANK(O483,(N483:P483,Q483:AE483)),0)</f>
        <v>1</v>
      </c>
      <c r="F483" s="7">
        <f t="shared" si="80"/>
        <v>3</v>
      </c>
      <c r="G483" s="1">
        <f t="shared" si="86"/>
        <v>117</v>
      </c>
      <c r="H483" s="2">
        <f t="shared" si="85"/>
        <v>3.8260300850228905E-2</v>
      </c>
      <c r="I483" s="8"/>
      <c r="J483" s="2">
        <f t="shared" si="81"/>
        <v>0.47024198822759972</v>
      </c>
      <c r="K483" s="2">
        <f t="shared" si="82"/>
        <v>0.50850228907782868</v>
      </c>
      <c r="L483" s="2">
        <f t="shared" si="83"/>
        <v>1.1772400261608895E-2</v>
      </c>
      <c r="M483" s="2">
        <f t="shared" si="78"/>
        <v>9.48332243296276E-3</v>
      </c>
      <c r="N483" s="1">
        <v>1438</v>
      </c>
      <c r="O483" s="1">
        <v>1555</v>
      </c>
      <c r="P483" s="1">
        <v>36</v>
      </c>
      <c r="Q483" s="1">
        <v>10</v>
      </c>
      <c r="R483" s="1">
        <v>3</v>
      </c>
      <c r="S483" s="1">
        <v>16</v>
      </c>
      <c r="T483" s="73"/>
      <c r="U483" s="1"/>
      <c r="V483" s="1"/>
      <c r="W483" s="1">
        <v>0</v>
      </c>
      <c r="X483" s="1"/>
      <c r="Y483" s="1"/>
      <c r="Z483" s="1"/>
      <c r="AA483" s="1"/>
      <c r="AB483" s="1"/>
      <c r="AG483" t="str">
        <f t="shared" si="88"/>
        <v>New Gloucester</v>
      </c>
      <c r="AH483" t="s">
        <v>2450</v>
      </c>
      <c r="AI483">
        <v>1</v>
      </c>
      <c r="AJ483">
        <v>468</v>
      </c>
      <c r="AL483" t="s">
        <v>3913</v>
      </c>
      <c r="AM483" t="s">
        <v>3632</v>
      </c>
      <c r="AN483" t="s">
        <v>4262</v>
      </c>
      <c r="AO483" t="s">
        <v>191</v>
      </c>
      <c r="AP483" t="str">
        <f t="shared" si="84"/>
        <v>23005</v>
      </c>
      <c r="AQ483" t="s">
        <v>2389</v>
      </c>
      <c r="AR483" t="str">
        <f t="shared" si="87"/>
        <v>2348820</v>
      </c>
      <c r="AV483">
        <v>47.78</v>
      </c>
      <c r="AW483">
        <v>0.68</v>
      </c>
      <c r="AX483">
        <v>47.1</v>
      </c>
    </row>
    <row r="484" spans="1:50" hidden="1" outlineLevel="1">
      <c r="A484" t="s">
        <v>1900</v>
      </c>
      <c r="B484" s="11" t="s">
        <v>3145</v>
      </c>
      <c r="C484" s="1">
        <f t="shared" si="79"/>
        <v>322</v>
      </c>
      <c r="D484" s="7">
        <f>IF(N484&gt;0, RANK(N484,(N484:P484,Q484:AE484)),0)</f>
        <v>2</v>
      </c>
      <c r="E484" s="7">
        <f>IF(O484&gt;0,RANK(O484,(N484:P484,Q484:AE484)),0)</f>
        <v>1</v>
      </c>
      <c r="F484" s="7">
        <f t="shared" si="80"/>
        <v>3</v>
      </c>
      <c r="G484" s="1">
        <f t="shared" si="86"/>
        <v>58</v>
      </c>
      <c r="H484" s="2">
        <f t="shared" si="85"/>
        <v>0.18012422360248448</v>
      </c>
      <c r="I484" s="8"/>
      <c r="J484" s="2">
        <f t="shared" si="81"/>
        <v>0.40683229813664595</v>
      </c>
      <c r="K484" s="2">
        <f t="shared" si="82"/>
        <v>0.58695652173913049</v>
      </c>
      <c r="L484" s="2">
        <f t="shared" si="83"/>
        <v>6.2111801242236021E-3</v>
      </c>
      <c r="M484" s="2">
        <f t="shared" si="78"/>
        <v>1.214306433183765E-17</v>
      </c>
      <c r="N484" s="1">
        <v>131</v>
      </c>
      <c r="O484" s="1">
        <v>189</v>
      </c>
      <c r="P484" s="1">
        <v>2</v>
      </c>
      <c r="Q484" s="1">
        <v>0</v>
      </c>
      <c r="R484" s="1">
        <v>0</v>
      </c>
      <c r="S484" s="1">
        <v>0</v>
      </c>
      <c r="T484" s="73"/>
      <c r="U484" s="1"/>
      <c r="V484" s="1"/>
      <c r="W484" s="1">
        <v>0</v>
      </c>
      <c r="X484" s="1"/>
      <c r="Y484" s="1"/>
      <c r="Z484" s="1"/>
      <c r="AA484" s="1"/>
      <c r="AB484" s="1"/>
      <c r="AG484" t="str">
        <f t="shared" si="88"/>
        <v>New Limerick</v>
      </c>
      <c r="AH484" t="s">
        <v>762</v>
      </c>
      <c r="AI484">
        <v>2</v>
      </c>
      <c r="AJ484">
        <v>58</v>
      </c>
      <c r="AL484" t="s">
        <v>3913</v>
      </c>
      <c r="AM484" t="s">
        <v>3989</v>
      </c>
      <c r="AN484" t="s">
        <v>594</v>
      </c>
      <c r="AO484" t="s">
        <v>192</v>
      </c>
      <c r="AP484" t="str">
        <f t="shared" si="84"/>
        <v>23003</v>
      </c>
      <c r="AQ484" t="s">
        <v>2389</v>
      </c>
      <c r="AR484" t="str">
        <f t="shared" si="87"/>
        <v>2348960</v>
      </c>
      <c r="AV484">
        <v>19.5</v>
      </c>
      <c r="AW484">
        <v>1.03</v>
      </c>
      <c r="AX484">
        <v>18.47</v>
      </c>
    </row>
    <row r="485" spans="1:50" hidden="1" outlineLevel="1">
      <c r="A485" t="s">
        <v>2209</v>
      </c>
      <c r="B485" s="11" t="s">
        <v>3145</v>
      </c>
      <c r="C485" s="1">
        <f t="shared" si="79"/>
        <v>477</v>
      </c>
      <c r="D485" s="7">
        <f>IF(N485&gt;0, RANK(N485,(N485:P485,Q485:AE485)),0)</f>
        <v>2</v>
      </c>
      <c r="E485" s="7">
        <f>IF(O485&gt;0,RANK(O485,(N485:P485,Q485:AE485)),0)</f>
        <v>1</v>
      </c>
      <c r="F485" s="7">
        <f t="shared" si="80"/>
        <v>3</v>
      </c>
      <c r="G485" s="1">
        <f t="shared" si="86"/>
        <v>59</v>
      </c>
      <c r="H485" s="2">
        <f t="shared" si="85"/>
        <v>0.12368972746331237</v>
      </c>
      <c r="I485" s="8"/>
      <c r="J485" s="2">
        <f t="shared" si="81"/>
        <v>0.43396226415094341</v>
      </c>
      <c r="K485" s="2">
        <f t="shared" si="82"/>
        <v>0.55765199161425572</v>
      </c>
      <c r="L485" s="2">
        <f t="shared" si="83"/>
        <v>6.2893081761006293E-3</v>
      </c>
      <c r="M485" s="2">
        <f t="shared" si="78"/>
        <v>2.0964360587002445E-3</v>
      </c>
      <c r="N485" s="1">
        <v>207</v>
      </c>
      <c r="O485" s="1">
        <v>266</v>
      </c>
      <c r="P485" s="1">
        <v>3</v>
      </c>
      <c r="Q485" s="1">
        <v>0</v>
      </c>
      <c r="R485" s="1">
        <v>0</v>
      </c>
      <c r="S485" s="1">
        <v>1</v>
      </c>
      <c r="T485" s="73"/>
      <c r="U485" s="1"/>
      <c r="V485" s="1"/>
      <c r="W485" s="1">
        <v>0</v>
      </c>
      <c r="X485" s="1"/>
      <c r="Y485" s="1"/>
      <c r="Z485" s="1"/>
      <c r="AA485" s="1"/>
      <c r="AB485" s="1"/>
      <c r="AG485" t="str">
        <f t="shared" si="88"/>
        <v>New Portland</v>
      </c>
      <c r="AH485" t="s">
        <v>2304</v>
      </c>
      <c r="AI485">
        <v>2</v>
      </c>
      <c r="AJ485">
        <v>209</v>
      </c>
      <c r="AL485" t="s">
        <v>3913</v>
      </c>
      <c r="AM485" t="s">
        <v>3949</v>
      </c>
      <c r="AN485" t="s">
        <v>4533</v>
      </c>
      <c r="AO485" t="s">
        <v>193</v>
      </c>
      <c r="AP485" t="str">
        <f t="shared" si="84"/>
        <v>23025</v>
      </c>
      <c r="AQ485" t="s">
        <v>2389</v>
      </c>
      <c r="AR485" t="str">
        <f t="shared" si="87"/>
        <v>2349205</v>
      </c>
      <c r="AV485">
        <v>43.79</v>
      </c>
      <c r="AW485">
        <v>0.35</v>
      </c>
      <c r="AX485">
        <v>43.44</v>
      </c>
    </row>
    <row r="486" spans="1:50" hidden="1" outlineLevel="1">
      <c r="A486" t="s">
        <v>1925</v>
      </c>
      <c r="B486" s="11" t="s">
        <v>3145</v>
      </c>
      <c r="C486" s="1">
        <f t="shared" si="79"/>
        <v>853</v>
      </c>
      <c r="D486" s="7">
        <f>IF(N486&gt;0, RANK(N486,(N486:P486,Q486:AE486)),0)</f>
        <v>1</v>
      </c>
      <c r="E486" s="7">
        <f>IF(O486&gt;0,RANK(O486,(N486:P486,Q486:AE486)),0)</f>
        <v>2</v>
      </c>
      <c r="F486" s="7">
        <f t="shared" si="80"/>
        <v>3</v>
      </c>
      <c r="G486" s="1">
        <f t="shared" si="86"/>
        <v>27</v>
      </c>
      <c r="H486" s="2">
        <f t="shared" si="85"/>
        <v>3.1652989449003514E-2</v>
      </c>
      <c r="I486" s="8"/>
      <c r="J486" s="2">
        <f t="shared" si="81"/>
        <v>0.49706916764361081</v>
      </c>
      <c r="K486" s="2">
        <f t="shared" si="82"/>
        <v>0.46541617819460729</v>
      </c>
      <c r="L486" s="2">
        <f t="shared" si="83"/>
        <v>3.1652989449003514E-2</v>
      </c>
      <c r="M486" s="2">
        <f t="shared" si="78"/>
        <v>5.861664712778443E-3</v>
      </c>
      <c r="N486" s="1">
        <v>424</v>
      </c>
      <c r="O486" s="1">
        <v>397</v>
      </c>
      <c r="P486" s="1">
        <v>27</v>
      </c>
      <c r="Q486" s="1">
        <v>1</v>
      </c>
      <c r="R486" s="1">
        <v>1</v>
      </c>
      <c r="S486" s="1">
        <v>3</v>
      </c>
      <c r="T486" s="73"/>
      <c r="U486" s="1"/>
      <c r="V486" s="1"/>
      <c r="W486" s="1">
        <v>0</v>
      </c>
      <c r="X486" s="1"/>
      <c r="Y486" s="1"/>
      <c r="Z486" s="1"/>
      <c r="AA486" s="1"/>
      <c r="AB486" s="1"/>
      <c r="AG486" t="str">
        <f t="shared" si="88"/>
        <v>New Sharon</v>
      </c>
      <c r="AH486" t="s">
        <v>3082</v>
      </c>
      <c r="AI486">
        <v>2</v>
      </c>
      <c r="AJ486">
        <v>283</v>
      </c>
      <c r="AL486" t="s">
        <v>3913</v>
      </c>
      <c r="AM486" t="s">
        <v>2597</v>
      </c>
      <c r="AN486" t="s">
        <v>4371</v>
      </c>
      <c r="AO486" t="s">
        <v>384</v>
      </c>
      <c r="AP486" t="str">
        <f t="shared" si="84"/>
        <v>23007</v>
      </c>
      <c r="AQ486" t="s">
        <v>2389</v>
      </c>
      <c r="AR486" t="str">
        <f t="shared" si="87"/>
        <v>2349345</v>
      </c>
      <c r="AV486">
        <v>46.57</v>
      </c>
      <c r="AW486">
        <v>0.62</v>
      </c>
      <c r="AX486">
        <v>45.95</v>
      </c>
    </row>
    <row r="487" spans="1:50" hidden="1" outlineLevel="1">
      <c r="A487" t="s">
        <v>3193</v>
      </c>
      <c r="B487" s="11" t="s">
        <v>3145</v>
      </c>
      <c r="C487" s="1">
        <f t="shared" si="79"/>
        <v>380</v>
      </c>
      <c r="D487" s="7">
        <f>IF(N487&gt;0, RANK(N487,(N487:P487,Q487:AE487)),0)</f>
        <v>1</v>
      </c>
      <c r="E487" s="7">
        <f>IF(O487&gt;0,RANK(O487,(N487:P487,Q487:AE487)),0)</f>
        <v>2</v>
      </c>
      <c r="F487" s="7">
        <f t="shared" si="80"/>
        <v>3</v>
      </c>
      <c r="G487" s="1">
        <f t="shared" si="86"/>
        <v>25</v>
      </c>
      <c r="H487" s="2">
        <f t="shared" si="85"/>
        <v>6.5789473684210523E-2</v>
      </c>
      <c r="I487" s="8"/>
      <c r="J487" s="2">
        <f t="shared" si="81"/>
        <v>0.52631578947368418</v>
      </c>
      <c r="K487" s="2">
        <f t="shared" si="82"/>
        <v>0.46052631578947367</v>
      </c>
      <c r="L487" s="2">
        <f t="shared" si="83"/>
        <v>7.8947368421052634E-3</v>
      </c>
      <c r="M487" s="2">
        <f t="shared" si="78"/>
        <v>5.2631578947368828E-3</v>
      </c>
      <c r="N487" s="1">
        <v>200</v>
      </c>
      <c r="O487" s="1">
        <v>175</v>
      </c>
      <c r="P487" s="1">
        <v>3</v>
      </c>
      <c r="Q487" s="1">
        <v>1</v>
      </c>
      <c r="R487" s="1">
        <v>0</v>
      </c>
      <c r="S487" s="1">
        <v>1</v>
      </c>
      <c r="T487" s="73"/>
      <c r="U487" s="1"/>
      <c r="V487" s="1"/>
      <c r="W487" s="1">
        <v>0</v>
      </c>
      <c r="X487" s="1"/>
      <c r="Y487" s="1"/>
      <c r="Z487" s="1"/>
      <c r="AA487" s="1"/>
      <c r="AB487" s="1"/>
      <c r="AG487" t="str">
        <f t="shared" si="88"/>
        <v>New Sweden</v>
      </c>
      <c r="AH487" t="s">
        <v>762</v>
      </c>
      <c r="AI487">
        <v>2</v>
      </c>
      <c r="AJ487">
        <v>20</v>
      </c>
      <c r="AL487" t="s">
        <v>3913</v>
      </c>
      <c r="AM487" t="s">
        <v>3989</v>
      </c>
      <c r="AN487" t="s">
        <v>4091</v>
      </c>
      <c r="AO487" t="s">
        <v>385</v>
      </c>
      <c r="AP487" t="str">
        <f t="shared" si="84"/>
        <v>23003</v>
      </c>
      <c r="AQ487" t="s">
        <v>2389</v>
      </c>
      <c r="AR487" t="str">
        <f t="shared" si="87"/>
        <v>2349415</v>
      </c>
      <c r="AV487">
        <v>34.729999999999997</v>
      </c>
      <c r="AW487">
        <v>0.03</v>
      </c>
      <c r="AX487">
        <v>34.700000000000003</v>
      </c>
    </row>
    <row r="488" spans="1:50" hidden="1" outlineLevel="1">
      <c r="A488" t="s">
        <v>2303</v>
      </c>
      <c r="B488" s="11" t="s">
        <v>3145</v>
      </c>
      <c r="C488" s="1">
        <f t="shared" si="79"/>
        <v>458</v>
      </c>
      <c r="D488" s="7">
        <f>IF(N488&gt;0, RANK(N488,(N488:P488,Q488:AE488)),0)</f>
        <v>2</v>
      </c>
      <c r="E488" s="7">
        <f>IF(O488&gt;0,RANK(O488,(N488:P488,Q488:AE488)),0)</f>
        <v>1</v>
      </c>
      <c r="F488" s="7">
        <f t="shared" si="80"/>
        <v>3</v>
      </c>
      <c r="G488" s="1">
        <f t="shared" si="86"/>
        <v>28</v>
      </c>
      <c r="H488" s="2">
        <f t="shared" si="85"/>
        <v>6.1135371179039298E-2</v>
      </c>
      <c r="I488" s="8"/>
      <c r="J488" s="2">
        <f t="shared" si="81"/>
        <v>0.46506550218340609</v>
      </c>
      <c r="K488" s="2">
        <f t="shared" si="82"/>
        <v>0.52620087336244536</v>
      </c>
      <c r="L488" s="2">
        <f t="shared" si="83"/>
        <v>6.5502183406113534E-3</v>
      </c>
      <c r="M488" s="2">
        <f t="shared" si="78"/>
        <v>2.1834061135372496E-3</v>
      </c>
      <c r="N488" s="1">
        <v>213</v>
      </c>
      <c r="O488" s="1">
        <v>241</v>
      </c>
      <c r="P488" s="1">
        <v>3</v>
      </c>
      <c r="Q488" s="1">
        <v>0</v>
      </c>
      <c r="R488" s="1">
        <v>0</v>
      </c>
      <c r="S488" s="1">
        <v>1</v>
      </c>
      <c r="T488" s="73"/>
      <c r="U488" s="1"/>
      <c r="V488" s="1"/>
      <c r="W488" s="1">
        <v>0</v>
      </c>
      <c r="X488" s="1"/>
      <c r="Y488" s="1"/>
      <c r="Z488" s="1"/>
      <c r="AA488" s="1"/>
      <c r="AB488" s="1"/>
      <c r="AG488" t="str">
        <f t="shared" si="88"/>
        <v>New Vineyard</v>
      </c>
      <c r="AH488" t="s">
        <v>3082</v>
      </c>
      <c r="AI488">
        <v>2</v>
      </c>
      <c r="AJ488">
        <v>236</v>
      </c>
      <c r="AL488" t="s">
        <v>3913</v>
      </c>
      <c r="AM488" t="s">
        <v>2597</v>
      </c>
      <c r="AN488" t="s">
        <v>4002</v>
      </c>
      <c r="AO488" t="s">
        <v>386</v>
      </c>
      <c r="AP488" t="str">
        <f t="shared" si="84"/>
        <v>23007</v>
      </c>
      <c r="AQ488" t="s">
        <v>2389</v>
      </c>
      <c r="AR488" t="str">
        <f t="shared" si="87"/>
        <v>2349520</v>
      </c>
      <c r="AV488">
        <v>36.380000000000003</v>
      </c>
      <c r="AW488">
        <v>0.52</v>
      </c>
      <c r="AX488">
        <v>35.86</v>
      </c>
    </row>
    <row r="489" spans="1:50" hidden="1" outlineLevel="1">
      <c r="A489" t="s">
        <v>2441</v>
      </c>
      <c r="B489" s="11" t="s">
        <v>3145</v>
      </c>
      <c r="C489" s="1">
        <f t="shared" si="79"/>
        <v>887</v>
      </c>
      <c r="D489" s="7">
        <f>IF(N489&gt;0, RANK(N489,(N489:P489,Q489:AE489)),0)</f>
        <v>2</v>
      </c>
      <c r="E489" s="7">
        <f>IF(O489&gt;0,RANK(O489,(N489:P489,Q489:AE489)),0)</f>
        <v>1</v>
      </c>
      <c r="F489" s="7">
        <f t="shared" si="80"/>
        <v>3</v>
      </c>
      <c r="G489" s="1">
        <f t="shared" si="86"/>
        <v>67</v>
      </c>
      <c r="H489" s="2">
        <f t="shared" si="85"/>
        <v>7.5535512965050733E-2</v>
      </c>
      <c r="I489" s="8"/>
      <c r="J489" s="2">
        <f t="shared" si="81"/>
        <v>0.4532130777903044</v>
      </c>
      <c r="K489" s="2">
        <f t="shared" si="82"/>
        <v>0.52874859075535507</v>
      </c>
      <c r="L489" s="2">
        <f t="shared" si="83"/>
        <v>7.8917700112739568E-3</v>
      </c>
      <c r="M489" s="2">
        <f t="shared" si="78"/>
        <v>1.0146561443066571E-2</v>
      </c>
      <c r="N489" s="1">
        <v>402</v>
      </c>
      <c r="O489" s="1">
        <v>469</v>
      </c>
      <c r="P489" s="1">
        <v>7</v>
      </c>
      <c r="Q489" s="1">
        <v>2</v>
      </c>
      <c r="R489" s="1">
        <v>1</v>
      </c>
      <c r="S489" s="1">
        <v>6</v>
      </c>
      <c r="T489" s="73"/>
      <c r="U489" s="1"/>
      <c r="V489" s="1"/>
      <c r="W489" s="1">
        <v>0</v>
      </c>
      <c r="X489" s="1"/>
      <c r="Y489" s="1"/>
      <c r="Z489" s="1"/>
      <c r="AA489" s="1"/>
      <c r="AB489" s="1"/>
      <c r="AG489" t="str">
        <f t="shared" si="88"/>
        <v>Newburgh</v>
      </c>
      <c r="AH489" t="s">
        <v>1038</v>
      </c>
      <c r="AI489">
        <v>2</v>
      </c>
      <c r="AJ489">
        <v>266</v>
      </c>
      <c r="AL489" t="s">
        <v>3913</v>
      </c>
      <c r="AM489" t="s">
        <v>4672</v>
      </c>
      <c r="AN489" t="s">
        <v>594</v>
      </c>
      <c r="AO489" t="s">
        <v>194</v>
      </c>
      <c r="AP489" t="str">
        <f t="shared" si="84"/>
        <v>23019</v>
      </c>
      <c r="AQ489" t="s">
        <v>2389</v>
      </c>
      <c r="AR489" t="str">
        <f t="shared" si="87"/>
        <v>2348505</v>
      </c>
      <c r="AV489">
        <v>30.95</v>
      </c>
      <c r="AW489">
        <v>7.0000000000000007E-2</v>
      </c>
      <c r="AX489">
        <v>30.88</v>
      </c>
    </row>
    <row r="490" spans="1:50" hidden="1" outlineLevel="1">
      <c r="A490" t="s">
        <v>2135</v>
      </c>
      <c r="B490" s="11" t="s">
        <v>3145</v>
      </c>
      <c r="C490" s="1">
        <f t="shared" si="79"/>
        <v>1166</v>
      </c>
      <c r="D490" s="7">
        <f>IF(N490&gt;0, RANK(N490,(N490:P490,Q490:AE490)),0)</f>
        <v>1</v>
      </c>
      <c r="E490" s="7">
        <f>IF(O490&gt;0,RANK(O490,(N490:P490,Q490:AE490)),0)</f>
        <v>2</v>
      </c>
      <c r="F490" s="7">
        <f t="shared" si="80"/>
        <v>3</v>
      </c>
      <c r="G490" s="1">
        <f t="shared" si="86"/>
        <v>220</v>
      </c>
      <c r="H490" s="2">
        <f t="shared" si="85"/>
        <v>0.18867924528301888</v>
      </c>
      <c r="I490" s="8"/>
      <c r="J490" s="2">
        <f t="shared" si="81"/>
        <v>0.58576329331046317</v>
      </c>
      <c r="K490" s="2">
        <f t="shared" si="82"/>
        <v>0.39708404802744424</v>
      </c>
      <c r="L490" s="2">
        <f t="shared" si="83"/>
        <v>1.0291595197255575E-2</v>
      </c>
      <c r="M490" s="2">
        <f t="shared" si="78"/>
        <v>6.8610634648370149E-3</v>
      </c>
      <c r="N490" s="1">
        <v>683</v>
      </c>
      <c r="O490" s="1">
        <v>463</v>
      </c>
      <c r="P490" s="1">
        <v>12</v>
      </c>
      <c r="Q490" s="1">
        <v>7</v>
      </c>
      <c r="R490" s="1">
        <v>1</v>
      </c>
      <c r="S490" s="1">
        <v>0</v>
      </c>
      <c r="T490" s="73"/>
      <c r="U490" s="1"/>
      <c r="V490" s="1"/>
      <c r="W490" s="1">
        <v>0</v>
      </c>
      <c r="X490" s="1"/>
      <c r="Y490" s="1"/>
      <c r="Z490" s="1"/>
      <c r="AA490" s="1"/>
      <c r="AB490" s="1"/>
      <c r="AG490" t="str">
        <f t="shared" si="88"/>
        <v>Newcastle</v>
      </c>
      <c r="AH490" t="s">
        <v>3867</v>
      </c>
      <c r="AI490">
        <v>1</v>
      </c>
      <c r="AJ490">
        <v>452</v>
      </c>
      <c r="AL490" t="s">
        <v>3913</v>
      </c>
      <c r="AM490" t="s">
        <v>4670</v>
      </c>
      <c r="AN490" t="s">
        <v>4371</v>
      </c>
      <c r="AO490" t="s">
        <v>417</v>
      </c>
      <c r="AP490" t="str">
        <f t="shared" si="84"/>
        <v>23015</v>
      </c>
      <c r="AQ490" t="s">
        <v>2389</v>
      </c>
      <c r="AR490" t="str">
        <f t="shared" si="87"/>
        <v>2348645</v>
      </c>
      <c r="AV490">
        <v>32.57</v>
      </c>
      <c r="AW490">
        <v>3.59</v>
      </c>
      <c r="AX490">
        <v>28.98</v>
      </c>
    </row>
    <row r="491" spans="1:50" hidden="1" outlineLevel="1">
      <c r="A491" t="s">
        <v>1261</v>
      </c>
      <c r="B491" s="11" t="s">
        <v>3145</v>
      </c>
      <c r="C491" s="1">
        <f t="shared" si="79"/>
        <v>774</v>
      </c>
      <c r="D491" s="7">
        <f>IF(N491&gt;0, RANK(N491,(N491:P491,Q491:AE491)),0)</f>
        <v>2</v>
      </c>
      <c r="E491" s="7">
        <f>IF(O491&gt;0,RANK(O491,(N491:P491,Q491:AE491)),0)</f>
        <v>1</v>
      </c>
      <c r="F491" s="7">
        <f t="shared" si="80"/>
        <v>3</v>
      </c>
      <c r="G491" s="1">
        <f t="shared" si="86"/>
        <v>95</v>
      </c>
      <c r="H491" s="2">
        <f t="shared" si="85"/>
        <v>0.1227390180878553</v>
      </c>
      <c r="I491" s="8"/>
      <c r="J491" s="2">
        <f t="shared" si="81"/>
        <v>0.4289405684754522</v>
      </c>
      <c r="K491" s="2">
        <f t="shared" si="82"/>
        <v>0.55167958656330751</v>
      </c>
      <c r="L491" s="2">
        <f t="shared" si="83"/>
        <v>1.1627906976744186E-2</v>
      </c>
      <c r="M491" s="2">
        <f t="shared" si="78"/>
        <v>7.7519379844961586E-3</v>
      </c>
      <c r="N491" s="1">
        <v>332</v>
      </c>
      <c r="O491" s="1">
        <v>427</v>
      </c>
      <c r="P491" s="1">
        <v>9</v>
      </c>
      <c r="Q491" s="1">
        <v>0</v>
      </c>
      <c r="R491" s="1">
        <v>2</v>
      </c>
      <c r="S491" s="1">
        <v>4</v>
      </c>
      <c r="T491" s="73"/>
      <c r="U491" s="1"/>
      <c r="V491" s="1"/>
      <c r="W491" s="1">
        <v>0</v>
      </c>
      <c r="X491" s="1"/>
      <c r="Y491" s="1"/>
      <c r="Z491" s="1"/>
      <c r="AA491" s="1"/>
      <c r="AB491" s="1"/>
      <c r="AG491" t="str">
        <f t="shared" si="88"/>
        <v>Newfield</v>
      </c>
      <c r="AH491" t="s">
        <v>4359</v>
      </c>
      <c r="AI491">
        <v>1</v>
      </c>
      <c r="AJ491">
        <v>520</v>
      </c>
      <c r="AL491" t="s">
        <v>3913</v>
      </c>
      <c r="AM491" t="s">
        <v>3971</v>
      </c>
      <c r="AN491" t="s">
        <v>4264</v>
      </c>
      <c r="AO491" t="s">
        <v>418</v>
      </c>
      <c r="AP491" t="str">
        <f t="shared" si="84"/>
        <v>23031</v>
      </c>
      <c r="AQ491" t="s">
        <v>2389</v>
      </c>
      <c r="AR491" t="str">
        <f t="shared" si="87"/>
        <v>2348750</v>
      </c>
      <c r="AV491">
        <v>33.47</v>
      </c>
      <c r="AW491">
        <v>1.1499999999999999</v>
      </c>
      <c r="AX491">
        <v>32.31</v>
      </c>
    </row>
    <row r="492" spans="1:50" hidden="1" outlineLevel="1">
      <c r="A492" t="s">
        <v>4199</v>
      </c>
      <c r="B492" s="11" t="s">
        <v>3145</v>
      </c>
      <c r="C492" s="1">
        <f t="shared" si="79"/>
        <v>1634</v>
      </c>
      <c r="D492" s="7">
        <f>IF(N492&gt;0, RANK(N492,(N492:P492,Q492:AE492)),0)</f>
        <v>2</v>
      </c>
      <c r="E492" s="7">
        <f>IF(O492&gt;0,RANK(O492,(N492:P492,Q492:AE492)),0)</f>
        <v>1</v>
      </c>
      <c r="F492" s="7">
        <f t="shared" si="80"/>
        <v>3</v>
      </c>
      <c r="G492" s="1">
        <f t="shared" si="86"/>
        <v>291</v>
      </c>
      <c r="H492" s="2">
        <f t="shared" si="85"/>
        <v>0.17809057527539779</v>
      </c>
      <c r="I492" s="8"/>
      <c r="J492" s="2">
        <f t="shared" si="81"/>
        <v>0.40146878824969401</v>
      </c>
      <c r="K492" s="2">
        <f t="shared" si="82"/>
        <v>0.57955936352509185</v>
      </c>
      <c r="L492" s="2">
        <f t="shared" si="83"/>
        <v>8.5679314565483469E-3</v>
      </c>
      <c r="M492" s="2">
        <f t="shared" si="78"/>
        <v>1.0403916768665792E-2</v>
      </c>
      <c r="N492" s="1">
        <v>656</v>
      </c>
      <c r="O492" s="1">
        <v>947</v>
      </c>
      <c r="P492" s="1">
        <v>14</v>
      </c>
      <c r="Q492" s="1">
        <v>6</v>
      </c>
      <c r="R492" s="1">
        <v>2</v>
      </c>
      <c r="S492" s="1">
        <v>9</v>
      </c>
      <c r="T492" s="73"/>
      <c r="U492" s="1"/>
      <c r="V492" s="1"/>
      <c r="W492" s="1">
        <v>0</v>
      </c>
      <c r="X492" s="1"/>
      <c r="Y492" s="1"/>
      <c r="Z492" s="1"/>
      <c r="AA492" s="1"/>
      <c r="AB492" s="1"/>
      <c r="AG492" t="str">
        <f t="shared" si="88"/>
        <v>Newport</v>
      </c>
      <c r="AH492" t="s">
        <v>1038</v>
      </c>
      <c r="AI492">
        <v>2</v>
      </c>
      <c r="AJ492">
        <v>222</v>
      </c>
      <c r="AL492" t="s">
        <v>3913</v>
      </c>
      <c r="AM492" t="s">
        <v>4672</v>
      </c>
      <c r="AN492" t="s">
        <v>4091</v>
      </c>
      <c r="AO492" t="s">
        <v>709</v>
      </c>
      <c r="AP492" t="str">
        <f t="shared" si="84"/>
        <v>23019</v>
      </c>
      <c r="AQ492" t="s">
        <v>2389</v>
      </c>
      <c r="AR492" t="str">
        <f t="shared" si="87"/>
        <v>2349065</v>
      </c>
      <c r="AV492">
        <v>36.99</v>
      </c>
      <c r="AW492">
        <v>7.49</v>
      </c>
      <c r="AX492">
        <v>29.5</v>
      </c>
    </row>
    <row r="493" spans="1:50" hidden="1" outlineLevel="1">
      <c r="A493" t="s">
        <v>1787</v>
      </c>
      <c r="B493" s="11" t="s">
        <v>3145</v>
      </c>
      <c r="C493" s="1">
        <f t="shared" si="79"/>
        <v>243</v>
      </c>
      <c r="D493" s="7">
        <f>IF(N493&gt;0, RANK(N493,(N493:P493,Q493:AE493)),0)</f>
        <v>1</v>
      </c>
      <c r="E493" s="7">
        <f>IF(O493&gt;0,RANK(O493,(N493:P493,Q493:AE493)),0)</f>
        <v>2</v>
      </c>
      <c r="F493" s="7">
        <f t="shared" si="80"/>
        <v>3</v>
      </c>
      <c r="G493" s="1">
        <f t="shared" si="86"/>
        <v>26</v>
      </c>
      <c r="H493" s="2">
        <f t="shared" si="85"/>
        <v>0.10699588477366255</v>
      </c>
      <c r="I493" s="8"/>
      <c r="J493" s="2">
        <f t="shared" si="81"/>
        <v>0.53909465020576131</v>
      </c>
      <c r="K493" s="2">
        <f t="shared" si="82"/>
        <v>0.43209876543209874</v>
      </c>
      <c r="L493" s="2">
        <f t="shared" si="83"/>
        <v>2.0576131687242798E-2</v>
      </c>
      <c r="M493" s="2">
        <f t="shared" si="78"/>
        <v>8.2304526748971547E-3</v>
      </c>
      <c r="N493" s="1">
        <v>131</v>
      </c>
      <c r="O493" s="1">
        <v>105</v>
      </c>
      <c r="P493" s="1">
        <v>5</v>
      </c>
      <c r="Q493" s="1">
        <v>1</v>
      </c>
      <c r="R493" s="1">
        <v>0</v>
      </c>
      <c r="S493" s="1">
        <v>1</v>
      </c>
      <c r="T493" s="73"/>
      <c r="U493" s="1"/>
      <c r="V493" s="1"/>
      <c r="W493" s="1">
        <v>0</v>
      </c>
      <c r="X493" s="1"/>
      <c r="Y493" s="1"/>
      <c r="Z493" s="1"/>
      <c r="AA493" s="1"/>
      <c r="AB493" s="1"/>
      <c r="AG493" t="str">
        <f t="shared" si="88"/>
        <v>Newry</v>
      </c>
      <c r="AH493" t="s">
        <v>2904</v>
      </c>
      <c r="AI493">
        <v>2</v>
      </c>
      <c r="AJ493">
        <v>318</v>
      </c>
      <c r="AL493" t="s">
        <v>3913</v>
      </c>
      <c r="AM493" t="s">
        <v>4671</v>
      </c>
      <c r="AN493" t="s">
        <v>4266</v>
      </c>
      <c r="AO493" t="s">
        <v>710</v>
      </c>
      <c r="AP493" t="str">
        <f t="shared" si="84"/>
        <v>23017</v>
      </c>
      <c r="AQ493" t="s">
        <v>2389</v>
      </c>
      <c r="AR493" t="str">
        <f t="shared" si="87"/>
        <v>2349275</v>
      </c>
      <c r="AV493">
        <v>61.43</v>
      </c>
      <c r="AW493">
        <v>0.03</v>
      </c>
      <c r="AX493">
        <v>61.4</v>
      </c>
    </row>
    <row r="494" spans="1:50" hidden="1" outlineLevel="1">
      <c r="A494" t="s">
        <v>1788</v>
      </c>
      <c r="B494" s="11" t="s">
        <v>3145</v>
      </c>
      <c r="C494" s="1">
        <f t="shared" si="79"/>
        <v>1132</v>
      </c>
      <c r="D494" s="7">
        <f>IF(N494&gt;0, RANK(N494,(N494:P494,Q494:AE494)),0)</f>
        <v>1</v>
      </c>
      <c r="E494" s="7">
        <f>IF(O494&gt;0,RANK(O494,(N494:P494,Q494:AE494)),0)</f>
        <v>2</v>
      </c>
      <c r="F494" s="7">
        <f t="shared" si="80"/>
        <v>3</v>
      </c>
      <c r="G494" s="1">
        <f t="shared" si="86"/>
        <v>63</v>
      </c>
      <c r="H494" s="2">
        <f t="shared" si="85"/>
        <v>5.5653710247349823E-2</v>
      </c>
      <c r="I494" s="8"/>
      <c r="J494" s="2">
        <f t="shared" si="81"/>
        <v>0.51855123674911663</v>
      </c>
      <c r="K494" s="2">
        <f t="shared" si="82"/>
        <v>0.4628975265017668</v>
      </c>
      <c r="L494" s="2">
        <f t="shared" si="83"/>
        <v>1.0600706713780919E-2</v>
      </c>
      <c r="M494" s="2">
        <f t="shared" ref="M494:M557" si="89">IF(C494=0,"-",(1-J494-K494-L494))</f>
        <v>7.9505300353356536E-3</v>
      </c>
      <c r="N494" s="1">
        <v>587</v>
      </c>
      <c r="O494" s="1">
        <v>524</v>
      </c>
      <c r="P494" s="1">
        <v>12</v>
      </c>
      <c r="Q494" s="1">
        <v>4</v>
      </c>
      <c r="R494" s="1">
        <v>0</v>
      </c>
      <c r="S494" s="1">
        <v>5</v>
      </c>
      <c r="T494" s="73"/>
      <c r="U494" s="1"/>
      <c r="V494" s="1"/>
      <c r="W494" s="1">
        <v>0</v>
      </c>
      <c r="X494" s="1"/>
      <c r="Y494" s="1"/>
      <c r="Z494" s="1"/>
      <c r="AA494" s="1"/>
      <c r="AB494" s="1"/>
      <c r="AG494" t="str">
        <f t="shared" si="88"/>
        <v>Nobleboro</v>
      </c>
      <c r="AH494" t="s">
        <v>3867</v>
      </c>
      <c r="AI494">
        <v>1</v>
      </c>
      <c r="AJ494">
        <v>440</v>
      </c>
      <c r="AL494" t="s">
        <v>3913</v>
      </c>
      <c r="AM494" t="s">
        <v>4670</v>
      </c>
      <c r="AN494" t="s">
        <v>1296</v>
      </c>
      <c r="AO494" t="s">
        <v>388</v>
      </c>
      <c r="AP494" t="str">
        <f t="shared" si="84"/>
        <v>23015</v>
      </c>
      <c r="AQ494" t="s">
        <v>2389</v>
      </c>
      <c r="AR494" t="str">
        <f t="shared" si="87"/>
        <v>2349660</v>
      </c>
      <c r="AV494">
        <v>23.33</v>
      </c>
      <c r="AW494">
        <v>4.29</v>
      </c>
      <c r="AX494">
        <v>19.04</v>
      </c>
    </row>
    <row r="495" spans="1:50" hidden="1" outlineLevel="1">
      <c r="A495" t="s">
        <v>1782</v>
      </c>
      <c r="B495" s="11" t="s">
        <v>3145</v>
      </c>
      <c r="C495" s="1">
        <f t="shared" si="79"/>
        <v>1776</v>
      </c>
      <c r="D495" s="7">
        <f>IF(N495&gt;0, RANK(N495,(N495:P495,Q495:AE495)),0)</f>
        <v>1</v>
      </c>
      <c r="E495" s="7">
        <f>IF(O495&gt;0,RANK(O495,(N495:P495,Q495:AE495)),0)</f>
        <v>2</v>
      </c>
      <c r="F495" s="7">
        <f t="shared" si="80"/>
        <v>3</v>
      </c>
      <c r="G495" s="1">
        <f t="shared" si="86"/>
        <v>109</v>
      </c>
      <c r="H495" s="2">
        <f t="shared" si="85"/>
        <v>6.1373873873873871E-2</v>
      </c>
      <c r="I495" s="8"/>
      <c r="J495" s="2">
        <f t="shared" si="81"/>
        <v>0.5197072072072072</v>
      </c>
      <c r="K495" s="2">
        <f t="shared" si="82"/>
        <v>0.45833333333333331</v>
      </c>
      <c r="L495" s="2">
        <f t="shared" si="83"/>
        <v>1.3513513513513514E-2</v>
      </c>
      <c r="M495" s="2">
        <f t="shared" si="89"/>
        <v>8.4459459459459707E-3</v>
      </c>
      <c r="N495" s="1">
        <v>923</v>
      </c>
      <c r="O495" s="1">
        <v>814</v>
      </c>
      <c r="P495" s="1">
        <v>24</v>
      </c>
      <c r="Q495" s="1">
        <v>5</v>
      </c>
      <c r="R495" s="1">
        <v>0</v>
      </c>
      <c r="S495" s="1">
        <v>10</v>
      </c>
      <c r="T495" s="73"/>
      <c r="U495" s="1"/>
      <c r="V495" s="1"/>
      <c r="W495" s="1">
        <v>0</v>
      </c>
      <c r="X495" s="1"/>
      <c r="Y495" s="1"/>
      <c r="Z495" s="1"/>
      <c r="AA495" s="1"/>
      <c r="AB495" s="1"/>
      <c r="AG495" t="str">
        <f t="shared" si="88"/>
        <v>Norridgewock</v>
      </c>
      <c r="AH495" t="s">
        <v>2304</v>
      </c>
      <c r="AI495">
        <v>2</v>
      </c>
      <c r="AJ495">
        <v>261</v>
      </c>
      <c r="AL495" t="s">
        <v>3913</v>
      </c>
      <c r="AM495" t="s">
        <v>3949</v>
      </c>
      <c r="AN495" t="s">
        <v>4802</v>
      </c>
      <c r="AO495" t="s">
        <v>389</v>
      </c>
      <c r="AP495" t="str">
        <f t="shared" si="84"/>
        <v>23025</v>
      </c>
      <c r="AQ495" t="s">
        <v>2389</v>
      </c>
      <c r="AR495" t="str">
        <f t="shared" si="87"/>
        <v>2349835</v>
      </c>
      <c r="AV495">
        <v>51.11</v>
      </c>
      <c r="AW495">
        <v>1.27</v>
      </c>
      <c r="AX495">
        <v>49.84</v>
      </c>
    </row>
    <row r="496" spans="1:50" hidden="1" outlineLevel="1">
      <c r="A496" t="s">
        <v>831</v>
      </c>
      <c r="B496" s="11" t="s">
        <v>3145</v>
      </c>
      <c r="C496" s="1">
        <f t="shared" ref="C496:C561" si="90">SUM(N496:AE496)</f>
        <v>2572</v>
      </c>
      <c r="D496" s="7">
        <f>IF(N496&gt;0, RANK(N496,(N496:P496,Q496:AE496)),0)</f>
        <v>2</v>
      </c>
      <c r="E496" s="7">
        <f>IF(O496&gt;0,RANK(O496,(N496:P496,Q496:AE496)),0)</f>
        <v>1</v>
      </c>
      <c r="F496" s="7">
        <f t="shared" ref="F496:F561" si="91">IF(P496&gt;0,RANK(P496,(N496:AE496)),0)</f>
        <v>3</v>
      </c>
      <c r="G496" s="1">
        <f t="shared" si="86"/>
        <v>166</v>
      </c>
      <c r="H496" s="2">
        <f t="shared" si="85"/>
        <v>6.4541213063763606E-2</v>
      </c>
      <c r="I496" s="8"/>
      <c r="J496" s="2">
        <f t="shared" ref="J496:J561" si="92">IF(C496=0,"-",N496/C496)</f>
        <v>0.45762052877138415</v>
      </c>
      <c r="K496" s="2">
        <f t="shared" ref="K496:K561" si="93">IF(C496=0,"-",O496/C496)</f>
        <v>0.52216174183514774</v>
      </c>
      <c r="L496" s="2">
        <f t="shared" ref="L496:L561" si="94">IF(C496=0,"-",P496/C496)</f>
        <v>1.4385692068429238E-2</v>
      </c>
      <c r="M496" s="2">
        <f t="shared" si="89"/>
        <v>5.8320373250388708E-3</v>
      </c>
      <c r="N496" s="1">
        <v>1177</v>
      </c>
      <c r="O496" s="1">
        <v>1343</v>
      </c>
      <c r="P496" s="1">
        <v>37</v>
      </c>
      <c r="Q496" s="1">
        <v>3</v>
      </c>
      <c r="R496" s="1">
        <v>4</v>
      </c>
      <c r="S496" s="1">
        <v>8</v>
      </c>
      <c r="T496" s="73"/>
      <c r="U496" s="1"/>
      <c r="V496" s="1"/>
      <c r="W496" s="1">
        <v>0</v>
      </c>
      <c r="X496" s="1"/>
      <c r="Y496" s="1"/>
      <c r="Z496" s="1"/>
      <c r="AA496" s="1"/>
      <c r="AB496" s="1"/>
      <c r="AG496" t="str">
        <f t="shared" si="88"/>
        <v>North Berwick</v>
      </c>
      <c r="AH496" t="s">
        <v>4359</v>
      </c>
      <c r="AI496">
        <v>1</v>
      </c>
      <c r="AJ496">
        <v>539</v>
      </c>
      <c r="AL496" t="s">
        <v>3913</v>
      </c>
      <c r="AM496" t="s">
        <v>3971</v>
      </c>
      <c r="AN496" t="s">
        <v>4202</v>
      </c>
      <c r="AO496" t="s">
        <v>699</v>
      </c>
      <c r="AP496" t="str">
        <f t="shared" ref="AP496:AP561" si="95">AL496&amp;AM496</f>
        <v>23031</v>
      </c>
      <c r="AQ496" t="s">
        <v>2389</v>
      </c>
      <c r="AR496" t="str">
        <f t="shared" si="87"/>
        <v>2350325</v>
      </c>
      <c r="AV496">
        <v>38.450000000000003</v>
      </c>
      <c r="AW496">
        <v>0.14000000000000001</v>
      </c>
      <c r="AX496">
        <v>38.299999999999997</v>
      </c>
    </row>
    <row r="497" spans="1:50" hidden="1" outlineLevel="1">
      <c r="A497" t="s">
        <v>3238</v>
      </c>
      <c r="B497" s="11" t="s">
        <v>3145</v>
      </c>
      <c r="C497" s="1">
        <f t="shared" si="90"/>
        <v>270</v>
      </c>
      <c r="D497" s="7">
        <f>IF(N497&gt;0, RANK(N497,(N497:P497,Q497:AE497)),0)</f>
        <v>1</v>
      </c>
      <c r="E497" s="7">
        <f>IF(O497&gt;0,RANK(O497,(N497:P497,Q497:AE497)),0)</f>
        <v>2</v>
      </c>
      <c r="F497" s="7">
        <f t="shared" si="91"/>
        <v>3</v>
      </c>
      <c r="G497" s="1">
        <f t="shared" si="86"/>
        <v>49</v>
      </c>
      <c r="H497" s="2">
        <f t="shared" si="85"/>
        <v>0.18148148148148149</v>
      </c>
      <c r="I497" s="8"/>
      <c r="J497" s="2">
        <f t="shared" si="92"/>
        <v>0.58148148148148149</v>
      </c>
      <c r="K497" s="2">
        <f t="shared" si="93"/>
        <v>0.4</v>
      </c>
      <c r="L497" s="2">
        <f t="shared" si="94"/>
        <v>1.1111111111111112E-2</v>
      </c>
      <c r="M497" s="2">
        <f t="shared" si="89"/>
        <v>7.4074074074073782E-3</v>
      </c>
      <c r="N497" s="1">
        <v>157</v>
      </c>
      <c r="O497" s="1">
        <v>108</v>
      </c>
      <c r="P497" s="1">
        <v>3</v>
      </c>
      <c r="Q497" s="1">
        <v>0</v>
      </c>
      <c r="R497" s="1">
        <v>0</v>
      </c>
      <c r="S497" s="1">
        <v>2</v>
      </c>
      <c r="T497" s="73"/>
      <c r="U497" s="1"/>
      <c r="V497" s="1"/>
      <c r="W497" s="1">
        <v>0</v>
      </c>
      <c r="X497" s="1"/>
      <c r="Y497" s="1"/>
      <c r="Z497" s="1"/>
      <c r="AA497" s="1"/>
      <c r="AB497" s="1"/>
      <c r="AG497" t="str">
        <f t="shared" si="88"/>
        <v>North Haven</v>
      </c>
      <c r="AH497" t="s">
        <v>4308</v>
      </c>
      <c r="AI497">
        <v>1</v>
      </c>
      <c r="AJ497">
        <v>433</v>
      </c>
      <c r="AL497" t="s">
        <v>3913</v>
      </c>
      <c r="AM497" t="s">
        <v>3235</v>
      </c>
      <c r="AN497" t="s">
        <v>737</v>
      </c>
      <c r="AO497" t="s">
        <v>5262</v>
      </c>
      <c r="AP497" t="str">
        <f t="shared" si="95"/>
        <v>23013</v>
      </c>
      <c r="AQ497" t="s">
        <v>2389</v>
      </c>
      <c r="AR497" t="str">
        <f t="shared" si="87"/>
        <v>2351620</v>
      </c>
      <c r="AV497">
        <v>82.49</v>
      </c>
      <c r="AW497">
        <v>70.849999999999994</v>
      </c>
      <c r="AX497">
        <v>11.64</v>
      </c>
    </row>
    <row r="498" spans="1:50" hidden="1" outlineLevel="1">
      <c r="A498" t="s">
        <v>1380</v>
      </c>
      <c r="B498" s="11" t="s">
        <v>3145</v>
      </c>
      <c r="C498" s="1">
        <f t="shared" si="90"/>
        <v>2313</v>
      </c>
      <c r="D498" s="7">
        <f>IF(N498&gt;0, RANK(N498,(N498:P498,Q498:AE498)),0)</f>
        <v>1</v>
      </c>
      <c r="E498" s="7">
        <f>IF(O498&gt;0,RANK(O498,(N498:P498,Q498:AE498)),0)</f>
        <v>2</v>
      </c>
      <c r="F498" s="7">
        <f t="shared" si="91"/>
        <v>3</v>
      </c>
      <c r="G498" s="1">
        <f t="shared" si="86"/>
        <v>138</v>
      </c>
      <c r="H498" s="2">
        <f t="shared" si="85"/>
        <v>5.9662775616083012E-2</v>
      </c>
      <c r="I498" s="8"/>
      <c r="J498" s="2">
        <f t="shared" si="92"/>
        <v>0.5218331171638565</v>
      </c>
      <c r="K498" s="2">
        <f t="shared" si="93"/>
        <v>0.46217034154777348</v>
      </c>
      <c r="L498" s="2">
        <f t="shared" si="94"/>
        <v>8.6467790747946395E-3</v>
      </c>
      <c r="M498" s="2">
        <f t="shared" si="89"/>
        <v>7.3497622135753858E-3</v>
      </c>
      <c r="N498" s="1">
        <v>1207</v>
      </c>
      <c r="O498" s="1">
        <v>1069</v>
      </c>
      <c r="P498" s="1">
        <v>20</v>
      </c>
      <c r="Q498" s="1">
        <v>7</v>
      </c>
      <c r="R498" s="1">
        <v>1</v>
      </c>
      <c r="S498" s="1">
        <v>9</v>
      </c>
      <c r="T498" s="73"/>
      <c r="U498" s="1"/>
      <c r="V498" s="1"/>
      <c r="W498" s="1">
        <v>0</v>
      </c>
      <c r="X498" s="1"/>
      <c r="Y498" s="1"/>
      <c r="Z498" s="1"/>
      <c r="AA498" s="1"/>
      <c r="AB498" s="1"/>
      <c r="AG498" t="str">
        <f t="shared" si="88"/>
        <v>North Yarmouth</v>
      </c>
      <c r="AH498" t="s">
        <v>2450</v>
      </c>
      <c r="AI498">
        <v>1</v>
      </c>
      <c r="AJ498">
        <v>490</v>
      </c>
      <c r="AL498" t="s">
        <v>3913</v>
      </c>
      <c r="AM498" t="s">
        <v>3632</v>
      </c>
      <c r="AN498" t="s">
        <v>5171</v>
      </c>
      <c r="AO498" t="s">
        <v>701</v>
      </c>
      <c r="AP498" t="str">
        <f t="shared" si="95"/>
        <v>23005</v>
      </c>
      <c r="AQ498" t="s">
        <v>2389</v>
      </c>
      <c r="AR498" t="str">
        <f t="shared" si="87"/>
        <v>2353860</v>
      </c>
      <c r="AV498">
        <v>21.33</v>
      </c>
      <c r="AW498">
        <v>0.19</v>
      </c>
      <c r="AX498">
        <v>21.14</v>
      </c>
    </row>
    <row r="499" spans="1:50" hidden="1" outlineLevel="1">
      <c r="A499" t="s">
        <v>1123</v>
      </c>
      <c r="B499" s="11" t="s">
        <v>3145</v>
      </c>
      <c r="C499" s="1">
        <f t="shared" si="90"/>
        <v>88</v>
      </c>
      <c r="D499" s="7">
        <f>IF(N499&gt;0, RANK(N499,(N499:P499,Q499:AE499)),0)</f>
        <v>2</v>
      </c>
      <c r="E499" s="7">
        <f>IF(O499&gt;0,RANK(O499,(N499:P499,Q499:AE499)),0)</f>
        <v>1</v>
      </c>
      <c r="F499" s="7">
        <f t="shared" si="91"/>
        <v>0</v>
      </c>
      <c r="G499" s="1">
        <f t="shared" si="86"/>
        <v>2</v>
      </c>
      <c r="H499" s="2">
        <f t="shared" si="85"/>
        <v>2.2727272727272728E-2</v>
      </c>
      <c r="I499" s="8"/>
      <c r="J499" s="2">
        <f t="shared" si="92"/>
        <v>0.48863636363636365</v>
      </c>
      <c r="K499" s="2">
        <f t="shared" si="93"/>
        <v>0.51136363636363635</v>
      </c>
      <c r="L499" s="2">
        <f t="shared" si="94"/>
        <v>0</v>
      </c>
      <c r="M499" s="2">
        <f t="shared" si="89"/>
        <v>0</v>
      </c>
      <c r="N499" s="1">
        <v>43</v>
      </c>
      <c r="O499" s="1">
        <v>45</v>
      </c>
      <c r="P499" s="1">
        <v>0</v>
      </c>
      <c r="Q499" s="1">
        <v>0</v>
      </c>
      <c r="R499" s="1">
        <v>0</v>
      </c>
      <c r="S499" s="1">
        <v>0</v>
      </c>
      <c r="T499" s="73"/>
      <c r="U499" s="1"/>
      <c r="V499" s="1"/>
      <c r="W499" s="1">
        <v>0</v>
      </c>
      <c r="X499" s="1"/>
      <c r="Y499" s="1"/>
      <c r="Z499" s="1"/>
      <c r="AA499" s="1"/>
      <c r="AB499" s="1"/>
      <c r="AG499" t="str">
        <f t="shared" si="88"/>
        <v>Northfield</v>
      </c>
      <c r="AH499" t="s">
        <v>3830</v>
      </c>
      <c r="AI499">
        <v>2</v>
      </c>
      <c r="AJ499">
        <v>229</v>
      </c>
      <c r="AL499" t="s">
        <v>3913</v>
      </c>
      <c r="AM499" t="s">
        <v>3951</v>
      </c>
      <c r="AN499" t="s">
        <v>4402</v>
      </c>
      <c r="AO499" t="s">
        <v>703</v>
      </c>
      <c r="AP499" t="str">
        <f t="shared" si="95"/>
        <v>23029</v>
      </c>
      <c r="AQ499" t="s">
        <v>2389</v>
      </c>
      <c r="AR499" t="str">
        <f t="shared" si="87"/>
        <v>2351375</v>
      </c>
      <c r="AV499">
        <v>45.98</v>
      </c>
      <c r="AW499">
        <v>2.3199999999999998</v>
      </c>
      <c r="AX499">
        <v>43.66</v>
      </c>
    </row>
    <row r="500" spans="1:50" hidden="1" outlineLevel="1">
      <c r="A500" t="s">
        <v>1381</v>
      </c>
      <c r="B500" s="11" t="s">
        <v>3145</v>
      </c>
      <c r="C500" s="1">
        <f t="shared" si="90"/>
        <v>960</v>
      </c>
      <c r="D500" s="7">
        <f>IF(N500&gt;0, RANK(N500,(N500:P500,Q500:AE500)),0)</f>
        <v>1</v>
      </c>
      <c r="E500" s="7">
        <f>IF(O500&gt;0,RANK(O500,(N500:P500,Q500:AE500)),0)</f>
        <v>2</v>
      </c>
      <c r="F500" s="7">
        <f t="shared" si="91"/>
        <v>3</v>
      </c>
      <c r="G500" s="1">
        <f t="shared" si="86"/>
        <v>64</v>
      </c>
      <c r="H500" s="2">
        <f t="shared" si="85"/>
        <v>6.6666666666666666E-2</v>
      </c>
      <c r="I500" s="8"/>
      <c r="J500" s="2">
        <f t="shared" si="92"/>
        <v>0.51979166666666665</v>
      </c>
      <c r="K500" s="2">
        <f t="shared" si="93"/>
        <v>0.453125</v>
      </c>
      <c r="L500" s="2">
        <f t="shared" si="94"/>
        <v>1.3541666666666667E-2</v>
      </c>
      <c r="M500" s="2">
        <f t="shared" si="89"/>
        <v>1.3541666666666681E-2</v>
      </c>
      <c r="N500" s="1">
        <v>499</v>
      </c>
      <c r="O500" s="1">
        <v>435</v>
      </c>
      <c r="P500" s="1">
        <v>13</v>
      </c>
      <c r="Q500" s="1">
        <v>5</v>
      </c>
      <c r="R500" s="1">
        <v>5</v>
      </c>
      <c r="S500" s="1">
        <v>3</v>
      </c>
      <c r="T500" s="73"/>
      <c r="U500" s="1"/>
      <c r="V500" s="1"/>
      <c r="W500" s="1">
        <v>0</v>
      </c>
      <c r="X500" s="1"/>
      <c r="Y500" s="1"/>
      <c r="Z500" s="1"/>
      <c r="AA500" s="1"/>
      <c r="AB500" s="1"/>
      <c r="AG500" t="str">
        <f t="shared" si="88"/>
        <v>Northport</v>
      </c>
      <c r="AH500" t="s">
        <v>4413</v>
      </c>
      <c r="AI500">
        <v>2</v>
      </c>
      <c r="AJ500">
        <v>374</v>
      </c>
      <c r="AL500" t="s">
        <v>3913</v>
      </c>
      <c r="AM500" t="s">
        <v>3950</v>
      </c>
      <c r="AN500" t="s">
        <v>5171</v>
      </c>
      <c r="AO500" t="s">
        <v>712</v>
      </c>
      <c r="AP500" t="str">
        <f t="shared" si="95"/>
        <v>23027</v>
      </c>
      <c r="AQ500" t="s">
        <v>2389</v>
      </c>
      <c r="AR500" t="str">
        <f t="shared" si="87"/>
        <v>2352845</v>
      </c>
      <c r="AV500">
        <v>34.44</v>
      </c>
      <c r="AW500">
        <v>10.78</v>
      </c>
      <c r="AX500">
        <v>23.66</v>
      </c>
    </row>
    <row r="501" spans="1:50" hidden="1" outlineLevel="1">
      <c r="A501" t="s">
        <v>1196</v>
      </c>
      <c r="B501" s="11" t="s">
        <v>3145</v>
      </c>
      <c r="C501" s="1">
        <f t="shared" si="90"/>
        <v>2646</v>
      </c>
      <c r="D501" s="7">
        <f>IF(N501&gt;0, RANK(N501,(N501:P501,Q501:AE501)),0)</f>
        <v>1</v>
      </c>
      <c r="E501" s="7">
        <f>IF(O501&gt;0,RANK(O501,(N501:P501,Q501:AE501)),0)</f>
        <v>2</v>
      </c>
      <c r="F501" s="7">
        <f t="shared" si="91"/>
        <v>3</v>
      </c>
      <c r="G501" s="1">
        <f t="shared" si="86"/>
        <v>338</v>
      </c>
      <c r="H501" s="2">
        <f t="shared" si="85"/>
        <v>0.12773998488284202</v>
      </c>
      <c r="I501" s="8"/>
      <c r="J501" s="2">
        <f t="shared" si="92"/>
        <v>0.55404383975812543</v>
      </c>
      <c r="K501" s="2">
        <f t="shared" si="93"/>
        <v>0.42630385487528344</v>
      </c>
      <c r="L501" s="2">
        <f t="shared" si="94"/>
        <v>1.3983371126228269E-2</v>
      </c>
      <c r="M501" s="2">
        <f t="shared" si="89"/>
        <v>5.6689342403628586E-3</v>
      </c>
      <c r="N501" s="1">
        <v>1466</v>
      </c>
      <c r="O501" s="1">
        <v>1128</v>
      </c>
      <c r="P501" s="1">
        <v>37</v>
      </c>
      <c r="Q501" s="1">
        <v>3</v>
      </c>
      <c r="R501" s="1">
        <v>3</v>
      </c>
      <c r="S501" s="1">
        <v>9</v>
      </c>
      <c r="T501" s="73"/>
      <c r="U501" s="1"/>
      <c r="V501" s="1"/>
      <c r="W501" s="1">
        <v>0</v>
      </c>
      <c r="X501" s="1"/>
      <c r="Y501" s="1"/>
      <c r="Z501" s="1"/>
      <c r="AA501" s="1"/>
      <c r="AB501" s="1"/>
      <c r="AG501" t="str">
        <f t="shared" si="88"/>
        <v>Norway</v>
      </c>
      <c r="AH501" t="s">
        <v>2904</v>
      </c>
      <c r="AI501">
        <v>2</v>
      </c>
      <c r="AJ501">
        <v>400</v>
      </c>
      <c r="AL501" t="s">
        <v>3913</v>
      </c>
      <c r="AM501" t="s">
        <v>4671</v>
      </c>
      <c r="AN501" t="s">
        <v>4533</v>
      </c>
      <c r="AO501" t="s">
        <v>723</v>
      </c>
      <c r="AP501" t="str">
        <f t="shared" si="95"/>
        <v>23017</v>
      </c>
      <c r="AQ501" t="s">
        <v>2389</v>
      </c>
      <c r="AR501" t="str">
        <f t="shared" si="87"/>
        <v>2354000</v>
      </c>
      <c r="AV501">
        <v>47.48</v>
      </c>
      <c r="AW501">
        <v>2.39</v>
      </c>
      <c r="AX501">
        <v>45.09</v>
      </c>
    </row>
    <row r="502" spans="1:50" hidden="1" outlineLevel="1">
      <c r="A502" t="s">
        <v>4863</v>
      </c>
      <c r="B502" s="11" t="s">
        <v>3145</v>
      </c>
      <c r="C502" s="1">
        <f>SUM(N502:AE502)</f>
        <v>79</v>
      </c>
      <c r="D502" s="7">
        <f>IF(N502&gt;0, RANK(N502,(N502:P502,Q502:AE502)),0)</f>
        <v>2</v>
      </c>
      <c r="E502" s="7">
        <f>IF(O502&gt;0,RANK(O502,(N502:P502,Q502:AE502)),0)</f>
        <v>1</v>
      </c>
      <c r="F502" s="7">
        <f>IF(P502&gt;0,RANK(P502,(N502:AE502)),0)</f>
        <v>0</v>
      </c>
      <c r="G502" s="1">
        <f t="shared" si="86"/>
        <v>10</v>
      </c>
      <c r="H502" s="2">
        <f t="shared" si="85"/>
        <v>0.12658227848101267</v>
      </c>
      <c r="I502" s="8"/>
      <c r="J502" s="2">
        <f>IF(C502=0,"-",N502/C502)</f>
        <v>0.41772151898734178</v>
      </c>
      <c r="K502" s="2">
        <f>IF(C502=0,"-",O502/C502)</f>
        <v>0.54430379746835444</v>
      </c>
      <c r="L502" s="2">
        <f>IF(C502=0,"-",P502/C502)</f>
        <v>0</v>
      </c>
      <c r="M502" s="2">
        <f>IF(C502=0,"-",(1-J502-K502-L502))</f>
        <v>3.7974683544303778E-2</v>
      </c>
      <c r="N502" s="1">
        <v>33</v>
      </c>
      <c r="O502" s="1">
        <v>43</v>
      </c>
      <c r="P502" s="1">
        <v>0</v>
      </c>
      <c r="Q502" s="1">
        <v>0</v>
      </c>
      <c r="R502" s="1">
        <v>1</v>
      </c>
      <c r="S502" s="1">
        <v>2</v>
      </c>
      <c r="T502" s="73"/>
      <c r="U502" s="1"/>
      <c r="V502" s="1"/>
      <c r="W502" s="1">
        <v>0</v>
      </c>
      <c r="X502" s="1"/>
      <c r="Y502" s="1"/>
      <c r="Z502" s="1"/>
      <c r="AA502" s="1"/>
      <c r="AB502" s="1"/>
      <c r="AG502" t="str">
        <f>A502</f>
        <v>No. 8 S.D.</v>
      </c>
      <c r="AH502" t="s">
        <v>5079</v>
      </c>
      <c r="AI502">
        <v>2</v>
      </c>
      <c r="AJ502" t="e">
        <v>#N/A</v>
      </c>
      <c r="AL502" t="s">
        <v>3913</v>
      </c>
      <c r="AM502" t="s">
        <v>3218</v>
      </c>
      <c r="AO502" s="117" t="s">
        <v>4940</v>
      </c>
      <c r="AP502" t="str">
        <f>AL502&amp;AM502</f>
        <v>23009</v>
      </c>
      <c r="AQ502" t="s">
        <v>4597</v>
      </c>
      <c r="AR502" t="str">
        <f>AL502&amp;AO502</f>
        <v>2354050</v>
      </c>
    </row>
    <row r="503" spans="1:50" hidden="1" outlineLevel="1">
      <c r="A503" s="38" t="s">
        <v>4642</v>
      </c>
      <c r="B503" s="11" t="s">
        <v>3145</v>
      </c>
      <c r="C503" s="1">
        <f>SUM(N503:AE503)</f>
        <v>12</v>
      </c>
      <c r="D503" s="7">
        <f>IF(N503&gt;0, RANK(N503,(N503:P503,Q503:AE503)),0)</f>
        <v>2</v>
      </c>
      <c r="E503" s="7">
        <f>IF(O503&gt;0,RANK(O503,(N503:P503,Q503:AE503)),0)</f>
        <v>1</v>
      </c>
      <c r="F503" s="7">
        <f>IF(P503&gt;0,RANK(P503,(N503:AE503)),0)</f>
        <v>0</v>
      </c>
      <c r="G503" s="1">
        <f t="shared" si="86"/>
        <v>4</v>
      </c>
      <c r="H503" s="2">
        <f t="shared" si="85"/>
        <v>0.33333333333333331</v>
      </c>
      <c r="I503" s="8"/>
      <c r="J503" s="2">
        <f>IF(C503=0,"-",N503/C503)</f>
        <v>0.33333333333333331</v>
      </c>
      <c r="K503" s="2">
        <f>IF(C503=0,"-",O503/C503)</f>
        <v>0.66666666666666663</v>
      </c>
      <c r="L503" s="2">
        <f>IF(C503=0,"-",P503/C503)</f>
        <v>0</v>
      </c>
      <c r="M503" s="2">
        <f>IF(C503=0,"-",(1-J503-K503-L503))</f>
        <v>1.1102230246251565E-16</v>
      </c>
      <c r="N503" s="1">
        <v>4</v>
      </c>
      <c r="O503" s="1">
        <v>8</v>
      </c>
      <c r="P503" s="1">
        <v>0</v>
      </c>
      <c r="Q503" s="1">
        <v>0</v>
      </c>
      <c r="R503" s="1">
        <v>0</v>
      </c>
      <c r="S503" s="1">
        <v>0</v>
      </c>
      <c r="T503" s="73"/>
      <c r="U503" s="1"/>
      <c r="V503" s="1"/>
      <c r="W503" s="1">
        <v>0</v>
      </c>
      <c r="X503" s="1"/>
      <c r="Y503" s="1"/>
      <c r="Z503" s="1"/>
      <c r="AA503" s="1"/>
      <c r="AB503" s="1"/>
      <c r="AG503" t="str">
        <f>A503</f>
        <v>No. 14 (Cooper)</v>
      </c>
      <c r="AH503" t="s">
        <v>3830</v>
      </c>
      <c r="AI503">
        <v>2</v>
      </c>
      <c r="AJ503" t="e">
        <v>#N/A</v>
      </c>
      <c r="AL503" t="s">
        <v>3913</v>
      </c>
      <c r="AM503" t="s">
        <v>3951</v>
      </c>
      <c r="AO503">
        <v>54100</v>
      </c>
      <c r="AP503" t="str">
        <f>AL503&amp;AM503</f>
        <v>23029</v>
      </c>
      <c r="AQ503" t="s">
        <v>4597</v>
      </c>
      <c r="AR503" t="str">
        <f>AL503&amp;AO503</f>
        <v>2354100</v>
      </c>
    </row>
    <row r="504" spans="1:50" hidden="1" outlineLevel="1">
      <c r="A504" t="s">
        <v>4910</v>
      </c>
      <c r="B504" s="11" t="s">
        <v>3145</v>
      </c>
      <c r="C504" s="1">
        <f t="shared" si="90"/>
        <v>52</v>
      </c>
      <c r="D504" s="7">
        <f>IF(N504&gt;0, RANK(N504,(N504:P504,Q504:AE504)),0)</f>
        <v>2</v>
      </c>
      <c r="E504" s="7">
        <f>IF(O504&gt;0,RANK(O504,(N504:P504,Q504:AE504)),0)</f>
        <v>1</v>
      </c>
      <c r="F504" s="7">
        <f t="shared" si="91"/>
        <v>0</v>
      </c>
      <c r="G504" s="1">
        <f t="shared" si="86"/>
        <v>11</v>
      </c>
      <c r="H504" s="2">
        <f t="shared" si="85"/>
        <v>0.21153846153846154</v>
      </c>
      <c r="I504" s="8"/>
      <c r="J504" s="2">
        <f t="shared" si="92"/>
        <v>0.38461538461538464</v>
      </c>
      <c r="K504" s="2">
        <f t="shared" si="93"/>
        <v>0.59615384615384615</v>
      </c>
      <c r="L504" s="2">
        <f t="shared" si="94"/>
        <v>0</v>
      </c>
      <c r="M504" s="2">
        <f t="shared" si="89"/>
        <v>1.9230769230769273E-2</v>
      </c>
      <c r="N504" s="1">
        <v>20</v>
      </c>
      <c r="O504" s="1">
        <v>31</v>
      </c>
      <c r="P504" s="1">
        <v>0</v>
      </c>
      <c r="Q504" s="1">
        <v>0</v>
      </c>
      <c r="R504" s="1">
        <v>0</v>
      </c>
      <c r="S504" s="1">
        <v>1</v>
      </c>
      <c r="T504" s="73"/>
      <c r="U504" s="1"/>
      <c r="V504" s="1"/>
      <c r="W504" s="1">
        <v>0</v>
      </c>
      <c r="X504" s="1"/>
      <c r="Y504" s="1"/>
      <c r="Z504" s="1"/>
      <c r="AA504" s="1"/>
      <c r="AB504" s="1"/>
      <c r="AG504" t="str">
        <f>A504</f>
        <v>No. 21</v>
      </c>
      <c r="AH504" t="s">
        <v>3830</v>
      </c>
      <c r="AI504">
        <v>2</v>
      </c>
      <c r="AJ504" t="e">
        <v>#N/A</v>
      </c>
      <c r="AL504" t="s">
        <v>3913</v>
      </c>
      <c r="AM504" t="s">
        <v>3951</v>
      </c>
      <c r="AO504" s="117" t="s">
        <v>4377</v>
      </c>
      <c r="AP504" t="str">
        <f t="shared" si="95"/>
        <v>23029</v>
      </c>
      <c r="AQ504" t="s">
        <v>4597</v>
      </c>
      <c r="AR504" t="str">
        <f t="shared" si="87"/>
        <v>2354200</v>
      </c>
    </row>
    <row r="505" spans="1:50" hidden="1" outlineLevel="1">
      <c r="A505" s="38" t="s">
        <v>4911</v>
      </c>
      <c r="B505" s="11" t="s">
        <v>3145</v>
      </c>
      <c r="C505" s="1">
        <f t="shared" si="90"/>
        <v>24</v>
      </c>
      <c r="D505" s="7">
        <f>IF(N505&gt;0, RANK(N505,(N505:P505,Q505:AE505)),0)</f>
        <v>2</v>
      </c>
      <c r="E505" s="7">
        <f>IF(O505&gt;0,RANK(O505,(N505:P505,Q505:AE505)),0)</f>
        <v>1</v>
      </c>
      <c r="F505" s="7">
        <f t="shared" si="91"/>
        <v>0</v>
      </c>
      <c r="G505" s="1">
        <f t="shared" si="86"/>
        <v>6</v>
      </c>
      <c r="H505" s="2">
        <f t="shared" si="85"/>
        <v>0.25</v>
      </c>
      <c r="I505" s="8"/>
      <c r="J505" s="2">
        <f t="shared" si="92"/>
        <v>0.375</v>
      </c>
      <c r="K505" s="2">
        <f t="shared" si="93"/>
        <v>0.625</v>
      </c>
      <c r="L505" s="2">
        <f t="shared" si="94"/>
        <v>0</v>
      </c>
      <c r="M505" s="2">
        <f t="shared" si="89"/>
        <v>0</v>
      </c>
      <c r="N505" s="1">
        <v>9</v>
      </c>
      <c r="O505" s="1">
        <v>15</v>
      </c>
      <c r="P505" s="1">
        <v>0</v>
      </c>
      <c r="Q505" s="1">
        <v>0</v>
      </c>
      <c r="R505" s="1">
        <v>0</v>
      </c>
      <c r="S505" s="1">
        <v>0</v>
      </c>
      <c r="T505" s="73"/>
      <c r="U505" s="1"/>
      <c r="V505" s="1"/>
      <c r="W505" s="1">
        <v>0</v>
      </c>
      <c r="X505" s="1"/>
      <c r="Y505" s="1"/>
      <c r="Z505" s="1"/>
      <c r="AA505" s="1"/>
      <c r="AB505" s="1"/>
      <c r="AG505" t="str">
        <f>A505</f>
        <v>No. 27</v>
      </c>
      <c r="AH505" t="s">
        <v>3830</v>
      </c>
      <c r="AI505">
        <v>2</v>
      </c>
      <c r="AJ505" t="e">
        <v>#N/A</v>
      </c>
      <c r="AL505" t="s">
        <v>3913</v>
      </c>
      <c r="AM505" t="s">
        <v>3951</v>
      </c>
      <c r="AO505">
        <v>54300</v>
      </c>
      <c r="AP505" t="str">
        <f t="shared" si="95"/>
        <v>23029</v>
      </c>
      <c r="AQ505" t="s">
        <v>4597</v>
      </c>
      <c r="AR505" t="str">
        <f t="shared" si="87"/>
        <v>2354300</v>
      </c>
    </row>
    <row r="506" spans="1:50" hidden="1" outlineLevel="1">
      <c r="A506" t="s">
        <v>1088</v>
      </c>
      <c r="B506" s="11" t="s">
        <v>3145</v>
      </c>
      <c r="C506" s="1">
        <f t="shared" si="90"/>
        <v>380</v>
      </c>
      <c r="D506" s="7">
        <f>IF(N506&gt;0, RANK(N506,(N506:P506,Q506:AE506)),0)</f>
        <v>2</v>
      </c>
      <c r="E506" s="7">
        <f>IF(O506&gt;0,RANK(O506,(N506:P506,Q506:AE506)),0)</f>
        <v>1</v>
      </c>
      <c r="F506" s="7">
        <f t="shared" si="91"/>
        <v>3</v>
      </c>
      <c r="G506" s="1">
        <f t="shared" si="86"/>
        <v>64</v>
      </c>
      <c r="H506" s="2">
        <f t="shared" si="85"/>
        <v>0.16842105263157894</v>
      </c>
      <c r="I506" s="8"/>
      <c r="J506" s="2">
        <f t="shared" si="92"/>
        <v>0.4026315789473684</v>
      </c>
      <c r="K506" s="2">
        <f t="shared" si="93"/>
        <v>0.57105263157894737</v>
      </c>
      <c r="L506" s="2">
        <f t="shared" si="94"/>
        <v>1.8421052631578946E-2</v>
      </c>
      <c r="M506" s="2">
        <f t="shared" si="89"/>
        <v>7.8947368421052357E-3</v>
      </c>
      <c r="N506" s="1">
        <v>153</v>
      </c>
      <c r="O506" s="1">
        <v>217</v>
      </c>
      <c r="P506" s="1">
        <v>7</v>
      </c>
      <c r="Q506" s="1">
        <v>0</v>
      </c>
      <c r="R506" s="1">
        <v>1</v>
      </c>
      <c r="S506" s="1">
        <v>2</v>
      </c>
      <c r="T506" s="73"/>
      <c r="U506" s="1"/>
      <c r="V506" s="1"/>
      <c r="W506" s="1">
        <v>0</v>
      </c>
      <c r="X506" s="1"/>
      <c r="Y506" s="1"/>
      <c r="Z506" s="1"/>
      <c r="AA506" s="1"/>
      <c r="AB506" s="1"/>
      <c r="AG506" t="str">
        <f t="shared" si="88"/>
        <v>Oakfield</v>
      </c>
      <c r="AH506" t="s">
        <v>762</v>
      </c>
      <c r="AI506">
        <v>2</v>
      </c>
      <c r="AJ506">
        <v>61</v>
      </c>
      <c r="AL506" t="s">
        <v>3913</v>
      </c>
      <c r="AM506" t="s">
        <v>3989</v>
      </c>
      <c r="AN506" t="s">
        <v>4806</v>
      </c>
      <c r="AO506" t="s">
        <v>725</v>
      </c>
      <c r="AP506" t="str">
        <f t="shared" si="95"/>
        <v>23003</v>
      </c>
      <c r="AQ506" t="s">
        <v>2389</v>
      </c>
      <c r="AR506" t="str">
        <f t="shared" si="87"/>
        <v>2354385</v>
      </c>
      <c r="AV506">
        <v>36.090000000000003</v>
      </c>
      <c r="AW506">
        <v>0.8</v>
      </c>
      <c r="AX506">
        <v>35.29</v>
      </c>
    </row>
    <row r="507" spans="1:50" hidden="1" outlineLevel="1">
      <c r="A507" t="s">
        <v>2319</v>
      </c>
      <c r="B507" s="11" t="s">
        <v>3145</v>
      </c>
      <c r="C507" s="1">
        <f t="shared" si="90"/>
        <v>3281</v>
      </c>
      <c r="D507" s="7">
        <f>IF(N507&gt;0, RANK(N507,(N507:P507,Q507:AE507)),0)</f>
        <v>1</v>
      </c>
      <c r="E507" s="7">
        <f>IF(O507&gt;0,RANK(O507,(N507:P507,Q507:AE507)),0)</f>
        <v>2</v>
      </c>
      <c r="F507" s="7">
        <f t="shared" si="91"/>
        <v>3</v>
      </c>
      <c r="G507" s="1">
        <f t="shared" si="86"/>
        <v>215</v>
      </c>
      <c r="H507" s="2">
        <f t="shared" si="85"/>
        <v>6.5528802194452909E-2</v>
      </c>
      <c r="I507" s="8"/>
      <c r="J507" s="2">
        <f t="shared" si="92"/>
        <v>0.52301127704967998</v>
      </c>
      <c r="K507" s="2">
        <f t="shared" si="93"/>
        <v>0.45748247485522708</v>
      </c>
      <c r="L507" s="2">
        <f t="shared" si="94"/>
        <v>1.2800975312404754E-2</v>
      </c>
      <c r="M507" s="2">
        <f t="shared" si="89"/>
        <v>6.7052727826881833E-3</v>
      </c>
      <c r="N507" s="1">
        <v>1716</v>
      </c>
      <c r="O507" s="1">
        <v>1501</v>
      </c>
      <c r="P507" s="1">
        <v>42</v>
      </c>
      <c r="Q507" s="1">
        <v>5</v>
      </c>
      <c r="R507" s="1">
        <v>2</v>
      </c>
      <c r="S507" s="1">
        <v>15</v>
      </c>
      <c r="T507" s="73"/>
      <c r="U507" s="1"/>
      <c r="V507" s="1"/>
      <c r="W507" s="1">
        <v>0</v>
      </c>
      <c r="X507" s="1"/>
      <c r="Y507" s="1"/>
      <c r="Z507" s="1"/>
      <c r="AA507" s="1"/>
      <c r="AB507" s="1"/>
      <c r="AG507" t="str">
        <f t="shared" si="88"/>
        <v>Oakland</v>
      </c>
      <c r="AH507" t="s">
        <v>2725</v>
      </c>
      <c r="AI507">
        <v>2</v>
      </c>
      <c r="AJ507">
        <v>315</v>
      </c>
      <c r="AL507" t="s">
        <v>3913</v>
      </c>
      <c r="AM507" t="s">
        <v>3234</v>
      </c>
      <c r="AN507" t="s">
        <v>1514</v>
      </c>
      <c r="AO507" t="s">
        <v>731</v>
      </c>
      <c r="AP507" t="str">
        <f t="shared" si="95"/>
        <v>23011</v>
      </c>
      <c r="AQ507" t="s">
        <v>2389</v>
      </c>
      <c r="AR507" t="str">
        <f t="shared" si="87"/>
        <v>2354560</v>
      </c>
      <c r="AV507">
        <v>28.21</v>
      </c>
      <c r="AW507">
        <v>2.4700000000000002</v>
      </c>
      <c r="AX507">
        <v>25.74</v>
      </c>
    </row>
    <row r="508" spans="1:50" hidden="1" outlineLevel="1">
      <c r="A508" t="s">
        <v>2025</v>
      </c>
      <c r="B508" s="11" t="s">
        <v>3145</v>
      </c>
      <c r="C508" s="1">
        <f t="shared" si="90"/>
        <v>1024</v>
      </c>
      <c r="D508" s="7">
        <f>IF(N508&gt;0, RANK(N508,(N508:P508,Q508:AE508)),0)</f>
        <v>1</v>
      </c>
      <c r="E508" s="7">
        <f>IF(O508&gt;0,RANK(O508,(N508:P508,Q508:AE508)),0)</f>
        <v>2</v>
      </c>
      <c r="F508" s="7">
        <f t="shared" si="91"/>
        <v>3</v>
      </c>
      <c r="G508" s="1">
        <f t="shared" si="86"/>
        <v>196</v>
      </c>
      <c r="H508" s="2">
        <f t="shared" si="85"/>
        <v>0.19140625</v>
      </c>
      <c r="I508" s="8"/>
      <c r="J508" s="2">
        <f t="shared" si="92"/>
        <v>0.58984375</v>
      </c>
      <c r="K508" s="2">
        <f t="shared" si="93"/>
        <v>0.3984375</v>
      </c>
      <c r="L508" s="2">
        <f t="shared" si="94"/>
        <v>6.8359375E-3</v>
      </c>
      <c r="M508" s="2">
        <f t="shared" si="89"/>
        <v>4.8828125E-3</v>
      </c>
      <c r="N508" s="1">
        <v>604</v>
      </c>
      <c r="O508" s="1">
        <v>408</v>
      </c>
      <c r="P508" s="1">
        <v>7</v>
      </c>
      <c r="Q508" s="1">
        <v>3</v>
      </c>
      <c r="R508" s="1">
        <v>0</v>
      </c>
      <c r="S508" s="1">
        <v>2</v>
      </c>
      <c r="T508" s="73"/>
      <c r="U508" s="1"/>
      <c r="V508" s="1"/>
      <c r="W508" s="1">
        <v>0</v>
      </c>
      <c r="X508" s="1"/>
      <c r="Y508" s="1"/>
      <c r="Z508" s="1"/>
      <c r="AA508" s="1"/>
      <c r="AB508" s="1"/>
      <c r="AG508" t="str">
        <f t="shared" si="88"/>
        <v>Ogunquit</v>
      </c>
      <c r="AH508" t="s">
        <v>4359</v>
      </c>
      <c r="AI508">
        <v>1</v>
      </c>
      <c r="AJ508">
        <v>543</v>
      </c>
      <c r="AL508" t="s">
        <v>3913</v>
      </c>
      <c r="AM508" t="s">
        <v>3971</v>
      </c>
      <c r="AN508" t="s">
        <v>4529</v>
      </c>
      <c r="AO508" t="s">
        <v>732</v>
      </c>
      <c r="AP508" t="str">
        <f t="shared" si="95"/>
        <v>23031</v>
      </c>
      <c r="AQ508" t="s">
        <v>2389</v>
      </c>
      <c r="AR508" t="str">
        <f t="shared" si="87"/>
        <v>2354980</v>
      </c>
      <c r="AV508">
        <v>4.29</v>
      </c>
      <c r="AW508">
        <v>0.19</v>
      </c>
      <c r="AX508">
        <v>4.0999999999999996</v>
      </c>
    </row>
    <row r="509" spans="1:50" hidden="1" outlineLevel="1">
      <c r="A509" t="s">
        <v>1898</v>
      </c>
      <c r="B509" s="11" t="s">
        <v>3145</v>
      </c>
      <c r="C509" s="1">
        <f t="shared" si="90"/>
        <v>5428</v>
      </c>
      <c r="D509" s="7">
        <f>IF(N509&gt;0, RANK(N509,(N509:P509,Q509:AE509)),0)</f>
        <v>1</v>
      </c>
      <c r="E509" s="7">
        <f>IF(O509&gt;0,RANK(O509,(N509:P509,Q509:AE509)),0)</f>
        <v>2</v>
      </c>
      <c r="F509" s="7">
        <f t="shared" si="91"/>
        <v>3</v>
      </c>
      <c r="G509" s="1">
        <f t="shared" si="86"/>
        <v>1145</v>
      </c>
      <c r="H509" s="2">
        <f t="shared" si="85"/>
        <v>0.21094325718496684</v>
      </c>
      <c r="I509" s="8"/>
      <c r="J509" s="2">
        <f t="shared" si="92"/>
        <v>0.59690493736182759</v>
      </c>
      <c r="K509" s="2">
        <f t="shared" si="93"/>
        <v>0.38596168017686072</v>
      </c>
      <c r="L509" s="2">
        <f t="shared" si="94"/>
        <v>9.3957258658806195E-3</v>
      </c>
      <c r="M509" s="2">
        <f t="shared" si="89"/>
        <v>7.7376565954310663E-3</v>
      </c>
      <c r="N509" s="1">
        <v>3240</v>
      </c>
      <c r="O509" s="1">
        <v>2095</v>
      </c>
      <c r="P509" s="1">
        <v>51</v>
      </c>
      <c r="Q509" s="1">
        <v>15</v>
      </c>
      <c r="R509" s="1">
        <v>5</v>
      </c>
      <c r="S509" s="1">
        <v>22</v>
      </c>
      <c r="T509" s="73"/>
      <c r="U509" s="1"/>
      <c r="V509" s="1"/>
      <c r="W509" s="1">
        <v>0</v>
      </c>
      <c r="X509" s="1"/>
      <c r="Y509" s="1"/>
      <c r="Z509" s="1"/>
      <c r="AA509" s="1"/>
      <c r="AB509" s="1"/>
      <c r="AG509" t="str">
        <f t="shared" si="88"/>
        <v>Old Orchard Beach</v>
      </c>
      <c r="AH509" t="s">
        <v>4359</v>
      </c>
      <c r="AI509">
        <v>1</v>
      </c>
      <c r="AJ509">
        <v>532</v>
      </c>
      <c r="AL509" t="s">
        <v>3913</v>
      </c>
      <c r="AM509" t="s">
        <v>3971</v>
      </c>
      <c r="AN509" t="s">
        <v>4266</v>
      </c>
      <c r="AO509" t="s">
        <v>411</v>
      </c>
      <c r="AP509" t="str">
        <f t="shared" si="95"/>
        <v>23031</v>
      </c>
      <c r="AQ509" t="s">
        <v>2389</v>
      </c>
      <c r="AR509" t="str">
        <f t="shared" si="87"/>
        <v>2355085</v>
      </c>
      <c r="AV509">
        <v>7.55</v>
      </c>
      <c r="AW509">
        <v>0.1</v>
      </c>
      <c r="AX509">
        <v>7.45</v>
      </c>
    </row>
    <row r="510" spans="1:50" hidden="1" outlineLevel="1">
      <c r="A510" t="s">
        <v>1401</v>
      </c>
      <c r="B510" s="11" t="s">
        <v>3145</v>
      </c>
      <c r="C510" s="1">
        <f t="shared" si="90"/>
        <v>4483</v>
      </c>
      <c r="D510" s="7">
        <f>IF(N510&gt;0, RANK(N510,(N510:P510,Q510:AE510)),0)</f>
        <v>1</v>
      </c>
      <c r="E510" s="7">
        <f>IF(O510&gt;0,RANK(O510,(N510:P510,Q510:AE510)),0)</f>
        <v>2</v>
      </c>
      <c r="F510" s="7">
        <f t="shared" si="91"/>
        <v>3</v>
      </c>
      <c r="G510" s="1">
        <f t="shared" si="86"/>
        <v>1055</v>
      </c>
      <c r="H510" s="2">
        <f t="shared" si="85"/>
        <v>0.23533348204327459</v>
      </c>
      <c r="I510" s="8"/>
      <c r="J510" s="2">
        <f t="shared" si="92"/>
        <v>0.60874414454606296</v>
      </c>
      <c r="K510" s="2">
        <f t="shared" si="93"/>
        <v>0.37341066250278832</v>
      </c>
      <c r="L510" s="2">
        <f t="shared" si="94"/>
        <v>9.1456613874637514E-3</v>
      </c>
      <c r="M510" s="2">
        <f t="shared" si="89"/>
        <v>8.6995315636849736E-3</v>
      </c>
      <c r="N510" s="1">
        <v>2729</v>
      </c>
      <c r="O510" s="1">
        <v>1674</v>
      </c>
      <c r="P510" s="1">
        <v>41</v>
      </c>
      <c r="Q510" s="1">
        <v>13</v>
      </c>
      <c r="R510" s="1">
        <v>2</v>
      </c>
      <c r="S510" s="1">
        <v>24</v>
      </c>
      <c r="T510" s="73"/>
      <c r="U510" s="1"/>
      <c r="V510" s="1"/>
      <c r="W510" s="1">
        <v>0</v>
      </c>
      <c r="X510" s="1"/>
      <c r="Y510" s="1"/>
      <c r="Z510" s="1"/>
      <c r="AA510" s="1"/>
      <c r="AB510" s="1"/>
      <c r="AG510" t="str">
        <f t="shared" si="88"/>
        <v>Old Town</v>
      </c>
      <c r="AH510" t="s">
        <v>1038</v>
      </c>
      <c r="AI510">
        <v>2</v>
      </c>
      <c r="AJ510">
        <v>196</v>
      </c>
      <c r="AL510" t="s">
        <v>3913</v>
      </c>
      <c r="AM510" t="s">
        <v>4672</v>
      </c>
      <c r="AN510" t="s">
        <v>4806</v>
      </c>
      <c r="AO510" t="s">
        <v>1363</v>
      </c>
      <c r="AP510" t="str">
        <f t="shared" si="95"/>
        <v>23019</v>
      </c>
      <c r="AQ510" t="s">
        <v>4593</v>
      </c>
      <c r="AR510" t="str">
        <f t="shared" si="87"/>
        <v>2355225</v>
      </c>
      <c r="AV510">
        <v>42.67</v>
      </c>
      <c r="AW510">
        <v>4.37</v>
      </c>
      <c r="AX510">
        <v>38.29</v>
      </c>
    </row>
    <row r="511" spans="1:50" hidden="1" outlineLevel="1">
      <c r="A511" t="s">
        <v>1402</v>
      </c>
      <c r="B511" s="11" t="s">
        <v>3145</v>
      </c>
      <c r="C511" s="1">
        <f t="shared" si="90"/>
        <v>81</v>
      </c>
      <c r="D511" s="7">
        <f>IF(N511&gt;0, RANK(N511,(N511:P511,Q511:AE511)),0)</f>
        <v>2</v>
      </c>
      <c r="E511" s="7">
        <f>IF(O511&gt;0,RANK(O511,(N511:P511,Q511:AE511)),0)</f>
        <v>1</v>
      </c>
      <c r="F511" s="7">
        <f t="shared" si="91"/>
        <v>3</v>
      </c>
      <c r="G511" s="1">
        <f t="shared" si="86"/>
        <v>20</v>
      </c>
      <c r="H511" s="2">
        <f t="shared" si="85"/>
        <v>0.24691358024691357</v>
      </c>
      <c r="I511" s="8"/>
      <c r="J511" s="2">
        <f t="shared" si="92"/>
        <v>0.37037037037037035</v>
      </c>
      <c r="K511" s="2">
        <f t="shared" si="93"/>
        <v>0.61728395061728392</v>
      </c>
      <c r="L511" s="2">
        <f t="shared" si="94"/>
        <v>1.2345679012345678E-2</v>
      </c>
      <c r="M511" s="2">
        <f t="shared" si="89"/>
        <v>5.5511151231257827E-17</v>
      </c>
      <c r="N511" s="1">
        <v>30</v>
      </c>
      <c r="O511" s="1">
        <v>50</v>
      </c>
      <c r="P511" s="1">
        <v>1</v>
      </c>
      <c r="Q511" s="1">
        <v>0</v>
      </c>
      <c r="R511" s="1">
        <v>0</v>
      </c>
      <c r="S511" s="1">
        <v>0</v>
      </c>
      <c r="T511" s="73"/>
      <c r="U511" s="1"/>
      <c r="V511" s="1"/>
      <c r="W511" s="1">
        <v>0</v>
      </c>
      <c r="X511" s="1"/>
      <c r="Y511" s="1"/>
      <c r="Z511" s="1"/>
      <c r="AA511" s="1"/>
      <c r="AB511" s="1"/>
      <c r="AG511" t="str">
        <f t="shared" si="88"/>
        <v>Orient</v>
      </c>
      <c r="AH511" t="s">
        <v>762</v>
      </c>
      <c r="AI511">
        <v>2</v>
      </c>
      <c r="AJ511">
        <v>73</v>
      </c>
      <c r="AL511" t="s">
        <v>3913</v>
      </c>
      <c r="AM511" t="s">
        <v>3989</v>
      </c>
      <c r="AN511" t="s">
        <v>4792</v>
      </c>
      <c r="AO511" t="s">
        <v>1022</v>
      </c>
      <c r="AP511" t="str">
        <f t="shared" si="95"/>
        <v>23003</v>
      </c>
      <c r="AQ511" t="s">
        <v>2389</v>
      </c>
      <c r="AR511" t="str">
        <f t="shared" si="87"/>
        <v>2355435</v>
      </c>
      <c r="AV511">
        <v>37.880000000000003</v>
      </c>
      <c r="AW511">
        <v>2.12</v>
      </c>
      <c r="AX511">
        <v>35.770000000000003</v>
      </c>
    </row>
    <row r="512" spans="1:50" hidden="1" outlineLevel="1">
      <c r="A512" t="s">
        <v>1170</v>
      </c>
      <c r="B512" s="11" t="s">
        <v>3145</v>
      </c>
      <c r="C512" s="1">
        <f t="shared" si="90"/>
        <v>1325</v>
      </c>
      <c r="D512" s="7">
        <f>IF(N512&gt;0, RANK(N512,(N512:P512,Q512:AE512)),0)</f>
        <v>1</v>
      </c>
      <c r="E512" s="7">
        <f>IF(O512&gt;0,RANK(O512,(N512:P512,Q512:AE512)),0)</f>
        <v>2</v>
      </c>
      <c r="F512" s="7">
        <f t="shared" si="91"/>
        <v>3</v>
      </c>
      <c r="G512" s="1">
        <f t="shared" si="86"/>
        <v>201</v>
      </c>
      <c r="H512" s="2">
        <f t="shared" si="85"/>
        <v>0.15169811320754717</v>
      </c>
      <c r="I512" s="8"/>
      <c r="J512" s="2">
        <f t="shared" si="92"/>
        <v>0.56528301886792454</v>
      </c>
      <c r="K512" s="2">
        <f t="shared" si="93"/>
        <v>0.41358490566037737</v>
      </c>
      <c r="L512" s="2">
        <f t="shared" si="94"/>
        <v>1.1320754716981131E-2</v>
      </c>
      <c r="M512" s="2">
        <f t="shared" si="89"/>
        <v>9.8113207547169661E-3</v>
      </c>
      <c r="N512" s="1">
        <v>749</v>
      </c>
      <c r="O512" s="1">
        <v>548</v>
      </c>
      <c r="P512" s="1">
        <v>15</v>
      </c>
      <c r="Q512" s="1">
        <v>5</v>
      </c>
      <c r="R512" s="1">
        <v>4</v>
      </c>
      <c r="S512" s="1">
        <v>4</v>
      </c>
      <c r="T512" s="73"/>
      <c r="U512" s="1"/>
      <c r="V512" s="1"/>
      <c r="W512" s="1">
        <v>0</v>
      </c>
      <c r="X512" s="1"/>
      <c r="Y512" s="1"/>
      <c r="Z512" s="1"/>
      <c r="AA512" s="1"/>
      <c r="AB512" s="1"/>
      <c r="AG512" t="str">
        <f t="shared" si="88"/>
        <v>Orland</v>
      </c>
      <c r="AH512" t="s">
        <v>5079</v>
      </c>
      <c r="AI512">
        <v>2</v>
      </c>
      <c r="AJ512">
        <v>299</v>
      </c>
      <c r="AL512" t="s">
        <v>3913</v>
      </c>
      <c r="AM512" t="s">
        <v>3218</v>
      </c>
      <c r="AN512" t="s">
        <v>4533</v>
      </c>
      <c r="AO512" t="s">
        <v>1023</v>
      </c>
      <c r="AP512" t="str">
        <f t="shared" si="95"/>
        <v>23009</v>
      </c>
      <c r="AQ512" t="s">
        <v>2389</v>
      </c>
      <c r="AR512" t="str">
        <f t="shared" si="87"/>
        <v>2355505</v>
      </c>
      <c r="AV512">
        <v>52.46</v>
      </c>
      <c r="AW512">
        <v>5.6</v>
      </c>
      <c r="AX512">
        <v>46.87</v>
      </c>
    </row>
    <row r="513" spans="1:50" hidden="1" outlineLevel="1">
      <c r="A513" s="38" t="s">
        <v>4983</v>
      </c>
      <c r="B513" s="11" t="s">
        <v>3145</v>
      </c>
      <c r="C513" s="1">
        <f t="shared" si="90"/>
        <v>0</v>
      </c>
      <c r="D513" s="7">
        <f>IF(N513&gt;0, RANK(N513,(N513:P513,Q513:AE513)),0)</f>
        <v>0</v>
      </c>
      <c r="E513" s="7">
        <f>IF(O513&gt;0,RANK(O513,(N513:P513,Q513:AE513)),0)</f>
        <v>0</v>
      </c>
      <c r="F513" s="7">
        <f t="shared" si="91"/>
        <v>0</v>
      </c>
      <c r="G513" s="1">
        <f t="shared" si="86"/>
        <v>0</v>
      </c>
      <c r="H513" s="2">
        <f t="shared" si="85"/>
        <v>0</v>
      </c>
      <c r="I513" s="8"/>
      <c r="J513" s="2" t="str">
        <f t="shared" si="92"/>
        <v>-</v>
      </c>
      <c r="K513" s="2" t="str">
        <f t="shared" si="93"/>
        <v>-</v>
      </c>
      <c r="L513" s="2" t="str">
        <f t="shared" si="94"/>
        <v>-</v>
      </c>
      <c r="M513" s="2" t="str">
        <f t="shared" si="89"/>
        <v>-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73"/>
      <c r="U513" s="1"/>
      <c r="V513" s="1"/>
      <c r="W513" s="1">
        <v>0</v>
      </c>
      <c r="X513" s="1"/>
      <c r="Y513" s="1"/>
      <c r="Z513" s="1"/>
      <c r="AA513" s="1"/>
      <c r="AB513" s="1"/>
      <c r="AG513" t="str">
        <f t="shared" si="88"/>
        <v>Orneville</v>
      </c>
      <c r="AH513" t="s">
        <v>2975</v>
      </c>
      <c r="AI513">
        <v>2</v>
      </c>
      <c r="AJ513" t="e">
        <v>#N/A</v>
      </c>
      <c r="AL513" t="s">
        <v>3913</v>
      </c>
      <c r="AM513" t="s">
        <v>4350</v>
      </c>
      <c r="AO513">
        <v>55550</v>
      </c>
      <c r="AP513" t="str">
        <f t="shared" si="95"/>
        <v>23021</v>
      </c>
      <c r="AQ513" t="s">
        <v>4597</v>
      </c>
      <c r="AR513" t="str">
        <f t="shared" si="87"/>
        <v>2355550</v>
      </c>
    </row>
    <row r="514" spans="1:50" hidden="1" outlineLevel="1">
      <c r="A514" t="s">
        <v>1171</v>
      </c>
      <c r="B514" s="11" t="s">
        <v>3145</v>
      </c>
      <c r="C514" s="1">
        <f t="shared" si="90"/>
        <v>5325</v>
      </c>
      <c r="D514" s="7">
        <f>IF(N514&gt;0, RANK(N514,(N514:P514,Q514:AE514)),0)</f>
        <v>1</v>
      </c>
      <c r="E514" s="7">
        <f>IF(O514&gt;0,RANK(O514,(N514:P514,Q514:AE514)),0)</f>
        <v>2</v>
      </c>
      <c r="F514" s="7">
        <f t="shared" si="91"/>
        <v>3</v>
      </c>
      <c r="G514" s="1">
        <f t="shared" si="86"/>
        <v>2071</v>
      </c>
      <c r="H514" s="2">
        <f t="shared" si="85"/>
        <v>0.38892018779342724</v>
      </c>
      <c r="I514" s="8"/>
      <c r="J514" s="2">
        <f t="shared" si="92"/>
        <v>0.6852582159624413</v>
      </c>
      <c r="K514" s="2">
        <f t="shared" si="93"/>
        <v>0.29633802816901411</v>
      </c>
      <c r="L514" s="2">
        <f t="shared" si="94"/>
        <v>9.2018779342723008E-3</v>
      </c>
      <c r="M514" s="2">
        <f t="shared" si="89"/>
        <v>9.2018779342722904E-3</v>
      </c>
      <c r="N514" s="1">
        <v>3649</v>
      </c>
      <c r="O514" s="1">
        <v>1578</v>
      </c>
      <c r="P514" s="1">
        <v>49</v>
      </c>
      <c r="Q514" s="1">
        <v>25</v>
      </c>
      <c r="R514" s="1">
        <v>3</v>
      </c>
      <c r="S514" s="1">
        <v>21</v>
      </c>
      <c r="T514" s="73"/>
      <c r="U514" s="1"/>
      <c r="V514" s="1"/>
      <c r="W514" s="1">
        <v>0</v>
      </c>
      <c r="X514" s="1"/>
      <c r="Y514" s="1"/>
      <c r="Z514" s="1"/>
      <c r="AA514" s="1"/>
      <c r="AB514" s="1"/>
      <c r="AG514" t="str">
        <f t="shared" si="88"/>
        <v>Orono</v>
      </c>
      <c r="AH514" t="s">
        <v>1038</v>
      </c>
      <c r="AI514">
        <v>2</v>
      </c>
      <c r="AJ514">
        <v>220</v>
      </c>
      <c r="AL514" t="s">
        <v>3913</v>
      </c>
      <c r="AM514" t="s">
        <v>4672</v>
      </c>
      <c r="AN514" t="s">
        <v>4792</v>
      </c>
      <c r="AO514" t="s">
        <v>1024</v>
      </c>
      <c r="AP514" t="str">
        <f t="shared" si="95"/>
        <v>23019</v>
      </c>
      <c r="AQ514" t="s">
        <v>2389</v>
      </c>
      <c r="AR514" t="str">
        <f t="shared" si="87"/>
        <v>2355565</v>
      </c>
      <c r="AV514">
        <v>19.78</v>
      </c>
      <c r="AW514">
        <v>1.57</v>
      </c>
      <c r="AX514">
        <v>18.21</v>
      </c>
    </row>
    <row r="515" spans="1:50" hidden="1" outlineLevel="1">
      <c r="A515" t="s">
        <v>1628</v>
      </c>
      <c r="B515" s="11" t="s">
        <v>3145</v>
      </c>
      <c r="C515" s="1">
        <f t="shared" si="90"/>
        <v>2291</v>
      </c>
      <c r="D515" s="7">
        <f>IF(N515&gt;0, RANK(N515,(N515:P515,Q515:AE515)),0)</f>
        <v>2</v>
      </c>
      <c r="E515" s="7">
        <f>IF(O515&gt;0,RANK(O515,(N515:P515,Q515:AE515)),0)</f>
        <v>1</v>
      </c>
      <c r="F515" s="7">
        <f t="shared" si="91"/>
        <v>3</v>
      </c>
      <c r="G515" s="1">
        <f t="shared" si="86"/>
        <v>231</v>
      </c>
      <c r="H515" s="2">
        <f t="shared" ref="H515:H578" si="96">IF(C515&gt;0,G515/C515,0)</f>
        <v>0.10082933216935835</v>
      </c>
      <c r="I515" s="8"/>
      <c r="J515" s="2">
        <f t="shared" si="92"/>
        <v>0.44391095591444785</v>
      </c>
      <c r="K515" s="2">
        <f t="shared" si="93"/>
        <v>0.54474028808380615</v>
      </c>
      <c r="L515" s="2">
        <f t="shared" si="94"/>
        <v>7.4203404626800524E-3</v>
      </c>
      <c r="M515" s="2">
        <f t="shared" si="89"/>
        <v>3.9284155390659553E-3</v>
      </c>
      <c r="N515" s="1">
        <v>1017</v>
      </c>
      <c r="O515" s="1">
        <v>1248</v>
      </c>
      <c r="P515" s="1">
        <v>17</v>
      </c>
      <c r="Q515" s="1">
        <v>2</v>
      </c>
      <c r="R515" s="1">
        <v>3</v>
      </c>
      <c r="S515" s="1">
        <v>4</v>
      </c>
      <c r="T515" s="73"/>
      <c r="U515" s="1"/>
      <c r="V515" s="1"/>
      <c r="W515" s="1">
        <v>0</v>
      </c>
      <c r="X515" s="1"/>
      <c r="Y515" s="1"/>
      <c r="Z515" s="1"/>
      <c r="AA515" s="1"/>
      <c r="AB515" s="1"/>
      <c r="AG515" t="str">
        <f t="shared" si="88"/>
        <v>Orrington</v>
      </c>
      <c r="AH515" t="s">
        <v>1038</v>
      </c>
      <c r="AI515">
        <v>2</v>
      </c>
      <c r="AJ515">
        <v>264</v>
      </c>
      <c r="AL515" t="s">
        <v>3913</v>
      </c>
      <c r="AM515" t="s">
        <v>4672</v>
      </c>
      <c r="AN515" t="s">
        <v>687</v>
      </c>
      <c r="AO515" t="s">
        <v>1025</v>
      </c>
      <c r="AP515" t="str">
        <f t="shared" si="95"/>
        <v>23019</v>
      </c>
      <c r="AQ515" t="s">
        <v>2389</v>
      </c>
      <c r="AR515" t="str">
        <f t="shared" si="87"/>
        <v>2355680</v>
      </c>
      <c r="AV515">
        <v>27.49</v>
      </c>
      <c r="AW515">
        <v>2.1</v>
      </c>
      <c r="AX515">
        <v>25.39</v>
      </c>
    </row>
    <row r="516" spans="1:50" hidden="1" outlineLevel="1">
      <c r="A516" t="s">
        <v>2727</v>
      </c>
      <c r="B516" s="11" t="s">
        <v>3145</v>
      </c>
      <c r="C516" s="1">
        <f t="shared" si="90"/>
        <v>52</v>
      </c>
      <c r="D516" s="7">
        <f>IF(N516&gt;0, RANK(N516,(N516:P516,Q516:AE516)),0)</f>
        <v>2</v>
      </c>
      <c r="E516" s="7">
        <f>IF(O516&gt;0,RANK(O516,(N516:P516,Q516:AE516)),0)</f>
        <v>1</v>
      </c>
      <c r="F516" s="7">
        <f t="shared" si="91"/>
        <v>0</v>
      </c>
      <c r="G516" s="1">
        <f t="shared" ref="G516:G579" si="97">IF(C516&gt;0,MAX(N516:P516)-LARGE(N516:P516,2),0)</f>
        <v>23</v>
      </c>
      <c r="H516" s="2">
        <f t="shared" si="96"/>
        <v>0.44230769230769229</v>
      </c>
      <c r="I516" s="8"/>
      <c r="J516" s="2">
        <f t="shared" si="92"/>
        <v>0.26923076923076922</v>
      </c>
      <c r="K516" s="2">
        <f t="shared" si="93"/>
        <v>0.71153846153846156</v>
      </c>
      <c r="L516" s="2">
        <f t="shared" si="94"/>
        <v>0</v>
      </c>
      <c r="M516" s="2">
        <f t="shared" si="89"/>
        <v>1.9230769230769273E-2</v>
      </c>
      <c r="N516" s="1">
        <v>14</v>
      </c>
      <c r="O516" s="1">
        <v>37</v>
      </c>
      <c r="P516" s="1">
        <v>0</v>
      </c>
      <c r="Q516" s="1">
        <v>1</v>
      </c>
      <c r="R516" s="1">
        <v>0</v>
      </c>
      <c r="S516" s="1">
        <v>0</v>
      </c>
      <c r="T516" s="73"/>
      <c r="U516" s="1"/>
      <c r="V516" s="1"/>
      <c r="W516" s="1">
        <v>0</v>
      </c>
      <c r="X516" s="1"/>
      <c r="Y516" s="1"/>
      <c r="Z516" s="1"/>
      <c r="AA516" s="1"/>
      <c r="AB516" s="1"/>
      <c r="AG516" t="str">
        <f t="shared" si="88"/>
        <v>Osborn</v>
      </c>
      <c r="AH516" t="s">
        <v>5079</v>
      </c>
      <c r="AI516">
        <v>2</v>
      </c>
      <c r="AJ516">
        <v>244</v>
      </c>
      <c r="AL516" t="s">
        <v>3913</v>
      </c>
      <c r="AM516" t="s">
        <v>3218</v>
      </c>
      <c r="AN516" t="s">
        <v>4802</v>
      </c>
      <c r="AO516" t="s">
        <v>77</v>
      </c>
      <c r="AP516" t="str">
        <f t="shared" si="95"/>
        <v>23009</v>
      </c>
      <c r="AQ516" t="s">
        <v>2389</v>
      </c>
      <c r="AR516" t="str">
        <f t="shared" si="87"/>
        <v>2355855</v>
      </c>
      <c r="AV516">
        <v>38.4</v>
      </c>
      <c r="AW516">
        <v>2.84</v>
      </c>
      <c r="AX516">
        <v>35.56</v>
      </c>
    </row>
    <row r="517" spans="1:50" hidden="1" outlineLevel="1">
      <c r="A517" t="s">
        <v>1815</v>
      </c>
      <c r="B517" s="11" t="s">
        <v>3145</v>
      </c>
      <c r="C517" s="1">
        <f t="shared" si="90"/>
        <v>388</v>
      </c>
      <c r="D517" s="7">
        <f>IF(N517&gt;0, RANK(N517,(N517:P517,Q517:AE517)),0)</f>
        <v>2</v>
      </c>
      <c r="E517" s="7">
        <f>IF(O517&gt;0,RANK(O517,(N517:P517,Q517:AE517)),0)</f>
        <v>1</v>
      </c>
      <c r="F517" s="7">
        <f t="shared" si="91"/>
        <v>3</v>
      </c>
      <c r="G517" s="1">
        <f t="shared" si="97"/>
        <v>107</v>
      </c>
      <c r="H517" s="2">
        <f t="shared" si="96"/>
        <v>0.27577319587628868</v>
      </c>
      <c r="I517" s="8"/>
      <c r="J517" s="2">
        <f t="shared" si="92"/>
        <v>0.35567010309278352</v>
      </c>
      <c r="K517" s="2">
        <f t="shared" si="93"/>
        <v>0.63144329896907214</v>
      </c>
      <c r="L517" s="2">
        <f t="shared" si="94"/>
        <v>5.1546391752577319E-3</v>
      </c>
      <c r="M517" s="2">
        <f t="shared" si="89"/>
        <v>7.7319587628865523E-3</v>
      </c>
      <c r="N517" s="1">
        <v>138</v>
      </c>
      <c r="O517" s="1">
        <v>245</v>
      </c>
      <c r="P517" s="1">
        <v>2</v>
      </c>
      <c r="Q517" s="1">
        <v>1</v>
      </c>
      <c r="R517" s="1">
        <v>0</v>
      </c>
      <c r="S517" s="1">
        <v>2</v>
      </c>
      <c r="T517" s="73"/>
      <c r="U517" s="1"/>
      <c r="V517" s="1"/>
      <c r="W517" s="1">
        <v>0</v>
      </c>
      <c r="X517" s="1"/>
      <c r="Y517" s="1"/>
      <c r="Z517" s="1"/>
      <c r="AA517" s="1"/>
      <c r="AB517" s="1"/>
      <c r="AG517" t="str">
        <f t="shared" si="88"/>
        <v>Otis</v>
      </c>
      <c r="AH517" t="s">
        <v>5079</v>
      </c>
      <c r="AI517">
        <v>2</v>
      </c>
      <c r="AJ517">
        <v>265</v>
      </c>
      <c r="AL517" t="s">
        <v>3913</v>
      </c>
      <c r="AM517" t="s">
        <v>3218</v>
      </c>
      <c r="AN517" t="s">
        <v>5225</v>
      </c>
      <c r="AO517" t="s">
        <v>78</v>
      </c>
      <c r="AP517" t="str">
        <f t="shared" si="95"/>
        <v>23009</v>
      </c>
      <c r="AQ517" t="s">
        <v>2389</v>
      </c>
      <c r="AR517" t="str">
        <f t="shared" si="87"/>
        <v>2355890</v>
      </c>
      <c r="AV517">
        <v>28.78</v>
      </c>
      <c r="AW517">
        <v>3.84</v>
      </c>
      <c r="AX517">
        <v>24.93</v>
      </c>
    </row>
    <row r="518" spans="1:50" hidden="1" outlineLevel="1">
      <c r="A518" t="s">
        <v>2733</v>
      </c>
      <c r="B518" s="11" t="s">
        <v>3145</v>
      </c>
      <c r="C518" s="1">
        <f t="shared" si="90"/>
        <v>1021</v>
      </c>
      <c r="D518" s="7">
        <f>IF(N518&gt;0, RANK(N518,(N518:P518,Q518:AE518)),0)</f>
        <v>2</v>
      </c>
      <c r="E518" s="7">
        <f>IF(O518&gt;0,RANK(O518,(N518:P518,Q518:AE518)),0)</f>
        <v>1</v>
      </c>
      <c r="F518" s="7">
        <f t="shared" si="91"/>
        <v>3</v>
      </c>
      <c r="G518" s="1">
        <f t="shared" si="97"/>
        <v>14</v>
      </c>
      <c r="H518" s="2">
        <f t="shared" si="96"/>
        <v>1.3712047012732615E-2</v>
      </c>
      <c r="I518" s="8"/>
      <c r="J518" s="2">
        <f t="shared" si="92"/>
        <v>0.48090107737512244</v>
      </c>
      <c r="K518" s="2">
        <f t="shared" si="93"/>
        <v>0.49461312438785504</v>
      </c>
      <c r="L518" s="2">
        <f t="shared" si="94"/>
        <v>1.6650342801175319E-2</v>
      </c>
      <c r="M518" s="2">
        <f t="shared" si="89"/>
        <v>7.8354554358471967E-3</v>
      </c>
      <c r="N518" s="1">
        <v>491</v>
      </c>
      <c r="O518" s="1">
        <v>505</v>
      </c>
      <c r="P518" s="1">
        <v>17</v>
      </c>
      <c r="Q518" s="1">
        <v>1</v>
      </c>
      <c r="R518" s="1">
        <v>0</v>
      </c>
      <c r="S518" s="1">
        <v>7</v>
      </c>
      <c r="T518" s="73"/>
      <c r="U518" s="1"/>
      <c r="V518" s="1"/>
      <c r="W518" s="1">
        <v>0</v>
      </c>
      <c r="X518" s="1"/>
      <c r="Y518" s="1"/>
      <c r="Z518" s="1"/>
      <c r="AA518" s="1"/>
      <c r="AB518" s="1"/>
      <c r="AG518" t="str">
        <f t="shared" si="88"/>
        <v>Otisfield</v>
      </c>
      <c r="AH518" t="s">
        <v>2904</v>
      </c>
      <c r="AI518">
        <v>2</v>
      </c>
      <c r="AJ518">
        <v>437</v>
      </c>
      <c r="AL518" t="s">
        <v>3913</v>
      </c>
      <c r="AM518" t="s">
        <v>4671</v>
      </c>
      <c r="AN518" t="s">
        <v>682</v>
      </c>
      <c r="AO518" t="s">
        <v>683</v>
      </c>
      <c r="AP518" t="str">
        <f t="shared" si="95"/>
        <v>23017</v>
      </c>
      <c r="AQ518" t="s">
        <v>2389</v>
      </c>
      <c r="AR518" t="str">
        <f t="shared" si="87"/>
        <v>2355960</v>
      </c>
      <c r="AV518">
        <v>44.29</v>
      </c>
      <c r="AW518">
        <v>4.33</v>
      </c>
      <c r="AX518">
        <v>39.96</v>
      </c>
    </row>
    <row r="519" spans="1:50" hidden="1" outlineLevel="1">
      <c r="A519" t="s">
        <v>2422</v>
      </c>
      <c r="B519" s="11" t="s">
        <v>3145</v>
      </c>
      <c r="C519" s="1">
        <f t="shared" si="90"/>
        <v>1041</v>
      </c>
      <c r="D519" s="7">
        <f>IF(N519&gt;0, RANK(N519,(N519:P519,Q519:AE519)),0)</f>
        <v>2</v>
      </c>
      <c r="E519" s="7">
        <f>IF(O519&gt;0,RANK(O519,(N519:P519,Q519:AE519)),0)</f>
        <v>1</v>
      </c>
      <c r="F519" s="7">
        <f t="shared" si="91"/>
        <v>3</v>
      </c>
      <c r="G519" s="1">
        <f t="shared" si="97"/>
        <v>5</v>
      </c>
      <c r="H519" s="2">
        <f t="shared" si="96"/>
        <v>4.8030739673390974E-3</v>
      </c>
      <c r="I519" s="8"/>
      <c r="J519" s="2">
        <f t="shared" si="92"/>
        <v>0.4908741594620557</v>
      </c>
      <c r="K519" s="2">
        <f t="shared" si="93"/>
        <v>0.49567723342939479</v>
      </c>
      <c r="L519" s="2">
        <f t="shared" si="94"/>
        <v>6.7243035542747355E-3</v>
      </c>
      <c r="M519" s="2">
        <f t="shared" si="89"/>
        <v>6.7243035542747685E-3</v>
      </c>
      <c r="N519" s="1">
        <v>511</v>
      </c>
      <c r="O519" s="1">
        <v>516</v>
      </c>
      <c r="P519" s="1">
        <v>7</v>
      </c>
      <c r="Q519" s="1">
        <v>1</v>
      </c>
      <c r="R519" s="1">
        <v>1</v>
      </c>
      <c r="S519" s="1">
        <v>5</v>
      </c>
      <c r="T519" s="73"/>
      <c r="U519" s="1"/>
      <c r="V519" s="1"/>
      <c r="W519" s="1">
        <v>0</v>
      </c>
      <c r="X519" s="1"/>
      <c r="Y519" s="1"/>
      <c r="Z519" s="1"/>
      <c r="AA519" s="1"/>
      <c r="AB519" s="1"/>
      <c r="AG519" t="str">
        <f t="shared" si="88"/>
        <v>Owls Head</v>
      </c>
      <c r="AH519" t="s">
        <v>4308</v>
      </c>
      <c r="AI519">
        <v>1</v>
      </c>
      <c r="AJ519">
        <v>456</v>
      </c>
      <c r="AL519" t="s">
        <v>3913</v>
      </c>
      <c r="AM519" t="s">
        <v>3235</v>
      </c>
      <c r="AN519" t="s">
        <v>3961</v>
      </c>
      <c r="AO519" t="s">
        <v>684</v>
      </c>
      <c r="AP519" t="str">
        <f t="shared" si="95"/>
        <v>23013</v>
      </c>
      <c r="AQ519" t="s">
        <v>2389</v>
      </c>
      <c r="AR519" t="str">
        <f t="shared" ref="AR519:AR582" si="98">AL519&amp;AO519</f>
        <v>2356135</v>
      </c>
      <c r="AV519">
        <v>19.600000000000001</v>
      </c>
      <c r="AW519">
        <v>10.71</v>
      </c>
      <c r="AX519">
        <v>8.89</v>
      </c>
    </row>
    <row r="520" spans="1:50" hidden="1" outlineLevel="1">
      <c r="A520" t="s">
        <v>5229</v>
      </c>
      <c r="B520" s="11" t="s">
        <v>3145</v>
      </c>
      <c r="C520" s="1">
        <f t="shared" si="90"/>
        <v>47</v>
      </c>
      <c r="D520" s="7">
        <f>IF(N520&gt;0, RANK(N520,(N520:P520,Q520:AE520)),0)</f>
        <v>2</v>
      </c>
      <c r="E520" s="7">
        <f>IF(O520&gt;0,RANK(O520,(N520:P520,Q520:AE520)),0)</f>
        <v>1</v>
      </c>
      <c r="F520" s="7">
        <f t="shared" si="91"/>
        <v>4</v>
      </c>
      <c r="G520" s="1">
        <f t="shared" si="97"/>
        <v>2</v>
      </c>
      <c r="H520" s="2">
        <f t="shared" si="96"/>
        <v>4.2553191489361701E-2</v>
      </c>
      <c r="I520" s="8"/>
      <c r="J520" s="2">
        <f t="shared" si="92"/>
        <v>0.44680851063829785</v>
      </c>
      <c r="K520" s="2">
        <f t="shared" si="93"/>
        <v>0.48936170212765956</v>
      </c>
      <c r="L520" s="2">
        <f t="shared" si="94"/>
        <v>2.1276595744680851E-2</v>
      </c>
      <c r="M520" s="2">
        <f t="shared" si="89"/>
        <v>4.2553191489361736E-2</v>
      </c>
      <c r="N520" s="1">
        <v>21</v>
      </c>
      <c r="O520" s="1">
        <v>23</v>
      </c>
      <c r="P520" s="1">
        <v>1</v>
      </c>
      <c r="Q520" s="1">
        <v>2</v>
      </c>
      <c r="R520" s="1">
        <v>0</v>
      </c>
      <c r="S520" s="1">
        <v>0</v>
      </c>
      <c r="T520" s="73"/>
      <c r="U520" s="1"/>
      <c r="V520" s="1"/>
      <c r="W520" s="1">
        <v>0</v>
      </c>
      <c r="X520" s="1"/>
      <c r="Y520" s="1"/>
      <c r="Z520" s="1"/>
      <c r="AA520" s="1"/>
      <c r="AB520" s="1"/>
      <c r="AG520" t="str">
        <f t="shared" si="88"/>
        <v>Oxbow</v>
      </c>
      <c r="AH520" t="s">
        <v>762</v>
      </c>
      <c r="AI520">
        <v>2</v>
      </c>
      <c r="AJ520">
        <v>47</v>
      </c>
      <c r="AL520" t="s">
        <v>3913</v>
      </c>
      <c r="AM520" t="s">
        <v>3989</v>
      </c>
      <c r="AN520" t="s">
        <v>687</v>
      </c>
      <c r="AO520" t="s">
        <v>685</v>
      </c>
      <c r="AP520" t="str">
        <f t="shared" si="95"/>
        <v>23003</v>
      </c>
      <c r="AQ520" t="s">
        <v>486</v>
      </c>
      <c r="AR520" t="str">
        <f t="shared" si="98"/>
        <v>2356205</v>
      </c>
      <c r="AV520">
        <v>38.24</v>
      </c>
      <c r="AW520">
        <v>0.47</v>
      </c>
      <c r="AX520">
        <v>37.770000000000003</v>
      </c>
    </row>
    <row r="521" spans="1:50" hidden="1" outlineLevel="1">
      <c r="A521" t="s">
        <v>2904</v>
      </c>
      <c r="B521" s="11" t="s">
        <v>3145</v>
      </c>
      <c r="C521" s="1">
        <f t="shared" si="90"/>
        <v>2016</v>
      </c>
      <c r="D521" s="7">
        <f>IF(N521&gt;0, RANK(N521,(N521:P521,Q521:AE521)),0)</f>
        <v>2</v>
      </c>
      <c r="E521" s="7">
        <f>IF(O521&gt;0,RANK(O521,(N521:P521,Q521:AE521)),0)</f>
        <v>1</v>
      </c>
      <c r="F521" s="7">
        <f t="shared" si="91"/>
        <v>3</v>
      </c>
      <c r="G521" s="1">
        <f t="shared" si="97"/>
        <v>76</v>
      </c>
      <c r="H521" s="2">
        <f t="shared" si="96"/>
        <v>3.7698412698412696E-2</v>
      </c>
      <c r="I521" s="8"/>
      <c r="J521" s="2">
        <f t="shared" si="92"/>
        <v>0.47222222222222221</v>
      </c>
      <c r="K521" s="2">
        <f t="shared" si="93"/>
        <v>0.50992063492063489</v>
      </c>
      <c r="L521" s="2">
        <f t="shared" si="94"/>
        <v>1.1408730158730158E-2</v>
      </c>
      <c r="M521" s="2">
        <f t="shared" si="89"/>
        <v>6.4484126984127466E-3</v>
      </c>
      <c r="N521" s="1">
        <v>952</v>
      </c>
      <c r="O521" s="1">
        <v>1028</v>
      </c>
      <c r="P521" s="1">
        <v>23</v>
      </c>
      <c r="Q521" s="1">
        <v>3</v>
      </c>
      <c r="R521" s="1">
        <v>0</v>
      </c>
      <c r="S521" s="1">
        <v>10</v>
      </c>
      <c r="T521" s="73"/>
      <c r="U521" s="1"/>
      <c r="V521" s="1"/>
      <c r="W521" s="1">
        <v>0</v>
      </c>
      <c r="X521" s="1"/>
      <c r="Y521" s="1"/>
      <c r="Z521" s="1"/>
      <c r="AA521" s="1"/>
      <c r="AB521" s="1"/>
      <c r="AG521" t="str">
        <f t="shared" si="88"/>
        <v>Oxford</v>
      </c>
      <c r="AH521" t="s">
        <v>2904</v>
      </c>
      <c r="AI521">
        <v>2</v>
      </c>
      <c r="AJ521">
        <v>428</v>
      </c>
      <c r="AL521" t="s">
        <v>3913</v>
      </c>
      <c r="AM521" t="s">
        <v>4671</v>
      </c>
      <c r="AN521" t="s">
        <v>4802</v>
      </c>
      <c r="AO521" t="s">
        <v>686</v>
      </c>
      <c r="AP521" t="str">
        <f t="shared" si="95"/>
        <v>23017</v>
      </c>
      <c r="AQ521" t="s">
        <v>2389</v>
      </c>
      <c r="AR521" t="str">
        <f t="shared" si="98"/>
        <v>2356310</v>
      </c>
      <c r="AV521">
        <v>41.85</v>
      </c>
      <c r="AW521">
        <v>3.14</v>
      </c>
      <c r="AX521">
        <v>38.71</v>
      </c>
    </row>
    <row r="522" spans="1:50" hidden="1" outlineLevel="1">
      <c r="A522" t="s">
        <v>3010</v>
      </c>
      <c r="B522" s="11" t="s">
        <v>3145</v>
      </c>
      <c r="C522" s="1">
        <f t="shared" si="90"/>
        <v>797</v>
      </c>
      <c r="D522" s="7">
        <f>IF(N522&gt;0, RANK(N522,(N522:P522,Q522:AE522)),0)</f>
        <v>2</v>
      </c>
      <c r="E522" s="7">
        <f>IF(O522&gt;0,RANK(O522,(N522:P522,Q522:AE522)),0)</f>
        <v>1</v>
      </c>
      <c r="F522" s="7">
        <f t="shared" si="91"/>
        <v>3</v>
      </c>
      <c r="G522" s="1">
        <f t="shared" si="97"/>
        <v>99</v>
      </c>
      <c r="H522" s="2">
        <f t="shared" si="96"/>
        <v>0.12421580928481807</v>
      </c>
      <c r="I522" s="8"/>
      <c r="J522" s="2">
        <f t="shared" si="92"/>
        <v>0.42158092848180678</v>
      </c>
      <c r="K522" s="2">
        <f t="shared" si="93"/>
        <v>0.54579673776662485</v>
      </c>
      <c r="L522" s="2">
        <f t="shared" si="94"/>
        <v>1.631116687578419E-2</v>
      </c>
      <c r="M522" s="2">
        <f t="shared" si="89"/>
        <v>1.6311166875784121E-2</v>
      </c>
      <c r="N522" s="1">
        <v>336</v>
      </c>
      <c r="O522" s="1">
        <v>435</v>
      </c>
      <c r="P522" s="1">
        <v>13</v>
      </c>
      <c r="Q522" s="1">
        <v>0</v>
      </c>
      <c r="R522" s="1">
        <v>5</v>
      </c>
      <c r="S522" s="1">
        <v>8</v>
      </c>
      <c r="T522" s="73"/>
      <c r="U522" s="1"/>
      <c r="V522" s="1"/>
      <c r="W522" s="1">
        <v>0</v>
      </c>
      <c r="X522" s="1"/>
      <c r="Y522" s="1"/>
      <c r="Z522" s="1"/>
      <c r="AA522" s="1"/>
      <c r="AB522" s="1"/>
      <c r="AG522" t="str">
        <f t="shared" ref="AG522:AG585" si="99">A522</f>
        <v>Palermo</v>
      </c>
      <c r="AH522" t="s">
        <v>4413</v>
      </c>
      <c r="AI522">
        <v>2</v>
      </c>
      <c r="AJ522">
        <v>358</v>
      </c>
      <c r="AL522" t="s">
        <v>3913</v>
      </c>
      <c r="AM522" t="s">
        <v>3950</v>
      </c>
      <c r="AN522" t="s">
        <v>1514</v>
      </c>
      <c r="AO522" t="s">
        <v>185</v>
      </c>
      <c r="AP522" t="str">
        <f t="shared" si="95"/>
        <v>23027</v>
      </c>
      <c r="AQ522" t="s">
        <v>2389</v>
      </c>
      <c r="AR522" t="str">
        <f t="shared" si="98"/>
        <v>2356450</v>
      </c>
      <c r="AV522">
        <v>43.52</v>
      </c>
      <c r="AW522">
        <v>2.97</v>
      </c>
      <c r="AX522">
        <v>40.549999999999997</v>
      </c>
    </row>
    <row r="523" spans="1:50" hidden="1" outlineLevel="1">
      <c r="A523" t="s">
        <v>2667</v>
      </c>
      <c r="B523" s="11" t="s">
        <v>3145</v>
      </c>
      <c r="C523" s="1">
        <f t="shared" si="90"/>
        <v>1082</v>
      </c>
      <c r="D523" s="7">
        <f>IF(N523&gt;0, RANK(N523,(N523:P523,Q523:AE523)),0)</f>
        <v>2</v>
      </c>
      <c r="E523" s="7">
        <f>IF(O523&gt;0,RANK(O523,(N523:P523,Q523:AE523)),0)</f>
        <v>1</v>
      </c>
      <c r="F523" s="7">
        <f t="shared" si="91"/>
        <v>3</v>
      </c>
      <c r="G523" s="1">
        <f t="shared" si="97"/>
        <v>184</v>
      </c>
      <c r="H523" s="2">
        <f t="shared" si="96"/>
        <v>0.17005545286506468</v>
      </c>
      <c r="I523" s="8"/>
      <c r="J523" s="2">
        <f t="shared" si="92"/>
        <v>0.40480591497227358</v>
      </c>
      <c r="K523" s="2">
        <f t="shared" si="93"/>
        <v>0.57486136783733821</v>
      </c>
      <c r="L523" s="2">
        <f t="shared" si="94"/>
        <v>8.3179297597042508E-3</v>
      </c>
      <c r="M523" s="2">
        <f t="shared" si="89"/>
        <v>1.2014787430683955E-2</v>
      </c>
      <c r="N523" s="1">
        <v>438</v>
      </c>
      <c r="O523" s="1">
        <v>622</v>
      </c>
      <c r="P523" s="1">
        <v>9</v>
      </c>
      <c r="Q523" s="1">
        <v>5</v>
      </c>
      <c r="R523" s="1">
        <v>4</v>
      </c>
      <c r="S523" s="1">
        <v>4</v>
      </c>
      <c r="T523" s="73"/>
      <c r="U523" s="1"/>
      <c r="V523" s="1"/>
      <c r="W523" s="1">
        <v>0</v>
      </c>
      <c r="X523" s="1"/>
      <c r="Y523" s="1"/>
      <c r="Z523" s="1"/>
      <c r="AA523" s="1"/>
      <c r="AB523" s="1"/>
      <c r="AG523" t="str">
        <f t="shared" si="99"/>
        <v>Palmyra</v>
      </c>
      <c r="AH523" t="s">
        <v>2304</v>
      </c>
      <c r="AI523">
        <v>2</v>
      </c>
      <c r="AJ523">
        <v>227</v>
      </c>
      <c r="AL523" t="s">
        <v>3913</v>
      </c>
      <c r="AM523" t="s">
        <v>3949</v>
      </c>
      <c r="AN523" t="s">
        <v>5225</v>
      </c>
      <c r="AO523" t="s">
        <v>387</v>
      </c>
      <c r="AP523" t="str">
        <f t="shared" si="95"/>
        <v>23025</v>
      </c>
      <c r="AQ523" t="s">
        <v>2389</v>
      </c>
      <c r="AR523" t="str">
        <f t="shared" si="98"/>
        <v>2356520</v>
      </c>
      <c r="AV523">
        <v>41.46</v>
      </c>
      <c r="AW523">
        <v>1.27</v>
      </c>
      <c r="AX523">
        <v>40.200000000000003</v>
      </c>
    </row>
    <row r="524" spans="1:50" hidden="1" outlineLevel="1">
      <c r="A524" t="s">
        <v>3314</v>
      </c>
      <c r="B524" s="11" t="s">
        <v>3145</v>
      </c>
      <c r="C524" s="1">
        <f t="shared" si="90"/>
        <v>2708</v>
      </c>
      <c r="D524" s="7">
        <f>IF(N524&gt;0, RANK(N524,(N524:P524,Q524:AE524)),0)</f>
        <v>1</v>
      </c>
      <c r="E524" s="7">
        <f>IF(O524&gt;0,RANK(O524,(N524:P524,Q524:AE524)),0)</f>
        <v>2</v>
      </c>
      <c r="F524" s="7">
        <f t="shared" si="91"/>
        <v>3</v>
      </c>
      <c r="G524" s="1">
        <f t="shared" si="97"/>
        <v>98</v>
      </c>
      <c r="H524" s="2">
        <f t="shared" si="96"/>
        <v>3.6189069423929097E-2</v>
      </c>
      <c r="I524" s="8"/>
      <c r="J524" s="2">
        <f t="shared" si="92"/>
        <v>0.50738552437223039</v>
      </c>
      <c r="K524" s="2">
        <f t="shared" si="93"/>
        <v>0.47119645494830131</v>
      </c>
      <c r="L524" s="2">
        <f t="shared" si="94"/>
        <v>1.2555391432791729E-2</v>
      </c>
      <c r="M524" s="2">
        <f t="shared" si="89"/>
        <v>8.8626292466765684E-3</v>
      </c>
      <c r="N524" s="1">
        <v>1374</v>
      </c>
      <c r="O524" s="1">
        <v>1276</v>
      </c>
      <c r="P524" s="1">
        <v>34</v>
      </c>
      <c r="Q524" s="1">
        <v>8</v>
      </c>
      <c r="R524" s="1">
        <v>6</v>
      </c>
      <c r="S524" s="1">
        <v>10</v>
      </c>
      <c r="T524" s="73"/>
      <c r="U524" s="1"/>
      <c r="V524" s="1"/>
      <c r="W524" s="1">
        <v>0</v>
      </c>
      <c r="X524" s="1"/>
      <c r="Y524" s="1"/>
      <c r="Z524" s="1"/>
      <c r="AA524" s="1"/>
      <c r="AB524" s="1"/>
      <c r="AG524" t="str">
        <f t="shared" si="99"/>
        <v>Paris</v>
      </c>
      <c r="AH524" t="s">
        <v>2904</v>
      </c>
      <c r="AI524">
        <v>2</v>
      </c>
      <c r="AJ524">
        <v>397</v>
      </c>
      <c r="AL524" t="s">
        <v>3913</v>
      </c>
      <c r="AM524" t="s">
        <v>4671</v>
      </c>
      <c r="AN524" t="s">
        <v>5225</v>
      </c>
      <c r="AO524" t="s">
        <v>188</v>
      </c>
      <c r="AP524" t="str">
        <f t="shared" si="95"/>
        <v>23017</v>
      </c>
      <c r="AQ524" t="s">
        <v>2389</v>
      </c>
      <c r="AR524" t="str">
        <f t="shared" si="98"/>
        <v>2356625</v>
      </c>
      <c r="AV524">
        <v>40.97</v>
      </c>
      <c r="AW524">
        <v>0.2</v>
      </c>
      <c r="AX524">
        <v>40.76</v>
      </c>
    </row>
    <row r="525" spans="1:50" hidden="1" outlineLevel="1">
      <c r="A525" t="s">
        <v>3316</v>
      </c>
      <c r="B525" s="11" t="s">
        <v>3145</v>
      </c>
      <c r="C525" s="1">
        <f t="shared" si="90"/>
        <v>435</v>
      </c>
      <c r="D525" s="7">
        <f>IF(N525&gt;0, RANK(N525,(N525:P525,Q525:AE525)),0)</f>
        <v>2</v>
      </c>
      <c r="E525" s="7">
        <f>IF(O525&gt;0,RANK(O525,(N525:P525,Q525:AE525)),0)</f>
        <v>1</v>
      </c>
      <c r="F525" s="7">
        <f t="shared" si="91"/>
        <v>3</v>
      </c>
      <c r="G525" s="1">
        <f t="shared" si="97"/>
        <v>91</v>
      </c>
      <c r="H525" s="2">
        <f t="shared" si="96"/>
        <v>0.20919540229885059</v>
      </c>
      <c r="I525" s="8"/>
      <c r="J525" s="2">
        <f t="shared" si="92"/>
        <v>0.37471264367816093</v>
      </c>
      <c r="K525" s="2">
        <f t="shared" si="93"/>
        <v>0.58390804597701151</v>
      </c>
      <c r="L525" s="2">
        <f t="shared" si="94"/>
        <v>1.6091954022988506E-2</v>
      </c>
      <c r="M525" s="2">
        <f t="shared" si="89"/>
        <v>2.5287356321839052E-2</v>
      </c>
      <c r="N525" s="1">
        <v>163</v>
      </c>
      <c r="O525" s="1">
        <v>254</v>
      </c>
      <c r="P525" s="1">
        <v>7</v>
      </c>
      <c r="Q525" s="1">
        <v>3</v>
      </c>
      <c r="R525" s="1">
        <v>5</v>
      </c>
      <c r="S525" s="1">
        <v>3</v>
      </c>
      <c r="T525" s="73"/>
      <c r="U525" s="1"/>
      <c r="V525" s="1"/>
      <c r="W525" s="1">
        <v>0</v>
      </c>
      <c r="X525" s="1"/>
      <c r="Y525" s="1"/>
      <c r="Z525" s="1"/>
      <c r="AA525" s="1"/>
      <c r="AB525" s="1"/>
      <c r="AG525" t="str">
        <f t="shared" si="99"/>
        <v>Parkman</v>
      </c>
      <c r="AH525" t="s">
        <v>2975</v>
      </c>
      <c r="AI525">
        <v>2</v>
      </c>
      <c r="AJ525">
        <v>155</v>
      </c>
      <c r="AL525" t="s">
        <v>3913</v>
      </c>
      <c r="AM525" t="s">
        <v>4350</v>
      </c>
      <c r="AN525" t="s">
        <v>5171</v>
      </c>
      <c r="AO525" t="s">
        <v>721</v>
      </c>
      <c r="AP525" t="str">
        <f t="shared" si="95"/>
        <v>23021</v>
      </c>
      <c r="AQ525" t="s">
        <v>2389</v>
      </c>
      <c r="AR525" t="str">
        <f t="shared" si="98"/>
        <v>2356765</v>
      </c>
      <c r="AV525">
        <v>46.24</v>
      </c>
      <c r="AW525">
        <v>0.71</v>
      </c>
      <c r="AX525">
        <v>45.52</v>
      </c>
    </row>
    <row r="526" spans="1:50" hidden="1" outlineLevel="1">
      <c r="A526" t="s">
        <v>1817</v>
      </c>
      <c r="B526" s="11" t="s">
        <v>3145</v>
      </c>
      <c r="C526" s="1">
        <f t="shared" si="90"/>
        <v>1023</v>
      </c>
      <c r="D526" s="7">
        <f>IF(N526&gt;0, RANK(N526,(N526:P526,Q526:AE526)),0)</f>
        <v>1</v>
      </c>
      <c r="E526" s="7">
        <f>IF(O526&gt;0,RANK(O526,(N526:P526,Q526:AE526)),0)</f>
        <v>2</v>
      </c>
      <c r="F526" s="7">
        <f t="shared" si="91"/>
        <v>3</v>
      </c>
      <c r="G526" s="1">
        <f t="shared" si="97"/>
        <v>41</v>
      </c>
      <c r="H526" s="2">
        <f t="shared" si="96"/>
        <v>4.0078201368523948E-2</v>
      </c>
      <c r="I526" s="8"/>
      <c r="J526" s="2">
        <f t="shared" si="92"/>
        <v>0.50439882697947214</v>
      </c>
      <c r="K526" s="2">
        <f t="shared" si="93"/>
        <v>0.46432062561094817</v>
      </c>
      <c r="L526" s="2">
        <f t="shared" si="94"/>
        <v>2.1505376344086023E-2</v>
      </c>
      <c r="M526" s="2">
        <f t="shared" si="89"/>
        <v>9.7751710654936722E-3</v>
      </c>
      <c r="N526" s="1">
        <v>516</v>
      </c>
      <c r="O526" s="1">
        <v>475</v>
      </c>
      <c r="P526" s="1">
        <v>22</v>
      </c>
      <c r="Q526" s="1">
        <v>4</v>
      </c>
      <c r="R526" s="1">
        <v>4</v>
      </c>
      <c r="S526" s="1">
        <v>2</v>
      </c>
      <c r="T526" s="73"/>
      <c r="U526" s="1"/>
      <c r="V526" s="1"/>
      <c r="W526" s="1">
        <v>0</v>
      </c>
      <c r="X526" s="1"/>
      <c r="Y526" s="1"/>
      <c r="Z526" s="1"/>
      <c r="AA526" s="1"/>
      <c r="AB526" s="1"/>
      <c r="AG526" t="str">
        <f t="shared" si="99"/>
        <v>Parsonsfield</v>
      </c>
      <c r="AH526" t="s">
        <v>4359</v>
      </c>
      <c r="AI526">
        <v>1</v>
      </c>
      <c r="AJ526">
        <v>507</v>
      </c>
      <c r="AL526" t="s">
        <v>3913</v>
      </c>
      <c r="AM526" t="s">
        <v>3971</v>
      </c>
      <c r="AN526" t="s">
        <v>4533</v>
      </c>
      <c r="AO526" t="s">
        <v>1043</v>
      </c>
      <c r="AP526" t="str">
        <f t="shared" si="95"/>
        <v>23031</v>
      </c>
      <c r="AQ526" t="s">
        <v>2389</v>
      </c>
      <c r="AR526" t="str">
        <f t="shared" si="98"/>
        <v>2356870</v>
      </c>
      <c r="AV526">
        <v>60.02</v>
      </c>
      <c r="AW526">
        <v>1.07</v>
      </c>
      <c r="AX526">
        <v>58.96</v>
      </c>
    </row>
    <row r="527" spans="1:50" hidden="1" outlineLevel="1">
      <c r="A527" t="s">
        <v>2694</v>
      </c>
      <c r="B527" s="11" t="s">
        <v>3145</v>
      </c>
      <c r="C527" s="1">
        <f t="shared" si="90"/>
        <v>209</v>
      </c>
      <c r="D527" s="7">
        <f>IF(N527&gt;0, RANK(N527,(N527:P527,Q527:AE527)),0)</f>
        <v>2</v>
      </c>
      <c r="E527" s="7">
        <f>IF(O527&gt;0,RANK(O527,(N527:P527,Q527:AE527)),0)</f>
        <v>1</v>
      </c>
      <c r="F527" s="7">
        <f t="shared" si="91"/>
        <v>3</v>
      </c>
      <c r="G527" s="1">
        <f t="shared" si="97"/>
        <v>58</v>
      </c>
      <c r="H527" s="2">
        <f t="shared" si="96"/>
        <v>0.27751196172248804</v>
      </c>
      <c r="I527" s="8"/>
      <c r="J527" s="2">
        <f t="shared" si="92"/>
        <v>0.34928229665071769</v>
      </c>
      <c r="K527" s="2">
        <f t="shared" si="93"/>
        <v>0.62679425837320579</v>
      </c>
      <c r="L527" s="2">
        <f t="shared" si="94"/>
        <v>1.9138755980861243E-2</v>
      </c>
      <c r="M527" s="2">
        <f t="shared" si="89"/>
        <v>4.7846889952153256E-3</v>
      </c>
      <c r="N527" s="1">
        <v>73</v>
      </c>
      <c r="O527" s="1">
        <v>131</v>
      </c>
      <c r="P527" s="1">
        <v>4</v>
      </c>
      <c r="Q527" s="1">
        <v>0</v>
      </c>
      <c r="R527" s="1">
        <v>0</v>
      </c>
      <c r="S527" s="1">
        <v>1</v>
      </c>
      <c r="T527" s="73"/>
      <c r="U527" s="1"/>
      <c r="V527" s="1"/>
      <c r="W527" s="1">
        <v>0</v>
      </c>
      <c r="X527" s="1"/>
      <c r="Y527" s="1"/>
      <c r="Z527" s="1"/>
      <c r="AA527" s="1"/>
      <c r="AB527" s="1"/>
      <c r="AG527" t="str">
        <f t="shared" si="99"/>
        <v>Passadumkeag</v>
      </c>
      <c r="AH527" t="s">
        <v>1038</v>
      </c>
      <c r="AI527">
        <v>2</v>
      </c>
      <c r="AJ527">
        <v>146</v>
      </c>
      <c r="AL527" t="s">
        <v>3913</v>
      </c>
      <c r="AM527" t="s">
        <v>4672</v>
      </c>
      <c r="AN527" t="s">
        <v>3434</v>
      </c>
      <c r="AO527" t="s">
        <v>1029</v>
      </c>
      <c r="AP527" t="str">
        <f t="shared" si="95"/>
        <v>23019</v>
      </c>
      <c r="AQ527" t="s">
        <v>2389</v>
      </c>
      <c r="AR527" t="str">
        <f t="shared" si="98"/>
        <v>2357045</v>
      </c>
      <c r="AV527">
        <v>23.11</v>
      </c>
      <c r="AW527">
        <v>0.19</v>
      </c>
      <c r="AX527">
        <v>22.92</v>
      </c>
    </row>
    <row r="528" spans="1:50" hidden="1" outlineLevel="1">
      <c r="A528" t="s">
        <v>2693</v>
      </c>
      <c r="B528" s="11" t="s">
        <v>3145</v>
      </c>
      <c r="C528" s="1">
        <f t="shared" si="90"/>
        <v>600</v>
      </c>
      <c r="D528" s="7">
        <f>IF(N528&gt;0, RANK(N528,(N528:P528,Q528:AE528)),0)</f>
        <v>2</v>
      </c>
      <c r="E528" s="7">
        <f>IF(O528&gt;0,RANK(O528,(N528:P528,Q528:AE528)),0)</f>
        <v>1</v>
      </c>
      <c r="F528" s="7">
        <f t="shared" si="91"/>
        <v>3</v>
      </c>
      <c r="G528" s="1">
        <f t="shared" si="97"/>
        <v>210</v>
      </c>
      <c r="H528" s="2">
        <f t="shared" si="96"/>
        <v>0.35</v>
      </c>
      <c r="I528" s="8"/>
      <c r="J528" s="2">
        <f t="shared" si="92"/>
        <v>0.32166666666666666</v>
      </c>
      <c r="K528" s="2">
        <f t="shared" si="93"/>
        <v>0.67166666666666663</v>
      </c>
      <c r="L528" s="2">
        <f t="shared" si="94"/>
        <v>6.6666666666666671E-3</v>
      </c>
      <c r="M528" s="2">
        <f t="shared" si="89"/>
        <v>4.2500725161431774E-17</v>
      </c>
      <c r="N528" s="1">
        <v>193</v>
      </c>
      <c r="O528" s="1">
        <v>403</v>
      </c>
      <c r="P528" s="1">
        <v>4</v>
      </c>
      <c r="Q528" s="1">
        <v>0</v>
      </c>
      <c r="R528" s="1">
        <v>0</v>
      </c>
      <c r="S528" s="1">
        <v>0</v>
      </c>
      <c r="T528" s="73"/>
      <c r="U528" s="1"/>
      <c r="V528" s="1"/>
      <c r="W528" s="1">
        <v>0</v>
      </c>
      <c r="X528" s="1"/>
      <c r="Y528" s="1"/>
      <c r="Z528" s="1"/>
      <c r="AA528" s="1"/>
      <c r="AB528" s="1"/>
      <c r="AG528" t="str">
        <f t="shared" si="99"/>
        <v>Patten</v>
      </c>
      <c r="AH528" t="s">
        <v>1038</v>
      </c>
      <c r="AI528">
        <v>2</v>
      </c>
      <c r="AJ528">
        <v>68</v>
      </c>
      <c r="AL528" t="s">
        <v>3913</v>
      </c>
      <c r="AM528" t="s">
        <v>4672</v>
      </c>
      <c r="AN528" t="s">
        <v>31</v>
      </c>
      <c r="AO528" t="s">
        <v>1030</v>
      </c>
      <c r="AP528" t="str">
        <f t="shared" si="95"/>
        <v>23019</v>
      </c>
      <c r="AQ528" t="s">
        <v>2389</v>
      </c>
      <c r="AR528" t="str">
        <f t="shared" si="98"/>
        <v>2357150</v>
      </c>
      <c r="AV528">
        <v>38.5</v>
      </c>
      <c r="AW528">
        <v>0.06</v>
      </c>
      <c r="AX528">
        <v>38.43</v>
      </c>
    </row>
    <row r="529" spans="1:50" hidden="1" outlineLevel="1">
      <c r="A529" t="s">
        <v>3571</v>
      </c>
      <c r="B529" s="11" t="s">
        <v>3145</v>
      </c>
      <c r="C529" s="1">
        <f t="shared" si="90"/>
        <v>495</v>
      </c>
      <c r="D529" s="7">
        <f>IF(N529&gt;0, RANK(N529,(N529:P529,Q529:AE529)),0)</f>
        <v>1</v>
      </c>
      <c r="E529" s="7">
        <f>IF(O529&gt;0,RANK(O529,(N529:P529,Q529:AE529)),0)</f>
        <v>2</v>
      </c>
      <c r="F529" s="7">
        <f t="shared" si="91"/>
        <v>3</v>
      </c>
      <c r="G529" s="1">
        <f t="shared" si="97"/>
        <v>40</v>
      </c>
      <c r="H529" s="2">
        <f t="shared" si="96"/>
        <v>8.0808080808080815E-2</v>
      </c>
      <c r="I529" s="8"/>
      <c r="J529" s="2">
        <f t="shared" si="92"/>
        <v>0.53333333333333333</v>
      </c>
      <c r="K529" s="2">
        <f t="shared" si="93"/>
        <v>0.45252525252525255</v>
      </c>
      <c r="L529" s="2">
        <f t="shared" si="94"/>
        <v>6.0606060606060606E-3</v>
      </c>
      <c r="M529" s="2">
        <f t="shared" si="89"/>
        <v>8.08080808080806E-3</v>
      </c>
      <c r="N529" s="1">
        <v>264</v>
      </c>
      <c r="O529" s="1">
        <v>224</v>
      </c>
      <c r="P529" s="1">
        <v>3</v>
      </c>
      <c r="Q529" s="1">
        <v>3</v>
      </c>
      <c r="R529" s="1">
        <v>0</v>
      </c>
      <c r="S529" s="1">
        <v>1</v>
      </c>
      <c r="T529" s="73"/>
      <c r="U529" s="1"/>
      <c r="V529" s="1"/>
      <c r="W529" s="1">
        <v>0</v>
      </c>
      <c r="X529" s="1"/>
      <c r="Y529" s="1"/>
      <c r="Z529" s="1"/>
      <c r="AA529" s="1"/>
      <c r="AB529" s="1"/>
      <c r="AG529" t="str">
        <f t="shared" si="99"/>
        <v>Pembroke</v>
      </c>
      <c r="AH529" t="s">
        <v>3830</v>
      </c>
      <c r="AI529">
        <v>2</v>
      </c>
      <c r="AJ529">
        <v>193</v>
      </c>
      <c r="AL529" t="s">
        <v>3913</v>
      </c>
      <c r="AM529" t="s">
        <v>3951</v>
      </c>
      <c r="AN529" t="s">
        <v>296</v>
      </c>
      <c r="AO529" t="s">
        <v>1031</v>
      </c>
      <c r="AP529" t="str">
        <f t="shared" si="95"/>
        <v>23029</v>
      </c>
      <c r="AQ529" t="s">
        <v>2389</v>
      </c>
      <c r="AR529" t="str">
        <f t="shared" si="98"/>
        <v>2357780</v>
      </c>
      <c r="AV529">
        <v>35.229999999999997</v>
      </c>
      <c r="AW529">
        <v>7.81</v>
      </c>
      <c r="AX529">
        <v>27.42</v>
      </c>
    </row>
    <row r="530" spans="1:50" hidden="1" outlineLevel="1">
      <c r="A530" t="s">
        <v>1038</v>
      </c>
      <c r="B530" s="11" t="s">
        <v>3145</v>
      </c>
      <c r="C530" s="1">
        <f t="shared" si="90"/>
        <v>873</v>
      </c>
      <c r="D530" s="7">
        <f>IF(N530&gt;0, RANK(N530,(N530:P530,Q530:AE530)),0)</f>
        <v>1</v>
      </c>
      <c r="E530" s="7">
        <f>IF(O530&gt;0,RANK(O530,(N530:P530,Q530:AE530)),0)</f>
        <v>2</v>
      </c>
      <c r="F530" s="7">
        <f t="shared" si="91"/>
        <v>3</v>
      </c>
      <c r="G530" s="1">
        <f t="shared" si="97"/>
        <v>146</v>
      </c>
      <c r="H530" s="2">
        <f t="shared" si="96"/>
        <v>0.1672394043528064</v>
      </c>
      <c r="I530" s="8"/>
      <c r="J530" s="2">
        <f t="shared" si="92"/>
        <v>0.57846506300114553</v>
      </c>
      <c r="K530" s="2">
        <f t="shared" si="93"/>
        <v>0.41122565864833904</v>
      </c>
      <c r="L530" s="2">
        <f t="shared" si="94"/>
        <v>5.7273768613974796E-3</v>
      </c>
      <c r="M530" s="2">
        <f t="shared" si="89"/>
        <v>4.5819014891179477E-3</v>
      </c>
      <c r="N530" s="1">
        <v>505</v>
      </c>
      <c r="O530" s="1">
        <v>359</v>
      </c>
      <c r="P530" s="1">
        <v>5</v>
      </c>
      <c r="Q530" s="1">
        <v>2</v>
      </c>
      <c r="R530" s="1">
        <v>1</v>
      </c>
      <c r="S530" s="1">
        <v>1</v>
      </c>
      <c r="T530" s="73"/>
      <c r="U530" s="1"/>
      <c r="V530" s="1"/>
      <c r="W530" s="1">
        <v>0</v>
      </c>
      <c r="X530" s="1"/>
      <c r="Y530" s="1"/>
      <c r="Z530" s="1"/>
      <c r="AA530" s="1"/>
      <c r="AB530" s="1"/>
      <c r="AG530" t="str">
        <f t="shared" si="99"/>
        <v>Penobscot</v>
      </c>
      <c r="AH530" t="s">
        <v>5079</v>
      </c>
      <c r="AI530">
        <v>2</v>
      </c>
      <c r="AJ530">
        <v>336</v>
      </c>
      <c r="AL530" t="s">
        <v>3913</v>
      </c>
      <c r="AM530" t="s">
        <v>3218</v>
      </c>
      <c r="AN530" t="s">
        <v>833</v>
      </c>
      <c r="AO530" t="s">
        <v>1032</v>
      </c>
      <c r="AP530" t="str">
        <f t="shared" si="95"/>
        <v>23009</v>
      </c>
      <c r="AQ530" t="s">
        <v>2389</v>
      </c>
      <c r="AR530" t="str">
        <f t="shared" si="98"/>
        <v>2357920</v>
      </c>
      <c r="AV530">
        <v>46.74</v>
      </c>
      <c r="AW530">
        <v>6.89</v>
      </c>
      <c r="AX530">
        <v>39.840000000000003</v>
      </c>
    </row>
    <row r="531" spans="1:50" hidden="1" outlineLevel="1">
      <c r="A531" s="38" t="s">
        <v>4920</v>
      </c>
      <c r="B531" s="11" t="s">
        <v>3145</v>
      </c>
      <c r="C531" s="1">
        <f t="shared" si="90"/>
        <v>286</v>
      </c>
      <c r="D531" s="7">
        <f>IF(N531&gt;0, RANK(N531,(N531:P531,Q531:AE531)),0)</f>
        <v>1</v>
      </c>
      <c r="E531" s="7">
        <f>IF(O531&gt;0,RANK(O531,(N531:P531,Q531:AE531)),0)</f>
        <v>2</v>
      </c>
      <c r="F531" s="7">
        <f t="shared" si="91"/>
        <v>3</v>
      </c>
      <c r="G531" s="1">
        <f t="shared" si="97"/>
        <v>234</v>
      </c>
      <c r="H531" s="2">
        <f t="shared" si="96"/>
        <v>0.81818181818181823</v>
      </c>
      <c r="I531" s="8"/>
      <c r="J531" s="2">
        <f t="shared" si="92"/>
        <v>0.90209790209790208</v>
      </c>
      <c r="K531" s="2">
        <f t="shared" si="93"/>
        <v>8.3916083916083919E-2</v>
      </c>
      <c r="L531" s="2">
        <f t="shared" si="94"/>
        <v>6.993006993006993E-3</v>
      </c>
      <c r="M531" s="2">
        <f t="shared" si="89"/>
        <v>6.9930069930070051E-3</v>
      </c>
      <c r="N531" s="1">
        <v>258</v>
      </c>
      <c r="O531" s="1">
        <v>24</v>
      </c>
      <c r="P531" s="1">
        <v>2</v>
      </c>
      <c r="Q531" s="1">
        <v>2</v>
      </c>
      <c r="R531" s="1">
        <v>0</v>
      </c>
      <c r="S531" s="1">
        <v>0</v>
      </c>
      <c r="T531" s="73"/>
      <c r="U531" s="1"/>
      <c r="V531" s="1"/>
      <c r="W531" s="1">
        <v>0</v>
      </c>
      <c r="X531" s="1"/>
      <c r="Y531" s="1"/>
      <c r="Z531" s="1"/>
      <c r="AA531" s="1"/>
      <c r="AB531" s="1"/>
      <c r="AG531" t="str">
        <f t="shared" si="99"/>
        <v>Penobscot Nation</v>
      </c>
      <c r="AH531" t="s">
        <v>1038</v>
      </c>
      <c r="AI531">
        <v>2</v>
      </c>
      <c r="AJ531" t="e">
        <v>#N/A</v>
      </c>
      <c r="AL531" t="s">
        <v>3913</v>
      </c>
      <c r="AM531" t="s">
        <v>4672</v>
      </c>
      <c r="AO531">
        <v>34400</v>
      </c>
      <c r="AP531" t="str">
        <f t="shared" si="95"/>
        <v>23019</v>
      </c>
      <c r="AQ531" t="s">
        <v>322</v>
      </c>
      <c r="AR531" t="str">
        <f t="shared" si="98"/>
        <v>2334400</v>
      </c>
    </row>
    <row r="532" spans="1:50" hidden="1" outlineLevel="1">
      <c r="A532" t="s">
        <v>4049</v>
      </c>
      <c r="B532" s="11" t="s">
        <v>3145</v>
      </c>
      <c r="C532" s="1">
        <f t="shared" si="90"/>
        <v>248</v>
      </c>
      <c r="D532" s="7">
        <f>IF(N532&gt;0, RANK(N532,(N532:P532,Q532:AE532)),0)</f>
        <v>2</v>
      </c>
      <c r="E532" s="7">
        <f>IF(O532&gt;0,RANK(O532,(N532:P532,Q532:AE532)),0)</f>
        <v>1</v>
      </c>
      <c r="F532" s="7">
        <f t="shared" si="91"/>
        <v>3</v>
      </c>
      <c r="G532" s="1">
        <f t="shared" si="97"/>
        <v>42</v>
      </c>
      <c r="H532" s="2">
        <f t="shared" si="96"/>
        <v>0.16935483870967741</v>
      </c>
      <c r="I532" s="8"/>
      <c r="J532" s="2">
        <f t="shared" si="92"/>
        <v>0.41129032258064518</v>
      </c>
      <c r="K532" s="2">
        <f t="shared" si="93"/>
        <v>0.58064516129032262</v>
      </c>
      <c r="L532" s="2">
        <f t="shared" si="94"/>
        <v>8.0645161290322578E-3</v>
      </c>
      <c r="M532" s="2">
        <f t="shared" si="89"/>
        <v>-1.1796119636642288E-16</v>
      </c>
      <c r="N532" s="1">
        <v>102</v>
      </c>
      <c r="O532" s="1">
        <v>144</v>
      </c>
      <c r="P532" s="1">
        <v>2</v>
      </c>
      <c r="Q532" s="1">
        <v>0</v>
      </c>
      <c r="R532" s="1">
        <v>0</v>
      </c>
      <c r="S532" s="1">
        <v>0</v>
      </c>
      <c r="T532" s="73"/>
      <c r="U532" s="1"/>
      <c r="V532" s="1"/>
      <c r="W532" s="1">
        <v>0</v>
      </c>
      <c r="X532" s="1"/>
      <c r="Y532" s="1"/>
      <c r="Z532" s="1"/>
      <c r="AA532" s="1"/>
      <c r="AB532" s="1"/>
      <c r="AG532" t="str">
        <f t="shared" si="99"/>
        <v>Perham</v>
      </c>
      <c r="AH532" t="s">
        <v>762</v>
      </c>
      <c r="AI532">
        <v>2</v>
      </c>
      <c r="AJ532">
        <v>26</v>
      </c>
      <c r="AL532" t="s">
        <v>3913</v>
      </c>
      <c r="AM532" t="s">
        <v>3989</v>
      </c>
      <c r="AN532" t="s">
        <v>3434</v>
      </c>
      <c r="AO532" t="s">
        <v>250</v>
      </c>
      <c r="AP532" t="str">
        <f t="shared" si="95"/>
        <v>23003</v>
      </c>
      <c r="AQ532" t="s">
        <v>2389</v>
      </c>
      <c r="AR532" t="str">
        <f t="shared" si="98"/>
        <v>2358060</v>
      </c>
      <c r="AV532">
        <v>36.65</v>
      </c>
      <c r="AW532">
        <v>0.11</v>
      </c>
      <c r="AX532">
        <v>36.54</v>
      </c>
    </row>
    <row r="533" spans="1:50" hidden="1" outlineLevel="1">
      <c r="A533" t="s">
        <v>3528</v>
      </c>
      <c r="B533" s="11" t="s">
        <v>3145</v>
      </c>
      <c r="C533" s="1">
        <f t="shared" si="90"/>
        <v>17</v>
      </c>
      <c r="D533" s="7">
        <f>IF(N533&gt;0, RANK(N533,(N533:P533,Q533:AE533)),0)</f>
        <v>2</v>
      </c>
      <c r="E533" s="7">
        <f>IF(O533&gt;0,RANK(O533,(N533:P533,Q533:AE533)),0)</f>
        <v>1</v>
      </c>
      <c r="F533" s="7">
        <f t="shared" si="91"/>
        <v>0</v>
      </c>
      <c r="G533" s="1">
        <f t="shared" si="97"/>
        <v>3</v>
      </c>
      <c r="H533" s="2">
        <f t="shared" si="96"/>
        <v>0.17647058823529413</v>
      </c>
      <c r="I533" s="8"/>
      <c r="J533" s="2">
        <f t="shared" si="92"/>
        <v>0.41176470588235292</v>
      </c>
      <c r="K533" s="2">
        <f t="shared" si="93"/>
        <v>0.58823529411764708</v>
      </c>
      <c r="L533" s="2">
        <f t="shared" si="94"/>
        <v>0</v>
      </c>
      <c r="M533" s="2">
        <f t="shared" si="89"/>
        <v>0</v>
      </c>
      <c r="N533" s="1">
        <v>7</v>
      </c>
      <c r="O533" s="1">
        <v>10</v>
      </c>
      <c r="P533" s="1">
        <v>0</v>
      </c>
      <c r="Q533" s="1">
        <v>0</v>
      </c>
      <c r="R533" s="1">
        <v>0</v>
      </c>
      <c r="S533" s="1">
        <v>0</v>
      </c>
      <c r="T533" s="73"/>
      <c r="U533" s="1"/>
      <c r="V533" s="1"/>
      <c r="W533" s="1">
        <v>0</v>
      </c>
      <c r="X533" s="1"/>
      <c r="Y533" s="1"/>
      <c r="Z533" s="1"/>
      <c r="AA533" s="1"/>
      <c r="AB533" s="1"/>
      <c r="AG533" t="str">
        <f>A533</f>
        <v>Perkins</v>
      </c>
      <c r="AH533" t="s">
        <v>3082</v>
      </c>
      <c r="AI533">
        <v>2</v>
      </c>
      <c r="AJ533" t="e">
        <v>#N/A</v>
      </c>
      <c r="AL533" t="s">
        <v>3913</v>
      </c>
      <c r="AM533" t="s">
        <v>2597</v>
      </c>
      <c r="AO533">
        <v>58100</v>
      </c>
      <c r="AP533" t="str">
        <f t="shared" si="95"/>
        <v>23007</v>
      </c>
      <c r="AQ533" t="s">
        <v>4597</v>
      </c>
      <c r="AR533" t="str">
        <f t="shared" si="98"/>
        <v>2358100</v>
      </c>
      <c r="AV533">
        <v>3.74</v>
      </c>
      <c r="AW533">
        <v>1.51</v>
      </c>
      <c r="AX533">
        <v>2.23</v>
      </c>
    </row>
    <row r="534" spans="1:50" hidden="1" outlineLevel="1">
      <c r="A534" t="s">
        <v>3237</v>
      </c>
      <c r="B534" s="11" t="s">
        <v>3145</v>
      </c>
      <c r="C534" s="1">
        <f t="shared" si="90"/>
        <v>413</v>
      </c>
      <c r="D534" s="7">
        <f>IF(N534&gt;0, RANK(N534,(N534:P534,Q534:AE534)),0)</f>
        <v>2</v>
      </c>
      <c r="E534" s="7">
        <f>IF(O534&gt;0,RANK(O534,(N534:P534,Q534:AE534)),0)</f>
        <v>1</v>
      </c>
      <c r="F534" s="7">
        <f t="shared" si="91"/>
        <v>3</v>
      </c>
      <c r="G534" s="1">
        <f t="shared" si="97"/>
        <v>10</v>
      </c>
      <c r="H534" s="2">
        <f t="shared" si="96"/>
        <v>2.4213075060532687E-2</v>
      </c>
      <c r="I534" s="8"/>
      <c r="J534" s="2">
        <f t="shared" si="92"/>
        <v>0.47699757869249393</v>
      </c>
      <c r="K534" s="2">
        <f t="shared" si="93"/>
        <v>0.50121065375302665</v>
      </c>
      <c r="L534" s="2">
        <f t="shared" si="94"/>
        <v>9.6852300242130755E-3</v>
      </c>
      <c r="M534" s="2">
        <f t="shared" si="89"/>
        <v>1.2106537530266349E-2</v>
      </c>
      <c r="N534" s="1">
        <v>197</v>
      </c>
      <c r="O534" s="1">
        <v>207</v>
      </c>
      <c r="P534" s="1">
        <v>4</v>
      </c>
      <c r="Q534" s="1">
        <v>1</v>
      </c>
      <c r="R534" s="1">
        <v>2</v>
      </c>
      <c r="S534" s="1">
        <v>2</v>
      </c>
      <c r="T534" s="73"/>
      <c r="U534" s="1"/>
      <c r="V534" s="1"/>
      <c r="W534" s="1">
        <v>0</v>
      </c>
      <c r="X534" s="1"/>
      <c r="Y534" s="1"/>
      <c r="Z534" s="1"/>
      <c r="AA534" s="1"/>
      <c r="AB534" s="1"/>
      <c r="AG534" t="str">
        <f t="shared" si="99"/>
        <v>Perry</v>
      </c>
      <c r="AH534" t="s">
        <v>3830</v>
      </c>
      <c r="AI534">
        <v>2</v>
      </c>
      <c r="AJ534">
        <v>183</v>
      </c>
      <c r="AL534" t="s">
        <v>3913</v>
      </c>
      <c r="AM534" t="s">
        <v>3951</v>
      </c>
      <c r="AN534" t="s">
        <v>4499</v>
      </c>
      <c r="AO534" t="s">
        <v>653</v>
      </c>
      <c r="AP534" t="str">
        <f t="shared" si="95"/>
        <v>23029</v>
      </c>
      <c r="AQ534" t="s">
        <v>2389</v>
      </c>
      <c r="AR534" t="str">
        <f t="shared" si="98"/>
        <v>2358165</v>
      </c>
      <c r="AV534">
        <v>42.6</v>
      </c>
      <c r="AW534">
        <v>13.14</v>
      </c>
      <c r="AX534">
        <v>29.46</v>
      </c>
    </row>
    <row r="535" spans="1:50" hidden="1" outlineLevel="1">
      <c r="A535" t="s">
        <v>187</v>
      </c>
      <c r="B535" s="11" t="s">
        <v>3145</v>
      </c>
      <c r="C535" s="1">
        <f t="shared" si="90"/>
        <v>940</v>
      </c>
      <c r="D535" s="7">
        <f>IF(N535&gt;0, RANK(N535,(N535:P535,Q535:AE535)),0)</f>
        <v>1</v>
      </c>
      <c r="E535" s="7">
        <f>IF(O535&gt;0,RANK(O535,(N535:P535,Q535:AE535)),0)</f>
        <v>2</v>
      </c>
      <c r="F535" s="7">
        <f t="shared" si="91"/>
        <v>3</v>
      </c>
      <c r="G535" s="1">
        <f t="shared" si="97"/>
        <v>149</v>
      </c>
      <c r="H535" s="2">
        <f t="shared" si="96"/>
        <v>0.15851063829787235</v>
      </c>
      <c r="I535" s="8"/>
      <c r="J535" s="2">
        <f t="shared" si="92"/>
        <v>0.56914893617021278</v>
      </c>
      <c r="K535" s="2">
        <f t="shared" si="93"/>
        <v>0.41063829787234041</v>
      </c>
      <c r="L535" s="2">
        <f t="shared" si="94"/>
        <v>1.276595744680851E-2</v>
      </c>
      <c r="M535" s="2">
        <f t="shared" si="89"/>
        <v>7.4468085106382999E-3</v>
      </c>
      <c r="N535" s="1">
        <v>535</v>
      </c>
      <c r="O535" s="1">
        <v>386</v>
      </c>
      <c r="P535" s="1">
        <v>12</v>
      </c>
      <c r="Q535" s="1">
        <v>3</v>
      </c>
      <c r="R535" s="1">
        <v>2</v>
      </c>
      <c r="S535" s="1">
        <v>2</v>
      </c>
      <c r="T535" s="73"/>
      <c r="U535" s="1"/>
      <c r="V535" s="1"/>
      <c r="W535" s="1">
        <v>0</v>
      </c>
      <c r="X535" s="1"/>
      <c r="Y535" s="1"/>
      <c r="Z535" s="1"/>
      <c r="AA535" s="1"/>
      <c r="AB535" s="1"/>
      <c r="AG535" t="str">
        <f t="shared" si="99"/>
        <v>Peru</v>
      </c>
      <c r="AH535" t="s">
        <v>2904</v>
      </c>
      <c r="AI535">
        <v>2</v>
      </c>
      <c r="AJ535">
        <v>339</v>
      </c>
      <c r="AL535" t="s">
        <v>3913</v>
      </c>
      <c r="AM535" t="s">
        <v>4671</v>
      </c>
      <c r="AN535" t="s">
        <v>833</v>
      </c>
      <c r="AO535" t="s">
        <v>654</v>
      </c>
      <c r="AP535" t="str">
        <f t="shared" si="95"/>
        <v>23017</v>
      </c>
      <c r="AQ535" t="s">
        <v>2389</v>
      </c>
      <c r="AR535" t="str">
        <f t="shared" si="98"/>
        <v>2358270</v>
      </c>
      <c r="AV535">
        <v>47.81</v>
      </c>
      <c r="AW535">
        <v>0.9</v>
      </c>
      <c r="AX535">
        <v>46.91</v>
      </c>
    </row>
    <row r="536" spans="1:50" hidden="1" outlineLevel="1">
      <c r="A536" t="s">
        <v>2327</v>
      </c>
      <c r="B536" s="11" t="s">
        <v>3145</v>
      </c>
      <c r="C536" s="1">
        <f t="shared" si="90"/>
        <v>561</v>
      </c>
      <c r="D536" s="7">
        <f>IF(N536&gt;0, RANK(N536,(N536:P536,Q536:AE536)),0)</f>
        <v>2</v>
      </c>
      <c r="E536" s="7">
        <f>IF(O536&gt;0,RANK(O536,(N536:P536,Q536:AE536)),0)</f>
        <v>1</v>
      </c>
      <c r="F536" s="7">
        <f t="shared" si="91"/>
        <v>4</v>
      </c>
      <c r="G536" s="1">
        <f t="shared" si="97"/>
        <v>10</v>
      </c>
      <c r="H536" s="2">
        <f t="shared" si="96"/>
        <v>1.7825311942959002E-2</v>
      </c>
      <c r="I536" s="8"/>
      <c r="J536" s="2">
        <f t="shared" si="92"/>
        <v>0.48306595365418897</v>
      </c>
      <c r="K536" s="2">
        <f t="shared" si="93"/>
        <v>0.50089126559714792</v>
      </c>
      <c r="L536" s="2">
        <f t="shared" si="94"/>
        <v>7.1301247771836003E-3</v>
      </c>
      <c r="M536" s="2">
        <f t="shared" si="89"/>
        <v>8.9126559714794544E-3</v>
      </c>
      <c r="N536" s="1">
        <v>271</v>
      </c>
      <c r="O536" s="1">
        <v>281</v>
      </c>
      <c r="P536" s="1">
        <v>4</v>
      </c>
      <c r="Q536" s="1">
        <v>0</v>
      </c>
      <c r="R536" s="1">
        <v>0</v>
      </c>
      <c r="S536" s="1">
        <v>5</v>
      </c>
      <c r="T536" s="73"/>
      <c r="U536" s="1"/>
      <c r="V536" s="1"/>
      <c r="W536" s="1">
        <v>0</v>
      </c>
      <c r="X536" s="1"/>
      <c r="Y536" s="1"/>
      <c r="Z536" s="1"/>
      <c r="AA536" s="1"/>
      <c r="AB536" s="1"/>
      <c r="AG536" t="str">
        <f t="shared" si="99"/>
        <v>Phillips</v>
      </c>
      <c r="AH536" t="s">
        <v>3082</v>
      </c>
      <c r="AI536">
        <v>2</v>
      </c>
      <c r="AJ536">
        <v>225</v>
      </c>
      <c r="AL536" t="s">
        <v>3913</v>
      </c>
      <c r="AM536" t="s">
        <v>2597</v>
      </c>
      <c r="AN536" t="s">
        <v>4262</v>
      </c>
      <c r="AO536" t="s">
        <v>265</v>
      </c>
      <c r="AP536" t="str">
        <f t="shared" si="95"/>
        <v>23007</v>
      </c>
      <c r="AQ536" t="s">
        <v>2389</v>
      </c>
      <c r="AR536" t="str">
        <f t="shared" si="98"/>
        <v>2358445</v>
      </c>
      <c r="AV536">
        <v>51.1</v>
      </c>
      <c r="AW536">
        <v>0.18</v>
      </c>
      <c r="AX536">
        <v>50.93</v>
      </c>
    </row>
    <row r="537" spans="1:50" hidden="1" outlineLevel="1">
      <c r="A537" t="s">
        <v>4063</v>
      </c>
      <c r="B537" s="11" t="s">
        <v>3145</v>
      </c>
      <c r="C537" s="1">
        <f t="shared" si="90"/>
        <v>1427</v>
      </c>
      <c r="D537" s="7">
        <f>IF(N537&gt;0, RANK(N537,(N537:P537,Q537:AE537)),0)</f>
        <v>1</v>
      </c>
      <c r="E537" s="7">
        <f>IF(O537&gt;0,RANK(O537,(N537:P537,Q537:AE537)),0)</f>
        <v>2</v>
      </c>
      <c r="F537" s="7">
        <f t="shared" si="91"/>
        <v>3</v>
      </c>
      <c r="G537" s="1">
        <f t="shared" si="97"/>
        <v>37</v>
      </c>
      <c r="H537" s="2">
        <f t="shared" si="96"/>
        <v>2.5928521373510861E-2</v>
      </c>
      <c r="I537" s="8"/>
      <c r="J537" s="2">
        <f t="shared" si="92"/>
        <v>0.49964961457603363</v>
      </c>
      <c r="K537" s="2">
        <f t="shared" si="93"/>
        <v>0.47372109320252276</v>
      </c>
      <c r="L537" s="2">
        <f t="shared" si="94"/>
        <v>1.5416958654519973E-2</v>
      </c>
      <c r="M537" s="2">
        <f t="shared" si="89"/>
        <v>1.121233356692364E-2</v>
      </c>
      <c r="N537" s="1">
        <v>713</v>
      </c>
      <c r="O537" s="1">
        <v>676</v>
      </c>
      <c r="P537" s="1">
        <v>22</v>
      </c>
      <c r="Q537" s="1">
        <v>3</v>
      </c>
      <c r="R537" s="1">
        <v>4</v>
      </c>
      <c r="S537" s="1">
        <v>9</v>
      </c>
      <c r="T537" s="73"/>
      <c r="U537" s="1"/>
      <c r="V537" s="1"/>
      <c r="W537" s="1">
        <v>0</v>
      </c>
      <c r="X537" s="1"/>
      <c r="Y537" s="1"/>
      <c r="Z537" s="1"/>
      <c r="AA537" s="1"/>
      <c r="AB537" s="1"/>
      <c r="AG537" t="str">
        <f t="shared" si="99"/>
        <v>Phippsburg</v>
      </c>
      <c r="AH537" t="s">
        <v>1728</v>
      </c>
      <c r="AI537">
        <v>1</v>
      </c>
      <c r="AJ537">
        <v>496</v>
      </c>
      <c r="AL537" t="s">
        <v>3913</v>
      </c>
      <c r="AM537" t="s">
        <v>4351</v>
      </c>
      <c r="AN537" t="s">
        <v>778</v>
      </c>
      <c r="AO537" t="s">
        <v>323</v>
      </c>
      <c r="AP537" t="str">
        <f t="shared" si="95"/>
        <v>23023</v>
      </c>
      <c r="AQ537" t="s">
        <v>2389</v>
      </c>
      <c r="AR537" t="str">
        <f t="shared" si="98"/>
        <v>2358515</v>
      </c>
      <c r="AV537">
        <v>43.92</v>
      </c>
      <c r="AW537">
        <v>15.06</v>
      </c>
      <c r="AX537">
        <v>28.86</v>
      </c>
    </row>
    <row r="538" spans="1:50" hidden="1" outlineLevel="1">
      <c r="A538" t="s">
        <v>2124</v>
      </c>
      <c r="B538" s="11" t="s">
        <v>3145</v>
      </c>
      <c r="C538" s="1">
        <f t="shared" si="90"/>
        <v>2110</v>
      </c>
      <c r="D538" s="7">
        <f>IF(N538&gt;0, RANK(N538,(N538:P538,Q538:AE538)),0)</f>
        <v>2</v>
      </c>
      <c r="E538" s="7">
        <f>IF(O538&gt;0,RANK(O538,(N538:P538,Q538:AE538)),0)</f>
        <v>1</v>
      </c>
      <c r="F538" s="7">
        <f t="shared" si="91"/>
        <v>3</v>
      </c>
      <c r="G538" s="1">
        <f t="shared" si="97"/>
        <v>101</v>
      </c>
      <c r="H538" s="2">
        <f t="shared" si="96"/>
        <v>4.7867298578199054E-2</v>
      </c>
      <c r="I538" s="8"/>
      <c r="J538" s="2">
        <f t="shared" si="92"/>
        <v>0.46729857819905213</v>
      </c>
      <c r="K538" s="2">
        <f t="shared" si="93"/>
        <v>0.51516587677725123</v>
      </c>
      <c r="L538" s="2">
        <f t="shared" si="94"/>
        <v>8.0568720379146919E-3</v>
      </c>
      <c r="M538" s="2">
        <f t="shared" si="89"/>
        <v>9.4786729857818941E-3</v>
      </c>
      <c r="N538" s="1">
        <v>986</v>
      </c>
      <c r="O538" s="1">
        <v>1087</v>
      </c>
      <c r="P538" s="1">
        <v>17</v>
      </c>
      <c r="Q538" s="1">
        <v>11</v>
      </c>
      <c r="R538" s="1">
        <v>3</v>
      </c>
      <c r="S538" s="1">
        <v>6</v>
      </c>
      <c r="T538" s="73"/>
      <c r="U538" s="1"/>
      <c r="V538" s="1"/>
      <c r="W538" s="1">
        <v>0</v>
      </c>
      <c r="X538" s="1"/>
      <c r="Y538" s="1"/>
      <c r="Z538" s="1"/>
      <c r="AA538" s="1"/>
      <c r="AB538" s="1"/>
      <c r="AG538" t="str">
        <f t="shared" si="99"/>
        <v>Pittsfield</v>
      </c>
      <c r="AH538" t="s">
        <v>2304</v>
      </c>
      <c r="AI538">
        <v>2</v>
      </c>
      <c r="AJ538">
        <v>242</v>
      </c>
      <c r="AL538" t="s">
        <v>3913</v>
      </c>
      <c r="AM538" t="s">
        <v>3949</v>
      </c>
      <c r="AN538" t="s">
        <v>833</v>
      </c>
      <c r="AO538" t="s">
        <v>1052</v>
      </c>
      <c r="AP538" t="str">
        <f t="shared" si="95"/>
        <v>23025</v>
      </c>
      <c r="AQ538" t="s">
        <v>2389</v>
      </c>
      <c r="AR538" t="str">
        <f t="shared" si="98"/>
        <v>2359005</v>
      </c>
      <c r="AV538">
        <v>48.71</v>
      </c>
      <c r="AW538">
        <v>0.55000000000000004</v>
      </c>
      <c r="AX538">
        <v>48.16</v>
      </c>
    </row>
    <row r="539" spans="1:50" hidden="1" outlineLevel="1">
      <c r="A539" t="s">
        <v>4765</v>
      </c>
      <c r="B539" s="11" t="s">
        <v>3145</v>
      </c>
      <c r="C539" s="1">
        <f t="shared" si="90"/>
        <v>1617</v>
      </c>
      <c r="D539" s="7">
        <f>IF(N539&gt;0, RANK(N539,(N539:P539,Q539:AE539)),0)</f>
        <v>2</v>
      </c>
      <c r="E539" s="7">
        <f>IF(O539&gt;0,RANK(O539,(N539:P539,Q539:AE539)),0)</f>
        <v>1</v>
      </c>
      <c r="F539" s="7">
        <f t="shared" si="91"/>
        <v>3</v>
      </c>
      <c r="G539" s="1">
        <f t="shared" si="97"/>
        <v>49</v>
      </c>
      <c r="H539" s="2">
        <f t="shared" si="96"/>
        <v>3.0303030303030304E-2</v>
      </c>
      <c r="I539" s="8"/>
      <c r="J539" s="2">
        <f t="shared" si="92"/>
        <v>0.47371675943104513</v>
      </c>
      <c r="K539" s="2">
        <f t="shared" si="93"/>
        <v>0.50401978973407546</v>
      </c>
      <c r="L539" s="2">
        <f t="shared" si="94"/>
        <v>1.0513296227581941E-2</v>
      </c>
      <c r="M539" s="2">
        <f t="shared" si="89"/>
        <v>1.1750154607297409E-2</v>
      </c>
      <c r="N539" s="1">
        <v>766</v>
      </c>
      <c r="O539" s="1">
        <v>815</v>
      </c>
      <c r="P539" s="1">
        <v>17</v>
      </c>
      <c r="Q539" s="1">
        <v>2</v>
      </c>
      <c r="R539" s="1">
        <v>1</v>
      </c>
      <c r="S539" s="1">
        <v>16</v>
      </c>
      <c r="T539" s="73"/>
      <c r="U539" s="1"/>
      <c r="V539" s="1"/>
      <c r="W539" s="1">
        <v>0</v>
      </c>
      <c r="X539" s="1"/>
      <c r="Y539" s="1"/>
      <c r="Z539" s="1"/>
      <c r="AA539" s="1"/>
      <c r="AB539" s="1"/>
      <c r="AG539" t="str">
        <f t="shared" si="99"/>
        <v>Pittston</v>
      </c>
      <c r="AH539" t="s">
        <v>2725</v>
      </c>
      <c r="AI539">
        <v>1</v>
      </c>
      <c r="AJ539">
        <v>419</v>
      </c>
      <c r="AL539" t="s">
        <v>3913</v>
      </c>
      <c r="AM539" t="s">
        <v>3234</v>
      </c>
      <c r="AN539" t="s">
        <v>5224</v>
      </c>
      <c r="AO539" t="s">
        <v>1053</v>
      </c>
      <c r="AP539" t="str">
        <f t="shared" si="95"/>
        <v>23011</v>
      </c>
      <c r="AQ539" t="s">
        <v>2389</v>
      </c>
      <c r="AR539" t="str">
        <f t="shared" si="98"/>
        <v>2359110</v>
      </c>
      <c r="AV539">
        <v>33.409999999999997</v>
      </c>
      <c r="AW539">
        <v>1.25</v>
      </c>
      <c r="AX539">
        <v>32.159999999999997</v>
      </c>
    </row>
    <row r="540" spans="1:50" hidden="1" outlineLevel="1">
      <c r="A540" t="s">
        <v>5141</v>
      </c>
      <c r="B540" s="11" t="s">
        <v>3145</v>
      </c>
      <c r="C540" s="1">
        <f t="shared" si="90"/>
        <v>260</v>
      </c>
      <c r="D540" s="7">
        <f>IF(N540&gt;0, RANK(N540,(N540:P540,Q540:AE540)),0)</f>
        <v>1</v>
      </c>
      <c r="E540" s="7">
        <f>IF(O540&gt;0,RANK(O540,(N540:P540,Q540:AE540)),0)</f>
        <v>2</v>
      </c>
      <c r="F540" s="7">
        <f t="shared" si="91"/>
        <v>0</v>
      </c>
      <c r="G540" s="1">
        <f t="shared" si="97"/>
        <v>168</v>
      </c>
      <c r="H540" s="2">
        <f t="shared" si="96"/>
        <v>0.64615384615384619</v>
      </c>
      <c r="I540" s="8"/>
      <c r="J540" s="2">
        <f t="shared" si="92"/>
        <v>0.82307692307692304</v>
      </c>
      <c r="K540" s="2">
        <f t="shared" si="93"/>
        <v>0.17692307692307693</v>
      </c>
      <c r="L540" s="2">
        <f t="shared" si="94"/>
        <v>0</v>
      </c>
      <c r="M540" s="2">
        <f t="shared" si="89"/>
        <v>2.7755575615628914E-17</v>
      </c>
      <c r="N540" s="1">
        <v>214</v>
      </c>
      <c r="O540" s="1">
        <v>46</v>
      </c>
      <c r="P540" s="1">
        <v>0</v>
      </c>
      <c r="Q540" s="1">
        <v>0</v>
      </c>
      <c r="R540" s="1">
        <v>0</v>
      </c>
      <c r="S540" s="1">
        <v>0</v>
      </c>
      <c r="T540" s="73"/>
      <c r="U540" s="1"/>
      <c r="V540" s="1"/>
      <c r="W540" s="1">
        <v>0</v>
      </c>
      <c r="X540" s="1"/>
      <c r="Y540" s="1"/>
      <c r="Z540" s="1"/>
      <c r="AA540" s="1"/>
      <c r="AB540" s="1"/>
      <c r="AG540" t="str">
        <f t="shared" si="99"/>
        <v>Pleasant Point</v>
      </c>
      <c r="AH540" t="s">
        <v>3830</v>
      </c>
      <c r="AI540">
        <v>2</v>
      </c>
      <c r="AJ540" t="e">
        <v>#N/A</v>
      </c>
      <c r="AL540" t="s">
        <v>3913</v>
      </c>
      <c r="AM540" t="s">
        <v>3951</v>
      </c>
      <c r="AO540">
        <v>59600</v>
      </c>
      <c r="AP540" t="str">
        <f t="shared" si="95"/>
        <v>23029</v>
      </c>
      <c r="AQ540" t="s">
        <v>322</v>
      </c>
      <c r="AR540" t="str">
        <f t="shared" si="98"/>
        <v>2359600</v>
      </c>
    </row>
    <row r="541" spans="1:50" hidden="1" outlineLevel="1">
      <c r="A541" t="s">
        <v>5230</v>
      </c>
      <c r="B541" s="11" t="s">
        <v>3145</v>
      </c>
      <c r="C541" s="1">
        <f t="shared" si="90"/>
        <v>58</v>
      </c>
      <c r="D541" s="7">
        <f>IF(N541&gt;0, RANK(N541,(N541:P541,Q541:AE541)),0)</f>
        <v>1</v>
      </c>
      <c r="E541" s="7">
        <f>IF(O541&gt;0,RANK(O541,(N541:P541,Q541:AE541)),0)</f>
        <v>2</v>
      </c>
      <c r="F541" s="7">
        <f t="shared" si="91"/>
        <v>3</v>
      </c>
      <c r="G541" s="1">
        <f t="shared" si="97"/>
        <v>1</v>
      </c>
      <c r="H541" s="2">
        <f t="shared" si="96"/>
        <v>1.7241379310344827E-2</v>
      </c>
      <c r="I541" s="8"/>
      <c r="J541" s="2">
        <f t="shared" si="92"/>
        <v>0.5</v>
      </c>
      <c r="K541" s="2">
        <f t="shared" si="93"/>
        <v>0.48275862068965519</v>
      </c>
      <c r="L541" s="2">
        <f t="shared" si="94"/>
        <v>1.7241379310344827E-2</v>
      </c>
      <c r="M541" s="2">
        <f t="shared" si="89"/>
        <v>-2.0816681711721685E-17</v>
      </c>
      <c r="N541" s="1">
        <v>29</v>
      </c>
      <c r="O541" s="1">
        <v>28</v>
      </c>
      <c r="P541" s="1">
        <v>1</v>
      </c>
      <c r="Q541" s="1">
        <v>0</v>
      </c>
      <c r="R541" s="1">
        <v>0</v>
      </c>
      <c r="S541" s="1">
        <v>0</v>
      </c>
      <c r="T541" s="73"/>
      <c r="U541" s="1"/>
      <c r="V541" s="1"/>
      <c r="W541" s="1">
        <v>0</v>
      </c>
      <c r="X541" s="1"/>
      <c r="Y541" s="1"/>
      <c r="Z541" s="1"/>
      <c r="AA541" s="1"/>
      <c r="AB541" s="1"/>
      <c r="AG541" t="str">
        <f t="shared" si="99"/>
        <v>Pleasant Ridge</v>
      </c>
      <c r="AH541" t="s">
        <v>2304</v>
      </c>
      <c r="AI541">
        <v>2</v>
      </c>
      <c r="AJ541">
        <v>157</v>
      </c>
      <c r="AL541" t="s">
        <v>3913</v>
      </c>
      <c r="AM541" t="s">
        <v>3949</v>
      </c>
      <c r="AN541" t="s">
        <v>2760</v>
      </c>
      <c r="AO541" t="s">
        <v>1054</v>
      </c>
      <c r="AP541" t="str">
        <f t="shared" si="95"/>
        <v>23025</v>
      </c>
      <c r="AQ541" t="s">
        <v>486</v>
      </c>
      <c r="AR541" t="str">
        <f t="shared" si="98"/>
        <v>2359705</v>
      </c>
      <c r="AV541">
        <v>24.1</v>
      </c>
      <c r="AW541">
        <v>2.0499999999999998</v>
      </c>
      <c r="AX541">
        <v>22.05</v>
      </c>
    </row>
    <row r="542" spans="1:50" hidden="1" outlineLevel="1">
      <c r="A542" t="s">
        <v>4072</v>
      </c>
      <c r="B542" s="11" t="s">
        <v>3145</v>
      </c>
      <c r="C542" s="1">
        <f t="shared" si="90"/>
        <v>716</v>
      </c>
      <c r="D542" s="7">
        <f>IF(N542&gt;0, RANK(N542,(N542:P542,Q542:AE542)),0)</f>
        <v>2</v>
      </c>
      <c r="E542" s="7">
        <f>IF(O542&gt;0,RANK(O542,(N542:P542,Q542:AE542)),0)</f>
        <v>1</v>
      </c>
      <c r="F542" s="7">
        <f t="shared" si="91"/>
        <v>4</v>
      </c>
      <c r="G542" s="1">
        <f t="shared" si="97"/>
        <v>151</v>
      </c>
      <c r="H542" s="2">
        <f t="shared" si="96"/>
        <v>0.21089385474860337</v>
      </c>
      <c r="I542" s="8"/>
      <c r="J542" s="2">
        <f t="shared" si="92"/>
        <v>0.38966480446927376</v>
      </c>
      <c r="K542" s="2">
        <f t="shared" si="93"/>
        <v>0.6005586592178771</v>
      </c>
      <c r="L542" s="2">
        <f t="shared" si="94"/>
        <v>4.1899441340782122E-3</v>
      </c>
      <c r="M542" s="2">
        <f t="shared" si="89"/>
        <v>5.5865921787709256E-3</v>
      </c>
      <c r="N542" s="1">
        <v>279</v>
      </c>
      <c r="O542" s="1">
        <v>430</v>
      </c>
      <c r="P542" s="1">
        <v>3</v>
      </c>
      <c r="Q542" s="1">
        <v>0</v>
      </c>
      <c r="R542" s="1">
        <v>0</v>
      </c>
      <c r="S542" s="1">
        <v>4</v>
      </c>
      <c r="T542" s="73"/>
      <c r="U542" s="1"/>
      <c r="V542" s="1"/>
      <c r="W542" s="1">
        <v>0</v>
      </c>
      <c r="X542" s="1"/>
      <c r="Y542" s="1"/>
      <c r="Z542" s="1"/>
      <c r="AA542" s="1"/>
      <c r="AB542" s="1"/>
      <c r="AG542" t="str">
        <f t="shared" si="99"/>
        <v>Plymouth</v>
      </c>
      <c r="AH542" t="s">
        <v>1038</v>
      </c>
      <c r="AI542">
        <v>2</v>
      </c>
      <c r="AJ542">
        <v>250</v>
      </c>
      <c r="AL542" t="s">
        <v>3913</v>
      </c>
      <c r="AM542" t="s">
        <v>4672</v>
      </c>
      <c r="AN542" t="s">
        <v>4510</v>
      </c>
      <c r="AO542" t="s">
        <v>1055</v>
      </c>
      <c r="AP542" t="str">
        <f t="shared" si="95"/>
        <v>23019</v>
      </c>
      <c r="AQ542" t="s">
        <v>2389</v>
      </c>
      <c r="AR542" t="str">
        <f t="shared" si="98"/>
        <v>2359950</v>
      </c>
      <c r="AV542">
        <v>31.26</v>
      </c>
      <c r="AW542">
        <v>1.32</v>
      </c>
      <c r="AX542">
        <v>29.94</v>
      </c>
    </row>
    <row r="543" spans="1:50" hidden="1" outlineLevel="1">
      <c r="A543" t="s">
        <v>4766</v>
      </c>
      <c r="B543" s="11" t="s">
        <v>3145</v>
      </c>
      <c r="C543" s="1">
        <f t="shared" si="90"/>
        <v>3008</v>
      </c>
      <c r="D543" s="7">
        <f>IF(N543&gt;0, RANK(N543,(N543:P543,Q543:AE543)),0)</f>
        <v>1</v>
      </c>
      <c r="E543" s="7">
        <f>IF(O543&gt;0,RANK(O543,(N543:P543,Q543:AE543)),0)</f>
        <v>2</v>
      </c>
      <c r="F543" s="7">
        <f t="shared" si="91"/>
        <v>3</v>
      </c>
      <c r="G543" s="1">
        <f t="shared" si="97"/>
        <v>25</v>
      </c>
      <c r="H543" s="2">
        <f t="shared" si="96"/>
        <v>8.3111702127659573E-3</v>
      </c>
      <c r="I543" s="8"/>
      <c r="J543" s="2">
        <f t="shared" si="92"/>
        <v>0.49534574468085107</v>
      </c>
      <c r="K543" s="2">
        <f t="shared" si="93"/>
        <v>0.48703457446808512</v>
      </c>
      <c r="L543" s="2">
        <f t="shared" si="94"/>
        <v>1.0970744680851064E-2</v>
      </c>
      <c r="M543" s="2">
        <f t="shared" si="89"/>
        <v>6.6489361702126819E-3</v>
      </c>
      <c r="N543" s="1">
        <v>1490</v>
      </c>
      <c r="O543" s="1">
        <v>1465</v>
      </c>
      <c r="P543" s="1">
        <v>33</v>
      </c>
      <c r="Q543" s="1">
        <v>7</v>
      </c>
      <c r="R543" s="1">
        <v>2</v>
      </c>
      <c r="S543" s="1">
        <v>11</v>
      </c>
      <c r="T543" s="73"/>
      <c r="U543" s="1"/>
      <c r="V543" s="1"/>
      <c r="W543" s="1">
        <v>0</v>
      </c>
      <c r="X543" s="1"/>
      <c r="Y543" s="1"/>
      <c r="Z543" s="1"/>
      <c r="AA543" s="1"/>
      <c r="AB543" s="1"/>
      <c r="AG543" t="str">
        <f t="shared" si="99"/>
        <v>Poland</v>
      </c>
      <c r="AH543" t="s">
        <v>1039</v>
      </c>
      <c r="AI543">
        <v>2</v>
      </c>
      <c r="AJ543">
        <v>453</v>
      </c>
      <c r="AL543" t="s">
        <v>3913</v>
      </c>
      <c r="AM543" t="s">
        <v>3988</v>
      </c>
      <c r="AN543" t="s">
        <v>4019</v>
      </c>
      <c r="AO543" t="s">
        <v>5135</v>
      </c>
      <c r="AP543" t="str">
        <f t="shared" si="95"/>
        <v>23001</v>
      </c>
      <c r="AQ543" t="s">
        <v>2389</v>
      </c>
      <c r="AR543" t="str">
        <f t="shared" si="98"/>
        <v>2360020</v>
      </c>
      <c r="AV543">
        <v>47.16</v>
      </c>
      <c r="AW543">
        <v>4.8499999999999996</v>
      </c>
      <c r="AX543">
        <v>42.31</v>
      </c>
    </row>
    <row r="544" spans="1:50" hidden="1" outlineLevel="1">
      <c r="A544" t="s">
        <v>2358</v>
      </c>
      <c r="B544" s="11" t="s">
        <v>3145</v>
      </c>
      <c r="C544" s="1">
        <f t="shared" si="90"/>
        <v>276</v>
      </c>
      <c r="D544" s="7">
        <f>IF(N544&gt;0, RANK(N544,(N544:P544,Q544:AE544)),0)</f>
        <v>1</v>
      </c>
      <c r="E544" s="7">
        <f>IF(O544&gt;0,RANK(O544,(N544:P544,Q544:AE544)),0)</f>
        <v>2</v>
      </c>
      <c r="F544" s="7">
        <f t="shared" si="91"/>
        <v>0</v>
      </c>
      <c r="G544" s="1">
        <f t="shared" si="97"/>
        <v>2</v>
      </c>
      <c r="H544" s="2">
        <f t="shared" si="96"/>
        <v>7.246376811594203E-3</v>
      </c>
      <c r="I544" s="8"/>
      <c r="J544" s="2">
        <f t="shared" si="92"/>
        <v>0.49637681159420288</v>
      </c>
      <c r="K544" s="2">
        <f t="shared" si="93"/>
        <v>0.4891304347826087</v>
      </c>
      <c r="L544" s="2">
        <f t="shared" si="94"/>
        <v>0</v>
      </c>
      <c r="M544" s="2">
        <f t="shared" si="89"/>
        <v>1.4492753623188415E-2</v>
      </c>
      <c r="N544" s="1">
        <v>137</v>
      </c>
      <c r="O544" s="1">
        <v>135</v>
      </c>
      <c r="P544" s="1">
        <v>0</v>
      </c>
      <c r="Q544" s="1">
        <v>2</v>
      </c>
      <c r="R544" s="1">
        <v>0</v>
      </c>
      <c r="S544" s="1">
        <v>2</v>
      </c>
      <c r="T544" s="73"/>
      <c r="U544" s="1"/>
      <c r="V544" s="1"/>
      <c r="W544" s="1">
        <v>0</v>
      </c>
      <c r="X544" s="1"/>
      <c r="Y544" s="1"/>
      <c r="Z544" s="1"/>
      <c r="AA544" s="1"/>
      <c r="AB544" s="1"/>
      <c r="AG544" t="str">
        <f t="shared" si="99"/>
        <v>Portage Lake</v>
      </c>
      <c r="AH544" t="s">
        <v>762</v>
      </c>
      <c r="AI544">
        <v>2</v>
      </c>
      <c r="AJ544">
        <v>30</v>
      </c>
      <c r="AL544" t="s">
        <v>3913</v>
      </c>
      <c r="AM544" t="s">
        <v>3989</v>
      </c>
      <c r="AN544" t="s">
        <v>31</v>
      </c>
      <c r="AO544" t="s">
        <v>523</v>
      </c>
      <c r="AP544" t="str">
        <f t="shared" si="95"/>
        <v>23003</v>
      </c>
      <c r="AQ544" t="s">
        <v>2389</v>
      </c>
      <c r="AR544" t="str">
        <f t="shared" si="98"/>
        <v>2360300</v>
      </c>
      <c r="AV544">
        <v>34.520000000000003</v>
      </c>
      <c r="AW544">
        <v>3.8</v>
      </c>
      <c r="AX544">
        <v>30.72</v>
      </c>
    </row>
    <row r="545" spans="1:50" hidden="1" outlineLevel="1">
      <c r="A545" t="s">
        <v>4839</v>
      </c>
      <c r="B545" s="11" t="s">
        <v>3145</v>
      </c>
      <c r="C545" s="1">
        <f t="shared" si="90"/>
        <v>811</v>
      </c>
      <c r="D545" s="7">
        <f>IF(N545&gt;0, RANK(N545,(N545:P545,Q545:AE545)),0)</f>
        <v>2</v>
      </c>
      <c r="E545" s="7">
        <f>IF(O545&gt;0,RANK(O545,(N545:P545,Q545:AE545)),0)</f>
        <v>1</v>
      </c>
      <c r="F545" s="7">
        <f t="shared" si="91"/>
        <v>3</v>
      </c>
      <c r="G545" s="1">
        <f t="shared" si="97"/>
        <v>32</v>
      </c>
      <c r="H545" s="2">
        <f t="shared" si="96"/>
        <v>3.9457459926017263E-2</v>
      </c>
      <c r="I545" s="8"/>
      <c r="J545" s="2">
        <f t="shared" si="92"/>
        <v>0.4722564734895191</v>
      </c>
      <c r="K545" s="2">
        <f t="shared" si="93"/>
        <v>0.51171393341553639</v>
      </c>
      <c r="L545" s="2">
        <f t="shared" si="94"/>
        <v>9.8643649815043158E-3</v>
      </c>
      <c r="M545" s="2">
        <f t="shared" si="89"/>
        <v>6.1652281134401341E-3</v>
      </c>
      <c r="N545" s="1">
        <v>383</v>
      </c>
      <c r="O545" s="1">
        <v>415</v>
      </c>
      <c r="P545" s="1">
        <v>8</v>
      </c>
      <c r="Q545" s="1">
        <v>1</v>
      </c>
      <c r="R545" s="1">
        <v>0</v>
      </c>
      <c r="S545" s="1">
        <v>4</v>
      </c>
      <c r="T545" s="73"/>
      <c r="U545" s="1"/>
      <c r="V545" s="1"/>
      <c r="W545" s="1">
        <v>0</v>
      </c>
      <c r="X545" s="1"/>
      <c r="Y545" s="1"/>
      <c r="Z545" s="1"/>
      <c r="AA545" s="1"/>
      <c r="AB545" s="1"/>
      <c r="AG545" t="str">
        <f t="shared" si="99"/>
        <v>Porter</v>
      </c>
      <c r="AH545" t="s">
        <v>2904</v>
      </c>
      <c r="AI545">
        <v>2</v>
      </c>
      <c r="AJ545">
        <v>494</v>
      </c>
      <c r="AL545" t="s">
        <v>3913</v>
      </c>
      <c r="AM545" t="s">
        <v>4671</v>
      </c>
      <c r="AN545" t="s">
        <v>2760</v>
      </c>
      <c r="AO545" t="s">
        <v>425</v>
      </c>
      <c r="AP545" t="str">
        <f t="shared" si="95"/>
        <v>23017</v>
      </c>
      <c r="AQ545" t="s">
        <v>2389</v>
      </c>
      <c r="AR545" t="str">
        <f t="shared" si="98"/>
        <v>2360405</v>
      </c>
      <c r="AV545">
        <v>32.92</v>
      </c>
      <c r="AW545">
        <v>1.43</v>
      </c>
      <c r="AX545">
        <v>31.49</v>
      </c>
    </row>
    <row r="546" spans="1:50" hidden="1" outlineLevel="1">
      <c r="A546" t="s">
        <v>2359</v>
      </c>
      <c r="B546" s="11" t="s">
        <v>3145</v>
      </c>
      <c r="C546" s="1">
        <f t="shared" si="90"/>
        <v>36916</v>
      </c>
      <c r="D546" s="7">
        <f>IF(N546&gt;0, RANK(N546,(N546:P546,Q546:AE546)),0)</f>
        <v>1</v>
      </c>
      <c r="E546" s="7">
        <f>IF(O546&gt;0,RANK(O546,(N546:P546,Q546:AE546)),0)</f>
        <v>2</v>
      </c>
      <c r="F546" s="7">
        <f t="shared" si="91"/>
        <v>3</v>
      </c>
      <c r="G546" s="1">
        <f t="shared" si="97"/>
        <v>17345</v>
      </c>
      <c r="H546" s="2">
        <f t="shared" si="96"/>
        <v>0.46985047134034025</v>
      </c>
      <c r="I546" s="8"/>
      <c r="J546" s="2">
        <f t="shared" si="92"/>
        <v>0.72597247805829446</v>
      </c>
      <c r="K546" s="2">
        <f t="shared" si="93"/>
        <v>0.25612200671795426</v>
      </c>
      <c r="L546" s="2">
        <f t="shared" si="94"/>
        <v>1.0429082240762813E-2</v>
      </c>
      <c r="M546" s="2">
        <f t="shared" si="89"/>
        <v>7.4764329829884648E-3</v>
      </c>
      <c r="N546" s="1">
        <v>26800</v>
      </c>
      <c r="O546" s="1">
        <v>9455</v>
      </c>
      <c r="P546" s="1">
        <v>385</v>
      </c>
      <c r="Q546" s="1">
        <v>113</v>
      </c>
      <c r="R546" s="1">
        <v>21</v>
      </c>
      <c r="S546" s="1">
        <v>142</v>
      </c>
      <c r="T546" s="73"/>
      <c r="U546" s="1"/>
      <c r="V546" s="1"/>
      <c r="W546" s="1">
        <v>0</v>
      </c>
      <c r="X546" s="1"/>
      <c r="Y546" s="1"/>
      <c r="Z546" s="1"/>
      <c r="AA546" s="1"/>
      <c r="AB546" s="1"/>
      <c r="AG546" t="str">
        <f t="shared" si="99"/>
        <v>Portland</v>
      </c>
      <c r="AH546" t="s">
        <v>2450</v>
      </c>
      <c r="AI546">
        <v>1</v>
      </c>
      <c r="AJ546">
        <v>514</v>
      </c>
      <c r="AL546" t="s">
        <v>3913</v>
      </c>
      <c r="AM546" t="s">
        <v>3632</v>
      </c>
      <c r="AN546" t="s">
        <v>5224</v>
      </c>
      <c r="AO546" t="s">
        <v>426</v>
      </c>
      <c r="AP546" t="str">
        <f t="shared" si="95"/>
        <v>23005</v>
      </c>
      <c r="AQ546" t="s">
        <v>4593</v>
      </c>
      <c r="AR546" t="str">
        <f t="shared" si="98"/>
        <v>2360545</v>
      </c>
      <c r="AV546">
        <v>52.57</v>
      </c>
      <c r="AW546">
        <v>31.36</v>
      </c>
      <c r="AX546">
        <v>21.21</v>
      </c>
    </row>
    <row r="547" spans="1:50" hidden="1" outlineLevel="1">
      <c r="A547" t="s">
        <v>2546</v>
      </c>
      <c r="B547" s="11" t="s">
        <v>3145</v>
      </c>
      <c r="C547" s="1">
        <f t="shared" si="90"/>
        <v>1018</v>
      </c>
      <c r="D547" s="7">
        <f>IF(N547&gt;0, RANK(N547,(N547:P547,Q547:AE547)),0)</f>
        <v>1</v>
      </c>
      <c r="E547" s="7">
        <f>IF(O547&gt;0,RANK(O547,(N547:P547,Q547:AE547)),0)</f>
        <v>2</v>
      </c>
      <c r="F547" s="7">
        <f t="shared" si="91"/>
        <v>3</v>
      </c>
      <c r="G547" s="1">
        <f t="shared" si="97"/>
        <v>112</v>
      </c>
      <c r="H547" s="2">
        <f t="shared" si="96"/>
        <v>0.1100196463654224</v>
      </c>
      <c r="I547" s="8"/>
      <c r="J547" s="2">
        <f t="shared" si="92"/>
        <v>0.54715127701375244</v>
      </c>
      <c r="K547" s="2">
        <f t="shared" si="93"/>
        <v>0.43713163064833005</v>
      </c>
      <c r="L547" s="2">
        <f t="shared" si="94"/>
        <v>9.823182711198428E-3</v>
      </c>
      <c r="M547" s="2">
        <f t="shared" si="89"/>
        <v>5.8939096267190873E-3</v>
      </c>
      <c r="N547" s="1">
        <v>557</v>
      </c>
      <c r="O547" s="1">
        <v>445</v>
      </c>
      <c r="P547" s="1">
        <v>10</v>
      </c>
      <c r="Q547" s="1">
        <v>0</v>
      </c>
      <c r="R547" s="1">
        <v>0</v>
      </c>
      <c r="S547" s="1">
        <v>6</v>
      </c>
      <c r="T547" s="73"/>
      <c r="U547" s="1"/>
      <c r="V547" s="1"/>
      <c r="W547" s="1">
        <v>0</v>
      </c>
      <c r="X547" s="1"/>
      <c r="Y547" s="1"/>
      <c r="Z547" s="1"/>
      <c r="AA547" s="1"/>
      <c r="AB547" s="1"/>
      <c r="AG547" t="str">
        <f t="shared" si="99"/>
        <v>Pownal</v>
      </c>
      <c r="AH547" t="s">
        <v>2450</v>
      </c>
      <c r="AI547">
        <v>1</v>
      </c>
      <c r="AJ547">
        <v>484</v>
      </c>
      <c r="AL547" t="s">
        <v>3913</v>
      </c>
      <c r="AM547" t="s">
        <v>3632</v>
      </c>
      <c r="AN547" t="s">
        <v>4264</v>
      </c>
      <c r="AO547" t="s">
        <v>427</v>
      </c>
      <c r="AP547" t="str">
        <f t="shared" si="95"/>
        <v>23005</v>
      </c>
      <c r="AQ547" t="s">
        <v>2389</v>
      </c>
      <c r="AR547" t="str">
        <f t="shared" si="98"/>
        <v>2360685</v>
      </c>
      <c r="AV547">
        <v>22.95</v>
      </c>
      <c r="AW547">
        <v>0.02</v>
      </c>
      <c r="AX547">
        <v>22.94</v>
      </c>
    </row>
    <row r="548" spans="1:50" hidden="1" outlineLevel="1">
      <c r="A548" s="38" t="s">
        <v>2369</v>
      </c>
      <c r="B548" s="11" t="s">
        <v>3145</v>
      </c>
      <c r="C548" s="1">
        <f t="shared" si="90"/>
        <v>86</v>
      </c>
      <c r="D548" s="7">
        <f>IF(N548&gt;0, RANK(N548,(N548:P548,Q548:AE548)),0)</f>
        <v>2</v>
      </c>
      <c r="E548" s="7">
        <f>IF(O548&gt;0,RANK(O548,(N548:P548,Q548:AE548)),0)</f>
        <v>1</v>
      </c>
      <c r="F548" s="7">
        <f t="shared" si="91"/>
        <v>3</v>
      </c>
      <c r="G548" s="1">
        <f t="shared" si="97"/>
        <v>20</v>
      </c>
      <c r="H548" s="2">
        <f t="shared" si="96"/>
        <v>0.23255813953488372</v>
      </c>
      <c r="I548" s="8"/>
      <c r="J548" s="2">
        <f t="shared" si="92"/>
        <v>0.36046511627906974</v>
      </c>
      <c r="K548" s="2">
        <f t="shared" si="93"/>
        <v>0.59302325581395354</v>
      </c>
      <c r="L548" s="2">
        <f t="shared" si="94"/>
        <v>2.3255813953488372E-2</v>
      </c>
      <c r="M548" s="2">
        <f t="shared" si="89"/>
        <v>2.3255813953488344E-2</v>
      </c>
      <c r="N548" s="1">
        <v>31</v>
      </c>
      <c r="O548" s="1">
        <v>51</v>
      </c>
      <c r="P548" s="1">
        <v>2</v>
      </c>
      <c r="Q548" s="1">
        <v>1</v>
      </c>
      <c r="R548" s="1">
        <v>1</v>
      </c>
      <c r="S548" s="1">
        <v>0</v>
      </c>
      <c r="T548" s="73"/>
      <c r="U548" s="1"/>
      <c r="V548" s="1"/>
      <c r="W548" s="1">
        <v>0</v>
      </c>
      <c r="X548" s="1"/>
      <c r="Y548" s="1"/>
      <c r="Z548" s="1"/>
      <c r="AA548" s="1"/>
      <c r="AB548" s="1"/>
      <c r="AG548" t="str">
        <f t="shared" si="99"/>
        <v>Prentiss</v>
      </c>
      <c r="AH548" t="s">
        <v>1038</v>
      </c>
      <c r="AI548">
        <v>2</v>
      </c>
      <c r="AJ548">
        <v>99</v>
      </c>
      <c r="AL548" t="s">
        <v>3913</v>
      </c>
      <c r="AM548" t="s">
        <v>4672</v>
      </c>
      <c r="AN548" t="s">
        <v>4435</v>
      </c>
      <c r="AO548" t="s">
        <v>428</v>
      </c>
      <c r="AP548" t="str">
        <f t="shared" si="95"/>
        <v>23019</v>
      </c>
      <c r="AQ548" t="s">
        <v>4597</v>
      </c>
      <c r="AR548" t="str">
        <f t="shared" si="98"/>
        <v>2360790</v>
      </c>
      <c r="AV548">
        <v>38.39</v>
      </c>
      <c r="AW548">
        <v>0.04</v>
      </c>
      <c r="AX548">
        <v>38.35</v>
      </c>
    </row>
    <row r="549" spans="1:50" hidden="1" outlineLevel="1">
      <c r="A549" t="s">
        <v>4883</v>
      </c>
      <c r="B549" s="11" t="s">
        <v>3145</v>
      </c>
      <c r="C549" s="1">
        <f t="shared" si="90"/>
        <v>4672</v>
      </c>
      <c r="D549" s="7">
        <f>IF(N549&gt;0, RANK(N549,(N549:P549,Q549:AE549)),0)</f>
        <v>1</v>
      </c>
      <c r="E549" s="7">
        <f>IF(O549&gt;0,RANK(O549,(N549:P549,Q549:AE549)),0)</f>
        <v>2</v>
      </c>
      <c r="F549" s="7">
        <f t="shared" si="91"/>
        <v>3</v>
      </c>
      <c r="G549" s="1">
        <f t="shared" si="97"/>
        <v>41</v>
      </c>
      <c r="H549" s="2">
        <f t="shared" si="96"/>
        <v>8.7756849315068497E-3</v>
      </c>
      <c r="I549" s="8"/>
      <c r="J549" s="2">
        <f t="shared" si="92"/>
        <v>0.4942208904109589</v>
      </c>
      <c r="K549" s="2">
        <f t="shared" si="93"/>
        <v>0.48544520547945208</v>
      </c>
      <c r="L549" s="2">
        <f t="shared" si="94"/>
        <v>1.2200342465753425E-2</v>
      </c>
      <c r="M549" s="2">
        <f t="shared" si="89"/>
        <v>8.1335616438356489E-3</v>
      </c>
      <c r="N549" s="1">
        <v>2309</v>
      </c>
      <c r="O549" s="1">
        <v>2268</v>
      </c>
      <c r="P549" s="1">
        <v>57</v>
      </c>
      <c r="Q549" s="1">
        <v>15</v>
      </c>
      <c r="R549" s="1">
        <v>8</v>
      </c>
      <c r="S549" s="1">
        <v>15</v>
      </c>
      <c r="T549" s="73"/>
      <c r="U549" s="1"/>
      <c r="V549" s="1"/>
      <c r="W549" s="1">
        <v>0</v>
      </c>
      <c r="X549" s="1"/>
      <c r="Y549" s="1"/>
      <c r="Z549" s="1"/>
      <c r="AA549" s="1"/>
      <c r="AB549" s="1"/>
      <c r="AG549" t="str">
        <f t="shared" si="99"/>
        <v>Presque Isle</v>
      </c>
      <c r="AH549" t="s">
        <v>762</v>
      </c>
      <c r="AI549">
        <v>2</v>
      </c>
      <c r="AJ549">
        <v>31</v>
      </c>
      <c r="AL549" t="s">
        <v>3913</v>
      </c>
      <c r="AM549" t="s">
        <v>3989</v>
      </c>
      <c r="AN549" t="s">
        <v>4510</v>
      </c>
      <c r="AO549" t="s">
        <v>429</v>
      </c>
      <c r="AP549" t="str">
        <f t="shared" si="95"/>
        <v>23003</v>
      </c>
      <c r="AQ549" t="s">
        <v>4593</v>
      </c>
      <c r="AR549" t="str">
        <f t="shared" si="98"/>
        <v>2360825</v>
      </c>
      <c r="AV549">
        <v>77.55</v>
      </c>
      <c r="AW549">
        <v>1.8</v>
      </c>
      <c r="AX549">
        <v>75.75</v>
      </c>
    </row>
    <row r="550" spans="1:50" hidden="1" outlineLevel="1">
      <c r="A550" t="s">
        <v>1814</v>
      </c>
      <c r="B550" s="11" t="s">
        <v>3145</v>
      </c>
      <c r="C550" s="1">
        <f t="shared" si="90"/>
        <v>451</v>
      </c>
      <c r="D550" s="7">
        <f>IF(N550&gt;0, RANK(N550,(N550:P550,Q550:AE550)),0)</f>
        <v>2</v>
      </c>
      <c r="E550" s="7">
        <f>IF(O550&gt;0,RANK(O550,(N550:P550,Q550:AE550)),0)</f>
        <v>1</v>
      </c>
      <c r="F550" s="7">
        <f t="shared" si="91"/>
        <v>3</v>
      </c>
      <c r="G550" s="1">
        <f t="shared" si="97"/>
        <v>76</v>
      </c>
      <c r="H550" s="2">
        <f t="shared" si="96"/>
        <v>0.16851441241685144</v>
      </c>
      <c r="I550" s="8"/>
      <c r="J550" s="2">
        <f t="shared" si="92"/>
        <v>0.40354767184035478</v>
      </c>
      <c r="K550" s="2">
        <f t="shared" si="93"/>
        <v>0.57206208425720617</v>
      </c>
      <c r="L550" s="2">
        <f t="shared" si="94"/>
        <v>1.1086474501108648E-2</v>
      </c>
      <c r="M550" s="2">
        <f t="shared" si="89"/>
        <v>1.3303769401330398E-2</v>
      </c>
      <c r="N550" s="1">
        <v>182</v>
      </c>
      <c r="O550" s="1">
        <v>258</v>
      </c>
      <c r="P550" s="1">
        <v>5</v>
      </c>
      <c r="Q550" s="1">
        <v>2</v>
      </c>
      <c r="R550" s="1">
        <v>0</v>
      </c>
      <c r="S550" s="1">
        <v>4</v>
      </c>
      <c r="T550" s="73"/>
      <c r="U550" s="1"/>
      <c r="V550" s="1"/>
      <c r="W550" s="1">
        <v>0</v>
      </c>
      <c r="X550" s="1"/>
      <c r="Y550" s="1"/>
      <c r="Z550" s="1"/>
      <c r="AA550" s="1"/>
      <c r="AB550" s="1"/>
      <c r="AG550" t="str">
        <f t="shared" si="99"/>
        <v>Princeton</v>
      </c>
      <c r="AH550" t="s">
        <v>3830</v>
      </c>
      <c r="AI550">
        <v>2</v>
      </c>
      <c r="AJ550">
        <v>142</v>
      </c>
      <c r="AL550" t="s">
        <v>3913</v>
      </c>
      <c r="AM550" t="s">
        <v>3951</v>
      </c>
      <c r="AN550" t="s">
        <v>2017</v>
      </c>
      <c r="AO550" t="s">
        <v>430</v>
      </c>
      <c r="AP550" t="str">
        <f t="shared" si="95"/>
        <v>23029</v>
      </c>
      <c r="AQ550" t="s">
        <v>2389</v>
      </c>
      <c r="AR550" t="str">
        <f t="shared" si="98"/>
        <v>2361035</v>
      </c>
      <c r="AV550">
        <v>42.26</v>
      </c>
      <c r="AW550">
        <v>5.24</v>
      </c>
      <c r="AX550">
        <v>37.01</v>
      </c>
    </row>
    <row r="551" spans="1:50" hidden="1" outlineLevel="1">
      <c r="A551" t="s">
        <v>3387</v>
      </c>
      <c r="B551" s="11" t="s">
        <v>3145</v>
      </c>
      <c r="C551" s="1">
        <f t="shared" si="90"/>
        <v>393</v>
      </c>
      <c r="D551" s="7">
        <f>IF(N551&gt;0, RANK(N551,(N551:P551,Q551:AE551)),0)</f>
        <v>2</v>
      </c>
      <c r="E551" s="7">
        <f>IF(O551&gt;0,RANK(O551,(N551:P551,Q551:AE551)),0)</f>
        <v>1</v>
      </c>
      <c r="F551" s="7">
        <f t="shared" si="91"/>
        <v>3</v>
      </c>
      <c r="G551" s="1">
        <f t="shared" si="97"/>
        <v>16</v>
      </c>
      <c r="H551" s="2">
        <f t="shared" si="96"/>
        <v>4.0712468193384227E-2</v>
      </c>
      <c r="I551" s="8"/>
      <c r="J551" s="2">
        <f t="shared" si="92"/>
        <v>0.4681933842239186</v>
      </c>
      <c r="K551" s="2">
        <f t="shared" si="93"/>
        <v>0.5089058524173028</v>
      </c>
      <c r="L551" s="2">
        <f t="shared" si="94"/>
        <v>1.2722646310432569E-2</v>
      </c>
      <c r="M551" s="2">
        <f t="shared" si="89"/>
        <v>1.0178117048346095E-2</v>
      </c>
      <c r="N551" s="1">
        <v>184</v>
      </c>
      <c r="O551" s="1">
        <v>200</v>
      </c>
      <c r="P551" s="1">
        <v>5</v>
      </c>
      <c r="Q551" s="1">
        <v>0</v>
      </c>
      <c r="R551" s="1">
        <v>2</v>
      </c>
      <c r="S551" s="1">
        <v>2</v>
      </c>
      <c r="T551" s="73"/>
      <c r="U551" s="1"/>
      <c r="V551" s="1"/>
      <c r="W551" s="1">
        <v>0</v>
      </c>
      <c r="X551" s="1"/>
      <c r="Y551" s="1"/>
      <c r="Z551" s="1"/>
      <c r="AA551" s="1"/>
      <c r="AB551" s="1"/>
      <c r="AG551" t="str">
        <f t="shared" si="99"/>
        <v>Prospect</v>
      </c>
      <c r="AH551" t="s">
        <v>4413</v>
      </c>
      <c r="AI551">
        <v>2</v>
      </c>
      <c r="AJ551">
        <v>314</v>
      </c>
      <c r="AL551" t="s">
        <v>3913</v>
      </c>
      <c r="AM551" t="s">
        <v>3950</v>
      </c>
      <c r="AN551" t="s">
        <v>5224</v>
      </c>
      <c r="AO551" t="s">
        <v>431</v>
      </c>
      <c r="AP551" t="str">
        <f t="shared" si="95"/>
        <v>23027</v>
      </c>
      <c r="AQ551" t="s">
        <v>2389</v>
      </c>
      <c r="AR551" t="str">
        <f t="shared" si="98"/>
        <v>2361210</v>
      </c>
      <c r="AV551">
        <v>20.25</v>
      </c>
      <c r="AW551">
        <v>2.15</v>
      </c>
      <c r="AX551">
        <v>18.100000000000001</v>
      </c>
    </row>
    <row r="552" spans="1:50" hidden="1" outlineLevel="1">
      <c r="A552" t="s">
        <v>2734</v>
      </c>
      <c r="B552" s="11" t="s">
        <v>3145</v>
      </c>
      <c r="C552" s="1">
        <f t="shared" si="90"/>
        <v>1089</v>
      </c>
      <c r="D552" s="7">
        <f>IF(N552&gt;0, RANK(N552,(N552:P552,Q552:AE552)),0)</f>
        <v>1</v>
      </c>
      <c r="E552" s="7">
        <f>IF(O552&gt;0,RANK(O552,(N552:P552,Q552:AE552)),0)</f>
        <v>2</v>
      </c>
      <c r="F552" s="7">
        <f t="shared" si="91"/>
        <v>3</v>
      </c>
      <c r="G552" s="1">
        <f t="shared" si="97"/>
        <v>99</v>
      </c>
      <c r="H552" s="2">
        <f t="shared" si="96"/>
        <v>9.0909090909090912E-2</v>
      </c>
      <c r="I552" s="8"/>
      <c r="J552" s="2">
        <f t="shared" si="92"/>
        <v>0.53719008264462809</v>
      </c>
      <c r="K552" s="2">
        <f t="shared" si="93"/>
        <v>0.4462809917355372</v>
      </c>
      <c r="L552" s="2">
        <f t="shared" si="94"/>
        <v>7.3461891643709825E-3</v>
      </c>
      <c r="M552" s="2">
        <f t="shared" si="89"/>
        <v>9.1827364554637296E-3</v>
      </c>
      <c r="N552" s="1">
        <v>585</v>
      </c>
      <c r="O552" s="1">
        <v>486</v>
      </c>
      <c r="P552" s="1">
        <v>8</v>
      </c>
      <c r="Q552" s="1">
        <v>3</v>
      </c>
      <c r="R552" s="1">
        <v>1</v>
      </c>
      <c r="S552" s="1">
        <v>6</v>
      </c>
      <c r="T552" s="73"/>
      <c r="U552" s="1"/>
      <c r="V552" s="1"/>
      <c r="W552" s="1">
        <v>0</v>
      </c>
      <c r="X552" s="1"/>
      <c r="Y552" s="1"/>
      <c r="Z552" s="1"/>
      <c r="AA552" s="1"/>
      <c r="AB552" s="1"/>
      <c r="AG552" t="str">
        <f t="shared" si="99"/>
        <v>Randolph</v>
      </c>
      <c r="AH552" t="s">
        <v>2725</v>
      </c>
      <c r="AI552">
        <v>1</v>
      </c>
      <c r="AJ552">
        <v>415</v>
      </c>
      <c r="AL552" t="s">
        <v>3913</v>
      </c>
      <c r="AM552" t="s">
        <v>3234</v>
      </c>
      <c r="AN552" t="s">
        <v>4264</v>
      </c>
      <c r="AO552" t="s">
        <v>432</v>
      </c>
      <c r="AP552" t="str">
        <f t="shared" si="95"/>
        <v>23011</v>
      </c>
      <c r="AQ552" t="s">
        <v>2389</v>
      </c>
      <c r="AR552" t="str">
        <f t="shared" si="98"/>
        <v>2361700</v>
      </c>
      <c r="AV552">
        <v>2.23</v>
      </c>
      <c r="AW552">
        <v>0.1</v>
      </c>
      <c r="AX552">
        <v>2.13</v>
      </c>
    </row>
    <row r="553" spans="1:50" hidden="1" outlineLevel="1">
      <c r="A553" t="s">
        <v>3432</v>
      </c>
      <c r="B553" s="11" t="s">
        <v>3145</v>
      </c>
      <c r="C553" s="1">
        <f t="shared" si="90"/>
        <v>753</v>
      </c>
      <c r="D553" s="7">
        <f>IF(N553&gt;0, RANK(N553,(N553:P553,Q553:AE553)),0)</f>
        <v>2</v>
      </c>
      <c r="E553" s="7">
        <f>IF(O553&gt;0,RANK(O553,(N553:P553,Q553:AE553)),0)</f>
        <v>1</v>
      </c>
      <c r="F553" s="7">
        <f t="shared" si="91"/>
        <v>3</v>
      </c>
      <c r="G553" s="1">
        <f t="shared" si="97"/>
        <v>145</v>
      </c>
      <c r="H553" s="2">
        <f t="shared" si="96"/>
        <v>0.19256308100929614</v>
      </c>
      <c r="I553" s="8"/>
      <c r="J553" s="2">
        <f t="shared" si="92"/>
        <v>0.39176626826029215</v>
      </c>
      <c r="K553" s="2">
        <f t="shared" si="93"/>
        <v>0.58432934926958835</v>
      </c>
      <c r="L553" s="2">
        <f t="shared" si="94"/>
        <v>1.7264276228419653E-2</v>
      </c>
      <c r="M553" s="2">
        <f t="shared" si="89"/>
        <v>6.6401062416998474E-3</v>
      </c>
      <c r="N553" s="1">
        <v>295</v>
      </c>
      <c r="O553" s="1">
        <v>440</v>
      </c>
      <c r="P553" s="1">
        <v>13</v>
      </c>
      <c r="Q553" s="1">
        <v>1</v>
      </c>
      <c r="R553" s="1">
        <v>3</v>
      </c>
      <c r="S553" s="1">
        <v>1</v>
      </c>
      <c r="T553" s="73"/>
      <c r="U553" s="1"/>
      <c r="V553" s="1"/>
      <c r="W553" s="1">
        <v>0</v>
      </c>
      <c r="X553" s="1"/>
      <c r="Y553" s="1"/>
      <c r="Z553" s="1"/>
      <c r="AA553" s="1"/>
      <c r="AB553" s="1"/>
      <c r="AG553" t="str">
        <f t="shared" si="99"/>
        <v>Rangeley</v>
      </c>
      <c r="AH553" t="s">
        <v>3082</v>
      </c>
      <c r="AI553">
        <v>2</v>
      </c>
      <c r="AJ553">
        <v>188</v>
      </c>
      <c r="AL553" t="s">
        <v>3913</v>
      </c>
      <c r="AM553" t="s">
        <v>2597</v>
      </c>
      <c r="AN553" t="s">
        <v>1514</v>
      </c>
      <c r="AO553" t="s">
        <v>18</v>
      </c>
      <c r="AP553" t="str">
        <f t="shared" si="95"/>
        <v>23007</v>
      </c>
      <c r="AQ553" t="s">
        <v>2389</v>
      </c>
      <c r="AR553" t="str">
        <f t="shared" si="98"/>
        <v>2361840</v>
      </c>
      <c r="AV553">
        <v>55.73</v>
      </c>
      <c r="AW553">
        <v>14.09</v>
      </c>
      <c r="AX553">
        <v>41.64</v>
      </c>
    </row>
    <row r="554" spans="1:50" hidden="1" outlineLevel="1">
      <c r="A554" t="s">
        <v>3432</v>
      </c>
      <c r="B554" s="11" t="s">
        <v>3145</v>
      </c>
      <c r="C554" s="1">
        <f t="shared" si="90"/>
        <v>108</v>
      </c>
      <c r="D554" s="7">
        <f>IF(N554&gt;0, RANK(N554,(N554:P554,Q554:AE554)),0)</f>
        <v>2</v>
      </c>
      <c r="E554" s="7">
        <f>IF(O554&gt;0,RANK(O554,(N554:P554,Q554:AE554)),0)</f>
        <v>1</v>
      </c>
      <c r="F554" s="7">
        <f t="shared" si="91"/>
        <v>0</v>
      </c>
      <c r="G554" s="1">
        <f t="shared" si="97"/>
        <v>19</v>
      </c>
      <c r="H554" s="2">
        <f t="shared" si="96"/>
        <v>0.17592592592592593</v>
      </c>
      <c r="I554" s="8"/>
      <c r="J554" s="2">
        <f t="shared" si="92"/>
        <v>0.40740740740740738</v>
      </c>
      <c r="K554" s="2">
        <f t="shared" si="93"/>
        <v>0.58333333333333337</v>
      </c>
      <c r="L554" s="2">
        <f t="shared" si="94"/>
        <v>0</v>
      </c>
      <c r="M554" s="2">
        <f t="shared" si="89"/>
        <v>9.2592592592591894E-3</v>
      </c>
      <c r="N554" s="1">
        <v>44</v>
      </c>
      <c r="O554" s="1">
        <v>63</v>
      </c>
      <c r="P554" s="1">
        <v>0</v>
      </c>
      <c r="Q554" s="1">
        <v>0</v>
      </c>
      <c r="R554" s="1">
        <v>0</v>
      </c>
      <c r="S554" s="1">
        <v>1</v>
      </c>
      <c r="T554" s="73"/>
      <c r="U554" s="1"/>
      <c r="V554" s="1"/>
      <c r="W554" s="1">
        <v>0</v>
      </c>
      <c r="X554" s="1"/>
      <c r="Y554" s="1"/>
      <c r="Z554" s="1"/>
      <c r="AA554" s="1"/>
      <c r="AB554" s="1"/>
      <c r="AG554" t="str">
        <f t="shared" si="99"/>
        <v>Rangeley</v>
      </c>
      <c r="AH554" t="s">
        <v>3082</v>
      </c>
      <c r="AI554">
        <v>2</v>
      </c>
      <c r="AJ554">
        <v>214</v>
      </c>
      <c r="AL554" t="s">
        <v>3913</v>
      </c>
      <c r="AM554" t="s">
        <v>2597</v>
      </c>
      <c r="AN554" t="s">
        <v>5171</v>
      </c>
      <c r="AO554" t="s">
        <v>606</v>
      </c>
      <c r="AP554" t="str">
        <f t="shared" si="95"/>
        <v>23007</v>
      </c>
      <c r="AQ554" t="s">
        <v>486</v>
      </c>
      <c r="AR554" t="str">
        <f t="shared" si="98"/>
        <v>2361875</v>
      </c>
      <c r="AV554">
        <v>47.41</v>
      </c>
      <c r="AW554">
        <v>6.72</v>
      </c>
      <c r="AX554">
        <v>40.69</v>
      </c>
    </row>
    <row r="555" spans="1:50" hidden="1" outlineLevel="1">
      <c r="A555" t="s">
        <v>2381</v>
      </c>
      <c r="B555" s="11" t="s">
        <v>3145</v>
      </c>
      <c r="C555" s="1">
        <f t="shared" si="90"/>
        <v>2694</v>
      </c>
      <c r="D555" s="7">
        <f>IF(N555&gt;0, RANK(N555,(N555:P555,Q555:AE555)),0)</f>
        <v>2</v>
      </c>
      <c r="E555" s="7">
        <f>IF(O555&gt;0,RANK(O555,(N555:P555,Q555:AE555)),0)</f>
        <v>1</v>
      </c>
      <c r="F555" s="7">
        <f t="shared" si="91"/>
        <v>3</v>
      </c>
      <c r="G555" s="1">
        <f t="shared" si="97"/>
        <v>21</v>
      </c>
      <c r="H555" s="2">
        <f t="shared" si="96"/>
        <v>7.7951002227171495E-3</v>
      </c>
      <c r="I555" s="8"/>
      <c r="J555" s="2">
        <f t="shared" si="92"/>
        <v>0.48775055679287305</v>
      </c>
      <c r="K555" s="2">
        <f t="shared" si="93"/>
        <v>0.49554565701559022</v>
      </c>
      <c r="L555" s="2">
        <f t="shared" si="94"/>
        <v>1.2249443207126948E-2</v>
      </c>
      <c r="M555" s="2">
        <f t="shared" si="89"/>
        <v>4.4543429844097811E-3</v>
      </c>
      <c r="N555" s="1">
        <v>1314</v>
      </c>
      <c r="O555" s="1">
        <v>1335</v>
      </c>
      <c r="P555" s="1">
        <v>33</v>
      </c>
      <c r="Q555" s="1">
        <v>4</v>
      </c>
      <c r="R555" s="1">
        <v>4</v>
      </c>
      <c r="S555" s="1">
        <v>4</v>
      </c>
      <c r="T555" s="73"/>
      <c r="U555" s="1"/>
      <c r="V555" s="1"/>
      <c r="W555" s="1">
        <v>0</v>
      </c>
      <c r="X555" s="1"/>
      <c r="Y555" s="1"/>
      <c r="Z555" s="1"/>
      <c r="AA555" s="1"/>
      <c r="AB555" s="1"/>
      <c r="AG555" t="str">
        <f t="shared" si="99"/>
        <v>Raymond</v>
      </c>
      <c r="AH555" t="s">
        <v>2450</v>
      </c>
      <c r="AI555">
        <v>1</v>
      </c>
      <c r="AJ555">
        <v>473</v>
      </c>
      <c r="AL555" t="s">
        <v>3913</v>
      </c>
      <c r="AM555" t="s">
        <v>3632</v>
      </c>
      <c r="AN555" t="s">
        <v>4202</v>
      </c>
      <c r="AO555" t="s">
        <v>607</v>
      </c>
      <c r="AP555" t="str">
        <f t="shared" si="95"/>
        <v>23005</v>
      </c>
      <c r="AQ555" t="s">
        <v>2389</v>
      </c>
      <c r="AR555" t="str">
        <f t="shared" si="98"/>
        <v>2361945</v>
      </c>
      <c r="AV555">
        <v>46.24</v>
      </c>
      <c r="AW555">
        <v>12.99</v>
      </c>
      <c r="AX555">
        <v>33.25</v>
      </c>
    </row>
    <row r="556" spans="1:50" hidden="1" outlineLevel="1">
      <c r="A556" t="s">
        <v>2030</v>
      </c>
      <c r="B556" s="11" t="s">
        <v>3145</v>
      </c>
      <c r="C556" s="1">
        <f t="shared" si="90"/>
        <v>1657</v>
      </c>
      <c r="D556" s="7">
        <f>IF(N556&gt;0, RANK(N556,(N556:P556,Q556:AE556)),0)</f>
        <v>1</v>
      </c>
      <c r="E556" s="7">
        <f>IF(O556&gt;0,RANK(O556,(N556:P556,Q556:AE556)),0)</f>
        <v>2</v>
      </c>
      <c r="F556" s="7">
        <f t="shared" si="91"/>
        <v>3</v>
      </c>
      <c r="G556" s="1">
        <f t="shared" si="97"/>
        <v>168</v>
      </c>
      <c r="H556" s="2">
        <f t="shared" si="96"/>
        <v>0.10138805069402534</v>
      </c>
      <c r="I556" s="8"/>
      <c r="J556" s="2">
        <f t="shared" si="92"/>
        <v>0.53892576946288473</v>
      </c>
      <c r="K556" s="2">
        <f t="shared" si="93"/>
        <v>0.43753771876885938</v>
      </c>
      <c r="L556" s="2">
        <f t="shared" si="94"/>
        <v>1.6294508147254073E-2</v>
      </c>
      <c r="M556" s="2">
        <f t="shared" si="89"/>
        <v>7.2420036210018128E-3</v>
      </c>
      <c r="N556" s="1">
        <v>893</v>
      </c>
      <c r="O556" s="1">
        <v>725</v>
      </c>
      <c r="P556" s="1">
        <v>27</v>
      </c>
      <c r="Q556" s="1">
        <v>3</v>
      </c>
      <c r="R556" s="1">
        <v>3</v>
      </c>
      <c r="S556" s="1">
        <v>6</v>
      </c>
      <c r="T556" s="73"/>
      <c r="U556" s="1"/>
      <c r="V556" s="1"/>
      <c r="W556" s="1">
        <v>0</v>
      </c>
      <c r="X556" s="1"/>
      <c r="Y556" s="1"/>
      <c r="Z556" s="1"/>
      <c r="AA556" s="1"/>
      <c r="AB556" s="1"/>
      <c r="AG556" t="str">
        <f t="shared" si="99"/>
        <v>Readfield</v>
      </c>
      <c r="AH556" t="s">
        <v>2725</v>
      </c>
      <c r="AI556">
        <v>1</v>
      </c>
      <c r="AJ556">
        <v>368</v>
      </c>
      <c r="AL556" t="s">
        <v>3913</v>
      </c>
      <c r="AM556" t="s">
        <v>3234</v>
      </c>
      <c r="AN556" t="s">
        <v>4202</v>
      </c>
      <c r="AO556" t="s">
        <v>608</v>
      </c>
      <c r="AP556" t="str">
        <f t="shared" si="95"/>
        <v>23011</v>
      </c>
      <c r="AQ556" t="s">
        <v>2389</v>
      </c>
      <c r="AR556" t="str">
        <f t="shared" si="98"/>
        <v>2362190</v>
      </c>
      <c r="AV556">
        <v>31.11</v>
      </c>
      <c r="AW556">
        <v>1.89</v>
      </c>
      <c r="AX556">
        <v>29.22</v>
      </c>
    </row>
    <row r="557" spans="1:50" hidden="1" outlineLevel="1">
      <c r="A557" t="s">
        <v>5231</v>
      </c>
      <c r="B557" s="11" t="s">
        <v>3145</v>
      </c>
      <c r="C557" s="1">
        <f t="shared" si="90"/>
        <v>82</v>
      </c>
      <c r="D557" s="7">
        <f>IF(N557&gt;0, RANK(N557,(N557:P557,Q557:AE557)),0)</f>
        <v>2</v>
      </c>
      <c r="E557" s="7">
        <f>IF(O557&gt;0,RANK(O557,(N557:P557,Q557:AE557)),0)</f>
        <v>1</v>
      </c>
      <c r="F557" s="7">
        <f t="shared" si="91"/>
        <v>3</v>
      </c>
      <c r="G557" s="1">
        <f t="shared" si="97"/>
        <v>39</v>
      </c>
      <c r="H557" s="2">
        <f t="shared" si="96"/>
        <v>0.47560975609756095</v>
      </c>
      <c r="I557" s="8"/>
      <c r="J557" s="2">
        <f t="shared" si="92"/>
        <v>0.25609756097560976</v>
      </c>
      <c r="K557" s="2">
        <f t="shared" si="93"/>
        <v>0.73170731707317072</v>
      </c>
      <c r="L557" s="2">
        <f t="shared" si="94"/>
        <v>1.2195121951219513E-2</v>
      </c>
      <c r="M557" s="2">
        <f t="shared" si="89"/>
        <v>1.0408340855860843E-17</v>
      </c>
      <c r="N557" s="1">
        <v>21</v>
      </c>
      <c r="O557" s="1">
        <v>60</v>
      </c>
      <c r="P557" s="1">
        <v>1</v>
      </c>
      <c r="Q557" s="1">
        <v>0</v>
      </c>
      <c r="R557" s="1">
        <v>0</v>
      </c>
      <c r="S557" s="1">
        <v>0</v>
      </c>
      <c r="T557" s="73"/>
      <c r="U557" s="1"/>
      <c r="V557" s="1"/>
      <c r="W557" s="1">
        <v>0</v>
      </c>
      <c r="X557" s="1"/>
      <c r="Y557" s="1"/>
      <c r="Z557" s="1"/>
      <c r="AA557" s="1"/>
      <c r="AB557" s="1"/>
      <c r="AG557" t="str">
        <f t="shared" si="99"/>
        <v>Reed</v>
      </c>
      <c r="AH557" t="s">
        <v>762</v>
      </c>
      <c r="AI557">
        <v>2</v>
      </c>
      <c r="AJ557">
        <v>79</v>
      </c>
      <c r="AL557" t="s">
        <v>3913</v>
      </c>
      <c r="AM557" t="s">
        <v>3989</v>
      </c>
      <c r="AN557" t="s">
        <v>4435</v>
      </c>
      <c r="AO557" t="s">
        <v>609</v>
      </c>
      <c r="AP557" t="str">
        <f t="shared" si="95"/>
        <v>23003</v>
      </c>
      <c r="AQ557" t="s">
        <v>486</v>
      </c>
      <c r="AR557" t="str">
        <f t="shared" si="98"/>
        <v>2362400</v>
      </c>
      <c r="AV557">
        <v>59.57</v>
      </c>
      <c r="AW557">
        <v>0.21</v>
      </c>
      <c r="AX557">
        <v>59.36</v>
      </c>
    </row>
    <row r="558" spans="1:50" hidden="1" outlineLevel="1">
      <c r="A558" t="s">
        <v>1553</v>
      </c>
      <c r="B558" s="11" t="s">
        <v>3145</v>
      </c>
      <c r="C558" s="1">
        <f t="shared" si="90"/>
        <v>1879</v>
      </c>
      <c r="D558" s="7">
        <f>IF(N558&gt;0, RANK(N558,(N558:P558,Q558:AE558)),0)</f>
        <v>1</v>
      </c>
      <c r="E558" s="7">
        <f>IF(O558&gt;0,RANK(O558,(N558:P558,Q558:AE558)),0)</f>
        <v>2</v>
      </c>
      <c r="F558" s="7">
        <f t="shared" si="91"/>
        <v>3</v>
      </c>
      <c r="G558" s="1">
        <f t="shared" si="97"/>
        <v>40</v>
      </c>
      <c r="H558" s="2">
        <f t="shared" si="96"/>
        <v>2.1287919105907396E-2</v>
      </c>
      <c r="I558" s="8"/>
      <c r="J558" s="2">
        <f t="shared" si="92"/>
        <v>0.49760510910058542</v>
      </c>
      <c r="K558" s="2">
        <f t="shared" si="93"/>
        <v>0.47631718999467804</v>
      </c>
      <c r="L558" s="2">
        <f t="shared" si="94"/>
        <v>1.5433741351782864E-2</v>
      </c>
      <c r="M558" s="2">
        <f t="shared" ref="M558:M621" si="100">IF(C558=0,"-",(1-J558-K558-L558))</f>
        <v>1.0643959552953681E-2</v>
      </c>
      <c r="N558" s="1">
        <v>935</v>
      </c>
      <c r="O558" s="1">
        <v>895</v>
      </c>
      <c r="P558" s="1">
        <v>29</v>
      </c>
      <c r="Q558" s="1">
        <v>5</v>
      </c>
      <c r="R558" s="1">
        <v>0</v>
      </c>
      <c r="S558" s="1">
        <v>15</v>
      </c>
      <c r="T558" s="73"/>
      <c r="U558" s="1"/>
      <c r="V558" s="1"/>
      <c r="W558" s="1">
        <v>0</v>
      </c>
      <c r="X558" s="1"/>
      <c r="Y558" s="1"/>
      <c r="Z558" s="1"/>
      <c r="AA558" s="1"/>
      <c r="AB558" s="1"/>
      <c r="AG558" t="str">
        <f t="shared" si="99"/>
        <v>Richmond</v>
      </c>
      <c r="AH558" t="s">
        <v>1728</v>
      </c>
      <c r="AI558">
        <v>1</v>
      </c>
      <c r="AJ558">
        <v>439</v>
      </c>
      <c r="AL558" t="s">
        <v>3913</v>
      </c>
      <c r="AM558" t="s">
        <v>4351</v>
      </c>
      <c r="AN558" t="s">
        <v>3970</v>
      </c>
      <c r="AO558" t="s">
        <v>1162</v>
      </c>
      <c r="AP558" t="str">
        <f t="shared" si="95"/>
        <v>23023</v>
      </c>
      <c r="AQ558" t="s">
        <v>2389</v>
      </c>
      <c r="AR558" t="str">
        <f t="shared" si="98"/>
        <v>2362645</v>
      </c>
      <c r="AV558">
        <v>31.58</v>
      </c>
      <c r="AW558">
        <v>1.17</v>
      </c>
      <c r="AX558">
        <v>30.4</v>
      </c>
    </row>
    <row r="559" spans="1:50" hidden="1" outlineLevel="1">
      <c r="A559" t="s">
        <v>2122</v>
      </c>
      <c r="B559" s="11" t="s">
        <v>3145</v>
      </c>
      <c r="C559" s="1">
        <f t="shared" si="90"/>
        <v>273</v>
      </c>
      <c r="D559" s="7">
        <f>IF(N559&gt;0, RANK(N559,(N559:P559,Q559:AE559)),0)</f>
        <v>2</v>
      </c>
      <c r="E559" s="7">
        <f>IF(O559&gt;0,RANK(O559,(N559:P559,Q559:AE559)),0)</f>
        <v>1</v>
      </c>
      <c r="F559" s="7">
        <f t="shared" si="91"/>
        <v>3</v>
      </c>
      <c r="G559" s="1">
        <f t="shared" si="97"/>
        <v>37</v>
      </c>
      <c r="H559" s="2">
        <f t="shared" si="96"/>
        <v>0.13553113553113552</v>
      </c>
      <c r="I559" s="8"/>
      <c r="J559" s="2">
        <f t="shared" si="92"/>
        <v>0.4249084249084249</v>
      </c>
      <c r="K559" s="2">
        <f t="shared" si="93"/>
        <v>0.56043956043956045</v>
      </c>
      <c r="L559" s="2">
        <f t="shared" si="94"/>
        <v>1.098901098901099E-2</v>
      </c>
      <c r="M559" s="2">
        <f t="shared" si="100"/>
        <v>3.6630036630036101E-3</v>
      </c>
      <c r="N559" s="1">
        <v>116</v>
      </c>
      <c r="O559" s="1">
        <v>153</v>
      </c>
      <c r="P559" s="1">
        <v>3</v>
      </c>
      <c r="Q559" s="1">
        <v>1</v>
      </c>
      <c r="R559" s="1">
        <v>0</v>
      </c>
      <c r="S559" s="1">
        <v>0</v>
      </c>
      <c r="T559" s="73"/>
      <c r="U559" s="1"/>
      <c r="V559" s="1"/>
      <c r="W559" s="1">
        <v>0</v>
      </c>
      <c r="X559" s="1"/>
      <c r="Y559" s="1"/>
      <c r="Z559" s="1"/>
      <c r="AA559" s="1"/>
      <c r="AB559" s="1"/>
      <c r="AG559" t="str">
        <f t="shared" si="99"/>
        <v>Ripley</v>
      </c>
      <c r="AH559" t="s">
        <v>2304</v>
      </c>
      <c r="AI559">
        <v>2</v>
      </c>
      <c r="AJ559">
        <v>179</v>
      </c>
      <c r="AL559" t="s">
        <v>3913</v>
      </c>
      <c r="AM559" t="s">
        <v>3949</v>
      </c>
      <c r="AN559" t="s">
        <v>4016</v>
      </c>
      <c r="AO559" t="s">
        <v>487</v>
      </c>
      <c r="AP559" t="str">
        <f t="shared" si="95"/>
        <v>23025</v>
      </c>
      <c r="AQ559" t="s">
        <v>2389</v>
      </c>
      <c r="AR559" t="str">
        <f t="shared" si="98"/>
        <v>2362995</v>
      </c>
      <c r="AV559">
        <v>24.95</v>
      </c>
      <c r="AW559">
        <v>0.41</v>
      </c>
      <c r="AX559">
        <v>24.55</v>
      </c>
    </row>
    <row r="560" spans="1:50" hidden="1" outlineLevel="1">
      <c r="A560" t="s">
        <v>1730</v>
      </c>
      <c r="B560" s="11" t="s">
        <v>3145</v>
      </c>
      <c r="C560" s="1">
        <f t="shared" si="90"/>
        <v>286</v>
      </c>
      <c r="D560" s="7">
        <f>IF(N560&gt;0, RANK(N560,(N560:P560,Q560:AE560)),0)</f>
        <v>1</v>
      </c>
      <c r="E560" s="7">
        <f>IF(O560&gt;0,RANK(O560,(N560:P560,Q560:AE560)),0)</f>
        <v>2</v>
      </c>
      <c r="F560" s="7">
        <f t="shared" si="91"/>
        <v>3</v>
      </c>
      <c r="G560" s="1">
        <f t="shared" si="97"/>
        <v>20</v>
      </c>
      <c r="H560" s="2">
        <f t="shared" si="96"/>
        <v>6.9930069930069935E-2</v>
      </c>
      <c r="I560" s="8"/>
      <c r="J560" s="2">
        <f t="shared" si="92"/>
        <v>0.52797202797202802</v>
      </c>
      <c r="K560" s="2">
        <f t="shared" si="93"/>
        <v>0.45804195804195802</v>
      </c>
      <c r="L560" s="2">
        <f t="shared" si="94"/>
        <v>1.3986013986013986E-2</v>
      </c>
      <c r="M560" s="2">
        <f t="shared" si="100"/>
        <v>-2.9490299091605721E-17</v>
      </c>
      <c r="N560" s="1">
        <v>151</v>
      </c>
      <c r="O560" s="1">
        <v>131</v>
      </c>
      <c r="P560" s="1">
        <v>4</v>
      </c>
      <c r="Q560" s="1">
        <v>0</v>
      </c>
      <c r="R560" s="1">
        <v>0</v>
      </c>
      <c r="S560" s="1">
        <v>0</v>
      </c>
      <c r="T560" s="73"/>
      <c r="U560" s="1"/>
      <c r="V560" s="1"/>
      <c r="W560" s="1">
        <v>0</v>
      </c>
      <c r="X560" s="1"/>
      <c r="Y560" s="1"/>
      <c r="Z560" s="1"/>
      <c r="AA560" s="1"/>
      <c r="AB560" s="1"/>
      <c r="AG560" t="str">
        <f t="shared" si="99"/>
        <v>Robbinston</v>
      </c>
      <c r="AH560" t="s">
        <v>3830</v>
      </c>
      <c r="AI560">
        <v>2</v>
      </c>
      <c r="AJ560">
        <v>167</v>
      </c>
      <c r="AL560" t="s">
        <v>3913</v>
      </c>
      <c r="AM560" t="s">
        <v>3951</v>
      </c>
      <c r="AN560" t="s">
        <v>3795</v>
      </c>
      <c r="AO560" t="s">
        <v>488</v>
      </c>
      <c r="AP560" t="str">
        <f t="shared" si="95"/>
        <v>23029</v>
      </c>
      <c r="AQ560" t="s">
        <v>2389</v>
      </c>
      <c r="AR560" t="str">
        <f t="shared" si="98"/>
        <v>2363275</v>
      </c>
      <c r="AV560">
        <v>33.71</v>
      </c>
      <c r="AW560">
        <v>5.53</v>
      </c>
      <c r="AX560">
        <v>28.18</v>
      </c>
    </row>
    <row r="561" spans="1:50" hidden="1" outlineLevel="1">
      <c r="A561" t="s">
        <v>3545</v>
      </c>
      <c r="B561" s="11" t="s">
        <v>3145</v>
      </c>
      <c r="C561" s="1">
        <f t="shared" si="90"/>
        <v>3655</v>
      </c>
      <c r="D561" s="7">
        <f>IF(N561&gt;0, RANK(N561,(N561:P561,Q561:AE561)),0)</f>
        <v>1</v>
      </c>
      <c r="E561" s="7">
        <f>IF(O561&gt;0,RANK(O561,(N561:P561,Q561:AE561)),0)</f>
        <v>2</v>
      </c>
      <c r="F561" s="7">
        <f t="shared" si="91"/>
        <v>3</v>
      </c>
      <c r="G561" s="1">
        <f t="shared" si="97"/>
        <v>580</v>
      </c>
      <c r="H561" s="2">
        <f t="shared" si="96"/>
        <v>0.15868673050615595</v>
      </c>
      <c r="I561" s="8"/>
      <c r="J561" s="2">
        <f t="shared" si="92"/>
        <v>0.56826265389876884</v>
      </c>
      <c r="K561" s="2">
        <f t="shared" si="93"/>
        <v>0.40957592339261284</v>
      </c>
      <c r="L561" s="2">
        <f t="shared" si="94"/>
        <v>1.2859097127222982E-2</v>
      </c>
      <c r="M561" s="2">
        <f t="shared" si="100"/>
        <v>9.3023255813953348E-3</v>
      </c>
      <c r="N561" s="1">
        <v>2077</v>
      </c>
      <c r="O561" s="1">
        <v>1497</v>
      </c>
      <c r="P561" s="1">
        <v>47</v>
      </c>
      <c r="Q561" s="1">
        <v>11</v>
      </c>
      <c r="R561" s="1">
        <v>2</v>
      </c>
      <c r="S561" s="1">
        <v>21</v>
      </c>
      <c r="T561" s="73"/>
      <c r="U561" s="1"/>
      <c r="V561" s="1"/>
      <c r="W561" s="1">
        <v>0</v>
      </c>
      <c r="X561" s="1"/>
      <c r="Y561" s="1"/>
      <c r="Z561" s="1"/>
      <c r="AA561" s="1"/>
      <c r="AB561" s="1"/>
      <c r="AG561" t="str">
        <f t="shared" si="99"/>
        <v>Rockland</v>
      </c>
      <c r="AH561" t="s">
        <v>4308</v>
      </c>
      <c r="AI561">
        <v>1</v>
      </c>
      <c r="AJ561">
        <v>435</v>
      </c>
      <c r="AL561" t="s">
        <v>3913</v>
      </c>
      <c r="AM561" t="s">
        <v>3235</v>
      </c>
      <c r="AN561" t="s">
        <v>4370</v>
      </c>
      <c r="AO561" t="s">
        <v>489</v>
      </c>
      <c r="AP561" t="str">
        <f t="shared" si="95"/>
        <v>23013</v>
      </c>
      <c r="AQ561" t="s">
        <v>4593</v>
      </c>
      <c r="AR561" t="str">
        <f t="shared" si="98"/>
        <v>2363590</v>
      </c>
      <c r="AV561">
        <v>15.1</v>
      </c>
      <c r="AW561">
        <v>2.19</v>
      </c>
      <c r="AX561">
        <v>12.91</v>
      </c>
    </row>
    <row r="562" spans="1:50" hidden="1" outlineLevel="1">
      <c r="A562" t="s">
        <v>2237</v>
      </c>
      <c r="B562" s="11" t="s">
        <v>3145</v>
      </c>
      <c r="C562" s="1">
        <f t="shared" ref="C562:C626" si="101">SUM(N562:AE562)</f>
        <v>2131</v>
      </c>
      <c r="D562" s="7">
        <f>IF(N562&gt;0, RANK(N562,(N562:P562,Q562:AE562)),0)</f>
        <v>1</v>
      </c>
      <c r="E562" s="7">
        <f>IF(O562&gt;0,RANK(O562,(N562:P562,Q562:AE562)),0)</f>
        <v>2</v>
      </c>
      <c r="F562" s="7">
        <f t="shared" ref="F562:F626" si="102">IF(P562&gt;0,RANK(P562,(N562:AE562)),0)</f>
        <v>3</v>
      </c>
      <c r="G562" s="1">
        <f t="shared" si="97"/>
        <v>352</v>
      </c>
      <c r="H562" s="2">
        <f t="shared" si="96"/>
        <v>0.1651806663538245</v>
      </c>
      <c r="I562" s="8"/>
      <c r="J562" s="2">
        <f t="shared" ref="J562:J626" si="103">IF(C562=0,"-",N562/C562)</f>
        <v>0.57437822618488976</v>
      </c>
      <c r="K562" s="2">
        <f t="shared" ref="K562:K626" si="104">IF(C562=0,"-",O562/C562)</f>
        <v>0.40919755983106521</v>
      </c>
      <c r="L562" s="2">
        <f t="shared" ref="L562:L626" si="105">IF(C562=0,"-",P562/C562)</f>
        <v>8.4467386203660247E-3</v>
      </c>
      <c r="M562" s="2">
        <f t="shared" si="100"/>
        <v>7.9774753636790083E-3</v>
      </c>
      <c r="N562" s="1">
        <v>1224</v>
      </c>
      <c r="O562" s="1">
        <v>872</v>
      </c>
      <c r="P562" s="1">
        <v>18</v>
      </c>
      <c r="Q562" s="1">
        <v>4</v>
      </c>
      <c r="R562" s="1">
        <v>0</v>
      </c>
      <c r="S562" s="1">
        <v>13</v>
      </c>
      <c r="T562" s="73"/>
      <c r="U562" s="1"/>
      <c r="V562" s="1"/>
      <c r="W562" s="1">
        <v>0</v>
      </c>
      <c r="X562" s="1"/>
      <c r="Y562" s="1"/>
      <c r="Z562" s="1"/>
      <c r="AA562" s="1"/>
      <c r="AB562" s="1"/>
      <c r="AG562" t="str">
        <f t="shared" si="99"/>
        <v>Rockport</v>
      </c>
      <c r="AH562" t="s">
        <v>4308</v>
      </c>
      <c r="AI562">
        <v>1</v>
      </c>
      <c r="AJ562">
        <v>421</v>
      </c>
      <c r="AL562" t="s">
        <v>3913</v>
      </c>
      <c r="AM562" t="s">
        <v>3235</v>
      </c>
      <c r="AN562" t="s">
        <v>4019</v>
      </c>
      <c r="AO562" t="s">
        <v>490</v>
      </c>
      <c r="AP562" t="str">
        <f t="shared" ref="AP562:AP626" si="106">AL562&amp;AM562</f>
        <v>23013</v>
      </c>
      <c r="AQ562" t="s">
        <v>2389</v>
      </c>
      <c r="AR562" t="str">
        <f t="shared" si="98"/>
        <v>2363660</v>
      </c>
      <c r="AV562">
        <v>34.14</v>
      </c>
      <c r="AW562">
        <v>12.43</v>
      </c>
      <c r="AX562">
        <v>21.71</v>
      </c>
    </row>
    <row r="563" spans="1:50" hidden="1" outlineLevel="1">
      <c r="A563" t="s">
        <v>4984</v>
      </c>
      <c r="B563" s="11" t="s">
        <v>3145</v>
      </c>
      <c r="C563" s="1">
        <f t="shared" si="101"/>
        <v>224</v>
      </c>
      <c r="D563" s="7">
        <f>IF(N563&gt;0, RANK(N563,(N563:P563,Q563:AE563)),0)</f>
        <v>2</v>
      </c>
      <c r="E563" s="7">
        <f>IF(O563&gt;0,RANK(O563,(N563:P563,Q563:AE563)),0)</f>
        <v>1</v>
      </c>
      <c r="F563" s="7">
        <f t="shared" si="102"/>
        <v>3</v>
      </c>
      <c r="G563" s="1">
        <f t="shared" si="97"/>
        <v>75</v>
      </c>
      <c r="H563" s="2">
        <f t="shared" si="96"/>
        <v>0.33482142857142855</v>
      </c>
      <c r="I563" s="8"/>
      <c r="J563" s="2">
        <f t="shared" si="103"/>
        <v>0.3169642857142857</v>
      </c>
      <c r="K563" s="2">
        <f t="shared" si="104"/>
        <v>0.6517857142857143</v>
      </c>
      <c r="L563" s="2">
        <f t="shared" si="105"/>
        <v>2.6785714285714284E-2</v>
      </c>
      <c r="M563" s="2">
        <f t="shared" si="100"/>
        <v>4.4642857142857158E-3</v>
      </c>
      <c r="N563" s="1">
        <v>71</v>
      </c>
      <c r="O563" s="1">
        <v>146</v>
      </c>
      <c r="P563" s="1">
        <v>6</v>
      </c>
      <c r="Q563" s="1">
        <v>0</v>
      </c>
      <c r="R563" s="1">
        <v>1</v>
      </c>
      <c r="S563" s="1">
        <v>0</v>
      </c>
      <c r="T563" s="73"/>
      <c r="U563" s="1"/>
      <c r="V563" s="1"/>
      <c r="W563" s="1">
        <v>0</v>
      </c>
      <c r="X563" s="1"/>
      <c r="Y563" s="1"/>
      <c r="Z563" s="1"/>
      <c r="AA563" s="1"/>
      <c r="AB563" s="1"/>
      <c r="AG563" t="str">
        <f>A563</f>
        <v>Rockwood</v>
      </c>
      <c r="AH563" t="s">
        <v>2304</v>
      </c>
      <c r="AI563">
        <v>2</v>
      </c>
      <c r="AJ563" t="e">
        <v>#N/A</v>
      </c>
      <c r="AL563" t="s">
        <v>3913</v>
      </c>
      <c r="AM563" t="s">
        <v>3949</v>
      </c>
      <c r="AO563">
        <v>63700</v>
      </c>
      <c r="AP563" t="str">
        <f t="shared" si="106"/>
        <v>23025</v>
      </c>
      <c r="AQ563" t="s">
        <v>4597</v>
      </c>
      <c r="AR563" t="str">
        <f t="shared" si="98"/>
        <v>2363700</v>
      </c>
    </row>
    <row r="564" spans="1:50" hidden="1" outlineLevel="1">
      <c r="A564" t="s">
        <v>4485</v>
      </c>
      <c r="B564" s="11" t="s">
        <v>3145</v>
      </c>
      <c r="C564" s="1">
        <f t="shared" si="101"/>
        <v>614</v>
      </c>
      <c r="D564" s="7">
        <f>IF(N564&gt;0, RANK(N564,(N564:P564,Q564:AE564)),0)</f>
        <v>1</v>
      </c>
      <c r="E564" s="7">
        <f>IF(O564&gt;0,RANK(O564,(N564:P564,Q564:AE564)),0)</f>
        <v>2</v>
      </c>
      <c r="F564" s="7">
        <f t="shared" si="102"/>
        <v>3</v>
      </c>
      <c r="G564" s="1">
        <f t="shared" si="97"/>
        <v>29</v>
      </c>
      <c r="H564" s="2">
        <f t="shared" si="96"/>
        <v>4.7231270358306189E-2</v>
      </c>
      <c r="I564" s="8"/>
      <c r="J564" s="2">
        <f t="shared" si="103"/>
        <v>0.50814332247557004</v>
      </c>
      <c r="K564" s="2">
        <f t="shared" si="104"/>
        <v>0.46091205211726383</v>
      </c>
      <c r="L564" s="2">
        <f t="shared" si="105"/>
        <v>1.6286644951140065E-2</v>
      </c>
      <c r="M564" s="2">
        <f t="shared" si="100"/>
        <v>1.4657980456026072E-2</v>
      </c>
      <c r="N564" s="1">
        <v>312</v>
      </c>
      <c r="O564" s="1">
        <v>283</v>
      </c>
      <c r="P564" s="1">
        <v>10</v>
      </c>
      <c r="Q564" s="1">
        <v>5</v>
      </c>
      <c r="R564" s="1">
        <v>0</v>
      </c>
      <c r="S564" s="1">
        <v>4</v>
      </c>
      <c r="T564" s="73"/>
      <c r="U564" s="1"/>
      <c r="V564" s="1"/>
      <c r="W564" s="1">
        <v>0</v>
      </c>
      <c r="X564" s="1"/>
      <c r="Y564" s="1"/>
      <c r="Z564" s="1"/>
      <c r="AA564" s="1"/>
      <c r="AB564" s="1"/>
      <c r="AG564" t="str">
        <f t="shared" si="99"/>
        <v>Rome</v>
      </c>
      <c r="AH564" t="s">
        <v>2725</v>
      </c>
      <c r="AI564">
        <v>1</v>
      </c>
      <c r="AJ564">
        <v>309</v>
      </c>
      <c r="AL564" t="s">
        <v>3913</v>
      </c>
      <c r="AM564" t="s">
        <v>3234</v>
      </c>
      <c r="AN564" t="s">
        <v>4266</v>
      </c>
      <c r="AO564" t="s">
        <v>797</v>
      </c>
      <c r="AP564" t="str">
        <f t="shared" si="106"/>
        <v>23011</v>
      </c>
      <c r="AQ564" t="s">
        <v>2389</v>
      </c>
      <c r="AR564" t="str">
        <f t="shared" si="98"/>
        <v>2363835</v>
      </c>
      <c r="AV564">
        <v>31.74</v>
      </c>
      <c r="AW564">
        <v>6.31</v>
      </c>
      <c r="AX564">
        <v>25.42</v>
      </c>
    </row>
    <row r="565" spans="1:50" hidden="1" outlineLevel="1">
      <c r="A565" t="s">
        <v>3043</v>
      </c>
      <c r="B565" s="11" t="s">
        <v>3145</v>
      </c>
      <c r="C565" s="1">
        <f t="shared" si="101"/>
        <v>167</v>
      </c>
      <c r="D565" s="7">
        <f>IF(N565&gt;0, RANK(N565,(N565:P565,Q565:AE565)),0)</f>
        <v>1</v>
      </c>
      <c r="E565" s="7">
        <f>IF(O565&gt;0,RANK(O565,(N565:P565,Q565:AE565)),0)</f>
        <v>2</v>
      </c>
      <c r="F565" s="7">
        <f t="shared" si="102"/>
        <v>0</v>
      </c>
      <c r="G565" s="1">
        <f t="shared" si="97"/>
        <v>26</v>
      </c>
      <c r="H565" s="2">
        <f t="shared" si="96"/>
        <v>0.15568862275449102</v>
      </c>
      <c r="I565" s="8"/>
      <c r="J565" s="2">
        <f t="shared" si="103"/>
        <v>0.55688622754491013</v>
      </c>
      <c r="K565" s="2">
        <f t="shared" si="104"/>
        <v>0.40119760479041916</v>
      </c>
      <c r="L565" s="2">
        <f t="shared" si="105"/>
        <v>0</v>
      </c>
      <c r="M565" s="2">
        <f t="shared" si="100"/>
        <v>4.1916167664670712E-2</v>
      </c>
      <c r="N565" s="1">
        <v>93</v>
      </c>
      <c r="O565" s="1">
        <v>67</v>
      </c>
      <c r="P565" s="1">
        <v>0</v>
      </c>
      <c r="Q565" s="1">
        <v>1</v>
      </c>
      <c r="R565" s="1">
        <v>0</v>
      </c>
      <c r="S565" s="1">
        <v>6</v>
      </c>
      <c r="T565" s="73"/>
      <c r="U565" s="1"/>
      <c r="V565" s="1"/>
      <c r="W565" s="1">
        <v>0</v>
      </c>
      <c r="X565" s="1"/>
      <c r="Y565" s="1"/>
      <c r="Z565" s="1"/>
      <c r="AA565" s="1"/>
      <c r="AB565" s="1"/>
      <c r="AG565" t="str">
        <f t="shared" si="99"/>
        <v>Roque Bluffs</v>
      </c>
      <c r="AH565" t="s">
        <v>3830</v>
      </c>
      <c r="AI565">
        <v>2</v>
      </c>
      <c r="AJ565">
        <v>297</v>
      </c>
      <c r="AL565" t="s">
        <v>3913</v>
      </c>
      <c r="AM565" t="s">
        <v>3951</v>
      </c>
      <c r="AN565" t="s">
        <v>579</v>
      </c>
      <c r="AO565" t="s">
        <v>1479</v>
      </c>
      <c r="AP565" t="str">
        <f t="shared" si="106"/>
        <v>23029</v>
      </c>
      <c r="AQ565" t="s">
        <v>2389</v>
      </c>
      <c r="AR565" t="str">
        <f t="shared" si="98"/>
        <v>2363940</v>
      </c>
      <c r="AV565">
        <v>19.54</v>
      </c>
      <c r="AW565">
        <v>8.8800000000000008</v>
      </c>
      <c r="AX565">
        <v>10.65</v>
      </c>
    </row>
    <row r="566" spans="1:50" hidden="1" outlineLevel="1">
      <c r="A566" t="s">
        <v>2242</v>
      </c>
      <c r="B566" s="11" t="s">
        <v>3145</v>
      </c>
      <c r="C566" s="1">
        <f t="shared" si="101"/>
        <v>269</v>
      </c>
      <c r="D566" s="7">
        <f>IF(N566&gt;0, RANK(N566,(N566:P566,Q566:AE566)),0)</f>
        <v>1</v>
      </c>
      <c r="E566" s="7">
        <f>IF(O566&gt;0,RANK(O566,(N566:P566,Q566:AE566)),0)</f>
        <v>2</v>
      </c>
      <c r="F566" s="7">
        <f t="shared" si="102"/>
        <v>3</v>
      </c>
      <c r="G566" s="1">
        <f t="shared" si="97"/>
        <v>84</v>
      </c>
      <c r="H566" s="2">
        <f t="shared" si="96"/>
        <v>0.31226765799256506</v>
      </c>
      <c r="I566" s="8"/>
      <c r="J566" s="2">
        <f t="shared" si="103"/>
        <v>0.64312267657992561</v>
      </c>
      <c r="K566" s="2">
        <f t="shared" si="104"/>
        <v>0.33085501858736061</v>
      </c>
      <c r="L566" s="2">
        <f t="shared" si="105"/>
        <v>1.4869888475836431E-2</v>
      </c>
      <c r="M566" s="2">
        <f t="shared" si="100"/>
        <v>1.1152416356877352E-2</v>
      </c>
      <c r="N566" s="1">
        <v>173</v>
      </c>
      <c r="O566" s="1">
        <v>89</v>
      </c>
      <c r="P566" s="1">
        <v>4</v>
      </c>
      <c r="Q566" s="1">
        <v>2</v>
      </c>
      <c r="R566" s="1">
        <v>0</v>
      </c>
      <c r="S566" s="1">
        <v>1</v>
      </c>
      <c r="T566" s="73"/>
      <c r="U566" s="1"/>
      <c r="V566" s="1"/>
      <c r="W566" s="1">
        <v>0</v>
      </c>
      <c r="X566" s="1"/>
      <c r="Y566" s="1"/>
      <c r="Z566" s="1"/>
      <c r="AA566" s="1"/>
      <c r="AB566" s="1"/>
      <c r="AG566" t="str">
        <f t="shared" si="99"/>
        <v>Roxbury</v>
      </c>
      <c r="AH566" t="s">
        <v>2904</v>
      </c>
      <c r="AI566">
        <v>2</v>
      </c>
      <c r="AJ566">
        <v>285</v>
      </c>
      <c r="AL566" t="s">
        <v>3913</v>
      </c>
      <c r="AM566" t="s">
        <v>4671</v>
      </c>
      <c r="AN566" t="s">
        <v>4016</v>
      </c>
      <c r="AO566" t="s">
        <v>1480</v>
      </c>
      <c r="AP566" t="str">
        <f t="shared" si="106"/>
        <v>23017</v>
      </c>
      <c r="AQ566" t="s">
        <v>2389</v>
      </c>
      <c r="AR566" t="str">
        <f t="shared" si="98"/>
        <v>2364185</v>
      </c>
      <c r="AV566">
        <v>44.08</v>
      </c>
      <c r="AW566">
        <v>1.21</v>
      </c>
      <c r="AX566">
        <v>42.88</v>
      </c>
    </row>
    <row r="567" spans="1:50" hidden="1" outlineLevel="1">
      <c r="A567" t="s">
        <v>2070</v>
      </c>
      <c r="B567" s="11" t="s">
        <v>3145</v>
      </c>
      <c r="C567" s="1">
        <f t="shared" si="101"/>
        <v>3297</v>
      </c>
      <c r="D567" s="7">
        <f>IF(N567&gt;0, RANK(N567,(N567:P567,Q567:AE567)),0)</f>
        <v>1</v>
      </c>
      <c r="E567" s="7">
        <f>IF(O567&gt;0,RANK(O567,(N567:P567,Q567:AE567)),0)</f>
        <v>2</v>
      </c>
      <c r="F567" s="7">
        <f t="shared" si="102"/>
        <v>3</v>
      </c>
      <c r="G567" s="1">
        <f t="shared" si="97"/>
        <v>909</v>
      </c>
      <c r="H567" s="2">
        <f t="shared" si="96"/>
        <v>0.27570518653321202</v>
      </c>
      <c r="I567" s="8"/>
      <c r="J567" s="2">
        <f t="shared" si="103"/>
        <v>0.62481043372763123</v>
      </c>
      <c r="K567" s="2">
        <f t="shared" si="104"/>
        <v>0.34910524719441915</v>
      </c>
      <c r="L567" s="2">
        <f t="shared" si="105"/>
        <v>1.7591750075826508E-2</v>
      </c>
      <c r="M567" s="2">
        <f t="shared" si="100"/>
        <v>8.4925690021231057E-3</v>
      </c>
      <c r="N567" s="1">
        <v>2060</v>
      </c>
      <c r="O567" s="1">
        <v>1151</v>
      </c>
      <c r="P567" s="1">
        <v>58</v>
      </c>
      <c r="Q567" s="1">
        <v>8</v>
      </c>
      <c r="R567" s="1">
        <v>4</v>
      </c>
      <c r="S567" s="1">
        <v>16</v>
      </c>
      <c r="T567" s="73"/>
      <c r="U567" s="1"/>
      <c r="V567" s="1"/>
      <c r="W567" s="1">
        <v>0</v>
      </c>
      <c r="X567" s="1"/>
      <c r="Y567" s="1"/>
      <c r="Z567" s="1"/>
      <c r="AA567" s="1"/>
      <c r="AB567" s="1"/>
      <c r="AG567" t="str">
        <f t="shared" si="99"/>
        <v>Rumford</v>
      </c>
      <c r="AH567" t="s">
        <v>2904</v>
      </c>
      <c r="AI567">
        <v>2</v>
      </c>
      <c r="AJ567">
        <v>311</v>
      </c>
      <c r="AL567" t="s">
        <v>3913</v>
      </c>
      <c r="AM567" t="s">
        <v>4671</v>
      </c>
      <c r="AN567" t="s">
        <v>4416</v>
      </c>
      <c r="AO567" t="s">
        <v>1481</v>
      </c>
      <c r="AP567" t="str">
        <f t="shared" si="106"/>
        <v>23017</v>
      </c>
      <c r="AQ567" t="s">
        <v>2389</v>
      </c>
      <c r="AR567" t="str">
        <f t="shared" si="98"/>
        <v>2364290</v>
      </c>
      <c r="AV567">
        <v>69.86</v>
      </c>
      <c r="AW567">
        <v>1.25</v>
      </c>
      <c r="AX567">
        <v>68.61</v>
      </c>
    </row>
    <row r="568" spans="1:50" hidden="1" outlineLevel="1">
      <c r="A568" t="s">
        <v>2071</v>
      </c>
      <c r="B568" s="11" t="s">
        <v>3145</v>
      </c>
      <c r="C568" s="1">
        <f t="shared" si="101"/>
        <v>2522</v>
      </c>
      <c r="D568" s="7">
        <f>IF(N568&gt;0, RANK(N568,(N568:P568,Q568:AE568)),0)</f>
        <v>1</v>
      </c>
      <c r="E568" s="7">
        <f>IF(O568&gt;0,RANK(O568,(N568:P568,Q568:AE568)),0)</f>
        <v>2</v>
      </c>
      <c r="F568" s="7">
        <f t="shared" si="102"/>
        <v>3</v>
      </c>
      <c r="G568" s="1">
        <f t="shared" si="97"/>
        <v>57</v>
      </c>
      <c r="H568" s="2">
        <f t="shared" si="96"/>
        <v>2.2601110229976209E-2</v>
      </c>
      <c r="I568" s="8"/>
      <c r="J568" s="2">
        <f t="shared" si="103"/>
        <v>0.50317208564631244</v>
      </c>
      <c r="K568" s="2">
        <f t="shared" si="104"/>
        <v>0.48057097541633625</v>
      </c>
      <c r="L568" s="2">
        <f t="shared" si="105"/>
        <v>1.070578905630452E-2</v>
      </c>
      <c r="M568" s="2">
        <f t="shared" si="100"/>
        <v>5.5511498810467859E-3</v>
      </c>
      <c r="N568" s="1">
        <v>1269</v>
      </c>
      <c r="O568" s="1">
        <v>1212</v>
      </c>
      <c r="P568" s="1">
        <v>27</v>
      </c>
      <c r="Q568" s="1">
        <v>6</v>
      </c>
      <c r="R568" s="1">
        <v>2</v>
      </c>
      <c r="S568" s="1">
        <v>6</v>
      </c>
      <c r="T568" s="73"/>
      <c r="U568" s="1"/>
      <c r="V568" s="1"/>
      <c r="W568" s="1">
        <v>0</v>
      </c>
      <c r="X568" s="1"/>
      <c r="Y568" s="1"/>
      <c r="Z568" s="1"/>
      <c r="AA568" s="1"/>
      <c r="AB568" s="1"/>
      <c r="AG568" t="str">
        <f t="shared" si="99"/>
        <v>Sabattus</v>
      </c>
      <c r="AH568" t="s">
        <v>1039</v>
      </c>
      <c r="AI568">
        <v>2</v>
      </c>
      <c r="AJ568">
        <v>447</v>
      </c>
      <c r="AL568" t="s">
        <v>3913</v>
      </c>
      <c r="AM568" t="s">
        <v>3988</v>
      </c>
      <c r="AN568" t="s">
        <v>3104</v>
      </c>
      <c r="AO568" t="s">
        <v>1482</v>
      </c>
      <c r="AP568" t="str">
        <f t="shared" si="106"/>
        <v>23001</v>
      </c>
      <c r="AQ568" t="s">
        <v>2389</v>
      </c>
      <c r="AR568" t="str">
        <f t="shared" si="98"/>
        <v>2364570</v>
      </c>
      <c r="AV568">
        <v>26.75</v>
      </c>
      <c r="AW568">
        <v>1.1100000000000001</v>
      </c>
      <c r="AX568">
        <v>25.63</v>
      </c>
    </row>
    <row r="569" spans="1:50" hidden="1" outlineLevel="1">
      <c r="A569" t="s">
        <v>2072</v>
      </c>
      <c r="B569" s="11" t="s">
        <v>3145</v>
      </c>
      <c r="C569" s="1">
        <f t="shared" si="101"/>
        <v>9969</v>
      </c>
      <c r="D569" s="7">
        <f>IF(N569&gt;0, RANK(N569,(N569:P569,Q569:AE569)),0)</f>
        <v>1</v>
      </c>
      <c r="E569" s="7">
        <f>IF(O569&gt;0,RANK(O569,(N569:P569,Q569:AE569)),0)</f>
        <v>2</v>
      </c>
      <c r="F569" s="7">
        <f t="shared" si="102"/>
        <v>3</v>
      </c>
      <c r="G569" s="1">
        <f t="shared" si="97"/>
        <v>1944</v>
      </c>
      <c r="H569" s="2">
        <f t="shared" si="96"/>
        <v>0.19500451399337948</v>
      </c>
      <c r="I569" s="8"/>
      <c r="J569" s="2">
        <f t="shared" si="103"/>
        <v>0.59103219981944022</v>
      </c>
      <c r="K569" s="2">
        <f t="shared" si="104"/>
        <v>0.39602768582606079</v>
      </c>
      <c r="L569" s="2">
        <f t="shared" si="105"/>
        <v>7.6236332631156589E-3</v>
      </c>
      <c r="M569" s="2">
        <f t="shared" si="100"/>
        <v>5.3164810913833294E-3</v>
      </c>
      <c r="N569" s="1">
        <v>5892</v>
      </c>
      <c r="O569" s="1">
        <v>3948</v>
      </c>
      <c r="P569" s="1">
        <v>76</v>
      </c>
      <c r="Q569" s="1">
        <v>23</v>
      </c>
      <c r="R569" s="1">
        <v>2</v>
      </c>
      <c r="S569" s="1">
        <v>28</v>
      </c>
      <c r="T569" s="73"/>
      <c r="U569" s="1"/>
      <c r="V569" s="1"/>
      <c r="W569" s="1">
        <v>0</v>
      </c>
      <c r="X569" s="1"/>
      <c r="Y569" s="1"/>
      <c r="Z569" s="1"/>
      <c r="AA569" s="1"/>
      <c r="AB569" s="1"/>
      <c r="AG569" t="str">
        <f t="shared" si="99"/>
        <v>Saco</v>
      </c>
      <c r="AH569" t="s">
        <v>4359</v>
      </c>
      <c r="AI569">
        <v>1</v>
      </c>
      <c r="AJ569">
        <v>528</v>
      </c>
      <c r="AL569" t="s">
        <v>3913</v>
      </c>
      <c r="AM569" t="s">
        <v>3971</v>
      </c>
      <c r="AN569" t="s">
        <v>4802</v>
      </c>
      <c r="AO569" t="s">
        <v>936</v>
      </c>
      <c r="AP569" t="str">
        <f t="shared" si="106"/>
        <v>23031</v>
      </c>
      <c r="AQ569" t="s">
        <v>4593</v>
      </c>
      <c r="AR569" t="str">
        <f t="shared" si="98"/>
        <v>2364675</v>
      </c>
      <c r="AV569">
        <v>39.35</v>
      </c>
      <c r="AW569">
        <v>0.87</v>
      </c>
      <c r="AX569">
        <v>38.479999999999997</v>
      </c>
    </row>
    <row r="570" spans="1:50" hidden="1" outlineLevel="1">
      <c r="A570" t="s">
        <v>2073</v>
      </c>
      <c r="B570" s="11" t="s">
        <v>3145</v>
      </c>
      <c r="C570" s="1">
        <f t="shared" si="101"/>
        <v>505</v>
      </c>
      <c r="D570" s="7">
        <f>IF(N570&gt;0, RANK(N570,(N570:P570,Q570:AE570)),0)</f>
        <v>1</v>
      </c>
      <c r="E570" s="7">
        <f>IF(O570&gt;0,RANK(O570,(N570:P570,Q570:AE570)),0)</f>
        <v>2</v>
      </c>
      <c r="F570" s="7">
        <f t="shared" si="102"/>
        <v>4</v>
      </c>
      <c r="G570" s="1">
        <f t="shared" si="97"/>
        <v>254</v>
      </c>
      <c r="H570" s="2">
        <f t="shared" si="96"/>
        <v>0.50297029702970297</v>
      </c>
      <c r="I570" s="8"/>
      <c r="J570" s="2">
        <f t="shared" si="103"/>
        <v>0.74653465346534653</v>
      </c>
      <c r="K570" s="2">
        <f t="shared" si="104"/>
        <v>0.24356435643564356</v>
      </c>
      <c r="L570" s="2">
        <f t="shared" si="105"/>
        <v>1.9801980198019802E-3</v>
      </c>
      <c r="M570" s="2">
        <f t="shared" si="100"/>
        <v>7.9207920792079296E-3</v>
      </c>
      <c r="N570" s="1">
        <v>377</v>
      </c>
      <c r="O570" s="1">
        <v>123</v>
      </c>
      <c r="P570" s="1">
        <v>1</v>
      </c>
      <c r="Q570" s="1">
        <v>1</v>
      </c>
      <c r="R570" s="1">
        <v>3</v>
      </c>
      <c r="S570" s="1">
        <v>0</v>
      </c>
      <c r="T570" s="73"/>
      <c r="U570" s="1"/>
      <c r="V570" s="1"/>
      <c r="W570" s="1">
        <v>0</v>
      </c>
      <c r="X570" s="1"/>
      <c r="Y570" s="1"/>
      <c r="Z570" s="1"/>
      <c r="AA570" s="1"/>
      <c r="AB570" s="1"/>
      <c r="AG570" t="str">
        <f t="shared" si="99"/>
        <v>St. Agatha</v>
      </c>
      <c r="AH570" t="s">
        <v>762</v>
      </c>
      <c r="AI570">
        <v>2</v>
      </c>
      <c r="AJ570">
        <v>6</v>
      </c>
      <c r="AL570" t="s">
        <v>3913</v>
      </c>
      <c r="AM570" t="s">
        <v>3989</v>
      </c>
      <c r="AN570" t="s">
        <v>5114</v>
      </c>
      <c r="AO570" t="s">
        <v>1619</v>
      </c>
      <c r="AP570" t="str">
        <f t="shared" si="106"/>
        <v>23003</v>
      </c>
      <c r="AQ570" t="s">
        <v>2389</v>
      </c>
      <c r="AR570" t="str">
        <f t="shared" si="98"/>
        <v>2364780</v>
      </c>
      <c r="AV570">
        <v>34.9</v>
      </c>
      <c r="AW570">
        <v>5.38</v>
      </c>
      <c r="AX570">
        <v>29.51</v>
      </c>
    </row>
    <row r="571" spans="1:50" hidden="1" outlineLevel="1">
      <c r="A571" t="s">
        <v>3460</v>
      </c>
      <c r="B571" s="11" t="s">
        <v>3145</v>
      </c>
      <c r="C571" s="1">
        <f t="shared" si="101"/>
        <v>1042</v>
      </c>
      <c r="D571" s="7">
        <f>IF(N571&gt;0, RANK(N571,(N571:P571,Q571:AE571)),0)</f>
        <v>2</v>
      </c>
      <c r="E571" s="7">
        <f>IF(O571&gt;0,RANK(O571,(N571:P571,Q571:AE571)),0)</f>
        <v>1</v>
      </c>
      <c r="F571" s="7">
        <f t="shared" si="102"/>
        <v>3</v>
      </c>
      <c r="G571" s="1">
        <f t="shared" si="97"/>
        <v>258</v>
      </c>
      <c r="H571" s="2">
        <f t="shared" si="96"/>
        <v>0.24760076775431861</v>
      </c>
      <c r="I571" s="8"/>
      <c r="J571" s="2">
        <f t="shared" si="103"/>
        <v>0.36468330134357008</v>
      </c>
      <c r="K571" s="2">
        <f t="shared" si="104"/>
        <v>0.61228406909788868</v>
      </c>
      <c r="L571" s="2">
        <f t="shared" si="105"/>
        <v>1.2476007677543186E-2</v>
      </c>
      <c r="M571" s="2">
        <f t="shared" si="100"/>
        <v>1.0556621880998054E-2</v>
      </c>
      <c r="N571" s="1">
        <v>380</v>
      </c>
      <c r="O571" s="1">
        <v>638</v>
      </c>
      <c r="P571" s="1">
        <v>13</v>
      </c>
      <c r="Q571" s="1">
        <v>3</v>
      </c>
      <c r="R571" s="1">
        <v>1</v>
      </c>
      <c r="S571" s="1">
        <v>7</v>
      </c>
      <c r="T571" s="73"/>
      <c r="U571" s="1"/>
      <c r="V571" s="1"/>
      <c r="W571" s="1">
        <v>0</v>
      </c>
      <c r="X571" s="1"/>
      <c r="Y571" s="1"/>
      <c r="Z571" s="1"/>
      <c r="AA571" s="1"/>
      <c r="AB571" s="1"/>
      <c r="AG571" t="str">
        <f t="shared" si="99"/>
        <v>St. Albans</v>
      </c>
      <c r="AH571" t="s">
        <v>2304</v>
      </c>
      <c r="AI571">
        <v>2</v>
      </c>
      <c r="AJ571">
        <v>201</v>
      </c>
      <c r="AL571" t="s">
        <v>3913</v>
      </c>
      <c r="AM571" t="s">
        <v>3949</v>
      </c>
      <c r="AN571" t="s">
        <v>4416</v>
      </c>
      <c r="AO571" t="s">
        <v>1552</v>
      </c>
      <c r="AP571" t="str">
        <f t="shared" si="106"/>
        <v>23025</v>
      </c>
      <c r="AQ571" t="s">
        <v>2389</v>
      </c>
      <c r="AR571" t="str">
        <f t="shared" si="98"/>
        <v>2364850</v>
      </c>
      <c r="AV571">
        <v>47.16</v>
      </c>
      <c r="AW571">
        <v>2.31</v>
      </c>
      <c r="AX571">
        <v>44.85</v>
      </c>
    </row>
    <row r="572" spans="1:50" hidden="1" outlineLevel="1">
      <c r="A572" t="s">
        <v>1749</v>
      </c>
      <c r="B572" s="11" t="s">
        <v>3145</v>
      </c>
      <c r="C572" s="1">
        <f t="shared" si="101"/>
        <v>343</v>
      </c>
      <c r="D572" s="7">
        <f>IF(N572&gt;0, RANK(N572,(N572:P572,Q572:AE572)),0)</f>
        <v>1</v>
      </c>
      <c r="E572" s="7">
        <f>IF(O572&gt;0,RANK(O572,(N572:P572,Q572:AE572)),0)</f>
        <v>2</v>
      </c>
      <c r="F572" s="7">
        <f t="shared" si="102"/>
        <v>4</v>
      </c>
      <c r="G572" s="1">
        <f t="shared" si="97"/>
        <v>164</v>
      </c>
      <c r="H572" s="2">
        <f t="shared" si="96"/>
        <v>0.478134110787172</v>
      </c>
      <c r="I572" s="8"/>
      <c r="J572" s="2">
        <f t="shared" si="103"/>
        <v>0.73177842565597673</v>
      </c>
      <c r="K572" s="2">
        <f t="shared" si="104"/>
        <v>0.25364431486880468</v>
      </c>
      <c r="L572" s="2">
        <f t="shared" si="105"/>
        <v>2.9154518950437317E-3</v>
      </c>
      <c r="M572" s="2">
        <f t="shared" si="100"/>
        <v>1.1661807580174864E-2</v>
      </c>
      <c r="N572" s="1">
        <v>251</v>
      </c>
      <c r="O572" s="1">
        <v>87</v>
      </c>
      <c r="P572" s="1">
        <v>1</v>
      </c>
      <c r="Q572" s="1">
        <v>1</v>
      </c>
      <c r="R572" s="1">
        <v>0</v>
      </c>
      <c r="S572" s="1">
        <v>3</v>
      </c>
      <c r="T572" s="73"/>
      <c r="U572" s="1"/>
      <c r="V572" s="1"/>
      <c r="W572" s="1">
        <v>0</v>
      </c>
      <c r="X572" s="1"/>
      <c r="Y572" s="1"/>
      <c r="Z572" s="1"/>
      <c r="AA572" s="1"/>
      <c r="AB572" s="1"/>
      <c r="AG572" t="str">
        <f t="shared" si="99"/>
        <v>St. Francis</v>
      </c>
      <c r="AH572" t="s">
        <v>762</v>
      </c>
      <c r="AI572">
        <v>2</v>
      </c>
      <c r="AJ572">
        <v>9</v>
      </c>
      <c r="AL572" t="s">
        <v>3913</v>
      </c>
      <c r="AM572" t="s">
        <v>3989</v>
      </c>
      <c r="AN572" t="s">
        <v>3804</v>
      </c>
      <c r="AO572" t="s">
        <v>1615</v>
      </c>
      <c r="AP572" t="str">
        <f t="shared" si="106"/>
        <v>23003</v>
      </c>
      <c r="AQ572" t="s">
        <v>2389</v>
      </c>
      <c r="AR572" t="str">
        <f t="shared" si="98"/>
        <v>2365025</v>
      </c>
      <c r="AV572">
        <v>30.41</v>
      </c>
      <c r="AW572">
        <v>0.6</v>
      </c>
      <c r="AX572">
        <v>29.81</v>
      </c>
    </row>
    <row r="573" spans="1:50" hidden="1" outlineLevel="1">
      <c r="A573" t="s">
        <v>3516</v>
      </c>
      <c r="B573" s="11" t="s">
        <v>3145</v>
      </c>
      <c r="C573" s="1">
        <f t="shared" si="101"/>
        <v>1752</v>
      </c>
      <c r="D573" s="7">
        <f>IF(N573&gt;0, RANK(N573,(N573:P573,Q573:AE573)),0)</f>
        <v>1</v>
      </c>
      <c r="E573" s="7">
        <f>IF(O573&gt;0,RANK(O573,(N573:P573,Q573:AE573)),0)</f>
        <v>2</v>
      </c>
      <c r="F573" s="7">
        <f t="shared" si="102"/>
        <v>3</v>
      </c>
      <c r="G573" s="1">
        <f t="shared" si="97"/>
        <v>229</v>
      </c>
      <c r="H573" s="2">
        <f t="shared" si="96"/>
        <v>0.13070776255707764</v>
      </c>
      <c r="I573" s="8"/>
      <c r="J573" s="2">
        <f t="shared" si="103"/>
        <v>0.5519406392694064</v>
      </c>
      <c r="K573" s="2">
        <f t="shared" si="104"/>
        <v>0.42123287671232879</v>
      </c>
      <c r="L573" s="2">
        <f t="shared" si="105"/>
        <v>1.3127853881278538E-2</v>
      </c>
      <c r="M573" s="2">
        <f t="shared" si="100"/>
        <v>1.369863013698628E-2</v>
      </c>
      <c r="N573" s="1">
        <v>967</v>
      </c>
      <c r="O573" s="1">
        <v>738</v>
      </c>
      <c r="P573" s="1">
        <v>23</v>
      </c>
      <c r="Q573" s="1">
        <v>4</v>
      </c>
      <c r="R573" s="1">
        <v>10</v>
      </c>
      <c r="S573" s="1">
        <v>10</v>
      </c>
      <c r="T573" s="73"/>
      <c r="U573" s="1"/>
      <c r="V573" s="1"/>
      <c r="W573" s="1">
        <v>0</v>
      </c>
      <c r="X573" s="1"/>
      <c r="Y573" s="1"/>
      <c r="Z573" s="1"/>
      <c r="AA573" s="1"/>
      <c r="AB573" s="1"/>
      <c r="AG573" t="str">
        <f t="shared" si="99"/>
        <v>St. George</v>
      </c>
      <c r="AH573" t="s">
        <v>4308</v>
      </c>
      <c r="AI573">
        <v>1</v>
      </c>
      <c r="AJ573">
        <v>467</v>
      </c>
      <c r="AL573" t="s">
        <v>3913</v>
      </c>
      <c r="AM573" t="s">
        <v>3235</v>
      </c>
      <c r="AN573" t="s">
        <v>4371</v>
      </c>
      <c r="AO573" t="s">
        <v>1616</v>
      </c>
      <c r="AP573" t="str">
        <f t="shared" si="106"/>
        <v>23013</v>
      </c>
      <c r="AQ573" t="s">
        <v>2389</v>
      </c>
      <c r="AR573" t="str">
        <f t="shared" si="98"/>
        <v>2365130</v>
      </c>
      <c r="AV573">
        <v>158.46</v>
      </c>
      <c r="AW573">
        <v>132.88</v>
      </c>
      <c r="AX573">
        <v>25.58</v>
      </c>
    </row>
    <row r="574" spans="1:50" hidden="1" outlineLevel="1">
      <c r="A574" t="s">
        <v>5232</v>
      </c>
      <c r="B574" s="11" t="s">
        <v>3145</v>
      </c>
      <c r="C574" s="1">
        <f t="shared" si="101"/>
        <v>185</v>
      </c>
      <c r="D574" s="7">
        <f>IF(N574&gt;0, RANK(N574,(N574:P574,Q574:AE574)),0)</f>
        <v>1</v>
      </c>
      <c r="E574" s="7">
        <f>IF(O574&gt;0,RANK(O574,(N574:P574,Q574:AE574)),0)</f>
        <v>2</v>
      </c>
      <c r="F574" s="7">
        <f t="shared" si="102"/>
        <v>3</v>
      </c>
      <c r="G574" s="1">
        <f t="shared" si="97"/>
        <v>66</v>
      </c>
      <c r="H574" s="2">
        <f t="shared" si="96"/>
        <v>0.35675675675675678</v>
      </c>
      <c r="I574" s="8"/>
      <c r="J574" s="2">
        <f t="shared" si="103"/>
        <v>0.66486486486486485</v>
      </c>
      <c r="K574" s="2">
        <f t="shared" si="104"/>
        <v>0.30810810810810813</v>
      </c>
      <c r="L574" s="2">
        <f t="shared" si="105"/>
        <v>1.6216216216216217E-2</v>
      </c>
      <c r="M574" s="2">
        <f t="shared" si="100"/>
        <v>1.0810810810810811E-2</v>
      </c>
      <c r="N574" s="1">
        <v>123</v>
      </c>
      <c r="O574" s="1">
        <v>57</v>
      </c>
      <c r="P574" s="1">
        <v>3</v>
      </c>
      <c r="Q574" s="1">
        <v>1</v>
      </c>
      <c r="R574" s="1">
        <v>0</v>
      </c>
      <c r="S574" s="1">
        <v>1</v>
      </c>
      <c r="T574" s="73"/>
      <c r="U574" s="1"/>
      <c r="V574" s="1"/>
      <c r="W574" s="1">
        <v>0</v>
      </c>
      <c r="X574" s="1"/>
      <c r="Y574" s="1"/>
      <c r="Z574" s="1"/>
      <c r="AA574" s="1"/>
      <c r="AB574" s="1"/>
      <c r="AG574" t="str">
        <f t="shared" si="99"/>
        <v>St. John</v>
      </c>
      <c r="AH574" t="s">
        <v>762</v>
      </c>
      <c r="AI574">
        <v>2</v>
      </c>
      <c r="AJ574">
        <v>8</v>
      </c>
      <c r="AL574" t="s">
        <v>3913</v>
      </c>
      <c r="AM574" t="s">
        <v>3989</v>
      </c>
      <c r="AN574" t="s">
        <v>4363</v>
      </c>
      <c r="AO574" t="s">
        <v>2268</v>
      </c>
      <c r="AP574" t="str">
        <f t="shared" si="106"/>
        <v>23003</v>
      </c>
      <c r="AQ574" t="s">
        <v>486</v>
      </c>
      <c r="AR574" t="str">
        <f t="shared" si="98"/>
        <v>2365200</v>
      </c>
      <c r="AV574">
        <v>51.78</v>
      </c>
      <c r="AW574">
        <v>1.45</v>
      </c>
      <c r="AX574">
        <v>50.33</v>
      </c>
    </row>
    <row r="575" spans="1:50" hidden="1" outlineLevel="1">
      <c r="A575" t="s">
        <v>4751</v>
      </c>
      <c r="B575" s="11" t="s">
        <v>3145</v>
      </c>
      <c r="C575" s="1">
        <f t="shared" si="101"/>
        <v>97</v>
      </c>
      <c r="D575" s="7">
        <f>IF(N575&gt;0, RANK(N575,(N575:P575,Q575:AE575)),0)</f>
        <v>2</v>
      </c>
      <c r="E575" s="7">
        <f>IF(O575&gt;0,RANK(O575,(N575:P575,Q575:AE575)),0)</f>
        <v>1</v>
      </c>
      <c r="F575" s="7">
        <f t="shared" si="102"/>
        <v>0</v>
      </c>
      <c r="G575" s="1">
        <f t="shared" si="97"/>
        <v>23</v>
      </c>
      <c r="H575" s="2">
        <f t="shared" si="96"/>
        <v>0.23711340206185566</v>
      </c>
      <c r="I575" s="8"/>
      <c r="J575" s="2">
        <f t="shared" si="103"/>
        <v>0.38144329896907214</v>
      </c>
      <c r="K575" s="2">
        <f t="shared" si="104"/>
        <v>0.61855670103092786</v>
      </c>
      <c r="L575" s="2">
        <f t="shared" si="105"/>
        <v>0</v>
      </c>
      <c r="M575" s="2">
        <f t="shared" si="100"/>
        <v>0</v>
      </c>
      <c r="N575" s="1">
        <v>37</v>
      </c>
      <c r="O575" s="1">
        <v>60</v>
      </c>
      <c r="P575" s="1">
        <v>0</v>
      </c>
      <c r="Q575" s="1">
        <v>0</v>
      </c>
      <c r="R575" s="1">
        <v>0</v>
      </c>
      <c r="S575" s="1">
        <v>0</v>
      </c>
      <c r="T575" s="73"/>
      <c r="U575" s="1"/>
      <c r="V575" s="1"/>
      <c r="W575" s="1">
        <v>0</v>
      </c>
      <c r="X575" s="1"/>
      <c r="Y575" s="1"/>
      <c r="Z575" s="1"/>
      <c r="AA575" s="1"/>
      <c r="AB575" s="1"/>
      <c r="AG575" t="str">
        <f t="shared" si="99"/>
        <v>Sandy River</v>
      </c>
      <c r="AH575" t="s">
        <v>3082</v>
      </c>
      <c r="AI575">
        <v>2</v>
      </c>
      <c r="AJ575">
        <v>210</v>
      </c>
      <c r="AL575" t="s">
        <v>3913</v>
      </c>
      <c r="AM575" t="s">
        <v>2597</v>
      </c>
      <c r="AN575" t="s">
        <v>5224</v>
      </c>
      <c r="AO575" t="s">
        <v>2269</v>
      </c>
      <c r="AP575" t="str">
        <f t="shared" si="106"/>
        <v>23007</v>
      </c>
      <c r="AQ575" t="s">
        <v>486</v>
      </c>
      <c r="AR575" t="str">
        <f t="shared" si="98"/>
        <v>2365655</v>
      </c>
      <c r="AV575">
        <v>35.270000000000003</v>
      </c>
      <c r="AW575">
        <v>1.1599999999999999</v>
      </c>
      <c r="AX575">
        <v>34.1</v>
      </c>
    </row>
    <row r="576" spans="1:50" hidden="1" outlineLevel="1">
      <c r="A576" t="s">
        <v>3384</v>
      </c>
      <c r="B576" s="11" t="s">
        <v>3145</v>
      </c>
      <c r="C576" s="1">
        <f t="shared" si="101"/>
        <v>10406</v>
      </c>
      <c r="D576" s="7">
        <f>IF(N576&gt;0, RANK(N576,(N576:P576,Q576:AE576)),0)</f>
        <v>1</v>
      </c>
      <c r="E576" s="7">
        <f>IF(O576&gt;0,RANK(O576,(N576:P576,Q576:AE576)),0)</f>
        <v>2</v>
      </c>
      <c r="F576" s="7">
        <f t="shared" si="102"/>
        <v>3</v>
      </c>
      <c r="G576" s="1">
        <f t="shared" si="97"/>
        <v>948</v>
      </c>
      <c r="H576" s="2">
        <f t="shared" si="96"/>
        <v>9.1101287718623872E-2</v>
      </c>
      <c r="I576" s="8"/>
      <c r="J576" s="2">
        <f t="shared" si="103"/>
        <v>0.5364212954064963</v>
      </c>
      <c r="K576" s="2">
        <f t="shared" si="104"/>
        <v>0.44532000768787239</v>
      </c>
      <c r="L576" s="2">
        <f t="shared" si="105"/>
        <v>1.0474726119546416E-2</v>
      </c>
      <c r="M576" s="2">
        <f t="shared" si="100"/>
        <v>7.7839707860848945E-3</v>
      </c>
      <c r="N576" s="1">
        <v>5582</v>
      </c>
      <c r="O576" s="1">
        <v>4634</v>
      </c>
      <c r="P576" s="1">
        <v>109</v>
      </c>
      <c r="Q576" s="1">
        <v>21</v>
      </c>
      <c r="R576" s="1">
        <v>15</v>
      </c>
      <c r="S576" s="1">
        <v>45</v>
      </c>
      <c r="T576" s="73"/>
      <c r="U576" s="1"/>
      <c r="V576" s="1"/>
      <c r="W576" s="1">
        <v>0</v>
      </c>
      <c r="X576" s="1"/>
      <c r="Y576" s="1"/>
      <c r="Z576" s="1"/>
      <c r="AA576" s="1"/>
      <c r="AB576" s="1"/>
      <c r="AG576" t="str">
        <f t="shared" si="99"/>
        <v>Sanford</v>
      </c>
      <c r="AH576" t="s">
        <v>4359</v>
      </c>
      <c r="AI576">
        <v>1</v>
      </c>
      <c r="AJ576">
        <v>535</v>
      </c>
      <c r="AL576" t="s">
        <v>3913</v>
      </c>
      <c r="AM576" t="s">
        <v>3971</v>
      </c>
      <c r="AN576" t="s">
        <v>5225</v>
      </c>
      <c r="AO576" t="s">
        <v>2270</v>
      </c>
      <c r="AP576" t="str">
        <f t="shared" si="106"/>
        <v>23031</v>
      </c>
      <c r="AQ576" t="s">
        <v>2389</v>
      </c>
      <c r="AR576" t="str">
        <f t="shared" si="98"/>
        <v>2365760</v>
      </c>
      <c r="AV576">
        <v>48.72</v>
      </c>
      <c r="AW576">
        <v>0.92</v>
      </c>
      <c r="AX576">
        <v>47.8</v>
      </c>
    </row>
    <row r="577" spans="1:50" hidden="1" outlineLevel="1">
      <c r="A577" t="s">
        <v>2723</v>
      </c>
      <c r="B577" s="11" t="s">
        <v>3145</v>
      </c>
      <c r="C577" s="1">
        <f t="shared" si="101"/>
        <v>694</v>
      </c>
      <c r="D577" s="7">
        <f>IF(N577&gt;0, RANK(N577,(N577:P577,Q577:AE577)),0)</f>
        <v>2</v>
      </c>
      <c r="E577" s="7">
        <f>IF(O577&gt;0,RANK(O577,(N577:P577,Q577:AE577)),0)</f>
        <v>1</v>
      </c>
      <c r="F577" s="7">
        <f t="shared" si="102"/>
        <v>3</v>
      </c>
      <c r="G577" s="1">
        <f t="shared" si="97"/>
        <v>40</v>
      </c>
      <c r="H577" s="2">
        <f t="shared" si="96"/>
        <v>5.7636887608069162E-2</v>
      </c>
      <c r="I577" s="8"/>
      <c r="J577" s="2">
        <f t="shared" si="103"/>
        <v>0.46541786743515851</v>
      </c>
      <c r="K577" s="2">
        <f t="shared" si="104"/>
        <v>0.52305475504322763</v>
      </c>
      <c r="L577" s="2">
        <f t="shared" si="105"/>
        <v>1.0086455331412104E-2</v>
      </c>
      <c r="M577" s="2">
        <f t="shared" si="100"/>
        <v>1.4409221902017093E-3</v>
      </c>
      <c r="N577" s="1">
        <v>323</v>
      </c>
      <c r="O577" s="1">
        <v>363</v>
      </c>
      <c r="P577" s="1">
        <v>7</v>
      </c>
      <c r="Q577" s="1">
        <v>0</v>
      </c>
      <c r="R577" s="1">
        <v>0</v>
      </c>
      <c r="S577" s="1">
        <v>1</v>
      </c>
      <c r="T577" s="73"/>
      <c r="U577" s="1"/>
      <c r="V577" s="1"/>
      <c r="W577" s="1">
        <v>0</v>
      </c>
      <c r="X577" s="1"/>
      <c r="Y577" s="1"/>
      <c r="Z577" s="1"/>
      <c r="AA577" s="1"/>
      <c r="AB577" s="1"/>
      <c r="AG577" t="str">
        <f t="shared" si="99"/>
        <v>Sangerville</v>
      </c>
      <c r="AH577" t="s">
        <v>2975</v>
      </c>
      <c r="AI577">
        <v>2</v>
      </c>
      <c r="AJ577">
        <v>153</v>
      </c>
      <c r="AL577" t="s">
        <v>3913</v>
      </c>
      <c r="AM577" t="s">
        <v>4350</v>
      </c>
      <c r="AN577" t="s">
        <v>1514</v>
      </c>
      <c r="AO577" t="s">
        <v>1201</v>
      </c>
      <c r="AP577" t="str">
        <f t="shared" si="106"/>
        <v>23021</v>
      </c>
      <c r="AQ577" t="s">
        <v>2389</v>
      </c>
      <c r="AR577" t="str">
        <f t="shared" si="98"/>
        <v>2365865</v>
      </c>
      <c r="AV577">
        <v>39.700000000000003</v>
      </c>
      <c r="AW577">
        <v>1.1499999999999999</v>
      </c>
      <c r="AX577">
        <v>38.54</v>
      </c>
    </row>
    <row r="578" spans="1:50" hidden="1" outlineLevel="1">
      <c r="A578" t="s">
        <v>2766</v>
      </c>
      <c r="B578" s="11" t="s">
        <v>3145</v>
      </c>
      <c r="C578" s="1">
        <f t="shared" si="101"/>
        <v>11355</v>
      </c>
      <c r="D578" s="7">
        <f>IF(N578&gt;0, RANK(N578,(N578:P578,Q578:AE578)),0)</f>
        <v>1</v>
      </c>
      <c r="E578" s="7">
        <f>IF(O578&gt;0,RANK(O578,(N578:P578,Q578:AE578)),0)</f>
        <v>2</v>
      </c>
      <c r="F578" s="7">
        <f t="shared" si="102"/>
        <v>3</v>
      </c>
      <c r="G578" s="1">
        <f t="shared" si="97"/>
        <v>82</v>
      </c>
      <c r="H578" s="2">
        <f t="shared" si="96"/>
        <v>7.2214883311316602E-3</v>
      </c>
      <c r="I578" s="8"/>
      <c r="J578" s="2">
        <f t="shared" si="103"/>
        <v>0.49766622633201235</v>
      </c>
      <c r="K578" s="2">
        <f t="shared" si="104"/>
        <v>0.49044473800088068</v>
      </c>
      <c r="L578" s="2">
        <f t="shared" si="105"/>
        <v>7.7498899163364159E-3</v>
      </c>
      <c r="M578" s="2">
        <f t="shared" si="100"/>
        <v>4.1391457507705016E-3</v>
      </c>
      <c r="N578" s="1">
        <v>5651</v>
      </c>
      <c r="O578" s="1">
        <v>5569</v>
      </c>
      <c r="P578" s="1">
        <v>88</v>
      </c>
      <c r="Q578" s="1">
        <v>15</v>
      </c>
      <c r="R578" s="1">
        <v>9</v>
      </c>
      <c r="S578" s="1">
        <v>23</v>
      </c>
      <c r="T578" s="73"/>
      <c r="U578" s="1"/>
      <c r="V578" s="1"/>
      <c r="W578" s="1">
        <v>0</v>
      </c>
      <c r="X578" s="1"/>
      <c r="Y578" s="1"/>
      <c r="Z578" s="1"/>
      <c r="AA578" s="1"/>
      <c r="AB578" s="1"/>
      <c r="AG578" t="str">
        <f t="shared" si="99"/>
        <v>Scarborough</v>
      </c>
      <c r="AH578" t="s">
        <v>2450</v>
      </c>
      <c r="AI578">
        <v>1</v>
      </c>
      <c r="AJ578">
        <v>524</v>
      </c>
      <c r="AL578" t="s">
        <v>3913</v>
      </c>
      <c r="AM578" t="s">
        <v>3632</v>
      </c>
      <c r="AN578" t="s">
        <v>4266</v>
      </c>
      <c r="AO578" t="s">
        <v>1202</v>
      </c>
      <c r="AP578" t="str">
        <f t="shared" si="106"/>
        <v>23005</v>
      </c>
      <c r="AQ578" t="s">
        <v>2389</v>
      </c>
      <c r="AR578" t="str">
        <f t="shared" si="98"/>
        <v>2366145</v>
      </c>
      <c r="AV578">
        <v>55.32</v>
      </c>
      <c r="AW578">
        <v>7.61</v>
      </c>
      <c r="AX578">
        <v>47.71</v>
      </c>
    </row>
    <row r="579" spans="1:50" hidden="1" outlineLevel="1">
      <c r="A579" t="s">
        <v>505</v>
      </c>
      <c r="B579" s="11" t="s">
        <v>3145</v>
      </c>
      <c r="C579" s="1">
        <f t="shared" si="101"/>
        <v>746</v>
      </c>
      <c r="D579" s="7">
        <f>IF(N579&gt;0, RANK(N579,(N579:P579,Q579:AE579)),0)</f>
        <v>1</v>
      </c>
      <c r="E579" s="7">
        <f>IF(O579&gt;0,RANK(O579,(N579:P579,Q579:AE579)),0)</f>
        <v>2</v>
      </c>
      <c r="F579" s="7">
        <f t="shared" si="102"/>
        <v>4</v>
      </c>
      <c r="G579" s="1">
        <f t="shared" si="97"/>
        <v>20</v>
      </c>
      <c r="H579" s="2">
        <f t="shared" ref="H579:H642" si="107">IF(C579&gt;0,G579/C579,0)</f>
        <v>2.6809651474530832E-2</v>
      </c>
      <c r="I579" s="8"/>
      <c r="J579" s="2">
        <f t="shared" si="103"/>
        <v>0.50536193029490617</v>
      </c>
      <c r="K579" s="2">
        <f t="shared" si="104"/>
        <v>0.47855227882037532</v>
      </c>
      <c r="L579" s="2">
        <f t="shared" si="105"/>
        <v>5.3619302949061663E-3</v>
      </c>
      <c r="M579" s="2">
        <f t="shared" si="100"/>
        <v>1.0723860589812343E-2</v>
      </c>
      <c r="N579" s="1">
        <v>377</v>
      </c>
      <c r="O579" s="1">
        <v>357</v>
      </c>
      <c r="P579" s="1">
        <v>4</v>
      </c>
      <c r="Q579" s="1">
        <v>2</v>
      </c>
      <c r="R579" s="1">
        <v>0</v>
      </c>
      <c r="S579" s="1">
        <v>6</v>
      </c>
      <c r="T579" s="73"/>
      <c r="U579" s="1"/>
      <c r="V579" s="1"/>
      <c r="W579" s="1">
        <v>0</v>
      </c>
      <c r="X579" s="1"/>
      <c r="Y579" s="1"/>
      <c r="Z579" s="1"/>
      <c r="AA579" s="1"/>
      <c r="AB579" s="1"/>
      <c r="AG579" t="str">
        <f t="shared" si="99"/>
        <v>Searsmont</v>
      </c>
      <c r="AH579" t="s">
        <v>4413</v>
      </c>
      <c r="AI579">
        <v>2</v>
      </c>
      <c r="AJ579">
        <v>363</v>
      </c>
      <c r="AL579" t="s">
        <v>3913</v>
      </c>
      <c r="AM579" t="s">
        <v>3950</v>
      </c>
      <c r="AN579" t="s">
        <v>4264</v>
      </c>
      <c r="AO579" t="s">
        <v>1203</v>
      </c>
      <c r="AP579" t="str">
        <f t="shared" si="106"/>
        <v>23027</v>
      </c>
      <c r="AQ579" t="s">
        <v>2389</v>
      </c>
      <c r="AR579" t="str">
        <f t="shared" si="98"/>
        <v>2366565</v>
      </c>
      <c r="AV579">
        <v>39.200000000000003</v>
      </c>
      <c r="AW579">
        <v>1.41</v>
      </c>
      <c r="AX579">
        <v>37.79</v>
      </c>
    </row>
    <row r="580" spans="1:50" hidden="1" outlineLevel="1">
      <c r="A580" t="s">
        <v>1968</v>
      </c>
      <c r="B580" s="11" t="s">
        <v>3145</v>
      </c>
      <c r="C580" s="1">
        <f t="shared" si="101"/>
        <v>1504</v>
      </c>
      <c r="D580" s="7">
        <f>IF(N580&gt;0, RANK(N580,(N580:P580,Q580:AE580)),0)</f>
        <v>1</v>
      </c>
      <c r="E580" s="7">
        <f>IF(O580&gt;0,RANK(O580,(N580:P580,Q580:AE580)),0)</f>
        <v>2</v>
      </c>
      <c r="F580" s="7">
        <f t="shared" si="102"/>
        <v>3</v>
      </c>
      <c r="G580" s="1">
        <f t="shared" ref="G580:G643" si="108">IF(C580&gt;0,MAX(N580:P580)-LARGE(N580:P580,2),0)</f>
        <v>32</v>
      </c>
      <c r="H580" s="2">
        <f t="shared" si="107"/>
        <v>2.1276595744680851E-2</v>
      </c>
      <c r="I580" s="8"/>
      <c r="J580" s="2">
        <f t="shared" si="103"/>
        <v>0.50265957446808507</v>
      </c>
      <c r="K580" s="2">
        <f t="shared" si="104"/>
        <v>0.48138297872340424</v>
      </c>
      <c r="L580" s="2">
        <f t="shared" si="105"/>
        <v>5.9840425531914893E-3</v>
      </c>
      <c r="M580" s="2">
        <f t="shared" si="100"/>
        <v>9.9734042553191998E-3</v>
      </c>
      <c r="N580" s="1">
        <v>756</v>
      </c>
      <c r="O580" s="1">
        <v>724</v>
      </c>
      <c r="P580" s="1">
        <v>9</v>
      </c>
      <c r="Q580" s="1">
        <v>6</v>
      </c>
      <c r="R580" s="1">
        <v>0</v>
      </c>
      <c r="S580" s="1">
        <v>9</v>
      </c>
      <c r="T580" s="73"/>
      <c r="U580" s="1"/>
      <c r="V580" s="1"/>
      <c r="W580" s="1">
        <v>0</v>
      </c>
      <c r="X580" s="1"/>
      <c r="Y580" s="1"/>
      <c r="Z580" s="1"/>
      <c r="AA580" s="1"/>
      <c r="AB580" s="1"/>
      <c r="AG580" t="str">
        <f t="shared" si="99"/>
        <v>Searsport</v>
      </c>
      <c r="AH580" t="s">
        <v>4413</v>
      </c>
      <c r="AI580">
        <v>2</v>
      </c>
      <c r="AJ580">
        <v>330</v>
      </c>
      <c r="AL580" t="s">
        <v>3913</v>
      </c>
      <c r="AM580" t="s">
        <v>3950</v>
      </c>
      <c r="AN580" t="s">
        <v>4202</v>
      </c>
      <c r="AO580" t="s">
        <v>1204</v>
      </c>
      <c r="AP580" t="str">
        <f t="shared" si="106"/>
        <v>23027</v>
      </c>
      <c r="AQ580" t="s">
        <v>2389</v>
      </c>
      <c r="AR580" t="str">
        <f t="shared" si="98"/>
        <v>2366635</v>
      </c>
      <c r="AV580">
        <v>42.94</v>
      </c>
      <c r="AW580">
        <v>14.35</v>
      </c>
      <c r="AX580">
        <v>28.6</v>
      </c>
    </row>
    <row r="581" spans="1:50" hidden="1" outlineLevel="1">
      <c r="A581" t="s">
        <v>2685</v>
      </c>
      <c r="B581" s="11" t="s">
        <v>3145</v>
      </c>
      <c r="C581" s="1">
        <f t="shared" si="101"/>
        <v>1071</v>
      </c>
      <c r="D581" s="7">
        <f>IF(N581&gt;0, RANK(N581,(N581:P581,Q581:AE581)),0)</f>
        <v>2</v>
      </c>
      <c r="E581" s="7">
        <f>IF(O581&gt;0,RANK(O581,(N581:P581,Q581:AE581)),0)</f>
        <v>1</v>
      </c>
      <c r="F581" s="7">
        <f t="shared" si="102"/>
        <v>3</v>
      </c>
      <c r="G581" s="1">
        <f t="shared" si="108"/>
        <v>56</v>
      </c>
      <c r="H581" s="2">
        <f t="shared" si="107"/>
        <v>5.2287581699346407E-2</v>
      </c>
      <c r="I581" s="8"/>
      <c r="J581" s="2">
        <f t="shared" si="103"/>
        <v>0.46498599439775912</v>
      </c>
      <c r="K581" s="2">
        <f t="shared" si="104"/>
        <v>0.51727357609710556</v>
      </c>
      <c r="L581" s="2">
        <f t="shared" si="105"/>
        <v>9.3370681605975722E-3</v>
      </c>
      <c r="M581" s="2">
        <f t="shared" si="100"/>
        <v>8.4033613445377523E-3</v>
      </c>
      <c r="N581" s="1">
        <v>498</v>
      </c>
      <c r="O581" s="1">
        <v>554</v>
      </c>
      <c r="P581" s="1">
        <v>10</v>
      </c>
      <c r="Q581" s="1">
        <v>3</v>
      </c>
      <c r="R581" s="1">
        <v>0</v>
      </c>
      <c r="S581" s="1">
        <v>6</v>
      </c>
      <c r="T581" s="73"/>
      <c r="U581" s="1"/>
      <c r="V581" s="1"/>
      <c r="W581" s="1">
        <v>0</v>
      </c>
      <c r="X581" s="1"/>
      <c r="Y581" s="1"/>
      <c r="Z581" s="1"/>
      <c r="AA581" s="1"/>
      <c r="AB581" s="1"/>
      <c r="AG581" t="str">
        <f t="shared" si="99"/>
        <v>Sebago</v>
      </c>
      <c r="AH581" t="s">
        <v>2450</v>
      </c>
      <c r="AI581">
        <v>1</v>
      </c>
      <c r="AJ581">
        <v>481</v>
      </c>
      <c r="AL581" t="s">
        <v>3913</v>
      </c>
      <c r="AM581" t="s">
        <v>3632</v>
      </c>
      <c r="AN581" t="s">
        <v>4533</v>
      </c>
      <c r="AO581" t="s">
        <v>1205</v>
      </c>
      <c r="AP581" t="str">
        <f t="shared" si="106"/>
        <v>23005</v>
      </c>
      <c r="AQ581" t="s">
        <v>2389</v>
      </c>
      <c r="AR581" t="str">
        <f t="shared" si="98"/>
        <v>2366775</v>
      </c>
      <c r="AV581">
        <v>46.1</v>
      </c>
      <c r="AW581">
        <v>13.31</v>
      </c>
      <c r="AX581">
        <v>32.78</v>
      </c>
    </row>
    <row r="582" spans="1:50" hidden="1" outlineLevel="1">
      <c r="A582" t="s">
        <v>3380</v>
      </c>
      <c r="B582" s="11" t="s">
        <v>3145</v>
      </c>
      <c r="C582" s="1">
        <f t="shared" si="101"/>
        <v>393</v>
      </c>
      <c r="D582" s="7">
        <f>IF(N582&gt;0, RANK(N582,(N582:P582,Q582:AE582)),0)</f>
        <v>2</v>
      </c>
      <c r="E582" s="7">
        <f>IF(O582&gt;0,RANK(O582,(N582:P582,Q582:AE582)),0)</f>
        <v>1</v>
      </c>
      <c r="F582" s="7">
        <f t="shared" si="102"/>
        <v>3</v>
      </c>
      <c r="G582" s="1">
        <f t="shared" si="108"/>
        <v>94</v>
      </c>
      <c r="H582" s="2">
        <f t="shared" si="107"/>
        <v>0.23918575063613232</v>
      </c>
      <c r="I582" s="8"/>
      <c r="J582" s="2">
        <f t="shared" si="103"/>
        <v>0.37659033078880405</v>
      </c>
      <c r="K582" s="2">
        <f t="shared" si="104"/>
        <v>0.61577608142493634</v>
      </c>
      <c r="L582" s="2">
        <f t="shared" si="105"/>
        <v>5.0890585241730284E-3</v>
      </c>
      <c r="M582" s="2">
        <f t="shared" si="100"/>
        <v>2.5445292620865263E-3</v>
      </c>
      <c r="N582" s="1">
        <v>148</v>
      </c>
      <c r="O582" s="1">
        <v>242</v>
      </c>
      <c r="P582" s="1">
        <v>2</v>
      </c>
      <c r="Q582" s="1">
        <v>0</v>
      </c>
      <c r="R582" s="1">
        <v>0</v>
      </c>
      <c r="S582" s="1">
        <v>1</v>
      </c>
      <c r="T582" s="73"/>
      <c r="U582" s="1"/>
      <c r="V582" s="1"/>
      <c r="W582" s="1">
        <v>0</v>
      </c>
      <c r="X582" s="1"/>
      <c r="Y582" s="1"/>
      <c r="Z582" s="1"/>
      <c r="AA582" s="1"/>
      <c r="AB582" s="1"/>
      <c r="AG582" t="str">
        <f t="shared" si="99"/>
        <v>Sebec</v>
      </c>
      <c r="AH582" t="s">
        <v>2975</v>
      </c>
      <c r="AI582">
        <v>2</v>
      </c>
      <c r="AJ582">
        <v>136</v>
      </c>
      <c r="AL582" t="s">
        <v>3913</v>
      </c>
      <c r="AM582" t="s">
        <v>4350</v>
      </c>
      <c r="AN582" t="s">
        <v>5224</v>
      </c>
      <c r="AO582" t="s">
        <v>566</v>
      </c>
      <c r="AP582" t="str">
        <f t="shared" si="106"/>
        <v>23021</v>
      </c>
      <c r="AQ582" t="s">
        <v>2389</v>
      </c>
      <c r="AR582" t="str">
        <f t="shared" si="98"/>
        <v>2366950</v>
      </c>
      <c r="AV582">
        <v>37.979999999999997</v>
      </c>
      <c r="AW582">
        <v>0.98</v>
      </c>
      <c r="AX582">
        <v>37</v>
      </c>
    </row>
    <row r="583" spans="1:50" hidden="1" outlineLevel="1">
      <c r="A583" t="s">
        <v>4752</v>
      </c>
      <c r="B583" s="11" t="s">
        <v>3145</v>
      </c>
      <c r="C583" s="1">
        <f t="shared" si="101"/>
        <v>35</v>
      </c>
      <c r="D583" s="7">
        <f>IF(N583&gt;0, RANK(N583,(N583:P583,Q583:AE583)),0)</f>
        <v>1</v>
      </c>
      <c r="E583" s="7">
        <f>IF(O583&gt;0,RANK(O583,(N583:P583,Q583:AE583)),0)</f>
        <v>2</v>
      </c>
      <c r="F583" s="7">
        <f t="shared" si="102"/>
        <v>3</v>
      </c>
      <c r="G583" s="1">
        <f t="shared" si="108"/>
        <v>2</v>
      </c>
      <c r="H583" s="2">
        <f t="shared" si="107"/>
        <v>5.7142857142857141E-2</v>
      </c>
      <c r="I583" s="8"/>
      <c r="J583" s="2">
        <f t="shared" si="103"/>
        <v>0.51428571428571423</v>
      </c>
      <c r="K583" s="2">
        <f t="shared" si="104"/>
        <v>0.45714285714285713</v>
      </c>
      <c r="L583" s="2">
        <f t="shared" si="105"/>
        <v>2.8571428571428571E-2</v>
      </c>
      <c r="M583" s="2">
        <f t="shared" si="100"/>
        <v>6.591949208711867E-17</v>
      </c>
      <c r="N583" s="1">
        <v>18</v>
      </c>
      <c r="O583" s="1">
        <v>16</v>
      </c>
      <c r="P583" s="1">
        <v>1</v>
      </c>
      <c r="Q583" s="1">
        <v>0</v>
      </c>
      <c r="R583" s="1">
        <v>0</v>
      </c>
      <c r="S583" s="1">
        <v>0</v>
      </c>
      <c r="T583" s="73"/>
      <c r="U583" s="1"/>
      <c r="V583" s="1"/>
      <c r="W583" s="1">
        <v>0</v>
      </c>
      <c r="X583" s="1"/>
      <c r="Y583" s="1"/>
      <c r="Z583" s="1"/>
      <c r="AA583" s="1"/>
      <c r="AB583" s="1"/>
      <c r="AG583" t="str">
        <f t="shared" si="99"/>
        <v>Seboeis</v>
      </c>
      <c r="AH583" t="s">
        <v>1038</v>
      </c>
      <c r="AI583">
        <v>2</v>
      </c>
      <c r="AJ583">
        <v>111</v>
      </c>
      <c r="AL583" t="s">
        <v>3913</v>
      </c>
      <c r="AM583" t="s">
        <v>4672</v>
      </c>
      <c r="AN583" t="s">
        <v>5114</v>
      </c>
      <c r="AO583" t="s">
        <v>1483</v>
      </c>
      <c r="AP583" t="str">
        <f t="shared" si="106"/>
        <v>23019</v>
      </c>
      <c r="AQ583" t="s">
        <v>486</v>
      </c>
      <c r="AR583" t="str">
        <f t="shared" ref="AR583:AR646" si="109">AL583&amp;AO583</f>
        <v>2367160</v>
      </c>
      <c r="AV583">
        <v>41.72</v>
      </c>
      <c r="AW583">
        <v>1.72</v>
      </c>
      <c r="AX583">
        <v>40</v>
      </c>
    </row>
    <row r="584" spans="1:50" hidden="1" outlineLevel="1">
      <c r="A584" t="s">
        <v>531</v>
      </c>
      <c r="B584" s="11" t="s">
        <v>3145</v>
      </c>
      <c r="C584" s="1">
        <f t="shared" si="101"/>
        <v>738</v>
      </c>
      <c r="D584" s="7">
        <f>IF(N584&gt;0, RANK(N584,(N584:P584,Q584:AE584)),0)</f>
        <v>1</v>
      </c>
      <c r="E584" s="7">
        <f>IF(O584&gt;0,RANK(O584,(N584:P584,Q584:AE584)),0)</f>
        <v>2</v>
      </c>
      <c r="F584" s="7">
        <f t="shared" si="102"/>
        <v>3</v>
      </c>
      <c r="G584" s="1">
        <f t="shared" si="108"/>
        <v>154</v>
      </c>
      <c r="H584" s="2">
        <f t="shared" si="107"/>
        <v>0.20867208672086721</v>
      </c>
      <c r="I584" s="8"/>
      <c r="J584" s="2">
        <f t="shared" si="103"/>
        <v>0.59620596205962062</v>
      </c>
      <c r="K584" s="2">
        <f t="shared" si="104"/>
        <v>0.38753387533875339</v>
      </c>
      <c r="L584" s="2">
        <f t="shared" si="105"/>
        <v>6.7750677506775072E-3</v>
      </c>
      <c r="M584" s="2">
        <f t="shared" si="100"/>
        <v>9.4850948509484865E-3</v>
      </c>
      <c r="N584" s="1">
        <v>440</v>
      </c>
      <c r="O584" s="1">
        <v>286</v>
      </c>
      <c r="P584" s="1">
        <v>5</v>
      </c>
      <c r="Q584" s="1">
        <v>2</v>
      </c>
      <c r="R584" s="1">
        <v>1</v>
      </c>
      <c r="S584" s="1">
        <v>4</v>
      </c>
      <c r="T584" s="73"/>
      <c r="U584" s="1"/>
      <c r="V584" s="1"/>
      <c r="W584" s="1">
        <v>0</v>
      </c>
      <c r="X584" s="1"/>
      <c r="Y584" s="1"/>
      <c r="Z584" s="1"/>
      <c r="AA584" s="1"/>
      <c r="AB584" s="1"/>
      <c r="AG584" t="str">
        <f t="shared" si="99"/>
        <v>Sedgwick</v>
      </c>
      <c r="AH584" t="s">
        <v>5079</v>
      </c>
      <c r="AI584">
        <v>2</v>
      </c>
      <c r="AJ584">
        <v>371</v>
      </c>
      <c r="AL584" t="s">
        <v>3913</v>
      </c>
      <c r="AM584" t="s">
        <v>3218</v>
      </c>
      <c r="AN584" t="s">
        <v>4016</v>
      </c>
      <c r="AO584" t="s">
        <v>5154</v>
      </c>
      <c r="AP584" t="str">
        <f t="shared" si="106"/>
        <v>23009</v>
      </c>
      <c r="AQ584" t="s">
        <v>2389</v>
      </c>
      <c r="AR584" t="str">
        <f t="shared" si="109"/>
        <v>2367300</v>
      </c>
      <c r="AV584">
        <v>31.08</v>
      </c>
      <c r="AW584">
        <v>4.0599999999999996</v>
      </c>
      <c r="AX584">
        <v>27.02</v>
      </c>
    </row>
    <row r="585" spans="1:50" hidden="1" outlineLevel="1">
      <c r="A585" t="s">
        <v>2770</v>
      </c>
      <c r="B585" s="11" t="s">
        <v>3145</v>
      </c>
      <c r="C585" s="1">
        <f t="shared" si="101"/>
        <v>1538</v>
      </c>
      <c r="D585" s="7">
        <f>IF(N585&gt;0, RANK(N585,(N585:P585,Q585:AE585)),0)</f>
        <v>1</v>
      </c>
      <c r="E585" s="7">
        <f>IF(O585&gt;0,RANK(O585,(N585:P585,Q585:AE585)),0)</f>
        <v>2</v>
      </c>
      <c r="F585" s="7">
        <f t="shared" si="102"/>
        <v>3</v>
      </c>
      <c r="G585" s="1">
        <f t="shared" si="108"/>
        <v>13</v>
      </c>
      <c r="H585" s="2">
        <f t="shared" si="107"/>
        <v>8.4525357607282189E-3</v>
      </c>
      <c r="I585" s="8"/>
      <c r="J585" s="2">
        <f t="shared" si="103"/>
        <v>0.49219765929778936</v>
      </c>
      <c r="K585" s="2">
        <f t="shared" si="104"/>
        <v>0.48374512353706112</v>
      </c>
      <c r="L585" s="2">
        <f t="shared" si="105"/>
        <v>1.3654096228868661E-2</v>
      </c>
      <c r="M585" s="2">
        <f t="shared" si="100"/>
        <v>1.0403120936280864E-2</v>
      </c>
      <c r="N585" s="1">
        <v>757</v>
      </c>
      <c r="O585" s="1">
        <v>744</v>
      </c>
      <c r="P585" s="1">
        <v>21</v>
      </c>
      <c r="Q585" s="1">
        <v>2</v>
      </c>
      <c r="R585" s="1">
        <v>5</v>
      </c>
      <c r="S585" s="1">
        <v>9</v>
      </c>
      <c r="T585" s="73"/>
      <c r="U585" s="1"/>
      <c r="V585" s="1"/>
      <c r="W585" s="1">
        <v>0</v>
      </c>
      <c r="X585" s="1"/>
      <c r="Y585" s="1"/>
      <c r="Z585" s="1"/>
      <c r="AA585" s="1"/>
      <c r="AB585" s="1"/>
      <c r="AG585" t="str">
        <f t="shared" si="99"/>
        <v>Shapleigh</v>
      </c>
      <c r="AH585" t="s">
        <v>4359</v>
      </c>
      <c r="AI585">
        <v>1</v>
      </c>
      <c r="AJ585">
        <v>526</v>
      </c>
      <c r="AL585" t="s">
        <v>3913</v>
      </c>
      <c r="AM585" t="s">
        <v>3971</v>
      </c>
      <c r="AN585" t="s">
        <v>833</v>
      </c>
      <c r="AO585" t="s">
        <v>1484</v>
      </c>
      <c r="AP585" t="str">
        <f t="shared" si="106"/>
        <v>23031</v>
      </c>
      <c r="AQ585" t="s">
        <v>2389</v>
      </c>
      <c r="AR585" t="str">
        <f t="shared" si="109"/>
        <v>2367475</v>
      </c>
      <c r="AV585">
        <v>41.24</v>
      </c>
      <c r="AW585">
        <v>2.4300000000000002</v>
      </c>
      <c r="AX585">
        <v>38.81</v>
      </c>
    </row>
    <row r="586" spans="1:50" hidden="1" outlineLevel="1">
      <c r="A586" t="s">
        <v>1193</v>
      </c>
      <c r="B586" s="11" t="s">
        <v>3145</v>
      </c>
      <c r="C586" s="1">
        <f t="shared" si="101"/>
        <v>521</v>
      </c>
      <c r="D586" s="7">
        <f>IF(N586&gt;0, RANK(N586,(N586:P586,Q586:AE586)),0)</f>
        <v>2</v>
      </c>
      <c r="E586" s="7">
        <f>IF(O586&gt;0,RANK(O586,(N586:P586,Q586:AE586)),0)</f>
        <v>1</v>
      </c>
      <c r="F586" s="7">
        <f t="shared" si="102"/>
        <v>3</v>
      </c>
      <c r="G586" s="1">
        <f t="shared" si="108"/>
        <v>190</v>
      </c>
      <c r="H586" s="2">
        <f t="shared" si="107"/>
        <v>0.36468330134357008</v>
      </c>
      <c r="I586" s="8"/>
      <c r="J586" s="2">
        <f t="shared" si="103"/>
        <v>0.30710172744721687</v>
      </c>
      <c r="K586" s="2">
        <f t="shared" si="104"/>
        <v>0.67178502879078694</v>
      </c>
      <c r="L586" s="2">
        <f t="shared" si="105"/>
        <v>1.9193857965451054E-2</v>
      </c>
      <c r="M586" s="2">
        <f t="shared" si="100"/>
        <v>1.919385796545138E-3</v>
      </c>
      <c r="N586" s="1">
        <v>160</v>
      </c>
      <c r="O586" s="1">
        <v>350</v>
      </c>
      <c r="P586" s="1">
        <v>10</v>
      </c>
      <c r="Q586" s="1">
        <v>1</v>
      </c>
      <c r="R586" s="1">
        <v>0</v>
      </c>
      <c r="S586" s="1">
        <v>0</v>
      </c>
      <c r="T586" s="73"/>
      <c r="U586" s="1"/>
      <c r="V586" s="1"/>
      <c r="W586" s="1">
        <v>0</v>
      </c>
      <c r="X586" s="1"/>
      <c r="Y586" s="1"/>
      <c r="Z586" s="1"/>
      <c r="AA586" s="1"/>
      <c r="AB586" s="1"/>
      <c r="AG586" t="str">
        <f t="shared" ref="AG586:AG649" si="110">A586</f>
        <v>Sherman</v>
      </c>
      <c r="AH586" t="s">
        <v>762</v>
      </c>
      <c r="AI586">
        <v>2</v>
      </c>
      <c r="AJ586">
        <v>71</v>
      </c>
      <c r="AL586" t="s">
        <v>3913</v>
      </c>
      <c r="AM586" t="s">
        <v>3989</v>
      </c>
      <c r="AN586" t="s">
        <v>5073</v>
      </c>
      <c r="AO586" t="s">
        <v>1485</v>
      </c>
      <c r="AP586" t="str">
        <f t="shared" si="106"/>
        <v>23003</v>
      </c>
      <c r="AQ586" t="s">
        <v>2389</v>
      </c>
      <c r="AR586" t="str">
        <f t="shared" si="109"/>
        <v>2367790</v>
      </c>
      <c r="AV586">
        <v>40.81</v>
      </c>
      <c r="AW586">
        <v>0.49</v>
      </c>
      <c r="AX586">
        <v>40.32</v>
      </c>
    </row>
    <row r="587" spans="1:50" hidden="1" outlineLevel="1">
      <c r="A587" t="s">
        <v>2816</v>
      </c>
      <c r="B587" s="11" t="s">
        <v>3145</v>
      </c>
      <c r="C587" s="1">
        <f t="shared" si="101"/>
        <v>131</v>
      </c>
      <c r="D587" s="7">
        <f>IF(N587&gt;0, RANK(N587,(N587:P587,Q587:AE587)),0)</f>
        <v>2</v>
      </c>
      <c r="E587" s="7">
        <f>IF(O587&gt;0,RANK(O587,(N587:P587,Q587:AE587)),0)</f>
        <v>1</v>
      </c>
      <c r="F587" s="7">
        <f t="shared" si="102"/>
        <v>4</v>
      </c>
      <c r="G587" s="1">
        <f t="shared" si="108"/>
        <v>32</v>
      </c>
      <c r="H587" s="2">
        <f t="shared" si="107"/>
        <v>0.24427480916030533</v>
      </c>
      <c r="I587" s="8"/>
      <c r="J587" s="2">
        <f t="shared" si="103"/>
        <v>0.35877862595419846</v>
      </c>
      <c r="K587" s="2">
        <f t="shared" si="104"/>
        <v>0.60305343511450382</v>
      </c>
      <c r="L587" s="2">
        <f t="shared" si="105"/>
        <v>1.5267175572519083E-2</v>
      </c>
      <c r="M587" s="2">
        <f t="shared" si="100"/>
        <v>2.2900763358778581E-2</v>
      </c>
      <c r="N587" s="1">
        <v>47</v>
      </c>
      <c r="O587" s="1">
        <v>79</v>
      </c>
      <c r="P587" s="1">
        <v>2</v>
      </c>
      <c r="Q587" s="1">
        <v>0</v>
      </c>
      <c r="R587" s="1">
        <v>0</v>
      </c>
      <c r="S587" s="1">
        <v>3</v>
      </c>
      <c r="T587" s="73"/>
      <c r="U587" s="1"/>
      <c r="V587" s="1"/>
      <c r="W587" s="1">
        <v>0</v>
      </c>
      <c r="X587" s="1"/>
      <c r="Y587" s="1"/>
      <c r="Z587" s="1"/>
      <c r="AA587" s="1"/>
      <c r="AB587" s="1"/>
      <c r="AG587" t="str">
        <f t="shared" si="110"/>
        <v>Shirley</v>
      </c>
      <c r="AH587" t="s">
        <v>2975</v>
      </c>
      <c r="AI587">
        <v>2</v>
      </c>
      <c r="AJ587">
        <v>115</v>
      </c>
      <c r="AL587" t="s">
        <v>3913</v>
      </c>
      <c r="AM587" t="s">
        <v>4350</v>
      </c>
      <c r="AN587" t="s">
        <v>4264</v>
      </c>
      <c r="AO587" t="s">
        <v>1495</v>
      </c>
      <c r="AP587" t="str">
        <f t="shared" si="106"/>
        <v>23021</v>
      </c>
      <c r="AQ587" t="s">
        <v>2389</v>
      </c>
      <c r="AR587" t="str">
        <f t="shared" si="109"/>
        <v>2368140</v>
      </c>
      <c r="AV587">
        <v>53.78</v>
      </c>
      <c r="AW587">
        <v>0.87</v>
      </c>
      <c r="AX587">
        <v>52.9</v>
      </c>
    </row>
    <row r="588" spans="1:50" hidden="1" outlineLevel="1">
      <c r="A588" t="s">
        <v>3382</v>
      </c>
      <c r="B588" s="11" t="s">
        <v>3145</v>
      </c>
      <c r="C588" s="1">
        <f t="shared" si="101"/>
        <v>2325</v>
      </c>
      <c r="D588" s="7">
        <f>IF(N588&gt;0, RANK(N588,(N588:P588,Q588:AE588)),0)</f>
        <v>2</v>
      </c>
      <c r="E588" s="7">
        <f>IF(O588&gt;0,RANK(O588,(N588:P588,Q588:AE588)),0)</f>
        <v>1</v>
      </c>
      <c r="F588" s="7">
        <f t="shared" si="102"/>
        <v>3</v>
      </c>
      <c r="G588" s="1">
        <f t="shared" si="108"/>
        <v>131</v>
      </c>
      <c r="H588" s="2">
        <f t="shared" si="107"/>
        <v>5.6344086021505375E-2</v>
      </c>
      <c r="I588" s="8"/>
      <c r="J588" s="2">
        <f t="shared" si="103"/>
        <v>0.46322580645161288</v>
      </c>
      <c r="K588" s="2">
        <f t="shared" si="104"/>
        <v>0.51956989247311824</v>
      </c>
      <c r="L588" s="2">
        <f t="shared" si="105"/>
        <v>8.6021505376344086E-3</v>
      </c>
      <c r="M588" s="2">
        <f t="shared" si="100"/>
        <v>8.6021505376345266E-3</v>
      </c>
      <c r="N588" s="1">
        <v>1077</v>
      </c>
      <c r="O588" s="1">
        <v>1208</v>
      </c>
      <c r="P588" s="1">
        <v>20</v>
      </c>
      <c r="Q588" s="1">
        <v>4</v>
      </c>
      <c r="R588" s="1">
        <v>4</v>
      </c>
      <c r="S588" s="1">
        <v>12</v>
      </c>
      <c r="T588" s="73"/>
      <c r="U588" s="1"/>
      <c r="V588" s="1"/>
      <c r="W588" s="1">
        <v>0</v>
      </c>
      <c r="X588" s="1"/>
      <c r="Y588" s="1"/>
      <c r="Z588" s="1"/>
      <c r="AA588" s="1"/>
      <c r="AB588" s="1"/>
      <c r="AG588" t="str">
        <f t="shared" si="110"/>
        <v>Sidney</v>
      </c>
      <c r="AH588" t="s">
        <v>2725</v>
      </c>
      <c r="AI588">
        <v>1</v>
      </c>
      <c r="AJ588">
        <v>347</v>
      </c>
      <c r="AL588" t="s">
        <v>3913</v>
      </c>
      <c r="AM588" t="s">
        <v>3234</v>
      </c>
      <c r="AN588" t="s">
        <v>4533</v>
      </c>
      <c r="AO588" t="s">
        <v>1231</v>
      </c>
      <c r="AP588" t="str">
        <f t="shared" si="106"/>
        <v>23011</v>
      </c>
      <c r="AQ588" t="s">
        <v>2389</v>
      </c>
      <c r="AR588" t="str">
        <f t="shared" si="109"/>
        <v>2368385</v>
      </c>
      <c r="AV588">
        <v>45.53</v>
      </c>
      <c r="AW588">
        <v>3.3</v>
      </c>
      <c r="AX588">
        <v>42.23</v>
      </c>
    </row>
    <row r="589" spans="1:50" hidden="1" outlineLevel="1">
      <c r="A589" t="s">
        <v>5219</v>
      </c>
      <c r="B589" s="11" t="s">
        <v>3145</v>
      </c>
      <c r="C589" s="1">
        <f t="shared" si="101"/>
        <v>143</v>
      </c>
      <c r="D589" s="7">
        <f>IF(N589&gt;0, RANK(N589,(N589:P589,Q589:AE589)),0)</f>
        <v>1</v>
      </c>
      <c r="E589" s="7">
        <f>IF(O589&gt;0,RANK(O589,(N589:P589,Q589:AE589)),0)</f>
        <v>2</v>
      </c>
      <c r="F589" s="7">
        <f t="shared" si="102"/>
        <v>3</v>
      </c>
      <c r="G589" s="1">
        <f t="shared" si="108"/>
        <v>80</v>
      </c>
      <c r="H589" s="2">
        <f t="shared" si="107"/>
        <v>0.55944055944055948</v>
      </c>
      <c r="I589" s="8"/>
      <c r="J589" s="2">
        <f t="shared" si="103"/>
        <v>0.76923076923076927</v>
      </c>
      <c r="K589" s="2">
        <f t="shared" si="104"/>
        <v>0.20979020979020979</v>
      </c>
      <c r="L589" s="2">
        <f t="shared" si="105"/>
        <v>1.3986013986013986E-2</v>
      </c>
      <c r="M589" s="2">
        <f t="shared" si="100"/>
        <v>6.9930069930069488E-3</v>
      </c>
      <c r="N589" s="1">
        <v>110</v>
      </c>
      <c r="O589" s="1">
        <v>30</v>
      </c>
      <c r="P589" s="1">
        <v>2</v>
      </c>
      <c r="Q589" s="1">
        <v>0</v>
      </c>
      <c r="R589" s="1">
        <v>0</v>
      </c>
      <c r="S589" s="1">
        <v>1</v>
      </c>
      <c r="T589" s="73"/>
      <c r="U589" s="1"/>
      <c r="V589" s="1"/>
      <c r="W589" s="1">
        <v>0</v>
      </c>
      <c r="X589" s="1"/>
      <c r="Y589" s="1"/>
      <c r="Z589" s="1"/>
      <c r="AA589" s="1"/>
      <c r="AB589" s="1"/>
      <c r="AG589" t="str">
        <f>A589</f>
        <v>Sinclair</v>
      </c>
      <c r="AH589" t="s">
        <v>762</v>
      </c>
      <c r="AI589">
        <v>2</v>
      </c>
      <c r="AJ589" t="e">
        <v>#N/A</v>
      </c>
      <c r="AL589" t="s">
        <v>3913</v>
      </c>
      <c r="AM589" t="s">
        <v>3989</v>
      </c>
      <c r="AO589">
        <v>68400</v>
      </c>
      <c r="AP589" t="str">
        <f t="shared" si="106"/>
        <v>23003</v>
      </c>
      <c r="AQ589" t="s">
        <v>4597</v>
      </c>
      <c r="AR589" t="str">
        <f t="shared" si="109"/>
        <v>2368400</v>
      </c>
    </row>
    <row r="590" spans="1:50" hidden="1" outlineLevel="1">
      <c r="A590" t="s">
        <v>3244</v>
      </c>
      <c r="B590" s="11" t="s">
        <v>3145</v>
      </c>
      <c r="C590" s="1">
        <f t="shared" si="101"/>
        <v>4392</v>
      </c>
      <c r="D590" s="7">
        <f>IF(N590&gt;0, RANK(N590,(N590:P590,Q590:AE590)),0)</f>
        <v>1</v>
      </c>
      <c r="E590" s="7">
        <f>IF(O590&gt;0,RANK(O590,(N590:P590,Q590:AE590)),0)</f>
        <v>2</v>
      </c>
      <c r="F590" s="7">
        <f t="shared" si="102"/>
        <v>3</v>
      </c>
      <c r="G590" s="1">
        <f t="shared" si="108"/>
        <v>713</v>
      </c>
      <c r="H590" s="2">
        <f t="shared" si="107"/>
        <v>0.16234061930783242</v>
      </c>
      <c r="I590" s="8"/>
      <c r="J590" s="2">
        <f t="shared" si="103"/>
        <v>0.57172131147540983</v>
      </c>
      <c r="K590" s="2">
        <f t="shared" si="104"/>
        <v>0.40938069216757739</v>
      </c>
      <c r="L590" s="2">
        <f t="shared" si="105"/>
        <v>9.1074681238615673E-3</v>
      </c>
      <c r="M590" s="2">
        <f t="shared" si="100"/>
        <v>9.7905282331512133E-3</v>
      </c>
      <c r="N590" s="1">
        <v>2511</v>
      </c>
      <c r="O590" s="1">
        <v>1798</v>
      </c>
      <c r="P590" s="1">
        <v>40</v>
      </c>
      <c r="Q590" s="1">
        <v>16</v>
      </c>
      <c r="R590" s="1">
        <v>10</v>
      </c>
      <c r="S590" s="1">
        <v>17</v>
      </c>
      <c r="T590" s="73"/>
      <c r="U590" s="1"/>
      <c r="V590" s="1"/>
      <c r="W590" s="1">
        <v>0</v>
      </c>
      <c r="X590" s="1"/>
      <c r="Y590" s="1"/>
      <c r="Z590" s="1"/>
      <c r="AA590" s="1"/>
      <c r="AB590" s="1"/>
      <c r="AG590" t="str">
        <f t="shared" si="110"/>
        <v>Skowhegan</v>
      </c>
      <c r="AH590" t="s">
        <v>2304</v>
      </c>
      <c r="AI590">
        <v>2</v>
      </c>
      <c r="AJ590">
        <v>247</v>
      </c>
      <c r="AL590" t="s">
        <v>3913</v>
      </c>
      <c r="AM590" t="s">
        <v>3949</v>
      </c>
      <c r="AN590" t="s">
        <v>1355</v>
      </c>
      <c r="AO590" t="s">
        <v>913</v>
      </c>
      <c r="AP590" t="str">
        <f t="shared" si="106"/>
        <v>23025</v>
      </c>
      <c r="AQ590" t="s">
        <v>2389</v>
      </c>
      <c r="AR590" t="str">
        <f t="shared" si="109"/>
        <v>2368910</v>
      </c>
      <c r="AV590">
        <v>60.58</v>
      </c>
      <c r="AW590">
        <v>1.6</v>
      </c>
      <c r="AX590">
        <v>58.98</v>
      </c>
    </row>
    <row r="591" spans="1:50" hidden="1" outlineLevel="1">
      <c r="A591" t="s">
        <v>2949</v>
      </c>
      <c r="B591" s="11" t="s">
        <v>3145</v>
      </c>
      <c r="C591" s="1">
        <f t="shared" si="101"/>
        <v>583</v>
      </c>
      <c r="D591" s="7">
        <f>IF(N591&gt;0, RANK(N591,(N591:P591,Q591:AE591)),0)</f>
        <v>1</v>
      </c>
      <c r="E591" s="7">
        <f>IF(O591&gt;0,RANK(O591,(N591:P591,Q591:AE591)),0)</f>
        <v>2</v>
      </c>
      <c r="F591" s="7">
        <f t="shared" si="102"/>
        <v>3</v>
      </c>
      <c r="G591" s="1">
        <f t="shared" si="108"/>
        <v>29</v>
      </c>
      <c r="H591" s="2">
        <f t="shared" si="107"/>
        <v>4.974271012006861E-2</v>
      </c>
      <c r="I591" s="8"/>
      <c r="J591" s="2">
        <f t="shared" si="103"/>
        <v>0.50943396226415094</v>
      </c>
      <c r="K591" s="2">
        <f t="shared" si="104"/>
        <v>0.45969125214408235</v>
      </c>
      <c r="L591" s="2">
        <f t="shared" si="105"/>
        <v>2.0583190394511151E-2</v>
      </c>
      <c r="M591" s="2">
        <f t="shared" si="100"/>
        <v>1.0291595197255556E-2</v>
      </c>
      <c r="N591" s="1">
        <v>297</v>
      </c>
      <c r="O591" s="1">
        <v>268</v>
      </c>
      <c r="P591" s="1">
        <v>12</v>
      </c>
      <c r="Q591" s="1">
        <v>1</v>
      </c>
      <c r="R591" s="1">
        <v>0</v>
      </c>
      <c r="S591" s="1">
        <v>5</v>
      </c>
      <c r="T591" s="73"/>
      <c r="U591" s="1"/>
      <c r="V591" s="1"/>
      <c r="W591" s="1">
        <v>0</v>
      </c>
      <c r="X591" s="1"/>
      <c r="Y591" s="1"/>
      <c r="Z591" s="1"/>
      <c r="AA591" s="1"/>
      <c r="AB591" s="1"/>
      <c r="AG591" t="str">
        <f t="shared" si="110"/>
        <v>Smithfield</v>
      </c>
      <c r="AH591" t="s">
        <v>2304</v>
      </c>
      <c r="AI591">
        <v>2</v>
      </c>
      <c r="AJ591">
        <v>291</v>
      </c>
      <c r="AL591" t="s">
        <v>3913</v>
      </c>
      <c r="AM591" t="s">
        <v>3949</v>
      </c>
      <c r="AN591" t="s">
        <v>5204</v>
      </c>
      <c r="AO591" t="s">
        <v>914</v>
      </c>
      <c r="AP591" t="str">
        <f t="shared" si="106"/>
        <v>23025</v>
      </c>
      <c r="AQ591" t="s">
        <v>2389</v>
      </c>
      <c r="AR591" t="str">
        <f t="shared" si="109"/>
        <v>2369155</v>
      </c>
      <c r="AV591">
        <v>24.73</v>
      </c>
      <c r="AW591">
        <v>4.84</v>
      </c>
      <c r="AX591">
        <v>19.89</v>
      </c>
    </row>
    <row r="592" spans="1:50" hidden="1" outlineLevel="1">
      <c r="A592" t="s">
        <v>3245</v>
      </c>
      <c r="B592" s="11" t="s">
        <v>3145</v>
      </c>
      <c r="C592" s="1">
        <f t="shared" si="101"/>
        <v>175</v>
      </c>
      <c r="D592" s="7">
        <f>IF(N592&gt;0, RANK(N592,(N592:P592,Q592:AE592)),0)</f>
        <v>2</v>
      </c>
      <c r="E592" s="7">
        <f>IF(O592&gt;0,RANK(O592,(N592:P592,Q592:AE592)),0)</f>
        <v>1</v>
      </c>
      <c r="F592" s="7">
        <f t="shared" si="102"/>
        <v>3</v>
      </c>
      <c r="G592" s="1">
        <f t="shared" si="108"/>
        <v>2</v>
      </c>
      <c r="H592" s="2">
        <f t="shared" si="107"/>
        <v>1.1428571428571429E-2</v>
      </c>
      <c r="I592" s="8"/>
      <c r="J592" s="2">
        <f t="shared" si="103"/>
        <v>0.49142857142857144</v>
      </c>
      <c r="K592" s="2">
        <f t="shared" si="104"/>
        <v>0.50285714285714289</v>
      </c>
      <c r="L592" s="2">
        <f t="shared" si="105"/>
        <v>5.7142857142857143E-3</v>
      </c>
      <c r="M592" s="2">
        <f t="shared" si="100"/>
        <v>-4.2500725161431774E-17</v>
      </c>
      <c r="N592" s="1">
        <v>86</v>
      </c>
      <c r="O592" s="1">
        <v>88</v>
      </c>
      <c r="P592" s="1">
        <v>1</v>
      </c>
      <c r="Q592" s="1">
        <v>0</v>
      </c>
      <c r="R592" s="1">
        <v>0</v>
      </c>
      <c r="S592" s="1">
        <v>0</v>
      </c>
      <c r="T592" s="73"/>
      <c r="U592" s="1"/>
      <c r="V592" s="1"/>
      <c r="W592" s="1">
        <v>0</v>
      </c>
      <c r="X592" s="1"/>
      <c r="Y592" s="1"/>
      <c r="Z592" s="1"/>
      <c r="AA592" s="1"/>
      <c r="AB592" s="1"/>
      <c r="AG592" t="str">
        <f t="shared" si="110"/>
        <v>Smyrna</v>
      </c>
      <c r="AH592" t="s">
        <v>762</v>
      </c>
      <c r="AI592">
        <v>2</v>
      </c>
      <c r="AJ592">
        <v>53</v>
      </c>
      <c r="AL592" t="s">
        <v>3913</v>
      </c>
      <c r="AM592" t="s">
        <v>3989</v>
      </c>
      <c r="AN592" t="s">
        <v>3977</v>
      </c>
      <c r="AO592" t="s">
        <v>915</v>
      </c>
      <c r="AP592" t="str">
        <f t="shared" si="106"/>
        <v>23003</v>
      </c>
      <c r="AQ592" t="s">
        <v>2389</v>
      </c>
      <c r="AR592" t="str">
        <f t="shared" si="109"/>
        <v>2369260</v>
      </c>
      <c r="AV592">
        <v>35.26</v>
      </c>
      <c r="AW592">
        <v>0.09</v>
      </c>
      <c r="AX592">
        <v>35.17</v>
      </c>
    </row>
    <row r="593" spans="1:50" hidden="1" outlineLevel="1">
      <c r="A593" t="s">
        <v>3246</v>
      </c>
      <c r="B593" s="11" t="s">
        <v>3145</v>
      </c>
      <c r="C593" s="1">
        <f t="shared" si="101"/>
        <v>577</v>
      </c>
      <c r="D593" s="7">
        <f>IF(N593&gt;0, RANK(N593,(N593:P593,Q593:AE593)),0)</f>
        <v>1</v>
      </c>
      <c r="E593" s="7">
        <f>IF(O593&gt;0,RANK(O593,(N593:P593,Q593:AE593)),0)</f>
        <v>2</v>
      </c>
      <c r="F593" s="7">
        <f t="shared" si="102"/>
        <v>3</v>
      </c>
      <c r="G593" s="1">
        <f t="shared" si="108"/>
        <v>45</v>
      </c>
      <c r="H593" s="2">
        <f t="shared" si="107"/>
        <v>7.7989601386481797E-2</v>
      </c>
      <c r="I593" s="8"/>
      <c r="J593" s="2">
        <f t="shared" si="103"/>
        <v>0.52512998266897748</v>
      </c>
      <c r="K593" s="2">
        <f t="shared" si="104"/>
        <v>0.44714038128249567</v>
      </c>
      <c r="L593" s="2">
        <f t="shared" si="105"/>
        <v>1.5597920277296361E-2</v>
      </c>
      <c r="M593" s="2">
        <f t="shared" si="100"/>
        <v>1.213171577123049E-2</v>
      </c>
      <c r="N593" s="1">
        <v>303</v>
      </c>
      <c r="O593" s="1">
        <v>258</v>
      </c>
      <c r="P593" s="1">
        <v>9</v>
      </c>
      <c r="Q593" s="1">
        <v>3</v>
      </c>
      <c r="R593" s="1">
        <v>1</v>
      </c>
      <c r="S593" s="1">
        <v>3</v>
      </c>
      <c r="T593" s="73"/>
      <c r="U593" s="1"/>
      <c r="V593" s="1"/>
      <c r="W593" s="1">
        <v>0</v>
      </c>
      <c r="X593" s="1"/>
      <c r="Y593" s="1"/>
      <c r="Z593" s="1"/>
      <c r="AA593" s="1"/>
      <c r="AB593" s="1"/>
      <c r="AG593" t="str">
        <f t="shared" si="110"/>
        <v>Solon</v>
      </c>
      <c r="AH593" t="s">
        <v>2304</v>
      </c>
      <c r="AI593">
        <v>2</v>
      </c>
      <c r="AJ593">
        <v>199</v>
      </c>
      <c r="AL593" t="s">
        <v>3913</v>
      </c>
      <c r="AM593" t="s">
        <v>3949</v>
      </c>
      <c r="AN593" t="s">
        <v>4151</v>
      </c>
      <c r="AO593" t="s">
        <v>1473</v>
      </c>
      <c r="AP593" t="str">
        <f t="shared" si="106"/>
        <v>23025</v>
      </c>
      <c r="AQ593" t="s">
        <v>2389</v>
      </c>
      <c r="AR593" t="str">
        <f t="shared" si="109"/>
        <v>2369505</v>
      </c>
      <c r="AV593">
        <v>40.99</v>
      </c>
      <c r="AW593">
        <v>1.08</v>
      </c>
      <c r="AX593">
        <v>39.909999999999997</v>
      </c>
    </row>
    <row r="594" spans="1:50" hidden="1" outlineLevel="1">
      <c r="A594" t="s">
        <v>3242</v>
      </c>
      <c r="B594" s="11" t="s">
        <v>3145</v>
      </c>
      <c r="C594" s="1">
        <f t="shared" si="101"/>
        <v>296</v>
      </c>
      <c r="D594" s="7">
        <f>IF(N594&gt;0, RANK(N594,(N594:P594,Q594:AE594)),0)</f>
        <v>2</v>
      </c>
      <c r="E594" s="7">
        <f>IF(O594&gt;0,RANK(O594,(N594:P594,Q594:AE594)),0)</f>
        <v>1</v>
      </c>
      <c r="F594" s="7">
        <f t="shared" si="102"/>
        <v>3</v>
      </c>
      <c r="G594" s="1">
        <f t="shared" si="108"/>
        <v>48</v>
      </c>
      <c r="H594" s="2">
        <f t="shared" si="107"/>
        <v>0.16216216216216217</v>
      </c>
      <c r="I594" s="8"/>
      <c r="J594" s="2">
        <f t="shared" si="103"/>
        <v>0.40202702702702703</v>
      </c>
      <c r="K594" s="2">
        <f t="shared" si="104"/>
        <v>0.56418918918918914</v>
      </c>
      <c r="L594" s="2">
        <f t="shared" si="105"/>
        <v>2.364864864864865E-2</v>
      </c>
      <c r="M594" s="2">
        <f t="shared" si="100"/>
        <v>1.0135135135135233E-2</v>
      </c>
      <c r="N594" s="1">
        <v>119</v>
      </c>
      <c r="O594" s="1">
        <v>167</v>
      </c>
      <c r="P594" s="1">
        <v>7</v>
      </c>
      <c r="Q594" s="1">
        <v>1</v>
      </c>
      <c r="R594" s="1">
        <v>2</v>
      </c>
      <c r="S594" s="1">
        <v>0</v>
      </c>
      <c r="T594" s="73"/>
      <c r="U594" s="1"/>
      <c r="V594" s="1"/>
      <c r="W594" s="1">
        <v>0</v>
      </c>
      <c r="X594" s="1"/>
      <c r="Y594" s="1"/>
      <c r="Z594" s="1"/>
      <c r="AA594" s="1"/>
      <c r="AB594" s="1"/>
      <c r="AG594" t="str">
        <f t="shared" si="110"/>
        <v>Somerville</v>
      </c>
      <c r="AH594" t="s">
        <v>3867</v>
      </c>
      <c r="AI594">
        <v>1</v>
      </c>
      <c r="AJ594">
        <v>390</v>
      </c>
      <c r="AL594" t="s">
        <v>3913</v>
      </c>
      <c r="AM594" t="s">
        <v>4670</v>
      </c>
      <c r="AN594" t="s">
        <v>4262</v>
      </c>
      <c r="AO594" t="s">
        <v>1124</v>
      </c>
      <c r="AP594" t="str">
        <f t="shared" si="106"/>
        <v>23015</v>
      </c>
      <c r="AQ594" t="s">
        <v>2389</v>
      </c>
      <c r="AR594" t="str">
        <f t="shared" si="109"/>
        <v>2369645</v>
      </c>
      <c r="AV594">
        <v>22.74</v>
      </c>
      <c r="AW594">
        <v>0.87</v>
      </c>
      <c r="AX594">
        <v>21.87</v>
      </c>
    </row>
    <row r="595" spans="1:50" hidden="1" outlineLevel="1">
      <c r="A595" t="s">
        <v>1403</v>
      </c>
      <c r="B595" s="11" t="s">
        <v>3145</v>
      </c>
      <c r="C595" s="1">
        <f t="shared" si="101"/>
        <v>218</v>
      </c>
      <c r="D595" s="7">
        <f>IF(N595&gt;0, RANK(N595,(N595:P595,Q595:AE595)),0)</f>
        <v>1</v>
      </c>
      <c r="E595" s="7">
        <f>IF(O595&gt;0,RANK(O595,(N595:P595,Q595:AE595)),0)</f>
        <v>2</v>
      </c>
      <c r="F595" s="7">
        <f t="shared" si="102"/>
        <v>3</v>
      </c>
      <c r="G595" s="1">
        <f t="shared" si="108"/>
        <v>60</v>
      </c>
      <c r="H595" s="2">
        <f t="shared" si="107"/>
        <v>0.27522935779816515</v>
      </c>
      <c r="I595" s="8"/>
      <c r="J595" s="2">
        <f t="shared" si="103"/>
        <v>0.62844036697247707</v>
      </c>
      <c r="K595" s="2">
        <f t="shared" si="104"/>
        <v>0.35321100917431192</v>
      </c>
      <c r="L595" s="2">
        <f t="shared" si="105"/>
        <v>1.3761467889908258E-2</v>
      </c>
      <c r="M595" s="2">
        <f t="shared" si="100"/>
        <v>4.5871559633027525E-3</v>
      </c>
      <c r="N595" s="1">
        <v>137</v>
      </c>
      <c r="O595" s="1">
        <v>77</v>
      </c>
      <c r="P595" s="1">
        <v>3</v>
      </c>
      <c r="Q595" s="1">
        <v>0</v>
      </c>
      <c r="R595" s="1">
        <v>0</v>
      </c>
      <c r="S595" s="1">
        <v>1</v>
      </c>
      <c r="T595" s="73"/>
      <c r="U595" s="1"/>
      <c r="V595" s="1"/>
      <c r="W595" s="1">
        <v>0</v>
      </c>
      <c r="X595" s="1"/>
      <c r="Y595" s="1"/>
      <c r="Z595" s="1"/>
      <c r="AA595" s="1"/>
      <c r="AB595" s="1"/>
      <c r="AG595" t="str">
        <f t="shared" si="110"/>
        <v>Sorrento</v>
      </c>
      <c r="AH595" t="s">
        <v>5079</v>
      </c>
      <c r="AI595">
        <v>2</v>
      </c>
      <c r="AJ595">
        <v>346</v>
      </c>
      <c r="AL595" t="s">
        <v>3913</v>
      </c>
      <c r="AM595" t="s">
        <v>3218</v>
      </c>
      <c r="AN595" t="s">
        <v>4416</v>
      </c>
      <c r="AO595" t="s">
        <v>569</v>
      </c>
      <c r="AP595" t="str">
        <f t="shared" si="106"/>
        <v>23009</v>
      </c>
      <c r="AQ595" t="s">
        <v>2389</v>
      </c>
      <c r="AR595" t="str">
        <f t="shared" si="109"/>
        <v>2369750</v>
      </c>
      <c r="AV595">
        <v>14.84</v>
      </c>
      <c r="AW595">
        <v>10.85</v>
      </c>
      <c r="AX595">
        <v>3.99</v>
      </c>
    </row>
    <row r="596" spans="1:50" hidden="1" outlineLevel="1">
      <c r="A596" t="s">
        <v>1759</v>
      </c>
      <c r="B596" s="11" t="s">
        <v>3145</v>
      </c>
      <c r="C596" s="1">
        <f t="shared" si="101"/>
        <v>4069</v>
      </c>
      <c r="D596" s="7">
        <f>IF(N596&gt;0, RANK(N596,(N596:P596,Q596:AE596)),0)</f>
        <v>1</v>
      </c>
      <c r="E596" s="7">
        <f>IF(O596&gt;0,RANK(O596,(N596:P596,Q596:AE596)),0)</f>
        <v>2</v>
      </c>
      <c r="F596" s="7">
        <f t="shared" si="102"/>
        <v>3</v>
      </c>
      <c r="G596" s="1">
        <f t="shared" si="108"/>
        <v>325</v>
      </c>
      <c r="H596" s="2">
        <f t="shared" si="107"/>
        <v>7.9872204472843447E-2</v>
      </c>
      <c r="I596" s="8"/>
      <c r="J596" s="2">
        <f t="shared" si="103"/>
        <v>0.53403784713688862</v>
      </c>
      <c r="K596" s="2">
        <f t="shared" si="104"/>
        <v>0.45416564266404524</v>
      </c>
      <c r="L596" s="2">
        <f t="shared" si="105"/>
        <v>6.8812976161218972E-3</v>
      </c>
      <c r="M596" s="2">
        <f t="shared" si="100"/>
        <v>4.9152125829442376E-3</v>
      </c>
      <c r="N596" s="1">
        <v>2173</v>
      </c>
      <c r="O596" s="1">
        <v>1848</v>
      </c>
      <c r="P596" s="1">
        <v>28</v>
      </c>
      <c r="Q596" s="1">
        <v>8</v>
      </c>
      <c r="R596" s="1">
        <v>3</v>
      </c>
      <c r="S596" s="1">
        <v>9</v>
      </c>
      <c r="T596" s="73"/>
      <c r="U596" s="1"/>
      <c r="V596" s="1"/>
      <c r="W596" s="1">
        <v>0</v>
      </c>
      <c r="X596" s="1"/>
      <c r="Y596" s="1"/>
      <c r="Z596" s="1"/>
      <c r="AA596" s="1"/>
      <c r="AB596" s="1"/>
      <c r="AG596" t="str">
        <f t="shared" si="110"/>
        <v>South Berwick</v>
      </c>
      <c r="AH596" t="s">
        <v>4359</v>
      </c>
      <c r="AI596">
        <v>1</v>
      </c>
      <c r="AJ596">
        <v>542</v>
      </c>
      <c r="AL596" t="s">
        <v>3913</v>
      </c>
      <c r="AM596" t="s">
        <v>3971</v>
      </c>
      <c r="AN596" t="s">
        <v>2760</v>
      </c>
      <c r="AO596" t="s">
        <v>570</v>
      </c>
      <c r="AP596" t="str">
        <f t="shared" si="106"/>
        <v>23031</v>
      </c>
      <c r="AQ596" t="s">
        <v>2389</v>
      </c>
      <c r="AR596" t="str">
        <f t="shared" si="109"/>
        <v>2370030</v>
      </c>
      <c r="AV596">
        <v>32.67</v>
      </c>
      <c r="AW596">
        <v>0.52</v>
      </c>
      <c r="AX596">
        <v>32.15</v>
      </c>
    </row>
    <row r="597" spans="1:50" hidden="1" outlineLevel="1">
      <c r="A597" t="s">
        <v>1760</v>
      </c>
      <c r="B597" s="11" t="s">
        <v>3145</v>
      </c>
      <c r="C597" s="1">
        <f t="shared" si="101"/>
        <v>697</v>
      </c>
      <c r="D597" s="7">
        <f>IF(N597&gt;0, RANK(N597,(N597:P597,Q597:AE597)),0)</f>
        <v>1</v>
      </c>
      <c r="E597" s="7">
        <f>IF(O597&gt;0,RANK(O597,(N597:P597,Q597:AE597)),0)</f>
        <v>2</v>
      </c>
      <c r="F597" s="7">
        <f t="shared" si="102"/>
        <v>3</v>
      </c>
      <c r="G597" s="1">
        <f t="shared" si="108"/>
        <v>89</v>
      </c>
      <c r="H597" s="2">
        <f t="shared" si="107"/>
        <v>0.12769010043041606</v>
      </c>
      <c r="I597" s="8"/>
      <c r="J597" s="2">
        <f t="shared" si="103"/>
        <v>0.55380200860832141</v>
      </c>
      <c r="K597" s="2">
        <f t="shared" si="104"/>
        <v>0.42611190817790529</v>
      </c>
      <c r="L597" s="2">
        <f t="shared" si="105"/>
        <v>1.2912482065997131E-2</v>
      </c>
      <c r="M597" s="2">
        <f t="shared" si="100"/>
        <v>7.1736011477761784E-3</v>
      </c>
      <c r="N597" s="1">
        <v>386</v>
      </c>
      <c r="O597" s="1">
        <v>297</v>
      </c>
      <c r="P597" s="1">
        <v>9</v>
      </c>
      <c r="Q597" s="1">
        <v>2</v>
      </c>
      <c r="R597" s="1">
        <v>2</v>
      </c>
      <c r="S597" s="1">
        <v>1</v>
      </c>
      <c r="T597" s="73"/>
      <c r="U597" s="1"/>
      <c r="V597" s="1"/>
      <c r="W597" s="1">
        <v>0</v>
      </c>
      <c r="X597" s="1"/>
      <c r="Y597" s="1"/>
      <c r="Z597" s="1"/>
      <c r="AA597" s="1"/>
      <c r="AB597" s="1"/>
      <c r="AG597" t="str">
        <f t="shared" si="110"/>
        <v>South Bristol</v>
      </c>
      <c r="AH597" t="s">
        <v>3867</v>
      </c>
      <c r="AI597">
        <v>1</v>
      </c>
      <c r="AJ597">
        <v>477</v>
      </c>
      <c r="AL597" t="s">
        <v>3913</v>
      </c>
      <c r="AM597" t="s">
        <v>4670</v>
      </c>
      <c r="AN597" t="s">
        <v>5171</v>
      </c>
      <c r="AO597" t="s">
        <v>868</v>
      </c>
      <c r="AP597" t="str">
        <f t="shared" si="106"/>
        <v>23015</v>
      </c>
      <c r="AQ597" t="s">
        <v>2389</v>
      </c>
      <c r="AR597" t="str">
        <f t="shared" si="109"/>
        <v>2370240</v>
      </c>
      <c r="AV597">
        <v>23.64</v>
      </c>
      <c r="AW597">
        <v>10.45</v>
      </c>
      <c r="AX597">
        <v>13.19</v>
      </c>
    </row>
    <row r="598" spans="1:50" hidden="1" outlineLevel="1">
      <c r="A598" t="s">
        <v>2344</v>
      </c>
      <c r="B598" s="11" t="s">
        <v>3145</v>
      </c>
      <c r="C598" s="1">
        <f t="shared" si="101"/>
        <v>14106</v>
      </c>
      <c r="D598" s="7">
        <f>IF(N598&gt;0, RANK(N598,(N598:P598,Q598:AE598)),0)</f>
        <v>1</v>
      </c>
      <c r="E598" s="7">
        <f>IF(O598&gt;0,RANK(O598,(N598:P598,Q598:AE598)),0)</f>
        <v>2</v>
      </c>
      <c r="F598" s="7">
        <f t="shared" si="102"/>
        <v>3</v>
      </c>
      <c r="G598" s="1">
        <f t="shared" si="108"/>
        <v>4083</v>
      </c>
      <c r="H598" s="2">
        <f t="shared" si="107"/>
        <v>0.28945129732028924</v>
      </c>
      <c r="I598" s="8"/>
      <c r="J598" s="2">
        <f t="shared" si="103"/>
        <v>0.63554515808875656</v>
      </c>
      <c r="K598" s="2">
        <f t="shared" si="104"/>
        <v>0.34609386076846732</v>
      </c>
      <c r="L598" s="2">
        <f t="shared" si="105"/>
        <v>1.2122501063377287E-2</v>
      </c>
      <c r="M598" s="2">
        <f t="shared" si="100"/>
        <v>6.2384800793988358E-3</v>
      </c>
      <c r="N598" s="1">
        <v>8965</v>
      </c>
      <c r="O598" s="1">
        <v>4882</v>
      </c>
      <c r="P598" s="1">
        <v>171</v>
      </c>
      <c r="Q598" s="1">
        <v>35</v>
      </c>
      <c r="R598" s="1">
        <v>7</v>
      </c>
      <c r="S598" s="1">
        <v>46</v>
      </c>
      <c r="T598" s="73"/>
      <c r="U598" s="1"/>
      <c r="V598" s="1"/>
      <c r="W598" s="1">
        <v>0</v>
      </c>
      <c r="X598" s="1"/>
      <c r="Y598" s="1"/>
      <c r="Z598" s="1"/>
      <c r="AA598" s="1"/>
      <c r="AB598" s="1"/>
      <c r="AG598" t="str">
        <f t="shared" si="110"/>
        <v>South Portland</v>
      </c>
      <c r="AH598" t="s">
        <v>2450</v>
      </c>
      <c r="AI598">
        <v>1</v>
      </c>
      <c r="AJ598">
        <v>523</v>
      </c>
      <c r="AL598" t="s">
        <v>3913</v>
      </c>
      <c r="AM598" t="s">
        <v>3632</v>
      </c>
      <c r="AN598" t="s">
        <v>4802</v>
      </c>
      <c r="AO598" t="s">
        <v>533</v>
      </c>
      <c r="AP598" t="str">
        <f t="shared" si="106"/>
        <v>23005</v>
      </c>
      <c r="AQ598" t="s">
        <v>4593</v>
      </c>
      <c r="AR598" t="str">
        <f t="shared" si="109"/>
        <v>2371990</v>
      </c>
      <c r="AV598">
        <v>14.3</v>
      </c>
      <c r="AW598">
        <v>2.31</v>
      </c>
      <c r="AX598">
        <v>11.99</v>
      </c>
    </row>
    <row r="599" spans="1:50" hidden="1" outlineLevel="1">
      <c r="A599" t="s">
        <v>1414</v>
      </c>
      <c r="B599" s="11" t="s">
        <v>3145</v>
      </c>
      <c r="C599" s="1">
        <f t="shared" si="101"/>
        <v>974</v>
      </c>
      <c r="D599" s="7">
        <f>IF(N599&gt;0, RANK(N599,(N599:P599,Q599:AE599)),0)</f>
        <v>1</v>
      </c>
      <c r="E599" s="7">
        <f>IF(O599&gt;0,RANK(O599,(N599:P599,Q599:AE599)),0)</f>
        <v>2</v>
      </c>
      <c r="F599" s="7">
        <f t="shared" si="102"/>
        <v>3</v>
      </c>
      <c r="G599" s="1">
        <f t="shared" si="108"/>
        <v>49</v>
      </c>
      <c r="H599" s="2">
        <f t="shared" si="107"/>
        <v>5.0308008213552365E-2</v>
      </c>
      <c r="I599" s="8"/>
      <c r="J599" s="2">
        <f t="shared" si="103"/>
        <v>0.51642710472279263</v>
      </c>
      <c r="K599" s="2">
        <f t="shared" si="104"/>
        <v>0.46611909650924027</v>
      </c>
      <c r="L599" s="2">
        <f t="shared" si="105"/>
        <v>1.2320328542094456E-2</v>
      </c>
      <c r="M599" s="2">
        <f t="shared" si="100"/>
        <v>5.1334702258726429E-3</v>
      </c>
      <c r="N599" s="1">
        <v>503</v>
      </c>
      <c r="O599" s="1">
        <v>454</v>
      </c>
      <c r="P599" s="1">
        <v>12</v>
      </c>
      <c r="Q599" s="1">
        <v>2</v>
      </c>
      <c r="R599" s="1">
        <v>1</v>
      </c>
      <c r="S599" s="1">
        <v>2</v>
      </c>
      <c r="T599" s="73"/>
      <c r="U599" s="1"/>
      <c r="V599" s="1"/>
      <c r="W599" s="1">
        <v>0</v>
      </c>
      <c r="X599" s="1"/>
      <c r="Y599" s="1"/>
      <c r="Z599" s="1"/>
      <c r="AA599" s="1"/>
      <c r="AB599" s="1"/>
      <c r="AG599" t="str">
        <f t="shared" si="110"/>
        <v>South Thomaston</v>
      </c>
      <c r="AH599" t="s">
        <v>4308</v>
      </c>
      <c r="AI599">
        <v>1</v>
      </c>
      <c r="AJ599">
        <v>459</v>
      </c>
      <c r="AL599" t="s">
        <v>3913</v>
      </c>
      <c r="AM599" t="s">
        <v>3235</v>
      </c>
      <c r="AN599" t="s">
        <v>4002</v>
      </c>
      <c r="AO599" t="s">
        <v>567</v>
      </c>
      <c r="AP599" t="str">
        <f t="shared" si="106"/>
        <v>23013</v>
      </c>
      <c r="AQ599" t="s">
        <v>2389</v>
      </c>
      <c r="AR599" t="str">
        <f t="shared" si="109"/>
        <v>2372585</v>
      </c>
      <c r="AV599">
        <v>17.489999999999998</v>
      </c>
      <c r="AW599">
        <v>6.55</v>
      </c>
      <c r="AX599">
        <v>10.94</v>
      </c>
    </row>
    <row r="600" spans="1:50" hidden="1" outlineLevel="1">
      <c r="A600" t="s">
        <v>1089</v>
      </c>
      <c r="B600" s="11" t="s">
        <v>3145</v>
      </c>
      <c r="C600" s="1">
        <f t="shared" si="101"/>
        <v>547</v>
      </c>
      <c r="D600" s="7">
        <f>IF(N600&gt;0, RANK(N600,(N600:P600,Q600:AE600)),0)</f>
        <v>2</v>
      </c>
      <c r="E600" s="7">
        <f>IF(O600&gt;0,RANK(O600,(N600:P600,Q600:AE600)),0)</f>
        <v>1</v>
      </c>
      <c r="F600" s="7">
        <f t="shared" si="102"/>
        <v>3</v>
      </c>
      <c r="G600" s="1">
        <f t="shared" si="108"/>
        <v>29</v>
      </c>
      <c r="H600" s="2">
        <f t="shared" si="107"/>
        <v>5.3016453382084092E-2</v>
      </c>
      <c r="I600" s="8"/>
      <c r="J600" s="2">
        <f t="shared" si="103"/>
        <v>0.4680073126142596</v>
      </c>
      <c r="K600" s="2">
        <f t="shared" si="104"/>
        <v>0.5210237659963437</v>
      </c>
      <c r="L600" s="2">
        <f t="shared" si="105"/>
        <v>5.4844606946983544E-3</v>
      </c>
      <c r="M600" s="2">
        <f t="shared" si="100"/>
        <v>5.484460694698292E-3</v>
      </c>
      <c r="N600" s="1">
        <v>256</v>
      </c>
      <c r="O600" s="1">
        <v>285</v>
      </c>
      <c r="P600" s="1">
        <v>3</v>
      </c>
      <c r="Q600" s="1">
        <v>2</v>
      </c>
      <c r="R600" s="1">
        <v>0</v>
      </c>
      <c r="S600" s="1">
        <v>1</v>
      </c>
      <c r="T600" s="73"/>
      <c r="U600" s="1"/>
      <c r="V600" s="1"/>
      <c r="W600" s="1">
        <v>0</v>
      </c>
      <c r="X600" s="1"/>
      <c r="Y600" s="1"/>
      <c r="Z600" s="1"/>
      <c r="AA600" s="1"/>
      <c r="AB600" s="1"/>
      <c r="AG600" t="str">
        <f t="shared" si="110"/>
        <v>Southport</v>
      </c>
      <c r="AH600" t="s">
        <v>3867</v>
      </c>
      <c r="AI600">
        <v>1</v>
      </c>
      <c r="AJ600">
        <v>500</v>
      </c>
      <c r="AL600" t="s">
        <v>3913</v>
      </c>
      <c r="AM600" t="s">
        <v>4670</v>
      </c>
      <c r="AN600" t="s">
        <v>1514</v>
      </c>
      <c r="AO600" t="s">
        <v>859</v>
      </c>
      <c r="AP600" t="str">
        <f t="shared" si="106"/>
        <v>23015</v>
      </c>
      <c r="AQ600" t="s">
        <v>2389</v>
      </c>
      <c r="AR600" t="str">
        <f t="shared" si="109"/>
        <v>2371955</v>
      </c>
      <c r="AV600">
        <v>13.9</v>
      </c>
      <c r="AW600">
        <v>8.51</v>
      </c>
      <c r="AX600">
        <v>5.39</v>
      </c>
    </row>
    <row r="601" spans="1:50" hidden="1" outlineLevel="1">
      <c r="A601" t="s">
        <v>3785</v>
      </c>
      <c r="B601" s="11" t="s">
        <v>3145</v>
      </c>
      <c r="C601" s="1">
        <f t="shared" si="101"/>
        <v>1265</v>
      </c>
      <c r="D601" s="7">
        <f>IF(N601&gt;0, RANK(N601,(N601:P601,Q601:AE601)),0)</f>
        <v>1</v>
      </c>
      <c r="E601" s="7">
        <f>IF(O601&gt;0,RANK(O601,(N601:P601,Q601:AE601)),0)</f>
        <v>2</v>
      </c>
      <c r="F601" s="7">
        <f t="shared" si="102"/>
        <v>3</v>
      </c>
      <c r="G601" s="1">
        <f t="shared" si="108"/>
        <v>182</v>
      </c>
      <c r="H601" s="2">
        <f t="shared" si="107"/>
        <v>0.14387351778656127</v>
      </c>
      <c r="I601" s="8"/>
      <c r="J601" s="2">
        <f t="shared" si="103"/>
        <v>0.55889328063241106</v>
      </c>
      <c r="K601" s="2">
        <f t="shared" si="104"/>
        <v>0.41501976284584979</v>
      </c>
      <c r="L601" s="2">
        <f t="shared" si="105"/>
        <v>1.5019762845849802E-2</v>
      </c>
      <c r="M601" s="2">
        <f t="shared" si="100"/>
        <v>1.1067193675889344E-2</v>
      </c>
      <c r="N601" s="1">
        <v>707</v>
      </c>
      <c r="O601" s="1">
        <v>525</v>
      </c>
      <c r="P601" s="1">
        <v>19</v>
      </c>
      <c r="Q601" s="1">
        <v>3</v>
      </c>
      <c r="R601" s="1">
        <v>1</v>
      </c>
      <c r="S601" s="1">
        <v>10</v>
      </c>
      <c r="T601" s="73"/>
      <c r="U601" s="1"/>
      <c r="V601" s="1"/>
      <c r="W601" s="1">
        <v>0</v>
      </c>
      <c r="X601" s="1"/>
      <c r="Y601" s="1"/>
      <c r="Z601" s="1"/>
      <c r="AA601" s="1"/>
      <c r="AB601" s="1"/>
      <c r="AG601" t="str">
        <f t="shared" si="110"/>
        <v>Southwest Harbor</v>
      </c>
      <c r="AH601" t="s">
        <v>5079</v>
      </c>
      <c r="AI601">
        <v>2</v>
      </c>
      <c r="AJ601">
        <v>394</v>
      </c>
      <c r="AL601" t="s">
        <v>3913</v>
      </c>
      <c r="AM601" t="s">
        <v>3218</v>
      </c>
      <c r="AN601" t="s">
        <v>1355</v>
      </c>
      <c r="AO601" t="s">
        <v>272</v>
      </c>
      <c r="AP601" t="str">
        <f t="shared" si="106"/>
        <v>23009</v>
      </c>
      <c r="AQ601" t="s">
        <v>2389</v>
      </c>
      <c r="AR601" t="str">
        <f t="shared" si="109"/>
        <v>2372865</v>
      </c>
      <c r="AV601">
        <v>22.65</v>
      </c>
      <c r="AW601">
        <v>9.14</v>
      </c>
      <c r="AX601">
        <v>13.5</v>
      </c>
    </row>
    <row r="602" spans="1:50" hidden="1" outlineLevel="1">
      <c r="A602" t="s">
        <v>3508</v>
      </c>
      <c r="B602" s="11" t="s">
        <v>3145</v>
      </c>
      <c r="C602" s="1">
        <f t="shared" si="101"/>
        <v>184</v>
      </c>
      <c r="D602" s="7">
        <f>IF(N602&gt;0, RANK(N602,(N602:P602,Q602:AE602)),0)</f>
        <v>2</v>
      </c>
      <c r="E602" s="7">
        <f>IF(O602&gt;0,RANK(O602,(N602:P602,Q602:AE602)),0)</f>
        <v>1</v>
      </c>
      <c r="F602" s="7">
        <f t="shared" si="102"/>
        <v>3</v>
      </c>
      <c r="G602" s="1">
        <f t="shared" si="108"/>
        <v>11</v>
      </c>
      <c r="H602" s="2">
        <f t="shared" si="107"/>
        <v>5.9782608695652176E-2</v>
      </c>
      <c r="I602" s="8"/>
      <c r="J602" s="2">
        <f t="shared" si="103"/>
        <v>0.45652173913043476</v>
      </c>
      <c r="K602" s="2">
        <f t="shared" si="104"/>
        <v>0.51630434782608692</v>
      </c>
      <c r="L602" s="2">
        <f t="shared" si="105"/>
        <v>2.717391304347826E-2</v>
      </c>
      <c r="M602" s="2">
        <f t="shared" si="100"/>
        <v>1.0408340855860843E-17</v>
      </c>
      <c r="N602" s="1">
        <v>84</v>
      </c>
      <c r="O602" s="1">
        <v>95</v>
      </c>
      <c r="P602" s="1">
        <v>5</v>
      </c>
      <c r="Q602" s="1">
        <v>0</v>
      </c>
      <c r="R602" s="1">
        <v>0</v>
      </c>
      <c r="S602" s="1">
        <v>0</v>
      </c>
      <c r="T602" s="73"/>
      <c r="U602" s="1"/>
      <c r="V602" s="1"/>
      <c r="W602" s="1">
        <v>0</v>
      </c>
      <c r="X602" s="1"/>
      <c r="Y602" s="1"/>
      <c r="Z602" s="1"/>
      <c r="AA602" s="1"/>
      <c r="AB602" s="1"/>
      <c r="AG602" t="str">
        <f t="shared" si="110"/>
        <v>Springfield</v>
      </c>
      <c r="AH602" t="s">
        <v>1038</v>
      </c>
      <c r="AI602">
        <v>2</v>
      </c>
      <c r="AJ602">
        <v>109</v>
      </c>
      <c r="AL602" t="s">
        <v>3913</v>
      </c>
      <c r="AM602" t="s">
        <v>4672</v>
      </c>
      <c r="AN602" t="s">
        <v>3804</v>
      </c>
      <c r="AO602" t="s">
        <v>860</v>
      </c>
      <c r="AP602" t="str">
        <f t="shared" si="106"/>
        <v>23019</v>
      </c>
      <c r="AQ602" t="s">
        <v>2389</v>
      </c>
      <c r="AR602" t="str">
        <f t="shared" si="109"/>
        <v>2373250</v>
      </c>
      <c r="AV602">
        <v>38.43</v>
      </c>
      <c r="AW602">
        <v>0.04</v>
      </c>
      <c r="AX602">
        <v>38.39</v>
      </c>
    </row>
    <row r="603" spans="1:50" hidden="1" outlineLevel="1">
      <c r="A603" t="s">
        <v>1415</v>
      </c>
      <c r="B603" s="11" t="s">
        <v>3145</v>
      </c>
      <c r="C603" s="1">
        <f t="shared" si="101"/>
        <v>219</v>
      </c>
      <c r="D603" s="7">
        <f>IF(N603&gt;0, RANK(N603,(N603:P603,Q603:AE603)),0)</f>
        <v>2</v>
      </c>
      <c r="E603" s="7">
        <f>IF(O603&gt;0,RANK(O603,(N603:P603,Q603:AE603)),0)</f>
        <v>1</v>
      </c>
      <c r="F603" s="7">
        <f t="shared" si="102"/>
        <v>3</v>
      </c>
      <c r="G603" s="1">
        <f t="shared" si="108"/>
        <v>44</v>
      </c>
      <c r="H603" s="2">
        <f t="shared" si="107"/>
        <v>0.20091324200913241</v>
      </c>
      <c r="I603" s="8"/>
      <c r="J603" s="2">
        <f t="shared" si="103"/>
        <v>0.38356164383561642</v>
      </c>
      <c r="K603" s="2">
        <f t="shared" si="104"/>
        <v>0.58447488584474883</v>
      </c>
      <c r="L603" s="2">
        <f t="shared" si="105"/>
        <v>1.8264840182648401E-2</v>
      </c>
      <c r="M603" s="2">
        <f t="shared" si="100"/>
        <v>1.3698630136986356E-2</v>
      </c>
      <c r="N603" s="1">
        <v>84</v>
      </c>
      <c r="O603" s="1">
        <v>128</v>
      </c>
      <c r="P603" s="1">
        <v>4</v>
      </c>
      <c r="Q603" s="1">
        <v>0</v>
      </c>
      <c r="R603" s="1">
        <v>2</v>
      </c>
      <c r="S603" s="1">
        <v>1</v>
      </c>
      <c r="T603" s="73"/>
      <c r="U603" s="1"/>
      <c r="V603" s="1"/>
      <c r="W603" s="1">
        <v>0</v>
      </c>
      <c r="X603" s="1"/>
      <c r="Y603" s="1"/>
      <c r="Z603" s="1"/>
      <c r="AA603" s="1"/>
      <c r="AB603" s="1"/>
      <c r="AG603" t="str">
        <f t="shared" si="110"/>
        <v>Stacyville</v>
      </c>
      <c r="AH603" t="s">
        <v>1038</v>
      </c>
      <c r="AI603">
        <v>2</v>
      </c>
      <c r="AJ603">
        <v>72</v>
      </c>
      <c r="AL603" t="s">
        <v>3913</v>
      </c>
      <c r="AM603" t="s">
        <v>4672</v>
      </c>
      <c r="AN603" t="s">
        <v>4363</v>
      </c>
      <c r="AO603" t="s">
        <v>878</v>
      </c>
      <c r="AP603" t="str">
        <f t="shared" si="106"/>
        <v>23019</v>
      </c>
      <c r="AQ603" t="s">
        <v>2389</v>
      </c>
      <c r="AR603" t="str">
        <f t="shared" si="109"/>
        <v>2373600</v>
      </c>
      <c r="AV603">
        <v>39.950000000000003</v>
      </c>
      <c r="AW603">
        <v>0.01</v>
      </c>
      <c r="AX603">
        <v>39.93</v>
      </c>
    </row>
    <row r="604" spans="1:50" hidden="1" outlineLevel="1">
      <c r="A604" t="s">
        <v>2628</v>
      </c>
      <c r="B604" s="11" t="s">
        <v>3145</v>
      </c>
      <c r="C604" s="1">
        <f t="shared" si="101"/>
        <v>5243</v>
      </c>
      <c r="D604" s="7">
        <f>IF(N604&gt;0, RANK(N604,(N604:P604,Q604:AE604)),0)</f>
        <v>2</v>
      </c>
      <c r="E604" s="7">
        <f>IF(O604&gt;0,RANK(O604,(N604:P604,Q604:AE604)),0)</f>
        <v>1</v>
      </c>
      <c r="F604" s="7">
        <f t="shared" si="102"/>
        <v>3</v>
      </c>
      <c r="G604" s="1">
        <f t="shared" si="108"/>
        <v>285</v>
      </c>
      <c r="H604" s="2">
        <f t="shared" si="107"/>
        <v>5.4358191874880793E-2</v>
      </c>
      <c r="I604" s="8"/>
      <c r="J604" s="2">
        <f t="shared" si="103"/>
        <v>0.46461949265687585</v>
      </c>
      <c r="K604" s="2">
        <f t="shared" si="104"/>
        <v>0.51897768453175663</v>
      </c>
      <c r="L604" s="2">
        <f t="shared" si="105"/>
        <v>8.5828724012969679E-3</v>
      </c>
      <c r="M604" s="2">
        <f t="shared" si="100"/>
        <v>7.8199504100705444E-3</v>
      </c>
      <c r="N604" s="1">
        <v>2436</v>
      </c>
      <c r="O604" s="1">
        <v>2721</v>
      </c>
      <c r="P604" s="1">
        <v>45</v>
      </c>
      <c r="Q604" s="1">
        <v>15</v>
      </c>
      <c r="R604" s="1">
        <v>7</v>
      </c>
      <c r="S604" s="1">
        <v>19</v>
      </c>
      <c r="T604" s="73"/>
      <c r="U604" s="1"/>
      <c r="V604" s="1"/>
      <c r="W604" s="1">
        <v>0</v>
      </c>
      <c r="X604" s="1"/>
      <c r="Y604" s="1"/>
      <c r="Z604" s="1"/>
      <c r="AA604" s="1"/>
      <c r="AB604" s="1"/>
      <c r="AG604" t="str">
        <f t="shared" si="110"/>
        <v>Standish</v>
      </c>
      <c r="AH604" t="s">
        <v>2450</v>
      </c>
      <c r="AI604">
        <v>1</v>
      </c>
      <c r="AJ604">
        <v>491</v>
      </c>
      <c r="AL604" t="s">
        <v>3913</v>
      </c>
      <c r="AM604" t="s">
        <v>3632</v>
      </c>
      <c r="AN604" t="s">
        <v>5225</v>
      </c>
      <c r="AO604" t="s">
        <v>886</v>
      </c>
      <c r="AP604" t="str">
        <f t="shared" si="106"/>
        <v>23005</v>
      </c>
      <c r="AQ604" t="s">
        <v>2389</v>
      </c>
      <c r="AR604" t="str">
        <f t="shared" si="109"/>
        <v>2373670</v>
      </c>
      <c r="AV604">
        <v>83.69</v>
      </c>
      <c r="AW604">
        <v>24.62</v>
      </c>
      <c r="AX604">
        <v>59.07</v>
      </c>
    </row>
    <row r="605" spans="1:50" hidden="1" outlineLevel="1">
      <c r="A605" t="s">
        <v>3381</v>
      </c>
      <c r="B605" s="11" t="s">
        <v>3145</v>
      </c>
      <c r="C605" s="1">
        <f t="shared" si="101"/>
        <v>326</v>
      </c>
      <c r="D605" s="7">
        <f>IF(N605&gt;0, RANK(N605,(N605:P605,Q605:AE605)),0)</f>
        <v>1</v>
      </c>
      <c r="E605" s="7">
        <f>IF(O605&gt;0,RANK(O605,(N605:P605,Q605:AE605)),0)</f>
        <v>2</v>
      </c>
      <c r="F605" s="7">
        <f t="shared" si="102"/>
        <v>3</v>
      </c>
      <c r="G605" s="1">
        <f t="shared" si="108"/>
        <v>40</v>
      </c>
      <c r="H605" s="2">
        <f t="shared" si="107"/>
        <v>0.12269938650306748</v>
      </c>
      <c r="I605" s="8"/>
      <c r="J605" s="2">
        <f t="shared" si="103"/>
        <v>0.52760736196319014</v>
      </c>
      <c r="K605" s="2">
        <f t="shared" si="104"/>
        <v>0.40490797546012269</v>
      </c>
      <c r="L605" s="2">
        <f t="shared" si="105"/>
        <v>3.3742331288343558E-2</v>
      </c>
      <c r="M605" s="2">
        <f t="shared" si="100"/>
        <v>3.3742331288343613E-2</v>
      </c>
      <c r="N605" s="1">
        <v>172</v>
      </c>
      <c r="O605" s="1">
        <v>132</v>
      </c>
      <c r="P605" s="1">
        <v>11</v>
      </c>
      <c r="Q605" s="1">
        <v>3</v>
      </c>
      <c r="R605" s="1">
        <v>4</v>
      </c>
      <c r="S605" s="1">
        <v>4</v>
      </c>
      <c r="T605" s="73"/>
      <c r="U605" s="1"/>
      <c r="V605" s="1"/>
      <c r="W605" s="1">
        <v>0</v>
      </c>
      <c r="X605" s="1"/>
      <c r="Y605" s="1"/>
      <c r="Z605" s="1"/>
      <c r="AA605" s="1"/>
      <c r="AB605" s="1"/>
      <c r="AG605" t="str">
        <f t="shared" si="110"/>
        <v>Starks</v>
      </c>
      <c r="AH605" t="s">
        <v>2304</v>
      </c>
      <c r="AI605">
        <v>2</v>
      </c>
      <c r="AJ605">
        <v>259</v>
      </c>
      <c r="AL605" t="s">
        <v>3913</v>
      </c>
      <c r="AM605" t="s">
        <v>3949</v>
      </c>
      <c r="AN605" t="s">
        <v>4402</v>
      </c>
      <c r="AO605" t="s">
        <v>880</v>
      </c>
      <c r="AP605" t="str">
        <f t="shared" si="106"/>
        <v>23025</v>
      </c>
      <c r="AQ605" t="s">
        <v>2389</v>
      </c>
      <c r="AR605" t="str">
        <f t="shared" si="109"/>
        <v>2373845</v>
      </c>
      <c r="AV605">
        <v>31.88</v>
      </c>
      <c r="AW605">
        <v>0.52</v>
      </c>
      <c r="AX605">
        <v>31.36</v>
      </c>
    </row>
    <row r="606" spans="1:50" hidden="1" outlineLevel="1">
      <c r="A606" t="s">
        <v>2292</v>
      </c>
      <c r="B606" s="11" t="s">
        <v>3145</v>
      </c>
      <c r="C606" s="1">
        <f t="shared" si="101"/>
        <v>669</v>
      </c>
      <c r="D606" s="7">
        <f>IF(N606&gt;0, RANK(N606,(N606:P606,Q606:AE606)),0)</f>
        <v>2</v>
      </c>
      <c r="E606" s="7">
        <f>IF(O606&gt;0,RANK(O606,(N606:P606,Q606:AE606)),0)</f>
        <v>1</v>
      </c>
      <c r="F606" s="7">
        <f t="shared" si="102"/>
        <v>0</v>
      </c>
      <c r="G606" s="1">
        <f t="shared" si="108"/>
        <v>153</v>
      </c>
      <c r="H606" s="2">
        <f t="shared" si="107"/>
        <v>0.22869955156950672</v>
      </c>
      <c r="I606" s="8"/>
      <c r="J606" s="2">
        <f t="shared" si="103"/>
        <v>0.38266068759342303</v>
      </c>
      <c r="K606" s="2">
        <f t="shared" si="104"/>
        <v>0.6113602391629297</v>
      </c>
      <c r="L606" s="2">
        <f t="shared" si="105"/>
        <v>0</v>
      </c>
      <c r="M606" s="2">
        <f t="shared" si="100"/>
        <v>5.9790732436472149E-3</v>
      </c>
      <c r="N606" s="1">
        <v>256</v>
      </c>
      <c r="O606" s="1">
        <v>409</v>
      </c>
      <c r="P606" s="1">
        <v>0</v>
      </c>
      <c r="Q606" s="1">
        <v>2</v>
      </c>
      <c r="R606" s="1">
        <v>0</v>
      </c>
      <c r="S606" s="1">
        <v>2</v>
      </c>
      <c r="T606" s="73"/>
      <c r="U606" s="1"/>
      <c r="V606" s="1"/>
      <c r="W606" s="1">
        <v>0</v>
      </c>
      <c r="X606" s="1"/>
      <c r="Y606" s="1"/>
      <c r="Z606" s="1"/>
      <c r="AA606" s="1"/>
      <c r="AB606" s="1"/>
      <c r="AG606" t="str">
        <f t="shared" si="110"/>
        <v>Stetson</v>
      </c>
      <c r="AH606" t="s">
        <v>1038</v>
      </c>
      <c r="AI606">
        <v>2</v>
      </c>
      <c r="AJ606">
        <v>217</v>
      </c>
      <c r="AL606" t="s">
        <v>3913</v>
      </c>
      <c r="AM606" t="s">
        <v>4672</v>
      </c>
      <c r="AN606" t="s">
        <v>5073</v>
      </c>
      <c r="AO606" t="s">
        <v>904</v>
      </c>
      <c r="AP606" t="str">
        <f t="shared" si="106"/>
        <v>23019</v>
      </c>
      <c r="AQ606" t="s">
        <v>2389</v>
      </c>
      <c r="AR606" t="str">
        <f t="shared" si="109"/>
        <v>2374055</v>
      </c>
      <c r="AV606">
        <v>36.630000000000003</v>
      </c>
      <c r="AW606">
        <v>1.75</v>
      </c>
      <c r="AX606">
        <v>34.880000000000003</v>
      </c>
    </row>
    <row r="607" spans="1:50" hidden="1" outlineLevel="1">
      <c r="A607" t="s">
        <v>4216</v>
      </c>
      <c r="B607" s="11" t="s">
        <v>3145</v>
      </c>
      <c r="C607" s="1">
        <f t="shared" si="101"/>
        <v>578</v>
      </c>
      <c r="D607" s="7">
        <f>IF(N607&gt;0, RANK(N607,(N607:P607,Q607:AE607)),0)</f>
        <v>1</v>
      </c>
      <c r="E607" s="7">
        <f>IF(O607&gt;0,RANK(O607,(N607:P607,Q607:AE607)),0)</f>
        <v>2</v>
      </c>
      <c r="F607" s="7">
        <f t="shared" si="102"/>
        <v>3</v>
      </c>
      <c r="G607" s="1">
        <f t="shared" si="108"/>
        <v>2</v>
      </c>
      <c r="H607" s="2">
        <f t="shared" si="107"/>
        <v>3.4602076124567475E-3</v>
      </c>
      <c r="I607" s="8"/>
      <c r="J607" s="2">
        <f t="shared" si="103"/>
        <v>0.48788927335640137</v>
      </c>
      <c r="K607" s="2">
        <f t="shared" si="104"/>
        <v>0.48442906574394462</v>
      </c>
      <c r="L607" s="2">
        <f t="shared" si="105"/>
        <v>1.384083044982699E-2</v>
      </c>
      <c r="M607" s="2">
        <f t="shared" si="100"/>
        <v>1.384083044982708E-2</v>
      </c>
      <c r="N607" s="1">
        <v>282</v>
      </c>
      <c r="O607" s="1">
        <v>280</v>
      </c>
      <c r="P607" s="1">
        <v>8</v>
      </c>
      <c r="Q607" s="1">
        <v>2</v>
      </c>
      <c r="R607" s="1">
        <v>1</v>
      </c>
      <c r="S607" s="1">
        <v>5</v>
      </c>
      <c r="T607" s="73"/>
      <c r="U607" s="1"/>
      <c r="V607" s="1"/>
      <c r="W607" s="1">
        <v>0</v>
      </c>
      <c r="X607" s="1"/>
      <c r="Y607" s="1"/>
      <c r="Z607" s="1"/>
      <c r="AA607" s="1"/>
      <c r="AB607" s="1"/>
      <c r="AG607" t="str">
        <f t="shared" si="110"/>
        <v>Steuben</v>
      </c>
      <c r="AH607" t="s">
        <v>3830</v>
      </c>
      <c r="AI607">
        <v>2</v>
      </c>
      <c r="AJ607">
        <v>317</v>
      </c>
      <c r="AL607" t="s">
        <v>3913</v>
      </c>
      <c r="AM607" t="s">
        <v>3951</v>
      </c>
      <c r="AN607" t="s">
        <v>4962</v>
      </c>
      <c r="AO607" t="s">
        <v>568</v>
      </c>
      <c r="AP607" t="str">
        <f t="shared" si="106"/>
        <v>23029</v>
      </c>
      <c r="AQ607" t="s">
        <v>2389</v>
      </c>
      <c r="AR607" t="str">
        <f t="shared" si="109"/>
        <v>2374125</v>
      </c>
      <c r="AV607">
        <v>74.78</v>
      </c>
      <c r="AW607">
        <v>31.79</v>
      </c>
      <c r="AX607">
        <v>42.99</v>
      </c>
    </row>
    <row r="608" spans="1:50" hidden="1" outlineLevel="1">
      <c r="A608" t="s">
        <v>1505</v>
      </c>
      <c r="B608" s="11" t="s">
        <v>3145</v>
      </c>
      <c r="C608" s="1">
        <f t="shared" si="101"/>
        <v>131</v>
      </c>
      <c r="D608" s="7">
        <f>IF(N608&gt;0, RANK(N608,(N608:P608,Q608:AE608)),0)</f>
        <v>1</v>
      </c>
      <c r="E608" s="7">
        <f>IF(O608&gt;0,RANK(O608,(N608:P608,Q608:AE608)),0)</f>
        <v>2</v>
      </c>
      <c r="F608" s="7">
        <f t="shared" si="102"/>
        <v>0</v>
      </c>
      <c r="G608" s="1">
        <f t="shared" si="108"/>
        <v>41</v>
      </c>
      <c r="H608" s="2">
        <f t="shared" si="107"/>
        <v>0.31297709923664124</v>
      </c>
      <c r="I608" s="8"/>
      <c r="J608" s="2">
        <f t="shared" si="103"/>
        <v>0.65648854961832059</v>
      </c>
      <c r="K608" s="2">
        <f t="shared" si="104"/>
        <v>0.34351145038167941</v>
      </c>
      <c r="L608" s="2">
        <f t="shared" si="105"/>
        <v>0</v>
      </c>
      <c r="M608" s="2">
        <f t="shared" si="100"/>
        <v>0</v>
      </c>
      <c r="N608" s="1">
        <v>86</v>
      </c>
      <c r="O608" s="1">
        <v>45</v>
      </c>
      <c r="P608" s="1">
        <v>0</v>
      </c>
      <c r="Q608" s="1">
        <v>0</v>
      </c>
      <c r="R608" s="1">
        <v>0</v>
      </c>
      <c r="S608" s="1">
        <v>0</v>
      </c>
      <c r="T608" s="73"/>
      <c r="U608" s="1"/>
      <c r="V608" s="1"/>
      <c r="W608" s="1">
        <v>0</v>
      </c>
      <c r="X608" s="1"/>
      <c r="Y608" s="1"/>
      <c r="Z608" s="1"/>
      <c r="AA608" s="1"/>
      <c r="AB608" s="1"/>
      <c r="AG608" t="str">
        <f t="shared" si="110"/>
        <v>Stockholm</v>
      </c>
      <c r="AH608" t="s">
        <v>762</v>
      </c>
      <c r="AI608">
        <v>2</v>
      </c>
      <c r="AJ608">
        <v>16</v>
      </c>
      <c r="AL608" t="s">
        <v>3913</v>
      </c>
      <c r="AM608" t="s">
        <v>3989</v>
      </c>
      <c r="AN608" t="s">
        <v>789</v>
      </c>
      <c r="AO608" t="s">
        <v>335</v>
      </c>
      <c r="AP608" t="str">
        <f t="shared" si="106"/>
        <v>23003</v>
      </c>
      <c r="AQ608" t="s">
        <v>2389</v>
      </c>
      <c r="AR608" t="str">
        <f t="shared" si="109"/>
        <v>2374405</v>
      </c>
      <c r="AV608">
        <v>34.659999999999997</v>
      </c>
      <c r="AW608">
        <v>7.0000000000000007E-2</v>
      </c>
      <c r="AX608">
        <v>34.590000000000003</v>
      </c>
    </row>
    <row r="609" spans="1:50" hidden="1" outlineLevel="1">
      <c r="A609" t="s">
        <v>1506</v>
      </c>
      <c r="B609" s="11" t="s">
        <v>3145</v>
      </c>
      <c r="C609" s="1">
        <f t="shared" si="101"/>
        <v>987</v>
      </c>
      <c r="D609" s="7">
        <f>IF(N609&gt;0, RANK(N609,(N609:P609,Q609:AE609)),0)</f>
        <v>1</v>
      </c>
      <c r="E609" s="7">
        <f>IF(O609&gt;0,RANK(O609,(N609:P609,Q609:AE609)),0)</f>
        <v>2</v>
      </c>
      <c r="F609" s="7">
        <f t="shared" si="102"/>
        <v>3</v>
      </c>
      <c r="G609" s="1">
        <f t="shared" si="108"/>
        <v>162</v>
      </c>
      <c r="H609" s="2">
        <f t="shared" si="107"/>
        <v>0.1641337386018237</v>
      </c>
      <c r="I609" s="8"/>
      <c r="J609" s="2">
        <f t="shared" si="103"/>
        <v>0.57649442755825731</v>
      </c>
      <c r="K609" s="2">
        <f t="shared" si="104"/>
        <v>0.41236068895643363</v>
      </c>
      <c r="L609" s="2">
        <f t="shared" si="105"/>
        <v>7.0921985815602835E-3</v>
      </c>
      <c r="M609" s="2">
        <f t="shared" si="100"/>
        <v>4.0526849037487815E-3</v>
      </c>
      <c r="N609" s="1">
        <v>569</v>
      </c>
      <c r="O609" s="1">
        <v>407</v>
      </c>
      <c r="P609" s="1">
        <v>7</v>
      </c>
      <c r="Q609" s="1">
        <v>1</v>
      </c>
      <c r="R609" s="1">
        <v>1</v>
      </c>
      <c r="S609" s="1">
        <v>2</v>
      </c>
      <c r="T609" s="73"/>
      <c r="U609" s="1"/>
      <c r="V609" s="1"/>
      <c r="W609" s="1">
        <v>0</v>
      </c>
      <c r="X609" s="1"/>
      <c r="Y609" s="1"/>
      <c r="Z609" s="1"/>
      <c r="AA609" s="1"/>
      <c r="AB609" s="1"/>
      <c r="AG609" t="str">
        <f t="shared" si="110"/>
        <v>Stockton Springs</v>
      </c>
      <c r="AH609" t="s">
        <v>4413</v>
      </c>
      <c r="AI609">
        <v>2</v>
      </c>
      <c r="AJ609">
        <v>333</v>
      </c>
      <c r="AL609" t="s">
        <v>3913</v>
      </c>
      <c r="AM609" t="s">
        <v>3950</v>
      </c>
      <c r="AN609" t="s">
        <v>4266</v>
      </c>
      <c r="AO609" t="s">
        <v>336</v>
      </c>
      <c r="AP609" t="str">
        <f t="shared" si="106"/>
        <v>23027</v>
      </c>
      <c r="AQ609" t="s">
        <v>2389</v>
      </c>
      <c r="AR609" t="str">
        <f t="shared" si="109"/>
        <v>2374475</v>
      </c>
      <c r="AV609">
        <v>29.89</v>
      </c>
      <c r="AW609">
        <v>10.3</v>
      </c>
      <c r="AX609">
        <v>19.579999999999998</v>
      </c>
    </row>
    <row r="610" spans="1:50" hidden="1" outlineLevel="1">
      <c r="A610" t="s">
        <v>1504</v>
      </c>
      <c r="B610" s="11" t="s">
        <v>3145</v>
      </c>
      <c r="C610" s="1">
        <f t="shared" si="101"/>
        <v>179</v>
      </c>
      <c r="D610" s="7">
        <f>IF(N610&gt;0, RANK(N610,(N610:P610,Q610:AE610)),0)</f>
        <v>1</v>
      </c>
      <c r="E610" s="7">
        <f>IF(O610&gt;0,RANK(O610,(N610:P610,Q610:AE610)),0)</f>
        <v>2</v>
      </c>
      <c r="F610" s="7">
        <f t="shared" si="102"/>
        <v>3</v>
      </c>
      <c r="G610" s="1">
        <f t="shared" si="108"/>
        <v>22</v>
      </c>
      <c r="H610" s="2">
        <f t="shared" si="107"/>
        <v>0.12290502793296089</v>
      </c>
      <c r="I610" s="8"/>
      <c r="J610" s="2">
        <f t="shared" si="103"/>
        <v>0.55307262569832405</v>
      </c>
      <c r="K610" s="2">
        <f t="shared" si="104"/>
        <v>0.43016759776536312</v>
      </c>
      <c r="L610" s="2">
        <f t="shared" si="105"/>
        <v>1.11731843575419E-2</v>
      </c>
      <c r="M610" s="2">
        <f t="shared" si="100"/>
        <v>5.5865921787709317E-3</v>
      </c>
      <c r="N610" s="1">
        <v>99</v>
      </c>
      <c r="O610" s="1">
        <v>77</v>
      </c>
      <c r="P610" s="1">
        <v>2</v>
      </c>
      <c r="Q610" s="1">
        <v>0</v>
      </c>
      <c r="R610" s="1">
        <v>0</v>
      </c>
      <c r="S610" s="1">
        <v>1</v>
      </c>
      <c r="T610" s="73"/>
      <c r="U610" s="1"/>
      <c r="V610" s="1"/>
      <c r="W610" s="1">
        <v>0</v>
      </c>
      <c r="X610" s="1"/>
      <c r="Y610" s="1"/>
      <c r="Z610" s="1"/>
      <c r="AA610" s="1"/>
      <c r="AB610" s="1"/>
      <c r="AG610" t="str">
        <f t="shared" si="110"/>
        <v>Stoneham</v>
      </c>
      <c r="AH610" t="s">
        <v>2904</v>
      </c>
      <c r="AI610">
        <v>2</v>
      </c>
      <c r="AJ610">
        <v>396</v>
      </c>
      <c r="AL610" t="s">
        <v>3913</v>
      </c>
      <c r="AM610" t="s">
        <v>4671</v>
      </c>
      <c r="AN610" t="s">
        <v>1355</v>
      </c>
      <c r="AO610" t="s">
        <v>337</v>
      </c>
      <c r="AP610" t="str">
        <f t="shared" si="106"/>
        <v>23017</v>
      </c>
      <c r="AQ610" t="s">
        <v>2389</v>
      </c>
      <c r="AR610" t="str">
        <f t="shared" si="109"/>
        <v>2374510</v>
      </c>
      <c r="AV610">
        <v>36.69</v>
      </c>
      <c r="AW610">
        <v>0.98</v>
      </c>
      <c r="AX610">
        <v>35.71</v>
      </c>
    </row>
    <row r="611" spans="1:50" hidden="1" outlineLevel="1">
      <c r="A611" t="s">
        <v>2068</v>
      </c>
      <c r="B611" s="11" t="s">
        <v>3145</v>
      </c>
      <c r="C611" s="1">
        <f t="shared" si="101"/>
        <v>712</v>
      </c>
      <c r="D611" s="7">
        <f>IF(N611&gt;0, RANK(N611,(N611:P611,Q611:AE611)),0)</f>
        <v>1</v>
      </c>
      <c r="E611" s="7">
        <f>IF(O611&gt;0,RANK(O611,(N611:P611,Q611:AE611)),0)</f>
        <v>2</v>
      </c>
      <c r="F611" s="7">
        <f t="shared" si="102"/>
        <v>3</v>
      </c>
      <c r="G611" s="1">
        <f t="shared" si="108"/>
        <v>248</v>
      </c>
      <c r="H611" s="2">
        <f t="shared" si="107"/>
        <v>0.34831460674157305</v>
      </c>
      <c r="I611" s="8"/>
      <c r="J611" s="2">
        <f t="shared" si="103"/>
        <v>0.6657303370786517</v>
      </c>
      <c r="K611" s="2">
        <f t="shared" si="104"/>
        <v>0.31741573033707865</v>
      </c>
      <c r="L611" s="2">
        <f t="shared" si="105"/>
        <v>1.4044943820224719E-2</v>
      </c>
      <c r="M611" s="2">
        <f t="shared" si="100"/>
        <v>2.8089887640449299E-3</v>
      </c>
      <c r="N611" s="1">
        <v>474</v>
      </c>
      <c r="O611" s="1">
        <v>226</v>
      </c>
      <c r="P611" s="1">
        <v>10</v>
      </c>
      <c r="Q611" s="1">
        <v>1</v>
      </c>
      <c r="R611" s="1">
        <v>0</v>
      </c>
      <c r="S611" s="1">
        <v>1</v>
      </c>
      <c r="T611" s="73"/>
      <c r="U611" s="1"/>
      <c r="V611" s="1"/>
      <c r="W611" s="1">
        <v>0</v>
      </c>
      <c r="X611" s="1"/>
      <c r="Y611" s="1"/>
      <c r="Z611" s="1"/>
      <c r="AA611" s="1"/>
      <c r="AB611" s="1"/>
      <c r="AG611" t="str">
        <f t="shared" si="110"/>
        <v>Stonington</v>
      </c>
      <c r="AH611" t="s">
        <v>5079</v>
      </c>
      <c r="AI611">
        <v>2</v>
      </c>
      <c r="AJ611">
        <v>429</v>
      </c>
      <c r="AL611" t="s">
        <v>3913</v>
      </c>
      <c r="AM611" t="s">
        <v>3218</v>
      </c>
      <c r="AN611" t="s">
        <v>5204</v>
      </c>
      <c r="AO611" t="s">
        <v>338</v>
      </c>
      <c r="AP611" t="str">
        <f t="shared" si="106"/>
        <v>23009</v>
      </c>
      <c r="AQ611" t="s">
        <v>2389</v>
      </c>
      <c r="AR611" t="str">
        <f t="shared" si="109"/>
        <v>2374580</v>
      </c>
      <c r="AV611">
        <v>37.82</v>
      </c>
      <c r="AW611">
        <v>28.02</v>
      </c>
      <c r="AX611">
        <v>9.8000000000000007</v>
      </c>
    </row>
    <row r="612" spans="1:50" hidden="1" outlineLevel="1">
      <c r="A612" t="s">
        <v>2067</v>
      </c>
      <c r="B612" s="11" t="s">
        <v>3145</v>
      </c>
      <c r="C612" s="1">
        <f t="shared" si="101"/>
        <v>181</v>
      </c>
      <c r="D612" s="7">
        <f>IF(N612&gt;0, RANK(N612,(N612:P612,Q612:AE612)),0)</f>
        <v>1</v>
      </c>
      <c r="E612" s="7">
        <f>IF(O612&gt;0,RANK(O612,(N612:P612,Q612:AE612)),0)</f>
        <v>1</v>
      </c>
      <c r="F612" s="7">
        <f t="shared" si="102"/>
        <v>3</v>
      </c>
      <c r="G612" s="1">
        <f t="shared" si="108"/>
        <v>0</v>
      </c>
      <c r="H612" s="2">
        <f t="shared" si="107"/>
        <v>0</v>
      </c>
      <c r="I612" s="8"/>
      <c r="J612" s="2">
        <f t="shared" si="103"/>
        <v>0.49723756906077349</v>
      </c>
      <c r="K612" s="2">
        <f t="shared" si="104"/>
        <v>0.49723756906077349</v>
      </c>
      <c r="L612" s="2">
        <f t="shared" si="105"/>
        <v>5.5248618784530384E-3</v>
      </c>
      <c r="M612" s="2">
        <f t="shared" si="100"/>
        <v>-6.9388939039072284E-17</v>
      </c>
      <c r="N612" s="1">
        <v>90</v>
      </c>
      <c r="O612" s="1">
        <v>90</v>
      </c>
      <c r="P612" s="1">
        <v>1</v>
      </c>
      <c r="Q612" s="1">
        <v>0</v>
      </c>
      <c r="R612" s="1">
        <v>0</v>
      </c>
      <c r="S612" s="1">
        <v>0</v>
      </c>
      <c r="T612" s="73"/>
      <c r="U612" s="1"/>
      <c r="V612" s="1"/>
      <c r="W612" s="1">
        <v>0</v>
      </c>
      <c r="X612" s="1"/>
      <c r="Y612" s="1"/>
      <c r="Z612" s="1"/>
      <c r="AA612" s="1"/>
      <c r="AB612" s="1"/>
      <c r="AG612" t="str">
        <f t="shared" si="110"/>
        <v>Stow</v>
      </c>
      <c r="AH612" t="s">
        <v>2904</v>
      </c>
      <c r="AI612">
        <v>2</v>
      </c>
      <c r="AJ612">
        <v>406</v>
      </c>
      <c r="AL612" t="s">
        <v>3913</v>
      </c>
      <c r="AM612" t="s">
        <v>4671</v>
      </c>
      <c r="AN612" t="s">
        <v>5204</v>
      </c>
      <c r="AO612" t="s">
        <v>339</v>
      </c>
      <c r="AP612" t="str">
        <f t="shared" si="106"/>
        <v>23017</v>
      </c>
      <c r="AQ612" t="s">
        <v>2389</v>
      </c>
      <c r="AR612" t="str">
        <f t="shared" si="109"/>
        <v>2374685</v>
      </c>
      <c r="AV612">
        <v>24.5</v>
      </c>
      <c r="AW612">
        <v>0.1</v>
      </c>
      <c r="AX612">
        <v>24.4</v>
      </c>
    </row>
    <row r="613" spans="1:50" hidden="1" outlineLevel="1">
      <c r="A613" t="s">
        <v>3456</v>
      </c>
      <c r="B613" s="11" t="s">
        <v>3145</v>
      </c>
      <c r="C613" s="1">
        <f t="shared" si="101"/>
        <v>782</v>
      </c>
      <c r="D613" s="7">
        <f>IF(N613&gt;0, RANK(N613,(N613:P613,Q613:AE613)),0)</f>
        <v>2</v>
      </c>
      <c r="E613" s="7">
        <f>IF(O613&gt;0,RANK(O613,(N613:P613,Q613:AE613)),0)</f>
        <v>1</v>
      </c>
      <c r="F613" s="7">
        <f t="shared" si="102"/>
        <v>3</v>
      </c>
      <c r="G613" s="1">
        <f t="shared" si="108"/>
        <v>53</v>
      </c>
      <c r="H613" s="2">
        <f t="shared" si="107"/>
        <v>6.7774936061381075E-2</v>
      </c>
      <c r="I613" s="8"/>
      <c r="J613" s="2">
        <f t="shared" si="103"/>
        <v>0.44629156010230181</v>
      </c>
      <c r="K613" s="2">
        <f t="shared" si="104"/>
        <v>0.51406649616368283</v>
      </c>
      <c r="L613" s="2">
        <f t="shared" si="105"/>
        <v>3.4526854219948847E-2</v>
      </c>
      <c r="M613" s="2">
        <f t="shared" si="100"/>
        <v>5.1150895140664593E-3</v>
      </c>
      <c r="N613" s="1">
        <v>349</v>
      </c>
      <c r="O613" s="1">
        <v>402</v>
      </c>
      <c r="P613" s="1">
        <v>27</v>
      </c>
      <c r="Q613" s="1">
        <v>2</v>
      </c>
      <c r="R613" s="1">
        <v>2</v>
      </c>
      <c r="S613" s="1">
        <v>0</v>
      </c>
      <c r="T613" s="73"/>
      <c r="U613" s="1"/>
      <c r="V613" s="1"/>
      <c r="W613" s="1">
        <v>0</v>
      </c>
      <c r="X613" s="1"/>
      <c r="Y613" s="1"/>
      <c r="Z613" s="1"/>
      <c r="AA613" s="1"/>
      <c r="AB613" s="1"/>
      <c r="AG613" t="str">
        <f t="shared" si="110"/>
        <v>Strong</v>
      </c>
      <c r="AH613" t="s">
        <v>3082</v>
      </c>
      <c r="AI613">
        <v>2</v>
      </c>
      <c r="AJ613">
        <v>239</v>
      </c>
      <c r="AL613" t="s">
        <v>3913</v>
      </c>
      <c r="AM613" t="s">
        <v>2597</v>
      </c>
      <c r="AN613" t="s">
        <v>4264</v>
      </c>
      <c r="AO613" t="s">
        <v>340</v>
      </c>
      <c r="AP613" t="str">
        <f t="shared" si="106"/>
        <v>23007</v>
      </c>
      <c r="AQ613" t="s">
        <v>2389</v>
      </c>
      <c r="AR613" t="str">
        <f t="shared" si="109"/>
        <v>2374825</v>
      </c>
      <c r="AV613">
        <v>29.28</v>
      </c>
      <c r="AW613">
        <v>0.55000000000000004</v>
      </c>
      <c r="AX613">
        <v>28.73</v>
      </c>
    </row>
    <row r="614" spans="1:50" hidden="1" outlineLevel="1">
      <c r="A614" t="s">
        <v>4217</v>
      </c>
      <c r="B614" s="11" t="s">
        <v>3145</v>
      </c>
      <c r="C614" s="1">
        <f t="shared" si="101"/>
        <v>671</v>
      </c>
      <c r="D614" s="7">
        <f>IF(N614&gt;0, RANK(N614,(N614:P614,Q614:AE614)),0)</f>
        <v>1</v>
      </c>
      <c r="E614" s="7">
        <f>IF(O614&gt;0,RANK(O614,(N614:P614,Q614:AE614)),0)</f>
        <v>2</v>
      </c>
      <c r="F614" s="7">
        <f t="shared" si="102"/>
        <v>3</v>
      </c>
      <c r="G614" s="1">
        <f t="shared" si="108"/>
        <v>30</v>
      </c>
      <c r="H614" s="2">
        <f t="shared" si="107"/>
        <v>4.4709388971684055E-2</v>
      </c>
      <c r="I614" s="8"/>
      <c r="J614" s="2">
        <f t="shared" si="103"/>
        <v>0.50372578241430699</v>
      </c>
      <c r="K614" s="2">
        <f t="shared" si="104"/>
        <v>0.45901639344262296</v>
      </c>
      <c r="L614" s="2">
        <f t="shared" si="105"/>
        <v>2.0864381520119227E-2</v>
      </c>
      <c r="M614" s="2">
        <f t="shared" si="100"/>
        <v>1.6393442622950824E-2</v>
      </c>
      <c r="N614" s="1">
        <v>338</v>
      </c>
      <c r="O614" s="1">
        <v>308</v>
      </c>
      <c r="P614" s="1">
        <v>14</v>
      </c>
      <c r="Q614" s="1">
        <v>6</v>
      </c>
      <c r="R614" s="1">
        <v>1</v>
      </c>
      <c r="S614" s="1">
        <v>4</v>
      </c>
      <c r="T614" s="73"/>
      <c r="U614" s="1"/>
      <c r="V614" s="1"/>
      <c r="W614" s="1">
        <v>0</v>
      </c>
      <c r="X614" s="1"/>
      <c r="Y614" s="1"/>
      <c r="Z614" s="1"/>
      <c r="AA614" s="1"/>
      <c r="AB614" s="1"/>
      <c r="AG614" t="str">
        <f t="shared" si="110"/>
        <v>Sullivan</v>
      </c>
      <c r="AH614" t="s">
        <v>5079</v>
      </c>
      <c r="AI614">
        <v>2</v>
      </c>
      <c r="AJ614">
        <v>327</v>
      </c>
      <c r="AL614" t="s">
        <v>3913</v>
      </c>
      <c r="AM614" t="s">
        <v>3218</v>
      </c>
      <c r="AN614" t="s">
        <v>4151</v>
      </c>
      <c r="AO614" t="s">
        <v>277</v>
      </c>
      <c r="AP614" t="str">
        <f t="shared" si="106"/>
        <v>23009</v>
      </c>
      <c r="AQ614" t="s">
        <v>2389</v>
      </c>
      <c r="AR614" t="str">
        <f t="shared" si="109"/>
        <v>2374965</v>
      </c>
      <c r="AV614">
        <v>29.57</v>
      </c>
      <c r="AW614">
        <v>2.99</v>
      </c>
      <c r="AX614">
        <v>26.58</v>
      </c>
    </row>
    <row r="615" spans="1:50" hidden="1" outlineLevel="1">
      <c r="A615" t="s">
        <v>1823</v>
      </c>
      <c r="B615" s="11" t="s">
        <v>3145</v>
      </c>
      <c r="C615" s="1">
        <f t="shared" si="101"/>
        <v>490</v>
      </c>
      <c r="D615" s="7">
        <f>IF(N615&gt;0, RANK(N615,(N615:P615,Q615:AE615)),0)</f>
        <v>1</v>
      </c>
      <c r="E615" s="7">
        <f>IF(O615&gt;0,RANK(O615,(N615:P615,Q615:AE615)),0)</f>
        <v>2</v>
      </c>
      <c r="F615" s="7">
        <f t="shared" si="102"/>
        <v>3</v>
      </c>
      <c r="G615" s="1">
        <f t="shared" si="108"/>
        <v>2</v>
      </c>
      <c r="H615" s="2">
        <f t="shared" si="107"/>
        <v>4.0816326530612249E-3</v>
      </c>
      <c r="I615" s="8"/>
      <c r="J615" s="2">
        <f t="shared" si="103"/>
        <v>0.48571428571428571</v>
      </c>
      <c r="K615" s="2">
        <f t="shared" si="104"/>
        <v>0.48163265306122449</v>
      </c>
      <c r="L615" s="2">
        <f t="shared" si="105"/>
        <v>1.6326530612244899E-2</v>
      </c>
      <c r="M615" s="2">
        <f t="shared" si="100"/>
        <v>1.6326530612244844E-2</v>
      </c>
      <c r="N615" s="1">
        <v>238</v>
      </c>
      <c r="O615" s="1">
        <v>236</v>
      </c>
      <c r="P615" s="1">
        <v>8</v>
      </c>
      <c r="Q615" s="1">
        <v>7</v>
      </c>
      <c r="R615" s="1">
        <v>1</v>
      </c>
      <c r="S615" s="1">
        <v>0</v>
      </c>
      <c r="T615" s="73"/>
      <c r="U615" s="1"/>
      <c r="V615" s="1"/>
      <c r="W615" s="1">
        <v>0</v>
      </c>
      <c r="X615" s="1"/>
      <c r="Y615" s="1"/>
      <c r="Z615" s="1"/>
      <c r="AA615" s="1"/>
      <c r="AB615" s="1"/>
      <c r="AG615" t="str">
        <f t="shared" si="110"/>
        <v>Sumner</v>
      </c>
      <c r="AH615" t="s">
        <v>2904</v>
      </c>
      <c r="AI615">
        <v>2</v>
      </c>
      <c r="AJ615">
        <v>364</v>
      </c>
      <c r="AL615" t="s">
        <v>3913</v>
      </c>
      <c r="AM615" t="s">
        <v>4671</v>
      </c>
      <c r="AN615" t="s">
        <v>4151</v>
      </c>
      <c r="AO615" t="s">
        <v>278</v>
      </c>
      <c r="AP615" t="str">
        <f t="shared" si="106"/>
        <v>23017</v>
      </c>
      <c r="AQ615" t="s">
        <v>2389</v>
      </c>
      <c r="AR615" t="str">
        <f t="shared" si="109"/>
        <v>2375035</v>
      </c>
      <c r="AV615">
        <v>44.79</v>
      </c>
      <c r="AW615">
        <v>0.57999999999999996</v>
      </c>
      <c r="AX615">
        <v>44.21</v>
      </c>
    </row>
    <row r="616" spans="1:50" hidden="1" outlineLevel="1">
      <c r="A616" t="s">
        <v>2586</v>
      </c>
      <c r="B616" s="11" t="s">
        <v>3145</v>
      </c>
      <c r="C616" s="1">
        <f t="shared" si="101"/>
        <v>961</v>
      </c>
      <c r="D616" s="7">
        <f>IF(N616&gt;0, RANK(N616,(N616:P616,Q616:AE616)),0)</f>
        <v>1</v>
      </c>
      <c r="E616" s="7">
        <f>IF(O616&gt;0,RANK(O616,(N616:P616,Q616:AE616)),0)</f>
        <v>2</v>
      </c>
      <c r="F616" s="7">
        <f t="shared" si="102"/>
        <v>3</v>
      </c>
      <c r="G616" s="1">
        <f t="shared" si="108"/>
        <v>113</v>
      </c>
      <c r="H616" s="2">
        <f t="shared" si="107"/>
        <v>0.11758584807492195</v>
      </c>
      <c r="I616" s="8"/>
      <c r="J616" s="2">
        <f t="shared" si="103"/>
        <v>0.55254942767950055</v>
      </c>
      <c r="K616" s="2">
        <f t="shared" si="104"/>
        <v>0.43496357960457854</v>
      </c>
      <c r="L616" s="2">
        <f t="shared" si="105"/>
        <v>7.2840790842872011E-3</v>
      </c>
      <c r="M616" s="2">
        <f t="shared" si="100"/>
        <v>5.2029136316337071E-3</v>
      </c>
      <c r="N616" s="1">
        <v>531</v>
      </c>
      <c r="O616" s="1">
        <v>418</v>
      </c>
      <c r="P616" s="1">
        <v>7</v>
      </c>
      <c r="Q616" s="1">
        <v>0</v>
      </c>
      <c r="R616" s="1">
        <v>1</v>
      </c>
      <c r="S616" s="1">
        <v>4</v>
      </c>
      <c r="T616" s="73"/>
      <c r="U616" s="1"/>
      <c r="V616" s="1"/>
      <c r="W616" s="1">
        <v>0</v>
      </c>
      <c r="X616" s="1"/>
      <c r="Y616" s="1"/>
      <c r="Z616" s="1"/>
      <c r="AA616" s="1"/>
      <c r="AB616" s="1"/>
      <c r="AG616" t="str">
        <f t="shared" si="110"/>
        <v>Surry</v>
      </c>
      <c r="AH616" t="s">
        <v>5079</v>
      </c>
      <c r="AI616">
        <v>2</v>
      </c>
      <c r="AJ616">
        <v>332</v>
      </c>
      <c r="AL616" t="s">
        <v>3913</v>
      </c>
      <c r="AM616" t="s">
        <v>3218</v>
      </c>
      <c r="AN616" t="s">
        <v>4402</v>
      </c>
      <c r="AO616" t="s">
        <v>69</v>
      </c>
      <c r="AP616" t="str">
        <f t="shared" si="106"/>
        <v>23009</v>
      </c>
      <c r="AQ616" t="s">
        <v>2389</v>
      </c>
      <c r="AR616" t="str">
        <f t="shared" si="109"/>
        <v>2375280</v>
      </c>
      <c r="AV616">
        <v>51.37</v>
      </c>
      <c r="AW616">
        <v>14.13</v>
      </c>
      <c r="AX616">
        <v>37.24</v>
      </c>
    </row>
    <row r="617" spans="1:50" hidden="1" outlineLevel="1">
      <c r="A617" t="s">
        <v>3457</v>
      </c>
      <c r="B617" s="11" t="s">
        <v>3145</v>
      </c>
      <c r="C617" s="1">
        <f t="shared" si="101"/>
        <v>269</v>
      </c>
      <c r="D617" s="7">
        <f>IF(N617&gt;0, RANK(N617,(N617:P617,Q617:AE617)),0)</f>
        <v>2</v>
      </c>
      <c r="E617" s="7">
        <f>IF(O617&gt;0,RANK(O617,(N617:P617,Q617:AE617)),0)</f>
        <v>1</v>
      </c>
      <c r="F617" s="7">
        <f t="shared" si="102"/>
        <v>3</v>
      </c>
      <c r="G617" s="1">
        <f t="shared" si="108"/>
        <v>36</v>
      </c>
      <c r="H617" s="2">
        <f t="shared" si="107"/>
        <v>0.13382899628252787</v>
      </c>
      <c r="I617" s="8"/>
      <c r="J617" s="2">
        <f t="shared" si="103"/>
        <v>0.4200743494423792</v>
      </c>
      <c r="K617" s="2">
        <f t="shared" si="104"/>
        <v>0.55390334572490707</v>
      </c>
      <c r="L617" s="2">
        <f t="shared" si="105"/>
        <v>1.858736059479554E-2</v>
      </c>
      <c r="M617" s="2">
        <f t="shared" si="100"/>
        <v>7.4349442379181875E-3</v>
      </c>
      <c r="N617" s="1">
        <v>113</v>
      </c>
      <c r="O617" s="1">
        <v>149</v>
      </c>
      <c r="P617" s="1">
        <v>5</v>
      </c>
      <c r="Q617" s="1">
        <v>2</v>
      </c>
      <c r="R617" s="1">
        <v>0</v>
      </c>
      <c r="S617" s="1">
        <v>0</v>
      </c>
      <c r="T617" s="73"/>
      <c r="U617" s="1"/>
      <c r="V617" s="1"/>
      <c r="W617" s="1">
        <v>0</v>
      </c>
      <c r="X617" s="1"/>
      <c r="Y617" s="1"/>
      <c r="Z617" s="1"/>
      <c r="AA617" s="1"/>
      <c r="AB617" s="1"/>
      <c r="AG617" t="str">
        <f t="shared" si="110"/>
        <v>Swan's Island</v>
      </c>
      <c r="AH617" t="s">
        <v>5079</v>
      </c>
      <c r="AI617">
        <v>2</v>
      </c>
      <c r="AJ617">
        <v>422</v>
      </c>
      <c r="AL617" t="s">
        <v>3913</v>
      </c>
      <c r="AM617" t="s">
        <v>3218</v>
      </c>
      <c r="AN617" t="s">
        <v>296</v>
      </c>
      <c r="AO617" t="s">
        <v>70</v>
      </c>
      <c r="AP617" t="str">
        <f t="shared" si="106"/>
        <v>23009</v>
      </c>
      <c r="AQ617" t="s">
        <v>2389</v>
      </c>
      <c r="AR617" t="str">
        <f t="shared" si="109"/>
        <v>2375455</v>
      </c>
      <c r="AV617">
        <v>82.39</v>
      </c>
      <c r="AW617">
        <v>68.44</v>
      </c>
      <c r="AX617">
        <v>13.95</v>
      </c>
    </row>
    <row r="618" spans="1:50" hidden="1" outlineLevel="1">
      <c r="A618" t="s">
        <v>3458</v>
      </c>
      <c r="B618" s="11" t="s">
        <v>3145</v>
      </c>
      <c r="C618" s="1">
        <f t="shared" si="101"/>
        <v>731</v>
      </c>
      <c r="D618" s="7">
        <f>IF(N618&gt;0, RANK(N618,(N618:P618,Q618:AE618)),0)</f>
        <v>2</v>
      </c>
      <c r="E618" s="7">
        <f>IF(O618&gt;0,RANK(O618,(N618:P618,Q618:AE618)),0)</f>
        <v>1</v>
      </c>
      <c r="F618" s="7">
        <f t="shared" si="102"/>
        <v>3</v>
      </c>
      <c r="G618" s="1">
        <f t="shared" si="108"/>
        <v>6</v>
      </c>
      <c r="H618" s="2">
        <f t="shared" si="107"/>
        <v>8.2079343365253077E-3</v>
      </c>
      <c r="I618" s="8"/>
      <c r="J618" s="2">
        <f t="shared" si="103"/>
        <v>0.48290013679890559</v>
      </c>
      <c r="K618" s="2">
        <f t="shared" si="104"/>
        <v>0.49110807113543092</v>
      </c>
      <c r="L618" s="2">
        <f t="shared" si="105"/>
        <v>1.3679890560875513E-2</v>
      </c>
      <c r="M618" s="2">
        <f t="shared" si="100"/>
        <v>1.231190150478792E-2</v>
      </c>
      <c r="N618" s="1">
        <v>353</v>
      </c>
      <c r="O618" s="1">
        <v>359</v>
      </c>
      <c r="P618" s="1">
        <v>10</v>
      </c>
      <c r="Q618" s="1">
        <v>4</v>
      </c>
      <c r="R618" s="1">
        <v>0</v>
      </c>
      <c r="S618" s="1">
        <v>5</v>
      </c>
      <c r="T618" s="73"/>
      <c r="U618" s="1"/>
      <c r="V618" s="1"/>
      <c r="W618" s="1">
        <v>0</v>
      </c>
      <c r="X618" s="1"/>
      <c r="Y618" s="1"/>
      <c r="Z618" s="1"/>
      <c r="AA618" s="1"/>
      <c r="AB618" s="1"/>
      <c r="AG618" t="str">
        <f t="shared" si="110"/>
        <v>Swanville</v>
      </c>
      <c r="AH618" t="s">
        <v>4413</v>
      </c>
      <c r="AI618">
        <v>2</v>
      </c>
      <c r="AJ618">
        <v>326</v>
      </c>
      <c r="AL618" t="s">
        <v>3913</v>
      </c>
      <c r="AM618" t="s">
        <v>3950</v>
      </c>
      <c r="AN618" t="s">
        <v>4533</v>
      </c>
      <c r="AO618" t="s">
        <v>71</v>
      </c>
      <c r="AP618" t="str">
        <f t="shared" si="106"/>
        <v>23027</v>
      </c>
      <c r="AQ618" t="s">
        <v>2389</v>
      </c>
      <c r="AR618" t="str">
        <f t="shared" si="109"/>
        <v>2375525</v>
      </c>
      <c r="AV618">
        <v>21.64</v>
      </c>
      <c r="AW618">
        <v>1.89</v>
      </c>
      <c r="AX618">
        <v>19.760000000000002</v>
      </c>
    </row>
    <row r="619" spans="1:50" hidden="1" outlineLevel="1">
      <c r="A619" t="s">
        <v>3459</v>
      </c>
      <c r="B619" s="11" t="s">
        <v>3145</v>
      </c>
      <c r="C619" s="1">
        <f t="shared" si="101"/>
        <v>202</v>
      </c>
      <c r="D619" s="7">
        <f>IF(N619&gt;0, RANK(N619,(N619:P619,Q619:AE619)),0)</f>
        <v>2</v>
      </c>
      <c r="E619" s="7">
        <f>IF(O619&gt;0,RANK(O619,(N619:P619,Q619:AE619)),0)</f>
        <v>1</v>
      </c>
      <c r="F619" s="7">
        <f t="shared" si="102"/>
        <v>3</v>
      </c>
      <c r="G619" s="1">
        <f t="shared" si="108"/>
        <v>24</v>
      </c>
      <c r="H619" s="2">
        <f t="shared" si="107"/>
        <v>0.11881188118811881</v>
      </c>
      <c r="I619" s="8"/>
      <c r="J619" s="2">
        <f t="shared" si="103"/>
        <v>0.43564356435643564</v>
      </c>
      <c r="K619" s="2">
        <f t="shared" si="104"/>
        <v>0.5544554455445545</v>
      </c>
      <c r="L619" s="2">
        <f t="shared" si="105"/>
        <v>4.9504950495049506E-3</v>
      </c>
      <c r="M619" s="2">
        <f t="shared" si="100"/>
        <v>4.9504950495049592E-3</v>
      </c>
      <c r="N619" s="1">
        <v>88</v>
      </c>
      <c r="O619" s="1">
        <v>112</v>
      </c>
      <c r="P619" s="1">
        <v>1</v>
      </c>
      <c r="Q619" s="1">
        <v>1</v>
      </c>
      <c r="R619" s="1">
        <v>0</v>
      </c>
      <c r="S619" s="1">
        <v>0</v>
      </c>
      <c r="T619" s="73"/>
      <c r="U619" s="1"/>
      <c r="V619" s="1"/>
      <c r="W619" s="1">
        <v>0</v>
      </c>
      <c r="X619" s="1"/>
      <c r="Y619" s="1"/>
      <c r="Z619" s="1"/>
      <c r="AA619" s="1"/>
      <c r="AB619" s="1"/>
      <c r="AG619" t="str">
        <f t="shared" si="110"/>
        <v>Sweden</v>
      </c>
      <c r="AH619" t="s">
        <v>2904</v>
      </c>
      <c r="AI619">
        <v>2</v>
      </c>
      <c r="AJ619">
        <v>434</v>
      </c>
      <c r="AL619" t="s">
        <v>3913</v>
      </c>
      <c r="AM619" t="s">
        <v>4671</v>
      </c>
      <c r="AN619" t="s">
        <v>4402</v>
      </c>
      <c r="AO619" t="s">
        <v>72</v>
      </c>
      <c r="AP619" t="str">
        <f t="shared" si="106"/>
        <v>23017</v>
      </c>
      <c r="AQ619" t="s">
        <v>2389</v>
      </c>
      <c r="AR619" t="str">
        <f t="shared" si="109"/>
        <v>2375595</v>
      </c>
      <c r="AV619">
        <v>29.69</v>
      </c>
      <c r="AW619">
        <v>0.93</v>
      </c>
      <c r="AX619">
        <v>28.75</v>
      </c>
    </row>
    <row r="620" spans="1:50" hidden="1" outlineLevel="1">
      <c r="A620" t="s">
        <v>4862</v>
      </c>
      <c r="B620" s="11" t="s">
        <v>3145</v>
      </c>
      <c r="C620" s="1">
        <f>SUM(N620:AE620)</f>
        <v>69</v>
      </c>
      <c r="D620" s="7">
        <f>IF(N620&gt;0, RANK(N620,(N620:P620,Q620:AE620)),0)</f>
        <v>2</v>
      </c>
      <c r="E620" s="7">
        <f>IF(O620&gt;0,RANK(O620,(N620:P620,Q620:AE620)),0)</f>
        <v>1</v>
      </c>
      <c r="F620" s="7">
        <f>IF(P620&gt;0,RANK(P620,(N620:AE620)),0)</f>
        <v>0</v>
      </c>
      <c r="G620" s="1">
        <f t="shared" si="108"/>
        <v>7</v>
      </c>
      <c r="H620" s="2">
        <f t="shared" si="107"/>
        <v>0.10144927536231885</v>
      </c>
      <c r="I620" s="8"/>
      <c r="J620" s="2">
        <f>IF(C620=0,"-",N620/C620)</f>
        <v>0.44927536231884058</v>
      </c>
      <c r="K620" s="2">
        <f>IF(C620=0,"-",O620/C620)</f>
        <v>0.55072463768115942</v>
      </c>
      <c r="L620" s="2">
        <f>IF(C620=0,"-",P620/C620)</f>
        <v>0</v>
      </c>
      <c r="M620" s="2">
        <f>IF(C620=0,"-",(1-J620-K620-L620))</f>
        <v>0</v>
      </c>
      <c r="N620" s="1">
        <v>31</v>
      </c>
      <c r="O620" s="1">
        <v>38</v>
      </c>
      <c r="P620" s="1">
        <v>0</v>
      </c>
      <c r="Q620" s="1">
        <v>0</v>
      </c>
      <c r="R620" s="1">
        <v>0</v>
      </c>
      <c r="S620" s="1">
        <v>0</v>
      </c>
      <c r="T620" s="73"/>
      <c r="U620" s="1"/>
      <c r="V620" s="1"/>
      <c r="W620" s="1">
        <v>0</v>
      </c>
      <c r="X620" s="1"/>
      <c r="Y620" s="1"/>
      <c r="Z620" s="1"/>
      <c r="AA620" s="1"/>
      <c r="AB620" s="1"/>
      <c r="AG620" t="str">
        <f>A620</f>
        <v>T1 R9</v>
      </c>
      <c r="AH620" t="s">
        <v>2975</v>
      </c>
      <c r="AI620">
        <v>2</v>
      </c>
      <c r="AJ620" t="e">
        <v>#N/A</v>
      </c>
      <c r="AL620" t="s">
        <v>3913</v>
      </c>
      <c r="AM620" t="s">
        <v>4350</v>
      </c>
      <c r="AO620">
        <v>75619</v>
      </c>
      <c r="AP620" t="str">
        <f>AL620&amp;AM620</f>
        <v>23021</v>
      </c>
      <c r="AQ620" t="s">
        <v>4597</v>
      </c>
      <c r="AR620" t="str">
        <f>AL620&amp;AO620</f>
        <v>2375619</v>
      </c>
    </row>
    <row r="621" spans="1:50" hidden="1" outlineLevel="1">
      <c r="A621" t="s">
        <v>2287</v>
      </c>
      <c r="B621" s="11" t="s">
        <v>3145</v>
      </c>
      <c r="C621" s="1">
        <f t="shared" si="101"/>
        <v>7</v>
      </c>
      <c r="D621" s="7">
        <f>IF(N621&gt;0, RANK(N621,(N621:P621,Q621:AE621)),0)</f>
        <v>2</v>
      </c>
      <c r="E621" s="7">
        <f>IF(O621&gt;0,RANK(O621,(N621:P621,Q621:AE621)),0)</f>
        <v>1</v>
      </c>
      <c r="F621" s="7">
        <f t="shared" si="102"/>
        <v>0</v>
      </c>
      <c r="G621" s="1">
        <f t="shared" si="108"/>
        <v>3</v>
      </c>
      <c r="H621" s="2">
        <f t="shared" si="107"/>
        <v>0.42857142857142855</v>
      </c>
      <c r="I621" s="8"/>
      <c r="J621" s="2">
        <f t="shared" si="103"/>
        <v>0.2857142857142857</v>
      </c>
      <c r="K621" s="2">
        <f t="shared" si="104"/>
        <v>0.7142857142857143</v>
      </c>
      <c r="L621" s="2">
        <f t="shared" si="105"/>
        <v>0</v>
      </c>
      <c r="M621" s="2">
        <f t="shared" si="100"/>
        <v>0</v>
      </c>
      <c r="N621" s="1">
        <v>2</v>
      </c>
      <c r="O621" s="1">
        <v>5</v>
      </c>
      <c r="P621" s="1">
        <v>0</v>
      </c>
      <c r="Q621" s="1">
        <v>0</v>
      </c>
      <c r="R621" s="1">
        <v>0</v>
      </c>
      <c r="S621" s="1">
        <v>0</v>
      </c>
      <c r="T621" s="73"/>
      <c r="U621" s="1"/>
      <c r="V621" s="1"/>
      <c r="W621" s="1">
        <v>0</v>
      </c>
      <c r="X621" s="1"/>
      <c r="Y621" s="1"/>
      <c r="Z621" s="1"/>
      <c r="AA621" s="1"/>
      <c r="AB621" s="1"/>
      <c r="AG621" t="str">
        <f>A621</f>
        <v>T3 ND</v>
      </c>
      <c r="AH621" t="s">
        <v>5079</v>
      </c>
      <c r="AI621">
        <v>2</v>
      </c>
      <c r="AJ621" t="e">
        <v>#N/A</v>
      </c>
      <c r="AL621" t="s">
        <v>3913</v>
      </c>
      <c r="AM621" t="s">
        <v>3218</v>
      </c>
      <c r="AO621">
        <v>75630</v>
      </c>
      <c r="AP621" t="str">
        <f t="shared" si="106"/>
        <v>23009</v>
      </c>
      <c r="AQ621" t="s">
        <v>4597</v>
      </c>
      <c r="AR621" t="str">
        <f t="shared" si="109"/>
        <v>2375630</v>
      </c>
    </row>
    <row r="622" spans="1:50" hidden="1" outlineLevel="1">
      <c r="A622" t="s">
        <v>1946</v>
      </c>
      <c r="B622" s="11" t="s">
        <v>3145</v>
      </c>
      <c r="C622" s="1">
        <f t="shared" si="101"/>
        <v>37</v>
      </c>
      <c r="D622" s="7">
        <f>IF(N622&gt;0, RANK(N622,(N622:P622,Q622:AE622)),0)</f>
        <v>2</v>
      </c>
      <c r="E622" s="7">
        <f>IF(O622&gt;0,RANK(O622,(N622:P622,Q622:AE622)),0)</f>
        <v>1</v>
      </c>
      <c r="F622" s="7">
        <f t="shared" si="102"/>
        <v>0</v>
      </c>
      <c r="G622" s="1">
        <f t="shared" si="108"/>
        <v>13</v>
      </c>
      <c r="H622" s="2">
        <f t="shared" si="107"/>
        <v>0.35135135135135137</v>
      </c>
      <c r="I622" s="8"/>
      <c r="J622" s="2">
        <f t="shared" si="103"/>
        <v>0.29729729729729731</v>
      </c>
      <c r="K622" s="2">
        <f t="shared" si="104"/>
        <v>0.64864864864864868</v>
      </c>
      <c r="L622" s="2">
        <f t="shared" si="105"/>
        <v>0</v>
      </c>
      <c r="M622" s="2">
        <f t="shared" ref="M622:M685" si="111">IF(C622=0,"-",(1-J622-K622-L622))</f>
        <v>5.4054054054053946E-2</v>
      </c>
      <c r="N622" s="1">
        <v>11</v>
      </c>
      <c r="O622" s="1">
        <v>24</v>
      </c>
      <c r="P622" s="1">
        <v>0</v>
      </c>
      <c r="Q622" s="1">
        <v>1</v>
      </c>
      <c r="R622" s="1">
        <v>1</v>
      </c>
      <c r="S622" s="1">
        <v>0</v>
      </c>
      <c r="T622" s="73"/>
      <c r="U622" s="1"/>
      <c r="V622" s="1"/>
      <c r="W622" s="1">
        <v>0</v>
      </c>
      <c r="X622" s="1"/>
      <c r="Y622" s="1"/>
      <c r="Z622" s="1"/>
      <c r="AA622" s="1"/>
      <c r="AB622" s="1"/>
      <c r="AG622" t="str">
        <f t="shared" si="110"/>
        <v>Talmadge</v>
      </c>
      <c r="AH622" t="s">
        <v>3830</v>
      </c>
      <c r="AI622">
        <v>2</v>
      </c>
      <c r="AJ622">
        <v>117</v>
      </c>
      <c r="AL622" t="s">
        <v>3913</v>
      </c>
      <c r="AM622" t="s">
        <v>3951</v>
      </c>
      <c r="AN622" t="s">
        <v>311</v>
      </c>
      <c r="AO622" t="s">
        <v>440</v>
      </c>
      <c r="AP622" t="str">
        <f t="shared" si="106"/>
        <v>23029</v>
      </c>
      <c r="AQ622" t="s">
        <v>2389</v>
      </c>
      <c r="AR622" t="str">
        <f t="shared" si="109"/>
        <v>2375770</v>
      </c>
      <c r="AV622">
        <v>38.9</v>
      </c>
      <c r="AW622">
        <v>1.19</v>
      </c>
      <c r="AX622">
        <v>37.71</v>
      </c>
    </row>
    <row r="623" spans="1:50" hidden="1" outlineLevel="1">
      <c r="A623" t="s">
        <v>1612</v>
      </c>
      <c r="B623" s="11" t="s">
        <v>3145</v>
      </c>
      <c r="C623" s="1">
        <f t="shared" si="101"/>
        <v>355</v>
      </c>
      <c r="D623" s="7">
        <f>IF(N623&gt;0, RANK(N623,(N623:P623,Q623:AE623)),0)</f>
        <v>1</v>
      </c>
      <c r="E623" s="7">
        <f>IF(O623&gt;0,RANK(O623,(N623:P623,Q623:AE623)),0)</f>
        <v>2</v>
      </c>
      <c r="F623" s="7">
        <f t="shared" si="102"/>
        <v>3</v>
      </c>
      <c r="G623" s="1">
        <f t="shared" si="108"/>
        <v>76</v>
      </c>
      <c r="H623" s="2">
        <f t="shared" si="107"/>
        <v>0.21408450704225351</v>
      </c>
      <c r="I623" s="8"/>
      <c r="J623" s="2">
        <f t="shared" si="103"/>
        <v>0.58591549295774648</v>
      </c>
      <c r="K623" s="2">
        <f t="shared" si="104"/>
        <v>0.37183098591549296</v>
      </c>
      <c r="L623" s="2">
        <f t="shared" si="105"/>
        <v>2.8169014084507043E-2</v>
      </c>
      <c r="M623" s="2">
        <f t="shared" si="111"/>
        <v>1.408450704225352E-2</v>
      </c>
      <c r="N623" s="1">
        <v>208</v>
      </c>
      <c r="O623" s="1">
        <v>132</v>
      </c>
      <c r="P623" s="1">
        <v>10</v>
      </c>
      <c r="Q623" s="1">
        <v>3</v>
      </c>
      <c r="R623" s="1">
        <v>0</v>
      </c>
      <c r="S623" s="1">
        <v>2</v>
      </c>
      <c r="T623" s="73"/>
      <c r="U623" s="1"/>
      <c r="V623" s="1"/>
      <c r="W623" s="1">
        <v>0</v>
      </c>
      <c r="X623" s="1"/>
      <c r="Y623" s="1"/>
      <c r="Z623" s="1"/>
      <c r="AA623" s="1"/>
      <c r="AB623" s="1"/>
      <c r="AG623" t="str">
        <f t="shared" si="110"/>
        <v>Temple</v>
      </c>
      <c r="AH623" t="s">
        <v>3082</v>
      </c>
      <c r="AI623">
        <v>2</v>
      </c>
      <c r="AJ623">
        <v>269</v>
      </c>
      <c r="AL623" t="s">
        <v>3913</v>
      </c>
      <c r="AM623" t="s">
        <v>2597</v>
      </c>
      <c r="AN623" t="s">
        <v>4202</v>
      </c>
      <c r="AO623" t="s">
        <v>441</v>
      </c>
      <c r="AP623" t="str">
        <f t="shared" si="106"/>
        <v>23007</v>
      </c>
      <c r="AQ623" t="s">
        <v>2389</v>
      </c>
      <c r="AR623" t="str">
        <f t="shared" si="109"/>
        <v>2375980</v>
      </c>
      <c r="AV623">
        <v>35.78</v>
      </c>
      <c r="AW623">
        <v>0.22</v>
      </c>
      <c r="AX623">
        <v>35.56</v>
      </c>
    </row>
    <row r="624" spans="1:50" hidden="1" outlineLevel="1">
      <c r="A624" t="s">
        <v>4753</v>
      </c>
      <c r="B624" s="11" t="s">
        <v>3145</v>
      </c>
      <c r="C624" s="1">
        <f t="shared" si="101"/>
        <v>50</v>
      </c>
      <c r="D624" s="7">
        <f>IF(N624&gt;0, RANK(N624,(N624:P624,Q624:AE624)),0)</f>
        <v>2</v>
      </c>
      <c r="E624" s="7">
        <f>IF(O624&gt;0,RANK(O624,(N624:P624,Q624:AE624)),0)</f>
        <v>1</v>
      </c>
      <c r="F624" s="7">
        <f t="shared" si="102"/>
        <v>0</v>
      </c>
      <c r="G624" s="1">
        <f t="shared" si="108"/>
        <v>20</v>
      </c>
      <c r="H624" s="2">
        <f t="shared" si="107"/>
        <v>0.4</v>
      </c>
      <c r="I624" s="8"/>
      <c r="J624" s="2">
        <f t="shared" si="103"/>
        <v>0.3</v>
      </c>
      <c r="K624" s="2">
        <f t="shared" si="104"/>
        <v>0.7</v>
      </c>
      <c r="L624" s="2">
        <f t="shared" si="105"/>
        <v>0</v>
      </c>
      <c r="M624" s="2">
        <f t="shared" si="111"/>
        <v>0</v>
      </c>
      <c r="N624" s="1">
        <v>15</v>
      </c>
      <c r="O624" s="1">
        <v>35</v>
      </c>
      <c r="P624" s="1">
        <v>0</v>
      </c>
      <c r="Q624" s="1">
        <v>0</v>
      </c>
      <c r="R624" s="1">
        <v>0</v>
      </c>
      <c r="S624" s="1">
        <v>0</v>
      </c>
      <c r="T624" s="73"/>
      <c r="U624" s="1"/>
      <c r="V624" s="1"/>
      <c r="W624" s="1">
        <v>0</v>
      </c>
      <c r="X624" s="1"/>
      <c r="Y624" s="1"/>
      <c r="Z624" s="1"/>
      <c r="AA624" s="1"/>
      <c r="AB624" s="1"/>
      <c r="AG624" t="str">
        <f t="shared" si="110"/>
        <v>The Forks</v>
      </c>
      <c r="AH624" t="s">
        <v>2304</v>
      </c>
      <c r="AI624">
        <v>2</v>
      </c>
      <c r="AJ624">
        <v>121</v>
      </c>
      <c r="AL624" t="s">
        <v>3913</v>
      </c>
      <c r="AM624" t="s">
        <v>3949</v>
      </c>
      <c r="AN624" t="s">
        <v>296</v>
      </c>
      <c r="AO624" t="s">
        <v>442</v>
      </c>
      <c r="AP624" t="str">
        <f t="shared" si="106"/>
        <v>23025</v>
      </c>
      <c r="AQ624" t="s">
        <v>486</v>
      </c>
      <c r="AR624" t="str">
        <f t="shared" si="109"/>
        <v>2376190</v>
      </c>
      <c r="AV624">
        <v>41.47</v>
      </c>
      <c r="AW624">
        <v>1.85</v>
      </c>
      <c r="AX624">
        <v>39.619999999999997</v>
      </c>
    </row>
    <row r="625" spans="1:50" hidden="1" outlineLevel="1">
      <c r="A625" t="s">
        <v>2442</v>
      </c>
      <c r="B625" s="11" t="s">
        <v>3145</v>
      </c>
      <c r="C625" s="1">
        <f t="shared" si="101"/>
        <v>1554</v>
      </c>
      <c r="D625" s="7">
        <f>IF(N625&gt;0, RANK(N625,(N625:P625,Q625:AE625)),0)</f>
        <v>1</v>
      </c>
      <c r="E625" s="7">
        <f>IF(O625&gt;0,RANK(O625,(N625:P625,Q625:AE625)),0)</f>
        <v>2</v>
      </c>
      <c r="F625" s="7">
        <f t="shared" si="102"/>
        <v>3</v>
      </c>
      <c r="G625" s="1">
        <f t="shared" si="108"/>
        <v>124</v>
      </c>
      <c r="H625" s="2">
        <f t="shared" si="107"/>
        <v>7.9794079794079792E-2</v>
      </c>
      <c r="I625" s="8"/>
      <c r="J625" s="2">
        <f t="shared" si="103"/>
        <v>0.52960102960102962</v>
      </c>
      <c r="K625" s="2">
        <f t="shared" si="104"/>
        <v>0.4498069498069498</v>
      </c>
      <c r="L625" s="2">
        <f t="shared" si="105"/>
        <v>1.4157014157014158E-2</v>
      </c>
      <c r="M625" s="2">
        <f t="shared" si="111"/>
        <v>6.4350064350064302E-3</v>
      </c>
      <c r="N625" s="1">
        <v>823</v>
      </c>
      <c r="O625" s="1">
        <v>699</v>
      </c>
      <c r="P625" s="1">
        <v>22</v>
      </c>
      <c r="Q625" s="1">
        <v>3</v>
      </c>
      <c r="R625" s="1">
        <v>1</v>
      </c>
      <c r="S625" s="1">
        <v>6</v>
      </c>
      <c r="T625" s="73"/>
      <c r="U625" s="1"/>
      <c r="V625" s="1"/>
      <c r="W625" s="1">
        <v>0</v>
      </c>
      <c r="X625" s="1"/>
      <c r="Y625" s="1"/>
      <c r="Z625" s="1"/>
      <c r="AA625" s="1"/>
      <c r="AB625" s="1"/>
      <c r="AG625" t="str">
        <f t="shared" si="110"/>
        <v>Thomaston</v>
      </c>
      <c r="AH625" t="s">
        <v>4308</v>
      </c>
      <c r="AI625">
        <v>1</v>
      </c>
      <c r="AJ625">
        <v>449</v>
      </c>
      <c r="AL625" t="s">
        <v>3913</v>
      </c>
      <c r="AM625" t="s">
        <v>3235</v>
      </c>
      <c r="AN625" t="s">
        <v>4262</v>
      </c>
      <c r="AO625" t="s">
        <v>1154</v>
      </c>
      <c r="AP625" t="str">
        <f t="shared" si="106"/>
        <v>23013</v>
      </c>
      <c r="AQ625" t="s">
        <v>2389</v>
      </c>
      <c r="AR625" t="str">
        <f t="shared" si="109"/>
        <v>2376365</v>
      </c>
      <c r="AV625">
        <v>11.54</v>
      </c>
      <c r="AW625">
        <v>0.62</v>
      </c>
      <c r="AX625">
        <v>10.92</v>
      </c>
    </row>
    <row r="626" spans="1:50" hidden="1" outlineLevel="1">
      <c r="A626" t="s">
        <v>1945</v>
      </c>
      <c r="B626" s="11" t="s">
        <v>3145</v>
      </c>
      <c r="C626" s="1">
        <f t="shared" si="101"/>
        <v>414</v>
      </c>
      <c r="D626" s="7">
        <f>IF(N626&gt;0, RANK(N626,(N626:P626,Q626:AE626)),0)</f>
        <v>1</v>
      </c>
      <c r="E626" s="7">
        <f>IF(O626&gt;0,RANK(O626,(N626:P626,Q626:AE626)),0)</f>
        <v>2</v>
      </c>
      <c r="F626" s="7">
        <f t="shared" si="102"/>
        <v>4</v>
      </c>
      <c r="G626" s="1">
        <f t="shared" si="108"/>
        <v>19</v>
      </c>
      <c r="H626" s="2">
        <f t="shared" si="107"/>
        <v>4.5893719806763288E-2</v>
      </c>
      <c r="I626" s="8"/>
      <c r="J626" s="2">
        <f t="shared" si="103"/>
        <v>0.51690821256038644</v>
      </c>
      <c r="K626" s="2">
        <f t="shared" si="104"/>
        <v>0.47101449275362317</v>
      </c>
      <c r="L626" s="2">
        <f t="shared" si="105"/>
        <v>4.830917874396135E-3</v>
      </c>
      <c r="M626" s="2">
        <f t="shared" si="111"/>
        <v>7.2463768115942568E-3</v>
      </c>
      <c r="N626" s="1">
        <v>214</v>
      </c>
      <c r="O626" s="1">
        <v>195</v>
      </c>
      <c r="P626" s="1">
        <v>2</v>
      </c>
      <c r="Q626" s="1">
        <v>0</v>
      </c>
      <c r="R626" s="1">
        <v>0</v>
      </c>
      <c r="S626" s="1">
        <v>3</v>
      </c>
      <c r="T626" s="73"/>
      <c r="U626" s="1"/>
      <c r="V626" s="1"/>
      <c r="W626" s="1">
        <v>0</v>
      </c>
      <c r="X626" s="1"/>
      <c r="Y626" s="1"/>
      <c r="Z626" s="1"/>
      <c r="AA626" s="1"/>
      <c r="AB626" s="1"/>
      <c r="AG626" t="str">
        <f t="shared" si="110"/>
        <v>Thorndike</v>
      </c>
      <c r="AH626" t="s">
        <v>4413</v>
      </c>
      <c r="AI626">
        <v>2</v>
      </c>
      <c r="AJ626">
        <v>303</v>
      </c>
      <c r="AL626" t="s">
        <v>3913</v>
      </c>
      <c r="AM626" t="s">
        <v>3950</v>
      </c>
      <c r="AN626" t="s">
        <v>4802</v>
      </c>
      <c r="AO626" t="s">
        <v>1155</v>
      </c>
      <c r="AP626" t="str">
        <f t="shared" si="106"/>
        <v>23027</v>
      </c>
      <c r="AQ626" t="s">
        <v>2389</v>
      </c>
      <c r="AR626" t="str">
        <f t="shared" si="109"/>
        <v>2376610</v>
      </c>
      <c r="AV626">
        <v>25.28</v>
      </c>
      <c r="AW626">
        <v>0</v>
      </c>
      <c r="AX626">
        <v>25.28</v>
      </c>
    </row>
    <row r="627" spans="1:50" hidden="1" outlineLevel="1">
      <c r="A627" t="s">
        <v>2647</v>
      </c>
      <c r="B627" s="11" t="s">
        <v>3145</v>
      </c>
      <c r="C627" s="1">
        <f t="shared" ref="C627:C690" si="112">SUM(N627:AE627)</f>
        <v>124</v>
      </c>
      <c r="D627" s="7">
        <f>IF(N627&gt;0, RANK(N627,(N627:P627,Q627:AE627)),0)</f>
        <v>2</v>
      </c>
      <c r="E627" s="7">
        <f>IF(O627&gt;0,RANK(O627,(N627:P627,Q627:AE627)),0)</f>
        <v>1</v>
      </c>
      <c r="F627" s="7">
        <f t="shared" ref="F627:F690" si="113">IF(P627&gt;0,RANK(P627,(N627:AE627)),0)</f>
        <v>3</v>
      </c>
      <c r="G627" s="1">
        <f t="shared" si="108"/>
        <v>25</v>
      </c>
      <c r="H627" s="2">
        <f t="shared" si="107"/>
        <v>0.20161290322580644</v>
      </c>
      <c r="I627" s="8"/>
      <c r="J627" s="2">
        <f t="shared" ref="J627:J690" si="114">IF(C627=0,"-",N627/C627)</f>
        <v>0.39516129032258063</v>
      </c>
      <c r="K627" s="2">
        <f t="shared" ref="K627:K690" si="115">IF(C627=0,"-",O627/C627)</f>
        <v>0.59677419354838712</v>
      </c>
      <c r="L627" s="2">
        <f t="shared" ref="L627:L690" si="116">IF(C627=0,"-",P627/C627)</f>
        <v>8.0645161290322578E-3</v>
      </c>
      <c r="M627" s="2">
        <f t="shared" si="111"/>
        <v>-6.9388939039072284E-18</v>
      </c>
      <c r="N627" s="1">
        <v>49</v>
      </c>
      <c r="O627" s="1">
        <v>74</v>
      </c>
      <c r="P627" s="1">
        <v>1</v>
      </c>
      <c r="Q627" s="1">
        <v>0</v>
      </c>
      <c r="R627" s="1">
        <v>0</v>
      </c>
      <c r="S627" s="1">
        <v>0</v>
      </c>
      <c r="T627" s="73"/>
      <c r="U627" s="1"/>
      <c r="V627" s="1"/>
      <c r="W627" s="1">
        <v>0</v>
      </c>
      <c r="X627" s="1"/>
      <c r="Y627" s="1"/>
      <c r="Z627" s="1"/>
      <c r="AA627" s="1"/>
      <c r="AB627" s="1"/>
      <c r="AG627" t="str">
        <f t="shared" si="110"/>
        <v>Topsfield</v>
      </c>
      <c r="AH627" t="s">
        <v>3830</v>
      </c>
      <c r="AI627">
        <v>2</v>
      </c>
      <c r="AJ627">
        <v>104</v>
      </c>
      <c r="AL627" t="s">
        <v>3913</v>
      </c>
      <c r="AM627" t="s">
        <v>3951</v>
      </c>
      <c r="AN627" t="s">
        <v>1156</v>
      </c>
      <c r="AO627" t="s">
        <v>1157</v>
      </c>
      <c r="AP627" t="str">
        <f t="shared" ref="AP627:AP690" si="117">AL627&amp;AM627</f>
        <v>23029</v>
      </c>
      <c r="AQ627" t="s">
        <v>2389</v>
      </c>
      <c r="AR627" t="str">
        <f t="shared" si="109"/>
        <v>2376895</v>
      </c>
      <c r="AV627">
        <v>55.08</v>
      </c>
      <c r="AW627">
        <v>4.3600000000000003</v>
      </c>
      <c r="AX627">
        <v>50.72</v>
      </c>
    </row>
    <row r="628" spans="1:50" hidden="1" outlineLevel="1">
      <c r="A628" t="s">
        <v>3158</v>
      </c>
      <c r="B628" s="11" t="s">
        <v>3145</v>
      </c>
      <c r="C628" s="1">
        <f t="shared" si="112"/>
        <v>5240</v>
      </c>
      <c r="D628" s="7">
        <f>IF(N628&gt;0, RANK(N628,(N628:P628,Q628:AE628)),0)</f>
        <v>1</v>
      </c>
      <c r="E628" s="7">
        <f>IF(O628&gt;0,RANK(O628,(N628:P628,Q628:AE628)),0)</f>
        <v>2</v>
      </c>
      <c r="F628" s="7">
        <f t="shared" si="113"/>
        <v>3</v>
      </c>
      <c r="G628" s="1">
        <f t="shared" si="108"/>
        <v>365</v>
      </c>
      <c r="H628" s="2">
        <f t="shared" si="107"/>
        <v>6.9656488549618326E-2</v>
      </c>
      <c r="I628" s="8"/>
      <c r="J628" s="2">
        <f t="shared" si="114"/>
        <v>0.52500000000000002</v>
      </c>
      <c r="K628" s="2">
        <f t="shared" si="115"/>
        <v>0.45534351145038165</v>
      </c>
      <c r="L628" s="2">
        <f t="shared" si="116"/>
        <v>1.1450381679389313E-2</v>
      </c>
      <c r="M628" s="2">
        <f t="shared" si="111"/>
        <v>8.2061068702290099E-3</v>
      </c>
      <c r="N628" s="1">
        <v>2751</v>
      </c>
      <c r="O628" s="1">
        <v>2386</v>
      </c>
      <c r="P628" s="1">
        <v>60</v>
      </c>
      <c r="Q628" s="1">
        <v>16</v>
      </c>
      <c r="R628" s="1">
        <v>6</v>
      </c>
      <c r="S628" s="1">
        <v>21</v>
      </c>
      <c r="T628" s="73"/>
      <c r="U628" s="1"/>
      <c r="V628" s="1"/>
      <c r="W628" s="1">
        <v>0</v>
      </c>
      <c r="X628" s="1"/>
      <c r="Y628" s="1"/>
      <c r="Z628" s="1"/>
      <c r="AA628" s="1"/>
      <c r="AB628" s="1"/>
      <c r="AG628" t="str">
        <f t="shared" si="110"/>
        <v>Topsham</v>
      </c>
      <c r="AH628" t="s">
        <v>1728</v>
      </c>
      <c r="AI628">
        <v>1</v>
      </c>
      <c r="AJ628">
        <v>476</v>
      </c>
      <c r="AL628" t="s">
        <v>3913</v>
      </c>
      <c r="AM628" t="s">
        <v>4351</v>
      </c>
      <c r="AN628" t="s">
        <v>737</v>
      </c>
      <c r="AO628" t="s">
        <v>666</v>
      </c>
      <c r="AP628" t="str">
        <f t="shared" si="117"/>
        <v>23023</v>
      </c>
      <c r="AQ628" t="s">
        <v>2389</v>
      </c>
      <c r="AR628" t="str">
        <f t="shared" si="109"/>
        <v>2376960</v>
      </c>
      <c r="AV628">
        <v>35.43</v>
      </c>
      <c r="AW628">
        <v>3.41</v>
      </c>
      <c r="AX628">
        <v>32.020000000000003</v>
      </c>
    </row>
    <row r="629" spans="1:50" hidden="1" outlineLevel="1">
      <c r="A629" t="s">
        <v>2736</v>
      </c>
      <c r="B629" s="11" t="s">
        <v>3145</v>
      </c>
      <c r="C629" s="1">
        <f t="shared" si="112"/>
        <v>1025</v>
      </c>
      <c r="D629" s="7">
        <f>IF(N629&gt;0, RANK(N629,(N629:P629,Q629:AE629)),0)</f>
        <v>1</v>
      </c>
      <c r="E629" s="7">
        <f>IF(O629&gt;0,RANK(O629,(N629:P629,Q629:AE629)),0)</f>
        <v>2</v>
      </c>
      <c r="F629" s="7">
        <f t="shared" si="113"/>
        <v>3</v>
      </c>
      <c r="G629" s="1">
        <f t="shared" si="108"/>
        <v>114</v>
      </c>
      <c r="H629" s="2">
        <f t="shared" si="107"/>
        <v>0.11121951219512195</v>
      </c>
      <c r="I629" s="8"/>
      <c r="J629" s="2">
        <f t="shared" si="114"/>
        <v>0.54439024390243906</v>
      </c>
      <c r="K629" s="2">
        <f t="shared" si="115"/>
        <v>0.43317073170731707</v>
      </c>
      <c r="L629" s="2">
        <f t="shared" si="116"/>
        <v>1.0731707317073172E-2</v>
      </c>
      <c r="M629" s="2">
        <f t="shared" si="111"/>
        <v>1.1707317073170695E-2</v>
      </c>
      <c r="N629" s="1">
        <v>558</v>
      </c>
      <c r="O629" s="1">
        <v>444</v>
      </c>
      <c r="P629" s="1">
        <v>11</v>
      </c>
      <c r="Q629" s="1">
        <v>2</v>
      </c>
      <c r="R629" s="1">
        <v>0</v>
      </c>
      <c r="S629" s="1">
        <v>10</v>
      </c>
      <c r="T629" s="73"/>
      <c r="U629" s="1"/>
      <c r="V629" s="1"/>
      <c r="W629" s="1">
        <v>0</v>
      </c>
      <c r="X629" s="1"/>
      <c r="Y629" s="1"/>
      <c r="Z629" s="1"/>
      <c r="AA629" s="1"/>
      <c r="AB629" s="1"/>
      <c r="AG629" t="str">
        <f t="shared" si="110"/>
        <v>Tremont</v>
      </c>
      <c r="AH629" t="s">
        <v>5079</v>
      </c>
      <c r="AI629">
        <v>2</v>
      </c>
      <c r="AJ629">
        <v>392</v>
      </c>
      <c r="AL629" t="s">
        <v>3913</v>
      </c>
      <c r="AM629" t="s">
        <v>3218</v>
      </c>
      <c r="AN629" t="s">
        <v>4499</v>
      </c>
      <c r="AO629" t="s">
        <v>1489</v>
      </c>
      <c r="AP629" t="str">
        <f t="shared" si="117"/>
        <v>23009</v>
      </c>
      <c r="AQ629" t="s">
        <v>2389</v>
      </c>
      <c r="AR629" t="str">
        <f t="shared" si="109"/>
        <v>2377345</v>
      </c>
      <c r="AV629">
        <v>52.39</v>
      </c>
      <c r="AW629">
        <v>35.54</v>
      </c>
      <c r="AX629">
        <v>16.86</v>
      </c>
    </row>
    <row r="630" spans="1:50" hidden="1" outlineLevel="1">
      <c r="A630" t="s">
        <v>1655</v>
      </c>
      <c r="B630" s="11" t="s">
        <v>3145</v>
      </c>
      <c r="C630" s="1">
        <f t="shared" si="112"/>
        <v>847</v>
      </c>
      <c r="D630" s="7">
        <f>IF(N630&gt;0, RANK(N630,(N630:P630,Q630:AE630)),0)</f>
        <v>1</v>
      </c>
      <c r="E630" s="7">
        <f>IF(O630&gt;0,RANK(O630,(N630:P630,Q630:AE630)),0)</f>
        <v>2</v>
      </c>
      <c r="F630" s="7">
        <f t="shared" si="113"/>
        <v>3</v>
      </c>
      <c r="G630" s="1">
        <f t="shared" si="108"/>
        <v>44</v>
      </c>
      <c r="H630" s="2">
        <f t="shared" si="107"/>
        <v>5.1948051948051951E-2</v>
      </c>
      <c r="I630" s="8"/>
      <c r="J630" s="2">
        <f t="shared" si="114"/>
        <v>0.51357733175914999</v>
      </c>
      <c r="K630" s="2">
        <f t="shared" si="115"/>
        <v>0.46162927981109797</v>
      </c>
      <c r="L630" s="2">
        <f t="shared" si="116"/>
        <v>1.2987012987012988E-2</v>
      </c>
      <c r="M630" s="2">
        <f t="shared" si="111"/>
        <v>1.1806375442739051E-2</v>
      </c>
      <c r="N630" s="1">
        <v>435</v>
      </c>
      <c r="O630" s="1">
        <v>391</v>
      </c>
      <c r="P630" s="1">
        <v>11</v>
      </c>
      <c r="Q630" s="1">
        <v>3</v>
      </c>
      <c r="R630" s="1">
        <v>3</v>
      </c>
      <c r="S630" s="1">
        <v>4</v>
      </c>
      <c r="T630" s="73"/>
      <c r="U630" s="1"/>
      <c r="V630" s="1"/>
      <c r="W630" s="1">
        <v>0</v>
      </c>
      <c r="X630" s="1"/>
      <c r="Y630" s="1"/>
      <c r="Z630" s="1"/>
      <c r="AA630" s="1"/>
      <c r="AB630" s="1"/>
      <c r="AG630" t="str">
        <f t="shared" si="110"/>
        <v>Trenton</v>
      </c>
      <c r="AH630" t="s">
        <v>5079</v>
      </c>
      <c r="AI630">
        <v>2</v>
      </c>
      <c r="AJ630">
        <v>345</v>
      </c>
      <c r="AL630" t="s">
        <v>3913</v>
      </c>
      <c r="AM630" t="s">
        <v>3218</v>
      </c>
      <c r="AN630" t="s">
        <v>1731</v>
      </c>
      <c r="AO630" t="s">
        <v>892</v>
      </c>
      <c r="AP630" t="str">
        <f t="shared" si="117"/>
        <v>23009</v>
      </c>
      <c r="AQ630" t="s">
        <v>2389</v>
      </c>
      <c r="AR630" t="str">
        <f t="shared" si="109"/>
        <v>2377415</v>
      </c>
      <c r="AV630">
        <v>28.45</v>
      </c>
      <c r="AW630">
        <v>10.26</v>
      </c>
      <c r="AX630">
        <v>18.190000000000001</v>
      </c>
    </row>
    <row r="631" spans="1:50" hidden="1" outlineLevel="1">
      <c r="A631" t="s">
        <v>3870</v>
      </c>
      <c r="B631" s="11" t="s">
        <v>3145</v>
      </c>
      <c r="C631" s="1">
        <f t="shared" si="112"/>
        <v>553</v>
      </c>
      <c r="D631" s="7">
        <f>IF(N631&gt;0, RANK(N631,(N631:P631,Q631:AE631)),0)</f>
        <v>2</v>
      </c>
      <c r="E631" s="7">
        <f>IF(O631&gt;0,RANK(O631,(N631:P631,Q631:AE631)),0)</f>
        <v>1</v>
      </c>
      <c r="F631" s="7">
        <f t="shared" si="113"/>
        <v>3</v>
      </c>
      <c r="G631" s="1">
        <f t="shared" si="108"/>
        <v>32</v>
      </c>
      <c r="H631" s="2">
        <f t="shared" si="107"/>
        <v>5.7866184448462928E-2</v>
      </c>
      <c r="I631" s="8"/>
      <c r="J631" s="2">
        <f t="shared" si="114"/>
        <v>0.46112115732368897</v>
      </c>
      <c r="K631" s="2">
        <f t="shared" si="115"/>
        <v>0.51898734177215189</v>
      </c>
      <c r="L631" s="2">
        <f t="shared" si="116"/>
        <v>1.4466546112115732E-2</v>
      </c>
      <c r="M631" s="2">
        <f t="shared" si="111"/>
        <v>5.424954792043411E-3</v>
      </c>
      <c r="N631" s="1">
        <v>255</v>
      </c>
      <c r="O631" s="1">
        <v>287</v>
      </c>
      <c r="P631" s="1">
        <v>8</v>
      </c>
      <c r="Q631" s="1">
        <v>0</v>
      </c>
      <c r="R631" s="1">
        <v>0</v>
      </c>
      <c r="S631" s="1">
        <v>3</v>
      </c>
      <c r="T631" s="73"/>
      <c r="U631" s="1"/>
      <c r="V631" s="1"/>
      <c r="W631" s="1">
        <v>0</v>
      </c>
      <c r="X631" s="1"/>
      <c r="Y631" s="1"/>
      <c r="Z631" s="1"/>
      <c r="AA631" s="1"/>
      <c r="AB631" s="1"/>
      <c r="AG631" t="str">
        <f t="shared" si="110"/>
        <v>Troy</v>
      </c>
      <c r="AH631" t="s">
        <v>4413</v>
      </c>
      <c r="AI631">
        <v>2</v>
      </c>
      <c r="AJ631">
        <v>277</v>
      </c>
      <c r="AL631" t="s">
        <v>3913</v>
      </c>
      <c r="AM631" t="s">
        <v>3950</v>
      </c>
      <c r="AN631" t="s">
        <v>5225</v>
      </c>
      <c r="AO631" t="s">
        <v>893</v>
      </c>
      <c r="AP631" t="str">
        <f t="shared" si="117"/>
        <v>23027</v>
      </c>
      <c r="AQ631" t="s">
        <v>2389</v>
      </c>
      <c r="AR631" t="str">
        <f t="shared" si="109"/>
        <v>2377625</v>
      </c>
      <c r="AV631">
        <v>35.51</v>
      </c>
      <c r="AW631">
        <v>0.7</v>
      </c>
      <c r="AX631">
        <v>34.82</v>
      </c>
    </row>
    <row r="632" spans="1:50" hidden="1" outlineLevel="1">
      <c r="A632" t="s">
        <v>3137</v>
      </c>
      <c r="B632" s="11" t="s">
        <v>3145</v>
      </c>
      <c r="C632" s="1">
        <f t="shared" si="112"/>
        <v>3000</v>
      </c>
      <c r="D632" s="7">
        <f>IF(N632&gt;0, RANK(N632,(N632:P632,Q632:AE632)),0)</f>
        <v>2</v>
      </c>
      <c r="E632" s="7">
        <f>IF(O632&gt;0,RANK(O632,(N632:P632,Q632:AE632)),0)</f>
        <v>1</v>
      </c>
      <c r="F632" s="7">
        <f t="shared" si="113"/>
        <v>3</v>
      </c>
      <c r="G632" s="1">
        <f t="shared" si="108"/>
        <v>200</v>
      </c>
      <c r="H632" s="2">
        <f t="shared" si="107"/>
        <v>6.6666666666666666E-2</v>
      </c>
      <c r="I632" s="8"/>
      <c r="J632" s="2">
        <f t="shared" si="114"/>
        <v>0.45633333333333331</v>
      </c>
      <c r="K632" s="2">
        <f t="shared" si="115"/>
        <v>0.52300000000000002</v>
      </c>
      <c r="L632" s="2">
        <f t="shared" si="116"/>
        <v>1.2333333333333333E-2</v>
      </c>
      <c r="M632" s="2">
        <f t="shared" si="111"/>
        <v>8.3333333333333887E-3</v>
      </c>
      <c r="N632" s="1">
        <v>1369</v>
      </c>
      <c r="O632" s="1">
        <v>1569</v>
      </c>
      <c r="P632" s="1">
        <v>37</v>
      </c>
      <c r="Q632" s="1">
        <v>9</v>
      </c>
      <c r="R632" s="1">
        <v>0</v>
      </c>
      <c r="S632" s="1">
        <v>16</v>
      </c>
      <c r="T632" s="73"/>
      <c r="U632" s="1"/>
      <c r="V632" s="1"/>
      <c r="W632" s="1">
        <v>0</v>
      </c>
      <c r="X632" s="1"/>
      <c r="Y632" s="1"/>
      <c r="Z632" s="1"/>
      <c r="AA632" s="1"/>
      <c r="AB632" s="1"/>
      <c r="AG632" t="str">
        <f t="shared" si="110"/>
        <v>Turner</v>
      </c>
      <c r="AH632" t="s">
        <v>1039</v>
      </c>
      <c r="AI632">
        <v>2</v>
      </c>
      <c r="AJ632">
        <v>384</v>
      </c>
      <c r="AL632" t="s">
        <v>3913</v>
      </c>
      <c r="AM632" t="s">
        <v>3988</v>
      </c>
      <c r="AN632" t="s">
        <v>4371</v>
      </c>
      <c r="AO632" t="s">
        <v>894</v>
      </c>
      <c r="AP632" t="str">
        <f t="shared" si="117"/>
        <v>23001</v>
      </c>
      <c r="AQ632" t="s">
        <v>2389</v>
      </c>
      <c r="AR632" t="str">
        <f t="shared" si="109"/>
        <v>2377800</v>
      </c>
      <c r="AV632">
        <v>62.69</v>
      </c>
      <c r="AW632">
        <v>3.12</v>
      </c>
      <c r="AX632">
        <v>59.57</v>
      </c>
    </row>
    <row r="633" spans="1:50" hidden="1" outlineLevel="1">
      <c r="A633" t="s">
        <v>5088</v>
      </c>
      <c r="B633" s="11" t="s">
        <v>3145</v>
      </c>
      <c r="C633" s="1">
        <f t="shared" si="112"/>
        <v>1406</v>
      </c>
      <c r="D633" s="7">
        <f>IF(N633&gt;0, RANK(N633,(N633:P633,Q633:AE633)),0)</f>
        <v>1</v>
      </c>
      <c r="E633" s="7">
        <f>IF(O633&gt;0,RANK(O633,(N633:P633,Q633:AE633)),0)</f>
        <v>2</v>
      </c>
      <c r="F633" s="7">
        <f t="shared" si="113"/>
        <v>3</v>
      </c>
      <c r="G633" s="1">
        <f t="shared" si="108"/>
        <v>10</v>
      </c>
      <c r="H633" s="2">
        <f t="shared" si="107"/>
        <v>7.1123755334281651E-3</v>
      </c>
      <c r="I633" s="8"/>
      <c r="J633" s="2">
        <f t="shared" si="114"/>
        <v>0.49217638691322901</v>
      </c>
      <c r="K633" s="2">
        <f t="shared" si="115"/>
        <v>0.48506401137980087</v>
      </c>
      <c r="L633" s="2">
        <f t="shared" si="116"/>
        <v>1.2802275960170697E-2</v>
      </c>
      <c r="M633" s="2">
        <f t="shared" si="111"/>
        <v>9.9573257467994707E-3</v>
      </c>
      <c r="N633" s="1">
        <v>692</v>
      </c>
      <c r="O633" s="1">
        <v>682</v>
      </c>
      <c r="P633" s="1">
        <v>18</v>
      </c>
      <c r="Q633" s="1">
        <v>3</v>
      </c>
      <c r="R633" s="1">
        <v>0</v>
      </c>
      <c r="S633" s="1">
        <v>11</v>
      </c>
      <c r="T633" s="73"/>
      <c r="U633" s="1"/>
      <c r="V633" s="1"/>
      <c r="W633" s="1">
        <v>0</v>
      </c>
      <c r="X633" s="1"/>
      <c r="Y633" s="1"/>
      <c r="Z633" s="1"/>
      <c r="AA633" s="1"/>
      <c r="AB633" s="1"/>
      <c r="AG633" t="str">
        <f t="shared" si="110"/>
        <v>Union</v>
      </c>
      <c r="AH633" t="s">
        <v>4308</v>
      </c>
      <c r="AI633">
        <v>1</v>
      </c>
      <c r="AJ633">
        <v>401</v>
      </c>
      <c r="AL633" t="s">
        <v>3913</v>
      </c>
      <c r="AM633" t="s">
        <v>3235</v>
      </c>
      <c r="AN633" t="s">
        <v>5171</v>
      </c>
      <c r="AO633" t="s">
        <v>2108</v>
      </c>
      <c r="AP633" t="str">
        <f t="shared" si="117"/>
        <v>23013</v>
      </c>
      <c r="AQ633" t="s">
        <v>2389</v>
      </c>
      <c r="AR633" t="str">
        <f t="shared" si="109"/>
        <v>2378115</v>
      </c>
      <c r="AV633">
        <v>34.46</v>
      </c>
      <c r="AW633">
        <v>2.37</v>
      </c>
      <c r="AX633">
        <v>32.090000000000003</v>
      </c>
    </row>
    <row r="634" spans="1:50" hidden="1" outlineLevel="1">
      <c r="A634" t="s">
        <v>1611</v>
      </c>
      <c r="B634" s="11" t="s">
        <v>3145</v>
      </c>
      <c r="C634" s="1">
        <f t="shared" si="112"/>
        <v>1216</v>
      </c>
      <c r="D634" s="7">
        <f>IF(N634&gt;0, RANK(N634,(N634:P634,Q634:AE634)),0)</f>
        <v>1</v>
      </c>
      <c r="E634" s="7">
        <f>IF(O634&gt;0,RANK(O634,(N634:P634,Q634:AE634)),0)</f>
        <v>2</v>
      </c>
      <c r="F634" s="7">
        <f t="shared" si="113"/>
        <v>3</v>
      </c>
      <c r="G634" s="1">
        <f t="shared" si="108"/>
        <v>2</v>
      </c>
      <c r="H634" s="2">
        <f t="shared" si="107"/>
        <v>1.6447368421052631E-3</v>
      </c>
      <c r="I634" s="8"/>
      <c r="J634" s="2">
        <f t="shared" si="114"/>
        <v>0.48601973684210525</v>
      </c>
      <c r="K634" s="2">
        <f t="shared" si="115"/>
        <v>0.484375</v>
      </c>
      <c r="L634" s="2">
        <f t="shared" si="116"/>
        <v>1.6447368421052631E-2</v>
      </c>
      <c r="M634" s="2">
        <f t="shared" si="111"/>
        <v>1.3157894736842059E-2</v>
      </c>
      <c r="N634" s="1">
        <v>591</v>
      </c>
      <c r="O634" s="1">
        <v>589</v>
      </c>
      <c r="P634" s="1">
        <v>20</v>
      </c>
      <c r="Q634" s="1">
        <v>1</v>
      </c>
      <c r="R634" s="1">
        <v>1</v>
      </c>
      <c r="S634" s="1">
        <v>14</v>
      </c>
      <c r="T634" s="73"/>
      <c r="U634" s="1"/>
      <c r="V634" s="1"/>
      <c r="W634" s="1">
        <v>0</v>
      </c>
      <c r="X634" s="1"/>
      <c r="Y634" s="1"/>
      <c r="Z634" s="1"/>
      <c r="AA634" s="1"/>
      <c r="AB634" s="1"/>
      <c r="AG634" t="str">
        <f t="shared" si="110"/>
        <v>Unity</v>
      </c>
      <c r="AH634" t="s">
        <v>4413</v>
      </c>
      <c r="AI634">
        <v>2</v>
      </c>
      <c r="AJ634">
        <v>296</v>
      </c>
      <c r="AL634" t="s">
        <v>3913</v>
      </c>
      <c r="AM634" t="s">
        <v>3950</v>
      </c>
      <c r="AN634" t="s">
        <v>833</v>
      </c>
      <c r="AO634" t="s">
        <v>2093</v>
      </c>
      <c r="AP634" t="str">
        <f t="shared" si="117"/>
        <v>23027</v>
      </c>
      <c r="AQ634" t="s">
        <v>2389</v>
      </c>
      <c r="AR634" t="str">
        <f t="shared" si="109"/>
        <v>2378255</v>
      </c>
      <c r="AV634">
        <v>41.83</v>
      </c>
      <c r="AW634">
        <v>2.2799999999999998</v>
      </c>
      <c r="AX634">
        <v>39.549999999999997</v>
      </c>
    </row>
    <row r="635" spans="1:50" hidden="1" outlineLevel="1">
      <c r="A635" t="s">
        <v>3720</v>
      </c>
      <c r="B635" s="11" t="s">
        <v>3145</v>
      </c>
      <c r="C635" s="1">
        <f t="shared" si="112"/>
        <v>61</v>
      </c>
      <c r="D635" s="7">
        <f>IF(N635&gt;0, RANK(N635,(N635:P635,Q635:AE635)),0)</f>
        <v>2</v>
      </c>
      <c r="E635" s="7">
        <f>IF(O635&gt;0,RANK(O635,(N635:P635,Q635:AE635)),0)</f>
        <v>1</v>
      </c>
      <c r="F635" s="7">
        <f t="shared" si="113"/>
        <v>0</v>
      </c>
      <c r="G635" s="1">
        <f t="shared" si="108"/>
        <v>9</v>
      </c>
      <c r="H635" s="2">
        <f t="shared" si="107"/>
        <v>0.14754098360655737</v>
      </c>
      <c r="I635" s="8"/>
      <c r="J635" s="2">
        <f t="shared" si="114"/>
        <v>0.42622950819672129</v>
      </c>
      <c r="K635" s="2">
        <f t="shared" si="115"/>
        <v>0.57377049180327866</v>
      </c>
      <c r="L635" s="2">
        <f t="shared" si="116"/>
        <v>0</v>
      </c>
      <c r="M635" s="2">
        <f t="shared" si="111"/>
        <v>0</v>
      </c>
      <c r="N635" s="1">
        <v>26</v>
      </c>
      <c r="O635" s="1">
        <v>35</v>
      </c>
      <c r="P635" s="1">
        <v>0</v>
      </c>
      <c r="Q635" s="1">
        <v>0</v>
      </c>
      <c r="R635" s="1">
        <v>0</v>
      </c>
      <c r="S635" s="1">
        <v>0</v>
      </c>
      <c r="T635" s="73"/>
      <c r="U635" s="1"/>
      <c r="V635" s="1"/>
      <c r="W635" s="1">
        <v>0</v>
      </c>
      <c r="X635" s="1"/>
      <c r="Y635" s="1"/>
      <c r="Z635" s="1"/>
      <c r="AA635" s="1"/>
      <c r="AB635" s="1"/>
      <c r="AG635" t="str">
        <f t="shared" si="110"/>
        <v>Upton</v>
      </c>
      <c r="AH635" t="s">
        <v>2904</v>
      </c>
      <c r="AI635">
        <v>2</v>
      </c>
      <c r="AJ635">
        <v>258</v>
      </c>
      <c r="AL635" t="s">
        <v>3913</v>
      </c>
      <c r="AM635" t="s">
        <v>4671</v>
      </c>
      <c r="AN635" t="s">
        <v>296</v>
      </c>
      <c r="AO635" t="s">
        <v>2094</v>
      </c>
      <c r="AP635" t="str">
        <f t="shared" si="117"/>
        <v>23017</v>
      </c>
      <c r="AQ635" t="s">
        <v>2389</v>
      </c>
      <c r="AR635" t="str">
        <f t="shared" si="109"/>
        <v>2378465</v>
      </c>
      <c r="AV635">
        <v>42.03</v>
      </c>
      <c r="AW635">
        <v>2.2000000000000002</v>
      </c>
      <c r="AX635">
        <v>39.83</v>
      </c>
    </row>
    <row r="636" spans="1:50" hidden="1" outlineLevel="1">
      <c r="A636" t="s">
        <v>3506</v>
      </c>
      <c r="B636" s="11" t="s">
        <v>3145</v>
      </c>
      <c r="C636" s="1">
        <f t="shared" si="112"/>
        <v>1192</v>
      </c>
      <c r="D636" s="7">
        <f>IF(N636&gt;0, RANK(N636,(N636:P636,Q636:AE636)),0)</f>
        <v>1</v>
      </c>
      <c r="E636" s="7">
        <f>IF(O636&gt;0,RANK(O636,(N636:P636,Q636:AE636)),0)</f>
        <v>2</v>
      </c>
      <c r="F636" s="7">
        <f t="shared" si="113"/>
        <v>3</v>
      </c>
      <c r="G636" s="1">
        <f t="shared" si="108"/>
        <v>737</v>
      </c>
      <c r="H636" s="2">
        <f t="shared" si="107"/>
        <v>0.61828859060402686</v>
      </c>
      <c r="I636" s="8"/>
      <c r="J636" s="2">
        <f t="shared" si="114"/>
        <v>0.8011744966442953</v>
      </c>
      <c r="K636" s="2">
        <f t="shared" si="115"/>
        <v>0.18288590604026847</v>
      </c>
      <c r="L636" s="2">
        <f t="shared" si="116"/>
        <v>7.550335570469799E-3</v>
      </c>
      <c r="M636" s="2">
        <f t="shared" si="111"/>
        <v>8.3892617449664343E-3</v>
      </c>
      <c r="N636" s="1">
        <v>955</v>
      </c>
      <c r="O636" s="1">
        <v>218</v>
      </c>
      <c r="P636" s="1">
        <v>9</v>
      </c>
      <c r="Q636" s="1">
        <v>4</v>
      </c>
      <c r="R636" s="1">
        <v>2</v>
      </c>
      <c r="S636" s="1">
        <v>4</v>
      </c>
      <c r="T636" s="73"/>
      <c r="U636" s="1"/>
      <c r="V636" s="1"/>
      <c r="W636" s="1">
        <v>0</v>
      </c>
      <c r="X636" s="1"/>
      <c r="Y636" s="1"/>
      <c r="Z636" s="1"/>
      <c r="AA636" s="1"/>
      <c r="AB636" s="1"/>
      <c r="AG636" t="str">
        <f t="shared" si="110"/>
        <v>Van Buren</v>
      </c>
      <c r="AH636" t="s">
        <v>762</v>
      </c>
      <c r="AI636">
        <v>2</v>
      </c>
      <c r="AJ636">
        <v>7</v>
      </c>
      <c r="AL636" t="s">
        <v>3913</v>
      </c>
      <c r="AM636" t="s">
        <v>3989</v>
      </c>
      <c r="AN636" t="s">
        <v>4518</v>
      </c>
      <c r="AO636" t="s">
        <v>1033</v>
      </c>
      <c r="AP636" t="str">
        <f t="shared" si="117"/>
        <v>23003</v>
      </c>
      <c r="AQ636" t="s">
        <v>2389</v>
      </c>
      <c r="AR636" t="str">
        <f t="shared" si="109"/>
        <v>2378570</v>
      </c>
      <c r="AV636">
        <v>35.15</v>
      </c>
      <c r="AW636">
        <v>1.2</v>
      </c>
      <c r="AX636">
        <v>33.950000000000003</v>
      </c>
    </row>
    <row r="637" spans="1:50" hidden="1" outlineLevel="1">
      <c r="A637" t="s">
        <v>1864</v>
      </c>
      <c r="B637" s="11" t="s">
        <v>3145</v>
      </c>
      <c r="C637" s="1">
        <f t="shared" si="112"/>
        <v>116</v>
      </c>
      <c r="D637" s="7">
        <f>IF(N637&gt;0, RANK(N637,(N637:P637,Q637:AE637)),0)</f>
        <v>1</v>
      </c>
      <c r="E637" s="7">
        <f>IF(O637&gt;0,RANK(O637,(N637:P637,Q637:AE637)),0)</f>
        <v>2</v>
      </c>
      <c r="F637" s="7">
        <f t="shared" si="113"/>
        <v>0</v>
      </c>
      <c r="G637" s="1">
        <f t="shared" si="108"/>
        <v>16</v>
      </c>
      <c r="H637" s="2">
        <f t="shared" si="107"/>
        <v>0.13793103448275862</v>
      </c>
      <c r="I637" s="8"/>
      <c r="J637" s="2">
        <f t="shared" si="114"/>
        <v>0.56896551724137934</v>
      </c>
      <c r="K637" s="2">
        <f t="shared" si="115"/>
        <v>0.43103448275862066</v>
      </c>
      <c r="L637" s="2">
        <f t="shared" si="116"/>
        <v>0</v>
      </c>
      <c r="M637" s="2">
        <f t="shared" si="111"/>
        <v>0</v>
      </c>
      <c r="N637" s="1">
        <v>66</v>
      </c>
      <c r="O637" s="1">
        <v>50</v>
      </c>
      <c r="P637" s="1">
        <v>0</v>
      </c>
      <c r="Q637" s="1">
        <v>0</v>
      </c>
      <c r="R637" s="1">
        <v>0</v>
      </c>
      <c r="S637" s="1">
        <v>0</v>
      </c>
      <c r="T637" s="73"/>
      <c r="U637" s="1"/>
      <c r="V637" s="1"/>
      <c r="W637" s="1">
        <v>0</v>
      </c>
      <c r="X637" s="1"/>
      <c r="Y637" s="1"/>
      <c r="Z637" s="1"/>
      <c r="AA637" s="1"/>
      <c r="AB637" s="1"/>
      <c r="AG637" t="str">
        <f t="shared" si="110"/>
        <v>Vanceboro</v>
      </c>
      <c r="AH637" t="s">
        <v>3830</v>
      </c>
      <c r="AI637">
        <v>2</v>
      </c>
      <c r="AJ637">
        <v>94</v>
      </c>
      <c r="AL637" t="s">
        <v>3913</v>
      </c>
      <c r="AM637" t="s">
        <v>3951</v>
      </c>
      <c r="AN637" t="s">
        <v>4349</v>
      </c>
      <c r="AO637" t="s">
        <v>697</v>
      </c>
      <c r="AP637" t="str">
        <f t="shared" si="117"/>
        <v>23029</v>
      </c>
      <c r="AQ637" t="s">
        <v>2389</v>
      </c>
      <c r="AR637" t="str">
        <f t="shared" si="109"/>
        <v>2378675</v>
      </c>
      <c r="AV637">
        <v>22.62</v>
      </c>
      <c r="AW637">
        <v>2.1800000000000002</v>
      </c>
      <c r="AX637">
        <v>20.440000000000001</v>
      </c>
    </row>
    <row r="638" spans="1:50" hidden="1" outlineLevel="1">
      <c r="A638" t="s">
        <v>2696</v>
      </c>
      <c r="B638" s="11" t="s">
        <v>3145</v>
      </c>
      <c r="C638" s="1">
        <f t="shared" si="112"/>
        <v>2142</v>
      </c>
      <c r="D638" s="7">
        <f>IF(N638&gt;0, RANK(N638,(N638:P638,Q638:AE638)),0)</f>
        <v>2</v>
      </c>
      <c r="E638" s="7">
        <f>IF(O638&gt;0,RANK(O638,(N638:P638,Q638:AE638)),0)</f>
        <v>1</v>
      </c>
      <c r="F638" s="7">
        <f t="shared" si="113"/>
        <v>3</v>
      </c>
      <c r="G638" s="1">
        <f t="shared" si="108"/>
        <v>11</v>
      </c>
      <c r="H638" s="2">
        <f t="shared" si="107"/>
        <v>5.1353874883286648E-3</v>
      </c>
      <c r="I638" s="8"/>
      <c r="J638" s="2">
        <f t="shared" si="114"/>
        <v>0.48832866479925302</v>
      </c>
      <c r="K638" s="2">
        <f t="shared" si="115"/>
        <v>0.49346405228758172</v>
      </c>
      <c r="L638" s="2">
        <f t="shared" si="116"/>
        <v>8.4033613445378148E-3</v>
      </c>
      <c r="M638" s="2">
        <f t="shared" si="111"/>
        <v>9.8039215686273867E-3</v>
      </c>
      <c r="N638" s="1">
        <v>1046</v>
      </c>
      <c r="O638" s="1">
        <v>1057</v>
      </c>
      <c r="P638" s="1">
        <v>18</v>
      </c>
      <c r="Q638" s="1">
        <v>4</v>
      </c>
      <c r="R638" s="1">
        <v>3</v>
      </c>
      <c r="S638" s="1">
        <v>14</v>
      </c>
      <c r="T638" s="73"/>
      <c r="U638" s="1"/>
      <c r="V638" s="1"/>
      <c r="W638" s="1">
        <v>0</v>
      </c>
      <c r="X638" s="1"/>
      <c r="Y638" s="1"/>
      <c r="Z638" s="1"/>
      <c r="AA638" s="1"/>
      <c r="AB638" s="1"/>
      <c r="AG638" t="str">
        <f t="shared" si="110"/>
        <v>Vassalboro</v>
      </c>
      <c r="AH638" t="s">
        <v>2725</v>
      </c>
      <c r="AI638">
        <v>1</v>
      </c>
      <c r="AJ638">
        <v>349</v>
      </c>
      <c r="AL638" t="s">
        <v>3913</v>
      </c>
      <c r="AM638" t="s">
        <v>3234</v>
      </c>
      <c r="AN638" t="s">
        <v>4802</v>
      </c>
      <c r="AO638" t="s">
        <v>698</v>
      </c>
      <c r="AP638" t="str">
        <f t="shared" si="117"/>
        <v>23011</v>
      </c>
      <c r="AQ638" t="s">
        <v>2389</v>
      </c>
      <c r="AR638" t="str">
        <f t="shared" si="109"/>
        <v>2378745</v>
      </c>
      <c r="AV638">
        <v>47.78</v>
      </c>
      <c r="AW638">
        <v>3.51</v>
      </c>
      <c r="AX638">
        <v>44.27</v>
      </c>
    </row>
    <row r="639" spans="1:50" hidden="1" outlineLevel="1">
      <c r="A639" t="s">
        <v>2373</v>
      </c>
      <c r="B639" s="11" t="s">
        <v>3145</v>
      </c>
      <c r="C639" s="1">
        <f t="shared" si="112"/>
        <v>1066</v>
      </c>
      <c r="D639" s="7">
        <f>IF(N639&gt;0, RANK(N639,(N639:P639,Q639:AE639)),0)</f>
        <v>2</v>
      </c>
      <c r="E639" s="7">
        <f>IF(O639&gt;0,RANK(O639,(N639:P639,Q639:AE639)),0)</f>
        <v>1</v>
      </c>
      <c r="F639" s="7">
        <f t="shared" si="113"/>
        <v>3</v>
      </c>
      <c r="G639" s="1">
        <f t="shared" si="108"/>
        <v>3</v>
      </c>
      <c r="H639" s="2">
        <f t="shared" si="107"/>
        <v>2.8142589118198874E-3</v>
      </c>
      <c r="I639" s="8"/>
      <c r="J639" s="2">
        <f t="shared" si="114"/>
        <v>0.49155722326454032</v>
      </c>
      <c r="K639" s="2">
        <f t="shared" si="115"/>
        <v>0.49437148217636023</v>
      </c>
      <c r="L639" s="2">
        <f t="shared" si="116"/>
        <v>9.3808630393996256E-3</v>
      </c>
      <c r="M639" s="2">
        <f t="shared" si="111"/>
        <v>4.6904315196998198E-3</v>
      </c>
      <c r="N639" s="1">
        <v>524</v>
      </c>
      <c r="O639" s="1">
        <v>527</v>
      </c>
      <c r="P639" s="1">
        <v>10</v>
      </c>
      <c r="Q639" s="1">
        <v>1</v>
      </c>
      <c r="R639" s="1">
        <v>0</v>
      </c>
      <c r="S639" s="1">
        <v>4</v>
      </c>
      <c r="T639" s="73"/>
      <c r="U639" s="1"/>
      <c r="V639" s="1"/>
      <c r="W639" s="1">
        <v>0</v>
      </c>
      <c r="X639" s="1"/>
      <c r="Y639" s="1"/>
      <c r="Z639" s="1"/>
      <c r="AA639" s="1"/>
      <c r="AB639" s="1"/>
      <c r="AG639" t="str">
        <f t="shared" si="110"/>
        <v>Veazie</v>
      </c>
      <c r="AH639" t="s">
        <v>1038</v>
      </c>
      <c r="AI639">
        <v>2</v>
      </c>
      <c r="AJ639">
        <v>237</v>
      </c>
      <c r="AL639" t="s">
        <v>3913</v>
      </c>
      <c r="AM639" t="s">
        <v>4672</v>
      </c>
      <c r="AN639" t="s">
        <v>3977</v>
      </c>
      <c r="AO639" t="s">
        <v>757</v>
      </c>
      <c r="AP639" t="str">
        <f t="shared" si="117"/>
        <v>23019</v>
      </c>
      <c r="AQ639" t="s">
        <v>2389</v>
      </c>
      <c r="AR639" t="str">
        <f t="shared" si="109"/>
        <v>2378780</v>
      </c>
      <c r="AV639">
        <v>3.12</v>
      </c>
      <c r="AW639">
        <v>0.19</v>
      </c>
      <c r="AX639">
        <v>2.92</v>
      </c>
    </row>
    <row r="640" spans="1:50" hidden="1" outlineLevel="1">
      <c r="A640" t="s">
        <v>147</v>
      </c>
      <c r="B640" s="11" t="s">
        <v>3145</v>
      </c>
      <c r="C640" s="1">
        <f t="shared" si="112"/>
        <v>337</v>
      </c>
      <c r="D640" s="7">
        <f>IF(N640&gt;0, RANK(N640,(N640:P640,Q640:AE640)),0)</f>
        <v>2</v>
      </c>
      <c r="E640" s="7">
        <f>IF(O640&gt;0,RANK(O640,(N640:P640,Q640:AE640)),0)</f>
        <v>1</v>
      </c>
      <c r="F640" s="7">
        <f t="shared" si="113"/>
        <v>3</v>
      </c>
      <c r="G640" s="1">
        <f t="shared" si="108"/>
        <v>21</v>
      </c>
      <c r="H640" s="2">
        <f t="shared" si="107"/>
        <v>6.2314540059347182E-2</v>
      </c>
      <c r="I640" s="8"/>
      <c r="J640" s="2">
        <f t="shared" si="114"/>
        <v>0.45697329376854601</v>
      </c>
      <c r="K640" s="2">
        <f t="shared" si="115"/>
        <v>0.51928783382789323</v>
      </c>
      <c r="L640" s="2">
        <f t="shared" si="116"/>
        <v>8.9020771513353119E-3</v>
      </c>
      <c r="M640" s="2">
        <f t="shared" si="111"/>
        <v>1.483679525222545E-2</v>
      </c>
      <c r="N640" s="1">
        <v>154</v>
      </c>
      <c r="O640" s="1">
        <v>175</v>
      </c>
      <c r="P640" s="1">
        <v>3</v>
      </c>
      <c r="Q640" s="1">
        <v>3</v>
      </c>
      <c r="R640" s="1">
        <v>0</v>
      </c>
      <c r="S640" s="1">
        <v>2</v>
      </c>
      <c r="T640" s="73"/>
      <c r="U640" s="1"/>
      <c r="V640" s="1"/>
      <c r="W640" s="1">
        <v>0</v>
      </c>
      <c r="X640" s="1"/>
      <c r="Y640" s="1"/>
      <c r="Z640" s="1"/>
      <c r="AA640" s="1"/>
      <c r="AB640" s="1"/>
      <c r="AG640" t="str">
        <f t="shared" si="110"/>
        <v>Verona Island</v>
      </c>
      <c r="AH640" t="s">
        <v>5079</v>
      </c>
      <c r="AI640">
        <v>2</v>
      </c>
      <c r="AJ640">
        <v>329</v>
      </c>
      <c r="AL640" t="s">
        <v>3913</v>
      </c>
      <c r="AM640" t="s">
        <v>3218</v>
      </c>
      <c r="AN640" t="s">
        <v>4677</v>
      </c>
      <c r="AO640" t="s">
        <v>726</v>
      </c>
      <c r="AP640" t="str">
        <f t="shared" si="117"/>
        <v>23009</v>
      </c>
      <c r="AQ640" t="s">
        <v>2389</v>
      </c>
      <c r="AR640" t="str">
        <f t="shared" si="109"/>
        <v>2378920</v>
      </c>
      <c r="AV640">
        <v>8.7200000000000006</v>
      </c>
      <c r="AW640">
        <v>2.4900000000000002</v>
      </c>
      <c r="AX640">
        <v>6.23</v>
      </c>
    </row>
    <row r="641" spans="1:50" hidden="1" outlineLevel="1">
      <c r="A641" t="s">
        <v>2038</v>
      </c>
      <c r="B641" s="11" t="s">
        <v>3145</v>
      </c>
      <c r="C641" s="1">
        <f t="shared" si="112"/>
        <v>398</v>
      </c>
      <c r="D641" s="7">
        <f>IF(N641&gt;0, RANK(N641,(N641:P641,Q641:AE641)),0)</f>
        <v>1</v>
      </c>
      <c r="E641" s="7">
        <f>IF(O641&gt;0,RANK(O641,(N641:P641,Q641:AE641)),0)</f>
        <v>2</v>
      </c>
      <c r="F641" s="7">
        <f t="shared" si="113"/>
        <v>3</v>
      </c>
      <c r="G641" s="1">
        <f t="shared" si="108"/>
        <v>68</v>
      </c>
      <c r="H641" s="2">
        <f t="shared" si="107"/>
        <v>0.17085427135678391</v>
      </c>
      <c r="I641" s="8"/>
      <c r="J641" s="2">
        <f t="shared" si="114"/>
        <v>0.54773869346733672</v>
      </c>
      <c r="K641" s="2">
        <f t="shared" si="115"/>
        <v>0.37688442211055279</v>
      </c>
      <c r="L641" s="2">
        <f t="shared" si="116"/>
        <v>3.5175879396984924E-2</v>
      </c>
      <c r="M641" s="2">
        <f t="shared" si="111"/>
        <v>4.0201005025125566E-2</v>
      </c>
      <c r="N641" s="1">
        <v>218</v>
      </c>
      <c r="O641" s="1">
        <v>150</v>
      </c>
      <c r="P641" s="1">
        <v>14</v>
      </c>
      <c r="Q641" s="1">
        <v>13</v>
      </c>
      <c r="R641" s="1">
        <v>0</v>
      </c>
      <c r="S641" s="1">
        <v>3</v>
      </c>
      <c r="T641" s="73"/>
      <c r="U641" s="1"/>
      <c r="V641" s="1"/>
      <c r="W641" s="1">
        <v>0</v>
      </c>
      <c r="X641" s="1"/>
      <c r="Y641" s="1"/>
      <c r="Z641" s="1"/>
      <c r="AA641" s="1"/>
      <c r="AB641" s="1"/>
      <c r="AG641" t="str">
        <f t="shared" si="110"/>
        <v>Vienna</v>
      </c>
      <c r="AH641" t="s">
        <v>2725</v>
      </c>
      <c r="AI641">
        <v>1</v>
      </c>
      <c r="AJ641">
        <v>321</v>
      </c>
      <c r="AL641" t="s">
        <v>3913</v>
      </c>
      <c r="AM641" t="s">
        <v>3234</v>
      </c>
      <c r="AN641" t="s">
        <v>5225</v>
      </c>
      <c r="AO641" t="s">
        <v>2318</v>
      </c>
      <c r="AP641" t="str">
        <f t="shared" si="117"/>
        <v>23011</v>
      </c>
      <c r="AQ641" t="s">
        <v>2389</v>
      </c>
      <c r="AR641" t="str">
        <f t="shared" si="109"/>
        <v>2379025</v>
      </c>
      <c r="AV641">
        <v>25.37</v>
      </c>
      <c r="AW641">
        <v>1.2</v>
      </c>
      <c r="AX641">
        <v>24.17</v>
      </c>
    </row>
    <row r="642" spans="1:50" hidden="1" outlineLevel="1">
      <c r="A642" t="s">
        <v>3308</v>
      </c>
      <c r="B642" s="11" t="s">
        <v>3145</v>
      </c>
      <c r="C642" s="1">
        <f t="shared" si="112"/>
        <v>783</v>
      </c>
      <c r="D642" s="7">
        <f>IF(N642&gt;0, RANK(N642,(N642:P642,Q642:AE642)),0)</f>
        <v>1</v>
      </c>
      <c r="E642" s="7">
        <f>IF(O642&gt;0,RANK(O642,(N642:P642,Q642:AE642)),0)</f>
        <v>2</v>
      </c>
      <c r="F642" s="7">
        <f t="shared" si="113"/>
        <v>3</v>
      </c>
      <c r="G642" s="1">
        <f t="shared" si="108"/>
        <v>270</v>
      </c>
      <c r="H642" s="2">
        <f t="shared" si="107"/>
        <v>0.34482758620689657</v>
      </c>
      <c r="I642" s="8"/>
      <c r="J642" s="2">
        <f t="shared" si="114"/>
        <v>0.66283524904214564</v>
      </c>
      <c r="K642" s="2">
        <f t="shared" si="115"/>
        <v>0.31800766283524906</v>
      </c>
      <c r="L642" s="2">
        <f t="shared" si="116"/>
        <v>8.9399744572158362E-3</v>
      </c>
      <c r="M642" s="2">
        <f t="shared" si="111"/>
        <v>1.0217113665389467E-2</v>
      </c>
      <c r="N642" s="1">
        <v>519</v>
      </c>
      <c r="O642" s="1">
        <v>249</v>
      </c>
      <c r="P642" s="1">
        <v>7</v>
      </c>
      <c r="Q642" s="1">
        <v>0</v>
      </c>
      <c r="R642" s="1">
        <v>3</v>
      </c>
      <c r="S642" s="1">
        <v>5</v>
      </c>
      <c r="T642" s="73"/>
      <c r="U642" s="1"/>
      <c r="V642" s="1"/>
      <c r="W642" s="1">
        <v>0</v>
      </c>
      <c r="X642" s="1"/>
      <c r="Y642" s="1"/>
      <c r="Z642" s="1"/>
      <c r="AA642" s="1"/>
      <c r="AB642" s="1"/>
      <c r="AG642" t="str">
        <f t="shared" si="110"/>
        <v>Vinalhaven</v>
      </c>
      <c r="AH642" t="s">
        <v>4308</v>
      </c>
      <c r="AI642">
        <v>1</v>
      </c>
      <c r="AJ642">
        <v>446</v>
      </c>
      <c r="AL642" t="s">
        <v>3913</v>
      </c>
      <c r="AM642" t="s">
        <v>3235</v>
      </c>
      <c r="AN642" t="s">
        <v>1514</v>
      </c>
      <c r="AO642" t="s">
        <v>1072</v>
      </c>
      <c r="AP642" t="str">
        <f t="shared" si="117"/>
        <v>23013</v>
      </c>
      <c r="AQ642" t="s">
        <v>2389</v>
      </c>
      <c r="AR642" t="str">
        <f t="shared" si="109"/>
        <v>2379130</v>
      </c>
      <c r="AV642">
        <v>192.77</v>
      </c>
      <c r="AW642">
        <v>167.46</v>
      </c>
      <c r="AX642">
        <v>25.31</v>
      </c>
    </row>
    <row r="643" spans="1:50" hidden="1" outlineLevel="1">
      <c r="A643" t="s">
        <v>2670</v>
      </c>
      <c r="B643" s="11" t="s">
        <v>3145</v>
      </c>
      <c r="C643" s="1">
        <f t="shared" si="112"/>
        <v>159</v>
      </c>
      <c r="D643" s="7">
        <f>IF(N643&gt;0, RANK(N643,(N643:P643,Q643:AE643)),0)</f>
        <v>2</v>
      </c>
      <c r="E643" s="7">
        <f>IF(O643&gt;0,RANK(O643,(N643:P643,Q643:AE643)),0)</f>
        <v>1</v>
      </c>
      <c r="F643" s="7">
        <f t="shared" si="113"/>
        <v>0</v>
      </c>
      <c r="G643" s="1">
        <f t="shared" si="108"/>
        <v>23</v>
      </c>
      <c r="H643" s="2">
        <f t="shared" ref="H643:H706" si="118">IF(C643&gt;0,G643/C643,0)</f>
        <v>0.14465408805031446</v>
      </c>
      <c r="I643" s="8"/>
      <c r="J643" s="2">
        <f t="shared" si="114"/>
        <v>0.42138364779874216</v>
      </c>
      <c r="K643" s="2">
        <f t="shared" si="115"/>
        <v>0.56603773584905659</v>
      </c>
      <c r="L643" s="2">
        <f t="shared" si="116"/>
        <v>0</v>
      </c>
      <c r="M643" s="2">
        <f t="shared" si="111"/>
        <v>1.2578616352201255E-2</v>
      </c>
      <c r="N643" s="1">
        <v>67</v>
      </c>
      <c r="O643" s="1">
        <v>90</v>
      </c>
      <c r="P643" s="1">
        <v>0</v>
      </c>
      <c r="Q643" s="1">
        <v>0</v>
      </c>
      <c r="R643" s="1">
        <v>1</v>
      </c>
      <c r="S643" s="1">
        <v>1</v>
      </c>
      <c r="T643" s="73"/>
      <c r="U643" s="1"/>
      <c r="V643" s="1"/>
      <c r="W643" s="1">
        <v>0</v>
      </c>
      <c r="X643" s="1"/>
      <c r="Y643" s="1"/>
      <c r="Z643" s="1"/>
      <c r="AA643" s="1"/>
      <c r="AB643" s="1"/>
      <c r="AG643" t="str">
        <f t="shared" si="110"/>
        <v>Wade</v>
      </c>
      <c r="AH643" t="s">
        <v>762</v>
      </c>
      <c r="AI643">
        <v>2</v>
      </c>
      <c r="AJ643">
        <v>29</v>
      </c>
      <c r="AL643" t="s">
        <v>3913</v>
      </c>
      <c r="AM643" t="s">
        <v>3989</v>
      </c>
      <c r="AN643" t="s">
        <v>1058</v>
      </c>
      <c r="AO643" t="s">
        <v>1687</v>
      </c>
      <c r="AP643" t="str">
        <f t="shared" si="117"/>
        <v>23003</v>
      </c>
      <c r="AQ643" t="s">
        <v>2389</v>
      </c>
      <c r="AR643" t="str">
        <f t="shared" si="109"/>
        <v>2379270</v>
      </c>
      <c r="AV643">
        <v>36.42</v>
      </c>
      <c r="AW643">
        <v>0.28000000000000003</v>
      </c>
      <c r="AX643">
        <v>36.14</v>
      </c>
    </row>
    <row r="644" spans="1:50" hidden="1" outlineLevel="1">
      <c r="A644" t="s">
        <v>4394</v>
      </c>
      <c r="B644" s="11" t="s">
        <v>3145</v>
      </c>
      <c r="C644" s="1">
        <f t="shared" si="112"/>
        <v>60</v>
      </c>
      <c r="D644" s="7">
        <f>IF(N644&gt;0, RANK(N644,(N644:P644,Q644:AE644)),0)</f>
        <v>2</v>
      </c>
      <c r="E644" s="7">
        <f>IF(O644&gt;0,RANK(O644,(N644:P644,Q644:AE644)),0)</f>
        <v>1</v>
      </c>
      <c r="F644" s="7">
        <f t="shared" si="113"/>
        <v>3</v>
      </c>
      <c r="G644" s="1">
        <f t="shared" ref="G644:G707" si="119">IF(C644&gt;0,MAX(N644:P644)-LARGE(N644:P644,2),0)</f>
        <v>6</v>
      </c>
      <c r="H644" s="2">
        <f t="shared" si="118"/>
        <v>0.1</v>
      </c>
      <c r="I644" s="8"/>
      <c r="J644" s="2">
        <f t="shared" si="114"/>
        <v>0.41666666666666669</v>
      </c>
      <c r="K644" s="2">
        <f t="shared" si="115"/>
        <v>0.51666666666666672</v>
      </c>
      <c r="L644" s="2">
        <f t="shared" si="116"/>
        <v>0.05</v>
      </c>
      <c r="M644" s="2">
        <f t="shared" si="111"/>
        <v>1.6666666666666538E-2</v>
      </c>
      <c r="N644" s="1">
        <v>25</v>
      </c>
      <c r="O644" s="1">
        <v>31</v>
      </c>
      <c r="P644" s="1">
        <v>3</v>
      </c>
      <c r="Q644" s="1">
        <v>0</v>
      </c>
      <c r="R644" s="1">
        <v>0</v>
      </c>
      <c r="S644" s="1">
        <v>1</v>
      </c>
      <c r="T644" s="73"/>
      <c r="U644" s="1"/>
      <c r="V644" s="1"/>
      <c r="W644" s="1">
        <v>0</v>
      </c>
      <c r="X644" s="1"/>
      <c r="Y644" s="1"/>
      <c r="Z644" s="1"/>
      <c r="AA644" s="1"/>
      <c r="AB644" s="1"/>
      <c r="AG644" t="str">
        <f t="shared" si="110"/>
        <v>Waite</v>
      </c>
      <c r="AH644" t="s">
        <v>3830</v>
      </c>
      <c r="AI644">
        <v>2</v>
      </c>
      <c r="AJ644">
        <v>116</v>
      </c>
      <c r="AL644" t="s">
        <v>3913</v>
      </c>
      <c r="AM644" t="s">
        <v>3951</v>
      </c>
      <c r="AN644" t="s">
        <v>952</v>
      </c>
      <c r="AO644" t="s">
        <v>1688</v>
      </c>
      <c r="AP644" t="str">
        <f t="shared" si="117"/>
        <v>23029</v>
      </c>
      <c r="AQ644" t="s">
        <v>2389</v>
      </c>
      <c r="AR644" t="str">
        <f t="shared" si="109"/>
        <v>2379375</v>
      </c>
      <c r="AV644">
        <v>43.18</v>
      </c>
      <c r="AW644">
        <v>0.06</v>
      </c>
      <c r="AX644">
        <v>43.12</v>
      </c>
    </row>
    <row r="645" spans="1:50" hidden="1" outlineLevel="1">
      <c r="A645" t="s">
        <v>4413</v>
      </c>
      <c r="B645" s="11" t="s">
        <v>3145</v>
      </c>
      <c r="C645" s="1">
        <f t="shared" si="112"/>
        <v>419</v>
      </c>
      <c r="D645" s="7">
        <f>IF(N645&gt;0, RANK(N645,(N645:P645,Q645:AE645)),0)</f>
        <v>1</v>
      </c>
      <c r="E645" s="7">
        <f>IF(O645&gt;0,RANK(O645,(N645:P645,Q645:AE645)),0)</f>
        <v>1</v>
      </c>
      <c r="F645" s="7">
        <f t="shared" si="113"/>
        <v>3</v>
      </c>
      <c r="G645" s="1">
        <f t="shared" si="119"/>
        <v>0</v>
      </c>
      <c r="H645" s="2">
        <f t="shared" si="118"/>
        <v>0</v>
      </c>
      <c r="I645" s="8"/>
      <c r="J645" s="2">
        <f t="shared" si="114"/>
        <v>0.48926014319809069</v>
      </c>
      <c r="K645" s="2">
        <f t="shared" si="115"/>
        <v>0.48926014319809069</v>
      </c>
      <c r="L645" s="2">
        <f t="shared" si="116"/>
        <v>1.4319809069212411E-2</v>
      </c>
      <c r="M645" s="2">
        <f t="shared" si="111"/>
        <v>7.1599045346061509E-3</v>
      </c>
      <c r="N645" s="1">
        <v>205</v>
      </c>
      <c r="O645" s="1">
        <v>205</v>
      </c>
      <c r="P645" s="1">
        <v>6</v>
      </c>
      <c r="Q645" s="1">
        <v>0</v>
      </c>
      <c r="R645" s="1">
        <v>1</v>
      </c>
      <c r="S645" s="1">
        <v>2</v>
      </c>
      <c r="T645" s="73"/>
      <c r="U645" s="1"/>
      <c r="V645" s="1"/>
      <c r="W645" s="1">
        <v>0</v>
      </c>
      <c r="X645" s="1"/>
      <c r="Y645" s="1"/>
      <c r="Z645" s="1"/>
      <c r="AA645" s="1"/>
      <c r="AB645" s="1"/>
      <c r="AG645" t="str">
        <f t="shared" si="110"/>
        <v>Waldo</v>
      </c>
      <c r="AH645" t="s">
        <v>4413</v>
      </c>
      <c r="AI645">
        <v>2</v>
      </c>
      <c r="AJ645">
        <v>341</v>
      </c>
      <c r="AL645" t="s">
        <v>3913</v>
      </c>
      <c r="AM645" t="s">
        <v>3950</v>
      </c>
      <c r="AN645" t="s">
        <v>2760</v>
      </c>
      <c r="AO645" t="s">
        <v>616</v>
      </c>
      <c r="AP645" t="str">
        <f t="shared" si="117"/>
        <v>23027</v>
      </c>
      <c r="AQ645" t="s">
        <v>2389</v>
      </c>
      <c r="AR645" t="str">
        <f t="shared" si="109"/>
        <v>2379480</v>
      </c>
      <c r="AV645">
        <v>19.41</v>
      </c>
      <c r="AW645">
        <v>0.01</v>
      </c>
      <c r="AX645">
        <v>19.41</v>
      </c>
    </row>
    <row r="646" spans="1:50" hidden="1" outlineLevel="1">
      <c r="A646" t="s">
        <v>5138</v>
      </c>
      <c r="B646" s="11" t="s">
        <v>3145</v>
      </c>
      <c r="C646" s="1">
        <f t="shared" si="112"/>
        <v>2801</v>
      </c>
      <c r="D646" s="7">
        <f>IF(N646&gt;0, RANK(N646,(N646:P646,Q646:AE646)),0)</f>
        <v>2</v>
      </c>
      <c r="E646" s="7">
        <f>IF(O646&gt;0,RANK(O646,(N646:P646,Q646:AE646)),0)</f>
        <v>1</v>
      </c>
      <c r="F646" s="7">
        <f t="shared" si="113"/>
        <v>3</v>
      </c>
      <c r="G646" s="1">
        <f t="shared" si="119"/>
        <v>39</v>
      </c>
      <c r="H646" s="2">
        <f t="shared" si="118"/>
        <v>1.3923598714744734E-2</v>
      </c>
      <c r="I646" s="8"/>
      <c r="J646" s="2">
        <f t="shared" si="114"/>
        <v>0.4812566940378436</v>
      </c>
      <c r="K646" s="2">
        <f t="shared" si="115"/>
        <v>0.49518029275258835</v>
      </c>
      <c r="L646" s="2">
        <f t="shared" si="116"/>
        <v>1.035344519814352E-2</v>
      </c>
      <c r="M646" s="2">
        <f t="shared" si="111"/>
        <v>1.3209568011424587E-2</v>
      </c>
      <c r="N646" s="1">
        <v>1348</v>
      </c>
      <c r="O646" s="1">
        <v>1387</v>
      </c>
      <c r="P646" s="1">
        <v>29</v>
      </c>
      <c r="Q646" s="1">
        <v>14</v>
      </c>
      <c r="R646" s="1">
        <v>7</v>
      </c>
      <c r="S646" s="1">
        <v>16</v>
      </c>
      <c r="T646" s="73"/>
      <c r="U646" s="1"/>
      <c r="V646" s="1"/>
      <c r="W646" s="1">
        <v>0</v>
      </c>
      <c r="X646" s="1"/>
      <c r="Y646" s="1"/>
      <c r="Z646" s="1"/>
      <c r="AA646" s="1"/>
      <c r="AB646" s="1"/>
      <c r="AG646" t="str">
        <f t="shared" si="110"/>
        <v>Waldoboro</v>
      </c>
      <c r="AH646" t="s">
        <v>3867</v>
      </c>
      <c r="AI646">
        <v>1</v>
      </c>
      <c r="AJ646">
        <v>424</v>
      </c>
      <c r="AL646" t="s">
        <v>3913</v>
      </c>
      <c r="AM646" t="s">
        <v>4670</v>
      </c>
      <c r="AN646" t="s">
        <v>5224</v>
      </c>
      <c r="AO646" t="s">
        <v>617</v>
      </c>
      <c r="AP646" t="str">
        <f t="shared" si="117"/>
        <v>23015</v>
      </c>
      <c r="AQ646" t="s">
        <v>2389</v>
      </c>
      <c r="AR646" t="str">
        <f t="shared" si="109"/>
        <v>2379550</v>
      </c>
      <c r="AV646">
        <v>78.819999999999993</v>
      </c>
      <c r="AW646">
        <v>7.63</v>
      </c>
      <c r="AX646">
        <v>71.19</v>
      </c>
    </row>
    <row r="647" spans="1:50" hidden="1" outlineLevel="1">
      <c r="A647" t="s">
        <v>773</v>
      </c>
      <c r="B647" s="11" t="s">
        <v>3145</v>
      </c>
      <c r="C647" s="1">
        <f t="shared" si="112"/>
        <v>772</v>
      </c>
      <c r="D647" s="7">
        <f>IF(N647&gt;0, RANK(N647,(N647:P647,Q647:AE647)),0)</f>
        <v>2</v>
      </c>
      <c r="E647" s="7">
        <f>IF(O647&gt;0,RANK(O647,(N647:P647,Q647:AE647)),0)</f>
        <v>1</v>
      </c>
      <c r="F647" s="7">
        <f t="shared" si="113"/>
        <v>3</v>
      </c>
      <c r="G647" s="1">
        <f t="shared" si="119"/>
        <v>157</v>
      </c>
      <c r="H647" s="2">
        <f t="shared" si="118"/>
        <v>0.20336787564766839</v>
      </c>
      <c r="I647" s="8"/>
      <c r="J647" s="2">
        <f t="shared" si="114"/>
        <v>0.38860103626943004</v>
      </c>
      <c r="K647" s="2">
        <f t="shared" si="115"/>
        <v>0.59196891191709844</v>
      </c>
      <c r="L647" s="2">
        <f t="shared" si="116"/>
        <v>1.4248704663212436E-2</v>
      </c>
      <c r="M647" s="2">
        <f t="shared" si="111"/>
        <v>5.1813471502590251E-3</v>
      </c>
      <c r="N647" s="1">
        <v>300</v>
      </c>
      <c r="O647" s="1">
        <v>457</v>
      </c>
      <c r="P647" s="1">
        <v>11</v>
      </c>
      <c r="Q647" s="1">
        <v>0</v>
      </c>
      <c r="R647" s="1">
        <v>1</v>
      </c>
      <c r="S647" s="1">
        <v>3</v>
      </c>
      <c r="T647" s="73"/>
      <c r="U647" s="1"/>
      <c r="V647" s="1"/>
      <c r="W647" s="1">
        <v>0</v>
      </c>
      <c r="X647" s="1"/>
      <c r="Y647" s="1"/>
      <c r="Z647" s="1"/>
      <c r="AA647" s="1"/>
      <c r="AB647" s="1"/>
      <c r="AG647" t="str">
        <f t="shared" si="110"/>
        <v>Wales</v>
      </c>
      <c r="AH647" t="s">
        <v>1039</v>
      </c>
      <c r="AI647">
        <v>2</v>
      </c>
      <c r="AJ647">
        <v>423</v>
      </c>
      <c r="AL647" t="s">
        <v>3913</v>
      </c>
      <c r="AM647" t="s">
        <v>3988</v>
      </c>
      <c r="AN647" t="s">
        <v>4002</v>
      </c>
      <c r="AO647" t="s">
        <v>618</v>
      </c>
      <c r="AP647" t="str">
        <f t="shared" si="117"/>
        <v>23001</v>
      </c>
      <c r="AQ647" t="s">
        <v>2389</v>
      </c>
      <c r="AR647" t="str">
        <f t="shared" ref="AR647:AR710" si="120">AL647&amp;AO647</f>
        <v>2379585</v>
      </c>
      <c r="AV647">
        <v>17.09</v>
      </c>
      <c r="AW647">
        <v>0.96</v>
      </c>
      <c r="AX647">
        <v>16.13</v>
      </c>
    </row>
    <row r="648" spans="1:50" hidden="1" outlineLevel="1">
      <c r="A648" t="s">
        <v>3668</v>
      </c>
      <c r="B648" s="11" t="s">
        <v>3145</v>
      </c>
      <c r="C648" s="1">
        <f t="shared" si="112"/>
        <v>306</v>
      </c>
      <c r="D648" s="7">
        <f>IF(N648&gt;0, RANK(N648,(N648:P648,Q648:AE648)),0)</f>
        <v>1</v>
      </c>
      <c r="E648" s="7">
        <f>IF(O648&gt;0,RANK(O648,(N648:P648,Q648:AE648)),0)</f>
        <v>2</v>
      </c>
      <c r="F648" s="7">
        <f t="shared" si="113"/>
        <v>3</v>
      </c>
      <c r="G648" s="1">
        <f t="shared" si="119"/>
        <v>186</v>
      </c>
      <c r="H648" s="2">
        <f t="shared" si="118"/>
        <v>0.60784313725490191</v>
      </c>
      <c r="I648" s="8"/>
      <c r="J648" s="2">
        <f t="shared" si="114"/>
        <v>0.79738562091503273</v>
      </c>
      <c r="K648" s="2">
        <f t="shared" si="115"/>
        <v>0.18954248366013071</v>
      </c>
      <c r="L648" s="2">
        <f t="shared" si="116"/>
        <v>9.8039215686274508E-3</v>
      </c>
      <c r="M648" s="2">
        <f t="shared" si="111"/>
        <v>3.267973856209104E-3</v>
      </c>
      <c r="N648" s="1">
        <v>244</v>
      </c>
      <c r="O648" s="1">
        <v>58</v>
      </c>
      <c r="P648" s="1">
        <v>3</v>
      </c>
      <c r="Q648" s="1">
        <v>0</v>
      </c>
      <c r="R648" s="1">
        <v>0</v>
      </c>
      <c r="S648" s="1">
        <v>1</v>
      </c>
      <c r="T648" s="73"/>
      <c r="U648" s="1"/>
      <c r="V648" s="1"/>
      <c r="W648" s="1">
        <v>0</v>
      </c>
      <c r="X648" s="1"/>
      <c r="Y648" s="1"/>
      <c r="Z648" s="1"/>
      <c r="AA648" s="1"/>
      <c r="AB648" s="1"/>
      <c r="AG648" t="str">
        <f t="shared" si="110"/>
        <v>Wallagrass</v>
      </c>
      <c r="AH648" t="s">
        <v>762</v>
      </c>
      <c r="AI648">
        <v>2</v>
      </c>
      <c r="AJ648">
        <v>12</v>
      </c>
      <c r="AL648" t="s">
        <v>3913</v>
      </c>
      <c r="AM648" t="s">
        <v>3989</v>
      </c>
      <c r="AN648" t="s">
        <v>3857</v>
      </c>
      <c r="AO648" t="s">
        <v>7</v>
      </c>
      <c r="AP648" t="str">
        <f t="shared" si="117"/>
        <v>23003</v>
      </c>
      <c r="AQ648" t="s">
        <v>2389</v>
      </c>
      <c r="AR648" t="str">
        <f t="shared" si="120"/>
        <v>2379865</v>
      </c>
      <c r="AV648">
        <v>40.450000000000003</v>
      </c>
      <c r="AW648">
        <v>0.68</v>
      </c>
      <c r="AX648">
        <v>39.76</v>
      </c>
    </row>
    <row r="649" spans="1:50" hidden="1" outlineLevel="1">
      <c r="A649" t="s">
        <v>2869</v>
      </c>
      <c r="B649" s="11" t="s">
        <v>3145</v>
      </c>
      <c r="C649" s="1">
        <f t="shared" si="112"/>
        <v>208</v>
      </c>
      <c r="D649" s="7">
        <f>IF(N649&gt;0, RANK(N649,(N649:P649,Q649:AE649)),0)</f>
        <v>2</v>
      </c>
      <c r="E649" s="7">
        <f>IF(O649&gt;0,RANK(O649,(N649:P649,Q649:AE649)),0)</f>
        <v>1</v>
      </c>
      <c r="F649" s="7">
        <f t="shared" si="113"/>
        <v>3</v>
      </c>
      <c r="G649" s="1">
        <f t="shared" si="119"/>
        <v>73</v>
      </c>
      <c r="H649" s="2">
        <f t="shared" si="118"/>
        <v>0.35096153846153844</v>
      </c>
      <c r="I649" s="8"/>
      <c r="J649" s="2">
        <f t="shared" si="114"/>
        <v>0.31730769230769229</v>
      </c>
      <c r="K649" s="2">
        <f t="shared" si="115"/>
        <v>0.66826923076923073</v>
      </c>
      <c r="L649" s="2">
        <f t="shared" si="116"/>
        <v>9.6153846153846159E-3</v>
      </c>
      <c r="M649" s="2">
        <f t="shared" si="111"/>
        <v>4.8076923076923669E-3</v>
      </c>
      <c r="N649" s="1">
        <v>66</v>
      </c>
      <c r="O649" s="1">
        <v>139</v>
      </c>
      <c r="P649" s="1">
        <v>2</v>
      </c>
      <c r="Q649" s="1">
        <v>0</v>
      </c>
      <c r="R649" s="1">
        <v>1</v>
      </c>
      <c r="S649" s="1">
        <v>0</v>
      </c>
      <c r="T649" s="73"/>
      <c r="U649" s="1"/>
      <c r="V649" s="1"/>
      <c r="W649" s="1">
        <v>0</v>
      </c>
      <c r="X649" s="1"/>
      <c r="Y649" s="1"/>
      <c r="Z649" s="1"/>
      <c r="AA649" s="1"/>
      <c r="AB649" s="1"/>
      <c r="AG649" t="str">
        <f t="shared" si="110"/>
        <v>Waltham</v>
      </c>
      <c r="AH649" t="s">
        <v>5079</v>
      </c>
      <c r="AI649">
        <v>2</v>
      </c>
      <c r="AJ649">
        <v>268</v>
      </c>
      <c r="AL649" t="s">
        <v>3913</v>
      </c>
      <c r="AM649" t="s">
        <v>3218</v>
      </c>
      <c r="AN649" t="s">
        <v>2017</v>
      </c>
      <c r="AO649" t="s">
        <v>8</v>
      </c>
      <c r="AP649" t="str">
        <f t="shared" si="117"/>
        <v>23009</v>
      </c>
      <c r="AQ649" t="s">
        <v>2389</v>
      </c>
      <c r="AR649" t="str">
        <f t="shared" si="120"/>
        <v>2380040</v>
      </c>
      <c r="AV649">
        <v>32.99</v>
      </c>
      <c r="AW649">
        <v>3.28</v>
      </c>
      <c r="AX649">
        <v>29.71</v>
      </c>
    </row>
    <row r="650" spans="1:50" hidden="1" outlineLevel="1">
      <c r="A650" t="s">
        <v>4237</v>
      </c>
      <c r="B650" s="11" t="s">
        <v>3145</v>
      </c>
      <c r="C650" s="1">
        <f t="shared" si="112"/>
        <v>1926</v>
      </c>
      <c r="D650" s="7">
        <f>IF(N650&gt;0, RANK(N650,(N650:P650,Q650:AE650)),0)</f>
        <v>2</v>
      </c>
      <c r="E650" s="7">
        <f>IF(O650&gt;0,RANK(O650,(N650:P650,Q650:AE650)),0)</f>
        <v>1</v>
      </c>
      <c r="F650" s="7">
        <f t="shared" si="113"/>
        <v>3</v>
      </c>
      <c r="G650" s="1">
        <f t="shared" si="119"/>
        <v>171</v>
      </c>
      <c r="H650" s="2">
        <f t="shared" si="118"/>
        <v>8.8785046728971959E-2</v>
      </c>
      <c r="I650" s="8"/>
      <c r="J650" s="2">
        <f t="shared" si="114"/>
        <v>0.4454828660436137</v>
      </c>
      <c r="K650" s="2">
        <f t="shared" si="115"/>
        <v>0.53426791277258567</v>
      </c>
      <c r="L650" s="2">
        <f t="shared" si="116"/>
        <v>1.1941848390446522E-2</v>
      </c>
      <c r="M650" s="2">
        <f t="shared" si="111"/>
        <v>8.3073727933541588E-3</v>
      </c>
      <c r="N650" s="1">
        <v>858</v>
      </c>
      <c r="O650" s="1">
        <v>1029</v>
      </c>
      <c r="P650" s="1">
        <v>23</v>
      </c>
      <c r="Q650" s="1">
        <v>9</v>
      </c>
      <c r="R650" s="1">
        <v>2</v>
      </c>
      <c r="S650" s="1">
        <v>5</v>
      </c>
      <c r="T650" s="73"/>
      <c r="U650" s="1"/>
      <c r="V650" s="1"/>
      <c r="W650" s="1">
        <v>0</v>
      </c>
      <c r="X650" s="1"/>
      <c r="Y650" s="1"/>
      <c r="Z650" s="1"/>
      <c r="AA650" s="1"/>
      <c r="AB650" s="1"/>
      <c r="AG650" t="str">
        <f t="shared" ref="AG650:AG714" si="121">A650</f>
        <v>Warren</v>
      </c>
      <c r="AH650" t="s">
        <v>4308</v>
      </c>
      <c r="AI650">
        <v>1</v>
      </c>
      <c r="AJ650">
        <v>431</v>
      </c>
      <c r="AL650" t="s">
        <v>3913</v>
      </c>
      <c r="AM650" t="s">
        <v>3235</v>
      </c>
      <c r="AN650" t="s">
        <v>5224</v>
      </c>
      <c r="AO650" t="s">
        <v>610</v>
      </c>
      <c r="AP650" t="str">
        <f t="shared" si="117"/>
        <v>23013</v>
      </c>
      <c r="AQ650" t="s">
        <v>2389</v>
      </c>
      <c r="AR650" t="str">
        <f t="shared" si="120"/>
        <v>2380215</v>
      </c>
      <c r="AV650">
        <v>48.68</v>
      </c>
      <c r="AW650">
        <v>2.2999999999999998</v>
      </c>
      <c r="AX650">
        <v>46.38</v>
      </c>
    </row>
    <row r="651" spans="1:50" hidden="1" outlineLevel="1">
      <c r="A651" t="s">
        <v>4205</v>
      </c>
      <c r="B651" s="11" t="s">
        <v>3145</v>
      </c>
      <c r="C651" s="1">
        <f t="shared" si="112"/>
        <v>852</v>
      </c>
      <c r="D651" s="7">
        <f>IF(N651&gt;0, RANK(N651,(N651:P651,Q651:AE651)),0)</f>
        <v>2</v>
      </c>
      <c r="E651" s="7">
        <f>IF(O651&gt;0,RANK(O651,(N651:P651,Q651:AE651)),0)</f>
        <v>1</v>
      </c>
      <c r="F651" s="7">
        <f t="shared" si="113"/>
        <v>3</v>
      </c>
      <c r="G651" s="1">
        <f t="shared" si="119"/>
        <v>140</v>
      </c>
      <c r="H651" s="2">
        <f t="shared" si="118"/>
        <v>0.16431924882629109</v>
      </c>
      <c r="I651" s="8"/>
      <c r="J651" s="2">
        <f t="shared" si="114"/>
        <v>0.41549295774647887</v>
      </c>
      <c r="K651" s="2">
        <f t="shared" si="115"/>
        <v>0.57981220657276999</v>
      </c>
      <c r="L651" s="2">
        <f t="shared" si="116"/>
        <v>1.1737089201877935E-3</v>
      </c>
      <c r="M651" s="2">
        <f t="shared" si="111"/>
        <v>3.521126760563337E-3</v>
      </c>
      <c r="N651" s="1">
        <v>354</v>
      </c>
      <c r="O651" s="1">
        <v>494</v>
      </c>
      <c r="P651" s="1">
        <v>1</v>
      </c>
      <c r="Q651" s="1">
        <v>1</v>
      </c>
      <c r="R651" s="1">
        <v>1</v>
      </c>
      <c r="S651" s="1">
        <v>1</v>
      </c>
      <c r="T651" s="73"/>
      <c r="U651" s="1"/>
      <c r="V651" s="1"/>
      <c r="W651" s="1">
        <v>0</v>
      </c>
      <c r="X651" s="1"/>
      <c r="Y651" s="1"/>
      <c r="Z651" s="1"/>
      <c r="AA651" s="1"/>
      <c r="AB651" s="1"/>
      <c r="AG651" t="str">
        <f t="shared" si="121"/>
        <v>Washburn</v>
      </c>
      <c r="AH651" t="s">
        <v>762</v>
      </c>
      <c r="AI651">
        <v>2</v>
      </c>
      <c r="AJ651">
        <v>28</v>
      </c>
      <c r="AL651" t="s">
        <v>3913</v>
      </c>
      <c r="AM651" t="s">
        <v>3989</v>
      </c>
      <c r="AN651" t="s">
        <v>611</v>
      </c>
      <c r="AO651" t="s">
        <v>612</v>
      </c>
      <c r="AP651" t="str">
        <f t="shared" si="117"/>
        <v>23003</v>
      </c>
      <c r="AQ651" t="s">
        <v>2389</v>
      </c>
      <c r="AR651" t="str">
        <f t="shared" si="120"/>
        <v>2380285</v>
      </c>
      <c r="AV651">
        <v>34.94</v>
      </c>
      <c r="AW651">
        <v>0.7</v>
      </c>
      <c r="AX651">
        <v>34.24</v>
      </c>
    </row>
    <row r="652" spans="1:50" hidden="1" outlineLevel="1">
      <c r="A652" t="s">
        <v>3830</v>
      </c>
      <c r="B652" s="11" t="s">
        <v>3145</v>
      </c>
      <c r="C652" s="1">
        <f t="shared" si="112"/>
        <v>884</v>
      </c>
      <c r="D652" s="7">
        <f>IF(N652&gt;0, RANK(N652,(N652:P652,Q652:AE652)),0)</f>
        <v>1</v>
      </c>
      <c r="E652" s="7">
        <f>IF(O652&gt;0,RANK(O652,(N652:P652,Q652:AE652)),0)</f>
        <v>2</v>
      </c>
      <c r="F652" s="7">
        <f t="shared" si="113"/>
        <v>3</v>
      </c>
      <c r="G652" s="1">
        <f t="shared" si="119"/>
        <v>31</v>
      </c>
      <c r="H652" s="2">
        <f t="shared" si="118"/>
        <v>3.5067873303167421E-2</v>
      </c>
      <c r="I652" s="8"/>
      <c r="J652" s="2">
        <f t="shared" si="114"/>
        <v>0.50904977375565608</v>
      </c>
      <c r="K652" s="2">
        <f t="shared" si="115"/>
        <v>0.47398190045248867</v>
      </c>
      <c r="L652" s="2">
        <f t="shared" si="116"/>
        <v>1.4705882352941176E-2</v>
      </c>
      <c r="M652" s="2">
        <f t="shared" si="111"/>
        <v>2.2624434389140781E-3</v>
      </c>
      <c r="N652" s="1">
        <v>450</v>
      </c>
      <c r="O652" s="1">
        <v>419</v>
      </c>
      <c r="P652" s="1">
        <v>13</v>
      </c>
      <c r="Q652" s="1">
        <v>2</v>
      </c>
      <c r="R652" s="1">
        <v>0</v>
      </c>
      <c r="S652" s="1">
        <v>0</v>
      </c>
      <c r="T652" s="73"/>
      <c r="U652" s="1"/>
      <c r="V652" s="1"/>
      <c r="W652" s="1">
        <v>0</v>
      </c>
      <c r="X652" s="1"/>
      <c r="Y652" s="1"/>
      <c r="Z652" s="1"/>
      <c r="AA652" s="1"/>
      <c r="AB652" s="1"/>
      <c r="AG652" t="str">
        <f t="shared" si="121"/>
        <v>Washington</v>
      </c>
      <c r="AH652" t="s">
        <v>4308</v>
      </c>
      <c r="AI652">
        <v>1</v>
      </c>
      <c r="AJ652">
        <v>389</v>
      </c>
      <c r="AL652" t="s">
        <v>3913</v>
      </c>
      <c r="AM652" t="s">
        <v>3235</v>
      </c>
      <c r="AN652" t="s">
        <v>4264</v>
      </c>
      <c r="AO652" t="s">
        <v>613</v>
      </c>
      <c r="AP652" t="str">
        <f t="shared" si="117"/>
        <v>23013</v>
      </c>
      <c r="AQ652" t="s">
        <v>2389</v>
      </c>
      <c r="AR652" t="str">
        <f t="shared" si="120"/>
        <v>2380425</v>
      </c>
      <c r="AV652">
        <v>39.19</v>
      </c>
      <c r="AW652">
        <v>1.19</v>
      </c>
      <c r="AX652">
        <v>37.99</v>
      </c>
    </row>
    <row r="653" spans="1:50" hidden="1" outlineLevel="1">
      <c r="A653" t="s">
        <v>3678</v>
      </c>
      <c r="B653" s="11" t="s">
        <v>3145</v>
      </c>
      <c r="C653" s="1">
        <f t="shared" si="112"/>
        <v>3499</v>
      </c>
      <c r="D653" s="7">
        <f>IF(N653&gt;0, RANK(N653,(N653:P653,Q653:AE653)),0)</f>
        <v>2</v>
      </c>
      <c r="E653" s="7">
        <f>IF(O653&gt;0,RANK(O653,(N653:P653,Q653:AE653)),0)</f>
        <v>1</v>
      </c>
      <c r="F653" s="7">
        <f t="shared" si="113"/>
        <v>3</v>
      </c>
      <c r="G653" s="1">
        <f t="shared" si="119"/>
        <v>14</v>
      </c>
      <c r="H653" s="2">
        <f t="shared" si="118"/>
        <v>4.0011431837667904E-3</v>
      </c>
      <c r="I653" s="8"/>
      <c r="J653" s="2">
        <f t="shared" si="114"/>
        <v>0.48928265218633893</v>
      </c>
      <c r="K653" s="2">
        <f t="shared" si="115"/>
        <v>0.49328379537010575</v>
      </c>
      <c r="L653" s="2">
        <f t="shared" si="116"/>
        <v>1.0002857959416977E-2</v>
      </c>
      <c r="M653" s="2">
        <f t="shared" si="111"/>
        <v>7.4306944841383456E-3</v>
      </c>
      <c r="N653" s="1">
        <v>1712</v>
      </c>
      <c r="O653" s="1">
        <v>1726</v>
      </c>
      <c r="P653" s="1">
        <v>35</v>
      </c>
      <c r="Q653" s="1">
        <v>12</v>
      </c>
      <c r="R653" s="1">
        <v>3</v>
      </c>
      <c r="S653" s="1">
        <v>11</v>
      </c>
      <c r="T653" s="73"/>
      <c r="U653" s="1"/>
      <c r="V653" s="1"/>
      <c r="W653" s="1">
        <v>0</v>
      </c>
      <c r="X653" s="1"/>
      <c r="Y653" s="1"/>
      <c r="Z653" s="1"/>
      <c r="AA653" s="1"/>
      <c r="AB653" s="1"/>
      <c r="AG653" t="str">
        <f t="shared" si="121"/>
        <v>Waterboro</v>
      </c>
      <c r="AH653" t="s">
        <v>4359</v>
      </c>
      <c r="AI653">
        <v>1</v>
      </c>
      <c r="AJ653">
        <v>522</v>
      </c>
      <c r="AL653" t="s">
        <v>3913</v>
      </c>
      <c r="AM653" t="s">
        <v>3971</v>
      </c>
      <c r="AN653" t="s">
        <v>4016</v>
      </c>
      <c r="AO653" t="s">
        <v>614</v>
      </c>
      <c r="AP653" t="str">
        <f t="shared" si="117"/>
        <v>23031</v>
      </c>
      <c r="AQ653" t="s">
        <v>2389</v>
      </c>
      <c r="AR653" t="str">
        <f t="shared" si="120"/>
        <v>2380530</v>
      </c>
      <c r="AV653">
        <v>57.38</v>
      </c>
      <c r="AW653">
        <v>1.84</v>
      </c>
      <c r="AX653">
        <v>55.53</v>
      </c>
    </row>
    <row r="654" spans="1:50" hidden="1" outlineLevel="1">
      <c r="A654" t="s">
        <v>5223</v>
      </c>
      <c r="B654" s="11" t="s">
        <v>3145</v>
      </c>
      <c r="C654" s="1">
        <f t="shared" si="112"/>
        <v>945</v>
      </c>
      <c r="D654" s="7">
        <f>IF(N654&gt;0, RANK(N654,(N654:P654,Q654:AE654)),0)</f>
        <v>1</v>
      </c>
      <c r="E654" s="7">
        <f>IF(O654&gt;0,RANK(O654,(N654:P654,Q654:AE654)),0)</f>
        <v>2</v>
      </c>
      <c r="F654" s="7">
        <f t="shared" si="113"/>
        <v>3</v>
      </c>
      <c r="G654" s="1">
        <f t="shared" si="119"/>
        <v>39</v>
      </c>
      <c r="H654" s="2">
        <f t="shared" si="118"/>
        <v>4.1269841269841269E-2</v>
      </c>
      <c r="I654" s="8"/>
      <c r="J654" s="2">
        <f t="shared" si="114"/>
        <v>0.50582010582010584</v>
      </c>
      <c r="K654" s="2">
        <f t="shared" si="115"/>
        <v>0.46455026455026455</v>
      </c>
      <c r="L654" s="2">
        <f t="shared" si="116"/>
        <v>1.5873015873015872E-2</v>
      </c>
      <c r="M654" s="2">
        <f t="shared" si="111"/>
        <v>1.3756613756613745E-2</v>
      </c>
      <c r="N654" s="1">
        <v>478</v>
      </c>
      <c r="O654" s="1">
        <v>439</v>
      </c>
      <c r="P654" s="1">
        <v>15</v>
      </c>
      <c r="Q654" s="1">
        <v>3</v>
      </c>
      <c r="R654" s="1">
        <v>6</v>
      </c>
      <c r="S654" s="1">
        <v>4</v>
      </c>
      <c r="T654" s="73"/>
      <c r="U654" s="1"/>
      <c r="V654" s="1"/>
      <c r="W654" s="1">
        <v>0</v>
      </c>
      <c r="X654" s="1"/>
      <c r="Y654" s="1"/>
      <c r="Z654" s="1"/>
      <c r="AA654" s="1"/>
      <c r="AB654" s="1"/>
      <c r="AG654" t="str">
        <f t="shared" si="121"/>
        <v>Waterford</v>
      </c>
      <c r="AH654" t="s">
        <v>2904</v>
      </c>
      <c r="AI654">
        <v>2</v>
      </c>
      <c r="AJ654">
        <v>409</v>
      </c>
      <c r="AL654" t="s">
        <v>3913</v>
      </c>
      <c r="AM654" t="s">
        <v>4671</v>
      </c>
      <c r="AN654" t="s">
        <v>4499</v>
      </c>
      <c r="AO654" t="s">
        <v>615</v>
      </c>
      <c r="AP654" t="str">
        <f t="shared" si="117"/>
        <v>23017</v>
      </c>
      <c r="AQ654" t="s">
        <v>2389</v>
      </c>
      <c r="AR654" t="str">
        <f t="shared" si="120"/>
        <v>2380635</v>
      </c>
      <c r="AV654">
        <v>53.12</v>
      </c>
      <c r="AW654">
        <v>2.65</v>
      </c>
      <c r="AX654">
        <v>50.48</v>
      </c>
    </row>
    <row r="655" spans="1:50" hidden="1" outlineLevel="1">
      <c r="A655" t="s">
        <v>4599</v>
      </c>
      <c r="B655" s="11" t="s">
        <v>3145</v>
      </c>
      <c r="C655" s="1">
        <f t="shared" si="112"/>
        <v>7616</v>
      </c>
      <c r="D655" s="7">
        <f>IF(N655&gt;0, RANK(N655,(N655:P655,Q655:AE655)),0)</f>
        <v>1</v>
      </c>
      <c r="E655" s="7">
        <f>IF(O655&gt;0,RANK(O655,(N655:P655,Q655:AE655)),0)</f>
        <v>2</v>
      </c>
      <c r="F655" s="7">
        <f t="shared" si="113"/>
        <v>3</v>
      </c>
      <c r="G655" s="1">
        <f t="shared" si="119"/>
        <v>2643</v>
      </c>
      <c r="H655" s="2">
        <f t="shared" si="118"/>
        <v>0.34703256302521007</v>
      </c>
      <c r="I655" s="8"/>
      <c r="J655" s="2">
        <f t="shared" si="114"/>
        <v>0.66386554621848737</v>
      </c>
      <c r="K655" s="2">
        <f t="shared" si="115"/>
        <v>0.3168329831932773</v>
      </c>
      <c r="L655" s="2">
        <f t="shared" si="116"/>
        <v>1.2867647058823529E-2</v>
      </c>
      <c r="M655" s="2">
        <f t="shared" si="111"/>
        <v>6.4338235294118078E-3</v>
      </c>
      <c r="N655" s="1">
        <v>5056</v>
      </c>
      <c r="O655" s="1">
        <v>2413</v>
      </c>
      <c r="P655" s="1">
        <v>98</v>
      </c>
      <c r="Q655" s="1">
        <v>13</v>
      </c>
      <c r="R655" s="1">
        <v>3</v>
      </c>
      <c r="S655" s="1">
        <v>33</v>
      </c>
      <c r="T655" s="73"/>
      <c r="U655" s="1"/>
      <c r="V655" s="1"/>
      <c r="W655" s="1">
        <v>0</v>
      </c>
      <c r="X655" s="1"/>
      <c r="Y655" s="1"/>
      <c r="Z655" s="1"/>
      <c r="AA655" s="1"/>
      <c r="AB655" s="1"/>
      <c r="AG655" t="str">
        <f t="shared" si="121"/>
        <v>Waterville</v>
      </c>
      <c r="AH655" t="s">
        <v>2725</v>
      </c>
      <c r="AI655">
        <v>2</v>
      </c>
      <c r="AJ655">
        <v>322</v>
      </c>
      <c r="AL655" t="s">
        <v>3913</v>
      </c>
      <c r="AM655" t="s">
        <v>3234</v>
      </c>
      <c r="AN655" t="s">
        <v>833</v>
      </c>
      <c r="AO655" t="s">
        <v>4757</v>
      </c>
      <c r="AP655" t="str">
        <f t="shared" si="117"/>
        <v>23011</v>
      </c>
      <c r="AQ655" t="s">
        <v>4593</v>
      </c>
      <c r="AR655" t="str">
        <f t="shared" si="120"/>
        <v>2380740</v>
      </c>
      <c r="AV655">
        <v>14.05</v>
      </c>
      <c r="AW655">
        <v>0.47</v>
      </c>
      <c r="AX655">
        <v>13.59</v>
      </c>
    </row>
    <row r="656" spans="1:50" hidden="1" outlineLevel="1">
      <c r="A656" t="s">
        <v>4238</v>
      </c>
      <c r="B656" s="11" t="s">
        <v>3145</v>
      </c>
      <c r="C656" s="1">
        <f t="shared" si="112"/>
        <v>733</v>
      </c>
      <c r="D656" s="7">
        <f>IF(N656&gt;0, RANK(N656,(N656:P656,Q656:AE656)),0)</f>
        <v>1</v>
      </c>
      <c r="E656" s="7">
        <f>IF(O656&gt;0,RANK(O656,(N656:P656,Q656:AE656)),0)</f>
        <v>2</v>
      </c>
      <c r="F656" s="7">
        <f t="shared" si="113"/>
        <v>3</v>
      </c>
      <c r="G656" s="1">
        <f t="shared" si="119"/>
        <v>142</v>
      </c>
      <c r="H656" s="2">
        <f t="shared" si="118"/>
        <v>0.19372442019099589</v>
      </c>
      <c r="I656" s="8"/>
      <c r="J656" s="2">
        <f t="shared" si="114"/>
        <v>0.59618008185538884</v>
      </c>
      <c r="K656" s="2">
        <f t="shared" si="115"/>
        <v>0.40245566166439289</v>
      </c>
      <c r="L656" s="2">
        <f t="shared" si="116"/>
        <v>1.364256480218281E-3</v>
      </c>
      <c r="M656" s="2">
        <f t="shared" si="111"/>
        <v>-1.8865117801247777E-17</v>
      </c>
      <c r="N656" s="1">
        <v>437</v>
      </c>
      <c r="O656" s="1">
        <v>295</v>
      </c>
      <c r="P656" s="1">
        <v>1</v>
      </c>
      <c r="Q656" s="1">
        <v>0</v>
      </c>
      <c r="R656" s="1">
        <v>0</v>
      </c>
      <c r="S656" s="1">
        <v>0</v>
      </c>
      <c r="T656" s="73"/>
      <c r="U656" s="1"/>
      <c r="V656" s="1"/>
      <c r="W656" s="1">
        <v>0</v>
      </c>
      <c r="X656" s="1"/>
      <c r="Y656" s="1"/>
      <c r="Z656" s="1"/>
      <c r="AA656" s="1"/>
      <c r="AB656" s="1"/>
      <c r="AG656" t="str">
        <f t="shared" si="121"/>
        <v>Wayne</v>
      </c>
      <c r="AH656" t="s">
        <v>2725</v>
      </c>
      <c r="AI656">
        <v>2</v>
      </c>
      <c r="AJ656">
        <v>376</v>
      </c>
      <c r="AL656" t="s">
        <v>3913</v>
      </c>
      <c r="AM656" t="s">
        <v>3234</v>
      </c>
      <c r="AN656" t="s">
        <v>2760</v>
      </c>
      <c r="AO656" t="s">
        <v>121</v>
      </c>
      <c r="AP656" t="str">
        <f t="shared" si="117"/>
        <v>23011</v>
      </c>
      <c r="AQ656" t="s">
        <v>2389</v>
      </c>
      <c r="AR656" t="str">
        <f t="shared" si="120"/>
        <v>2380880</v>
      </c>
      <c r="AV656">
        <v>25.61</v>
      </c>
      <c r="AW656">
        <v>6.39</v>
      </c>
      <c r="AX656">
        <v>19.22</v>
      </c>
    </row>
    <row r="657" spans="1:50" hidden="1" outlineLevel="1">
      <c r="A657" t="s">
        <v>3749</v>
      </c>
      <c r="B657" s="11" t="s">
        <v>3145</v>
      </c>
      <c r="C657" s="1">
        <f t="shared" si="112"/>
        <v>35</v>
      </c>
      <c r="D657" s="7">
        <f>IF(N657&gt;0, RANK(N657,(N657:P657,Q657:AE657)),0)</f>
        <v>1</v>
      </c>
      <c r="E657" s="7">
        <f>IF(O657&gt;0,RANK(O657,(N657:P657,Q657:AE657)),0)</f>
        <v>2</v>
      </c>
      <c r="F657" s="7">
        <f t="shared" si="113"/>
        <v>0</v>
      </c>
      <c r="G657" s="1">
        <f t="shared" si="119"/>
        <v>13</v>
      </c>
      <c r="H657" s="2">
        <f t="shared" si="118"/>
        <v>0.37142857142857144</v>
      </c>
      <c r="I657" s="8"/>
      <c r="J657" s="2">
        <f t="shared" si="114"/>
        <v>0.68571428571428572</v>
      </c>
      <c r="K657" s="2">
        <f t="shared" si="115"/>
        <v>0.31428571428571428</v>
      </c>
      <c r="L657" s="2">
        <f t="shared" si="116"/>
        <v>0</v>
      </c>
      <c r="M657" s="2">
        <f t="shared" si="111"/>
        <v>0</v>
      </c>
      <c r="N657" s="1">
        <v>24</v>
      </c>
      <c r="O657" s="1">
        <v>11</v>
      </c>
      <c r="P657" s="1">
        <v>0</v>
      </c>
      <c r="Q657" s="1">
        <v>0</v>
      </c>
      <c r="R657" s="1">
        <v>0</v>
      </c>
      <c r="S657" s="1">
        <v>0</v>
      </c>
      <c r="T657" s="73"/>
      <c r="U657" s="1"/>
      <c r="V657" s="1"/>
      <c r="W657" s="1">
        <v>0</v>
      </c>
      <c r="X657" s="1"/>
      <c r="Y657" s="1"/>
      <c r="Z657" s="1"/>
      <c r="AA657" s="1"/>
      <c r="AB657" s="1"/>
      <c r="AG657" t="str">
        <f t="shared" si="121"/>
        <v>Webster</v>
      </c>
      <c r="AH657" t="s">
        <v>1038</v>
      </c>
      <c r="AI657">
        <v>2</v>
      </c>
      <c r="AJ657">
        <v>102</v>
      </c>
      <c r="AL657" t="s">
        <v>3913</v>
      </c>
      <c r="AM657" t="s">
        <v>4672</v>
      </c>
      <c r="AN657" t="s">
        <v>789</v>
      </c>
      <c r="AO657" t="s">
        <v>1290</v>
      </c>
      <c r="AP657" t="str">
        <f t="shared" si="117"/>
        <v>23019</v>
      </c>
      <c r="AQ657" t="s">
        <v>486</v>
      </c>
      <c r="AR657" t="str">
        <f t="shared" si="120"/>
        <v>2381055</v>
      </c>
      <c r="AV657">
        <v>36.92</v>
      </c>
      <c r="AW657">
        <v>0.08</v>
      </c>
      <c r="AX657">
        <v>36.840000000000003</v>
      </c>
    </row>
    <row r="658" spans="1:50" hidden="1" outlineLevel="1">
      <c r="A658" t="s">
        <v>3364</v>
      </c>
      <c r="B658" s="11" t="s">
        <v>3145</v>
      </c>
      <c r="C658" s="1">
        <f t="shared" si="112"/>
        <v>287</v>
      </c>
      <c r="D658" s="7">
        <f>IF(N658&gt;0, RANK(N658,(N658:P658,Q658:AE658)),0)</f>
        <v>1</v>
      </c>
      <c r="E658" s="7">
        <f>IF(O658&gt;0,RANK(O658,(N658:P658,Q658:AE658)),0)</f>
        <v>2</v>
      </c>
      <c r="F658" s="7">
        <f t="shared" si="113"/>
        <v>3</v>
      </c>
      <c r="G658" s="1">
        <f t="shared" si="119"/>
        <v>27</v>
      </c>
      <c r="H658" s="2">
        <f t="shared" si="118"/>
        <v>9.4076655052264813E-2</v>
      </c>
      <c r="I658" s="8"/>
      <c r="J658" s="2">
        <f t="shared" si="114"/>
        <v>0.52961672473867594</v>
      </c>
      <c r="K658" s="2">
        <f t="shared" si="115"/>
        <v>0.43554006968641112</v>
      </c>
      <c r="L658" s="2">
        <f t="shared" si="116"/>
        <v>2.0905923344947737E-2</v>
      </c>
      <c r="M658" s="2">
        <f t="shared" si="111"/>
        <v>1.3937282229965202E-2</v>
      </c>
      <c r="N658" s="1">
        <v>152</v>
      </c>
      <c r="O658" s="1">
        <v>125</v>
      </c>
      <c r="P658" s="1">
        <v>6</v>
      </c>
      <c r="Q658" s="1">
        <v>4</v>
      </c>
      <c r="R658" s="1">
        <v>0</v>
      </c>
      <c r="S658" s="1">
        <v>0</v>
      </c>
      <c r="T658" s="73"/>
      <c r="U658" s="1"/>
      <c r="V658" s="1"/>
      <c r="W658" s="1">
        <v>0</v>
      </c>
      <c r="X658" s="1"/>
      <c r="Y658" s="1"/>
      <c r="Z658" s="1"/>
      <c r="AA658" s="1"/>
      <c r="AB658" s="1"/>
      <c r="AG658" t="str">
        <f t="shared" si="121"/>
        <v>Weld</v>
      </c>
      <c r="AH658" t="s">
        <v>3082</v>
      </c>
      <c r="AI658">
        <v>2</v>
      </c>
      <c r="AJ658">
        <v>260</v>
      </c>
      <c r="AL658" t="s">
        <v>3913</v>
      </c>
      <c r="AM658" t="s">
        <v>2597</v>
      </c>
      <c r="AN658" t="s">
        <v>4266</v>
      </c>
      <c r="AO658" t="s">
        <v>166</v>
      </c>
      <c r="AP658" t="str">
        <f t="shared" si="117"/>
        <v>23007</v>
      </c>
      <c r="AQ658" t="s">
        <v>2389</v>
      </c>
      <c r="AR658" t="str">
        <f t="shared" si="120"/>
        <v>2381300</v>
      </c>
      <c r="AV658">
        <v>63</v>
      </c>
      <c r="AW658">
        <v>3.39</v>
      </c>
      <c r="AX658">
        <v>59.61</v>
      </c>
    </row>
    <row r="659" spans="1:50" hidden="1" outlineLevel="1">
      <c r="A659" t="s">
        <v>5058</v>
      </c>
      <c r="B659" s="11" t="s">
        <v>3145</v>
      </c>
      <c r="C659" s="1">
        <f t="shared" si="112"/>
        <v>151</v>
      </c>
      <c r="D659" s="7">
        <f>IF(N659&gt;0, RANK(N659,(N659:P659,Q659:AE659)),0)</f>
        <v>1</v>
      </c>
      <c r="E659" s="7">
        <f>IF(O659&gt;0,RANK(O659,(N659:P659,Q659:AE659)),0)</f>
        <v>2</v>
      </c>
      <c r="F659" s="7">
        <f t="shared" si="113"/>
        <v>3</v>
      </c>
      <c r="G659" s="1">
        <f t="shared" si="119"/>
        <v>49</v>
      </c>
      <c r="H659" s="2">
        <f t="shared" si="118"/>
        <v>0.32450331125827814</v>
      </c>
      <c r="I659" s="8"/>
      <c r="J659" s="2">
        <f t="shared" si="114"/>
        <v>0.6556291390728477</v>
      </c>
      <c r="K659" s="2">
        <f t="shared" si="115"/>
        <v>0.33112582781456956</v>
      </c>
      <c r="L659" s="2">
        <f t="shared" si="116"/>
        <v>1.3245033112582781E-2</v>
      </c>
      <c r="M659" s="2">
        <f t="shared" si="111"/>
        <v>-4.3368086899420177E-17</v>
      </c>
      <c r="N659" s="1">
        <v>99</v>
      </c>
      <c r="O659" s="1">
        <v>50</v>
      </c>
      <c r="P659" s="1">
        <v>2</v>
      </c>
      <c r="Q659" s="1">
        <v>0</v>
      </c>
      <c r="R659" s="1">
        <v>0</v>
      </c>
      <c r="S659" s="1">
        <v>0</v>
      </c>
      <c r="T659" s="73"/>
      <c r="U659" s="1"/>
      <c r="V659" s="1"/>
      <c r="W659" s="1">
        <v>0</v>
      </c>
      <c r="X659" s="1"/>
      <c r="Y659" s="1"/>
      <c r="Z659" s="1"/>
      <c r="AA659" s="1"/>
      <c r="AB659" s="1"/>
      <c r="AG659" t="str">
        <f t="shared" si="121"/>
        <v>Wellington</v>
      </c>
      <c r="AH659" t="s">
        <v>2975</v>
      </c>
      <c r="AI659">
        <v>2</v>
      </c>
      <c r="AJ659">
        <v>168</v>
      </c>
      <c r="AL659" t="s">
        <v>3913</v>
      </c>
      <c r="AM659" t="s">
        <v>4350</v>
      </c>
      <c r="AN659" t="s">
        <v>4202</v>
      </c>
      <c r="AO659" t="s">
        <v>167</v>
      </c>
      <c r="AP659" t="str">
        <f t="shared" si="117"/>
        <v>23021</v>
      </c>
      <c r="AQ659" t="s">
        <v>2389</v>
      </c>
      <c r="AR659" t="str">
        <f t="shared" si="120"/>
        <v>2381405</v>
      </c>
      <c r="AV659">
        <v>39.94</v>
      </c>
      <c r="AW659">
        <v>0.04</v>
      </c>
      <c r="AX659">
        <v>39.9</v>
      </c>
    </row>
    <row r="660" spans="1:50" hidden="1" outlineLevel="1">
      <c r="A660" t="s">
        <v>3527</v>
      </c>
      <c r="B660" s="11" t="s">
        <v>3145</v>
      </c>
      <c r="C660" s="1">
        <f t="shared" si="112"/>
        <v>5779</v>
      </c>
      <c r="D660" s="7">
        <f>IF(N660&gt;0, RANK(N660,(N660:P660,Q660:AE660)),0)</f>
        <v>1</v>
      </c>
      <c r="E660" s="7">
        <f>IF(O660&gt;0,RANK(O660,(N660:P660,Q660:AE660)),0)</f>
        <v>2</v>
      </c>
      <c r="F660" s="7">
        <f t="shared" si="113"/>
        <v>3</v>
      </c>
      <c r="G660" s="1">
        <f t="shared" si="119"/>
        <v>65</v>
      </c>
      <c r="H660" s="2">
        <f t="shared" si="118"/>
        <v>1.1247620695622081E-2</v>
      </c>
      <c r="I660" s="8"/>
      <c r="J660" s="2">
        <f t="shared" si="114"/>
        <v>0.49818307665686107</v>
      </c>
      <c r="K660" s="2">
        <f t="shared" si="115"/>
        <v>0.48693545596123899</v>
      </c>
      <c r="L660" s="2">
        <f t="shared" si="116"/>
        <v>8.3059352829209197E-3</v>
      </c>
      <c r="M660" s="2">
        <f t="shared" si="111"/>
        <v>6.5755320989789624E-3</v>
      </c>
      <c r="N660" s="1">
        <v>2879</v>
      </c>
      <c r="O660" s="1">
        <v>2814</v>
      </c>
      <c r="P660" s="1">
        <v>48</v>
      </c>
      <c r="Q660" s="1">
        <v>19</v>
      </c>
      <c r="R660" s="1">
        <v>0</v>
      </c>
      <c r="S660" s="1">
        <v>19</v>
      </c>
      <c r="T660" s="73"/>
      <c r="U660" s="1"/>
      <c r="V660" s="1"/>
      <c r="W660" s="1">
        <v>0</v>
      </c>
      <c r="X660" s="1"/>
      <c r="Y660" s="1"/>
      <c r="Z660" s="1"/>
      <c r="AA660" s="1"/>
      <c r="AB660" s="1"/>
      <c r="AG660" t="str">
        <f t="shared" si="121"/>
        <v>Wells</v>
      </c>
      <c r="AH660" t="s">
        <v>4359</v>
      </c>
      <c r="AI660">
        <v>1</v>
      </c>
      <c r="AJ660">
        <v>540</v>
      </c>
      <c r="AL660" t="s">
        <v>3913</v>
      </c>
      <c r="AM660" t="s">
        <v>3971</v>
      </c>
      <c r="AN660" t="s">
        <v>4416</v>
      </c>
      <c r="AO660" t="s">
        <v>155</v>
      </c>
      <c r="AP660" t="str">
        <f t="shared" si="117"/>
        <v>23031</v>
      </c>
      <c r="AQ660" t="s">
        <v>2389</v>
      </c>
      <c r="AR660" t="str">
        <f t="shared" si="120"/>
        <v>2381475</v>
      </c>
      <c r="AV660">
        <v>58.16</v>
      </c>
      <c r="AW660">
        <v>0.51</v>
      </c>
      <c r="AX660">
        <v>57.64</v>
      </c>
    </row>
    <row r="661" spans="1:50" hidden="1" outlineLevel="1">
      <c r="A661" t="s">
        <v>3684</v>
      </c>
      <c r="B661" s="11" t="s">
        <v>3145</v>
      </c>
      <c r="C661" s="1">
        <f t="shared" si="112"/>
        <v>72</v>
      </c>
      <c r="D661" s="7">
        <f>IF(N661&gt;0, RANK(N661,(N661:P661,Q661:AE661)),0)</f>
        <v>2</v>
      </c>
      <c r="E661" s="7">
        <f>IF(O661&gt;0,RANK(O661,(N661:P661,Q661:AE661)),0)</f>
        <v>1</v>
      </c>
      <c r="F661" s="7">
        <f t="shared" si="113"/>
        <v>3</v>
      </c>
      <c r="G661" s="1">
        <f t="shared" si="119"/>
        <v>11</v>
      </c>
      <c r="H661" s="2">
        <f t="shared" si="118"/>
        <v>0.15277777777777779</v>
      </c>
      <c r="I661" s="8"/>
      <c r="J661" s="2">
        <f t="shared" si="114"/>
        <v>0.41666666666666669</v>
      </c>
      <c r="K661" s="2">
        <f t="shared" si="115"/>
        <v>0.56944444444444442</v>
      </c>
      <c r="L661" s="2">
        <f t="shared" si="116"/>
        <v>1.3888888888888888E-2</v>
      </c>
      <c r="M661" s="2">
        <f t="shared" si="111"/>
        <v>-4.8572257327350599E-17</v>
      </c>
      <c r="N661" s="1">
        <v>30</v>
      </c>
      <c r="O661" s="1">
        <v>41</v>
      </c>
      <c r="P661" s="1">
        <v>1</v>
      </c>
      <c r="Q661" s="1">
        <v>0</v>
      </c>
      <c r="R661" s="1">
        <v>0</v>
      </c>
      <c r="S661" s="1">
        <v>0</v>
      </c>
      <c r="T661" s="73"/>
      <c r="U661" s="1"/>
      <c r="V661" s="1"/>
      <c r="W661" s="1">
        <v>0</v>
      </c>
      <c r="X661" s="1"/>
      <c r="Y661" s="1"/>
      <c r="Z661" s="1"/>
      <c r="AA661" s="1"/>
      <c r="AB661" s="1"/>
      <c r="AG661" t="str">
        <f t="shared" si="121"/>
        <v>Wesley</v>
      </c>
      <c r="AH661" t="s">
        <v>3830</v>
      </c>
      <c r="AI661">
        <v>2</v>
      </c>
      <c r="AJ661">
        <v>200</v>
      </c>
      <c r="AL661" t="s">
        <v>3913</v>
      </c>
      <c r="AM661" t="s">
        <v>3951</v>
      </c>
      <c r="AN661" t="s">
        <v>4665</v>
      </c>
      <c r="AO661" t="s">
        <v>742</v>
      </c>
      <c r="AP661" t="str">
        <f t="shared" si="117"/>
        <v>23029</v>
      </c>
      <c r="AQ661" t="s">
        <v>2389</v>
      </c>
      <c r="AR661" t="str">
        <f t="shared" si="120"/>
        <v>2381685</v>
      </c>
      <c r="AV661">
        <v>50.87</v>
      </c>
      <c r="AW661">
        <v>0.77</v>
      </c>
      <c r="AX661">
        <v>50.1</v>
      </c>
    </row>
    <row r="662" spans="1:50" hidden="1" outlineLevel="1">
      <c r="A662" t="s">
        <v>2946</v>
      </c>
      <c r="B662" s="11" t="s">
        <v>3145</v>
      </c>
      <c r="C662" s="1">
        <f t="shared" si="112"/>
        <v>1199</v>
      </c>
      <c r="D662" s="7">
        <f>IF(N662&gt;0, RANK(N662,(N662:P662,Q662:AE662)),0)</f>
        <v>1</v>
      </c>
      <c r="E662" s="7">
        <f>IF(O662&gt;0,RANK(O662,(N662:P662,Q662:AE662)),0)</f>
        <v>2</v>
      </c>
      <c r="F662" s="7">
        <f t="shared" si="113"/>
        <v>3</v>
      </c>
      <c r="G662" s="1">
        <f t="shared" si="119"/>
        <v>27</v>
      </c>
      <c r="H662" s="2">
        <f t="shared" si="118"/>
        <v>2.2518765638031693E-2</v>
      </c>
      <c r="I662" s="8"/>
      <c r="J662" s="2">
        <f t="shared" si="114"/>
        <v>0.50208507089241039</v>
      </c>
      <c r="K662" s="2">
        <f t="shared" si="115"/>
        <v>0.47956630525437866</v>
      </c>
      <c r="L662" s="2">
        <f t="shared" si="116"/>
        <v>1.4178482068390326E-2</v>
      </c>
      <c r="M662" s="2">
        <f t="shared" si="111"/>
        <v>4.1701417848206291E-3</v>
      </c>
      <c r="N662" s="1">
        <v>602</v>
      </c>
      <c r="O662" s="1">
        <v>575</v>
      </c>
      <c r="P662" s="1">
        <v>17</v>
      </c>
      <c r="Q662" s="1">
        <v>3</v>
      </c>
      <c r="R662" s="1">
        <v>0</v>
      </c>
      <c r="S662" s="1">
        <v>2</v>
      </c>
      <c r="T662" s="73"/>
      <c r="U662" s="1"/>
      <c r="V662" s="1"/>
      <c r="W662" s="1">
        <v>0</v>
      </c>
      <c r="X662" s="1"/>
      <c r="Y662" s="1"/>
      <c r="Z662" s="1"/>
      <c r="AA662" s="1"/>
      <c r="AB662" s="1"/>
      <c r="AG662" t="str">
        <f t="shared" si="121"/>
        <v>West Bath</v>
      </c>
      <c r="AH662" t="s">
        <v>1728</v>
      </c>
      <c r="AI662">
        <v>1</v>
      </c>
      <c r="AJ662">
        <v>487</v>
      </c>
      <c r="AL662" t="s">
        <v>3913</v>
      </c>
      <c r="AM662" t="s">
        <v>4351</v>
      </c>
      <c r="AN662" t="s">
        <v>3961</v>
      </c>
      <c r="AO662" t="s">
        <v>743</v>
      </c>
      <c r="AP662" t="str">
        <f t="shared" si="117"/>
        <v>23023</v>
      </c>
      <c r="AQ662" t="s">
        <v>2389</v>
      </c>
      <c r="AR662" t="str">
        <f t="shared" si="120"/>
        <v>2381930</v>
      </c>
      <c r="AV662">
        <v>14.98</v>
      </c>
      <c r="AW662">
        <v>3.17</v>
      </c>
      <c r="AX662">
        <v>11.81</v>
      </c>
    </row>
    <row r="663" spans="1:50" hidden="1" outlineLevel="1">
      <c r="A663" t="s">
        <v>4754</v>
      </c>
      <c r="B663" s="11" t="s">
        <v>3145</v>
      </c>
      <c r="C663" s="1">
        <f t="shared" si="112"/>
        <v>43</v>
      </c>
      <c r="D663" s="7">
        <f>IF(N663&gt;0, RANK(N663,(N663:P663,Q663:AE663)),0)</f>
        <v>2</v>
      </c>
      <c r="E663" s="7">
        <f>IF(O663&gt;0,RANK(O663,(N663:P663,Q663:AE663)),0)</f>
        <v>1</v>
      </c>
      <c r="F663" s="7">
        <f t="shared" si="113"/>
        <v>0</v>
      </c>
      <c r="G663" s="1">
        <f t="shared" si="119"/>
        <v>5</v>
      </c>
      <c r="H663" s="2">
        <f t="shared" si="118"/>
        <v>0.11627906976744186</v>
      </c>
      <c r="I663" s="8"/>
      <c r="J663" s="2">
        <f t="shared" si="114"/>
        <v>0.44186046511627908</v>
      </c>
      <c r="K663" s="2">
        <f t="shared" si="115"/>
        <v>0.55813953488372092</v>
      </c>
      <c r="L663" s="2">
        <f t="shared" si="116"/>
        <v>0</v>
      </c>
      <c r="M663" s="2">
        <f t="shared" si="111"/>
        <v>0</v>
      </c>
      <c r="N663" s="1">
        <v>19</v>
      </c>
      <c r="O663" s="1">
        <v>24</v>
      </c>
      <c r="P663" s="1">
        <v>0</v>
      </c>
      <c r="Q663" s="1">
        <v>0</v>
      </c>
      <c r="R663" s="1">
        <v>0</v>
      </c>
      <c r="S663" s="1">
        <v>0</v>
      </c>
      <c r="T663" s="73"/>
      <c r="U663" s="1"/>
      <c r="V663" s="1"/>
      <c r="W663" s="1">
        <v>0</v>
      </c>
      <c r="X663" s="1"/>
      <c r="Y663" s="1"/>
      <c r="Z663" s="1"/>
      <c r="AA663" s="1"/>
      <c r="AB663" s="1"/>
      <c r="AG663" t="str">
        <f t="shared" si="121"/>
        <v>West Forks</v>
      </c>
      <c r="AH663" t="s">
        <v>2304</v>
      </c>
      <c r="AI663">
        <v>2</v>
      </c>
      <c r="AJ663">
        <v>108</v>
      </c>
      <c r="AL663" t="s">
        <v>3913</v>
      </c>
      <c r="AM663" t="s">
        <v>3949</v>
      </c>
      <c r="AN663" t="s">
        <v>4499</v>
      </c>
      <c r="AO663" t="s">
        <v>433</v>
      </c>
      <c r="AP663" t="str">
        <f t="shared" si="117"/>
        <v>23025</v>
      </c>
      <c r="AQ663" t="s">
        <v>486</v>
      </c>
      <c r="AR663" t="str">
        <f t="shared" si="120"/>
        <v>2382840</v>
      </c>
      <c r="AV663">
        <v>49.42</v>
      </c>
      <c r="AW663">
        <v>0.55000000000000004</v>
      </c>
      <c r="AX663">
        <v>48.87</v>
      </c>
    </row>
    <row r="664" spans="1:50" hidden="1" outlineLevel="1">
      <c r="A664" t="s">
        <v>3377</v>
      </c>
      <c r="B664" s="11" t="s">
        <v>3145</v>
      </c>
      <c r="C664" s="1">
        <f t="shared" si="112"/>
        <v>1914</v>
      </c>
      <c r="D664" s="7">
        <f>IF(N664&gt;0, RANK(N664,(N664:P664,Q664:AE664)),0)</f>
        <v>2</v>
      </c>
      <c r="E664" s="7">
        <f>IF(O664&gt;0,RANK(O664,(N664:P664,Q664:AE664)),0)</f>
        <v>1</v>
      </c>
      <c r="F664" s="7">
        <f t="shared" si="113"/>
        <v>4</v>
      </c>
      <c r="G664" s="1">
        <f t="shared" si="119"/>
        <v>76</v>
      </c>
      <c r="H664" s="2">
        <f t="shared" si="118"/>
        <v>3.9707419017763847E-2</v>
      </c>
      <c r="I664" s="8"/>
      <c r="J664" s="2">
        <f t="shared" si="114"/>
        <v>0.46865203761755486</v>
      </c>
      <c r="K664" s="2">
        <f t="shared" si="115"/>
        <v>0.50835945663531867</v>
      </c>
      <c r="L664" s="2">
        <f t="shared" si="116"/>
        <v>8.881922675026124E-3</v>
      </c>
      <c r="M664" s="2">
        <f t="shared" si="111"/>
        <v>1.4106583072100285E-2</v>
      </c>
      <c r="N664" s="1">
        <v>897</v>
      </c>
      <c r="O664" s="1">
        <v>973</v>
      </c>
      <c r="P664" s="1">
        <v>17</v>
      </c>
      <c r="Q664" s="1">
        <v>3</v>
      </c>
      <c r="R664" s="1">
        <v>5</v>
      </c>
      <c r="S664" s="1">
        <v>19</v>
      </c>
      <c r="T664" s="73"/>
      <c r="U664" s="1"/>
      <c r="V664" s="1"/>
      <c r="W664" s="1">
        <v>0</v>
      </c>
      <c r="X664" s="1"/>
      <c r="Y664" s="1"/>
      <c r="Z664" s="1"/>
      <c r="AA664" s="1"/>
      <c r="AB664" s="1"/>
      <c r="AG664" t="str">
        <f t="shared" si="121"/>
        <v>West Gardiner</v>
      </c>
      <c r="AH664" t="s">
        <v>2725</v>
      </c>
      <c r="AI664">
        <v>1</v>
      </c>
      <c r="AJ664">
        <v>408</v>
      </c>
      <c r="AL664" t="s">
        <v>3913</v>
      </c>
      <c r="AM664" t="s">
        <v>3234</v>
      </c>
      <c r="AN664" t="s">
        <v>4016</v>
      </c>
      <c r="AO664" t="s">
        <v>434</v>
      </c>
      <c r="AP664" t="str">
        <f t="shared" si="117"/>
        <v>23011</v>
      </c>
      <c r="AQ664" t="s">
        <v>2389</v>
      </c>
      <c r="AR664" t="str">
        <f t="shared" si="120"/>
        <v>2382945</v>
      </c>
      <c r="AV664">
        <v>27.06</v>
      </c>
      <c r="AW664">
        <v>2.42</v>
      </c>
      <c r="AX664">
        <v>24.64</v>
      </c>
    </row>
    <row r="665" spans="1:50" hidden="1" outlineLevel="1">
      <c r="A665" t="s">
        <v>3713</v>
      </c>
      <c r="B665" s="11" t="s">
        <v>3145</v>
      </c>
      <c r="C665" s="1">
        <f t="shared" si="112"/>
        <v>920</v>
      </c>
      <c r="D665" s="7">
        <f>IF(N665&gt;0, RANK(N665,(N665:P665,Q665:AE665)),0)</f>
        <v>1</v>
      </c>
      <c r="E665" s="7">
        <f>IF(O665&gt;0,RANK(O665,(N665:P665,Q665:AE665)),0)</f>
        <v>2</v>
      </c>
      <c r="F665" s="7">
        <f t="shared" si="113"/>
        <v>3</v>
      </c>
      <c r="G665" s="1">
        <f t="shared" si="119"/>
        <v>66</v>
      </c>
      <c r="H665" s="2">
        <f t="shared" si="118"/>
        <v>7.1739130434782611E-2</v>
      </c>
      <c r="I665" s="8"/>
      <c r="J665" s="2">
        <f t="shared" si="114"/>
        <v>0.52391304347826084</v>
      </c>
      <c r="K665" s="2">
        <f t="shared" si="115"/>
        <v>0.45217391304347826</v>
      </c>
      <c r="L665" s="2">
        <f t="shared" si="116"/>
        <v>1.4130434782608696E-2</v>
      </c>
      <c r="M665" s="2">
        <f t="shared" si="111"/>
        <v>9.7826086956522024E-3</v>
      </c>
      <c r="N665" s="1">
        <v>482</v>
      </c>
      <c r="O665" s="1">
        <v>416</v>
      </c>
      <c r="P665" s="1">
        <v>13</v>
      </c>
      <c r="Q665" s="1">
        <v>4</v>
      </c>
      <c r="R665" s="1">
        <v>1</v>
      </c>
      <c r="S665" s="1">
        <v>4</v>
      </c>
      <c r="T665" s="73"/>
      <c r="U665" s="1"/>
      <c r="V665" s="1"/>
      <c r="W665" s="1">
        <v>0</v>
      </c>
      <c r="X665" s="1"/>
      <c r="Y665" s="1"/>
      <c r="Z665" s="1"/>
      <c r="AA665" s="1"/>
      <c r="AB665" s="1"/>
      <c r="AG665" t="str">
        <f t="shared" si="121"/>
        <v>West Paris</v>
      </c>
      <c r="AH665" t="s">
        <v>2904</v>
      </c>
      <c r="AI665">
        <v>2</v>
      </c>
      <c r="AJ665">
        <v>381</v>
      </c>
      <c r="AL665" t="s">
        <v>3913</v>
      </c>
      <c r="AM665" t="s">
        <v>4671</v>
      </c>
      <c r="AN665" t="s">
        <v>1731</v>
      </c>
      <c r="AO665" t="s">
        <v>781</v>
      </c>
      <c r="AP665" t="str">
        <f t="shared" si="117"/>
        <v>23017</v>
      </c>
      <c r="AQ665" t="s">
        <v>2389</v>
      </c>
      <c r="AR665" t="str">
        <f t="shared" si="120"/>
        <v>2383890</v>
      </c>
      <c r="AV665">
        <v>24.4</v>
      </c>
      <c r="AW665">
        <v>0.16</v>
      </c>
      <c r="AX665">
        <v>24.25</v>
      </c>
    </row>
    <row r="666" spans="1:50" hidden="1" outlineLevel="1">
      <c r="A666" t="s">
        <v>3004</v>
      </c>
      <c r="B666" s="11" t="s">
        <v>3145</v>
      </c>
      <c r="C666" s="1">
        <f t="shared" si="112"/>
        <v>8929</v>
      </c>
      <c r="D666" s="7">
        <f>IF(N666&gt;0, RANK(N666,(N666:P666,Q666:AE666)),0)</f>
        <v>1</v>
      </c>
      <c r="E666" s="7">
        <f>IF(O666&gt;0,RANK(O666,(N666:P666,Q666:AE666)),0)</f>
        <v>2</v>
      </c>
      <c r="F666" s="7">
        <f t="shared" si="113"/>
        <v>3</v>
      </c>
      <c r="G666" s="1">
        <f t="shared" si="119"/>
        <v>1303</v>
      </c>
      <c r="H666" s="2">
        <f t="shared" si="118"/>
        <v>0.14592899540822041</v>
      </c>
      <c r="I666" s="8"/>
      <c r="J666" s="2">
        <f t="shared" si="114"/>
        <v>0.56523686863030576</v>
      </c>
      <c r="K666" s="2">
        <f t="shared" si="115"/>
        <v>0.41930787322208535</v>
      </c>
      <c r="L666" s="2">
        <f t="shared" si="116"/>
        <v>9.0715645649008855E-3</v>
      </c>
      <c r="M666" s="2">
        <f t="shared" si="111"/>
        <v>6.3836935827080114E-3</v>
      </c>
      <c r="N666" s="1">
        <v>5047</v>
      </c>
      <c r="O666" s="1">
        <v>3744</v>
      </c>
      <c r="P666" s="1">
        <v>81</v>
      </c>
      <c r="Q666" s="1">
        <v>21</v>
      </c>
      <c r="R666" s="1">
        <v>7</v>
      </c>
      <c r="S666" s="1">
        <v>29</v>
      </c>
      <c r="T666" s="73"/>
      <c r="U666" s="1"/>
      <c r="V666" s="1"/>
      <c r="W666" s="1">
        <v>0</v>
      </c>
      <c r="X666" s="1"/>
      <c r="Y666" s="1"/>
      <c r="Z666" s="1"/>
      <c r="AA666" s="1"/>
      <c r="AB666" s="1"/>
      <c r="AG666" t="str">
        <f t="shared" si="121"/>
        <v>Westbrook</v>
      </c>
      <c r="AH666" t="s">
        <v>2450</v>
      </c>
      <c r="AI666">
        <v>1</v>
      </c>
      <c r="AJ666">
        <v>512</v>
      </c>
      <c r="AL666" t="s">
        <v>3913</v>
      </c>
      <c r="AM666" t="s">
        <v>3632</v>
      </c>
      <c r="AN666" t="s">
        <v>833</v>
      </c>
      <c r="AO666" t="s">
        <v>156</v>
      </c>
      <c r="AP666" t="str">
        <f t="shared" si="117"/>
        <v>23005</v>
      </c>
      <c r="AQ666" t="s">
        <v>4593</v>
      </c>
      <c r="AR666" t="str">
        <f t="shared" si="120"/>
        <v>2382105</v>
      </c>
      <c r="AV666">
        <v>17.059999999999999</v>
      </c>
      <c r="AW666">
        <v>0.2</v>
      </c>
      <c r="AX666">
        <v>16.87</v>
      </c>
    </row>
    <row r="667" spans="1:50" hidden="1" outlineLevel="1">
      <c r="A667" t="s">
        <v>2294</v>
      </c>
      <c r="B667" s="11" t="s">
        <v>3145</v>
      </c>
      <c r="C667" s="1">
        <f t="shared" si="112"/>
        <v>294</v>
      </c>
      <c r="D667" s="7">
        <f>IF(N667&gt;0, RANK(N667,(N667:P667,Q667:AE667)),0)</f>
        <v>2</v>
      </c>
      <c r="E667" s="7">
        <f>IF(O667&gt;0,RANK(O667,(N667:P667,Q667:AE667)),0)</f>
        <v>1</v>
      </c>
      <c r="F667" s="7">
        <f t="shared" si="113"/>
        <v>3</v>
      </c>
      <c r="G667" s="1">
        <f t="shared" si="119"/>
        <v>49</v>
      </c>
      <c r="H667" s="2">
        <f t="shared" si="118"/>
        <v>0.16666666666666666</v>
      </c>
      <c r="I667" s="8"/>
      <c r="J667" s="2">
        <f t="shared" si="114"/>
        <v>0.41156462585034015</v>
      </c>
      <c r="K667" s="2">
        <f t="shared" si="115"/>
        <v>0.57823129251700678</v>
      </c>
      <c r="L667" s="2">
        <f t="shared" si="116"/>
        <v>1.020408163265306E-2</v>
      </c>
      <c r="M667" s="2">
        <f t="shared" si="111"/>
        <v>1.214306433183765E-17</v>
      </c>
      <c r="N667" s="1">
        <v>121</v>
      </c>
      <c r="O667" s="1">
        <v>170</v>
      </c>
      <c r="P667" s="1">
        <v>3</v>
      </c>
      <c r="Q667" s="1">
        <v>0</v>
      </c>
      <c r="R667" s="1">
        <v>0</v>
      </c>
      <c r="S667" s="1">
        <v>0</v>
      </c>
      <c r="T667" s="73"/>
      <c r="U667" s="1"/>
      <c r="V667" s="1"/>
      <c r="W667" s="1">
        <v>0</v>
      </c>
      <c r="X667" s="1"/>
      <c r="Y667" s="1"/>
      <c r="Z667" s="1"/>
      <c r="AA667" s="1"/>
      <c r="AB667" s="1"/>
      <c r="AG667" t="str">
        <f t="shared" si="121"/>
        <v>Westfield</v>
      </c>
      <c r="AH667" t="s">
        <v>762</v>
      </c>
      <c r="AI667">
        <v>2</v>
      </c>
      <c r="AJ667">
        <v>41</v>
      </c>
      <c r="AL667" t="s">
        <v>3913</v>
      </c>
      <c r="AM667" t="s">
        <v>3989</v>
      </c>
      <c r="AN667" t="s">
        <v>3814</v>
      </c>
      <c r="AO667" t="s">
        <v>451</v>
      </c>
      <c r="AP667" t="str">
        <f t="shared" si="117"/>
        <v>23003</v>
      </c>
      <c r="AQ667" t="s">
        <v>2389</v>
      </c>
      <c r="AR667" t="str">
        <f t="shared" si="120"/>
        <v>2382770</v>
      </c>
      <c r="AV667">
        <v>40.33</v>
      </c>
      <c r="AW667">
        <v>0.04</v>
      </c>
      <c r="AX667">
        <v>40.299999999999997</v>
      </c>
    </row>
    <row r="668" spans="1:50" hidden="1" outlineLevel="1">
      <c r="A668" t="s">
        <v>1418</v>
      </c>
      <c r="B668" s="11" t="s">
        <v>3145</v>
      </c>
      <c r="C668" s="1">
        <f t="shared" si="112"/>
        <v>50</v>
      </c>
      <c r="D668" s="7">
        <f>IF(N668&gt;0, RANK(N668,(N668:P668,Q668:AE668)),0)</f>
        <v>2</v>
      </c>
      <c r="E668" s="7">
        <f>IF(O668&gt;0,RANK(O668,(N668:P668,Q668:AE668)),0)</f>
        <v>1</v>
      </c>
      <c r="F668" s="7">
        <f t="shared" si="113"/>
        <v>0</v>
      </c>
      <c r="G668" s="1">
        <f t="shared" si="119"/>
        <v>8</v>
      </c>
      <c r="H668" s="2">
        <f t="shared" si="118"/>
        <v>0.16</v>
      </c>
      <c r="I668" s="8"/>
      <c r="J668" s="2">
        <f t="shared" si="114"/>
        <v>0.42</v>
      </c>
      <c r="K668" s="2">
        <f t="shared" si="115"/>
        <v>0.57999999999999996</v>
      </c>
      <c r="L668" s="2">
        <f t="shared" si="116"/>
        <v>0</v>
      </c>
      <c r="M668" s="2">
        <f t="shared" si="111"/>
        <v>1.1102230246251565E-16</v>
      </c>
      <c r="N668" s="1">
        <v>21</v>
      </c>
      <c r="O668" s="1">
        <v>29</v>
      </c>
      <c r="P668" s="1">
        <v>0</v>
      </c>
      <c r="Q668" s="1">
        <v>0</v>
      </c>
      <c r="R668" s="1">
        <v>0</v>
      </c>
      <c r="S668" s="1">
        <v>0</v>
      </c>
      <c r="T668" s="73"/>
      <c r="U668" s="1"/>
      <c r="V668" s="1"/>
      <c r="W668" s="1">
        <v>0</v>
      </c>
      <c r="X668" s="1"/>
      <c r="Y668" s="1"/>
      <c r="Z668" s="1"/>
      <c r="AA668" s="1"/>
      <c r="AB668" s="1"/>
      <c r="AG668" t="str">
        <f t="shared" si="121"/>
        <v>Westmanland</v>
      </c>
      <c r="AH668" t="s">
        <v>762</v>
      </c>
      <c r="AI668">
        <v>2</v>
      </c>
      <c r="AJ668">
        <v>21</v>
      </c>
      <c r="AL668" t="s">
        <v>3913</v>
      </c>
      <c r="AM668" t="s">
        <v>3989</v>
      </c>
      <c r="AN668" t="s">
        <v>452</v>
      </c>
      <c r="AO668" t="s">
        <v>453</v>
      </c>
      <c r="AP668" t="str">
        <f t="shared" si="117"/>
        <v>23003</v>
      </c>
      <c r="AQ668" t="s">
        <v>2389</v>
      </c>
      <c r="AR668" t="str">
        <f t="shared" si="120"/>
        <v>2383540</v>
      </c>
      <c r="AV668">
        <v>36.57</v>
      </c>
      <c r="AW668">
        <v>0.91</v>
      </c>
      <c r="AX668">
        <v>35.67</v>
      </c>
    </row>
    <row r="669" spans="1:50" hidden="1" outlineLevel="1">
      <c r="A669" t="s">
        <v>3621</v>
      </c>
      <c r="B669" s="11" t="s">
        <v>3145</v>
      </c>
      <c r="C669" s="1">
        <f t="shared" si="112"/>
        <v>140</v>
      </c>
      <c r="D669" s="7">
        <f>IF(N669&gt;0, RANK(N669,(N669:P669,Q669:AE669)),0)</f>
        <v>2</v>
      </c>
      <c r="E669" s="7">
        <f>IF(O669&gt;0,RANK(O669,(N669:P669,Q669:AE669)),0)</f>
        <v>1</v>
      </c>
      <c r="F669" s="7">
        <f t="shared" si="113"/>
        <v>3</v>
      </c>
      <c r="G669" s="1">
        <f t="shared" si="119"/>
        <v>52</v>
      </c>
      <c r="H669" s="2">
        <f t="shared" si="118"/>
        <v>0.37142857142857144</v>
      </c>
      <c r="I669" s="8"/>
      <c r="J669" s="2">
        <f t="shared" si="114"/>
        <v>0.3</v>
      </c>
      <c r="K669" s="2">
        <f t="shared" si="115"/>
        <v>0.67142857142857137</v>
      </c>
      <c r="L669" s="2">
        <f t="shared" si="116"/>
        <v>1.4285714285714285E-2</v>
      </c>
      <c r="M669" s="2">
        <f t="shared" si="111"/>
        <v>1.4285714285714296E-2</v>
      </c>
      <c r="N669" s="1">
        <v>42</v>
      </c>
      <c r="O669" s="1">
        <v>94</v>
      </c>
      <c r="P669" s="1">
        <v>2</v>
      </c>
      <c r="Q669" s="1">
        <v>1</v>
      </c>
      <c r="R669" s="1">
        <v>0</v>
      </c>
      <c r="S669" s="1">
        <v>1</v>
      </c>
      <c r="T669" s="73"/>
      <c r="U669" s="1"/>
      <c r="V669" s="1"/>
      <c r="W669" s="1">
        <v>0</v>
      </c>
      <c r="X669" s="1"/>
      <c r="Y669" s="1"/>
      <c r="Z669" s="1"/>
      <c r="AA669" s="1"/>
      <c r="AB669" s="1"/>
      <c r="AG669" t="str">
        <f t="shared" si="121"/>
        <v>Weston</v>
      </c>
      <c r="AH669" t="s">
        <v>762</v>
      </c>
      <c r="AI669">
        <v>2</v>
      </c>
      <c r="AJ669">
        <v>76</v>
      </c>
      <c r="AL669" t="s">
        <v>3913</v>
      </c>
      <c r="AM669" t="s">
        <v>3989</v>
      </c>
      <c r="AN669" t="s">
        <v>4126</v>
      </c>
      <c r="AO669" t="s">
        <v>454</v>
      </c>
      <c r="AP669" t="str">
        <f t="shared" si="117"/>
        <v>23003</v>
      </c>
      <c r="AQ669" t="s">
        <v>2389</v>
      </c>
      <c r="AR669" t="str">
        <f t="shared" si="120"/>
        <v>2383785</v>
      </c>
      <c r="AV669">
        <v>40.35</v>
      </c>
      <c r="AW669">
        <v>9.8699999999999992</v>
      </c>
      <c r="AX669">
        <v>30.48</v>
      </c>
    </row>
    <row r="670" spans="1:50" hidden="1" outlineLevel="1">
      <c r="A670" t="s">
        <v>148</v>
      </c>
      <c r="B670" s="11" t="s">
        <v>3145</v>
      </c>
      <c r="C670" s="1">
        <f t="shared" si="112"/>
        <v>556</v>
      </c>
      <c r="D670" s="7">
        <f>IF(N670&gt;0, RANK(N670,(N670:P670,Q670:AE670)),0)</f>
        <v>2</v>
      </c>
      <c r="E670" s="7">
        <f>IF(O670&gt;0,RANK(O670,(N670:P670,Q670:AE670)),0)</f>
        <v>1</v>
      </c>
      <c r="F670" s="7">
        <f t="shared" si="113"/>
        <v>3</v>
      </c>
      <c r="G670" s="1">
        <f t="shared" si="119"/>
        <v>8</v>
      </c>
      <c r="H670" s="2">
        <f t="shared" si="118"/>
        <v>1.4388489208633094E-2</v>
      </c>
      <c r="I670" s="8"/>
      <c r="J670" s="2">
        <f t="shared" si="114"/>
        <v>0.48381294964028776</v>
      </c>
      <c r="K670" s="2">
        <f t="shared" si="115"/>
        <v>0.49820143884892087</v>
      </c>
      <c r="L670" s="2">
        <f t="shared" si="116"/>
        <v>8.9928057553956831E-3</v>
      </c>
      <c r="M670" s="2">
        <f t="shared" si="111"/>
        <v>8.9928057553956831E-3</v>
      </c>
      <c r="N670" s="1">
        <v>269</v>
      </c>
      <c r="O670" s="1">
        <v>277</v>
      </c>
      <c r="P670" s="1">
        <v>5</v>
      </c>
      <c r="Q670" s="1">
        <v>3</v>
      </c>
      <c r="R670" s="1">
        <v>0</v>
      </c>
      <c r="S670" s="1">
        <v>2</v>
      </c>
      <c r="T670" s="73"/>
      <c r="U670" s="1"/>
      <c r="V670" s="1"/>
      <c r="W670" s="1">
        <v>0</v>
      </c>
      <c r="X670" s="1"/>
      <c r="Y670" s="1"/>
      <c r="Z670" s="1"/>
      <c r="AA670" s="1"/>
      <c r="AB670" s="1"/>
      <c r="AG670" t="str">
        <f t="shared" si="121"/>
        <v>Westport Island</v>
      </c>
      <c r="AH670" t="s">
        <v>3867</v>
      </c>
      <c r="AI670">
        <v>1</v>
      </c>
      <c r="AJ670">
        <v>478</v>
      </c>
      <c r="AL670" t="s">
        <v>3913</v>
      </c>
      <c r="AM670" t="s">
        <v>4670</v>
      </c>
      <c r="AN670" t="s">
        <v>455</v>
      </c>
      <c r="AO670" t="s">
        <v>344</v>
      </c>
      <c r="AP670" t="str">
        <f t="shared" si="117"/>
        <v>23015</v>
      </c>
      <c r="AQ670" t="s">
        <v>2389</v>
      </c>
      <c r="AR670" t="str">
        <f t="shared" si="120"/>
        <v>2384135</v>
      </c>
      <c r="AV670">
        <v>14.2</v>
      </c>
      <c r="AW670">
        <v>5.46</v>
      </c>
      <c r="AX670">
        <v>8.74</v>
      </c>
    </row>
    <row r="671" spans="1:50" hidden="1" outlineLevel="1">
      <c r="A671" t="s">
        <v>2350</v>
      </c>
      <c r="B671" s="11" t="s">
        <v>3145</v>
      </c>
      <c r="C671" s="1">
        <f t="shared" si="112"/>
        <v>1320</v>
      </c>
      <c r="D671" s="7">
        <f>IF(N671&gt;0, RANK(N671,(N671:P671,Q671:AE671)),0)</f>
        <v>1</v>
      </c>
      <c r="E671" s="7">
        <f>IF(O671&gt;0,RANK(O671,(N671:P671,Q671:AE671)),0)</f>
        <v>2</v>
      </c>
      <c r="F671" s="7">
        <f t="shared" si="113"/>
        <v>3</v>
      </c>
      <c r="G671" s="1">
        <f t="shared" si="119"/>
        <v>124</v>
      </c>
      <c r="H671" s="2">
        <f t="shared" si="118"/>
        <v>9.3939393939393934E-2</v>
      </c>
      <c r="I671" s="8"/>
      <c r="J671" s="2">
        <f t="shared" si="114"/>
        <v>0.53712121212121211</v>
      </c>
      <c r="K671" s="2">
        <f t="shared" si="115"/>
        <v>0.44318181818181818</v>
      </c>
      <c r="L671" s="2">
        <f t="shared" si="116"/>
        <v>8.3333333333333332E-3</v>
      </c>
      <c r="M671" s="2">
        <f t="shared" si="111"/>
        <v>1.136363636363638E-2</v>
      </c>
      <c r="N671" s="1">
        <v>709</v>
      </c>
      <c r="O671" s="1">
        <v>585</v>
      </c>
      <c r="P671" s="1">
        <v>11</v>
      </c>
      <c r="Q671" s="1">
        <v>4</v>
      </c>
      <c r="R671" s="1">
        <v>3</v>
      </c>
      <c r="S671" s="1">
        <v>8</v>
      </c>
      <c r="T671" s="73"/>
      <c r="U671" s="1"/>
      <c r="V671" s="1"/>
      <c r="W671" s="1">
        <v>0</v>
      </c>
      <c r="X671" s="1"/>
      <c r="Y671" s="1"/>
      <c r="Z671" s="1"/>
      <c r="AA671" s="1"/>
      <c r="AB671" s="1"/>
      <c r="AG671" t="str">
        <f t="shared" si="121"/>
        <v>Whitefield</v>
      </c>
      <c r="AH671" t="s">
        <v>3867</v>
      </c>
      <c r="AI671">
        <v>1</v>
      </c>
      <c r="AJ671">
        <v>405</v>
      </c>
      <c r="AL671" t="s">
        <v>3913</v>
      </c>
      <c r="AM671" t="s">
        <v>4670</v>
      </c>
      <c r="AN671" t="s">
        <v>4202</v>
      </c>
      <c r="AO671" t="s">
        <v>345</v>
      </c>
      <c r="AP671" t="str">
        <f t="shared" si="117"/>
        <v>23015</v>
      </c>
      <c r="AQ671" t="s">
        <v>2389</v>
      </c>
      <c r="AR671" t="str">
        <f t="shared" si="120"/>
        <v>2385010</v>
      </c>
      <c r="AV671">
        <v>47.54</v>
      </c>
      <c r="AW671">
        <v>0.7</v>
      </c>
      <c r="AX671">
        <v>46.84</v>
      </c>
    </row>
    <row r="672" spans="1:50" hidden="1" outlineLevel="1">
      <c r="A672" t="s">
        <v>2420</v>
      </c>
      <c r="B672" s="11" t="s">
        <v>3145</v>
      </c>
      <c r="C672" s="1">
        <f t="shared" si="112"/>
        <v>339</v>
      </c>
      <c r="D672" s="7">
        <f>IF(N672&gt;0, RANK(N672,(N672:P672,Q672:AE672)),0)</f>
        <v>1</v>
      </c>
      <c r="E672" s="7">
        <f>IF(O672&gt;0,RANK(O672,(N672:P672,Q672:AE672)),0)</f>
        <v>2</v>
      </c>
      <c r="F672" s="7">
        <f t="shared" si="113"/>
        <v>3</v>
      </c>
      <c r="G672" s="1">
        <f t="shared" si="119"/>
        <v>13</v>
      </c>
      <c r="H672" s="2">
        <f t="shared" si="118"/>
        <v>3.8348082595870206E-2</v>
      </c>
      <c r="I672" s="8"/>
      <c r="J672" s="2">
        <f t="shared" si="114"/>
        <v>0.50737463126843663</v>
      </c>
      <c r="K672" s="2">
        <f t="shared" si="115"/>
        <v>0.46902654867256638</v>
      </c>
      <c r="L672" s="2">
        <f t="shared" si="116"/>
        <v>1.1799410029498525E-2</v>
      </c>
      <c r="M672" s="2">
        <f t="shared" si="111"/>
        <v>1.1799410029498469E-2</v>
      </c>
      <c r="N672" s="1">
        <v>172</v>
      </c>
      <c r="O672" s="1">
        <v>159</v>
      </c>
      <c r="P672" s="1">
        <v>4</v>
      </c>
      <c r="Q672" s="1">
        <v>1</v>
      </c>
      <c r="R672" s="1">
        <v>0</v>
      </c>
      <c r="S672" s="1">
        <v>3</v>
      </c>
      <c r="T672" s="73"/>
      <c r="U672" s="1"/>
      <c r="V672" s="1"/>
      <c r="W672" s="1">
        <v>0</v>
      </c>
      <c r="X672" s="1"/>
      <c r="Y672" s="1"/>
      <c r="Z672" s="1"/>
      <c r="AA672" s="1"/>
      <c r="AB672" s="1"/>
      <c r="AG672" t="str">
        <f t="shared" si="121"/>
        <v>Whiting</v>
      </c>
      <c r="AH672" t="s">
        <v>3830</v>
      </c>
      <c r="AI672">
        <v>2</v>
      </c>
      <c r="AJ672">
        <v>246</v>
      </c>
      <c r="AL672" t="s">
        <v>3913</v>
      </c>
      <c r="AM672" t="s">
        <v>3951</v>
      </c>
      <c r="AN672" t="s">
        <v>3721</v>
      </c>
      <c r="AO672" t="s">
        <v>346</v>
      </c>
      <c r="AP672" t="str">
        <f t="shared" si="117"/>
        <v>23029</v>
      </c>
      <c r="AQ672" t="s">
        <v>2389</v>
      </c>
      <c r="AR672" t="str">
        <f t="shared" si="120"/>
        <v>2385185</v>
      </c>
      <c r="AV672">
        <v>52.11</v>
      </c>
      <c r="AW672">
        <v>5.34</v>
      </c>
      <c r="AX672">
        <v>46.77</v>
      </c>
    </row>
    <row r="673" spans="1:50" hidden="1" outlineLevel="1">
      <c r="A673" t="s">
        <v>1419</v>
      </c>
      <c r="B673" s="11" t="s">
        <v>3145</v>
      </c>
      <c r="C673" s="1">
        <f t="shared" si="112"/>
        <v>114</v>
      </c>
      <c r="D673" s="7">
        <f>IF(N673&gt;0, RANK(N673,(N673:P673,Q673:AE673)),0)</f>
        <v>2</v>
      </c>
      <c r="E673" s="7">
        <f>IF(O673&gt;0,RANK(O673,(N673:P673,Q673:AE673)),0)</f>
        <v>1</v>
      </c>
      <c r="F673" s="7">
        <f t="shared" si="113"/>
        <v>3</v>
      </c>
      <c r="G673" s="1">
        <f t="shared" si="119"/>
        <v>18</v>
      </c>
      <c r="H673" s="2">
        <f t="shared" si="118"/>
        <v>0.15789473684210525</v>
      </c>
      <c r="I673" s="8"/>
      <c r="J673" s="2">
        <f t="shared" si="114"/>
        <v>0.41228070175438597</v>
      </c>
      <c r="K673" s="2">
        <f t="shared" si="115"/>
        <v>0.57017543859649122</v>
      </c>
      <c r="L673" s="2">
        <f t="shared" si="116"/>
        <v>1.7543859649122806E-2</v>
      </c>
      <c r="M673" s="2">
        <f t="shared" si="111"/>
        <v>5.5511151231257827E-17</v>
      </c>
      <c r="N673" s="1">
        <v>47</v>
      </c>
      <c r="O673" s="1">
        <v>65</v>
      </c>
      <c r="P673" s="1">
        <v>2</v>
      </c>
      <c r="Q673" s="1">
        <v>0</v>
      </c>
      <c r="R673" s="1">
        <v>0</v>
      </c>
      <c r="S673" s="1">
        <v>0</v>
      </c>
      <c r="T673" s="73"/>
      <c r="U673" s="1"/>
      <c r="V673" s="1"/>
      <c r="W673" s="1">
        <v>0</v>
      </c>
      <c r="X673" s="1"/>
      <c r="Y673" s="1"/>
      <c r="Z673" s="1"/>
      <c r="AA673" s="1"/>
      <c r="AB673" s="1"/>
      <c r="AG673" t="str">
        <f t="shared" si="121"/>
        <v>Whitneyville</v>
      </c>
      <c r="AH673" t="s">
        <v>3830</v>
      </c>
      <c r="AI673">
        <v>2</v>
      </c>
      <c r="AJ673">
        <v>255</v>
      </c>
      <c r="AL673" t="s">
        <v>3913</v>
      </c>
      <c r="AM673" t="s">
        <v>3951</v>
      </c>
      <c r="AN673" t="s">
        <v>3613</v>
      </c>
      <c r="AO673" t="s">
        <v>196</v>
      </c>
      <c r="AP673" t="str">
        <f t="shared" si="117"/>
        <v>23029</v>
      </c>
      <c r="AQ673" t="s">
        <v>2389</v>
      </c>
      <c r="AR673" t="str">
        <f t="shared" si="120"/>
        <v>2385290</v>
      </c>
      <c r="AV673">
        <v>14.62</v>
      </c>
      <c r="AW673">
        <v>0.31</v>
      </c>
      <c r="AX673">
        <v>14.31</v>
      </c>
    </row>
    <row r="674" spans="1:50" hidden="1" outlineLevel="1">
      <c r="A674" t="s">
        <v>1729</v>
      </c>
      <c r="B674" s="11" t="s">
        <v>3145</v>
      </c>
      <c r="C674" s="1">
        <f t="shared" si="112"/>
        <v>99</v>
      </c>
      <c r="D674" s="7">
        <f>IF(N674&gt;0, RANK(N674,(N674:P674,Q674:AE674)),0)</f>
        <v>2</v>
      </c>
      <c r="E674" s="7">
        <f>IF(O674&gt;0,RANK(O674,(N674:P674,Q674:AE674)),0)</f>
        <v>1</v>
      </c>
      <c r="F674" s="7">
        <f t="shared" si="113"/>
        <v>4</v>
      </c>
      <c r="G674" s="1">
        <f t="shared" si="119"/>
        <v>42</v>
      </c>
      <c r="H674" s="2">
        <f t="shared" si="118"/>
        <v>0.42424242424242425</v>
      </c>
      <c r="I674" s="8"/>
      <c r="J674" s="2">
        <f t="shared" si="114"/>
        <v>0.27272727272727271</v>
      </c>
      <c r="K674" s="2">
        <f t="shared" si="115"/>
        <v>0.69696969696969702</v>
      </c>
      <c r="L674" s="2">
        <f t="shared" si="116"/>
        <v>1.0101010101010102E-2</v>
      </c>
      <c r="M674" s="2">
        <f t="shared" si="111"/>
        <v>2.0202020202020173E-2</v>
      </c>
      <c r="N674" s="1">
        <v>27</v>
      </c>
      <c r="O674" s="1">
        <v>69</v>
      </c>
      <c r="P674" s="1">
        <v>1</v>
      </c>
      <c r="Q674" s="1">
        <v>0</v>
      </c>
      <c r="R674" s="1">
        <v>0</v>
      </c>
      <c r="S674" s="1">
        <v>2</v>
      </c>
      <c r="T674" s="73"/>
      <c r="U674" s="1"/>
      <c r="V674" s="1"/>
      <c r="W674" s="1">
        <v>0</v>
      </c>
      <c r="X674" s="1"/>
      <c r="Y674" s="1"/>
      <c r="Z674" s="1"/>
      <c r="AA674" s="1"/>
      <c r="AB674" s="1"/>
      <c r="AG674" t="str">
        <f t="shared" si="121"/>
        <v>Willimantic</v>
      </c>
      <c r="AH674" t="s">
        <v>2975</v>
      </c>
      <c r="AI674">
        <v>2</v>
      </c>
      <c r="AJ674">
        <v>119</v>
      </c>
      <c r="AL674" t="s">
        <v>3913</v>
      </c>
      <c r="AM674" t="s">
        <v>4350</v>
      </c>
      <c r="AN674" t="s">
        <v>4266</v>
      </c>
      <c r="AO674" t="s">
        <v>1141</v>
      </c>
      <c r="AP674" t="str">
        <f t="shared" si="117"/>
        <v>23021</v>
      </c>
      <c r="AQ674" t="s">
        <v>2389</v>
      </c>
      <c r="AR674" t="str">
        <f t="shared" si="120"/>
        <v>2385710</v>
      </c>
      <c r="AV674">
        <v>48.1</v>
      </c>
      <c r="AW674">
        <v>4.55</v>
      </c>
      <c r="AX674">
        <v>43.55</v>
      </c>
    </row>
    <row r="675" spans="1:50" hidden="1" outlineLevel="1">
      <c r="A675" t="s">
        <v>1850</v>
      </c>
      <c r="B675" s="11" t="s">
        <v>3145</v>
      </c>
      <c r="C675" s="1">
        <f t="shared" si="112"/>
        <v>2198</v>
      </c>
      <c r="D675" s="7">
        <f>IF(N675&gt;0, RANK(N675,(N675:P675,Q675:AE675)),0)</f>
        <v>1</v>
      </c>
      <c r="E675" s="7">
        <f>IF(O675&gt;0,RANK(O675,(N675:P675,Q675:AE675)),0)</f>
        <v>2</v>
      </c>
      <c r="F675" s="7">
        <f t="shared" si="113"/>
        <v>3</v>
      </c>
      <c r="G675" s="1">
        <f t="shared" si="119"/>
        <v>294</v>
      </c>
      <c r="H675" s="2">
        <f t="shared" si="118"/>
        <v>0.13375796178343949</v>
      </c>
      <c r="I675" s="8"/>
      <c r="J675" s="2">
        <f t="shared" si="114"/>
        <v>0.55414012738853502</v>
      </c>
      <c r="K675" s="2">
        <f t="shared" si="115"/>
        <v>0.42038216560509556</v>
      </c>
      <c r="L675" s="2">
        <f t="shared" si="116"/>
        <v>1.4558689717925387E-2</v>
      </c>
      <c r="M675" s="2">
        <f t="shared" si="111"/>
        <v>1.0919017288444034E-2</v>
      </c>
      <c r="N675" s="1">
        <v>1218</v>
      </c>
      <c r="O675" s="1">
        <v>924</v>
      </c>
      <c r="P675" s="1">
        <v>32</v>
      </c>
      <c r="Q675" s="1">
        <v>6</v>
      </c>
      <c r="R675" s="1">
        <v>4</v>
      </c>
      <c r="S675" s="1">
        <v>14</v>
      </c>
      <c r="T675" s="73"/>
      <c r="U675" s="1"/>
      <c r="V675" s="1"/>
      <c r="W675" s="1">
        <v>0</v>
      </c>
      <c r="X675" s="1"/>
      <c r="Y675" s="1"/>
      <c r="Z675" s="1"/>
      <c r="AA675" s="1"/>
      <c r="AB675" s="1"/>
      <c r="AG675" t="str">
        <f t="shared" si="121"/>
        <v>Wilton</v>
      </c>
      <c r="AH675" t="s">
        <v>3082</v>
      </c>
      <c r="AI675">
        <v>2</v>
      </c>
      <c r="AJ675">
        <v>293</v>
      </c>
      <c r="AL675" t="s">
        <v>3913</v>
      </c>
      <c r="AM675" t="s">
        <v>2597</v>
      </c>
      <c r="AN675" t="s">
        <v>4533</v>
      </c>
      <c r="AO675" t="s">
        <v>629</v>
      </c>
      <c r="AP675" t="str">
        <f t="shared" si="117"/>
        <v>23007</v>
      </c>
      <c r="AQ675" t="s">
        <v>2389</v>
      </c>
      <c r="AR675" t="str">
        <f t="shared" si="120"/>
        <v>2385850</v>
      </c>
      <c r="AV675">
        <v>42.82</v>
      </c>
      <c r="AW675">
        <v>1.56</v>
      </c>
      <c r="AX675">
        <v>41.26</v>
      </c>
    </row>
    <row r="676" spans="1:50" hidden="1" outlineLevel="1">
      <c r="A676" t="s">
        <v>1550</v>
      </c>
      <c r="B676" s="11" t="s">
        <v>3145</v>
      </c>
      <c r="C676" s="1">
        <f t="shared" si="112"/>
        <v>9082</v>
      </c>
      <c r="D676" s="7">
        <f>IF(N676&gt;0, RANK(N676,(N676:P676,Q676:AE676)),0)</f>
        <v>2</v>
      </c>
      <c r="E676" s="7">
        <f>IF(O676&gt;0,RANK(O676,(N676:P676,Q676:AE676)),0)</f>
        <v>1</v>
      </c>
      <c r="F676" s="7">
        <f t="shared" si="113"/>
        <v>3</v>
      </c>
      <c r="G676" s="1">
        <f t="shared" si="119"/>
        <v>153</v>
      </c>
      <c r="H676" s="2">
        <f t="shared" si="118"/>
        <v>1.6846509579387801E-2</v>
      </c>
      <c r="I676" s="8"/>
      <c r="J676" s="2">
        <f t="shared" si="114"/>
        <v>0.48447478528958376</v>
      </c>
      <c r="K676" s="2">
        <f t="shared" si="115"/>
        <v>0.50132129486897159</v>
      </c>
      <c r="L676" s="2">
        <f t="shared" si="116"/>
        <v>8.478308742567716E-3</v>
      </c>
      <c r="M676" s="2">
        <f t="shared" si="111"/>
        <v>5.7256110988769295E-3</v>
      </c>
      <c r="N676" s="1">
        <v>4400</v>
      </c>
      <c r="O676" s="1">
        <v>4553</v>
      </c>
      <c r="P676" s="1">
        <v>77</v>
      </c>
      <c r="Q676" s="1">
        <v>21</v>
      </c>
      <c r="R676" s="1">
        <v>7</v>
      </c>
      <c r="S676" s="1">
        <v>24</v>
      </c>
      <c r="T676" s="73"/>
      <c r="U676" s="1"/>
      <c r="V676" s="1"/>
      <c r="W676" s="1">
        <v>0</v>
      </c>
      <c r="X676" s="1"/>
      <c r="Y676" s="1"/>
      <c r="Z676" s="1"/>
      <c r="AA676" s="1"/>
      <c r="AB676" s="1"/>
      <c r="AG676" t="str">
        <f t="shared" si="121"/>
        <v>Windham</v>
      </c>
      <c r="AH676" t="s">
        <v>2450</v>
      </c>
      <c r="AI676">
        <v>1</v>
      </c>
      <c r="AJ676">
        <v>495</v>
      </c>
      <c r="AL676" t="s">
        <v>3913</v>
      </c>
      <c r="AM676" t="s">
        <v>3632</v>
      </c>
      <c r="AN676" t="s">
        <v>2760</v>
      </c>
      <c r="AO676" t="s">
        <v>183</v>
      </c>
      <c r="AP676" t="str">
        <f t="shared" si="117"/>
        <v>23005</v>
      </c>
      <c r="AQ676" t="s">
        <v>2389</v>
      </c>
      <c r="AR676" t="str">
        <f t="shared" si="120"/>
        <v>2386025</v>
      </c>
      <c r="AV676">
        <v>50.28</v>
      </c>
      <c r="AW676">
        <v>3.6</v>
      </c>
      <c r="AX676">
        <v>46.68</v>
      </c>
    </row>
    <row r="677" spans="1:50" hidden="1" outlineLevel="1">
      <c r="A677" t="s">
        <v>1186</v>
      </c>
      <c r="B677" s="11" t="s">
        <v>3145</v>
      </c>
      <c r="C677" s="1">
        <f t="shared" si="112"/>
        <v>1293</v>
      </c>
      <c r="D677" s="7">
        <f>IF(N677&gt;0, RANK(N677,(N677:P677,Q677:AE677)),0)</f>
        <v>2</v>
      </c>
      <c r="E677" s="7">
        <f>IF(O677&gt;0,RANK(O677,(N677:P677,Q677:AE677)),0)</f>
        <v>1</v>
      </c>
      <c r="F677" s="7">
        <f t="shared" si="113"/>
        <v>3</v>
      </c>
      <c r="G677" s="1">
        <f t="shared" si="119"/>
        <v>158</v>
      </c>
      <c r="H677" s="2">
        <f t="shared" si="118"/>
        <v>0.12219644238205724</v>
      </c>
      <c r="I677" s="8"/>
      <c r="J677" s="2">
        <f t="shared" si="114"/>
        <v>0.42691415313225056</v>
      </c>
      <c r="K677" s="2">
        <f t="shared" si="115"/>
        <v>0.54911059551430785</v>
      </c>
      <c r="L677" s="2">
        <f t="shared" si="116"/>
        <v>1.082753286929621E-2</v>
      </c>
      <c r="M677" s="2">
        <f t="shared" si="111"/>
        <v>1.3147718484145374E-2</v>
      </c>
      <c r="N677" s="1">
        <v>552</v>
      </c>
      <c r="O677" s="1">
        <v>710</v>
      </c>
      <c r="P677" s="1">
        <v>14</v>
      </c>
      <c r="Q677" s="1">
        <v>3</v>
      </c>
      <c r="R677" s="1">
        <v>4</v>
      </c>
      <c r="S677" s="1">
        <v>10</v>
      </c>
      <c r="T677" s="73"/>
      <c r="U677" s="1"/>
      <c r="V677" s="1"/>
      <c r="W677" s="1">
        <v>0</v>
      </c>
      <c r="X677" s="1"/>
      <c r="Y677" s="1"/>
      <c r="Z677" s="1"/>
      <c r="AA677" s="1"/>
      <c r="AB677" s="1"/>
      <c r="AG677" t="str">
        <f t="shared" si="121"/>
        <v>Windsor</v>
      </c>
      <c r="AH677" t="s">
        <v>2725</v>
      </c>
      <c r="AI677">
        <v>1</v>
      </c>
      <c r="AJ677">
        <v>385</v>
      </c>
      <c r="AL677" t="s">
        <v>3913</v>
      </c>
      <c r="AM677" t="s">
        <v>3234</v>
      </c>
      <c r="AN677" t="s">
        <v>4416</v>
      </c>
      <c r="AO677" t="s">
        <v>56</v>
      </c>
      <c r="AP677" t="str">
        <f t="shared" si="117"/>
        <v>23011</v>
      </c>
      <c r="AQ677" t="s">
        <v>2389</v>
      </c>
      <c r="AR677" t="str">
        <f t="shared" si="120"/>
        <v>2386165</v>
      </c>
      <c r="AV677">
        <v>35.58</v>
      </c>
      <c r="AW677">
        <v>0.93</v>
      </c>
      <c r="AX677">
        <v>34.65</v>
      </c>
    </row>
    <row r="678" spans="1:50" hidden="1" outlineLevel="1">
      <c r="A678" t="s">
        <v>2919</v>
      </c>
      <c r="B678" s="11" t="s">
        <v>3145</v>
      </c>
      <c r="C678" s="1">
        <f t="shared" si="112"/>
        <v>223</v>
      </c>
      <c r="D678" s="7">
        <f>IF(N678&gt;0, RANK(N678,(N678:P678,Q678:AE678)),0)</f>
        <v>2</v>
      </c>
      <c r="E678" s="7">
        <f>IF(O678&gt;0,RANK(O678,(N678:P678,Q678:AE678)),0)</f>
        <v>1</v>
      </c>
      <c r="F678" s="7">
        <f t="shared" si="113"/>
        <v>3</v>
      </c>
      <c r="G678" s="1">
        <f t="shared" si="119"/>
        <v>43</v>
      </c>
      <c r="H678" s="2">
        <f t="shared" si="118"/>
        <v>0.19282511210762332</v>
      </c>
      <c r="I678" s="8"/>
      <c r="J678" s="2">
        <f t="shared" si="114"/>
        <v>0.39461883408071746</v>
      </c>
      <c r="K678" s="2">
        <f t="shared" si="115"/>
        <v>0.58744394618834084</v>
      </c>
      <c r="L678" s="2">
        <f t="shared" si="116"/>
        <v>1.3452914798206279E-2</v>
      </c>
      <c r="M678" s="2">
        <f t="shared" si="111"/>
        <v>4.4843049327353661E-3</v>
      </c>
      <c r="N678" s="1">
        <v>88</v>
      </c>
      <c r="O678" s="1">
        <v>131</v>
      </c>
      <c r="P678" s="1">
        <v>3</v>
      </c>
      <c r="Q678" s="1">
        <v>0</v>
      </c>
      <c r="R678" s="1">
        <v>1</v>
      </c>
      <c r="S678" s="1">
        <v>0</v>
      </c>
      <c r="T678" s="73"/>
      <c r="U678" s="1"/>
      <c r="V678" s="1"/>
      <c r="W678" s="1">
        <v>0</v>
      </c>
      <c r="X678" s="1"/>
      <c r="Y678" s="1"/>
      <c r="Z678" s="1"/>
      <c r="AA678" s="1"/>
      <c r="AB678" s="1"/>
      <c r="AG678" t="str">
        <f t="shared" si="121"/>
        <v>Winn</v>
      </c>
      <c r="AH678" t="s">
        <v>1038</v>
      </c>
      <c r="AI678">
        <v>2</v>
      </c>
      <c r="AJ678">
        <v>105</v>
      </c>
      <c r="AL678" t="s">
        <v>3913</v>
      </c>
      <c r="AM678" t="s">
        <v>4672</v>
      </c>
      <c r="AN678" t="s">
        <v>4518</v>
      </c>
      <c r="AO678" t="s">
        <v>497</v>
      </c>
      <c r="AP678" t="str">
        <f t="shared" si="117"/>
        <v>23019</v>
      </c>
      <c r="AQ678" t="s">
        <v>2389</v>
      </c>
      <c r="AR678" t="str">
        <f t="shared" si="120"/>
        <v>2386305</v>
      </c>
      <c r="AV678">
        <v>44.27</v>
      </c>
      <c r="AW678">
        <v>0.14000000000000001</v>
      </c>
      <c r="AX678">
        <v>44.13</v>
      </c>
    </row>
    <row r="679" spans="1:50" hidden="1" outlineLevel="1">
      <c r="A679" t="s">
        <v>3090</v>
      </c>
      <c r="B679" s="11" t="s">
        <v>3145</v>
      </c>
      <c r="C679" s="1">
        <f t="shared" si="112"/>
        <v>4369</v>
      </c>
      <c r="D679" s="7">
        <f>IF(N679&gt;0, RANK(N679,(N679:P679,Q679:AE679)),0)</f>
        <v>1</v>
      </c>
      <c r="E679" s="7">
        <f>IF(O679&gt;0,RANK(O679,(N679:P679,Q679:AE679)),0)</f>
        <v>2</v>
      </c>
      <c r="F679" s="7">
        <f t="shared" si="113"/>
        <v>3</v>
      </c>
      <c r="G679" s="1">
        <f t="shared" si="119"/>
        <v>693</v>
      </c>
      <c r="H679" s="2">
        <f t="shared" si="118"/>
        <v>0.1586175326161593</v>
      </c>
      <c r="I679" s="8"/>
      <c r="J679" s="2">
        <f t="shared" si="114"/>
        <v>0.57038223849851222</v>
      </c>
      <c r="K679" s="2">
        <f t="shared" si="115"/>
        <v>0.41176470588235292</v>
      </c>
      <c r="L679" s="2">
        <f t="shared" si="116"/>
        <v>1.0528725108720532E-2</v>
      </c>
      <c r="M679" s="2">
        <f t="shared" si="111"/>
        <v>7.3243305104143293E-3</v>
      </c>
      <c r="N679" s="1">
        <v>2492</v>
      </c>
      <c r="O679" s="1">
        <v>1799</v>
      </c>
      <c r="P679" s="1">
        <v>46</v>
      </c>
      <c r="Q679" s="1">
        <v>13</v>
      </c>
      <c r="R679" s="1">
        <v>2</v>
      </c>
      <c r="S679" s="1">
        <v>17</v>
      </c>
      <c r="T679" s="73"/>
      <c r="U679" s="1"/>
      <c r="V679" s="1"/>
      <c r="W679" s="1">
        <v>0</v>
      </c>
      <c r="X679" s="1"/>
      <c r="Y679" s="1"/>
      <c r="Z679" s="1"/>
      <c r="AA679" s="1"/>
      <c r="AB679" s="1"/>
      <c r="AG679" t="str">
        <f t="shared" si="121"/>
        <v>Winslow</v>
      </c>
      <c r="AH679" t="s">
        <v>2725</v>
      </c>
      <c r="AI679">
        <v>2</v>
      </c>
      <c r="AJ679">
        <v>328</v>
      </c>
      <c r="AL679" t="s">
        <v>3913</v>
      </c>
      <c r="AM679" t="s">
        <v>3234</v>
      </c>
      <c r="AN679" t="s">
        <v>1355</v>
      </c>
      <c r="AO679" t="s">
        <v>811</v>
      </c>
      <c r="AP679" t="str">
        <f t="shared" si="117"/>
        <v>23011</v>
      </c>
      <c r="AQ679" t="s">
        <v>2389</v>
      </c>
      <c r="AR679" t="str">
        <f t="shared" si="120"/>
        <v>2386515</v>
      </c>
      <c r="AV679">
        <v>38.72</v>
      </c>
      <c r="AW679">
        <v>1.87</v>
      </c>
      <c r="AX679">
        <v>36.85</v>
      </c>
    </row>
    <row r="680" spans="1:50" hidden="1" outlineLevel="1">
      <c r="A680" t="s">
        <v>3392</v>
      </c>
      <c r="B680" s="11" t="s">
        <v>3145</v>
      </c>
      <c r="C680" s="1">
        <f t="shared" si="112"/>
        <v>341</v>
      </c>
      <c r="D680" s="7">
        <f>IF(N680&gt;0, RANK(N680,(N680:P680,Q680:AE680)),0)</f>
        <v>1</v>
      </c>
      <c r="E680" s="7">
        <f>IF(O680&gt;0,RANK(O680,(N680:P680,Q680:AE680)),0)</f>
        <v>2</v>
      </c>
      <c r="F680" s="7">
        <f t="shared" si="113"/>
        <v>3</v>
      </c>
      <c r="G680" s="1">
        <f t="shared" si="119"/>
        <v>3</v>
      </c>
      <c r="H680" s="2">
        <f t="shared" si="118"/>
        <v>8.7976539589442824E-3</v>
      </c>
      <c r="I680" s="8"/>
      <c r="J680" s="2">
        <f t="shared" si="114"/>
        <v>0.48680351906158359</v>
      </c>
      <c r="K680" s="2">
        <f t="shared" si="115"/>
        <v>0.47800586510263932</v>
      </c>
      <c r="L680" s="2">
        <f t="shared" si="116"/>
        <v>2.6392961876832845E-2</v>
      </c>
      <c r="M680" s="2">
        <f t="shared" si="111"/>
        <v>8.7976539589442494E-3</v>
      </c>
      <c r="N680" s="1">
        <v>166</v>
      </c>
      <c r="O680" s="1">
        <v>163</v>
      </c>
      <c r="P680" s="1">
        <v>9</v>
      </c>
      <c r="Q680" s="1">
        <v>0</v>
      </c>
      <c r="R680" s="1">
        <v>0</v>
      </c>
      <c r="S680" s="1">
        <v>3</v>
      </c>
      <c r="T680" s="73"/>
      <c r="U680" s="1"/>
      <c r="V680" s="1"/>
      <c r="W680" s="1">
        <v>0</v>
      </c>
      <c r="X680" s="1"/>
      <c r="Y680" s="1"/>
      <c r="Z680" s="1"/>
      <c r="AA680" s="1"/>
      <c r="AB680" s="1"/>
      <c r="AG680" t="str">
        <f t="shared" si="121"/>
        <v>Winter Harbor</v>
      </c>
      <c r="AH680" t="s">
        <v>5079</v>
      </c>
      <c r="AI680">
        <v>2</v>
      </c>
      <c r="AJ680">
        <v>369</v>
      </c>
      <c r="AL680" t="s">
        <v>3913</v>
      </c>
      <c r="AM680" t="s">
        <v>3218</v>
      </c>
      <c r="AN680" t="s">
        <v>3795</v>
      </c>
      <c r="AO680" t="s">
        <v>1009</v>
      </c>
      <c r="AP680" t="str">
        <f t="shared" si="117"/>
        <v>23009</v>
      </c>
      <c r="AQ680" t="s">
        <v>2389</v>
      </c>
      <c r="AR680" t="str">
        <f t="shared" si="120"/>
        <v>2386655</v>
      </c>
      <c r="AV680">
        <v>65.7</v>
      </c>
      <c r="AW680">
        <v>51.33</v>
      </c>
      <c r="AX680">
        <v>14.37</v>
      </c>
    </row>
    <row r="681" spans="1:50" hidden="1" outlineLevel="1">
      <c r="A681" t="s">
        <v>3012</v>
      </c>
      <c r="B681" s="11" t="s">
        <v>3145</v>
      </c>
      <c r="C681" s="1">
        <f t="shared" si="112"/>
        <v>2195</v>
      </c>
      <c r="D681" s="7">
        <f>IF(N681&gt;0, RANK(N681,(N681:P681,Q681:AE681)),0)</f>
        <v>2</v>
      </c>
      <c r="E681" s="7">
        <f>IF(O681&gt;0,RANK(O681,(N681:P681,Q681:AE681)),0)</f>
        <v>1</v>
      </c>
      <c r="F681" s="7">
        <f t="shared" si="113"/>
        <v>3</v>
      </c>
      <c r="G681" s="1">
        <f t="shared" si="119"/>
        <v>53</v>
      </c>
      <c r="H681" s="2">
        <f t="shared" si="118"/>
        <v>2.4145785876993165E-2</v>
      </c>
      <c r="I681" s="8"/>
      <c r="J681" s="2">
        <f t="shared" si="114"/>
        <v>0.48018223234624147</v>
      </c>
      <c r="K681" s="2">
        <f t="shared" si="115"/>
        <v>0.50432801822323459</v>
      </c>
      <c r="L681" s="2">
        <f t="shared" si="116"/>
        <v>9.5671981776765374E-3</v>
      </c>
      <c r="M681" s="2">
        <f t="shared" si="111"/>
        <v>5.9225512528474095E-3</v>
      </c>
      <c r="N681" s="1">
        <v>1054</v>
      </c>
      <c r="O681" s="1">
        <v>1107</v>
      </c>
      <c r="P681" s="1">
        <v>21</v>
      </c>
      <c r="Q681" s="1">
        <v>3</v>
      </c>
      <c r="R681" s="1">
        <v>3</v>
      </c>
      <c r="S681" s="1">
        <v>7</v>
      </c>
      <c r="T681" s="73"/>
      <c r="U681" s="1"/>
      <c r="V681" s="1"/>
      <c r="W681" s="1">
        <v>0</v>
      </c>
      <c r="X681" s="1"/>
      <c r="Y681" s="1"/>
      <c r="Z681" s="1"/>
      <c r="AA681" s="1"/>
      <c r="AB681" s="1"/>
      <c r="AG681" t="str">
        <f t="shared" si="121"/>
        <v>Winterport</v>
      </c>
      <c r="AH681" t="s">
        <v>4413</v>
      </c>
      <c r="AI681">
        <v>2</v>
      </c>
      <c r="AJ681">
        <v>286</v>
      </c>
      <c r="AL681" t="s">
        <v>3913</v>
      </c>
      <c r="AM681" t="s">
        <v>3950</v>
      </c>
      <c r="AN681" t="s">
        <v>4016</v>
      </c>
      <c r="AO681" t="s">
        <v>958</v>
      </c>
      <c r="AP681" t="str">
        <f t="shared" si="117"/>
        <v>23027</v>
      </c>
      <c r="AQ681" t="s">
        <v>2389</v>
      </c>
      <c r="AR681" t="str">
        <f t="shared" si="120"/>
        <v>2386760</v>
      </c>
      <c r="AV681">
        <v>37.11</v>
      </c>
      <c r="AW681">
        <v>1.51</v>
      </c>
      <c r="AX681">
        <v>35.590000000000003</v>
      </c>
    </row>
    <row r="682" spans="1:50" hidden="1" outlineLevel="1">
      <c r="A682" t="s">
        <v>5140</v>
      </c>
      <c r="B682" s="11" t="s">
        <v>3145</v>
      </c>
      <c r="C682" s="1">
        <f t="shared" si="112"/>
        <v>135</v>
      </c>
      <c r="D682" s="7">
        <f>IF(N682&gt;0, RANK(N682,(N682:P682,Q682:AE682)),0)</f>
        <v>1</v>
      </c>
      <c r="E682" s="7">
        <f>IF(O682&gt;0,RANK(O682,(N682:P682,Q682:AE682)),0)</f>
        <v>2</v>
      </c>
      <c r="F682" s="7">
        <f t="shared" si="113"/>
        <v>3</v>
      </c>
      <c r="G682" s="1">
        <f t="shared" si="119"/>
        <v>51</v>
      </c>
      <c r="H682" s="2">
        <f t="shared" si="118"/>
        <v>0.37777777777777777</v>
      </c>
      <c r="I682" s="8"/>
      <c r="J682" s="2">
        <f t="shared" si="114"/>
        <v>0.67407407407407405</v>
      </c>
      <c r="K682" s="2">
        <f t="shared" si="115"/>
        <v>0.29629629629629628</v>
      </c>
      <c r="L682" s="2">
        <f t="shared" si="116"/>
        <v>1.4814814814814815E-2</v>
      </c>
      <c r="M682" s="2">
        <f t="shared" si="111"/>
        <v>1.4814814814814857E-2</v>
      </c>
      <c r="N682" s="1">
        <v>91</v>
      </c>
      <c r="O682" s="1">
        <v>40</v>
      </c>
      <c r="P682" s="1">
        <v>2</v>
      </c>
      <c r="Q682" s="1">
        <v>2</v>
      </c>
      <c r="R682" s="1">
        <v>0</v>
      </c>
      <c r="S682" s="1">
        <v>0</v>
      </c>
      <c r="T682" s="73"/>
      <c r="U682" s="1"/>
      <c r="V682" s="1"/>
      <c r="W682" s="1">
        <v>0</v>
      </c>
      <c r="X682" s="1"/>
      <c r="Y682" s="1"/>
      <c r="Z682" s="1"/>
      <c r="AA682" s="1"/>
      <c r="AB682" s="1"/>
      <c r="AG682" t="str">
        <f t="shared" si="121"/>
        <v>Winterville</v>
      </c>
      <c r="AH682" t="s">
        <v>762</v>
      </c>
      <c r="AI682">
        <v>2</v>
      </c>
      <c r="AJ682">
        <v>22</v>
      </c>
      <c r="AL682" t="s">
        <v>3913</v>
      </c>
      <c r="AM682" t="s">
        <v>3989</v>
      </c>
      <c r="AN682" t="s">
        <v>959</v>
      </c>
      <c r="AO682" t="s">
        <v>960</v>
      </c>
      <c r="AP682" t="str">
        <f t="shared" si="117"/>
        <v>23003</v>
      </c>
      <c r="AQ682" t="s">
        <v>486</v>
      </c>
      <c r="AR682" t="str">
        <f t="shared" si="120"/>
        <v>2386865</v>
      </c>
      <c r="AV682">
        <v>39.11</v>
      </c>
      <c r="AW682">
        <v>3.41</v>
      </c>
      <c r="AX682">
        <v>35.700000000000003</v>
      </c>
    </row>
    <row r="683" spans="1:50" hidden="1" outlineLevel="1">
      <c r="A683" t="s">
        <v>1443</v>
      </c>
      <c r="B683" s="11" t="s">
        <v>3145</v>
      </c>
      <c r="C683" s="1">
        <f t="shared" si="112"/>
        <v>3639</v>
      </c>
      <c r="D683" s="7">
        <f>IF(N683&gt;0, RANK(N683,(N683:P683,Q683:AE683)),0)</f>
        <v>1</v>
      </c>
      <c r="E683" s="7">
        <f>IF(O683&gt;0,RANK(O683,(N683:P683,Q683:AE683)),0)</f>
        <v>2</v>
      </c>
      <c r="F683" s="7">
        <f t="shared" si="113"/>
        <v>3</v>
      </c>
      <c r="G683" s="1">
        <f t="shared" si="119"/>
        <v>96</v>
      </c>
      <c r="H683" s="2">
        <f t="shared" si="118"/>
        <v>2.6380873866446827E-2</v>
      </c>
      <c r="I683" s="8"/>
      <c r="J683" s="2">
        <f t="shared" si="114"/>
        <v>0.5001374003847211</v>
      </c>
      <c r="K683" s="2">
        <f t="shared" si="115"/>
        <v>0.47375652651827427</v>
      </c>
      <c r="L683" s="2">
        <f t="shared" si="116"/>
        <v>1.3465237702665568E-2</v>
      </c>
      <c r="M683" s="2">
        <f t="shared" si="111"/>
        <v>1.2640835394339066E-2</v>
      </c>
      <c r="N683" s="1">
        <v>1820</v>
      </c>
      <c r="O683" s="1">
        <v>1724</v>
      </c>
      <c r="P683" s="1">
        <v>49</v>
      </c>
      <c r="Q683" s="1">
        <v>18</v>
      </c>
      <c r="R683" s="1">
        <v>7</v>
      </c>
      <c r="S683" s="1">
        <v>21</v>
      </c>
      <c r="T683" s="73"/>
      <c r="U683" s="1"/>
      <c r="V683" s="1"/>
      <c r="W683" s="1">
        <v>0</v>
      </c>
      <c r="X683" s="1"/>
      <c r="Y683" s="1"/>
      <c r="Z683" s="1"/>
      <c r="AA683" s="1"/>
      <c r="AB683" s="1"/>
      <c r="AG683" t="str">
        <f t="shared" si="121"/>
        <v>Winthrop</v>
      </c>
      <c r="AH683" t="s">
        <v>2725</v>
      </c>
      <c r="AI683">
        <v>1</v>
      </c>
      <c r="AJ683">
        <v>386</v>
      </c>
      <c r="AL683" t="s">
        <v>3913</v>
      </c>
      <c r="AM683" t="s">
        <v>3234</v>
      </c>
      <c r="AN683" t="s">
        <v>5204</v>
      </c>
      <c r="AO683" t="s">
        <v>1288</v>
      </c>
      <c r="AP683" t="str">
        <f t="shared" si="117"/>
        <v>23011</v>
      </c>
      <c r="AQ683" t="s">
        <v>2389</v>
      </c>
      <c r="AR683" t="str">
        <f t="shared" si="120"/>
        <v>2386970</v>
      </c>
      <c r="AV683">
        <v>37.950000000000003</v>
      </c>
      <c r="AW683">
        <v>6.71</v>
      </c>
      <c r="AX683">
        <v>31.24</v>
      </c>
    </row>
    <row r="684" spans="1:50" hidden="1" outlineLevel="1">
      <c r="A684" t="s">
        <v>2385</v>
      </c>
      <c r="B684" s="11" t="s">
        <v>3145</v>
      </c>
      <c r="C684" s="1">
        <f t="shared" si="112"/>
        <v>2192</v>
      </c>
      <c r="D684" s="7">
        <f>IF(N684&gt;0, RANK(N684,(N684:P684,Q684:AE684)),0)</f>
        <v>2</v>
      </c>
      <c r="E684" s="7">
        <f>IF(O684&gt;0,RANK(O684,(N684:P684,Q684:AE684)),0)</f>
        <v>1</v>
      </c>
      <c r="F684" s="7">
        <f t="shared" si="113"/>
        <v>3</v>
      </c>
      <c r="G684" s="1">
        <f t="shared" si="119"/>
        <v>13</v>
      </c>
      <c r="H684" s="2">
        <f t="shared" si="118"/>
        <v>5.930656934306569E-3</v>
      </c>
      <c r="I684" s="8"/>
      <c r="J684" s="2">
        <f t="shared" si="114"/>
        <v>0.48813868613138683</v>
      </c>
      <c r="K684" s="2">
        <f t="shared" si="115"/>
        <v>0.49406934306569344</v>
      </c>
      <c r="L684" s="2">
        <f t="shared" si="116"/>
        <v>8.2116788321167887E-3</v>
      </c>
      <c r="M684" s="2">
        <f t="shared" si="111"/>
        <v>9.5802919708029878E-3</v>
      </c>
      <c r="N684" s="1">
        <v>1070</v>
      </c>
      <c r="O684" s="1">
        <v>1083</v>
      </c>
      <c r="P684" s="1">
        <v>18</v>
      </c>
      <c r="Q684" s="1">
        <v>12</v>
      </c>
      <c r="R684" s="1">
        <v>1</v>
      </c>
      <c r="S684" s="1">
        <v>8</v>
      </c>
      <c r="T684" s="73"/>
      <c r="U684" s="1"/>
      <c r="V684" s="1"/>
      <c r="W684" s="1">
        <v>0</v>
      </c>
      <c r="X684" s="1"/>
      <c r="Y684" s="1"/>
      <c r="Z684" s="1"/>
      <c r="AA684" s="1"/>
      <c r="AB684" s="1"/>
      <c r="AG684" t="str">
        <f t="shared" si="121"/>
        <v>Wiscasset</v>
      </c>
      <c r="AH684" t="s">
        <v>3867</v>
      </c>
      <c r="AI684">
        <v>1</v>
      </c>
      <c r="AJ684">
        <v>458</v>
      </c>
      <c r="AL684" t="s">
        <v>3913</v>
      </c>
      <c r="AM684" t="s">
        <v>4670</v>
      </c>
      <c r="AN684" t="s">
        <v>4266</v>
      </c>
      <c r="AO684" t="s">
        <v>1289</v>
      </c>
      <c r="AP684" t="str">
        <f t="shared" si="117"/>
        <v>23015</v>
      </c>
      <c r="AQ684" t="s">
        <v>2389</v>
      </c>
      <c r="AR684" t="str">
        <f t="shared" si="120"/>
        <v>2387075</v>
      </c>
      <c r="AV684">
        <v>27.71</v>
      </c>
      <c r="AW684">
        <v>3.12</v>
      </c>
      <c r="AX684">
        <v>24.59</v>
      </c>
    </row>
    <row r="685" spans="1:50" hidden="1" outlineLevel="1">
      <c r="A685" t="s">
        <v>2023</v>
      </c>
      <c r="B685" s="11" t="s">
        <v>3145</v>
      </c>
      <c r="C685" s="1">
        <f t="shared" si="112"/>
        <v>653</v>
      </c>
      <c r="D685" s="7">
        <f>IF(N685&gt;0, RANK(N685,(N685:P685,Q685:AE685)),0)</f>
        <v>2</v>
      </c>
      <c r="E685" s="7">
        <f>IF(O685&gt;0,RANK(O685,(N685:P685,Q685:AE685)),0)</f>
        <v>1</v>
      </c>
      <c r="F685" s="7">
        <f t="shared" si="113"/>
        <v>3</v>
      </c>
      <c r="G685" s="1">
        <f t="shared" si="119"/>
        <v>32</v>
      </c>
      <c r="H685" s="2">
        <f t="shared" si="118"/>
        <v>4.9004594180704443E-2</v>
      </c>
      <c r="I685" s="8"/>
      <c r="J685" s="2">
        <f t="shared" si="114"/>
        <v>0.46860643185298623</v>
      </c>
      <c r="K685" s="2">
        <f t="shared" si="115"/>
        <v>0.51761102603369069</v>
      </c>
      <c r="L685" s="2">
        <f t="shared" si="116"/>
        <v>9.1883614088820835E-3</v>
      </c>
      <c r="M685" s="2">
        <f t="shared" si="111"/>
        <v>4.5941807044409984E-3</v>
      </c>
      <c r="N685" s="1">
        <v>306</v>
      </c>
      <c r="O685" s="1">
        <v>338</v>
      </c>
      <c r="P685" s="1">
        <v>6</v>
      </c>
      <c r="Q685" s="1">
        <v>1</v>
      </c>
      <c r="R685" s="1">
        <v>1</v>
      </c>
      <c r="S685" s="1">
        <v>1</v>
      </c>
      <c r="T685" s="73"/>
      <c r="U685" s="1"/>
      <c r="V685" s="1"/>
      <c r="W685" s="1">
        <v>0</v>
      </c>
      <c r="X685" s="1"/>
      <c r="Y685" s="1"/>
      <c r="Z685" s="1"/>
      <c r="AA685" s="1"/>
      <c r="AB685" s="1"/>
      <c r="AG685" t="str">
        <f t="shared" si="121"/>
        <v>Woodland</v>
      </c>
      <c r="AH685" t="s">
        <v>762</v>
      </c>
      <c r="AI685">
        <v>2</v>
      </c>
      <c r="AJ685">
        <v>25</v>
      </c>
      <c r="AL685" t="s">
        <v>3913</v>
      </c>
      <c r="AM685" t="s">
        <v>3989</v>
      </c>
      <c r="AN685" t="s">
        <v>4143</v>
      </c>
      <c r="AO685" t="s">
        <v>224</v>
      </c>
      <c r="AP685" t="str">
        <f t="shared" si="117"/>
        <v>23003</v>
      </c>
      <c r="AQ685" t="s">
        <v>2389</v>
      </c>
      <c r="AR685" t="str">
        <f t="shared" si="120"/>
        <v>2387215</v>
      </c>
      <c r="AV685">
        <v>35.270000000000003</v>
      </c>
      <c r="AW685">
        <v>0</v>
      </c>
      <c r="AX685">
        <v>35.270000000000003</v>
      </c>
    </row>
    <row r="686" spans="1:50" hidden="1" outlineLevel="1">
      <c r="A686" t="s">
        <v>1260</v>
      </c>
      <c r="B686" s="11" t="s">
        <v>3145</v>
      </c>
      <c r="C686" s="1">
        <f t="shared" si="112"/>
        <v>782</v>
      </c>
      <c r="D686" s="7">
        <f>IF(N686&gt;0, RANK(N686,(N686:P686,Q686:AE686)),0)</f>
        <v>2</v>
      </c>
      <c r="E686" s="7">
        <f>IF(O686&gt;0,RANK(O686,(N686:P686,Q686:AE686)),0)</f>
        <v>1</v>
      </c>
      <c r="F686" s="7">
        <f t="shared" si="113"/>
        <v>3</v>
      </c>
      <c r="G686" s="1">
        <f t="shared" si="119"/>
        <v>78</v>
      </c>
      <c r="H686" s="2">
        <f t="shared" si="118"/>
        <v>9.9744245524296671E-2</v>
      </c>
      <c r="I686" s="8"/>
      <c r="J686" s="2">
        <f t="shared" si="114"/>
        <v>0.43989769820971869</v>
      </c>
      <c r="K686" s="2">
        <f t="shared" si="115"/>
        <v>0.53964194373401531</v>
      </c>
      <c r="L686" s="2">
        <f t="shared" si="116"/>
        <v>1.5345268542199489E-2</v>
      </c>
      <c r="M686" s="2">
        <f t="shared" ref="M686:M691" si="122">IF(C686=0,"-",(1-J686-K686-L686))</f>
        <v>5.1150895140665148E-3</v>
      </c>
      <c r="N686" s="1">
        <v>344</v>
      </c>
      <c r="O686" s="1">
        <v>422</v>
      </c>
      <c r="P686" s="1">
        <v>12</v>
      </c>
      <c r="Q686" s="1">
        <v>2</v>
      </c>
      <c r="R686" s="1">
        <v>0</v>
      </c>
      <c r="S686" s="1">
        <v>2</v>
      </c>
      <c r="T686" s="73"/>
      <c r="U686" s="1"/>
      <c r="V686" s="1"/>
      <c r="W686" s="1">
        <v>0</v>
      </c>
      <c r="X686" s="1"/>
      <c r="Y686" s="1"/>
      <c r="Z686" s="1"/>
      <c r="AA686" s="1"/>
      <c r="AB686" s="1"/>
      <c r="AG686" t="str">
        <f t="shared" si="121"/>
        <v>Woodstock</v>
      </c>
      <c r="AH686" t="s">
        <v>2904</v>
      </c>
      <c r="AI686">
        <v>2</v>
      </c>
      <c r="AJ686">
        <v>360</v>
      </c>
      <c r="AL686" t="s">
        <v>3913</v>
      </c>
      <c r="AM686" t="s">
        <v>4671</v>
      </c>
      <c r="AN686" t="s">
        <v>4677</v>
      </c>
      <c r="AO686" t="s">
        <v>225</v>
      </c>
      <c r="AP686" t="str">
        <f t="shared" si="117"/>
        <v>23017</v>
      </c>
      <c r="AQ686" t="s">
        <v>2389</v>
      </c>
      <c r="AR686" t="str">
        <f t="shared" si="120"/>
        <v>2387355</v>
      </c>
      <c r="AV686">
        <v>46.85</v>
      </c>
      <c r="AW686">
        <v>1.1499999999999999</v>
      </c>
      <c r="AX686">
        <v>45.7</v>
      </c>
    </row>
    <row r="687" spans="1:50" hidden="1" outlineLevel="1">
      <c r="A687" t="s">
        <v>4991</v>
      </c>
      <c r="B687" s="11" t="s">
        <v>3145</v>
      </c>
      <c r="C687" s="1">
        <f t="shared" si="112"/>
        <v>126</v>
      </c>
      <c r="D687" s="7">
        <f>IF(N687&gt;0, RANK(N687,(N687:P687,Q687:AE687)),0)</f>
        <v>2</v>
      </c>
      <c r="E687" s="7">
        <f>IF(O687&gt;0,RANK(O687,(N687:P687,Q687:AE687)),0)</f>
        <v>1</v>
      </c>
      <c r="F687" s="7">
        <f t="shared" si="113"/>
        <v>3</v>
      </c>
      <c r="G687" s="1">
        <f t="shared" si="119"/>
        <v>7</v>
      </c>
      <c r="H687" s="2">
        <f t="shared" si="118"/>
        <v>5.5555555555555552E-2</v>
      </c>
      <c r="I687" s="8"/>
      <c r="J687" s="2">
        <f t="shared" si="114"/>
        <v>0.46825396825396826</v>
      </c>
      <c r="K687" s="2">
        <f t="shared" si="115"/>
        <v>0.52380952380952384</v>
      </c>
      <c r="L687" s="2">
        <f t="shared" si="116"/>
        <v>7.9365079365079361E-3</v>
      </c>
      <c r="M687" s="2">
        <f t="shared" si="122"/>
        <v>-2.7755575615628914E-17</v>
      </c>
      <c r="N687" s="1">
        <v>59</v>
      </c>
      <c r="O687" s="1">
        <v>66</v>
      </c>
      <c r="P687" s="1">
        <v>1</v>
      </c>
      <c r="Q687" s="1">
        <v>0</v>
      </c>
      <c r="R687" s="1">
        <v>0</v>
      </c>
      <c r="S687" s="1">
        <v>0</v>
      </c>
      <c r="T687" s="73"/>
      <c r="U687" s="1"/>
      <c r="V687" s="1"/>
      <c r="W687" s="1">
        <v>0</v>
      </c>
      <c r="X687" s="1"/>
      <c r="Y687" s="1"/>
      <c r="Z687" s="1"/>
      <c r="AA687" s="1"/>
      <c r="AB687" s="1"/>
      <c r="AG687" t="str">
        <f t="shared" si="121"/>
        <v>Woodville</v>
      </c>
      <c r="AH687" t="s">
        <v>1038</v>
      </c>
      <c r="AI687">
        <v>2</v>
      </c>
      <c r="AJ687">
        <v>98</v>
      </c>
      <c r="AL687" t="s">
        <v>3913</v>
      </c>
      <c r="AM687" t="s">
        <v>4672</v>
      </c>
      <c r="AN687" t="s">
        <v>1058</v>
      </c>
      <c r="AO687" t="s">
        <v>226</v>
      </c>
      <c r="AP687" t="str">
        <f t="shared" si="117"/>
        <v>23019</v>
      </c>
      <c r="AQ687" t="s">
        <v>2389</v>
      </c>
      <c r="AR687" t="str">
        <f t="shared" si="120"/>
        <v>2387390</v>
      </c>
      <c r="AV687">
        <v>42.93</v>
      </c>
      <c r="AW687">
        <v>0</v>
      </c>
      <c r="AX687">
        <v>42.93</v>
      </c>
    </row>
    <row r="688" spans="1:50" hidden="1" outlineLevel="1">
      <c r="A688" t="s">
        <v>4992</v>
      </c>
      <c r="B688" s="11" t="s">
        <v>3145</v>
      </c>
      <c r="C688" s="1">
        <f t="shared" si="112"/>
        <v>1874</v>
      </c>
      <c r="D688" s="7">
        <f>IF(N688&gt;0, RANK(N688,(N688:P688,Q688:AE688)),0)</f>
        <v>2</v>
      </c>
      <c r="E688" s="7">
        <f>IF(O688&gt;0,RANK(O688,(N688:P688,Q688:AE688)),0)</f>
        <v>1</v>
      </c>
      <c r="F688" s="7">
        <f t="shared" si="113"/>
        <v>3</v>
      </c>
      <c r="G688" s="1">
        <f t="shared" si="119"/>
        <v>2</v>
      </c>
      <c r="H688" s="2">
        <f t="shared" si="118"/>
        <v>1.0672358591248667E-3</v>
      </c>
      <c r="I688" s="8"/>
      <c r="J688" s="2">
        <f t="shared" si="114"/>
        <v>0.49092849519743864</v>
      </c>
      <c r="K688" s="2">
        <f t="shared" si="115"/>
        <v>0.49199573105656352</v>
      </c>
      <c r="L688" s="2">
        <f t="shared" si="116"/>
        <v>1.0138740661686232E-2</v>
      </c>
      <c r="M688" s="2">
        <f t="shared" si="122"/>
        <v>6.9370330843116033E-3</v>
      </c>
      <c r="N688" s="1">
        <v>920</v>
      </c>
      <c r="O688" s="1">
        <v>922</v>
      </c>
      <c r="P688" s="1">
        <v>19</v>
      </c>
      <c r="Q688" s="1">
        <v>4</v>
      </c>
      <c r="R688" s="1">
        <v>2</v>
      </c>
      <c r="S688" s="1">
        <v>7</v>
      </c>
      <c r="T688" s="73"/>
      <c r="U688" s="1"/>
      <c r="V688" s="1"/>
      <c r="W688" s="1">
        <v>0</v>
      </c>
      <c r="X688" s="1"/>
      <c r="Y688" s="1"/>
      <c r="Z688" s="1"/>
      <c r="AA688" s="1"/>
      <c r="AB688" s="1"/>
      <c r="AG688" t="str">
        <f t="shared" si="121"/>
        <v>Woolwich</v>
      </c>
      <c r="AH688" t="s">
        <v>1728</v>
      </c>
      <c r="AI688">
        <v>1</v>
      </c>
      <c r="AJ688">
        <v>470</v>
      </c>
      <c r="AL688" t="s">
        <v>3913</v>
      </c>
      <c r="AM688" t="s">
        <v>4351</v>
      </c>
      <c r="AN688" t="s">
        <v>4370</v>
      </c>
      <c r="AO688" t="s">
        <v>227</v>
      </c>
      <c r="AP688" t="str">
        <f t="shared" si="117"/>
        <v>23023</v>
      </c>
      <c r="AQ688" t="s">
        <v>2389</v>
      </c>
      <c r="AR688" t="str">
        <f t="shared" si="120"/>
        <v>2387460</v>
      </c>
      <c r="AV688">
        <v>41.65</v>
      </c>
      <c r="AW688">
        <v>6.6</v>
      </c>
      <c r="AX688">
        <v>35.049999999999997</v>
      </c>
    </row>
    <row r="689" spans="1:50" hidden="1" outlineLevel="1">
      <c r="A689" t="s">
        <v>2525</v>
      </c>
      <c r="B689" s="11" t="s">
        <v>3145</v>
      </c>
      <c r="C689" s="1">
        <f t="shared" si="112"/>
        <v>5593</v>
      </c>
      <c r="D689" s="7">
        <f>IF(N689&gt;0, RANK(N689,(N689:P689,Q689:AE689)),0)</f>
        <v>1</v>
      </c>
      <c r="E689" s="7">
        <f>IF(O689&gt;0,RANK(O689,(N689:P689,Q689:AE689)),0)</f>
        <v>2</v>
      </c>
      <c r="F689" s="7">
        <f t="shared" si="113"/>
        <v>3</v>
      </c>
      <c r="G689" s="1">
        <f t="shared" si="119"/>
        <v>858</v>
      </c>
      <c r="H689" s="2">
        <f t="shared" si="118"/>
        <v>0.15340604326837118</v>
      </c>
      <c r="I689" s="8"/>
      <c r="J689" s="2">
        <f t="shared" si="114"/>
        <v>0.5694618272841051</v>
      </c>
      <c r="K689" s="2">
        <f t="shared" si="115"/>
        <v>0.41605578401573395</v>
      </c>
      <c r="L689" s="2">
        <f t="shared" si="116"/>
        <v>7.3305918111925619E-3</v>
      </c>
      <c r="M689" s="2">
        <f t="shared" si="122"/>
        <v>7.15179688896838E-3</v>
      </c>
      <c r="N689" s="1">
        <v>3185</v>
      </c>
      <c r="O689" s="1">
        <v>2327</v>
      </c>
      <c r="P689" s="1">
        <v>41</v>
      </c>
      <c r="Q689" s="1">
        <v>12</v>
      </c>
      <c r="R689" s="1">
        <v>4</v>
      </c>
      <c r="S689" s="1">
        <v>24</v>
      </c>
      <c r="T689" s="73"/>
      <c r="U689" s="1"/>
      <c r="V689" s="1"/>
      <c r="W689" s="1">
        <v>0</v>
      </c>
      <c r="X689" s="1"/>
      <c r="Y689" s="1"/>
      <c r="Z689" s="1"/>
      <c r="AA689" s="1"/>
      <c r="AB689" s="1"/>
      <c r="AG689" t="str">
        <f t="shared" si="121"/>
        <v>Yarmouth</v>
      </c>
      <c r="AH689" t="s">
        <v>2450</v>
      </c>
      <c r="AI689">
        <v>1</v>
      </c>
      <c r="AJ689">
        <v>504</v>
      </c>
      <c r="AL689" t="s">
        <v>3913</v>
      </c>
      <c r="AM689" t="s">
        <v>3632</v>
      </c>
      <c r="AN689" t="s">
        <v>4016</v>
      </c>
      <c r="AO689" t="s">
        <v>228</v>
      </c>
      <c r="AP689" t="str">
        <f t="shared" si="117"/>
        <v>23005</v>
      </c>
      <c r="AQ689" t="s">
        <v>2389</v>
      </c>
      <c r="AR689" t="str">
        <f t="shared" si="120"/>
        <v>2387845</v>
      </c>
      <c r="AV689">
        <v>22.78</v>
      </c>
      <c r="AW689">
        <v>9.44</v>
      </c>
      <c r="AX689">
        <v>13.34</v>
      </c>
    </row>
    <row r="690" spans="1:50" hidden="1" outlineLevel="1">
      <c r="A690" t="s">
        <v>4359</v>
      </c>
      <c r="B690" s="11" t="s">
        <v>3145</v>
      </c>
      <c r="C690" s="1">
        <f t="shared" si="112"/>
        <v>8560</v>
      </c>
      <c r="D690" s="7">
        <f>IF(N690&gt;0, RANK(N690,(N690:P690,Q690:AE690)),0)</f>
        <v>1</v>
      </c>
      <c r="E690" s="7">
        <f>IF(O690&gt;0,RANK(O690,(N690:P690,Q690:AE690)),0)</f>
        <v>2</v>
      </c>
      <c r="F690" s="7">
        <f t="shared" si="113"/>
        <v>3</v>
      </c>
      <c r="G690" s="1">
        <f t="shared" si="119"/>
        <v>854</v>
      </c>
      <c r="H690" s="2">
        <f t="shared" si="118"/>
        <v>9.9766355140186919E-2</v>
      </c>
      <c r="I690" s="8"/>
      <c r="J690" s="2">
        <f t="shared" si="114"/>
        <v>0.54287383177570092</v>
      </c>
      <c r="K690" s="2">
        <f t="shared" si="115"/>
        <v>0.44310747663551403</v>
      </c>
      <c r="L690" s="2">
        <f t="shared" si="116"/>
        <v>8.52803738317757E-3</v>
      </c>
      <c r="M690" s="2">
        <f t="shared" si="122"/>
        <v>5.4906542056074783E-3</v>
      </c>
      <c r="N690" s="1">
        <v>4647</v>
      </c>
      <c r="O690" s="1">
        <v>3793</v>
      </c>
      <c r="P690" s="1">
        <v>73</v>
      </c>
      <c r="Q690" s="1">
        <v>14</v>
      </c>
      <c r="R690" s="1">
        <v>4</v>
      </c>
      <c r="S690" s="1">
        <v>29</v>
      </c>
      <c r="T690" s="73"/>
      <c r="U690" s="1"/>
      <c r="V690" s="1"/>
      <c r="W690" s="1">
        <v>0</v>
      </c>
      <c r="X690" s="1"/>
      <c r="Y690" s="1"/>
      <c r="Z690" s="1"/>
      <c r="AA690" s="1"/>
      <c r="AB690" s="1"/>
      <c r="AG690" t="str">
        <f t="shared" si="121"/>
        <v>York</v>
      </c>
      <c r="AH690" t="s">
        <v>4359</v>
      </c>
      <c r="AI690">
        <v>1</v>
      </c>
      <c r="AJ690">
        <v>544</v>
      </c>
      <c r="AL690" t="s">
        <v>3913</v>
      </c>
      <c r="AM690" t="s">
        <v>3971</v>
      </c>
      <c r="AN690" t="s">
        <v>1355</v>
      </c>
      <c r="AO690" t="s">
        <v>115</v>
      </c>
      <c r="AP690" t="str">
        <f t="shared" si="117"/>
        <v>23031</v>
      </c>
      <c r="AQ690" t="s">
        <v>2389</v>
      </c>
      <c r="AR690" t="str">
        <f t="shared" si="120"/>
        <v>2387985</v>
      </c>
      <c r="AV690">
        <v>57.7</v>
      </c>
      <c r="AW690">
        <v>2.78</v>
      </c>
      <c r="AX690">
        <v>54.91</v>
      </c>
    </row>
    <row r="691" spans="1:50" collapsed="1">
      <c r="A691" s="11" t="s">
        <v>1529</v>
      </c>
      <c r="B691" s="11" t="s">
        <v>3839</v>
      </c>
      <c r="C691" s="1">
        <f>SUM(N691:AE691)</f>
        <v>740752</v>
      </c>
      <c r="D691" s="7">
        <f>IF(N691&gt;0, RANK(N691,(N691:P691,Q691:AE691)),0)</f>
        <v>1</v>
      </c>
      <c r="E691" s="7">
        <f>IF(O691&gt;0,RANK(O691,(N691:P691,Q691:AE691)),0)</f>
        <v>2</v>
      </c>
      <c r="F691" s="7">
        <f>IF(P691&gt;0,RANK(P691,(N691:AE691)),0)</f>
        <v>3</v>
      </c>
      <c r="G691" s="1">
        <f t="shared" si="119"/>
        <v>66641</v>
      </c>
      <c r="H691" s="2">
        <f t="shared" si="118"/>
        <v>8.9963982547465279E-2</v>
      </c>
      <c r="I691" s="8"/>
      <c r="J691" s="2">
        <f>IF(C691=0,"-",N691/C691)</f>
        <v>0.53572855692593468</v>
      </c>
      <c r="K691" s="2">
        <f>IF(C691=0,"-",O691/C691)</f>
        <v>0.44576457437846945</v>
      </c>
      <c r="L691" s="2">
        <f>IF(C691=0,"-",P691/C691)</f>
        <v>1.0892984426636715E-2</v>
      </c>
      <c r="M691" s="2">
        <f t="shared" si="122"/>
        <v>7.6138842689591531E-3</v>
      </c>
      <c r="N691" s="1">
        <f t="shared" ref="N691:S691" si="123">SUM(N174:N690)</f>
        <v>396842</v>
      </c>
      <c r="O691" s="1">
        <f t="shared" si="123"/>
        <v>330201</v>
      </c>
      <c r="P691" s="1">
        <f t="shared" si="123"/>
        <v>8069</v>
      </c>
      <c r="Q691" s="1">
        <f t="shared" si="123"/>
        <v>1965</v>
      </c>
      <c r="R691" s="1">
        <f t="shared" si="123"/>
        <v>735</v>
      </c>
      <c r="S691" s="1">
        <f t="shared" si="123"/>
        <v>2936</v>
      </c>
      <c r="T691" s="1"/>
      <c r="U691" s="1"/>
      <c r="V691" s="1"/>
      <c r="W691" s="1">
        <f>SUM(W174:W690)</f>
        <v>4</v>
      </c>
      <c r="X691" s="1"/>
      <c r="Y691" s="1"/>
      <c r="Z691" s="1"/>
      <c r="AA691" s="1"/>
      <c r="AB691" s="1"/>
      <c r="AG691" t="str">
        <f t="shared" si="121"/>
        <v>Maine</v>
      </c>
      <c r="AL691" t="s">
        <v>3913</v>
      </c>
      <c r="AP691" t="str">
        <f>AL691&amp;AM691</f>
        <v>23</v>
      </c>
      <c r="AQ691" t="s">
        <v>2301</v>
      </c>
      <c r="AR691" t="str">
        <f t="shared" si="120"/>
        <v>23</v>
      </c>
      <c r="AV691">
        <v>35384.65</v>
      </c>
      <c r="AW691">
        <v>4523.1000000000004</v>
      </c>
      <c r="AX691">
        <v>30861.55</v>
      </c>
    </row>
    <row r="692" spans="1:50" s="11" customFormat="1">
      <c r="C692" s="1"/>
      <c r="D692" s="7"/>
      <c r="E692" s="7"/>
      <c r="F692" s="7"/>
      <c r="G692" s="1"/>
      <c r="H692" s="2"/>
      <c r="I692" s="17"/>
      <c r="J692" s="2"/>
      <c r="K692" s="2"/>
      <c r="L692" s="2"/>
      <c r="M692" s="2"/>
      <c r="N692" s="69"/>
      <c r="O692" s="69"/>
      <c r="P692" s="69"/>
      <c r="Q692" s="69"/>
      <c r="R692" s="69"/>
      <c r="S692" s="69"/>
      <c r="T692" s="69"/>
      <c r="U692" s="69"/>
      <c r="V692" s="69"/>
      <c r="W692" s="69"/>
      <c r="X692" s="69"/>
      <c r="Y692" s="69"/>
      <c r="Z692" s="69"/>
      <c r="AA692" s="69"/>
      <c r="AB692" s="69"/>
      <c r="AG692"/>
      <c r="AP692"/>
      <c r="AR692"/>
      <c r="AS692" s="69"/>
      <c r="AT692" s="1"/>
    </row>
    <row r="693" spans="1:50" hidden="1" outlineLevel="1">
      <c r="A693" s="70" t="s">
        <v>2461</v>
      </c>
      <c r="B693" s="11" t="s">
        <v>1442</v>
      </c>
      <c r="C693" s="1">
        <f t="shared" ref="C693:C756" si="124">SUM(N693:AE693)</f>
        <v>7709</v>
      </c>
      <c r="D693" s="7">
        <f>IF(N693&gt;0, RANK(N693,(N693:P693,Q693:AE693)),0)</f>
        <v>1</v>
      </c>
      <c r="E693" s="7">
        <f>IF(O693&gt;0,RANK(O693,(N693:P693,Q693:AE693)),0)</f>
        <v>2</v>
      </c>
      <c r="F693" s="7">
        <f t="shared" ref="F693:F756" si="125">IF(P693&gt;0,RANK(P693,(N693:AE693)),0)</f>
        <v>0</v>
      </c>
      <c r="G693" s="1">
        <f t="shared" si="119"/>
        <v>745</v>
      </c>
      <c r="H693" s="2">
        <f t="shared" si="118"/>
        <v>9.6640290569464257E-2</v>
      </c>
      <c r="I693" s="8"/>
      <c r="J693" s="2">
        <f t="shared" ref="J693:J756" si="126">IF(C693=0,"-",N693/C693)</f>
        <v>0.54377999740562977</v>
      </c>
      <c r="K693" s="2">
        <f t="shared" ref="K693:K756" si="127">IF(C693=0,"-",O693/C693)</f>
        <v>0.4471397068361655</v>
      </c>
      <c r="L693" s="2">
        <f t="shared" ref="L693:L756" si="128">IF(C693=0,"-",P693/C693)</f>
        <v>0</v>
      </c>
      <c r="M693" s="2">
        <f t="shared" ref="M693:M756" si="129">IF(C693=0,"-",(1-J693-K693-L693))</f>
        <v>9.0802957582047372E-3</v>
      </c>
      <c r="N693" s="1">
        <v>4192</v>
      </c>
      <c r="O693" s="1">
        <v>3447</v>
      </c>
      <c r="P693" s="1">
        <v>0</v>
      </c>
      <c r="Q693" s="1">
        <v>33</v>
      </c>
      <c r="R693" s="1"/>
      <c r="S693" s="1">
        <v>13</v>
      </c>
      <c r="T693" s="1"/>
      <c r="U693" s="1"/>
      <c r="V693" s="1"/>
      <c r="W693" s="1">
        <v>24</v>
      </c>
      <c r="X693" s="1"/>
      <c r="Y693" s="1"/>
      <c r="Z693" s="1"/>
      <c r="AA693" s="1"/>
      <c r="AB693" s="1"/>
      <c r="AG693" t="str">
        <f t="shared" si="121"/>
        <v>Abington</v>
      </c>
      <c r="AH693" t="s">
        <v>4072</v>
      </c>
      <c r="AI693">
        <v>10</v>
      </c>
      <c r="AJ693" s="7">
        <v>267</v>
      </c>
      <c r="AL693" s="7" t="s">
        <v>5014</v>
      </c>
      <c r="AM693" t="s">
        <v>4351</v>
      </c>
      <c r="AN693" t="s">
        <v>3632</v>
      </c>
      <c r="AO693" t="s">
        <v>1702</v>
      </c>
      <c r="AP693" t="str">
        <f t="shared" ref="AP693:AP756" si="130">AL693&amp;AM693</f>
        <v>25023</v>
      </c>
      <c r="AQ693" t="s">
        <v>2389</v>
      </c>
      <c r="AR693" t="str">
        <f t="shared" si="120"/>
        <v>2500170</v>
      </c>
      <c r="AS693" s="1">
        <v>22</v>
      </c>
      <c r="AT693" s="1">
        <v>4</v>
      </c>
      <c r="AV693">
        <v>10.17</v>
      </c>
      <c r="AW693">
        <v>0.22</v>
      </c>
      <c r="AX693">
        <v>9.94</v>
      </c>
    </row>
    <row r="694" spans="1:50" hidden="1" outlineLevel="1">
      <c r="A694" s="70" t="s">
        <v>2462</v>
      </c>
      <c r="B694" s="11" t="s">
        <v>1442</v>
      </c>
      <c r="C694" s="1">
        <f t="shared" si="124"/>
        <v>10738</v>
      </c>
      <c r="D694" s="7">
        <f>IF(N694&gt;0, RANK(N694,(N694:P694,Q694:AE694)),0)</f>
        <v>1</v>
      </c>
      <c r="E694" s="7">
        <f>IF(O694&gt;0,RANK(O694,(N694:P694,Q694:AE694)),0)</f>
        <v>2</v>
      </c>
      <c r="F694" s="7">
        <f t="shared" si="125"/>
        <v>6</v>
      </c>
      <c r="G694" s="1">
        <f t="shared" si="119"/>
        <v>3578</v>
      </c>
      <c r="H694" s="2">
        <f t="shared" si="118"/>
        <v>0.33320916371763831</v>
      </c>
      <c r="I694" s="8"/>
      <c r="J694" s="2">
        <f t="shared" si="126"/>
        <v>0.65775749674054762</v>
      </c>
      <c r="K694" s="2">
        <f t="shared" si="127"/>
        <v>0.32454833302290931</v>
      </c>
      <c r="L694" s="2">
        <f t="shared" si="128"/>
        <v>1.3969081765691936E-3</v>
      </c>
      <c r="M694" s="2">
        <f t="shared" si="129"/>
        <v>1.629726205997388E-2</v>
      </c>
      <c r="N694" s="1">
        <v>7063</v>
      </c>
      <c r="O694" s="1">
        <v>3485</v>
      </c>
      <c r="P694" s="1">
        <v>15</v>
      </c>
      <c r="Q694" s="1">
        <v>86</v>
      </c>
      <c r="R694" s="1"/>
      <c r="S694" s="1">
        <v>41</v>
      </c>
      <c r="T694" s="1"/>
      <c r="U694" s="1"/>
      <c r="V694" s="1"/>
      <c r="W694" s="1">
        <v>48</v>
      </c>
      <c r="X694" s="1"/>
      <c r="Y694" s="1"/>
      <c r="Z694" s="1"/>
      <c r="AA694" s="1"/>
      <c r="AB694" s="1"/>
      <c r="AG694" t="str">
        <f t="shared" si="121"/>
        <v>Acton</v>
      </c>
      <c r="AH694" t="s">
        <v>4409</v>
      </c>
      <c r="AI694">
        <v>5</v>
      </c>
      <c r="AJ694" s="7">
        <v>99</v>
      </c>
      <c r="AL694" s="7" t="s">
        <v>5014</v>
      </c>
      <c r="AM694" t="s">
        <v>4671</v>
      </c>
      <c r="AN694" t="s">
        <v>3632</v>
      </c>
      <c r="AO694" t="s">
        <v>1391</v>
      </c>
      <c r="AP694" t="str">
        <f t="shared" si="130"/>
        <v>25017</v>
      </c>
      <c r="AQ694" t="s">
        <v>2389</v>
      </c>
      <c r="AR694" t="str">
        <f t="shared" si="120"/>
        <v>2500380</v>
      </c>
      <c r="AS694" s="1">
        <v>61</v>
      </c>
      <c r="AT694" s="1">
        <v>6</v>
      </c>
      <c r="AV694">
        <v>20.28</v>
      </c>
      <c r="AW694">
        <v>0.31</v>
      </c>
      <c r="AX694">
        <v>19.97</v>
      </c>
    </row>
    <row r="695" spans="1:50" hidden="1" outlineLevel="1">
      <c r="A695" s="70" t="s">
        <v>1069</v>
      </c>
      <c r="B695" s="11" t="s">
        <v>1442</v>
      </c>
      <c r="C695" s="1">
        <f t="shared" si="124"/>
        <v>5535</v>
      </c>
      <c r="D695" s="7">
        <f>IF(N695&gt;0, RANK(N695,(N695:P695,Q695:AE695)),0)</f>
        <v>1</v>
      </c>
      <c r="E695" s="7">
        <f>IF(O695&gt;0,RANK(O695,(N695:P695,Q695:AE695)),0)</f>
        <v>2</v>
      </c>
      <c r="F695" s="7">
        <f t="shared" si="125"/>
        <v>6</v>
      </c>
      <c r="G695" s="1">
        <f t="shared" si="119"/>
        <v>2093</v>
      </c>
      <c r="H695" s="2">
        <f t="shared" si="118"/>
        <v>0.37813911472448059</v>
      </c>
      <c r="I695" s="8"/>
      <c r="J695" s="2">
        <f t="shared" si="126"/>
        <v>0.68473351400180671</v>
      </c>
      <c r="K695" s="2">
        <f t="shared" si="127"/>
        <v>0.30659439927732612</v>
      </c>
      <c r="L695" s="2">
        <f t="shared" si="128"/>
        <v>1.2646793134598012E-3</v>
      </c>
      <c r="M695" s="2">
        <f t="shared" si="129"/>
        <v>7.4074074074073661E-3</v>
      </c>
      <c r="N695" s="1">
        <v>3790</v>
      </c>
      <c r="O695" s="1">
        <v>1697</v>
      </c>
      <c r="P695" s="1">
        <v>7</v>
      </c>
      <c r="Q695" s="1">
        <v>16</v>
      </c>
      <c r="R695" s="1"/>
      <c r="S695" s="1">
        <v>16</v>
      </c>
      <c r="T695" s="1"/>
      <c r="U695" s="1"/>
      <c r="V695" s="1"/>
      <c r="W695" s="1">
        <v>9</v>
      </c>
      <c r="X695" s="1"/>
      <c r="Y695" s="1"/>
      <c r="Z695" s="1"/>
      <c r="AA695" s="1"/>
      <c r="AB695" s="1"/>
      <c r="AG695" t="str">
        <f t="shared" si="121"/>
        <v>Acushnet</v>
      </c>
      <c r="AH695" t="s">
        <v>2218</v>
      </c>
      <c r="AI695">
        <v>4</v>
      </c>
      <c r="AJ695" s="7">
        <v>331</v>
      </c>
      <c r="AL695" s="7" t="s">
        <v>5014</v>
      </c>
      <c r="AM695" t="s">
        <v>3632</v>
      </c>
      <c r="AN695" t="s">
        <v>3632</v>
      </c>
      <c r="AO695" t="s">
        <v>1392</v>
      </c>
      <c r="AP695" t="str">
        <f t="shared" si="130"/>
        <v>25005</v>
      </c>
      <c r="AQ695" t="s">
        <v>2389</v>
      </c>
      <c r="AR695" t="str">
        <f t="shared" si="120"/>
        <v>2500520</v>
      </c>
      <c r="AS695" s="1">
        <v>39</v>
      </c>
      <c r="AT695" s="1">
        <v>3</v>
      </c>
      <c r="AV695">
        <v>18.920000000000002</v>
      </c>
      <c r="AW695">
        <v>0.46</v>
      </c>
      <c r="AX695">
        <v>18.45</v>
      </c>
    </row>
    <row r="696" spans="1:50" hidden="1" outlineLevel="1">
      <c r="A696" s="70" t="s">
        <v>2827</v>
      </c>
      <c r="B696" s="11" t="s">
        <v>1442</v>
      </c>
      <c r="C696" s="1">
        <f t="shared" si="124"/>
        <v>4062</v>
      </c>
      <c r="D696" s="7">
        <f>IF(N696&gt;0, RANK(N696,(N696:P696,Q696:AE696)),0)</f>
        <v>1</v>
      </c>
      <c r="E696" s="7">
        <f>IF(O696&gt;0,RANK(O696,(N696:P696,Q696:AE696)),0)</f>
        <v>2</v>
      </c>
      <c r="F696" s="7">
        <f t="shared" si="125"/>
        <v>5</v>
      </c>
      <c r="G696" s="1">
        <f t="shared" si="119"/>
        <v>2073</v>
      </c>
      <c r="H696" s="2">
        <f t="shared" si="118"/>
        <v>0.51033973412112255</v>
      </c>
      <c r="I696" s="8"/>
      <c r="J696" s="2">
        <f t="shared" si="126"/>
        <v>0.74987690792712947</v>
      </c>
      <c r="K696" s="2">
        <f t="shared" si="127"/>
        <v>0.23953717380600689</v>
      </c>
      <c r="L696" s="2">
        <f t="shared" si="128"/>
        <v>1.9694731659281144E-3</v>
      </c>
      <c r="M696" s="2">
        <f t="shared" si="129"/>
        <v>8.6164451009355277E-3</v>
      </c>
      <c r="N696" s="1">
        <v>3046</v>
      </c>
      <c r="O696" s="1">
        <v>973</v>
      </c>
      <c r="P696" s="1">
        <v>8</v>
      </c>
      <c r="Q696" s="1">
        <v>17</v>
      </c>
      <c r="R696" s="1"/>
      <c r="S696" s="1">
        <v>13</v>
      </c>
      <c r="T696" s="1"/>
      <c r="U696" s="1"/>
      <c r="V696" s="1"/>
      <c r="W696" s="1">
        <v>5</v>
      </c>
      <c r="X696" s="1"/>
      <c r="Y696" s="1"/>
      <c r="Z696" s="1"/>
      <c r="AA696" s="1"/>
      <c r="AB696" s="1"/>
      <c r="AG696" t="str">
        <f t="shared" si="121"/>
        <v>Adams</v>
      </c>
      <c r="AH696" t="s">
        <v>3888</v>
      </c>
      <c r="AI696">
        <v>1</v>
      </c>
      <c r="AJ696" s="7">
        <v>47</v>
      </c>
      <c r="AL696" s="7" t="s">
        <v>5014</v>
      </c>
      <c r="AM696" t="s">
        <v>3989</v>
      </c>
      <c r="AN696" t="s">
        <v>3632</v>
      </c>
      <c r="AO696" t="s">
        <v>1393</v>
      </c>
      <c r="AP696" t="str">
        <f t="shared" si="130"/>
        <v>25003</v>
      </c>
      <c r="AQ696" t="s">
        <v>2389</v>
      </c>
      <c r="AR696" t="str">
        <f t="shared" si="120"/>
        <v>2500555</v>
      </c>
      <c r="AS696" s="1">
        <v>11</v>
      </c>
      <c r="AT696" s="1">
        <v>5</v>
      </c>
      <c r="AV696">
        <v>22.94</v>
      </c>
      <c r="AW696">
        <v>0</v>
      </c>
      <c r="AX696">
        <v>22.94</v>
      </c>
    </row>
    <row r="697" spans="1:50" hidden="1" outlineLevel="1">
      <c r="A697" s="70" t="s">
        <v>1070</v>
      </c>
      <c r="B697" s="11" t="s">
        <v>1442</v>
      </c>
      <c r="C697" s="1">
        <f t="shared" si="124"/>
        <v>13776</v>
      </c>
      <c r="D697" s="7">
        <f>IF(N697&gt;0, RANK(N697,(N697:P697,Q697:AE697)),0)</f>
        <v>1</v>
      </c>
      <c r="E697" s="7">
        <f>IF(O697&gt;0,RANK(O697,(N697:P697,Q697:AE697)),0)</f>
        <v>2</v>
      </c>
      <c r="F697" s="7">
        <f t="shared" si="125"/>
        <v>0</v>
      </c>
      <c r="G697" s="1">
        <f t="shared" si="119"/>
        <v>1734</v>
      </c>
      <c r="H697" s="2">
        <f t="shared" si="118"/>
        <v>0.12587108013937282</v>
      </c>
      <c r="I697" s="8"/>
      <c r="J697" s="2">
        <f t="shared" si="126"/>
        <v>0.5582897793263647</v>
      </c>
      <c r="K697" s="2">
        <f t="shared" si="127"/>
        <v>0.43241869918699188</v>
      </c>
      <c r="L697" s="2">
        <f t="shared" si="128"/>
        <v>0</v>
      </c>
      <c r="M697" s="2">
        <f t="shared" si="129"/>
        <v>9.291521486643417E-3</v>
      </c>
      <c r="N697" s="1">
        <v>7691</v>
      </c>
      <c r="O697" s="1">
        <v>5957</v>
      </c>
      <c r="P697" s="1">
        <v>0</v>
      </c>
      <c r="Q697" s="1">
        <v>58</v>
      </c>
      <c r="R697" s="1"/>
      <c r="S697" s="1">
        <v>35</v>
      </c>
      <c r="T697" s="1"/>
      <c r="U697" s="1"/>
      <c r="V697" s="1"/>
      <c r="W697" s="1">
        <v>35</v>
      </c>
      <c r="X697" s="1"/>
      <c r="Y697" s="1"/>
      <c r="Z697" s="1"/>
      <c r="AA697" s="1"/>
      <c r="AB697" s="1"/>
      <c r="AG697" t="str">
        <f t="shared" si="121"/>
        <v>Agawam</v>
      </c>
      <c r="AH697" t="s">
        <v>2897</v>
      </c>
      <c r="AI697">
        <v>2</v>
      </c>
      <c r="AJ697" s="7">
        <v>278</v>
      </c>
      <c r="AL697" s="7" t="s">
        <v>5014</v>
      </c>
      <c r="AM697" t="s">
        <v>3235</v>
      </c>
      <c r="AN697" t="s">
        <v>3632</v>
      </c>
      <c r="AO697" t="s">
        <v>1394</v>
      </c>
      <c r="AP697" t="str">
        <f t="shared" si="130"/>
        <v>25013</v>
      </c>
      <c r="AQ697" t="s">
        <v>4593</v>
      </c>
      <c r="AR697" t="str">
        <f t="shared" si="120"/>
        <v>2500765</v>
      </c>
      <c r="AS697" s="1">
        <v>255</v>
      </c>
      <c r="AT697" s="1">
        <v>8</v>
      </c>
      <c r="AV697">
        <v>24.23</v>
      </c>
      <c r="AW697">
        <v>0.99</v>
      </c>
      <c r="AX697">
        <v>23.24</v>
      </c>
    </row>
    <row r="698" spans="1:50" hidden="1" outlineLevel="1">
      <c r="A698" s="70" t="s">
        <v>1388</v>
      </c>
      <c r="B698" s="11" t="s">
        <v>1442</v>
      </c>
      <c r="C698" s="1">
        <f t="shared" si="124"/>
        <v>303</v>
      </c>
      <c r="D698" s="7">
        <f>IF(N698&gt;0, RANK(N698,(N698:P698,Q698:AE698)),0)</f>
        <v>1</v>
      </c>
      <c r="E698" s="7">
        <f>IF(O698&gt;0,RANK(O698,(N698:P698,Q698:AE698)),0)</f>
        <v>2</v>
      </c>
      <c r="F698" s="7">
        <f t="shared" si="125"/>
        <v>4</v>
      </c>
      <c r="G698" s="1">
        <f t="shared" si="119"/>
        <v>119</v>
      </c>
      <c r="H698" s="2">
        <f t="shared" si="118"/>
        <v>0.39273927392739272</v>
      </c>
      <c r="I698" s="8"/>
      <c r="J698" s="2">
        <f t="shared" si="126"/>
        <v>0.68646864686468645</v>
      </c>
      <c r="K698" s="2">
        <f t="shared" si="127"/>
        <v>0.29372937293729373</v>
      </c>
      <c r="L698" s="2">
        <f t="shared" si="128"/>
        <v>6.6006600660066007E-3</v>
      </c>
      <c r="M698" s="2">
        <f t="shared" si="129"/>
        <v>1.3201320132013219E-2</v>
      </c>
      <c r="N698" s="1">
        <v>208</v>
      </c>
      <c r="O698" s="1">
        <v>89</v>
      </c>
      <c r="P698" s="1">
        <v>2</v>
      </c>
      <c r="Q698" s="1">
        <v>3</v>
      </c>
      <c r="R698" s="1"/>
      <c r="S698" s="1">
        <v>1</v>
      </c>
      <c r="T698" s="1"/>
      <c r="U698" s="1"/>
      <c r="V698" s="1"/>
      <c r="W698" s="1">
        <v>0</v>
      </c>
      <c r="X698" s="1"/>
      <c r="Y698" s="1"/>
      <c r="Z698" s="1"/>
      <c r="AA698" s="1"/>
      <c r="AB698" s="1"/>
      <c r="AG698" t="str">
        <f t="shared" si="121"/>
        <v>Alford</v>
      </c>
      <c r="AH698" t="s">
        <v>3888</v>
      </c>
      <c r="AI698">
        <v>1</v>
      </c>
      <c r="AJ698" s="7">
        <v>199</v>
      </c>
      <c r="AL698" s="7" t="s">
        <v>5014</v>
      </c>
      <c r="AM698" t="s">
        <v>3989</v>
      </c>
      <c r="AN698" t="s">
        <v>1399</v>
      </c>
      <c r="AO698" t="s">
        <v>435</v>
      </c>
      <c r="AP698" t="str">
        <f t="shared" si="130"/>
        <v>25003</v>
      </c>
      <c r="AQ698" t="s">
        <v>2389</v>
      </c>
      <c r="AR698" t="str">
        <f t="shared" si="120"/>
        <v>2500975</v>
      </c>
      <c r="AS698" s="1">
        <v>0</v>
      </c>
      <c r="AT698" s="1">
        <v>1</v>
      </c>
      <c r="AV698">
        <v>11.56</v>
      </c>
      <c r="AW698">
        <v>0</v>
      </c>
      <c r="AX698">
        <v>11.56</v>
      </c>
    </row>
    <row r="699" spans="1:50" hidden="1" outlineLevel="1">
      <c r="A699" s="70" t="s">
        <v>1389</v>
      </c>
      <c r="B699" s="11" t="s">
        <v>1442</v>
      </c>
      <c r="C699" s="1">
        <f t="shared" si="124"/>
        <v>7913</v>
      </c>
      <c r="D699" s="7">
        <f>IF(N699&gt;0, RANK(N699,(N699:P699,Q699:AE699)),0)</f>
        <v>1</v>
      </c>
      <c r="E699" s="7">
        <f>IF(O699&gt;0,RANK(O699,(N699:P699,Q699:AE699)),0)</f>
        <v>2</v>
      </c>
      <c r="F699" s="7">
        <f t="shared" si="125"/>
        <v>5</v>
      </c>
      <c r="G699" s="1">
        <f t="shared" si="119"/>
        <v>1361</v>
      </c>
      <c r="H699" s="2">
        <f t="shared" si="118"/>
        <v>0.17199545052445342</v>
      </c>
      <c r="I699" s="8"/>
      <c r="J699" s="2">
        <f t="shared" si="126"/>
        <v>0.57993175786680151</v>
      </c>
      <c r="K699" s="2">
        <f t="shared" si="127"/>
        <v>0.40793630734234804</v>
      </c>
      <c r="L699" s="2">
        <f t="shared" si="128"/>
        <v>1.7692404903323644E-3</v>
      </c>
      <c r="M699" s="2">
        <f t="shared" si="129"/>
        <v>1.0362694300518087E-2</v>
      </c>
      <c r="N699" s="1">
        <v>4589</v>
      </c>
      <c r="O699" s="1">
        <v>3228</v>
      </c>
      <c r="P699" s="1">
        <v>14</v>
      </c>
      <c r="Q699" s="1">
        <v>49</v>
      </c>
      <c r="R699" s="1"/>
      <c r="S699" s="1">
        <v>22</v>
      </c>
      <c r="T699" s="1"/>
      <c r="U699" s="1"/>
      <c r="V699" s="1"/>
      <c r="W699" s="1">
        <v>11</v>
      </c>
      <c r="X699" s="1"/>
      <c r="Y699" s="1"/>
      <c r="Z699" s="1"/>
      <c r="AA699" s="1"/>
      <c r="AB699" s="1"/>
      <c r="AG699" t="str">
        <f t="shared" si="121"/>
        <v>Amesbury</v>
      </c>
      <c r="AH699" t="s">
        <v>3273</v>
      </c>
      <c r="AI699">
        <v>6</v>
      </c>
      <c r="AJ699" s="7">
        <v>1</v>
      </c>
      <c r="AL699" s="7" t="s">
        <v>5014</v>
      </c>
      <c r="AM699" t="s">
        <v>3218</v>
      </c>
      <c r="AN699" t="s">
        <v>3632</v>
      </c>
      <c r="AO699" t="s">
        <v>436</v>
      </c>
      <c r="AP699" t="str">
        <f t="shared" si="130"/>
        <v>25009</v>
      </c>
      <c r="AQ699" t="s">
        <v>4593</v>
      </c>
      <c r="AR699" t="str">
        <f t="shared" si="120"/>
        <v>2501185</v>
      </c>
      <c r="AS699" s="1">
        <v>24</v>
      </c>
      <c r="AT699" s="1">
        <v>6</v>
      </c>
      <c r="AV699">
        <v>13.65</v>
      </c>
      <c r="AW699">
        <v>1.24</v>
      </c>
      <c r="AX699">
        <v>12.4</v>
      </c>
    </row>
    <row r="700" spans="1:50" hidden="1" outlineLevel="1">
      <c r="A700" s="70" t="s">
        <v>2335</v>
      </c>
      <c r="B700" s="11" t="s">
        <v>1442</v>
      </c>
      <c r="C700" s="1">
        <f t="shared" si="124"/>
        <v>11557</v>
      </c>
      <c r="D700" s="7">
        <f>IF(N700&gt;0, RANK(N700,(N700:P700,Q700:AE700)),0)</f>
        <v>1</v>
      </c>
      <c r="E700" s="7">
        <f>IF(O700&gt;0,RANK(O700,(N700:P700,Q700:AE700)),0)</f>
        <v>2</v>
      </c>
      <c r="F700" s="7">
        <f t="shared" si="125"/>
        <v>4</v>
      </c>
      <c r="G700" s="1">
        <f t="shared" si="119"/>
        <v>8279</v>
      </c>
      <c r="H700" s="2">
        <f t="shared" si="118"/>
        <v>0.71636237777970058</v>
      </c>
      <c r="I700" s="8"/>
      <c r="J700" s="2">
        <f t="shared" si="126"/>
        <v>0.84321190620403219</v>
      </c>
      <c r="K700" s="2">
        <f t="shared" si="127"/>
        <v>0.12684952842433159</v>
      </c>
      <c r="L700" s="2">
        <f t="shared" si="128"/>
        <v>7.0952669377866229E-3</v>
      </c>
      <c r="M700" s="2">
        <f t="shared" si="129"/>
        <v>2.28432984338496E-2</v>
      </c>
      <c r="N700" s="1">
        <v>9745</v>
      </c>
      <c r="O700" s="1">
        <v>1466</v>
      </c>
      <c r="P700" s="1">
        <v>82</v>
      </c>
      <c r="Q700" s="1">
        <v>63</v>
      </c>
      <c r="R700" s="1"/>
      <c r="S700" s="1">
        <v>178</v>
      </c>
      <c r="T700" s="1"/>
      <c r="U700" s="1"/>
      <c r="V700" s="1"/>
      <c r="W700" s="1">
        <v>23</v>
      </c>
      <c r="X700" s="1"/>
      <c r="Y700" s="1"/>
      <c r="Z700" s="1"/>
      <c r="AA700" s="1"/>
      <c r="AB700" s="1"/>
      <c r="AG700" t="str">
        <f t="shared" si="121"/>
        <v>Amherst</v>
      </c>
      <c r="AH700" t="s">
        <v>1569</v>
      </c>
      <c r="AI700">
        <v>1</v>
      </c>
      <c r="AJ700" s="7">
        <v>141</v>
      </c>
      <c r="AL700" s="7" t="s">
        <v>5014</v>
      </c>
      <c r="AM700" t="s">
        <v>4670</v>
      </c>
      <c r="AN700" t="s">
        <v>3632</v>
      </c>
      <c r="AO700" t="s">
        <v>1766</v>
      </c>
      <c r="AP700" t="str">
        <f t="shared" si="130"/>
        <v>25015</v>
      </c>
      <c r="AQ700" t="s">
        <v>2389</v>
      </c>
      <c r="AR700" t="str">
        <f t="shared" si="120"/>
        <v>2501325</v>
      </c>
      <c r="AS700" s="1">
        <v>35</v>
      </c>
      <c r="AT700" s="1">
        <v>10</v>
      </c>
      <c r="AV700">
        <v>27.76</v>
      </c>
      <c r="AW700">
        <v>0.04</v>
      </c>
      <c r="AX700">
        <v>27.72</v>
      </c>
    </row>
    <row r="701" spans="1:50" hidden="1" outlineLevel="1">
      <c r="A701" s="70" t="s">
        <v>3369</v>
      </c>
      <c r="B701" s="11" t="s">
        <v>1442</v>
      </c>
      <c r="C701" s="1">
        <f t="shared" si="124"/>
        <v>17363</v>
      </c>
      <c r="D701" s="7">
        <f>IF(N701&gt;0, RANK(N701,(N701:P701,Q701:AE701)),0)</f>
        <v>1</v>
      </c>
      <c r="E701" s="7">
        <f>IF(O701&gt;0,RANK(O701,(N701:P701,Q701:AE701)),0)</f>
        <v>2</v>
      </c>
      <c r="F701" s="7">
        <f t="shared" si="125"/>
        <v>5</v>
      </c>
      <c r="G701" s="1">
        <f t="shared" si="119"/>
        <v>1298</v>
      </c>
      <c r="H701" s="2">
        <f t="shared" si="118"/>
        <v>7.4756666474687553E-2</v>
      </c>
      <c r="I701" s="8"/>
      <c r="J701" s="2">
        <f t="shared" si="126"/>
        <v>0.53015031964522263</v>
      </c>
      <c r="K701" s="2">
        <f t="shared" si="127"/>
        <v>0.45539365317053504</v>
      </c>
      <c r="L701" s="2">
        <f t="shared" si="128"/>
        <v>2.9372804238898807E-3</v>
      </c>
      <c r="M701" s="2">
        <f t="shared" si="129"/>
        <v>1.1518746760352446E-2</v>
      </c>
      <c r="N701" s="1">
        <v>9205</v>
      </c>
      <c r="O701" s="1">
        <v>7907</v>
      </c>
      <c r="P701" s="1">
        <v>51</v>
      </c>
      <c r="Q701" s="1">
        <v>106</v>
      </c>
      <c r="R701" s="1"/>
      <c r="S701" s="1">
        <v>61</v>
      </c>
      <c r="T701" s="1"/>
      <c r="U701" s="1"/>
      <c r="V701" s="1"/>
      <c r="W701" s="1">
        <v>33</v>
      </c>
      <c r="X701" s="1"/>
      <c r="Y701" s="1"/>
      <c r="Z701" s="1"/>
      <c r="AA701" s="1"/>
      <c r="AB701" s="1"/>
      <c r="AG701" t="str">
        <f t="shared" si="121"/>
        <v>Andover</v>
      </c>
      <c r="AH701" t="s">
        <v>3273</v>
      </c>
      <c r="AI701">
        <v>5</v>
      </c>
      <c r="AJ701" s="7">
        <v>36</v>
      </c>
      <c r="AL701" s="7" t="s">
        <v>5014</v>
      </c>
      <c r="AM701" t="s">
        <v>3218</v>
      </c>
      <c r="AN701" t="s">
        <v>1399</v>
      </c>
      <c r="AO701" t="s">
        <v>1767</v>
      </c>
      <c r="AP701" t="str">
        <f t="shared" si="130"/>
        <v>25009</v>
      </c>
      <c r="AQ701" t="s">
        <v>2389</v>
      </c>
      <c r="AR701" t="str">
        <f t="shared" si="120"/>
        <v>2501465</v>
      </c>
      <c r="AS701" s="1">
        <v>47</v>
      </c>
      <c r="AT701" s="1">
        <v>9</v>
      </c>
      <c r="AV701">
        <v>32.119999999999997</v>
      </c>
      <c r="AW701">
        <v>1.1200000000000001</v>
      </c>
      <c r="AX701">
        <v>31.01</v>
      </c>
    </row>
    <row r="702" spans="1:50" hidden="1" outlineLevel="1">
      <c r="A702" s="70" t="s">
        <v>4870</v>
      </c>
      <c r="B702" s="11" t="s">
        <v>1442</v>
      </c>
      <c r="C702" s="1">
        <f t="shared" si="124"/>
        <v>296</v>
      </c>
      <c r="D702" s="7">
        <f>IF(N702&gt;0, RANK(N702,(N702:P702,Q702:AE702)),0)</f>
        <v>1</v>
      </c>
      <c r="E702" s="7">
        <f>IF(O702&gt;0,RANK(O702,(N702:P702,Q702:AE702)),0)</f>
        <v>2</v>
      </c>
      <c r="F702" s="7">
        <f t="shared" si="125"/>
        <v>4</v>
      </c>
      <c r="G702" s="1">
        <f t="shared" si="119"/>
        <v>248</v>
      </c>
      <c r="H702" s="2">
        <f t="shared" si="118"/>
        <v>0.83783783783783783</v>
      </c>
      <c r="I702" s="8"/>
      <c r="J702" s="2">
        <f t="shared" si="126"/>
        <v>0.91216216216216217</v>
      </c>
      <c r="K702" s="2">
        <f t="shared" si="127"/>
        <v>7.4324324324324328E-2</v>
      </c>
      <c r="L702" s="2">
        <f t="shared" si="128"/>
        <v>3.3783783783783786E-3</v>
      </c>
      <c r="M702" s="2">
        <f t="shared" si="129"/>
        <v>1.0135135135135122E-2</v>
      </c>
      <c r="N702" s="1">
        <v>270</v>
      </c>
      <c r="O702" s="1">
        <v>22</v>
      </c>
      <c r="P702" s="1">
        <v>1</v>
      </c>
      <c r="Q702" s="1">
        <v>1</v>
      </c>
      <c r="R702" s="1"/>
      <c r="S702" s="1">
        <v>2</v>
      </c>
      <c r="T702" s="1"/>
      <c r="U702" s="1"/>
      <c r="V702" s="1"/>
      <c r="W702" s="1">
        <v>0</v>
      </c>
      <c r="X702" s="1"/>
      <c r="Y702" s="1"/>
      <c r="Z702" s="1"/>
      <c r="AA702" s="1"/>
      <c r="AB702" s="1"/>
      <c r="AG702" t="str">
        <f>A702</f>
        <v>Aquinnah</v>
      </c>
      <c r="AH702" t="s">
        <v>1610</v>
      </c>
      <c r="AI702">
        <v>10</v>
      </c>
      <c r="AJ702" s="7">
        <v>353</v>
      </c>
      <c r="AL702" s="7" t="s">
        <v>5014</v>
      </c>
      <c r="AM702" t="s">
        <v>2597</v>
      </c>
      <c r="AN702" t="s">
        <v>3989</v>
      </c>
      <c r="AO702" t="s">
        <v>1478</v>
      </c>
      <c r="AP702" t="str">
        <f t="shared" si="130"/>
        <v>25007</v>
      </c>
      <c r="AQ702" t="s">
        <v>2389</v>
      </c>
      <c r="AR702" t="str">
        <f t="shared" si="120"/>
        <v>2501585</v>
      </c>
      <c r="AS702" s="1">
        <v>0</v>
      </c>
      <c r="AT702" s="1">
        <v>1</v>
      </c>
      <c r="AV702">
        <v>40.770000000000003</v>
      </c>
      <c r="AW702">
        <v>35.409999999999997</v>
      </c>
      <c r="AX702">
        <v>5.36</v>
      </c>
    </row>
    <row r="703" spans="1:50" hidden="1" outlineLevel="1">
      <c r="A703" s="70" t="s">
        <v>2905</v>
      </c>
      <c r="B703" s="11" t="s">
        <v>1442</v>
      </c>
      <c r="C703" s="1">
        <f t="shared" si="124"/>
        <v>24733</v>
      </c>
      <c r="D703" s="7">
        <f>IF(N703&gt;0, RANK(N703,(N703:P703,Q703:AE703)),0)</f>
        <v>1</v>
      </c>
      <c r="E703" s="7">
        <f>IF(O703&gt;0,RANK(O703,(N703:P703,Q703:AE703)),0)</f>
        <v>2</v>
      </c>
      <c r="F703" s="7">
        <f t="shared" si="125"/>
        <v>6</v>
      </c>
      <c r="G703" s="1">
        <f t="shared" si="119"/>
        <v>11428</v>
      </c>
      <c r="H703" s="2">
        <f t="shared" si="118"/>
        <v>0.46205474467310881</v>
      </c>
      <c r="I703" s="8"/>
      <c r="J703" s="2">
        <f t="shared" si="126"/>
        <v>0.72195043059879516</v>
      </c>
      <c r="K703" s="2">
        <f t="shared" si="127"/>
        <v>0.25989568592568635</v>
      </c>
      <c r="L703" s="2">
        <f t="shared" si="128"/>
        <v>2.8706586342133991E-3</v>
      </c>
      <c r="M703" s="2">
        <f t="shared" si="129"/>
        <v>1.5283224841305097E-2</v>
      </c>
      <c r="N703" s="1">
        <v>17856</v>
      </c>
      <c r="O703" s="1">
        <v>6428</v>
      </c>
      <c r="P703" s="1">
        <v>71</v>
      </c>
      <c r="Q703" s="1">
        <v>162</v>
      </c>
      <c r="R703" s="1"/>
      <c r="S703" s="1">
        <v>137</v>
      </c>
      <c r="T703" s="1"/>
      <c r="U703" s="1"/>
      <c r="V703" s="1"/>
      <c r="W703" s="1">
        <v>79</v>
      </c>
      <c r="X703" s="1"/>
      <c r="Y703" s="1"/>
      <c r="Z703" s="1"/>
      <c r="AA703" s="1"/>
      <c r="AB703" s="1"/>
      <c r="AG703" t="str">
        <f t="shared" si="121"/>
        <v>Arlington</v>
      </c>
      <c r="AH703" t="s">
        <v>4409</v>
      </c>
      <c r="AI703">
        <v>7</v>
      </c>
      <c r="AJ703" s="7">
        <v>140</v>
      </c>
      <c r="AL703" s="7" t="s">
        <v>5014</v>
      </c>
      <c r="AM703" t="s">
        <v>4671</v>
      </c>
      <c r="AN703" t="s">
        <v>1399</v>
      </c>
      <c r="AO703" t="s">
        <v>1761</v>
      </c>
      <c r="AP703" t="str">
        <f t="shared" si="130"/>
        <v>25017</v>
      </c>
      <c r="AQ703" t="s">
        <v>2389</v>
      </c>
      <c r="AR703" t="str">
        <f t="shared" si="120"/>
        <v>2501605</v>
      </c>
      <c r="AS703" s="1">
        <v>72</v>
      </c>
      <c r="AT703" s="1">
        <v>21</v>
      </c>
      <c r="AV703">
        <v>5.51</v>
      </c>
      <c r="AW703">
        <v>0.33</v>
      </c>
      <c r="AX703">
        <v>5.18</v>
      </c>
    </row>
    <row r="704" spans="1:50" hidden="1" outlineLevel="1">
      <c r="A704" s="70" t="s">
        <v>1390</v>
      </c>
      <c r="B704" s="11" t="s">
        <v>1442</v>
      </c>
      <c r="C704" s="1">
        <f t="shared" si="124"/>
        <v>3119</v>
      </c>
      <c r="D704" s="7">
        <f>IF(N704&gt;0, RANK(N704,(N704:P704,Q704:AE704)),0)</f>
        <v>1</v>
      </c>
      <c r="E704" s="7">
        <f>IF(O704&gt;0,RANK(O704,(N704:P704,Q704:AE704)),0)</f>
        <v>2</v>
      </c>
      <c r="F704" s="7">
        <f t="shared" si="125"/>
        <v>5</v>
      </c>
      <c r="G704" s="1">
        <f t="shared" si="119"/>
        <v>228</v>
      </c>
      <c r="H704" s="2">
        <f t="shared" si="118"/>
        <v>7.3100352677140115E-2</v>
      </c>
      <c r="I704" s="8"/>
      <c r="J704" s="2">
        <f t="shared" si="126"/>
        <v>0.53029817249118305</v>
      </c>
      <c r="K704" s="2">
        <f t="shared" si="127"/>
        <v>0.45719781981404295</v>
      </c>
      <c r="L704" s="2">
        <f t="shared" si="128"/>
        <v>2.5649246553382495E-3</v>
      </c>
      <c r="M704" s="2">
        <f t="shared" si="129"/>
        <v>9.9390830394357511E-3</v>
      </c>
      <c r="N704" s="1">
        <v>1654</v>
      </c>
      <c r="O704" s="1">
        <v>1426</v>
      </c>
      <c r="P704" s="1">
        <v>8</v>
      </c>
      <c r="Q704" s="1">
        <v>13</v>
      </c>
      <c r="R704" s="1"/>
      <c r="S704" s="1">
        <v>13</v>
      </c>
      <c r="T704" s="1"/>
      <c r="U704" s="1"/>
      <c r="V704" s="1"/>
      <c r="W704" s="1">
        <v>5</v>
      </c>
      <c r="X704" s="1"/>
      <c r="Y704" s="1"/>
      <c r="Z704" s="1"/>
      <c r="AA704" s="1"/>
      <c r="AB704" s="1"/>
      <c r="AG704" t="str">
        <f t="shared" si="121"/>
        <v>Ashburnham</v>
      </c>
      <c r="AH704" s="11" t="s">
        <v>3600</v>
      </c>
      <c r="AI704" s="11">
        <v>1</v>
      </c>
      <c r="AJ704" s="7">
        <v>30</v>
      </c>
      <c r="AL704" s="7" t="s">
        <v>5014</v>
      </c>
      <c r="AM704" t="s">
        <v>3950</v>
      </c>
      <c r="AN704" t="s">
        <v>3632</v>
      </c>
      <c r="AO704" t="s">
        <v>2111</v>
      </c>
      <c r="AP704" t="str">
        <f t="shared" si="130"/>
        <v>25027</v>
      </c>
      <c r="AQ704" t="s">
        <v>2389</v>
      </c>
      <c r="AR704" t="str">
        <f t="shared" si="120"/>
        <v>2501885</v>
      </c>
      <c r="AS704" s="1">
        <v>7</v>
      </c>
      <c r="AT704" s="1">
        <v>1</v>
      </c>
      <c r="AV704">
        <v>41</v>
      </c>
      <c r="AW704">
        <v>2.33</v>
      </c>
      <c r="AX704">
        <v>38.67</v>
      </c>
    </row>
    <row r="705" spans="1:50" hidden="1" outlineLevel="1">
      <c r="A705" s="70" t="s">
        <v>1705</v>
      </c>
      <c r="B705" s="11" t="s">
        <v>1442</v>
      </c>
      <c r="C705" s="1">
        <f t="shared" si="124"/>
        <v>1749</v>
      </c>
      <c r="D705" s="7">
        <f>IF(N705&gt;0, RANK(N705,(N705:P705,Q705:AE705)),0)</f>
        <v>2</v>
      </c>
      <c r="E705" s="7">
        <f>IF(O705&gt;0,RANK(O705,(N705:P705,Q705:AE705)),0)</f>
        <v>1</v>
      </c>
      <c r="F705" s="7">
        <f t="shared" si="125"/>
        <v>5</v>
      </c>
      <c r="G705" s="1">
        <f t="shared" si="119"/>
        <v>62</v>
      </c>
      <c r="H705" s="2">
        <f t="shared" si="118"/>
        <v>3.5448827901658091E-2</v>
      </c>
      <c r="I705" s="8"/>
      <c r="J705" s="2">
        <f t="shared" si="126"/>
        <v>0.47398513436249284</v>
      </c>
      <c r="K705" s="2">
        <f t="shared" si="127"/>
        <v>0.50943396226415094</v>
      </c>
      <c r="L705" s="2">
        <f t="shared" si="128"/>
        <v>1.7152658662092624E-3</v>
      </c>
      <c r="M705" s="2">
        <f t="shared" si="129"/>
        <v>1.4865637507147008E-2</v>
      </c>
      <c r="N705" s="1">
        <v>829</v>
      </c>
      <c r="O705" s="1">
        <v>891</v>
      </c>
      <c r="P705" s="1">
        <v>3</v>
      </c>
      <c r="Q705" s="1">
        <v>10</v>
      </c>
      <c r="R705" s="1"/>
      <c r="S705" s="1">
        <v>14</v>
      </c>
      <c r="T705" s="1"/>
      <c r="U705" s="1"/>
      <c r="V705" s="1"/>
      <c r="W705" s="1">
        <v>2</v>
      </c>
      <c r="X705" s="1"/>
      <c r="Y705" s="1"/>
      <c r="Z705" s="1"/>
      <c r="AA705" s="1"/>
      <c r="AB705" s="1"/>
      <c r="AG705" t="str">
        <f t="shared" si="121"/>
        <v>Ashby</v>
      </c>
      <c r="AH705" t="s">
        <v>4409</v>
      </c>
      <c r="AI705">
        <v>1</v>
      </c>
      <c r="AJ705" s="7">
        <v>32</v>
      </c>
      <c r="AL705" s="7" t="s">
        <v>5014</v>
      </c>
      <c r="AM705" t="s">
        <v>4671</v>
      </c>
      <c r="AN705" t="s">
        <v>4670</v>
      </c>
      <c r="AO705" t="s">
        <v>1210</v>
      </c>
      <c r="AP705" t="str">
        <f t="shared" si="130"/>
        <v>25017</v>
      </c>
      <c r="AQ705" t="s">
        <v>2389</v>
      </c>
      <c r="AR705" t="str">
        <f t="shared" si="120"/>
        <v>2501955</v>
      </c>
      <c r="AS705" s="1">
        <v>2</v>
      </c>
      <c r="AT705" s="1">
        <v>1</v>
      </c>
      <c r="AV705">
        <v>24.17</v>
      </c>
      <c r="AW705">
        <v>0.37</v>
      </c>
      <c r="AX705">
        <v>23.8</v>
      </c>
    </row>
    <row r="706" spans="1:50" hidden="1" outlineLevel="1">
      <c r="A706" s="70" t="s">
        <v>2232</v>
      </c>
      <c r="B706" s="11" t="s">
        <v>1442</v>
      </c>
      <c r="C706" s="1">
        <f t="shared" si="124"/>
        <v>1095</v>
      </c>
      <c r="D706" s="7">
        <f>IF(N706&gt;0, RANK(N706,(N706:P706,Q706:AE706)),0)</f>
        <v>1</v>
      </c>
      <c r="E706" s="7">
        <f>IF(O706&gt;0,RANK(O706,(N706:P706,Q706:AE706)),0)</f>
        <v>2</v>
      </c>
      <c r="F706" s="7">
        <f t="shared" si="125"/>
        <v>0</v>
      </c>
      <c r="G706" s="1">
        <f t="shared" si="119"/>
        <v>603</v>
      </c>
      <c r="H706" s="2">
        <f t="shared" si="118"/>
        <v>0.55068493150684927</v>
      </c>
      <c r="I706" s="8"/>
      <c r="J706" s="2">
        <f t="shared" si="126"/>
        <v>0.76621004566210049</v>
      </c>
      <c r="K706" s="2">
        <f t="shared" si="127"/>
        <v>0.21552511415525114</v>
      </c>
      <c r="L706" s="2">
        <f t="shared" si="128"/>
        <v>0</v>
      </c>
      <c r="M706" s="2">
        <f t="shared" si="129"/>
        <v>1.8264840182648373E-2</v>
      </c>
      <c r="N706" s="1">
        <v>839</v>
      </c>
      <c r="O706" s="1">
        <v>236</v>
      </c>
      <c r="P706" s="1">
        <v>0</v>
      </c>
      <c r="Q706" s="1">
        <v>5</v>
      </c>
      <c r="R706" s="1"/>
      <c r="S706" s="1">
        <v>12</v>
      </c>
      <c r="T706" s="1"/>
      <c r="U706" s="1"/>
      <c r="V706" s="1"/>
      <c r="W706" s="1">
        <v>3</v>
      </c>
      <c r="X706" s="1"/>
      <c r="Y706" s="1"/>
      <c r="Z706" s="1"/>
      <c r="AA706" s="1"/>
      <c r="AB706" s="1"/>
      <c r="AG706" t="str">
        <f t="shared" si="121"/>
        <v>Ashfield</v>
      </c>
      <c r="AH706" t="s">
        <v>3082</v>
      </c>
      <c r="AI706">
        <v>1</v>
      </c>
      <c r="AJ706" s="7">
        <v>87</v>
      </c>
      <c r="AL706" s="7" t="s">
        <v>5014</v>
      </c>
      <c r="AM706" t="s">
        <v>3234</v>
      </c>
      <c r="AN706" t="s">
        <v>3632</v>
      </c>
      <c r="AO706" t="s">
        <v>1213</v>
      </c>
      <c r="AP706" t="str">
        <f t="shared" si="130"/>
        <v>25011</v>
      </c>
      <c r="AQ706" t="s">
        <v>2389</v>
      </c>
      <c r="AR706" t="str">
        <f t="shared" si="120"/>
        <v>2502095</v>
      </c>
      <c r="AS706" s="1">
        <v>9</v>
      </c>
      <c r="AT706" s="1">
        <v>1</v>
      </c>
      <c r="AV706">
        <v>40.42</v>
      </c>
      <c r="AW706">
        <v>0.12</v>
      </c>
      <c r="AX706">
        <v>40.299999999999997</v>
      </c>
    </row>
    <row r="707" spans="1:50" hidden="1" outlineLevel="1">
      <c r="A707" s="70" t="s">
        <v>3292</v>
      </c>
      <c r="B707" s="11" t="s">
        <v>1442</v>
      </c>
      <c r="C707" s="1">
        <f t="shared" si="124"/>
        <v>7860</v>
      </c>
      <c r="D707" s="7">
        <f>IF(N707&gt;0, RANK(N707,(N707:P707,Q707:AE707)),0)</f>
        <v>1</v>
      </c>
      <c r="E707" s="7">
        <f>IF(O707&gt;0,RANK(O707,(N707:P707,Q707:AE707)),0)</f>
        <v>2</v>
      </c>
      <c r="F707" s="7">
        <f t="shared" si="125"/>
        <v>6</v>
      </c>
      <c r="G707" s="1">
        <f t="shared" si="119"/>
        <v>1683</v>
      </c>
      <c r="H707" s="2">
        <f t="shared" ref="H707:H770" si="131">IF(C707&gt;0,G707/C707,0)</f>
        <v>0.21412213740458017</v>
      </c>
      <c r="I707" s="8"/>
      <c r="J707" s="2">
        <f t="shared" si="126"/>
        <v>0.60165394402035621</v>
      </c>
      <c r="K707" s="2">
        <f t="shared" si="127"/>
        <v>0.38753180661577608</v>
      </c>
      <c r="L707" s="2">
        <f t="shared" si="128"/>
        <v>1.3994910941475826E-3</v>
      </c>
      <c r="M707" s="2">
        <f t="shared" si="129"/>
        <v>9.4147582697201287E-3</v>
      </c>
      <c r="N707" s="1">
        <v>4729</v>
      </c>
      <c r="O707" s="1">
        <v>3046</v>
      </c>
      <c r="P707" s="1">
        <v>11</v>
      </c>
      <c r="Q707" s="1">
        <v>38</v>
      </c>
      <c r="R707" s="1"/>
      <c r="S707" s="1">
        <v>21</v>
      </c>
      <c r="T707" s="1"/>
      <c r="U707" s="1"/>
      <c r="V707" s="1"/>
      <c r="W707" s="1">
        <v>15</v>
      </c>
      <c r="X707" s="1"/>
      <c r="Y707" s="1"/>
      <c r="Z707" s="1"/>
      <c r="AA707" s="1"/>
      <c r="AB707" s="1"/>
      <c r="AG707" t="str">
        <f t="shared" si="121"/>
        <v>Ashland</v>
      </c>
      <c r="AH707" t="s">
        <v>4409</v>
      </c>
      <c r="AI707">
        <v>3</v>
      </c>
      <c r="AJ707" s="7">
        <v>201</v>
      </c>
      <c r="AL707" s="7" t="s">
        <v>5014</v>
      </c>
      <c r="AM707" t="s">
        <v>4671</v>
      </c>
      <c r="AN707" t="s">
        <v>3441</v>
      </c>
      <c r="AO707" t="s">
        <v>1214</v>
      </c>
      <c r="AP707" t="str">
        <f t="shared" si="130"/>
        <v>25017</v>
      </c>
      <c r="AQ707" t="s">
        <v>2389</v>
      </c>
      <c r="AR707" t="str">
        <f t="shared" si="120"/>
        <v>2502130</v>
      </c>
      <c r="AS707" s="1">
        <v>19</v>
      </c>
      <c r="AT707" s="1">
        <v>4</v>
      </c>
      <c r="AV707">
        <v>12.92</v>
      </c>
      <c r="AW707">
        <v>0.48</v>
      </c>
      <c r="AX707">
        <v>12.44</v>
      </c>
    </row>
    <row r="708" spans="1:50" hidden="1" outlineLevel="1">
      <c r="A708" s="70" t="s">
        <v>2233</v>
      </c>
      <c r="B708" s="11" t="s">
        <v>1442</v>
      </c>
      <c r="C708" s="1">
        <f t="shared" si="124"/>
        <v>4644</v>
      </c>
      <c r="D708" s="7">
        <f>IF(N708&gt;0, RANK(N708,(N708:P708,Q708:AE708)),0)</f>
        <v>1</v>
      </c>
      <c r="E708" s="7">
        <f>IF(O708&gt;0,RANK(O708,(N708:P708,Q708:AE708)),0)</f>
        <v>2</v>
      </c>
      <c r="F708" s="7">
        <f t="shared" si="125"/>
        <v>6</v>
      </c>
      <c r="G708" s="1">
        <f t="shared" ref="G708:G771" si="132">IF(C708&gt;0,MAX(N708:P708)-LARGE(N708:P708,2),0)</f>
        <v>380</v>
      </c>
      <c r="H708" s="2">
        <f t="shared" si="131"/>
        <v>8.1826012058570194E-2</v>
      </c>
      <c r="I708" s="8"/>
      <c r="J708" s="2">
        <f t="shared" si="126"/>
        <v>0.53294573643410847</v>
      </c>
      <c r="K708" s="2">
        <f t="shared" si="127"/>
        <v>0.45111972437553832</v>
      </c>
      <c r="L708" s="2">
        <f t="shared" si="128"/>
        <v>1.7226528854435831E-3</v>
      </c>
      <c r="M708" s="2">
        <f t="shared" si="129"/>
        <v>1.421188630490962E-2</v>
      </c>
      <c r="N708" s="1">
        <v>2475</v>
      </c>
      <c r="O708" s="1">
        <v>2095</v>
      </c>
      <c r="P708" s="1">
        <v>8</v>
      </c>
      <c r="Q708" s="1">
        <v>33</v>
      </c>
      <c r="R708" s="1"/>
      <c r="S708" s="1">
        <v>24</v>
      </c>
      <c r="T708" s="1"/>
      <c r="U708" s="1"/>
      <c r="V708" s="1"/>
      <c r="W708" s="1">
        <v>9</v>
      </c>
      <c r="X708" s="1"/>
      <c r="Y708" s="1"/>
      <c r="Z708" s="1"/>
      <c r="AA708" s="1"/>
      <c r="AB708" s="1"/>
      <c r="AG708" t="str">
        <f t="shared" si="121"/>
        <v>Athol</v>
      </c>
      <c r="AH708" s="11" t="s">
        <v>3600</v>
      </c>
      <c r="AI708" s="11">
        <v>1</v>
      </c>
      <c r="AJ708" s="7">
        <v>54</v>
      </c>
      <c r="AL708" s="7" t="s">
        <v>5014</v>
      </c>
      <c r="AM708" t="s">
        <v>3950</v>
      </c>
      <c r="AN708" t="s">
        <v>1399</v>
      </c>
      <c r="AO708" t="s">
        <v>1215</v>
      </c>
      <c r="AP708" t="str">
        <f t="shared" si="130"/>
        <v>25027</v>
      </c>
      <c r="AQ708" t="s">
        <v>2389</v>
      </c>
      <c r="AR708" t="str">
        <f t="shared" si="120"/>
        <v>2502480</v>
      </c>
      <c r="AS708" s="1">
        <v>13</v>
      </c>
      <c r="AT708" s="1">
        <v>3</v>
      </c>
      <c r="AV708">
        <v>33.39</v>
      </c>
      <c r="AW708">
        <v>0.82</v>
      </c>
      <c r="AX708">
        <v>32.57</v>
      </c>
    </row>
    <row r="709" spans="1:50" hidden="1" outlineLevel="1">
      <c r="A709" s="70" t="s">
        <v>2646</v>
      </c>
      <c r="B709" s="11" t="s">
        <v>1442</v>
      </c>
      <c r="C709" s="1">
        <f t="shared" si="124"/>
        <v>17842</v>
      </c>
      <c r="D709" s="7">
        <f>IF(N709&gt;0, RANK(N709,(N709:P709,Q709:AE709)),0)</f>
        <v>1</v>
      </c>
      <c r="E709" s="7">
        <f>IF(O709&gt;0,RANK(O709,(N709:P709,Q709:AE709)),0)</f>
        <v>2</v>
      </c>
      <c r="F709" s="7">
        <f t="shared" si="125"/>
        <v>5</v>
      </c>
      <c r="G709" s="1">
        <f t="shared" si="132"/>
        <v>2143</v>
      </c>
      <c r="H709" s="2">
        <f t="shared" si="131"/>
        <v>0.12010985315547584</v>
      </c>
      <c r="I709" s="8"/>
      <c r="J709" s="2">
        <f t="shared" si="126"/>
        <v>0.55246048649254564</v>
      </c>
      <c r="K709" s="2">
        <f t="shared" si="127"/>
        <v>0.43235063333706986</v>
      </c>
      <c r="L709" s="2">
        <f t="shared" si="128"/>
        <v>3.1947091133281021E-3</v>
      </c>
      <c r="M709" s="2">
        <f t="shared" si="129"/>
        <v>1.1994171057056397E-2</v>
      </c>
      <c r="N709" s="1">
        <v>9857</v>
      </c>
      <c r="O709" s="1">
        <v>7714</v>
      </c>
      <c r="P709" s="1">
        <v>57</v>
      </c>
      <c r="Q709" s="1">
        <v>112</v>
      </c>
      <c r="R709" s="1"/>
      <c r="S709" s="1">
        <v>59</v>
      </c>
      <c r="T709" s="1"/>
      <c r="U709" s="1"/>
      <c r="V709" s="1"/>
      <c r="W709" s="1">
        <v>43</v>
      </c>
      <c r="X709" s="1"/>
      <c r="Y709" s="1"/>
      <c r="Z709" s="1"/>
      <c r="AA709" s="1"/>
      <c r="AB709" s="1"/>
      <c r="AG709" t="str">
        <f t="shared" si="121"/>
        <v>Attleboro</v>
      </c>
      <c r="AH709" t="s">
        <v>2218</v>
      </c>
      <c r="AI709">
        <v>3</v>
      </c>
      <c r="AJ709" s="7">
        <v>310</v>
      </c>
      <c r="AL709" s="7" t="s">
        <v>5014</v>
      </c>
      <c r="AM709" t="s">
        <v>3632</v>
      </c>
      <c r="AN709" t="s">
        <v>1399</v>
      </c>
      <c r="AO709" t="s">
        <v>795</v>
      </c>
      <c r="AP709" t="str">
        <f t="shared" si="130"/>
        <v>25005</v>
      </c>
      <c r="AQ709" t="s">
        <v>4593</v>
      </c>
      <c r="AR709" t="str">
        <f t="shared" si="120"/>
        <v>2502690</v>
      </c>
      <c r="AS709" s="1">
        <v>42</v>
      </c>
      <c r="AT709" s="1">
        <v>12</v>
      </c>
      <c r="AV709">
        <v>28.28</v>
      </c>
      <c r="AW709">
        <v>0.77</v>
      </c>
      <c r="AX709">
        <v>27.51</v>
      </c>
    </row>
    <row r="710" spans="1:50" hidden="1" outlineLevel="1">
      <c r="A710" s="70" t="s">
        <v>4121</v>
      </c>
      <c r="B710" s="11" t="s">
        <v>1442</v>
      </c>
      <c r="C710" s="1">
        <f t="shared" si="124"/>
        <v>8816</v>
      </c>
      <c r="D710" s="7">
        <f>IF(N710&gt;0, RANK(N710,(N710:P710,Q710:AE710)),0)</f>
        <v>1</v>
      </c>
      <c r="E710" s="7">
        <f>IF(O710&gt;0,RANK(O710,(N710:P710,Q710:AE710)),0)</f>
        <v>2</v>
      </c>
      <c r="F710" s="7">
        <f t="shared" si="125"/>
        <v>6</v>
      </c>
      <c r="G710" s="1">
        <f t="shared" si="132"/>
        <v>1264</v>
      </c>
      <c r="H710" s="2">
        <f t="shared" si="131"/>
        <v>0.14337568058076225</v>
      </c>
      <c r="I710" s="8"/>
      <c r="J710" s="2">
        <f t="shared" si="126"/>
        <v>0.56737749546279492</v>
      </c>
      <c r="K710" s="2">
        <f t="shared" si="127"/>
        <v>0.42400181488203265</v>
      </c>
      <c r="L710" s="2">
        <f t="shared" si="128"/>
        <v>9.0744101633393826E-4</v>
      </c>
      <c r="M710" s="2">
        <f t="shared" si="129"/>
        <v>7.7132486388384932E-3</v>
      </c>
      <c r="N710" s="1">
        <v>5002</v>
      </c>
      <c r="O710" s="1">
        <v>3738</v>
      </c>
      <c r="P710" s="1">
        <v>8</v>
      </c>
      <c r="Q710" s="1">
        <v>40</v>
      </c>
      <c r="R710" s="1"/>
      <c r="S710" s="1">
        <v>18</v>
      </c>
      <c r="T710" s="1"/>
      <c r="U710" s="1"/>
      <c r="V710" s="1"/>
      <c r="W710" s="1">
        <v>10</v>
      </c>
      <c r="X710" s="1"/>
      <c r="Y710" s="1"/>
      <c r="Z710" s="1"/>
      <c r="AA710" s="1"/>
      <c r="AB710" s="1"/>
      <c r="AG710" t="str">
        <f t="shared" si="121"/>
        <v>Auburn</v>
      </c>
      <c r="AH710" s="11" t="s">
        <v>3600</v>
      </c>
      <c r="AI710" s="11">
        <v>3</v>
      </c>
      <c r="AJ710" s="7">
        <v>230</v>
      </c>
      <c r="AL710" s="7" t="s">
        <v>5014</v>
      </c>
      <c r="AM710" t="s">
        <v>3950</v>
      </c>
      <c r="AN710" t="s">
        <v>4670</v>
      </c>
      <c r="AO710" t="s">
        <v>1112</v>
      </c>
      <c r="AP710" t="str">
        <f t="shared" si="130"/>
        <v>25027</v>
      </c>
      <c r="AQ710" t="s">
        <v>2389</v>
      </c>
      <c r="AR710" t="str">
        <f t="shared" si="120"/>
        <v>2502760</v>
      </c>
      <c r="AS710" s="1">
        <v>22</v>
      </c>
      <c r="AT710" s="1">
        <v>5</v>
      </c>
      <c r="AV710">
        <v>16.399999999999999</v>
      </c>
      <c r="AW710">
        <v>1.04</v>
      </c>
      <c r="AX710">
        <v>15.36</v>
      </c>
    </row>
    <row r="711" spans="1:50" hidden="1" outlineLevel="1">
      <c r="A711" s="70" t="s">
        <v>4122</v>
      </c>
      <c r="B711" s="11" t="s">
        <v>1442</v>
      </c>
      <c r="C711" s="1">
        <f t="shared" si="124"/>
        <v>2433</v>
      </c>
      <c r="D711" s="7">
        <f>IF(N711&gt;0, RANK(N711,(N711:P711,Q711:AE711)),0)</f>
        <v>1</v>
      </c>
      <c r="E711" s="7">
        <f>IF(O711&gt;0,RANK(O711,(N711:P711,Q711:AE711)),0)</f>
        <v>2</v>
      </c>
      <c r="F711" s="7">
        <f t="shared" si="125"/>
        <v>6</v>
      </c>
      <c r="G711" s="1">
        <f t="shared" si="132"/>
        <v>311</v>
      </c>
      <c r="H711" s="2">
        <f t="shared" si="131"/>
        <v>0.12782572955199342</v>
      </c>
      <c r="I711" s="8"/>
      <c r="J711" s="2">
        <f t="shared" si="126"/>
        <v>0.55774763666255656</v>
      </c>
      <c r="K711" s="2">
        <f t="shared" si="127"/>
        <v>0.42992190711056311</v>
      </c>
      <c r="L711" s="2">
        <f t="shared" si="128"/>
        <v>2.055076037813399E-3</v>
      </c>
      <c r="M711" s="2">
        <f t="shared" si="129"/>
        <v>1.0275380189066938E-2</v>
      </c>
      <c r="N711" s="1">
        <v>1357</v>
      </c>
      <c r="O711" s="1">
        <v>1046</v>
      </c>
      <c r="P711" s="1">
        <v>5</v>
      </c>
      <c r="Q711" s="1">
        <v>12</v>
      </c>
      <c r="R711" s="1"/>
      <c r="S711" s="1">
        <v>6</v>
      </c>
      <c r="T711" s="1"/>
      <c r="U711" s="1"/>
      <c r="V711" s="1"/>
      <c r="W711" s="1">
        <v>7</v>
      </c>
      <c r="X711" s="1"/>
      <c r="Y711" s="1"/>
      <c r="Z711" s="1"/>
      <c r="AA711" s="1"/>
      <c r="AB711" s="1"/>
      <c r="AG711" t="str">
        <f t="shared" si="121"/>
        <v>Avon</v>
      </c>
      <c r="AH711" t="s">
        <v>2481</v>
      </c>
      <c r="AI711">
        <v>9</v>
      </c>
      <c r="AJ711" s="7">
        <v>266</v>
      </c>
      <c r="AL711" s="7" t="s">
        <v>5014</v>
      </c>
      <c r="AM711" t="s">
        <v>4350</v>
      </c>
      <c r="AN711" t="s">
        <v>3632</v>
      </c>
      <c r="AO711" t="s">
        <v>1113</v>
      </c>
      <c r="AP711" t="str">
        <f t="shared" si="130"/>
        <v>25021</v>
      </c>
      <c r="AQ711" t="s">
        <v>2389</v>
      </c>
      <c r="AR711" t="str">
        <f t="shared" ref="AR711:AR774" si="133">AL711&amp;AO711</f>
        <v>2502935</v>
      </c>
      <c r="AS711" s="1">
        <v>20</v>
      </c>
      <c r="AT711" s="1">
        <v>1</v>
      </c>
      <c r="AV711">
        <v>4.57</v>
      </c>
      <c r="AW711">
        <v>0.19</v>
      </c>
      <c r="AX711">
        <v>4.38</v>
      </c>
    </row>
    <row r="712" spans="1:50" hidden="1" outlineLevel="1">
      <c r="A712" s="70" t="s">
        <v>4472</v>
      </c>
      <c r="B712" s="11" t="s">
        <v>1442</v>
      </c>
      <c r="C712" s="1">
        <f t="shared" si="124"/>
        <v>2968</v>
      </c>
      <c r="D712" s="7">
        <f>IF(N712&gt;0, RANK(N712,(N712:P712,Q712:AE712)),0)</f>
        <v>1</v>
      </c>
      <c r="E712" s="7">
        <f>IF(O712&gt;0,RANK(O712,(N712:P712,Q712:AE712)),0)</f>
        <v>2</v>
      </c>
      <c r="F712" s="7">
        <f t="shared" si="125"/>
        <v>5</v>
      </c>
      <c r="G712" s="1">
        <f t="shared" si="132"/>
        <v>300</v>
      </c>
      <c r="H712" s="2">
        <f t="shared" si="131"/>
        <v>0.10107816711590296</v>
      </c>
      <c r="I712" s="8"/>
      <c r="J712" s="2">
        <f t="shared" si="126"/>
        <v>0.54447439353099736</v>
      </c>
      <c r="K712" s="2">
        <f t="shared" si="127"/>
        <v>0.44339622641509435</v>
      </c>
      <c r="L712" s="2">
        <f t="shared" si="128"/>
        <v>1.3477088948787063E-3</v>
      </c>
      <c r="M712" s="2">
        <f t="shared" si="129"/>
        <v>1.0781671159029584E-2</v>
      </c>
      <c r="N712" s="1">
        <v>1616</v>
      </c>
      <c r="O712" s="1">
        <v>1316</v>
      </c>
      <c r="P712" s="1">
        <v>4</v>
      </c>
      <c r="Q712" s="1">
        <v>19</v>
      </c>
      <c r="R712" s="1"/>
      <c r="S712" s="1">
        <v>13</v>
      </c>
      <c r="T712" s="1"/>
      <c r="U712" s="1"/>
      <c r="V712" s="1"/>
      <c r="W712" s="1">
        <v>0</v>
      </c>
      <c r="X712" s="1"/>
      <c r="Y712" s="1"/>
      <c r="Z712" s="1"/>
      <c r="AA712" s="1"/>
      <c r="AB712" s="1"/>
      <c r="AG712" t="str">
        <f t="shared" si="121"/>
        <v>Ayer</v>
      </c>
      <c r="AH712" t="s">
        <v>4409</v>
      </c>
      <c r="AI712">
        <v>5</v>
      </c>
      <c r="AJ712" s="7">
        <v>81</v>
      </c>
      <c r="AL712" s="7" t="s">
        <v>5014</v>
      </c>
      <c r="AM712" t="s">
        <v>4671</v>
      </c>
      <c r="AN712" t="s">
        <v>3949</v>
      </c>
      <c r="AO712" t="s">
        <v>1114</v>
      </c>
      <c r="AP712" t="str">
        <f t="shared" si="130"/>
        <v>25017</v>
      </c>
      <c r="AQ712" t="s">
        <v>2389</v>
      </c>
      <c r="AR712" t="str">
        <f t="shared" si="133"/>
        <v>2503005</v>
      </c>
      <c r="AS712" s="1">
        <v>17</v>
      </c>
      <c r="AT712" s="1">
        <v>2</v>
      </c>
      <c r="AV712">
        <v>9.57</v>
      </c>
      <c r="AW712">
        <v>0.55000000000000004</v>
      </c>
      <c r="AX712">
        <v>9.02</v>
      </c>
    </row>
    <row r="713" spans="1:50" hidden="1" outlineLevel="1">
      <c r="A713" s="70" t="s">
        <v>2918</v>
      </c>
      <c r="B713" s="11" t="s">
        <v>1442</v>
      </c>
      <c r="C713" s="1">
        <f t="shared" si="124"/>
        <v>25443</v>
      </c>
      <c r="D713" s="7">
        <f>IF(N713&gt;0, RANK(N713,(N713:P713,Q713:AE713)),0)</f>
        <v>1</v>
      </c>
      <c r="E713" s="7">
        <f>IF(O713&gt;0,RANK(O713,(N713:P713,Q713:AE713)),0)</f>
        <v>2</v>
      </c>
      <c r="F713" s="7">
        <f t="shared" si="125"/>
        <v>0</v>
      </c>
      <c r="G713" s="1">
        <f t="shared" si="132"/>
        <v>1298</v>
      </c>
      <c r="H713" s="2">
        <f t="shared" si="131"/>
        <v>5.1015996541288369E-2</v>
      </c>
      <c r="I713" s="8"/>
      <c r="J713" s="2">
        <f t="shared" si="126"/>
        <v>0.52022167197264468</v>
      </c>
      <c r="K713" s="2">
        <f t="shared" si="127"/>
        <v>0.46920567543135638</v>
      </c>
      <c r="L713" s="2">
        <f t="shared" si="128"/>
        <v>0</v>
      </c>
      <c r="M713" s="2">
        <f t="shared" si="129"/>
        <v>1.0572652595998933E-2</v>
      </c>
      <c r="N713" s="1">
        <v>13236</v>
      </c>
      <c r="O713" s="1">
        <v>11938</v>
      </c>
      <c r="P713" s="1">
        <v>0</v>
      </c>
      <c r="Q713" s="1">
        <v>105</v>
      </c>
      <c r="R713" s="1"/>
      <c r="S713" s="1">
        <v>87</v>
      </c>
      <c r="T713" s="1"/>
      <c r="U713" s="1"/>
      <c r="V713" s="1"/>
      <c r="W713" s="1">
        <v>77</v>
      </c>
      <c r="X713" s="1"/>
      <c r="Y713" s="1"/>
      <c r="Z713" s="1"/>
      <c r="AA713" s="1"/>
      <c r="AB713" s="1"/>
      <c r="AG713" t="str">
        <f t="shared" si="121"/>
        <v>Barnstable</v>
      </c>
      <c r="AH713" t="s">
        <v>2918</v>
      </c>
      <c r="AI713">
        <v>10</v>
      </c>
      <c r="AJ713" s="7">
        <v>335</v>
      </c>
      <c r="AL713" s="7" t="s">
        <v>5014</v>
      </c>
      <c r="AM713" t="s">
        <v>3988</v>
      </c>
      <c r="AN713" t="s">
        <v>3632</v>
      </c>
      <c r="AO713" t="s">
        <v>1115</v>
      </c>
      <c r="AP713" t="str">
        <f t="shared" si="130"/>
        <v>25001</v>
      </c>
      <c r="AQ713" t="s">
        <v>4593</v>
      </c>
      <c r="AR713" t="str">
        <f t="shared" si="133"/>
        <v>2503600</v>
      </c>
      <c r="AS713" s="1">
        <v>111</v>
      </c>
      <c r="AT713" s="1">
        <v>13</v>
      </c>
      <c r="AV713">
        <v>76.25</v>
      </c>
      <c r="AW713">
        <v>16.21</v>
      </c>
      <c r="AX713">
        <v>60.04</v>
      </c>
    </row>
    <row r="714" spans="1:50" hidden="1" outlineLevel="1">
      <c r="A714" s="70" t="s">
        <v>4473</v>
      </c>
      <c r="B714" s="11" t="s">
        <v>1442</v>
      </c>
      <c r="C714" s="1">
        <f t="shared" si="124"/>
        <v>2533</v>
      </c>
      <c r="D714" s="7">
        <f>IF(N714&gt;0, RANK(N714,(N714:P714,Q714:AE714)),0)</f>
        <v>1</v>
      </c>
      <c r="E714" s="7">
        <f>IF(O714&gt;0,RANK(O714,(N714:P714,Q714:AE714)),0)</f>
        <v>2</v>
      </c>
      <c r="F714" s="7">
        <f t="shared" si="125"/>
        <v>5</v>
      </c>
      <c r="G714" s="1">
        <f t="shared" si="132"/>
        <v>149</v>
      </c>
      <c r="H714" s="2">
        <f t="shared" si="131"/>
        <v>5.8823529411764705E-2</v>
      </c>
      <c r="I714" s="8"/>
      <c r="J714" s="2">
        <f t="shared" si="126"/>
        <v>0.52230556652191074</v>
      </c>
      <c r="K714" s="2">
        <f t="shared" si="127"/>
        <v>0.46348203711014607</v>
      </c>
      <c r="L714" s="2">
        <f t="shared" si="128"/>
        <v>1.9739439399921043E-3</v>
      </c>
      <c r="M714" s="2">
        <f t="shared" si="129"/>
        <v>1.2238452427951088E-2</v>
      </c>
      <c r="N714" s="1">
        <v>1323</v>
      </c>
      <c r="O714" s="1">
        <v>1174</v>
      </c>
      <c r="P714" s="1">
        <v>5</v>
      </c>
      <c r="Q714" s="1">
        <v>17</v>
      </c>
      <c r="R714" s="1"/>
      <c r="S714" s="1">
        <v>11</v>
      </c>
      <c r="T714" s="1"/>
      <c r="U714" s="1"/>
      <c r="V714" s="1"/>
      <c r="W714" s="1">
        <v>3</v>
      </c>
      <c r="X714" s="1"/>
      <c r="Y714" s="1"/>
      <c r="Z714" s="1"/>
      <c r="AA714" s="1"/>
      <c r="AB714" s="1"/>
      <c r="AG714" t="str">
        <f t="shared" si="121"/>
        <v>Barre</v>
      </c>
      <c r="AH714" s="11" t="s">
        <v>3600</v>
      </c>
      <c r="AI714" s="11">
        <v>1</v>
      </c>
      <c r="AJ714" s="7">
        <v>120</v>
      </c>
      <c r="AL714" s="7" t="s">
        <v>5014</v>
      </c>
      <c r="AM714" t="s">
        <v>3950</v>
      </c>
      <c r="AN714" t="s">
        <v>3441</v>
      </c>
      <c r="AO714" t="s">
        <v>738</v>
      </c>
      <c r="AP714" t="str">
        <f t="shared" si="130"/>
        <v>25027</v>
      </c>
      <c r="AQ714" t="s">
        <v>2389</v>
      </c>
      <c r="AR714" t="str">
        <f t="shared" si="133"/>
        <v>2503740</v>
      </c>
      <c r="AS714" s="1">
        <v>13</v>
      </c>
      <c r="AT714" s="1">
        <v>2</v>
      </c>
      <c r="AV714">
        <v>44.61</v>
      </c>
      <c r="AW714">
        <v>0.28000000000000003</v>
      </c>
      <c r="AX714">
        <v>44.33</v>
      </c>
    </row>
    <row r="715" spans="1:50" hidden="1" outlineLevel="1">
      <c r="A715" s="70" t="s">
        <v>2756</v>
      </c>
      <c r="B715" s="11" t="s">
        <v>1442</v>
      </c>
      <c r="C715" s="1">
        <f t="shared" si="124"/>
        <v>846</v>
      </c>
      <c r="D715" s="7">
        <f>IF(N715&gt;0, RANK(N715,(N715:P715,Q715:AE715)),0)</f>
        <v>1</v>
      </c>
      <c r="E715" s="7">
        <f>IF(O715&gt;0,RANK(O715,(N715:P715,Q715:AE715)),0)</f>
        <v>2</v>
      </c>
      <c r="F715" s="7">
        <f t="shared" si="125"/>
        <v>3</v>
      </c>
      <c r="G715" s="1">
        <f t="shared" si="132"/>
        <v>257</v>
      </c>
      <c r="H715" s="2">
        <f t="shared" si="131"/>
        <v>0.30378250591016548</v>
      </c>
      <c r="I715" s="8"/>
      <c r="J715" s="2">
        <f t="shared" si="126"/>
        <v>0.63711583924349879</v>
      </c>
      <c r="K715" s="2">
        <f t="shared" si="127"/>
        <v>0.33333333333333331</v>
      </c>
      <c r="L715" s="2">
        <f t="shared" si="128"/>
        <v>1.1820330969267139E-2</v>
      </c>
      <c r="M715" s="2">
        <f t="shared" si="129"/>
        <v>1.7730496453900752E-2</v>
      </c>
      <c r="N715" s="1">
        <v>539</v>
      </c>
      <c r="O715" s="1">
        <v>282</v>
      </c>
      <c r="P715" s="1">
        <v>10</v>
      </c>
      <c r="Q715" s="1">
        <v>9</v>
      </c>
      <c r="R715" s="1"/>
      <c r="S715" s="1">
        <v>3</v>
      </c>
      <c r="T715" s="1"/>
      <c r="U715" s="1"/>
      <c r="V715" s="1"/>
      <c r="W715" s="1">
        <v>3</v>
      </c>
      <c r="X715" s="1"/>
      <c r="Y715" s="1"/>
      <c r="Z715" s="1"/>
      <c r="AA715" s="1"/>
      <c r="AB715" s="1"/>
      <c r="AG715" t="str">
        <f t="shared" ref="AG715:AG778" si="134">A715</f>
        <v>Becket</v>
      </c>
      <c r="AH715" t="s">
        <v>3888</v>
      </c>
      <c r="AI715">
        <v>1</v>
      </c>
      <c r="AJ715" s="7">
        <v>185</v>
      </c>
      <c r="AL715" s="7" t="s">
        <v>5014</v>
      </c>
      <c r="AM715" t="s">
        <v>3989</v>
      </c>
      <c r="AN715" t="s">
        <v>4670</v>
      </c>
      <c r="AO715" t="s">
        <v>777</v>
      </c>
      <c r="AP715" t="str">
        <f t="shared" si="130"/>
        <v>25003</v>
      </c>
      <c r="AQ715" t="s">
        <v>2389</v>
      </c>
      <c r="AR715" t="str">
        <f t="shared" si="133"/>
        <v>2504545</v>
      </c>
      <c r="AS715" s="1">
        <v>2</v>
      </c>
      <c r="AT715" s="1">
        <v>1</v>
      </c>
      <c r="AV715">
        <v>47.76</v>
      </c>
      <c r="AW715">
        <v>1.49</v>
      </c>
      <c r="AX715">
        <v>46.26</v>
      </c>
    </row>
    <row r="716" spans="1:50" hidden="1" outlineLevel="1">
      <c r="A716" s="70" t="s">
        <v>4608</v>
      </c>
      <c r="B716" s="11" t="s">
        <v>1442</v>
      </c>
      <c r="C716" s="1">
        <f t="shared" si="124"/>
        <v>6895</v>
      </c>
      <c r="D716" s="7">
        <f>IF(N716&gt;0, RANK(N716,(N716:P716,Q716:AE716)),0)</f>
        <v>1</v>
      </c>
      <c r="E716" s="7">
        <f>IF(O716&gt;0,RANK(O716,(N716:P716,Q716:AE716)),0)</f>
        <v>2</v>
      </c>
      <c r="F716" s="7">
        <f t="shared" si="125"/>
        <v>6</v>
      </c>
      <c r="G716" s="1">
        <f t="shared" si="132"/>
        <v>1566</v>
      </c>
      <c r="H716" s="2">
        <f t="shared" si="131"/>
        <v>0.2271211022480058</v>
      </c>
      <c r="I716" s="8"/>
      <c r="J716" s="2">
        <f t="shared" si="126"/>
        <v>0.60319071791153012</v>
      </c>
      <c r="K716" s="2">
        <f t="shared" si="127"/>
        <v>0.37606961566352431</v>
      </c>
      <c r="L716" s="2">
        <f t="shared" si="128"/>
        <v>3.3357505438723714E-3</v>
      </c>
      <c r="M716" s="2">
        <f t="shared" si="129"/>
        <v>1.7403915881073196E-2</v>
      </c>
      <c r="N716" s="1">
        <v>4159</v>
      </c>
      <c r="O716" s="1">
        <v>2593</v>
      </c>
      <c r="P716" s="1">
        <v>23</v>
      </c>
      <c r="Q716" s="1">
        <v>51</v>
      </c>
      <c r="R716" s="1"/>
      <c r="S716" s="1">
        <v>30</v>
      </c>
      <c r="T716" s="1"/>
      <c r="U716" s="1"/>
      <c r="V716" s="1"/>
      <c r="W716" s="1">
        <v>39</v>
      </c>
      <c r="X716" s="1"/>
      <c r="Y716" s="1"/>
      <c r="Z716" s="1"/>
      <c r="AA716" s="1"/>
      <c r="AB716" s="1"/>
      <c r="AG716" t="str">
        <f t="shared" si="134"/>
        <v>Bedford</v>
      </c>
      <c r="AH716" t="s">
        <v>4409</v>
      </c>
      <c r="AI716">
        <v>6</v>
      </c>
      <c r="AJ716" s="7">
        <v>103</v>
      </c>
      <c r="AL716" s="7" t="s">
        <v>5014</v>
      </c>
      <c r="AM716" t="s">
        <v>4671</v>
      </c>
      <c r="AN716" t="s">
        <v>778</v>
      </c>
      <c r="AO716" t="s">
        <v>779</v>
      </c>
      <c r="AP716" t="str">
        <f t="shared" si="130"/>
        <v>25017</v>
      </c>
      <c r="AQ716" t="s">
        <v>2389</v>
      </c>
      <c r="AR716" t="str">
        <f t="shared" si="133"/>
        <v>2504615</v>
      </c>
      <c r="AS716" s="1">
        <v>19</v>
      </c>
      <c r="AT716" s="1">
        <v>4</v>
      </c>
      <c r="AV716">
        <v>13.87</v>
      </c>
      <c r="AW716">
        <v>0.13</v>
      </c>
      <c r="AX716">
        <v>13.74</v>
      </c>
    </row>
    <row r="717" spans="1:50" hidden="1" outlineLevel="1">
      <c r="A717" s="70" t="s">
        <v>3389</v>
      </c>
      <c r="B717" s="11" t="s">
        <v>1442</v>
      </c>
      <c r="C717" s="1">
        <f t="shared" si="124"/>
        <v>6851</v>
      </c>
      <c r="D717" s="7">
        <f>IF(N717&gt;0, RANK(N717,(N717:P717,Q717:AE717)),0)</f>
        <v>1</v>
      </c>
      <c r="E717" s="7">
        <f>IF(O717&gt;0,RANK(O717,(N717:P717,Q717:AE717)),0)</f>
        <v>2</v>
      </c>
      <c r="F717" s="7">
        <f t="shared" si="125"/>
        <v>5</v>
      </c>
      <c r="G717" s="1">
        <f t="shared" si="132"/>
        <v>1842</v>
      </c>
      <c r="H717" s="2">
        <f t="shared" si="131"/>
        <v>0.26886585899868631</v>
      </c>
      <c r="I717" s="8"/>
      <c r="J717" s="2">
        <f t="shared" si="126"/>
        <v>0.62793752736826736</v>
      </c>
      <c r="K717" s="2">
        <f t="shared" si="127"/>
        <v>0.3590716683695811</v>
      </c>
      <c r="L717" s="2">
        <f t="shared" si="128"/>
        <v>2.0434972996642826E-3</v>
      </c>
      <c r="M717" s="2">
        <f t="shared" si="129"/>
        <v>1.0947306962487262E-2</v>
      </c>
      <c r="N717" s="1">
        <v>4302</v>
      </c>
      <c r="O717" s="1">
        <v>2460</v>
      </c>
      <c r="P717" s="1">
        <v>14</v>
      </c>
      <c r="Q717" s="1">
        <v>28</v>
      </c>
      <c r="R717" s="1"/>
      <c r="S717" s="1">
        <v>40</v>
      </c>
      <c r="T717" s="1"/>
      <c r="U717" s="1"/>
      <c r="V717" s="1"/>
      <c r="W717" s="1">
        <v>7</v>
      </c>
      <c r="X717" s="1"/>
      <c r="Y717" s="1"/>
      <c r="Z717" s="1"/>
      <c r="AA717" s="1"/>
      <c r="AB717" s="1"/>
      <c r="AG717" t="str">
        <f t="shared" si="134"/>
        <v>Belchertown</v>
      </c>
      <c r="AH717" t="s">
        <v>1569</v>
      </c>
      <c r="AI717">
        <v>1</v>
      </c>
      <c r="AJ717" s="7">
        <v>175</v>
      </c>
      <c r="AL717" s="7" t="s">
        <v>5014</v>
      </c>
      <c r="AM717" t="s">
        <v>4670</v>
      </c>
      <c r="AN717" t="s">
        <v>1399</v>
      </c>
      <c r="AO717" t="s">
        <v>437</v>
      </c>
      <c r="AP717" t="str">
        <f t="shared" si="130"/>
        <v>25015</v>
      </c>
      <c r="AQ717" t="s">
        <v>2389</v>
      </c>
      <c r="AR717" t="str">
        <f t="shared" si="133"/>
        <v>2504825</v>
      </c>
      <c r="AS717" s="1">
        <v>18</v>
      </c>
      <c r="AT717" s="1">
        <v>4</v>
      </c>
      <c r="AV717">
        <v>55.36</v>
      </c>
      <c r="AW717">
        <v>2.64</v>
      </c>
      <c r="AX717">
        <v>52.73</v>
      </c>
    </row>
    <row r="718" spans="1:50" hidden="1" outlineLevel="1">
      <c r="A718" s="70" t="s">
        <v>2749</v>
      </c>
      <c r="B718" s="11" t="s">
        <v>1442</v>
      </c>
      <c r="C718" s="1">
        <f t="shared" si="124"/>
        <v>7863</v>
      </c>
      <c r="D718" s="7">
        <f>IF(N718&gt;0, RANK(N718,(N718:P718,Q718:AE718)),0)</f>
        <v>1</v>
      </c>
      <c r="E718" s="7">
        <f>IF(O718&gt;0,RANK(O718,(N718:P718,Q718:AE718)),0)</f>
        <v>2</v>
      </c>
      <c r="F718" s="7">
        <f t="shared" si="125"/>
        <v>5</v>
      </c>
      <c r="G718" s="1">
        <f t="shared" si="132"/>
        <v>962</v>
      </c>
      <c r="H718" s="2">
        <f t="shared" si="131"/>
        <v>0.12234516088007122</v>
      </c>
      <c r="I718" s="8"/>
      <c r="J718" s="2">
        <f t="shared" si="126"/>
        <v>0.5546229174615287</v>
      </c>
      <c r="K718" s="2">
        <f t="shared" si="127"/>
        <v>0.43227775658145745</v>
      </c>
      <c r="L718" s="2">
        <f t="shared" si="128"/>
        <v>3.1794480478188987E-3</v>
      </c>
      <c r="M718" s="2">
        <f t="shared" si="129"/>
        <v>9.9198779091949525E-3</v>
      </c>
      <c r="N718" s="1">
        <v>4361</v>
      </c>
      <c r="O718" s="1">
        <v>3399</v>
      </c>
      <c r="P718" s="1">
        <v>25</v>
      </c>
      <c r="Q718" s="1">
        <v>39</v>
      </c>
      <c r="R718" s="1"/>
      <c r="S718" s="1">
        <v>26</v>
      </c>
      <c r="T718" s="1"/>
      <c r="U718" s="1"/>
      <c r="V718" s="1"/>
      <c r="W718" s="1">
        <v>13</v>
      </c>
      <c r="X718" s="1"/>
      <c r="Y718" s="1"/>
      <c r="Z718" s="1"/>
      <c r="AA718" s="1"/>
      <c r="AB718" s="1"/>
      <c r="AG718" t="str">
        <f t="shared" si="134"/>
        <v>Bellingham</v>
      </c>
      <c r="AH718" t="s">
        <v>2481</v>
      </c>
      <c r="AI718">
        <v>2</v>
      </c>
      <c r="AJ718" s="7">
        <v>273</v>
      </c>
      <c r="AL718" s="7" t="s">
        <v>5014</v>
      </c>
      <c r="AM718" t="s">
        <v>4350</v>
      </c>
      <c r="AN718" t="s">
        <v>1399</v>
      </c>
      <c r="AO718" t="s">
        <v>438</v>
      </c>
      <c r="AP718" t="str">
        <f t="shared" si="130"/>
        <v>25021</v>
      </c>
      <c r="AQ718" t="s">
        <v>2389</v>
      </c>
      <c r="AR718" t="str">
        <f t="shared" si="133"/>
        <v>2504930</v>
      </c>
      <c r="AS718" s="1">
        <v>19</v>
      </c>
      <c r="AT718" s="1">
        <v>5</v>
      </c>
      <c r="AV718">
        <v>18.989999999999998</v>
      </c>
      <c r="AW718">
        <v>0.49</v>
      </c>
      <c r="AX718">
        <v>18.5</v>
      </c>
    </row>
    <row r="719" spans="1:50" hidden="1" outlineLevel="1">
      <c r="A719" s="70" t="s">
        <v>3790</v>
      </c>
      <c r="B719" s="11" t="s">
        <v>1442</v>
      </c>
      <c r="C719" s="1">
        <f t="shared" si="124"/>
        <v>13468</v>
      </c>
      <c r="D719" s="7">
        <f>IF(N719&gt;0, RANK(N719,(N719:P719,Q719:AE719)),0)</f>
        <v>1</v>
      </c>
      <c r="E719" s="7">
        <f>IF(O719&gt;0,RANK(O719,(N719:P719,Q719:AE719)),0)</f>
        <v>2</v>
      </c>
      <c r="F719" s="7">
        <f t="shared" si="125"/>
        <v>5</v>
      </c>
      <c r="G719" s="1">
        <f t="shared" si="132"/>
        <v>4674</v>
      </c>
      <c r="H719" s="2">
        <f t="shared" si="131"/>
        <v>0.34704484704484706</v>
      </c>
      <c r="I719" s="8"/>
      <c r="J719" s="2">
        <f t="shared" si="126"/>
        <v>0.66535491535491531</v>
      </c>
      <c r="K719" s="2">
        <f t="shared" si="127"/>
        <v>0.31831006831006831</v>
      </c>
      <c r="L719" s="2">
        <f t="shared" si="128"/>
        <v>3.4155034155034154E-3</v>
      </c>
      <c r="M719" s="2">
        <f t="shared" si="129"/>
        <v>1.2919512919512969E-2</v>
      </c>
      <c r="N719" s="1">
        <v>8961</v>
      </c>
      <c r="O719" s="1">
        <v>4287</v>
      </c>
      <c r="P719" s="1">
        <v>46</v>
      </c>
      <c r="Q719" s="1">
        <v>80</v>
      </c>
      <c r="R719" s="1"/>
      <c r="S719" s="1">
        <v>64</v>
      </c>
      <c r="T719" s="1"/>
      <c r="U719" s="1"/>
      <c r="V719" s="1"/>
      <c r="W719" s="1">
        <v>30</v>
      </c>
      <c r="X719" s="1"/>
      <c r="Y719" s="1"/>
      <c r="Z719" s="1"/>
      <c r="AA719" s="1"/>
      <c r="AB719" s="1"/>
      <c r="AG719" t="str">
        <f t="shared" si="134"/>
        <v>Belmont</v>
      </c>
      <c r="AH719" t="s">
        <v>4409</v>
      </c>
      <c r="AI719">
        <v>7</v>
      </c>
      <c r="AJ719" s="7">
        <v>152</v>
      </c>
      <c r="AL719" s="7" t="s">
        <v>5014</v>
      </c>
      <c r="AM719" t="s">
        <v>4671</v>
      </c>
      <c r="AN719" t="s">
        <v>3970</v>
      </c>
      <c r="AO719" t="s">
        <v>1099</v>
      </c>
      <c r="AP719" t="str">
        <f t="shared" si="130"/>
        <v>25017</v>
      </c>
      <c r="AQ719" t="s">
        <v>2389</v>
      </c>
      <c r="AR719" t="str">
        <f t="shared" si="133"/>
        <v>2505070</v>
      </c>
      <c r="AS719" s="1">
        <v>52</v>
      </c>
      <c r="AT719" s="1">
        <v>8</v>
      </c>
      <c r="AV719">
        <v>4.71</v>
      </c>
      <c r="AW719">
        <v>0.05</v>
      </c>
      <c r="AX719">
        <v>4.66</v>
      </c>
    </row>
    <row r="720" spans="1:50" hidden="1" outlineLevel="1">
      <c r="A720" s="70" t="s">
        <v>3383</v>
      </c>
      <c r="B720" s="11" t="s">
        <v>1442</v>
      </c>
      <c r="C720" s="1">
        <f t="shared" si="124"/>
        <v>2948</v>
      </c>
      <c r="D720" s="7">
        <f>IF(N720&gt;0, RANK(N720,(N720:P720,Q720:AE720)),0)</f>
        <v>1</v>
      </c>
      <c r="E720" s="7">
        <f>IF(O720&gt;0,RANK(O720,(N720:P720,Q720:AE720)),0)</f>
        <v>2</v>
      </c>
      <c r="F720" s="7">
        <f t="shared" si="125"/>
        <v>5</v>
      </c>
      <c r="G720" s="1">
        <f t="shared" si="132"/>
        <v>186</v>
      </c>
      <c r="H720" s="2">
        <f t="shared" si="131"/>
        <v>6.3093622795115337E-2</v>
      </c>
      <c r="I720" s="8"/>
      <c r="J720" s="2">
        <f t="shared" si="126"/>
        <v>0.52340569877883314</v>
      </c>
      <c r="K720" s="2">
        <f t="shared" si="127"/>
        <v>0.46031207598371776</v>
      </c>
      <c r="L720" s="2">
        <f t="shared" si="128"/>
        <v>2.7137042062415195E-3</v>
      </c>
      <c r="M720" s="2">
        <f t="shared" si="129"/>
        <v>1.356852103120758E-2</v>
      </c>
      <c r="N720" s="1">
        <v>1543</v>
      </c>
      <c r="O720" s="1">
        <v>1357</v>
      </c>
      <c r="P720" s="1">
        <v>8</v>
      </c>
      <c r="Q720" s="1">
        <v>17</v>
      </c>
      <c r="R720" s="1"/>
      <c r="S720" s="1">
        <v>17</v>
      </c>
      <c r="T720" s="1"/>
      <c r="U720" s="1"/>
      <c r="V720" s="1"/>
      <c r="W720" s="1">
        <v>6</v>
      </c>
      <c r="X720" s="1"/>
      <c r="Y720" s="1"/>
      <c r="Z720" s="1"/>
      <c r="AA720" s="1"/>
      <c r="AB720" s="1"/>
      <c r="AG720" t="str">
        <f t="shared" si="134"/>
        <v>Berkley</v>
      </c>
      <c r="AH720" t="s">
        <v>2218</v>
      </c>
      <c r="AI720">
        <v>4</v>
      </c>
      <c r="AJ720" s="7">
        <v>320</v>
      </c>
      <c r="AL720" s="7" t="s">
        <v>5014</v>
      </c>
      <c r="AM720" t="s">
        <v>3632</v>
      </c>
      <c r="AN720" t="s">
        <v>4670</v>
      </c>
      <c r="AO720" t="s">
        <v>747</v>
      </c>
      <c r="AP720" t="str">
        <f t="shared" si="130"/>
        <v>25005</v>
      </c>
      <c r="AQ720" t="s">
        <v>2389</v>
      </c>
      <c r="AR720" t="str">
        <f t="shared" si="133"/>
        <v>2505280</v>
      </c>
      <c r="AS720" s="1">
        <v>7</v>
      </c>
      <c r="AT720" s="1">
        <v>1</v>
      </c>
      <c r="AV720">
        <v>17.36</v>
      </c>
      <c r="AW720">
        <v>0.82</v>
      </c>
      <c r="AX720">
        <v>16.54</v>
      </c>
    </row>
    <row r="721" spans="1:50" hidden="1" outlineLevel="1">
      <c r="A721" s="70" t="s">
        <v>4056</v>
      </c>
      <c r="B721" s="11" t="s">
        <v>1442</v>
      </c>
      <c r="C721" s="1">
        <f t="shared" si="124"/>
        <v>1560</v>
      </c>
      <c r="D721" s="7">
        <f>IF(N721&gt;0, RANK(N721,(N721:P721,Q721:AE721)),0)</f>
        <v>1</v>
      </c>
      <c r="E721" s="7">
        <f>IF(O721&gt;0,RANK(O721,(N721:P721,Q721:AE721)),0)</f>
        <v>2</v>
      </c>
      <c r="F721" s="7">
        <f t="shared" si="125"/>
        <v>0</v>
      </c>
      <c r="G721" s="1">
        <f t="shared" si="132"/>
        <v>148</v>
      </c>
      <c r="H721" s="2">
        <f t="shared" si="131"/>
        <v>9.4871794871794868E-2</v>
      </c>
      <c r="I721" s="8"/>
      <c r="J721" s="2">
        <f t="shared" si="126"/>
        <v>0.54102564102564099</v>
      </c>
      <c r="K721" s="2">
        <f t="shared" si="127"/>
        <v>0.44615384615384618</v>
      </c>
      <c r="L721" s="2">
        <f t="shared" si="128"/>
        <v>0</v>
      </c>
      <c r="M721" s="2">
        <f t="shared" si="129"/>
        <v>1.282051282051283E-2</v>
      </c>
      <c r="N721" s="1">
        <v>844</v>
      </c>
      <c r="O721" s="1">
        <v>696</v>
      </c>
      <c r="P721" s="1">
        <v>0</v>
      </c>
      <c r="Q721" s="1">
        <v>14</v>
      </c>
      <c r="R721" s="1"/>
      <c r="S721" s="1">
        <v>6</v>
      </c>
      <c r="T721" s="1"/>
      <c r="U721" s="1"/>
      <c r="V721" s="1"/>
      <c r="W721" s="1">
        <v>0</v>
      </c>
      <c r="X721" s="1"/>
      <c r="Y721" s="1"/>
      <c r="Z721" s="1"/>
      <c r="AA721" s="1"/>
      <c r="AB721" s="1"/>
      <c r="AG721" t="str">
        <f t="shared" si="134"/>
        <v>Berlin</v>
      </c>
      <c r="AH721" s="11" t="s">
        <v>3600</v>
      </c>
      <c r="AI721" s="11">
        <v>5</v>
      </c>
      <c r="AJ721" s="7">
        <v>149</v>
      </c>
      <c r="AL721" s="7" t="s">
        <v>5014</v>
      </c>
      <c r="AM721" t="s">
        <v>3950</v>
      </c>
      <c r="AN721" t="s">
        <v>3949</v>
      </c>
      <c r="AO721" t="s">
        <v>748</v>
      </c>
      <c r="AP721" t="str">
        <f t="shared" si="130"/>
        <v>25027</v>
      </c>
      <c r="AQ721" t="s">
        <v>2389</v>
      </c>
      <c r="AR721" t="str">
        <f t="shared" si="133"/>
        <v>2505490</v>
      </c>
      <c r="AS721" s="1">
        <v>13</v>
      </c>
      <c r="AT721" s="1">
        <v>1</v>
      </c>
      <c r="AV721">
        <v>13.09</v>
      </c>
      <c r="AW721">
        <v>0.16</v>
      </c>
      <c r="AX721">
        <v>12.93</v>
      </c>
    </row>
    <row r="722" spans="1:50" hidden="1" outlineLevel="1">
      <c r="A722" s="70" t="s">
        <v>3388</v>
      </c>
      <c r="B722" s="11" t="s">
        <v>1442</v>
      </c>
      <c r="C722" s="1">
        <f t="shared" si="124"/>
        <v>1231</v>
      </c>
      <c r="D722" s="7">
        <f>IF(N722&gt;0, RANK(N722,(N722:P722,Q722:AE722)),0)</f>
        <v>1</v>
      </c>
      <c r="E722" s="7">
        <f>IF(O722&gt;0,RANK(O722,(N722:P722,Q722:AE722)),0)</f>
        <v>2</v>
      </c>
      <c r="F722" s="7">
        <f t="shared" si="125"/>
        <v>0</v>
      </c>
      <c r="G722" s="1">
        <f t="shared" si="132"/>
        <v>314</v>
      </c>
      <c r="H722" s="2">
        <f t="shared" si="131"/>
        <v>0.25507717303005689</v>
      </c>
      <c r="I722" s="8"/>
      <c r="J722" s="2">
        <f t="shared" si="126"/>
        <v>0.61900893582453287</v>
      </c>
      <c r="K722" s="2">
        <f t="shared" si="127"/>
        <v>0.36393176279447603</v>
      </c>
      <c r="L722" s="2">
        <f t="shared" si="128"/>
        <v>0</v>
      </c>
      <c r="M722" s="2">
        <f t="shared" si="129"/>
        <v>1.7059301380991099E-2</v>
      </c>
      <c r="N722" s="1">
        <v>762</v>
      </c>
      <c r="O722" s="1">
        <v>448</v>
      </c>
      <c r="P722" s="1">
        <v>0</v>
      </c>
      <c r="Q722" s="1">
        <v>9</v>
      </c>
      <c r="R722" s="1"/>
      <c r="S722" s="1">
        <v>6</v>
      </c>
      <c r="T722" s="1"/>
      <c r="U722" s="1"/>
      <c r="V722" s="1"/>
      <c r="W722" s="1">
        <v>6</v>
      </c>
      <c r="X722" s="1"/>
      <c r="Y722" s="1"/>
      <c r="Z722" s="1"/>
      <c r="AA722" s="1"/>
      <c r="AB722" s="1"/>
      <c r="AG722" t="str">
        <f t="shared" si="134"/>
        <v>Bernardston</v>
      </c>
      <c r="AH722" t="s">
        <v>3082</v>
      </c>
      <c r="AI722">
        <v>1</v>
      </c>
      <c r="AJ722" s="7">
        <v>24</v>
      </c>
      <c r="AL722" s="7" t="s">
        <v>5014</v>
      </c>
      <c r="AM722" t="s">
        <v>3234</v>
      </c>
      <c r="AN722" t="s">
        <v>1399</v>
      </c>
      <c r="AO722" t="s">
        <v>784</v>
      </c>
      <c r="AP722" t="str">
        <f t="shared" si="130"/>
        <v>25011</v>
      </c>
      <c r="AQ722" t="s">
        <v>2389</v>
      </c>
      <c r="AR722" t="str">
        <f t="shared" si="133"/>
        <v>2505560</v>
      </c>
      <c r="AS722" s="1">
        <v>5</v>
      </c>
      <c r="AT722" s="1">
        <v>1</v>
      </c>
      <c r="AV722">
        <v>23.41</v>
      </c>
      <c r="AW722">
        <v>0</v>
      </c>
      <c r="AX722">
        <v>23.41</v>
      </c>
    </row>
    <row r="723" spans="1:50" hidden="1" outlineLevel="1">
      <c r="A723" s="70" t="s">
        <v>3396</v>
      </c>
      <c r="B723" s="11" t="s">
        <v>1442</v>
      </c>
      <c r="C723" s="1">
        <f t="shared" si="124"/>
        <v>19625</v>
      </c>
      <c r="D723" s="7">
        <f>IF(N723&gt;0, RANK(N723,(N723:P723,Q723:AE723)),0)</f>
        <v>1</v>
      </c>
      <c r="E723" s="7">
        <f>IF(O723&gt;0,RANK(O723,(N723:P723,Q723:AE723)),0)</f>
        <v>2</v>
      </c>
      <c r="F723" s="7">
        <f t="shared" si="125"/>
        <v>6</v>
      </c>
      <c r="G723" s="1">
        <f t="shared" si="132"/>
        <v>3752</v>
      </c>
      <c r="H723" s="2">
        <f t="shared" si="131"/>
        <v>0.19118471337579618</v>
      </c>
      <c r="I723" s="8"/>
      <c r="J723" s="2">
        <f t="shared" si="126"/>
        <v>0.58817834394904456</v>
      </c>
      <c r="K723" s="2">
        <f t="shared" si="127"/>
        <v>0.39699363057324843</v>
      </c>
      <c r="L723" s="2">
        <f t="shared" si="128"/>
        <v>2.1401273885350318E-3</v>
      </c>
      <c r="M723" s="2">
        <f t="shared" si="129"/>
        <v>1.2687898089171975E-2</v>
      </c>
      <c r="N723" s="1">
        <v>11543</v>
      </c>
      <c r="O723" s="1">
        <v>7791</v>
      </c>
      <c r="P723" s="1">
        <v>42</v>
      </c>
      <c r="Q723" s="1">
        <v>127</v>
      </c>
      <c r="R723" s="1"/>
      <c r="S723" s="1">
        <v>55</v>
      </c>
      <c r="T723" s="1"/>
      <c r="U723" s="1"/>
      <c r="V723" s="1"/>
      <c r="W723" s="1">
        <v>67</v>
      </c>
      <c r="X723" s="1"/>
      <c r="Y723" s="1"/>
      <c r="Z723" s="1"/>
      <c r="AA723" s="1"/>
      <c r="AB723" s="1"/>
      <c r="AG723" t="str">
        <f t="shared" si="134"/>
        <v>Beverly</v>
      </c>
      <c r="AH723" t="s">
        <v>3273</v>
      </c>
      <c r="AI723">
        <v>6</v>
      </c>
      <c r="AJ723" s="7">
        <v>78</v>
      </c>
      <c r="AL723" s="7" t="s">
        <v>5014</v>
      </c>
      <c r="AM723" t="s">
        <v>3218</v>
      </c>
      <c r="AN723" t="s">
        <v>4670</v>
      </c>
      <c r="AO723" t="s">
        <v>1125</v>
      </c>
      <c r="AP723" t="str">
        <f t="shared" si="130"/>
        <v>25009</v>
      </c>
      <c r="AQ723" t="s">
        <v>4593</v>
      </c>
      <c r="AR723" t="str">
        <f t="shared" si="133"/>
        <v>2505595</v>
      </c>
      <c r="AS723" s="1">
        <v>52</v>
      </c>
      <c r="AT723" s="1">
        <v>12</v>
      </c>
      <c r="AV723">
        <v>22.74</v>
      </c>
      <c r="AW723">
        <v>6.14</v>
      </c>
      <c r="AX723">
        <v>16.600000000000001</v>
      </c>
    </row>
    <row r="724" spans="1:50" hidden="1" outlineLevel="1">
      <c r="A724" s="70" t="s">
        <v>2765</v>
      </c>
      <c r="B724" s="11" t="s">
        <v>1442</v>
      </c>
      <c r="C724" s="1">
        <f t="shared" si="124"/>
        <v>18188</v>
      </c>
      <c r="D724" s="7">
        <f>IF(N724&gt;0, RANK(N724,(N724:P724,Q724:AE724)),0)</f>
        <v>1</v>
      </c>
      <c r="E724" s="7">
        <f>IF(O724&gt;0,RANK(O724,(N724:P724,Q724:AE724)),0)</f>
        <v>2</v>
      </c>
      <c r="F724" s="7">
        <f t="shared" si="125"/>
        <v>6</v>
      </c>
      <c r="G724" s="1">
        <f t="shared" si="132"/>
        <v>991</v>
      </c>
      <c r="H724" s="2">
        <f t="shared" si="131"/>
        <v>5.4486474598636467E-2</v>
      </c>
      <c r="I724" s="8"/>
      <c r="J724" s="2">
        <f t="shared" si="126"/>
        <v>0.52028810204530462</v>
      </c>
      <c r="K724" s="2">
        <f t="shared" si="127"/>
        <v>0.46580162744666814</v>
      </c>
      <c r="L724" s="2">
        <f t="shared" si="128"/>
        <v>1.8693644160985266E-3</v>
      </c>
      <c r="M724" s="2">
        <f t="shared" si="129"/>
        <v>1.2040906091928706E-2</v>
      </c>
      <c r="N724" s="1">
        <v>9463</v>
      </c>
      <c r="O724" s="1">
        <v>8472</v>
      </c>
      <c r="P724" s="1">
        <v>34</v>
      </c>
      <c r="Q724" s="1">
        <v>113</v>
      </c>
      <c r="R724" s="1"/>
      <c r="S724" s="1">
        <v>54</v>
      </c>
      <c r="T724" s="1"/>
      <c r="U724" s="1"/>
      <c r="V724" s="1"/>
      <c r="W724" s="1">
        <v>52</v>
      </c>
      <c r="X724" s="1"/>
      <c r="Y724" s="1"/>
      <c r="Z724" s="1"/>
      <c r="AA724" s="1"/>
      <c r="AB724" s="1"/>
      <c r="AG724" t="str">
        <f t="shared" si="134"/>
        <v>Billerica</v>
      </c>
      <c r="AH724" t="s">
        <v>4409</v>
      </c>
      <c r="AI724">
        <v>5</v>
      </c>
      <c r="AJ724" s="7">
        <v>72</v>
      </c>
      <c r="AL724" s="7" t="s">
        <v>5014</v>
      </c>
      <c r="AM724" t="s">
        <v>4671</v>
      </c>
      <c r="AN724" t="s">
        <v>737</v>
      </c>
      <c r="AO724" t="s">
        <v>174</v>
      </c>
      <c r="AP724" t="str">
        <f t="shared" si="130"/>
        <v>25017</v>
      </c>
      <c r="AQ724" t="s">
        <v>2389</v>
      </c>
      <c r="AR724" t="str">
        <f t="shared" si="133"/>
        <v>2505805</v>
      </c>
      <c r="AS724" s="1">
        <v>34</v>
      </c>
      <c r="AT724" s="1">
        <v>11</v>
      </c>
      <c r="AV724">
        <v>26.38</v>
      </c>
      <c r="AW724">
        <v>0.5</v>
      </c>
      <c r="AX724">
        <v>25.89</v>
      </c>
    </row>
    <row r="725" spans="1:50" hidden="1" outlineLevel="1">
      <c r="A725" s="70" t="s">
        <v>2439</v>
      </c>
      <c r="B725" s="11" t="s">
        <v>1442</v>
      </c>
      <c r="C725" s="1">
        <f t="shared" si="124"/>
        <v>4072</v>
      </c>
      <c r="D725" s="7">
        <f>IF(N725&gt;0, RANK(N725,(N725:P725,Q725:AE725)),0)</f>
        <v>1</v>
      </c>
      <c r="E725" s="7">
        <f>IF(O725&gt;0,RANK(O725,(N725:P725,Q725:AE725)),0)</f>
        <v>2</v>
      </c>
      <c r="F725" s="7">
        <f t="shared" si="125"/>
        <v>6</v>
      </c>
      <c r="G725" s="1">
        <f t="shared" si="132"/>
        <v>393</v>
      </c>
      <c r="H725" s="2">
        <f t="shared" si="131"/>
        <v>9.6512770137524559E-2</v>
      </c>
      <c r="I725" s="8"/>
      <c r="J725" s="2">
        <f t="shared" si="126"/>
        <v>0.54248526522593321</v>
      </c>
      <c r="K725" s="2">
        <f t="shared" si="127"/>
        <v>0.44597249508840864</v>
      </c>
      <c r="L725" s="2">
        <f t="shared" si="128"/>
        <v>1.2278978388998035E-3</v>
      </c>
      <c r="M725" s="2">
        <f t="shared" si="129"/>
        <v>1.0314341846758347E-2</v>
      </c>
      <c r="N725" s="1">
        <v>2209</v>
      </c>
      <c r="O725" s="1">
        <v>1816</v>
      </c>
      <c r="P725" s="1">
        <v>5</v>
      </c>
      <c r="Q725" s="1">
        <v>22</v>
      </c>
      <c r="R725" s="1"/>
      <c r="S725" s="1">
        <v>12</v>
      </c>
      <c r="T725" s="1"/>
      <c r="U725" s="1"/>
      <c r="V725" s="1"/>
      <c r="W725" s="1">
        <v>8</v>
      </c>
      <c r="X725" s="1"/>
      <c r="Y725" s="1"/>
      <c r="Z725" s="1"/>
      <c r="AA725" s="1"/>
      <c r="AB725" s="1"/>
      <c r="AG725" t="str">
        <f t="shared" si="134"/>
        <v>Blackstone</v>
      </c>
      <c r="AH725" s="11" t="s">
        <v>3600</v>
      </c>
      <c r="AI725" s="11">
        <v>2</v>
      </c>
      <c r="AJ725" s="7">
        <v>297</v>
      </c>
      <c r="AL725" s="7" t="s">
        <v>5014</v>
      </c>
      <c r="AM725" t="s">
        <v>3950</v>
      </c>
      <c r="AN725" t="s">
        <v>778</v>
      </c>
      <c r="AO725" t="s">
        <v>170</v>
      </c>
      <c r="AP725" t="str">
        <f t="shared" si="130"/>
        <v>25027</v>
      </c>
      <c r="AQ725" t="s">
        <v>2389</v>
      </c>
      <c r="AR725" t="str">
        <f t="shared" si="133"/>
        <v>2506015</v>
      </c>
      <c r="AS725" s="1">
        <v>9</v>
      </c>
      <c r="AT725" s="1">
        <v>3</v>
      </c>
      <c r="AV725">
        <v>11.23</v>
      </c>
      <c r="AW725">
        <v>0.33</v>
      </c>
      <c r="AX725">
        <v>10.9</v>
      </c>
    </row>
    <row r="726" spans="1:50" hidden="1" outlineLevel="1">
      <c r="A726" s="70" t="s">
        <v>1960</v>
      </c>
      <c r="B726" s="11" t="s">
        <v>1442</v>
      </c>
      <c r="C726" s="1">
        <f t="shared" si="124"/>
        <v>667</v>
      </c>
      <c r="D726" s="7">
        <f>IF(N726&gt;0, RANK(N726,(N726:P726,Q726:AE726)),0)</f>
        <v>2</v>
      </c>
      <c r="E726" s="7">
        <f>IF(O726&gt;0,RANK(O726,(N726:P726,Q726:AE726)),0)</f>
        <v>1</v>
      </c>
      <c r="F726" s="7">
        <f t="shared" si="125"/>
        <v>5</v>
      </c>
      <c r="G726" s="1">
        <f t="shared" si="132"/>
        <v>20</v>
      </c>
      <c r="H726" s="2">
        <f t="shared" si="131"/>
        <v>2.9985007496251874E-2</v>
      </c>
      <c r="I726" s="8"/>
      <c r="J726" s="2">
        <f t="shared" si="126"/>
        <v>0.47226386806596704</v>
      </c>
      <c r="K726" s="2">
        <f t="shared" si="127"/>
        <v>0.50224887556221887</v>
      </c>
      <c r="L726" s="2">
        <f t="shared" si="128"/>
        <v>4.4977511244377807E-3</v>
      </c>
      <c r="M726" s="2">
        <f t="shared" si="129"/>
        <v>2.0989505247376368E-2</v>
      </c>
      <c r="N726" s="1">
        <v>315</v>
      </c>
      <c r="O726" s="1">
        <v>335</v>
      </c>
      <c r="P726" s="1">
        <v>3</v>
      </c>
      <c r="Q726" s="1">
        <v>7</v>
      </c>
      <c r="R726" s="1"/>
      <c r="S726" s="1">
        <v>7</v>
      </c>
      <c r="T726" s="1"/>
      <c r="U726" s="1"/>
      <c r="V726" s="1"/>
      <c r="W726" s="1">
        <v>0</v>
      </c>
      <c r="X726" s="1"/>
      <c r="Y726" s="1"/>
      <c r="Z726" s="1"/>
      <c r="AA726" s="1"/>
      <c r="AB726" s="1"/>
      <c r="AG726" t="str">
        <f t="shared" si="134"/>
        <v>Blandford</v>
      </c>
      <c r="AH726" t="s">
        <v>2897</v>
      </c>
      <c r="AI726">
        <v>1</v>
      </c>
      <c r="AJ726" s="7">
        <v>219</v>
      </c>
      <c r="AL726" s="7" t="s">
        <v>5014</v>
      </c>
      <c r="AM726" t="s">
        <v>3235</v>
      </c>
      <c r="AN726" t="s">
        <v>1399</v>
      </c>
      <c r="AO726" t="s">
        <v>171</v>
      </c>
      <c r="AP726" t="str">
        <f t="shared" si="130"/>
        <v>25013</v>
      </c>
      <c r="AQ726" t="s">
        <v>2389</v>
      </c>
      <c r="AR726" t="str">
        <f t="shared" si="133"/>
        <v>2506085</v>
      </c>
      <c r="AS726" s="1">
        <v>2</v>
      </c>
      <c r="AT726" s="1">
        <v>1</v>
      </c>
      <c r="AV726">
        <v>53.55</v>
      </c>
      <c r="AW726">
        <v>1.81</v>
      </c>
      <c r="AX726">
        <v>51.74</v>
      </c>
    </row>
    <row r="727" spans="1:50" hidden="1" outlineLevel="1">
      <c r="A727" s="70" t="s">
        <v>3681</v>
      </c>
      <c r="B727" s="11" t="s">
        <v>1442</v>
      </c>
      <c r="C727" s="1">
        <f t="shared" si="124"/>
        <v>2659</v>
      </c>
      <c r="D727" s="7">
        <f>IF(N727&gt;0, RANK(N727,(N727:P727,Q727:AE727)),0)</f>
        <v>1</v>
      </c>
      <c r="E727" s="7">
        <f>IF(O727&gt;0,RANK(O727,(N727:P727,Q727:AE727)),0)</f>
        <v>2</v>
      </c>
      <c r="F727" s="7">
        <f t="shared" si="125"/>
        <v>5</v>
      </c>
      <c r="G727" s="1">
        <f t="shared" si="132"/>
        <v>247</v>
      </c>
      <c r="H727" s="2">
        <f t="shared" si="131"/>
        <v>9.2892064685972164E-2</v>
      </c>
      <c r="I727" s="8"/>
      <c r="J727" s="2">
        <f t="shared" si="126"/>
        <v>0.53666792027077848</v>
      </c>
      <c r="K727" s="2">
        <f t="shared" si="127"/>
        <v>0.44377585558480631</v>
      </c>
      <c r="L727" s="2">
        <f t="shared" si="128"/>
        <v>3.7608123354644601E-3</v>
      </c>
      <c r="M727" s="2">
        <f t="shared" si="129"/>
        <v>1.5795411808950752E-2</v>
      </c>
      <c r="N727" s="1">
        <v>1427</v>
      </c>
      <c r="O727" s="1">
        <v>1180</v>
      </c>
      <c r="P727" s="1">
        <v>10</v>
      </c>
      <c r="Q727" s="1">
        <v>19</v>
      </c>
      <c r="R727" s="1"/>
      <c r="S727" s="1">
        <v>18</v>
      </c>
      <c r="T727" s="1"/>
      <c r="U727" s="1"/>
      <c r="V727" s="1"/>
      <c r="W727" s="1">
        <v>5</v>
      </c>
      <c r="X727" s="1"/>
      <c r="Y727" s="1"/>
      <c r="Z727" s="1"/>
      <c r="AA727" s="1"/>
      <c r="AB727" s="1"/>
      <c r="AG727" t="str">
        <f t="shared" si="134"/>
        <v>Bolton</v>
      </c>
      <c r="AH727" s="11" t="s">
        <v>3600</v>
      </c>
      <c r="AI727" s="11">
        <v>5</v>
      </c>
      <c r="AJ727" s="7">
        <v>123</v>
      </c>
      <c r="AL727" s="7" t="s">
        <v>5014</v>
      </c>
      <c r="AM727" t="s">
        <v>3950</v>
      </c>
      <c r="AN727" t="s">
        <v>3970</v>
      </c>
      <c r="AO727" t="s">
        <v>172</v>
      </c>
      <c r="AP727" t="str">
        <f t="shared" si="130"/>
        <v>25027</v>
      </c>
      <c r="AQ727" t="s">
        <v>2389</v>
      </c>
      <c r="AR727" t="str">
        <f t="shared" si="133"/>
        <v>2506365</v>
      </c>
      <c r="AS727" s="1">
        <v>5</v>
      </c>
      <c r="AT727" s="1">
        <v>1</v>
      </c>
      <c r="AV727">
        <v>20</v>
      </c>
      <c r="AW727">
        <v>7.0000000000000007E-2</v>
      </c>
      <c r="AX727">
        <v>19.93</v>
      </c>
    </row>
    <row r="728" spans="1:50" hidden="1" outlineLevel="1">
      <c r="A728" s="70" t="s">
        <v>2272</v>
      </c>
      <c r="B728" s="11" t="s">
        <v>1442</v>
      </c>
      <c r="C728" s="1">
        <f t="shared" si="124"/>
        <v>208236</v>
      </c>
      <c r="D728" s="7">
        <f>IF(N728&gt;0, RANK(N728,(N728:P728,Q728:AE728)),0)</f>
        <v>1</v>
      </c>
      <c r="E728" s="7">
        <f>IF(O728&gt;0,RANK(O728,(N728:P728,Q728:AE728)),0)</f>
        <v>2</v>
      </c>
      <c r="F728" s="7">
        <f t="shared" si="125"/>
        <v>6</v>
      </c>
      <c r="G728" s="1">
        <f t="shared" si="132"/>
        <v>116366</v>
      </c>
      <c r="H728" s="2">
        <f t="shared" si="131"/>
        <v>0.55881787971340213</v>
      </c>
      <c r="I728" s="8"/>
      <c r="J728" s="2">
        <f t="shared" si="126"/>
        <v>0.77260416066386217</v>
      </c>
      <c r="K728" s="2">
        <f t="shared" si="127"/>
        <v>0.21378628095046007</v>
      </c>
      <c r="L728" s="2">
        <f t="shared" si="128"/>
        <v>1.5607291726694712E-3</v>
      </c>
      <c r="M728" s="2">
        <f t="shared" si="129"/>
        <v>1.204882921300829E-2</v>
      </c>
      <c r="N728" s="1">
        <v>160884</v>
      </c>
      <c r="O728" s="1">
        <v>44518</v>
      </c>
      <c r="P728" s="1">
        <v>325</v>
      </c>
      <c r="Q728" s="1">
        <v>942</v>
      </c>
      <c r="R728" s="1"/>
      <c r="S728" s="1">
        <v>985</v>
      </c>
      <c r="T728" s="1"/>
      <c r="U728" s="1"/>
      <c r="V728" s="1"/>
      <c r="W728" s="1">
        <v>582</v>
      </c>
      <c r="X728" s="1"/>
      <c r="Y728" s="1"/>
      <c r="Z728" s="1"/>
      <c r="AA728" s="1"/>
      <c r="AB728" s="1"/>
      <c r="AG728" t="str">
        <f t="shared" si="134"/>
        <v>Boston</v>
      </c>
      <c r="AH728" t="s">
        <v>3226</v>
      </c>
      <c r="AI728">
        <v>0</v>
      </c>
      <c r="AJ728" s="7">
        <v>162</v>
      </c>
      <c r="AL728" s="7" t="s">
        <v>5014</v>
      </c>
      <c r="AM728" t="s">
        <v>3949</v>
      </c>
      <c r="AN728" t="s">
        <v>3632</v>
      </c>
      <c r="AO728" t="s">
        <v>1100</v>
      </c>
      <c r="AP728" t="str">
        <f t="shared" si="130"/>
        <v>25025</v>
      </c>
      <c r="AQ728" t="s">
        <v>4593</v>
      </c>
      <c r="AR728" t="str">
        <f t="shared" si="133"/>
        <v>2507000</v>
      </c>
      <c r="AS728" s="1">
        <v>466</v>
      </c>
      <c r="AT728" s="1">
        <v>254</v>
      </c>
      <c r="AV728">
        <v>89.63</v>
      </c>
      <c r="AW728">
        <v>41.21</v>
      </c>
      <c r="AX728">
        <v>48.43</v>
      </c>
    </row>
    <row r="729" spans="1:50" hidden="1" outlineLevel="1">
      <c r="A729" s="70" t="s">
        <v>2273</v>
      </c>
      <c r="B729" s="11" t="s">
        <v>1442</v>
      </c>
      <c r="C729" s="1">
        <f t="shared" si="124"/>
        <v>9827</v>
      </c>
      <c r="D729" s="7">
        <f>IF(N729&gt;0, RANK(N729,(N729:P729,Q729:AE729)),0)</f>
        <v>1</v>
      </c>
      <c r="E729" s="7">
        <f>IF(O729&gt;0,RANK(O729,(N729:P729,Q729:AE729)),0)</f>
        <v>2</v>
      </c>
      <c r="F729" s="7">
        <f t="shared" si="125"/>
        <v>6</v>
      </c>
      <c r="G729" s="1">
        <f t="shared" si="132"/>
        <v>148</v>
      </c>
      <c r="H729" s="2">
        <f t="shared" si="131"/>
        <v>1.5060547471252671E-2</v>
      </c>
      <c r="I729" s="8"/>
      <c r="J729" s="2">
        <f t="shared" si="126"/>
        <v>0.502289610257454</v>
      </c>
      <c r="K729" s="2">
        <f t="shared" si="127"/>
        <v>0.48722906278620126</v>
      </c>
      <c r="L729" s="2">
        <f t="shared" si="128"/>
        <v>1.0176045588684236E-3</v>
      </c>
      <c r="M729" s="2">
        <f t="shared" si="129"/>
        <v>9.4637223974763148E-3</v>
      </c>
      <c r="N729" s="1">
        <v>4936</v>
      </c>
      <c r="O729" s="1">
        <v>4788</v>
      </c>
      <c r="P729" s="1">
        <v>10</v>
      </c>
      <c r="Q729" s="1">
        <v>35</v>
      </c>
      <c r="R729" s="1"/>
      <c r="S729" s="1">
        <v>24</v>
      </c>
      <c r="T729" s="1"/>
      <c r="U729" s="1"/>
      <c r="V729" s="1"/>
      <c r="W729" s="1">
        <v>34</v>
      </c>
      <c r="X729" s="1"/>
      <c r="Y729" s="1"/>
      <c r="Z729" s="1"/>
      <c r="AA729" s="1"/>
      <c r="AB729" s="1"/>
      <c r="AG729" t="str">
        <f t="shared" si="134"/>
        <v>Bourne</v>
      </c>
      <c r="AH729" t="s">
        <v>2918</v>
      </c>
      <c r="AI729">
        <v>10</v>
      </c>
      <c r="AJ729" s="7">
        <v>325</v>
      </c>
      <c r="AL729" s="7" t="s">
        <v>5014</v>
      </c>
      <c r="AM729" t="s">
        <v>3988</v>
      </c>
      <c r="AN729" t="s">
        <v>1399</v>
      </c>
      <c r="AO729" t="s">
        <v>1101</v>
      </c>
      <c r="AP729" t="str">
        <f t="shared" si="130"/>
        <v>25001</v>
      </c>
      <c r="AQ729" t="s">
        <v>2389</v>
      </c>
      <c r="AR729" t="str">
        <f t="shared" si="133"/>
        <v>2507175</v>
      </c>
      <c r="AS729" s="1">
        <v>33</v>
      </c>
      <c r="AT729" s="1">
        <v>6</v>
      </c>
      <c r="AV729">
        <v>52.81</v>
      </c>
      <c r="AW729">
        <v>11.9</v>
      </c>
      <c r="AX729">
        <v>40.909999999999997</v>
      </c>
    </row>
    <row r="730" spans="1:50" hidden="1" outlineLevel="1">
      <c r="A730" s="70" t="s">
        <v>2274</v>
      </c>
      <c r="B730" s="11" t="s">
        <v>1442</v>
      </c>
      <c r="C730" s="1">
        <f t="shared" si="124"/>
        <v>2582</v>
      </c>
      <c r="D730" s="7">
        <f>IF(N730&gt;0, RANK(N730,(N730:P730,Q730:AE730)),0)</f>
        <v>1</v>
      </c>
      <c r="E730" s="7">
        <f>IF(O730&gt;0,RANK(O730,(N730:P730,Q730:AE730)),0)</f>
        <v>2</v>
      </c>
      <c r="F730" s="7">
        <f t="shared" si="125"/>
        <v>4</v>
      </c>
      <c r="G730" s="1">
        <f t="shared" si="132"/>
        <v>549</v>
      </c>
      <c r="H730" s="2">
        <f t="shared" si="131"/>
        <v>0.2126258714175058</v>
      </c>
      <c r="I730" s="8"/>
      <c r="J730" s="2">
        <f t="shared" si="126"/>
        <v>0.59604957397366387</v>
      </c>
      <c r="K730" s="2">
        <f t="shared" si="127"/>
        <v>0.38342370255615804</v>
      </c>
      <c r="L730" s="2">
        <f t="shared" si="128"/>
        <v>4.6475600309837332E-3</v>
      </c>
      <c r="M730" s="2">
        <f t="shared" si="129"/>
        <v>1.5879163439194356E-2</v>
      </c>
      <c r="N730" s="1">
        <v>1539</v>
      </c>
      <c r="O730" s="1">
        <v>990</v>
      </c>
      <c r="P730" s="1">
        <v>12</v>
      </c>
      <c r="Q730" s="1">
        <v>20</v>
      </c>
      <c r="R730" s="1"/>
      <c r="S730" s="1">
        <v>10</v>
      </c>
      <c r="T730" s="1"/>
      <c r="U730" s="1"/>
      <c r="V730" s="1"/>
      <c r="W730" s="1">
        <v>11</v>
      </c>
      <c r="X730" s="1"/>
      <c r="Y730" s="1"/>
      <c r="Z730" s="1"/>
      <c r="AA730" s="1"/>
      <c r="AB730" s="1"/>
      <c r="AG730" t="str">
        <f t="shared" si="134"/>
        <v>Boxborough</v>
      </c>
      <c r="AH730" t="s">
        <v>4409</v>
      </c>
      <c r="AI730">
        <v>5</v>
      </c>
      <c r="AJ730" s="7">
        <v>105</v>
      </c>
      <c r="AL730" s="7" t="s">
        <v>5014</v>
      </c>
      <c r="AM730" t="s">
        <v>4671</v>
      </c>
      <c r="AN730" t="s">
        <v>3961</v>
      </c>
      <c r="AO730" t="s">
        <v>1102</v>
      </c>
      <c r="AP730" t="str">
        <f t="shared" si="130"/>
        <v>25017</v>
      </c>
      <c r="AQ730" t="s">
        <v>2389</v>
      </c>
      <c r="AR730" t="str">
        <f t="shared" si="133"/>
        <v>2507350</v>
      </c>
      <c r="AS730" s="1">
        <v>7</v>
      </c>
      <c r="AT730" s="1">
        <v>1</v>
      </c>
      <c r="AV730">
        <v>10.41</v>
      </c>
      <c r="AW730">
        <v>0.05</v>
      </c>
      <c r="AX730">
        <v>10.36</v>
      </c>
    </row>
    <row r="731" spans="1:50" hidden="1" outlineLevel="1">
      <c r="A731" s="70" t="s">
        <v>2275</v>
      </c>
      <c r="B731" s="11" t="s">
        <v>1442</v>
      </c>
      <c r="C731" s="1">
        <f t="shared" si="124"/>
        <v>4796</v>
      </c>
      <c r="D731" s="7">
        <f>IF(N731&gt;0, RANK(N731,(N731:P731,Q731:AE731)),0)</f>
        <v>2</v>
      </c>
      <c r="E731" s="7">
        <f>IF(O731&gt;0,RANK(O731,(N731:P731,Q731:AE731)),0)</f>
        <v>1</v>
      </c>
      <c r="F731" s="7">
        <f t="shared" si="125"/>
        <v>4</v>
      </c>
      <c r="G731" s="1">
        <f t="shared" si="132"/>
        <v>600</v>
      </c>
      <c r="H731" s="2">
        <f t="shared" si="131"/>
        <v>0.12510425354462051</v>
      </c>
      <c r="I731" s="8"/>
      <c r="J731" s="2">
        <f t="shared" si="126"/>
        <v>0.43035863219349457</v>
      </c>
      <c r="K731" s="2">
        <f t="shared" si="127"/>
        <v>0.55546288573811509</v>
      </c>
      <c r="L731" s="2">
        <f t="shared" si="128"/>
        <v>3.127606338615513E-3</v>
      </c>
      <c r="M731" s="2">
        <f t="shared" si="129"/>
        <v>1.1050875729774829E-2</v>
      </c>
      <c r="N731" s="1">
        <v>2064</v>
      </c>
      <c r="O731" s="1">
        <v>2664</v>
      </c>
      <c r="P731" s="1">
        <v>15</v>
      </c>
      <c r="Q731" s="1">
        <v>29</v>
      </c>
      <c r="R731" s="1"/>
      <c r="S731" s="1">
        <v>10</v>
      </c>
      <c r="T731" s="1"/>
      <c r="U731" s="1"/>
      <c r="V731" s="1"/>
      <c r="W731" s="1">
        <v>14</v>
      </c>
      <c r="X731" s="1"/>
      <c r="Y731" s="1"/>
      <c r="Z731" s="1"/>
      <c r="AA731" s="1"/>
      <c r="AB731" s="1"/>
      <c r="AG731" t="str">
        <f t="shared" si="134"/>
        <v>Boxford</v>
      </c>
      <c r="AH731" t="s">
        <v>3273</v>
      </c>
      <c r="AI731">
        <v>6</v>
      </c>
      <c r="AJ731" s="7">
        <v>19</v>
      </c>
      <c r="AL731" s="7" t="s">
        <v>5014</v>
      </c>
      <c r="AM731" t="s">
        <v>3218</v>
      </c>
      <c r="AN731" t="s">
        <v>3441</v>
      </c>
      <c r="AO731" t="s">
        <v>443</v>
      </c>
      <c r="AP731" t="str">
        <f t="shared" si="130"/>
        <v>25009</v>
      </c>
      <c r="AQ731" t="s">
        <v>2389</v>
      </c>
      <c r="AR731" t="str">
        <f t="shared" si="133"/>
        <v>2507420</v>
      </c>
      <c r="AS731" s="1">
        <v>15</v>
      </c>
      <c r="AT731" s="1">
        <v>3</v>
      </c>
      <c r="AV731">
        <v>24.57</v>
      </c>
      <c r="AW731">
        <v>0.59</v>
      </c>
      <c r="AX731">
        <v>23.97</v>
      </c>
    </row>
    <row r="732" spans="1:50" hidden="1" outlineLevel="1">
      <c r="A732" s="70" t="s">
        <v>705</v>
      </c>
      <c r="B732" s="11" t="s">
        <v>1442</v>
      </c>
      <c r="C732" s="1">
        <f t="shared" si="124"/>
        <v>2454</v>
      </c>
      <c r="D732" s="7">
        <f>IF(N732&gt;0, RANK(N732,(N732:P732,Q732:AE732)),0)</f>
        <v>1</v>
      </c>
      <c r="E732" s="7">
        <f>IF(O732&gt;0,RANK(O732,(N732:P732,Q732:AE732)),0)</f>
        <v>2</v>
      </c>
      <c r="F732" s="7">
        <f t="shared" si="125"/>
        <v>0</v>
      </c>
      <c r="G732" s="1">
        <f t="shared" si="132"/>
        <v>189</v>
      </c>
      <c r="H732" s="2">
        <f t="shared" si="131"/>
        <v>7.7017114914425422E-2</v>
      </c>
      <c r="I732" s="8"/>
      <c r="J732" s="2">
        <f t="shared" si="126"/>
        <v>0.53056234718826401</v>
      </c>
      <c r="K732" s="2">
        <f t="shared" si="127"/>
        <v>0.45354523227383864</v>
      </c>
      <c r="L732" s="2">
        <f t="shared" si="128"/>
        <v>0</v>
      </c>
      <c r="M732" s="2">
        <f t="shared" si="129"/>
        <v>1.5892420537897356E-2</v>
      </c>
      <c r="N732" s="1">
        <v>1302</v>
      </c>
      <c r="O732" s="1">
        <v>1113</v>
      </c>
      <c r="P732" s="1">
        <v>0</v>
      </c>
      <c r="Q732" s="1">
        <v>19</v>
      </c>
      <c r="R732" s="1"/>
      <c r="S732" s="1">
        <v>10</v>
      </c>
      <c r="T732" s="1"/>
      <c r="U732" s="1"/>
      <c r="V732" s="1"/>
      <c r="W732" s="1">
        <v>10</v>
      </c>
      <c r="X732" s="1"/>
      <c r="Y732" s="1"/>
      <c r="Z732" s="1"/>
      <c r="AA732" s="1"/>
      <c r="AB732" s="1"/>
      <c r="AG732" t="str">
        <f t="shared" si="134"/>
        <v>Boylston</v>
      </c>
      <c r="AH732" s="11" t="s">
        <v>3600</v>
      </c>
      <c r="AI732" s="11">
        <v>3</v>
      </c>
      <c r="AJ732" s="7">
        <v>163</v>
      </c>
      <c r="AL732" s="7" t="s">
        <v>5014</v>
      </c>
      <c r="AM732" t="s">
        <v>3950</v>
      </c>
      <c r="AN732" t="s">
        <v>737</v>
      </c>
      <c r="AO732" t="s">
        <v>745</v>
      </c>
      <c r="AP732" t="str">
        <f t="shared" si="130"/>
        <v>25027</v>
      </c>
      <c r="AQ732" t="s">
        <v>2389</v>
      </c>
      <c r="AR732" t="str">
        <f t="shared" si="133"/>
        <v>2507525</v>
      </c>
      <c r="AS732" s="1">
        <v>13</v>
      </c>
      <c r="AT732" s="1">
        <v>1</v>
      </c>
      <c r="AV732">
        <v>19.68</v>
      </c>
      <c r="AW732">
        <v>3.64</v>
      </c>
      <c r="AX732">
        <v>16.03</v>
      </c>
    </row>
    <row r="733" spans="1:50" hidden="1" outlineLevel="1">
      <c r="A733" s="70" t="s">
        <v>3682</v>
      </c>
      <c r="B733" s="11" t="s">
        <v>1442</v>
      </c>
      <c r="C733" s="1">
        <f t="shared" si="124"/>
        <v>18201</v>
      </c>
      <c r="D733" s="7">
        <f>IF(N733&gt;0, RANK(N733,(N733:P733,Q733:AE733)),0)</f>
        <v>1</v>
      </c>
      <c r="E733" s="7">
        <f>IF(O733&gt;0,RANK(O733,(N733:P733,Q733:AE733)),0)</f>
        <v>2</v>
      </c>
      <c r="F733" s="7">
        <f t="shared" si="125"/>
        <v>6</v>
      </c>
      <c r="G733" s="1">
        <f t="shared" si="132"/>
        <v>2422</v>
      </c>
      <c r="H733" s="2">
        <f t="shared" si="131"/>
        <v>0.1330696115598044</v>
      </c>
      <c r="I733" s="8"/>
      <c r="J733" s="2">
        <f t="shared" si="126"/>
        <v>0.5614526674358552</v>
      </c>
      <c r="K733" s="2">
        <f t="shared" si="127"/>
        <v>0.42838305587605074</v>
      </c>
      <c r="L733" s="2">
        <f t="shared" si="128"/>
        <v>1.0988407230371957E-3</v>
      </c>
      <c r="M733" s="2">
        <f t="shared" si="129"/>
        <v>9.0654359650568575E-3</v>
      </c>
      <c r="N733" s="1">
        <v>10219</v>
      </c>
      <c r="O733" s="1">
        <v>7797</v>
      </c>
      <c r="P733" s="1">
        <v>20</v>
      </c>
      <c r="Q733" s="1">
        <v>71</v>
      </c>
      <c r="R733" s="1"/>
      <c r="S733" s="1">
        <v>42</v>
      </c>
      <c r="T733" s="1"/>
      <c r="U733" s="1"/>
      <c r="V733" s="1"/>
      <c r="W733" s="1">
        <v>52</v>
      </c>
      <c r="X733" s="1"/>
      <c r="Y733" s="1"/>
      <c r="Z733" s="1"/>
      <c r="AA733" s="1"/>
      <c r="AB733" s="1"/>
      <c r="AG733" t="str">
        <f t="shared" si="134"/>
        <v>Braintree</v>
      </c>
      <c r="AH733" t="s">
        <v>2481</v>
      </c>
      <c r="AI733">
        <v>9</v>
      </c>
      <c r="AJ733" s="7">
        <v>226</v>
      </c>
      <c r="AL733" s="7" t="s">
        <v>5014</v>
      </c>
      <c r="AM733" t="s">
        <v>4350</v>
      </c>
      <c r="AN733" t="s">
        <v>4670</v>
      </c>
      <c r="AO733" t="s">
        <v>746</v>
      </c>
      <c r="AP733" t="str">
        <f t="shared" si="130"/>
        <v>25021</v>
      </c>
      <c r="AQ733" t="s">
        <v>2389</v>
      </c>
      <c r="AR733" t="str">
        <f t="shared" si="133"/>
        <v>2507665</v>
      </c>
      <c r="AS733" s="1">
        <v>60</v>
      </c>
      <c r="AT733" s="1">
        <v>12</v>
      </c>
      <c r="AV733">
        <v>14.52</v>
      </c>
      <c r="AW733">
        <v>0.63</v>
      </c>
      <c r="AX733">
        <v>13.9</v>
      </c>
    </row>
    <row r="734" spans="1:50" hidden="1" outlineLevel="1">
      <c r="A734" s="70" t="s">
        <v>3118</v>
      </c>
      <c r="B734" s="11" t="s">
        <v>1442</v>
      </c>
      <c r="C734" s="1">
        <f t="shared" si="124"/>
        <v>6651</v>
      </c>
      <c r="D734" s="7">
        <f>IF(N734&gt;0, RANK(N734,(N734:P734,Q734:AE734)),0)</f>
        <v>1</v>
      </c>
      <c r="E734" s="7">
        <f>IF(O734&gt;0,RANK(O734,(N734:P734,Q734:AE734)),0)</f>
        <v>2</v>
      </c>
      <c r="F734" s="7">
        <f t="shared" si="125"/>
        <v>5</v>
      </c>
      <c r="G734" s="1">
        <f t="shared" si="132"/>
        <v>1100</v>
      </c>
      <c r="H734" s="2">
        <f t="shared" si="131"/>
        <v>0.16538866335889341</v>
      </c>
      <c r="I734" s="8"/>
      <c r="J734" s="2">
        <f t="shared" si="126"/>
        <v>0.57540219515862279</v>
      </c>
      <c r="K734" s="2">
        <f t="shared" si="127"/>
        <v>0.41001353179972938</v>
      </c>
      <c r="L734" s="2">
        <f t="shared" si="128"/>
        <v>3.4581265975041349E-3</v>
      </c>
      <c r="M734" s="2">
        <f t="shared" si="129"/>
        <v>1.1126146444143697E-2</v>
      </c>
      <c r="N734" s="1">
        <v>3827</v>
      </c>
      <c r="O734" s="1">
        <v>2727</v>
      </c>
      <c r="P734" s="1">
        <v>23</v>
      </c>
      <c r="Q734" s="1">
        <v>36</v>
      </c>
      <c r="R734" s="1"/>
      <c r="S734" s="1">
        <v>24</v>
      </c>
      <c r="T734" s="1"/>
      <c r="U734" s="1"/>
      <c r="V734" s="1"/>
      <c r="W734" s="1">
        <v>14</v>
      </c>
      <c r="X734" s="1"/>
      <c r="Y734" s="1"/>
      <c r="Z734" s="1"/>
      <c r="AA734" s="1"/>
      <c r="AB734" s="1"/>
      <c r="AG734" t="str">
        <f t="shared" si="134"/>
        <v>Brewster</v>
      </c>
      <c r="AH734" t="s">
        <v>2918</v>
      </c>
      <c r="AI734">
        <v>10</v>
      </c>
      <c r="AJ734" s="7">
        <v>329</v>
      </c>
      <c r="AL734" s="7" t="s">
        <v>5014</v>
      </c>
      <c r="AM734" t="s">
        <v>3988</v>
      </c>
      <c r="AN734" t="s">
        <v>4670</v>
      </c>
      <c r="AO734" t="s">
        <v>57</v>
      </c>
      <c r="AP734" t="str">
        <f t="shared" si="130"/>
        <v>25001</v>
      </c>
      <c r="AQ734" t="s">
        <v>2389</v>
      </c>
      <c r="AR734" t="str">
        <f t="shared" si="133"/>
        <v>2507980</v>
      </c>
      <c r="AS734" s="1">
        <v>38</v>
      </c>
      <c r="AT734" s="1">
        <v>3</v>
      </c>
      <c r="AV734">
        <v>25.46</v>
      </c>
      <c r="AW734">
        <v>2.4700000000000002</v>
      </c>
      <c r="AX734">
        <v>22.98</v>
      </c>
    </row>
    <row r="735" spans="1:50" hidden="1" outlineLevel="1">
      <c r="A735" s="70" t="s">
        <v>4042</v>
      </c>
      <c r="B735" s="11" t="s">
        <v>1442</v>
      </c>
      <c r="C735" s="1">
        <f t="shared" si="124"/>
        <v>11242</v>
      </c>
      <c r="D735" s="7">
        <f>IF(N735&gt;0, RANK(N735,(N735:P735,Q735:AE735)),0)</f>
        <v>1</v>
      </c>
      <c r="E735" s="7">
        <f>IF(O735&gt;0,RANK(O735,(N735:P735,Q735:AE735)),0)</f>
        <v>2</v>
      </c>
      <c r="F735" s="7">
        <f t="shared" si="125"/>
        <v>6</v>
      </c>
      <c r="G735" s="1">
        <f t="shared" si="132"/>
        <v>60</v>
      </c>
      <c r="H735" s="2">
        <f t="shared" si="131"/>
        <v>5.3371286247998577E-3</v>
      </c>
      <c r="I735" s="8"/>
      <c r="J735" s="2">
        <f t="shared" si="126"/>
        <v>0.49715353140010676</v>
      </c>
      <c r="K735" s="2">
        <f t="shared" si="127"/>
        <v>0.49181640277530686</v>
      </c>
      <c r="L735" s="2">
        <f t="shared" si="128"/>
        <v>1.6011385874399574E-3</v>
      </c>
      <c r="M735" s="2">
        <f t="shared" si="129"/>
        <v>9.428927237146419E-3</v>
      </c>
      <c r="N735" s="1">
        <v>5589</v>
      </c>
      <c r="O735" s="1">
        <v>5529</v>
      </c>
      <c r="P735" s="1">
        <v>18</v>
      </c>
      <c r="Q735" s="1">
        <v>63</v>
      </c>
      <c r="R735" s="1"/>
      <c r="S735" s="1">
        <v>21</v>
      </c>
      <c r="T735" s="1"/>
      <c r="U735" s="1"/>
      <c r="V735" s="1"/>
      <c r="W735" s="1">
        <v>22</v>
      </c>
      <c r="X735" s="1"/>
      <c r="Y735" s="1"/>
      <c r="Z735" s="1"/>
      <c r="AA735" s="1"/>
      <c r="AB735" s="1"/>
      <c r="AG735" t="str">
        <f t="shared" si="134"/>
        <v>Bridgewater</v>
      </c>
      <c r="AH735" t="s">
        <v>4072</v>
      </c>
      <c r="AI735">
        <v>9</v>
      </c>
      <c r="AJ735" s="7">
        <v>307</v>
      </c>
      <c r="AL735" s="7" t="s">
        <v>5014</v>
      </c>
      <c r="AM735" t="s">
        <v>4351</v>
      </c>
      <c r="AN735" t="s">
        <v>1399</v>
      </c>
      <c r="AO735" t="s">
        <v>755</v>
      </c>
      <c r="AP735" t="str">
        <f t="shared" si="130"/>
        <v>25023</v>
      </c>
      <c r="AQ735" t="s">
        <v>2389</v>
      </c>
      <c r="AR735" t="str">
        <f t="shared" si="133"/>
        <v>2508085</v>
      </c>
      <c r="AS735" s="1">
        <v>48</v>
      </c>
      <c r="AT735" s="1">
        <v>7</v>
      </c>
      <c r="AV735">
        <v>28.23</v>
      </c>
      <c r="AW735">
        <v>0.74</v>
      </c>
      <c r="AX735">
        <v>27.49</v>
      </c>
    </row>
    <row r="736" spans="1:50" hidden="1" outlineLevel="1">
      <c r="A736" s="70" t="s">
        <v>1969</v>
      </c>
      <c r="B736" s="11" t="s">
        <v>1442</v>
      </c>
      <c r="C736" s="1">
        <f t="shared" si="124"/>
        <v>1840</v>
      </c>
      <c r="D736" s="7">
        <f>IF(N736&gt;0, RANK(N736,(N736:P736,Q736:AE736)),0)</f>
        <v>1</v>
      </c>
      <c r="E736" s="7">
        <f>IF(O736&gt;0,RANK(O736,(N736:P736,Q736:AE736)),0)</f>
        <v>2</v>
      </c>
      <c r="F736" s="7">
        <f t="shared" si="125"/>
        <v>6</v>
      </c>
      <c r="G736" s="1">
        <f t="shared" si="132"/>
        <v>26</v>
      </c>
      <c r="H736" s="2">
        <f t="shared" si="131"/>
        <v>1.4130434782608696E-2</v>
      </c>
      <c r="I736" s="8"/>
      <c r="J736" s="2">
        <f t="shared" si="126"/>
        <v>0.5</v>
      </c>
      <c r="K736" s="2">
        <f t="shared" si="127"/>
        <v>0.48586956521739133</v>
      </c>
      <c r="L736" s="2">
        <f t="shared" si="128"/>
        <v>1.6304347826086956E-3</v>
      </c>
      <c r="M736" s="2">
        <f t="shared" si="129"/>
        <v>1.2499999999999975E-2</v>
      </c>
      <c r="N736" s="1">
        <v>920</v>
      </c>
      <c r="O736" s="1">
        <v>894</v>
      </c>
      <c r="P736" s="1">
        <v>3</v>
      </c>
      <c r="Q736" s="1">
        <v>6</v>
      </c>
      <c r="R736" s="1"/>
      <c r="S736" s="1">
        <v>11</v>
      </c>
      <c r="T736" s="1"/>
      <c r="U736" s="1"/>
      <c r="V736" s="1"/>
      <c r="W736" s="1">
        <v>6</v>
      </c>
      <c r="X736" s="1"/>
      <c r="Y736" s="1"/>
      <c r="Z736" s="1"/>
      <c r="AA736" s="1"/>
      <c r="AB736" s="1"/>
      <c r="AG736" t="str">
        <f t="shared" si="134"/>
        <v>Brimfield</v>
      </c>
      <c r="AH736" t="s">
        <v>2897</v>
      </c>
      <c r="AI736">
        <v>2</v>
      </c>
      <c r="AJ736" s="7">
        <v>249</v>
      </c>
      <c r="AL736" s="7" t="s">
        <v>5014</v>
      </c>
      <c r="AM736" t="s">
        <v>3235</v>
      </c>
      <c r="AN736" t="s">
        <v>4670</v>
      </c>
      <c r="AO736" t="s">
        <v>169</v>
      </c>
      <c r="AP736" t="str">
        <f t="shared" si="130"/>
        <v>25013</v>
      </c>
      <c r="AQ736" t="s">
        <v>2389</v>
      </c>
      <c r="AR736" t="str">
        <f t="shared" si="133"/>
        <v>2508470</v>
      </c>
      <c r="AS736" s="1">
        <v>5</v>
      </c>
      <c r="AT736" s="1">
        <v>1</v>
      </c>
      <c r="AV736">
        <v>35.21</v>
      </c>
      <c r="AW736">
        <v>0.51</v>
      </c>
      <c r="AX736">
        <v>34.71</v>
      </c>
    </row>
    <row r="737" spans="1:50" hidden="1" outlineLevel="1">
      <c r="A737" s="70" t="s">
        <v>2116</v>
      </c>
      <c r="B737" s="11" t="s">
        <v>1442</v>
      </c>
      <c r="C737" s="1">
        <f t="shared" si="124"/>
        <v>30429</v>
      </c>
      <c r="D737" s="7">
        <f>IF(N737&gt;0, RANK(N737,(N737:P737,Q737:AE737)),0)</f>
        <v>1</v>
      </c>
      <c r="E737" s="7">
        <f>IF(O737&gt;0,RANK(O737,(N737:P737,Q737:AE737)),0)</f>
        <v>2</v>
      </c>
      <c r="F737" s="7">
        <f t="shared" si="125"/>
        <v>5</v>
      </c>
      <c r="G737" s="1">
        <f t="shared" si="132"/>
        <v>10033</v>
      </c>
      <c r="H737" s="2">
        <f t="shared" si="131"/>
        <v>0.32971836077426142</v>
      </c>
      <c r="I737" s="8"/>
      <c r="J737" s="2">
        <f t="shared" si="126"/>
        <v>0.66025830622103909</v>
      </c>
      <c r="K737" s="2">
        <f t="shared" si="127"/>
        <v>0.33053994544677773</v>
      </c>
      <c r="L737" s="2">
        <f t="shared" si="128"/>
        <v>1.6431693450326991E-3</v>
      </c>
      <c r="M737" s="2">
        <f t="shared" si="129"/>
        <v>7.5585789871504801E-3</v>
      </c>
      <c r="N737" s="1">
        <v>20091</v>
      </c>
      <c r="O737" s="1">
        <v>10058</v>
      </c>
      <c r="P737" s="1">
        <v>50</v>
      </c>
      <c r="Q737" s="1">
        <v>129</v>
      </c>
      <c r="R737" s="1"/>
      <c r="S737" s="1">
        <v>66</v>
      </c>
      <c r="T737" s="1"/>
      <c r="U737" s="1"/>
      <c r="V737" s="1"/>
      <c r="W737" s="1">
        <v>35</v>
      </c>
      <c r="X737" s="1"/>
      <c r="Y737" s="1"/>
      <c r="Z737" s="1"/>
      <c r="AA737" s="1"/>
      <c r="AB737" s="1"/>
      <c r="AG737" t="str">
        <f t="shared" si="134"/>
        <v>Brockton</v>
      </c>
      <c r="AH737" t="s">
        <v>4072</v>
      </c>
      <c r="AI737">
        <v>9</v>
      </c>
      <c r="AJ737" s="7">
        <v>274</v>
      </c>
      <c r="AL737" s="7" t="s">
        <v>5014</v>
      </c>
      <c r="AM737" t="s">
        <v>4351</v>
      </c>
      <c r="AN737" t="s">
        <v>4670</v>
      </c>
      <c r="AO737" t="s">
        <v>424</v>
      </c>
      <c r="AP737" t="str">
        <f t="shared" si="130"/>
        <v>25023</v>
      </c>
      <c r="AQ737" t="s">
        <v>4593</v>
      </c>
      <c r="AR737" t="str">
        <f t="shared" si="133"/>
        <v>2509000</v>
      </c>
      <c r="AS737" s="1">
        <v>79</v>
      </c>
      <c r="AT737" s="1">
        <v>28</v>
      </c>
      <c r="AV737">
        <v>21.59</v>
      </c>
      <c r="AW737">
        <v>0.12</v>
      </c>
      <c r="AX737">
        <v>21.47</v>
      </c>
    </row>
    <row r="738" spans="1:50" hidden="1" outlineLevel="1">
      <c r="A738" s="70" t="s">
        <v>2345</v>
      </c>
      <c r="B738" s="11" t="s">
        <v>1442</v>
      </c>
      <c r="C738" s="1">
        <f t="shared" si="124"/>
        <v>1625</v>
      </c>
      <c r="D738" s="7">
        <f>IF(N738&gt;0, RANK(N738,(N738:P738,Q738:AE738)),0)</f>
        <v>1</v>
      </c>
      <c r="E738" s="7">
        <f>IF(O738&gt;0,RANK(O738,(N738:P738,Q738:AE738)),0)</f>
        <v>2</v>
      </c>
      <c r="F738" s="7">
        <f t="shared" si="125"/>
        <v>0</v>
      </c>
      <c r="G738" s="1">
        <f t="shared" si="132"/>
        <v>35</v>
      </c>
      <c r="H738" s="2">
        <f t="shared" si="131"/>
        <v>2.1538461538461538E-2</v>
      </c>
      <c r="I738" s="8"/>
      <c r="J738" s="2">
        <f t="shared" si="126"/>
        <v>0.50276923076923075</v>
      </c>
      <c r="K738" s="2">
        <f t="shared" si="127"/>
        <v>0.48123076923076924</v>
      </c>
      <c r="L738" s="2">
        <f t="shared" si="128"/>
        <v>0</v>
      </c>
      <c r="M738" s="2">
        <f t="shared" si="129"/>
        <v>1.6000000000000014E-2</v>
      </c>
      <c r="N738" s="1">
        <v>817</v>
      </c>
      <c r="O738" s="1">
        <v>782</v>
      </c>
      <c r="P738" s="1">
        <v>0</v>
      </c>
      <c r="Q738" s="1">
        <v>9</v>
      </c>
      <c r="R738" s="1"/>
      <c r="S738" s="1">
        <v>7</v>
      </c>
      <c r="T738" s="1"/>
      <c r="U738" s="1"/>
      <c r="V738" s="1"/>
      <c r="W738" s="1">
        <v>10</v>
      </c>
      <c r="X738" s="1"/>
      <c r="Y738" s="1"/>
      <c r="Z738" s="1"/>
      <c r="AA738" s="1"/>
      <c r="AB738" s="1"/>
      <c r="AG738" t="str">
        <f t="shared" si="134"/>
        <v>Brookfield</v>
      </c>
      <c r="AH738" s="11" t="s">
        <v>3600</v>
      </c>
      <c r="AI738" s="11">
        <v>2</v>
      </c>
      <c r="AJ738" s="7">
        <v>225</v>
      </c>
      <c r="AL738" s="7" t="s">
        <v>5014</v>
      </c>
      <c r="AM738" t="s">
        <v>3950</v>
      </c>
      <c r="AN738" t="s">
        <v>3961</v>
      </c>
      <c r="AO738" t="s">
        <v>1455</v>
      </c>
      <c r="AP738" t="str">
        <f t="shared" si="130"/>
        <v>25027</v>
      </c>
      <c r="AQ738" t="s">
        <v>2389</v>
      </c>
      <c r="AR738" t="str">
        <f t="shared" si="133"/>
        <v>2509105</v>
      </c>
      <c r="AS738" s="1">
        <v>11</v>
      </c>
      <c r="AT738" s="1">
        <v>1</v>
      </c>
      <c r="AV738">
        <v>16.57</v>
      </c>
      <c r="AW738">
        <v>1.05</v>
      </c>
      <c r="AX738">
        <v>15.52</v>
      </c>
    </row>
    <row r="739" spans="1:50" hidden="1" outlineLevel="1">
      <c r="A739" s="70" t="s">
        <v>2563</v>
      </c>
      <c r="B739" s="11" t="s">
        <v>1442</v>
      </c>
      <c r="C739" s="1">
        <f t="shared" si="124"/>
        <v>26949</v>
      </c>
      <c r="D739" s="7">
        <f>IF(N739&gt;0, RANK(N739,(N739:P739,Q739:AE739)),0)</f>
        <v>1</v>
      </c>
      <c r="E739" s="7">
        <f>IF(O739&gt;0,RANK(O739,(N739:P739,Q739:AE739)),0)</f>
        <v>2</v>
      </c>
      <c r="F739" s="7">
        <f t="shared" si="125"/>
        <v>5</v>
      </c>
      <c r="G739" s="1">
        <f t="shared" si="132"/>
        <v>15987</v>
      </c>
      <c r="H739" s="2">
        <f t="shared" si="131"/>
        <v>0.59323165980184789</v>
      </c>
      <c r="I739" s="8"/>
      <c r="J739" s="2">
        <f t="shared" si="126"/>
        <v>0.78874911870570341</v>
      </c>
      <c r="K739" s="2">
        <f t="shared" si="127"/>
        <v>0.19551745890385544</v>
      </c>
      <c r="L739" s="2">
        <f t="shared" si="128"/>
        <v>3.599391443096219E-3</v>
      </c>
      <c r="M739" s="2">
        <f t="shared" si="129"/>
        <v>1.2134030947344929E-2</v>
      </c>
      <c r="N739" s="1">
        <v>21256</v>
      </c>
      <c r="O739" s="1">
        <v>5269</v>
      </c>
      <c r="P739" s="1">
        <v>97</v>
      </c>
      <c r="Q739" s="1">
        <v>133</v>
      </c>
      <c r="R739" s="1"/>
      <c r="S739" s="1">
        <v>140</v>
      </c>
      <c r="T739" s="1"/>
      <c r="U739" s="1"/>
      <c r="V739" s="1"/>
      <c r="W739" s="1">
        <v>54</v>
      </c>
      <c r="X739" s="1"/>
      <c r="Y739" s="1"/>
      <c r="Z739" s="1"/>
      <c r="AA739" s="1"/>
      <c r="AB739" s="1"/>
      <c r="AG739" t="str">
        <f t="shared" si="134"/>
        <v>Brookline</v>
      </c>
      <c r="AH739" t="s">
        <v>2481</v>
      </c>
      <c r="AI739">
        <v>4</v>
      </c>
      <c r="AJ739" s="7">
        <v>180</v>
      </c>
      <c r="AL739" s="7" t="s">
        <v>5014</v>
      </c>
      <c r="AM739" t="s">
        <v>4350</v>
      </c>
      <c r="AN739" t="s">
        <v>3441</v>
      </c>
      <c r="AO739" t="s">
        <v>1456</v>
      </c>
      <c r="AP739" t="str">
        <f t="shared" si="130"/>
        <v>25021</v>
      </c>
      <c r="AQ739" t="s">
        <v>2389</v>
      </c>
      <c r="AR739" t="str">
        <f t="shared" si="133"/>
        <v>2509175</v>
      </c>
      <c r="AS739" s="1">
        <v>85</v>
      </c>
      <c r="AT739" s="1">
        <v>16</v>
      </c>
      <c r="AV739">
        <v>6.82</v>
      </c>
      <c r="AW739">
        <v>0.03</v>
      </c>
      <c r="AX739">
        <v>6.79</v>
      </c>
    </row>
    <row r="740" spans="1:50" hidden="1" outlineLevel="1">
      <c r="A740" s="70" t="s">
        <v>2398</v>
      </c>
      <c r="B740" s="11" t="s">
        <v>1442</v>
      </c>
      <c r="C740" s="1">
        <f t="shared" si="124"/>
        <v>1010</v>
      </c>
      <c r="D740" s="7">
        <f>IF(N740&gt;0, RANK(N740,(N740:P740,Q740:AE740)),0)</f>
        <v>1</v>
      </c>
      <c r="E740" s="7">
        <f>IF(O740&gt;0,RANK(O740,(N740:P740,Q740:AE740)),0)</f>
        <v>2</v>
      </c>
      <c r="F740" s="7">
        <f t="shared" si="125"/>
        <v>5</v>
      </c>
      <c r="G740" s="1">
        <f t="shared" si="132"/>
        <v>372</v>
      </c>
      <c r="H740" s="2">
        <f t="shared" si="131"/>
        <v>0.36831683168316831</v>
      </c>
      <c r="I740" s="8"/>
      <c r="J740" s="2">
        <f t="shared" si="126"/>
        <v>0.67722772277227727</v>
      </c>
      <c r="K740" s="2">
        <f t="shared" si="127"/>
        <v>0.30891089108910891</v>
      </c>
      <c r="L740" s="2">
        <f t="shared" si="128"/>
        <v>9.9009900990099011E-4</v>
      </c>
      <c r="M740" s="2">
        <f t="shared" si="129"/>
        <v>1.2871287128712827E-2</v>
      </c>
      <c r="N740" s="1">
        <v>684</v>
      </c>
      <c r="O740" s="1">
        <v>312</v>
      </c>
      <c r="P740" s="1">
        <v>1</v>
      </c>
      <c r="Q740" s="1">
        <v>2</v>
      </c>
      <c r="R740" s="1"/>
      <c r="S740" s="1">
        <v>11</v>
      </c>
      <c r="T740" s="1"/>
      <c r="U740" s="1"/>
      <c r="V740" s="1"/>
      <c r="W740" s="1">
        <v>0</v>
      </c>
      <c r="X740" s="1"/>
      <c r="Y740" s="1"/>
      <c r="Z740" s="1"/>
      <c r="AA740" s="1"/>
      <c r="AB740" s="1"/>
      <c r="AG740" t="str">
        <f t="shared" si="134"/>
        <v>Buckland</v>
      </c>
      <c r="AH740" t="s">
        <v>3082</v>
      </c>
      <c r="AI740">
        <v>1</v>
      </c>
      <c r="AJ740" s="7">
        <v>66</v>
      </c>
      <c r="AL740" s="7" t="s">
        <v>5014</v>
      </c>
      <c r="AM740" t="s">
        <v>3234</v>
      </c>
      <c r="AN740" t="s">
        <v>4670</v>
      </c>
      <c r="AO740" t="s">
        <v>1149</v>
      </c>
      <c r="AP740" t="str">
        <f t="shared" si="130"/>
        <v>25011</v>
      </c>
      <c r="AQ740" t="s">
        <v>2389</v>
      </c>
      <c r="AR740" t="str">
        <f t="shared" si="133"/>
        <v>2509595</v>
      </c>
      <c r="AS740" s="1">
        <v>26</v>
      </c>
      <c r="AT740" s="1">
        <v>1</v>
      </c>
      <c r="AV740">
        <v>19.75</v>
      </c>
      <c r="AW740">
        <v>0.19</v>
      </c>
      <c r="AX740">
        <v>19.559999999999999</v>
      </c>
    </row>
    <row r="741" spans="1:50" hidden="1" outlineLevel="1">
      <c r="A741" s="70" t="s">
        <v>2201</v>
      </c>
      <c r="B741" s="11" t="s">
        <v>1442</v>
      </c>
      <c r="C741" s="1">
        <f t="shared" si="124"/>
        <v>12129</v>
      </c>
      <c r="D741" s="7">
        <f>IF(N741&gt;0, RANK(N741,(N741:P741,Q741:AE741)),0)</f>
        <v>1</v>
      </c>
      <c r="E741" s="7">
        <f>IF(O741&gt;0,RANK(O741,(N741:P741,Q741:AE741)),0)</f>
        <v>2</v>
      </c>
      <c r="F741" s="7">
        <f t="shared" si="125"/>
        <v>5</v>
      </c>
      <c r="G741" s="1">
        <f t="shared" si="132"/>
        <v>1506</v>
      </c>
      <c r="H741" s="2">
        <f t="shared" si="131"/>
        <v>0.12416522384368044</v>
      </c>
      <c r="I741" s="8"/>
      <c r="J741" s="2">
        <f t="shared" si="126"/>
        <v>0.5562700964630225</v>
      </c>
      <c r="K741" s="2">
        <f t="shared" si="127"/>
        <v>0.43210487261934205</v>
      </c>
      <c r="L741" s="2">
        <f t="shared" si="128"/>
        <v>2.1436227224008574E-3</v>
      </c>
      <c r="M741" s="2">
        <f t="shared" si="129"/>
        <v>9.4814081952345908E-3</v>
      </c>
      <c r="N741" s="1">
        <v>6747</v>
      </c>
      <c r="O741" s="1">
        <v>5241</v>
      </c>
      <c r="P741" s="1">
        <v>26</v>
      </c>
      <c r="Q741" s="1">
        <v>73</v>
      </c>
      <c r="R741" s="1"/>
      <c r="S741" s="1">
        <v>27</v>
      </c>
      <c r="T741" s="1"/>
      <c r="U741" s="1"/>
      <c r="V741" s="1"/>
      <c r="W741" s="1">
        <v>15</v>
      </c>
      <c r="X741" s="1"/>
      <c r="Y741" s="1"/>
      <c r="Z741" s="1"/>
      <c r="AA741" s="1"/>
      <c r="AB741" s="1"/>
      <c r="AG741" t="str">
        <f t="shared" si="134"/>
        <v>Burlington</v>
      </c>
      <c r="AH741" t="s">
        <v>4409</v>
      </c>
      <c r="AI741">
        <v>6</v>
      </c>
      <c r="AJ741" s="7">
        <v>97</v>
      </c>
      <c r="AL741" s="7" t="s">
        <v>5014</v>
      </c>
      <c r="AM741" t="s">
        <v>4671</v>
      </c>
      <c r="AN741" t="s">
        <v>4370</v>
      </c>
      <c r="AO741" t="s">
        <v>1150</v>
      </c>
      <c r="AP741" t="str">
        <f t="shared" si="130"/>
        <v>25017</v>
      </c>
      <c r="AQ741" t="s">
        <v>2389</v>
      </c>
      <c r="AR741" t="str">
        <f t="shared" si="133"/>
        <v>2509840</v>
      </c>
      <c r="AS741" s="1">
        <v>35</v>
      </c>
      <c r="AT741" s="1">
        <v>6</v>
      </c>
      <c r="AV741">
        <v>11.88</v>
      </c>
      <c r="AW741">
        <v>7.0000000000000007E-2</v>
      </c>
      <c r="AX741">
        <v>11.81</v>
      </c>
    </row>
    <row r="742" spans="1:50" hidden="1" outlineLevel="1">
      <c r="A742" s="70" t="s">
        <v>1901</v>
      </c>
      <c r="B742" s="11" t="s">
        <v>1442</v>
      </c>
      <c r="C742" s="1">
        <f t="shared" si="124"/>
        <v>42295</v>
      </c>
      <c r="D742" s="7">
        <f>IF(N742&gt;0, RANK(N742,(N742:P742,Q742:AE742)),0)</f>
        <v>1</v>
      </c>
      <c r="E742" s="7">
        <f>IF(O742&gt;0,RANK(O742,(N742:P742,Q742:AE742)),0)</f>
        <v>2</v>
      </c>
      <c r="F742" s="7">
        <f t="shared" si="125"/>
        <v>5</v>
      </c>
      <c r="G742" s="1">
        <f t="shared" si="132"/>
        <v>30548</v>
      </c>
      <c r="H742" s="2">
        <f t="shared" si="131"/>
        <v>0.72226031445797378</v>
      </c>
      <c r="I742" s="8"/>
      <c r="J742" s="2">
        <f t="shared" si="126"/>
        <v>0.84846908618039962</v>
      </c>
      <c r="K742" s="2">
        <f t="shared" si="127"/>
        <v>0.12620877172242581</v>
      </c>
      <c r="L742" s="2">
        <f t="shared" si="128"/>
        <v>4.9178389880600547E-3</v>
      </c>
      <c r="M742" s="2">
        <f t="shared" si="129"/>
        <v>2.0404303109114511E-2</v>
      </c>
      <c r="N742" s="1">
        <v>35886</v>
      </c>
      <c r="O742" s="1">
        <v>5338</v>
      </c>
      <c r="P742" s="1">
        <v>208</v>
      </c>
      <c r="Q742" s="1">
        <v>309</v>
      </c>
      <c r="R742" s="1"/>
      <c r="S742" s="1">
        <v>430</v>
      </c>
      <c r="T742" s="1"/>
      <c r="U742" s="1"/>
      <c r="V742" s="1"/>
      <c r="W742" s="1">
        <v>124</v>
      </c>
      <c r="X742" s="1"/>
      <c r="Y742" s="1"/>
      <c r="Z742" s="1"/>
      <c r="AA742" s="1"/>
      <c r="AB742" s="1"/>
      <c r="AG742" t="str">
        <f t="shared" si="134"/>
        <v>Cambridge</v>
      </c>
      <c r="AH742" t="s">
        <v>4409</v>
      </c>
      <c r="AI742">
        <v>8</v>
      </c>
      <c r="AJ742" s="7">
        <v>160</v>
      </c>
      <c r="AL742" s="7" t="s">
        <v>5014</v>
      </c>
      <c r="AM742" t="s">
        <v>4671</v>
      </c>
      <c r="AN742" t="s">
        <v>4019</v>
      </c>
      <c r="AO742" t="s">
        <v>178</v>
      </c>
      <c r="AP742" t="str">
        <f t="shared" si="130"/>
        <v>25017</v>
      </c>
      <c r="AQ742" t="s">
        <v>4593</v>
      </c>
      <c r="AR742" t="str">
        <f t="shared" si="133"/>
        <v>2511000</v>
      </c>
      <c r="AS742" s="1">
        <v>148</v>
      </c>
      <c r="AT742" s="1">
        <v>33</v>
      </c>
      <c r="AV742">
        <v>7.13</v>
      </c>
      <c r="AW742">
        <v>0.7</v>
      </c>
      <c r="AX742">
        <v>6.43</v>
      </c>
    </row>
    <row r="743" spans="1:50" hidden="1" outlineLevel="1">
      <c r="A743" s="70" t="s">
        <v>2399</v>
      </c>
      <c r="B743" s="11" t="s">
        <v>1442</v>
      </c>
      <c r="C743" s="1">
        <f t="shared" si="124"/>
        <v>11458</v>
      </c>
      <c r="D743" s="7">
        <f>IF(N743&gt;0, RANK(N743,(N743:P743,Q743:AE743)),0)</f>
        <v>1</v>
      </c>
      <c r="E743" s="7">
        <f>IF(O743&gt;0,RANK(O743,(N743:P743,Q743:AE743)),0)</f>
        <v>2</v>
      </c>
      <c r="F743" s="7">
        <f t="shared" si="125"/>
        <v>4</v>
      </c>
      <c r="G743" s="1">
        <f t="shared" si="132"/>
        <v>1601</v>
      </c>
      <c r="H743" s="2">
        <f t="shared" si="131"/>
        <v>0.13972770116948857</v>
      </c>
      <c r="I743" s="8"/>
      <c r="J743" s="2">
        <f t="shared" si="126"/>
        <v>0.56519462384360275</v>
      </c>
      <c r="K743" s="2">
        <f t="shared" si="127"/>
        <v>0.42546692267411418</v>
      </c>
      <c r="L743" s="2">
        <f t="shared" si="128"/>
        <v>1.8327805899807995E-3</v>
      </c>
      <c r="M743" s="2">
        <f t="shared" si="129"/>
        <v>7.5056728923022717E-3</v>
      </c>
      <c r="N743" s="1">
        <v>6476</v>
      </c>
      <c r="O743" s="1">
        <v>4875</v>
      </c>
      <c r="P743" s="1">
        <v>21</v>
      </c>
      <c r="Q743" s="1">
        <v>50</v>
      </c>
      <c r="R743" s="1"/>
      <c r="S743" s="1">
        <v>21</v>
      </c>
      <c r="T743" s="1"/>
      <c r="U743" s="1"/>
      <c r="V743" s="1"/>
      <c r="W743" s="1">
        <v>15</v>
      </c>
      <c r="X743" s="1"/>
      <c r="Y743" s="1"/>
      <c r="Z743" s="1"/>
      <c r="AA743" s="1"/>
      <c r="AB743" s="1"/>
      <c r="AG743" t="str">
        <f t="shared" si="134"/>
        <v>Canton</v>
      </c>
      <c r="AH743" t="s">
        <v>2481</v>
      </c>
      <c r="AI743">
        <v>9</v>
      </c>
      <c r="AJ743" s="7">
        <v>232</v>
      </c>
      <c r="AL743" s="7" t="s">
        <v>5014</v>
      </c>
      <c r="AM743" t="s">
        <v>4350</v>
      </c>
      <c r="AN743" t="s">
        <v>3949</v>
      </c>
      <c r="AO743" t="s">
        <v>794</v>
      </c>
      <c r="AP743" t="str">
        <f t="shared" si="130"/>
        <v>25021</v>
      </c>
      <c r="AQ743" t="s">
        <v>2389</v>
      </c>
      <c r="AR743" t="str">
        <f t="shared" si="133"/>
        <v>2511315</v>
      </c>
      <c r="AS743" s="1">
        <v>49</v>
      </c>
      <c r="AT743" s="1">
        <v>6</v>
      </c>
      <c r="AV743">
        <v>19.579999999999998</v>
      </c>
      <c r="AW743">
        <v>0.64</v>
      </c>
      <c r="AX743">
        <v>18.93</v>
      </c>
    </row>
    <row r="744" spans="1:50" hidden="1" outlineLevel="1">
      <c r="A744" s="70" t="s">
        <v>4408</v>
      </c>
      <c r="B744" s="11" t="s">
        <v>1442</v>
      </c>
      <c r="C744" s="1">
        <f t="shared" si="124"/>
        <v>3129</v>
      </c>
      <c r="D744" s="7">
        <f>IF(N744&gt;0, RANK(N744,(N744:P744,Q744:AE744)),0)</f>
        <v>1</v>
      </c>
      <c r="E744" s="7">
        <f>IF(O744&gt;0,RANK(O744,(N744:P744,Q744:AE744)),0)</f>
        <v>2</v>
      </c>
      <c r="F744" s="7">
        <f t="shared" si="125"/>
        <v>0</v>
      </c>
      <c r="G744" s="1">
        <f t="shared" si="132"/>
        <v>823</v>
      </c>
      <c r="H744" s="2">
        <f t="shared" si="131"/>
        <v>0.26302333013742407</v>
      </c>
      <c r="I744" s="8"/>
      <c r="J744" s="2">
        <f t="shared" si="126"/>
        <v>0.6222435282837967</v>
      </c>
      <c r="K744" s="2">
        <f t="shared" si="127"/>
        <v>0.35922019814637263</v>
      </c>
      <c r="L744" s="2">
        <f t="shared" si="128"/>
        <v>0</v>
      </c>
      <c r="M744" s="2">
        <f t="shared" si="129"/>
        <v>1.8536273569830675E-2</v>
      </c>
      <c r="N744" s="1">
        <v>1947</v>
      </c>
      <c r="O744" s="1">
        <v>1124</v>
      </c>
      <c r="P744" s="1">
        <v>0</v>
      </c>
      <c r="Q744" s="1">
        <v>23</v>
      </c>
      <c r="R744" s="1"/>
      <c r="S744" s="1">
        <v>16</v>
      </c>
      <c r="T744" s="1"/>
      <c r="U744" s="1"/>
      <c r="V744" s="1"/>
      <c r="W744" s="1">
        <v>19</v>
      </c>
      <c r="X744" s="1"/>
      <c r="Y744" s="1"/>
      <c r="Z744" s="1"/>
      <c r="AA744" s="1"/>
      <c r="AB744" s="1"/>
      <c r="AG744" t="str">
        <f t="shared" si="134"/>
        <v>Carlisle</v>
      </c>
      <c r="AH744" t="s">
        <v>4409</v>
      </c>
      <c r="AI744">
        <v>5</v>
      </c>
      <c r="AJ744" s="7">
        <v>89</v>
      </c>
      <c r="AL744" s="7" t="s">
        <v>5014</v>
      </c>
      <c r="AM744" t="s">
        <v>4671</v>
      </c>
      <c r="AN744" t="s">
        <v>4371</v>
      </c>
      <c r="AO744" t="s">
        <v>1472</v>
      </c>
      <c r="AP744" t="str">
        <f t="shared" si="130"/>
        <v>25017</v>
      </c>
      <c r="AQ744" t="s">
        <v>2389</v>
      </c>
      <c r="AR744" t="str">
        <f t="shared" si="133"/>
        <v>2511525</v>
      </c>
      <c r="AS744" s="1">
        <v>15</v>
      </c>
      <c r="AT744" s="1">
        <v>1</v>
      </c>
      <c r="AV744">
        <v>15.53</v>
      </c>
      <c r="AW744">
        <v>0.17</v>
      </c>
      <c r="AX744">
        <v>15.36</v>
      </c>
    </row>
    <row r="745" spans="1:50" hidden="1" outlineLevel="1">
      <c r="A745" s="70" t="s">
        <v>3424</v>
      </c>
      <c r="B745" s="11" t="s">
        <v>1442</v>
      </c>
      <c r="C745" s="1">
        <f t="shared" si="124"/>
        <v>5850</v>
      </c>
      <c r="D745" s="7">
        <f>IF(N745&gt;0, RANK(N745,(N745:P745,Q745:AE745)),0)</f>
        <v>1</v>
      </c>
      <c r="E745" s="7">
        <f>IF(O745&gt;0,RANK(O745,(N745:P745,Q745:AE745)),0)</f>
        <v>2</v>
      </c>
      <c r="F745" s="7">
        <f t="shared" si="125"/>
        <v>6</v>
      </c>
      <c r="G745" s="1">
        <f t="shared" si="132"/>
        <v>323</v>
      </c>
      <c r="H745" s="2">
        <f t="shared" si="131"/>
        <v>5.5213675213675213E-2</v>
      </c>
      <c r="I745" s="8"/>
      <c r="J745" s="2">
        <f t="shared" si="126"/>
        <v>0.52205128205128204</v>
      </c>
      <c r="K745" s="2">
        <f t="shared" si="127"/>
        <v>0.46683760683760683</v>
      </c>
      <c r="L745" s="2">
        <f t="shared" si="128"/>
        <v>6.8376068376068376E-4</v>
      </c>
      <c r="M745" s="2">
        <f t="shared" si="129"/>
        <v>1.0427350427350443E-2</v>
      </c>
      <c r="N745" s="1">
        <v>3054</v>
      </c>
      <c r="O745" s="1">
        <v>2731</v>
      </c>
      <c r="P745" s="1">
        <v>4</v>
      </c>
      <c r="Q745" s="1">
        <v>27</v>
      </c>
      <c r="R745" s="1"/>
      <c r="S745" s="1">
        <v>22</v>
      </c>
      <c r="T745" s="1"/>
      <c r="U745" s="1"/>
      <c r="V745" s="1"/>
      <c r="W745" s="1">
        <v>12</v>
      </c>
      <c r="X745" s="1"/>
      <c r="Y745" s="1"/>
      <c r="Z745" s="1"/>
      <c r="AA745" s="1"/>
      <c r="AB745" s="1"/>
      <c r="AG745" t="str">
        <f t="shared" si="134"/>
        <v>Carver</v>
      </c>
      <c r="AH745" t="s">
        <v>4072</v>
      </c>
      <c r="AI745">
        <v>10</v>
      </c>
      <c r="AJ745" s="7">
        <v>314</v>
      </c>
      <c r="AL745" s="7" t="s">
        <v>5014</v>
      </c>
      <c r="AM745" t="s">
        <v>4351</v>
      </c>
      <c r="AN745" t="s">
        <v>3441</v>
      </c>
      <c r="AO745" t="s">
        <v>782</v>
      </c>
      <c r="AP745" t="str">
        <f t="shared" si="130"/>
        <v>25023</v>
      </c>
      <c r="AQ745" t="s">
        <v>2389</v>
      </c>
      <c r="AR745" t="str">
        <f t="shared" si="133"/>
        <v>2511665</v>
      </c>
      <c r="AS745" s="1">
        <v>29</v>
      </c>
      <c r="AT745" s="1">
        <v>3</v>
      </c>
      <c r="AV745">
        <v>39.81</v>
      </c>
      <c r="AW745">
        <v>2.2599999999999998</v>
      </c>
      <c r="AX745">
        <v>37.549999999999997</v>
      </c>
    </row>
    <row r="746" spans="1:50" hidden="1" outlineLevel="1">
      <c r="A746" s="70" t="s">
        <v>1087</v>
      </c>
      <c r="B746" s="11" t="s">
        <v>1442</v>
      </c>
      <c r="C746" s="1">
        <f t="shared" si="124"/>
        <v>670</v>
      </c>
      <c r="D746" s="7">
        <f>IF(N746&gt;0, RANK(N746,(N746:P746,Q746:AE746)),0)</f>
        <v>1</v>
      </c>
      <c r="E746" s="7">
        <f>IF(O746&gt;0,RANK(O746,(N746:P746,Q746:AE746)),0)</f>
        <v>2</v>
      </c>
      <c r="F746" s="7">
        <f t="shared" si="125"/>
        <v>5</v>
      </c>
      <c r="G746" s="1">
        <f t="shared" si="132"/>
        <v>210</v>
      </c>
      <c r="H746" s="2">
        <f t="shared" si="131"/>
        <v>0.31343283582089554</v>
      </c>
      <c r="I746" s="8"/>
      <c r="J746" s="2">
        <f t="shared" si="126"/>
        <v>0.64626865671641787</v>
      </c>
      <c r="K746" s="2">
        <f t="shared" si="127"/>
        <v>0.33283582089552238</v>
      </c>
      <c r="L746" s="2">
        <f t="shared" si="128"/>
        <v>2.9850746268656717E-3</v>
      </c>
      <c r="M746" s="2">
        <f t="shared" si="129"/>
        <v>1.7910447761194079E-2</v>
      </c>
      <c r="N746" s="1">
        <v>433</v>
      </c>
      <c r="O746" s="1">
        <v>223</v>
      </c>
      <c r="P746" s="1">
        <v>2</v>
      </c>
      <c r="Q746" s="1">
        <v>5</v>
      </c>
      <c r="R746" s="1"/>
      <c r="S746" s="1">
        <v>7</v>
      </c>
      <c r="T746" s="1"/>
      <c r="U746" s="1"/>
      <c r="V746" s="1"/>
      <c r="W746" s="1">
        <v>0</v>
      </c>
      <c r="X746" s="1"/>
      <c r="Y746" s="1"/>
      <c r="Z746" s="1"/>
      <c r="AA746" s="1"/>
      <c r="AB746" s="1"/>
      <c r="AG746" t="str">
        <f t="shared" si="134"/>
        <v>Charlemont</v>
      </c>
      <c r="AH746" t="s">
        <v>3082</v>
      </c>
      <c r="AI746">
        <v>1</v>
      </c>
      <c r="AJ746" s="7">
        <v>43</v>
      </c>
      <c r="AL746" s="7" t="s">
        <v>5014</v>
      </c>
      <c r="AM746" t="s">
        <v>3234</v>
      </c>
      <c r="AN746" t="s">
        <v>3441</v>
      </c>
      <c r="AO746" t="s">
        <v>783</v>
      </c>
      <c r="AP746" t="str">
        <f t="shared" si="130"/>
        <v>25011</v>
      </c>
      <c r="AQ746" t="s">
        <v>2389</v>
      </c>
      <c r="AR746" t="str">
        <f t="shared" si="133"/>
        <v>2512505</v>
      </c>
      <c r="AS746" s="1">
        <v>2</v>
      </c>
      <c r="AT746" s="1">
        <v>1</v>
      </c>
      <c r="AV746">
        <v>26.36</v>
      </c>
      <c r="AW746">
        <v>0.26</v>
      </c>
      <c r="AX746">
        <v>26.1</v>
      </c>
    </row>
    <row r="747" spans="1:50" hidden="1" outlineLevel="1">
      <c r="A747" s="70" t="s">
        <v>5218</v>
      </c>
      <c r="B747" s="11" t="s">
        <v>1442</v>
      </c>
      <c r="C747" s="1">
        <f t="shared" si="124"/>
        <v>5684</v>
      </c>
      <c r="D747" s="7">
        <f>IF(N747&gt;0, RANK(N747,(N747:P747,Q747:AE747)),0)</f>
        <v>2</v>
      </c>
      <c r="E747" s="7">
        <f>IF(O747&gt;0,RANK(O747,(N747:P747,Q747:AE747)),0)</f>
        <v>1</v>
      </c>
      <c r="F747" s="7">
        <f t="shared" si="125"/>
        <v>6</v>
      </c>
      <c r="G747" s="1">
        <f t="shared" si="132"/>
        <v>344</v>
      </c>
      <c r="H747" s="2">
        <f t="shared" si="131"/>
        <v>6.0520760028149191E-2</v>
      </c>
      <c r="I747" s="8"/>
      <c r="J747" s="2">
        <f t="shared" si="126"/>
        <v>0.4642857142857143</v>
      </c>
      <c r="K747" s="2">
        <f t="shared" si="127"/>
        <v>0.52480647431386351</v>
      </c>
      <c r="L747" s="2">
        <f t="shared" si="128"/>
        <v>1.055594651653765E-3</v>
      </c>
      <c r="M747" s="2">
        <f t="shared" si="129"/>
        <v>9.8522167487684192E-3</v>
      </c>
      <c r="N747" s="1">
        <v>2639</v>
      </c>
      <c r="O747" s="1">
        <v>2983</v>
      </c>
      <c r="P747" s="1">
        <v>6</v>
      </c>
      <c r="Q747" s="1">
        <v>30</v>
      </c>
      <c r="R747" s="1"/>
      <c r="S747" s="1">
        <v>12</v>
      </c>
      <c r="T747" s="1"/>
      <c r="U747" s="1"/>
      <c r="V747" s="1"/>
      <c r="W747" s="1">
        <v>14</v>
      </c>
      <c r="X747" s="1"/>
      <c r="Y747" s="1"/>
      <c r="Z747" s="1"/>
      <c r="AA747" s="1"/>
      <c r="AB747" s="1"/>
      <c r="AG747" t="str">
        <f t="shared" si="134"/>
        <v>Charlton</v>
      </c>
      <c r="AH747" s="11" t="s">
        <v>3600</v>
      </c>
      <c r="AI747" s="11">
        <v>2</v>
      </c>
      <c r="AJ747" s="7">
        <v>246</v>
      </c>
      <c r="AL747" s="7" t="s">
        <v>5014</v>
      </c>
      <c r="AM747" t="s">
        <v>3950</v>
      </c>
      <c r="AN747" t="s">
        <v>4370</v>
      </c>
      <c r="AO747" t="s">
        <v>1120</v>
      </c>
      <c r="AP747" t="str">
        <f t="shared" si="130"/>
        <v>25027</v>
      </c>
      <c r="AQ747" t="s">
        <v>2389</v>
      </c>
      <c r="AR747" t="str">
        <f t="shared" si="133"/>
        <v>2512715</v>
      </c>
      <c r="AS747" s="1">
        <v>16</v>
      </c>
      <c r="AT747" s="1">
        <v>3</v>
      </c>
      <c r="AV747">
        <v>43.77</v>
      </c>
      <c r="AW747">
        <v>1.25</v>
      </c>
      <c r="AX747">
        <v>42.53</v>
      </c>
    </row>
    <row r="748" spans="1:50" hidden="1" outlineLevel="1">
      <c r="A748" s="70" t="s">
        <v>4775</v>
      </c>
      <c r="B748" s="11" t="s">
        <v>1442</v>
      </c>
      <c r="C748" s="1">
        <f t="shared" si="124"/>
        <v>4813</v>
      </c>
      <c r="D748" s="7">
        <f>IF(N748&gt;0, RANK(N748,(N748:P748,Q748:AE748)),0)</f>
        <v>1</v>
      </c>
      <c r="E748" s="7">
        <f>IF(O748&gt;0,RANK(O748,(N748:P748,Q748:AE748)),0)</f>
        <v>2</v>
      </c>
      <c r="F748" s="7">
        <f t="shared" si="125"/>
        <v>5</v>
      </c>
      <c r="G748" s="1">
        <f t="shared" si="132"/>
        <v>82</v>
      </c>
      <c r="H748" s="2">
        <f t="shared" si="131"/>
        <v>1.7037190941200913E-2</v>
      </c>
      <c r="I748" s="8"/>
      <c r="J748" s="2">
        <f t="shared" si="126"/>
        <v>0.50342821525036363</v>
      </c>
      <c r="K748" s="2">
        <f t="shared" si="127"/>
        <v>0.4863910243091627</v>
      </c>
      <c r="L748" s="2">
        <f t="shared" si="128"/>
        <v>2.0777062123415748E-3</v>
      </c>
      <c r="M748" s="2">
        <f t="shared" si="129"/>
        <v>8.1030542281320932E-3</v>
      </c>
      <c r="N748" s="1">
        <v>2423</v>
      </c>
      <c r="O748" s="1">
        <v>2341</v>
      </c>
      <c r="P748" s="1">
        <v>10</v>
      </c>
      <c r="Q748" s="1">
        <v>16</v>
      </c>
      <c r="R748" s="1"/>
      <c r="S748" s="1">
        <v>10</v>
      </c>
      <c r="T748" s="1"/>
      <c r="U748" s="1"/>
      <c r="V748" s="1"/>
      <c r="W748" s="1">
        <v>13</v>
      </c>
      <c r="X748" s="1"/>
      <c r="Y748" s="1"/>
      <c r="Z748" s="1"/>
      <c r="AA748" s="1"/>
      <c r="AB748" s="1"/>
      <c r="AG748" t="str">
        <f t="shared" si="134"/>
        <v>Chatham</v>
      </c>
      <c r="AH748" t="s">
        <v>2918</v>
      </c>
      <c r="AI748">
        <v>10</v>
      </c>
      <c r="AJ748" s="7">
        <v>339</v>
      </c>
      <c r="AL748" s="7" t="s">
        <v>5014</v>
      </c>
      <c r="AM748" t="s">
        <v>3988</v>
      </c>
      <c r="AN748" t="s">
        <v>3441</v>
      </c>
      <c r="AO748" t="s">
        <v>1121</v>
      </c>
      <c r="AP748" t="str">
        <f t="shared" si="130"/>
        <v>25001</v>
      </c>
      <c r="AQ748" t="s">
        <v>2389</v>
      </c>
      <c r="AR748" t="str">
        <f t="shared" si="133"/>
        <v>2512995</v>
      </c>
      <c r="AS748" s="1">
        <v>107</v>
      </c>
      <c r="AT748" s="1">
        <v>2</v>
      </c>
      <c r="AV748">
        <v>24.41</v>
      </c>
      <c r="AW748">
        <v>8.19</v>
      </c>
      <c r="AX748">
        <v>16.22</v>
      </c>
    </row>
    <row r="749" spans="1:50" hidden="1" outlineLevel="1">
      <c r="A749" s="70" t="s">
        <v>1708</v>
      </c>
      <c r="B749" s="11" t="s">
        <v>1442</v>
      </c>
      <c r="C749" s="1">
        <f t="shared" si="124"/>
        <v>18464</v>
      </c>
      <c r="D749" s="7">
        <f>IF(N749&gt;0, RANK(N749,(N749:P749,Q749:AE749)),0)</f>
        <v>1</v>
      </c>
      <c r="E749" s="7">
        <f>IF(O749&gt;0,RANK(O749,(N749:P749,Q749:AE749)),0)</f>
        <v>2</v>
      </c>
      <c r="F749" s="7">
        <f t="shared" si="125"/>
        <v>5</v>
      </c>
      <c r="G749" s="1">
        <f t="shared" si="132"/>
        <v>1203</v>
      </c>
      <c r="H749" s="2">
        <f t="shared" si="131"/>
        <v>6.5153812824956678E-2</v>
      </c>
      <c r="I749" s="8"/>
      <c r="J749" s="2">
        <f t="shared" si="126"/>
        <v>0.52469670710571925</v>
      </c>
      <c r="K749" s="2">
        <f t="shared" si="127"/>
        <v>0.45954289428076256</v>
      </c>
      <c r="L749" s="2">
        <f t="shared" si="128"/>
        <v>2.9246100519930676E-3</v>
      </c>
      <c r="M749" s="2">
        <f t="shared" si="129"/>
        <v>1.2835788561525122E-2</v>
      </c>
      <c r="N749" s="1">
        <v>9688</v>
      </c>
      <c r="O749" s="1">
        <v>8485</v>
      </c>
      <c r="P749" s="1">
        <v>54</v>
      </c>
      <c r="Q749" s="1">
        <v>125</v>
      </c>
      <c r="R749" s="1"/>
      <c r="S749" s="1">
        <v>69</v>
      </c>
      <c r="T749" s="1"/>
      <c r="U749" s="1"/>
      <c r="V749" s="1"/>
      <c r="W749" s="1">
        <v>43</v>
      </c>
      <c r="X749" s="1"/>
      <c r="Y749" s="1"/>
      <c r="Z749" s="1"/>
      <c r="AA749" s="1"/>
      <c r="AB749" s="1"/>
      <c r="AG749" t="str">
        <f t="shared" si="134"/>
        <v>Chelmsford</v>
      </c>
      <c r="AH749" t="s">
        <v>4409</v>
      </c>
      <c r="AI749">
        <v>5</v>
      </c>
      <c r="AJ749" s="7">
        <v>52</v>
      </c>
      <c r="AL749" s="7" t="s">
        <v>5014</v>
      </c>
      <c r="AM749" t="s">
        <v>4671</v>
      </c>
      <c r="AN749" t="s">
        <v>4002</v>
      </c>
      <c r="AO749" t="s">
        <v>1122</v>
      </c>
      <c r="AP749" t="str">
        <f t="shared" si="130"/>
        <v>25017</v>
      </c>
      <c r="AQ749" t="s">
        <v>2389</v>
      </c>
      <c r="AR749" t="str">
        <f t="shared" si="133"/>
        <v>2513135</v>
      </c>
      <c r="AS749" s="1">
        <v>52</v>
      </c>
      <c r="AT749" s="1">
        <v>9</v>
      </c>
      <c r="AV749">
        <v>23.18</v>
      </c>
      <c r="AW749">
        <v>0.53</v>
      </c>
      <c r="AX749">
        <v>22.65</v>
      </c>
    </row>
    <row r="750" spans="1:50" hidden="1" outlineLevel="1">
      <c r="A750" s="70" t="s">
        <v>1905</v>
      </c>
      <c r="B750" s="11" t="s">
        <v>1442</v>
      </c>
      <c r="C750" s="1">
        <f t="shared" si="124"/>
        <v>7032</v>
      </c>
      <c r="D750" s="7">
        <f>IF(N750&gt;0, RANK(N750,(N750:P750,Q750:AE750)),0)</f>
        <v>1</v>
      </c>
      <c r="E750" s="7">
        <f>IF(O750&gt;0,RANK(O750,(N750:P750,Q750:AE750)),0)</f>
        <v>2</v>
      </c>
      <c r="F750" s="7">
        <f t="shared" si="125"/>
        <v>5</v>
      </c>
      <c r="G750" s="1">
        <f t="shared" si="132"/>
        <v>3312</v>
      </c>
      <c r="H750" s="2">
        <f t="shared" si="131"/>
        <v>0.47098976109215018</v>
      </c>
      <c r="I750" s="8"/>
      <c r="J750" s="2">
        <f t="shared" si="126"/>
        <v>0.73165529010238906</v>
      </c>
      <c r="K750" s="2">
        <f t="shared" si="127"/>
        <v>0.26066552901023893</v>
      </c>
      <c r="L750" s="2">
        <f t="shared" si="128"/>
        <v>1.1376564277588168E-3</v>
      </c>
      <c r="M750" s="2">
        <f t="shared" si="129"/>
        <v>6.5415244596131999E-3</v>
      </c>
      <c r="N750" s="1">
        <v>5145</v>
      </c>
      <c r="O750" s="1">
        <v>1833</v>
      </c>
      <c r="P750" s="1">
        <v>8</v>
      </c>
      <c r="Q750" s="1">
        <v>24</v>
      </c>
      <c r="R750" s="1"/>
      <c r="S750" s="1">
        <v>22</v>
      </c>
      <c r="T750" s="1"/>
      <c r="U750" s="1"/>
      <c r="V750" s="1"/>
      <c r="W750" s="1">
        <v>0</v>
      </c>
      <c r="X750" s="1"/>
      <c r="Y750" s="1"/>
      <c r="Z750" s="1"/>
      <c r="AA750" s="1"/>
      <c r="AB750" s="1"/>
      <c r="AG750" t="str">
        <f t="shared" si="134"/>
        <v>Chelsea</v>
      </c>
      <c r="AH750" t="s">
        <v>3226</v>
      </c>
      <c r="AI750">
        <v>8</v>
      </c>
      <c r="AJ750" s="7">
        <v>153</v>
      </c>
      <c r="AL750" s="7" t="s">
        <v>5014</v>
      </c>
      <c r="AM750" t="s">
        <v>3949</v>
      </c>
      <c r="AN750" t="s">
        <v>1399</v>
      </c>
      <c r="AO750" t="s">
        <v>1768</v>
      </c>
      <c r="AP750" t="str">
        <f t="shared" si="130"/>
        <v>25025</v>
      </c>
      <c r="AQ750" t="s">
        <v>4593</v>
      </c>
      <c r="AR750" t="str">
        <f t="shared" si="133"/>
        <v>2513205</v>
      </c>
      <c r="AS750" s="1">
        <v>134</v>
      </c>
      <c r="AT750" s="1">
        <v>16</v>
      </c>
      <c r="AV750">
        <v>2.48</v>
      </c>
      <c r="AW750">
        <v>0.28999999999999998</v>
      </c>
      <c r="AX750">
        <v>2.19</v>
      </c>
    </row>
    <row r="751" spans="1:50" hidden="1" outlineLevel="1">
      <c r="A751" s="70" t="s">
        <v>2295</v>
      </c>
      <c r="B751" s="11" t="s">
        <v>1442</v>
      </c>
      <c r="C751" s="1">
        <f t="shared" si="124"/>
        <v>1820</v>
      </c>
      <c r="D751" s="7">
        <f>IF(N751&gt;0, RANK(N751,(N751:P751,Q751:AE751)),0)</f>
        <v>1</v>
      </c>
      <c r="E751" s="7">
        <f>IF(O751&gt;0,RANK(O751,(N751:P751,Q751:AE751)),0)</f>
        <v>2</v>
      </c>
      <c r="F751" s="7">
        <f t="shared" si="125"/>
        <v>4</v>
      </c>
      <c r="G751" s="1">
        <f t="shared" si="132"/>
        <v>711</v>
      </c>
      <c r="H751" s="2">
        <f t="shared" si="131"/>
        <v>0.39065934065934066</v>
      </c>
      <c r="I751" s="8"/>
      <c r="J751" s="2">
        <f t="shared" si="126"/>
        <v>0.68901098901098901</v>
      </c>
      <c r="K751" s="2">
        <f t="shared" si="127"/>
        <v>0.29835164835164835</v>
      </c>
      <c r="L751" s="2">
        <f t="shared" si="128"/>
        <v>2.1978021978021978E-3</v>
      </c>
      <c r="M751" s="2">
        <f t="shared" si="129"/>
        <v>1.0439560439560451E-2</v>
      </c>
      <c r="N751" s="1">
        <v>1254</v>
      </c>
      <c r="O751" s="1">
        <v>543</v>
      </c>
      <c r="P751" s="1">
        <v>4</v>
      </c>
      <c r="Q751" s="1">
        <v>3</v>
      </c>
      <c r="R751" s="1"/>
      <c r="S751" s="1">
        <v>15</v>
      </c>
      <c r="T751" s="1"/>
      <c r="U751" s="1"/>
      <c r="V751" s="1"/>
      <c r="W751" s="1">
        <v>1</v>
      </c>
      <c r="X751" s="1"/>
      <c r="Y751" s="1"/>
      <c r="Z751" s="1"/>
      <c r="AA751" s="1"/>
      <c r="AB751" s="1"/>
      <c r="AG751" t="str">
        <f t="shared" si="134"/>
        <v>Cheshire</v>
      </c>
      <c r="AH751" t="s">
        <v>3888</v>
      </c>
      <c r="AI751">
        <v>1</v>
      </c>
      <c r="AJ751" s="7">
        <v>76</v>
      </c>
      <c r="AL751" s="7" t="s">
        <v>5014</v>
      </c>
      <c r="AM751" t="s">
        <v>3989</v>
      </c>
      <c r="AN751" t="s">
        <v>3441</v>
      </c>
      <c r="AO751" t="s">
        <v>1508</v>
      </c>
      <c r="AP751" t="str">
        <f t="shared" si="130"/>
        <v>25003</v>
      </c>
      <c r="AQ751" t="s">
        <v>2389</v>
      </c>
      <c r="AR751" t="str">
        <f t="shared" si="133"/>
        <v>2513345</v>
      </c>
      <c r="AS751" s="1">
        <v>11</v>
      </c>
      <c r="AT751" s="1">
        <v>1</v>
      </c>
      <c r="AV751">
        <v>27.55</v>
      </c>
      <c r="AW751">
        <v>0.61</v>
      </c>
      <c r="AX751">
        <v>26.94</v>
      </c>
    </row>
    <row r="752" spans="1:50" hidden="1" outlineLevel="1">
      <c r="A752" s="70" t="s">
        <v>5289</v>
      </c>
      <c r="B752" s="11" t="s">
        <v>1442</v>
      </c>
      <c r="C752" s="1">
        <f t="shared" si="124"/>
        <v>663</v>
      </c>
      <c r="D752" s="7">
        <f>IF(N752&gt;0, RANK(N752,(N752:P752,Q752:AE752)),0)</f>
        <v>2</v>
      </c>
      <c r="E752" s="7">
        <f>IF(O752&gt;0,RANK(O752,(N752:P752,Q752:AE752)),0)</f>
        <v>1</v>
      </c>
      <c r="F752" s="7">
        <f t="shared" si="125"/>
        <v>0</v>
      </c>
      <c r="G752" s="1">
        <f t="shared" si="132"/>
        <v>8</v>
      </c>
      <c r="H752" s="2">
        <f t="shared" si="131"/>
        <v>1.2066365007541479E-2</v>
      </c>
      <c r="I752" s="8"/>
      <c r="J752" s="2">
        <f t="shared" si="126"/>
        <v>0.48567119155354449</v>
      </c>
      <c r="K752" s="2">
        <f t="shared" si="127"/>
        <v>0.49773755656108598</v>
      </c>
      <c r="L752" s="2">
        <f t="shared" si="128"/>
        <v>0</v>
      </c>
      <c r="M752" s="2">
        <f t="shared" si="129"/>
        <v>1.6591251885369473E-2</v>
      </c>
      <c r="N752" s="1">
        <v>322</v>
      </c>
      <c r="O752" s="1">
        <v>330</v>
      </c>
      <c r="P752" s="1">
        <v>0</v>
      </c>
      <c r="Q752" s="1">
        <v>4</v>
      </c>
      <c r="R752" s="1"/>
      <c r="S752" s="1">
        <v>4</v>
      </c>
      <c r="T752" s="1"/>
      <c r="U752" s="1"/>
      <c r="V752" s="1"/>
      <c r="W752" s="1">
        <v>3</v>
      </c>
      <c r="X752" s="1"/>
      <c r="Y752" s="1"/>
      <c r="Z752" s="1"/>
      <c r="AA752" s="1"/>
      <c r="AB752" s="1"/>
      <c r="AG752" t="str">
        <f t="shared" si="134"/>
        <v>Chester</v>
      </c>
      <c r="AH752" t="s">
        <v>2897</v>
      </c>
      <c r="AI752">
        <v>1</v>
      </c>
      <c r="AJ752" s="7">
        <v>183</v>
      </c>
      <c r="AL752" s="7" t="s">
        <v>5014</v>
      </c>
      <c r="AM752" t="s">
        <v>3235</v>
      </c>
      <c r="AN752" t="s">
        <v>3441</v>
      </c>
      <c r="AO752" t="s">
        <v>2101</v>
      </c>
      <c r="AP752" t="str">
        <f t="shared" si="130"/>
        <v>25013</v>
      </c>
      <c r="AQ752" t="s">
        <v>2389</v>
      </c>
      <c r="AR752" t="str">
        <f t="shared" si="133"/>
        <v>2513485</v>
      </c>
      <c r="AS752" s="1">
        <v>3</v>
      </c>
      <c r="AT752" s="1">
        <v>1</v>
      </c>
      <c r="AV752">
        <v>37.130000000000003</v>
      </c>
      <c r="AW752">
        <v>0.4</v>
      </c>
      <c r="AX752">
        <v>36.729999999999997</v>
      </c>
    </row>
    <row r="753" spans="1:50" hidden="1" outlineLevel="1">
      <c r="A753" s="70" t="s">
        <v>1254</v>
      </c>
      <c r="B753" s="11" t="s">
        <v>1442</v>
      </c>
      <c r="C753" s="1">
        <f t="shared" si="124"/>
        <v>670</v>
      </c>
      <c r="D753" s="7">
        <f>IF(N753&gt;0, RANK(N753,(N753:P753,Q753:AE753)),0)</f>
        <v>1</v>
      </c>
      <c r="E753" s="7">
        <f>IF(O753&gt;0,RANK(O753,(N753:P753,Q753:AE753)),0)</f>
        <v>2</v>
      </c>
      <c r="F753" s="7">
        <f t="shared" si="125"/>
        <v>0</v>
      </c>
      <c r="G753" s="1">
        <f t="shared" si="132"/>
        <v>70</v>
      </c>
      <c r="H753" s="2">
        <f t="shared" si="131"/>
        <v>0.1044776119402985</v>
      </c>
      <c r="I753" s="8"/>
      <c r="J753" s="2">
        <f t="shared" si="126"/>
        <v>0.54179104477611939</v>
      </c>
      <c r="K753" s="2">
        <f t="shared" si="127"/>
        <v>0.43731343283582091</v>
      </c>
      <c r="L753" s="2">
        <f t="shared" si="128"/>
        <v>0</v>
      </c>
      <c r="M753" s="2">
        <f t="shared" si="129"/>
        <v>2.0895522388059695E-2</v>
      </c>
      <c r="N753" s="1">
        <v>363</v>
      </c>
      <c r="O753" s="1">
        <v>293</v>
      </c>
      <c r="P753" s="1">
        <v>0</v>
      </c>
      <c r="Q753" s="1">
        <v>2</v>
      </c>
      <c r="R753" s="1"/>
      <c r="S753" s="1">
        <v>10</v>
      </c>
      <c r="T753" s="1"/>
      <c r="U753" s="1"/>
      <c r="V753" s="1"/>
      <c r="W753" s="1">
        <v>2</v>
      </c>
      <c r="X753" s="1"/>
      <c r="Y753" s="1"/>
      <c r="Z753" s="1"/>
      <c r="AA753" s="1"/>
      <c r="AB753" s="1"/>
      <c r="AG753" t="str">
        <f t="shared" si="134"/>
        <v>Chesterfield</v>
      </c>
      <c r="AH753" t="s">
        <v>1569</v>
      </c>
      <c r="AI753">
        <v>1</v>
      </c>
      <c r="AJ753" s="7">
        <v>137</v>
      </c>
      <c r="AL753" s="7" t="s">
        <v>5014</v>
      </c>
      <c r="AM753" t="s">
        <v>4670</v>
      </c>
      <c r="AN753" t="s">
        <v>4670</v>
      </c>
      <c r="AO753" t="s">
        <v>2102</v>
      </c>
      <c r="AP753" t="str">
        <f t="shared" si="130"/>
        <v>25015</v>
      </c>
      <c r="AQ753" t="s">
        <v>2389</v>
      </c>
      <c r="AR753" t="str">
        <f t="shared" si="133"/>
        <v>2513590</v>
      </c>
      <c r="AS753" s="1">
        <v>3</v>
      </c>
      <c r="AT753" s="1">
        <v>1</v>
      </c>
      <c r="AV753">
        <v>31.29</v>
      </c>
      <c r="AW753">
        <v>0.19</v>
      </c>
      <c r="AX753">
        <v>31.1</v>
      </c>
    </row>
    <row r="754" spans="1:50" hidden="1" outlineLevel="1">
      <c r="A754" s="70" t="s">
        <v>2683</v>
      </c>
      <c r="B754" s="11" t="s">
        <v>1442</v>
      </c>
      <c r="C754" s="1">
        <f t="shared" si="124"/>
        <v>22857</v>
      </c>
      <c r="D754" s="7">
        <f>IF(N754&gt;0, RANK(N754,(N754:P754,Q754:AE754)),0)</f>
        <v>1</v>
      </c>
      <c r="E754" s="7">
        <f>IF(O754&gt;0,RANK(O754,(N754:P754,Q754:AE754)),0)</f>
        <v>2</v>
      </c>
      <c r="F754" s="7">
        <f t="shared" si="125"/>
        <v>0</v>
      </c>
      <c r="G754" s="1">
        <f t="shared" si="132"/>
        <v>6685</v>
      </c>
      <c r="H754" s="2">
        <f t="shared" si="131"/>
        <v>0.29247057794111214</v>
      </c>
      <c r="I754" s="8"/>
      <c r="J754" s="2">
        <f t="shared" si="126"/>
        <v>0.6405915036968981</v>
      </c>
      <c r="K754" s="2">
        <f t="shared" si="127"/>
        <v>0.34812092575578596</v>
      </c>
      <c r="L754" s="2">
        <f t="shared" si="128"/>
        <v>0</v>
      </c>
      <c r="M754" s="2">
        <f t="shared" si="129"/>
        <v>1.1287570547315939E-2</v>
      </c>
      <c r="N754" s="1">
        <v>14642</v>
      </c>
      <c r="O754" s="1">
        <v>7957</v>
      </c>
      <c r="P754" s="1">
        <v>0</v>
      </c>
      <c r="Q754" s="1">
        <v>115</v>
      </c>
      <c r="R754" s="1"/>
      <c r="S754" s="1">
        <v>66</v>
      </c>
      <c r="T754" s="1"/>
      <c r="U754" s="1"/>
      <c r="V754" s="1"/>
      <c r="W754" s="1">
        <v>77</v>
      </c>
      <c r="X754" s="1"/>
      <c r="Y754" s="1"/>
      <c r="Z754" s="1"/>
      <c r="AA754" s="1"/>
      <c r="AB754" s="1"/>
      <c r="AG754" t="str">
        <f t="shared" si="134"/>
        <v>Chicopee</v>
      </c>
      <c r="AH754" t="s">
        <v>2897</v>
      </c>
      <c r="AI754">
        <v>2</v>
      </c>
      <c r="AJ754" s="7">
        <v>234</v>
      </c>
      <c r="AL754" s="7" t="s">
        <v>5014</v>
      </c>
      <c r="AM754" t="s">
        <v>3235</v>
      </c>
      <c r="AN754" t="s">
        <v>3949</v>
      </c>
      <c r="AO754" t="s">
        <v>1131</v>
      </c>
      <c r="AP754" t="str">
        <f t="shared" si="130"/>
        <v>25013</v>
      </c>
      <c r="AQ754" t="s">
        <v>4593</v>
      </c>
      <c r="AR754" t="str">
        <f t="shared" si="133"/>
        <v>2513660</v>
      </c>
      <c r="AS754" s="1">
        <v>104</v>
      </c>
      <c r="AT754" s="1">
        <v>26</v>
      </c>
      <c r="AV754">
        <v>23.9</v>
      </c>
      <c r="AW754">
        <v>1.03</v>
      </c>
      <c r="AX754">
        <v>22.87</v>
      </c>
    </row>
    <row r="755" spans="1:50" hidden="1" outlineLevel="1">
      <c r="A755" s="70" t="s">
        <v>3079</v>
      </c>
      <c r="B755" s="11" t="s">
        <v>1442</v>
      </c>
      <c r="C755" s="1">
        <f t="shared" si="124"/>
        <v>746</v>
      </c>
      <c r="D755" s="7">
        <f>IF(N755&gt;0, RANK(N755,(N755:P755,Q755:AE755)),0)</f>
        <v>1</v>
      </c>
      <c r="E755" s="7">
        <f>IF(O755&gt;0,RANK(O755,(N755:P755,Q755:AE755)),0)</f>
        <v>2</v>
      </c>
      <c r="F755" s="7">
        <f t="shared" si="125"/>
        <v>0</v>
      </c>
      <c r="G755" s="1">
        <f t="shared" si="132"/>
        <v>427</v>
      </c>
      <c r="H755" s="2">
        <f t="shared" si="131"/>
        <v>0.57238605898123329</v>
      </c>
      <c r="I755" s="8"/>
      <c r="J755" s="2">
        <f t="shared" si="126"/>
        <v>0.78150134048257369</v>
      </c>
      <c r="K755" s="2">
        <f t="shared" si="127"/>
        <v>0.20911528150134048</v>
      </c>
      <c r="L755" s="2">
        <f t="shared" si="128"/>
        <v>0</v>
      </c>
      <c r="M755" s="2">
        <f t="shared" si="129"/>
        <v>9.3833780160858249E-3</v>
      </c>
      <c r="N755" s="1">
        <v>583</v>
      </c>
      <c r="O755" s="1">
        <v>156</v>
      </c>
      <c r="P755" s="1">
        <v>0</v>
      </c>
      <c r="Q755" s="1">
        <v>1</v>
      </c>
      <c r="R755" s="1"/>
      <c r="S755" s="1">
        <v>4</v>
      </c>
      <c r="T755" s="1"/>
      <c r="U755" s="1"/>
      <c r="V755" s="1"/>
      <c r="W755" s="1">
        <v>2</v>
      </c>
      <c r="X755" s="1"/>
      <c r="Y755" s="1"/>
      <c r="Z755" s="1"/>
      <c r="AA755" s="1"/>
      <c r="AB755" s="1"/>
      <c r="AG755" t="str">
        <f t="shared" si="134"/>
        <v>Chilmark</v>
      </c>
      <c r="AH755" t="s">
        <v>1610</v>
      </c>
      <c r="AI755">
        <v>10</v>
      </c>
      <c r="AJ755" s="7">
        <v>351</v>
      </c>
      <c r="AL755" s="7" t="s">
        <v>5014</v>
      </c>
      <c r="AM755" t="s">
        <v>2597</v>
      </c>
      <c r="AN755" t="s">
        <v>3632</v>
      </c>
      <c r="AO755" t="s">
        <v>1132</v>
      </c>
      <c r="AP755" t="str">
        <f t="shared" si="130"/>
        <v>25007</v>
      </c>
      <c r="AQ755" t="s">
        <v>2389</v>
      </c>
      <c r="AR755" t="str">
        <f t="shared" si="133"/>
        <v>2513800</v>
      </c>
      <c r="AS755" s="1">
        <v>1</v>
      </c>
      <c r="AT755" s="1">
        <v>1</v>
      </c>
      <c r="AV755">
        <v>100.42</v>
      </c>
      <c r="AW755">
        <v>81.28</v>
      </c>
      <c r="AX755">
        <v>19.14</v>
      </c>
    </row>
    <row r="756" spans="1:50" hidden="1" outlineLevel="1">
      <c r="A756" s="70" t="s">
        <v>2137</v>
      </c>
      <c r="B756" s="11" t="s">
        <v>1442</v>
      </c>
      <c r="C756" s="1">
        <f t="shared" si="124"/>
        <v>869</v>
      </c>
      <c r="D756" s="7">
        <f>IF(N756&gt;0, RANK(N756,(N756:P756,Q756:AE756)),0)</f>
        <v>1</v>
      </c>
      <c r="E756" s="7">
        <f>IF(O756&gt;0,RANK(O756,(N756:P756,Q756:AE756)),0)</f>
        <v>2</v>
      </c>
      <c r="F756" s="7">
        <f t="shared" si="125"/>
        <v>0</v>
      </c>
      <c r="G756" s="1">
        <f t="shared" si="132"/>
        <v>330</v>
      </c>
      <c r="H756" s="2">
        <f t="shared" si="131"/>
        <v>0.379746835443038</v>
      </c>
      <c r="I756" s="8"/>
      <c r="J756" s="2">
        <f t="shared" si="126"/>
        <v>0.68814729574223243</v>
      </c>
      <c r="K756" s="2">
        <f t="shared" si="127"/>
        <v>0.30840046029919449</v>
      </c>
      <c r="L756" s="2">
        <f t="shared" si="128"/>
        <v>0</v>
      </c>
      <c r="M756" s="2">
        <f t="shared" si="129"/>
        <v>3.4522439585730758E-3</v>
      </c>
      <c r="N756" s="1">
        <v>598</v>
      </c>
      <c r="O756" s="1">
        <v>268</v>
      </c>
      <c r="P756" s="1">
        <v>0</v>
      </c>
      <c r="Q756" s="1">
        <v>1</v>
      </c>
      <c r="R756" s="1"/>
      <c r="S756" s="1">
        <v>2</v>
      </c>
      <c r="T756" s="1"/>
      <c r="U756" s="1"/>
      <c r="V756" s="1"/>
      <c r="W756" s="1">
        <v>0</v>
      </c>
      <c r="X756" s="1"/>
      <c r="Y756" s="1"/>
      <c r="Z756" s="1"/>
      <c r="AA756" s="1"/>
      <c r="AB756" s="1"/>
      <c r="AG756" t="str">
        <f t="shared" si="134"/>
        <v>Clarksburg</v>
      </c>
      <c r="AH756" t="s">
        <v>3888</v>
      </c>
      <c r="AI756">
        <v>1</v>
      </c>
      <c r="AJ756" s="7">
        <v>13</v>
      </c>
      <c r="AL756" s="7" t="s">
        <v>5014</v>
      </c>
      <c r="AM756" t="s">
        <v>3989</v>
      </c>
      <c r="AN756" t="s">
        <v>3949</v>
      </c>
      <c r="AO756" t="s">
        <v>1133</v>
      </c>
      <c r="AP756" t="str">
        <f t="shared" si="130"/>
        <v>25003</v>
      </c>
      <c r="AQ756" t="s">
        <v>2389</v>
      </c>
      <c r="AR756" t="str">
        <f t="shared" si="133"/>
        <v>2514010</v>
      </c>
      <c r="AS756" s="1">
        <v>8</v>
      </c>
      <c r="AT756" s="1">
        <v>1</v>
      </c>
      <c r="AV756">
        <v>12.84</v>
      </c>
      <c r="AW756">
        <v>0.08</v>
      </c>
      <c r="AX756">
        <v>12.76</v>
      </c>
    </row>
    <row r="757" spans="1:50" hidden="1" outlineLevel="1">
      <c r="A757" s="70" t="s">
        <v>2337</v>
      </c>
      <c r="B757" s="11" t="s">
        <v>1442</v>
      </c>
      <c r="C757" s="1">
        <f t="shared" ref="C757:C820" si="135">SUM(N757:AE757)</f>
        <v>6082</v>
      </c>
      <c r="D757" s="7">
        <f>IF(N757&gt;0, RANK(N757,(N757:P757,Q757:AE757)),0)</f>
        <v>1</v>
      </c>
      <c r="E757" s="7">
        <f>IF(O757&gt;0,RANK(O757,(N757:P757,Q757:AE757)),0)</f>
        <v>2</v>
      </c>
      <c r="F757" s="7">
        <f t="shared" ref="F757:F820" si="136">IF(P757&gt;0,RANK(P757,(N757:AE757)),0)</f>
        <v>0</v>
      </c>
      <c r="G757" s="1">
        <f t="shared" si="132"/>
        <v>1130</v>
      </c>
      <c r="H757" s="2">
        <f t="shared" si="131"/>
        <v>0.18579414666228214</v>
      </c>
      <c r="I757" s="8"/>
      <c r="J757" s="2">
        <f t="shared" ref="J757:J820" si="137">IF(C757=0,"-",N757/C757)</f>
        <v>0.58516935218678068</v>
      </c>
      <c r="K757" s="2">
        <f t="shared" ref="K757:K820" si="138">IF(C757=0,"-",O757/C757)</f>
        <v>0.39937520552449851</v>
      </c>
      <c r="L757" s="2">
        <f t="shared" ref="L757:L820" si="139">IF(C757=0,"-",P757/C757)</f>
        <v>0</v>
      </c>
      <c r="M757" s="2">
        <f t="shared" ref="M757:M820" si="140">IF(C757=0,"-",(1-J757-K757-L757))</f>
        <v>1.5455442288720811E-2</v>
      </c>
      <c r="N757" s="1">
        <v>3559</v>
      </c>
      <c r="O757" s="1">
        <v>2429</v>
      </c>
      <c r="P757" s="1">
        <v>0</v>
      </c>
      <c r="Q757" s="1">
        <v>42</v>
      </c>
      <c r="R757" s="1"/>
      <c r="S757" s="1">
        <v>23</v>
      </c>
      <c r="T757" s="1"/>
      <c r="U757" s="1"/>
      <c r="V757" s="1"/>
      <c r="W757" s="1">
        <v>29</v>
      </c>
      <c r="X757" s="1"/>
      <c r="Y757" s="1"/>
      <c r="Z757" s="1"/>
      <c r="AA757" s="1"/>
      <c r="AB757" s="1"/>
      <c r="AG757" t="str">
        <f t="shared" si="134"/>
        <v>Clinton</v>
      </c>
      <c r="AH757" s="11" t="s">
        <v>3600</v>
      </c>
      <c r="AI757" s="11">
        <v>3</v>
      </c>
      <c r="AJ757" s="7">
        <v>139</v>
      </c>
      <c r="AL757" s="7" t="s">
        <v>5014</v>
      </c>
      <c r="AM757" t="s">
        <v>3950</v>
      </c>
      <c r="AN757" t="s">
        <v>4019</v>
      </c>
      <c r="AO757" t="s">
        <v>1134</v>
      </c>
      <c r="AP757" t="str">
        <f t="shared" ref="AP757:AP820" si="141">AL757&amp;AM757</f>
        <v>25027</v>
      </c>
      <c r="AQ757" t="s">
        <v>2389</v>
      </c>
      <c r="AR757" t="str">
        <f t="shared" si="133"/>
        <v>2514395</v>
      </c>
      <c r="AS757" s="1">
        <v>40</v>
      </c>
      <c r="AT757" s="1">
        <v>4</v>
      </c>
      <c r="AV757">
        <v>7.3</v>
      </c>
      <c r="AW757">
        <v>1.59</v>
      </c>
      <c r="AX757">
        <v>5.7</v>
      </c>
    </row>
    <row r="758" spans="1:50" hidden="1" outlineLevel="1">
      <c r="A758" s="70" t="s">
        <v>1487</v>
      </c>
      <c r="B758" s="11" t="s">
        <v>1442</v>
      </c>
      <c r="C758" s="1">
        <f t="shared" si="135"/>
        <v>4510</v>
      </c>
      <c r="D758" s="7">
        <f>IF(N758&gt;0, RANK(N758,(N758:P758,Q758:AE758)),0)</f>
        <v>1</v>
      </c>
      <c r="E758" s="7">
        <f>IF(O758&gt;0,RANK(O758,(N758:P758,Q758:AE758)),0)</f>
        <v>2</v>
      </c>
      <c r="F758" s="7">
        <f t="shared" si="136"/>
        <v>5</v>
      </c>
      <c r="G758" s="1">
        <f t="shared" si="132"/>
        <v>123</v>
      </c>
      <c r="H758" s="2">
        <f t="shared" si="131"/>
        <v>2.7272727272727271E-2</v>
      </c>
      <c r="I758" s="8"/>
      <c r="J758" s="2">
        <f t="shared" si="137"/>
        <v>0.50731707317073171</v>
      </c>
      <c r="K758" s="2">
        <f t="shared" si="138"/>
        <v>0.48004434589800443</v>
      </c>
      <c r="L758" s="2">
        <f t="shared" si="139"/>
        <v>2.2172949002217295E-3</v>
      </c>
      <c r="M758" s="2">
        <f t="shared" si="140"/>
        <v>1.0421286031042126E-2</v>
      </c>
      <c r="N758" s="1">
        <v>2288</v>
      </c>
      <c r="O758" s="1">
        <v>2165</v>
      </c>
      <c r="P758" s="1">
        <v>10</v>
      </c>
      <c r="Q758" s="1">
        <v>25</v>
      </c>
      <c r="R758" s="1"/>
      <c r="S758" s="1">
        <v>12</v>
      </c>
      <c r="T758" s="1"/>
      <c r="U758" s="1"/>
      <c r="V758" s="1"/>
      <c r="W758" s="1">
        <v>10</v>
      </c>
      <c r="X758" s="1"/>
      <c r="Y758" s="1"/>
      <c r="Z758" s="1"/>
      <c r="AA758" s="1"/>
      <c r="AB758" s="1"/>
      <c r="AG758" t="str">
        <f t="shared" si="134"/>
        <v>Cohasset</v>
      </c>
      <c r="AH758" t="s">
        <v>2481</v>
      </c>
      <c r="AI758">
        <v>10</v>
      </c>
      <c r="AJ758" s="7">
        <v>213</v>
      </c>
      <c r="AL758" s="7" t="s">
        <v>5014</v>
      </c>
      <c r="AM758" t="s">
        <v>4350</v>
      </c>
      <c r="AN758" t="s">
        <v>778</v>
      </c>
      <c r="AO758" t="s">
        <v>1232</v>
      </c>
      <c r="AP758" t="str">
        <f t="shared" si="141"/>
        <v>25021</v>
      </c>
      <c r="AQ758" t="s">
        <v>2389</v>
      </c>
      <c r="AR758" t="str">
        <f t="shared" si="133"/>
        <v>2514640</v>
      </c>
      <c r="AS758" s="1">
        <v>16</v>
      </c>
      <c r="AT758" s="1">
        <v>2</v>
      </c>
      <c r="AV758">
        <v>31.46</v>
      </c>
      <c r="AW758">
        <v>21.57</v>
      </c>
      <c r="AX758">
        <v>9.89</v>
      </c>
    </row>
    <row r="759" spans="1:50" hidden="1" outlineLevel="1">
      <c r="A759" s="70" t="s">
        <v>3256</v>
      </c>
      <c r="B759" s="11" t="s">
        <v>1442</v>
      </c>
      <c r="C759" s="1">
        <f t="shared" si="135"/>
        <v>876</v>
      </c>
      <c r="D759" s="7">
        <f>IF(N759&gt;0, RANK(N759,(N759:P759,Q759:AE759)),0)</f>
        <v>1</v>
      </c>
      <c r="E759" s="7">
        <f>IF(O759&gt;0,RANK(O759,(N759:P759,Q759:AE759)),0)</f>
        <v>2</v>
      </c>
      <c r="F759" s="7">
        <f t="shared" si="136"/>
        <v>0</v>
      </c>
      <c r="G759" s="1">
        <f t="shared" si="132"/>
        <v>231</v>
      </c>
      <c r="H759" s="2">
        <f t="shared" si="131"/>
        <v>0.2636986301369863</v>
      </c>
      <c r="I759" s="8"/>
      <c r="J759" s="2">
        <f t="shared" si="137"/>
        <v>0.62214611872146119</v>
      </c>
      <c r="K759" s="2">
        <f t="shared" si="138"/>
        <v>0.35844748858447489</v>
      </c>
      <c r="L759" s="2">
        <f t="shared" si="139"/>
        <v>0</v>
      </c>
      <c r="M759" s="2">
        <f t="shared" si="140"/>
        <v>1.9406392694063912E-2</v>
      </c>
      <c r="N759" s="1">
        <v>545</v>
      </c>
      <c r="O759" s="1">
        <v>314</v>
      </c>
      <c r="P759" s="1">
        <v>0</v>
      </c>
      <c r="Q759" s="1">
        <v>9</v>
      </c>
      <c r="R759" s="1"/>
      <c r="S759" s="1">
        <v>6</v>
      </c>
      <c r="T759" s="1"/>
      <c r="U759" s="1"/>
      <c r="V759" s="1"/>
      <c r="W759" s="1">
        <v>2</v>
      </c>
      <c r="X759" s="1"/>
      <c r="Y759" s="1"/>
      <c r="Z759" s="1"/>
      <c r="AA759" s="1"/>
      <c r="AB759" s="1"/>
      <c r="AG759" t="str">
        <f t="shared" si="134"/>
        <v>Colrain</v>
      </c>
      <c r="AH759" t="s">
        <v>3082</v>
      </c>
      <c r="AI759">
        <v>1</v>
      </c>
      <c r="AJ759" s="7">
        <v>21</v>
      </c>
      <c r="AL759" s="7" t="s">
        <v>5014</v>
      </c>
      <c r="AM759" t="s">
        <v>3234</v>
      </c>
      <c r="AN759" t="s">
        <v>3949</v>
      </c>
      <c r="AO759" t="s">
        <v>1233</v>
      </c>
      <c r="AP759" t="str">
        <f t="shared" si="141"/>
        <v>25011</v>
      </c>
      <c r="AQ759" t="s">
        <v>2389</v>
      </c>
      <c r="AR759" t="str">
        <f t="shared" si="133"/>
        <v>2514885</v>
      </c>
      <c r="AS759" s="1">
        <v>0</v>
      </c>
      <c r="AT759" s="1">
        <v>1</v>
      </c>
      <c r="AV759">
        <v>43.45</v>
      </c>
      <c r="AW759">
        <v>7.0000000000000007E-2</v>
      </c>
      <c r="AX759">
        <v>43.38</v>
      </c>
    </row>
    <row r="760" spans="1:50" hidden="1" outlineLevel="1">
      <c r="A760" s="70" t="s">
        <v>810</v>
      </c>
      <c r="B760" s="11" t="s">
        <v>1442</v>
      </c>
      <c r="C760" s="1">
        <f t="shared" si="135"/>
        <v>10173</v>
      </c>
      <c r="D760" s="7">
        <f>IF(N760&gt;0, RANK(N760,(N760:P760,Q760:AE760)),0)</f>
        <v>1</v>
      </c>
      <c r="E760" s="7">
        <f>IF(O760&gt;0,RANK(O760,(N760:P760,Q760:AE760)),0)</f>
        <v>2</v>
      </c>
      <c r="F760" s="7">
        <f t="shared" si="136"/>
        <v>5</v>
      </c>
      <c r="G760" s="1">
        <f t="shared" si="132"/>
        <v>3618</v>
      </c>
      <c r="H760" s="2">
        <f t="shared" si="131"/>
        <v>0.35564730168092007</v>
      </c>
      <c r="I760" s="8"/>
      <c r="J760" s="2">
        <f t="shared" si="137"/>
        <v>0.6684360562272682</v>
      </c>
      <c r="K760" s="2">
        <f t="shared" si="138"/>
        <v>0.31278875454634819</v>
      </c>
      <c r="L760" s="2">
        <f t="shared" si="139"/>
        <v>3.3421802811363414E-3</v>
      </c>
      <c r="M760" s="2">
        <f t="shared" si="140"/>
        <v>1.5433008945247262E-2</v>
      </c>
      <c r="N760" s="1">
        <v>6800</v>
      </c>
      <c r="O760" s="1">
        <v>3182</v>
      </c>
      <c r="P760" s="1">
        <v>34</v>
      </c>
      <c r="Q760" s="1">
        <v>60</v>
      </c>
      <c r="R760" s="1"/>
      <c r="S760" s="1">
        <v>63</v>
      </c>
      <c r="T760" s="1"/>
      <c r="U760" s="1"/>
      <c r="V760" s="1"/>
      <c r="W760" s="1">
        <v>34</v>
      </c>
      <c r="X760" s="1"/>
      <c r="Y760" s="1"/>
      <c r="Z760" s="1"/>
      <c r="AA760" s="1"/>
      <c r="AB760" s="1"/>
      <c r="AG760" t="str">
        <f t="shared" si="134"/>
        <v>Concord</v>
      </c>
      <c r="AH760" t="s">
        <v>4409</v>
      </c>
      <c r="AI760">
        <v>5</v>
      </c>
      <c r="AJ760" s="7">
        <v>112</v>
      </c>
      <c r="AL760" s="7" t="s">
        <v>5014</v>
      </c>
      <c r="AM760" t="s">
        <v>4671</v>
      </c>
      <c r="AN760" t="s">
        <v>4262</v>
      </c>
      <c r="AO760" t="s">
        <v>1790</v>
      </c>
      <c r="AP760" t="str">
        <f t="shared" si="141"/>
        <v>25017</v>
      </c>
      <c r="AQ760" t="s">
        <v>2389</v>
      </c>
      <c r="AR760" t="str">
        <f t="shared" si="133"/>
        <v>2515060</v>
      </c>
      <c r="AS760" s="1">
        <v>32</v>
      </c>
      <c r="AT760" s="1">
        <v>5</v>
      </c>
      <c r="AV760">
        <v>25.89</v>
      </c>
      <c r="AW760">
        <v>0.97</v>
      </c>
      <c r="AX760">
        <v>24.92</v>
      </c>
    </row>
    <row r="761" spans="1:50" hidden="1" outlineLevel="1">
      <c r="A761" s="70" t="s">
        <v>2912</v>
      </c>
      <c r="B761" s="11" t="s">
        <v>1442</v>
      </c>
      <c r="C761" s="1">
        <f t="shared" si="135"/>
        <v>1186</v>
      </c>
      <c r="D761" s="7">
        <f>IF(N761&gt;0, RANK(N761,(N761:P761,Q761:AE761)),0)</f>
        <v>1</v>
      </c>
      <c r="E761" s="7">
        <f>IF(O761&gt;0,RANK(O761,(N761:P761,Q761:AE761)),0)</f>
        <v>2</v>
      </c>
      <c r="F761" s="7">
        <f t="shared" si="136"/>
        <v>5</v>
      </c>
      <c r="G761" s="1">
        <f t="shared" si="132"/>
        <v>537</v>
      </c>
      <c r="H761" s="2">
        <f t="shared" si="131"/>
        <v>0.45278246205733558</v>
      </c>
      <c r="I761" s="8"/>
      <c r="J761" s="2">
        <f t="shared" si="137"/>
        <v>0.71332209106239464</v>
      </c>
      <c r="K761" s="2">
        <f t="shared" si="138"/>
        <v>0.260539629005059</v>
      </c>
      <c r="L761" s="2">
        <f t="shared" si="139"/>
        <v>2.5295109612141651E-3</v>
      </c>
      <c r="M761" s="2">
        <f t="shared" si="140"/>
        <v>2.3608768971332194E-2</v>
      </c>
      <c r="N761" s="1">
        <v>846</v>
      </c>
      <c r="O761" s="1">
        <v>309</v>
      </c>
      <c r="P761" s="1">
        <v>3</v>
      </c>
      <c r="Q761" s="1">
        <v>14</v>
      </c>
      <c r="R761" s="1"/>
      <c r="S761" s="1">
        <v>11</v>
      </c>
      <c r="T761" s="1"/>
      <c r="U761" s="1"/>
      <c r="V761" s="1"/>
      <c r="W761" s="1">
        <v>3</v>
      </c>
      <c r="X761" s="1"/>
      <c r="Y761" s="1"/>
      <c r="Z761" s="1"/>
      <c r="AA761" s="1"/>
      <c r="AB761" s="1"/>
      <c r="AG761" t="str">
        <f t="shared" si="134"/>
        <v>Conway</v>
      </c>
      <c r="AH761" t="s">
        <v>3082</v>
      </c>
      <c r="AI761">
        <v>1</v>
      </c>
      <c r="AJ761" s="7">
        <v>80</v>
      </c>
      <c r="AL761" s="7" t="s">
        <v>5014</v>
      </c>
      <c r="AM761" t="s">
        <v>3234</v>
      </c>
      <c r="AN761" t="s">
        <v>778</v>
      </c>
      <c r="AO761" t="s">
        <v>774</v>
      </c>
      <c r="AP761" t="str">
        <f t="shared" si="141"/>
        <v>25011</v>
      </c>
      <c r="AQ761" t="s">
        <v>2389</v>
      </c>
      <c r="AR761" t="str">
        <f t="shared" si="133"/>
        <v>2515200</v>
      </c>
      <c r="AS761" s="1">
        <v>8</v>
      </c>
      <c r="AT761" s="1">
        <v>1</v>
      </c>
      <c r="AV761">
        <v>37.82</v>
      </c>
      <c r="AW761">
        <v>0.11</v>
      </c>
      <c r="AX761">
        <v>37.71</v>
      </c>
    </row>
    <row r="762" spans="1:50" hidden="1" outlineLevel="1">
      <c r="A762" s="70" t="s">
        <v>2330</v>
      </c>
      <c r="B762" s="11" t="s">
        <v>1442</v>
      </c>
      <c r="C762" s="1">
        <f t="shared" si="135"/>
        <v>547</v>
      </c>
      <c r="D762" s="7">
        <f>IF(N762&gt;0, RANK(N762,(N762:P762,Q762:AE762)),0)</f>
        <v>1</v>
      </c>
      <c r="E762" s="7">
        <f>IF(O762&gt;0,RANK(O762,(N762:P762,Q762:AE762)),0)</f>
        <v>2</v>
      </c>
      <c r="F762" s="7">
        <f t="shared" si="136"/>
        <v>0</v>
      </c>
      <c r="G762" s="1">
        <f t="shared" si="132"/>
        <v>197</v>
      </c>
      <c r="H762" s="2">
        <f t="shared" si="131"/>
        <v>0.36014625228519198</v>
      </c>
      <c r="I762" s="8"/>
      <c r="J762" s="2">
        <f t="shared" si="137"/>
        <v>0.67641681901279704</v>
      </c>
      <c r="K762" s="2">
        <f t="shared" si="138"/>
        <v>0.31627056672760512</v>
      </c>
      <c r="L762" s="2">
        <f t="shared" si="139"/>
        <v>0</v>
      </c>
      <c r="M762" s="2">
        <f t="shared" si="140"/>
        <v>7.3126142595978383E-3</v>
      </c>
      <c r="N762" s="1">
        <v>370</v>
      </c>
      <c r="O762" s="1">
        <v>173</v>
      </c>
      <c r="P762" s="1">
        <v>0</v>
      </c>
      <c r="Q762" s="1">
        <v>1</v>
      </c>
      <c r="R762" s="1"/>
      <c r="S762" s="1">
        <v>3</v>
      </c>
      <c r="T762" s="1"/>
      <c r="U762" s="1"/>
      <c r="V762" s="1"/>
      <c r="W762" s="1">
        <v>0</v>
      </c>
      <c r="X762" s="1"/>
      <c r="Y762" s="1"/>
      <c r="Z762" s="1"/>
      <c r="AA762" s="1"/>
      <c r="AB762" s="1"/>
      <c r="AG762" t="str">
        <f t="shared" si="134"/>
        <v>Cummington</v>
      </c>
      <c r="AH762" t="s">
        <v>1569</v>
      </c>
      <c r="AI762">
        <v>1</v>
      </c>
      <c r="AJ762" s="7">
        <v>115</v>
      </c>
      <c r="AL762" s="7" t="s">
        <v>5014</v>
      </c>
      <c r="AM762" t="s">
        <v>4670</v>
      </c>
      <c r="AN762" t="s">
        <v>3441</v>
      </c>
      <c r="AO762" t="s">
        <v>775</v>
      </c>
      <c r="AP762" t="str">
        <f t="shared" si="141"/>
        <v>25015</v>
      </c>
      <c r="AQ762" t="s">
        <v>2389</v>
      </c>
      <c r="AR762" t="str">
        <f t="shared" si="133"/>
        <v>2516040</v>
      </c>
      <c r="AS762" s="1">
        <v>2</v>
      </c>
      <c r="AT762" s="1">
        <v>1</v>
      </c>
      <c r="AV762">
        <v>23.05</v>
      </c>
      <c r="AW762">
        <v>0</v>
      </c>
      <c r="AX762">
        <v>23.05</v>
      </c>
    </row>
    <row r="763" spans="1:50" hidden="1" outlineLevel="1">
      <c r="A763" s="70" t="s">
        <v>2013</v>
      </c>
      <c r="B763" s="11" t="s">
        <v>1442</v>
      </c>
      <c r="C763" s="1">
        <f t="shared" si="135"/>
        <v>3524</v>
      </c>
      <c r="D763" s="7">
        <f>IF(N763&gt;0, RANK(N763,(N763:P763,Q763:AE763)),0)</f>
        <v>1</v>
      </c>
      <c r="E763" s="7">
        <f>IF(O763&gt;0,RANK(O763,(N763:P763,Q763:AE763)),0)</f>
        <v>2</v>
      </c>
      <c r="F763" s="7">
        <f t="shared" si="136"/>
        <v>3</v>
      </c>
      <c r="G763" s="1">
        <f t="shared" si="132"/>
        <v>1407</v>
      </c>
      <c r="H763" s="2">
        <f t="shared" si="131"/>
        <v>0.39926220204313279</v>
      </c>
      <c r="I763" s="8"/>
      <c r="J763" s="2">
        <f t="shared" si="137"/>
        <v>0.69466515323496025</v>
      </c>
      <c r="K763" s="2">
        <f t="shared" si="138"/>
        <v>0.29540295119182747</v>
      </c>
      <c r="L763" s="2">
        <f t="shared" si="139"/>
        <v>3.1214528944381384E-3</v>
      </c>
      <c r="M763" s="2">
        <f t="shared" si="140"/>
        <v>6.8104426787741409E-3</v>
      </c>
      <c r="N763" s="1">
        <v>2448</v>
      </c>
      <c r="O763" s="1">
        <v>1041</v>
      </c>
      <c r="P763" s="1">
        <v>11</v>
      </c>
      <c r="Q763" s="1">
        <v>11</v>
      </c>
      <c r="R763" s="1"/>
      <c r="S763" s="1">
        <v>7</v>
      </c>
      <c r="T763" s="1"/>
      <c r="U763" s="1"/>
      <c r="V763" s="1"/>
      <c r="W763" s="1">
        <v>6</v>
      </c>
      <c r="X763" s="1"/>
      <c r="Y763" s="1"/>
      <c r="Z763" s="1"/>
      <c r="AA763" s="1"/>
      <c r="AB763" s="1"/>
      <c r="AG763" t="str">
        <f t="shared" si="134"/>
        <v>Dalton</v>
      </c>
      <c r="AH763" t="s">
        <v>3888</v>
      </c>
      <c r="AI763">
        <v>1</v>
      </c>
      <c r="AJ763" s="7">
        <v>98</v>
      </c>
      <c r="AL763" s="7" t="s">
        <v>5014</v>
      </c>
      <c r="AM763" t="s">
        <v>3989</v>
      </c>
      <c r="AN763" t="s">
        <v>778</v>
      </c>
      <c r="AO763" t="s">
        <v>776</v>
      </c>
      <c r="AP763" t="str">
        <f t="shared" si="141"/>
        <v>25003</v>
      </c>
      <c r="AQ763" t="s">
        <v>2389</v>
      </c>
      <c r="AR763" t="str">
        <f t="shared" si="133"/>
        <v>2516180</v>
      </c>
      <c r="AS763" s="1">
        <v>8</v>
      </c>
      <c r="AT763" s="1">
        <v>2</v>
      </c>
      <c r="AV763">
        <v>21.85</v>
      </c>
      <c r="AW763">
        <v>0.04</v>
      </c>
      <c r="AX763">
        <v>21.81</v>
      </c>
    </row>
    <row r="764" spans="1:50" hidden="1" outlineLevel="1">
      <c r="A764" s="70" t="s">
        <v>2044</v>
      </c>
      <c r="B764" s="11" t="s">
        <v>1442</v>
      </c>
      <c r="C764" s="1">
        <f t="shared" si="135"/>
        <v>13292</v>
      </c>
      <c r="D764" s="7">
        <f>IF(N764&gt;0, RANK(N764,(N764:P764,Q764:AE764)),0)</f>
        <v>1</v>
      </c>
      <c r="E764" s="7">
        <f>IF(O764&gt;0,RANK(O764,(N764:P764,Q764:AE764)),0)</f>
        <v>2</v>
      </c>
      <c r="F764" s="7">
        <f t="shared" si="136"/>
        <v>6</v>
      </c>
      <c r="G764" s="1">
        <f t="shared" si="132"/>
        <v>962</v>
      </c>
      <c r="H764" s="2">
        <f t="shared" si="131"/>
        <v>7.2374360517604569E-2</v>
      </c>
      <c r="I764" s="8"/>
      <c r="J764" s="2">
        <f t="shared" si="137"/>
        <v>0.5305446885344568</v>
      </c>
      <c r="K764" s="2">
        <f t="shared" si="138"/>
        <v>0.45817032801685226</v>
      </c>
      <c r="L764" s="2">
        <f t="shared" si="139"/>
        <v>1.8055973517905506E-3</v>
      </c>
      <c r="M764" s="2">
        <f t="shared" si="140"/>
        <v>9.4793860969003933E-3</v>
      </c>
      <c r="N764" s="1">
        <v>7052</v>
      </c>
      <c r="O764" s="1">
        <v>6090</v>
      </c>
      <c r="P764" s="1">
        <v>24</v>
      </c>
      <c r="Q764" s="1">
        <v>63</v>
      </c>
      <c r="R764" s="1"/>
      <c r="S764" s="1">
        <v>28</v>
      </c>
      <c r="T764" s="1"/>
      <c r="U764" s="1"/>
      <c r="V764" s="1"/>
      <c r="W764" s="1">
        <v>35</v>
      </c>
      <c r="X764" s="1"/>
      <c r="Y764" s="1"/>
      <c r="Z764" s="1"/>
      <c r="AA764" s="1"/>
      <c r="AB764" s="1"/>
      <c r="AG764" t="str">
        <f t="shared" si="134"/>
        <v>Danvers</v>
      </c>
      <c r="AH764" t="s">
        <v>3273</v>
      </c>
      <c r="AI764">
        <v>6</v>
      </c>
      <c r="AJ764" s="7">
        <v>71</v>
      </c>
      <c r="AL764" s="7" t="s">
        <v>5014</v>
      </c>
      <c r="AM764" t="s">
        <v>3218</v>
      </c>
      <c r="AN764" t="s">
        <v>3949</v>
      </c>
      <c r="AO764" t="s">
        <v>1117</v>
      </c>
      <c r="AP764" t="str">
        <f t="shared" si="141"/>
        <v>25009</v>
      </c>
      <c r="AQ764" t="s">
        <v>2389</v>
      </c>
      <c r="AR764" t="str">
        <f t="shared" si="133"/>
        <v>2516250</v>
      </c>
      <c r="AS764" s="1">
        <v>45</v>
      </c>
      <c r="AT764" s="1">
        <v>8</v>
      </c>
      <c r="AV764">
        <v>14.09</v>
      </c>
      <c r="AW764">
        <v>0.81</v>
      </c>
      <c r="AX764">
        <v>13.28</v>
      </c>
    </row>
    <row r="765" spans="1:50" hidden="1" outlineLevel="1">
      <c r="A765" s="70" t="s">
        <v>3416</v>
      </c>
      <c r="B765" s="11" t="s">
        <v>1442</v>
      </c>
      <c r="C765" s="1">
        <f t="shared" si="135"/>
        <v>15215</v>
      </c>
      <c r="D765" s="7">
        <f>IF(N765&gt;0, RANK(N765,(N765:P765,Q765:AE765)),0)</f>
        <v>1</v>
      </c>
      <c r="E765" s="7">
        <f>IF(O765&gt;0,RANK(O765,(N765:P765,Q765:AE765)),0)</f>
        <v>2</v>
      </c>
      <c r="F765" s="7">
        <f t="shared" si="136"/>
        <v>6</v>
      </c>
      <c r="G765" s="1">
        <f t="shared" si="132"/>
        <v>5363</v>
      </c>
      <c r="H765" s="2">
        <f t="shared" si="131"/>
        <v>0.35248110417351297</v>
      </c>
      <c r="I765" s="8"/>
      <c r="J765" s="2">
        <f t="shared" si="137"/>
        <v>0.67157410450213606</v>
      </c>
      <c r="K765" s="2">
        <f t="shared" si="138"/>
        <v>0.31909300032862309</v>
      </c>
      <c r="L765" s="2">
        <f t="shared" si="139"/>
        <v>1.0515938218862964E-3</v>
      </c>
      <c r="M765" s="2">
        <f t="shared" si="140"/>
        <v>8.2813013473545544E-3</v>
      </c>
      <c r="N765" s="1">
        <v>10218</v>
      </c>
      <c r="O765" s="1">
        <v>4855</v>
      </c>
      <c r="P765" s="1">
        <v>16</v>
      </c>
      <c r="Q765" s="1">
        <v>71</v>
      </c>
      <c r="R765" s="1"/>
      <c r="S765" s="1">
        <v>35</v>
      </c>
      <c r="T765" s="1"/>
      <c r="U765" s="1"/>
      <c r="V765" s="1"/>
      <c r="W765" s="1">
        <v>20</v>
      </c>
      <c r="X765" s="1"/>
      <c r="Y765" s="1"/>
      <c r="Z765" s="1"/>
      <c r="AA765" s="1"/>
      <c r="AB765" s="1"/>
      <c r="AG765" t="str">
        <f t="shared" si="134"/>
        <v>Dartmouth</v>
      </c>
      <c r="AH765" t="s">
        <v>2218</v>
      </c>
      <c r="AI765">
        <v>4</v>
      </c>
      <c r="AJ765" s="7">
        <v>336</v>
      </c>
      <c r="AL765" s="7" t="s">
        <v>5014</v>
      </c>
      <c r="AM765" t="s">
        <v>3632</v>
      </c>
      <c r="AN765" t="s">
        <v>3441</v>
      </c>
      <c r="AO765" t="s">
        <v>1118</v>
      </c>
      <c r="AP765" t="str">
        <f t="shared" si="141"/>
        <v>25005</v>
      </c>
      <c r="AQ765" t="s">
        <v>2389</v>
      </c>
      <c r="AR765" t="str">
        <f t="shared" si="133"/>
        <v>2516425</v>
      </c>
      <c r="AS765" s="1">
        <v>36</v>
      </c>
      <c r="AT765" s="1">
        <v>10</v>
      </c>
      <c r="AV765">
        <v>97.82</v>
      </c>
      <c r="AW765">
        <v>36.25</v>
      </c>
      <c r="AX765">
        <v>61.57</v>
      </c>
    </row>
    <row r="766" spans="1:50" hidden="1" outlineLevel="1">
      <c r="A766" s="70" t="s">
        <v>3431</v>
      </c>
      <c r="B766" s="11" t="s">
        <v>1442</v>
      </c>
      <c r="C766" s="1">
        <f t="shared" si="135"/>
        <v>12377</v>
      </c>
      <c r="D766" s="7">
        <f>IF(N766&gt;0, RANK(N766,(N766:P766,Q766:AE766)),0)</f>
        <v>1</v>
      </c>
      <c r="E766" s="7">
        <f>IF(O766&gt;0,RANK(O766,(N766:P766,Q766:AE766)),0)</f>
        <v>2</v>
      </c>
      <c r="F766" s="7">
        <f t="shared" si="136"/>
        <v>0</v>
      </c>
      <c r="G766" s="1">
        <f t="shared" si="132"/>
        <v>2544</v>
      </c>
      <c r="H766" s="2">
        <f t="shared" si="131"/>
        <v>0.20554253857962348</v>
      </c>
      <c r="I766" s="8"/>
      <c r="J766" s="2">
        <f t="shared" si="137"/>
        <v>0.59869112062696939</v>
      </c>
      <c r="K766" s="2">
        <f t="shared" si="138"/>
        <v>0.39314858204734587</v>
      </c>
      <c r="L766" s="2">
        <f t="shared" si="139"/>
        <v>0</v>
      </c>
      <c r="M766" s="2">
        <f t="shared" si="140"/>
        <v>8.16029732568474E-3</v>
      </c>
      <c r="N766" s="1">
        <v>7410</v>
      </c>
      <c r="O766" s="1">
        <v>4866</v>
      </c>
      <c r="P766" s="1">
        <v>0</v>
      </c>
      <c r="Q766" s="1">
        <v>66</v>
      </c>
      <c r="R766" s="1"/>
      <c r="S766" s="1">
        <v>35</v>
      </c>
      <c r="T766" s="1"/>
      <c r="U766" s="1"/>
      <c r="V766" s="1"/>
      <c r="W766" s="1">
        <v>0</v>
      </c>
      <c r="X766" s="1"/>
      <c r="Y766" s="1"/>
      <c r="Z766" s="1"/>
      <c r="AA766" s="1"/>
      <c r="AB766" s="1"/>
      <c r="AG766" t="str">
        <f t="shared" si="134"/>
        <v>Dedham</v>
      </c>
      <c r="AH766" t="s">
        <v>2481</v>
      </c>
      <c r="AI766">
        <v>9</v>
      </c>
      <c r="AJ766" s="7">
        <v>206</v>
      </c>
      <c r="AL766" s="7" t="s">
        <v>5014</v>
      </c>
      <c r="AM766" t="s">
        <v>4350</v>
      </c>
      <c r="AN766" t="s">
        <v>3970</v>
      </c>
      <c r="AO766" t="s">
        <v>1192</v>
      </c>
      <c r="AP766" t="str">
        <f t="shared" si="141"/>
        <v>25021</v>
      </c>
      <c r="AQ766" t="s">
        <v>2389</v>
      </c>
      <c r="AR766" t="str">
        <f t="shared" si="133"/>
        <v>2516495</v>
      </c>
      <c r="AS766" s="1">
        <v>98</v>
      </c>
      <c r="AT766" s="1">
        <v>7</v>
      </c>
      <c r="AV766">
        <v>10.64</v>
      </c>
      <c r="AW766">
        <v>0.19</v>
      </c>
      <c r="AX766">
        <v>10.45</v>
      </c>
    </row>
    <row r="767" spans="1:50" hidden="1" outlineLevel="1">
      <c r="A767" s="70" t="s">
        <v>2136</v>
      </c>
      <c r="B767" s="11" t="s">
        <v>1442</v>
      </c>
      <c r="C767" s="1">
        <f t="shared" si="135"/>
        <v>3004</v>
      </c>
      <c r="D767" s="7">
        <f>IF(N767&gt;0, RANK(N767,(N767:P767,Q767:AE767)),0)</f>
        <v>1</v>
      </c>
      <c r="E767" s="7">
        <f>IF(O767&gt;0,RANK(O767,(N767:P767,Q767:AE767)),0)</f>
        <v>2</v>
      </c>
      <c r="F767" s="7">
        <f t="shared" si="136"/>
        <v>0</v>
      </c>
      <c r="G767" s="1">
        <f t="shared" si="132"/>
        <v>1254</v>
      </c>
      <c r="H767" s="2">
        <f t="shared" si="131"/>
        <v>0.41744340878828229</v>
      </c>
      <c r="I767" s="8"/>
      <c r="J767" s="2">
        <f t="shared" si="137"/>
        <v>0.70406125166444744</v>
      </c>
      <c r="K767" s="2">
        <f t="shared" si="138"/>
        <v>0.2866178428761651</v>
      </c>
      <c r="L767" s="2">
        <f t="shared" si="139"/>
        <v>0</v>
      </c>
      <c r="M767" s="2">
        <f t="shared" si="140"/>
        <v>9.320905459387463E-3</v>
      </c>
      <c r="N767" s="1">
        <v>2115</v>
      </c>
      <c r="O767" s="1">
        <v>861</v>
      </c>
      <c r="P767" s="1">
        <v>0</v>
      </c>
      <c r="Q767" s="1">
        <v>14</v>
      </c>
      <c r="R767" s="1"/>
      <c r="S767" s="1">
        <v>14</v>
      </c>
      <c r="T767" s="1"/>
      <c r="U767" s="1"/>
      <c r="V767" s="1"/>
      <c r="W767" s="1">
        <v>0</v>
      </c>
      <c r="X767" s="1"/>
      <c r="Y767" s="1"/>
      <c r="Z767" s="1"/>
      <c r="AA767" s="1"/>
      <c r="AB767" s="1"/>
      <c r="AG767" t="str">
        <f t="shared" si="134"/>
        <v>Deerfield</v>
      </c>
      <c r="AH767" t="s">
        <v>3082</v>
      </c>
      <c r="AI767">
        <v>1</v>
      </c>
      <c r="AJ767" s="7">
        <v>82</v>
      </c>
      <c r="AL767" s="7" t="s">
        <v>5014</v>
      </c>
      <c r="AM767" t="s">
        <v>3234</v>
      </c>
      <c r="AN767" t="s">
        <v>3970</v>
      </c>
      <c r="AO767" t="s">
        <v>1795</v>
      </c>
      <c r="AP767" t="str">
        <f t="shared" si="141"/>
        <v>25011</v>
      </c>
      <c r="AQ767" t="s">
        <v>2389</v>
      </c>
      <c r="AR767" t="str">
        <f t="shared" si="133"/>
        <v>2516670</v>
      </c>
      <c r="AS767" s="1">
        <v>22</v>
      </c>
      <c r="AT767" s="1">
        <v>1</v>
      </c>
      <c r="AV767">
        <v>33.36</v>
      </c>
      <c r="AW767">
        <v>1.06</v>
      </c>
      <c r="AX767">
        <v>32.29</v>
      </c>
    </row>
    <row r="768" spans="1:50" hidden="1" outlineLevel="1">
      <c r="A768" s="70" t="s">
        <v>2132</v>
      </c>
      <c r="B768" s="11" t="s">
        <v>1442</v>
      </c>
      <c r="C768" s="1">
        <f t="shared" si="135"/>
        <v>9672</v>
      </c>
      <c r="D768" s="7">
        <f>IF(N768&gt;0, RANK(N768,(N768:P768,Q768:AE768)),0)</f>
        <v>1</v>
      </c>
      <c r="E768" s="7">
        <f>IF(O768&gt;0,RANK(O768,(N768:P768,Q768:AE768)),0)</f>
        <v>2</v>
      </c>
      <c r="F768" s="7">
        <f t="shared" si="136"/>
        <v>5</v>
      </c>
      <c r="G768" s="1">
        <f t="shared" si="132"/>
        <v>921</v>
      </c>
      <c r="H768" s="2">
        <f t="shared" si="131"/>
        <v>9.5223325062034736E-2</v>
      </c>
      <c r="I768" s="8"/>
      <c r="J768" s="2">
        <f t="shared" si="137"/>
        <v>0.54239040529363114</v>
      </c>
      <c r="K768" s="2">
        <f t="shared" si="138"/>
        <v>0.44716708023159635</v>
      </c>
      <c r="L768" s="2">
        <f t="shared" si="139"/>
        <v>2.0678246484698098E-3</v>
      </c>
      <c r="M768" s="2">
        <f t="shared" si="140"/>
        <v>8.3746898263027027E-3</v>
      </c>
      <c r="N768" s="1">
        <v>5246</v>
      </c>
      <c r="O768" s="1">
        <v>4325</v>
      </c>
      <c r="P768" s="1">
        <v>20</v>
      </c>
      <c r="Q768" s="1">
        <v>45</v>
      </c>
      <c r="R768" s="1"/>
      <c r="S768" s="1">
        <v>36</v>
      </c>
      <c r="T768" s="1"/>
      <c r="U768" s="1"/>
      <c r="V768" s="1"/>
      <c r="W768" s="1">
        <v>0</v>
      </c>
      <c r="X768" s="1"/>
      <c r="Y768" s="1"/>
      <c r="Z768" s="1"/>
      <c r="AA768" s="1"/>
      <c r="AB768" s="1"/>
      <c r="AG768" t="str">
        <f t="shared" si="134"/>
        <v>Dennis</v>
      </c>
      <c r="AH768" t="s">
        <v>2918</v>
      </c>
      <c r="AI768">
        <v>10</v>
      </c>
      <c r="AJ768" s="7">
        <v>333</v>
      </c>
      <c r="AL768" s="7" t="s">
        <v>5014</v>
      </c>
      <c r="AM768" t="s">
        <v>3988</v>
      </c>
      <c r="AN768" t="s">
        <v>3949</v>
      </c>
      <c r="AO768" t="s">
        <v>1796</v>
      </c>
      <c r="AP768" t="str">
        <f t="shared" si="141"/>
        <v>25001</v>
      </c>
      <c r="AQ768" t="s">
        <v>2389</v>
      </c>
      <c r="AR768" t="str">
        <f t="shared" si="133"/>
        <v>2516775</v>
      </c>
      <c r="AS768" s="1">
        <v>96</v>
      </c>
      <c r="AT768" s="1">
        <v>5</v>
      </c>
      <c r="AV768">
        <v>22.23</v>
      </c>
      <c r="AW768">
        <v>1.64</v>
      </c>
      <c r="AX768">
        <v>20.6</v>
      </c>
    </row>
    <row r="769" spans="1:50" hidden="1" outlineLevel="1">
      <c r="A769" s="70" t="s">
        <v>2133</v>
      </c>
      <c r="B769" s="11" t="s">
        <v>1442</v>
      </c>
      <c r="C769" s="1">
        <f t="shared" si="135"/>
        <v>3267</v>
      </c>
      <c r="D769" s="7">
        <f>IF(N769&gt;0, RANK(N769,(N769:P769,Q769:AE769)),0)</f>
        <v>1</v>
      </c>
      <c r="E769" s="7">
        <f>IF(O769&gt;0,RANK(O769,(N769:P769,Q769:AE769)),0)</f>
        <v>2</v>
      </c>
      <c r="F769" s="7">
        <f t="shared" si="136"/>
        <v>6</v>
      </c>
      <c r="G769" s="1">
        <f t="shared" si="132"/>
        <v>268</v>
      </c>
      <c r="H769" s="2">
        <f t="shared" si="131"/>
        <v>8.2032445668809309E-2</v>
      </c>
      <c r="I769" s="8"/>
      <c r="J769" s="2">
        <f t="shared" si="137"/>
        <v>0.53412917049280684</v>
      </c>
      <c r="K769" s="2">
        <f t="shared" si="138"/>
        <v>0.45209672482399754</v>
      </c>
      <c r="L769" s="2">
        <f t="shared" si="139"/>
        <v>2.1426385062748698E-3</v>
      </c>
      <c r="M769" s="2">
        <f t="shared" si="140"/>
        <v>1.1631466176920751E-2</v>
      </c>
      <c r="N769" s="1">
        <v>1745</v>
      </c>
      <c r="O769" s="1">
        <v>1477</v>
      </c>
      <c r="P769" s="1">
        <v>7</v>
      </c>
      <c r="Q769" s="1">
        <v>17</v>
      </c>
      <c r="R769" s="1"/>
      <c r="S769" s="1">
        <v>13</v>
      </c>
      <c r="T769" s="1"/>
      <c r="U769" s="1"/>
      <c r="V769" s="1"/>
      <c r="W769" s="1">
        <v>8</v>
      </c>
      <c r="X769" s="1"/>
      <c r="Y769" s="1"/>
      <c r="Z769" s="1"/>
      <c r="AA769" s="1"/>
      <c r="AB769" s="1"/>
      <c r="AG769" t="str">
        <f t="shared" si="134"/>
        <v>Dighton</v>
      </c>
      <c r="AH769" t="s">
        <v>2218</v>
      </c>
      <c r="AI769">
        <v>4</v>
      </c>
      <c r="AJ769" s="7">
        <v>318</v>
      </c>
      <c r="AL769" s="7" t="s">
        <v>5014</v>
      </c>
      <c r="AM769" t="s">
        <v>3632</v>
      </c>
      <c r="AN769" t="s">
        <v>3949</v>
      </c>
      <c r="AO769" t="s">
        <v>1797</v>
      </c>
      <c r="AP769" t="str">
        <f t="shared" si="141"/>
        <v>25005</v>
      </c>
      <c r="AQ769" t="s">
        <v>2389</v>
      </c>
      <c r="AR769" t="str">
        <f t="shared" si="133"/>
        <v>2516950</v>
      </c>
      <c r="AS769" s="1">
        <v>6</v>
      </c>
      <c r="AT769" s="1">
        <v>1</v>
      </c>
      <c r="AV769">
        <v>22.85</v>
      </c>
      <c r="AW769">
        <v>0.47</v>
      </c>
      <c r="AX769">
        <v>22.38</v>
      </c>
    </row>
    <row r="770" spans="1:50" hidden="1" outlineLevel="1">
      <c r="A770" s="70" t="s">
        <v>4987</v>
      </c>
      <c r="B770" s="11" t="s">
        <v>1442</v>
      </c>
      <c r="C770" s="1">
        <f t="shared" si="135"/>
        <v>3952</v>
      </c>
      <c r="D770" s="7">
        <f>IF(N770&gt;0, RANK(N770,(N770:P770,Q770:AE770)),0)</f>
        <v>2</v>
      </c>
      <c r="E770" s="7">
        <f>IF(O770&gt;0,RANK(O770,(N770:P770,Q770:AE770)),0)</f>
        <v>1</v>
      </c>
      <c r="F770" s="7">
        <f t="shared" si="136"/>
        <v>5</v>
      </c>
      <c r="G770" s="1">
        <f t="shared" si="132"/>
        <v>182</v>
      </c>
      <c r="H770" s="2">
        <f t="shared" si="131"/>
        <v>4.6052631578947366E-2</v>
      </c>
      <c r="I770" s="8"/>
      <c r="J770" s="2">
        <f t="shared" si="137"/>
        <v>0.47216599190283398</v>
      </c>
      <c r="K770" s="2">
        <f t="shared" si="138"/>
        <v>0.51821862348178138</v>
      </c>
      <c r="L770" s="2">
        <f t="shared" si="139"/>
        <v>1.771255060728745E-3</v>
      </c>
      <c r="M770" s="2">
        <f t="shared" si="140"/>
        <v>7.8441295546558369E-3</v>
      </c>
      <c r="N770" s="1">
        <v>1866</v>
      </c>
      <c r="O770" s="1">
        <v>2048</v>
      </c>
      <c r="P770" s="1">
        <v>7</v>
      </c>
      <c r="Q770" s="1">
        <v>18</v>
      </c>
      <c r="R770" s="1"/>
      <c r="S770" s="1">
        <v>13</v>
      </c>
      <c r="T770" s="1"/>
      <c r="U770" s="1"/>
      <c r="V770" s="1"/>
      <c r="W770" s="1">
        <v>0</v>
      </c>
      <c r="X770" s="1"/>
      <c r="Y770" s="1"/>
      <c r="Z770" s="1"/>
      <c r="AA770" s="1"/>
      <c r="AB770" s="1"/>
      <c r="AG770" t="str">
        <f t="shared" si="134"/>
        <v>Douglas</v>
      </c>
      <c r="AH770" s="11" t="s">
        <v>3600</v>
      </c>
      <c r="AI770" s="11">
        <v>2</v>
      </c>
      <c r="AJ770" s="7">
        <v>282</v>
      </c>
      <c r="AL770" s="7" t="s">
        <v>5014</v>
      </c>
      <c r="AM770" t="s">
        <v>3950</v>
      </c>
      <c r="AN770" t="s">
        <v>4371</v>
      </c>
      <c r="AO770" t="s">
        <v>1190</v>
      </c>
      <c r="AP770" t="str">
        <f t="shared" si="141"/>
        <v>25027</v>
      </c>
      <c r="AQ770" t="s">
        <v>2389</v>
      </c>
      <c r="AR770" t="str">
        <f t="shared" si="133"/>
        <v>2517300</v>
      </c>
      <c r="AS770" s="1">
        <v>17</v>
      </c>
      <c r="AT770" s="1">
        <v>2</v>
      </c>
      <c r="AV770">
        <v>37.71</v>
      </c>
      <c r="AW770">
        <v>1.34</v>
      </c>
      <c r="AX770">
        <v>36.369999999999997</v>
      </c>
    </row>
    <row r="771" spans="1:50" hidden="1" outlineLevel="1">
      <c r="A771" s="70" t="s">
        <v>1599</v>
      </c>
      <c r="B771" s="11" t="s">
        <v>1442</v>
      </c>
      <c r="C771" s="1">
        <f t="shared" si="135"/>
        <v>3353</v>
      </c>
      <c r="D771" s="7">
        <f>IF(N771&gt;0, RANK(N771,(N771:P771,Q771:AE771)),0)</f>
        <v>2</v>
      </c>
      <c r="E771" s="7">
        <f>IF(O771&gt;0,RANK(O771,(N771:P771,Q771:AE771)),0)</f>
        <v>1</v>
      </c>
      <c r="F771" s="7">
        <f t="shared" si="136"/>
        <v>6</v>
      </c>
      <c r="G771" s="1">
        <f t="shared" si="132"/>
        <v>83</v>
      </c>
      <c r="H771" s="2">
        <f t="shared" ref="H771:H834" si="142">IF(C771&gt;0,G771/C771,0)</f>
        <v>2.4753951685058156E-2</v>
      </c>
      <c r="I771" s="8"/>
      <c r="J771" s="2">
        <f t="shared" si="137"/>
        <v>0.47867581270504028</v>
      </c>
      <c r="K771" s="2">
        <f t="shared" si="138"/>
        <v>0.50342976439009846</v>
      </c>
      <c r="L771" s="2">
        <f t="shared" si="139"/>
        <v>2.9824038174768863E-3</v>
      </c>
      <c r="M771" s="2">
        <f t="shared" si="140"/>
        <v>1.4912019087384321E-2</v>
      </c>
      <c r="N771" s="1">
        <v>1605</v>
      </c>
      <c r="O771" s="1">
        <v>1688</v>
      </c>
      <c r="P771" s="1">
        <v>10</v>
      </c>
      <c r="Q771" s="1">
        <v>25</v>
      </c>
      <c r="R771" s="1"/>
      <c r="S771" s="1">
        <v>14</v>
      </c>
      <c r="T771" s="1"/>
      <c r="U771" s="1"/>
      <c r="V771" s="1"/>
      <c r="W771" s="1">
        <v>11</v>
      </c>
      <c r="X771" s="1"/>
      <c r="Y771" s="1"/>
      <c r="Z771" s="1"/>
      <c r="AA771" s="1"/>
      <c r="AB771" s="1"/>
      <c r="AG771" t="str">
        <f t="shared" si="134"/>
        <v>Dover</v>
      </c>
      <c r="AH771" t="s">
        <v>2481</v>
      </c>
      <c r="AI771">
        <v>4</v>
      </c>
      <c r="AJ771" s="7">
        <v>205</v>
      </c>
      <c r="AL771" s="7" t="s">
        <v>5014</v>
      </c>
      <c r="AM771" t="s">
        <v>4350</v>
      </c>
      <c r="AN771" t="s">
        <v>737</v>
      </c>
      <c r="AO771" t="s">
        <v>1191</v>
      </c>
      <c r="AP771" t="str">
        <f t="shared" si="141"/>
        <v>25021</v>
      </c>
      <c r="AQ771" t="s">
        <v>2389</v>
      </c>
      <c r="AR771" t="str">
        <f t="shared" si="133"/>
        <v>2517405</v>
      </c>
      <c r="AS771" s="1">
        <v>10</v>
      </c>
      <c r="AT771" s="1">
        <v>1</v>
      </c>
      <c r="AV771">
        <v>15.41</v>
      </c>
      <c r="AW771">
        <v>0.08</v>
      </c>
      <c r="AX771">
        <v>15.33</v>
      </c>
    </row>
    <row r="772" spans="1:50" hidden="1" outlineLevel="1">
      <c r="A772" s="70" t="s">
        <v>2134</v>
      </c>
      <c r="B772" s="11" t="s">
        <v>1442</v>
      </c>
      <c r="C772" s="1">
        <f t="shared" si="135"/>
        <v>13746</v>
      </c>
      <c r="D772" s="7">
        <f>IF(N772&gt;0, RANK(N772,(N772:P772,Q772:AE772)),0)</f>
        <v>1</v>
      </c>
      <c r="E772" s="7">
        <f>IF(O772&gt;0,RANK(O772,(N772:P772,Q772:AE772)),0)</f>
        <v>2</v>
      </c>
      <c r="F772" s="7">
        <f t="shared" si="136"/>
        <v>0</v>
      </c>
      <c r="G772" s="1">
        <f t="shared" ref="G772:G835" si="143">IF(C772&gt;0,MAX(N772:P772)-LARGE(N772:P772,2),0)</f>
        <v>303</v>
      </c>
      <c r="H772" s="2">
        <f t="shared" si="142"/>
        <v>2.2042776080314273E-2</v>
      </c>
      <c r="I772" s="8"/>
      <c r="J772" s="2">
        <f t="shared" si="137"/>
        <v>0.50734759202677138</v>
      </c>
      <c r="K772" s="2">
        <f t="shared" si="138"/>
        <v>0.48530481594645714</v>
      </c>
      <c r="L772" s="2">
        <f t="shared" si="139"/>
        <v>0</v>
      </c>
      <c r="M772" s="2">
        <f t="shared" si="140"/>
        <v>7.3475920267714878E-3</v>
      </c>
      <c r="N772" s="1">
        <v>6974</v>
      </c>
      <c r="O772" s="1">
        <v>6671</v>
      </c>
      <c r="P772" s="1">
        <v>0</v>
      </c>
      <c r="Q772" s="1">
        <v>59</v>
      </c>
      <c r="R772" s="1"/>
      <c r="S772" s="1">
        <v>42</v>
      </c>
      <c r="T772" s="1"/>
      <c r="U772" s="1"/>
      <c r="V772" s="1"/>
      <c r="W772" s="1">
        <v>0</v>
      </c>
      <c r="X772" s="1"/>
      <c r="Y772" s="1"/>
      <c r="Z772" s="1"/>
      <c r="AA772" s="1"/>
      <c r="AB772" s="1"/>
      <c r="AG772" t="str">
        <f t="shared" si="134"/>
        <v>Dracut</v>
      </c>
      <c r="AH772" t="s">
        <v>4409</v>
      </c>
      <c r="AI772">
        <v>5</v>
      </c>
      <c r="AJ772" s="7">
        <v>20</v>
      </c>
      <c r="AL772" s="7" t="s">
        <v>5014</v>
      </c>
      <c r="AM772" t="s">
        <v>4671</v>
      </c>
      <c r="AN772" t="s">
        <v>5171</v>
      </c>
      <c r="AO772" t="s">
        <v>1820</v>
      </c>
      <c r="AP772" t="str">
        <f t="shared" si="141"/>
        <v>25017</v>
      </c>
      <c r="AQ772" t="s">
        <v>2389</v>
      </c>
      <c r="AR772" t="str">
        <f t="shared" si="133"/>
        <v>2517475</v>
      </c>
      <c r="AS772" s="1">
        <v>125</v>
      </c>
      <c r="AT772" s="1">
        <v>10</v>
      </c>
      <c r="AV772">
        <v>21.36</v>
      </c>
      <c r="AW772">
        <v>0.46</v>
      </c>
      <c r="AX772">
        <v>20.9</v>
      </c>
    </row>
    <row r="773" spans="1:50" hidden="1" outlineLevel="1">
      <c r="A773" s="70" t="s">
        <v>2467</v>
      </c>
      <c r="B773" s="11" t="s">
        <v>1442</v>
      </c>
      <c r="C773" s="1">
        <f t="shared" si="135"/>
        <v>4840</v>
      </c>
      <c r="D773" s="7">
        <f>IF(N773&gt;0, RANK(N773,(N773:P773,Q773:AE773)),0)</f>
        <v>1</v>
      </c>
      <c r="E773" s="7">
        <f>IF(O773&gt;0,RANK(O773,(N773:P773,Q773:AE773)),0)</f>
        <v>2</v>
      </c>
      <c r="F773" s="7">
        <f t="shared" si="136"/>
        <v>6</v>
      </c>
      <c r="G773" s="1">
        <f t="shared" si="143"/>
        <v>441</v>
      </c>
      <c r="H773" s="2">
        <f t="shared" si="142"/>
        <v>9.1115702479338839E-2</v>
      </c>
      <c r="I773" s="8"/>
      <c r="J773" s="2">
        <f t="shared" si="137"/>
        <v>0.54090909090909089</v>
      </c>
      <c r="K773" s="2">
        <f t="shared" si="138"/>
        <v>0.44979338842975208</v>
      </c>
      <c r="L773" s="2">
        <f t="shared" si="139"/>
        <v>1.652892561983471E-3</v>
      </c>
      <c r="M773" s="2">
        <f t="shared" si="140"/>
        <v>7.6446280991735501E-3</v>
      </c>
      <c r="N773" s="1">
        <v>2618</v>
      </c>
      <c r="O773" s="1">
        <v>2177</v>
      </c>
      <c r="P773" s="1">
        <v>8</v>
      </c>
      <c r="Q773" s="1">
        <v>16</v>
      </c>
      <c r="R773" s="1"/>
      <c r="S773" s="1">
        <v>12</v>
      </c>
      <c r="T773" s="1"/>
      <c r="U773" s="1"/>
      <c r="V773" s="1"/>
      <c r="W773" s="1">
        <v>9</v>
      </c>
      <c r="X773" s="1"/>
      <c r="Y773" s="1"/>
      <c r="Z773" s="1"/>
      <c r="AA773" s="1"/>
      <c r="AB773" s="1"/>
      <c r="AG773" t="str">
        <f t="shared" si="134"/>
        <v>Dudley</v>
      </c>
      <c r="AH773" s="11" t="s">
        <v>3600</v>
      </c>
      <c r="AI773" s="11">
        <v>2</v>
      </c>
      <c r="AJ773" s="7">
        <v>287</v>
      </c>
      <c r="AL773" s="7" t="s">
        <v>5014</v>
      </c>
      <c r="AM773" t="s">
        <v>3950</v>
      </c>
      <c r="AN773" t="s">
        <v>4002</v>
      </c>
      <c r="AO773" t="s">
        <v>1513</v>
      </c>
      <c r="AP773" t="str">
        <f t="shared" si="141"/>
        <v>25027</v>
      </c>
      <c r="AQ773" t="s">
        <v>2389</v>
      </c>
      <c r="AR773" t="str">
        <f t="shared" si="133"/>
        <v>2517685</v>
      </c>
      <c r="AS773" s="1">
        <v>19</v>
      </c>
      <c r="AT773" s="1">
        <v>4</v>
      </c>
      <c r="AV773">
        <v>22.06</v>
      </c>
      <c r="AW773">
        <v>1.01</v>
      </c>
      <c r="AX773">
        <v>21.05</v>
      </c>
    </row>
    <row r="774" spans="1:50" hidden="1" outlineLevel="1">
      <c r="A774" s="70" t="s">
        <v>1523</v>
      </c>
      <c r="B774" s="11" t="s">
        <v>1442</v>
      </c>
      <c r="C774" s="1">
        <f t="shared" si="135"/>
        <v>1753</v>
      </c>
      <c r="D774" s="7">
        <f>IF(N774&gt;0, RANK(N774,(N774:P774,Q774:AE774)),0)</f>
        <v>2</v>
      </c>
      <c r="E774" s="7">
        <f>IF(O774&gt;0,RANK(O774,(N774:P774,Q774:AE774)),0)</f>
        <v>1</v>
      </c>
      <c r="F774" s="7">
        <f t="shared" si="136"/>
        <v>4</v>
      </c>
      <c r="G774" s="1">
        <f t="shared" si="143"/>
        <v>40</v>
      </c>
      <c r="H774" s="2">
        <f t="shared" si="142"/>
        <v>2.2818026240730177E-2</v>
      </c>
      <c r="I774" s="8"/>
      <c r="J774" s="2">
        <f t="shared" si="137"/>
        <v>0.48088990302338847</v>
      </c>
      <c r="K774" s="2">
        <f t="shared" si="138"/>
        <v>0.50370792926411867</v>
      </c>
      <c r="L774" s="2">
        <f t="shared" si="139"/>
        <v>3.9931545921277813E-3</v>
      </c>
      <c r="M774" s="2">
        <f t="shared" si="140"/>
        <v>1.1409013120365139E-2</v>
      </c>
      <c r="N774" s="1">
        <v>843</v>
      </c>
      <c r="O774" s="1">
        <v>883</v>
      </c>
      <c r="P774" s="1">
        <v>7</v>
      </c>
      <c r="Q774" s="1">
        <v>12</v>
      </c>
      <c r="R774" s="1"/>
      <c r="S774" s="1">
        <v>1</v>
      </c>
      <c r="T774" s="1"/>
      <c r="U774" s="1"/>
      <c r="V774" s="1"/>
      <c r="W774" s="1">
        <v>7</v>
      </c>
      <c r="X774" s="1"/>
      <c r="Y774" s="1"/>
      <c r="Z774" s="1"/>
      <c r="AA774" s="1"/>
      <c r="AB774" s="1"/>
      <c r="AG774" t="str">
        <f t="shared" si="134"/>
        <v>Dunstable</v>
      </c>
      <c r="AH774" t="s">
        <v>4409</v>
      </c>
      <c r="AI774">
        <v>5</v>
      </c>
      <c r="AJ774" s="7">
        <v>35</v>
      </c>
      <c r="AL774" s="7" t="s">
        <v>5014</v>
      </c>
      <c r="AM774" t="s">
        <v>4671</v>
      </c>
      <c r="AN774" t="s">
        <v>1514</v>
      </c>
      <c r="AO774" t="s">
        <v>1515</v>
      </c>
      <c r="AP774" t="str">
        <f t="shared" si="141"/>
        <v>25017</v>
      </c>
      <c r="AQ774" t="s">
        <v>2389</v>
      </c>
      <c r="AR774" t="str">
        <f t="shared" si="133"/>
        <v>2517825</v>
      </c>
      <c r="AS774" s="1">
        <v>4</v>
      </c>
      <c r="AT774" s="1">
        <v>1</v>
      </c>
      <c r="AV774">
        <v>16.739999999999998</v>
      </c>
      <c r="AW774">
        <v>0.19</v>
      </c>
      <c r="AX774">
        <v>16.55</v>
      </c>
    </row>
    <row r="775" spans="1:50" hidden="1" outlineLevel="1">
      <c r="A775" s="70" t="s">
        <v>1336</v>
      </c>
      <c r="B775" s="11" t="s">
        <v>1442</v>
      </c>
      <c r="C775" s="1">
        <f t="shared" si="135"/>
        <v>9166</v>
      </c>
      <c r="D775" s="7">
        <f>IF(N775&gt;0, RANK(N775,(N775:P775,Q775:AE775)),0)</f>
        <v>2</v>
      </c>
      <c r="E775" s="7">
        <f>IF(O775&gt;0,RANK(O775,(N775:P775,Q775:AE775)),0)</f>
        <v>1</v>
      </c>
      <c r="F775" s="7">
        <f t="shared" si="136"/>
        <v>5</v>
      </c>
      <c r="G775" s="1">
        <f t="shared" si="143"/>
        <v>119</v>
      </c>
      <c r="H775" s="2">
        <f t="shared" si="142"/>
        <v>1.2982762382718744E-2</v>
      </c>
      <c r="I775" s="8"/>
      <c r="J775" s="2">
        <f t="shared" si="137"/>
        <v>0.48701723761728127</v>
      </c>
      <c r="K775" s="2">
        <f t="shared" si="138"/>
        <v>0.5</v>
      </c>
      <c r="L775" s="2">
        <f t="shared" si="139"/>
        <v>2.9456687759109755E-3</v>
      </c>
      <c r="M775" s="2">
        <f t="shared" si="140"/>
        <v>1.0037093606807806E-2</v>
      </c>
      <c r="N775" s="1">
        <v>4464</v>
      </c>
      <c r="O775" s="1">
        <v>4583</v>
      </c>
      <c r="P775" s="1">
        <v>27</v>
      </c>
      <c r="Q775" s="1">
        <v>47</v>
      </c>
      <c r="R775" s="1"/>
      <c r="S775" s="1">
        <v>31</v>
      </c>
      <c r="T775" s="1"/>
      <c r="U775" s="1"/>
      <c r="V775" s="1"/>
      <c r="W775" s="1">
        <v>14</v>
      </c>
      <c r="X775" s="1"/>
      <c r="Y775" s="1"/>
      <c r="Z775" s="1"/>
      <c r="AA775" s="1"/>
      <c r="AB775" s="1"/>
      <c r="AG775" t="str">
        <f t="shared" si="134"/>
        <v>Duxbury</v>
      </c>
      <c r="AH775" t="s">
        <v>4072</v>
      </c>
      <c r="AI775">
        <v>10</v>
      </c>
      <c r="AJ775" s="7">
        <v>284</v>
      </c>
      <c r="AL775" s="7" t="s">
        <v>5014</v>
      </c>
      <c r="AM775" t="s">
        <v>4351</v>
      </c>
      <c r="AN775" t="s">
        <v>3949</v>
      </c>
      <c r="AO775" t="s">
        <v>1502</v>
      </c>
      <c r="AP775" t="str">
        <f t="shared" si="141"/>
        <v>25023</v>
      </c>
      <c r="AQ775" t="s">
        <v>2389</v>
      </c>
      <c r="AR775" t="str">
        <f t="shared" ref="AR775:AR838" si="144">AL775&amp;AO775</f>
        <v>2517895</v>
      </c>
      <c r="AS775" s="1">
        <v>23</v>
      </c>
      <c r="AT775" s="1">
        <v>6</v>
      </c>
      <c r="AV775">
        <v>37.619999999999997</v>
      </c>
      <c r="AW775">
        <v>13.87</v>
      </c>
      <c r="AX775">
        <v>23.75</v>
      </c>
    </row>
    <row r="776" spans="1:50" hidden="1" outlineLevel="1">
      <c r="A776" s="70" t="s">
        <v>2361</v>
      </c>
      <c r="B776" s="11" t="s">
        <v>1442</v>
      </c>
      <c r="C776" s="1">
        <f t="shared" si="135"/>
        <v>6577</v>
      </c>
      <c r="D776" s="7">
        <f>IF(N776&gt;0, RANK(N776,(N776:P776,Q776:AE776)),0)</f>
        <v>2</v>
      </c>
      <c r="E776" s="7">
        <f>IF(O776&gt;0,RANK(O776,(N776:P776,Q776:AE776)),0)</f>
        <v>1</v>
      </c>
      <c r="F776" s="7">
        <f t="shared" si="136"/>
        <v>6</v>
      </c>
      <c r="G776" s="1">
        <f t="shared" si="143"/>
        <v>280</v>
      </c>
      <c r="H776" s="2">
        <f t="shared" si="142"/>
        <v>4.2572601490041051E-2</v>
      </c>
      <c r="I776" s="8"/>
      <c r="J776" s="2">
        <f t="shared" si="137"/>
        <v>0.47453246160863616</v>
      </c>
      <c r="K776" s="2">
        <f t="shared" si="138"/>
        <v>0.51710506309867721</v>
      </c>
      <c r="L776" s="2">
        <f t="shared" si="139"/>
        <v>9.1227003192945113E-4</v>
      </c>
      <c r="M776" s="2">
        <f t="shared" si="140"/>
        <v>7.450205260757182E-3</v>
      </c>
      <c r="N776" s="1">
        <v>3121</v>
      </c>
      <c r="O776" s="1">
        <v>3401</v>
      </c>
      <c r="P776" s="1">
        <v>6</v>
      </c>
      <c r="Q776" s="1">
        <v>31</v>
      </c>
      <c r="R776" s="1"/>
      <c r="S776" s="1">
        <v>10</v>
      </c>
      <c r="T776" s="1"/>
      <c r="U776" s="1"/>
      <c r="V776" s="1"/>
      <c r="W776" s="1">
        <v>8</v>
      </c>
      <c r="X776" s="1"/>
      <c r="Y776" s="1"/>
      <c r="Z776" s="1"/>
      <c r="AA776" s="1"/>
      <c r="AB776" s="1"/>
      <c r="AG776" t="str">
        <f t="shared" si="134"/>
        <v>East Bridgewater</v>
      </c>
      <c r="AH776" t="s">
        <v>4072</v>
      </c>
      <c r="AI776">
        <v>9</v>
      </c>
      <c r="AJ776" s="7">
        <v>296</v>
      </c>
      <c r="AL776" s="7" t="s">
        <v>5014</v>
      </c>
      <c r="AM776" t="s">
        <v>4351</v>
      </c>
      <c r="AN776" t="s">
        <v>778</v>
      </c>
      <c r="AO776" t="s">
        <v>1503</v>
      </c>
      <c r="AP776" t="str">
        <f t="shared" si="141"/>
        <v>25023</v>
      </c>
      <c r="AQ776" t="s">
        <v>2389</v>
      </c>
      <c r="AR776" t="str">
        <f t="shared" si="144"/>
        <v>2518455</v>
      </c>
      <c r="AS776" s="1">
        <v>19</v>
      </c>
      <c r="AT776" s="1">
        <v>4</v>
      </c>
      <c r="AV776">
        <v>17.5</v>
      </c>
      <c r="AW776">
        <v>0.26</v>
      </c>
      <c r="AX776">
        <v>17.239999999999998</v>
      </c>
    </row>
    <row r="777" spans="1:50" hidden="1" outlineLevel="1">
      <c r="A777" s="70" t="s">
        <v>1538</v>
      </c>
      <c r="B777" s="11" t="s">
        <v>1442</v>
      </c>
      <c r="C777" s="1">
        <f t="shared" si="135"/>
        <v>1098</v>
      </c>
      <c r="D777" s="7">
        <f>IF(N777&gt;0, RANK(N777,(N777:P777,Q777:AE777)),0)</f>
        <v>2</v>
      </c>
      <c r="E777" s="7">
        <f>IF(O777&gt;0,RANK(O777,(N777:P777,Q777:AE777)),0)</f>
        <v>1</v>
      </c>
      <c r="F777" s="7">
        <f t="shared" si="136"/>
        <v>0</v>
      </c>
      <c r="G777" s="1">
        <f t="shared" si="143"/>
        <v>156</v>
      </c>
      <c r="H777" s="2">
        <f t="shared" si="142"/>
        <v>0.14207650273224043</v>
      </c>
      <c r="I777" s="8"/>
      <c r="J777" s="2">
        <f t="shared" si="137"/>
        <v>0.42531876138433516</v>
      </c>
      <c r="K777" s="2">
        <f t="shared" si="138"/>
        <v>0.56739526411657559</v>
      </c>
      <c r="L777" s="2">
        <f t="shared" si="139"/>
        <v>0</v>
      </c>
      <c r="M777" s="2">
        <f t="shared" si="140"/>
        <v>7.2859744990891873E-3</v>
      </c>
      <c r="N777" s="1">
        <v>467</v>
      </c>
      <c r="O777" s="1">
        <v>623</v>
      </c>
      <c r="P777" s="1">
        <v>0</v>
      </c>
      <c r="Q777" s="1">
        <v>1</v>
      </c>
      <c r="R777" s="1"/>
      <c r="S777" s="1">
        <v>4</v>
      </c>
      <c r="T777" s="1"/>
      <c r="U777" s="1"/>
      <c r="V777" s="1"/>
      <c r="W777" s="1">
        <v>3</v>
      </c>
      <c r="X777" s="1"/>
      <c r="Y777" s="1"/>
      <c r="Z777" s="1"/>
      <c r="AA777" s="1"/>
      <c r="AB777" s="1"/>
      <c r="AG777" t="str">
        <f t="shared" si="134"/>
        <v>East Brookfield</v>
      </c>
      <c r="AH777" s="11" t="s">
        <v>3600</v>
      </c>
      <c r="AI777" s="11">
        <v>2</v>
      </c>
      <c r="AJ777" s="7">
        <v>221</v>
      </c>
      <c r="AL777" s="7" t="s">
        <v>5014</v>
      </c>
      <c r="AM777" t="s">
        <v>3950</v>
      </c>
      <c r="AN777" t="s">
        <v>4262</v>
      </c>
      <c r="AO777" t="s">
        <v>1778</v>
      </c>
      <c r="AP777" t="str">
        <f t="shared" si="141"/>
        <v>25027</v>
      </c>
      <c r="AQ777" t="s">
        <v>2389</v>
      </c>
      <c r="AR777" t="str">
        <f t="shared" si="144"/>
        <v>2518560</v>
      </c>
      <c r="AS777" s="1">
        <v>2</v>
      </c>
      <c r="AT777" s="1">
        <v>1</v>
      </c>
      <c r="AV777">
        <v>10.38</v>
      </c>
      <c r="AW777">
        <v>0.53</v>
      </c>
      <c r="AX777">
        <v>9.84</v>
      </c>
    </row>
    <row r="778" spans="1:50" hidden="1" outlineLevel="1">
      <c r="A778" s="70" t="s">
        <v>1861</v>
      </c>
      <c r="B778" s="11" t="s">
        <v>1442</v>
      </c>
      <c r="C778" s="1">
        <f t="shared" si="135"/>
        <v>8258</v>
      </c>
      <c r="D778" s="7">
        <f>IF(N778&gt;0, RANK(N778,(N778:P778,Q778:AE778)),0)</f>
        <v>1</v>
      </c>
      <c r="E778" s="7">
        <f>IF(O778&gt;0,RANK(O778,(N778:P778,Q778:AE778)),0)</f>
        <v>2</v>
      </c>
      <c r="F778" s="7">
        <f t="shared" si="136"/>
        <v>0</v>
      </c>
      <c r="G778" s="1">
        <f t="shared" si="143"/>
        <v>205</v>
      </c>
      <c r="H778" s="2">
        <f t="shared" si="142"/>
        <v>2.4824412690724145E-2</v>
      </c>
      <c r="I778" s="8"/>
      <c r="J778" s="2">
        <f t="shared" si="137"/>
        <v>0.5093242915960281</v>
      </c>
      <c r="K778" s="2">
        <f t="shared" si="138"/>
        <v>0.48449987890530394</v>
      </c>
      <c r="L778" s="2">
        <f t="shared" si="139"/>
        <v>0</v>
      </c>
      <c r="M778" s="2">
        <f t="shared" si="140"/>
        <v>6.1758294986679618E-3</v>
      </c>
      <c r="N778" s="1">
        <v>4206</v>
      </c>
      <c r="O778" s="1">
        <v>4001</v>
      </c>
      <c r="P778" s="1">
        <v>0</v>
      </c>
      <c r="Q778" s="1">
        <v>17</v>
      </c>
      <c r="R778" s="1"/>
      <c r="S778" s="1">
        <v>14</v>
      </c>
      <c r="T778" s="1"/>
      <c r="U778" s="1"/>
      <c r="V778" s="1"/>
      <c r="W778" s="1">
        <v>20</v>
      </c>
      <c r="X778" s="1"/>
      <c r="Y778" s="1"/>
      <c r="Z778" s="1"/>
      <c r="AA778" s="1"/>
      <c r="AB778" s="1"/>
      <c r="AG778" t="str">
        <f t="shared" si="134"/>
        <v>East Longmeadow</v>
      </c>
      <c r="AH778" t="s">
        <v>2897</v>
      </c>
      <c r="AI778">
        <v>2</v>
      </c>
      <c r="AJ778" s="7">
        <v>292</v>
      </c>
      <c r="AL778" s="7" t="s">
        <v>5014</v>
      </c>
      <c r="AM778" t="s">
        <v>3235</v>
      </c>
      <c r="AN778" t="s">
        <v>778</v>
      </c>
      <c r="AO778" t="s">
        <v>2085</v>
      </c>
      <c r="AP778" t="str">
        <f t="shared" si="141"/>
        <v>25013</v>
      </c>
      <c r="AQ778" t="s">
        <v>2389</v>
      </c>
      <c r="AR778" t="str">
        <f t="shared" si="144"/>
        <v>2519645</v>
      </c>
      <c r="AS778" s="1">
        <v>70</v>
      </c>
      <c r="AT778" s="1">
        <v>4</v>
      </c>
      <c r="AV778">
        <v>13.01</v>
      </c>
      <c r="AW778">
        <v>0.04</v>
      </c>
      <c r="AX778">
        <v>12.97</v>
      </c>
    </row>
    <row r="779" spans="1:50" hidden="1" outlineLevel="1">
      <c r="A779" s="70" t="s">
        <v>2802</v>
      </c>
      <c r="B779" s="11" t="s">
        <v>1442</v>
      </c>
      <c r="C779" s="1">
        <f t="shared" si="135"/>
        <v>3751</v>
      </c>
      <c r="D779" s="7">
        <f>IF(N779&gt;0, RANK(N779,(N779:P779,Q779:AE779)),0)</f>
        <v>1</v>
      </c>
      <c r="E779" s="7">
        <f>IF(O779&gt;0,RANK(O779,(N779:P779,Q779:AE779)),0)</f>
        <v>2</v>
      </c>
      <c r="F779" s="7">
        <f t="shared" si="136"/>
        <v>4</v>
      </c>
      <c r="G779" s="1">
        <f t="shared" si="143"/>
        <v>747</v>
      </c>
      <c r="H779" s="2">
        <f t="shared" si="142"/>
        <v>0.19914689416155693</v>
      </c>
      <c r="I779" s="8"/>
      <c r="J779" s="2">
        <f t="shared" si="137"/>
        <v>0.59370834444148224</v>
      </c>
      <c r="K779" s="2">
        <f t="shared" si="138"/>
        <v>0.39456145027992534</v>
      </c>
      <c r="L779" s="2">
        <f t="shared" si="139"/>
        <v>2.9325513196480938E-3</v>
      </c>
      <c r="M779" s="2">
        <f t="shared" si="140"/>
        <v>8.7976539589443258E-3</v>
      </c>
      <c r="N779" s="1">
        <v>2227</v>
      </c>
      <c r="O779" s="1">
        <v>1480</v>
      </c>
      <c r="P779" s="1">
        <v>11</v>
      </c>
      <c r="Q779" s="1">
        <v>23</v>
      </c>
      <c r="R779" s="1"/>
      <c r="S779" s="1">
        <v>10</v>
      </c>
      <c r="T779" s="1"/>
      <c r="U779" s="1"/>
      <c r="V779" s="1"/>
      <c r="W779" s="1">
        <v>0</v>
      </c>
      <c r="X779" s="1"/>
      <c r="Y779" s="1"/>
      <c r="Z779" s="1"/>
      <c r="AA779" s="1"/>
      <c r="AB779" s="1"/>
      <c r="AG779" t="str">
        <f t="shared" ref="AG779:AG842" si="145">A779</f>
        <v>Eastham</v>
      </c>
      <c r="AH779" t="s">
        <v>2918</v>
      </c>
      <c r="AI779">
        <v>10</v>
      </c>
      <c r="AJ779" s="7">
        <v>319</v>
      </c>
      <c r="AL779" s="7" t="s">
        <v>5014</v>
      </c>
      <c r="AM779" t="s">
        <v>3988</v>
      </c>
      <c r="AN779" t="s">
        <v>778</v>
      </c>
      <c r="AO779" t="s">
        <v>2086</v>
      </c>
      <c r="AP779" t="str">
        <f t="shared" si="141"/>
        <v>25001</v>
      </c>
      <c r="AQ779" t="s">
        <v>2389</v>
      </c>
      <c r="AR779" t="str">
        <f t="shared" si="144"/>
        <v>2519295</v>
      </c>
      <c r="AS779" s="1">
        <v>31</v>
      </c>
      <c r="AT779" s="1">
        <v>1</v>
      </c>
      <c r="AV779">
        <v>27.25</v>
      </c>
      <c r="AW779">
        <v>13.26</v>
      </c>
      <c r="AX779">
        <v>13.99</v>
      </c>
    </row>
    <row r="780" spans="1:50" hidden="1" outlineLevel="1">
      <c r="A780" s="70" t="s">
        <v>897</v>
      </c>
      <c r="B780" s="11" t="s">
        <v>1442</v>
      </c>
      <c r="C780" s="1">
        <f t="shared" si="135"/>
        <v>8299</v>
      </c>
      <c r="D780" s="7">
        <f>IF(N780&gt;0, RANK(N780,(N780:P780,Q780:AE780)),0)</f>
        <v>1</v>
      </c>
      <c r="E780" s="7">
        <f>IF(O780&gt;0,RANK(O780,(N780:P780,Q780:AE780)),0)</f>
        <v>2</v>
      </c>
      <c r="F780" s="7">
        <f t="shared" si="136"/>
        <v>5</v>
      </c>
      <c r="G780" s="1">
        <f t="shared" si="143"/>
        <v>2846</v>
      </c>
      <c r="H780" s="2">
        <f t="shared" si="142"/>
        <v>0.34293288347993733</v>
      </c>
      <c r="I780" s="8"/>
      <c r="J780" s="2">
        <f t="shared" si="137"/>
        <v>0.6627304494517412</v>
      </c>
      <c r="K780" s="2">
        <f t="shared" si="138"/>
        <v>0.31979756597180381</v>
      </c>
      <c r="L780" s="2">
        <f t="shared" si="139"/>
        <v>3.1329075792264128E-3</v>
      </c>
      <c r="M780" s="2">
        <f t="shared" si="140"/>
        <v>1.4339076997228578E-2</v>
      </c>
      <c r="N780" s="1">
        <v>5500</v>
      </c>
      <c r="O780" s="1">
        <v>2654</v>
      </c>
      <c r="P780" s="1">
        <v>26</v>
      </c>
      <c r="Q780" s="1">
        <v>48</v>
      </c>
      <c r="R780" s="1"/>
      <c r="S780" s="1">
        <v>55</v>
      </c>
      <c r="T780" s="1"/>
      <c r="U780" s="1"/>
      <c r="V780" s="1"/>
      <c r="W780" s="1">
        <v>16</v>
      </c>
      <c r="X780" s="1"/>
      <c r="Y780" s="1"/>
      <c r="Z780" s="1"/>
      <c r="AA780" s="1"/>
      <c r="AB780" s="1"/>
      <c r="AG780" t="str">
        <f t="shared" si="145"/>
        <v>Easthampton</v>
      </c>
      <c r="AH780" t="s">
        <v>1569</v>
      </c>
      <c r="AI780">
        <v>1</v>
      </c>
      <c r="AJ780" s="7">
        <v>200</v>
      </c>
      <c r="AL780" s="7" t="s">
        <v>5014</v>
      </c>
      <c r="AM780" t="s">
        <v>4670</v>
      </c>
      <c r="AN780" t="s">
        <v>3949</v>
      </c>
      <c r="AO780" t="s">
        <v>2090</v>
      </c>
      <c r="AP780" t="str">
        <f t="shared" si="141"/>
        <v>25015</v>
      </c>
      <c r="AQ780" t="s">
        <v>4593</v>
      </c>
      <c r="AR780" t="str">
        <f t="shared" si="144"/>
        <v>2519330</v>
      </c>
      <c r="AS780" s="1">
        <v>36</v>
      </c>
      <c r="AT780" s="1">
        <v>5</v>
      </c>
      <c r="AV780">
        <v>13.6</v>
      </c>
      <c r="AW780">
        <v>0.19</v>
      </c>
      <c r="AX780">
        <v>13.42</v>
      </c>
    </row>
    <row r="781" spans="1:50" hidden="1" outlineLevel="1">
      <c r="A781" s="70" t="s">
        <v>2444</v>
      </c>
      <c r="B781" s="11" t="s">
        <v>1442</v>
      </c>
      <c r="C781" s="1">
        <f t="shared" si="135"/>
        <v>11450</v>
      </c>
      <c r="D781" s="7">
        <f>IF(N781&gt;0, RANK(N781,(N781:P781,Q781:AE781)),0)</f>
        <v>1</v>
      </c>
      <c r="E781" s="7">
        <f>IF(O781&gt;0,RANK(O781,(N781:P781,Q781:AE781)),0)</f>
        <v>2</v>
      </c>
      <c r="F781" s="7">
        <f t="shared" si="136"/>
        <v>5</v>
      </c>
      <c r="G781" s="1">
        <f t="shared" si="143"/>
        <v>442</v>
      </c>
      <c r="H781" s="2">
        <f t="shared" si="142"/>
        <v>3.8602620087336247E-2</v>
      </c>
      <c r="I781" s="8"/>
      <c r="J781" s="2">
        <f t="shared" si="137"/>
        <v>0.51336244541484721</v>
      </c>
      <c r="K781" s="2">
        <f t="shared" si="138"/>
        <v>0.47475982532751093</v>
      </c>
      <c r="L781" s="2">
        <f t="shared" si="139"/>
        <v>2.4454148471615722E-3</v>
      </c>
      <c r="M781" s="2">
        <f t="shared" si="140"/>
        <v>9.4323144104802841E-3</v>
      </c>
      <c r="N781" s="1">
        <v>5878</v>
      </c>
      <c r="O781" s="1">
        <v>5436</v>
      </c>
      <c r="P781" s="1">
        <v>28</v>
      </c>
      <c r="Q781" s="1">
        <v>58</v>
      </c>
      <c r="R781" s="1"/>
      <c r="S781" s="1">
        <v>33</v>
      </c>
      <c r="T781" s="1"/>
      <c r="U781" s="1"/>
      <c r="V781" s="1"/>
      <c r="W781" s="1">
        <v>17</v>
      </c>
      <c r="X781" s="1"/>
      <c r="Y781" s="1"/>
      <c r="Z781" s="1"/>
      <c r="AA781" s="1"/>
      <c r="AB781" s="1"/>
      <c r="AG781" t="str">
        <f t="shared" si="145"/>
        <v>Easton</v>
      </c>
      <c r="AH781" t="s">
        <v>2218</v>
      </c>
      <c r="AI781">
        <v>9</v>
      </c>
      <c r="AJ781" s="7">
        <v>286</v>
      </c>
      <c r="AL781" s="7" t="s">
        <v>5014</v>
      </c>
      <c r="AM781" t="s">
        <v>3632</v>
      </c>
      <c r="AN781" t="s">
        <v>778</v>
      </c>
      <c r="AO781" t="s">
        <v>2091</v>
      </c>
      <c r="AP781" t="str">
        <f t="shared" si="141"/>
        <v>25005</v>
      </c>
      <c r="AQ781" t="s">
        <v>2389</v>
      </c>
      <c r="AR781" t="str">
        <f t="shared" si="144"/>
        <v>2520100</v>
      </c>
      <c r="AS781" s="1">
        <v>27</v>
      </c>
      <c r="AT781" s="1">
        <v>6</v>
      </c>
      <c r="AV781">
        <v>29.17</v>
      </c>
      <c r="AW781">
        <v>0.74</v>
      </c>
      <c r="AX781">
        <v>28.44</v>
      </c>
    </row>
    <row r="782" spans="1:50" hidden="1" outlineLevel="1">
      <c r="A782" s="70" t="s">
        <v>2445</v>
      </c>
      <c r="B782" s="11" t="s">
        <v>1442</v>
      </c>
      <c r="C782" s="1">
        <f t="shared" si="135"/>
        <v>2347</v>
      </c>
      <c r="D782" s="7">
        <f>IF(N782&gt;0, RANK(N782,(N782:P782,Q782:AE782)),0)</f>
        <v>1</v>
      </c>
      <c r="E782" s="7">
        <f>IF(O782&gt;0,RANK(O782,(N782:P782,Q782:AE782)),0)</f>
        <v>2</v>
      </c>
      <c r="F782" s="7">
        <f t="shared" si="136"/>
        <v>0</v>
      </c>
      <c r="G782" s="1">
        <f t="shared" si="143"/>
        <v>746</v>
      </c>
      <c r="H782" s="2">
        <f t="shared" si="142"/>
        <v>0.31785257775884107</v>
      </c>
      <c r="I782" s="8"/>
      <c r="J782" s="2">
        <f t="shared" si="137"/>
        <v>0.65573072006817212</v>
      </c>
      <c r="K782" s="2">
        <f t="shared" si="138"/>
        <v>0.33787814230933105</v>
      </c>
      <c r="L782" s="2">
        <f t="shared" si="139"/>
        <v>0</v>
      </c>
      <c r="M782" s="2">
        <f t="shared" si="140"/>
        <v>6.391137622496823E-3</v>
      </c>
      <c r="N782" s="1">
        <v>1539</v>
      </c>
      <c r="O782" s="1">
        <v>793</v>
      </c>
      <c r="P782" s="1">
        <v>0</v>
      </c>
      <c r="Q782" s="1">
        <v>5</v>
      </c>
      <c r="R782" s="1"/>
      <c r="S782" s="1">
        <v>9</v>
      </c>
      <c r="T782" s="1"/>
      <c r="U782" s="1"/>
      <c r="V782" s="1"/>
      <c r="W782" s="1">
        <v>1</v>
      </c>
      <c r="X782" s="1"/>
      <c r="Y782" s="1"/>
      <c r="Z782" s="1"/>
      <c r="AA782" s="1"/>
      <c r="AB782" s="1"/>
      <c r="AG782" t="str">
        <f t="shared" si="145"/>
        <v>Edgartown</v>
      </c>
      <c r="AH782" t="s">
        <v>1610</v>
      </c>
      <c r="AI782">
        <v>10</v>
      </c>
      <c r="AJ782" s="7">
        <v>350</v>
      </c>
      <c r="AL782" s="7" t="s">
        <v>5014</v>
      </c>
      <c r="AM782" t="s">
        <v>2597</v>
      </c>
      <c r="AN782" t="s">
        <v>1399</v>
      </c>
      <c r="AO782" t="s">
        <v>1467</v>
      </c>
      <c r="AP782" t="str">
        <f t="shared" si="141"/>
        <v>25007</v>
      </c>
      <c r="AQ782" t="s">
        <v>2389</v>
      </c>
      <c r="AR782" t="str">
        <f t="shared" si="144"/>
        <v>2521150</v>
      </c>
      <c r="AS782" s="1">
        <v>10</v>
      </c>
      <c r="AT782" s="1">
        <v>1</v>
      </c>
      <c r="AV782">
        <v>122.74</v>
      </c>
      <c r="AW782">
        <v>95.75</v>
      </c>
      <c r="AX782">
        <v>26.99</v>
      </c>
    </row>
    <row r="783" spans="1:50" hidden="1" outlineLevel="1">
      <c r="A783" s="70" t="s">
        <v>2440</v>
      </c>
      <c r="B783" s="11" t="s">
        <v>1442</v>
      </c>
      <c r="C783" s="1">
        <f t="shared" si="135"/>
        <v>801</v>
      </c>
      <c r="D783" s="7">
        <f>IF(N783&gt;0, RANK(N783,(N783:P783,Q783:AE783)),0)</f>
        <v>1</v>
      </c>
      <c r="E783" s="7">
        <f>IF(O783&gt;0,RANK(O783,(N783:P783,Q783:AE783)),0)</f>
        <v>2</v>
      </c>
      <c r="F783" s="7">
        <f t="shared" si="136"/>
        <v>0</v>
      </c>
      <c r="G783" s="1">
        <f t="shared" si="143"/>
        <v>394</v>
      </c>
      <c r="H783" s="2">
        <f t="shared" si="142"/>
        <v>0.49188514357053681</v>
      </c>
      <c r="I783" s="8"/>
      <c r="J783" s="2">
        <f t="shared" si="137"/>
        <v>0.74032459425717856</v>
      </c>
      <c r="K783" s="2">
        <f t="shared" si="138"/>
        <v>0.24843945068664169</v>
      </c>
      <c r="L783" s="2">
        <f t="shared" si="139"/>
        <v>0</v>
      </c>
      <c r="M783" s="2">
        <f t="shared" si="140"/>
        <v>1.1235955056179747E-2</v>
      </c>
      <c r="N783" s="1">
        <v>593</v>
      </c>
      <c r="O783" s="1">
        <v>199</v>
      </c>
      <c r="P783" s="1">
        <v>0</v>
      </c>
      <c r="Q783" s="1">
        <v>4</v>
      </c>
      <c r="R783" s="1"/>
      <c r="S783" s="1">
        <v>5</v>
      </c>
      <c r="T783" s="1"/>
      <c r="U783" s="1"/>
      <c r="V783" s="1"/>
      <c r="W783" s="1">
        <v>0</v>
      </c>
      <c r="X783" s="1"/>
      <c r="Y783" s="1"/>
      <c r="Z783" s="1"/>
      <c r="AA783" s="1"/>
      <c r="AB783" s="1"/>
      <c r="AG783" t="str">
        <f t="shared" si="145"/>
        <v>Egremont</v>
      </c>
      <c r="AH783" t="s">
        <v>3888</v>
      </c>
      <c r="AI783">
        <v>1</v>
      </c>
      <c r="AJ783" s="7">
        <v>235</v>
      </c>
      <c r="AL783" s="7" t="s">
        <v>5014</v>
      </c>
      <c r="AM783" t="s">
        <v>3989</v>
      </c>
      <c r="AN783" t="s">
        <v>3970</v>
      </c>
      <c r="AO783" t="s">
        <v>1468</v>
      </c>
      <c r="AP783" t="str">
        <f t="shared" si="141"/>
        <v>25003</v>
      </c>
      <c r="AQ783" t="s">
        <v>2389</v>
      </c>
      <c r="AR783" t="str">
        <f t="shared" si="144"/>
        <v>2521360</v>
      </c>
      <c r="AS783" s="1">
        <v>11</v>
      </c>
      <c r="AT783" s="1">
        <v>1</v>
      </c>
      <c r="AV783">
        <v>18.95</v>
      </c>
      <c r="AW783">
        <v>0.12</v>
      </c>
      <c r="AX783">
        <v>18.84</v>
      </c>
    </row>
    <row r="784" spans="1:50" hidden="1" outlineLevel="1">
      <c r="A784" s="70" t="s">
        <v>2718</v>
      </c>
      <c r="B784" s="11" t="s">
        <v>1442</v>
      </c>
      <c r="C784" s="1">
        <f t="shared" si="135"/>
        <v>777</v>
      </c>
      <c r="D784" s="7">
        <f>IF(N784&gt;0, RANK(N784,(N784:P784,Q784:AE784)),0)</f>
        <v>1</v>
      </c>
      <c r="E784" s="7">
        <f>IF(O784&gt;0,RANK(O784,(N784:P784,Q784:AE784)),0)</f>
        <v>2</v>
      </c>
      <c r="F784" s="7">
        <f t="shared" si="136"/>
        <v>0</v>
      </c>
      <c r="G784" s="1">
        <f t="shared" si="143"/>
        <v>237</v>
      </c>
      <c r="H784" s="2">
        <f t="shared" si="142"/>
        <v>0.30501930501930502</v>
      </c>
      <c r="I784" s="8"/>
      <c r="J784" s="2">
        <f t="shared" si="137"/>
        <v>0.64350064350064351</v>
      </c>
      <c r="K784" s="2">
        <f t="shared" si="138"/>
        <v>0.33848133848133849</v>
      </c>
      <c r="L784" s="2">
        <f t="shared" si="139"/>
        <v>0</v>
      </c>
      <c r="M784" s="2">
        <f t="shared" si="140"/>
        <v>1.8018018018018001E-2</v>
      </c>
      <c r="N784" s="1">
        <v>500</v>
      </c>
      <c r="O784" s="1">
        <v>263</v>
      </c>
      <c r="P784" s="1">
        <v>0</v>
      </c>
      <c r="Q784" s="1">
        <v>5</v>
      </c>
      <c r="R784" s="1"/>
      <c r="S784" s="1">
        <v>2</v>
      </c>
      <c r="T784" s="1"/>
      <c r="U784" s="1"/>
      <c r="V784" s="1"/>
      <c r="W784" s="1">
        <v>7</v>
      </c>
      <c r="X784" s="1"/>
      <c r="Y784" s="1"/>
      <c r="Z784" s="1"/>
      <c r="AA784" s="1"/>
      <c r="AB784" s="1"/>
      <c r="AG784" t="str">
        <f t="shared" si="145"/>
        <v>Erving</v>
      </c>
      <c r="AH784" t="s">
        <v>3082</v>
      </c>
      <c r="AI784">
        <v>1</v>
      </c>
      <c r="AJ784" s="7">
        <v>58</v>
      </c>
      <c r="AL784" s="7" t="s">
        <v>5014</v>
      </c>
      <c r="AM784" t="s">
        <v>3234</v>
      </c>
      <c r="AN784" t="s">
        <v>737</v>
      </c>
      <c r="AO784" t="s">
        <v>1469</v>
      </c>
      <c r="AP784" t="str">
        <f t="shared" si="141"/>
        <v>25011</v>
      </c>
      <c r="AQ784" t="s">
        <v>2389</v>
      </c>
      <c r="AR784" t="str">
        <f t="shared" si="144"/>
        <v>2521780</v>
      </c>
      <c r="AS784" s="1">
        <v>4</v>
      </c>
      <c r="AT784" s="1">
        <v>1</v>
      </c>
      <c r="AV784">
        <v>14.39</v>
      </c>
      <c r="AW784">
        <v>0.52</v>
      </c>
      <c r="AX784">
        <v>13.87</v>
      </c>
    </row>
    <row r="785" spans="1:50" hidden="1" outlineLevel="1">
      <c r="A785" s="70" t="s">
        <v>3273</v>
      </c>
      <c r="B785" s="11" t="s">
        <v>1442</v>
      </c>
      <c r="C785" s="1">
        <f t="shared" si="135"/>
        <v>2106</v>
      </c>
      <c r="D785" s="7">
        <f>IF(N785&gt;0, RANK(N785,(N785:P785,Q785:AE785)),0)</f>
        <v>1</v>
      </c>
      <c r="E785" s="7">
        <f>IF(O785&gt;0,RANK(O785,(N785:P785,Q785:AE785)),0)</f>
        <v>2</v>
      </c>
      <c r="F785" s="7">
        <f t="shared" si="136"/>
        <v>0</v>
      </c>
      <c r="G785" s="1">
        <f t="shared" si="143"/>
        <v>169</v>
      </c>
      <c r="H785" s="2">
        <f t="shared" si="142"/>
        <v>8.0246913580246909E-2</v>
      </c>
      <c r="I785" s="8"/>
      <c r="J785" s="2">
        <f t="shared" si="137"/>
        <v>0.53323836657169987</v>
      </c>
      <c r="K785" s="2">
        <f t="shared" si="138"/>
        <v>0.45299145299145299</v>
      </c>
      <c r="L785" s="2">
        <f t="shared" si="139"/>
        <v>0</v>
      </c>
      <c r="M785" s="2">
        <f t="shared" si="140"/>
        <v>1.3770180436847135E-2</v>
      </c>
      <c r="N785" s="1">
        <v>1123</v>
      </c>
      <c r="O785" s="1">
        <v>954</v>
      </c>
      <c r="P785" s="1">
        <v>0</v>
      </c>
      <c r="Q785" s="1">
        <v>21</v>
      </c>
      <c r="R785" s="1"/>
      <c r="S785" s="1">
        <v>6</v>
      </c>
      <c r="T785" s="1"/>
      <c r="U785" s="1"/>
      <c r="V785" s="1"/>
      <c r="W785" s="1">
        <v>2</v>
      </c>
      <c r="X785" s="1"/>
      <c r="Y785" s="1"/>
      <c r="Z785" s="1"/>
      <c r="AA785" s="1"/>
      <c r="AB785" s="1"/>
      <c r="AG785" t="str">
        <f t="shared" si="145"/>
        <v>Essex</v>
      </c>
      <c r="AH785" t="s">
        <v>3273</v>
      </c>
      <c r="AI785">
        <v>6</v>
      </c>
      <c r="AJ785" s="7">
        <v>41</v>
      </c>
      <c r="AL785" s="7" t="s">
        <v>5014</v>
      </c>
      <c r="AM785" t="s">
        <v>3218</v>
      </c>
      <c r="AN785" t="s">
        <v>778</v>
      </c>
      <c r="AO785" t="s">
        <v>1126</v>
      </c>
      <c r="AP785" t="str">
        <f t="shared" si="141"/>
        <v>25009</v>
      </c>
      <c r="AQ785" t="s">
        <v>2389</v>
      </c>
      <c r="AR785" t="str">
        <f t="shared" si="144"/>
        <v>2521850</v>
      </c>
      <c r="AS785" s="1">
        <v>7</v>
      </c>
      <c r="AT785" s="1">
        <v>1</v>
      </c>
      <c r="AV785">
        <v>15.94</v>
      </c>
      <c r="AW785">
        <v>1.78</v>
      </c>
      <c r="AX785">
        <v>14.16</v>
      </c>
    </row>
    <row r="786" spans="1:50" hidden="1" outlineLevel="1">
      <c r="A786" s="70" t="s">
        <v>2719</v>
      </c>
      <c r="B786" s="11" t="s">
        <v>1442</v>
      </c>
      <c r="C786" s="1">
        <f t="shared" si="135"/>
        <v>12849</v>
      </c>
      <c r="D786" s="7">
        <f>IF(N786&gt;0, RANK(N786,(N786:P786,Q786:AE786)),0)</f>
        <v>1</v>
      </c>
      <c r="E786" s="7">
        <f>IF(O786&gt;0,RANK(O786,(N786:P786,Q786:AE786)),0)</f>
        <v>2</v>
      </c>
      <c r="F786" s="7">
        <f t="shared" si="136"/>
        <v>0</v>
      </c>
      <c r="G786" s="1">
        <f t="shared" si="143"/>
        <v>4694</v>
      </c>
      <c r="H786" s="2">
        <f t="shared" si="142"/>
        <v>0.36532025838586663</v>
      </c>
      <c r="I786" s="8"/>
      <c r="J786" s="2">
        <f t="shared" si="137"/>
        <v>0.67857420810958047</v>
      </c>
      <c r="K786" s="2">
        <f t="shared" si="138"/>
        <v>0.3132539497237139</v>
      </c>
      <c r="L786" s="2">
        <f t="shared" si="139"/>
        <v>0</v>
      </c>
      <c r="M786" s="2">
        <f t="shared" si="140"/>
        <v>8.171842166705634E-3</v>
      </c>
      <c r="N786" s="1">
        <v>8719</v>
      </c>
      <c r="O786" s="1">
        <v>4025</v>
      </c>
      <c r="P786" s="1">
        <v>0</v>
      </c>
      <c r="Q786" s="1">
        <v>52</v>
      </c>
      <c r="R786" s="1"/>
      <c r="S786" s="1">
        <v>25</v>
      </c>
      <c r="T786" s="1"/>
      <c r="U786" s="1"/>
      <c r="V786" s="1"/>
      <c r="W786" s="1">
        <v>28</v>
      </c>
      <c r="X786" s="1"/>
      <c r="Y786" s="1"/>
      <c r="Z786" s="1"/>
      <c r="AA786" s="1"/>
      <c r="AB786" s="1"/>
      <c r="AG786" t="str">
        <f t="shared" si="145"/>
        <v>Everett</v>
      </c>
      <c r="AH786" t="s">
        <v>4409</v>
      </c>
      <c r="AI786">
        <v>7</v>
      </c>
      <c r="AJ786" s="7">
        <v>146</v>
      </c>
      <c r="AL786" s="7" t="s">
        <v>5014</v>
      </c>
      <c r="AM786" t="s">
        <v>4671</v>
      </c>
      <c r="AN786" t="s">
        <v>5224</v>
      </c>
      <c r="AO786" t="s">
        <v>1792</v>
      </c>
      <c r="AP786" t="str">
        <f t="shared" si="141"/>
        <v>25017</v>
      </c>
      <c r="AQ786" t="s">
        <v>4593</v>
      </c>
      <c r="AR786" t="str">
        <f t="shared" si="144"/>
        <v>2521990</v>
      </c>
      <c r="AS786" s="1">
        <v>39</v>
      </c>
      <c r="AT786" s="1">
        <v>18</v>
      </c>
      <c r="AV786">
        <v>3.67</v>
      </c>
      <c r="AW786">
        <v>0.28000000000000003</v>
      </c>
      <c r="AX786">
        <v>3.38</v>
      </c>
    </row>
    <row r="787" spans="1:50" hidden="1" outlineLevel="1">
      <c r="A787" s="70" t="s">
        <v>2250</v>
      </c>
      <c r="B787" s="11" t="s">
        <v>1442</v>
      </c>
      <c r="C787" s="1">
        <f t="shared" si="135"/>
        <v>8169</v>
      </c>
      <c r="D787" s="7">
        <f>IF(N787&gt;0, RANK(N787,(N787:P787,Q787:AE787)),0)</f>
        <v>1</v>
      </c>
      <c r="E787" s="7">
        <f>IF(O787&gt;0,RANK(O787,(N787:P787,Q787:AE787)),0)</f>
        <v>2</v>
      </c>
      <c r="F787" s="7">
        <f t="shared" si="136"/>
        <v>5</v>
      </c>
      <c r="G787" s="1">
        <f t="shared" si="143"/>
        <v>3265</v>
      </c>
      <c r="H787" s="2">
        <f t="shared" si="142"/>
        <v>0.39968172358917858</v>
      </c>
      <c r="I787" s="8"/>
      <c r="J787" s="2">
        <f t="shared" si="137"/>
        <v>0.69567878565307872</v>
      </c>
      <c r="K787" s="2">
        <f t="shared" si="138"/>
        <v>0.29599706206390008</v>
      </c>
      <c r="L787" s="2">
        <f t="shared" si="139"/>
        <v>1.2241400416207614E-3</v>
      </c>
      <c r="M787" s="2">
        <f t="shared" si="140"/>
        <v>7.1000122414004302E-3</v>
      </c>
      <c r="N787" s="1">
        <v>5683</v>
      </c>
      <c r="O787" s="1">
        <v>2418</v>
      </c>
      <c r="P787" s="1">
        <v>10</v>
      </c>
      <c r="Q787" s="1">
        <v>36</v>
      </c>
      <c r="R787" s="1"/>
      <c r="S787" s="1">
        <v>15</v>
      </c>
      <c r="T787" s="1"/>
      <c r="U787" s="1"/>
      <c r="V787" s="1"/>
      <c r="W787" s="1">
        <v>7</v>
      </c>
      <c r="X787" s="1"/>
      <c r="Y787" s="1"/>
      <c r="Z787" s="1"/>
      <c r="AA787" s="1"/>
      <c r="AB787" s="1"/>
      <c r="AG787" t="str">
        <f t="shared" si="145"/>
        <v>Fairhaven</v>
      </c>
      <c r="AH787" t="s">
        <v>2218</v>
      </c>
      <c r="AI787">
        <v>4</v>
      </c>
      <c r="AJ787" s="7">
        <v>343</v>
      </c>
      <c r="AL787" s="7" t="s">
        <v>5014</v>
      </c>
      <c r="AM787" t="s">
        <v>3632</v>
      </c>
      <c r="AN787" t="s">
        <v>3970</v>
      </c>
      <c r="AO787" t="s">
        <v>1793</v>
      </c>
      <c r="AP787" t="str">
        <f t="shared" si="141"/>
        <v>25005</v>
      </c>
      <c r="AQ787" t="s">
        <v>2389</v>
      </c>
      <c r="AR787" t="str">
        <f t="shared" si="144"/>
        <v>2522130</v>
      </c>
      <c r="AS787" s="1">
        <v>25</v>
      </c>
      <c r="AT787" s="1">
        <v>6</v>
      </c>
      <c r="AV787">
        <v>14.1</v>
      </c>
      <c r="AW787">
        <v>1.7</v>
      </c>
      <c r="AX787">
        <v>12.4</v>
      </c>
    </row>
    <row r="788" spans="1:50" hidden="1" outlineLevel="1">
      <c r="A788" s="70" t="s">
        <v>2110</v>
      </c>
      <c r="B788" s="11" t="s">
        <v>1442</v>
      </c>
      <c r="C788" s="1">
        <f t="shared" si="135"/>
        <v>31560</v>
      </c>
      <c r="D788" s="7">
        <f>IF(N788&gt;0, RANK(N788,(N788:P788,Q788:AE788)),0)</f>
        <v>1</v>
      </c>
      <c r="E788" s="7">
        <f>IF(O788&gt;0,RANK(O788,(N788:P788,Q788:AE788)),0)</f>
        <v>2</v>
      </c>
      <c r="F788" s="7">
        <f t="shared" si="136"/>
        <v>6</v>
      </c>
      <c r="G788" s="1">
        <f t="shared" si="143"/>
        <v>16490</v>
      </c>
      <c r="H788" s="2">
        <f t="shared" si="142"/>
        <v>0.52249683143219261</v>
      </c>
      <c r="I788" s="8"/>
      <c r="J788" s="2">
        <f t="shared" si="137"/>
        <v>0.75598859315589351</v>
      </c>
      <c r="K788" s="2">
        <f t="shared" si="138"/>
        <v>0.2334917617237009</v>
      </c>
      <c r="L788" s="2">
        <f t="shared" si="139"/>
        <v>1.394169835234474E-3</v>
      </c>
      <c r="M788" s="2">
        <f t="shared" si="140"/>
        <v>9.125475285171122E-3</v>
      </c>
      <c r="N788" s="1">
        <v>23859</v>
      </c>
      <c r="O788" s="1">
        <v>7369</v>
      </c>
      <c r="P788" s="1">
        <v>44</v>
      </c>
      <c r="Q788" s="1">
        <v>105</v>
      </c>
      <c r="R788" s="1"/>
      <c r="S788" s="1">
        <v>86</v>
      </c>
      <c r="T788" s="1"/>
      <c r="U788" s="1"/>
      <c r="V788" s="1"/>
      <c r="W788" s="1">
        <v>97</v>
      </c>
      <c r="X788" s="1"/>
      <c r="Y788" s="1"/>
      <c r="Z788" s="1"/>
      <c r="AA788" s="1"/>
      <c r="AB788" s="1"/>
      <c r="AG788" t="str">
        <f t="shared" si="145"/>
        <v>Fall River</v>
      </c>
      <c r="AH788" t="s">
        <v>2218</v>
      </c>
      <c r="AI788">
        <v>0</v>
      </c>
      <c r="AJ788" s="7">
        <v>330</v>
      </c>
      <c r="AL788" s="7" t="s">
        <v>5014</v>
      </c>
      <c r="AM788" t="s">
        <v>3632</v>
      </c>
      <c r="AN788" t="s">
        <v>737</v>
      </c>
      <c r="AO788" t="s">
        <v>1794</v>
      </c>
      <c r="AP788" t="str">
        <f t="shared" si="141"/>
        <v>25005</v>
      </c>
      <c r="AQ788" t="s">
        <v>4593</v>
      </c>
      <c r="AR788" t="str">
        <f t="shared" si="144"/>
        <v>2523000</v>
      </c>
      <c r="AS788" s="1">
        <v>242</v>
      </c>
      <c r="AT788" s="1">
        <v>30</v>
      </c>
      <c r="AV788">
        <v>38.22</v>
      </c>
      <c r="AW788">
        <v>7.2</v>
      </c>
      <c r="AX788">
        <v>31.02</v>
      </c>
    </row>
    <row r="789" spans="1:50" hidden="1" outlineLevel="1">
      <c r="A789" s="70" t="s">
        <v>2251</v>
      </c>
      <c r="B789" s="11" t="s">
        <v>1442</v>
      </c>
      <c r="C789" s="1">
        <f t="shared" si="135"/>
        <v>19332</v>
      </c>
      <c r="D789" s="7">
        <f>IF(N789&gt;0, RANK(N789,(N789:P789,Q789:AE789)),0)</f>
        <v>1</v>
      </c>
      <c r="E789" s="7">
        <f>IF(O789&gt;0,RANK(O789,(N789:P789,Q789:AE789)),0)</f>
        <v>2</v>
      </c>
      <c r="F789" s="7">
        <f t="shared" si="136"/>
        <v>5</v>
      </c>
      <c r="G789" s="1">
        <f t="shared" si="143"/>
        <v>3467</v>
      </c>
      <c r="H789" s="2">
        <f t="shared" si="142"/>
        <v>0.17933995447961928</v>
      </c>
      <c r="I789" s="8"/>
      <c r="J789" s="2">
        <f t="shared" si="137"/>
        <v>0.58317815021725639</v>
      </c>
      <c r="K789" s="2">
        <f t="shared" si="138"/>
        <v>0.40383819573763707</v>
      </c>
      <c r="L789" s="2">
        <f t="shared" si="139"/>
        <v>2.7932960893854749E-3</v>
      </c>
      <c r="M789" s="2">
        <f t="shared" si="140"/>
        <v>1.0190357955721065E-2</v>
      </c>
      <c r="N789" s="1">
        <v>11274</v>
      </c>
      <c r="O789" s="1">
        <v>7807</v>
      </c>
      <c r="P789" s="1">
        <v>54</v>
      </c>
      <c r="Q789" s="1">
        <v>65</v>
      </c>
      <c r="R789" s="1"/>
      <c r="S789" s="1">
        <v>87</v>
      </c>
      <c r="T789" s="1"/>
      <c r="U789" s="1"/>
      <c r="V789" s="1"/>
      <c r="W789" s="1">
        <v>45</v>
      </c>
      <c r="X789" s="1"/>
      <c r="Y789" s="1"/>
      <c r="Z789" s="1"/>
      <c r="AA789" s="1"/>
      <c r="AB789" s="1"/>
      <c r="AG789" t="str">
        <f t="shared" si="145"/>
        <v>Falmouth</v>
      </c>
      <c r="AH789" t="s">
        <v>2918</v>
      </c>
      <c r="AI789">
        <v>10</v>
      </c>
      <c r="AJ789" s="7">
        <v>344</v>
      </c>
      <c r="AL789" s="7" t="s">
        <v>5014</v>
      </c>
      <c r="AM789" t="s">
        <v>3988</v>
      </c>
      <c r="AN789" t="s">
        <v>3970</v>
      </c>
      <c r="AO789" t="s">
        <v>1789</v>
      </c>
      <c r="AP789" t="str">
        <f t="shared" si="141"/>
        <v>25001</v>
      </c>
      <c r="AQ789" t="s">
        <v>2389</v>
      </c>
      <c r="AR789" t="str">
        <f t="shared" si="144"/>
        <v>2523105</v>
      </c>
      <c r="AS789" s="1">
        <v>66</v>
      </c>
      <c r="AT789" s="1">
        <v>9</v>
      </c>
      <c r="AV789">
        <v>54.43</v>
      </c>
      <c r="AW789">
        <v>10.18</v>
      </c>
      <c r="AX789">
        <v>44.24</v>
      </c>
    </row>
    <row r="790" spans="1:50" hidden="1" outlineLevel="1">
      <c r="A790" s="70" t="s">
        <v>2252</v>
      </c>
      <c r="B790" s="11" t="s">
        <v>1442</v>
      </c>
      <c r="C790" s="1">
        <f t="shared" si="135"/>
        <v>13621</v>
      </c>
      <c r="D790" s="7">
        <f>IF(N790&gt;0, RANK(N790,(N790:P790,Q790:AE790)),0)</f>
        <v>1</v>
      </c>
      <c r="E790" s="7">
        <f>IF(O790&gt;0,RANK(O790,(N790:P790,Q790:AE790)),0)</f>
        <v>2</v>
      </c>
      <c r="F790" s="7">
        <f t="shared" si="136"/>
        <v>6</v>
      </c>
      <c r="G790" s="1">
        <f t="shared" si="143"/>
        <v>3410</v>
      </c>
      <c r="H790" s="2">
        <f t="shared" si="142"/>
        <v>0.25034872623155424</v>
      </c>
      <c r="I790" s="8"/>
      <c r="J790" s="2">
        <f t="shared" si="137"/>
        <v>0.61911753909404599</v>
      </c>
      <c r="K790" s="2">
        <f t="shared" si="138"/>
        <v>0.36876881286249175</v>
      </c>
      <c r="L790" s="2">
        <f t="shared" si="139"/>
        <v>1.8354012187064093E-3</v>
      </c>
      <c r="M790" s="2">
        <f t="shared" si="140"/>
        <v>1.0278246824755857E-2</v>
      </c>
      <c r="N790" s="1">
        <v>8433</v>
      </c>
      <c r="O790" s="1">
        <v>5023</v>
      </c>
      <c r="P790" s="1">
        <v>25</v>
      </c>
      <c r="Q790" s="1">
        <v>66</v>
      </c>
      <c r="R790" s="1"/>
      <c r="S790" s="1">
        <v>45</v>
      </c>
      <c r="T790" s="1"/>
      <c r="U790" s="1"/>
      <c r="V790" s="1"/>
      <c r="W790" s="1">
        <v>29</v>
      </c>
      <c r="X790" s="1"/>
      <c r="Y790" s="1"/>
      <c r="Z790" s="1"/>
      <c r="AA790" s="1"/>
      <c r="AB790" s="1"/>
      <c r="AG790" t="str">
        <f t="shared" si="145"/>
        <v>Fitchburg</v>
      </c>
      <c r="AH790" s="11" t="s">
        <v>3600</v>
      </c>
      <c r="AI790" s="11">
        <v>1</v>
      </c>
      <c r="AJ790" s="7">
        <v>59</v>
      </c>
      <c r="AL790" s="7" t="s">
        <v>5014</v>
      </c>
      <c r="AM790" t="s">
        <v>3950</v>
      </c>
      <c r="AN790" t="s">
        <v>5171</v>
      </c>
      <c r="AO790" t="s">
        <v>1798</v>
      </c>
      <c r="AP790" t="str">
        <f t="shared" si="141"/>
        <v>25027</v>
      </c>
      <c r="AQ790" t="s">
        <v>4593</v>
      </c>
      <c r="AR790" t="str">
        <f t="shared" si="144"/>
        <v>2523875</v>
      </c>
      <c r="AS790" s="1">
        <v>39</v>
      </c>
      <c r="AT790" s="1">
        <v>12</v>
      </c>
      <c r="AV790">
        <v>28.06</v>
      </c>
      <c r="AW790">
        <v>0.3</v>
      </c>
      <c r="AX790">
        <v>27.76</v>
      </c>
    </row>
    <row r="791" spans="1:50" hidden="1" outlineLevel="1">
      <c r="A791" s="70" t="s">
        <v>1259</v>
      </c>
      <c r="B791" s="11" t="s">
        <v>1442</v>
      </c>
      <c r="C791" s="1">
        <f t="shared" si="135"/>
        <v>403</v>
      </c>
      <c r="D791" s="7">
        <f>IF(N791&gt;0, RANK(N791,(N791:P791,Q791:AE791)),0)</f>
        <v>1</v>
      </c>
      <c r="E791" s="7">
        <f>IF(O791&gt;0,RANK(O791,(N791:P791,Q791:AE791)),0)</f>
        <v>2</v>
      </c>
      <c r="F791" s="7">
        <f t="shared" si="136"/>
        <v>4</v>
      </c>
      <c r="G791" s="1">
        <f t="shared" si="143"/>
        <v>135</v>
      </c>
      <c r="H791" s="2">
        <f t="shared" si="142"/>
        <v>0.33498759305210918</v>
      </c>
      <c r="I791" s="8"/>
      <c r="J791" s="2">
        <f t="shared" si="137"/>
        <v>0.66253101736972708</v>
      </c>
      <c r="K791" s="2">
        <f t="shared" si="138"/>
        <v>0.32754342431761785</v>
      </c>
      <c r="L791" s="2">
        <f t="shared" si="139"/>
        <v>2.4813895781637717E-3</v>
      </c>
      <c r="M791" s="2">
        <f t="shared" si="140"/>
        <v>7.4441687344912978E-3</v>
      </c>
      <c r="N791" s="1">
        <v>267</v>
      </c>
      <c r="O791" s="1">
        <v>132</v>
      </c>
      <c r="P791" s="1">
        <v>1</v>
      </c>
      <c r="Q791" s="1">
        <v>1</v>
      </c>
      <c r="R791" s="1"/>
      <c r="S791" s="1">
        <v>2</v>
      </c>
      <c r="T791" s="1"/>
      <c r="U791" s="1"/>
      <c r="V791" s="1"/>
      <c r="W791" s="1">
        <v>0</v>
      </c>
      <c r="X791" s="1"/>
      <c r="Y791" s="1"/>
      <c r="Z791" s="1"/>
      <c r="AA791" s="1"/>
      <c r="AB791" s="1"/>
      <c r="AG791" t="str">
        <f t="shared" si="145"/>
        <v>Florida</v>
      </c>
      <c r="AH791" t="s">
        <v>3888</v>
      </c>
      <c r="AI791">
        <v>1</v>
      </c>
      <c r="AJ791" s="7">
        <v>14</v>
      </c>
      <c r="AL791" s="7" t="s">
        <v>5014</v>
      </c>
      <c r="AM791" t="s">
        <v>3989</v>
      </c>
      <c r="AN791" t="s">
        <v>737</v>
      </c>
      <c r="AO791" t="s">
        <v>1799</v>
      </c>
      <c r="AP791" t="str">
        <f t="shared" si="141"/>
        <v>25003</v>
      </c>
      <c r="AQ791" t="s">
        <v>2389</v>
      </c>
      <c r="AR791" t="str">
        <f t="shared" si="144"/>
        <v>2524120</v>
      </c>
      <c r="AS791" s="1">
        <v>2</v>
      </c>
      <c r="AT791" s="1">
        <v>1</v>
      </c>
      <c r="AV791">
        <v>24.56</v>
      </c>
      <c r="AW791">
        <v>0.2</v>
      </c>
      <c r="AX791">
        <v>24.36</v>
      </c>
    </row>
    <row r="792" spans="1:50" hidden="1" outlineLevel="1">
      <c r="A792" s="70" t="s">
        <v>3404</v>
      </c>
      <c r="B792" s="11" t="s">
        <v>1442</v>
      </c>
      <c r="C792" s="1">
        <f t="shared" si="135"/>
        <v>8745</v>
      </c>
      <c r="D792" s="7">
        <f>IF(N792&gt;0, RANK(N792,(N792:P792,Q792:AE792)),0)</f>
        <v>1</v>
      </c>
      <c r="E792" s="7">
        <f>IF(O792&gt;0,RANK(O792,(N792:P792,Q792:AE792)),0)</f>
        <v>2</v>
      </c>
      <c r="F792" s="7">
        <f t="shared" si="136"/>
        <v>5</v>
      </c>
      <c r="G792" s="1">
        <f t="shared" si="143"/>
        <v>612</v>
      </c>
      <c r="H792" s="2">
        <f t="shared" si="142"/>
        <v>6.9982847341337903E-2</v>
      </c>
      <c r="I792" s="8"/>
      <c r="J792" s="2">
        <f t="shared" si="137"/>
        <v>0.52853058890794735</v>
      </c>
      <c r="K792" s="2">
        <f t="shared" si="138"/>
        <v>0.45854774156660949</v>
      </c>
      <c r="L792" s="2">
        <f t="shared" si="139"/>
        <v>2.6300743281875358E-3</v>
      </c>
      <c r="M792" s="2">
        <f t="shared" si="140"/>
        <v>1.0291595197255622E-2</v>
      </c>
      <c r="N792" s="1">
        <v>4622</v>
      </c>
      <c r="O792" s="1">
        <v>4010</v>
      </c>
      <c r="P792" s="1">
        <v>23</v>
      </c>
      <c r="Q792" s="1">
        <v>50</v>
      </c>
      <c r="R792" s="1"/>
      <c r="S792" s="1">
        <v>27</v>
      </c>
      <c r="T792" s="1"/>
      <c r="U792" s="1"/>
      <c r="V792" s="1"/>
      <c r="W792" s="1">
        <v>13</v>
      </c>
      <c r="X792" s="1"/>
      <c r="Y792" s="1"/>
      <c r="Z792" s="1"/>
      <c r="AA792" s="1"/>
      <c r="AB792" s="1"/>
      <c r="AG792" t="str">
        <f t="shared" si="145"/>
        <v>Foxborough</v>
      </c>
      <c r="AH792" t="s">
        <v>2481</v>
      </c>
      <c r="AI792">
        <v>4</v>
      </c>
      <c r="AJ792" s="7">
        <v>279</v>
      </c>
      <c r="AL792" s="7" t="s">
        <v>5014</v>
      </c>
      <c r="AM792" t="s">
        <v>4350</v>
      </c>
      <c r="AN792" t="s">
        <v>3961</v>
      </c>
      <c r="AO792" t="s">
        <v>847</v>
      </c>
      <c r="AP792" t="str">
        <f t="shared" si="141"/>
        <v>25021</v>
      </c>
      <c r="AQ792" t="s">
        <v>2389</v>
      </c>
      <c r="AR792" t="str">
        <f t="shared" si="144"/>
        <v>2524820</v>
      </c>
      <c r="AS792" s="1">
        <v>33</v>
      </c>
      <c r="AT792" s="1">
        <v>5</v>
      </c>
      <c r="AV792">
        <v>20.89</v>
      </c>
      <c r="AW792">
        <v>0.81</v>
      </c>
      <c r="AX792">
        <v>20.079999999999998</v>
      </c>
    </row>
    <row r="793" spans="1:50" hidden="1" outlineLevel="1">
      <c r="A793" s="70" t="s">
        <v>3405</v>
      </c>
      <c r="B793" s="11" t="s">
        <v>1442</v>
      </c>
      <c r="C793" s="1">
        <f t="shared" si="135"/>
        <v>26043</v>
      </c>
      <c r="D793" s="7">
        <f>IF(N793&gt;0, RANK(N793,(N793:P793,Q793:AE793)),0)</f>
        <v>1</v>
      </c>
      <c r="E793" s="7">
        <f>IF(O793&gt;0,RANK(O793,(N793:P793,Q793:AE793)),0)</f>
        <v>2</v>
      </c>
      <c r="F793" s="7">
        <f t="shared" si="136"/>
        <v>0</v>
      </c>
      <c r="G793" s="1">
        <f t="shared" si="143"/>
        <v>8791</v>
      </c>
      <c r="H793" s="2">
        <f t="shared" si="142"/>
        <v>0.33755711707560571</v>
      </c>
      <c r="I793" s="8"/>
      <c r="J793" s="2">
        <f t="shared" si="137"/>
        <v>0.66194370848212569</v>
      </c>
      <c r="K793" s="2">
        <f t="shared" si="138"/>
        <v>0.32438659140651999</v>
      </c>
      <c r="L793" s="2">
        <f t="shared" si="139"/>
        <v>0</v>
      </c>
      <c r="M793" s="2">
        <f t="shared" si="140"/>
        <v>1.3669700111354322E-2</v>
      </c>
      <c r="N793" s="1">
        <v>17239</v>
      </c>
      <c r="O793" s="1">
        <v>8448</v>
      </c>
      <c r="P793" s="1">
        <v>0</v>
      </c>
      <c r="Q793" s="1">
        <v>158</v>
      </c>
      <c r="R793" s="1"/>
      <c r="S793" s="1">
        <v>73</v>
      </c>
      <c r="T793" s="1"/>
      <c r="U793" s="1"/>
      <c r="V793" s="1"/>
      <c r="W793" s="1">
        <v>125</v>
      </c>
      <c r="X793" s="1"/>
      <c r="Y793" s="1"/>
      <c r="Z793" s="1"/>
      <c r="AA793" s="1"/>
      <c r="AB793" s="1"/>
      <c r="AG793" t="str">
        <f t="shared" si="145"/>
        <v>Framingham</v>
      </c>
      <c r="AH793" t="s">
        <v>4409</v>
      </c>
      <c r="AI793">
        <v>7</v>
      </c>
      <c r="AJ793" s="7">
        <v>176</v>
      </c>
      <c r="AL793" s="7" t="s">
        <v>5014</v>
      </c>
      <c r="AM793" t="s">
        <v>4671</v>
      </c>
      <c r="AN793" t="s">
        <v>4264</v>
      </c>
      <c r="AO793" t="s">
        <v>1500</v>
      </c>
      <c r="AP793" t="str">
        <f t="shared" si="141"/>
        <v>25017</v>
      </c>
      <c r="AQ793" t="s">
        <v>2389</v>
      </c>
      <c r="AR793" t="str">
        <f t="shared" si="144"/>
        <v>2524925</v>
      </c>
      <c r="AS793" s="1">
        <v>151</v>
      </c>
      <c r="AT793" s="1">
        <v>18</v>
      </c>
      <c r="AV793">
        <v>26.44</v>
      </c>
      <c r="AW793">
        <v>1.32</v>
      </c>
      <c r="AX793">
        <v>25.12</v>
      </c>
    </row>
    <row r="794" spans="1:50" hidden="1" outlineLevel="1">
      <c r="A794" s="70" t="s">
        <v>3082</v>
      </c>
      <c r="B794" s="11" t="s">
        <v>1442</v>
      </c>
      <c r="C794" s="1">
        <f t="shared" si="135"/>
        <v>15424</v>
      </c>
      <c r="D794" s="7">
        <f>IF(N794&gt;0, RANK(N794,(N794:P794,Q794:AE794)),0)</f>
        <v>1</v>
      </c>
      <c r="E794" s="7">
        <f>IF(O794&gt;0,RANK(O794,(N794:P794,Q794:AE794)),0)</f>
        <v>2</v>
      </c>
      <c r="F794" s="7">
        <f t="shared" si="136"/>
        <v>6</v>
      </c>
      <c r="G794" s="1">
        <f t="shared" si="143"/>
        <v>1294</v>
      </c>
      <c r="H794" s="2">
        <f t="shared" si="142"/>
        <v>8.3895228215767628E-2</v>
      </c>
      <c r="I794" s="8"/>
      <c r="J794" s="2">
        <f t="shared" si="137"/>
        <v>0.53604771784232363</v>
      </c>
      <c r="K794" s="2">
        <f t="shared" si="138"/>
        <v>0.45215248962655602</v>
      </c>
      <c r="L794" s="2">
        <f t="shared" si="139"/>
        <v>1.3615145228215767E-3</v>
      </c>
      <c r="M794" s="2">
        <f t="shared" si="140"/>
        <v>1.0438278008298768E-2</v>
      </c>
      <c r="N794" s="1">
        <v>8268</v>
      </c>
      <c r="O794" s="1">
        <v>6974</v>
      </c>
      <c r="P794" s="1">
        <v>21</v>
      </c>
      <c r="Q794" s="1">
        <v>78</v>
      </c>
      <c r="R794" s="1"/>
      <c r="S794" s="1">
        <v>41</v>
      </c>
      <c r="T794" s="1"/>
      <c r="U794" s="1"/>
      <c r="V794" s="1"/>
      <c r="W794" s="1">
        <v>42</v>
      </c>
      <c r="X794" s="1"/>
      <c r="Y794" s="1"/>
      <c r="Z794" s="1"/>
      <c r="AA794" s="1"/>
      <c r="AB794" s="1"/>
      <c r="AG794" t="str">
        <f t="shared" si="145"/>
        <v>Franklin</v>
      </c>
      <c r="AH794" t="s">
        <v>2481</v>
      </c>
      <c r="AI794">
        <v>3</v>
      </c>
      <c r="AJ794" s="7">
        <v>271</v>
      </c>
      <c r="AL794" s="7" t="s">
        <v>5014</v>
      </c>
      <c r="AM794" t="s">
        <v>4350</v>
      </c>
      <c r="AN794" t="s">
        <v>4370</v>
      </c>
      <c r="AO794" t="s">
        <v>2138</v>
      </c>
      <c r="AP794" t="str">
        <f t="shared" si="141"/>
        <v>25021</v>
      </c>
      <c r="AQ794" t="s">
        <v>4593</v>
      </c>
      <c r="AR794" t="str">
        <f t="shared" si="144"/>
        <v>2525100</v>
      </c>
      <c r="AS794" s="1">
        <v>56</v>
      </c>
      <c r="AT794" s="1">
        <v>8</v>
      </c>
      <c r="AV794">
        <v>27.01</v>
      </c>
      <c r="AW794">
        <v>0.27</v>
      </c>
      <c r="AX794">
        <v>26.74</v>
      </c>
    </row>
    <row r="795" spans="1:50" hidden="1" outlineLevel="1">
      <c r="A795" s="70" t="s">
        <v>3413</v>
      </c>
      <c r="B795" s="11" t="s">
        <v>1442</v>
      </c>
      <c r="C795" s="1">
        <f t="shared" si="135"/>
        <v>4441</v>
      </c>
      <c r="D795" s="7">
        <f>IF(N795&gt;0, RANK(N795,(N795:P795,Q795:AE795)),0)</f>
        <v>1</v>
      </c>
      <c r="E795" s="7">
        <f>IF(O795&gt;0,RANK(O795,(N795:P795,Q795:AE795)),0)</f>
        <v>2</v>
      </c>
      <c r="F795" s="7">
        <f t="shared" si="136"/>
        <v>5</v>
      </c>
      <c r="G795" s="1">
        <f t="shared" si="143"/>
        <v>516</v>
      </c>
      <c r="H795" s="2">
        <f t="shared" si="142"/>
        <v>0.11619004728664716</v>
      </c>
      <c r="I795" s="8"/>
      <c r="J795" s="2">
        <f t="shared" si="137"/>
        <v>0.55257824814231027</v>
      </c>
      <c r="K795" s="2">
        <f t="shared" si="138"/>
        <v>0.43638820085566316</v>
      </c>
      <c r="L795" s="2">
        <f t="shared" si="139"/>
        <v>2.9272686331907227E-3</v>
      </c>
      <c r="M795" s="2">
        <f t="shared" si="140"/>
        <v>8.1062823688358536E-3</v>
      </c>
      <c r="N795" s="1">
        <v>2454</v>
      </c>
      <c r="O795" s="1">
        <v>1938</v>
      </c>
      <c r="P795" s="1">
        <v>13</v>
      </c>
      <c r="Q795" s="1">
        <v>18</v>
      </c>
      <c r="R795" s="1"/>
      <c r="S795" s="1">
        <v>4</v>
      </c>
      <c r="T795" s="1"/>
      <c r="U795" s="1"/>
      <c r="V795" s="1"/>
      <c r="W795" s="1">
        <v>14</v>
      </c>
      <c r="X795" s="1"/>
      <c r="Y795" s="1"/>
      <c r="Z795" s="1"/>
      <c r="AA795" s="1"/>
      <c r="AB795" s="1"/>
      <c r="AG795" t="str">
        <f t="shared" si="145"/>
        <v>Freetown</v>
      </c>
      <c r="AH795" t="s">
        <v>2218</v>
      </c>
      <c r="AI795">
        <v>4</v>
      </c>
      <c r="AJ795" s="7">
        <v>322</v>
      </c>
      <c r="AL795" s="7" t="s">
        <v>5014</v>
      </c>
      <c r="AM795" t="s">
        <v>3632</v>
      </c>
      <c r="AN795" t="s">
        <v>3961</v>
      </c>
      <c r="AO795" t="s">
        <v>2139</v>
      </c>
      <c r="AP795" t="str">
        <f t="shared" si="141"/>
        <v>25005</v>
      </c>
      <c r="AQ795" t="s">
        <v>2389</v>
      </c>
      <c r="AR795" t="str">
        <f t="shared" si="144"/>
        <v>2525240</v>
      </c>
      <c r="AS795" s="1">
        <v>31</v>
      </c>
      <c r="AT795" s="1">
        <v>3</v>
      </c>
      <c r="AV795">
        <v>38.299999999999997</v>
      </c>
      <c r="AW795">
        <v>1.69</v>
      </c>
      <c r="AX795">
        <v>36.61</v>
      </c>
    </row>
    <row r="796" spans="1:50" hidden="1" outlineLevel="1">
      <c r="A796" s="70" t="s">
        <v>3415</v>
      </c>
      <c r="B796" s="11" t="s">
        <v>1442</v>
      </c>
      <c r="C796" s="1">
        <f t="shared" si="135"/>
        <v>8098</v>
      </c>
      <c r="D796" s="7">
        <f>IF(N796&gt;0, RANK(N796,(N796:P796,Q796:AE796)),0)</f>
        <v>1</v>
      </c>
      <c r="E796" s="7">
        <f>IF(O796&gt;0,RANK(O796,(N796:P796,Q796:AE796)),0)</f>
        <v>2</v>
      </c>
      <c r="F796" s="7">
        <f t="shared" si="136"/>
        <v>5</v>
      </c>
      <c r="G796" s="1">
        <f t="shared" si="143"/>
        <v>2071</v>
      </c>
      <c r="H796" s="2">
        <f t="shared" si="142"/>
        <v>0.25574215855766858</v>
      </c>
      <c r="I796" s="8"/>
      <c r="J796" s="2">
        <f t="shared" si="137"/>
        <v>0.62077056063225489</v>
      </c>
      <c r="K796" s="2">
        <f t="shared" si="138"/>
        <v>0.36502840207458631</v>
      </c>
      <c r="L796" s="2">
        <f t="shared" si="139"/>
        <v>1.8523092121511483E-3</v>
      </c>
      <c r="M796" s="2">
        <f t="shared" si="140"/>
        <v>1.2348728081007653E-2</v>
      </c>
      <c r="N796" s="1">
        <v>5027</v>
      </c>
      <c r="O796" s="1">
        <v>2956</v>
      </c>
      <c r="P796" s="1">
        <v>15</v>
      </c>
      <c r="Q796" s="1">
        <v>46</v>
      </c>
      <c r="R796" s="1"/>
      <c r="S796" s="1">
        <v>39</v>
      </c>
      <c r="T796" s="1"/>
      <c r="U796" s="1"/>
      <c r="V796" s="1"/>
      <c r="W796" s="1">
        <v>15</v>
      </c>
      <c r="X796" s="1"/>
      <c r="Y796" s="1"/>
      <c r="Z796" s="1"/>
      <c r="AA796" s="1"/>
      <c r="AB796" s="1"/>
      <c r="AG796" t="str">
        <f t="shared" si="145"/>
        <v>Gardner</v>
      </c>
      <c r="AH796" s="11" t="s">
        <v>3600</v>
      </c>
      <c r="AI796" s="11">
        <v>1</v>
      </c>
      <c r="AJ796" s="7">
        <v>63</v>
      </c>
      <c r="AL796" s="7" t="s">
        <v>5014</v>
      </c>
      <c r="AM796" t="s">
        <v>3950</v>
      </c>
      <c r="AN796" t="s">
        <v>1514</v>
      </c>
      <c r="AO796" t="s">
        <v>144</v>
      </c>
      <c r="AP796" t="str">
        <f t="shared" si="141"/>
        <v>25027</v>
      </c>
      <c r="AQ796" t="s">
        <v>4593</v>
      </c>
      <c r="AR796" t="str">
        <f t="shared" si="144"/>
        <v>2525485</v>
      </c>
      <c r="AS796" s="1">
        <v>28</v>
      </c>
      <c r="AT796" s="1">
        <v>11</v>
      </c>
      <c r="AV796">
        <v>23</v>
      </c>
      <c r="AW796">
        <v>0.81</v>
      </c>
      <c r="AX796">
        <v>22.19</v>
      </c>
    </row>
    <row r="797" spans="1:50" hidden="1" outlineLevel="1">
      <c r="A797" s="70" t="s">
        <v>4360</v>
      </c>
      <c r="B797" s="11" t="s">
        <v>1442</v>
      </c>
      <c r="C797" s="1">
        <f t="shared" si="135"/>
        <v>4249</v>
      </c>
      <c r="D797" s="7">
        <f>IF(N797&gt;0, RANK(N797,(N797:P797,Q797:AE797)),0)</f>
        <v>1</v>
      </c>
      <c r="E797" s="7">
        <f>IF(O797&gt;0,RANK(O797,(N797:P797,Q797:AE797)),0)</f>
        <v>2</v>
      </c>
      <c r="F797" s="7">
        <f t="shared" si="136"/>
        <v>6</v>
      </c>
      <c r="G797" s="1">
        <f t="shared" si="143"/>
        <v>12</v>
      </c>
      <c r="H797" s="2">
        <f t="shared" si="142"/>
        <v>2.824193927983055E-3</v>
      </c>
      <c r="I797" s="8"/>
      <c r="J797" s="2">
        <f t="shared" si="137"/>
        <v>0.49493998587903038</v>
      </c>
      <c r="K797" s="2">
        <f t="shared" si="138"/>
        <v>0.49211579195104732</v>
      </c>
      <c r="L797" s="2">
        <f t="shared" si="139"/>
        <v>1.1767474699929394E-3</v>
      </c>
      <c r="M797" s="2">
        <f t="shared" si="140"/>
        <v>1.1767474699929309E-2</v>
      </c>
      <c r="N797" s="1">
        <v>2103</v>
      </c>
      <c r="O797" s="1">
        <v>2091</v>
      </c>
      <c r="P797" s="1">
        <v>5</v>
      </c>
      <c r="Q797" s="1">
        <v>26</v>
      </c>
      <c r="R797" s="1"/>
      <c r="S797" s="1">
        <v>14</v>
      </c>
      <c r="T797" s="1"/>
      <c r="U797" s="1"/>
      <c r="V797" s="1"/>
      <c r="W797" s="1">
        <v>10</v>
      </c>
      <c r="X797" s="1"/>
      <c r="Y797" s="1"/>
      <c r="Z797" s="1"/>
      <c r="AA797" s="1"/>
      <c r="AB797" s="1"/>
      <c r="AG797" t="str">
        <f t="shared" si="145"/>
        <v>Georgetown</v>
      </c>
      <c r="AH797" t="s">
        <v>3273</v>
      </c>
      <c r="AI797">
        <v>6</v>
      </c>
      <c r="AJ797" s="7">
        <v>10</v>
      </c>
      <c r="AL797" s="7" t="s">
        <v>5014</v>
      </c>
      <c r="AM797" t="s">
        <v>3218</v>
      </c>
      <c r="AN797" t="s">
        <v>3970</v>
      </c>
      <c r="AO797" t="s">
        <v>986</v>
      </c>
      <c r="AP797" t="str">
        <f t="shared" si="141"/>
        <v>25009</v>
      </c>
      <c r="AQ797" t="s">
        <v>2389</v>
      </c>
      <c r="AR797" t="str">
        <f t="shared" si="144"/>
        <v>2525625</v>
      </c>
      <c r="AS797" s="1">
        <v>12</v>
      </c>
      <c r="AT797" s="1">
        <v>2</v>
      </c>
      <c r="AV797">
        <v>13.17</v>
      </c>
      <c r="AW797">
        <v>0.23</v>
      </c>
      <c r="AX797">
        <v>12.94</v>
      </c>
    </row>
    <row r="798" spans="1:50" hidden="1" outlineLevel="1">
      <c r="A798" s="70" t="s">
        <v>2152</v>
      </c>
      <c r="B798" s="11" t="s">
        <v>1442</v>
      </c>
      <c r="C798" s="1">
        <f t="shared" si="135"/>
        <v>906</v>
      </c>
      <c r="D798" s="7">
        <f>IF(N798&gt;0, RANK(N798,(N798:P798,Q798:AE798)),0)</f>
        <v>1</v>
      </c>
      <c r="E798" s="7">
        <f>IF(O798&gt;0,RANK(O798,(N798:P798,Q798:AE798)),0)</f>
        <v>2</v>
      </c>
      <c r="F798" s="7">
        <f t="shared" si="136"/>
        <v>4</v>
      </c>
      <c r="G798" s="1">
        <f t="shared" si="143"/>
        <v>355</v>
      </c>
      <c r="H798" s="2">
        <f t="shared" si="142"/>
        <v>0.39183222958057395</v>
      </c>
      <c r="I798" s="8"/>
      <c r="J798" s="2">
        <f t="shared" si="137"/>
        <v>0.6843267108167771</v>
      </c>
      <c r="K798" s="2">
        <f t="shared" si="138"/>
        <v>0.29249448123620309</v>
      </c>
      <c r="L798" s="2">
        <f t="shared" si="139"/>
        <v>4.4150110375275938E-3</v>
      </c>
      <c r="M798" s="2">
        <f t="shared" si="140"/>
        <v>1.8763796909492224E-2</v>
      </c>
      <c r="N798" s="1">
        <v>620</v>
      </c>
      <c r="O798" s="1">
        <v>265</v>
      </c>
      <c r="P798" s="1">
        <v>4</v>
      </c>
      <c r="Q798" s="1">
        <v>3</v>
      </c>
      <c r="R798" s="1"/>
      <c r="S798" s="1">
        <v>12</v>
      </c>
      <c r="T798" s="1"/>
      <c r="U798" s="1"/>
      <c r="V798" s="1"/>
      <c r="W798" s="1">
        <v>2</v>
      </c>
      <c r="X798" s="1"/>
      <c r="Y798" s="1"/>
      <c r="Z798" s="1"/>
      <c r="AA798" s="1"/>
      <c r="AB798" s="1"/>
      <c r="AG798" t="str">
        <f t="shared" si="145"/>
        <v>Gill</v>
      </c>
      <c r="AH798" t="s">
        <v>3082</v>
      </c>
      <c r="AI798">
        <v>1</v>
      </c>
      <c r="AJ798" s="7">
        <v>40</v>
      </c>
      <c r="AL798" s="7" t="s">
        <v>5014</v>
      </c>
      <c r="AM798" t="s">
        <v>3234</v>
      </c>
      <c r="AN798" t="s">
        <v>3961</v>
      </c>
      <c r="AO798" t="s">
        <v>987</v>
      </c>
      <c r="AP798" t="str">
        <f t="shared" si="141"/>
        <v>25011</v>
      </c>
      <c r="AQ798" t="s">
        <v>2389</v>
      </c>
      <c r="AR798" t="str">
        <f t="shared" si="144"/>
        <v>2525730</v>
      </c>
      <c r="AS798" s="1">
        <v>8</v>
      </c>
      <c r="AT798" s="1">
        <v>1</v>
      </c>
      <c r="AV798">
        <v>14.82</v>
      </c>
      <c r="AW798">
        <v>0.84</v>
      </c>
      <c r="AX798">
        <v>13.98</v>
      </c>
    </row>
    <row r="799" spans="1:50" hidden="1" outlineLevel="1">
      <c r="A799" s="70" t="s">
        <v>2587</v>
      </c>
      <c r="B799" s="11" t="s">
        <v>1442</v>
      </c>
      <c r="C799" s="1">
        <f t="shared" si="135"/>
        <v>14948</v>
      </c>
      <c r="D799" s="7">
        <f>IF(N799&gt;0, RANK(N799,(N799:P799,Q799:AE799)),0)</f>
        <v>1</v>
      </c>
      <c r="E799" s="7">
        <f>IF(O799&gt;0,RANK(O799,(N799:P799,Q799:AE799)),0)</f>
        <v>2</v>
      </c>
      <c r="F799" s="7">
        <f t="shared" si="136"/>
        <v>6</v>
      </c>
      <c r="G799" s="1">
        <f t="shared" si="143"/>
        <v>4351</v>
      </c>
      <c r="H799" s="2">
        <f t="shared" si="142"/>
        <v>0.29107572919454106</v>
      </c>
      <c r="I799" s="8"/>
      <c r="J799" s="2">
        <f t="shared" si="137"/>
        <v>0.63794487556863799</v>
      </c>
      <c r="K799" s="2">
        <f t="shared" si="138"/>
        <v>0.34686914637409688</v>
      </c>
      <c r="L799" s="2">
        <f t="shared" si="139"/>
        <v>1.4048702167514049E-3</v>
      </c>
      <c r="M799" s="2">
        <f t="shared" si="140"/>
        <v>1.3781107840513722E-2</v>
      </c>
      <c r="N799" s="1">
        <v>9536</v>
      </c>
      <c r="O799" s="1">
        <v>5185</v>
      </c>
      <c r="P799" s="1">
        <v>21</v>
      </c>
      <c r="Q799" s="1">
        <v>91</v>
      </c>
      <c r="R799" s="1"/>
      <c r="S799" s="1">
        <v>63</v>
      </c>
      <c r="T799" s="1"/>
      <c r="U799" s="1"/>
      <c r="V799" s="1"/>
      <c r="W799" s="1">
        <v>52</v>
      </c>
      <c r="X799" s="1"/>
      <c r="Y799" s="1"/>
      <c r="Z799" s="1"/>
      <c r="AA799" s="1"/>
      <c r="AB799" s="1"/>
      <c r="AG799" t="str">
        <f t="shared" si="145"/>
        <v>Gloucester</v>
      </c>
      <c r="AH799" t="s">
        <v>3273</v>
      </c>
      <c r="AI799">
        <v>6</v>
      </c>
      <c r="AJ799" s="7">
        <v>39</v>
      </c>
      <c r="AL799" s="7" t="s">
        <v>5014</v>
      </c>
      <c r="AM799" t="s">
        <v>3218</v>
      </c>
      <c r="AN799" t="s">
        <v>737</v>
      </c>
      <c r="AO799" t="s">
        <v>720</v>
      </c>
      <c r="AP799" t="str">
        <f t="shared" si="141"/>
        <v>25009</v>
      </c>
      <c r="AQ799" t="s">
        <v>4593</v>
      </c>
      <c r="AR799" t="str">
        <f t="shared" si="144"/>
        <v>2526150</v>
      </c>
      <c r="AS799" s="1">
        <v>128</v>
      </c>
      <c r="AT799" s="1">
        <v>10</v>
      </c>
      <c r="AV799">
        <v>41.5</v>
      </c>
      <c r="AW799">
        <v>15.53</v>
      </c>
      <c r="AX799">
        <v>25.96</v>
      </c>
    </row>
    <row r="800" spans="1:50" hidden="1" outlineLevel="1">
      <c r="A800" s="70" t="s">
        <v>4429</v>
      </c>
      <c r="B800" s="11" t="s">
        <v>1442</v>
      </c>
      <c r="C800" s="1">
        <f t="shared" si="135"/>
        <v>577</v>
      </c>
      <c r="D800" s="7">
        <f>IF(N800&gt;0, RANK(N800,(N800:P800,Q800:AE800)),0)</f>
        <v>1</v>
      </c>
      <c r="E800" s="7">
        <f>IF(O800&gt;0,RANK(O800,(N800:P800,Q800:AE800)),0)</f>
        <v>2</v>
      </c>
      <c r="F800" s="7">
        <f t="shared" si="136"/>
        <v>5</v>
      </c>
      <c r="G800" s="1">
        <f t="shared" si="143"/>
        <v>158</v>
      </c>
      <c r="H800" s="2">
        <f t="shared" si="142"/>
        <v>0.27383015597920279</v>
      </c>
      <c r="I800" s="8"/>
      <c r="J800" s="2">
        <f t="shared" si="137"/>
        <v>0.6256499133448874</v>
      </c>
      <c r="K800" s="2">
        <f t="shared" si="138"/>
        <v>0.35181975736568455</v>
      </c>
      <c r="L800" s="2">
        <f t="shared" si="139"/>
        <v>1.7331022530329288E-3</v>
      </c>
      <c r="M800" s="2">
        <f t="shared" si="140"/>
        <v>2.0797227036395124E-2</v>
      </c>
      <c r="N800" s="1">
        <v>361</v>
      </c>
      <c r="O800" s="1">
        <v>203</v>
      </c>
      <c r="P800" s="1">
        <v>1</v>
      </c>
      <c r="Q800" s="1">
        <v>6</v>
      </c>
      <c r="R800" s="1"/>
      <c r="S800" s="1">
        <v>5</v>
      </c>
      <c r="T800" s="1"/>
      <c r="U800" s="1"/>
      <c r="V800" s="1"/>
      <c r="W800" s="1">
        <v>1</v>
      </c>
      <c r="X800" s="1"/>
      <c r="Y800" s="1"/>
      <c r="Z800" s="1"/>
      <c r="AA800" s="1"/>
      <c r="AB800" s="1"/>
      <c r="AG800" t="str">
        <f t="shared" si="145"/>
        <v>Goshen</v>
      </c>
      <c r="AH800" t="s">
        <v>1569</v>
      </c>
      <c r="AI800">
        <v>1</v>
      </c>
      <c r="AJ800" s="7">
        <v>121</v>
      </c>
      <c r="AL800" s="7" t="s">
        <v>5014</v>
      </c>
      <c r="AM800" t="s">
        <v>4670</v>
      </c>
      <c r="AN800" t="s">
        <v>778</v>
      </c>
      <c r="AO800" t="s">
        <v>1501</v>
      </c>
      <c r="AP800" t="str">
        <f t="shared" si="141"/>
        <v>25015</v>
      </c>
      <c r="AQ800" t="s">
        <v>2389</v>
      </c>
      <c r="AR800" t="str">
        <f t="shared" si="144"/>
        <v>2526290</v>
      </c>
      <c r="AS800" s="1">
        <v>1</v>
      </c>
      <c r="AT800" s="1">
        <v>1</v>
      </c>
      <c r="AV800">
        <v>17.72</v>
      </c>
      <c r="AW800">
        <v>0.35</v>
      </c>
      <c r="AX800">
        <v>17.37</v>
      </c>
    </row>
    <row r="801" spans="1:50" hidden="1" outlineLevel="1">
      <c r="A801" s="70" t="s">
        <v>2720</v>
      </c>
      <c r="B801" s="11" t="s">
        <v>1442</v>
      </c>
      <c r="C801" s="1">
        <f t="shared" si="135"/>
        <v>77</v>
      </c>
      <c r="D801" s="7">
        <f>IF(N801&gt;0, RANK(N801,(N801:P801,Q801:AE801)),0)</f>
        <v>1</v>
      </c>
      <c r="E801" s="7">
        <f>IF(O801&gt;0,RANK(O801,(N801:P801,Q801:AE801)),0)</f>
        <v>2</v>
      </c>
      <c r="F801" s="7">
        <f t="shared" si="136"/>
        <v>0</v>
      </c>
      <c r="G801" s="1">
        <f t="shared" si="143"/>
        <v>7</v>
      </c>
      <c r="H801" s="2">
        <f t="shared" si="142"/>
        <v>9.0909090909090912E-2</v>
      </c>
      <c r="I801" s="8"/>
      <c r="J801" s="2">
        <f t="shared" si="137"/>
        <v>0.53246753246753242</v>
      </c>
      <c r="K801" s="2">
        <f t="shared" si="138"/>
        <v>0.44155844155844154</v>
      </c>
      <c r="L801" s="2">
        <f t="shared" si="139"/>
        <v>0</v>
      </c>
      <c r="M801" s="2">
        <f t="shared" si="140"/>
        <v>2.5974025974026038E-2</v>
      </c>
      <c r="N801" s="1">
        <v>41</v>
      </c>
      <c r="O801" s="1">
        <v>34</v>
      </c>
      <c r="P801" s="1">
        <v>0</v>
      </c>
      <c r="Q801" s="1">
        <v>0</v>
      </c>
      <c r="R801" s="1"/>
      <c r="S801" s="1">
        <v>2</v>
      </c>
      <c r="T801" s="1"/>
      <c r="U801" s="1"/>
      <c r="V801" s="1"/>
      <c r="W801" s="1">
        <v>0</v>
      </c>
      <c r="X801" s="1"/>
      <c r="Y801" s="1"/>
      <c r="Z801" s="1"/>
      <c r="AA801" s="1"/>
      <c r="AB801" s="1"/>
      <c r="AG801" t="str">
        <f t="shared" si="145"/>
        <v>Gosnold</v>
      </c>
      <c r="AH801" t="s">
        <v>1610</v>
      </c>
      <c r="AI801">
        <v>10</v>
      </c>
      <c r="AJ801" s="7">
        <v>346</v>
      </c>
      <c r="AL801" s="7" t="s">
        <v>5014</v>
      </c>
      <c r="AM801" t="s">
        <v>2597</v>
      </c>
      <c r="AN801" t="s">
        <v>3441</v>
      </c>
      <c r="AO801" t="s">
        <v>142</v>
      </c>
      <c r="AP801" t="str">
        <f t="shared" si="141"/>
        <v>25007</v>
      </c>
      <c r="AQ801" t="s">
        <v>2389</v>
      </c>
      <c r="AR801" t="str">
        <f t="shared" si="144"/>
        <v>2526325</v>
      </c>
      <c r="AS801" s="1">
        <v>0</v>
      </c>
      <c r="AT801" s="1">
        <v>1</v>
      </c>
      <c r="AV801">
        <v>140.16</v>
      </c>
      <c r="AW801">
        <v>126.82</v>
      </c>
      <c r="AX801">
        <v>13.34</v>
      </c>
    </row>
    <row r="802" spans="1:50" hidden="1" outlineLevel="1">
      <c r="A802" s="70" t="s">
        <v>4422</v>
      </c>
      <c r="B802" s="11" t="s">
        <v>1442</v>
      </c>
      <c r="C802" s="1">
        <f t="shared" si="135"/>
        <v>8058</v>
      </c>
      <c r="D802" s="7">
        <f>IF(N802&gt;0, RANK(N802,(N802:P802,Q802:AE802)),0)</f>
        <v>1</v>
      </c>
      <c r="E802" s="7">
        <f>IF(O802&gt;0,RANK(O802,(N802:P802,Q802:AE802)),0)</f>
        <v>2</v>
      </c>
      <c r="F802" s="7">
        <f t="shared" si="136"/>
        <v>5</v>
      </c>
      <c r="G802" s="1">
        <f t="shared" si="143"/>
        <v>639</v>
      </c>
      <c r="H802" s="2">
        <f t="shared" si="142"/>
        <v>7.9300074460163808E-2</v>
      </c>
      <c r="I802" s="8"/>
      <c r="J802" s="2">
        <f t="shared" si="137"/>
        <v>0.53301067262347979</v>
      </c>
      <c r="K802" s="2">
        <f t="shared" si="138"/>
        <v>0.45371059816331594</v>
      </c>
      <c r="L802" s="2">
        <f t="shared" si="139"/>
        <v>1.8615040953090098E-3</v>
      </c>
      <c r="M802" s="2">
        <f t="shared" si="140"/>
        <v>1.1417225117895266E-2</v>
      </c>
      <c r="N802" s="1">
        <v>4295</v>
      </c>
      <c r="O802" s="1">
        <v>3656</v>
      </c>
      <c r="P802" s="1">
        <v>15</v>
      </c>
      <c r="Q802" s="1">
        <v>47</v>
      </c>
      <c r="R802" s="1"/>
      <c r="S802" s="1">
        <v>31</v>
      </c>
      <c r="T802" s="1"/>
      <c r="U802" s="1"/>
      <c r="V802" s="1"/>
      <c r="W802" s="1">
        <v>14</v>
      </c>
      <c r="X802" s="1"/>
      <c r="Y802" s="1"/>
      <c r="Z802" s="1"/>
      <c r="AA802" s="1"/>
      <c r="AB802" s="1"/>
      <c r="AG802" t="str">
        <f t="shared" si="145"/>
        <v>Grafton</v>
      </c>
      <c r="AH802" s="11" t="s">
        <v>3600</v>
      </c>
      <c r="AI802" s="11">
        <v>2</v>
      </c>
      <c r="AJ802" s="7">
        <v>217</v>
      </c>
      <c r="AL802" s="7" t="s">
        <v>5014</v>
      </c>
      <c r="AM802" t="s">
        <v>3950</v>
      </c>
      <c r="AN802" t="s">
        <v>5224</v>
      </c>
      <c r="AO802" t="s">
        <v>143</v>
      </c>
      <c r="AP802" t="str">
        <f t="shared" si="141"/>
        <v>25027</v>
      </c>
      <c r="AQ802" t="s">
        <v>2389</v>
      </c>
      <c r="AR802" t="str">
        <f t="shared" si="144"/>
        <v>2526430</v>
      </c>
      <c r="AS802" s="1">
        <v>23</v>
      </c>
      <c r="AT802" s="1">
        <v>4</v>
      </c>
      <c r="AV802">
        <v>23.27</v>
      </c>
      <c r="AW802">
        <v>0.53</v>
      </c>
      <c r="AX802">
        <v>22.74</v>
      </c>
    </row>
    <row r="803" spans="1:50" hidden="1" outlineLevel="1">
      <c r="A803" s="70" t="s">
        <v>1614</v>
      </c>
      <c r="B803" s="11" t="s">
        <v>1442</v>
      </c>
      <c r="C803" s="1">
        <f t="shared" si="135"/>
        <v>3341</v>
      </c>
      <c r="D803" s="7">
        <f>IF(N803&gt;0, RANK(N803,(N803:P803,Q803:AE803)),0)</f>
        <v>1</v>
      </c>
      <c r="E803" s="7">
        <f>IF(O803&gt;0,RANK(O803,(N803:P803,Q803:AE803)),0)</f>
        <v>2</v>
      </c>
      <c r="F803" s="7">
        <f t="shared" si="136"/>
        <v>6</v>
      </c>
      <c r="G803" s="1">
        <f t="shared" si="143"/>
        <v>489</v>
      </c>
      <c r="H803" s="2">
        <f t="shared" si="142"/>
        <v>0.14636336426219695</v>
      </c>
      <c r="I803" s="8"/>
      <c r="J803" s="2">
        <f t="shared" si="137"/>
        <v>0.56719545046393294</v>
      </c>
      <c r="K803" s="2">
        <f t="shared" si="138"/>
        <v>0.42083208620173601</v>
      </c>
      <c r="L803" s="2">
        <f t="shared" si="139"/>
        <v>1.7958695001496557E-3</v>
      </c>
      <c r="M803" s="2">
        <f t="shared" si="140"/>
        <v>1.0176593834181395E-2</v>
      </c>
      <c r="N803" s="1">
        <v>1895</v>
      </c>
      <c r="O803" s="1">
        <v>1406</v>
      </c>
      <c r="P803" s="1">
        <v>6</v>
      </c>
      <c r="Q803" s="1">
        <v>14</v>
      </c>
      <c r="R803" s="1"/>
      <c r="S803" s="1">
        <v>12</v>
      </c>
      <c r="T803" s="1"/>
      <c r="U803" s="1"/>
      <c r="V803" s="1"/>
      <c r="W803" s="1">
        <v>8</v>
      </c>
      <c r="X803" s="1"/>
      <c r="Y803" s="1"/>
      <c r="Z803" s="1"/>
      <c r="AA803" s="1"/>
      <c r="AB803" s="1"/>
      <c r="AG803" t="str">
        <f t="shared" si="145"/>
        <v>Granby</v>
      </c>
      <c r="AH803" t="s">
        <v>1569</v>
      </c>
      <c r="AI803">
        <v>1</v>
      </c>
      <c r="AJ803" s="7">
        <v>195</v>
      </c>
      <c r="AL803" s="7" t="s">
        <v>5014</v>
      </c>
      <c r="AM803" t="s">
        <v>4670</v>
      </c>
      <c r="AN803" t="s">
        <v>3970</v>
      </c>
      <c r="AO803" t="s">
        <v>1476</v>
      </c>
      <c r="AP803" t="str">
        <f t="shared" si="141"/>
        <v>25015</v>
      </c>
      <c r="AQ803" t="s">
        <v>2389</v>
      </c>
      <c r="AR803" t="str">
        <f t="shared" si="144"/>
        <v>2526535</v>
      </c>
      <c r="AS803" s="1">
        <v>3</v>
      </c>
      <c r="AT803" s="1">
        <v>1</v>
      </c>
      <c r="AV803">
        <v>28.07</v>
      </c>
      <c r="AW803">
        <v>0.2</v>
      </c>
      <c r="AX803">
        <v>27.86</v>
      </c>
    </row>
    <row r="804" spans="1:50" hidden="1" outlineLevel="1">
      <c r="A804" s="70" t="s">
        <v>3315</v>
      </c>
      <c r="B804" s="11" t="s">
        <v>1442</v>
      </c>
      <c r="C804" s="1">
        <f t="shared" si="135"/>
        <v>835</v>
      </c>
      <c r="D804" s="7">
        <f>IF(N804&gt;0, RANK(N804,(N804:P804,Q804:AE804)),0)</f>
        <v>2</v>
      </c>
      <c r="E804" s="7">
        <f>IF(O804&gt;0,RANK(O804,(N804:P804,Q804:AE804)),0)</f>
        <v>1</v>
      </c>
      <c r="F804" s="7">
        <f t="shared" si="136"/>
        <v>0</v>
      </c>
      <c r="G804" s="1">
        <f t="shared" si="143"/>
        <v>75</v>
      </c>
      <c r="H804" s="2">
        <f t="shared" si="142"/>
        <v>8.9820359281437126E-2</v>
      </c>
      <c r="I804" s="8"/>
      <c r="J804" s="2">
        <f t="shared" si="137"/>
        <v>0.44790419161676648</v>
      </c>
      <c r="K804" s="2">
        <f t="shared" si="138"/>
        <v>0.53772455089820359</v>
      </c>
      <c r="L804" s="2">
        <f t="shared" si="139"/>
        <v>0</v>
      </c>
      <c r="M804" s="2">
        <f t="shared" si="140"/>
        <v>1.4371257485029876E-2</v>
      </c>
      <c r="N804" s="1">
        <v>374</v>
      </c>
      <c r="O804" s="1">
        <v>449</v>
      </c>
      <c r="P804" s="1">
        <v>0</v>
      </c>
      <c r="Q804" s="1">
        <v>4</v>
      </c>
      <c r="R804" s="1"/>
      <c r="S804" s="1">
        <v>8</v>
      </c>
      <c r="T804" s="1"/>
      <c r="U804" s="1"/>
      <c r="V804" s="1"/>
      <c r="W804" s="1">
        <v>0</v>
      </c>
      <c r="X804" s="1"/>
      <c r="Y804" s="1"/>
      <c r="Z804" s="1"/>
      <c r="AA804" s="1"/>
      <c r="AB804" s="1"/>
      <c r="AG804" t="str">
        <f t="shared" si="145"/>
        <v>Granville</v>
      </c>
      <c r="AH804" t="s">
        <v>2897</v>
      </c>
      <c r="AI804">
        <v>1</v>
      </c>
      <c r="AJ804" s="7">
        <v>272</v>
      </c>
      <c r="AL804" s="7" t="s">
        <v>5014</v>
      </c>
      <c r="AM804" t="s">
        <v>3235</v>
      </c>
      <c r="AN804" t="s">
        <v>3970</v>
      </c>
      <c r="AO804" t="s">
        <v>663</v>
      </c>
      <c r="AP804" t="str">
        <f t="shared" si="141"/>
        <v>25013</v>
      </c>
      <c r="AQ804" t="s">
        <v>2389</v>
      </c>
      <c r="AR804" t="str">
        <f t="shared" si="144"/>
        <v>2526675</v>
      </c>
      <c r="AS804" s="1">
        <v>4</v>
      </c>
      <c r="AT804" s="1">
        <v>1</v>
      </c>
      <c r="AV804">
        <v>42.96</v>
      </c>
      <c r="AW804">
        <v>0.73</v>
      </c>
      <c r="AX804">
        <v>42.24</v>
      </c>
    </row>
    <row r="805" spans="1:50" hidden="1" outlineLevel="1">
      <c r="A805" s="70" t="s">
        <v>2423</v>
      </c>
      <c r="B805" s="11" t="s">
        <v>1442</v>
      </c>
      <c r="C805" s="1">
        <f t="shared" si="135"/>
        <v>3732</v>
      </c>
      <c r="D805" s="7">
        <f>IF(N805&gt;0, RANK(N805,(N805:P805,Q805:AE805)),0)</f>
        <v>1</v>
      </c>
      <c r="E805" s="7">
        <f>IF(O805&gt;0,RANK(O805,(N805:P805,Q805:AE805)),0)</f>
        <v>2</v>
      </c>
      <c r="F805" s="7">
        <f t="shared" si="136"/>
        <v>5</v>
      </c>
      <c r="G805" s="1">
        <f t="shared" si="143"/>
        <v>2206</v>
      </c>
      <c r="H805" s="2">
        <f t="shared" si="142"/>
        <v>0.59110396570203649</v>
      </c>
      <c r="I805" s="8"/>
      <c r="J805" s="2">
        <f t="shared" si="137"/>
        <v>0.78670953912111463</v>
      </c>
      <c r="K805" s="2">
        <f t="shared" si="138"/>
        <v>0.19560557341907825</v>
      </c>
      <c r="L805" s="2">
        <f t="shared" si="139"/>
        <v>2.9474812433011792E-3</v>
      </c>
      <c r="M805" s="2">
        <f t="shared" si="140"/>
        <v>1.473740621650594E-2</v>
      </c>
      <c r="N805" s="1">
        <v>2936</v>
      </c>
      <c r="O805" s="1">
        <v>730</v>
      </c>
      <c r="P805" s="1">
        <v>11</v>
      </c>
      <c r="Q805" s="1">
        <v>17</v>
      </c>
      <c r="R805" s="1"/>
      <c r="S805" s="1">
        <v>27</v>
      </c>
      <c r="T805" s="1"/>
      <c r="U805" s="1"/>
      <c r="V805" s="1"/>
      <c r="W805" s="1">
        <v>11</v>
      </c>
      <c r="X805" s="1"/>
      <c r="Y805" s="1"/>
      <c r="Z805" s="1"/>
      <c r="AA805" s="1"/>
      <c r="AB805" s="1"/>
      <c r="AG805" t="str">
        <f t="shared" si="145"/>
        <v>Great Barrington</v>
      </c>
      <c r="AH805" t="s">
        <v>3888</v>
      </c>
      <c r="AI805">
        <v>1</v>
      </c>
      <c r="AJ805" s="7">
        <v>215</v>
      </c>
      <c r="AL805" s="7" t="s">
        <v>5014</v>
      </c>
      <c r="AM805" t="s">
        <v>3989</v>
      </c>
      <c r="AN805" t="s">
        <v>3961</v>
      </c>
      <c r="AO805" t="s">
        <v>664</v>
      </c>
      <c r="AP805" t="str">
        <f t="shared" si="141"/>
        <v>25003</v>
      </c>
      <c r="AQ805" t="s">
        <v>2389</v>
      </c>
      <c r="AR805" t="str">
        <f t="shared" si="144"/>
        <v>2526815</v>
      </c>
      <c r="AS805" s="1">
        <v>23</v>
      </c>
      <c r="AT805" s="1">
        <v>4</v>
      </c>
      <c r="AV805">
        <v>45.7</v>
      </c>
      <c r="AW805">
        <v>0.51</v>
      </c>
      <c r="AX805">
        <v>45.18</v>
      </c>
    </row>
    <row r="806" spans="1:50" hidden="1" outlineLevel="1">
      <c r="A806" s="70" t="s">
        <v>2424</v>
      </c>
      <c r="B806" s="11" t="s">
        <v>1442</v>
      </c>
      <c r="C806" s="1">
        <f t="shared" si="135"/>
        <v>8501</v>
      </c>
      <c r="D806" s="7">
        <f>IF(N806&gt;0, RANK(N806,(N806:P806,Q806:AE806)),0)</f>
        <v>1</v>
      </c>
      <c r="E806" s="7">
        <f>IF(O806&gt;0,RANK(O806,(N806:P806,Q806:AE806)),0)</f>
        <v>2</v>
      </c>
      <c r="F806" s="7">
        <f t="shared" si="136"/>
        <v>5</v>
      </c>
      <c r="G806" s="1">
        <f t="shared" si="143"/>
        <v>3605</v>
      </c>
      <c r="H806" s="2">
        <f t="shared" si="142"/>
        <v>0.42406775673450181</v>
      </c>
      <c r="I806" s="8"/>
      <c r="J806" s="2">
        <f t="shared" si="137"/>
        <v>0.70274085401717445</v>
      </c>
      <c r="K806" s="2">
        <f t="shared" si="138"/>
        <v>0.27867309728267264</v>
      </c>
      <c r="L806" s="2">
        <f t="shared" si="139"/>
        <v>3.7642630278790731E-3</v>
      </c>
      <c r="M806" s="2">
        <f t="shared" si="140"/>
        <v>1.4821785672273829E-2</v>
      </c>
      <c r="N806" s="1">
        <v>5974</v>
      </c>
      <c r="O806" s="1">
        <v>2369</v>
      </c>
      <c r="P806" s="1">
        <v>32</v>
      </c>
      <c r="Q806" s="1">
        <v>48</v>
      </c>
      <c r="R806" s="1"/>
      <c r="S806" s="1">
        <v>70</v>
      </c>
      <c r="T806" s="1"/>
      <c r="U806" s="1"/>
      <c r="V806" s="1"/>
      <c r="W806" s="1">
        <v>8</v>
      </c>
      <c r="X806" s="1"/>
      <c r="Y806" s="1"/>
      <c r="Z806" s="1"/>
      <c r="AA806" s="1"/>
      <c r="AB806" s="1"/>
      <c r="AG806" t="str">
        <f t="shared" si="145"/>
        <v>Greenfield</v>
      </c>
      <c r="AH806" t="s">
        <v>3082</v>
      </c>
      <c r="AI806">
        <v>1</v>
      </c>
      <c r="AJ806" s="7">
        <v>50</v>
      </c>
      <c r="AL806" s="7" t="s">
        <v>5014</v>
      </c>
      <c r="AM806" t="s">
        <v>3234</v>
      </c>
      <c r="AN806" t="s">
        <v>4370</v>
      </c>
      <c r="AO806" t="s">
        <v>665</v>
      </c>
      <c r="AP806" t="str">
        <f t="shared" si="141"/>
        <v>25011</v>
      </c>
      <c r="AQ806" t="s">
        <v>4593</v>
      </c>
      <c r="AR806" t="str">
        <f t="shared" si="144"/>
        <v>2527025</v>
      </c>
      <c r="AS806" s="1">
        <v>66</v>
      </c>
      <c r="AT806" s="1">
        <v>9</v>
      </c>
      <c r="AV806">
        <v>21.92</v>
      </c>
      <c r="AW806">
        <v>0.19</v>
      </c>
      <c r="AX806">
        <v>21.73</v>
      </c>
    </row>
    <row r="807" spans="1:50" hidden="1" outlineLevel="1">
      <c r="A807" s="70" t="s">
        <v>1604</v>
      </c>
      <c r="B807" s="11" t="s">
        <v>1442</v>
      </c>
      <c r="C807" s="1">
        <f t="shared" si="135"/>
        <v>5810</v>
      </c>
      <c r="D807" s="7">
        <f>IF(N807&gt;0, RANK(N807,(N807:P807,Q807:AE807)),0)</f>
        <v>1</v>
      </c>
      <c r="E807" s="7">
        <f>IF(O807&gt;0,RANK(O807,(N807:P807,Q807:AE807)),0)</f>
        <v>2</v>
      </c>
      <c r="F807" s="7">
        <f t="shared" si="136"/>
        <v>4</v>
      </c>
      <c r="G807" s="1">
        <f t="shared" si="143"/>
        <v>622</v>
      </c>
      <c r="H807" s="2">
        <f t="shared" si="142"/>
        <v>0.10705679862306368</v>
      </c>
      <c r="I807" s="8"/>
      <c r="J807" s="2">
        <f t="shared" si="137"/>
        <v>0.54509466437177279</v>
      </c>
      <c r="K807" s="2">
        <f t="shared" si="138"/>
        <v>0.43803786574870912</v>
      </c>
      <c r="L807" s="2">
        <f t="shared" si="139"/>
        <v>4.3029259896729772E-3</v>
      </c>
      <c r="M807" s="2">
        <f t="shared" si="140"/>
        <v>1.2564543889845115E-2</v>
      </c>
      <c r="N807" s="1">
        <v>3167</v>
      </c>
      <c r="O807" s="1">
        <v>2545</v>
      </c>
      <c r="P807" s="1">
        <v>25</v>
      </c>
      <c r="Q807" s="1">
        <v>39</v>
      </c>
      <c r="R807" s="1"/>
      <c r="S807" s="1">
        <v>20</v>
      </c>
      <c r="T807" s="1"/>
      <c r="U807" s="1"/>
      <c r="V807" s="1"/>
      <c r="W807" s="1">
        <v>14</v>
      </c>
      <c r="X807" s="1"/>
      <c r="Y807" s="1"/>
      <c r="Z807" s="1"/>
      <c r="AA807" s="1"/>
      <c r="AB807" s="1"/>
      <c r="AG807" t="str">
        <f t="shared" si="145"/>
        <v>Groton</v>
      </c>
      <c r="AH807" t="s">
        <v>4409</v>
      </c>
      <c r="AI807">
        <v>5</v>
      </c>
      <c r="AJ807" s="7">
        <v>46</v>
      </c>
      <c r="AL807" s="7" t="s">
        <v>5014</v>
      </c>
      <c r="AM807" t="s">
        <v>4671</v>
      </c>
      <c r="AN807" t="s">
        <v>4202</v>
      </c>
      <c r="AO807" t="s">
        <v>1488</v>
      </c>
      <c r="AP807" t="str">
        <f t="shared" si="141"/>
        <v>25017</v>
      </c>
      <c r="AQ807" t="s">
        <v>2389</v>
      </c>
      <c r="AR807" t="str">
        <f t="shared" si="144"/>
        <v>2527480</v>
      </c>
      <c r="AS807" s="1">
        <v>41</v>
      </c>
      <c r="AT807" s="1">
        <v>3</v>
      </c>
      <c r="AV807">
        <v>33.71</v>
      </c>
      <c r="AW807">
        <v>0.94</v>
      </c>
      <c r="AX807">
        <v>32.770000000000003</v>
      </c>
    </row>
    <row r="808" spans="1:50" hidden="1" outlineLevel="1">
      <c r="A808" s="70" t="s">
        <v>2425</v>
      </c>
      <c r="B808" s="11" t="s">
        <v>1442</v>
      </c>
      <c r="C808" s="1">
        <f t="shared" si="135"/>
        <v>3594</v>
      </c>
      <c r="D808" s="7">
        <f>IF(N808&gt;0, RANK(N808,(N808:P808,Q808:AE808)),0)</f>
        <v>1</v>
      </c>
      <c r="E808" s="7">
        <f>IF(O808&gt;0,RANK(O808,(N808:P808,Q808:AE808)),0)</f>
        <v>2</v>
      </c>
      <c r="F808" s="7">
        <f t="shared" si="136"/>
        <v>6</v>
      </c>
      <c r="G808" s="1">
        <f t="shared" si="143"/>
        <v>27</v>
      </c>
      <c r="H808" s="2">
        <f t="shared" si="142"/>
        <v>7.5125208681135229E-3</v>
      </c>
      <c r="I808" s="8"/>
      <c r="J808" s="2">
        <f t="shared" si="137"/>
        <v>0.4958263772954925</v>
      </c>
      <c r="K808" s="2">
        <f t="shared" si="138"/>
        <v>0.48831385642737896</v>
      </c>
      <c r="L808" s="2">
        <f t="shared" si="139"/>
        <v>1.9476905954368391E-3</v>
      </c>
      <c r="M808" s="2">
        <f t="shared" si="140"/>
        <v>1.3912075681691701E-2</v>
      </c>
      <c r="N808" s="1">
        <v>1782</v>
      </c>
      <c r="O808" s="1">
        <v>1755</v>
      </c>
      <c r="P808" s="1">
        <v>7</v>
      </c>
      <c r="Q808" s="1">
        <v>20</v>
      </c>
      <c r="R808" s="1"/>
      <c r="S808" s="1">
        <v>15</v>
      </c>
      <c r="T808" s="1"/>
      <c r="U808" s="1"/>
      <c r="V808" s="1"/>
      <c r="W808" s="1">
        <v>15</v>
      </c>
      <c r="X808" s="1"/>
      <c r="Y808" s="1"/>
      <c r="Z808" s="1"/>
      <c r="AA808" s="1"/>
      <c r="AB808" s="1"/>
      <c r="AG808" t="str">
        <f t="shared" si="145"/>
        <v>Groveland</v>
      </c>
      <c r="AH808" t="s">
        <v>3273</v>
      </c>
      <c r="AI808">
        <v>6</v>
      </c>
      <c r="AJ808" s="7">
        <v>9</v>
      </c>
      <c r="AL808" s="7" t="s">
        <v>5014</v>
      </c>
      <c r="AM808" t="s">
        <v>3218</v>
      </c>
      <c r="AN808" t="s">
        <v>3961</v>
      </c>
      <c r="AO808" t="s">
        <v>1463</v>
      </c>
      <c r="AP808" t="str">
        <f t="shared" si="141"/>
        <v>25009</v>
      </c>
      <c r="AQ808" t="s">
        <v>2389</v>
      </c>
      <c r="AR808" t="str">
        <f t="shared" si="144"/>
        <v>2527620</v>
      </c>
      <c r="AS808" s="1">
        <v>0</v>
      </c>
      <c r="AT808" s="1">
        <v>1</v>
      </c>
      <c r="AV808">
        <v>9.41</v>
      </c>
      <c r="AW808">
        <v>0.47</v>
      </c>
      <c r="AX808">
        <v>8.94</v>
      </c>
    </row>
    <row r="809" spans="1:50" hidden="1" outlineLevel="1">
      <c r="A809" s="70" t="s">
        <v>2426</v>
      </c>
      <c r="B809" s="11" t="s">
        <v>1442</v>
      </c>
      <c r="C809" s="1">
        <f t="shared" si="135"/>
        <v>3070</v>
      </c>
      <c r="D809" s="7">
        <f>IF(N809&gt;0, RANK(N809,(N809:P809,Q809:AE809)),0)</f>
        <v>1</v>
      </c>
      <c r="E809" s="7">
        <f>IF(O809&gt;0,RANK(O809,(N809:P809,Q809:AE809)),0)</f>
        <v>2</v>
      </c>
      <c r="F809" s="7">
        <f t="shared" si="136"/>
        <v>0</v>
      </c>
      <c r="G809" s="1">
        <f t="shared" si="143"/>
        <v>1101</v>
      </c>
      <c r="H809" s="2">
        <f t="shared" si="142"/>
        <v>0.35863192182410425</v>
      </c>
      <c r="I809" s="8"/>
      <c r="J809" s="2">
        <f t="shared" si="137"/>
        <v>0.66905537459283393</v>
      </c>
      <c r="K809" s="2">
        <f t="shared" si="138"/>
        <v>0.31042345276872962</v>
      </c>
      <c r="L809" s="2">
        <f t="shared" si="139"/>
        <v>0</v>
      </c>
      <c r="M809" s="2">
        <f t="shared" si="140"/>
        <v>2.0521172638436447E-2</v>
      </c>
      <c r="N809" s="1">
        <v>2054</v>
      </c>
      <c r="O809" s="1">
        <v>953</v>
      </c>
      <c r="P809" s="1">
        <v>0</v>
      </c>
      <c r="Q809" s="1">
        <v>19</v>
      </c>
      <c r="R809" s="1"/>
      <c r="S809" s="1">
        <v>25</v>
      </c>
      <c r="T809" s="1"/>
      <c r="U809" s="1"/>
      <c r="V809" s="1"/>
      <c r="W809" s="1">
        <v>19</v>
      </c>
      <c r="X809" s="1"/>
      <c r="Y809" s="1"/>
      <c r="Z809" s="1"/>
      <c r="AA809" s="1"/>
      <c r="AB809" s="1"/>
      <c r="AG809" t="str">
        <f t="shared" si="145"/>
        <v>Hadley</v>
      </c>
      <c r="AH809" t="s">
        <v>1569</v>
      </c>
      <c r="AI809">
        <v>2</v>
      </c>
      <c r="AJ809" s="7">
        <v>143</v>
      </c>
      <c r="AL809" s="7" t="s">
        <v>5014</v>
      </c>
      <c r="AM809" t="s">
        <v>4670</v>
      </c>
      <c r="AN809" t="s">
        <v>737</v>
      </c>
      <c r="AO809" t="s">
        <v>2087</v>
      </c>
      <c r="AP809" t="str">
        <f t="shared" si="141"/>
        <v>25015</v>
      </c>
      <c r="AQ809" t="s">
        <v>2389</v>
      </c>
      <c r="AR809" t="str">
        <f t="shared" si="144"/>
        <v>2527690</v>
      </c>
      <c r="AS809" s="1">
        <v>15</v>
      </c>
      <c r="AT809" s="1">
        <v>1</v>
      </c>
      <c r="AV809">
        <v>24.72</v>
      </c>
      <c r="AW809">
        <v>1.42</v>
      </c>
      <c r="AX809">
        <v>23.31</v>
      </c>
    </row>
    <row r="810" spans="1:50" hidden="1" outlineLevel="1">
      <c r="A810" s="70" t="s">
        <v>2847</v>
      </c>
      <c r="B810" s="11" t="s">
        <v>1442</v>
      </c>
      <c r="C810" s="1">
        <f t="shared" si="135"/>
        <v>3827</v>
      </c>
      <c r="D810" s="7">
        <f>IF(N810&gt;0, RANK(N810,(N810:P810,Q810:AE810)),0)</f>
        <v>1</v>
      </c>
      <c r="E810" s="7">
        <f>IF(O810&gt;0,RANK(O810,(N810:P810,Q810:AE810)),0)</f>
        <v>2</v>
      </c>
      <c r="F810" s="7">
        <f t="shared" si="136"/>
        <v>5</v>
      </c>
      <c r="G810" s="1">
        <f t="shared" si="143"/>
        <v>1</v>
      </c>
      <c r="H810" s="2">
        <f t="shared" si="142"/>
        <v>2.6130128037627382E-4</v>
      </c>
      <c r="I810" s="8"/>
      <c r="J810" s="2">
        <f t="shared" si="137"/>
        <v>0.49490462503266264</v>
      </c>
      <c r="K810" s="2">
        <f t="shared" si="138"/>
        <v>0.49464332375228637</v>
      </c>
      <c r="L810" s="2">
        <f t="shared" si="139"/>
        <v>1.567807682257643E-3</v>
      </c>
      <c r="M810" s="2">
        <f t="shared" si="140"/>
        <v>8.8842435327933511E-3</v>
      </c>
      <c r="N810" s="1">
        <v>1894</v>
      </c>
      <c r="O810" s="1">
        <v>1893</v>
      </c>
      <c r="P810" s="1">
        <v>6</v>
      </c>
      <c r="Q810" s="1">
        <v>20</v>
      </c>
      <c r="R810" s="1"/>
      <c r="S810" s="1">
        <v>8</v>
      </c>
      <c r="T810" s="1"/>
      <c r="U810" s="1"/>
      <c r="V810" s="1"/>
      <c r="W810" s="1">
        <v>6</v>
      </c>
      <c r="X810" s="1"/>
      <c r="Y810" s="1"/>
      <c r="Z810" s="1"/>
      <c r="AA810" s="1"/>
      <c r="AB810" s="1"/>
      <c r="AG810" t="str">
        <f t="shared" si="145"/>
        <v>Halifax</v>
      </c>
      <c r="AH810" t="s">
        <v>4072</v>
      </c>
      <c r="AI810">
        <v>4</v>
      </c>
      <c r="AJ810" s="7">
        <v>302</v>
      </c>
      <c r="AL810" s="7" t="s">
        <v>5014</v>
      </c>
      <c r="AM810" t="s">
        <v>4351</v>
      </c>
      <c r="AN810" t="s">
        <v>3970</v>
      </c>
      <c r="AO810" t="s">
        <v>2140</v>
      </c>
      <c r="AP810" t="str">
        <f t="shared" si="141"/>
        <v>25023</v>
      </c>
      <c r="AQ810" t="s">
        <v>2389</v>
      </c>
      <c r="AR810" t="str">
        <f t="shared" si="144"/>
        <v>2527795</v>
      </c>
      <c r="AS810" s="1">
        <v>6</v>
      </c>
      <c r="AT810" s="1">
        <v>2</v>
      </c>
      <c r="AV810">
        <v>17.329999999999998</v>
      </c>
      <c r="AW810">
        <v>1.18</v>
      </c>
      <c r="AX810">
        <v>16.149999999999999</v>
      </c>
    </row>
    <row r="811" spans="1:50" hidden="1" outlineLevel="1">
      <c r="A811" s="70" t="s">
        <v>3151</v>
      </c>
      <c r="B811" s="11" t="s">
        <v>1442</v>
      </c>
      <c r="C811" s="1">
        <f t="shared" si="135"/>
        <v>4575</v>
      </c>
      <c r="D811" s="7">
        <f>IF(N811&gt;0, RANK(N811,(N811:P811,Q811:AE811)),0)</f>
        <v>2</v>
      </c>
      <c r="E811" s="7">
        <f>IF(O811&gt;0,RANK(O811,(N811:P811,Q811:AE811)),0)</f>
        <v>1</v>
      </c>
      <c r="F811" s="7">
        <f t="shared" si="136"/>
        <v>0</v>
      </c>
      <c r="G811" s="1">
        <f t="shared" si="143"/>
        <v>261</v>
      </c>
      <c r="H811" s="2">
        <f t="shared" si="142"/>
        <v>5.7049180327868855E-2</v>
      </c>
      <c r="I811" s="8"/>
      <c r="J811" s="2">
        <f t="shared" si="137"/>
        <v>0.4633879781420765</v>
      </c>
      <c r="K811" s="2">
        <f t="shared" si="138"/>
        <v>0.52043715846994532</v>
      </c>
      <c r="L811" s="2">
        <f t="shared" si="139"/>
        <v>0</v>
      </c>
      <c r="M811" s="2">
        <f t="shared" si="140"/>
        <v>1.6174863387978244E-2</v>
      </c>
      <c r="N811" s="1">
        <v>2120</v>
      </c>
      <c r="O811" s="1">
        <v>2381</v>
      </c>
      <c r="P811" s="1">
        <v>0</v>
      </c>
      <c r="Q811" s="1">
        <v>35</v>
      </c>
      <c r="R811" s="1"/>
      <c r="S811" s="1">
        <v>18</v>
      </c>
      <c r="T811" s="1"/>
      <c r="U811" s="1"/>
      <c r="V811" s="1"/>
      <c r="W811" s="1">
        <v>21</v>
      </c>
      <c r="X811" s="1"/>
      <c r="Y811" s="1"/>
      <c r="Z811" s="1"/>
      <c r="AA811" s="1"/>
      <c r="AB811" s="1"/>
      <c r="AG811" t="str">
        <f t="shared" si="145"/>
        <v>Hamilton</v>
      </c>
      <c r="AH811" t="s">
        <v>3273</v>
      </c>
      <c r="AI811">
        <v>6</v>
      </c>
      <c r="AJ811" s="7">
        <v>48</v>
      </c>
      <c r="AL811" s="7" t="s">
        <v>5014</v>
      </c>
      <c r="AM811" t="s">
        <v>3218</v>
      </c>
      <c r="AN811" t="s">
        <v>4370</v>
      </c>
      <c r="AO811" t="s">
        <v>1848</v>
      </c>
      <c r="AP811" t="str">
        <f t="shared" si="141"/>
        <v>25009</v>
      </c>
      <c r="AQ811" t="s">
        <v>2389</v>
      </c>
      <c r="AR811" t="str">
        <f t="shared" si="144"/>
        <v>2527900</v>
      </c>
      <c r="AS811" s="1">
        <v>20</v>
      </c>
      <c r="AT811" s="1">
        <v>3</v>
      </c>
      <c r="AV811">
        <v>14.94</v>
      </c>
      <c r="AW811">
        <v>0.34</v>
      </c>
      <c r="AX811">
        <v>14.6</v>
      </c>
    </row>
    <row r="812" spans="1:50" hidden="1" outlineLevel="1">
      <c r="A812" s="70" t="s">
        <v>2897</v>
      </c>
      <c r="B812" s="11" t="s">
        <v>1442</v>
      </c>
      <c r="C812" s="1">
        <f t="shared" si="135"/>
        <v>2834</v>
      </c>
      <c r="D812" s="7">
        <f>IF(N812&gt;0, RANK(N812,(N812:P812,Q812:AE812)),0)</f>
        <v>2</v>
      </c>
      <c r="E812" s="7">
        <f>IF(O812&gt;0,RANK(O812,(N812:P812,Q812:AE812)),0)</f>
        <v>1</v>
      </c>
      <c r="F812" s="7">
        <f t="shared" si="136"/>
        <v>5</v>
      </c>
      <c r="G812" s="1">
        <f t="shared" si="143"/>
        <v>42</v>
      </c>
      <c r="H812" s="2">
        <f t="shared" si="142"/>
        <v>1.4820042342978124E-2</v>
      </c>
      <c r="I812" s="8"/>
      <c r="J812" s="2">
        <f t="shared" si="137"/>
        <v>0.48659139026111503</v>
      </c>
      <c r="K812" s="2">
        <f t="shared" si="138"/>
        <v>0.50141143260409315</v>
      </c>
      <c r="L812" s="2">
        <f t="shared" si="139"/>
        <v>7.0571630204657732E-4</v>
      </c>
      <c r="M812" s="2">
        <f t="shared" si="140"/>
        <v>1.1291460832745293E-2</v>
      </c>
      <c r="N812" s="1">
        <v>1379</v>
      </c>
      <c r="O812" s="1">
        <v>1421</v>
      </c>
      <c r="P812" s="1">
        <v>2</v>
      </c>
      <c r="Q812" s="1">
        <v>15</v>
      </c>
      <c r="R812" s="1"/>
      <c r="S812" s="1">
        <v>15</v>
      </c>
      <c r="T812" s="1"/>
      <c r="U812" s="1"/>
      <c r="V812" s="1"/>
      <c r="W812" s="1">
        <v>2</v>
      </c>
      <c r="X812" s="1"/>
      <c r="Y812" s="1"/>
      <c r="Z812" s="1"/>
      <c r="AA812" s="1"/>
      <c r="AB812" s="1"/>
      <c r="AG812" t="str">
        <f t="shared" si="145"/>
        <v>Hampden</v>
      </c>
      <c r="AH812" t="s">
        <v>2897</v>
      </c>
      <c r="AI812">
        <v>2</v>
      </c>
      <c r="AJ812" s="7">
        <v>280</v>
      </c>
      <c r="AL812" s="7" t="s">
        <v>5014</v>
      </c>
      <c r="AM812" t="s">
        <v>3235</v>
      </c>
      <c r="AN812" t="s">
        <v>737</v>
      </c>
      <c r="AO812" t="s">
        <v>1849</v>
      </c>
      <c r="AP812" t="str">
        <f t="shared" si="141"/>
        <v>25013</v>
      </c>
      <c r="AQ812" t="s">
        <v>2389</v>
      </c>
      <c r="AR812" t="str">
        <f t="shared" si="144"/>
        <v>2528075</v>
      </c>
      <c r="AS812" s="1">
        <v>14</v>
      </c>
      <c r="AT812" s="1">
        <v>1</v>
      </c>
      <c r="AV812">
        <v>19.649999999999999</v>
      </c>
      <c r="AW812">
        <v>0.01</v>
      </c>
      <c r="AX812">
        <v>19.64</v>
      </c>
    </row>
    <row r="813" spans="1:50" hidden="1" outlineLevel="1">
      <c r="A813" s="70" t="s">
        <v>5079</v>
      </c>
      <c r="B813" s="11" t="s">
        <v>1442</v>
      </c>
      <c r="C813" s="1">
        <f t="shared" si="135"/>
        <v>397</v>
      </c>
      <c r="D813" s="7">
        <f>IF(N813&gt;0, RANK(N813,(N813:P813,Q813:AE813)),0)</f>
        <v>1</v>
      </c>
      <c r="E813" s="7">
        <f>IF(O813&gt;0,RANK(O813,(N813:P813,Q813:AE813)),0)</f>
        <v>2</v>
      </c>
      <c r="F813" s="7">
        <f t="shared" si="136"/>
        <v>0</v>
      </c>
      <c r="G813" s="1">
        <f t="shared" si="143"/>
        <v>108</v>
      </c>
      <c r="H813" s="2">
        <f t="shared" si="142"/>
        <v>0.27204030226700254</v>
      </c>
      <c r="I813" s="8"/>
      <c r="J813" s="2">
        <f t="shared" si="137"/>
        <v>0.63224181360201515</v>
      </c>
      <c r="K813" s="2">
        <f t="shared" si="138"/>
        <v>0.3602015113350126</v>
      </c>
      <c r="L813" s="2">
        <f t="shared" si="139"/>
        <v>0</v>
      </c>
      <c r="M813" s="2">
        <f t="shared" si="140"/>
        <v>7.5566750629722512E-3</v>
      </c>
      <c r="N813" s="1">
        <v>251</v>
      </c>
      <c r="O813" s="1">
        <v>143</v>
      </c>
      <c r="P813" s="1">
        <v>0</v>
      </c>
      <c r="Q813" s="1">
        <v>1</v>
      </c>
      <c r="R813" s="1"/>
      <c r="S813" s="1">
        <v>2</v>
      </c>
      <c r="T813" s="1"/>
      <c r="U813" s="1"/>
      <c r="V813" s="1"/>
      <c r="W813" s="1">
        <v>0</v>
      </c>
      <c r="X813" s="1"/>
      <c r="Y813" s="1"/>
      <c r="Z813" s="1"/>
      <c r="AA813" s="1"/>
      <c r="AB813" s="1"/>
      <c r="AG813" t="str">
        <f t="shared" si="145"/>
        <v>Hancock</v>
      </c>
      <c r="AH813" t="s">
        <v>3888</v>
      </c>
      <c r="AI813">
        <v>1</v>
      </c>
      <c r="AJ813" s="7">
        <v>61</v>
      </c>
      <c r="AL813" s="7" t="s">
        <v>5014</v>
      </c>
      <c r="AM813" t="s">
        <v>3989</v>
      </c>
      <c r="AN813" t="s">
        <v>4370</v>
      </c>
      <c r="AO813" t="s">
        <v>1466</v>
      </c>
      <c r="AP813" t="str">
        <f t="shared" si="141"/>
        <v>25003</v>
      </c>
      <c r="AQ813" t="s">
        <v>2389</v>
      </c>
      <c r="AR813" t="str">
        <f t="shared" si="144"/>
        <v>2528180</v>
      </c>
      <c r="AS813" s="1">
        <v>2</v>
      </c>
      <c r="AT813" s="1">
        <v>1</v>
      </c>
      <c r="AV813">
        <v>35.76</v>
      </c>
      <c r="AW813">
        <v>0.03</v>
      </c>
      <c r="AX813">
        <v>35.729999999999997</v>
      </c>
    </row>
    <row r="814" spans="1:50" hidden="1" outlineLevel="1">
      <c r="A814" s="70" t="s">
        <v>4681</v>
      </c>
      <c r="B814" s="11" t="s">
        <v>1442</v>
      </c>
      <c r="C814" s="1">
        <f t="shared" si="135"/>
        <v>7602</v>
      </c>
      <c r="D814" s="7">
        <f>IF(N814&gt;0, RANK(N814,(N814:P814,Q814:AE814)),0)</f>
        <v>2</v>
      </c>
      <c r="E814" s="7">
        <f>IF(O814&gt;0,RANK(O814,(N814:P814,Q814:AE814)),0)</f>
        <v>1</v>
      </c>
      <c r="F814" s="7">
        <f t="shared" si="136"/>
        <v>4</v>
      </c>
      <c r="G814" s="1">
        <f t="shared" si="143"/>
        <v>402</v>
      </c>
      <c r="H814" s="2">
        <f t="shared" si="142"/>
        <v>5.288082083662194E-2</v>
      </c>
      <c r="I814" s="8"/>
      <c r="J814" s="2">
        <f t="shared" si="137"/>
        <v>0.46908708234675084</v>
      </c>
      <c r="K814" s="2">
        <f t="shared" si="138"/>
        <v>0.52196790318337283</v>
      </c>
      <c r="L814" s="2">
        <f t="shared" si="139"/>
        <v>2.3677979479084454E-3</v>
      </c>
      <c r="M814" s="2">
        <f t="shared" si="140"/>
        <v>6.5772165219679431E-3</v>
      </c>
      <c r="N814" s="1">
        <v>3566</v>
      </c>
      <c r="O814" s="1">
        <v>3968</v>
      </c>
      <c r="P814" s="1">
        <v>18</v>
      </c>
      <c r="Q814" s="1">
        <v>34</v>
      </c>
      <c r="R814" s="1"/>
      <c r="S814" s="1">
        <v>16</v>
      </c>
      <c r="T814" s="1"/>
      <c r="U814" s="1"/>
      <c r="V814" s="1"/>
      <c r="W814" s="1">
        <v>0</v>
      </c>
      <c r="X814" s="1"/>
      <c r="Y814" s="1"/>
      <c r="Z814" s="1"/>
      <c r="AA814" s="1"/>
      <c r="AB814" s="1"/>
      <c r="AG814" t="str">
        <f t="shared" si="145"/>
        <v>Hanover</v>
      </c>
      <c r="AH814" t="s">
        <v>4072</v>
      </c>
      <c r="AI814">
        <v>10</v>
      </c>
      <c r="AJ814" s="7">
        <v>263</v>
      </c>
      <c r="AL814" s="7" t="s">
        <v>5014</v>
      </c>
      <c r="AM814" t="s">
        <v>4351</v>
      </c>
      <c r="AN814" t="s">
        <v>737</v>
      </c>
      <c r="AO814" t="s">
        <v>1783</v>
      </c>
      <c r="AP814" t="str">
        <f t="shared" si="141"/>
        <v>25023</v>
      </c>
      <c r="AQ814" t="s">
        <v>2389</v>
      </c>
      <c r="AR814" t="str">
        <f t="shared" si="144"/>
        <v>2528285</v>
      </c>
      <c r="AS814" s="1">
        <v>20</v>
      </c>
      <c r="AT814" s="1">
        <v>4</v>
      </c>
      <c r="AV814">
        <v>15.72</v>
      </c>
      <c r="AW814">
        <v>0.11</v>
      </c>
      <c r="AX814">
        <v>15.61</v>
      </c>
    </row>
    <row r="815" spans="1:50" hidden="1" outlineLevel="1">
      <c r="A815" s="70" t="s">
        <v>1420</v>
      </c>
      <c r="B815" s="11" t="s">
        <v>1442</v>
      </c>
      <c r="C815" s="1">
        <f t="shared" si="135"/>
        <v>5152</v>
      </c>
      <c r="D815" s="7">
        <f>IF(N815&gt;0, RANK(N815,(N815:P815,Q815:AE815)),0)</f>
        <v>1</v>
      </c>
      <c r="E815" s="7">
        <f>IF(O815&gt;0,RANK(O815,(N815:P815,Q815:AE815)),0)</f>
        <v>2</v>
      </c>
      <c r="F815" s="7">
        <f t="shared" si="136"/>
        <v>0</v>
      </c>
      <c r="G815" s="1">
        <f t="shared" si="143"/>
        <v>34</v>
      </c>
      <c r="H815" s="2">
        <f t="shared" si="142"/>
        <v>6.599378881987578E-3</v>
      </c>
      <c r="I815" s="8"/>
      <c r="J815" s="2">
        <f t="shared" si="137"/>
        <v>0.49883540372670809</v>
      </c>
      <c r="K815" s="2">
        <f t="shared" si="138"/>
        <v>0.49223602484472051</v>
      </c>
      <c r="L815" s="2">
        <f t="shared" si="139"/>
        <v>0</v>
      </c>
      <c r="M815" s="2">
        <f t="shared" si="140"/>
        <v>8.9285714285713969E-3</v>
      </c>
      <c r="N815" s="1">
        <v>2570</v>
      </c>
      <c r="O815" s="1">
        <v>2536</v>
      </c>
      <c r="P815" s="1">
        <v>0</v>
      </c>
      <c r="Q815" s="1">
        <v>19</v>
      </c>
      <c r="R815" s="1"/>
      <c r="S815" s="1">
        <v>14</v>
      </c>
      <c r="T815" s="1"/>
      <c r="U815" s="1"/>
      <c r="V815" s="1"/>
      <c r="W815" s="1">
        <v>13</v>
      </c>
      <c r="X815" s="1"/>
      <c r="Y815" s="1"/>
      <c r="Z815" s="1"/>
      <c r="AA815" s="1"/>
      <c r="AB815" s="1"/>
      <c r="AG815" t="str">
        <f t="shared" si="145"/>
        <v>Hanson</v>
      </c>
      <c r="AH815" t="s">
        <v>4072</v>
      </c>
      <c r="AI815">
        <v>0</v>
      </c>
      <c r="AJ815" s="7">
        <v>285</v>
      </c>
      <c r="AL815" s="7" t="s">
        <v>5014</v>
      </c>
      <c r="AM815" t="s">
        <v>4351</v>
      </c>
      <c r="AN815" t="s">
        <v>3961</v>
      </c>
      <c r="AO815" t="s">
        <v>1464</v>
      </c>
      <c r="AP815" t="str">
        <f t="shared" si="141"/>
        <v>25023</v>
      </c>
      <c r="AQ815" t="s">
        <v>2389</v>
      </c>
      <c r="AR815" t="str">
        <f t="shared" si="144"/>
        <v>2528495</v>
      </c>
      <c r="AS815" s="1">
        <v>22</v>
      </c>
      <c r="AT815" s="1">
        <v>3</v>
      </c>
      <c r="AV815">
        <v>15.67</v>
      </c>
      <c r="AW815">
        <v>0.66</v>
      </c>
      <c r="AX815">
        <v>15.01</v>
      </c>
    </row>
    <row r="816" spans="1:50" hidden="1" outlineLevel="1">
      <c r="A816" s="70" t="s">
        <v>2131</v>
      </c>
      <c r="B816" s="11" t="s">
        <v>1442</v>
      </c>
      <c r="C816" s="1">
        <f t="shared" si="135"/>
        <v>1347</v>
      </c>
      <c r="D816" s="7">
        <f>IF(N816&gt;0, RANK(N816,(N816:P816,Q816:AE816)),0)</f>
        <v>1</v>
      </c>
      <c r="E816" s="7">
        <f>IF(O816&gt;0,RANK(O816,(N816:P816,Q816:AE816)),0)</f>
        <v>2</v>
      </c>
      <c r="F816" s="7">
        <f t="shared" si="136"/>
        <v>0</v>
      </c>
      <c r="G816" s="1">
        <f t="shared" si="143"/>
        <v>229</v>
      </c>
      <c r="H816" s="2">
        <f t="shared" si="142"/>
        <v>0.170007423904974</v>
      </c>
      <c r="I816" s="8"/>
      <c r="J816" s="2">
        <f t="shared" si="137"/>
        <v>0.57757980697847067</v>
      </c>
      <c r="K816" s="2">
        <f t="shared" si="138"/>
        <v>0.40757238307349664</v>
      </c>
      <c r="L816" s="2">
        <f t="shared" si="139"/>
        <v>0</v>
      </c>
      <c r="M816" s="2">
        <f t="shared" si="140"/>
        <v>1.4847809948032697E-2</v>
      </c>
      <c r="N816" s="1">
        <v>778</v>
      </c>
      <c r="O816" s="1">
        <v>549</v>
      </c>
      <c r="P816" s="1">
        <v>0</v>
      </c>
      <c r="Q816" s="1">
        <v>13</v>
      </c>
      <c r="R816" s="1"/>
      <c r="S816" s="1">
        <v>6</v>
      </c>
      <c r="T816" s="1"/>
      <c r="U816" s="1"/>
      <c r="V816" s="1"/>
      <c r="W816" s="1">
        <v>1</v>
      </c>
      <c r="X816" s="1"/>
      <c r="Y816" s="1"/>
      <c r="Z816" s="1"/>
      <c r="AA816" s="1"/>
      <c r="AB816" s="1"/>
      <c r="AG816" t="str">
        <f t="shared" si="145"/>
        <v>Hardwick</v>
      </c>
      <c r="AH816" s="11" t="s">
        <v>3600</v>
      </c>
      <c r="AI816" s="11">
        <v>1</v>
      </c>
      <c r="AJ816" s="7">
        <v>151</v>
      </c>
      <c r="AL816" s="7" t="s">
        <v>5014</v>
      </c>
      <c r="AM816" t="s">
        <v>3950</v>
      </c>
      <c r="AN816" t="s">
        <v>4264</v>
      </c>
      <c r="AO816" t="s">
        <v>1465</v>
      </c>
      <c r="AP816" t="str">
        <f t="shared" si="141"/>
        <v>25027</v>
      </c>
      <c r="AQ816" t="s">
        <v>2389</v>
      </c>
      <c r="AR816" t="str">
        <f t="shared" si="144"/>
        <v>2528740</v>
      </c>
      <c r="AS816" s="1">
        <v>6</v>
      </c>
      <c r="AT816" s="1">
        <v>1</v>
      </c>
      <c r="AV816">
        <v>40.840000000000003</v>
      </c>
      <c r="AW816">
        <v>2.25</v>
      </c>
      <c r="AX816">
        <v>38.590000000000003</v>
      </c>
    </row>
    <row r="817" spans="1:50" hidden="1" outlineLevel="1">
      <c r="A817" s="70" t="s">
        <v>3011</v>
      </c>
      <c r="B817" s="11" t="s">
        <v>1442</v>
      </c>
      <c r="C817" s="1">
        <f t="shared" si="135"/>
        <v>3383</v>
      </c>
      <c r="D817" s="7">
        <f>IF(N817&gt;0, RANK(N817,(N817:P817,Q817:AE817)),0)</f>
        <v>1</v>
      </c>
      <c r="E817" s="7">
        <f>IF(O817&gt;0,RANK(O817,(N817:P817,Q817:AE817)),0)</f>
        <v>2</v>
      </c>
      <c r="F817" s="7">
        <f t="shared" si="136"/>
        <v>5</v>
      </c>
      <c r="G817" s="1">
        <f t="shared" si="143"/>
        <v>880</v>
      </c>
      <c r="H817" s="2">
        <f t="shared" si="142"/>
        <v>0.26012415016257762</v>
      </c>
      <c r="I817" s="8"/>
      <c r="J817" s="2">
        <f t="shared" si="137"/>
        <v>0.61661247413538278</v>
      </c>
      <c r="K817" s="2">
        <f t="shared" si="138"/>
        <v>0.35648832397280522</v>
      </c>
      <c r="L817" s="2">
        <f t="shared" si="139"/>
        <v>3.5471475022169673E-3</v>
      </c>
      <c r="M817" s="2">
        <f t="shared" si="140"/>
        <v>2.335205438959503E-2</v>
      </c>
      <c r="N817" s="1">
        <v>2086</v>
      </c>
      <c r="O817" s="1">
        <v>1206</v>
      </c>
      <c r="P817" s="1">
        <v>12</v>
      </c>
      <c r="Q817" s="1">
        <v>36</v>
      </c>
      <c r="R817" s="1"/>
      <c r="S817" s="1">
        <v>9</v>
      </c>
      <c r="T817" s="1"/>
      <c r="U817" s="1"/>
      <c r="V817" s="1"/>
      <c r="W817" s="1">
        <v>34</v>
      </c>
      <c r="X817" s="1"/>
      <c r="Y817" s="1"/>
      <c r="Z817" s="1"/>
      <c r="AA817" s="1"/>
      <c r="AB817" s="1"/>
      <c r="AG817" t="str">
        <f t="shared" si="145"/>
        <v>Harvard</v>
      </c>
      <c r="AH817" s="11" t="s">
        <v>3600</v>
      </c>
      <c r="AI817" s="11">
        <v>5</v>
      </c>
      <c r="AJ817" s="7">
        <v>92</v>
      </c>
      <c r="AL817" s="7" t="s">
        <v>5014</v>
      </c>
      <c r="AM817" t="s">
        <v>3950</v>
      </c>
      <c r="AN817" t="s">
        <v>4202</v>
      </c>
      <c r="AO817" t="s">
        <v>516</v>
      </c>
      <c r="AP817" t="str">
        <f t="shared" si="141"/>
        <v>25027</v>
      </c>
      <c r="AQ817" t="s">
        <v>2389</v>
      </c>
      <c r="AR817" t="str">
        <f t="shared" si="144"/>
        <v>2528950</v>
      </c>
      <c r="AS817" s="1">
        <v>22</v>
      </c>
      <c r="AT817" s="1">
        <v>1</v>
      </c>
      <c r="AV817">
        <v>26.97</v>
      </c>
      <c r="AW817">
        <v>0.61</v>
      </c>
      <c r="AX817">
        <v>26.36</v>
      </c>
    </row>
    <row r="818" spans="1:50" hidden="1" outlineLevel="1">
      <c r="A818" s="70" t="s">
        <v>2045</v>
      </c>
      <c r="B818" s="11" t="s">
        <v>1442</v>
      </c>
      <c r="C818" s="1">
        <f t="shared" si="135"/>
        <v>8128</v>
      </c>
      <c r="D818" s="7">
        <f>IF(N818&gt;0, RANK(N818,(N818:P818,Q818:AE818)),0)</f>
        <v>1</v>
      </c>
      <c r="E818" s="7">
        <f>IF(O818&gt;0,RANK(O818,(N818:P818,Q818:AE818)),0)</f>
        <v>2</v>
      </c>
      <c r="F818" s="7">
        <f t="shared" si="136"/>
        <v>5</v>
      </c>
      <c r="G818" s="1">
        <f t="shared" si="143"/>
        <v>643</v>
      </c>
      <c r="H818" s="2">
        <f t="shared" si="142"/>
        <v>7.9109251968503935E-2</v>
      </c>
      <c r="I818" s="8"/>
      <c r="J818" s="2">
        <f t="shared" si="137"/>
        <v>0.53309547244094491</v>
      </c>
      <c r="K818" s="2">
        <f t="shared" si="138"/>
        <v>0.45398622047244097</v>
      </c>
      <c r="L818" s="2">
        <f t="shared" si="139"/>
        <v>3.1988188976377952E-3</v>
      </c>
      <c r="M818" s="2">
        <f t="shared" si="140"/>
        <v>9.7194881889763277E-3</v>
      </c>
      <c r="N818" s="1">
        <v>4333</v>
      </c>
      <c r="O818" s="1">
        <v>3690</v>
      </c>
      <c r="P818" s="1">
        <v>26</v>
      </c>
      <c r="Q818" s="1">
        <v>38</v>
      </c>
      <c r="R818" s="1"/>
      <c r="S818" s="1">
        <v>31</v>
      </c>
      <c r="T818" s="1"/>
      <c r="U818" s="1"/>
      <c r="V818" s="1"/>
      <c r="W818" s="1">
        <v>10</v>
      </c>
      <c r="X818" s="1"/>
      <c r="Y818" s="1"/>
      <c r="Z818" s="1"/>
      <c r="AA818" s="1"/>
      <c r="AB818" s="1"/>
      <c r="AG818" t="str">
        <f t="shared" si="145"/>
        <v>Harwich</v>
      </c>
      <c r="AH818" t="s">
        <v>2918</v>
      </c>
      <c r="AI818">
        <v>10</v>
      </c>
      <c r="AJ818" s="7">
        <v>338</v>
      </c>
      <c r="AL818" s="7" t="s">
        <v>5014</v>
      </c>
      <c r="AM818" t="s">
        <v>3988</v>
      </c>
      <c r="AN818" t="s">
        <v>737</v>
      </c>
      <c r="AO818" t="s">
        <v>517</v>
      </c>
      <c r="AP818" t="str">
        <f t="shared" si="141"/>
        <v>25001</v>
      </c>
      <c r="AQ818" t="s">
        <v>2389</v>
      </c>
      <c r="AR818" t="str">
        <f t="shared" si="144"/>
        <v>2529020</v>
      </c>
      <c r="AS818" s="1">
        <v>102</v>
      </c>
      <c r="AT818" s="1">
        <v>4</v>
      </c>
      <c r="AV818">
        <v>33.15</v>
      </c>
      <c r="AW818">
        <v>12.11</v>
      </c>
      <c r="AX818">
        <v>21.04</v>
      </c>
    </row>
    <row r="819" spans="1:50" hidden="1" outlineLevel="1">
      <c r="A819" s="70" t="s">
        <v>2046</v>
      </c>
      <c r="B819" s="11" t="s">
        <v>1442</v>
      </c>
      <c r="C819" s="1">
        <f t="shared" si="135"/>
        <v>2086</v>
      </c>
      <c r="D819" s="7">
        <f>IF(N819&gt;0, RANK(N819,(N819:P819,Q819:AE819)),0)</f>
        <v>1</v>
      </c>
      <c r="E819" s="7">
        <f>IF(O819&gt;0,RANK(O819,(N819:P819,Q819:AE819)),0)</f>
        <v>2</v>
      </c>
      <c r="F819" s="7">
        <f t="shared" si="136"/>
        <v>5</v>
      </c>
      <c r="G819" s="1">
        <f t="shared" si="143"/>
        <v>679</v>
      </c>
      <c r="H819" s="2">
        <f t="shared" si="142"/>
        <v>0.32550335570469796</v>
      </c>
      <c r="I819" s="8"/>
      <c r="J819" s="2">
        <f t="shared" si="137"/>
        <v>0.65627996164908919</v>
      </c>
      <c r="K819" s="2">
        <f t="shared" si="138"/>
        <v>0.33077660594439118</v>
      </c>
      <c r="L819" s="2">
        <f t="shared" si="139"/>
        <v>1.9175455417066154E-3</v>
      </c>
      <c r="M819" s="2">
        <f t="shared" si="140"/>
        <v>1.1025886864813013E-2</v>
      </c>
      <c r="N819" s="1">
        <v>1369</v>
      </c>
      <c r="O819" s="1">
        <v>690</v>
      </c>
      <c r="P819" s="1">
        <v>4</v>
      </c>
      <c r="Q819" s="1">
        <v>7</v>
      </c>
      <c r="R819" s="1"/>
      <c r="S819" s="1">
        <v>13</v>
      </c>
      <c r="T819" s="1"/>
      <c r="U819" s="1"/>
      <c r="V819" s="1"/>
      <c r="W819" s="1">
        <v>3</v>
      </c>
      <c r="X819" s="1"/>
      <c r="Y819" s="1"/>
      <c r="Z819" s="1"/>
      <c r="AA819" s="1"/>
      <c r="AB819" s="1"/>
      <c r="AG819" t="str">
        <f t="shared" si="145"/>
        <v>Hatfield</v>
      </c>
      <c r="AH819" t="s">
        <v>1569</v>
      </c>
      <c r="AI819">
        <v>1</v>
      </c>
      <c r="AJ819" s="7">
        <v>147</v>
      </c>
      <c r="AL819" s="7" t="s">
        <v>5014</v>
      </c>
      <c r="AM819" t="s">
        <v>4670</v>
      </c>
      <c r="AN819" t="s">
        <v>3961</v>
      </c>
      <c r="AO819" t="s">
        <v>1167</v>
      </c>
      <c r="AP819" t="str">
        <f t="shared" si="141"/>
        <v>25015</v>
      </c>
      <c r="AQ819" t="s">
        <v>2389</v>
      </c>
      <c r="AR819" t="str">
        <f t="shared" si="144"/>
        <v>2529265</v>
      </c>
      <c r="AS819" s="1">
        <v>7</v>
      </c>
      <c r="AT819" s="1">
        <v>1</v>
      </c>
      <c r="AV819">
        <v>16.82</v>
      </c>
      <c r="AW819">
        <v>0.81</v>
      </c>
      <c r="AX819">
        <v>16.02</v>
      </c>
    </row>
    <row r="820" spans="1:50" hidden="1" outlineLevel="1">
      <c r="A820" s="70" t="s">
        <v>2987</v>
      </c>
      <c r="B820" s="11" t="s">
        <v>1442</v>
      </c>
      <c r="C820" s="1">
        <f t="shared" si="135"/>
        <v>24577</v>
      </c>
      <c r="D820" s="7">
        <f>IF(N820&gt;0, RANK(N820,(N820:P820,Q820:AE820)),0)</f>
        <v>1</v>
      </c>
      <c r="E820" s="7">
        <f>IF(O820&gt;0,RANK(O820,(N820:P820,Q820:AE820)),0)</f>
        <v>2</v>
      </c>
      <c r="F820" s="7">
        <f t="shared" si="136"/>
        <v>6</v>
      </c>
      <c r="G820" s="1">
        <f t="shared" si="143"/>
        <v>3587</v>
      </c>
      <c r="H820" s="2">
        <f t="shared" si="142"/>
        <v>0.14594946494690159</v>
      </c>
      <c r="I820" s="8"/>
      <c r="J820" s="2">
        <f t="shared" si="137"/>
        <v>0.56634251535988933</v>
      </c>
      <c r="K820" s="2">
        <f t="shared" si="138"/>
        <v>0.42039305041298775</v>
      </c>
      <c r="L820" s="2">
        <f t="shared" si="139"/>
        <v>1.8309801847255563E-3</v>
      </c>
      <c r="M820" s="2">
        <f t="shared" si="140"/>
        <v>1.1433454042397366E-2</v>
      </c>
      <c r="N820" s="1">
        <v>13919</v>
      </c>
      <c r="O820" s="1">
        <v>10332</v>
      </c>
      <c r="P820" s="1">
        <v>45</v>
      </c>
      <c r="Q820" s="1">
        <v>139</v>
      </c>
      <c r="R820" s="1"/>
      <c r="S820" s="1">
        <v>71</v>
      </c>
      <c r="T820" s="1"/>
      <c r="U820" s="1"/>
      <c r="V820" s="1"/>
      <c r="W820" s="1">
        <v>71</v>
      </c>
      <c r="X820" s="1"/>
      <c r="Y820" s="1"/>
      <c r="Z820" s="1"/>
      <c r="AA820" s="1"/>
      <c r="AB820" s="1"/>
      <c r="AG820" t="str">
        <f t="shared" si="145"/>
        <v>Haverhill</v>
      </c>
      <c r="AH820" t="s">
        <v>3273</v>
      </c>
      <c r="AI820">
        <v>5</v>
      </c>
      <c r="AJ820" s="7">
        <v>5</v>
      </c>
      <c r="AL820" s="7" t="s">
        <v>5014</v>
      </c>
      <c r="AM820" t="s">
        <v>3218</v>
      </c>
      <c r="AN820" t="s">
        <v>4019</v>
      </c>
      <c r="AO820" t="s">
        <v>555</v>
      </c>
      <c r="AP820" t="str">
        <f t="shared" si="141"/>
        <v>25009</v>
      </c>
      <c r="AQ820" t="s">
        <v>4593</v>
      </c>
      <c r="AR820" t="str">
        <f t="shared" si="144"/>
        <v>2529405</v>
      </c>
      <c r="AS820" s="1">
        <v>149</v>
      </c>
      <c r="AT820" s="1">
        <v>21</v>
      </c>
      <c r="AV820">
        <v>35.630000000000003</v>
      </c>
      <c r="AW820">
        <v>2.31</v>
      </c>
      <c r="AX820">
        <v>33.33</v>
      </c>
    </row>
    <row r="821" spans="1:50" hidden="1" outlineLevel="1">
      <c r="A821" s="70" t="s">
        <v>2988</v>
      </c>
      <c r="B821" s="11" t="s">
        <v>1442</v>
      </c>
      <c r="C821" s="1">
        <f t="shared" ref="C821:C884" si="146">SUM(N821:AE821)</f>
        <v>195</v>
      </c>
      <c r="D821" s="7">
        <f>IF(N821&gt;0, RANK(N821,(N821:P821,Q821:AE821)),0)</f>
        <v>1</v>
      </c>
      <c r="E821" s="7">
        <f>IF(O821&gt;0,RANK(O821,(N821:P821,Q821:AE821)),0)</f>
        <v>2</v>
      </c>
      <c r="F821" s="7">
        <f t="shared" ref="F821:F884" si="147">IF(P821&gt;0,RANK(P821,(N821:AE821)),0)</f>
        <v>0</v>
      </c>
      <c r="G821" s="1">
        <f t="shared" si="143"/>
        <v>53</v>
      </c>
      <c r="H821" s="2">
        <f t="shared" si="142"/>
        <v>0.27179487179487177</v>
      </c>
      <c r="I821" s="8"/>
      <c r="J821" s="2">
        <f t="shared" ref="J821:J884" si="148">IF(C821=0,"-",N821/C821)</f>
        <v>0.62051282051282053</v>
      </c>
      <c r="K821" s="2">
        <f t="shared" ref="K821:K884" si="149">IF(C821=0,"-",O821/C821)</f>
        <v>0.3487179487179487</v>
      </c>
      <c r="L821" s="2">
        <f t="shared" ref="L821:L884" si="150">IF(C821=0,"-",P821/C821)</f>
        <v>0</v>
      </c>
      <c r="M821" s="2">
        <f t="shared" ref="M821:M884" si="151">IF(C821=0,"-",(1-J821-K821-L821))</f>
        <v>3.0769230769230771E-2</v>
      </c>
      <c r="N821" s="1">
        <v>121</v>
      </c>
      <c r="O821" s="1">
        <v>68</v>
      </c>
      <c r="P821" s="1">
        <v>0</v>
      </c>
      <c r="Q821" s="1">
        <v>1</v>
      </c>
      <c r="R821" s="1"/>
      <c r="S821" s="1">
        <v>4</v>
      </c>
      <c r="T821" s="1"/>
      <c r="U821" s="1"/>
      <c r="V821" s="1"/>
      <c r="W821" s="1">
        <v>1</v>
      </c>
      <c r="X821" s="1"/>
      <c r="Y821" s="1"/>
      <c r="Z821" s="1"/>
      <c r="AA821" s="1"/>
      <c r="AB821" s="1"/>
      <c r="AG821" t="str">
        <f t="shared" si="145"/>
        <v>Hawley</v>
      </c>
      <c r="AH821" t="s">
        <v>3082</v>
      </c>
      <c r="AI821">
        <v>1</v>
      </c>
      <c r="AJ821" s="7">
        <v>65</v>
      </c>
      <c r="AL821" s="7" t="s">
        <v>5014</v>
      </c>
      <c r="AM821" t="s">
        <v>3234</v>
      </c>
      <c r="AN821" t="s">
        <v>4019</v>
      </c>
      <c r="AO821" t="s">
        <v>556</v>
      </c>
      <c r="AP821" t="str">
        <f t="shared" ref="AP821:AP884" si="152">AL821&amp;AM821</f>
        <v>25011</v>
      </c>
      <c r="AQ821" t="s">
        <v>2389</v>
      </c>
      <c r="AR821" t="str">
        <f t="shared" si="144"/>
        <v>2529475</v>
      </c>
      <c r="AS821" s="1">
        <v>0</v>
      </c>
      <c r="AT821" s="1">
        <v>1</v>
      </c>
      <c r="AV821">
        <v>30.88</v>
      </c>
      <c r="AW821">
        <v>0.02</v>
      </c>
      <c r="AX821">
        <v>30.86</v>
      </c>
    </row>
    <row r="822" spans="1:50" hidden="1" outlineLevel="1">
      <c r="A822" s="70" t="s">
        <v>3409</v>
      </c>
      <c r="B822" s="11" t="s">
        <v>1442</v>
      </c>
      <c r="C822" s="1">
        <f t="shared" si="146"/>
        <v>431</v>
      </c>
      <c r="D822" s="7">
        <f>IF(N822&gt;0, RANK(N822,(N822:P822,Q822:AE822)),0)</f>
        <v>1</v>
      </c>
      <c r="E822" s="7">
        <f>IF(O822&gt;0,RANK(O822,(N822:P822,Q822:AE822)),0)</f>
        <v>2</v>
      </c>
      <c r="F822" s="7">
        <f t="shared" si="147"/>
        <v>4</v>
      </c>
      <c r="G822" s="1">
        <f t="shared" si="143"/>
        <v>112</v>
      </c>
      <c r="H822" s="2">
        <f t="shared" si="142"/>
        <v>0.25986078886310904</v>
      </c>
      <c r="I822" s="8"/>
      <c r="J822" s="2">
        <f t="shared" si="148"/>
        <v>0.6218097447795824</v>
      </c>
      <c r="K822" s="2">
        <f t="shared" si="149"/>
        <v>0.3619489559164733</v>
      </c>
      <c r="L822" s="2">
        <f t="shared" si="150"/>
        <v>2.3201856148491878E-3</v>
      </c>
      <c r="M822" s="2">
        <f t="shared" si="151"/>
        <v>1.3921113689095113E-2</v>
      </c>
      <c r="N822" s="1">
        <v>268</v>
      </c>
      <c r="O822" s="1">
        <v>156</v>
      </c>
      <c r="P822" s="1">
        <v>1</v>
      </c>
      <c r="Q822" s="1">
        <v>1</v>
      </c>
      <c r="R822" s="1"/>
      <c r="S822" s="1">
        <v>5</v>
      </c>
      <c r="T822" s="1"/>
      <c r="U822" s="1"/>
      <c r="V822" s="1"/>
      <c r="W822" s="1">
        <v>0</v>
      </c>
      <c r="X822" s="1"/>
      <c r="Y822" s="1"/>
      <c r="Z822" s="1"/>
      <c r="AA822" s="1"/>
      <c r="AB822" s="1"/>
      <c r="AG822" t="str">
        <f t="shared" si="145"/>
        <v>Heath</v>
      </c>
      <c r="AH822" t="s">
        <v>3082</v>
      </c>
      <c r="AI822">
        <v>1</v>
      </c>
      <c r="AJ822" s="7">
        <v>18</v>
      </c>
      <c r="AL822" s="7" t="s">
        <v>5014</v>
      </c>
      <c r="AM822" t="s">
        <v>3234</v>
      </c>
      <c r="AN822" t="s">
        <v>4371</v>
      </c>
      <c r="AO822" t="s">
        <v>557</v>
      </c>
      <c r="AP822" t="str">
        <f t="shared" si="152"/>
        <v>25011</v>
      </c>
      <c r="AQ822" t="s">
        <v>2389</v>
      </c>
      <c r="AR822" t="str">
        <f t="shared" si="144"/>
        <v>2529650</v>
      </c>
      <c r="AS822" s="1">
        <v>3</v>
      </c>
      <c r="AT822" s="1">
        <v>1</v>
      </c>
      <c r="AV822">
        <v>24.92</v>
      </c>
      <c r="AW822">
        <v>0.02</v>
      </c>
      <c r="AX822">
        <v>24.9</v>
      </c>
    </row>
    <row r="823" spans="1:50" hidden="1" outlineLevel="1">
      <c r="A823" s="70" t="s">
        <v>1524</v>
      </c>
      <c r="B823" s="11" t="s">
        <v>1442</v>
      </c>
      <c r="C823" s="1">
        <f t="shared" si="146"/>
        <v>11985</v>
      </c>
      <c r="D823" s="7">
        <f>IF(N823&gt;0, RANK(N823,(N823:P823,Q823:AE823)),0)</f>
        <v>1</v>
      </c>
      <c r="E823" s="7">
        <f>IF(O823&gt;0,RANK(O823,(N823:P823,Q823:AE823)),0)</f>
        <v>2</v>
      </c>
      <c r="F823" s="7">
        <f t="shared" si="147"/>
        <v>0</v>
      </c>
      <c r="G823" s="1">
        <f t="shared" si="143"/>
        <v>618</v>
      </c>
      <c r="H823" s="2">
        <f t="shared" si="142"/>
        <v>5.1564455569461827E-2</v>
      </c>
      <c r="I823" s="8"/>
      <c r="J823" s="2">
        <f t="shared" si="148"/>
        <v>0.51981643721318316</v>
      </c>
      <c r="K823" s="2">
        <f t="shared" si="149"/>
        <v>0.46825198164372134</v>
      </c>
      <c r="L823" s="2">
        <f t="shared" si="150"/>
        <v>0</v>
      </c>
      <c r="M823" s="2">
        <f t="shared" si="151"/>
        <v>1.1931581143095504E-2</v>
      </c>
      <c r="N823" s="1">
        <v>6230</v>
      </c>
      <c r="O823" s="1">
        <v>5612</v>
      </c>
      <c r="P823" s="1">
        <v>0</v>
      </c>
      <c r="Q823" s="1">
        <v>61</v>
      </c>
      <c r="R823" s="1"/>
      <c r="S823" s="1">
        <v>24</v>
      </c>
      <c r="T823" s="1"/>
      <c r="U823" s="1"/>
      <c r="V823" s="1"/>
      <c r="W823" s="1">
        <v>58</v>
      </c>
      <c r="X823" s="1"/>
      <c r="Y823" s="1"/>
      <c r="Z823" s="1"/>
      <c r="AA823" s="1"/>
      <c r="AB823" s="1"/>
      <c r="AG823" t="str">
        <f t="shared" si="145"/>
        <v>Hingham</v>
      </c>
      <c r="AH823" t="s">
        <v>4072</v>
      </c>
      <c r="AI823">
        <v>10</v>
      </c>
      <c r="AJ823" s="7">
        <v>209</v>
      </c>
      <c r="AL823" s="7" t="s">
        <v>5014</v>
      </c>
      <c r="AM823" t="s">
        <v>4351</v>
      </c>
      <c r="AN823" t="s">
        <v>4370</v>
      </c>
      <c r="AO823" t="s">
        <v>83</v>
      </c>
      <c r="AP823" t="str">
        <f t="shared" si="152"/>
        <v>25023</v>
      </c>
      <c r="AQ823" t="s">
        <v>2389</v>
      </c>
      <c r="AR823" t="str">
        <f t="shared" si="144"/>
        <v>2530210</v>
      </c>
      <c r="AS823" s="1">
        <v>140</v>
      </c>
      <c r="AT823" s="1">
        <v>6</v>
      </c>
      <c r="AV823">
        <v>25.04</v>
      </c>
      <c r="AW823">
        <v>2.57</v>
      </c>
      <c r="AX823">
        <v>22.47</v>
      </c>
    </row>
    <row r="824" spans="1:50" hidden="1" outlineLevel="1">
      <c r="A824" s="70" t="s">
        <v>4294</v>
      </c>
      <c r="B824" s="11" t="s">
        <v>1442</v>
      </c>
      <c r="C824" s="1">
        <f t="shared" si="146"/>
        <v>1063</v>
      </c>
      <c r="D824" s="7">
        <f>IF(N824&gt;0, RANK(N824,(N824:P824,Q824:AE824)),0)</f>
        <v>1</v>
      </c>
      <c r="E824" s="7">
        <f>IF(O824&gt;0,RANK(O824,(N824:P824,Q824:AE824)),0)</f>
        <v>2</v>
      </c>
      <c r="F824" s="7">
        <f t="shared" si="147"/>
        <v>4</v>
      </c>
      <c r="G824" s="1">
        <f t="shared" si="143"/>
        <v>431</v>
      </c>
      <c r="H824" s="2">
        <f t="shared" si="142"/>
        <v>0.40545625587958606</v>
      </c>
      <c r="I824" s="8"/>
      <c r="J824" s="2">
        <f t="shared" si="148"/>
        <v>0.69708372530573848</v>
      </c>
      <c r="K824" s="2">
        <f t="shared" si="149"/>
        <v>0.29162746942615242</v>
      </c>
      <c r="L824" s="2">
        <f t="shared" si="150"/>
        <v>3.7629350893697085E-3</v>
      </c>
      <c r="M824" s="2">
        <f t="shared" si="151"/>
        <v>7.5258701787393953E-3</v>
      </c>
      <c r="N824" s="1">
        <v>741</v>
      </c>
      <c r="O824" s="1">
        <v>310</v>
      </c>
      <c r="P824" s="1">
        <v>4</v>
      </c>
      <c r="Q824" s="1">
        <v>6</v>
      </c>
      <c r="R824" s="1"/>
      <c r="S824" s="1">
        <v>1</v>
      </c>
      <c r="T824" s="1"/>
      <c r="U824" s="1"/>
      <c r="V824" s="1"/>
      <c r="W824" s="1">
        <v>1</v>
      </c>
      <c r="X824" s="1"/>
      <c r="Y824" s="1"/>
      <c r="Z824" s="1"/>
      <c r="AA824" s="1"/>
      <c r="AB824" s="1"/>
      <c r="AG824" t="str">
        <f t="shared" si="145"/>
        <v>Hinsdale</v>
      </c>
      <c r="AH824" t="s">
        <v>3888</v>
      </c>
      <c r="AI824">
        <v>1</v>
      </c>
      <c r="AJ824" s="7">
        <v>119</v>
      </c>
      <c r="AL824" s="7" t="s">
        <v>5014</v>
      </c>
      <c r="AM824" t="s">
        <v>3989</v>
      </c>
      <c r="AN824" t="s">
        <v>4019</v>
      </c>
      <c r="AO824" t="s">
        <v>84</v>
      </c>
      <c r="AP824" t="str">
        <f t="shared" si="152"/>
        <v>25003</v>
      </c>
      <c r="AQ824" t="s">
        <v>2389</v>
      </c>
      <c r="AR824" t="str">
        <f t="shared" si="144"/>
        <v>2530315</v>
      </c>
      <c r="AS824" s="1">
        <v>9</v>
      </c>
      <c r="AT824" s="1">
        <v>1</v>
      </c>
      <c r="AV824">
        <v>21.7</v>
      </c>
      <c r="AW824">
        <v>0.86</v>
      </c>
      <c r="AX824">
        <v>20.84</v>
      </c>
    </row>
    <row r="825" spans="1:50" hidden="1" outlineLevel="1">
      <c r="A825" s="70" t="s">
        <v>2970</v>
      </c>
      <c r="B825" s="11" t="s">
        <v>1442</v>
      </c>
      <c r="C825" s="1">
        <f t="shared" si="146"/>
        <v>5385</v>
      </c>
      <c r="D825" s="7">
        <f>IF(N825&gt;0, RANK(N825,(N825:P825,Q825:AE825)),0)</f>
        <v>1</v>
      </c>
      <c r="E825" s="7">
        <f>IF(O825&gt;0,RANK(O825,(N825:P825,Q825:AE825)),0)</f>
        <v>2</v>
      </c>
      <c r="F825" s="7">
        <f t="shared" si="147"/>
        <v>5</v>
      </c>
      <c r="G825" s="1">
        <f t="shared" si="143"/>
        <v>759</v>
      </c>
      <c r="H825" s="2">
        <f t="shared" si="142"/>
        <v>0.14094707520891364</v>
      </c>
      <c r="I825" s="8"/>
      <c r="J825" s="2">
        <f t="shared" si="148"/>
        <v>0.56527390900649954</v>
      </c>
      <c r="K825" s="2">
        <f t="shared" si="149"/>
        <v>0.4243268337975859</v>
      </c>
      <c r="L825" s="2">
        <f t="shared" si="150"/>
        <v>1.8570102135561746E-3</v>
      </c>
      <c r="M825" s="2">
        <f t="shared" si="151"/>
        <v>8.542246982358382E-3</v>
      </c>
      <c r="N825" s="1">
        <v>3044</v>
      </c>
      <c r="O825" s="1">
        <v>2285</v>
      </c>
      <c r="P825" s="1">
        <v>10</v>
      </c>
      <c r="Q825" s="1">
        <v>27</v>
      </c>
      <c r="R825" s="1"/>
      <c r="S825" s="1">
        <v>11</v>
      </c>
      <c r="T825" s="1"/>
      <c r="U825" s="1"/>
      <c r="V825" s="1"/>
      <c r="W825" s="1">
        <v>8</v>
      </c>
      <c r="X825" s="1"/>
      <c r="Y825" s="1"/>
      <c r="Z825" s="1"/>
      <c r="AA825" s="1"/>
      <c r="AB825" s="1"/>
      <c r="AG825" t="str">
        <f t="shared" si="145"/>
        <v>Holbrook</v>
      </c>
      <c r="AH825" t="s">
        <v>2481</v>
      </c>
      <c r="AI825">
        <v>9</v>
      </c>
      <c r="AJ825" s="7">
        <v>254</v>
      </c>
      <c r="AL825" s="7" t="s">
        <v>5014</v>
      </c>
      <c r="AM825" t="s">
        <v>4350</v>
      </c>
      <c r="AN825" t="s">
        <v>4019</v>
      </c>
      <c r="AO825" t="s">
        <v>85</v>
      </c>
      <c r="AP825" t="str">
        <f t="shared" si="152"/>
        <v>25021</v>
      </c>
      <c r="AQ825" t="s">
        <v>2389</v>
      </c>
      <c r="AR825" t="str">
        <f t="shared" si="144"/>
        <v>2530455</v>
      </c>
      <c r="AS825" s="1">
        <v>16</v>
      </c>
      <c r="AT825" s="1">
        <v>4</v>
      </c>
      <c r="AV825">
        <v>7.41</v>
      </c>
      <c r="AW825">
        <v>0.05</v>
      </c>
      <c r="AX825">
        <v>7.35</v>
      </c>
    </row>
    <row r="826" spans="1:50" hidden="1" outlineLevel="1">
      <c r="A826" s="70" t="s">
        <v>2971</v>
      </c>
      <c r="B826" s="11" t="s">
        <v>1442</v>
      </c>
      <c r="C826" s="1">
        <f t="shared" si="146"/>
        <v>9806</v>
      </c>
      <c r="D826" s="7">
        <f>IF(N826&gt;0, RANK(N826,(N826:P826,Q826:AE826)),0)</f>
        <v>1</v>
      </c>
      <c r="E826" s="7">
        <f>IF(O826&gt;0,RANK(O826,(N826:P826,Q826:AE826)),0)</f>
        <v>2</v>
      </c>
      <c r="F826" s="7">
        <f t="shared" si="147"/>
        <v>4</v>
      </c>
      <c r="G826" s="1">
        <f t="shared" si="143"/>
        <v>301</v>
      </c>
      <c r="H826" s="2">
        <f t="shared" si="142"/>
        <v>3.0695492555578217E-2</v>
      </c>
      <c r="I826" s="8"/>
      <c r="J826" s="2">
        <f t="shared" si="148"/>
        <v>0.50877014073016524</v>
      </c>
      <c r="K826" s="2">
        <f t="shared" si="149"/>
        <v>0.478074648174587</v>
      </c>
      <c r="L826" s="2">
        <f t="shared" si="150"/>
        <v>3.4672649398327553E-3</v>
      </c>
      <c r="M826" s="2">
        <f t="shared" si="151"/>
        <v>9.6879461554149997E-3</v>
      </c>
      <c r="N826" s="1">
        <v>4989</v>
      </c>
      <c r="O826" s="1">
        <v>4688</v>
      </c>
      <c r="P826" s="1">
        <v>34</v>
      </c>
      <c r="Q826" s="1">
        <v>60</v>
      </c>
      <c r="R826" s="1"/>
      <c r="S826" s="1">
        <v>23</v>
      </c>
      <c r="T826" s="1"/>
      <c r="U826" s="1"/>
      <c r="V826" s="1"/>
      <c r="W826" s="1">
        <v>12</v>
      </c>
      <c r="X826" s="1"/>
      <c r="Y826" s="1"/>
      <c r="Z826" s="1"/>
      <c r="AA826" s="1"/>
      <c r="AB826" s="1"/>
      <c r="AG826" t="str">
        <f t="shared" si="145"/>
        <v>Holden</v>
      </c>
      <c r="AH826" s="11" t="s">
        <v>3600</v>
      </c>
      <c r="AI826" s="11">
        <v>3</v>
      </c>
      <c r="AJ826" s="7">
        <v>142</v>
      </c>
      <c r="AL826" s="7" t="s">
        <v>5014</v>
      </c>
      <c r="AM826" t="s">
        <v>3950</v>
      </c>
      <c r="AN826" t="s">
        <v>4266</v>
      </c>
      <c r="AO826" t="s">
        <v>86</v>
      </c>
      <c r="AP826" t="str">
        <f t="shared" si="152"/>
        <v>25027</v>
      </c>
      <c r="AQ826" t="s">
        <v>2389</v>
      </c>
      <c r="AR826" t="str">
        <f t="shared" si="144"/>
        <v>2530560</v>
      </c>
      <c r="AS826" s="1">
        <v>38</v>
      </c>
      <c r="AT826" s="1">
        <v>5</v>
      </c>
      <c r="AV826">
        <v>36.22</v>
      </c>
      <c r="AW826">
        <v>1.23</v>
      </c>
      <c r="AX826">
        <v>34.99</v>
      </c>
    </row>
    <row r="827" spans="1:50" hidden="1" outlineLevel="1">
      <c r="A827" s="70" t="s">
        <v>1955</v>
      </c>
      <c r="B827" s="11" t="s">
        <v>1442</v>
      </c>
      <c r="C827" s="1">
        <f t="shared" si="146"/>
        <v>1159</v>
      </c>
      <c r="D827" s="7">
        <f>IF(N827&gt;0, RANK(N827,(N827:P827,Q827:AE827)),0)</f>
        <v>2</v>
      </c>
      <c r="E827" s="7">
        <f>IF(O827&gt;0,RANK(O827,(N827:P827,Q827:AE827)),0)</f>
        <v>1</v>
      </c>
      <c r="F827" s="7">
        <f t="shared" si="147"/>
        <v>0</v>
      </c>
      <c r="G827" s="1">
        <f t="shared" si="143"/>
        <v>8</v>
      </c>
      <c r="H827" s="2">
        <f t="shared" si="142"/>
        <v>6.9025021570319244E-3</v>
      </c>
      <c r="I827" s="8"/>
      <c r="J827" s="2">
        <f t="shared" si="148"/>
        <v>0.49180327868852458</v>
      </c>
      <c r="K827" s="2">
        <f t="shared" si="149"/>
        <v>0.4987057808455565</v>
      </c>
      <c r="L827" s="2">
        <f t="shared" si="150"/>
        <v>0</v>
      </c>
      <c r="M827" s="2">
        <f t="shared" si="151"/>
        <v>9.4909404659189178E-3</v>
      </c>
      <c r="N827" s="1">
        <v>570</v>
      </c>
      <c r="O827" s="1">
        <v>578</v>
      </c>
      <c r="P827" s="1">
        <v>0</v>
      </c>
      <c r="Q827" s="1">
        <v>7</v>
      </c>
      <c r="R827" s="1"/>
      <c r="S827" s="1">
        <v>3</v>
      </c>
      <c r="T827" s="1"/>
      <c r="U827" s="1"/>
      <c r="V827" s="1"/>
      <c r="W827" s="1">
        <v>1</v>
      </c>
      <c r="X827" s="1"/>
      <c r="Y827" s="1"/>
      <c r="Z827" s="1"/>
      <c r="AA827" s="1"/>
      <c r="AB827" s="1"/>
      <c r="AG827" t="str">
        <f t="shared" si="145"/>
        <v>Holland</v>
      </c>
      <c r="AH827" t="s">
        <v>2897</v>
      </c>
      <c r="AI827">
        <v>2</v>
      </c>
      <c r="AJ827" s="7">
        <v>290</v>
      </c>
      <c r="AL827" s="7" t="s">
        <v>5014</v>
      </c>
      <c r="AM827" t="s">
        <v>3235</v>
      </c>
      <c r="AN827" t="s">
        <v>3961</v>
      </c>
      <c r="AO827" t="s">
        <v>87</v>
      </c>
      <c r="AP827" t="str">
        <f t="shared" si="152"/>
        <v>25013</v>
      </c>
      <c r="AQ827" t="s">
        <v>2389</v>
      </c>
      <c r="AR827" t="str">
        <f t="shared" si="144"/>
        <v>2530665</v>
      </c>
      <c r="AS827" s="1">
        <v>8</v>
      </c>
      <c r="AT827" s="1">
        <v>1</v>
      </c>
      <c r="AV827">
        <v>13.1</v>
      </c>
      <c r="AW827">
        <v>0.7</v>
      </c>
      <c r="AX827">
        <v>12.39</v>
      </c>
    </row>
    <row r="828" spans="1:50" hidden="1" outlineLevel="1">
      <c r="A828" s="70" t="s">
        <v>2613</v>
      </c>
      <c r="B828" s="11" t="s">
        <v>1442</v>
      </c>
      <c r="C828" s="1">
        <f t="shared" si="146"/>
        <v>7754</v>
      </c>
      <c r="D828" s="7">
        <f>IF(N828&gt;0, RANK(N828,(N828:P828,Q828:AE828)),0)</f>
        <v>1</v>
      </c>
      <c r="E828" s="7">
        <f>IF(O828&gt;0,RANK(O828,(N828:P828,Q828:AE828)),0)</f>
        <v>2</v>
      </c>
      <c r="F828" s="7">
        <f t="shared" si="147"/>
        <v>0</v>
      </c>
      <c r="G828" s="1">
        <f t="shared" si="143"/>
        <v>1498</v>
      </c>
      <c r="H828" s="2">
        <f t="shared" si="142"/>
        <v>0.1931906112973949</v>
      </c>
      <c r="I828" s="8"/>
      <c r="J828" s="2">
        <f t="shared" si="148"/>
        <v>0.58950219241681712</v>
      </c>
      <c r="K828" s="2">
        <f t="shared" si="149"/>
        <v>0.39631158111942222</v>
      </c>
      <c r="L828" s="2">
        <f t="shared" si="150"/>
        <v>0</v>
      </c>
      <c r="M828" s="2">
        <f t="shared" si="151"/>
        <v>1.4186226463760665E-2</v>
      </c>
      <c r="N828" s="1">
        <v>4571</v>
      </c>
      <c r="O828" s="1">
        <v>3073</v>
      </c>
      <c r="P828" s="1">
        <v>0</v>
      </c>
      <c r="Q828" s="1">
        <v>59</v>
      </c>
      <c r="R828" s="1"/>
      <c r="S828" s="1">
        <v>25</v>
      </c>
      <c r="T828" s="1"/>
      <c r="U828" s="1"/>
      <c r="V828" s="1"/>
      <c r="W828" s="1">
        <v>26</v>
      </c>
      <c r="X828" s="1"/>
      <c r="Y828" s="1"/>
      <c r="Z828" s="1"/>
      <c r="AA828" s="1"/>
      <c r="AB828" s="1"/>
      <c r="AG828" t="str">
        <f t="shared" si="145"/>
        <v>Holliston</v>
      </c>
      <c r="AH828" t="s">
        <v>4409</v>
      </c>
      <c r="AI828">
        <v>3</v>
      </c>
      <c r="AJ828" s="7">
        <v>227</v>
      </c>
      <c r="AL828" s="7" t="s">
        <v>5014</v>
      </c>
      <c r="AM828" t="s">
        <v>4671</v>
      </c>
      <c r="AN828" t="s">
        <v>4266</v>
      </c>
      <c r="AO828" t="s">
        <v>88</v>
      </c>
      <c r="AP828" t="str">
        <f t="shared" si="152"/>
        <v>25017</v>
      </c>
      <c r="AQ828" t="s">
        <v>2389</v>
      </c>
      <c r="AR828" t="str">
        <f t="shared" si="144"/>
        <v>2530700</v>
      </c>
      <c r="AS828" s="1">
        <v>20</v>
      </c>
      <c r="AT828" s="1">
        <v>4</v>
      </c>
      <c r="AV828">
        <v>19.04</v>
      </c>
      <c r="AW828">
        <v>0.33</v>
      </c>
      <c r="AX828">
        <v>18.71</v>
      </c>
    </row>
    <row r="829" spans="1:50" hidden="1" outlineLevel="1">
      <c r="A829" s="70" t="s">
        <v>2298</v>
      </c>
      <c r="B829" s="11" t="s">
        <v>1442</v>
      </c>
      <c r="C829" s="1">
        <f t="shared" si="146"/>
        <v>14724</v>
      </c>
      <c r="D829" s="7">
        <f>IF(N829&gt;0, RANK(N829,(N829:P829,Q829:AE829)),0)</f>
        <v>1</v>
      </c>
      <c r="E829" s="7">
        <f>IF(O829&gt;0,RANK(O829,(N829:P829,Q829:AE829)),0)</f>
        <v>2</v>
      </c>
      <c r="F829" s="7">
        <f t="shared" si="147"/>
        <v>5</v>
      </c>
      <c r="G829" s="1">
        <f t="shared" si="143"/>
        <v>5519</v>
      </c>
      <c r="H829" s="2">
        <f t="shared" si="142"/>
        <v>0.37483020918228743</v>
      </c>
      <c r="I829" s="8"/>
      <c r="J829" s="2">
        <f t="shared" si="148"/>
        <v>0.68140450964411847</v>
      </c>
      <c r="K829" s="2">
        <f t="shared" si="149"/>
        <v>0.30657430046183104</v>
      </c>
      <c r="L829" s="2">
        <f t="shared" si="150"/>
        <v>1.8337408312958435E-3</v>
      </c>
      <c r="M829" s="2">
        <f t="shared" si="151"/>
        <v>1.0187449062754645E-2</v>
      </c>
      <c r="N829" s="1">
        <v>10033</v>
      </c>
      <c r="O829" s="1">
        <v>4514</v>
      </c>
      <c r="P829" s="1">
        <v>27</v>
      </c>
      <c r="Q829" s="1">
        <v>63</v>
      </c>
      <c r="R829" s="1"/>
      <c r="S829" s="1">
        <v>63</v>
      </c>
      <c r="T829" s="1"/>
      <c r="U829" s="1"/>
      <c r="V829" s="1"/>
      <c r="W829" s="1">
        <v>24</v>
      </c>
      <c r="X829" s="1"/>
      <c r="Y829" s="1"/>
      <c r="Z829" s="1"/>
      <c r="AA829" s="1"/>
      <c r="AB829" s="1"/>
      <c r="AG829" t="str">
        <f t="shared" si="145"/>
        <v>Holyoke</v>
      </c>
      <c r="AH829" t="s">
        <v>2897</v>
      </c>
      <c r="AI829">
        <v>1</v>
      </c>
      <c r="AJ829" s="7">
        <v>203</v>
      </c>
      <c r="AL829" s="7" t="s">
        <v>5014</v>
      </c>
      <c r="AM829" t="s">
        <v>3235</v>
      </c>
      <c r="AN829" t="s">
        <v>4370</v>
      </c>
      <c r="AO829" t="s">
        <v>89</v>
      </c>
      <c r="AP829" t="str">
        <f t="shared" si="152"/>
        <v>25013</v>
      </c>
      <c r="AQ829" t="s">
        <v>4593</v>
      </c>
      <c r="AR829" t="str">
        <f t="shared" si="144"/>
        <v>2530840</v>
      </c>
      <c r="AS829" s="1">
        <v>86</v>
      </c>
      <c r="AT829" s="1">
        <v>14</v>
      </c>
      <c r="AV829">
        <v>22.82</v>
      </c>
      <c r="AW829">
        <v>1.53</v>
      </c>
      <c r="AX829">
        <v>21.29</v>
      </c>
    </row>
    <row r="830" spans="1:50" hidden="1" outlineLevel="1">
      <c r="A830" s="70" t="s">
        <v>1738</v>
      </c>
      <c r="B830" s="11" t="s">
        <v>1442</v>
      </c>
      <c r="C830" s="1">
        <f t="shared" si="146"/>
        <v>3251</v>
      </c>
      <c r="D830" s="7">
        <f>IF(N830&gt;0, RANK(N830,(N830:P830,Q830:AE830)),0)</f>
        <v>1</v>
      </c>
      <c r="E830" s="7">
        <f>IF(O830&gt;0,RANK(O830,(N830:P830,Q830:AE830)),0)</f>
        <v>2</v>
      </c>
      <c r="F830" s="7">
        <f t="shared" si="147"/>
        <v>5</v>
      </c>
      <c r="G830" s="1">
        <f t="shared" si="143"/>
        <v>450</v>
      </c>
      <c r="H830" s="2">
        <f t="shared" si="142"/>
        <v>0.13841894801599508</v>
      </c>
      <c r="I830" s="8"/>
      <c r="J830" s="2">
        <f t="shared" si="148"/>
        <v>0.5625961242694556</v>
      </c>
      <c r="K830" s="2">
        <f t="shared" si="149"/>
        <v>0.42417717625346046</v>
      </c>
      <c r="L830" s="2">
        <f t="shared" si="150"/>
        <v>1.5379883112888342E-3</v>
      </c>
      <c r="M830" s="2">
        <f t="shared" si="151"/>
        <v>1.1688711165795103E-2</v>
      </c>
      <c r="N830" s="1">
        <v>1829</v>
      </c>
      <c r="O830" s="1">
        <v>1379</v>
      </c>
      <c r="P830" s="1">
        <v>5</v>
      </c>
      <c r="Q830" s="1">
        <v>20</v>
      </c>
      <c r="R830" s="1"/>
      <c r="S830" s="1">
        <v>15</v>
      </c>
      <c r="T830" s="1"/>
      <c r="U830" s="1"/>
      <c r="V830" s="1"/>
      <c r="W830" s="1">
        <v>3</v>
      </c>
      <c r="X830" s="1"/>
      <c r="Y830" s="1"/>
      <c r="Z830" s="1"/>
      <c r="AA830" s="1"/>
      <c r="AB830" s="1"/>
      <c r="AG830" t="str">
        <f t="shared" si="145"/>
        <v>Hopedale</v>
      </c>
      <c r="AH830" s="11" t="s">
        <v>3600</v>
      </c>
      <c r="AI830" s="11">
        <v>2</v>
      </c>
      <c r="AJ830" s="7">
        <v>264</v>
      </c>
      <c r="AL830" s="7" t="s">
        <v>5014</v>
      </c>
      <c r="AM830" t="s">
        <v>3950</v>
      </c>
      <c r="AN830" t="s">
        <v>4533</v>
      </c>
      <c r="AO830" t="s">
        <v>42</v>
      </c>
      <c r="AP830" t="str">
        <f t="shared" si="152"/>
        <v>25027</v>
      </c>
      <c r="AQ830" t="s">
        <v>2389</v>
      </c>
      <c r="AR830" t="str">
        <f t="shared" si="144"/>
        <v>2530945</v>
      </c>
      <c r="AS830" s="1">
        <v>30</v>
      </c>
      <c r="AT830" s="1">
        <v>1</v>
      </c>
      <c r="AV830">
        <v>5.32</v>
      </c>
      <c r="AW830">
        <v>0.17</v>
      </c>
      <c r="AX830">
        <v>5.16</v>
      </c>
    </row>
    <row r="831" spans="1:50" hidden="1" outlineLevel="1">
      <c r="A831" s="70" t="s">
        <v>2623</v>
      </c>
      <c r="B831" s="11" t="s">
        <v>1442</v>
      </c>
      <c r="C831" s="1">
        <f t="shared" si="146"/>
        <v>7613</v>
      </c>
      <c r="D831" s="7">
        <f>IF(N831&gt;0, RANK(N831,(N831:P831,Q831:AE831)),0)</f>
        <v>1</v>
      </c>
      <c r="E831" s="7">
        <f>IF(O831&gt;0,RANK(O831,(N831:P831,Q831:AE831)),0)</f>
        <v>2</v>
      </c>
      <c r="F831" s="7">
        <f t="shared" si="147"/>
        <v>6</v>
      </c>
      <c r="G831" s="1">
        <f t="shared" si="143"/>
        <v>302</v>
      </c>
      <c r="H831" s="2">
        <f t="shared" si="142"/>
        <v>3.9668987258636546E-2</v>
      </c>
      <c r="I831" s="8"/>
      <c r="J831" s="2">
        <f t="shared" si="148"/>
        <v>0.51188756075134634</v>
      </c>
      <c r="K831" s="2">
        <f t="shared" si="149"/>
        <v>0.47221857349270985</v>
      </c>
      <c r="L831" s="2">
        <f t="shared" si="150"/>
        <v>2.6270852489163271E-3</v>
      </c>
      <c r="M831" s="2">
        <f t="shared" si="151"/>
        <v>1.3266780507027488E-2</v>
      </c>
      <c r="N831" s="1">
        <v>3897</v>
      </c>
      <c r="O831" s="1">
        <v>3595</v>
      </c>
      <c r="P831" s="1">
        <v>20</v>
      </c>
      <c r="Q831" s="1">
        <v>57</v>
      </c>
      <c r="R831" s="1"/>
      <c r="S831" s="1">
        <v>21</v>
      </c>
      <c r="T831" s="1"/>
      <c r="U831" s="1"/>
      <c r="V831" s="1"/>
      <c r="W831" s="1">
        <v>23</v>
      </c>
      <c r="X831" s="1"/>
      <c r="Y831" s="1"/>
      <c r="Z831" s="1"/>
      <c r="AA831" s="1"/>
      <c r="AB831" s="1"/>
      <c r="AG831" t="str">
        <f t="shared" si="145"/>
        <v>Hopkinton</v>
      </c>
      <c r="AH831" t="s">
        <v>4409</v>
      </c>
      <c r="AI831">
        <v>3</v>
      </c>
      <c r="AJ831" s="7">
        <v>212</v>
      </c>
      <c r="AL831" s="7" t="s">
        <v>5014</v>
      </c>
      <c r="AM831" t="s">
        <v>4671</v>
      </c>
      <c r="AN831" t="s">
        <v>4533</v>
      </c>
      <c r="AO831" t="s">
        <v>1172</v>
      </c>
      <c r="AP831" t="str">
        <f t="shared" si="152"/>
        <v>25017</v>
      </c>
      <c r="AQ831" t="s">
        <v>2389</v>
      </c>
      <c r="AR831" t="str">
        <f t="shared" si="144"/>
        <v>2531085</v>
      </c>
      <c r="AS831" s="1">
        <v>30</v>
      </c>
      <c r="AT831" s="1">
        <v>4</v>
      </c>
      <c r="AV831">
        <v>28.16</v>
      </c>
      <c r="AW831">
        <v>1.61</v>
      </c>
      <c r="AX831">
        <v>26.56</v>
      </c>
    </row>
    <row r="832" spans="1:50" hidden="1" outlineLevel="1">
      <c r="A832" s="70" t="s">
        <v>3429</v>
      </c>
      <c r="B832" s="11" t="s">
        <v>1442</v>
      </c>
      <c r="C832" s="1">
        <f t="shared" si="146"/>
        <v>2204</v>
      </c>
      <c r="D832" s="7">
        <f>IF(N832&gt;0, RANK(N832,(N832:P832,Q832:AE832)),0)</f>
        <v>2</v>
      </c>
      <c r="E832" s="7">
        <f>IF(O832&gt;0,RANK(O832,(N832:P832,Q832:AE832)),0)</f>
        <v>1</v>
      </c>
      <c r="F832" s="7">
        <f t="shared" si="147"/>
        <v>5</v>
      </c>
      <c r="G832" s="1">
        <f t="shared" si="143"/>
        <v>41</v>
      </c>
      <c r="H832" s="2">
        <f t="shared" si="142"/>
        <v>1.8602540834845735E-2</v>
      </c>
      <c r="I832" s="8"/>
      <c r="J832" s="2">
        <f t="shared" si="148"/>
        <v>0.48321234119782214</v>
      </c>
      <c r="K832" s="2">
        <f t="shared" si="149"/>
        <v>0.50181488203266789</v>
      </c>
      <c r="L832" s="2">
        <f t="shared" si="150"/>
        <v>2.7223230490018148E-3</v>
      </c>
      <c r="M832" s="2">
        <f t="shared" si="151"/>
        <v>1.2250453720508106E-2</v>
      </c>
      <c r="N832" s="1">
        <v>1065</v>
      </c>
      <c r="O832" s="1">
        <v>1106</v>
      </c>
      <c r="P832" s="1">
        <v>6</v>
      </c>
      <c r="Q832" s="1">
        <v>10</v>
      </c>
      <c r="R832" s="1"/>
      <c r="S832" s="1">
        <v>11</v>
      </c>
      <c r="T832" s="1"/>
      <c r="U832" s="1"/>
      <c r="V832" s="1"/>
      <c r="W832" s="1">
        <v>6</v>
      </c>
      <c r="X832" s="1"/>
      <c r="Y832" s="1"/>
      <c r="Z832" s="1"/>
      <c r="AA832" s="1"/>
      <c r="AB832" s="1"/>
      <c r="AG832" t="str">
        <f t="shared" si="145"/>
        <v>Hubbardston</v>
      </c>
      <c r="AH832" s="11" t="s">
        <v>3600</v>
      </c>
      <c r="AI832" s="11">
        <v>1</v>
      </c>
      <c r="AJ832" s="7">
        <v>96</v>
      </c>
      <c r="AL832" s="7" t="s">
        <v>5014</v>
      </c>
      <c r="AM832" t="s">
        <v>3950</v>
      </c>
      <c r="AN832" t="s">
        <v>4802</v>
      </c>
      <c r="AO832" t="s">
        <v>1173</v>
      </c>
      <c r="AP832" t="str">
        <f t="shared" si="152"/>
        <v>25027</v>
      </c>
      <c r="AQ832" t="s">
        <v>2389</v>
      </c>
      <c r="AR832" t="str">
        <f t="shared" si="144"/>
        <v>2531435</v>
      </c>
      <c r="AS832" s="1">
        <v>11</v>
      </c>
      <c r="AT832" s="1">
        <v>1</v>
      </c>
      <c r="AV832">
        <v>41.95</v>
      </c>
      <c r="AW832">
        <v>0.92</v>
      </c>
      <c r="AX832">
        <v>41.03</v>
      </c>
    </row>
    <row r="833" spans="1:50" hidden="1" outlineLevel="1">
      <c r="A833" s="70" t="s">
        <v>2305</v>
      </c>
      <c r="B833" s="11" t="s">
        <v>1442</v>
      </c>
      <c r="C833" s="1">
        <f t="shared" si="146"/>
        <v>8873</v>
      </c>
      <c r="D833" s="7">
        <f>IF(N833&gt;0, RANK(N833,(N833:P833,Q833:AE833)),0)</f>
        <v>1</v>
      </c>
      <c r="E833" s="7">
        <f>IF(O833&gt;0,RANK(O833,(N833:P833,Q833:AE833)),0)</f>
        <v>2</v>
      </c>
      <c r="F833" s="7">
        <f t="shared" si="147"/>
        <v>5</v>
      </c>
      <c r="G833" s="1">
        <f t="shared" si="143"/>
        <v>1784</v>
      </c>
      <c r="H833" s="2">
        <f t="shared" si="142"/>
        <v>0.20105939366617828</v>
      </c>
      <c r="I833" s="8"/>
      <c r="J833" s="2">
        <f t="shared" si="148"/>
        <v>0.59393666178293703</v>
      </c>
      <c r="K833" s="2">
        <f t="shared" si="149"/>
        <v>0.39287726811675872</v>
      </c>
      <c r="L833" s="2">
        <f t="shared" si="150"/>
        <v>1.8032232615800743E-3</v>
      </c>
      <c r="M833" s="2">
        <f t="shared" si="151"/>
        <v>1.1382846838724184E-2</v>
      </c>
      <c r="N833" s="1">
        <v>5270</v>
      </c>
      <c r="O833" s="1">
        <v>3486</v>
      </c>
      <c r="P833" s="1">
        <v>16</v>
      </c>
      <c r="Q833" s="1">
        <v>65</v>
      </c>
      <c r="R833" s="1"/>
      <c r="S833" s="1">
        <v>32</v>
      </c>
      <c r="T833" s="1"/>
      <c r="U833" s="1"/>
      <c r="V833" s="1"/>
      <c r="W833" s="1">
        <v>4</v>
      </c>
      <c r="X833" s="1"/>
      <c r="Y833" s="1"/>
      <c r="Z833" s="1"/>
      <c r="AA833" s="1"/>
      <c r="AB833" s="1"/>
      <c r="AG833" t="str">
        <f t="shared" si="145"/>
        <v>Hudson</v>
      </c>
      <c r="AH833" t="s">
        <v>4409</v>
      </c>
      <c r="AI833">
        <v>5</v>
      </c>
      <c r="AJ833" s="7">
        <v>156</v>
      </c>
      <c r="AL833" s="7" t="s">
        <v>5014</v>
      </c>
      <c r="AM833" t="s">
        <v>4671</v>
      </c>
      <c r="AN833" t="s">
        <v>4802</v>
      </c>
      <c r="AO833" t="s">
        <v>827</v>
      </c>
      <c r="AP833" t="str">
        <f t="shared" si="152"/>
        <v>25017</v>
      </c>
      <c r="AQ833" t="s">
        <v>2389</v>
      </c>
      <c r="AR833" t="str">
        <f t="shared" si="144"/>
        <v>2531540</v>
      </c>
      <c r="AS833" s="1">
        <v>59</v>
      </c>
      <c r="AT833" s="1">
        <v>7</v>
      </c>
      <c r="AV833">
        <v>11.84</v>
      </c>
      <c r="AW833">
        <v>0.34</v>
      </c>
      <c r="AX833">
        <v>11.5</v>
      </c>
    </row>
    <row r="834" spans="1:50" hidden="1" outlineLevel="1">
      <c r="A834" s="70" t="s">
        <v>3430</v>
      </c>
      <c r="B834" s="11" t="s">
        <v>1442</v>
      </c>
      <c r="C834" s="1">
        <f t="shared" si="146"/>
        <v>5845</v>
      </c>
      <c r="D834" s="7">
        <f>IF(N834&gt;0, RANK(N834,(N834:P834,Q834:AE834)),0)</f>
        <v>1</v>
      </c>
      <c r="E834" s="7">
        <f>IF(O834&gt;0,RANK(O834,(N834:P834,Q834:AE834)),0)</f>
        <v>2</v>
      </c>
      <c r="F834" s="7">
        <f t="shared" si="147"/>
        <v>6</v>
      </c>
      <c r="G834" s="1">
        <f t="shared" si="143"/>
        <v>1715</v>
      </c>
      <c r="H834" s="2">
        <f t="shared" si="142"/>
        <v>0.29341317365269459</v>
      </c>
      <c r="I834" s="8"/>
      <c r="J834" s="2">
        <f t="shared" si="148"/>
        <v>0.6412318220701454</v>
      </c>
      <c r="K834" s="2">
        <f t="shared" si="149"/>
        <v>0.3478186484174508</v>
      </c>
      <c r="L834" s="2">
        <f t="shared" si="150"/>
        <v>8.5543199315654401E-4</v>
      </c>
      <c r="M834" s="2">
        <f t="shared" si="151"/>
        <v>1.0094097519247256E-2</v>
      </c>
      <c r="N834" s="1">
        <v>3748</v>
      </c>
      <c r="O834" s="1">
        <v>2033</v>
      </c>
      <c r="P834" s="1">
        <v>5</v>
      </c>
      <c r="Q834" s="1">
        <v>29</v>
      </c>
      <c r="R834" s="1"/>
      <c r="S834" s="1">
        <v>18</v>
      </c>
      <c r="T834" s="1"/>
      <c r="U834" s="1"/>
      <c r="V834" s="1"/>
      <c r="W834" s="1">
        <v>12</v>
      </c>
      <c r="X834" s="1"/>
      <c r="Y834" s="1"/>
      <c r="Z834" s="1"/>
      <c r="AA834" s="1"/>
      <c r="AB834" s="1"/>
      <c r="AG834" t="str">
        <f t="shared" si="145"/>
        <v>Hull</v>
      </c>
      <c r="AH834" t="s">
        <v>4072</v>
      </c>
      <c r="AI834">
        <v>10</v>
      </c>
      <c r="AJ834" s="7">
        <v>192</v>
      </c>
      <c r="AL834" s="7" t="s">
        <v>5014</v>
      </c>
      <c r="AM834" t="s">
        <v>4351</v>
      </c>
      <c r="AN834" t="s">
        <v>4019</v>
      </c>
      <c r="AO834" t="s">
        <v>318</v>
      </c>
      <c r="AP834" t="str">
        <f t="shared" si="152"/>
        <v>25023</v>
      </c>
      <c r="AQ834" t="s">
        <v>2389</v>
      </c>
      <c r="AR834" t="str">
        <f t="shared" si="144"/>
        <v>2531645</v>
      </c>
      <c r="AS834" s="1">
        <v>12</v>
      </c>
      <c r="AT834" s="1">
        <v>3</v>
      </c>
      <c r="AV834">
        <v>28.21</v>
      </c>
      <c r="AW834">
        <v>25.18</v>
      </c>
      <c r="AX834">
        <v>3.03</v>
      </c>
    </row>
    <row r="835" spans="1:50" hidden="1" outlineLevel="1">
      <c r="A835" s="70" t="s">
        <v>1736</v>
      </c>
      <c r="B835" s="11" t="s">
        <v>1442</v>
      </c>
      <c r="C835" s="1">
        <f t="shared" si="146"/>
        <v>1062</v>
      </c>
      <c r="D835" s="7">
        <f>IF(N835&gt;0, RANK(N835,(N835:P835,Q835:AE835)),0)</f>
        <v>1</v>
      </c>
      <c r="E835" s="7">
        <f>IF(O835&gt;0,RANK(O835,(N835:P835,Q835:AE835)),0)</f>
        <v>2</v>
      </c>
      <c r="F835" s="7">
        <f t="shared" si="147"/>
        <v>5</v>
      </c>
      <c r="G835" s="1">
        <f t="shared" si="143"/>
        <v>33</v>
      </c>
      <c r="H835" s="2">
        <f t="shared" ref="H835:H898" si="153">IF(C835&gt;0,G835/C835,0)</f>
        <v>3.1073446327683617E-2</v>
      </c>
      <c r="I835" s="8"/>
      <c r="J835" s="2">
        <f t="shared" si="148"/>
        <v>0.50094161958568739</v>
      </c>
      <c r="K835" s="2">
        <f t="shared" si="149"/>
        <v>0.46986817325800379</v>
      </c>
      <c r="L835" s="2">
        <f t="shared" si="150"/>
        <v>8.4745762711864406E-3</v>
      </c>
      <c r="M835" s="2">
        <f t="shared" si="151"/>
        <v>2.0715630885122384E-2</v>
      </c>
      <c r="N835" s="1">
        <v>532</v>
      </c>
      <c r="O835" s="1">
        <v>499</v>
      </c>
      <c r="P835" s="1">
        <v>9</v>
      </c>
      <c r="Q835" s="1">
        <v>10</v>
      </c>
      <c r="R835" s="1"/>
      <c r="S835" s="1">
        <v>12</v>
      </c>
      <c r="T835" s="1"/>
      <c r="U835" s="1"/>
      <c r="V835" s="1"/>
      <c r="W835" s="1">
        <v>0</v>
      </c>
      <c r="X835" s="1"/>
      <c r="Y835" s="1"/>
      <c r="Z835" s="1"/>
      <c r="AA835" s="1"/>
      <c r="AB835" s="1"/>
      <c r="AG835" t="str">
        <f t="shared" si="145"/>
        <v>Huntington</v>
      </c>
      <c r="AH835" t="s">
        <v>1569</v>
      </c>
      <c r="AI835">
        <v>1</v>
      </c>
      <c r="AJ835" s="7">
        <v>182</v>
      </c>
      <c r="AL835" s="7" t="s">
        <v>5014</v>
      </c>
      <c r="AM835" t="s">
        <v>4670</v>
      </c>
      <c r="AN835" t="s">
        <v>4370</v>
      </c>
      <c r="AO835" t="s">
        <v>319</v>
      </c>
      <c r="AP835" t="str">
        <f t="shared" si="152"/>
        <v>25015</v>
      </c>
      <c r="AQ835" t="s">
        <v>2389</v>
      </c>
      <c r="AR835" t="str">
        <f t="shared" si="144"/>
        <v>2531785</v>
      </c>
      <c r="AS835" s="1">
        <v>4</v>
      </c>
      <c r="AT835" s="1">
        <v>1</v>
      </c>
      <c r="AV835">
        <v>26.91</v>
      </c>
      <c r="AW835">
        <v>0.27</v>
      </c>
      <c r="AX835">
        <v>26.64</v>
      </c>
    </row>
    <row r="836" spans="1:50" hidden="1" outlineLevel="1">
      <c r="A836" s="70" t="s">
        <v>2695</v>
      </c>
      <c r="B836" s="11" t="s">
        <v>1442</v>
      </c>
      <c r="C836" s="1">
        <f t="shared" si="146"/>
        <v>7764</v>
      </c>
      <c r="D836" s="7">
        <f>IF(N836&gt;0, RANK(N836,(N836:P836,Q836:AE836)),0)</f>
        <v>1</v>
      </c>
      <c r="E836" s="7">
        <f>IF(O836&gt;0,RANK(O836,(N836:P836,Q836:AE836)),0)</f>
        <v>2</v>
      </c>
      <c r="F836" s="7">
        <f t="shared" si="147"/>
        <v>4</v>
      </c>
      <c r="G836" s="1">
        <f t="shared" ref="G836:G899" si="154">IF(C836&gt;0,MAX(N836:P836)-LARGE(N836:P836,2),0)</f>
        <v>925</v>
      </c>
      <c r="H836" s="2">
        <f t="shared" si="153"/>
        <v>0.11913961875321999</v>
      </c>
      <c r="I836" s="8"/>
      <c r="J836" s="2">
        <f t="shared" si="148"/>
        <v>0.55139103554868629</v>
      </c>
      <c r="K836" s="2">
        <f t="shared" si="149"/>
        <v>0.43225141679546625</v>
      </c>
      <c r="L836" s="2">
        <f t="shared" si="150"/>
        <v>3.6063884595569293E-3</v>
      </c>
      <c r="M836" s="2">
        <f t="shared" si="151"/>
        <v>1.275115919629053E-2</v>
      </c>
      <c r="N836" s="1">
        <v>4281</v>
      </c>
      <c r="O836" s="1">
        <v>3356</v>
      </c>
      <c r="P836" s="1">
        <v>28</v>
      </c>
      <c r="Q836" s="1">
        <v>48</v>
      </c>
      <c r="R836" s="1"/>
      <c r="S836" s="1">
        <v>28</v>
      </c>
      <c r="T836" s="1"/>
      <c r="U836" s="1"/>
      <c r="V836" s="1"/>
      <c r="W836" s="1">
        <v>23</v>
      </c>
      <c r="X836" s="1"/>
      <c r="Y836" s="1"/>
      <c r="Z836" s="1"/>
      <c r="AA836" s="1"/>
      <c r="AB836" s="1"/>
      <c r="AG836" t="str">
        <f t="shared" si="145"/>
        <v>Ipswich</v>
      </c>
      <c r="AH836" t="s">
        <v>3273</v>
      </c>
      <c r="AI836">
        <v>6</v>
      </c>
      <c r="AJ836" s="7">
        <v>23</v>
      </c>
      <c r="AL836" s="7" t="s">
        <v>5014</v>
      </c>
      <c r="AM836" t="s">
        <v>3218</v>
      </c>
      <c r="AN836" t="s">
        <v>4371</v>
      </c>
      <c r="AO836" t="s">
        <v>320</v>
      </c>
      <c r="AP836" t="str">
        <f t="shared" si="152"/>
        <v>25009</v>
      </c>
      <c r="AQ836" t="s">
        <v>2389</v>
      </c>
      <c r="AR836" t="str">
        <f t="shared" si="144"/>
        <v>2532310</v>
      </c>
      <c r="AS836" s="1">
        <v>42</v>
      </c>
      <c r="AT836" s="1">
        <v>4</v>
      </c>
      <c r="AV836">
        <v>42.14</v>
      </c>
      <c r="AW836">
        <v>9.56</v>
      </c>
      <c r="AX836">
        <v>32.58</v>
      </c>
    </row>
    <row r="837" spans="1:50" hidden="1" outlineLevel="1">
      <c r="A837" s="70" t="s">
        <v>3374</v>
      </c>
      <c r="B837" s="11" t="s">
        <v>1442</v>
      </c>
      <c r="C837" s="1">
        <f t="shared" si="146"/>
        <v>6346</v>
      </c>
      <c r="D837" s="7">
        <f>IF(N837&gt;0, RANK(N837,(N837:P837,Q837:AE837)),0)</f>
        <v>1</v>
      </c>
      <c r="E837" s="7">
        <f>IF(O837&gt;0,RANK(O837,(N837:P837,Q837:AE837)),0)</f>
        <v>2</v>
      </c>
      <c r="F837" s="7">
        <f t="shared" si="147"/>
        <v>5</v>
      </c>
      <c r="G837" s="1">
        <f t="shared" si="154"/>
        <v>170</v>
      </c>
      <c r="H837" s="2">
        <f t="shared" si="153"/>
        <v>2.6788528206744405E-2</v>
      </c>
      <c r="I837" s="8"/>
      <c r="J837" s="2">
        <f t="shared" si="148"/>
        <v>0.50866687677277023</v>
      </c>
      <c r="K837" s="2">
        <f t="shared" si="149"/>
        <v>0.48187834856602585</v>
      </c>
      <c r="L837" s="2">
        <f t="shared" si="150"/>
        <v>2.0485345099275133E-3</v>
      </c>
      <c r="M837" s="2">
        <f t="shared" si="151"/>
        <v>7.4062401512764112E-3</v>
      </c>
      <c r="N837" s="1">
        <v>3228</v>
      </c>
      <c r="O837" s="1">
        <v>3058</v>
      </c>
      <c r="P837" s="1">
        <v>13</v>
      </c>
      <c r="Q837" s="1">
        <v>23</v>
      </c>
      <c r="R837" s="1"/>
      <c r="S837" s="1">
        <v>17</v>
      </c>
      <c r="T837" s="1"/>
      <c r="U837" s="1"/>
      <c r="V837" s="1"/>
      <c r="W837" s="1">
        <v>7</v>
      </c>
      <c r="X837" s="1"/>
      <c r="Y837" s="1"/>
      <c r="Z837" s="1"/>
      <c r="AA837" s="1"/>
      <c r="AB837" s="1"/>
      <c r="AG837" t="str">
        <f t="shared" si="145"/>
        <v>Kingston</v>
      </c>
      <c r="AH837" t="s">
        <v>4072</v>
      </c>
      <c r="AI837">
        <v>10</v>
      </c>
      <c r="AJ837" s="7">
        <v>303</v>
      </c>
      <c r="AL837" s="7" t="s">
        <v>5014</v>
      </c>
      <c r="AM837" t="s">
        <v>4351</v>
      </c>
      <c r="AN837" t="s">
        <v>4371</v>
      </c>
      <c r="AO837" t="s">
        <v>989</v>
      </c>
      <c r="AP837" t="str">
        <f t="shared" si="152"/>
        <v>25023</v>
      </c>
      <c r="AQ837" t="s">
        <v>2389</v>
      </c>
      <c r="AR837" t="str">
        <f t="shared" si="144"/>
        <v>2533220</v>
      </c>
      <c r="AS837" s="1">
        <v>22</v>
      </c>
      <c r="AT837" s="1">
        <v>4</v>
      </c>
      <c r="AV837">
        <v>20.39</v>
      </c>
      <c r="AW837">
        <v>1.86</v>
      </c>
      <c r="AX837">
        <v>18.53</v>
      </c>
    </row>
    <row r="838" spans="1:50" hidden="1" outlineLevel="1">
      <c r="A838" s="70" t="s">
        <v>3024</v>
      </c>
      <c r="B838" s="11" t="s">
        <v>1442</v>
      </c>
      <c r="C838" s="1">
        <f t="shared" si="146"/>
        <v>5378</v>
      </c>
      <c r="D838" s="7">
        <f>IF(N838&gt;0, RANK(N838,(N838:P838,Q838:AE838)),0)</f>
        <v>2</v>
      </c>
      <c r="E838" s="7">
        <f>IF(O838&gt;0,RANK(O838,(N838:P838,Q838:AE838)),0)</f>
        <v>1</v>
      </c>
      <c r="F838" s="7">
        <f t="shared" si="147"/>
        <v>5</v>
      </c>
      <c r="G838" s="1">
        <f t="shared" si="154"/>
        <v>519</v>
      </c>
      <c r="H838" s="2">
        <f t="shared" si="153"/>
        <v>9.6504276682781706E-2</v>
      </c>
      <c r="I838" s="8"/>
      <c r="J838" s="2">
        <f t="shared" si="148"/>
        <v>0.44533283748605429</v>
      </c>
      <c r="K838" s="2">
        <f t="shared" si="149"/>
        <v>0.54183711416883595</v>
      </c>
      <c r="L838" s="2">
        <f t="shared" si="150"/>
        <v>2.6031982149497955E-3</v>
      </c>
      <c r="M838" s="2">
        <f t="shared" si="151"/>
        <v>1.0226850130159906E-2</v>
      </c>
      <c r="N838" s="1">
        <v>2395</v>
      </c>
      <c r="O838" s="1">
        <v>2914</v>
      </c>
      <c r="P838" s="1">
        <v>14</v>
      </c>
      <c r="Q838" s="1">
        <v>40</v>
      </c>
      <c r="R838" s="1"/>
      <c r="S838" s="1">
        <v>15</v>
      </c>
      <c r="T838" s="1"/>
      <c r="U838" s="1"/>
      <c r="V838" s="1"/>
      <c r="W838" s="1">
        <v>0</v>
      </c>
      <c r="X838" s="1"/>
      <c r="Y838" s="1"/>
      <c r="Z838" s="1"/>
      <c r="AA838" s="1"/>
      <c r="AB838" s="1"/>
      <c r="AG838" t="str">
        <f t="shared" si="145"/>
        <v>Lakeville</v>
      </c>
      <c r="AH838" t="s">
        <v>4072</v>
      </c>
      <c r="AI838">
        <v>4</v>
      </c>
      <c r="AJ838" s="7">
        <v>316</v>
      </c>
      <c r="AL838" s="7" t="s">
        <v>5014</v>
      </c>
      <c r="AM838" t="s">
        <v>4351</v>
      </c>
      <c r="AN838" t="s">
        <v>4002</v>
      </c>
      <c r="AO838" t="s">
        <v>990</v>
      </c>
      <c r="AP838" t="str">
        <f t="shared" si="152"/>
        <v>25023</v>
      </c>
      <c r="AQ838" t="s">
        <v>2389</v>
      </c>
      <c r="AR838" t="str">
        <f t="shared" si="144"/>
        <v>2533920</v>
      </c>
      <c r="AS838" s="1">
        <v>26</v>
      </c>
      <c r="AT838" s="1">
        <v>3</v>
      </c>
      <c r="AV838">
        <v>36.14</v>
      </c>
      <c r="AW838">
        <v>6.24</v>
      </c>
      <c r="AX838">
        <v>29.9</v>
      </c>
    </row>
    <row r="839" spans="1:50" hidden="1" outlineLevel="1">
      <c r="A839" s="70" t="s">
        <v>3880</v>
      </c>
      <c r="B839" s="11" t="s">
        <v>1442</v>
      </c>
      <c r="C839" s="1">
        <f t="shared" si="146"/>
        <v>3375</v>
      </c>
      <c r="D839" s="7">
        <f>IF(N839&gt;0, RANK(N839,(N839:P839,Q839:AE839)),0)</f>
        <v>1</v>
      </c>
      <c r="E839" s="7">
        <f>IF(O839&gt;0,RANK(O839,(N839:P839,Q839:AE839)),0)</f>
        <v>2</v>
      </c>
      <c r="F839" s="7">
        <f t="shared" si="147"/>
        <v>6</v>
      </c>
      <c r="G839" s="1">
        <f t="shared" si="154"/>
        <v>8</v>
      </c>
      <c r="H839" s="2">
        <f t="shared" si="153"/>
        <v>2.3703703703703703E-3</v>
      </c>
      <c r="I839" s="8"/>
      <c r="J839" s="2">
        <f t="shared" si="148"/>
        <v>0.49303703703703705</v>
      </c>
      <c r="K839" s="2">
        <f t="shared" si="149"/>
        <v>0.49066666666666664</v>
      </c>
      <c r="L839" s="2">
        <f t="shared" si="150"/>
        <v>2.3703703703703703E-3</v>
      </c>
      <c r="M839" s="2">
        <f t="shared" si="151"/>
        <v>1.3925925925925939E-2</v>
      </c>
      <c r="N839" s="1">
        <v>1664</v>
      </c>
      <c r="O839" s="1">
        <v>1656</v>
      </c>
      <c r="P839" s="1">
        <v>8</v>
      </c>
      <c r="Q839" s="1">
        <v>22</v>
      </c>
      <c r="R839" s="1"/>
      <c r="S839" s="1">
        <v>15</v>
      </c>
      <c r="T839" s="1"/>
      <c r="U839" s="1"/>
      <c r="V839" s="1"/>
      <c r="W839" s="1">
        <v>10</v>
      </c>
      <c r="X839" s="1"/>
      <c r="Y839" s="1"/>
      <c r="Z839" s="1"/>
      <c r="AA839" s="1"/>
      <c r="AB839" s="1"/>
      <c r="AG839" t="str">
        <f t="shared" si="145"/>
        <v>Lancaster</v>
      </c>
      <c r="AH839" s="11" t="s">
        <v>3600</v>
      </c>
      <c r="AI839" s="11">
        <v>5</v>
      </c>
      <c r="AJ839" s="7">
        <v>100</v>
      </c>
      <c r="AL839" s="7" t="s">
        <v>5014</v>
      </c>
      <c r="AM839" t="s">
        <v>3950</v>
      </c>
      <c r="AN839" t="s">
        <v>5225</v>
      </c>
      <c r="AO839" t="s">
        <v>991</v>
      </c>
      <c r="AP839" t="str">
        <f t="shared" si="152"/>
        <v>25027</v>
      </c>
      <c r="AQ839" t="s">
        <v>2389</v>
      </c>
      <c r="AR839" t="str">
        <f t="shared" ref="AR839:AR902" si="155">AL839&amp;AO839</f>
        <v>2534165</v>
      </c>
      <c r="AS839" s="1">
        <v>24</v>
      </c>
      <c r="AT839" s="1">
        <v>2</v>
      </c>
      <c r="AV839">
        <v>28.19</v>
      </c>
      <c r="AW839">
        <v>0.52</v>
      </c>
      <c r="AX839">
        <v>27.68</v>
      </c>
    </row>
    <row r="840" spans="1:50" hidden="1" outlineLevel="1">
      <c r="A840" s="70" t="s">
        <v>3306</v>
      </c>
      <c r="B840" s="11" t="s">
        <v>1442</v>
      </c>
      <c r="C840" s="1">
        <f t="shared" si="146"/>
        <v>1619</v>
      </c>
      <c r="D840" s="7">
        <f>IF(N840&gt;0, RANK(N840,(N840:P840,Q840:AE840)),0)</f>
        <v>1</v>
      </c>
      <c r="E840" s="7">
        <f>IF(O840&gt;0,RANK(O840,(N840:P840,Q840:AE840)),0)</f>
        <v>2</v>
      </c>
      <c r="F840" s="7">
        <f t="shared" si="147"/>
        <v>0</v>
      </c>
      <c r="G840" s="1">
        <f t="shared" si="154"/>
        <v>646</v>
      </c>
      <c r="H840" s="2">
        <f t="shared" si="153"/>
        <v>0.39901173563928349</v>
      </c>
      <c r="I840" s="8"/>
      <c r="J840" s="2">
        <f t="shared" si="148"/>
        <v>0.69672637430512663</v>
      </c>
      <c r="K840" s="2">
        <f t="shared" si="149"/>
        <v>0.29771463866584313</v>
      </c>
      <c r="L840" s="2">
        <f t="shared" si="150"/>
        <v>0</v>
      </c>
      <c r="M840" s="2">
        <f t="shared" si="151"/>
        <v>5.5589870290302379E-3</v>
      </c>
      <c r="N840" s="1">
        <v>1128</v>
      </c>
      <c r="O840" s="1">
        <v>482</v>
      </c>
      <c r="P840" s="1">
        <v>0</v>
      </c>
      <c r="Q840" s="1">
        <v>5</v>
      </c>
      <c r="R840" s="1"/>
      <c r="S840" s="1">
        <v>1</v>
      </c>
      <c r="T840" s="1"/>
      <c r="U840" s="1"/>
      <c r="V840" s="1"/>
      <c r="W840" s="1">
        <v>3</v>
      </c>
      <c r="X840" s="1"/>
      <c r="Y840" s="1"/>
      <c r="Z840" s="1"/>
      <c r="AA840" s="1"/>
      <c r="AB840" s="1"/>
      <c r="AG840" t="str">
        <f t="shared" si="145"/>
        <v>Lanesborough</v>
      </c>
      <c r="AH840" t="s">
        <v>3888</v>
      </c>
      <c r="AI840">
        <v>1</v>
      </c>
      <c r="AJ840" s="7">
        <v>79</v>
      </c>
      <c r="AL840" s="7" t="s">
        <v>5014</v>
      </c>
      <c r="AM840" t="s">
        <v>3989</v>
      </c>
      <c r="AN840" t="s">
        <v>4371</v>
      </c>
      <c r="AO840" t="s">
        <v>395</v>
      </c>
      <c r="AP840" t="str">
        <f t="shared" si="152"/>
        <v>25003</v>
      </c>
      <c r="AQ840" t="s">
        <v>2389</v>
      </c>
      <c r="AR840" t="str">
        <f t="shared" si="155"/>
        <v>2534340</v>
      </c>
      <c r="AS840" s="1">
        <v>6</v>
      </c>
      <c r="AT840" s="1">
        <v>1</v>
      </c>
      <c r="AV840">
        <v>29.74</v>
      </c>
      <c r="AW840">
        <v>0.7</v>
      </c>
      <c r="AX840">
        <v>29.04</v>
      </c>
    </row>
    <row r="841" spans="1:50" hidden="1" outlineLevel="1">
      <c r="A841" s="70" t="s">
        <v>2838</v>
      </c>
      <c r="B841" s="11" t="s">
        <v>1442</v>
      </c>
      <c r="C841" s="1">
        <f t="shared" si="146"/>
        <v>16458</v>
      </c>
      <c r="D841" s="7">
        <f>IF(N841&gt;0, RANK(N841,(N841:P841,Q841:AE841)),0)</f>
        <v>1</v>
      </c>
      <c r="E841" s="7">
        <f>IF(O841&gt;0,RANK(O841,(N841:P841,Q841:AE841)),0)</f>
        <v>2</v>
      </c>
      <c r="F841" s="7">
        <f t="shared" si="147"/>
        <v>0</v>
      </c>
      <c r="G841" s="1">
        <f t="shared" si="154"/>
        <v>6751</v>
      </c>
      <c r="H841" s="2">
        <f t="shared" si="153"/>
        <v>0.41019564953214244</v>
      </c>
      <c r="I841" s="8"/>
      <c r="J841" s="2">
        <f t="shared" si="148"/>
        <v>0.7016040831206708</v>
      </c>
      <c r="K841" s="2">
        <f t="shared" si="149"/>
        <v>0.29140843358852836</v>
      </c>
      <c r="L841" s="2">
        <f t="shared" si="150"/>
        <v>0</v>
      </c>
      <c r="M841" s="2">
        <f t="shared" si="151"/>
        <v>6.9874832908008444E-3</v>
      </c>
      <c r="N841" s="1">
        <v>11547</v>
      </c>
      <c r="O841" s="1">
        <v>4796</v>
      </c>
      <c r="P841" s="1">
        <v>0</v>
      </c>
      <c r="Q841" s="1">
        <v>62</v>
      </c>
      <c r="R841" s="1"/>
      <c r="S841" s="1">
        <v>53</v>
      </c>
      <c r="T841" s="1"/>
      <c r="U841" s="1"/>
      <c r="V841" s="1"/>
      <c r="W841" s="1">
        <v>0</v>
      </c>
      <c r="X841" s="1"/>
      <c r="Y841" s="1"/>
      <c r="Z841" s="1"/>
      <c r="AA841" s="1"/>
      <c r="AB841" s="1"/>
      <c r="AG841" t="str">
        <f t="shared" si="145"/>
        <v>Lawrence</v>
      </c>
      <c r="AH841" t="s">
        <v>3273</v>
      </c>
      <c r="AI841">
        <v>5</v>
      </c>
      <c r="AJ841" s="7">
        <v>27</v>
      </c>
      <c r="AL841" s="7" t="s">
        <v>5014</v>
      </c>
      <c r="AM841" t="s">
        <v>3218</v>
      </c>
      <c r="AN841" t="s">
        <v>4002</v>
      </c>
      <c r="AO841" t="s">
        <v>861</v>
      </c>
      <c r="AP841" t="str">
        <f t="shared" si="152"/>
        <v>25009</v>
      </c>
      <c r="AQ841" t="s">
        <v>4593</v>
      </c>
      <c r="AR841" t="str">
        <f t="shared" si="155"/>
        <v>2534550</v>
      </c>
      <c r="AS841" s="1">
        <v>123</v>
      </c>
      <c r="AT841" s="1">
        <v>24</v>
      </c>
      <c r="AV841">
        <v>7.41</v>
      </c>
      <c r="AW841">
        <v>0.45</v>
      </c>
      <c r="AX841">
        <v>6.96</v>
      </c>
    </row>
    <row r="842" spans="1:50" hidden="1" outlineLevel="1">
      <c r="A842" s="70" t="s">
        <v>2839</v>
      </c>
      <c r="B842" s="11" t="s">
        <v>1442</v>
      </c>
      <c r="C842" s="1">
        <f t="shared" si="146"/>
        <v>3038</v>
      </c>
      <c r="D842" s="7">
        <f>IF(N842&gt;0, RANK(N842,(N842:P842,Q842:AE842)),0)</f>
        <v>1</v>
      </c>
      <c r="E842" s="7">
        <f>IF(O842&gt;0,RANK(O842,(N842:P842,Q842:AE842)),0)</f>
        <v>2</v>
      </c>
      <c r="F842" s="7">
        <f t="shared" si="147"/>
        <v>4</v>
      </c>
      <c r="G842" s="1">
        <f t="shared" si="154"/>
        <v>1295</v>
      </c>
      <c r="H842" s="2">
        <f t="shared" si="153"/>
        <v>0.42626728110599077</v>
      </c>
      <c r="I842" s="8"/>
      <c r="J842" s="2">
        <f t="shared" si="148"/>
        <v>0.70770243581303494</v>
      </c>
      <c r="K842" s="2">
        <f t="shared" si="149"/>
        <v>0.28143515470704411</v>
      </c>
      <c r="L842" s="2">
        <f t="shared" si="150"/>
        <v>2.6333113890717576E-3</v>
      </c>
      <c r="M842" s="2">
        <f t="shared" si="151"/>
        <v>8.2290980908491969E-3</v>
      </c>
      <c r="N842" s="1">
        <v>2150</v>
      </c>
      <c r="O842" s="1">
        <v>855</v>
      </c>
      <c r="P842" s="1">
        <v>8</v>
      </c>
      <c r="Q842" s="1">
        <v>16</v>
      </c>
      <c r="R842" s="1"/>
      <c r="S842" s="1">
        <v>4</v>
      </c>
      <c r="T842" s="1"/>
      <c r="U842" s="1"/>
      <c r="V842" s="1"/>
      <c r="W842" s="1">
        <v>5</v>
      </c>
      <c r="X842" s="1"/>
      <c r="Y842" s="1"/>
      <c r="Z842" s="1"/>
      <c r="AA842" s="1"/>
      <c r="AB842" s="1"/>
      <c r="AG842" t="str">
        <f t="shared" si="145"/>
        <v>Lee</v>
      </c>
      <c r="AH842" t="s">
        <v>3888</v>
      </c>
      <c r="AI842">
        <v>1</v>
      </c>
      <c r="AJ842" s="7">
        <v>169</v>
      </c>
      <c r="AL842" s="7" t="s">
        <v>5014</v>
      </c>
      <c r="AM842" t="s">
        <v>3989</v>
      </c>
      <c r="AN842" t="s">
        <v>4002</v>
      </c>
      <c r="AO842" t="s">
        <v>995</v>
      </c>
      <c r="AP842" t="str">
        <f t="shared" si="152"/>
        <v>25003</v>
      </c>
      <c r="AQ842" t="s">
        <v>2389</v>
      </c>
      <c r="AR842" t="str">
        <f t="shared" si="155"/>
        <v>2534655</v>
      </c>
      <c r="AS842" s="1">
        <v>21</v>
      </c>
      <c r="AT842" s="1">
        <v>6</v>
      </c>
      <c r="AV842">
        <v>27.03</v>
      </c>
      <c r="AW842">
        <v>0.63</v>
      </c>
      <c r="AX842">
        <v>26.4</v>
      </c>
    </row>
    <row r="843" spans="1:50" hidden="1" outlineLevel="1">
      <c r="A843" s="70" t="s">
        <v>3044</v>
      </c>
      <c r="B843" s="11" t="s">
        <v>1442</v>
      </c>
      <c r="C843" s="1">
        <f t="shared" si="146"/>
        <v>5148</v>
      </c>
      <c r="D843" s="7">
        <f>IF(N843&gt;0, RANK(N843,(N843:P843,Q843:AE843)),0)</f>
        <v>1</v>
      </c>
      <c r="E843" s="7">
        <f>IF(O843&gt;0,RANK(O843,(N843:P843,Q843:AE843)),0)</f>
        <v>2</v>
      </c>
      <c r="F843" s="7">
        <f t="shared" si="147"/>
        <v>6</v>
      </c>
      <c r="G843" s="1">
        <f t="shared" si="154"/>
        <v>459</v>
      </c>
      <c r="H843" s="2">
        <f t="shared" si="153"/>
        <v>8.9160839160839167E-2</v>
      </c>
      <c r="I843" s="8"/>
      <c r="J843" s="2">
        <f t="shared" si="148"/>
        <v>0.5388500388500389</v>
      </c>
      <c r="K843" s="2">
        <f t="shared" si="149"/>
        <v>0.44968919968919968</v>
      </c>
      <c r="L843" s="2">
        <f t="shared" si="150"/>
        <v>1.1655011655011655E-3</v>
      </c>
      <c r="M843" s="2">
        <f t="shared" si="151"/>
        <v>1.0295260295260249E-2</v>
      </c>
      <c r="N843" s="1">
        <v>2774</v>
      </c>
      <c r="O843" s="1">
        <v>2315</v>
      </c>
      <c r="P843" s="1">
        <v>6</v>
      </c>
      <c r="Q843" s="1">
        <v>19</v>
      </c>
      <c r="R843" s="1"/>
      <c r="S843" s="1">
        <v>19</v>
      </c>
      <c r="T843" s="1"/>
      <c r="U843" s="1"/>
      <c r="V843" s="1"/>
      <c r="W843" s="1">
        <v>15</v>
      </c>
      <c r="X843" s="1"/>
      <c r="Y843" s="1"/>
      <c r="Z843" s="1"/>
      <c r="AA843" s="1"/>
      <c r="AB843" s="1"/>
      <c r="AG843" t="str">
        <f t="shared" ref="AG843:AG906" si="156">A843</f>
        <v>Leicester</v>
      </c>
      <c r="AH843" s="11" t="s">
        <v>3600</v>
      </c>
      <c r="AI843" s="11">
        <v>2</v>
      </c>
      <c r="AJ843" s="7">
        <v>204</v>
      </c>
      <c r="AL843" s="7" t="s">
        <v>5014</v>
      </c>
      <c r="AM843" t="s">
        <v>3950</v>
      </c>
      <c r="AN843" t="s">
        <v>833</v>
      </c>
      <c r="AO843" t="s">
        <v>834</v>
      </c>
      <c r="AP843" t="str">
        <f t="shared" si="152"/>
        <v>25027</v>
      </c>
      <c r="AQ843" t="s">
        <v>2389</v>
      </c>
      <c r="AR843" t="str">
        <f t="shared" si="155"/>
        <v>2534795</v>
      </c>
      <c r="AS843" s="1">
        <v>20</v>
      </c>
      <c r="AT843" s="1">
        <v>4</v>
      </c>
      <c r="AV843">
        <v>24.68</v>
      </c>
      <c r="AW843">
        <v>1.32</v>
      </c>
      <c r="AX843">
        <v>23.36</v>
      </c>
    </row>
    <row r="844" spans="1:50" hidden="1" outlineLevel="1">
      <c r="A844" s="70" t="s">
        <v>3307</v>
      </c>
      <c r="B844" s="11" t="s">
        <v>1442</v>
      </c>
      <c r="C844" s="1">
        <f t="shared" si="146"/>
        <v>3070</v>
      </c>
      <c r="D844" s="7">
        <f>IF(N844&gt;0, RANK(N844,(N844:P844,Q844:AE844)),0)</f>
        <v>1</v>
      </c>
      <c r="E844" s="7">
        <f>IF(O844&gt;0,RANK(O844,(N844:P844,Q844:AE844)),0)</f>
        <v>2</v>
      </c>
      <c r="F844" s="7">
        <f t="shared" si="147"/>
        <v>4</v>
      </c>
      <c r="G844" s="1">
        <f t="shared" si="154"/>
        <v>1453</v>
      </c>
      <c r="H844" s="2">
        <f t="shared" si="153"/>
        <v>0.47328990228013029</v>
      </c>
      <c r="I844" s="8"/>
      <c r="J844" s="2">
        <f t="shared" si="148"/>
        <v>0.73224755700325728</v>
      </c>
      <c r="K844" s="2">
        <f t="shared" si="149"/>
        <v>0.25895765472312704</v>
      </c>
      <c r="L844" s="2">
        <f t="shared" si="150"/>
        <v>2.280130293159609E-3</v>
      </c>
      <c r="M844" s="2">
        <f t="shared" si="151"/>
        <v>6.5146579804560741E-3</v>
      </c>
      <c r="N844" s="1">
        <v>2248</v>
      </c>
      <c r="O844" s="1">
        <v>795</v>
      </c>
      <c r="P844" s="1">
        <v>7</v>
      </c>
      <c r="Q844" s="1">
        <v>13</v>
      </c>
      <c r="R844" s="1"/>
      <c r="S844" s="1">
        <v>7</v>
      </c>
      <c r="T844" s="1"/>
      <c r="U844" s="1"/>
      <c r="V844" s="1"/>
      <c r="W844" s="1">
        <v>0</v>
      </c>
      <c r="X844" s="1"/>
      <c r="Y844" s="1"/>
      <c r="Z844" s="1"/>
      <c r="AA844" s="1"/>
      <c r="AB844" s="1"/>
      <c r="AG844" t="str">
        <f t="shared" si="156"/>
        <v>Lenox</v>
      </c>
      <c r="AH844" t="s">
        <v>3888</v>
      </c>
      <c r="AI844">
        <v>1</v>
      </c>
      <c r="AJ844" s="7">
        <v>157</v>
      </c>
      <c r="AL844" s="7" t="s">
        <v>5014</v>
      </c>
      <c r="AM844" t="s">
        <v>3989</v>
      </c>
      <c r="AN844" t="s">
        <v>4262</v>
      </c>
      <c r="AO844" t="s">
        <v>835</v>
      </c>
      <c r="AP844" t="str">
        <f t="shared" si="152"/>
        <v>25003</v>
      </c>
      <c r="AQ844" t="s">
        <v>2389</v>
      </c>
      <c r="AR844" t="str">
        <f t="shared" si="155"/>
        <v>2534970</v>
      </c>
      <c r="AS844" s="1">
        <v>20</v>
      </c>
      <c r="AT844" s="1">
        <v>1</v>
      </c>
      <c r="AV844">
        <v>21.48</v>
      </c>
      <c r="AW844">
        <v>0.27</v>
      </c>
      <c r="AX844">
        <v>21.22</v>
      </c>
    </row>
    <row r="845" spans="1:50" hidden="1" outlineLevel="1">
      <c r="A845" s="70" t="s">
        <v>3309</v>
      </c>
      <c r="B845" s="11" t="s">
        <v>1442</v>
      </c>
      <c r="C845" s="1">
        <f t="shared" si="146"/>
        <v>17538</v>
      </c>
      <c r="D845" s="7">
        <f>IF(N845&gt;0, RANK(N845,(N845:P845,Q845:AE845)),0)</f>
        <v>1</v>
      </c>
      <c r="E845" s="7">
        <f>IF(O845&gt;0,RANK(O845,(N845:P845,Q845:AE845)),0)</f>
        <v>2</v>
      </c>
      <c r="F845" s="7">
        <f t="shared" si="147"/>
        <v>0</v>
      </c>
      <c r="G845" s="1">
        <f t="shared" si="154"/>
        <v>2715</v>
      </c>
      <c r="H845" s="2">
        <f t="shared" si="153"/>
        <v>0.15480670543961683</v>
      </c>
      <c r="I845" s="8"/>
      <c r="J845" s="2">
        <f t="shared" si="148"/>
        <v>0.57041851978560842</v>
      </c>
      <c r="K845" s="2">
        <f t="shared" si="149"/>
        <v>0.41561181434599154</v>
      </c>
      <c r="L845" s="2">
        <f t="shared" si="150"/>
        <v>0</v>
      </c>
      <c r="M845" s="2">
        <f t="shared" si="151"/>
        <v>1.3969665868400039E-2</v>
      </c>
      <c r="N845" s="1">
        <v>10004</v>
      </c>
      <c r="O845" s="1">
        <v>7289</v>
      </c>
      <c r="P845" s="1">
        <v>0</v>
      </c>
      <c r="Q845" s="1">
        <v>103</v>
      </c>
      <c r="R845" s="1"/>
      <c r="S845" s="1">
        <v>82</v>
      </c>
      <c r="T845" s="1"/>
      <c r="U845" s="1"/>
      <c r="V845" s="1"/>
      <c r="W845" s="1">
        <v>60</v>
      </c>
      <c r="X845" s="1"/>
      <c r="Y845" s="1"/>
      <c r="Z845" s="1"/>
      <c r="AA845" s="1"/>
      <c r="AB845" s="1"/>
      <c r="AG845" t="str">
        <f t="shared" si="156"/>
        <v>Leominster</v>
      </c>
      <c r="AH845" s="11" t="s">
        <v>3600</v>
      </c>
      <c r="AI845" s="11">
        <v>1</v>
      </c>
      <c r="AJ845" s="7">
        <v>85</v>
      </c>
      <c r="AL845" s="7" t="s">
        <v>5014</v>
      </c>
      <c r="AM845" t="s">
        <v>3950</v>
      </c>
      <c r="AN845" t="s">
        <v>2760</v>
      </c>
      <c r="AO845" t="s">
        <v>836</v>
      </c>
      <c r="AP845" t="str">
        <f t="shared" si="152"/>
        <v>25027</v>
      </c>
      <c r="AQ845" t="s">
        <v>4593</v>
      </c>
      <c r="AR845" t="str">
        <f t="shared" si="155"/>
        <v>2535075</v>
      </c>
      <c r="AS845" s="1">
        <v>60</v>
      </c>
      <c r="AT845" s="1">
        <v>15</v>
      </c>
      <c r="AV845">
        <v>29.76</v>
      </c>
      <c r="AW845">
        <v>0.88</v>
      </c>
      <c r="AX845">
        <v>28.88</v>
      </c>
    </row>
    <row r="846" spans="1:50" hidden="1" outlineLevel="1">
      <c r="A846" s="70" t="s">
        <v>2953</v>
      </c>
      <c r="B846" s="11" t="s">
        <v>1442</v>
      </c>
      <c r="C846" s="1">
        <f t="shared" si="146"/>
        <v>1163</v>
      </c>
      <c r="D846" s="7">
        <f>IF(N846&gt;0, RANK(N846,(N846:P846,Q846:AE846)),0)</f>
        <v>1</v>
      </c>
      <c r="E846" s="7">
        <f>IF(O846&gt;0,RANK(O846,(N846:P846,Q846:AE846)),0)</f>
        <v>2</v>
      </c>
      <c r="F846" s="7">
        <f t="shared" si="147"/>
        <v>0</v>
      </c>
      <c r="G846" s="1">
        <f t="shared" si="154"/>
        <v>757</v>
      </c>
      <c r="H846" s="2">
        <f t="shared" si="153"/>
        <v>0.65090283748925193</v>
      </c>
      <c r="I846" s="8"/>
      <c r="J846" s="2">
        <f t="shared" si="148"/>
        <v>0.81685296646603611</v>
      </c>
      <c r="K846" s="2">
        <f t="shared" si="149"/>
        <v>0.16595012897678418</v>
      </c>
      <c r="L846" s="2">
        <f t="shared" si="150"/>
        <v>0</v>
      </c>
      <c r="M846" s="2">
        <f t="shared" si="151"/>
        <v>1.7196904557179704E-2</v>
      </c>
      <c r="N846" s="1">
        <v>950</v>
      </c>
      <c r="O846" s="1">
        <v>193</v>
      </c>
      <c r="P846" s="1">
        <v>0</v>
      </c>
      <c r="Q846" s="1">
        <v>3</v>
      </c>
      <c r="R846" s="1"/>
      <c r="S846" s="1">
        <v>14</v>
      </c>
      <c r="T846" s="1"/>
      <c r="U846" s="1"/>
      <c r="V846" s="1"/>
      <c r="W846" s="1">
        <v>3</v>
      </c>
      <c r="X846" s="1"/>
      <c r="Y846" s="1"/>
      <c r="Z846" s="1"/>
      <c r="AA846" s="1"/>
      <c r="AB846" s="1"/>
      <c r="AG846" t="str">
        <f t="shared" si="156"/>
        <v>Leverett</v>
      </c>
      <c r="AH846" t="s">
        <v>3082</v>
      </c>
      <c r="AI846">
        <v>1</v>
      </c>
      <c r="AJ846" s="7">
        <v>107</v>
      </c>
      <c r="AL846" s="7" t="s">
        <v>5014</v>
      </c>
      <c r="AM846" t="s">
        <v>3234</v>
      </c>
      <c r="AN846" t="s">
        <v>4002</v>
      </c>
      <c r="AO846" t="s">
        <v>837</v>
      </c>
      <c r="AP846" t="str">
        <f t="shared" si="152"/>
        <v>25011</v>
      </c>
      <c r="AQ846" t="s">
        <v>2389</v>
      </c>
      <c r="AR846" t="str">
        <f t="shared" si="155"/>
        <v>2535180</v>
      </c>
      <c r="AS846" s="1">
        <v>6</v>
      </c>
      <c r="AT846" s="1">
        <v>1</v>
      </c>
      <c r="AV846">
        <v>22.98</v>
      </c>
      <c r="AW846">
        <v>0.14000000000000001</v>
      </c>
      <c r="AX846">
        <v>22.85</v>
      </c>
    </row>
    <row r="847" spans="1:50" hidden="1" outlineLevel="1">
      <c r="A847" s="70" t="s">
        <v>4080</v>
      </c>
      <c r="B847" s="11" t="s">
        <v>1442</v>
      </c>
      <c r="C847" s="1">
        <f t="shared" si="146"/>
        <v>17427</v>
      </c>
      <c r="D847" s="7">
        <f>IF(N847&gt;0, RANK(N847,(N847:P847,Q847:AE847)),0)</f>
        <v>1</v>
      </c>
      <c r="E847" s="7">
        <f>IF(O847&gt;0,RANK(O847,(N847:P847,Q847:AE847)),0)</f>
        <v>2</v>
      </c>
      <c r="F847" s="7">
        <f t="shared" si="147"/>
        <v>6</v>
      </c>
      <c r="G847" s="1">
        <f t="shared" si="154"/>
        <v>7500</v>
      </c>
      <c r="H847" s="2">
        <f t="shared" si="153"/>
        <v>0.43036667240488896</v>
      </c>
      <c r="I847" s="8"/>
      <c r="J847" s="2">
        <f t="shared" si="148"/>
        <v>0.70775233832558671</v>
      </c>
      <c r="K847" s="2">
        <f t="shared" si="149"/>
        <v>0.27738566592069774</v>
      </c>
      <c r="L847" s="2">
        <f t="shared" si="150"/>
        <v>2.6395822574166524E-3</v>
      </c>
      <c r="M847" s="2">
        <f t="shared" si="151"/>
        <v>1.2222413496298899E-2</v>
      </c>
      <c r="N847" s="1">
        <v>12334</v>
      </c>
      <c r="O847" s="1">
        <v>4834</v>
      </c>
      <c r="P847" s="1">
        <v>46</v>
      </c>
      <c r="Q847" s="1">
        <v>86</v>
      </c>
      <c r="R847" s="1"/>
      <c r="S847" s="1">
        <v>75</v>
      </c>
      <c r="T847" s="1"/>
      <c r="U847" s="1"/>
      <c r="V847" s="1"/>
      <c r="W847" s="1">
        <v>52</v>
      </c>
      <c r="X847" s="1"/>
      <c r="Y847" s="1"/>
      <c r="Z847" s="1"/>
      <c r="AA847" s="1"/>
      <c r="AB847" s="1"/>
      <c r="AG847" t="str">
        <f t="shared" si="156"/>
        <v>Lexington</v>
      </c>
      <c r="AH847" t="s">
        <v>4409</v>
      </c>
      <c r="AI847">
        <v>7</v>
      </c>
      <c r="AJ847" s="7">
        <v>118</v>
      </c>
      <c r="AL847" s="7" t="s">
        <v>5014</v>
      </c>
      <c r="AM847" t="s">
        <v>4671</v>
      </c>
      <c r="AN847" t="s">
        <v>5225</v>
      </c>
      <c r="AO847" t="s">
        <v>838</v>
      </c>
      <c r="AP847" t="str">
        <f t="shared" si="152"/>
        <v>25017</v>
      </c>
      <c r="AQ847" t="s">
        <v>2389</v>
      </c>
      <c r="AR847" t="str">
        <f t="shared" si="155"/>
        <v>2535215</v>
      </c>
      <c r="AS847" s="1">
        <v>40</v>
      </c>
      <c r="AT847" s="1">
        <v>9</v>
      </c>
      <c r="AV847">
        <v>16.54</v>
      </c>
      <c r="AW847">
        <v>0.14000000000000001</v>
      </c>
      <c r="AX847">
        <v>16.399999999999999</v>
      </c>
    </row>
    <row r="848" spans="1:50" hidden="1" outlineLevel="1">
      <c r="A848" s="70" t="s">
        <v>2981</v>
      </c>
      <c r="B848" s="11" t="s">
        <v>1442</v>
      </c>
      <c r="C848" s="1">
        <f t="shared" si="146"/>
        <v>459</v>
      </c>
      <c r="D848" s="7">
        <f>IF(N848&gt;0, RANK(N848,(N848:P848,Q848:AE848)),0)</f>
        <v>1</v>
      </c>
      <c r="E848" s="7">
        <f>IF(O848&gt;0,RANK(O848,(N848:P848,Q848:AE848)),0)</f>
        <v>2</v>
      </c>
      <c r="F848" s="7">
        <f t="shared" si="147"/>
        <v>5</v>
      </c>
      <c r="G848" s="1">
        <f t="shared" si="154"/>
        <v>173</v>
      </c>
      <c r="H848" s="2">
        <f t="shared" si="153"/>
        <v>0.37690631808278868</v>
      </c>
      <c r="I848" s="8"/>
      <c r="J848" s="2">
        <f t="shared" si="148"/>
        <v>0.6775599128540305</v>
      </c>
      <c r="K848" s="2">
        <f t="shared" si="149"/>
        <v>0.30065359477124182</v>
      </c>
      <c r="L848" s="2">
        <f t="shared" si="150"/>
        <v>2.1786492374727671E-3</v>
      </c>
      <c r="M848" s="2">
        <f t="shared" si="151"/>
        <v>1.9607843137254916E-2</v>
      </c>
      <c r="N848" s="1">
        <v>311</v>
      </c>
      <c r="O848" s="1">
        <v>138</v>
      </c>
      <c r="P848" s="1">
        <v>1</v>
      </c>
      <c r="Q848" s="1">
        <v>4</v>
      </c>
      <c r="R848" s="1"/>
      <c r="S848" s="1">
        <v>5</v>
      </c>
      <c r="T848" s="1"/>
      <c r="U848" s="1"/>
      <c r="V848" s="1"/>
      <c r="W848" s="1">
        <v>0</v>
      </c>
      <c r="X848" s="1"/>
      <c r="Y848" s="1"/>
      <c r="Z848" s="1"/>
      <c r="AA848" s="1"/>
      <c r="AB848" s="1"/>
      <c r="AG848" t="str">
        <f t="shared" si="156"/>
        <v>Leyden</v>
      </c>
      <c r="AH848" t="s">
        <v>3082</v>
      </c>
      <c r="AI848">
        <v>1</v>
      </c>
      <c r="AJ848" s="7">
        <v>22</v>
      </c>
      <c r="AL848" s="7" t="s">
        <v>5014</v>
      </c>
      <c r="AM848" t="s">
        <v>3234</v>
      </c>
      <c r="AN848" t="s">
        <v>4262</v>
      </c>
      <c r="AO848" t="s">
        <v>253</v>
      </c>
      <c r="AP848" t="str">
        <f t="shared" si="152"/>
        <v>25011</v>
      </c>
      <c r="AQ848" t="s">
        <v>2389</v>
      </c>
      <c r="AR848" t="str">
        <f t="shared" si="155"/>
        <v>2535285</v>
      </c>
      <c r="AS848" s="1">
        <v>3</v>
      </c>
      <c r="AT848" s="1">
        <v>1</v>
      </c>
      <c r="AV848">
        <v>18</v>
      </c>
      <c r="AW848">
        <v>0.01</v>
      </c>
      <c r="AX848">
        <v>17.989999999999998</v>
      </c>
    </row>
    <row r="849" spans="1:50" hidden="1" outlineLevel="1">
      <c r="A849" s="70" t="s">
        <v>3867</v>
      </c>
      <c r="B849" s="11" t="s">
        <v>1442</v>
      </c>
      <c r="C849" s="1">
        <f t="shared" si="146"/>
        <v>3414</v>
      </c>
      <c r="D849" s="7">
        <f>IF(N849&gt;0, RANK(N849,(N849:P849,Q849:AE849)),0)</f>
        <v>1</v>
      </c>
      <c r="E849" s="7">
        <f>IF(O849&gt;0,RANK(O849,(N849:P849,Q849:AE849)),0)</f>
        <v>2</v>
      </c>
      <c r="F849" s="7">
        <f t="shared" si="147"/>
        <v>5</v>
      </c>
      <c r="G849" s="1">
        <f t="shared" si="154"/>
        <v>1528</v>
      </c>
      <c r="H849" s="2">
        <f t="shared" si="153"/>
        <v>0.44756883421206795</v>
      </c>
      <c r="I849" s="8"/>
      <c r="J849" s="2">
        <f t="shared" si="148"/>
        <v>0.7152899824253075</v>
      </c>
      <c r="K849" s="2">
        <f t="shared" si="149"/>
        <v>0.26772114821323961</v>
      </c>
      <c r="L849" s="2">
        <f t="shared" si="150"/>
        <v>3.8078500292911539E-3</v>
      </c>
      <c r="M849" s="2">
        <f t="shared" si="151"/>
        <v>1.3181019332161731E-2</v>
      </c>
      <c r="N849" s="1">
        <v>2442</v>
      </c>
      <c r="O849" s="1">
        <v>914</v>
      </c>
      <c r="P849" s="1">
        <v>13</v>
      </c>
      <c r="Q849" s="1">
        <v>21</v>
      </c>
      <c r="R849" s="1"/>
      <c r="S849" s="1">
        <v>18</v>
      </c>
      <c r="T849" s="1"/>
      <c r="U849" s="1"/>
      <c r="V849" s="1"/>
      <c r="W849" s="1">
        <v>6</v>
      </c>
      <c r="X849" s="1"/>
      <c r="Y849" s="1"/>
      <c r="Z849" s="1"/>
      <c r="AA849" s="1"/>
      <c r="AB849" s="1"/>
      <c r="AG849" t="str">
        <f t="shared" si="156"/>
        <v>Lincoln</v>
      </c>
      <c r="AH849" t="s">
        <v>4409</v>
      </c>
      <c r="AI849">
        <v>7</v>
      </c>
      <c r="AJ849" s="7">
        <v>128</v>
      </c>
      <c r="AL849" s="7" t="s">
        <v>5014</v>
      </c>
      <c r="AM849" t="s">
        <v>4671</v>
      </c>
      <c r="AN849" t="s">
        <v>833</v>
      </c>
      <c r="AO849" t="s">
        <v>254</v>
      </c>
      <c r="AP849" t="str">
        <f t="shared" si="152"/>
        <v>25017</v>
      </c>
      <c r="AQ849" t="s">
        <v>2389</v>
      </c>
      <c r="AR849" t="str">
        <f t="shared" si="155"/>
        <v>2535425</v>
      </c>
      <c r="AS849" s="1">
        <v>11</v>
      </c>
      <c r="AT849" s="1">
        <v>3</v>
      </c>
      <c r="AV849">
        <v>15.01</v>
      </c>
      <c r="AW849">
        <v>0.64</v>
      </c>
      <c r="AX849">
        <v>14.37</v>
      </c>
    </row>
    <row r="850" spans="1:50" hidden="1" outlineLevel="1">
      <c r="A850" s="70" t="s">
        <v>2982</v>
      </c>
      <c r="B850" s="11" t="s">
        <v>1442</v>
      </c>
      <c r="C850" s="1">
        <f t="shared" si="146"/>
        <v>4857</v>
      </c>
      <c r="D850" s="7">
        <f>IF(N850&gt;0, RANK(N850,(N850:P850,Q850:AE850)),0)</f>
        <v>1</v>
      </c>
      <c r="E850" s="7">
        <f>IF(O850&gt;0,RANK(O850,(N850:P850,Q850:AE850)),0)</f>
        <v>2</v>
      </c>
      <c r="F850" s="7">
        <f t="shared" si="147"/>
        <v>5</v>
      </c>
      <c r="G850" s="1">
        <f t="shared" si="154"/>
        <v>760</v>
      </c>
      <c r="H850" s="2">
        <f t="shared" si="153"/>
        <v>0.15647519044677785</v>
      </c>
      <c r="I850" s="8"/>
      <c r="J850" s="2">
        <f t="shared" si="148"/>
        <v>0.57031089149680869</v>
      </c>
      <c r="K850" s="2">
        <f t="shared" si="149"/>
        <v>0.41383570105003087</v>
      </c>
      <c r="L850" s="2">
        <f t="shared" si="150"/>
        <v>2.2647724933086266E-3</v>
      </c>
      <c r="M850" s="2">
        <f t="shared" si="151"/>
        <v>1.3588634959851813E-2</v>
      </c>
      <c r="N850" s="1">
        <v>2770</v>
      </c>
      <c r="O850" s="1">
        <v>2010</v>
      </c>
      <c r="P850" s="1">
        <v>11</v>
      </c>
      <c r="Q850" s="1">
        <v>48</v>
      </c>
      <c r="R850" s="1"/>
      <c r="S850" s="1">
        <v>18</v>
      </c>
      <c r="T850" s="1"/>
      <c r="U850" s="1"/>
      <c r="V850" s="1"/>
      <c r="W850" s="1">
        <v>0</v>
      </c>
      <c r="X850" s="1"/>
      <c r="Y850" s="1"/>
      <c r="Z850" s="1"/>
      <c r="AA850" s="1"/>
      <c r="AB850" s="1"/>
      <c r="AG850" t="str">
        <f t="shared" si="156"/>
        <v>Littleton</v>
      </c>
      <c r="AH850" t="s">
        <v>4409</v>
      </c>
      <c r="AI850">
        <v>5</v>
      </c>
      <c r="AJ850" s="7">
        <v>83</v>
      </c>
      <c r="AL850" s="7" t="s">
        <v>5014</v>
      </c>
      <c r="AM850" t="s">
        <v>4671</v>
      </c>
      <c r="AN850" t="s">
        <v>2760</v>
      </c>
      <c r="AO850" t="s">
        <v>1492</v>
      </c>
      <c r="AP850" t="str">
        <f t="shared" si="152"/>
        <v>25017</v>
      </c>
      <c r="AQ850" t="s">
        <v>2389</v>
      </c>
      <c r="AR850" t="str">
        <f t="shared" si="155"/>
        <v>2535950</v>
      </c>
      <c r="AS850" s="1">
        <v>31</v>
      </c>
      <c r="AT850" s="1">
        <v>3</v>
      </c>
      <c r="AV850">
        <v>17.55</v>
      </c>
      <c r="AW850">
        <v>0.93</v>
      </c>
      <c r="AX850">
        <v>16.62</v>
      </c>
    </row>
    <row r="851" spans="1:50" hidden="1" outlineLevel="1">
      <c r="A851" s="70" t="s">
        <v>5032</v>
      </c>
      <c r="B851" s="11" t="s">
        <v>1442</v>
      </c>
      <c r="C851" s="1">
        <f t="shared" si="146"/>
        <v>8852</v>
      </c>
      <c r="D851" s="7">
        <f>IF(N851&gt;0, RANK(N851,(N851:P851,Q851:AE851)),0)</f>
        <v>1</v>
      </c>
      <c r="E851" s="7">
        <f>IF(O851&gt;0,RANK(O851,(N851:P851,Q851:AE851)),0)</f>
        <v>2</v>
      </c>
      <c r="F851" s="7">
        <f t="shared" si="147"/>
        <v>5</v>
      </c>
      <c r="G851" s="1">
        <f t="shared" si="154"/>
        <v>1530</v>
      </c>
      <c r="H851" s="2">
        <f t="shared" si="153"/>
        <v>0.17284229552643471</v>
      </c>
      <c r="I851" s="8"/>
      <c r="J851" s="2">
        <f t="shared" si="148"/>
        <v>0.58258020786262987</v>
      </c>
      <c r="K851" s="2">
        <f t="shared" si="149"/>
        <v>0.40973791233619522</v>
      </c>
      <c r="L851" s="2">
        <f t="shared" si="150"/>
        <v>1.1296882060551287E-3</v>
      </c>
      <c r="M851" s="2">
        <f t="shared" si="151"/>
        <v>6.5521915951197779E-3</v>
      </c>
      <c r="N851" s="1">
        <v>5157</v>
      </c>
      <c r="O851" s="1">
        <v>3627</v>
      </c>
      <c r="P851" s="1">
        <v>10</v>
      </c>
      <c r="Q851" s="1">
        <v>29</v>
      </c>
      <c r="R851" s="1"/>
      <c r="S851" s="1">
        <v>25</v>
      </c>
      <c r="T851" s="1"/>
      <c r="U851" s="1"/>
      <c r="V851" s="1"/>
      <c r="W851" s="1">
        <v>4</v>
      </c>
      <c r="X851" s="1"/>
      <c r="Y851" s="1"/>
      <c r="Z851" s="1"/>
      <c r="AA851" s="1"/>
      <c r="AB851" s="1"/>
      <c r="AG851" t="str">
        <f t="shared" si="156"/>
        <v>Longmeadow</v>
      </c>
      <c r="AH851" t="s">
        <v>2897</v>
      </c>
      <c r="AI851">
        <v>2</v>
      </c>
      <c r="AJ851" s="7">
        <v>295</v>
      </c>
      <c r="AL851" s="7" t="s">
        <v>5014</v>
      </c>
      <c r="AM851" t="s">
        <v>3235</v>
      </c>
      <c r="AN851" t="s">
        <v>4019</v>
      </c>
      <c r="AO851" t="s">
        <v>1163</v>
      </c>
      <c r="AP851" t="str">
        <f t="shared" si="152"/>
        <v>25013</v>
      </c>
      <c r="AQ851" t="s">
        <v>2389</v>
      </c>
      <c r="AR851" t="str">
        <f t="shared" si="155"/>
        <v>2536300</v>
      </c>
      <c r="AS851" s="1">
        <v>243</v>
      </c>
      <c r="AT851" s="1">
        <v>5</v>
      </c>
      <c r="AV851">
        <v>9.51</v>
      </c>
      <c r="AW851">
        <v>0.48</v>
      </c>
      <c r="AX851">
        <v>9.02</v>
      </c>
    </row>
    <row r="852" spans="1:50" hidden="1" outlineLevel="1">
      <c r="A852" s="70" t="s">
        <v>2902</v>
      </c>
      <c r="B852" s="11" t="s">
        <v>1442</v>
      </c>
      <c r="C852" s="1">
        <f t="shared" si="146"/>
        <v>29122</v>
      </c>
      <c r="D852" s="7">
        <f>IF(N852&gt;0, RANK(N852,(N852:P852,Q852:AE852)),0)</f>
        <v>1</v>
      </c>
      <c r="E852" s="7">
        <f>IF(O852&gt;0,RANK(O852,(N852:P852,Q852:AE852)),0)</f>
        <v>2</v>
      </c>
      <c r="F852" s="7">
        <f t="shared" si="147"/>
        <v>5</v>
      </c>
      <c r="G852" s="1">
        <f t="shared" si="154"/>
        <v>7641</v>
      </c>
      <c r="H852" s="2">
        <f t="shared" si="153"/>
        <v>0.26237895748918344</v>
      </c>
      <c r="I852" s="8"/>
      <c r="J852" s="2">
        <f t="shared" si="148"/>
        <v>0.62478538561911956</v>
      </c>
      <c r="K852" s="2">
        <f t="shared" si="149"/>
        <v>0.36240642812993612</v>
      </c>
      <c r="L852" s="2">
        <f t="shared" si="150"/>
        <v>1.8542682508069501E-3</v>
      </c>
      <c r="M852" s="2">
        <f t="shared" si="151"/>
        <v>1.0953918000137369E-2</v>
      </c>
      <c r="N852" s="1">
        <v>18195</v>
      </c>
      <c r="O852" s="1">
        <v>10554</v>
      </c>
      <c r="P852" s="1">
        <v>54</v>
      </c>
      <c r="Q852" s="1">
        <v>169</v>
      </c>
      <c r="R852" s="1"/>
      <c r="S852" s="1">
        <v>112</v>
      </c>
      <c r="T852" s="1"/>
      <c r="U852" s="1"/>
      <c r="V852" s="1"/>
      <c r="W852" s="1">
        <v>38</v>
      </c>
      <c r="X852" s="1"/>
      <c r="Y852" s="1"/>
      <c r="Z852" s="1"/>
      <c r="AA852" s="1"/>
      <c r="AB852" s="1"/>
      <c r="AG852" t="str">
        <f t="shared" si="156"/>
        <v>Lowell</v>
      </c>
      <c r="AH852" t="s">
        <v>4409</v>
      </c>
      <c r="AI852">
        <v>5</v>
      </c>
      <c r="AJ852" s="7">
        <v>45</v>
      </c>
      <c r="AL852" s="7" t="s">
        <v>5014</v>
      </c>
      <c r="AM852" t="s">
        <v>4671</v>
      </c>
      <c r="AN852" t="s">
        <v>4016</v>
      </c>
      <c r="AO852" t="s">
        <v>1164</v>
      </c>
      <c r="AP852" t="str">
        <f t="shared" si="152"/>
        <v>25017</v>
      </c>
      <c r="AQ852" t="s">
        <v>4593</v>
      </c>
      <c r="AR852" t="str">
        <f t="shared" si="155"/>
        <v>2537000</v>
      </c>
      <c r="AS852" s="1">
        <v>110</v>
      </c>
      <c r="AT852" s="1">
        <v>33</v>
      </c>
      <c r="AV852">
        <v>14.54</v>
      </c>
      <c r="AW852">
        <v>0.76</v>
      </c>
      <c r="AX852">
        <v>13.77</v>
      </c>
    </row>
    <row r="853" spans="1:50" hidden="1" outlineLevel="1">
      <c r="A853" s="70" t="s">
        <v>2903</v>
      </c>
      <c r="B853" s="11" t="s">
        <v>1442</v>
      </c>
      <c r="C853" s="1">
        <f t="shared" si="146"/>
        <v>9354</v>
      </c>
      <c r="D853" s="7">
        <f>IF(N853&gt;0, RANK(N853,(N853:P853,Q853:AE853)),0)</f>
        <v>1</v>
      </c>
      <c r="E853" s="7">
        <f>IF(O853&gt;0,RANK(O853,(N853:P853,Q853:AE853)),0)</f>
        <v>2</v>
      </c>
      <c r="F853" s="7">
        <f t="shared" si="147"/>
        <v>6</v>
      </c>
      <c r="G853" s="1">
        <f t="shared" si="154"/>
        <v>2105</v>
      </c>
      <c r="H853" s="2">
        <f t="shared" si="153"/>
        <v>0.22503741714774428</v>
      </c>
      <c r="I853" s="8"/>
      <c r="J853" s="2">
        <f t="shared" si="148"/>
        <v>0.60808210391276463</v>
      </c>
      <c r="K853" s="2">
        <f t="shared" si="149"/>
        <v>0.38304468676502029</v>
      </c>
      <c r="L853" s="2">
        <f t="shared" si="150"/>
        <v>1.2828736369467607E-3</v>
      </c>
      <c r="M853" s="2">
        <f t="shared" si="151"/>
        <v>7.5903356852683205E-3</v>
      </c>
      <c r="N853" s="1">
        <v>5688</v>
      </c>
      <c r="O853" s="1">
        <v>3583</v>
      </c>
      <c r="P853" s="1">
        <v>12</v>
      </c>
      <c r="Q853" s="1">
        <v>29</v>
      </c>
      <c r="R853" s="1"/>
      <c r="S853" s="1">
        <v>29</v>
      </c>
      <c r="T853" s="1"/>
      <c r="U853" s="1"/>
      <c r="V853" s="1"/>
      <c r="W853" s="1">
        <v>13</v>
      </c>
      <c r="X853" s="1"/>
      <c r="Y853" s="1"/>
      <c r="Z853" s="1"/>
      <c r="AA853" s="1"/>
      <c r="AB853" s="1"/>
      <c r="AG853" t="str">
        <f t="shared" si="156"/>
        <v>Ludlow</v>
      </c>
      <c r="AH853" t="s">
        <v>2897</v>
      </c>
      <c r="AI853">
        <v>2</v>
      </c>
      <c r="AJ853" s="7">
        <v>229</v>
      </c>
      <c r="AL853" s="7" t="s">
        <v>5014</v>
      </c>
      <c r="AM853" t="s">
        <v>3235</v>
      </c>
      <c r="AN853" t="s">
        <v>4371</v>
      </c>
      <c r="AO853" t="s">
        <v>1165</v>
      </c>
      <c r="AP853" t="str">
        <f t="shared" si="152"/>
        <v>25013</v>
      </c>
      <c r="AQ853" t="s">
        <v>2389</v>
      </c>
      <c r="AR853" t="str">
        <f t="shared" si="155"/>
        <v>2537175</v>
      </c>
      <c r="AS853" s="1">
        <v>12</v>
      </c>
      <c r="AT853" s="1">
        <v>6</v>
      </c>
      <c r="AV853">
        <v>28.23</v>
      </c>
      <c r="AW853">
        <v>1.08</v>
      </c>
      <c r="AX853">
        <v>27.15</v>
      </c>
    </row>
    <row r="854" spans="1:50" hidden="1" outlineLevel="1">
      <c r="A854" s="70" t="s">
        <v>4036</v>
      </c>
      <c r="B854" s="11" t="s">
        <v>1442</v>
      </c>
      <c r="C854" s="1">
        <f t="shared" si="146"/>
        <v>5363</v>
      </c>
      <c r="D854" s="7">
        <f>IF(N854&gt;0, RANK(N854,(N854:P854,Q854:AE854)),0)</f>
        <v>1</v>
      </c>
      <c r="E854" s="7">
        <f>IF(O854&gt;0,RANK(O854,(N854:P854,Q854:AE854)),0)</f>
        <v>2</v>
      </c>
      <c r="F854" s="7">
        <f t="shared" si="147"/>
        <v>0</v>
      </c>
      <c r="G854" s="1">
        <f t="shared" si="154"/>
        <v>357</v>
      </c>
      <c r="H854" s="2">
        <f t="shared" si="153"/>
        <v>6.6567219839641992E-2</v>
      </c>
      <c r="I854" s="8"/>
      <c r="J854" s="2">
        <f t="shared" si="148"/>
        <v>0.52806265150102549</v>
      </c>
      <c r="K854" s="2">
        <f t="shared" si="149"/>
        <v>0.46149543166138357</v>
      </c>
      <c r="L854" s="2">
        <f t="shared" si="150"/>
        <v>0</v>
      </c>
      <c r="M854" s="2">
        <f t="shared" si="151"/>
        <v>1.0441916837590937E-2</v>
      </c>
      <c r="N854" s="1">
        <v>2832</v>
      </c>
      <c r="O854" s="1">
        <v>2475</v>
      </c>
      <c r="P854" s="1">
        <v>0</v>
      </c>
      <c r="Q854" s="1">
        <v>30</v>
      </c>
      <c r="R854" s="1"/>
      <c r="S854" s="1">
        <v>26</v>
      </c>
      <c r="T854" s="1"/>
      <c r="U854" s="1"/>
      <c r="V854" s="1"/>
      <c r="W854" s="1">
        <v>0</v>
      </c>
      <c r="X854" s="1"/>
      <c r="Y854" s="1"/>
      <c r="Z854" s="1"/>
      <c r="AA854" s="1"/>
      <c r="AB854" s="1"/>
      <c r="AG854" t="str">
        <f t="shared" si="156"/>
        <v>Lunenburg</v>
      </c>
      <c r="AH854" s="11" t="s">
        <v>3600</v>
      </c>
      <c r="AI854" s="11">
        <v>1</v>
      </c>
      <c r="AJ854" s="7">
        <v>56</v>
      </c>
      <c r="AL854" s="7" t="s">
        <v>5014</v>
      </c>
      <c r="AM854" t="s">
        <v>3950</v>
      </c>
      <c r="AN854" t="s">
        <v>4016</v>
      </c>
      <c r="AO854" t="s">
        <v>1166</v>
      </c>
      <c r="AP854" t="str">
        <f t="shared" si="152"/>
        <v>25027</v>
      </c>
      <c r="AQ854" t="s">
        <v>2389</v>
      </c>
      <c r="AR854" t="str">
        <f t="shared" si="155"/>
        <v>2537420</v>
      </c>
      <c r="AS854" s="1">
        <v>40</v>
      </c>
      <c r="AT854" s="1">
        <v>4</v>
      </c>
      <c r="AV854">
        <v>27.69</v>
      </c>
      <c r="AW854">
        <v>1.27</v>
      </c>
      <c r="AX854">
        <v>26.42</v>
      </c>
    </row>
    <row r="855" spans="1:50" hidden="1" outlineLevel="1">
      <c r="A855" s="70" t="s">
        <v>3702</v>
      </c>
      <c r="B855" s="11" t="s">
        <v>1442</v>
      </c>
      <c r="C855" s="1">
        <f t="shared" si="146"/>
        <v>28007</v>
      </c>
      <c r="D855" s="7">
        <f>IF(N855&gt;0, RANK(N855,(N855:P855,Q855:AE855)),0)</f>
        <v>1</v>
      </c>
      <c r="E855" s="7">
        <f>IF(O855&gt;0,RANK(O855,(N855:P855,Q855:AE855)),0)</f>
        <v>2</v>
      </c>
      <c r="F855" s="7">
        <f t="shared" si="147"/>
        <v>0</v>
      </c>
      <c r="G855" s="1">
        <f t="shared" si="154"/>
        <v>10999</v>
      </c>
      <c r="H855" s="2">
        <f t="shared" si="153"/>
        <v>0.39272324775948869</v>
      </c>
      <c r="I855" s="8"/>
      <c r="J855" s="2">
        <f t="shared" si="148"/>
        <v>0.69168422180169242</v>
      </c>
      <c r="K855" s="2">
        <f t="shared" si="149"/>
        <v>0.29896097404220373</v>
      </c>
      <c r="L855" s="2">
        <f t="shared" si="150"/>
        <v>0</v>
      </c>
      <c r="M855" s="2">
        <f t="shared" si="151"/>
        <v>9.3548041561038464E-3</v>
      </c>
      <c r="N855" s="1">
        <v>19372</v>
      </c>
      <c r="O855" s="1">
        <v>8373</v>
      </c>
      <c r="P855" s="1">
        <v>0</v>
      </c>
      <c r="Q855" s="1">
        <v>103</v>
      </c>
      <c r="R855" s="1"/>
      <c r="S855" s="1">
        <v>62</v>
      </c>
      <c r="T855" s="1"/>
      <c r="U855" s="1"/>
      <c r="V855" s="1"/>
      <c r="W855" s="1">
        <v>97</v>
      </c>
      <c r="X855" s="1"/>
      <c r="Y855" s="1"/>
      <c r="Z855" s="1"/>
      <c r="AA855" s="1"/>
      <c r="AB855" s="1"/>
      <c r="AG855" t="str">
        <f t="shared" si="156"/>
        <v>Lynn</v>
      </c>
      <c r="AH855" t="s">
        <v>3273</v>
      </c>
      <c r="AI855">
        <v>6</v>
      </c>
      <c r="AJ855" s="7">
        <v>108</v>
      </c>
      <c r="AL855" s="7" t="s">
        <v>5014</v>
      </c>
      <c r="AM855" t="s">
        <v>3218</v>
      </c>
      <c r="AN855" t="s">
        <v>4262</v>
      </c>
      <c r="AO855" t="s">
        <v>540</v>
      </c>
      <c r="AP855" t="str">
        <f t="shared" si="152"/>
        <v>25009</v>
      </c>
      <c r="AQ855" t="s">
        <v>4593</v>
      </c>
      <c r="AR855" t="str">
        <f t="shared" si="155"/>
        <v>2537490</v>
      </c>
      <c r="AS855" s="1">
        <v>129</v>
      </c>
      <c r="AT855" s="1">
        <v>28</v>
      </c>
      <c r="AV855">
        <v>13.49</v>
      </c>
      <c r="AW855">
        <v>2.68</v>
      </c>
      <c r="AX855">
        <v>10.82</v>
      </c>
    </row>
    <row r="856" spans="1:50" hidden="1" outlineLevel="1">
      <c r="A856" s="70" t="s">
        <v>4414</v>
      </c>
      <c r="B856" s="11" t="s">
        <v>1442</v>
      </c>
      <c r="C856" s="1">
        <f t="shared" si="146"/>
        <v>6858</v>
      </c>
      <c r="D856" s="7">
        <f>IF(N856&gt;0, RANK(N856,(N856:P856,Q856:AE856)),0)</f>
        <v>2</v>
      </c>
      <c r="E856" s="7">
        <f>IF(O856&gt;0,RANK(O856,(N856:P856,Q856:AE856)),0)</f>
        <v>1</v>
      </c>
      <c r="F856" s="7">
        <f t="shared" si="147"/>
        <v>4</v>
      </c>
      <c r="G856" s="1">
        <f t="shared" si="154"/>
        <v>457</v>
      </c>
      <c r="H856" s="2">
        <f t="shared" si="153"/>
        <v>6.6637503645377655E-2</v>
      </c>
      <c r="I856" s="8"/>
      <c r="J856" s="2">
        <f t="shared" si="148"/>
        <v>0.46208807232429278</v>
      </c>
      <c r="K856" s="2">
        <f t="shared" si="149"/>
        <v>0.5287255759696704</v>
      </c>
      <c r="L856" s="2">
        <f t="shared" si="150"/>
        <v>2.0414114902303879E-3</v>
      </c>
      <c r="M856" s="2">
        <f t="shared" si="151"/>
        <v>7.1449402158063786E-3</v>
      </c>
      <c r="N856" s="1">
        <v>3169</v>
      </c>
      <c r="O856" s="1">
        <v>3626</v>
      </c>
      <c r="P856" s="1">
        <v>14</v>
      </c>
      <c r="Q856" s="1">
        <v>24</v>
      </c>
      <c r="R856" s="1"/>
      <c r="S856" s="1">
        <v>14</v>
      </c>
      <c r="T856" s="1"/>
      <c r="U856" s="1"/>
      <c r="V856" s="1"/>
      <c r="W856" s="1">
        <v>11</v>
      </c>
      <c r="X856" s="1"/>
      <c r="Y856" s="1"/>
      <c r="Z856" s="1"/>
      <c r="AA856" s="1"/>
      <c r="AB856" s="1"/>
      <c r="AG856" t="str">
        <f t="shared" si="156"/>
        <v>Lynnfield</v>
      </c>
      <c r="AH856" t="s">
        <v>3273</v>
      </c>
      <c r="AI856">
        <v>6</v>
      </c>
      <c r="AJ856" s="7">
        <v>84</v>
      </c>
      <c r="AL856" s="7" t="s">
        <v>5014</v>
      </c>
      <c r="AM856" t="s">
        <v>3218</v>
      </c>
      <c r="AN856" t="s">
        <v>5171</v>
      </c>
      <c r="AO856" t="s">
        <v>1177</v>
      </c>
      <c r="AP856" t="str">
        <f t="shared" si="152"/>
        <v>25009</v>
      </c>
      <c r="AQ856" t="s">
        <v>2389</v>
      </c>
      <c r="AR856" t="str">
        <f t="shared" si="155"/>
        <v>2537560</v>
      </c>
      <c r="AS856" s="1">
        <v>54</v>
      </c>
      <c r="AT856" s="1">
        <v>4</v>
      </c>
      <c r="AV856">
        <v>10.48</v>
      </c>
      <c r="AW856">
        <v>0.34</v>
      </c>
      <c r="AX856">
        <v>10.14</v>
      </c>
    </row>
    <row r="857" spans="1:50" hidden="1" outlineLevel="1">
      <c r="A857" s="70" t="s">
        <v>4052</v>
      </c>
      <c r="B857" s="11" t="s">
        <v>1442</v>
      </c>
      <c r="C857" s="1">
        <f t="shared" si="146"/>
        <v>19969</v>
      </c>
      <c r="D857" s="7">
        <f>IF(N857&gt;0, RANK(N857,(N857:P857,Q857:AE857)),0)</f>
        <v>1</v>
      </c>
      <c r="E857" s="7">
        <f>IF(O857&gt;0,RANK(O857,(N857:P857,Q857:AE857)),0)</f>
        <v>2</v>
      </c>
      <c r="F857" s="7">
        <f t="shared" si="147"/>
        <v>0</v>
      </c>
      <c r="G857" s="1">
        <f t="shared" si="154"/>
        <v>8281</v>
      </c>
      <c r="H857" s="2">
        <f t="shared" si="153"/>
        <v>0.41469277379938907</v>
      </c>
      <c r="I857" s="8"/>
      <c r="J857" s="2">
        <f t="shared" si="148"/>
        <v>0.70163753818418551</v>
      </c>
      <c r="K857" s="2">
        <f t="shared" si="149"/>
        <v>0.28694476438479644</v>
      </c>
      <c r="L857" s="2">
        <f t="shared" si="150"/>
        <v>0</v>
      </c>
      <c r="M857" s="2">
        <f t="shared" si="151"/>
        <v>1.1417697431018059E-2</v>
      </c>
      <c r="N857" s="1">
        <v>14011</v>
      </c>
      <c r="O857" s="1">
        <v>5730</v>
      </c>
      <c r="P857" s="1">
        <v>0</v>
      </c>
      <c r="Q857" s="1">
        <v>95</v>
      </c>
      <c r="R857" s="1"/>
      <c r="S857" s="1">
        <v>44</v>
      </c>
      <c r="T857" s="1"/>
      <c r="U857" s="1"/>
      <c r="V857" s="1"/>
      <c r="W857" s="1">
        <v>89</v>
      </c>
      <c r="X857" s="1"/>
      <c r="Y857" s="1"/>
      <c r="Z857" s="1"/>
      <c r="AA857" s="1"/>
      <c r="AB857" s="1"/>
      <c r="AG857" t="str">
        <f t="shared" si="156"/>
        <v>Malden</v>
      </c>
      <c r="AH857" t="s">
        <v>4409</v>
      </c>
      <c r="AI857">
        <v>7</v>
      </c>
      <c r="AJ857" s="7">
        <v>136</v>
      </c>
      <c r="AL857" s="7" t="s">
        <v>5014</v>
      </c>
      <c r="AM857" t="s">
        <v>4671</v>
      </c>
      <c r="AN857" t="s">
        <v>4416</v>
      </c>
      <c r="AO857" t="s">
        <v>1178</v>
      </c>
      <c r="AP857" t="str">
        <f t="shared" si="152"/>
        <v>25017</v>
      </c>
      <c r="AQ857" t="s">
        <v>4593</v>
      </c>
      <c r="AR857" t="str">
        <f t="shared" si="155"/>
        <v>2537875</v>
      </c>
      <c r="AS857" s="1">
        <v>73</v>
      </c>
      <c r="AT857" s="1">
        <v>16</v>
      </c>
      <c r="AV857">
        <v>5.1100000000000003</v>
      </c>
      <c r="AW857">
        <v>0.04</v>
      </c>
      <c r="AX857">
        <v>5.07</v>
      </c>
    </row>
    <row r="858" spans="1:50" hidden="1" outlineLevel="1">
      <c r="A858" s="70" t="s">
        <v>3861</v>
      </c>
      <c r="B858" s="11" t="s">
        <v>1442</v>
      </c>
      <c r="C858" s="1">
        <f t="shared" si="146"/>
        <v>3302</v>
      </c>
      <c r="D858" s="7">
        <f>IF(N858&gt;0, RANK(N858,(N858:P858,Q858:AE858)),0)</f>
        <v>1</v>
      </c>
      <c r="E858" s="7">
        <f>IF(O858&gt;0,RANK(O858,(N858:P858,Q858:AE858)),0)</f>
        <v>2</v>
      </c>
      <c r="F858" s="7">
        <f t="shared" si="147"/>
        <v>5</v>
      </c>
      <c r="G858" s="1">
        <f t="shared" si="154"/>
        <v>398</v>
      </c>
      <c r="H858" s="2">
        <f t="shared" si="153"/>
        <v>0.12053301029678982</v>
      </c>
      <c r="I858" s="8"/>
      <c r="J858" s="2">
        <f t="shared" si="148"/>
        <v>0.55269533615990307</v>
      </c>
      <c r="K858" s="2">
        <f t="shared" si="149"/>
        <v>0.43216232586311326</v>
      </c>
      <c r="L858" s="2">
        <f t="shared" si="150"/>
        <v>2.7256208358570565E-3</v>
      </c>
      <c r="M858" s="2">
        <f t="shared" si="151"/>
        <v>1.2416717141126609E-2</v>
      </c>
      <c r="N858" s="1">
        <v>1825</v>
      </c>
      <c r="O858" s="1">
        <v>1427</v>
      </c>
      <c r="P858" s="1">
        <v>9</v>
      </c>
      <c r="Q858" s="1">
        <v>24</v>
      </c>
      <c r="R858" s="1"/>
      <c r="S858" s="1">
        <v>10</v>
      </c>
      <c r="T858" s="1"/>
      <c r="U858" s="1"/>
      <c r="V858" s="1"/>
      <c r="W858" s="1">
        <v>7</v>
      </c>
      <c r="X858" s="1"/>
      <c r="Y858" s="1"/>
      <c r="Z858" s="1"/>
      <c r="AA858" s="1"/>
      <c r="AB858" s="1"/>
      <c r="AG858" t="str">
        <f t="shared" si="156"/>
        <v>Manchester-by-the-Sea</v>
      </c>
      <c r="AH858" t="s">
        <v>3273</v>
      </c>
      <c r="AI858">
        <v>6</v>
      </c>
      <c r="AJ858" s="7">
        <v>77</v>
      </c>
      <c r="AL858" s="7" t="s">
        <v>5014</v>
      </c>
      <c r="AM858" t="s">
        <v>3218</v>
      </c>
      <c r="AN858" t="s">
        <v>4372</v>
      </c>
      <c r="AO858" t="s">
        <v>1179</v>
      </c>
      <c r="AP858" t="str">
        <f t="shared" si="152"/>
        <v>25009</v>
      </c>
      <c r="AQ858" t="s">
        <v>2389</v>
      </c>
      <c r="AR858" t="str">
        <f t="shared" si="155"/>
        <v>2537995</v>
      </c>
      <c r="AS858" s="1">
        <v>12</v>
      </c>
      <c r="AT858" s="1">
        <v>1</v>
      </c>
      <c r="AV858">
        <v>18.25</v>
      </c>
      <c r="AW858">
        <v>8.9600000000000009</v>
      </c>
      <c r="AX858">
        <v>9.2899999999999991</v>
      </c>
    </row>
    <row r="859" spans="1:50" hidden="1" outlineLevel="1">
      <c r="A859" s="70" t="s">
        <v>4707</v>
      </c>
      <c r="B859" s="11" t="s">
        <v>1442</v>
      </c>
      <c r="C859" s="1">
        <f t="shared" si="146"/>
        <v>10821</v>
      </c>
      <c r="D859" s="7">
        <f>IF(N859&gt;0, RANK(N859,(N859:P859,Q859:AE859)),0)</f>
        <v>1</v>
      </c>
      <c r="E859" s="7">
        <f>IF(O859&gt;0,RANK(O859,(N859:P859,Q859:AE859)),0)</f>
        <v>2</v>
      </c>
      <c r="F859" s="7">
        <f t="shared" si="147"/>
        <v>5</v>
      </c>
      <c r="G859" s="1">
        <f t="shared" si="154"/>
        <v>842</v>
      </c>
      <c r="H859" s="2">
        <f t="shared" si="153"/>
        <v>7.7811662508086132E-2</v>
      </c>
      <c r="I859" s="8"/>
      <c r="J859" s="2">
        <f t="shared" si="148"/>
        <v>0.53368450235652898</v>
      </c>
      <c r="K859" s="2">
        <f t="shared" si="149"/>
        <v>0.45587283984844285</v>
      </c>
      <c r="L859" s="2">
        <f t="shared" si="150"/>
        <v>1.848258016819148E-3</v>
      </c>
      <c r="M859" s="2">
        <f t="shared" si="151"/>
        <v>8.5943997782090276E-3</v>
      </c>
      <c r="N859" s="1">
        <v>5775</v>
      </c>
      <c r="O859" s="1">
        <v>4933</v>
      </c>
      <c r="P859" s="1">
        <v>20</v>
      </c>
      <c r="Q859" s="1">
        <v>63</v>
      </c>
      <c r="R859" s="1"/>
      <c r="S859" s="1">
        <v>30</v>
      </c>
      <c r="T859" s="1"/>
      <c r="U859" s="1"/>
      <c r="V859" s="1"/>
      <c r="W859" s="1">
        <v>0</v>
      </c>
      <c r="X859" s="1"/>
      <c r="Y859" s="1"/>
      <c r="Z859" s="1"/>
      <c r="AA859" s="1"/>
      <c r="AB859" s="1"/>
      <c r="AG859" t="str">
        <f t="shared" si="156"/>
        <v>Mansfield</v>
      </c>
      <c r="AH859" t="s">
        <v>2218</v>
      </c>
      <c r="AI859">
        <v>4</v>
      </c>
      <c r="AJ859" s="7">
        <v>299</v>
      </c>
      <c r="AL859" s="7" t="s">
        <v>5014</v>
      </c>
      <c r="AM859" t="s">
        <v>3632</v>
      </c>
      <c r="AN859" t="s">
        <v>4370</v>
      </c>
      <c r="AO859" t="s">
        <v>1180</v>
      </c>
      <c r="AP859" t="str">
        <f t="shared" si="152"/>
        <v>25005</v>
      </c>
      <c r="AQ859" t="s">
        <v>2389</v>
      </c>
      <c r="AR859" t="str">
        <f t="shared" si="155"/>
        <v>2538225</v>
      </c>
      <c r="AS859" s="1">
        <v>66</v>
      </c>
      <c r="AT859" s="1">
        <v>6</v>
      </c>
      <c r="AV859">
        <v>20.72</v>
      </c>
      <c r="AW859">
        <v>0.26</v>
      </c>
      <c r="AX859">
        <v>20.46</v>
      </c>
    </row>
    <row r="860" spans="1:50" hidden="1" outlineLevel="1">
      <c r="A860" s="70" t="s">
        <v>1716</v>
      </c>
      <c r="B860" s="11" t="s">
        <v>1442</v>
      </c>
      <c r="C860" s="1">
        <f t="shared" si="146"/>
        <v>12076</v>
      </c>
      <c r="D860" s="7">
        <f>IF(N860&gt;0, RANK(N860,(N860:P860,Q860:AE860)),0)</f>
        <v>1</v>
      </c>
      <c r="E860" s="7">
        <f>IF(O860&gt;0,RANK(O860,(N860:P860,Q860:AE860)),0)</f>
        <v>2</v>
      </c>
      <c r="F860" s="7">
        <f t="shared" si="147"/>
        <v>0</v>
      </c>
      <c r="G860" s="1">
        <f t="shared" si="154"/>
        <v>2385</v>
      </c>
      <c r="H860" s="2">
        <f t="shared" si="153"/>
        <v>0.19749917191122887</v>
      </c>
      <c r="I860" s="8"/>
      <c r="J860" s="2">
        <f t="shared" si="148"/>
        <v>0.59125538257701227</v>
      </c>
      <c r="K860" s="2">
        <f t="shared" si="149"/>
        <v>0.39375621066578337</v>
      </c>
      <c r="L860" s="2">
        <f t="shared" si="150"/>
        <v>0</v>
      </c>
      <c r="M860" s="2">
        <f t="shared" si="151"/>
        <v>1.4988406757204364E-2</v>
      </c>
      <c r="N860" s="1">
        <v>7140</v>
      </c>
      <c r="O860" s="1">
        <v>4755</v>
      </c>
      <c r="P860" s="1">
        <v>0</v>
      </c>
      <c r="Q860" s="1">
        <v>80</v>
      </c>
      <c r="R860" s="1"/>
      <c r="S860" s="1">
        <v>39</v>
      </c>
      <c r="T860" s="1"/>
      <c r="U860" s="1"/>
      <c r="V860" s="1"/>
      <c r="W860" s="1">
        <v>62</v>
      </c>
      <c r="X860" s="1"/>
      <c r="Y860" s="1"/>
      <c r="Z860" s="1"/>
      <c r="AA860" s="1"/>
      <c r="AB860" s="1"/>
      <c r="AG860" t="str">
        <f t="shared" si="156"/>
        <v>Marblehead</v>
      </c>
      <c r="AH860" t="s">
        <v>3273</v>
      </c>
      <c r="AI860">
        <v>6</v>
      </c>
      <c r="AJ860" s="7">
        <v>104</v>
      </c>
      <c r="AL860" s="7" t="s">
        <v>5014</v>
      </c>
      <c r="AM860" t="s">
        <v>3218</v>
      </c>
      <c r="AN860" t="s">
        <v>5224</v>
      </c>
      <c r="AO860" t="s">
        <v>1181</v>
      </c>
      <c r="AP860" t="str">
        <f t="shared" si="152"/>
        <v>25009</v>
      </c>
      <c r="AQ860" t="s">
        <v>2389</v>
      </c>
      <c r="AR860" t="str">
        <f t="shared" si="155"/>
        <v>2538400</v>
      </c>
      <c r="AS860" s="1">
        <v>36</v>
      </c>
      <c r="AT860" s="1">
        <v>7</v>
      </c>
      <c r="AV860">
        <v>19.63</v>
      </c>
      <c r="AW860">
        <v>15.1</v>
      </c>
      <c r="AX860">
        <v>4.53</v>
      </c>
    </row>
    <row r="861" spans="1:50" hidden="1" outlineLevel="1">
      <c r="A861" s="70" t="s">
        <v>4450</v>
      </c>
      <c r="B861" s="11" t="s">
        <v>1442</v>
      </c>
      <c r="C861" s="1">
        <f t="shared" si="146"/>
        <v>3060</v>
      </c>
      <c r="D861" s="7">
        <f>IF(N861&gt;0, RANK(N861,(N861:P861,Q861:AE861)),0)</f>
        <v>1</v>
      </c>
      <c r="E861" s="7">
        <f>IF(O861&gt;0,RANK(O861,(N861:P861,Q861:AE861)),0)</f>
        <v>2</v>
      </c>
      <c r="F861" s="7">
        <f t="shared" si="147"/>
        <v>6</v>
      </c>
      <c r="G861" s="1">
        <f t="shared" si="154"/>
        <v>474</v>
      </c>
      <c r="H861" s="2">
        <f t="shared" si="153"/>
        <v>0.15490196078431373</v>
      </c>
      <c r="I861" s="8"/>
      <c r="J861" s="2">
        <f t="shared" si="148"/>
        <v>0.56993464052287579</v>
      </c>
      <c r="K861" s="2">
        <f t="shared" si="149"/>
        <v>0.41503267973856212</v>
      </c>
      <c r="L861" s="2">
        <f t="shared" si="150"/>
        <v>9.8039215686274508E-4</v>
      </c>
      <c r="M861" s="2">
        <f t="shared" si="151"/>
        <v>1.4052287581699349E-2</v>
      </c>
      <c r="N861" s="1">
        <v>1744</v>
      </c>
      <c r="O861" s="1">
        <v>1270</v>
      </c>
      <c r="P861" s="1">
        <v>3</v>
      </c>
      <c r="Q861" s="1">
        <v>21</v>
      </c>
      <c r="R861" s="1"/>
      <c r="S861" s="1">
        <v>11</v>
      </c>
      <c r="T861" s="1"/>
      <c r="U861" s="1"/>
      <c r="V861" s="1"/>
      <c r="W861" s="1">
        <v>11</v>
      </c>
      <c r="X861" s="1"/>
      <c r="Y861" s="1"/>
      <c r="Z861" s="1"/>
      <c r="AA861" s="1"/>
      <c r="AB861" s="1"/>
      <c r="AG861" t="str">
        <f t="shared" si="156"/>
        <v>Marion</v>
      </c>
      <c r="AH861" t="s">
        <v>4072</v>
      </c>
      <c r="AI861">
        <v>4</v>
      </c>
      <c r="AJ861" s="7">
        <v>332</v>
      </c>
      <c r="AL861" s="7" t="s">
        <v>5014</v>
      </c>
      <c r="AM861" t="s">
        <v>4351</v>
      </c>
      <c r="AN861" t="s">
        <v>4262</v>
      </c>
      <c r="AO861" t="s">
        <v>874</v>
      </c>
      <c r="AP861" t="str">
        <f t="shared" si="152"/>
        <v>25023</v>
      </c>
      <c r="AQ861" t="s">
        <v>2389</v>
      </c>
      <c r="AR861" t="str">
        <f t="shared" si="155"/>
        <v>2538540</v>
      </c>
      <c r="AS861" s="1">
        <v>15</v>
      </c>
      <c r="AT861" s="1">
        <v>1</v>
      </c>
      <c r="AV861">
        <v>26.69</v>
      </c>
      <c r="AW861">
        <v>12.06</v>
      </c>
      <c r="AX861">
        <v>14.63</v>
      </c>
    </row>
    <row r="862" spans="1:50" hidden="1" outlineLevel="1">
      <c r="A862" s="70" t="s">
        <v>4907</v>
      </c>
      <c r="B862" s="11" t="s">
        <v>1442</v>
      </c>
      <c r="C862" s="1">
        <f t="shared" si="146"/>
        <v>15459</v>
      </c>
      <c r="D862" s="7">
        <f>IF(N862&gt;0, RANK(N862,(N862:P862,Q862:AE862)),0)</f>
        <v>1</v>
      </c>
      <c r="E862" s="7">
        <f>IF(O862&gt;0,RANK(O862,(N862:P862,Q862:AE862)),0)</f>
        <v>2</v>
      </c>
      <c r="F862" s="7">
        <f t="shared" si="147"/>
        <v>6</v>
      </c>
      <c r="G862" s="1">
        <f t="shared" si="154"/>
        <v>2418</v>
      </c>
      <c r="H862" s="2">
        <f t="shared" si="153"/>
        <v>0.156413739569183</v>
      </c>
      <c r="I862" s="8"/>
      <c r="J862" s="2">
        <f t="shared" si="148"/>
        <v>0.57086486836147232</v>
      </c>
      <c r="K862" s="2">
        <f t="shared" si="149"/>
        <v>0.41445112879228929</v>
      </c>
      <c r="L862" s="2">
        <f t="shared" si="150"/>
        <v>1.2937447441619769E-3</v>
      </c>
      <c r="M862" s="2">
        <f t="shared" si="151"/>
        <v>1.339025810207641E-2</v>
      </c>
      <c r="N862" s="1">
        <v>8825</v>
      </c>
      <c r="O862" s="1">
        <v>6407</v>
      </c>
      <c r="P862" s="1">
        <v>20</v>
      </c>
      <c r="Q862" s="1">
        <v>107</v>
      </c>
      <c r="R862" s="1"/>
      <c r="S862" s="1">
        <v>51</v>
      </c>
      <c r="T862" s="1"/>
      <c r="U862" s="1"/>
      <c r="V862" s="1"/>
      <c r="W862" s="1">
        <v>49</v>
      </c>
      <c r="X862" s="1"/>
      <c r="Y862" s="1"/>
      <c r="Z862" s="1"/>
      <c r="AA862" s="1"/>
      <c r="AB862" s="1"/>
      <c r="AG862" t="str">
        <f t="shared" si="156"/>
        <v>Marlborough</v>
      </c>
      <c r="AH862" t="s">
        <v>4409</v>
      </c>
      <c r="AI862">
        <v>3</v>
      </c>
      <c r="AJ862" s="7">
        <v>167</v>
      </c>
      <c r="AL862" s="7" t="s">
        <v>5014</v>
      </c>
      <c r="AM862" t="s">
        <v>4671</v>
      </c>
      <c r="AN862" t="s">
        <v>1355</v>
      </c>
      <c r="AO862" t="s">
        <v>1356</v>
      </c>
      <c r="AP862" t="str">
        <f t="shared" si="152"/>
        <v>25017</v>
      </c>
      <c r="AQ862" t="s">
        <v>4593</v>
      </c>
      <c r="AR862" t="str">
        <f t="shared" si="155"/>
        <v>2538715</v>
      </c>
      <c r="AS862" s="1">
        <v>174</v>
      </c>
      <c r="AT862" s="1">
        <v>14</v>
      </c>
      <c r="AV862">
        <v>22.17</v>
      </c>
      <c r="AW862">
        <v>1.08</v>
      </c>
      <c r="AX862">
        <v>21.09</v>
      </c>
    </row>
    <row r="863" spans="1:50" hidden="1" outlineLevel="1">
      <c r="A863" s="70" t="s">
        <v>2463</v>
      </c>
      <c r="B863" s="11" t="s">
        <v>1442</v>
      </c>
      <c r="C863" s="1">
        <f t="shared" si="146"/>
        <v>13502</v>
      </c>
      <c r="D863" s="7">
        <f>IF(N863&gt;0, RANK(N863,(N863:P863,Q863:AE863)),0)</f>
        <v>1</v>
      </c>
      <c r="E863" s="7">
        <f>IF(O863&gt;0,RANK(O863,(N863:P863,Q863:AE863)),0)</f>
        <v>2</v>
      </c>
      <c r="F863" s="7">
        <f t="shared" si="147"/>
        <v>0</v>
      </c>
      <c r="G863" s="1">
        <f t="shared" si="154"/>
        <v>564</v>
      </c>
      <c r="H863" s="2">
        <f t="shared" si="153"/>
        <v>4.1771589394163824E-2</v>
      </c>
      <c r="I863" s="8"/>
      <c r="J863" s="2">
        <f t="shared" si="148"/>
        <v>0.51481262035254038</v>
      </c>
      <c r="K863" s="2">
        <f t="shared" si="149"/>
        <v>0.47304103095837652</v>
      </c>
      <c r="L863" s="2">
        <f t="shared" si="150"/>
        <v>0</v>
      </c>
      <c r="M863" s="2">
        <f t="shared" si="151"/>
        <v>1.2146348689083097E-2</v>
      </c>
      <c r="N863" s="1">
        <v>6951</v>
      </c>
      <c r="O863" s="1">
        <v>6387</v>
      </c>
      <c r="P863" s="1">
        <v>0</v>
      </c>
      <c r="Q863" s="1">
        <v>59</v>
      </c>
      <c r="R863" s="1"/>
      <c r="S863" s="1">
        <v>31</v>
      </c>
      <c r="T863" s="1"/>
      <c r="U863" s="1"/>
      <c r="V863" s="1"/>
      <c r="W863" s="1">
        <v>74</v>
      </c>
      <c r="X863" s="1"/>
      <c r="Y863" s="1"/>
      <c r="Z863" s="1"/>
      <c r="AA863" s="1"/>
      <c r="AB863" s="1"/>
      <c r="AG863" t="str">
        <f t="shared" si="156"/>
        <v>Marshfield</v>
      </c>
      <c r="AH863" t="s">
        <v>4072</v>
      </c>
      <c r="AI863">
        <v>10</v>
      </c>
      <c r="AJ863" s="7">
        <v>256</v>
      </c>
      <c r="AL863" s="7" t="s">
        <v>5014</v>
      </c>
      <c r="AM863" t="s">
        <v>4351</v>
      </c>
      <c r="AN863" t="s">
        <v>5171</v>
      </c>
      <c r="AO863" t="s">
        <v>1357</v>
      </c>
      <c r="AP863" t="str">
        <f t="shared" si="152"/>
        <v>25023</v>
      </c>
      <c r="AQ863" t="s">
        <v>2389</v>
      </c>
      <c r="AR863" t="str">
        <f t="shared" si="155"/>
        <v>2538855</v>
      </c>
      <c r="AS863" s="1">
        <v>78</v>
      </c>
      <c r="AT863" s="1">
        <v>7</v>
      </c>
      <c r="AV863">
        <v>31.73</v>
      </c>
      <c r="AW863">
        <v>3.28</v>
      </c>
      <c r="AX863">
        <v>28.45</v>
      </c>
    </row>
    <row r="864" spans="1:50" hidden="1" outlineLevel="1">
      <c r="A864" s="70" t="s">
        <v>5285</v>
      </c>
      <c r="B864" s="11" t="s">
        <v>1442</v>
      </c>
      <c r="C864" s="1">
        <f t="shared" si="146"/>
        <v>7699</v>
      </c>
      <c r="D864" s="7">
        <f>IF(N864&gt;0, RANK(N864,(N864:P864,Q864:AE864)),0)</f>
        <v>1</v>
      </c>
      <c r="E864" s="7">
        <f>IF(O864&gt;0,RANK(O864,(N864:P864,Q864:AE864)),0)</f>
        <v>2</v>
      </c>
      <c r="F864" s="7">
        <f t="shared" si="147"/>
        <v>0</v>
      </c>
      <c r="G864" s="1">
        <f t="shared" si="154"/>
        <v>515</v>
      </c>
      <c r="H864" s="2">
        <f t="shared" si="153"/>
        <v>6.6891804130406546E-2</v>
      </c>
      <c r="I864" s="8"/>
      <c r="J864" s="2">
        <f t="shared" si="148"/>
        <v>0.5294194051175477</v>
      </c>
      <c r="K864" s="2">
        <f t="shared" si="149"/>
        <v>0.46252760098714119</v>
      </c>
      <c r="L864" s="2">
        <f t="shared" si="150"/>
        <v>0</v>
      </c>
      <c r="M864" s="2">
        <f t="shared" si="151"/>
        <v>8.0529938953111113E-3</v>
      </c>
      <c r="N864" s="1">
        <v>4076</v>
      </c>
      <c r="O864" s="1">
        <v>3561</v>
      </c>
      <c r="P864" s="1">
        <v>0</v>
      </c>
      <c r="Q864" s="1">
        <v>20</v>
      </c>
      <c r="R864" s="1"/>
      <c r="S864" s="1">
        <v>17</v>
      </c>
      <c r="T864" s="1"/>
      <c r="U864" s="1"/>
      <c r="V864" s="1"/>
      <c r="W864" s="1">
        <v>25</v>
      </c>
      <c r="X864" s="1"/>
      <c r="Y864" s="1"/>
      <c r="Z864" s="1"/>
      <c r="AA864" s="1"/>
      <c r="AB864" s="1"/>
      <c r="AG864" t="str">
        <f t="shared" si="156"/>
        <v>Mashpee</v>
      </c>
      <c r="AH864" t="s">
        <v>2918</v>
      </c>
      <c r="AI864">
        <v>10</v>
      </c>
      <c r="AJ864" s="7">
        <v>342</v>
      </c>
      <c r="AL864" s="7" t="s">
        <v>5014</v>
      </c>
      <c r="AM864" t="s">
        <v>3988</v>
      </c>
      <c r="AN864" t="s">
        <v>3961</v>
      </c>
      <c r="AO864" t="s">
        <v>1358</v>
      </c>
      <c r="AP864" t="str">
        <f t="shared" si="152"/>
        <v>25001</v>
      </c>
      <c r="AQ864" t="s">
        <v>2389</v>
      </c>
      <c r="AR864" t="str">
        <f t="shared" si="155"/>
        <v>2539100</v>
      </c>
      <c r="AS864" s="1">
        <v>95</v>
      </c>
      <c r="AT864" s="1">
        <v>5</v>
      </c>
      <c r="AV864">
        <v>27.24</v>
      </c>
      <c r="AW864">
        <v>3.76</v>
      </c>
      <c r="AX864">
        <v>23.48</v>
      </c>
    </row>
    <row r="865" spans="1:50" hidden="1" outlineLevel="1">
      <c r="A865" s="70" t="s">
        <v>3341</v>
      </c>
      <c r="B865" s="11" t="s">
        <v>1442</v>
      </c>
      <c r="C865" s="1">
        <f t="shared" si="146"/>
        <v>3895</v>
      </c>
      <c r="D865" s="7">
        <f>IF(N865&gt;0, RANK(N865,(N865:P865,Q865:AE865)),0)</f>
        <v>1</v>
      </c>
      <c r="E865" s="7">
        <f>IF(O865&gt;0,RANK(O865,(N865:P865,Q865:AE865)),0)</f>
        <v>2</v>
      </c>
      <c r="F865" s="7">
        <f t="shared" si="147"/>
        <v>5</v>
      </c>
      <c r="G865" s="1">
        <f t="shared" si="154"/>
        <v>546</v>
      </c>
      <c r="H865" s="2">
        <f t="shared" si="153"/>
        <v>0.14017971758664954</v>
      </c>
      <c r="I865" s="8"/>
      <c r="J865" s="2">
        <f t="shared" si="148"/>
        <v>0.56508344030808733</v>
      </c>
      <c r="K865" s="2">
        <f t="shared" si="149"/>
        <v>0.42490372272143773</v>
      </c>
      <c r="L865" s="2">
        <f t="shared" si="150"/>
        <v>2.0539152759948653E-3</v>
      </c>
      <c r="M865" s="2">
        <f t="shared" si="151"/>
        <v>7.9589216944800818E-3</v>
      </c>
      <c r="N865" s="1">
        <v>2201</v>
      </c>
      <c r="O865" s="1">
        <v>1655</v>
      </c>
      <c r="P865" s="1">
        <v>8</v>
      </c>
      <c r="Q865" s="1">
        <v>14</v>
      </c>
      <c r="R865" s="1"/>
      <c r="S865" s="1">
        <v>11</v>
      </c>
      <c r="T865" s="1"/>
      <c r="U865" s="1"/>
      <c r="V865" s="1"/>
      <c r="W865" s="1">
        <v>6</v>
      </c>
      <c r="X865" s="1"/>
      <c r="Y865" s="1"/>
      <c r="Z865" s="1"/>
      <c r="AA865" s="1"/>
      <c r="AB865" s="1"/>
      <c r="AG865" t="str">
        <f t="shared" si="156"/>
        <v>Mattapoisett</v>
      </c>
      <c r="AH865" t="s">
        <v>4072</v>
      </c>
      <c r="AI865">
        <v>4</v>
      </c>
      <c r="AJ865" s="7">
        <v>340</v>
      </c>
      <c r="AL865" s="7" t="s">
        <v>5014</v>
      </c>
      <c r="AM865" t="s">
        <v>4351</v>
      </c>
      <c r="AN865" t="s">
        <v>1514</v>
      </c>
      <c r="AO865" t="s">
        <v>1359</v>
      </c>
      <c r="AP865" t="str">
        <f t="shared" si="152"/>
        <v>25023</v>
      </c>
      <c r="AQ865" t="s">
        <v>2389</v>
      </c>
      <c r="AR865" t="str">
        <f t="shared" si="155"/>
        <v>2539450</v>
      </c>
      <c r="AS865" s="1">
        <v>15</v>
      </c>
      <c r="AT865" s="1">
        <v>2</v>
      </c>
      <c r="AV865">
        <v>23.33</v>
      </c>
      <c r="AW865">
        <v>6.85</v>
      </c>
      <c r="AX865">
        <v>16.48</v>
      </c>
    </row>
    <row r="866" spans="1:50" hidden="1" outlineLevel="1">
      <c r="A866" s="70" t="s">
        <v>4396</v>
      </c>
      <c r="B866" s="11" t="s">
        <v>1442</v>
      </c>
      <c r="C866" s="1">
        <f t="shared" si="146"/>
        <v>5518</v>
      </c>
      <c r="D866" s="7">
        <f>IF(N866&gt;0, RANK(N866,(N866:P866,Q866:AE866)),0)</f>
        <v>1</v>
      </c>
      <c r="E866" s="7">
        <f>IF(O866&gt;0,RANK(O866,(N866:P866,Q866:AE866)),0)</f>
        <v>2</v>
      </c>
      <c r="F866" s="7">
        <f t="shared" si="147"/>
        <v>5</v>
      </c>
      <c r="G866" s="1">
        <f t="shared" si="154"/>
        <v>1462</v>
      </c>
      <c r="H866" s="2">
        <f t="shared" si="153"/>
        <v>0.26495106922798117</v>
      </c>
      <c r="I866" s="8"/>
      <c r="J866" s="2">
        <f t="shared" si="148"/>
        <v>0.62450163102573397</v>
      </c>
      <c r="K866" s="2">
        <f t="shared" si="149"/>
        <v>0.3595505617977528</v>
      </c>
      <c r="L866" s="2">
        <f t="shared" si="150"/>
        <v>2.5371511417180137E-3</v>
      </c>
      <c r="M866" s="2">
        <f t="shared" si="151"/>
        <v>1.3410656034795215E-2</v>
      </c>
      <c r="N866" s="1">
        <v>3446</v>
      </c>
      <c r="O866" s="1">
        <v>1984</v>
      </c>
      <c r="P866" s="1">
        <v>14</v>
      </c>
      <c r="Q866" s="1">
        <v>37</v>
      </c>
      <c r="R866" s="1"/>
      <c r="S866" s="1">
        <v>28</v>
      </c>
      <c r="T866" s="1"/>
      <c r="U866" s="1"/>
      <c r="V866" s="1"/>
      <c r="W866" s="1">
        <v>9</v>
      </c>
      <c r="X866" s="1"/>
      <c r="Y866" s="1"/>
      <c r="Z866" s="1"/>
      <c r="AA866" s="1"/>
      <c r="AB866" s="1"/>
      <c r="AG866" t="str">
        <f t="shared" si="156"/>
        <v>Maynard</v>
      </c>
      <c r="AH866" t="s">
        <v>4409</v>
      </c>
      <c r="AI866">
        <v>5</v>
      </c>
      <c r="AJ866" s="7">
        <v>132</v>
      </c>
      <c r="AL866" s="7" t="s">
        <v>5014</v>
      </c>
      <c r="AM866" t="s">
        <v>4671</v>
      </c>
      <c r="AN866" t="s">
        <v>5204</v>
      </c>
      <c r="AO866" t="s">
        <v>1360</v>
      </c>
      <c r="AP866" t="str">
        <f t="shared" si="152"/>
        <v>25017</v>
      </c>
      <c r="AQ866" t="s">
        <v>2389</v>
      </c>
      <c r="AR866" t="str">
        <f t="shared" si="155"/>
        <v>2539625</v>
      </c>
      <c r="AS866" s="1">
        <v>12</v>
      </c>
      <c r="AT866" s="1">
        <v>4</v>
      </c>
      <c r="AV866">
        <v>5.37</v>
      </c>
      <c r="AW866">
        <v>0.13</v>
      </c>
      <c r="AX866">
        <v>5.24</v>
      </c>
    </row>
    <row r="867" spans="1:50" hidden="1" outlineLevel="1">
      <c r="A867" s="70" t="s">
        <v>2675</v>
      </c>
      <c r="B867" s="11" t="s">
        <v>1442</v>
      </c>
      <c r="C867" s="1">
        <f t="shared" si="146"/>
        <v>6920</v>
      </c>
      <c r="D867" s="7">
        <f>IF(N867&gt;0, RANK(N867,(N867:P867,Q867:AE867)),0)</f>
        <v>1</v>
      </c>
      <c r="E867" s="7">
        <f>IF(O867&gt;0,RANK(O867,(N867:P867,Q867:AE867)),0)</f>
        <v>2</v>
      </c>
      <c r="F867" s="7">
        <f t="shared" si="147"/>
        <v>5</v>
      </c>
      <c r="G867" s="1">
        <f t="shared" si="154"/>
        <v>404</v>
      </c>
      <c r="H867" s="2">
        <f t="shared" si="153"/>
        <v>5.8381502890173409E-2</v>
      </c>
      <c r="I867" s="8"/>
      <c r="J867" s="2">
        <f t="shared" si="148"/>
        <v>0.52283236994219651</v>
      </c>
      <c r="K867" s="2">
        <f t="shared" si="149"/>
        <v>0.4644508670520231</v>
      </c>
      <c r="L867" s="2">
        <f t="shared" si="150"/>
        <v>1.7341040462427746E-3</v>
      </c>
      <c r="M867" s="2">
        <f t="shared" si="151"/>
        <v>1.0982658959537622E-2</v>
      </c>
      <c r="N867" s="1">
        <v>3618</v>
      </c>
      <c r="O867" s="1">
        <v>3214</v>
      </c>
      <c r="P867" s="1">
        <v>12</v>
      </c>
      <c r="Q867" s="1">
        <v>43</v>
      </c>
      <c r="R867" s="1"/>
      <c r="S867" s="1">
        <v>22</v>
      </c>
      <c r="T867" s="1"/>
      <c r="U867" s="1"/>
      <c r="V867" s="1"/>
      <c r="W867" s="1">
        <v>11</v>
      </c>
      <c r="X867" s="1"/>
      <c r="Y867" s="1"/>
      <c r="Z867" s="1"/>
      <c r="AA867" s="1"/>
      <c r="AB867" s="1"/>
      <c r="AG867" t="str">
        <f t="shared" si="156"/>
        <v>Medfield</v>
      </c>
      <c r="AH867" t="s">
        <v>2481</v>
      </c>
      <c r="AI867">
        <v>9</v>
      </c>
      <c r="AJ867" s="7">
        <v>236</v>
      </c>
      <c r="AL867" s="7" t="s">
        <v>5014</v>
      </c>
      <c r="AM867" t="s">
        <v>4350</v>
      </c>
      <c r="AN867" t="s">
        <v>4371</v>
      </c>
      <c r="AO867" t="s">
        <v>1361</v>
      </c>
      <c r="AP867" t="str">
        <f t="shared" si="152"/>
        <v>25021</v>
      </c>
      <c r="AQ867" t="s">
        <v>2389</v>
      </c>
      <c r="AR867" t="str">
        <f t="shared" si="155"/>
        <v>2539765</v>
      </c>
      <c r="AS867" s="1">
        <v>44</v>
      </c>
      <c r="AT867" s="1">
        <v>4</v>
      </c>
      <c r="AV867">
        <v>14.6</v>
      </c>
      <c r="AW867">
        <v>0.09</v>
      </c>
      <c r="AX867">
        <v>14.51</v>
      </c>
    </row>
    <row r="868" spans="1:50" hidden="1" outlineLevel="1">
      <c r="A868" s="70" t="s">
        <v>2228</v>
      </c>
      <c r="B868" s="11" t="s">
        <v>1442</v>
      </c>
      <c r="C868" s="1">
        <f t="shared" si="146"/>
        <v>26018</v>
      </c>
      <c r="D868" s="7">
        <f>IF(N868&gt;0, RANK(N868,(N868:P868,Q868:AE868)),0)</f>
        <v>1</v>
      </c>
      <c r="E868" s="7">
        <f>IF(O868&gt;0,RANK(O868,(N868:P868,Q868:AE868)),0)</f>
        <v>2</v>
      </c>
      <c r="F868" s="7">
        <f t="shared" si="147"/>
        <v>0</v>
      </c>
      <c r="G868" s="1">
        <f t="shared" si="154"/>
        <v>9805</v>
      </c>
      <c r="H868" s="2">
        <f t="shared" si="153"/>
        <v>0.37685448535629179</v>
      </c>
      <c r="I868" s="8"/>
      <c r="J868" s="2">
        <f t="shared" si="148"/>
        <v>0.68172034745176413</v>
      </c>
      <c r="K868" s="2">
        <f t="shared" si="149"/>
        <v>0.30486586209547234</v>
      </c>
      <c r="L868" s="2">
        <f t="shared" si="150"/>
        <v>0</v>
      </c>
      <c r="M868" s="2">
        <f t="shared" si="151"/>
        <v>1.341379045276353E-2</v>
      </c>
      <c r="N868" s="1">
        <v>17737</v>
      </c>
      <c r="O868" s="1">
        <v>7932</v>
      </c>
      <c r="P868" s="1">
        <v>0</v>
      </c>
      <c r="Q868" s="1">
        <v>138</v>
      </c>
      <c r="R868" s="1"/>
      <c r="S868" s="1">
        <v>107</v>
      </c>
      <c r="T868" s="1"/>
      <c r="U868" s="1"/>
      <c r="V868" s="1"/>
      <c r="W868" s="1">
        <v>104</v>
      </c>
      <c r="X868" s="1"/>
      <c r="Y868" s="1"/>
      <c r="Z868" s="1"/>
      <c r="AA868" s="1"/>
      <c r="AB868" s="1"/>
      <c r="AG868" t="str">
        <f t="shared" si="156"/>
        <v>Medford</v>
      </c>
      <c r="AH868" t="s">
        <v>4409</v>
      </c>
      <c r="AI868">
        <v>7</v>
      </c>
      <c r="AJ868" s="7">
        <v>130</v>
      </c>
      <c r="AL868" s="7" t="s">
        <v>5014</v>
      </c>
      <c r="AM868" t="s">
        <v>4671</v>
      </c>
      <c r="AN868" t="s">
        <v>4151</v>
      </c>
      <c r="AO868" t="s">
        <v>1362</v>
      </c>
      <c r="AP868" t="str">
        <f t="shared" si="152"/>
        <v>25017</v>
      </c>
      <c r="AQ868" t="s">
        <v>4593</v>
      </c>
      <c r="AR868" t="str">
        <f t="shared" si="155"/>
        <v>2539835</v>
      </c>
      <c r="AS868" s="1">
        <v>151</v>
      </c>
      <c r="AT868" s="1">
        <v>16</v>
      </c>
      <c r="AV868">
        <v>8.64</v>
      </c>
      <c r="AW868">
        <v>0.5</v>
      </c>
      <c r="AX868">
        <v>8.14</v>
      </c>
    </row>
    <row r="869" spans="1:50" hidden="1" outlineLevel="1">
      <c r="A869" s="70" t="s">
        <v>2544</v>
      </c>
      <c r="B869" s="11" t="s">
        <v>1442</v>
      </c>
      <c r="C869" s="1">
        <f t="shared" si="146"/>
        <v>6794</v>
      </c>
      <c r="D869" s="7">
        <f>IF(N869&gt;0, RANK(N869,(N869:P869,Q869:AE869)),0)</f>
        <v>1</v>
      </c>
      <c r="E869" s="7">
        <f>IF(O869&gt;0,RANK(O869,(N869:P869,Q869:AE869)),0)</f>
        <v>2</v>
      </c>
      <c r="F869" s="7">
        <f t="shared" si="147"/>
        <v>0</v>
      </c>
      <c r="G869" s="1">
        <f t="shared" si="154"/>
        <v>526</v>
      </c>
      <c r="H869" s="2">
        <f t="shared" si="153"/>
        <v>7.7421254047689139E-2</v>
      </c>
      <c r="I869" s="8"/>
      <c r="J869" s="2">
        <f t="shared" si="148"/>
        <v>0.53179275831616135</v>
      </c>
      <c r="K869" s="2">
        <f t="shared" si="149"/>
        <v>0.45437150426847217</v>
      </c>
      <c r="L869" s="2">
        <f t="shared" si="150"/>
        <v>0</v>
      </c>
      <c r="M869" s="2">
        <f t="shared" si="151"/>
        <v>1.3835737415366478E-2</v>
      </c>
      <c r="N869" s="1">
        <v>3613</v>
      </c>
      <c r="O869" s="1">
        <v>3087</v>
      </c>
      <c r="P869" s="1">
        <v>0</v>
      </c>
      <c r="Q869" s="1">
        <v>34</v>
      </c>
      <c r="R869" s="1"/>
      <c r="S869" s="1">
        <v>22</v>
      </c>
      <c r="T869" s="1"/>
      <c r="U869" s="1"/>
      <c r="V869" s="1"/>
      <c r="W869" s="1">
        <v>38</v>
      </c>
      <c r="X869" s="1"/>
      <c r="Y869" s="1"/>
      <c r="Z869" s="1"/>
      <c r="AA869" s="1"/>
      <c r="AB869" s="1"/>
      <c r="AG869" t="str">
        <f t="shared" si="156"/>
        <v>Medway</v>
      </c>
      <c r="AH869" t="s">
        <v>2481</v>
      </c>
      <c r="AI869">
        <v>3</v>
      </c>
      <c r="AJ869" s="7">
        <v>250</v>
      </c>
      <c r="AL869" s="7" t="s">
        <v>5014</v>
      </c>
      <c r="AM869" t="s">
        <v>4350</v>
      </c>
      <c r="AN869" t="s">
        <v>4002</v>
      </c>
      <c r="AO869" t="s">
        <v>1662</v>
      </c>
      <c r="AP869" t="str">
        <f t="shared" si="152"/>
        <v>25021</v>
      </c>
      <c r="AQ869" t="s">
        <v>2389</v>
      </c>
      <c r="AR869" t="str">
        <f t="shared" si="155"/>
        <v>2539975</v>
      </c>
      <c r="AS869" s="1">
        <v>12</v>
      </c>
      <c r="AT869" s="1">
        <v>4</v>
      </c>
      <c r="AV869">
        <v>11.54</v>
      </c>
      <c r="AW869">
        <v>0.09</v>
      </c>
      <c r="AX869">
        <v>11.45</v>
      </c>
    </row>
    <row r="870" spans="1:50" hidden="1" outlineLevel="1">
      <c r="A870" s="70" t="s">
        <v>1413</v>
      </c>
      <c r="B870" s="11" t="s">
        <v>1442</v>
      </c>
      <c r="C870" s="1">
        <f t="shared" si="146"/>
        <v>15216</v>
      </c>
      <c r="D870" s="7">
        <f>IF(N870&gt;0, RANK(N870,(N870:P870,Q870:AE870)),0)</f>
        <v>1</v>
      </c>
      <c r="E870" s="7">
        <f>IF(O870&gt;0,RANK(O870,(N870:P870,Q870:AE870)),0)</f>
        <v>2</v>
      </c>
      <c r="F870" s="7">
        <f t="shared" si="147"/>
        <v>6</v>
      </c>
      <c r="G870" s="1">
        <f t="shared" si="154"/>
        <v>3746</v>
      </c>
      <c r="H870" s="2">
        <f t="shared" si="153"/>
        <v>0.24618822292323869</v>
      </c>
      <c r="I870" s="8"/>
      <c r="J870" s="2">
        <f t="shared" si="148"/>
        <v>0.61685068349106209</v>
      </c>
      <c r="K870" s="2">
        <f t="shared" si="149"/>
        <v>0.37066246056782337</v>
      </c>
      <c r="L870" s="2">
        <f t="shared" si="150"/>
        <v>1.7744479495268139E-3</v>
      </c>
      <c r="M870" s="2">
        <f t="shared" si="151"/>
        <v>1.0712407991587725E-2</v>
      </c>
      <c r="N870" s="1">
        <v>9386</v>
      </c>
      <c r="O870" s="1">
        <v>5640</v>
      </c>
      <c r="P870" s="1">
        <v>27</v>
      </c>
      <c r="Q870" s="1">
        <v>77</v>
      </c>
      <c r="R870" s="1"/>
      <c r="S870" s="1">
        <v>41</v>
      </c>
      <c r="T870" s="1"/>
      <c r="U870" s="1"/>
      <c r="V870" s="1"/>
      <c r="W870" s="1">
        <v>45</v>
      </c>
      <c r="X870" s="1"/>
      <c r="Y870" s="1"/>
      <c r="Z870" s="1"/>
      <c r="AA870" s="1"/>
      <c r="AB870" s="1"/>
      <c r="AG870" t="str">
        <f t="shared" si="156"/>
        <v>Melrose</v>
      </c>
      <c r="AH870" t="s">
        <v>4409</v>
      </c>
      <c r="AI870">
        <v>7</v>
      </c>
      <c r="AJ870" s="7">
        <v>124</v>
      </c>
      <c r="AL870" s="7" t="s">
        <v>5014</v>
      </c>
      <c r="AM870" t="s">
        <v>4671</v>
      </c>
      <c r="AN870" t="s">
        <v>4402</v>
      </c>
      <c r="AO870" t="s">
        <v>600</v>
      </c>
      <c r="AP870" t="str">
        <f t="shared" si="152"/>
        <v>25017</v>
      </c>
      <c r="AQ870" t="s">
        <v>4593</v>
      </c>
      <c r="AR870" t="str">
        <f t="shared" si="155"/>
        <v>2540115</v>
      </c>
      <c r="AS870" s="1">
        <v>52</v>
      </c>
      <c r="AT870" s="1">
        <v>14</v>
      </c>
      <c r="AV870">
        <v>4.75</v>
      </c>
      <c r="AW870">
        <v>0.06</v>
      </c>
      <c r="AX870">
        <v>4.6900000000000004</v>
      </c>
    </row>
    <row r="871" spans="1:50" hidden="1" outlineLevel="1">
      <c r="A871" s="70" t="s">
        <v>2464</v>
      </c>
      <c r="B871" s="11" t="s">
        <v>1442</v>
      </c>
      <c r="C871" s="1">
        <f t="shared" si="146"/>
        <v>3038</v>
      </c>
      <c r="D871" s="7">
        <f>IF(N871&gt;0, RANK(N871,(N871:P871,Q871:AE871)),0)</f>
        <v>2</v>
      </c>
      <c r="E871" s="7">
        <f>IF(O871&gt;0,RANK(O871,(N871:P871,Q871:AE871)),0)</f>
        <v>1</v>
      </c>
      <c r="F871" s="7">
        <f t="shared" si="147"/>
        <v>4</v>
      </c>
      <c r="G871" s="1">
        <f t="shared" si="154"/>
        <v>153</v>
      </c>
      <c r="H871" s="2">
        <f t="shared" si="153"/>
        <v>5.0362080315997364E-2</v>
      </c>
      <c r="I871" s="8"/>
      <c r="J871" s="2">
        <f t="shared" si="148"/>
        <v>0.46840026333113893</v>
      </c>
      <c r="K871" s="2">
        <f t="shared" si="149"/>
        <v>0.51876234364713625</v>
      </c>
      <c r="L871" s="2">
        <f t="shared" si="150"/>
        <v>1.3166556945358788E-3</v>
      </c>
      <c r="M871" s="2">
        <f t="shared" si="151"/>
        <v>1.1520737327188941E-2</v>
      </c>
      <c r="N871" s="1">
        <v>1423</v>
      </c>
      <c r="O871" s="1">
        <v>1576</v>
      </c>
      <c r="P871" s="1">
        <v>4</v>
      </c>
      <c r="Q871" s="1">
        <v>27</v>
      </c>
      <c r="R871" s="1"/>
      <c r="S871" s="1">
        <v>4</v>
      </c>
      <c r="T871" s="1"/>
      <c r="U871" s="1"/>
      <c r="V871" s="1"/>
      <c r="W871" s="1">
        <v>4</v>
      </c>
      <c r="X871" s="1"/>
      <c r="Y871" s="1"/>
      <c r="Z871" s="1"/>
      <c r="AA871" s="1"/>
      <c r="AB871" s="1"/>
      <c r="AG871" t="str">
        <f t="shared" si="156"/>
        <v>Mendon</v>
      </c>
      <c r="AH871" s="11" t="s">
        <v>3600</v>
      </c>
      <c r="AI871" s="11">
        <v>2</v>
      </c>
      <c r="AJ871" s="7">
        <v>270</v>
      </c>
      <c r="AL871" s="7" t="s">
        <v>5014</v>
      </c>
      <c r="AM871" t="s">
        <v>3950</v>
      </c>
      <c r="AN871" t="s">
        <v>4416</v>
      </c>
      <c r="AO871" t="s">
        <v>601</v>
      </c>
      <c r="AP871" t="str">
        <f t="shared" si="152"/>
        <v>25027</v>
      </c>
      <c r="AQ871" t="s">
        <v>2389</v>
      </c>
      <c r="AR871" t="str">
        <f t="shared" si="155"/>
        <v>2540255</v>
      </c>
      <c r="AS871" s="1">
        <v>12</v>
      </c>
      <c r="AT871" s="1">
        <v>1</v>
      </c>
      <c r="AV871">
        <v>18.260000000000002</v>
      </c>
      <c r="AW871">
        <v>0.16</v>
      </c>
      <c r="AX871">
        <v>18.100000000000001</v>
      </c>
    </row>
    <row r="872" spans="1:50" hidden="1" outlineLevel="1">
      <c r="A872" s="70" t="s">
        <v>2662</v>
      </c>
      <c r="B872" s="11" t="s">
        <v>1442</v>
      </c>
      <c r="C872" s="1">
        <f t="shared" si="146"/>
        <v>3408</v>
      </c>
      <c r="D872" s="7">
        <f>IF(N872&gt;0, RANK(N872,(N872:P872,Q872:AE872)),0)</f>
        <v>1</v>
      </c>
      <c r="E872" s="7">
        <f>IF(O872&gt;0,RANK(O872,(N872:P872,Q872:AE872)),0)</f>
        <v>2</v>
      </c>
      <c r="F872" s="7">
        <f t="shared" si="147"/>
        <v>6</v>
      </c>
      <c r="G872" s="1">
        <f t="shared" si="154"/>
        <v>228</v>
      </c>
      <c r="H872" s="2">
        <f t="shared" si="153"/>
        <v>6.6901408450704219E-2</v>
      </c>
      <c r="I872" s="8"/>
      <c r="J872" s="2">
        <f t="shared" si="148"/>
        <v>0.52699530516431925</v>
      </c>
      <c r="K872" s="2">
        <f t="shared" si="149"/>
        <v>0.460093896713615</v>
      </c>
      <c r="L872" s="2">
        <f t="shared" si="150"/>
        <v>1.1737089201877935E-3</v>
      </c>
      <c r="M872" s="2">
        <f t="shared" si="151"/>
        <v>1.1737089201877954E-2</v>
      </c>
      <c r="N872" s="1">
        <v>1796</v>
      </c>
      <c r="O872" s="1">
        <v>1568</v>
      </c>
      <c r="P872" s="1">
        <v>4</v>
      </c>
      <c r="Q872" s="1">
        <v>22</v>
      </c>
      <c r="R872" s="1"/>
      <c r="S872" s="1">
        <v>10</v>
      </c>
      <c r="T872" s="1"/>
      <c r="U872" s="1"/>
      <c r="V872" s="1"/>
      <c r="W872" s="1">
        <v>8</v>
      </c>
      <c r="X872" s="1"/>
      <c r="Y872" s="1"/>
      <c r="Z872" s="1"/>
      <c r="AA872" s="1"/>
      <c r="AB872" s="1"/>
      <c r="AG872" t="str">
        <f t="shared" si="156"/>
        <v>Merrimac</v>
      </c>
      <c r="AH872" t="s">
        <v>3273</v>
      </c>
      <c r="AI872">
        <v>6</v>
      </c>
      <c r="AJ872" s="7">
        <v>3</v>
      </c>
      <c r="AL872" s="7" t="s">
        <v>5014</v>
      </c>
      <c r="AM872" t="s">
        <v>3218</v>
      </c>
      <c r="AN872" t="s">
        <v>4264</v>
      </c>
      <c r="AO872" t="s">
        <v>602</v>
      </c>
      <c r="AP872" t="str">
        <f t="shared" si="152"/>
        <v>25009</v>
      </c>
      <c r="AQ872" t="s">
        <v>2389</v>
      </c>
      <c r="AR872" t="str">
        <f t="shared" si="155"/>
        <v>2540430</v>
      </c>
      <c r="AS872" s="1">
        <v>5</v>
      </c>
      <c r="AT872" s="1">
        <v>1</v>
      </c>
      <c r="AV872">
        <v>8.83</v>
      </c>
      <c r="AW872">
        <v>0.3</v>
      </c>
      <c r="AX872">
        <v>8.5299999999999994</v>
      </c>
    </row>
    <row r="873" spans="1:50" hidden="1" outlineLevel="1">
      <c r="A873" s="70" t="s">
        <v>3311</v>
      </c>
      <c r="B873" s="11" t="s">
        <v>1442</v>
      </c>
      <c r="C873" s="1">
        <f t="shared" si="146"/>
        <v>19287</v>
      </c>
      <c r="D873" s="7">
        <f>IF(N873&gt;0, RANK(N873,(N873:P873,Q873:AE873)),0)</f>
        <v>1</v>
      </c>
      <c r="E873" s="7">
        <f>IF(O873&gt;0,RANK(O873,(N873:P873,Q873:AE873)),0)</f>
        <v>2</v>
      </c>
      <c r="F873" s="7">
        <f t="shared" si="147"/>
        <v>5</v>
      </c>
      <c r="G873" s="1">
        <f t="shared" si="154"/>
        <v>962</v>
      </c>
      <c r="H873" s="2">
        <f t="shared" si="153"/>
        <v>4.9878156271063408E-2</v>
      </c>
      <c r="I873" s="8"/>
      <c r="J873" s="2">
        <f t="shared" si="148"/>
        <v>0.52040234354746717</v>
      </c>
      <c r="K873" s="2">
        <f t="shared" si="149"/>
        <v>0.47052418727640377</v>
      </c>
      <c r="L873" s="2">
        <f t="shared" si="150"/>
        <v>1.3480582775963084E-3</v>
      </c>
      <c r="M873" s="2">
        <f t="shared" si="151"/>
        <v>7.7254108985327485E-3</v>
      </c>
      <c r="N873" s="1">
        <v>10037</v>
      </c>
      <c r="O873" s="1">
        <v>9075</v>
      </c>
      <c r="P873" s="1">
        <v>26</v>
      </c>
      <c r="Q873" s="1">
        <v>101</v>
      </c>
      <c r="R873" s="1"/>
      <c r="S873" s="1">
        <v>32</v>
      </c>
      <c r="T873" s="1"/>
      <c r="U873" s="1"/>
      <c r="V873" s="1"/>
      <c r="W873" s="1">
        <v>16</v>
      </c>
      <c r="X873" s="1"/>
      <c r="Y873" s="1"/>
      <c r="Z873" s="1"/>
      <c r="AA873" s="1"/>
      <c r="AB873" s="1"/>
      <c r="AG873" t="str">
        <f t="shared" si="156"/>
        <v>Methuen</v>
      </c>
      <c r="AH873" t="s">
        <v>3273</v>
      </c>
      <c r="AI873">
        <v>5</v>
      </c>
      <c r="AJ873" s="7">
        <v>8</v>
      </c>
      <c r="AL873" s="7" t="s">
        <v>5014</v>
      </c>
      <c r="AM873" t="s">
        <v>3218</v>
      </c>
      <c r="AN873" t="s">
        <v>4202</v>
      </c>
      <c r="AO873" t="s">
        <v>1275</v>
      </c>
      <c r="AP873" t="str">
        <f t="shared" si="152"/>
        <v>25009</v>
      </c>
      <c r="AQ873" t="s">
        <v>4593</v>
      </c>
      <c r="AR873" t="str">
        <f t="shared" si="155"/>
        <v>2540710</v>
      </c>
      <c r="AS873" s="1">
        <v>93</v>
      </c>
      <c r="AT873" s="1">
        <v>12</v>
      </c>
      <c r="AV873">
        <v>23.08</v>
      </c>
      <c r="AW873">
        <v>0.68</v>
      </c>
      <c r="AX873">
        <v>22.4</v>
      </c>
    </row>
    <row r="874" spans="1:50" hidden="1" outlineLevel="1">
      <c r="A874" s="70" t="s">
        <v>4097</v>
      </c>
      <c r="B874" s="11" t="s">
        <v>1442</v>
      </c>
      <c r="C874" s="1">
        <f t="shared" si="146"/>
        <v>10029</v>
      </c>
      <c r="D874" s="7">
        <f>IF(N874&gt;0, RANK(N874,(N874:P874,Q874:AE874)),0)</f>
        <v>2</v>
      </c>
      <c r="E874" s="7">
        <f>IF(O874&gt;0,RANK(O874,(N874:P874,Q874:AE874)),0)</f>
        <v>1</v>
      </c>
      <c r="F874" s="7">
        <f t="shared" si="147"/>
        <v>6</v>
      </c>
      <c r="G874" s="1">
        <f t="shared" si="154"/>
        <v>340</v>
      </c>
      <c r="H874" s="2">
        <f t="shared" si="153"/>
        <v>3.3901685113171799E-2</v>
      </c>
      <c r="I874" s="8"/>
      <c r="J874" s="2">
        <f t="shared" si="148"/>
        <v>0.47711636254860901</v>
      </c>
      <c r="K874" s="2">
        <f t="shared" si="149"/>
        <v>0.51101804766178083</v>
      </c>
      <c r="L874" s="2">
        <f t="shared" si="150"/>
        <v>1.2962409013859805E-3</v>
      </c>
      <c r="M874" s="2">
        <f t="shared" si="151"/>
        <v>1.0569348888224184E-2</v>
      </c>
      <c r="N874" s="1">
        <v>4785</v>
      </c>
      <c r="O874" s="1">
        <v>5125</v>
      </c>
      <c r="P874" s="1">
        <v>13</v>
      </c>
      <c r="Q874" s="1">
        <v>55</v>
      </c>
      <c r="R874" s="1"/>
      <c r="S874" s="1">
        <v>21</v>
      </c>
      <c r="T874" s="1"/>
      <c r="U874" s="1"/>
      <c r="V874" s="1"/>
      <c r="W874" s="1">
        <v>30</v>
      </c>
      <c r="X874" s="1"/>
      <c r="Y874" s="1"/>
      <c r="Z874" s="1"/>
      <c r="AA874" s="1"/>
      <c r="AB874" s="1"/>
      <c r="AG874" t="str">
        <f t="shared" si="156"/>
        <v>Middleborough</v>
      </c>
      <c r="AH874" t="s">
        <v>4072</v>
      </c>
      <c r="AI874">
        <v>4</v>
      </c>
      <c r="AJ874" s="7">
        <v>313</v>
      </c>
      <c r="AL874" s="7" t="s">
        <v>5014</v>
      </c>
      <c r="AM874" t="s">
        <v>4351</v>
      </c>
      <c r="AN874" t="s">
        <v>5224</v>
      </c>
      <c r="AO874" t="s">
        <v>1276</v>
      </c>
      <c r="AP874" t="str">
        <f t="shared" si="152"/>
        <v>25023</v>
      </c>
      <c r="AQ874" t="s">
        <v>2389</v>
      </c>
      <c r="AR874" t="str">
        <f t="shared" si="155"/>
        <v>2540850</v>
      </c>
      <c r="AS874" s="1">
        <v>63</v>
      </c>
      <c r="AT874" s="1">
        <v>6</v>
      </c>
      <c r="AV874">
        <v>72.3</v>
      </c>
      <c r="AW874">
        <v>2.75</v>
      </c>
      <c r="AX874">
        <v>69.55</v>
      </c>
    </row>
    <row r="875" spans="1:50" hidden="1" outlineLevel="1">
      <c r="A875" s="70" t="s">
        <v>4048</v>
      </c>
      <c r="B875" s="11" t="s">
        <v>1442</v>
      </c>
      <c r="C875" s="1">
        <f t="shared" si="146"/>
        <v>302</v>
      </c>
      <c r="D875" s="7">
        <f>IF(N875&gt;0, RANK(N875,(N875:P875,Q875:AE875)),0)</f>
        <v>1</v>
      </c>
      <c r="E875" s="7">
        <f>IF(O875&gt;0,RANK(O875,(N875:P875,Q875:AE875)),0)</f>
        <v>2</v>
      </c>
      <c r="F875" s="7">
        <f t="shared" si="147"/>
        <v>4</v>
      </c>
      <c r="G875" s="1">
        <f t="shared" si="154"/>
        <v>61</v>
      </c>
      <c r="H875" s="2">
        <f t="shared" si="153"/>
        <v>0.20198675496688742</v>
      </c>
      <c r="I875" s="8"/>
      <c r="J875" s="2">
        <f t="shared" si="148"/>
        <v>0.5927152317880795</v>
      </c>
      <c r="K875" s="2">
        <f t="shared" si="149"/>
        <v>0.39072847682119205</v>
      </c>
      <c r="L875" s="2">
        <f t="shared" si="150"/>
        <v>3.3112582781456954E-3</v>
      </c>
      <c r="M875" s="2">
        <f t="shared" si="151"/>
        <v>1.3245033112582755E-2</v>
      </c>
      <c r="N875" s="1">
        <v>179</v>
      </c>
      <c r="O875" s="1">
        <v>118</v>
      </c>
      <c r="P875" s="1">
        <v>1</v>
      </c>
      <c r="Q875" s="1">
        <v>2</v>
      </c>
      <c r="R875" s="1"/>
      <c r="S875" s="1">
        <v>1</v>
      </c>
      <c r="T875" s="1"/>
      <c r="U875" s="1"/>
      <c r="V875" s="1"/>
      <c r="W875" s="1">
        <v>1</v>
      </c>
      <c r="X875" s="1"/>
      <c r="Y875" s="1"/>
      <c r="Z875" s="1"/>
      <c r="AA875" s="1"/>
      <c r="AB875" s="1"/>
      <c r="AG875" t="str">
        <f t="shared" si="156"/>
        <v>Middlefield</v>
      </c>
      <c r="AH875" t="s">
        <v>1569</v>
      </c>
      <c r="AI875">
        <v>1</v>
      </c>
      <c r="AJ875" s="7">
        <v>165</v>
      </c>
      <c r="AL875" s="7" t="s">
        <v>5014</v>
      </c>
      <c r="AM875" t="s">
        <v>4670</v>
      </c>
      <c r="AN875" t="s">
        <v>4019</v>
      </c>
      <c r="AO875" t="s">
        <v>926</v>
      </c>
      <c r="AP875" t="str">
        <f t="shared" si="152"/>
        <v>25015</v>
      </c>
      <c r="AQ875" t="s">
        <v>2389</v>
      </c>
      <c r="AR875" t="str">
        <f t="shared" si="155"/>
        <v>2540990</v>
      </c>
      <c r="AS875" s="1">
        <v>0</v>
      </c>
      <c r="AT875" s="1">
        <v>1</v>
      </c>
      <c r="AV875">
        <v>24.16</v>
      </c>
      <c r="AW875">
        <v>0.01</v>
      </c>
      <c r="AX875">
        <v>24.16</v>
      </c>
    </row>
    <row r="876" spans="1:50" hidden="1" outlineLevel="1">
      <c r="A876" s="70" t="s">
        <v>2356</v>
      </c>
      <c r="B876" s="11" t="s">
        <v>1442</v>
      </c>
      <c r="C876" s="1">
        <f t="shared" si="146"/>
        <v>3823</v>
      </c>
      <c r="D876" s="7">
        <f>IF(N876&gt;0, RANK(N876,(N876:P876,Q876:AE876)),0)</f>
        <v>2</v>
      </c>
      <c r="E876" s="7">
        <f>IF(O876&gt;0,RANK(O876,(N876:P876,Q876:AE876)),0)</f>
        <v>1</v>
      </c>
      <c r="F876" s="7">
        <f t="shared" si="147"/>
        <v>4</v>
      </c>
      <c r="G876" s="1">
        <f t="shared" si="154"/>
        <v>101</v>
      </c>
      <c r="H876" s="2">
        <f t="shared" si="153"/>
        <v>2.641904263667277E-2</v>
      </c>
      <c r="I876" s="8"/>
      <c r="J876" s="2">
        <f t="shared" si="148"/>
        <v>0.47998953701281716</v>
      </c>
      <c r="K876" s="2">
        <f t="shared" si="149"/>
        <v>0.50640857964948993</v>
      </c>
      <c r="L876" s="2">
        <f t="shared" si="150"/>
        <v>3.1388961548522104E-3</v>
      </c>
      <c r="M876" s="2">
        <f t="shared" si="151"/>
        <v>1.0462987182840756E-2</v>
      </c>
      <c r="N876" s="1">
        <v>1835</v>
      </c>
      <c r="O876" s="1">
        <v>1936</v>
      </c>
      <c r="P876" s="1">
        <v>12</v>
      </c>
      <c r="Q876" s="1">
        <v>19</v>
      </c>
      <c r="R876" s="1"/>
      <c r="S876" s="1">
        <v>9</v>
      </c>
      <c r="T876" s="1"/>
      <c r="U876" s="1"/>
      <c r="V876" s="1"/>
      <c r="W876" s="1">
        <v>12</v>
      </c>
      <c r="X876" s="1"/>
      <c r="Y876" s="1"/>
      <c r="Z876" s="1"/>
      <c r="AA876" s="1"/>
      <c r="AB876" s="1"/>
      <c r="AG876" t="str">
        <f t="shared" si="156"/>
        <v>Middleton</v>
      </c>
      <c r="AH876" t="s">
        <v>3273</v>
      </c>
      <c r="AI876">
        <v>6</v>
      </c>
      <c r="AJ876" s="7">
        <v>57</v>
      </c>
      <c r="AL876" s="7" t="s">
        <v>5014</v>
      </c>
      <c r="AM876" t="s">
        <v>3218</v>
      </c>
      <c r="AN876" t="s">
        <v>4266</v>
      </c>
      <c r="AO876" t="s">
        <v>1665</v>
      </c>
      <c r="AP876" t="str">
        <f t="shared" si="152"/>
        <v>25009</v>
      </c>
      <c r="AQ876" t="s">
        <v>2389</v>
      </c>
      <c r="AR876" t="str">
        <f t="shared" si="155"/>
        <v>2541095</v>
      </c>
      <c r="AS876" s="1">
        <v>4</v>
      </c>
      <c r="AT876" s="1">
        <v>2</v>
      </c>
      <c r="AV876">
        <v>14.44</v>
      </c>
      <c r="AW876">
        <v>0.48</v>
      </c>
      <c r="AX876">
        <v>13.97</v>
      </c>
    </row>
    <row r="877" spans="1:50" hidden="1" outlineLevel="1">
      <c r="A877" s="70" t="s">
        <v>3007</v>
      </c>
      <c r="B877" s="11" t="s">
        <v>1442</v>
      </c>
      <c r="C877" s="1">
        <f t="shared" si="146"/>
        <v>11896</v>
      </c>
      <c r="D877" s="7">
        <f>IF(N877&gt;0, RANK(N877,(N877:P877,Q877:AE877)),0)</f>
        <v>1</v>
      </c>
      <c r="E877" s="7">
        <f>IF(O877&gt;0,RANK(O877,(N877:P877,Q877:AE877)),0)</f>
        <v>2</v>
      </c>
      <c r="F877" s="7">
        <f t="shared" si="147"/>
        <v>0</v>
      </c>
      <c r="G877" s="1">
        <f t="shared" si="154"/>
        <v>2239</v>
      </c>
      <c r="H877" s="2">
        <f t="shared" si="153"/>
        <v>0.18821452589105581</v>
      </c>
      <c r="I877" s="8"/>
      <c r="J877" s="2">
        <f t="shared" si="148"/>
        <v>0.58969401479488903</v>
      </c>
      <c r="K877" s="2">
        <f t="shared" si="149"/>
        <v>0.40147948890383323</v>
      </c>
      <c r="L877" s="2">
        <f t="shared" si="150"/>
        <v>0</v>
      </c>
      <c r="M877" s="2">
        <f t="shared" si="151"/>
        <v>8.826496301277742E-3</v>
      </c>
      <c r="N877" s="1">
        <v>7015</v>
      </c>
      <c r="O877" s="1">
        <v>4776</v>
      </c>
      <c r="P877" s="1">
        <v>0</v>
      </c>
      <c r="Q877" s="1">
        <v>63</v>
      </c>
      <c r="R877" s="1"/>
      <c r="S877" s="1">
        <v>24</v>
      </c>
      <c r="T877" s="1"/>
      <c r="U877" s="1"/>
      <c r="V877" s="1"/>
      <c r="W877" s="1">
        <v>18</v>
      </c>
      <c r="X877" s="1"/>
      <c r="Y877" s="1"/>
      <c r="Z877" s="1"/>
      <c r="AA877" s="1"/>
      <c r="AB877" s="1"/>
      <c r="AG877" t="str">
        <f t="shared" si="156"/>
        <v>Milford</v>
      </c>
      <c r="AH877" s="11" t="s">
        <v>3600</v>
      </c>
      <c r="AI877" s="11">
        <v>2</v>
      </c>
      <c r="AJ877" s="7">
        <v>244</v>
      </c>
      <c r="AL877" s="7" t="s">
        <v>5014</v>
      </c>
      <c r="AM877" t="s">
        <v>3950</v>
      </c>
      <c r="AN877" t="s">
        <v>1355</v>
      </c>
      <c r="AO877" t="s">
        <v>1895</v>
      </c>
      <c r="AP877" t="str">
        <f t="shared" si="152"/>
        <v>25027</v>
      </c>
      <c r="AQ877" t="s">
        <v>2389</v>
      </c>
      <c r="AR877" t="str">
        <f t="shared" si="155"/>
        <v>2541165</v>
      </c>
      <c r="AS877" s="1">
        <v>66</v>
      </c>
      <c r="AT877" s="1">
        <v>7</v>
      </c>
      <c r="AV877">
        <v>14.87</v>
      </c>
      <c r="AW877">
        <v>0.27</v>
      </c>
      <c r="AX877">
        <v>14.6</v>
      </c>
    </row>
    <row r="878" spans="1:50" hidden="1" outlineLevel="1">
      <c r="A878" s="70" t="s">
        <v>3008</v>
      </c>
      <c r="B878" s="11" t="s">
        <v>1442</v>
      </c>
      <c r="C878" s="1">
        <f t="shared" si="146"/>
        <v>6228</v>
      </c>
      <c r="D878" s="7">
        <f>IF(N878&gt;0, RANK(N878,(N878:P878,Q878:AE878)),0)</f>
        <v>1</v>
      </c>
      <c r="E878" s="7">
        <f>IF(O878&gt;0,RANK(O878,(N878:P878,Q878:AE878)),0)</f>
        <v>2</v>
      </c>
      <c r="F878" s="7">
        <f t="shared" si="147"/>
        <v>0</v>
      </c>
      <c r="G878" s="1">
        <f t="shared" si="154"/>
        <v>683</v>
      </c>
      <c r="H878" s="2">
        <f t="shared" si="153"/>
        <v>0.10966602440590879</v>
      </c>
      <c r="I878" s="8"/>
      <c r="J878" s="2">
        <f t="shared" si="148"/>
        <v>0.5494540783558125</v>
      </c>
      <c r="K878" s="2">
        <f t="shared" si="149"/>
        <v>0.43978805394990367</v>
      </c>
      <c r="L878" s="2">
        <f t="shared" si="150"/>
        <v>0</v>
      </c>
      <c r="M878" s="2">
        <f t="shared" si="151"/>
        <v>1.0757867694283829E-2</v>
      </c>
      <c r="N878" s="1">
        <v>3422</v>
      </c>
      <c r="O878" s="1">
        <v>2739</v>
      </c>
      <c r="P878" s="1">
        <v>0</v>
      </c>
      <c r="Q878" s="1">
        <v>36</v>
      </c>
      <c r="R878" s="1"/>
      <c r="S878" s="1">
        <v>16</v>
      </c>
      <c r="T878" s="1"/>
      <c r="U878" s="1"/>
      <c r="V878" s="1"/>
      <c r="W878" s="1">
        <v>15</v>
      </c>
      <c r="X878" s="1"/>
      <c r="Y878" s="1"/>
      <c r="Z878" s="1"/>
      <c r="AA878" s="1"/>
      <c r="AB878" s="1"/>
      <c r="AG878" t="str">
        <f t="shared" si="156"/>
        <v>Millbury</v>
      </c>
      <c r="AH878" s="11" t="s">
        <v>3600</v>
      </c>
      <c r="AI878" s="11">
        <v>2</v>
      </c>
      <c r="AJ878" s="7">
        <v>228</v>
      </c>
      <c r="AL878" s="7" t="s">
        <v>5014</v>
      </c>
      <c r="AM878" t="s">
        <v>3950</v>
      </c>
      <c r="AN878" t="s">
        <v>5204</v>
      </c>
      <c r="AO878" t="s">
        <v>1273</v>
      </c>
      <c r="AP878" t="str">
        <f t="shared" si="152"/>
        <v>25027</v>
      </c>
      <c r="AQ878" t="s">
        <v>2389</v>
      </c>
      <c r="AR878" t="str">
        <f t="shared" si="155"/>
        <v>2541340</v>
      </c>
      <c r="AS878" s="1">
        <v>34</v>
      </c>
      <c r="AT878" s="1">
        <v>4</v>
      </c>
      <c r="AV878">
        <v>16.260000000000002</v>
      </c>
      <c r="AW878">
        <v>0.52</v>
      </c>
      <c r="AX878">
        <v>15.73</v>
      </c>
    </row>
    <row r="879" spans="1:50" hidden="1" outlineLevel="1">
      <c r="A879" s="70" t="s">
        <v>3009</v>
      </c>
      <c r="B879" s="11" t="s">
        <v>1442</v>
      </c>
      <c r="C879" s="1">
        <f t="shared" si="146"/>
        <v>4412</v>
      </c>
      <c r="D879" s="7">
        <f>IF(N879&gt;0, RANK(N879,(N879:P879,Q879:AE879)),0)</f>
        <v>1</v>
      </c>
      <c r="E879" s="7">
        <f>IF(O879&gt;0,RANK(O879,(N879:P879,Q879:AE879)),0)</f>
        <v>2</v>
      </c>
      <c r="F879" s="7">
        <f t="shared" si="147"/>
        <v>5</v>
      </c>
      <c r="G879" s="1">
        <f t="shared" si="154"/>
        <v>483</v>
      </c>
      <c r="H879" s="2">
        <f t="shared" si="153"/>
        <v>0.10947416137805983</v>
      </c>
      <c r="I879" s="8"/>
      <c r="J879" s="2">
        <f t="shared" si="148"/>
        <v>0.54555757026291929</v>
      </c>
      <c r="K879" s="2">
        <f t="shared" si="149"/>
        <v>0.43608340888485947</v>
      </c>
      <c r="L879" s="2">
        <f t="shared" si="150"/>
        <v>3.1731640979147779E-3</v>
      </c>
      <c r="M879" s="2">
        <f t="shared" si="151"/>
        <v>1.5185856754306464E-2</v>
      </c>
      <c r="N879" s="1">
        <v>2407</v>
      </c>
      <c r="O879" s="1">
        <v>1924</v>
      </c>
      <c r="P879" s="1">
        <v>14</v>
      </c>
      <c r="Q879" s="1">
        <v>29</v>
      </c>
      <c r="R879" s="1"/>
      <c r="S879" s="1">
        <v>29</v>
      </c>
      <c r="T879" s="1"/>
      <c r="U879" s="1"/>
      <c r="V879" s="1"/>
      <c r="W879" s="1">
        <v>9</v>
      </c>
      <c r="X879" s="1"/>
      <c r="Y879" s="1"/>
      <c r="Z879" s="1"/>
      <c r="AA879" s="1"/>
      <c r="AB879" s="1"/>
      <c r="AG879" t="str">
        <f t="shared" si="156"/>
        <v>Millis</v>
      </c>
      <c r="AH879" t="s">
        <v>2481</v>
      </c>
      <c r="AI879">
        <v>4</v>
      </c>
      <c r="AJ879" s="7">
        <v>240</v>
      </c>
      <c r="AL879" s="7" t="s">
        <v>5014</v>
      </c>
      <c r="AM879" t="s">
        <v>4350</v>
      </c>
      <c r="AN879" t="s">
        <v>4262</v>
      </c>
      <c r="AO879" t="s">
        <v>867</v>
      </c>
      <c r="AP879" t="str">
        <f t="shared" si="152"/>
        <v>25021</v>
      </c>
      <c r="AQ879" t="s">
        <v>2389</v>
      </c>
      <c r="AR879" t="str">
        <f t="shared" si="155"/>
        <v>2541515</v>
      </c>
      <c r="AS879" s="1">
        <v>28</v>
      </c>
      <c r="AT879" s="1">
        <v>3</v>
      </c>
      <c r="AV879">
        <v>12.26</v>
      </c>
      <c r="AW879">
        <v>0.11</v>
      </c>
      <c r="AX879">
        <v>12.16</v>
      </c>
    </row>
    <row r="880" spans="1:50" hidden="1" outlineLevel="1">
      <c r="A880" s="70" t="s">
        <v>2349</v>
      </c>
      <c r="B880" s="11" t="s">
        <v>1442</v>
      </c>
      <c r="C880" s="1">
        <f t="shared" si="146"/>
        <v>1418</v>
      </c>
      <c r="D880" s="7">
        <f>IF(N880&gt;0, RANK(N880,(N880:P880,Q880:AE880)),0)</f>
        <v>1</v>
      </c>
      <c r="E880" s="7">
        <f>IF(O880&gt;0,RANK(O880,(N880:P880,Q880:AE880)),0)</f>
        <v>2</v>
      </c>
      <c r="F880" s="7">
        <f t="shared" si="147"/>
        <v>0</v>
      </c>
      <c r="G880" s="1">
        <f t="shared" si="154"/>
        <v>31</v>
      </c>
      <c r="H880" s="2">
        <f t="shared" si="153"/>
        <v>2.1861777150916785E-2</v>
      </c>
      <c r="I880" s="8"/>
      <c r="J880" s="2">
        <f t="shared" si="148"/>
        <v>0.50705218617771508</v>
      </c>
      <c r="K880" s="2">
        <f t="shared" si="149"/>
        <v>0.48519040902679833</v>
      </c>
      <c r="L880" s="2">
        <f t="shared" si="150"/>
        <v>0</v>
      </c>
      <c r="M880" s="2">
        <f t="shared" si="151"/>
        <v>7.7574047954865888E-3</v>
      </c>
      <c r="N880" s="1">
        <v>719</v>
      </c>
      <c r="O880" s="1">
        <v>688</v>
      </c>
      <c r="P880" s="1">
        <v>0</v>
      </c>
      <c r="Q880" s="1">
        <v>5</v>
      </c>
      <c r="R880" s="1"/>
      <c r="S880" s="1">
        <v>4</v>
      </c>
      <c r="T880" s="1"/>
      <c r="U880" s="1"/>
      <c r="V880" s="1"/>
      <c r="W880" s="1">
        <v>2</v>
      </c>
      <c r="X880" s="1"/>
      <c r="Y880" s="1"/>
      <c r="Z880" s="1"/>
      <c r="AA880" s="1"/>
      <c r="AB880" s="1"/>
      <c r="AG880" t="str">
        <f t="shared" si="156"/>
        <v>Millville</v>
      </c>
      <c r="AH880" s="11" t="s">
        <v>3600</v>
      </c>
      <c r="AI880" s="11">
        <v>2</v>
      </c>
      <c r="AJ880" s="7">
        <v>298</v>
      </c>
      <c r="AL880" s="7" t="s">
        <v>5014</v>
      </c>
      <c r="AM880" t="s">
        <v>3950</v>
      </c>
      <c r="AN880" t="s">
        <v>4151</v>
      </c>
      <c r="AO880" t="s">
        <v>937</v>
      </c>
      <c r="AP880" t="str">
        <f t="shared" si="152"/>
        <v>25027</v>
      </c>
      <c r="AQ880" t="s">
        <v>2389</v>
      </c>
      <c r="AR880" t="str">
        <f t="shared" si="155"/>
        <v>2541585</v>
      </c>
      <c r="AS880" s="1">
        <v>6</v>
      </c>
      <c r="AT880" s="1">
        <v>1</v>
      </c>
      <c r="AV880">
        <v>5</v>
      </c>
      <c r="AW880">
        <v>7.0000000000000007E-2</v>
      </c>
      <c r="AX880">
        <v>4.93</v>
      </c>
    </row>
    <row r="881" spans="1:50" hidden="1" outlineLevel="1">
      <c r="A881" s="70" t="s">
        <v>2957</v>
      </c>
      <c r="B881" s="11" t="s">
        <v>1442</v>
      </c>
      <c r="C881" s="1">
        <f t="shared" si="146"/>
        <v>14860</v>
      </c>
      <c r="D881" s="7">
        <f>IF(N881&gt;0, RANK(N881,(N881:P881,Q881:AE881)),0)</f>
        <v>1</v>
      </c>
      <c r="E881" s="7">
        <f>IF(O881&gt;0,RANK(O881,(N881:P881,Q881:AE881)),0)</f>
        <v>2</v>
      </c>
      <c r="F881" s="7">
        <f t="shared" si="147"/>
        <v>6</v>
      </c>
      <c r="G881" s="1">
        <f t="shared" si="154"/>
        <v>3773</v>
      </c>
      <c r="H881" s="2">
        <f t="shared" si="153"/>
        <v>0.25390309555854645</v>
      </c>
      <c r="I881" s="8"/>
      <c r="J881" s="2">
        <f t="shared" si="148"/>
        <v>0.62166890982503364</v>
      </c>
      <c r="K881" s="2">
        <f t="shared" si="149"/>
        <v>0.36776581426648719</v>
      </c>
      <c r="L881" s="2">
        <f t="shared" si="150"/>
        <v>8.0753701211305523E-4</v>
      </c>
      <c r="M881" s="2">
        <f t="shared" si="151"/>
        <v>9.75773889636611E-3</v>
      </c>
      <c r="N881" s="1">
        <v>9238</v>
      </c>
      <c r="O881" s="1">
        <v>5465</v>
      </c>
      <c r="P881" s="1">
        <v>12</v>
      </c>
      <c r="Q881" s="1">
        <v>73</v>
      </c>
      <c r="R881" s="1"/>
      <c r="S881" s="1">
        <v>35</v>
      </c>
      <c r="T881" s="1"/>
      <c r="U881" s="1"/>
      <c r="V881" s="1"/>
      <c r="W881" s="1">
        <v>37</v>
      </c>
      <c r="X881" s="1"/>
      <c r="Y881" s="1"/>
      <c r="Z881" s="1"/>
      <c r="AA881" s="1"/>
      <c r="AB881" s="1"/>
      <c r="AG881" t="str">
        <f t="shared" si="156"/>
        <v>Milton</v>
      </c>
      <c r="AH881" t="s">
        <v>2481</v>
      </c>
      <c r="AI881">
        <v>9</v>
      </c>
      <c r="AJ881" s="7">
        <v>208</v>
      </c>
      <c r="AL881" s="7" t="s">
        <v>5014</v>
      </c>
      <c r="AM881" t="s">
        <v>4350</v>
      </c>
      <c r="AN881" t="s">
        <v>5171</v>
      </c>
      <c r="AO881" t="s">
        <v>938</v>
      </c>
      <c r="AP881" t="str">
        <f t="shared" si="152"/>
        <v>25021</v>
      </c>
      <c r="AQ881" t="s">
        <v>2389</v>
      </c>
      <c r="AR881" t="str">
        <f t="shared" si="155"/>
        <v>2541690</v>
      </c>
      <c r="AS881" s="1">
        <v>81</v>
      </c>
      <c r="AT881" s="1">
        <v>11</v>
      </c>
      <c r="AV881">
        <v>13.28</v>
      </c>
      <c r="AW881">
        <v>0.24</v>
      </c>
      <c r="AX881">
        <v>13.04</v>
      </c>
    </row>
    <row r="882" spans="1:50" hidden="1" outlineLevel="1">
      <c r="A882" s="70" t="s">
        <v>2996</v>
      </c>
      <c r="B882" s="11" t="s">
        <v>1442</v>
      </c>
      <c r="C882" s="1">
        <f t="shared" si="146"/>
        <v>62</v>
      </c>
      <c r="D882" s="7">
        <f>IF(N882&gt;0, RANK(N882,(N882:P882,Q882:AE882)),0)</f>
        <v>1</v>
      </c>
      <c r="E882" s="7">
        <f>IF(O882&gt;0,RANK(O882,(N882:P882,Q882:AE882)),0)</f>
        <v>2</v>
      </c>
      <c r="F882" s="7">
        <f t="shared" si="147"/>
        <v>0</v>
      </c>
      <c r="G882" s="1">
        <f t="shared" si="154"/>
        <v>19</v>
      </c>
      <c r="H882" s="2">
        <f t="shared" si="153"/>
        <v>0.30645161290322581</v>
      </c>
      <c r="I882" s="8"/>
      <c r="J882" s="2">
        <f t="shared" si="148"/>
        <v>0.64516129032258063</v>
      </c>
      <c r="K882" s="2">
        <f t="shared" si="149"/>
        <v>0.33870967741935482</v>
      </c>
      <c r="L882" s="2">
        <f t="shared" si="150"/>
        <v>0</v>
      </c>
      <c r="M882" s="2">
        <f t="shared" si="151"/>
        <v>1.6129032258064557E-2</v>
      </c>
      <c r="N882" s="1">
        <v>40</v>
      </c>
      <c r="O882" s="1">
        <v>21</v>
      </c>
      <c r="P882" s="1">
        <v>0</v>
      </c>
      <c r="Q882" s="1">
        <v>0</v>
      </c>
      <c r="R882" s="1"/>
      <c r="S882" s="1">
        <v>1</v>
      </c>
      <c r="T882" s="1"/>
      <c r="U882" s="1"/>
      <c r="V882" s="1"/>
      <c r="W882" s="1">
        <v>0</v>
      </c>
      <c r="X882" s="1"/>
      <c r="Y882" s="1"/>
      <c r="Z882" s="1"/>
      <c r="AA882" s="1"/>
      <c r="AB882" s="1"/>
      <c r="AG882" t="str">
        <f t="shared" si="156"/>
        <v>Monroe</v>
      </c>
      <c r="AH882" t="s">
        <v>3082</v>
      </c>
      <c r="AI882">
        <v>1</v>
      </c>
      <c r="AJ882" s="7">
        <v>16</v>
      </c>
      <c r="AL882" s="7" t="s">
        <v>5014</v>
      </c>
      <c r="AM882" t="s">
        <v>3234</v>
      </c>
      <c r="AN882" t="s">
        <v>5171</v>
      </c>
      <c r="AO882" t="s">
        <v>932</v>
      </c>
      <c r="AP882" t="str">
        <f t="shared" si="152"/>
        <v>25011</v>
      </c>
      <c r="AQ882" t="s">
        <v>2389</v>
      </c>
      <c r="AR882" t="str">
        <f t="shared" si="155"/>
        <v>2542040</v>
      </c>
      <c r="AS882" s="1">
        <v>0</v>
      </c>
      <c r="AT882" s="1">
        <v>1</v>
      </c>
      <c r="AV882">
        <v>10.78</v>
      </c>
      <c r="AW882">
        <v>7.0000000000000007E-2</v>
      </c>
      <c r="AX882">
        <v>10.71</v>
      </c>
    </row>
    <row r="883" spans="1:50" hidden="1" outlineLevel="1">
      <c r="A883" s="70" t="s">
        <v>3423</v>
      </c>
      <c r="B883" s="11" t="s">
        <v>1442</v>
      </c>
      <c r="C883" s="1">
        <f t="shared" si="146"/>
        <v>4072</v>
      </c>
      <c r="D883" s="7">
        <f>IF(N883&gt;0, RANK(N883,(N883:P883,Q883:AE883)),0)</f>
        <v>1</v>
      </c>
      <c r="E883" s="7">
        <f>IF(O883&gt;0,RANK(O883,(N883:P883,Q883:AE883)),0)</f>
        <v>2</v>
      </c>
      <c r="F883" s="7">
        <f t="shared" si="147"/>
        <v>4</v>
      </c>
      <c r="G883" s="1">
        <f t="shared" si="154"/>
        <v>465</v>
      </c>
      <c r="H883" s="2">
        <f t="shared" si="153"/>
        <v>0.11419449901768172</v>
      </c>
      <c r="I883" s="8"/>
      <c r="J883" s="2">
        <f t="shared" si="148"/>
        <v>0.549852652259332</v>
      </c>
      <c r="K883" s="2">
        <f t="shared" si="149"/>
        <v>0.4356581532416503</v>
      </c>
      <c r="L883" s="2">
        <f t="shared" si="150"/>
        <v>2.9469548133595285E-3</v>
      </c>
      <c r="M883" s="2">
        <f t="shared" si="151"/>
        <v>1.154223968565817E-2</v>
      </c>
      <c r="N883" s="1">
        <v>2239</v>
      </c>
      <c r="O883" s="1">
        <v>1774</v>
      </c>
      <c r="P883" s="1">
        <v>12</v>
      </c>
      <c r="Q883" s="1">
        <v>26</v>
      </c>
      <c r="R883" s="1"/>
      <c r="S883" s="1">
        <v>9</v>
      </c>
      <c r="T883" s="1"/>
      <c r="U883" s="1"/>
      <c r="V883" s="1"/>
      <c r="W883" s="1">
        <v>12</v>
      </c>
      <c r="X883" s="1"/>
      <c r="Y883" s="1"/>
      <c r="Z883" s="1"/>
      <c r="AA883" s="1"/>
      <c r="AB883" s="1"/>
      <c r="AG883" t="str">
        <f t="shared" si="156"/>
        <v>Monson</v>
      </c>
      <c r="AH883" t="s">
        <v>2897</v>
      </c>
      <c r="AI883">
        <v>2</v>
      </c>
      <c r="AJ883" s="7">
        <v>261</v>
      </c>
      <c r="AL883" s="7" t="s">
        <v>5014</v>
      </c>
      <c r="AM883" t="s">
        <v>3235</v>
      </c>
      <c r="AN883" t="s">
        <v>4002</v>
      </c>
      <c r="AO883" t="s">
        <v>933</v>
      </c>
      <c r="AP883" t="str">
        <f t="shared" si="152"/>
        <v>25013</v>
      </c>
      <c r="AQ883" t="s">
        <v>2389</v>
      </c>
      <c r="AR883" t="str">
        <f t="shared" si="155"/>
        <v>2542145</v>
      </c>
      <c r="AS883" s="1">
        <v>10</v>
      </c>
      <c r="AT883" s="1">
        <v>3</v>
      </c>
      <c r="AV883">
        <v>44.82</v>
      </c>
      <c r="AW883">
        <v>0.54</v>
      </c>
      <c r="AX883">
        <v>44.28</v>
      </c>
    </row>
    <row r="884" spans="1:50" hidden="1" outlineLevel="1">
      <c r="A884" s="70" t="s">
        <v>3851</v>
      </c>
      <c r="B884" s="11" t="s">
        <v>1442</v>
      </c>
      <c r="C884" s="1">
        <f t="shared" si="146"/>
        <v>4159</v>
      </c>
      <c r="D884" s="7">
        <f>IF(N884&gt;0, RANK(N884,(N884:P884,Q884:AE884)),0)</f>
        <v>1</v>
      </c>
      <c r="E884" s="7">
        <f>IF(O884&gt;0,RANK(O884,(N884:P884,Q884:AE884)),0)</f>
        <v>2</v>
      </c>
      <c r="F884" s="7">
        <f t="shared" si="147"/>
        <v>5</v>
      </c>
      <c r="G884" s="1">
        <f t="shared" si="154"/>
        <v>1776</v>
      </c>
      <c r="H884" s="2">
        <f t="shared" si="153"/>
        <v>0.42702572733830246</v>
      </c>
      <c r="I884" s="8"/>
      <c r="J884" s="2">
        <f t="shared" si="148"/>
        <v>0.7004087521038711</v>
      </c>
      <c r="K884" s="2">
        <f t="shared" si="149"/>
        <v>0.27338302476556864</v>
      </c>
      <c r="L884" s="2">
        <f t="shared" si="150"/>
        <v>2.644866554460207E-3</v>
      </c>
      <c r="M884" s="2">
        <f t="shared" si="151"/>
        <v>2.3563356576100054E-2</v>
      </c>
      <c r="N884" s="1">
        <v>2913</v>
      </c>
      <c r="O884" s="1">
        <v>1137</v>
      </c>
      <c r="P884" s="1">
        <v>11</v>
      </c>
      <c r="Q884" s="1">
        <v>14</v>
      </c>
      <c r="R884" s="1"/>
      <c r="S884" s="1">
        <v>73</v>
      </c>
      <c r="T884" s="1"/>
      <c r="U884" s="1"/>
      <c r="V884" s="1"/>
      <c r="W884" s="1">
        <v>11</v>
      </c>
      <c r="X884" s="1"/>
      <c r="Y884" s="1"/>
      <c r="Z884" s="1"/>
      <c r="AA884" s="1"/>
      <c r="AB884" s="1"/>
      <c r="AG884" t="str">
        <f t="shared" si="156"/>
        <v>Montague</v>
      </c>
      <c r="AH884" t="s">
        <v>3082</v>
      </c>
      <c r="AI884">
        <v>1</v>
      </c>
      <c r="AJ884" s="7">
        <v>73</v>
      </c>
      <c r="AL884" s="7" t="s">
        <v>5014</v>
      </c>
      <c r="AM884" t="s">
        <v>3234</v>
      </c>
      <c r="AN884" t="s">
        <v>1514</v>
      </c>
      <c r="AO884" t="s">
        <v>917</v>
      </c>
      <c r="AP884" t="str">
        <f t="shared" si="152"/>
        <v>25011</v>
      </c>
      <c r="AQ884" t="s">
        <v>2389</v>
      </c>
      <c r="AR884" t="str">
        <f t="shared" si="155"/>
        <v>2542285</v>
      </c>
      <c r="AS884" s="1">
        <v>39</v>
      </c>
      <c r="AT884" s="1">
        <v>6</v>
      </c>
      <c r="AV884">
        <v>31.41</v>
      </c>
      <c r="AW884">
        <v>1.01</v>
      </c>
      <c r="AX884">
        <v>30.4</v>
      </c>
    </row>
    <row r="885" spans="1:50" hidden="1" outlineLevel="1">
      <c r="A885" s="70" t="s">
        <v>4250</v>
      </c>
      <c r="B885" s="11" t="s">
        <v>1442</v>
      </c>
      <c r="C885" s="1">
        <f t="shared" ref="C885:C948" si="157">SUM(N885:AE885)</f>
        <v>543</v>
      </c>
      <c r="D885" s="7">
        <f>IF(N885&gt;0, RANK(N885,(N885:P885,Q885:AE885)),0)</f>
        <v>1</v>
      </c>
      <c r="E885" s="7">
        <f>IF(O885&gt;0,RANK(O885,(N885:P885,Q885:AE885)),0)</f>
        <v>2</v>
      </c>
      <c r="F885" s="7">
        <f t="shared" ref="F885:F948" si="158">IF(P885&gt;0,RANK(P885,(N885:AE885)),0)</f>
        <v>5</v>
      </c>
      <c r="G885" s="1">
        <f t="shared" si="154"/>
        <v>294</v>
      </c>
      <c r="H885" s="2">
        <f t="shared" si="153"/>
        <v>0.54143646408839774</v>
      </c>
      <c r="I885" s="8"/>
      <c r="J885" s="2">
        <f t="shared" ref="J885:J948" si="159">IF(C885=0,"-",N885/C885)</f>
        <v>0.76243093922651939</v>
      </c>
      <c r="K885" s="2">
        <f t="shared" ref="K885:K948" si="160">IF(C885=0,"-",O885/C885)</f>
        <v>0.22099447513812154</v>
      </c>
      <c r="L885" s="2">
        <f t="shared" ref="L885:L948" si="161">IF(C885=0,"-",P885/C885)</f>
        <v>1.841620626151013E-3</v>
      </c>
      <c r="M885" s="2">
        <f t="shared" ref="M885:M948" si="162">IF(C885=0,"-",(1-J885-K885-L885))</f>
        <v>1.473296500920806E-2</v>
      </c>
      <c r="N885" s="1">
        <v>414</v>
      </c>
      <c r="O885" s="1">
        <v>120</v>
      </c>
      <c r="P885" s="1">
        <v>1</v>
      </c>
      <c r="Q885" s="1">
        <v>2</v>
      </c>
      <c r="R885" s="1"/>
      <c r="S885" s="1">
        <v>6</v>
      </c>
      <c r="T885" s="1"/>
      <c r="U885" s="1"/>
      <c r="V885" s="1"/>
      <c r="W885" s="1">
        <v>0</v>
      </c>
      <c r="X885" s="1"/>
      <c r="Y885" s="1"/>
      <c r="Z885" s="1"/>
      <c r="AA885" s="1"/>
      <c r="AB885" s="1"/>
      <c r="AG885" t="str">
        <f t="shared" si="156"/>
        <v>Monterey</v>
      </c>
      <c r="AH885" t="s">
        <v>3888</v>
      </c>
      <c r="AI885">
        <v>1</v>
      </c>
      <c r="AJ885" s="7">
        <v>224</v>
      </c>
      <c r="AL885" s="7" t="s">
        <v>5014</v>
      </c>
      <c r="AM885" t="s">
        <v>3989</v>
      </c>
      <c r="AN885" t="s">
        <v>5171</v>
      </c>
      <c r="AO885" t="s">
        <v>918</v>
      </c>
      <c r="AP885" t="str">
        <f t="shared" ref="AP885:AP948" si="163">AL885&amp;AM885</f>
        <v>25003</v>
      </c>
      <c r="AQ885" t="s">
        <v>2389</v>
      </c>
      <c r="AR885" t="str">
        <f t="shared" si="155"/>
        <v>2542460</v>
      </c>
      <c r="AS885" s="1">
        <v>3</v>
      </c>
      <c r="AT885" s="1">
        <v>1</v>
      </c>
      <c r="AV885">
        <v>27.32</v>
      </c>
      <c r="AW885">
        <v>0.82</v>
      </c>
      <c r="AX885">
        <v>26.5</v>
      </c>
    </row>
    <row r="886" spans="1:50" hidden="1" outlineLevel="1">
      <c r="A886" s="70" t="s">
        <v>2519</v>
      </c>
      <c r="B886" s="11" t="s">
        <v>1442</v>
      </c>
      <c r="C886" s="1">
        <f t="shared" si="157"/>
        <v>471</v>
      </c>
      <c r="D886" s="7">
        <f>IF(N886&gt;0, RANK(N886,(N886:P886,Q886:AE886)),0)</f>
        <v>2</v>
      </c>
      <c r="E886" s="7">
        <f>IF(O886&gt;0,RANK(O886,(N886:P886,Q886:AE886)),0)</f>
        <v>1</v>
      </c>
      <c r="F886" s="7">
        <f t="shared" si="158"/>
        <v>5</v>
      </c>
      <c r="G886" s="1">
        <f t="shared" si="154"/>
        <v>36</v>
      </c>
      <c r="H886" s="2">
        <f t="shared" si="153"/>
        <v>7.6433121019108277E-2</v>
      </c>
      <c r="I886" s="8"/>
      <c r="J886" s="2">
        <f t="shared" si="159"/>
        <v>0.45222929936305734</v>
      </c>
      <c r="K886" s="2">
        <f t="shared" si="160"/>
        <v>0.5286624203821656</v>
      </c>
      <c r="L886" s="2">
        <f t="shared" si="161"/>
        <v>2.1231422505307855E-3</v>
      </c>
      <c r="M886" s="2">
        <f t="shared" si="162"/>
        <v>1.6985138004246281E-2</v>
      </c>
      <c r="N886" s="1">
        <v>213</v>
      </c>
      <c r="O886" s="1">
        <v>249</v>
      </c>
      <c r="P886" s="1">
        <v>1</v>
      </c>
      <c r="Q886" s="1">
        <v>3</v>
      </c>
      <c r="R886" s="1"/>
      <c r="S886" s="1">
        <v>5</v>
      </c>
      <c r="T886" s="1"/>
      <c r="U886" s="1"/>
      <c r="V886" s="1"/>
      <c r="W886" s="1">
        <v>0</v>
      </c>
      <c r="X886" s="1"/>
      <c r="Y886" s="1"/>
      <c r="Z886" s="1"/>
      <c r="AA886" s="1"/>
      <c r="AB886" s="1"/>
      <c r="AG886" t="str">
        <f t="shared" si="156"/>
        <v>Montgomery</v>
      </c>
      <c r="AH886" t="s">
        <v>2897</v>
      </c>
      <c r="AI886">
        <v>1</v>
      </c>
      <c r="AJ886" s="7">
        <v>223</v>
      </c>
      <c r="AL886" s="7" t="s">
        <v>5014</v>
      </c>
      <c r="AM886" t="s">
        <v>3235</v>
      </c>
      <c r="AN886" t="s">
        <v>4262</v>
      </c>
      <c r="AO886" t="s">
        <v>919</v>
      </c>
      <c r="AP886" t="str">
        <f t="shared" si="163"/>
        <v>25013</v>
      </c>
      <c r="AQ886" t="s">
        <v>2389</v>
      </c>
      <c r="AR886" t="str">
        <f t="shared" si="155"/>
        <v>2542530</v>
      </c>
      <c r="AS886" s="1">
        <v>0</v>
      </c>
      <c r="AT886" s="1">
        <v>1</v>
      </c>
      <c r="AV886">
        <v>15.19</v>
      </c>
      <c r="AW886">
        <v>0.13</v>
      </c>
      <c r="AX886">
        <v>15.05</v>
      </c>
    </row>
    <row r="887" spans="1:50" hidden="1" outlineLevel="1">
      <c r="A887" s="70" t="s">
        <v>5109</v>
      </c>
      <c r="B887" s="11" t="s">
        <v>1442</v>
      </c>
      <c r="C887" s="1">
        <f t="shared" si="157"/>
        <v>107</v>
      </c>
      <c r="D887" s="7">
        <f>IF(N887&gt;0, RANK(N887,(N887:P887,Q887:AE887)),0)</f>
        <v>1</v>
      </c>
      <c r="E887" s="7">
        <f>IF(O887&gt;0,RANK(O887,(N887:P887,Q887:AE887)),0)</f>
        <v>2</v>
      </c>
      <c r="F887" s="7">
        <f t="shared" si="158"/>
        <v>0</v>
      </c>
      <c r="G887" s="1">
        <f t="shared" si="154"/>
        <v>51</v>
      </c>
      <c r="H887" s="2">
        <f t="shared" si="153"/>
        <v>0.47663551401869159</v>
      </c>
      <c r="I887" s="8"/>
      <c r="J887" s="2">
        <f t="shared" si="159"/>
        <v>0.71028037383177567</v>
      </c>
      <c r="K887" s="2">
        <f t="shared" si="160"/>
        <v>0.23364485981308411</v>
      </c>
      <c r="L887" s="2">
        <f t="shared" si="161"/>
        <v>0</v>
      </c>
      <c r="M887" s="2">
        <f t="shared" si="162"/>
        <v>5.6074766355140221E-2</v>
      </c>
      <c r="N887" s="1">
        <v>76</v>
      </c>
      <c r="O887" s="1">
        <v>25</v>
      </c>
      <c r="P887" s="1">
        <v>0</v>
      </c>
      <c r="Q887" s="1">
        <v>0</v>
      </c>
      <c r="R887" s="1"/>
      <c r="S887" s="1">
        <v>5</v>
      </c>
      <c r="T887" s="1"/>
      <c r="U887" s="1"/>
      <c r="V887" s="1"/>
      <c r="W887" s="1">
        <v>1</v>
      </c>
      <c r="X887" s="1"/>
      <c r="Y887" s="1"/>
      <c r="Z887" s="1"/>
      <c r="AA887" s="1"/>
      <c r="AB887" s="1"/>
      <c r="AG887" t="str">
        <f t="shared" si="156"/>
        <v>Mt. Washington</v>
      </c>
      <c r="AH887" t="s">
        <v>3888</v>
      </c>
      <c r="AI887">
        <v>1</v>
      </c>
      <c r="AJ887" s="7">
        <v>265</v>
      </c>
      <c r="AL887" s="7" t="s">
        <v>5014</v>
      </c>
      <c r="AM887" t="s">
        <v>3989</v>
      </c>
      <c r="AN887" t="s">
        <v>1514</v>
      </c>
      <c r="AO887" t="s">
        <v>920</v>
      </c>
      <c r="AP887" t="str">
        <f t="shared" si="163"/>
        <v>25003</v>
      </c>
      <c r="AQ887" t="s">
        <v>2389</v>
      </c>
      <c r="AR887" t="str">
        <f t="shared" si="155"/>
        <v>2543300</v>
      </c>
      <c r="AS887" s="1">
        <v>1</v>
      </c>
      <c r="AT887" s="1">
        <v>1</v>
      </c>
      <c r="AV887">
        <v>22.37</v>
      </c>
      <c r="AW887">
        <v>0.15</v>
      </c>
      <c r="AX887">
        <v>22.22</v>
      </c>
    </row>
    <row r="888" spans="1:50" hidden="1" outlineLevel="1">
      <c r="A888" s="70" t="s">
        <v>3746</v>
      </c>
      <c r="B888" s="11" t="s">
        <v>1442</v>
      </c>
      <c r="C888" s="1">
        <f t="shared" si="157"/>
        <v>2233</v>
      </c>
      <c r="D888" s="7">
        <f>IF(N888&gt;0, RANK(N888,(N888:P888,Q888:AE888)),0)</f>
        <v>1</v>
      </c>
      <c r="E888" s="7">
        <f>IF(O888&gt;0,RANK(O888,(N888:P888,Q888:AE888)),0)</f>
        <v>2</v>
      </c>
      <c r="F888" s="7">
        <f t="shared" si="158"/>
        <v>6</v>
      </c>
      <c r="G888" s="1">
        <f t="shared" si="154"/>
        <v>576</v>
      </c>
      <c r="H888" s="2">
        <f t="shared" si="153"/>
        <v>0.25794894760412002</v>
      </c>
      <c r="I888" s="8"/>
      <c r="J888" s="2">
        <f t="shared" si="159"/>
        <v>0.62472010747872819</v>
      </c>
      <c r="K888" s="2">
        <f t="shared" si="160"/>
        <v>0.36677115987460818</v>
      </c>
      <c r="L888" s="2">
        <f t="shared" si="161"/>
        <v>4.4782803403493058E-4</v>
      </c>
      <c r="M888" s="2">
        <f t="shared" si="162"/>
        <v>8.0609046126287002E-3</v>
      </c>
      <c r="N888" s="1">
        <v>1395</v>
      </c>
      <c r="O888" s="1">
        <v>819</v>
      </c>
      <c r="P888" s="1">
        <v>1</v>
      </c>
      <c r="Q888" s="1">
        <v>12</v>
      </c>
      <c r="R888" s="1"/>
      <c r="S888" s="1">
        <v>3</v>
      </c>
      <c r="T888" s="1"/>
      <c r="U888" s="1"/>
      <c r="V888" s="1"/>
      <c r="W888" s="1">
        <v>3</v>
      </c>
      <c r="X888" s="1"/>
      <c r="Y888" s="1"/>
      <c r="Z888" s="1"/>
      <c r="AA888" s="1"/>
      <c r="AB888" s="1"/>
      <c r="AG888" t="str">
        <f t="shared" si="156"/>
        <v>Nahant</v>
      </c>
      <c r="AH888" t="s">
        <v>3273</v>
      </c>
      <c r="AI888">
        <v>6</v>
      </c>
      <c r="AJ888" s="7">
        <v>129</v>
      </c>
      <c r="AL888" s="7" t="s">
        <v>5014</v>
      </c>
      <c r="AM888" t="s">
        <v>3218</v>
      </c>
      <c r="AN888" t="s">
        <v>4533</v>
      </c>
      <c r="AO888" t="s">
        <v>923</v>
      </c>
      <c r="AP888" t="str">
        <f t="shared" si="163"/>
        <v>25009</v>
      </c>
      <c r="AQ888" t="s">
        <v>2389</v>
      </c>
      <c r="AR888" t="str">
        <f t="shared" si="155"/>
        <v>2543580</v>
      </c>
      <c r="AS888" s="1">
        <v>26</v>
      </c>
      <c r="AT888" s="1">
        <v>1</v>
      </c>
      <c r="AV888">
        <v>15.48</v>
      </c>
      <c r="AW888">
        <v>14.24</v>
      </c>
      <c r="AX888">
        <v>1.24</v>
      </c>
    </row>
    <row r="889" spans="1:50" hidden="1" outlineLevel="1">
      <c r="A889" s="70" t="s">
        <v>2471</v>
      </c>
      <c r="B889" s="11" t="s">
        <v>1442</v>
      </c>
      <c r="C889" s="1">
        <f t="shared" si="157"/>
        <v>5724</v>
      </c>
      <c r="D889" s="7">
        <f>IF(N889&gt;0, RANK(N889,(N889:P889,Q889:AE889)),0)</f>
        <v>1</v>
      </c>
      <c r="E889" s="7">
        <f>IF(O889&gt;0,RANK(O889,(N889:P889,Q889:AE889)),0)</f>
        <v>2</v>
      </c>
      <c r="F889" s="7">
        <f t="shared" si="158"/>
        <v>0</v>
      </c>
      <c r="G889" s="1">
        <f t="shared" si="154"/>
        <v>1568</v>
      </c>
      <c r="H889" s="2">
        <f t="shared" si="153"/>
        <v>0.27393431167016075</v>
      </c>
      <c r="I889" s="8"/>
      <c r="J889" s="2">
        <f t="shared" si="159"/>
        <v>0.63032844164919632</v>
      </c>
      <c r="K889" s="2">
        <f t="shared" si="160"/>
        <v>0.35639412997903563</v>
      </c>
      <c r="L889" s="2">
        <f t="shared" si="161"/>
        <v>0</v>
      </c>
      <c r="M889" s="2">
        <f t="shared" si="162"/>
        <v>1.3277428371768041E-2</v>
      </c>
      <c r="N889" s="1">
        <v>3608</v>
      </c>
      <c r="O889" s="1">
        <v>2040</v>
      </c>
      <c r="P889" s="1">
        <v>0</v>
      </c>
      <c r="Q889" s="1">
        <v>22</v>
      </c>
      <c r="R889" s="1"/>
      <c r="S889" s="1">
        <v>22</v>
      </c>
      <c r="T889" s="1"/>
      <c r="U889" s="1"/>
      <c r="V889" s="1"/>
      <c r="W889" s="1">
        <v>32</v>
      </c>
      <c r="X889" s="1"/>
      <c r="Y889" s="1"/>
      <c r="Z889" s="1"/>
      <c r="AA889" s="1"/>
      <c r="AB889" s="1"/>
      <c r="AG889" t="str">
        <f t="shared" si="156"/>
        <v>Nantucket</v>
      </c>
      <c r="AH889" t="s">
        <v>2471</v>
      </c>
      <c r="AI889">
        <v>10</v>
      </c>
      <c r="AJ889" s="7">
        <v>352</v>
      </c>
      <c r="AL889" s="7" t="s">
        <v>5014</v>
      </c>
      <c r="AM889" t="s">
        <v>4672</v>
      </c>
      <c r="AN889" t="s">
        <v>3632</v>
      </c>
      <c r="AO889" t="s">
        <v>599</v>
      </c>
      <c r="AP889" t="str">
        <f t="shared" si="163"/>
        <v>25019</v>
      </c>
      <c r="AQ889" t="s">
        <v>2389</v>
      </c>
      <c r="AR889" t="str">
        <f t="shared" si="155"/>
        <v>2543790</v>
      </c>
      <c r="AS889" s="1">
        <v>24</v>
      </c>
      <c r="AT889" s="1">
        <v>1</v>
      </c>
      <c r="AV889">
        <v>105.27</v>
      </c>
      <c r="AW889">
        <v>57.46</v>
      </c>
      <c r="AX889">
        <v>47.81</v>
      </c>
    </row>
    <row r="890" spans="1:50" hidden="1" outlineLevel="1">
      <c r="A890" s="70" t="s">
        <v>2648</v>
      </c>
      <c r="B890" s="11" t="s">
        <v>1442</v>
      </c>
      <c r="C890" s="1">
        <f t="shared" si="157"/>
        <v>17105</v>
      </c>
      <c r="D890" s="7">
        <f>IF(N890&gt;0, RANK(N890,(N890:P890,Q890:AE890)),0)</f>
        <v>1</v>
      </c>
      <c r="E890" s="7">
        <f>IF(O890&gt;0,RANK(O890,(N890:P890,Q890:AE890)),0)</f>
        <v>2</v>
      </c>
      <c r="F890" s="7">
        <f t="shared" si="158"/>
        <v>6</v>
      </c>
      <c r="G890" s="1">
        <f t="shared" si="154"/>
        <v>4848</v>
      </c>
      <c r="H890" s="2">
        <f t="shared" si="153"/>
        <v>0.28342589885998248</v>
      </c>
      <c r="I890" s="8"/>
      <c r="J890" s="2">
        <f t="shared" si="159"/>
        <v>0.634200526161941</v>
      </c>
      <c r="K890" s="2">
        <f t="shared" si="160"/>
        <v>0.35077462730195852</v>
      </c>
      <c r="L890" s="2">
        <f t="shared" si="161"/>
        <v>2.3384975153463898E-3</v>
      </c>
      <c r="M890" s="2">
        <f t="shared" si="162"/>
        <v>1.2686349020754089E-2</v>
      </c>
      <c r="N890" s="1">
        <v>10848</v>
      </c>
      <c r="O890" s="1">
        <v>6000</v>
      </c>
      <c r="P890" s="1">
        <v>40</v>
      </c>
      <c r="Q890" s="1">
        <v>116</v>
      </c>
      <c r="R890" s="1"/>
      <c r="S890" s="1">
        <v>57</v>
      </c>
      <c r="T890" s="1"/>
      <c r="U890" s="1"/>
      <c r="V890" s="1"/>
      <c r="W890" s="1">
        <v>44</v>
      </c>
      <c r="X890" s="1"/>
      <c r="Y890" s="1"/>
      <c r="Z890" s="1"/>
      <c r="AA890" s="1"/>
      <c r="AB890" s="1"/>
      <c r="AG890" t="str">
        <f t="shared" si="156"/>
        <v>Natick</v>
      </c>
      <c r="AH890" t="s">
        <v>4409</v>
      </c>
      <c r="AI890">
        <v>7</v>
      </c>
      <c r="AJ890" s="7">
        <v>187</v>
      </c>
      <c r="AL890" s="7" t="s">
        <v>5014</v>
      </c>
      <c r="AM890" t="s">
        <v>4671</v>
      </c>
      <c r="AN890" t="s">
        <v>296</v>
      </c>
      <c r="AO890" t="s">
        <v>297</v>
      </c>
      <c r="AP890" t="str">
        <f t="shared" si="163"/>
        <v>25017</v>
      </c>
      <c r="AQ890" t="s">
        <v>2389</v>
      </c>
      <c r="AR890" t="str">
        <f t="shared" si="155"/>
        <v>2543895</v>
      </c>
      <c r="AS890" s="1">
        <v>218</v>
      </c>
      <c r="AT890" s="1">
        <v>10</v>
      </c>
      <c r="AV890">
        <v>16.05</v>
      </c>
      <c r="AW890">
        <v>0.97</v>
      </c>
      <c r="AX890">
        <v>15.08</v>
      </c>
    </row>
    <row r="891" spans="1:50" hidden="1" outlineLevel="1">
      <c r="A891" s="70" t="s">
        <v>4096</v>
      </c>
      <c r="B891" s="11" t="s">
        <v>1442</v>
      </c>
      <c r="C891" s="1">
        <f t="shared" si="157"/>
        <v>16821</v>
      </c>
      <c r="D891" s="7">
        <f>IF(N891&gt;0, RANK(N891,(N891:P891,Q891:AE891)),0)</f>
        <v>1</v>
      </c>
      <c r="E891" s="7">
        <f>IF(O891&gt;0,RANK(O891,(N891:P891,Q891:AE891)),0)</f>
        <v>2</v>
      </c>
      <c r="F891" s="7">
        <f t="shared" si="158"/>
        <v>6</v>
      </c>
      <c r="G891" s="1">
        <f t="shared" si="154"/>
        <v>4929</v>
      </c>
      <c r="H891" s="2">
        <f t="shared" si="153"/>
        <v>0.29302657392545034</v>
      </c>
      <c r="I891" s="8"/>
      <c r="J891" s="2">
        <f t="shared" si="159"/>
        <v>0.64056833719755069</v>
      </c>
      <c r="K891" s="2">
        <f t="shared" si="160"/>
        <v>0.34754176327210035</v>
      </c>
      <c r="L891" s="2">
        <f t="shared" si="161"/>
        <v>1.6645859342488557E-3</v>
      </c>
      <c r="M891" s="2">
        <f t="shared" si="162"/>
        <v>1.0225313596100113E-2</v>
      </c>
      <c r="N891" s="1">
        <v>10775</v>
      </c>
      <c r="O891" s="1">
        <v>5846</v>
      </c>
      <c r="P891" s="1">
        <v>28</v>
      </c>
      <c r="Q891" s="1">
        <v>84</v>
      </c>
      <c r="R891" s="1"/>
      <c r="S891" s="1">
        <v>42</v>
      </c>
      <c r="T891" s="1"/>
      <c r="U891" s="1"/>
      <c r="V891" s="1"/>
      <c r="W891" s="1">
        <v>46</v>
      </c>
      <c r="X891" s="1"/>
      <c r="Y891" s="1"/>
      <c r="Z891" s="1"/>
      <c r="AA891" s="1"/>
      <c r="AB891" s="1"/>
      <c r="AG891" t="str">
        <f t="shared" si="156"/>
        <v>Needham</v>
      </c>
      <c r="AH891" t="s">
        <v>2481</v>
      </c>
      <c r="AI891">
        <v>9</v>
      </c>
      <c r="AJ891" s="7">
        <v>190</v>
      </c>
      <c r="AL891" s="7" t="s">
        <v>5014</v>
      </c>
      <c r="AM891" t="s">
        <v>4350</v>
      </c>
      <c r="AN891" t="s">
        <v>1514</v>
      </c>
      <c r="AO891" t="s">
        <v>935</v>
      </c>
      <c r="AP891" t="str">
        <f t="shared" si="163"/>
        <v>25021</v>
      </c>
      <c r="AQ891" t="s">
        <v>2389</v>
      </c>
      <c r="AR891" t="str">
        <f t="shared" si="155"/>
        <v>2544105</v>
      </c>
      <c r="AS891" s="1">
        <v>84</v>
      </c>
      <c r="AT891" s="1">
        <v>10</v>
      </c>
      <c r="AV891">
        <v>12.7</v>
      </c>
      <c r="AW891">
        <v>0.09</v>
      </c>
      <c r="AX891">
        <v>12.61</v>
      </c>
    </row>
    <row r="892" spans="1:50" hidden="1" outlineLevel="1">
      <c r="A892" s="70" t="s">
        <v>2346</v>
      </c>
      <c r="B892" s="11" t="s">
        <v>1442</v>
      </c>
      <c r="C892" s="1">
        <f t="shared" si="157"/>
        <v>147</v>
      </c>
      <c r="D892" s="7">
        <f>IF(N892&gt;0, RANK(N892,(N892:P892,Q892:AE892)),0)</f>
        <v>1</v>
      </c>
      <c r="E892" s="7">
        <f>IF(O892&gt;0,RANK(O892,(N892:P892,Q892:AE892)),0)</f>
        <v>2</v>
      </c>
      <c r="F892" s="7">
        <f t="shared" si="158"/>
        <v>0</v>
      </c>
      <c r="G892" s="1">
        <f t="shared" si="154"/>
        <v>39</v>
      </c>
      <c r="H892" s="2">
        <f t="shared" si="153"/>
        <v>0.26530612244897961</v>
      </c>
      <c r="I892" s="8"/>
      <c r="J892" s="2">
        <f t="shared" si="159"/>
        <v>0.62585034013605445</v>
      </c>
      <c r="K892" s="2">
        <f t="shared" si="160"/>
        <v>0.36054421768707484</v>
      </c>
      <c r="L892" s="2">
        <f t="shared" si="161"/>
        <v>0</v>
      </c>
      <c r="M892" s="2">
        <f t="shared" si="162"/>
        <v>1.3605442176870708E-2</v>
      </c>
      <c r="N892" s="1">
        <v>92</v>
      </c>
      <c r="O892" s="1">
        <v>53</v>
      </c>
      <c r="P892" s="1">
        <v>0</v>
      </c>
      <c r="Q892" s="1">
        <v>2</v>
      </c>
      <c r="R892" s="1"/>
      <c r="S892" s="1">
        <v>0</v>
      </c>
      <c r="T892" s="1"/>
      <c r="U892" s="1"/>
      <c r="V892" s="1"/>
      <c r="W892" s="1">
        <v>0</v>
      </c>
      <c r="X892" s="1"/>
      <c r="Y892" s="1"/>
      <c r="Z892" s="1"/>
      <c r="AA892" s="1"/>
      <c r="AB892" s="1"/>
      <c r="AG892" t="str">
        <f t="shared" si="156"/>
        <v>New Ashford</v>
      </c>
      <c r="AH892" t="s">
        <v>3888</v>
      </c>
      <c r="AI892">
        <v>1</v>
      </c>
      <c r="AJ892" s="7">
        <v>62</v>
      </c>
      <c r="AL892" s="7" t="s">
        <v>5014</v>
      </c>
      <c r="AM892" t="s">
        <v>3989</v>
      </c>
      <c r="AN892" t="s">
        <v>5224</v>
      </c>
      <c r="AO892" t="s">
        <v>303</v>
      </c>
      <c r="AP892" t="str">
        <f t="shared" si="163"/>
        <v>25003</v>
      </c>
      <c r="AQ892" t="s">
        <v>2389</v>
      </c>
      <c r="AR892" t="str">
        <f t="shared" si="155"/>
        <v>2544385</v>
      </c>
      <c r="AS892" s="1">
        <v>1</v>
      </c>
      <c r="AT892" s="1">
        <v>1</v>
      </c>
      <c r="AV892">
        <v>13.54</v>
      </c>
      <c r="AW892">
        <v>0</v>
      </c>
      <c r="AX892">
        <v>13.54</v>
      </c>
    </row>
    <row r="893" spans="1:50" hidden="1" outlineLevel="1">
      <c r="A893" s="70" t="s">
        <v>4106</v>
      </c>
      <c r="B893" s="11" t="s">
        <v>1442</v>
      </c>
      <c r="C893" s="1">
        <f t="shared" si="157"/>
        <v>33188</v>
      </c>
      <c r="D893" s="7">
        <f>IF(N893&gt;0, RANK(N893,(N893:P893,Q893:AE893)),0)</f>
        <v>1</v>
      </c>
      <c r="E893" s="7">
        <f>IF(O893&gt;0,RANK(O893,(N893:P893,Q893:AE893)),0)</f>
        <v>2</v>
      </c>
      <c r="F893" s="7">
        <f t="shared" si="158"/>
        <v>0</v>
      </c>
      <c r="G893" s="1">
        <f t="shared" si="154"/>
        <v>18223</v>
      </c>
      <c r="H893" s="2">
        <f t="shared" si="153"/>
        <v>0.54908400626732556</v>
      </c>
      <c r="I893" s="8"/>
      <c r="J893" s="2">
        <f t="shared" si="159"/>
        <v>0.7698867060383271</v>
      </c>
      <c r="K893" s="2">
        <f t="shared" si="160"/>
        <v>0.22080269977100156</v>
      </c>
      <c r="L893" s="2">
        <f t="shared" si="161"/>
        <v>0</v>
      </c>
      <c r="M893" s="2">
        <f t="shared" si="162"/>
        <v>9.3105941906713452E-3</v>
      </c>
      <c r="N893" s="1">
        <v>25551</v>
      </c>
      <c r="O893" s="1">
        <v>7328</v>
      </c>
      <c r="P893" s="1">
        <v>0</v>
      </c>
      <c r="Q893" s="1">
        <v>109</v>
      </c>
      <c r="R893" s="1"/>
      <c r="S893" s="1">
        <v>86</v>
      </c>
      <c r="T893" s="1"/>
      <c r="U893" s="1"/>
      <c r="V893" s="1"/>
      <c r="W893" s="1">
        <v>114</v>
      </c>
      <c r="X893" s="1"/>
      <c r="Y893" s="1"/>
      <c r="Z893" s="1"/>
      <c r="AA893" s="1"/>
      <c r="AB893" s="1"/>
      <c r="AG893" t="str">
        <f t="shared" si="156"/>
        <v>New Bedford</v>
      </c>
      <c r="AH893" t="s">
        <v>2218</v>
      </c>
      <c r="AI893">
        <v>4</v>
      </c>
      <c r="AJ893" s="7">
        <v>334</v>
      </c>
      <c r="AL893" s="7" t="s">
        <v>5014</v>
      </c>
      <c r="AM893" t="s">
        <v>3632</v>
      </c>
      <c r="AN893" t="s">
        <v>4019</v>
      </c>
      <c r="AO893" t="s">
        <v>908</v>
      </c>
      <c r="AP893" t="str">
        <f t="shared" si="163"/>
        <v>25005</v>
      </c>
      <c r="AQ893" t="s">
        <v>4593</v>
      </c>
      <c r="AR893" t="str">
        <f t="shared" si="155"/>
        <v>2545000</v>
      </c>
      <c r="AS893" s="1">
        <v>256</v>
      </c>
      <c r="AT893" s="1">
        <v>42</v>
      </c>
      <c r="AV893">
        <v>24.03</v>
      </c>
      <c r="AW893">
        <v>3.9</v>
      </c>
      <c r="AX893">
        <v>20.12</v>
      </c>
    </row>
    <row r="894" spans="1:50" hidden="1" outlineLevel="1">
      <c r="A894" s="70" t="s">
        <v>4062</v>
      </c>
      <c r="B894" s="11" t="s">
        <v>1442</v>
      </c>
      <c r="C894" s="1">
        <f t="shared" si="157"/>
        <v>511</v>
      </c>
      <c r="D894" s="7">
        <f>IF(N894&gt;0, RANK(N894,(N894:P894,Q894:AE894)),0)</f>
        <v>1</v>
      </c>
      <c r="E894" s="7">
        <f>IF(O894&gt;0,RANK(O894,(N894:P894,Q894:AE894)),0)</f>
        <v>2</v>
      </c>
      <c r="F894" s="7">
        <f t="shared" si="158"/>
        <v>0</v>
      </c>
      <c r="G894" s="1">
        <f t="shared" si="154"/>
        <v>20</v>
      </c>
      <c r="H894" s="2">
        <f t="shared" si="153"/>
        <v>3.9138943248532287E-2</v>
      </c>
      <c r="I894" s="8"/>
      <c r="J894" s="2">
        <f t="shared" si="159"/>
        <v>0.51467710371819964</v>
      </c>
      <c r="K894" s="2">
        <f t="shared" si="160"/>
        <v>0.47553816046966729</v>
      </c>
      <c r="L894" s="2">
        <f t="shared" si="161"/>
        <v>0</v>
      </c>
      <c r="M894" s="2">
        <f t="shared" si="162"/>
        <v>9.7847358121330719E-3</v>
      </c>
      <c r="N894" s="1">
        <v>263</v>
      </c>
      <c r="O894" s="1">
        <v>243</v>
      </c>
      <c r="P894" s="1">
        <v>0</v>
      </c>
      <c r="Q894" s="1">
        <v>1</v>
      </c>
      <c r="R894" s="1"/>
      <c r="S894" s="1">
        <v>3</v>
      </c>
      <c r="T894" s="1"/>
      <c r="U894" s="1"/>
      <c r="V894" s="1"/>
      <c r="W894" s="1">
        <v>1</v>
      </c>
      <c r="X894" s="1"/>
      <c r="Y894" s="1"/>
      <c r="Z894" s="1"/>
      <c r="AA894" s="1"/>
      <c r="AB894" s="1"/>
      <c r="AG894" t="str">
        <f t="shared" si="156"/>
        <v>New Braintree</v>
      </c>
      <c r="AH894" s="11" t="s">
        <v>3600</v>
      </c>
      <c r="AI894" s="11">
        <v>1</v>
      </c>
      <c r="AJ894" s="7">
        <v>172</v>
      </c>
      <c r="AL894" s="7" t="s">
        <v>5014</v>
      </c>
      <c r="AM894" t="s">
        <v>3950</v>
      </c>
      <c r="AN894" t="s">
        <v>4402</v>
      </c>
      <c r="AO894" t="s">
        <v>909</v>
      </c>
      <c r="AP894" t="str">
        <f t="shared" si="163"/>
        <v>25027</v>
      </c>
      <c r="AQ894" t="s">
        <v>2389</v>
      </c>
      <c r="AR894" t="str">
        <f t="shared" si="155"/>
        <v>2545105</v>
      </c>
      <c r="AS894" s="1">
        <v>2</v>
      </c>
      <c r="AT894" s="1">
        <v>1</v>
      </c>
      <c r="AV894">
        <v>20.86</v>
      </c>
      <c r="AW894">
        <v>0.15</v>
      </c>
      <c r="AX894">
        <v>20.7</v>
      </c>
    </row>
    <row r="895" spans="1:50" hidden="1" outlineLevel="1">
      <c r="A895" s="70" t="s">
        <v>4050</v>
      </c>
      <c r="B895" s="11" t="s">
        <v>1442</v>
      </c>
      <c r="C895" s="1">
        <f t="shared" si="157"/>
        <v>822</v>
      </c>
      <c r="D895" s="7">
        <f>IF(N895&gt;0, RANK(N895,(N895:P895,Q895:AE895)),0)</f>
        <v>1</v>
      </c>
      <c r="E895" s="7">
        <f>IF(O895&gt;0,RANK(O895,(N895:P895,Q895:AE895)),0)</f>
        <v>2</v>
      </c>
      <c r="F895" s="7">
        <f t="shared" si="158"/>
        <v>0</v>
      </c>
      <c r="G895" s="1">
        <f t="shared" si="154"/>
        <v>283</v>
      </c>
      <c r="H895" s="2">
        <f t="shared" si="153"/>
        <v>0.34428223844282241</v>
      </c>
      <c r="I895" s="8"/>
      <c r="J895" s="2">
        <f t="shared" si="159"/>
        <v>0.65815085158150854</v>
      </c>
      <c r="K895" s="2">
        <f t="shared" si="160"/>
        <v>0.31386861313868614</v>
      </c>
      <c r="L895" s="2">
        <f t="shared" si="161"/>
        <v>0</v>
      </c>
      <c r="M895" s="2">
        <f t="shared" si="162"/>
        <v>2.7980535279805319E-2</v>
      </c>
      <c r="N895" s="1">
        <v>541</v>
      </c>
      <c r="O895" s="1">
        <v>258</v>
      </c>
      <c r="P895" s="1">
        <v>0</v>
      </c>
      <c r="Q895" s="1">
        <v>9</v>
      </c>
      <c r="R895" s="1"/>
      <c r="S895" s="1">
        <v>8</v>
      </c>
      <c r="T895" s="1"/>
      <c r="U895" s="1"/>
      <c r="V895" s="1"/>
      <c r="W895" s="1">
        <v>6</v>
      </c>
      <c r="X895" s="1"/>
      <c r="Y895" s="1"/>
      <c r="Z895" s="1"/>
      <c r="AA895" s="1"/>
      <c r="AB895" s="1"/>
      <c r="AG895" t="str">
        <f t="shared" si="156"/>
        <v>New Marlborough</v>
      </c>
      <c r="AH895" t="s">
        <v>3888</v>
      </c>
      <c r="AI895">
        <v>1</v>
      </c>
      <c r="AJ895" s="7">
        <v>252</v>
      </c>
      <c r="AL895" s="7" t="s">
        <v>5014</v>
      </c>
      <c r="AM895" t="s">
        <v>3989</v>
      </c>
      <c r="AN895" t="s">
        <v>4264</v>
      </c>
      <c r="AO895" t="s">
        <v>1942</v>
      </c>
      <c r="AP895" t="str">
        <f t="shared" si="163"/>
        <v>25003</v>
      </c>
      <c r="AQ895" t="s">
        <v>2389</v>
      </c>
      <c r="AR895" t="str">
        <f t="shared" si="155"/>
        <v>2545420</v>
      </c>
      <c r="AS895" s="1">
        <v>6</v>
      </c>
      <c r="AT895" s="1">
        <v>1</v>
      </c>
      <c r="AV895">
        <v>47.88</v>
      </c>
      <c r="AW895">
        <v>0.69</v>
      </c>
      <c r="AX895">
        <v>47.2</v>
      </c>
    </row>
    <row r="896" spans="1:50" hidden="1" outlineLevel="1">
      <c r="A896" s="70" t="s">
        <v>5038</v>
      </c>
      <c r="B896" s="11" t="s">
        <v>1442</v>
      </c>
      <c r="C896" s="1">
        <f t="shared" si="157"/>
        <v>589</v>
      </c>
      <c r="D896" s="7">
        <f>IF(N896&gt;0, RANK(N896,(N896:P896,Q896:AE896)),0)</f>
        <v>1</v>
      </c>
      <c r="E896" s="7">
        <f>IF(O896&gt;0,RANK(O896,(N896:P896,Q896:AE896)),0)</f>
        <v>2</v>
      </c>
      <c r="F896" s="7">
        <f t="shared" si="158"/>
        <v>0</v>
      </c>
      <c r="G896" s="1">
        <f t="shared" si="154"/>
        <v>138</v>
      </c>
      <c r="H896" s="2">
        <f t="shared" si="153"/>
        <v>0.23429541595925296</v>
      </c>
      <c r="I896" s="8"/>
      <c r="J896" s="2">
        <f t="shared" si="159"/>
        <v>0.60950764006791169</v>
      </c>
      <c r="K896" s="2">
        <f t="shared" si="160"/>
        <v>0.37521222410865873</v>
      </c>
      <c r="L896" s="2">
        <f t="shared" si="161"/>
        <v>0</v>
      </c>
      <c r="M896" s="2">
        <f t="shared" si="162"/>
        <v>1.5280135823429575E-2</v>
      </c>
      <c r="N896" s="1">
        <v>359</v>
      </c>
      <c r="O896" s="1">
        <v>221</v>
      </c>
      <c r="P896" s="1">
        <v>0</v>
      </c>
      <c r="Q896" s="1">
        <v>6</v>
      </c>
      <c r="R896" s="1"/>
      <c r="S896" s="1">
        <v>3</v>
      </c>
      <c r="T896" s="1"/>
      <c r="U896" s="1"/>
      <c r="V896" s="1"/>
      <c r="W896" s="1">
        <v>0</v>
      </c>
      <c r="X896" s="1"/>
      <c r="Y896" s="1"/>
      <c r="Z896" s="1"/>
      <c r="AA896" s="1"/>
      <c r="AB896" s="1"/>
      <c r="AG896" t="str">
        <f t="shared" si="156"/>
        <v>New Salem</v>
      </c>
      <c r="AH896" t="s">
        <v>3082</v>
      </c>
      <c r="AI896">
        <v>1</v>
      </c>
      <c r="AJ896" s="7">
        <v>94</v>
      </c>
      <c r="AL896" s="7" t="s">
        <v>5014</v>
      </c>
      <c r="AM896" t="s">
        <v>3234</v>
      </c>
      <c r="AN896" t="s">
        <v>5224</v>
      </c>
      <c r="AO896" t="s">
        <v>1941</v>
      </c>
      <c r="AP896" t="str">
        <f t="shared" si="163"/>
        <v>25011</v>
      </c>
      <c r="AQ896" t="s">
        <v>2389</v>
      </c>
      <c r="AR896" t="str">
        <f t="shared" si="155"/>
        <v>2545490</v>
      </c>
      <c r="AS896" s="1">
        <v>1</v>
      </c>
      <c r="AT896" s="1">
        <v>1</v>
      </c>
      <c r="AV896">
        <v>58.75</v>
      </c>
      <c r="AW896">
        <v>13.77</v>
      </c>
      <c r="AX896">
        <v>44.98</v>
      </c>
    </row>
    <row r="897" spans="1:50" hidden="1" outlineLevel="1">
      <c r="A897" s="70" t="s">
        <v>1657</v>
      </c>
      <c r="B897" s="11" t="s">
        <v>1442</v>
      </c>
      <c r="C897" s="1">
        <f t="shared" si="157"/>
        <v>4079</v>
      </c>
      <c r="D897" s="7">
        <f>IF(N897&gt;0, RANK(N897,(N897:P897,Q897:AE897)),0)</f>
        <v>1</v>
      </c>
      <c r="E897" s="7">
        <f>IF(O897&gt;0,RANK(O897,(N897:P897,Q897:AE897)),0)</f>
        <v>2</v>
      </c>
      <c r="F897" s="7">
        <f t="shared" si="158"/>
        <v>6</v>
      </c>
      <c r="G897" s="1">
        <f t="shared" si="154"/>
        <v>297</v>
      </c>
      <c r="H897" s="2">
        <f t="shared" si="153"/>
        <v>7.2811963716597206E-2</v>
      </c>
      <c r="I897" s="8"/>
      <c r="J897" s="2">
        <f t="shared" si="159"/>
        <v>0.52929639617553326</v>
      </c>
      <c r="K897" s="2">
        <f t="shared" si="160"/>
        <v>0.456484432458936</v>
      </c>
      <c r="L897" s="2">
        <f t="shared" si="161"/>
        <v>9.8063250796763903E-4</v>
      </c>
      <c r="M897" s="2">
        <f t="shared" si="162"/>
        <v>1.3238538857563108E-2</v>
      </c>
      <c r="N897" s="1">
        <v>2159</v>
      </c>
      <c r="O897" s="1">
        <v>1862</v>
      </c>
      <c r="P897" s="1">
        <v>4</v>
      </c>
      <c r="Q897" s="1">
        <v>28</v>
      </c>
      <c r="R897" s="1"/>
      <c r="S897" s="1">
        <v>17</v>
      </c>
      <c r="T897" s="1"/>
      <c r="U897" s="1"/>
      <c r="V897" s="1"/>
      <c r="W897" s="1">
        <v>9</v>
      </c>
      <c r="X897" s="1"/>
      <c r="Y897" s="1"/>
      <c r="Z897" s="1"/>
      <c r="AA897" s="1"/>
      <c r="AB897" s="1"/>
      <c r="AG897" t="str">
        <f t="shared" si="156"/>
        <v>Newbury</v>
      </c>
      <c r="AH897" t="s">
        <v>3273</v>
      </c>
      <c r="AI897">
        <v>6</v>
      </c>
      <c r="AJ897" s="7">
        <v>7</v>
      </c>
      <c r="AL897" s="7" t="s">
        <v>5014</v>
      </c>
      <c r="AM897" t="s">
        <v>3218</v>
      </c>
      <c r="AN897" t="s">
        <v>4802</v>
      </c>
      <c r="AO897" t="s">
        <v>1959</v>
      </c>
      <c r="AP897" t="str">
        <f t="shared" si="163"/>
        <v>25009</v>
      </c>
      <c r="AQ897" t="s">
        <v>2389</v>
      </c>
      <c r="AR897" t="str">
        <f t="shared" si="155"/>
        <v>2545175</v>
      </c>
      <c r="AS897" s="1">
        <v>13</v>
      </c>
      <c r="AT897" s="1">
        <v>2</v>
      </c>
      <c r="AV897">
        <v>26.45</v>
      </c>
      <c r="AW897">
        <v>2.2000000000000002</v>
      </c>
      <c r="AX897">
        <v>24.25</v>
      </c>
    </row>
    <row r="898" spans="1:50" hidden="1" outlineLevel="1">
      <c r="A898" s="70" t="s">
        <v>4102</v>
      </c>
      <c r="B898" s="11" t="s">
        <v>1442</v>
      </c>
      <c r="C898" s="1">
        <f t="shared" si="157"/>
        <v>10342</v>
      </c>
      <c r="D898" s="7">
        <f>IF(N898&gt;0, RANK(N898,(N898:P898,Q898:AE898)),0)</f>
        <v>1</v>
      </c>
      <c r="E898" s="7">
        <f>IF(O898&gt;0,RANK(O898,(N898:P898,Q898:AE898)),0)</f>
        <v>2</v>
      </c>
      <c r="F898" s="7">
        <f t="shared" si="158"/>
        <v>5</v>
      </c>
      <c r="G898" s="1">
        <f t="shared" si="154"/>
        <v>2809</v>
      </c>
      <c r="H898" s="2">
        <f t="shared" si="153"/>
        <v>0.27161090698124152</v>
      </c>
      <c r="I898" s="8"/>
      <c r="J898" s="2">
        <f t="shared" si="159"/>
        <v>0.6275381937729646</v>
      </c>
      <c r="K898" s="2">
        <f t="shared" si="160"/>
        <v>0.35592728679172309</v>
      </c>
      <c r="L898" s="2">
        <f t="shared" si="161"/>
        <v>2.5140204989363758E-3</v>
      </c>
      <c r="M898" s="2">
        <f t="shared" si="162"/>
        <v>1.4020498936375936E-2</v>
      </c>
      <c r="N898" s="1">
        <v>6490</v>
      </c>
      <c r="O898" s="1">
        <v>3681</v>
      </c>
      <c r="P898" s="1">
        <v>26</v>
      </c>
      <c r="Q898" s="1">
        <v>81</v>
      </c>
      <c r="R898" s="1"/>
      <c r="S898" s="1">
        <v>41</v>
      </c>
      <c r="T898" s="1"/>
      <c r="U898" s="1"/>
      <c r="V898" s="1"/>
      <c r="W898" s="1">
        <v>23</v>
      </c>
      <c r="X898" s="1"/>
      <c r="Y898" s="1"/>
      <c r="Z898" s="1"/>
      <c r="AA898" s="1"/>
      <c r="AB898" s="1"/>
      <c r="AG898" t="str">
        <f t="shared" si="156"/>
        <v>Newburyport</v>
      </c>
      <c r="AH898" t="s">
        <v>3273</v>
      </c>
      <c r="AI898">
        <v>6</v>
      </c>
      <c r="AJ898" s="7">
        <v>4</v>
      </c>
      <c r="AL898" s="7" t="s">
        <v>5014</v>
      </c>
      <c r="AM898" t="s">
        <v>3218</v>
      </c>
      <c r="AN898" t="s">
        <v>5225</v>
      </c>
      <c r="AO898" t="s">
        <v>1857</v>
      </c>
      <c r="AP898" t="str">
        <f t="shared" si="163"/>
        <v>25009</v>
      </c>
      <c r="AQ898" t="s">
        <v>4593</v>
      </c>
      <c r="AR898" t="str">
        <f t="shared" si="155"/>
        <v>2545245</v>
      </c>
      <c r="AS898" s="1">
        <v>88</v>
      </c>
      <c r="AT898" s="1">
        <v>7</v>
      </c>
      <c r="AV898">
        <v>10.59</v>
      </c>
      <c r="AW898">
        <v>2.2000000000000002</v>
      </c>
      <c r="AX898">
        <v>8.3800000000000008</v>
      </c>
    </row>
    <row r="899" spans="1:50" hidden="1" outlineLevel="1">
      <c r="A899" s="70" t="s">
        <v>4537</v>
      </c>
      <c r="B899" s="11" t="s">
        <v>1442</v>
      </c>
      <c r="C899" s="1">
        <f t="shared" si="157"/>
        <v>42622</v>
      </c>
      <c r="D899" s="7">
        <f>IF(N899&gt;0, RANK(N899,(N899:P899,Q899:AE899)),0)</f>
        <v>1</v>
      </c>
      <c r="E899" s="7">
        <f>IF(O899&gt;0,RANK(O899,(N899:P899,Q899:AE899)),0)</f>
        <v>2</v>
      </c>
      <c r="F899" s="7">
        <f t="shared" si="158"/>
        <v>6</v>
      </c>
      <c r="G899" s="1">
        <f t="shared" si="154"/>
        <v>22036</v>
      </c>
      <c r="H899" s="2">
        <f t="shared" ref="H899:H962" si="164">IF(C899&gt;0,G899/C899,0)</f>
        <v>0.51700999483834642</v>
      </c>
      <c r="I899" s="8"/>
      <c r="J899" s="2">
        <f t="shared" si="159"/>
        <v>0.75221716484444656</v>
      </c>
      <c r="K899" s="2">
        <f t="shared" si="160"/>
        <v>0.23520717000610014</v>
      </c>
      <c r="L899" s="2">
        <f t="shared" si="161"/>
        <v>1.6892684529116418E-3</v>
      </c>
      <c r="M899" s="2">
        <f t="shared" si="162"/>
        <v>1.0886396696541656E-2</v>
      </c>
      <c r="N899" s="1">
        <v>32061</v>
      </c>
      <c r="O899" s="1">
        <v>10025</v>
      </c>
      <c r="P899" s="1">
        <v>72</v>
      </c>
      <c r="Q899" s="1">
        <v>217</v>
      </c>
      <c r="R899" s="1"/>
      <c r="S899" s="1">
        <v>153</v>
      </c>
      <c r="T899" s="1"/>
      <c r="U899" s="1"/>
      <c r="V899" s="1"/>
      <c r="W899" s="1">
        <v>94</v>
      </c>
      <c r="X899" s="1"/>
      <c r="Y899" s="1"/>
      <c r="Z899" s="1"/>
      <c r="AA899" s="1"/>
      <c r="AB899" s="1"/>
      <c r="AG899" t="str">
        <f t="shared" si="156"/>
        <v>Newton</v>
      </c>
      <c r="AH899" t="s">
        <v>4409</v>
      </c>
      <c r="AI899">
        <v>4</v>
      </c>
      <c r="AJ899" s="7">
        <v>170</v>
      </c>
      <c r="AL899" s="7" t="s">
        <v>5014</v>
      </c>
      <c r="AM899" t="s">
        <v>4671</v>
      </c>
      <c r="AN899" t="s">
        <v>4499</v>
      </c>
      <c r="AO899" t="s">
        <v>1542</v>
      </c>
      <c r="AP899" t="str">
        <f t="shared" si="163"/>
        <v>25017</v>
      </c>
      <c r="AQ899" t="s">
        <v>4593</v>
      </c>
      <c r="AR899" t="str">
        <f t="shared" si="155"/>
        <v>2545560</v>
      </c>
      <c r="AS899" s="1">
        <v>96</v>
      </c>
      <c r="AT899" s="1">
        <v>31</v>
      </c>
      <c r="AV899">
        <v>18.2</v>
      </c>
      <c r="AW899">
        <v>0.15</v>
      </c>
      <c r="AX899">
        <v>18.05</v>
      </c>
    </row>
    <row r="900" spans="1:50" hidden="1" outlineLevel="1">
      <c r="A900" s="70" t="s">
        <v>2481</v>
      </c>
      <c r="B900" s="11" t="s">
        <v>1442</v>
      </c>
      <c r="C900" s="1">
        <f t="shared" si="157"/>
        <v>4991</v>
      </c>
      <c r="D900" s="7">
        <f>IF(N900&gt;0, RANK(N900,(N900:P900,Q900:AE900)),0)</f>
        <v>2</v>
      </c>
      <c r="E900" s="7">
        <f>IF(O900&gt;0,RANK(O900,(N900:P900,Q900:AE900)),0)</f>
        <v>1</v>
      </c>
      <c r="F900" s="7">
        <f t="shared" si="158"/>
        <v>5</v>
      </c>
      <c r="G900" s="1">
        <f t="shared" ref="G900:G963" si="165">IF(C900&gt;0,MAX(N900:P900)-LARGE(N900:P900,2),0)</f>
        <v>344</v>
      </c>
      <c r="H900" s="2">
        <f t="shared" si="164"/>
        <v>6.8924063313965139E-2</v>
      </c>
      <c r="I900" s="8"/>
      <c r="J900" s="2">
        <f t="shared" si="159"/>
        <v>0.45722300140252453</v>
      </c>
      <c r="K900" s="2">
        <f t="shared" si="160"/>
        <v>0.52614706471648964</v>
      </c>
      <c r="L900" s="2">
        <f t="shared" si="161"/>
        <v>2.6046884391905428E-3</v>
      </c>
      <c r="M900" s="2">
        <f t="shared" si="162"/>
        <v>1.4025245441795339E-2</v>
      </c>
      <c r="N900" s="1">
        <v>2282</v>
      </c>
      <c r="O900" s="1">
        <v>2626</v>
      </c>
      <c r="P900" s="1">
        <v>13</v>
      </c>
      <c r="Q900" s="1">
        <v>39</v>
      </c>
      <c r="R900" s="1"/>
      <c r="S900" s="1">
        <v>12</v>
      </c>
      <c r="T900" s="1"/>
      <c r="U900" s="1"/>
      <c r="V900" s="1"/>
      <c r="W900" s="1">
        <v>19</v>
      </c>
      <c r="X900" s="1"/>
      <c r="Y900" s="1"/>
      <c r="Z900" s="1"/>
      <c r="AA900" s="1"/>
      <c r="AB900" s="1"/>
      <c r="AG900" t="str">
        <f t="shared" si="156"/>
        <v>Norfolk</v>
      </c>
      <c r="AH900" t="s">
        <v>2481</v>
      </c>
      <c r="AI900">
        <v>4</v>
      </c>
      <c r="AJ900" s="7">
        <v>268</v>
      </c>
      <c r="AL900" s="7" t="s">
        <v>5014</v>
      </c>
      <c r="AM900" t="s">
        <v>4350</v>
      </c>
      <c r="AN900" t="s">
        <v>5224</v>
      </c>
      <c r="AO900" t="s">
        <v>2163</v>
      </c>
      <c r="AP900" t="str">
        <f t="shared" si="163"/>
        <v>25021</v>
      </c>
      <c r="AQ900" t="s">
        <v>2389</v>
      </c>
      <c r="AR900" t="str">
        <f t="shared" si="155"/>
        <v>2546050</v>
      </c>
      <c r="AS900" s="1">
        <v>64</v>
      </c>
      <c r="AT900" s="1">
        <v>4</v>
      </c>
      <c r="AV900">
        <v>15.19</v>
      </c>
      <c r="AW900">
        <v>0.35</v>
      </c>
      <c r="AX900">
        <v>14.84</v>
      </c>
    </row>
    <row r="901" spans="1:50" hidden="1" outlineLevel="1">
      <c r="A901" s="70" t="s">
        <v>20</v>
      </c>
      <c r="B901" s="11" t="s">
        <v>1442</v>
      </c>
      <c r="C901" s="1">
        <f t="shared" si="157"/>
        <v>5945</v>
      </c>
      <c r="D901" s="7">
        <f>IF(N901&gt;0, RANK(N901,(N901:P901,Q901:AE901)),0)</f>
        <v>1</v>
      </c>
      <c r="E901" s="7">
        <f>IF(O901&gt;0,RANK(O901,(N901:P901,Q901:AE901)),0)</f>
        <v>2</v>
      </c>
      <c r="F901" s="7">
        <f t="shared" si="158"/>
        <v>5</v>
      </c>
      <c r="G901" s="1">
        <f t="shared" si="165"/>
        <v>3010</v>
      </c>
      <c r="H901" s="2">
        <f t="shared" si="164"/>
        <v>0.50630782169890665</v>
      </c>
      <c r="I901" s="8"/>
      <c r="J901" s="2">
        <f t="shared" si="159"/>
        <v>0.74886459209419676</v>
      </c>
      <c r="K901" s="2">
        <f t="shared" si="160"/>
        <v>0.24255677039529017</v>
      </c>
      <c r="L901" s="2">
        <f t="shared" si="161"/>
        <v>1.6820857863751051E-3</v>
      </c>
      <c r="M901" s="2">
        <f t="shared" si="162"/>
        <v>6.8965517241379708E-3</v>
      </c>
      <c r="N901" s="1">
        <v>4452</v>
      </c>
      <c r="O901" s="1">
        <v>1442</v>
      </c>
      <c r="P901" s="1">
        <v>10</v>
      </c>
      <c r="Q901" s="1">
        <v>20</v>
      </c>
      <c r="R901" s="1"/>
      <c r="S901" s="1">
        <v>18</v>
      </c>
      <c r="T901" s="1"/>
      <c r="U901" s="1"/>
      <c r="V901" s="1"/>
      <c r="W901" s="1">
        <v>3</v>
      </c>
      <c r="X901" s="1"/>
      <c r="Y901" s="1"/>
      <c r="Z901" s="1"/>
      <c r="AA901" s="1"/>
      <c r="AB901" s="1"/>
      <c r="AG901" t="str">
        <f t="shared" si="156"/>
        <v>North Adams</v>
      </c>
      <c r="AH901" t="s">
        <v>3888</v>
      </c>
      <c r="AI901">
        <v>1</v>
      </c>
      <c r="AJ901" s="7">
        <v>31</v>
      </c>
      <c r="AL901" s="7" t="s">
        <v>5014</v>
      </c>
      <c r="AM901" t="s">
        <v>3989</v>
      </c>
      <c r="AN901" t="s">
        <v>4202</v>
      </c>
      <c r="AO901" t="s">
        <v>2164</v>
      </c>
      <c r="AP901" t="str">
        <f t="shared" si="163"/>
        <v>25003</v>
      </c>
      <c r="AQ901" t="s">
        <v>4593</v>
      </c>
      <c r="AR901" t="str">
        <f t="shared" si="155"/>
        <v>2546225</v>
      </c>
      <c r="AS901" s="1">
        <v>75</v>
      </c>
      <c r="AT901" s="1">
        <v>5</v>
      </c>
      <c r="AV901">
        <v>20.57</v>
      </c>
      <c r="AW901">
        <v>0.13</v>
      </c>
      <c r="AX901">
        <v>20.440000000000001</v>
      </c>
    </row>
    <row r="902" spans="1:50" hidden="1" outlineLevel="1">
      <c r="A902" s="70" t="s">
        <v>1668</v>
      </c>
      <c r="B902" s="11" t="s">
        <v>1442</v>
      </c>
      <c r="C902" s="1">
        <f t="shared" si="157"/>
        <v>13812</v>
      </c>
      <c r="D902" s="7">
        <f>IF(N902&gt;0, RANK(N902,(N902:P902,Q902:AE902)),0)</f>
        <v>2</v>
      </c>
      <c r="E902" s="7">
        <f>IF(O902&gt;0,RANK(O902,(N902:P902,Q902:AE902)),0)</f>
        <v>1</v>
      </c>
      <c r="F902" s="7">
        <f t="shared" si="158"/>
        <v>4</v>
      </c>
      <c r="G902" s="1">
        <f t="shared" si="165"/>
        <v>131</v>
      </c>
      <c r="H902" s="2">
        <f t="shared" si="164"/>
        <v>9.4845062264697372E-3</v>
      </c>
      <c r="I902" s="8"/>
      <c r="J902" s="2">
        <f t="shared" si="159"/>
        <v>0.48942948161019406</v>
      </c>
      <c r="K902" s="2">
        <f t="shared" si="160"/>
        <v>0.4989139878366638</v>
      </c>
      <c r="L902" s="2">
        <f t="shared" si="161"/>
        <v>3.3304373008977701E-3</v>
      </c>
      <c r="M902" s="2">
        <f t="shared" si="162"/>
        <v>8.3260932522443709E-3</v>
      </c>
      <c r="N902" s="1">
        <v>6760</v>
      </c>
      <c r="O902" s="1">
        <v>6891</v>
      </c>
      <c r="P902" s="1">
        <v>46</v>
      </c>
      <c r="Q902" s="1">
        <v>68</v>
      </c>
      <c r="R902" s="1"/>
      <c r="S902" s="1">
        <v>37</v>
      </c>
      <c r="T902" s="1"/>
      <c r="U902" s="1"/>
      <c r="V902" s="1"/>
      <c r="W902" s="1">
        <v>10</v>
      </c>
      <c r="X902" s="1"/>
      <c r="Y902" s="1"/>
      <c r="Z902" s="1"/>
      <c r="AA902" s="1"/>
      <c r="AB902" s="1"/>
      <c r="AG902" t="str">
        <f t="shared" si="156"/>
        <v>North Andover</v>
      </c>
      <c r="AH902" t="s">
        <v>3273</v>
      </c>
      <c r="AI902">
        <v>6</v>
      </c>
      <c r="AJ902" s="7">
        <v>15</v>
      </c>
      <c r="AL902" s="7" t="s">
        <v>5014</v>
      </c>
      <c r="AM902" t="s">
        <v>3218</v>
      </c>
      <c r="AN902" t="s">
        <v>833</v>
      </c>
      <c r="AO902" t="s">
        <v>2165</v>
      </c>
      <c r="AP902" t="str">
        <f t="shared" si="163"/>
        <v>25009</v>
      </c>
      <c r="AQ902" t="s">
        <v>2389</v>
      </c>
      <c r="AR902" t="str">
        <f t="shared" si="155"/>
        <v>2546365</v>
      </c>
      <c r="AS902" s="1">
        <v>43</v>
      </c>
      <c r="AT902" s="1">
        <v>8</v>
      </c>
      <c r="AV902">
        <v>27.84</v>
      </c>
      <c r="AW902">
        <v>1.19</v>
      </c>
      <c r="AX902">
        <v>26.65</v>
      </c>
    </row>
    <row r="903" spans="1:50" hidden="1" outlineLevel="1">
      <c r="A903" s="70" t="s">
        <v>2235</v>
      </c>
      <c r="B903" s="11" t="s">
        <v>1442</v>
      </c>
      <c r="C903" s="1">
        <f t="shared" si="157"/>
        <v>13486</v>
      </c>
      <c r="D903" s="7">
        <f>IF(N903&gt;0, RANK(N903,(N903:P903,Q903:AE903)),0)</f>
        <v>1</v>
      </c>
      <c r="E903" s="7">
        <f>IF(O903&gt;0,RANK(O903,(N903:P903,Q903:AE903)),0)</f>
        <v>2</v>
      </c>
      <c r="F903" s="7">
        <f t="shared" si="158"/>
        <v>5</v>
      </c>
      <c r="G903" s="1">
        <f t="shared" si="165"/>
        <v>319</v>
      </c>
      <c r="H903" s="2">
        <f t="shared" si="164"/>
        <v>2.365415986949429E-2</v>
      </c>
      <c r="I903" s="8"/>
      <c r="J903" s="2">
        <f t="shared" si="159"/>
        <v>0.50533886993919619</v>
      </c>
      <c r="K903" s="2">
        <f t="shared" si="160"/>
        <v>0.48168471006970193</v>
      </c>
      <c r="L903" s="2">
        <f t="shared" si="161"/>
        <v>2.5211330268426519E-3</v>
      </c>
      <c r="M903" s="2">
        <f t="shared" si="162"/>
        <v>1.0455286964259233E-2</v>
      </c>
      <c r="N903" s="1">
        <v>6815</v>
      </c>
      <c r="O903" s="1">
        <v>6496</v>
      </c>
      <c r="P903" s="1">
        <v>34</v>
      </c>
      <c r="Q903" s="1">
        <v>75</v>
      </c>
      <c r="R903" s="1"/>
      <c r="S903" s="1">
        <v>30</v>
      </c>
      <c r="T903" s="1"/>
      <c r="U903" s="1"/>
      <c r="V903" s="1"/>
      <c r="W903" s="1">
        <v>36</v>
      </c>
      <c r="X903" s="1"/>
      <c r="Y903" s="1"/>
      <c r="Z903" s="1"/>
      <c r="AA903" s="1"/>
      <c r="AB903" s="1"/>
      <c r="AG903" t="str">
        <f t="shared" si="156"/>
        <v>North Attleborough</v>
      </c>
      <c r="AH903" t="s">
        <v>2218</v>
      </c>
      <c r="AI903">
        <v>3</v>
      </c>
      <c r="AJ903" s="7">
        <v>304</v>
      </c>
      <c r="AL903" s="7" t="s">
        <v>5014</v>
      </c>
      <c r="AM903" t="s">
        <v>3632</v>
      </c>
      <c r="AN903" t="s">
        <v>4371</v>
      </c>
      <c r="AO903" t="s">
        <v>2166</v>
      </c>
      <c r="AP903" t="str">
        <f t="shared" si="163"/>
        <v>25005</v>
      </c>
      <c r="AQ903" t="s">
        <v>2389</v>
      </c>
      <c r="AR903" t="str">
        <f t="shared" ref="AR903:AR966" si="166">AL903&amp;AO903</f>
        <v>2546575</v>
      </c>
      <c r="AS903" s="1">
        <v>111</v>
      </c>
      <c r="AT903" s="1">
        <v>9</v>
      </c>
      <c r="AV903">
        <v>19.05</v>
      </c>
      <c r="AW903">
        <v>0.41</v>
      </c>
      <c r="AX903">
        <v>18.64</v>
      </c>
    </row>
    <row r="904" spans="1:50" hidden="1" outlineLevel="1">
      <c r="A904" s="70" t="s">
        <v>1746</v>
      </c>
      <c r="B904" s="11" t="s">
        <v>1442</v>
      </c>
      <c r="C904" s="1">
        <f t="shared" si="157"/>
        <v>2232</v>
      </c>
      <c r="D904" s="7">
        <f>IF(N904&gt;0, RANK(N904,(N904:P904,Q904:AE904)),0)</f>
        <v>2</v>
      </c>
      <c r="E904" s="7">
        <f>IF(O904&gt;0,RANK(O904,(N904:P904,Q904:AE904)),0)</f>
        <v>1</v>
      </c>
      <c r="F904" s="7">
        <f t="shared" si="158"/>
        <v>0</v>
      </c>
      <c r="G904" s="1">
        <f t="shared" si="165"/>
        <v>176</v>
      </c>
      <c r="H904" s="2">
        <f t="shared" si="164"/>
        <v>7.8853046594982074E-2</v>
      </c>
      <c r="I904" s="8"/>
      <c r="J904" s="2">
        <f t="shared" si="159"/>
        <v>0.45295698924731181</v>
      </c>
      <c r="K904" s="2">
        <f t="shared" si="160"/>
        <v>0.53181003584229392</v>
      </c>
      <c r="L904" s="2">
        <f t="shared" si="161"/>
        <v>0</v>
      </c>
      <c r="M904" s="2">
        <f t="shared" si="162"/>
        <v>1.5232974910394326E-2</v>
      </c>
      <c r="N904" s="1">
        <v>1011</v>
      </c>
      <c r="O904" s="1">
        <v>1187</v>
      </c>
      <c r="P904" s="1">
        <v>0</v>
      </c>
      <c r="Q904" s="1">
        <v>14</v>
      </c>
      <c r="R904" s="1"/>
      <c r="S904" s="1">
        <v>6</v>
      </c>
      <c r="T904" s="1"/>
      <c r="U904" s="1"/>
      <c r="V904" s="1"/>
      <c r="W904" s="1">
        <v>14</v>
      </c>
      <c r="X904" s="1"/>
      <c r="Y904" s="1"/>
      <c r="Z904" s="1"/>
      <c r="AA904" s="1"/>
      <c r="AB904" s="1"/>
      <c r="AG904" t="str">
        <f t="shared" si="156"/>
        <v>North Brookfield</v>
      </c>
      <c r="AH904" s="11" t="s">
        <v>3600</v>
      </c>
      <c r="AI904" s="11">
        <v>2</v>
      </c>
      <c r="AJ904" s="7">
        <v>194</v>
      </c>
      <c r="AL904" s="7" t="s">
        <v>5014</v>
      </c>
      <c r="AM904" t="s">
        <v>3950</v>
      </c>
      <c r="AN904" t="s">
        <v>1731</v>
      </c>
      <c r="AO904" t="s">
        <v>2167</v>
      </c>
      <c r="AP904" t="str">
        <f t="shared" si="163"/>
        <v>25027</v>
      </c>
      <c r="AQ904" t="s">
        <v>2389</v>
      </c>
      <c r="AR904" t="str">
        <f t="shared" si="166"/>
        <v>2547135</v>
      </c>
      <c r="AS904" s="1">
        <v>8</v>
      </c>
      <c r="AT904" s="1">
        <v>1</v>
      </c>
      <c r="AV904">
        <v>21.73</v>
      </c>
      <c r="AW904">
        <v>0.66</v>
      </c>
      <c r="AX904">
        <v>21.06</v>
      </c>
    </row>
    <row r="905" spans="1:50" hidden="1" outlineLevel="1">
      <c r="A905" s="70" t="s">
        <v>1747</v>
      </c>
      <c r="B905" s="11" t="s">
        <v>1442</v>
      </c>
      <c r="C905" s="1">
        <f t="shared" si="157"/>
        <v>7877</v>
      </c>
      <c r="D905" s="7">
        <f>IF(N905&gt;0, RANK(N905,(N905:P905,Q905:AE905)),0)</f>
        <v>1</v>
      </c>
      <c r="E905" s="7">
        <f>IF(O905&gt;0,RANK(O905,(N905:P905,Q905:AE905)),0)</f>
        <v>2</v>
      </c>
      <c r="F905" s="7">
        <f t="shared" si="158"/>
        <v>5</v>
      </c>
      <c r="G905" s="1">
        <f t="shared" si="165"/>
        <v>23</v>
      </c>
      <c r="H905" s="2">
        <f t="shared" si="164"/>
        <v>2.9198933604164022E-3</v>
      </c>
      <c r="I905" s="8"/>
      <c r="J905" s="2">
        <f t="shared" si="159"/>
        <v>0.49587406372984638</v>
      </c>
      <c r="K905" s="2">
        <f t="shared" si="160"/>
        <v>0.49295417036943001</v>
      </c>
      <c r="L905" s="2">
        <f t="shared" si="161"/>
        <v>1.0156150818839661E-3</v>
      </c>
      <c r="M905" s="2">
        <f t="shared" si="162"/>
        <v>1.0156150818839586E-2</v>
      </c>
      <c r="N905" s="1">
        <v>3906</v>
      </c>
      <c r="O905" s="1">
        <v>3883</v>
      </c>
      <c r="P905" s="1">
        <v>8</v>
      </c>
      <c r="Q905" s="1">
        <v>54</v>
      </c>
      <c r="R905" s="1"/>
      <c r="S905" s="1">
        <v>18</v>
      </c>
      <c r="T905" s="1"/>
      <c r="U905" s="1"/>
      <c r="V905" s="1"/>
      <c r="W905" s="1">
        <v>8</v>
      </c>
      <c r="X905" s="1"/>
      <c r="Y905" s="1"/>
      <c r="Z905" s="1"/>
      <c r="AA905" s="1"/>
      <c r="AB905" s="1"/>
      <c r="AG905" t="str">
        <f t="shared" si="156"/>
        <v>North Reading</v>
      </c>
      <c r="AH905" t="s">
        <v>4409</v>
      </c>
      <c r="AI905">
        <v>6</v>
      </c>
      <c r="AJ905" s="7">
        <v>74</v>
      </c>
      <c r="AL905" s="7" t="s">
        <v>5014</v>
      </c>
      <c r="AM905" t="s">
        <v>4671</v>
      </c>
      <c r="AN905" t="s">
        <v>1731</v>
      </c>
      <c r="AO905" t="s">
        <v>2168</v>
      </c>
      <c r="AP905" t="str">
        <f t="shared" si="163"/>
        <v>25017</v>
      </c>
      <c r="AQ905" t="s">
        <v>2389</v>
      </c>
      <c r="AR905" t="str">
        <f t="shared" si="166"/>
        <v>2548955</v>
      </c>
      <c r="AS905" s="1">
        <v>35</v>
      </c>
      <c r="AT905" s="1">
        <v>4</v>
      </c>
      <c r="AV905">
        <v>13.51</v>
      </c>
      <c r="AW905">
        <v>0.25</v>
      </c>
      <c r="AX905">
        <v>13.25</v>
      </c>
    </row>
    <row r="906" spans="1:50" hidden="1" outlineLevel="1">
      <c r="A906" s="70" t="s">
        <v>1385</v>
      </c>
      <c r="B906" s="11" t="s">
        <v>1442</v>
      </c>
      <c r="C906" s="1">
        <f t="shared" si="157"/>
        <v>15397</v>
      </c>
      <c r="D906" s="7">
        <f>IF(N906&gt;0, RANK(N906,(N906:P906,Q906:AE906)),0)</f>
        <v>1</v>
      </c>
      <c r="E906" s="7">
        <f>IF(O906&gt;0,RANK(O906,(N906:P906,Q906:AE906)),0)</f>
        <v>2</v>
      </c>
      <c r="F906" s="7">
        <f t="shared" si="158"/>
        <v>5</v>
      </c>
      <c r="G906" s="1">
        <f t="shared" si="165"/>
        <v>9440</v>
      </c>
      <c r="H906" s="2">
        <f t="shared" si="164"/>
        <v>0.61310644930830682</v>
      </c>
      <c r="I906" s="8"/>
      <c r="J906" s="2">
        <f t="shared" si="159"/>
        <v>0.79450542313437678</v>
      </c>
      <c r="K906" s="2">
        <f t="shared" si="160"/>
        <v>0.18139897382607001</v>
      </c>
      <c r="L906" s="2">
        <f t="shared" si="161"/>
        <v>4.2865493277911282E-3</v>
      </c>
      <c r="M906" s="2">
        <f t="shared" si="162"/>
        <v>1.9809053711762087E-2</v>
      </c>
      <c r="N906" s="1">
        <v>12233</v>
      </c>
      <c r="O906" s="1">
        <v>2793</v>
      </c>
      <c r="P906" s="1">
        <v>66</v>
      </c>
      <c r="Q906" s="1">
        <v>87</v>
      </c>
      <c r="R906" s="1"/>
      <c r="S906" s="1">
        <v>174</v>
      </c>
      <c r="T906" s="1"/>
      <c r="U906" s="1"/>
      <c r="V906" s="1"/>
      <c r="W906" s="1">
        <v>44</v>
      </c>
      <c r="X906" s="1"/>
      <c r="Y906" s="1"/>
      <c r="Z906" s="1"/>
      <c r="AA906" s="1"/>
      <c r="AB906" s="1"/>
      <c r="AG906" t="str">
        <f t="shared" si="156"/>
        <v>Northampton</v>
      </c>
      <c r="AH906" t="s">
        <v>1569</v>
      </c>
      <c r="AI906">
        <v>2</v>
      </c>
      <c r="AJ906" s="7">
        <v>168</v>
      </c>
      <c r="AL906" s="7" t="s">
        <v>5014</v>
      </c>
      <c r="AM906" t="s">
        <v>4670</v>
      </c>
      <c r="AN906" t="s">
        <v>4371</v>
      </c>
      <c r="AO906" t="s">
        <v>1858</v>
      </c>
      <c r="AP906" t="str">
        <f t="shared" si="163"/>
        <v>25015</v>
      </c>
      <c r="AQ906" t="s">
        <v>4593</v>
      </c>
      <c r="AR906" t="str">
        <f t="shared" si="166"/>
        <v>2546330</v>
      </c>
      <c r="AS906" s="1">
        <v>98</v>
      </c>
      <c r="AT906" s="1">
        <v>14</v>
      </c>
      <c r="AV906">
        <v>35.6</v>
      </c>
      <c r="AW906">
        <v>1.1399999999999999</v>
      </c>
      <c r="AX906">
        <v>34.46</v>
      </c>
    </row>
    <row r="907" spans="1:50" hidden="1" outlineLevel="1">
      <c r="A907" s="70" t="s">
        <v>2835</v>
      </c>
      <c r="B907" s="11" t="s">
        <v>1442</v>
      </c>
      <c r="C907" s="1">
        <f t="shared" si="157"/>
        <v>7694</v>
      </c>
      <c r="D907" s="7">
        <f>IF(N907&gt;0, RANK(N907,(N907:P907,Q907:AE907)),0)</f>
        <v>1</v>
      </c>
      <c r="E907" s="7">
        <f>IF(O907&gt;0,RANK(O907,(N907:P907,Q907:AE907)),0)</f>
        <v>2</v>
      </c>
      <c r="F907" s="7">
        <f t="shared" si="158"/>
        <v>0</v>
      </c>
      <c r="G907" s="1">
        <f t="shared" si="165"/>
        <v>882</v>
      </c>
      <c r="H907" s="2">
        <f t="shared" si="164"/>
        <v>0.11463478034832338</v>
      </c>
      <c r="I907" s="8"/>
      <c r="J907" s="2">
        <f t="shared" si="159"/>
        <v>0.55029893423446841</v>
      </c>
      <c r="K907" s="2">
        <f t="shared" si="160"/>
        <v>0.43566415388614504</v>
      </c>
      <c r="L907" s="2">
        <f t="shared" si="161"/>
        <v>0</v>
      </c>
      <c r="M907" s="2">
        <f t="shared" si="162"/>
        <v>1.4036911879386549E-2</v>
      </c>
      <c r="N907" s="1">
        <v>4234</v>
      </c>
      <c r="O907" s="1">
        <v>3352</v>
      </c>
      <c r="P907" s="1">
        <v>0</v>
      </c>
      <c r="Q907" s="1">
        <v>47</v>
      </c>
      <c r="R907" s="1"/>
      <c r="S907" s="1">
        <v>29</v>
      </c>
      <c r="T907" s="1"/>
      <c r="U907" s="1"/>
      <c r="V907" s="1"/>
      <c r="W907" s="1">
        <v>32</v>
      </c>
      <c r="X907" s="1"/>
      <c r="Y907" s="1"/>
      <c r="Z907" s="1"/>
      <c r="AA907" s="1"/>
      <c r="AB907" s="1"/>
      <c r="AG907" t="str">
        <f t="shared" ref="AG907:AG970" si="167">A907</f>
        <v>Northborough</v>
      </c>
      <c r="AH907" s="11" t="s">
        <v>3600</v>
      </c>
      <c r="AI907" s="11">
        <v>3</v>
      </c>
      <c r="AJ907" s="7">
        <v>171</v>
      </c>
      <c r="AL907" s="7" t="s">
        <v>5014</v>
      </c>
      <c r="AM907" t="s">
        <v>3950</v>
      </c>
      <c r="AN907" t="s">
        <v>296</v>
      </c>
      <c r="AO907" t="s">
        <v>1859</v>
      </c>
      <c r="AP907" t="str">
        <f t="shared" si="163"/>
        <v>25027</v>
      </c>
      <c r="AQ907" t="s">
        <v>2389</v>
      </c>
      <c r="AR907" t="str">
        <f t="shared" si="166"/>
        <v>2546820</v>
      </c>
      <c r="AS907" s="1">
        <v>53</v>
      </c>
      <c r="AT907" s="1">
        <v>4</v>
      </c>
      <c r="AV907">
        <v>18.75</v>
      </c>
      <c r="AW907">
        <v>0.22</v>
      </c>
      <c r="AX907">
        <v>18.53</v>
      </c>
    </row>
    <row r="908" spans="1:50" hidden="1" outlineLevel="1">
      <c r="A908" s="70" t="s">
        <v>1791</v>
      </c>
      <c r="B908" s="11" t="s">
        <v>1442</v>
      </c>
      <c r="C908" s="1">
        <f t="shared" si="157"/>
        <v>6880</v>
      </c>
      <c r="D908" s="7">
        <f>IF(N908&gt;0, RANK(N908,(N908:P908,Q908:AE908)),0)</f>
        <v>2</v>
      </c>
      <c r="E908" s="7">
        <f>IF(O908&gt;0,RANK(O908,(N908:P908,Q908:AE908)),0)</f>
        <v>1</v>
      </c>
      <c r="F908" s="7">
        <f t="shared" si="158"/>
        <v>5</v>
      </c>
      <c r="G908" s="1">
        <f t="shared" si="165"/>
        <v>125</v>
      </c>
      <c r="H908" s="2">
        <f t="shared" si="164"/>
        <v>1.8168604651162792E-2</v>
      </c>
      <c r="I908" s="8"/>
      <c r="J908" s="2">
        <f t="shared" si="159"/>
        <v>0.48502906976744187</v>
      </c>
      <c r="K908" s="2">
        <f t="shared" si="160"/>
        <v>0.50319767441860463</v>
      </c>
      <c r="L908" s="2">
        <f t="shared" si="161"/>
        <v>1.7441860465116279E-3</v>
      </c>
      <c r="M908" s="2">
        <f t="shared" si="162"/>
        <v>1.002906976744187E-2</v>
      </c>
      <c r="N908" s="1">
        <v>3337</v>
      </c>
      <c r="O908" s="1">
        <v>3462</v>
      </c>
      <c r="P908" s="1">
        <v>12</v>
      </c>
      <c r="Q908" s="1">
        <v>39</v>
      </c>
      <c r="R908" s="1"/>
      <c r="S908" s="1">
        <v>18</v>
      </c>
      <c r="T908" s="1"/>
      <c r="U908" s="1"/>
      <c r="V908" s="1"/>
      <c r="W908" s="1">
        <v>12</v>
      </c>
      <c r="X908" s="1"/>
      <c r="Y908" s="1"/>
      <c r="Z908" s="1"/>
      <c r="AA908" s="1"/>
      <c r="AB908" s="1"/>
      <c r="AG908" t="str">
        <f t="shared" si="167"/>
        <v>Northbridge</v>
      </c>
      <c r="AH908" s="11" t="s">
        <v>3600</v>
      </c>
      <c r="AI908" s="11">
        <v>2</v>
      </c>
      <c r="AJ908" s="7">
        <v>257</v>
      </c>
      <c r="AL908" s="7" t="s">
        <v>5014</v>
      </c>
      <c r="AM908" t="s">
        <v>3950</v>
      </c>
      <c r="AN908" t="s">
        <v>4499</v>
      </c>
      <c r="AO908" t="s">
        <v>595</v>
      </c>
      <c r="AP908" t="str">
        <f t="shared" si="163"/>
        <v>25027</v>
      </c>
      <c r="AQ908" t="s">
        <v>2389</v>
      </c>
      <c r="AR908" t="str">
        <f t="shared" si="166"/>
        <v>2546925</v>
      </c>
      <c r="AS908" s="1">
        <v>13</v>
      </c>
      <c r="AT908" s="1">
        <v>4</v>
      </c>
      <c r="AV908">
        <v>18.059999999999999</v>
      </c>
      <c r="AW908">
        <v>0.88</v>
      </c>
      <c r="AX908">
        <v>17.18</v>
      </c>
    </row>
    <row r="909" spans="1:50" hidden="1" outlineLevel="1">
      <c r="A909" s="70" t="s">
        <v>1123</v>
      </c>
      <c r="B909" s="11" t="s">
        <v>1442</v>
      </c>
      <c r="C909" s="1">
        <f t="shared" si="157"/>
        <v>1735</v>
      </c>
      <c r="D909" s="7">
        <f>IF(N909&gt;0, RANK(N909,(N909:P909,Q909:AE909)),0)</f>
        <v>1</v>
      </c>
      <c r="E909" s="7">
        <f>IF(O909&gt;0,RANK(O909,(N909:P909,Q909:AE909)),0)</f>
        <v>2</v>
      </c>
      <c r="F909" s="7">
        <f t="shared" si="158"/>
        <v>5</v>
      </c>
      <c r="G909" s="1">
        <f t="shared" si="165"/>
        <v>546</v>
      </c>
      <c r="H909" s="2">
        <f t="shared" si="164"/>
        <v>0.31469740634005766</v>
      </c>
      <c r="I909" s="8"/>
      <c r="J909" s="2">
        <f t="shared" si="159"/>
        <v>0.64956772334293944</v>
      </c>
      <c r="K909" s="2">
        <f t="shared" si="160"/>
        <v>0.33487031700288183</v>
      </c>
      <c r="L909" s="2">
        <f t="shared" si="161"/>
        <v>1.7291066282420749E-3</v>
      </c>
      <c r="M909" s="2">
        <f t="shared" si="162"/>
        <v>1.3832853025936651E-2</v>
      </c>
      <c r="N909" s="1">
        <v>1127</v>
      </c>
      <c r="O909" s="1">
        <v>581</v>
      </c>
      <c r="P909" s="1">
        <v>3</v>
      </c>
      <c r="Q909" s="1">
        <v>11</v>
      </c>
      <c r="R909" s="1"/>
      <c r="S909" s="1">
        <v>12</v>
      </c>
      <c r="T909" s="1"/>
      <c r="U909" s="1"/>
      <c r="V909" s="1"/>
      <c r="W909" s="1">
        <v>1</v>
      </c>
      <c r="X909" s="1"/>
      <c r="Y909" s="1"/>
      <c r="Z909" s="1"/>
      <c r="AA909" s="1"/>
      <c r="AB909" s="1"/>
      <c r="AG909" t="str">
        <f t="shared" si="167"/>
        <v>Northfield</v>
      </c>
      <c r="AH909" t="s">
        <v>3082</v>
      </c>
      <c r="AI909">
        <v>1</v>
      </c>
      <c r="AJ909" s="7">
        <v>25</v>
      </c>
      <c r="AL909" s="7" t="s">
        <v>5014</v>
      </c>
      <c r="AM909" t="s">
        <v>3234</v>
      </c>
      <c r="AN909" t="s">
        <v>4264</v>
      </c>
      <c r="AO909" t="s">
        <v>2249</v>
      </c>
      <c r="AP909" t="str">
        <f t="shared" si="163"/>
        <v>25011</v>
      </c>
      <c r="AQ909" t="s">
        <v>2389</v>
      </c>
      <c r="AR909" t="str">
        <f t="shared" si="166"/>
        <v>2547835</v>
      </c>
      <c r="AS909" s="1">
        <v>6</v>
      </c>
      <c r="AT909" s="1">
        <v>1</v>
      </c>
      <c r="AV909">
        <v>35.36</v>
      </c>
      <c r="AW909">
        <v>0.95</v>
      </c>
      <c r="AX909">
        <v>34.409999999999997</v>
      </c>
    </row>
    <row r="910" spans="1:50" hidden="1" outlineLevel="1">
      <c r="A910" s="70" t="s">
        <v>2336</v>
      </c>
      <c r="B910" s="11" t="s">
        <v>1442</v>
      </c>
      <c r="C910" s="1">
        <f t="shared" si="157"/>
        <v>8102</v>
      </c>
      <c r="D910" s="7">
        <f>IF(N910&gt;0, RANK(N910,(N910:P910,Q910:AE910)),0)</f>
        <v>1</v>
      </c>
      <c r="E910" s="7">
        <f>IF(O910&gt;0,RANK(O910,(N910:P910,Q910:AE910)),0)</f>
        <v>2</v>
      </c>
      <c r="F910" s="7">
        <f t="shared" si="158"/>
        <v>5</v>
      </c>
      <c r="G910" s="1">
        <f t="shared" si="165"/>
        <v>468</v>
      </c>
      <c r="H910" s="2">
        <f t="shared" si="164"/>
        <v>5.776351518143668E-2</v>
      </c>
      <c r="I910" s="8"/>
      <c r="J910" s="2">
        <f t="shared" si="159"/>
        <v>0.52345099975314735</v>
      </c>
      <c r="K910" s="2">
        <f t="shared" si="160"/>
        <v>0.46568748457171066</v>
      </c>
      <c r="L910" s="2">
        <f t="shared" si="161"/>
        <v>2.7153789187854853E-3</v>
      </c>
      <c r="M910" s="2">
        <f t="shared" si="162"/>
        <v>8.1461367563565E-3</v>
      </c>
      <c r="N910" s="1">
        <v>4241</v>
      </c>
      <c r="O910" s="1">
        <v>3773</v>
      </c>
      <c r="P910" s="1">
        <v>22</v>
      </c>
      <c r="Q910" s="1">
        <v>41</v>
      </c>
      <c r="R910" s="1"/>
      <c r="S910" s="1">
        <v>25</v>
      </c>
      <c r="T910" s="1"/>
      <c r="U910" s="1"/>
      <c r="V910" s="1"/>
      <c r="W910" s="1">
        <v>0</v>
      </c>
      <c r="X910" s="1"/>
      <c r="Y910" s="1"/>
      <c r="Z910" s="1"/>
      <c r="AA910" s="1"/>
      <c r="AB910" s="1"/>
      <c r="AG910" t="str">
        <f t="shared" si="167"/>
        <v>Norton</v>
      </c>
      <c r="AH910" t="s">
        <v>2218</v>
      </c>
      <c r="AI910">
        <v>4</v>
      </c>
      <c r="AJ910" s="7">
        <v>306</v>
      </c>
      <c r="AL910" s="7" t="s">
        <v>5014</v>
      </c>
      <c r="AM910" t="s">
        <v>3632</v>
      </c>
      <c r="AN910" t="s">
        <v>4002</v>
      </c>
      <c r="AO910" t="s">
        <v>581</v>
      </c>
      <c r="AP910" t="str">
        <f t="shared" si="163"/>
        <v>25005</v>
      </c>
      <c r="AQ910" t="s">
        <v>2389</v>
      </c>
      <c r="AR910" t="str">
        <f t="shared" si="166"/>
        <v>2549970</v>
      </c>
      <c r="AS910" s="1">
        <v>29</v>
      </c>
      <c r="AT910" s="1">
        <v>5</v>
      </c>
      <c r="AV910">
        <v>29.82</v>
      </c>
      <c r="AW910">
        <v>1.1100000000000001</v>
      </c>
      <c r="AX910">
        <v>28.71</v>
      </c>
    </row>
    <row r="911" spans="1:50" hidden="1" outlineLevel="1">
      <c r="A911" s="70" t="s">
        <v>1264</v>
      </c>
      <c r="B911" s="11" t="s">
        <v>1442</v>
      </c>
      <c r="C911" s="1">
        <f t="shared" si="157"/>
        <v>5984</v>
      </c>
      <c r="D911" s="7">
        <f>IF(N911&gt;0, RANK(N911,(N911:P911,Q911:AE911)),0)</f>
        <v>2</v>
      </c>
      <c r="E911" s="7">
        <f>IF(O911&gt;0,RANK(O911,(N911:P911,Q911:AE911)),0)</f>
        <v>1</v>
      </c>
      <c r="F911" s="7">
        <f t="shared" si="158"/>
        <v>6</v>
      </c>
      <c r="G911" s="1">
        <f t="shared" si="165"/>
        <v>202</v>
      </c>
      <c r="H911" s="2">
        <f t="shared" si="164"/>
        <v>3.3756684491978613E-2</v>
      </c>
      <c r="I911" s="8"/>
      <c r="J911" s="2">
        <f t="shared" si="159"/>
        <v>0.47760695187165775</v>
      </c>
      <c r="K911" s="2">
        <f t="shared" si="160"/>
        <v>0.51136363636363635</v>
      </c>
      <c r="L911" s="2">
        <f t="shared" si="161"/>
        <v>1.002673796791444E-3</v>
      </c>
      <c r="M911" s="2">
        <f t="shared" si="162"/>
        <v>1.002673796791451E-2</v>
      </c>
      <c r="N911" s="1">
        <v>2858</v>
      </c>
      <c r="O911" s="1">
        <v>3060</v>
      </c>
      <c r="P911" s="1">
        <v>6</v>
      </c>
      <c r="Q911" s="1">
        <v>40</v>
      </c>
      <c r="R911" s="1"/>
      <c r="S911" s="1">
        <v>7</v>
      </c>
      <c r="T911" s="1"/>
      <c r="U911" s="1"/>
      <c r="V911" s="1"/>
      <c r="W911" s="1">
        <v>13</v>
      </c>
      <c r="X911" s="1"/>
      <c r="Y911" s="1"/>
      <c r="Z911" s="1"/>
      <c r="AA911" s="1"/>
      <c r="AB911" s="1"/>
      <c r="AG911" t="str">
        <f t="shared" si="167"/>
        <v>Norwell</v>
      </c>
      <c r="AH911" t="s">
        <v>4072</v>
      </c>
      <c r="AI911">
        <v>10</v>
      </c>
      <c r="AJ911" s="7">
        <v>242</v>
      </c>
      <c r="AL911" s="7" t="s">
        <v>5014</v>
      </c>
      <c r="AM911" t="s">
        <v>4351</v>
      </c>
      <c r="AN911" t="s">
        <v>4264</v>
      </c>
      <c r="AO911" t="s">
        <v>582</v>
      </c>
      <c r="AP911" t="str">
        <f t="shared" si="163"/>
        <v>25023</v>
      </c>
      <c r="AQ911" t="s">
        <v>2389</v>
      </c>
      <c r="AR911" t="str">
        <f t="shared" si="166"/>
        <v>2550145</v>
      </c>
      <c r="AS911" s="1">
        <v>4</v>
      </c>
      <c r="AT911" s="1">
        <v>3</v>
      </c>
      <c r="AV911">
        <v>21.17</v>
      </c>
      <c r="AW911">
        <v>0.28999999999999998</v>
      </c>
      <c r="AX911">
        <v>20.87</v>
      </c>
    </row>
    <row r="912" spans="1:50" hidden="1" outlineLevel="1">
      <c r="A912" s="70" t="s">
        <v>598</v>
      </c>
      <c r="B912" s="11" t="s">
        <v>1442</v>
      </c>
      <c r="C912" s="1">
        <f t="shared" si="157"/>
        <v>13914</v>
      </c>
      <c r="D912" s="7">
        <f>IF(N912&gt;0, RANK(N912,(N912:P912,Q912:AE912)),0)</f>
        <v>1</v>
      </c>
      <c r="E912" s="7">
        <f>IF(O912&gt;0,RANK(O912,(N912:P912,Q912:AE912)),0)</f>
        <v>2</v>
      </c>
      <c r="F912" s="7">
        <f t="shared" si="158"/>
        <v>5</v>
      </c>
      <c r="G912" s="1">
        <f t="shared" si="165"/>
        <v>2594</v>
      </c>
      <c r="H912" s="2">
        <f t="shared" si="164"/>
        <v>0.18643093287336496</v>
      </c>
      <c r="I912" s="8"/>
      <c r="J912" s="2">
        <f t="shared" si="159"/>
        <v>0.58660342101480523</v>
      </c>
      <c r="K912" s="2">
        <f t="shared" si="160"/>
        <v>0.4001724881414403</v>
      </c>
      <c r="L912" s="2">
        <f t="shared" si="161"/>
        <v>2.8029322984044849E-3</v>
      </c>
      <c r="M912" s="2">
        <f t="shared" si="162"/>
        <v>1.0421158545349992E-2</v>
      </c>
      <c r="N912" s="1">
        <v>8162</v>
      </c>
      <c r="O912" s="1">
        <v>5568</v>
      </c>
      <c r="P912" s="1">
        <v>39</v>
      </c>
      <c r="Q912" s="1">
        <v>64</v>
      </c>
      <c r="R912" s="1"/>
      <c r="S912" s="1">
        <v>48</v>
      </c>
      <c r="T912" s="1"/>
      <c r="U912" s="1"/>
      <c r="V912" s="1"/>
      <c r="W912" s="1">
        <v>33</v>
      </c>
      <c r="X912" s="1"/>
      <c r="Y912" s="1"/>
      <c r="Z912" s="1"/>
      <c r="AA912" s="1"/>
      <c r="AB912" s="1"/>
      <c r="AG912" t="str">
        <f t="shared" si="167"/>
        <v>Norwood</v>
      </c>
      <c r="AH912" t="s">
        <v>2481</v>
      </c>
      <c r="AI912">
        <v>9</v>
      </c>
      <c r="AJ912" s="7">
        <v>237</v>
      </c>
      <c r="AL912" s="7" t="s">
        <v>5014</v>
      </c>
      <c r="AM912" t="s">
        <v>4350</v>
      </c>
      <c r="AN912" t="s">
        <v>4264</v>
      </c>
      <c r="AO912" t="s">
        <v>583</v>
      </c>
      <c r="AP912" t="str">
        <f t="shared" si="163"/>
        <v>25021</v>
      </c>
      <c r="AQ912" t="s">
        <v>2389</v>
      </c>
      <c r="AR912" t="str">
        <f t="shared" si="166"/>
        <v>2550250</v>
      </c>
      <c r="AS912" s="1">
        <v>102</v>
      </c>
      <c r="AT912" s="1">
        <v>9</v>
      </c>
      <c r="AV912">
        <v>10.55</v>
      </c>
      <c r="AW912">
        <v>7.0000000000000007E-2</v>
      </c>
      <c r="AX912">
        <v>10.48</v>
      </c>
    </row>
    <row r="913" spans="1:50" hidden="1" outlineLevel="1">
      <c r="A913" s="70" t="s">
        <v>2757</v>
      </c>
      <c r="B913" s="11" t="s">
        <v>1442</v>
      </c>
      <c r="C913" s="1">
        <f t="shared" si="157"/>
        <v>2502</v>
      </c>
      <c r="D913" s="7">
        <f>IF(N913&gt;0, RANK(N913,(N913:P913,Q913:AE913)),0)</f>
        <v>1</v>
      </c>
      <c r="E913" s="7">
        <f>IF(O913&gt;0,RANK(O913,(N913:P913,Q913:AE913)),0)</f>
        <v>2</v>
      </c>
      <c r="F913" s="7">
        <f t="shared" si="158"/>
        <v>6</v>
      </c>
      <c r="G913" s="1">
        <f t="shared" si="165"/>
        <v>1072</v>
      </c>
      <c r="H913" s="2">
        <f t="shared" si="164"/>
        <v>0.42845723421262988</v>
      </c>
      <c r="I913" s="8"/>
      <c r="J913" s="2">
        <f t="shared" si="159"/>
        <v>0.70743405275779381</v>
      </c>
      <c r="K913" s="2">
        <f t="shared" si="160"/>
        <v>0.27897681854516387</v>
      </c>
      <c r="L913" s="2">
        <f t="shared" si="161"/>
        <v>1.5987210231814548E-3</v>
      </c>
      <c r="M913" s="2">
        <f t="shared" si="162"/>
        <v>1.1990407673860864E-2</v>
      </c>
      <c r="N913" s="1">
        <v>1770</v>
      </c>
      <c r="O913" s="1">
        <v>698</v>
      </c>
      <c r="P913" s="1">
        <v>4</v>
      </c>
      <c r="Q913" s="1">
        <v>13</v>
      </c>
      <c r="R913" s="1"/>
      <c r="S913" s="1">
        <v>10</v>
      </c>
      <c r="T913" s="1"/>
      <c r="U913" s="1"/>
      <c r="V913" s="1"/>
      <c r="W913" s="1">
        <v>7</v>
      </c>
      <c r="X913" s="1"/>
      <c r="Y913" s="1"/>
      <c r="Z913" s="1"/>
      <c r="AA913" s="1"/>
      <c r="AB913" s="1"/>
      <c r="AG913" t="str">
        <f t="shared" si="167"/>
        <v>Oak Bluffs</v>
      </c>
      <c r="AH913" t="s">
        <v>1610</v>
      </c>
      <c r="AI913">
        <v>10</v>
      </c>
      <c r="AJ913" s="7">
        <v>348</v>
      </c>
      <c r="AL913" s="7" t="s">
        <v>5014</v>
      </c>
      <c r="AM913" t="s">
        <v>2597</v>
      </c>
      <c r="AN913" t="s">
        <v>3949</v>
      </c>
      <c r="AO913" t="s">
        <v>584</v>
      </c>
      <c r="AP913" t="str">
        <f t="shared" si="163"/>
        <v>25007</v>
      </c>
      <c r="AQ913" t="s">
        <v>2389</v>
      </c>
      <c r="AR913" t="str">
        <f t="shared" si="166"/>
        <v>2550390</v>
      </c>
      <c r="AS913" s="1">
        <v>5</v>
      </c>
      <c r="AT913" s="1">
        <v>1</v>
      </c>
      <c r="AV913">
        <v>25.96</v>
      </c>
      <c r="AW913">
        <v>18.59</v>
      </c>
      <c r="AX913">
        <v>7.37</v>
      </c>
    </row>
    <row r="914" spans="1:50" hidden="1" outlineLevel="1">
      <c r="A914" s="70" t="s">
        <v>1263</v>
      </c>
      <c r="B914" s="11" t="s">
        <v>1442</v>
      </c>
      <c r="C914" s="1">
        <f t="shared" si="157"/>
        <v>1011</v>
      </c>
      <c r="D914" s="7">
        <f>IF(N914&gt;0, RANK(N914,(N914:P914,Q914:AE914)),0)</f>
        <v>2</v>
      </c>
      <c r="E914" s="7">
        <f>IF(O914&gt;0,RANK(O914,(N914:P914,Q914:AE914)),0)</f>
        <v>1</v>
      </c>
      <c r="F914" s="7">
        <f t="shared" si="158"/>
        <v>4</v>
      </c>
      <c r="G914" s="1">
        <f t="shared" si="165"/>
        <v>6</v>
      </c>
      <c r="H914" s="2">
        <f t="shared" si="164"/>
        <v>5.9347181008902079E-3</v>
      </c>
      <c r="I914" s="8"/>
      <c r="J914" s="2">
        <f t="shared" si="159"/>
        <v>0.48862512363996041</v>
      </c>
      <c r="K914" s="2">
        <f t="shared" si="160"/>
        <v>0.49455984174085066</v>
      </c>
      <c r="L914" s="2">
        <f t="shared" si="161"/>
        <v>4.945598417408506E-3</v>
      </c>
      <c r="M914" s="2">
        <f t="shared" si="162"/>
        <v>1.1869436201780478E-2</v>
      </c>
      <c r="N914" s="1">
        <v>494</v>
      </c>
      <c r="O914" s="1">
        <v>500</v>
      </c>
      <c r="P914" s="1">
        <v>5</v>
      </c>
      <c r="Q914" s="1">
        <v>9</v>
      </c>
      <c r="R914" s="1"/>
      <c r="S914" s="1">
        <v>1</v>
      </c>
      <c r="T914" s="1"/>
      <c r="U914" s="1"/>
      <c r="V914" s="1"/>
      <c r="W914" s="1">
        <v>2</v>
      </c>
      <c r="X914" s="1"/>
      <c r="Y914" s="1"/>
      <c r="Z914" s="1"/>
      <c r="AA914" s="1"/>
      <c r="AB914" s="1"/>
      <c r="AG914" t="str">
        <f t="shared" si="167"/>
        <v>Oakham</v>
      </c>
      <c r="AH914" s="11" t="s">
        <v>3600</v>
      </c>
      <c r="AI914" s="11">
        <v>1</v>
      </c>
      <c r="AJ914" s="7">
        <v>159</v>
      </c>
      <c r="AL914" s="7" t="s">
        <v>5014</v>
      </c>
      <c r="AM914" t="s">
        <v>3950</v>
      </c>
      <c r="AN914" t="s">
        <v>4677</v>
      </c>
      <c r="AO914" t="s">
        <v>585</v>
      </c>
      <c r="AP914" t="str">
        <f t="shared" si="163"/>
        <v>25027</v>
      </c>
      <c r="AQ914" t="s">
        <v>2389</v>
      </c>
      <c r="AR914" t="str">
        <f t="shared" si="166"/>
        <v>2550670</v>
      </c>
      <c r="AS914" s="1">
        <v>4</v>
      </c>
      <c r="AT914" s="1">
        <v>1</v>
      </c>
      <c r="AV914">
        <v>21.53</v>
      </c>
      <c r="AW914">
        <v>0.41</v>
      </c>
      <c r="AX914">
        <v>21.12</v>
      </c>
    </row>
    <row r="915" spans="1:50" hidden="1" outlineLevel="1">
      <c r="A915" s="70" t="s">
        <v>3924</v>
      </c>
      <c r="B915" s="11" t="s">
        <v>1442</v>
      </c>
      <c r="C915" s="1">
        <f t="shared" si="157"/>
        <v>3169</v>
      </c>
      <c r="D915" s="7">
        <f>IF(N915&gt;0, RANK(N915,(N915:P915,Q915:AE915)),0)</f>
        <v>1</v>
      </c>
      <c r="E915" s="7">
        <f>IF(O915&gt;0,RANK(O915,(N915:P915,Q915:AE915)),0)</f>
        <v>2</v>
      </c>
      <c r="F915" s="7">
        <f t="shared" si="158"/>
        <v>0</v>
      </c>
      <c r="G915" s="1">
        <f t="shared" si="165"/>
        <v>48</v>
      </c>
      <c r="H915" s="2">
        <f t="shared" si="164"/>
        <v>1.5146733985484381E-2</v>
      </c>
      <c r="I915" s="8"/>
      <c r="J915" s="2">
        <f t="shared" si="159"/>
        <v>0.49921110760492271</v>
      </c>
      <c r="K915" s="2">
        <f t="shared" si="160"/>
        <v>0.48406437361943833</v>
      </c>
      <c r="L915" s="2">
        <f t="shared" si="161"/>
        <v>0</v>
      </c>
      <c r="M915" s="2">
        <f t="shared" si="162"/>
        <v>1.6724518775638963E-2</v>
      </c>
      <c r="N915" s="1">
        <v>1582</v>
      </c>
      <c r="O915" s="1">
        <v>1534</v>
      </c>
      <c r="P915" s="1">
        <v>0</v>
      </c>
      <c r="Q915" s="1">
        <v>20</v>
      </c>
      <c r="R915" s="1"/>
      <c r="S915" s="1">
        <v>19</v>
      </c>
      <c r="T915" s="1"/>
      <c r="U915" s="1"/>
      <c r="V915" s="1"/>
      <c r="W915" s="1">
        <v>14</v>
      </c>
      <c r="X915" s="1"/>
      <c r="Y915" s="1"/>
      <c r="Z915" s="1"/>
      <c r="AA915" s="1"/>
      <c r="AB915" s="1"/>
      <c r="AG915" t="str">
        <f t="shared" si="167"/>
        <v>Orange</v>
      </c>
      <c r="AH915" t="s">
        <v>3082</v>
      </c>
      <c r="AI915">
        <v>1</v>
      </c>
      <c r="AJ915" s="7">
        <v>42</v>
      </c>
      <c r="AL915" s="7" t="s">
        <v>5014</v>
      </c>
      <c r="AM915" t="s">
        <v>3234</v>
      </c>
      <c r="AN915" t="s">
        <v>4202</v>
      </c>
      <c r="AO915" t="s">
        <v>1943</v>
      </c>
      <c r="AP915" t="str">
        <f t="shared" si="163"/>
        <v>25011</v>
      </c>
      <c r="AQ915" t="s">
        <v>2389</v>
      </c>
      <c r="AR915" t="str">
        <f t="shared" si="166"/>
        <v>2551265</v>
      </c>
      <c r="AS915" s="1">
        <v>11</v>
      </c>
      <c r="AT915" s="1">
        <v>2</v>
      </c>
      <c r="AV915">
        <v>35.99</v>
      </c>
      <c r="AW915">
        <v>0.62</v>
      </c>
      <c r="AX915">
        <v>35.36</v>
      </c>
    </row>
    <row r="916" spans="1:50" hidden="1" outlineLevel="1">
      <c r="A916" s="70" t="s">
        <v>4603</v>
      </c>
      <c r="B916" s="11" t="s">
        <v>1442</v>
      </c>
      <c r="C916" s="1">
        <f t="shared" si="157"/>
        <v>4535</v>
      </c>
      <c r="D916" s="7">
        <f>IF(N916&gt;0, RANK(N916,(N916:P916,Q916:AE916)),0)</f>
        <v>1</v>
      </c>
      <c r="E916" s="7">
        <f>IF(O916&gt;0,RANK(O916,(N916:P916,Q916:AE916)),0)</f>
        <v>2</v>
      </c>
      <c r="F916" s="7">
        <f t="shared" si="158"/>
        <v>5</v>
      </c>
      <c r="G916" s="1">
        <f t="shared" si="165"/>
        <v>359</v>
      </c>
      <c r="H916" s="2">
        <f t="shared" si="164"/>
        <v>7.9162072767364935E-2</v>
      </c>
      <c r="I916" s="8"/>
      <c r="J916" s="2">
        <f t="shared" si="159"/>
        <v>0.53362734288864389</v>
      </c>
      <c r="K916" s="2">
        <f t="shared" si="160"/>
        <v>0.45446527012127896</v>
      </c>
      <c r="L916" s="2">
        <f t="shared" si="161"/>
        <v>2.205071664829107E-3</v>
      </c>
      <c r="M916" s="2">
        <f t="shared" si="162"/>
        <v>9.7023153252480433E-3</v>
      </c>
      <c r="N916" s="1">
        <v>2420</v>
      </c>
      <c r="O916" s="1">
        <v>2061</v>
      </c>
      <c r="P916" s="1">
        <v>10</v>
      </c>
      <c r="Q916" s="1">
        <v>24</v>
      </c>
      <c r="R916" s="1"/>
      <c r="S916" s="1">
        <v>12</v>
      </c>
      <c r="T916" s="1"/>
      <c r="U916" s="1"/>
      <c r="V916" s="1"/>
      <c r="W916" s="1">
        <v>8</v>
      </c>
      <c r="X916" s="1"/>
      <c r="Y916" s="1"/>
      <c r="Z916" s="1"/>
      <c r="AA916" s="1"/>
      <c r="AB916" s="1"/>
      <c r="AG916" t="str">
        <f t="shared" si="167"/>
        <v>Orleans</v>
      </c>
      <c r="AH916" t="s">
        <v>2918</v>
      </c>
      <c r="AI916">
        <v>10</v>
      </c>
      <c r="AJ916" s="7">
        <v>324</v>
      </c>
      <c r="AL916" s="7" t="s">
        <v>5014</v>
      </c>
      <c r="AM916" t="s">
        <v>3988</v>
      </c>
      <c r="AN916" t="s">
        <v>4370</v>
      </c>
      <c r="AO916" t="s">
        <v>316</v>
      </c>
      <c r="AP916" t="str">
        <f t="shared" si="163"/>
        <v>25001</v>
      </c>
      <c r="AQ916" t="s">
        <v>2389</v>
      </c>
      <c r="AR916" t="str">
        <f t="shared" si="166"/>
        <v>2551440</v>
      </c>
      <c r="AS916" s="1">
        <v>168</v>
      </c>
      <c r="AT916" s="1">
        <v>2</v>
      </c>
      <c r="AV916">
        <v>21.08</v>
      </c>
      <c r="AW916">
        <v>6.9</v>
      </c>
      <c r="AX916">
        <v>14.17</v>
      </c>
    </row>
    <row r="917" spans="1:50" hidden="1" outlineLevel="1">
      <c r="A917" s="70" t="s">
        <v>1815</v>
      </c>
      <c r="B917" s="11" t="s">
        <v>1442</v>
      </c>
      <c r="C917" s="1">
        <f t="shared" si="157"/>
        <v>750</v>
      </c>
      <c r="D917" s="7">
        <f>IF(N917&gt;0, RANK(N917,(N917:P917,Q917:AE917)),0)</f>
        <v>1</v>
      </c>
      <c r="E917" s="7">
        <f>IF(O917&gt;0,RANK(O917,(N917:P917,Q917:AE917)),0)</f>
        <v>2</v>
      </c>
      <c r="F917" s="7">
        <f t="shared" si="158"/>
        <v>0</v>
      </c>
      <c r="G917" s="1">
        <f t="shared" si="165"/>
        <v>102</v>
      </c>
      <c r="H917" s="2">
        <f t="shared" si="164"/>
        <v>0.13600000000000001</v>
      </c>
      <c r="I917" s="8"/>
      <c r="J917" s="2">
        <f t="shared" si="159"/>
        <v>0.56266666666666665</v>
      </c>
      <c r="K917" s="2">
        <f t="shared" si="160"/>
        <v>0.42666666666666669</v>
      </c>
      <c r="L917" s="2">
        <f t="shared" si="161"/>
        <v>0</v>
      </c>
      <c r="M917" s="2">
        <f t="shared" si="162"/>
        <v>1.0666666666666658E-2</v>
      </c>
      <c r="N917" s="1">
        <v>422</v>
      </c>
      <c r="O917" s="1">
        <v>320</v>
      </c>
      <c r="P917" s="1">
        <v>0</v>
      </c>
      <c r="Q917" s="1">
        <v>3</v>
      </c>
      <c r="R917" s="1"/>
      <c r="S917" s="1">
        <v>5</v>
      </c>
      <c r="T917" s="1"/>
      <c r="U917" s="1"/>
      <c r="V917" s="1"/>
      <c r="W917" s="1">
        <v>0</v>
      </c>
      <c r="X917" s="1"/>
      <c r="Y917" s="1"/>
      <c r="Z917" s="1"/>
      <c r="AA917" s="1"/>
      <c r="AB917" s="1"/>
      <c r="AG917" t="str">
        <f t="shared" si="167"/>
        <v>Otis</v>
      </c>
      <c r="AH917" t="s">
        <v>3888</v>
      </c>
      <c r="AI917">
        <v>1</v>
      </c>
      <c r="AJ917" s="7">
        <v>216</v>
      </c>
      <c r="AL917" s="7" t="s">
        <v>5014</v>
      </c>
      <c r="AM917" t="s">
        <v>3989</v>
      </c>
      <c r="AN917" t="s">
        <v>4266</v>
      </c>
      <c r="AO917" t="s">
        <v>317</v>
      </c>
      <c r="AP917" t="str">
        <f t="shared" si="163"/>
        <v>25003</v>
      </c>
      <c r="AQ917" t="s">
        <v>2389</v>
      </c>
      <c r="AR917" t="str">
        <f t="shared" si="166"/>
        <v>2551580</v>
      </c>
      <c r="AS917" s="1">
        <v>3</v>
      </c>
      <c r="AT917" s="1">
        <v>1</v>
      </c>
      <c r="AV917">
        <v>38.03</v>
      </c>
      <c r="AW917">
        <v>2.19</v>
      </c>
      <c r="AX917">
        <v>35.840000000000003</v>
      </c>
    </row>
    <row r="918" spans="1:50" hidden="1" outlineLevel="1">
      <c r="A918" s="70" t="s">
        <v>2904</v>
      </c>
      <c r="B918" s="11" t="s">
        <v>1442</v>
      </c>
      <c r="C918" s="1">
        <f t="shared" si="157"/>
        <v>6184</v>
      </c>
      <c r="D918" s="7">
        <f>IF(N918&gt;0, RANK(N918,(N918:P918,Q918:AE918)),0)</f>
        <v>1</v>
      </c>
      <c r="E918" s="7">
        <f>IF(O918&gt;0,RANK(O918,(N918:P918,Q918:AE918)),0)</f>
        <v>2</v>
      </c>
      <c r="F918" s="7">
        <f t="shared" si="158"/>
        <v>5</v>
      </c>
      <c r="G918" s="1">
        <f t="shared" si="165"/>
        <v>483</v>
      </c>
      <c r="H918" s="2">
        <f t="shared" si="164"/>
        <v>7.8104786545924967E-2</v>
      </c>
      <c r="I918" s="8"/>
      <c r="J918" s="2">
        <f t="shared" si="159"/>
        <v>0.53363518758085382</v>
      </c>
      <c r="K918" s="2">
        <f t="shared" si="160"/>
        <v>0.45553040103492887</v>
      </c>
      <c r="L918" s="2">
        <f t="shared" si="161"/>
        <v>1.6170763260025874E-3</v>
      </c>
      <c r="M918" s="2">
        <f t="shared" si="162"/>
        <v>9.2173350582147248E-3</v>
      </c>
      <c r="N918" s="1">
        <v>3300</v>
      </c>
      <c r="O918" s="1">
        <v>2817</v>
      </c>
      <c r="P918" s="1">
        <v>10</v>
      </c>
      <c r="Q918" s="1">
        <v>26</v>
      </c>
      <c r="R918" s="1"/>
      <c r="S918" s="1">
        <v>21</v>
      </c>
      <c r="T918" s="1"/>
      <c r="U918" s="1"/>
      <c r="V918" s="1"/>
      <c r="W918" s="1">
        <v>10</v>
      </c>
      <c r="X918" s="1"/>
      <c r="Y918" s="1"/>
      <c r="Z918" s="1"/>
      <c r="AA918" s="1"/>
      <c r="AB918" s="1"/>
      <c r="AG918" t="str">
        <f t="shared" si="167"/>
        <v>Oxford</v>
      </c>
      <c r="AH918" s="11" t="s">
        <v>3600</v>
      </c>
      <c r="AI918" s="11">
        <v>2</v>
      </c>
      <c r="AJ918" s="7">
        <v>243</v>
      </c>
      <c r="AL918" s="7" t="s">
        <v>5014</v>
      </c>
      <c r="AM918" t="s">
        <v>3950</v>
      </c>
      <c r="AN918" t="s">
        <v>2017</v>
      </c>
      <c r="AO918" t="s">
        <v>966</v>
      </c>
      <c r="AP918" t="str">
        <f t="shared" si="163"/>
        <v>25027</v>
      </c>
      <c r="AQ918" t="s">
        <v>2389</v>
      </c>
      <c r="AR918" t="str">
        <f t="shared" si="166"/>
        <v>2551825</v>
      </c>
      <c r="AS918" s="1">
        <v>14</v>
      </c>
      <c r="AT918" s="1">
        <v>4</v>
      </c>
      <c r="AV918">
        <v>27.51</v>
      </c>
      <c r="AW918">
        <v>0.88</v>
      </c>
      <c r="AX918">
        <v>26.63</v>
      </c>
    </row>
    <row r="919" spans="1:50" hidden="1" outlineLevel="1">
      <c r="A919" s="70" t="s">
        <v>1893</v>
      </c>
      <c r="B919" s="11" t="s">
        <v>1442</v>
      </c>
      <c r="C919" s="1">
        <f t="shared" si="157"/>
        <v>6023</v>
      </c>
      <c r="D919" s="7">
        <f>IF(N919&gt;0, RANK(N919,(N919:P919,Q919:AE919)),0)</f>
        <v>1</v>
      </c>
      <c r="E919" s="7">
        <f>IF(O919&gt;0,RANK(O919,(N919:P919,Q919:AE919)),0)</f>
        <v>2</v>
      </c>
      <c r="F919" s="7">
        <f t="shared" si="158"/>
        <v>5</v>
      </c>
      <c r="G919" s="1">
        <f t="shared" si="165"/>
        <v>1108</v>
      </c>
      <c r="H919" s="2">
        <f t="shared" si="164"/>
        <v>0.1839614809895401</v>
      </c>
      <c r="I919" s="8"/>
      <c r="J919" s="2">
        <f t="shared" si="159"/>
        <v>0.58741490951353148</v>
      </c>
      <c r="K919" s="2">
        <f t="shared" si="160"/>
        <v>0.40345342852399135</v>
      </c>
      <c r="L919" s="2">
        <f t="shared" si="161"/>
        <v>1.4942719574962643E-3</v>
      </c>
      <c r="M919" s="2">
        <f t="shared" si="162"/>
        <v>7.637390004980902E-3</v>
      </c>
      <c r="N919" s="1">
        <v>3538</v>
      </c>
      <c r="O919" s="1">
        <v>2430</v>
      </c>
      <c r="P919" s="1">
        <v>9</v>
      </c>
      <c r="Q919" s="1">
        <v>30</v>
      </c>
      <c r="R919" s="1"/>
      <c r="S919" s="1">
        <v>14</v>
      </c>
      <c r="T919" s="1"/>
      <c r="U919" s="1"/>
      <c r="V919" s="1"/>
      <c r="W919" s="1">
        <v>2</v>
      </c>
      <c r="X919" s="1"/>
      <c r="Y919" s="1"/>
      <c r="Z919" s="1"/>
      <c r="AA919" s="1"/>
      <c r="AB919" s="1"/>
      <c r="AG919" t="str">
        <f t="shared" si="167"/>
        <v>Palmer</v>
      </c>
      <c r="AH919" t="s">
        <v>2897</v>
      </c>
      <c r="AI919">
        <v>2</v>
      </c>
      <c r="AJ919" s="7">
        <v>222</v>
      </c>
      <c r="AL919" s="7" t="s">
        <v>5014</v>
      </c>
      <c r="AM919" t="s">
        <v>3235</v>
      </c>
      <c r="AN919" t="s">
        <v>5171</v>
      </c>
      <c r="AO919" t="s">
        <v>586</v>
      </c>
      <c r="AP919" t="str">
        <f t="shared" si="163"/>
        <v>25013</v>
      </c>
      <c r="AQ919" t="s">
        <v>2389</v>
      </c>
      <c r="AR919" t="str">
        <f t="shared" si="166"/>
        <v>2552105</v>
      </c>
      <c r="AS919" s="1">
        <v>58</v>
      </c>
      <c r="AT919" s="1">
        <v>4</v>
      </c>
      <c r="AV919">
        <v>32.020000000000003</v>
      </c>
      <c r="AW919">
        <v>0.49</v>
      </c>
      <c r="AX919">
        <v>31.53</v>
      </c>
    </row>
    <row r="920" spans="1:50" hidden="1" outlineLevel="1">
      <c r="A920" s="70" t="s">
        <v>2527</v>
      </c>
      <c r="B920" s="11" t="s">
        <v>1442</v>
      </c>
      <c r="C920" s="1">
        <f t="shared" si="157"/>
        <v>2462</v>
      </c>
      <c r="D920" s="7">
        <f>IF(N920&gt;0, RANK(N920,(N920:P920,Q920:AE920)),0)</f>
        <v>1</v>
      </c>
      <c r="E920" s="7">
        <f>IF(O920&gt;0,RANK(O920,(N920:P920,Q920:AE920)),0)</f>
        <v>2</v>
      </c>
      <c r="F920" s="7">
        <f t="shared" si="158"/>
        <v>5</v>
      </c>
      <c r="G920" s="1">
        <f t="shared" si="165"/>
        <v>105</v>
      </c>
      <c r="H920" s="2">
        <f t="shared" si="164"/>
        <v>4.2648253452477664E-2</v>
      </c>
      <c r="I920" s="8"/>
      <c r="J920" s="2">
        <f t="shared" si="159"/>
        <v>0.51624695369618201</v>
      </c>
      <c r="K920" s="2">
        <f t="shared" si="160"/>
        <v>0.47359870024370432</v>
      </c>
      <c r="L920" s="2">
        <f t="shared" si="161"/>
        <v>2.0308692120227455E-3</v>
      </c>
      <c r="M920" s="2">
        <f t="shared" si="162"/>
        <v>8.1234768480909266E-3</v>
      </c>
      <c r="N920" s="1">
        <v>1271</v>
      </c>
      <c r="O920" s="1">
        <v>1166</v>
      </c>
      <c r="P920" s="1">
        <v>5</v>
      </c>
      <c r="Q920" s="1">
        <v>11</v>
      </c>
      <c r="R920" s="1"/>
      <c r="S920" s="1">
        <v>9</v>
      </c>
      <c r="T920" s="1"/>
      <c r="U920" s="1"/>
      <c r="V920" s="1"/>
      <c r="W920" s="1">
        <v>0</v>
      </c>
      <c r="X920" s="1"/>
      <c r="Y920" s="1"/>
      <c r="Z920" s="1"/>
      <c r="AA920" s="1"/>
      <c r="AB920" s="1"/>
      <c r="AG920" t="str">
        <f t="shared" si="167"/>
        <v>Paxton</v>
      </c>
      <c r="AH920" s="11" t="s">
        <v>3600</v>
      </c>
      <c r="AI920" s="11">
        <v>3</v>
      </c>
      <c r="AJ920" s="7">
        <v>181</v>
      </c>
      <c r="AL920" s="7" t="s">
        <v>5014</v>
      </c>
      <c r="AM920" t="s">
        <v>3950</v>
      </c>
      <c r="AN920" t="s">
        <v>3795</v>
      </c>
      <c r="AO920" t="s">
        <v>587</v>
      </c>
      <c r="AP920" t="str">
        <f t="shared" si="163"/>
        <v>25027</v>
      </c>
      <c r="AQ920" t="s">
        <v>2389</v>
      </c>
      <c r="AR920" t="str">
        <f t="shared" si="166"/>
        <v>2552420</v>
      </c>
      <c r="AS920" s="1">
        <v>30</v>
      </c>
      <c r="AT920" s="1">
        <v>1</v>
      </c>
      <c r="AV920">
        <v>15.48</v>
      </c>
      <c r="AW920">
        <v>0.74</v>
      </c>
      <c r="AX920">
        <v>14.73</v>
      </c>
    </row>
    <row r="921" spans="1:50" hidden="1" outlineLevel="1">
      <c r="A921" s="70" t="s">
        <v>2211</v>
      </c>
      <c r="B921" s="11" t="s">
        <v>1442</v>
      </c>
      <c r="C921" s="1">
        <f t="shared" si="157"/>
        <v>25016</v>
      </c>
      <c r="D921" s="7">
        <f>IF(N921&gt;0, RANK(N921,(N921:P921,Q921:AE921)),0)</f>
        <v>1</v>
      </c>
      <c r="E921" s="7">
        <f>IF(O921&gt;0,RANK(O921,(N921:P921,Q921:AE921)),0)</f>
        <v>2</v>
      </c>
      <c r="F921" s="7">
        <f t="shared" si="158"/>
        <v>6</v>
      </c>
      <c r="G921" s="1">
        <f t="shared" si="165"/>
        <v>5718</v>
      </c>
      <c r="H921" s="2">
        <f t="shared" si="164"/>
        <v>0.22857371282379277</v>
      </c>
      <c r="I921" s="8"/>
      <c r="J921" s="2">
        <f t="shared" si="159"/>
        <v>0.60956987527982087</v>
      </c>
      <c r="K921" s="2">
        <f t="shared" si="160"/>
        <v>0.38099616245602813</v>
      </c>
      <c r="L921" s="2">
        <f t="shared" si="161"/>
        <v>8.3946274384393991E-4</v>
      </c>
      <c r="M921" s="2">
        <f t="shared" si="162"/>
        <v>8.5944995203070564E-3</v>
      </c>
      <c r="N921" s="1">
        <v>15249</v>
      </c>
      <c r="O921" s="1">
        <v>9531</v>
      </c>
      <c r="P921" s="1">
        <v>21</v>
      </c>
      <c r="Q921" s="1">
        <v>91</v>
      </c>
      <c r="R921" s="1"/>
      <c r="S921" s="1">
        <v>47</v>
      </c>
      <c r="T921" s="1"/>
      <c r="U921" s="1"/>
      <c r="V921" s="1"/>
      <c r="W921" s="1">
        <v>77</v>
      </c>
      <c r="X921" s="1"/>
      <c r="Y921" s="1"/>
      <c r="Z921" s="1"/>
      <c r="AA921" s="1"/>
      <c r="AB921" s="1"/>
      <c r="AG921" t="str">
        <f t="shared" si="167"/>
        <v>Peabody</v>
      </c>
      <c r="AH921" t="s">
        <v>3273</v>
      </c>
      <c r="AI921">
        <v>6</v>
      </c>
      <c r="AJ921" s="7">
        <v>86</v>
      </c>
      <c r="AL921" s="7" t="s">
        <v>5014</v>
      </c>
      <c r="AM921" t="s">
        <v>3218</v>
      </c>
      <c r="AN921" t="s">
        <v>2760</v>
      </c>
      <c r="AO921" t="s">
        <v>588</v>
      </c>
      <c r="AP921" t="str">
        <f t="shared" si="163"/>
        <v>25009</v>
      </c>
      <c r="AQ921" t="s">
        <v>4593</v>
      </c>
      <c r="AR921" t="str">
        <f t="shared" si="166"/>
        <v>2552490</v>
      </c>
      <c r="AS921" s="1">
        <v>163</v>
      </c>
      <c r="AT921" s="1">
        <v>18</v>
      </c>
      <c r="AV921">
        <v>16.87</v>
      </c>
      <c r="AW921">
        <v>0.48</v>
      </c>
      <c r="AX921">
        <v>16.399999999999999</v>
      </c>
    </row>
    <row r="922" spans="1:50" hidden="1" outlineLevel="1">
      <c r="A922" s="70" t="s">
        <v>3570</v>
      </c>
      <c r="B922" s="11" t="s">
        <v>1442</v>
      </c>
      <c r="C922" s="1">
        <f t="shared" si="157"/>
        <v>863</v>
      </c>
      <c r="D922" s="7">
        <f>IF(N922&gt;0, RANK(N922,(N922:P922,Q922:AE922)),0)</f>
        <v>1</v>
      </c>
      <c r="E922" s="7">
        <f>IF(O922&gt;0,RANK(O922,(N922:P922,Q922:AE922)),0)</f>
        <v>2</v>
      </c>
      <c r="F922" s="7">
        <f t="shared" si="158"/>
        <v>4</v>
      </c>
      <c r="G922" s="1">
        <f t="shared" si="165"/>
        <v>544</v>
      </c>
      <c r="H922" s="2">
        <f t="shared" si="164"/>
        <v>0.63035921205098489</v>
      </c>
      <c r="I922" s="8"/>
      <c r="J922" s="2">
        <f t="shared" si="159"/>
        <v>0.80533024333719583</v>
      </c>
      <c r="K922" s="2">
        <f t="shared" si="160"/>
        <v>0.17497103128621089</v>
      </c>
      <c r="L922" s="2">
        <f t="shared" si="161"/>
        <v>4.6349942062572421E-3</v>
      </c>
      <c r="M922" s="2">
        <f t="shared" si="162"/>
        <v>1.5063731170336042E-2</v>
      </c>
      <c r="N922" s="1">
        <v>695</v>
      </c>
      <c r="O922" s="1">
        <v>151</v>
      </c>
      <c r="P922" s="1">
        <v>4</v>
      </c>
      <c r="Q922" s="1">
        <v>2</v>
      </c>
      <c r="R922" s="1"/>
      <c r="S922" s="1">
        <v>10</v>
      </c>
      <c r="T922" s="1"/>
      <c r="U922" s="1"/>
      <c r="V922" s="1"/>
      <c r="W922" s="1">
        <v>1</v>
      </c>
      <c r="X922" s="1"/>
      <c r="Y922" s="1"/>
      <c r="Z922" s="1"/>
      <c r="AA922" s="1"/>
      <c r="AB922" s="1"/>
      <c r="AG922" t="str">
        <f t="shared" si="167"/>
        <v>Pelham</v>
      </c>
      <c r="AH922" t="s">
        <v>1569</v>
      </c>
      <c r="AI922">
        <v>1</v>
      </c>
      <c r="AJ922" s="7">
        <v>148</v>
      </c>
      <c r="AL922" s="7" t="s">
        <v>5014</v>
      </c>
      <c r="AM922" t="s">
        <v>4670</v>
      </c>
      <c r="AN922" t="s">
        <v>4002</v>
      </c>
      <c r="AO922" t="s">
        <v>589</v>
      </c>
      <c r="AP922" t="str">
        <f t="shared" si="163"/>
        <v>25015</v>
      </c>
      <c r="AQ922" t="s">
        <v>2389</v>
      </c>
      <c r="AR922" t="str">
        <f t="shared" si="166"/>
        <v>2552560</v>
      </c>
      <c r="AS922" s="1">
        <v>1</v>
      </c>
      <c r="AT922" s="1">
        <v>1</v>
      </c>
      <c r="AV922">
        <v>26.5</v>
      </c>
      <c r="AW922">
        <v>1.43</v>
      </c>
      <c r="AX922">
        <v>25.07</v>
      </c>
    </row>
    <row r="923" spans="1:50" hidden="1" outlineLevel="1">
      <c r="A923" s="70" t="s">
        <v>3571</v>
      </c>
      <c r="B923" s="11" t="s">
        <v>1442</v>
      </c>
      <c r="C923" s="1">
        <f t="shared" si="157"/>
        <v>8966</v>
      </c>
      <c r="D923" s="7">
        <f>IF(N923&gt;0, RANK(N923,(N923:P923,Q923:AE923)),0)</f>
        <v>1</v>
      </c>
      <c r="E923" s="7">
        <f>IF(O923&gt;0,RANK(O923,(N923:P923,Q923:AE923)),0)</f>
        <v>2</v>
      </c>
      <c r="F923" s="7">
        <f t="shared" si="158"/>
        <v>4</v>
      </c>
      <c r="G923" s="1">
        <f t="shared" si="165"/>
        <v>405</v>
      </c>
      <c r="H923" s="2">
        <f t="shared" si="164"/>
        <v>4.5170644657595363E-2</v>
      </c>
      <c r="I923" s="8"/>
      <c r="J923" s="2">
        <f t="shared" si="159"/>
        <v>0.51773366049520408</v>
      </c>
      <c r="K923" s="2">
        <f t="shared" si="160"/>
        <v>0.47256301583760874</v>
      </c>
      <c r="L923" s="2">
        <f t="shared" si="161"/>
        <v>1.7845192951148785E-3</v>
      </c>
      <c r="M923" s="2">
        <f t="shared" si="162"/>
        <v>7.9188043720723016E-3</v>
      </c>
      <c r="N923" s="1">
        <v>4642</v>
      </c>
      <c r="O923" s="1">
        <v>4237</v>
      </c>
      <c r="P923" s="1">
        <v>16</v>
      </c>
      <c r="Q923" s="1">
        <v>46</v>
      </c>
      <c r="R923" s="1"/>
      <c r="S923" s="1">
        <v>15</v>
      </c>
      <c r="T923" s="1"/>
      <c r="U923" s="1"/>
      <c r="V923" s="1"/>
      <c r="W923" s="1">
        <v>10</v>
      </c>
      <c r="X923" s="1"/>
      <c r="Y923" s="1"/>
      <c r="Z923" s="1"/>
      <c r="AA923" s="1"/>
      <c r="AB923" s="1"/>
      <c r="AG923" t="str">
        <f t="shared" si="167"/>
        <v>Pembroke</v>
      </c>
      <c r="AH923" t="s">
        <v>4072</v>
      </c>
      <c r="AI923">
        <v>10</v>
      </c>
      <c r="AJ923" s="7">
        <v>275</v>
      </c>
      <c r="AL923" s="7" t="s">
        <v>5014</v>
      </c>
      <c r="AM923" t="s">
        <v>4351</v>
      </c>
      <c r="AN923" t="s">
        <v>4202</v>
      </c>
      <c r="AO923" t="s">
        <v>1860</v>
      </c>
      <c r="AP923" t="str">
        <f t="shared" si="163"/>
        <v>25023</v>
      </c>
      <c r="AQ923" t="s">
        <v>2389</v>
      </c>
      <c r="AR923" t="str">
        <f t="shared" si="166"/>
        <v>2552630</v>
      </c>
      <c r="AS923" s="1">
        <v>19</v>
      </c>
      <c r="AT923" s="1">
        <v>5</v>
      </c>
      <c r="AV923">
        <v>23.47</v>
      </c>
      <c r="AW923">
        <v>1.63</v>
      </c>
      <c r="AX923">
        <v>21.84</v>
      </c>
    </row>
    <row r="924" spans="1:50" hidden="1" outlineLevel="1">
      <c r="A924" s="70" t="s">
        <v>1906</v>
      </c>
      <c r="B924" s="11" t="s">
        <v>1442</v>
      </c>
      <c r="C924" s="1">
        <f t="shared" si="157"/>
        <v>5904</v>
      </c>
      <c r="D924" s="7">
        <f>IF(N924&gt;0, RANK(N924,(N924:P924,Q924:AE924)),0)</f>
        <v>2</v>
      </c>
      <c r="E924" s="7">
        <f>IF(O924&gt;0,RANK(O924,(N924:P924,Q924:AE924)),0)</f>
        <v>1</v>
      </c>
      <c r="F924" s="7">
        <f t="shared" si="158"/>
        <v>6</v>
      </c>
      <c r="G924" s="1">
        <f t="shared" si="165"/>
        <v>44</v>
      </c>
      <c r="H924" s="2">
        <f t="shared" si="164"/>
        <v>7.4525745257452572E-3</v>
      </c>
      <c r="I924" s="8"/>
      <c r="J924" s="2">
        <f t="shared" si="159"/>
        <v>0.48899051490514905</v>
      </c>
      <c r="K924" s="2">
        <f t="shared" si="160"/>
        <v>0.49644308943089432</v>
      </c>
      <c r="L924" s="2">
        <f t="shared" si="161"/>
        <v>1.8631436314363143E-3</v>
      </c>
      <c r="M924" s="2">
        <f t="shared" si="162"/>
        <v>1.2703252032520363E-2</v>
      </c>
      <c r="N924" s="1">
        <v>2887</v>
      </c>
      <c r="O924" s="1">
        <v>2931</v>
      </c>
      <c r="P924" s="1">
        <v>11</v>
      </c>
      <c r="Q924" s="1">
        <v>40</v>
      </c>
      <c r="R924" s="1"/>
      <c r="S924" s="1">
        <v>21</v>
      </c>
      <c r="T924" s="1"/>
      <c r="U924" s="1"/>
      <c r="V924" s="1"/>
      <c r="W924" s="1">
        <v>14</v>
      </c>
      <c r="X924" s="1"/>
      <c r="Y924" s="1"/>
      <c r="Z924" s="1"/>
      <c r="AA924" s="1"/>
      <c r="AB924" s="1"/>
      <c r="AG924" t="str">
        <f t="shared" si="167"/>
        <v>Pepperell</v>
      </c>
      <c r="AH924" t="s">
        <v>4409</v>
      </c>
      <c r="AI924">
        <v>1</v>
      </c>
      <c r="AJ924" s="7">
        <v>34</v>
      </c>
      <c r="AL924" s="7" t="s">
        <v>5014</v>
      </c>
      <c r="AM924" t="s">
        <v>4671</v>
      </c>
      <c r="AN924" t="s">
        <v>4677</v>
      </c>
      <c r="AO924" t="s">
        <v>577</v>
      </c>
      <c r="AP924" t="str">
        <f t="shared" si="163"/>
        <v>25017</v>
      </c>
      <c r="AQ924" t="s">
        <v>2389</v>
      </c>
      <c r="AR924" t="str">
        <f t="shared" si="166"/>
        <v>2552805</v>
      </c>
      <c r="AS924" s="1">
        <v>13</v>
      </c>
      <c r="AT924" s="1">
        <v>3</v>
      </c>
      <c r="AV924">
        <v>23.17</v>
      </c>
      <c r="AW924">
        <v>0.61</v>
      </c>
      <c r="AX924">
        <v>22.56</v>
      </c>
    </row>
    <row r="925" spans="1:50" hidden="1" outlineLevel="1">
      <c r="A925" s="70" t="s">
        <v>187</v>
      </c>
      <c r="B925" s="11" t="s">
        <v>1442</v>
      </c>
      <c r="C925" s="1">
        <f t="shared" si="157"/>
        <v>404</v>
      </c>
      <c r="D925" s="7">
        <f>IF(N925&gt;0, RANK(N925,(N925:P925,Q925:AE925)),0)</f>
        <v>1</v>
      </c>
      <c r="E925" s="7">
        <f>IF(O925&gt;0,RANK(O925,(N925:P925,Q925:AE925)),0)</f>
        <v>2</v>
      </c>
      <c r="F925" s="7">
        <f t="shared" si="158"/>
        <v>0</v>
      </c>
      <c r="G925" s="1">
        <f t="shared" si="165"/>
        <v>104</v>
      </c>
      <c r="H925" s="2">
        <f t="shared" si="164"/>
        <v>0.25742574257425743</v>
      </c>
      <c r="I925" s="8"/>
      <c r="J925" s="2">
        <f t="shared" si="159"/>
        <v>0.62376237623762376</v>
      </c>
      <c r="K925" s="2">
        <f t="shared" si="160"/>
        <v>0.36633663366336633</v>
      </c>
      <c r="L925" s="2">
        <f t="shared" si="161"/>
        <v>0</v>
      </c>
      <c r="M925" s="2">
        <f t="shared" si="162"/>
        <v>9.9009900990099098E-3</v>
      </c>
      <c r="N925" s="1">
        <v>252</v>
      </c>
      <c r="O925" s="1">
        <v>148</v>
      </c>
      <c r="P925" s="1">
        <v>0</v>
      </c>
      <c r="Q925" s="1">
        <v>3</v>
      </c>
      <c r="R925" s="1"/>
      <c r="S925" s="1">
        <v>1</v>
      </c>
      <c r="T925" s="1"/>
      <c r="U925" s="1"/>
      <c r="V925" s="1"/>
      <c r="W925" s="1">
        <v>0</v>
      </c>
      <c r="X925" s="1"/>
      <c r="Y925" s="1"/>
      <c r="Z925" s="1"/>
      <c r="AA925" s="1"/>
      <c r="AB925" s="1"/>
      <c r="AG925" t="str">
        <f t="shared" si="167"/>
        <v>Peru</v>
      </c>
      <c r="AH925" t="s">
        <v>3888</v>
      </c>
      <c r="AI925">
        <v>1</v>
      </c>
      <c r="AJ925" s="7">
        <v>122</v>
      </c>
      <c r="AL925" s="7" t="s">
        <v>5014</v>
      </c>
      <c r="AM925" t="s">
        <v>3989</v>
      </c>
      <c r="AN925" t="s">
        <v>4533</v>
      </c>
      <c r="AO925" t="s">
        <v>578</v>
      </c>
      <c r="AP925" t="str">
        <f t="shared" si="163"/>
        <v>25003</v>
      </c>
      <c r="AQ925" t="s">
        <v>2389</v>
      </c>
      <c r="AR925" t="str">
        <f t="shared" si="166"/>
        <v>2553050</v>
      </c>
      <c r="AS925" s="1">
        <v>2</v>
      </c>
      <c r="AT925" s="1">
        <v>1</v>
      </c>
      <c r="AV925">
        <v>26.03</v>
      </c>
      <c r="AW925">
        <v>0.1</v>
      </c>
      <c r="AX925">
        <v>25.93</v>
      </c>
    </row>
    <row r="926" spans="1:50" hidden="1" outlineLevel="1">
      <c r="A926" s="70" t="s">
        <v>2181</v>
      </c>
      <c r="B926" s="11" t="s">
        <v>1442</v>
      </c>
      <c r="C926" s="1">
        <f t="shared" si="157"/>
        <v>790</v>
      </c>
      <c r="D926" s="7">
        <f>IF(N926&gt;0, RANK(N926,(N926:P926,Q926:AE926)),0)</f>
        <v>1</v>
      </c>
      <c r="E926" s="7">
        <f>IF(O926&gt;0,RANK(O926,(N926:P926,Q926:AE926)),0)</f>
        <v>2</v>
      </c>
      <c r="F926" s="7">
        <f t="shared" si="158"/>
        <v>6</v>
      </c>
      <c r="G926" s="1">
        <f t="shared" si="165"/>
        <v>103</v>
      </c>
      <c r="H926" s="2">
        <f t="shared" si="164"/>
        <v>0.13037974683544304</v>
      </c>
      <c r="I926" s="8"/>
      <c r="J926" s="2">
        <f t="shared" si="159"/>
        <v>0.55569620253164553</v>
      </c>
      <c r="K926" s="2">
        <f t="shared" si="160"/>
        <v>0.42531645569620252</v>
      </c>
      <c r="L926" s="2">
        <f t="shared" si="161"/>
        <v>1.2658227848101266E-3</v>
      </c>
      <c r="M926" s="2">
        <f t="shared" si="162"/>
        <v>1.7721518987341818E-2</v>
      </c>
      <c r="N926" s="1">
        <v>439</v>
      </c>
      <c r="O926" s="1">
        <v>336</v>
      </c>
      <c r="P926" s="1">
        <v>1</v>
      </c>
      <c r="Q926" s="1">
        <v>6</v>
      </c>
      <c r="R926" s="1"/>
      <c r="S926" s="1">
        <v>6</v>
      </c>
      <c r="T926" s="1"/>
      <c r="U926" s="1"/>
      <c r="V926" s="1"/>
      <c r="W926" s="1">
        <v>2</v>
      </c>
      <c r="X926" s="1"/>
      <c r="Y926" s="1"/>
      <c r="Z926" s="1"/>
      <c r="AA926" s="1"/>
      <c r="AB926" s="1"/>
      <c r="AG926" t="str">
        <f t="shared" si="167"/>
        <v>Petersham</v>
      </c>
      <c r="AH926" s="11" t="s">
        <v>3600</v>
      </c>
      <c r="AI926" s="11">
        <v>1</v>
      </c>
      <c r="AJ926" s="7">
        <v>93</v>
      </c>
      <c r="AL926" s="7" t="s">
        <v>5014</v>
      </c>
      <c r="AM926" t="s">
        <v>3950</v>
      </c>
      <c r="AN926" t="s">
        <v>579</v>
      </c>
      <c r="AO926" t="s">
        <v>580</v>
      </c>
      <c r="AP926" t="str">
        <f t="shared" si="163"/>
        <v>25027</v>
      </c>
      <c r="AQ926" t="s">
        <v>2389</v>
      </c>
      <c r="AR926" t="str">
        <f t="shared" si="166"/>
        <v>2553120</v>
      </c>
      <c r="AS926" s="1">
        <v>3</v>
      </c>
      <c r="AT926" s="1">
        <v>1</v>
      </c>
      <c r="AV926">
        <v>68.3</v>
      </c>
      <c r="AW926">
        <v>14.07</v>
      </c>
      <c r="AX926">
        <v>54.24</v>
      </c>
    </row>
    <row r="927" spans="1:50" hidden="1" outlineLevel="1">
      <c r="A927" s="70" t="s">
        <v>2212</v>
      </c>
      <c r="B927" s="11" t="s">
        <v>1442</v>
      </c>
      <c r="C927" s="1">
        <f t="shared" si="157"/>
        <v>830</v>
      </c>
      <c r="D927" s="7">
        <f>IF(N927&gt;0, RANK(N927,(N927:P927,Q927:AE927)),0)</f>
        <v>2</v>
      </c>
      <c r="E927" s="7">
        <f>IF(O927&gt;0,RANK(O927,(N927:P927,Q927:AE927)),0)</f>
        <v>1</v>
      </c>
      <c r="F927" s="7">
        <f t="shared" si="158"/>
        <v>3</v>
      </c>
      <c r="G927" s="1">
        <f t="shared" si="165"/>
        <v>31</v>
      </c>
      <c r="H927" s="2">
        <f t="shared" si="164"/>
        <v>3.7349397590361447E-2</v>
      </c>
      <c r="I927" s="8"/>
      <c r="J927" s="2">
        <f t="shared" si="159"/>
        <v>0.47710843373493977</v>
      </c>
      <c r="K927" s="2">
        <f t="shared" si="160"/>
        <v>0.51445783132530121</v>
      </c>
      <c r="L927" s="2">
        <f t="shared" si="161"/>
        <v>2.4096385542168677E-3</v>
      </c>
      <c r="M927" s="2">
        <f t="shared" si="162"/>
        <v>6.0240963855420961E-3</v>
      </c>
      <c r="N927" s="1">
        <v>396</v>
      </c>
      <c r="O927" s="1">
        <v>427</v>
      </c>
      <c r="P927" s="1">
        <v>2</v>
      </c>
      <c r="Q927" s="1">
        <v>2</v>
      </c>
      <c r="R927" s="1"/>
      <c r="S927" s="1">
        <v>2</v>
      </c>
      <c r="T927" s="1"/>
      <c r="U927" s="1"/>
      <c r="V927" s="1"/>
      <c r="W927" s="1">
        <v>1</v>
      </c>
      <c r="X927" s="1"/>
      <c r="Y927" s="1"/>
      <c r="Z927" s="1"/>
      <c r="AA927" s="1"/>
      <c r="AB927" s="1"/>
      <c r="AG927" t="str">
        <f t="shared" si="167"/>
        <v>Phillipston</v>
      </c>
      <c r="AH927" s="11" t="s">
        <v>3600</v>
      </c>
      <c r="AI927" s="11">
        <v>1</v>
      </c>
      <c r="AJ927" s="7">
        <v>68</v>
      </c>
      <c r="AL927" s="7" t="s">
        <v>5014</v>
      </c>
      <c r="AM927" t="s">
        <v>3950</v>
      </c>
      <c r="AN927" t="s">
        <v>4962</v>
      </c>
      <c r="AO927" t="s">
        <v>902</v>
      </c>
      <c r="AP927" t="str">
        <f t="shared" si="163"/>
        <v>25027</v>
      </c>
      <c r="AQ927" t="s">
        <v>2389</v>
      </c>
      <c r="AR927" t="str">
        <f t="shared" si="166"/>
        <v>2553225</v>
      </c>
      <c r="AS927" s="1">
        <v>3</v>
      </c>
      <c r="AT927" s="1">
        <v>1</v>
      </c>
      <c r="AV927">
        <v>24.64</v>
      </c>
      <c r="AW927">
        <v>0.38</v>
      </c>
      <c r="AX927">
        <v>24.26</v>
      </c>
    </row>
    <row r="928" spans="1:50" hidden="1" outlineLevel="1">
      <c r="A928" s="70" t="s">
        <v>2124</v>
      </c>
      <c r="B928" s="11" t="s">
        <v>1442</v>
      </c>
      <c r="C928" s="1">
        <f t="shared" si="157"/>
        <v>20444</v>
      </c>
      <c r="D928" s="7">
        <f>IF(N928&gt;0, RANK(N928,(N928:P928,Q928:AE928)),0)</f>
        <v>1</v>
      </c>
      <c r="E928" s="7">
        <f>IF(O928&gt;0,RANK(O928,(N928:P928,Q928:AE928)),0)</f>
        <v>2</v>
      </c>
      <c r="F928" s="7">
        <f t="shared" si="158"/>
        <v>5</v>
      </c>
      <c r="G928" s="1">
        <f t="shared" si="165"/>
        <v>10278</v>
      </c>
      <c r="H928" s="2">
        <f t="shared" si="164"/>
        <v>0.50273918998239087</v>
      </c>
      <c r="I928" s="8"/>
      <c r="J928" s="2">
        <f t="shared" si="159"/>
        <v>0.74686949716298179</v>
      </c>
      <c r="K928" s="2">
        <f t="shared" si="160"/>
        <v>0.24413030718059089</v>
      </c>
      <c r="L928" s="2">
        <f t="shared" si="161"/>
        <v>1.2717667775386421E-3</v>
      </c>
      <c r="M928" s="2">
        <f t="shared" si="162"/>
        <v>7.7284288788886761E-3</v>
      </c>
      <c r="N928" s="1">
        <v>15269</v>
      </c>
      <c r="O928" s="1">
        <v>4991</v>
      </c>
      <c r="P928" s="1">
        <v>26</v>
      </c>
      <c r="Q928" s="1">
        <v>70</v>
      </c>
      <c r="R928" s="1"/>
      <c r="S928" s="1">
        <v>78</v>
      </c>
      <c r="T928" s="1"/>
      <c r="U928" s="1"/>
      <c r="V928" s="1"/>
      <c r="W928" s="1">
        <v>10</v>
      </c>
      <c r="X928" s="1"/>
      <c r="Y928" s="1"/>
      <c r="Z928" s="1"/>
      <c r="AA928" s="1"/>
      <c r="AB928" s="1"/>
      <c r="AG928" t="str">
        <f t="shared" si="167"/>
        <v>Pittsfield</v>
      </c>
      <c r="AH928" t="s">
        <v>3888</v>
      </c>
      <c r="AI928">
        <v>1</v>
      </c>
      <c r="AJ928" s="7">
        <v>113</v>
      </c>
      <c r="AL928" s="7" t="s">
        <v>5014</v>
      </c>
      <c r="AM928" t="s">
        <v>3989</v>
      </c>
      <c r="AN928" t="s">
        <v>4802</v>
      </c>
      <c r="AO928" t="s">
        <v>903</v>
      </c>
      <c r="AP928" t="str">
        <f t="shared" si="163"/>
        <v>25003</v>
      </c>
      <c r="AQ928" t="s">
        <v>4593</v>
      </c>
      <c r="AR928" t="str">
        <f t="shared" si="166"/>
        <v>2553960</v>
      </c>
      <c r="AS928" s="1">
        <v>123</v>
      </c>
      <c r="AT928" s="1">
        <v>14</v>
      </c>
      <c r="AV928">
        <v>42.32</v>
      </c>
      <c r="AW928">
        <v>1.59</v>
      </c>
      <c r="AX928">
        <v>40.729999999999997</v>
      </c>
    </row>
    <row r="929" spans="1:50" hidden="1" outlineLevel="1">
      <c r="A929" s="70" t="s">
        <v>1677</v>
      </c>
      <c r="B929" s="11" t="s">
        <v>1442</v>
      </c>
      <c r="C929" s="1">
        <f t="shared" si="157"/>
        <v>372</v>
      </c>
      <c r="D929" s="7">
        <f>IF(N929&gt;0, RANK(N929,(N929:P929,Q929:AE929)),0)</f>
        <v>1</v>
      </c>
      <c r="E929" s="7">
        <f>IF(O929&gt;0,RANK(O929,(N929:P929,Q929:AE929)),0)</f>
        <v>2</v>
      </c>
      <c r="F929" s="7">
        <f t="shared" si="158"/>
        <v>0</v>
      </c>
      <c r="G929" s="1">
        <f t="shared" si="165"/>
        <v>151</v>
      </c>
      <c r="H929" s="2">
        <f t="shared" si="164"/>
        <v>0.40591397849462363</v>
      </c>
      <c r="I929" s="8"/>
      <c r="J929" s="2">
        <f t="shared" si="159"/>
        <v>0.68817204301075274</v>
      </c>
      <c r="K929" s="2">
        <f t="shared" si="160"/>
        <v>0.28225806451612906</v>
      </c>
      <c r="L929" s="2">
        <f t="shared" si="161"/>
        <v>0</v>
      </c>
      <c r="M929" s="2">
        <f t="shared" si="162"/>
        <v>2.9569892473118198E-2</v>
      </c>
      <c r="N929" s="1">
        <v>256</v>
      </c>
      <c r="O929" s="1">
        <v>105</v>
      </c>
      <c r="P929" s="1">
        <v>0</v>
      </c>
      <c r="Q929" s="1">
        <v>3</v>
      </c>
      <c r="R929" s="1"/>
      <c r="S929" s="1">
        <v>6</v>
      </c>
      <c r="T929" s="1"/>
      <c r="U929" s="1"/>
      <c r="V929" s="1"/>
      <c r="W929" s="1">
        <v>2</v>
      </c>
      <c r="X929" s="1"/>
      <c r="Y929" s="1"/>
      <c r="Z929" s="1"/>
      <c r="AA929" s="1"/>
      <c r="AB929" s="1"/>
      <c r="AG929" t="str">
        <f t="shared" si="167"/>
        <v>Plainfield</v>
      </c>
      <c r="AH929" t="s">
        <v>1569</v>
      </c>
      <c r="AI929">
        <v>1</v>
      </c>
      <c r="AJ929" s="7">
        <v>91</v>
      </c>
      <c r="AL929" s="7" t="s">
        <v>5014</v>
      </c>
      <c r="AM929" t="s">
        <v>4670</v>
      </c>
      <c r="AN929" t="s">
        <v>4262</v>
      </c>
      <c r="AO929" t="s">
        <v>312</v>
      </c>
      <c r="AP929" t="str">
        <f t="shared" si="163"/>
        <v>25015</v>
      </c>
      <c r="AQ929" t="s">
        <v>2389</v>
      </c>
      <c r="AR929" t="str">
        <f t="shared" si="166"/>
        <v>2554030</v>
      </c>
      <c r="AS929" s="1">
        <v>2</v>
      </c>
      <c r="AT929" s="1">
        <v>1</v>
      </c>
      <c r="AV929">
        <v>21.26</v>
      </c>
      <c r="AW929">
        <v>0.21</v>
      </c>
      <c r="AX929">
        <v>21.05</v>
      </c>
    </row>
    <row r="930" spans="1:50" hidden="1" outlineLevel="1">
      <c r="A930" s="70" t="s">
        <v>1447</v>
      </c>
      <c r="B930" s="11" t="s">
        <v>1442</v>
      </c>
      <c r="C930" s="1">
        <f t="shared" si="157"/>
        <v>3967</v>
      </c>
      <c r="D930" s="7">
        <f>IF(N930&gt;0, RANK(N930,(N930:P930,Q930:AE930)),0)</f>
        <v>1</v>
      </c>
      <c r="E930" s="7">
        <f>IF(O930&gt;0,RANK(O930,(N930:P930,Q930:AE930)),0)</f>
        <v>2</v>
      </c>
      <c r="F930" s="7">
        <f t="shared" si="158"/>
        <v>5</v>
      </c>
      <c r="G930" s="1">
        <f t="shared" si="165"/>
        <v>119</v>
      </c>
      <c r="H930" s="2">
        <f t="shared" si="164"/>
        <v>2.9997479203428282E-2</v>
      </c>
      <c r="I930" s="8"/>
      <c r="J930" s="2">
        <f t="shared" si="159"/>
        <v>0.50844466851525083</v>
      </c>
      <c r="K930" s="2">
        <f t="shared" si="160"/>
        <v>0.47844718931182256</v>
      </c>
      <c r="L930" s="2">
        <f t="shared" si="161"/>
        <v>3.2770355432316612E-3</v>
      </c>
      <c r="M930" s="2">
        <f t="shared" si="162"/>
        <v>9.8311066296949447E-3</v>
      </c>
      <c r="N930" s="1">
        <v>2017</v>
      </c>
      <c r="O930" s="1">
        <v>1898</v>
      </c>
      <c r="P930" s="1">
        <v>13</v>
      </c>
      <c r="Q930" s="1">
        <v>20</v>
      </c>
      <c r="R930" s="1"/>
      <c r="S930" s="1">
        <v>14</v>
      </c>
      <c r="T930" s="1"/>
      <c r="U930" s="1"/>
      <c r="V930" s="1"/>
      <c r="W930" s="1">
        <v>5</v>
      </c>
      <c r="X930" s="1"/>
      <c r="Y930" s="1"/>
      <c r="Z930" s="1"/>
      <c r="AA930" s="1"/>
      <c r="AB930" s="1"/>
      <c r="AG930" t="str">
        <f t="shared" si="167"/>
        <v>Plainville</v>
      </c>
      <c r="AH930" t="s">
        <v>2481</v>
      </c>
      <c r="AI930">
        <v>3</v>
      </c>
      <c r="AJ930" s="7">
        <v>301</v>
      </c>
      <c r="AL930" s="7" t="s">
        <v>5014</v>
      </c>
      <c r="AM930" t="s">
        <v>4350</v>
      </c>
      <c r="AN930" t="s">
        <v>4202</v>
      </c>
      <c r="AO930" t="s">
        <v>313</v>
      </c>
      <c r="AP930" t="str">
        <f t="shared" si="163"/>
        <v>25021</v>
      </c>
      <c r="AQ930" t="s">
        <v>2389</v>
      </c>
      <c r="AR930" t="str">
        <f t="shared" si="166"/>
        <v>2554100</v>
      </c>
      <c r="AS930" s="1">
        <v>15</v>
      </c>
      <c r="AT930" s="1">
        <v>2</v>
      </c>
      <c r="AV930">
        <v>11.55</v>
      </c>
      <c r="AW930">
        <v>0.49</v>
      </c>
      <c r="AX930">
        <v>11.06</v>
      </c>
    </row>
    <row r="931" spans="1:50" hidden="1" outlineLevel="1">
      <c r="A931" s="70" t="s">
        <v>4072</v>
      </c>
      <c r="B931" s="11" t="s">
        <v>1442</v>
      </c>
      <c r="C931" s="1">
        <f t="shared" si="157"/>
        <v>26354</v>
      </c>
      <c r="D931" s="7">
        <f>IF(N931&gt;0, RANK(N931,(N931:P931,Q931:AE931)),0)</f>
        <v>1</v>
      </c>
      <c r="E931" s="7">
        <f>IF(O931&gt;0,RANK(O931,(N931:P931,Q931:AE931)),0)</f>
        <v>2</v>
      </c>
      <c r="F931" s="7">
        <f t="shared" si="158"/>
        <v>5</v>
      </c>
      <c r="G931" s="1">
        <f t="shared" si="165"/>
        <v>2306</v>
      </c>
      <c r="H931" s="2">
        <f t="shared" si="164"/>
        <v>8.7500948622599981E-2</v>
      </c>
      <c r="I931" s="8"/>
      <c r="J931" s="2">
        <f t="shared" si="159"/>
        <v>0.53874174698338018</v>
      </c>
      <c r="K931" s="2">
        <f t="shared" si="160"/>
        <v>0.45124079836078013</v>
      </c>
      <c r="L931" s="2">
        <f t="shared" si="161"/>
        <v>1.897245199969644E-3</v>
      </c>
      <c r="M931" s="2">
        <f t="shared" si="162"/>
        <v>8.1202094558700533E-3</v>
      </c>
      <c r="N931" s="1">
        <v>14198</v>
      </c>
      <c r="O931" s="1">
        <v>11892</v>
      </c>
      <c r="P931" s="1">
        <v>50</v>
      </c>
      <c r="Q931" s="1">
        <v>102</v>
      </c>
      <c r="R931" s="1"/>
      <c r="S931" s="1">
        <v>68</v>
      </c>
      <c r="T931" s="1"/>
      <c r="U931" s="1"/>
      <c r="V931" s="1"/>
      <c r="W931" s="1">
        <v>44</v>
      </c>
      <c r="X931" s="1"/>
      <c r="Y931" s="1"/>
      <c r="Z931" s="1"/>
      <c r="AA931" s="1"/>
      <c r="AB931" s="1"/>
      <c r="AG931" t="str">
        <f t="shared" si="167"/>
        <v>Plymouth</v>
      </c>
      <c r="AH931" t="s">
        <v>4072</v>
      </c>
      <c r="AI931">
        <v>10</v>
      </c>
      <c r="AJ931" s="7">
        <v>311</v>
      </c>
      <c r="AL931" s="7" t="s">
        <v>5014</v>
      </c>
      <c r="AM931" t="s">
        <v>4351</v>
      </c>
      <c r="AN931" t="s">
        <v>4266</v>
      </c>
      <c r="AO931" t="s">
        <v>314</v>
      </c>
      <c r="AP931" t="str">
        <f t="shared" si="163"/>
        <v>25023</v>
      </c>
      <c r="AQ931" t="s">
        <v>2389</v>
      </c>
      <c r="AR931" t="str">
        <f t="shared" si="166"/>
        <v>2554310</v>
      </c>
      <c r="AS931" s="1">
        <v>56</v>
      </c>
      <c r="AT931" s="1">
        <v>14</v>
      </c>
      <c r="AV931">
        <v>133.97999999999999</v>
      </c>
      <c r="AW931">
        <v>37.520000000000003</v>
      </c>
      <c r="AX931">
        <v>96.46</v>
      </c>
    </row>
    <row r="932" spans="1:50" hidden="1" outlineLevel="1">
      <c r="A932" s="70" t="s">
        <v>1813</v>
      </c>
      <c r="B932" s="11" t="s">
        <v>1442</v>
      </c>
      <c r="C932" s="1">
        <f t="shared" si="157"/>
        <v>1644</v>
      </c>
      <c r="D932" s="7">
        <f>IF(N932&gt;0, RANK(N932,(N932:P932,Q932:AE932)),0)</f>
        <v>2</v>
      </c>
      <c r="E932" s="7">
        <f>IF(O932&gt;0,RANK(O932,(N932:P932,Q932:AE932)),0)</f>
        <v>1</v>
      </c>
      <c r="F932" s="7">
        <f t="shared" si="158"/>
        <v>4</v>
      </c>
      <c r="G932" s="1">
        <f t="shared" si="165"/>
        <v>22</v>
      </c>
      <c r="H932" s="2">
        <f t="shared" si="164"/>
        <v>1.3381995133819951E-2</v>
      </c>
      <c r="I932" s="8"/>
      <c r="J932" s="2">
        <f t="shared" si="159"/>
        <v>0.48722627737226276</v>
      </c>
      <c r="K932" s="2">
        <f t="shared" si="160"/>
        <v>0.50060827250608275</v>
      </c>
      <c r="L932" s="2">
        <f t="shared" si="161"/>
        <v>2.4330900243309003E-3</v>
      </c>
      <c r="M932" s="2">
        <f t="shared" si="162"/>
        <v>9.7323600973235856E-3</v>
      </c>
      <c r="N932" s="1">
        <v>801</v>
      </c>
      <c r="O932" s="1">
        <v>823</v>
      </c>
      <c r="P932" s="1">
        <v>4</v>
      </c>
      <c r="Q932" s="1">
        <v>14</v>
      </c>
      <c r="R932" s="1"/>
      <c r="S932" s="1">
        <v>2</v>
      </c>
      <c r="T932" s="1"/>
      <c r="U932" s="1"/>
      <c r="V932" s="1"/>
      <c r="W932" s="1">
        <v>0</v>
      </c>
      <c r="X932" s="1"/>
      <c r="Y932" s="1"/>
      <c r="Z932" s="1"/>
      <c r="AA932" s="1"/>
      <c r="AB932" s="1"/>
      <c r="AG932" t="str">
        <f t="shared" si="167"/>
        <v>Plympton</v>
      </c>
      <c r="AH932" t="s">
        <v>4072</v>
      </c>
      <c r="AI932">
        <v>10</v>
      </c>
      <c r="AJ932" s="7">
        <v>305</v>
      </c>
      <c r="AL932" s="7" t="s">
        <v>5014</v>
      </c>
      <c r="AM932" t="s">
        <v>4351</v>
      </c>
      <c r="AN932" t="s">
        <v>4533</v>
      </c>
      <c r="AO932" t="s">
        <v>310</v>
      </c>
      <c r="AP932" t="str">
        <f t="shared" si="163"/>
        <v>25023</v>
      </c>
      <c r="AQ932" t="s">
        <v>2389</v>
      </c>
      <c r="AR932" t="str">
        <f t="shared" si="166"/>
        <v>2554415</v>
      </c>
      <c r="AS932" s="1">
        <v>4</v>
      </c>
      <c r="AT932" s="1">
        <v>1</v>
      </c>
      <c r="AV932">
        <v>15.14</v>
      </c>
      <c r="AW932">
        <v>0.35</v>
      </c>
      <c r="AX932">
        <v>14.79</v>
      </c>
    </row>
    <row r="933" spans="1:50" hidden="1" outlineLevel="1">
      <c r="A933" s="70" t="s">
        <v>1814</v>
      </c>
      <c r="B933" s="11" t="s">
        <v>1442</v>
      </c>
      <c r="C933" s="1">
        <f t="shared" si="157"/>
        <v>2150</v>
      </c>
      <c r="D933" s="7">
        <f>IF(N933&gt;0, RANK(N933,(N933:P933,Q933:AE933)),0)</f>
        <v>1</v>
      </c>
      <c r="E933" s="7">
        <f>IF(O933&gt;0,RANK(O933,(N933:P933,Q933:AE933)),0)</f>
        <v>2</v>
      </c>
      <c r="F933" s="7">
        <f t="shared" si="158"/>
        <v>6</v>
      </c>
      <c r="G933" s="1">
        <f t="shared" si="165"/>
        <v>94</v>
      </c>
      <c r="H933" s="2">
        <f t="shared" si="164"/>
        <v>4.3720930232558138E-2</v>
      </c>
      <c r="I933" s="8"/>
      <c r="J933" s="2">
        <f t="shared" si="159"/>
        <v>0.51441860465116274</v>
      </c>
      <c r="K933" s="2">
        <f t="shared" si="160"/>
        <v>0.47069767441860466</v>
      </c>
      <c r="L933" s="2">
        <f t="shared" si="161"/>
        <v>2.3255813953488372E-3</v>
      </c>
      <c r="M933" s="2">
        <f t="shared" si="162"/>
        <v>1.2558139534883765E-2</v>
      </c>
      <c r="N933" s="1">
        <v>1106</v>
      </c>
      <c r="O933" s="1">
        <v>1012</v>
      </c>
      <c r="P933" s="1">
        <v>5</v>
      </c>
      <c r="Q933" s="1">
        <v>11</v>
      </c>
      <c r="R933" s="1"/>
      <c r="S933" s="1">
        <v>7</v>
      </c>
      <c r="T933" s="1"/>
      <c r="U933" s="1"/>
      <c r="V933" s="1"/>
      <c r="W933" s="1">
        <v>9</v>
      </c>
      <c r="X933" s="1"/>
      <c r="Y933" s="1"/>
      <c r="Z933" s="1"/>
      <c r="AA933" s="1"/>
      <c r="AB933" s="1"/>
      <c r="AG933" t="str">
        <f t="shared" si="167"/>
        <v>Princeton</v>
      </c>
      <c r="AH933" s="11" t="s">
        <v>3600</v>
      </c>
      <c r="AI933" s="11">
        <v>3</v>
      </c>
      <c r="AJ933" s="7">
        <v>106</v>
      </c>
      <c r="AL933" s="7" t="s">
        <v>5014</v>
      </c>
      <c r="AM933" t="s">
        <v>3950</v>
      </c>
      <c r="AN933" t="s">
        <v>311</v>
      </c>
      <c r="AO933" t="s">
        <v>280</v>
      </c>
      <c r="AP933" t="str">
        <f t="shared" si="163"/>
        <v>25027</v>
      </c>
      <c r="AQ933" t="s">
        <v>2389</v>
      </c>
      <c r="AR933" t="str">
        <f t="shared" si="166"/>
        <v>2555395</v>
      </c>
      <c r="AS933" s="1">
        <v>14</v>
      </c>
      <c r="AT933" s="1">
        <v>1</v>
      </c>
      <c r="AV933">
        <v>35.840000000000003</v>
      </c>
      <c r="AW933">
        <v>0.4</v>
      </c>
      <c r="AX933">
        <v>35.44</v>
      </c>
    </row>
    <row r="934" spans="1:50" hidden="1" outlineLevel="1">
      <c r="A934" s="70" t="s">
        <v>2227</v>
      </c>
      <c r="B934" s="11" t="s">
        <v>1442</v>
      </c>
      <c r="C934" s="1">
        <f t="shared" si="157"/>
        <v>2462</v>
      </c>
      <c r="D934" s="7">
        <f>IF(N934&gt;0, RANK(N934,(N934:P934,Q934:AE934)),0)</f>
        <v>1</v>
      </c>
      <c r="E934" s="7">
        <f>IF(O934&gt;0,RANK(O934,(N934:P934,Q934:AE934)),0)</f>
        <v>2</v>
      </c>
      <c r="F934" s="7">
        <f t="shared" si="158"/>
        <v>0</v>
      </c>
      <c r="G934" s="1">
        <f t="shared" si="165"/>
        <v>1867</v>
      </c>
      <c r="H934" s="2">
        <f t="shared" si="164"/>
        <v>0.7583265637692933</v>
      </c>
      <c r="I934" s="8"/>
      <c r="J934" s="2">
        <f t="shared" si="159"/>
        <v>0.87367993501218522</v>
      </c>
      <c r="K934" s="2">
        <f t="shared" si="160"/>
        <v>0.11535337124289195</v>
      </c>
      <c r="L934" s="2">
        <f t="shared" si="161"/>
        <v>0</v>
      </c>
      <c r="M934" s="2">
        <f t="shared" si="162"/>
        <v>1.0966693744922831E-2</v>
      </c>
      <c r="N934" s="1">
        <v>2151</v>
      </c>
      <c r="O934" s="1">
        <v>284</v>
      </c>
      <c r="P934" s="1">
        <v>0</v>
      </c>
      <c r="Q934" s="1">
        <v>9</v>
      </c>
      <c r="R934" s="1"/>
      <c r="S934" s="1">
        <v>16</v>
      </c>
      <c r="T934" s="1"/>
      <c r="U934" s="1"/>
      <c r="V934" s="1"/>
      <c r="W934" s="1">
        <v>2</v>
      </c>
      <c r="X934" s="1"/>
      <c r="Y934" s="1"/>
      <c r="Z934" s="1"/>
      <c r="AA934" s="1"/>
      <c r="AB934" s="1"/>
      <c r="AG934" t="str">
        <f t="shared" si="167"/>
        <v>Provincetown</v>
      </c>
      <c r="AH934" t="s">
        <v>2918</v>
      </c>
      <c r="AI934">
        <v>10</v>
      </c>
      <c r="AJ934" s="7">
        <v>293</v>
      </c>
      <c r="AL934" s="7" t="s">
        <v>5014</v>
      </c>
      <c r="AM934" t="s">
        <v>3988</v>
      </c>
      <c r="AN934" t="s">
        <v>4019</v>
      </c>
      <c r="AO934" t="s">
        <v>281</v>
      </c>
      <c r="AP934" t="str">
        <f t="shared" si="163"/>
        <v>25001</v>
      </c>
      <c r="AQ934" t="s">
        <v>2389</v>
      </c>
      <c r="AR934" t="str">
        <f t="shared" si="166"/>
        <v>2555500</v>
      </c>
      <c r="AS934" s="1">
        <v>15</v>
      </c>
      <c r="AT934" s="1">
        <v>1</v>
      </c>
      <c r="AV934">
        <v>17.47</v>
      </c>
      <c r="AW934">
        <v>7.81</v>
      </c>
      <c r="AX934">
        <v>9.66</v>
      </c>
    </row>
    <row r="935" spans="1:50" hidden="1" outlineLevel="1">
      <c r="A935" s="70" t="s">
        <v>3551</v>
      </c>
      <c r="B935" s="11" t="s">
        <v>1442</v>
      </c>
      <c r="C935" s="1">
        <f t="shared" si="157"/>
        <v>37999</v>
      </c>
      <c r="D935" s="7">
        <f>IF(N935&gt;0, RANK(N935,(N935:P935,Q935:AE935)),0)</f>
        <v>1</v>
      </c>
      <c r="E935" s="7">
        <f>IF(O935&gt;0,RANK(O935,(N935:P935,Q935:AE935)),0)</f>
        <v>2</v>
      </c>
      <c r="F935" s="7">
        <f t="shared" si="158"/>
        <v>5</v>
      </c>
      <c r="G935" s="1">
        <f t="shared" si="165"/>
        <v>10800</v>
      </c>
      <c r="H935" s="2">
        <f t="shared" si="164"/>
        <v>0.28421800573699307</v>
      </c>
      <c r="I935" s="8"/>
      <c r="J935" s="2">
        <f t="shared" si="159"/>
        <v>0.63614831969262353</v>
      </c>
      <c r="K935" s="2">
        <f t="shared" si="160"/>
        <v>0.3519303139556304</v>
      </c>
      <c r="L935" s="2">
        <f t="shared" si="161"/>
        <v>2.5263822732177164E-3</v>
      </c>
      <c r="M935" s="2">
        <f t="shared" si="162"/>
        <v>9.3949840785283491E-3</v>
      </c>
      <c r="N935" s="1">
        <v>24173</v>
      </c>
      <c r="O935" s="1">
        <v>13373</v>
      </c>
      <c r="P935" s="1">
        <v>96</v>
      </c>
      <c r="Q935" s="1">
        <v>170</v>
      </c>
      <c r="R935" s="1"/>
      <c r="S935" s="1">
        <v>97</v>
      </c>
      <c r="T935" s="1"/>
      <c r="U935" s="1"/>
      <c r="V935" s="1"/>
      <c r="W935" s="1">
        <v>90</v>
      </c>
      <c r="X935" s="1"/>
      <c r="Y935" s="1"/>
      <c r="Z935" s="1"/>
      <c r="AA935" s="1"/>
      <c r="AB935" s="1"/>
      <c r="AG935" t="str">
        <f t="shared" si="167"/>
        <v>Quincy</v>
      </c>
      <c r="AH935" t="s">
        <v>2481</v>
      </c>
      <c r="AI935">
        <v>10</v>
      </c>
      <c r="AJ935" s="7">
        <v>193</v>
      </c>
      <c r="AL935" s="7" t="s">
        <v>5014</v>
      </c>
      <c r="AM935" t="s">
        <v>4350</v>
      </c>
      <c r="AN935" t="s">
        <v>4266</v>
      </c>
      <c r="AO935" t="s">
        <v>1307</v>
      </c>
      <c r="AP935" t="str">
        <f t="shared" si="163"/>
        <v>25021</v>
      </c>
      <c r="AQ935" t="s">
        <v>4593</v>
      </c>
      <c r="AR935" t="str">
        <f t="shared" si="166"/>
        <v>2555745</v>
      </c>
      <c r="AS935" s="1">
        <v>183</v>
      </c>
      <c r="AT935" s="1">
        <v>30</v>
      </c>
      <c r="AV935">
        <v>26.89</v>
      </c>
      <c r="AW935">
        <v>10.11</v>
      </c>
      <c r="AX935">
        <v>16.78</v>
      </c>
    </row>
    <row r="936" spans="1:50" hidden="1" outlineLevel="1">
      <c r="A936" s="70" t="s">
        <v>2734</v>
      </c>
      <c r="B936" s="11" t="s">
        <v>1442</v>
      </c>
      <c r="C936" s="1">
        <f t="shared" si="157"/>
        <v>13460</v>
      </c>
      <c r="D936" s="7">
        <f>IF(N936&gt;0, RANK(N936,(N936:P936,Q936:AE936)),0)</f>
        <v>1</v>
      </c>
      <c r="E936" s="7">
        <f>IF(O936&gt;0,RANK(O936,(N936:P936,Q936:AE936)),0)</f>
        <v>2</v>
      </c>
      <c r="F936" s="7">
        <f t="shared" si="158"/>
        <v>5</v>
      </c>
      <c r="G936" s="1">
        <f t="shared" si="165"/>
        <v>5835</v>
      </c>
      <c r="H936" s="2">
        <f t="shared" si="164"/>
        <v>0.43350668647845469</v>
      </c>
      <c r="I936" s="8"/>
      <c r="J936" s="2">
        <f t="shared" si="159"/>
        <v>0.71270430906389304</v>
      </c>
      <c r="K936" s="2">
        <f t="shared" si="160"/>
        <v>0.27919762258543834</v>
      </c>
      <c r="L936" s="2">
        <f t="shared" si="161"/>
        <v>1.6344725111441308E-3</v>
      </c>
      <c r="M936" s="2">
        <f t="shared" si="162"/>
        <v>6.4635958395244881E-3</v>
      </c>
      <c r="N936" s="1">
        <v>9593</v>
      </c>
      <c r="O936" s="1">
        <v>3758</v>
      </c>
      <c r="P936" s="1">
        <v>22</v>
      </c>
      <c r="Q936" s="1">
        <v>45</v>
      </c>
      <c r="R936" s="1"/>
      <c r="S936" s="1">
        <v>27</v>
      </c>
      <c r="T936" s="1"/>
      <c r="U936" s="1"/>
      <c r="V936" s="1"/>
      <c r="W936" s="1">
        <v>15</v>
      </c>
      <c r="X936" s="1"/>
      <c r="Y936" s="1"/>
      <c r="Z936" s="1"/>
      <c r="AA936" s="1"/>
      <c r="AB936" s="1"/>
      <c r="AG936" t="str">
        <f t="shared" si="167"/>
        <v>Randolph</v>
      </c>
      <c r="AH936" t="s">
        <v>2481</v>
      </c>
      <c r="AI936">
        <v>9</v>
      </c>
      <c r="AJ936" s="7">
        <v>238</v>
      </c>
      <c r="AL936" s="7" t="s">
        <v>5014</v>
      </c>
      <c r="AM936" t="s">
        <v>4350</v>
      </c>
      <c r="AN936" t="s">
        <v>4533</v>
      </c>
      <c r="AO936" t="s">
        <v>1308</v>
      </c>
      <c r="AP936" t="str">
        <f t="shared" si="163"/>
        <v>25021</v>
      </c>
      <c r="AQ936" t="s">
        <v>2389</v>
      </c>
      <c r="AR936" t="str">
        <f t="shared" si="166"/>
        <v>2555955</v>
      </c>
      <c r="AS936" s="1">
        <v>29</v>
      </c>
      <c r="AT936" s="1">
        <v>8</v>
      </c>
      <c r="AV936">
        <v>10.5</v>
      </c>
      <c r="AW936">
        <v>0.43</v>
      </c>
      <c r="AX936">
        <v>10.07</v>
      </c>
    </row>
    <row r="937" spans="1:50" hidden="1" outlineLevel="1">
      <c r="A937" s="70" t="s">
        <v>3552</v>
      </c>
      <c r="B937" s="11" t="s">
        <v>1442</v>
      </c>
      <c r="C937" s="1">
        <f t="shared" si="157"/>
        <v>6351</v>
      </c>
      <c r="D937" s="7">
        <f>IF(N937&gt;0, RANK(N937,(N937:P937,Q937:AE937)),0)</f>
        <v>1</v>
      </c>
      <c r="E937" s="7">
        <f>IF(O937&gt;0,RANK(O937,(N937:P937,Q937:AE937)),0)</f>
        <v>2</v>
      </c>
      <c r="F937" s="7">
        <f t="shared" si="158"/>
        <v>5</v>
      </c>
      <c r="G937" s="1">
        <f t="shared" si="165"/>
        <v>137</v>
      </c>
      <c r="H937" s="2">
        <f t="shared" si="164"/>
        <v>2.1571406077783028E-2</v>
      </c>
      <c r="I937" s="8"/>
      <c r="J937" s="2">
        <f t="shared" si="159"/>
        <v>0.50747913714375692</v>
      </c>
      <c r="K937" s="2">
        <f t="shared" si="160"/>
        <v>0.48590773106597385</v>
      </c>
      <c r="L937" s="2">
        <f t="shared" si="161"/>
        <v>9.4473311289560704E-4</v>
      </c>
      <c r="M937" s="2">
        <f t="shared" si="162"/>
        <v>5.6683986773736258E-3</v>
      </c>
      <c r="N937" s="1">
        <v>3223</v>
      </c>
      <c r="O937" s="1">
        <v>3086</v>
      </c>
      <c r="P937" s="1">
        <v>6</v>
      </c>
      <c r="Q937" s="1">
        <v>22</v>
      </c>
      <c r="R937" s="1"/>
      <c r="S937" s="1">
        <v>11</v>
      </c>
      <c r="T937" s="1"/>
      <c r="U937" s="1"/>
      <c r="V937" s="1"/>
      <c r="W937" s="1">
        <v>3</v>
      </c>
      <c r="X937" s="1"/>
      <c r="Y937" s="1"/>
      <c r="Z937" s="1"/>
      <c r="AA937" s="1"/>
      <c r="AB937" s="1"/>
      <c r="AG937" t="str">
        <f t="shared" si="167"/>
        <v>Raynham</v>
      </c>
      <c r="AH937" t="s">
        <v>2218</v>
      </c>
      <c r="AI937">
        <v>4</v>
      </c>
      <c r="AJ937" s="7">
        <v>309</v>
      </c>
      <c r="AL937" s="7" t="s">
        <v>5014</v>
      </c>
      <c r="AM937" t="s">
        <v>3632</v>
      </c>
      <c r="AN937" t="s">
        <v>4262</v>
      </c>
      <c r="AO937" t="s">
        <v>1309</v>
      </c>
      <c r="AP937" t="str">
        <f t="shared" si="163"/>
        <v>25005</v>
      </c>
      <c r="AQ937" t="s">
        <v>2389</v>
      </c>
      <c r="AR937" t="str">
        <f t="shared" si="166"/>
        <v>2556060</v>
      </c>
      <c r="AS937" s="1">
        <v>13</v>
      </c>
      <c r="AT937" s="1">
        <v>3</v>
      </c>
      <c r="AV937">
        <v>20.86</v>
      </c>
      <c r="AW937">
        <v>0.36</v>
      </c>
      <c r="AX937">
        <v>20.5</v>
      </c>
    </row>
    <row r="938" spans="1:50" hidden="1" outlineLevel="1">
      <c r="A938" s="70" t="s">
        <v>2192</v>
      </c>
      <c r="B938" s="11" t="s">
        <v>1442</v>
      </c>
      <c r="C938" s="1">
        <f t="shared" si="157"/>
        <v>12716</v>
      </c>
      <c r="D938" s="7">
        <f>IF(N938&gt;0, RANK(N938,(N938:P938,Q938:AE938)),0)</f>
        <v>1</v>
      </c>
      <c r="E938" s="7">
        <f>IF(O938&gt;0,RANK(O938,(N938:P938,Q938:AE938)),0)</f>
        <v>2</v>
      </c>
      <c r="F938" s="7">
        <f t="shared" si="158"/>
        <v>5</v>
      </c>
      <c r="G938" s="1">
        <f t="shared" si="165"/>
        <v>2092</v>
      </c>
      <c r="H938" s="2">
        <f t="shared" si="164"/>
        <v>0.16451714375589807</v>
      </c>
      <c r="I938" s="8"/>
      <c r="J938" s="2">
        <f t="shared" si="159"/>
        <v>0.57659641396665617</v>
      </c>
      <c r="K938" s="2">
        <f t="shared" si="160"/>
        <v>0.41207927021075808</v>
      </c>
      <c r="L938" s="2">
        <f t="shared" si="161"/>
        <v>1.5728216420257944E-3</v>
      </c>
      <c r="M938" s="2">
        <f t="shared" si="162"/>
        <v>9.7514941805599571E-3</v>
      </c>
      <c r="N938" s="1">
        <v>7332</v>
      </c>
      <c r="O938" s="1">
        <v>5240</v>
      </c>
      <c r="P938" s="1">
        <v>20</v>
      </c>
      <c r="Q938" s="1">
        <v>62</v>
      </c>
      <c r="R938" s="1"/>
      <c r="S938" s="1">
        <v>42</v>
      </c>
      <c r="T938" s="1"/>
      <c r="U938" s="1"/>
      <c r="V938" s="1"/>
      <c r="W938" s="1">
        <v>20</v>
      </c>
      <c r="X938" s="1"/>
      <c r="Y938" s="1"/>
      <c r="Z938" s="1"/>
      <c r="AA938" s="1"/>
      <c r="AB938" s="1"/>
      <c r="AG938" t="str">
        <f t="shared" si="167"/>
        <v>Reading</v>
      </c>
      <c r="AH938" t="s">
        <v>4409</v>
      </c>
      <c r="AI938">
        <v>6</v>
      </c>
      <c r="AJ938" s="7">
        <v>88</v>
      </c>
      <c r="AL938" s="7" t="s">
        <v>5014</v>
      </c>
      <c r="AM938" t="s">
        <v>4671</v>
      </c>
      <c r="AN938" t="s">
        <v>2017</v>
      </c>
      <c r="AO938" t="s">
        <v>545</v>
      </c>
      <c r="AP938" t="str">
        <f t="shared" si="163"/>
        <v>25017</v>
      </c>
      <c r="AQ938" t="s">
        <v>2389</v>
      </c>
      <c r="AR938" t="str">
        <f t="shared" si="166"/>
        <v>2556130</v>
      </c>
      <c r="AS938" s="1">
        <v>195</v>
      </c>
      <c r="AT938" s="1">
        <v>8</v>
      </c>
      <c r="AV938">
        <v>9.93</v>
      </c>
      <c r="AW938">
        <v>0</v>
      </c>
      <c r="AX938">
        <v>9.93</v>
      </c>
    </row>
    <row r="939" spans="1:50" hidden="1" outlineLevel="1">
      <c r="A939" s="70" t="s">
        <v>2592</v>
      </c>
      <c r="B939" s="11" t="s">
        <v>1442</v>
      </c>
      <c r="C939" s="1">
        <f t="shared" si="157"/>
        <v>5617</v>
      </c>
      <c r="D939" s="7">
        <f>IF(N939&gt;0, RANK(N939,(N939:P939,Q939:AE939)),0)</f>
        <v>1</v>
      </c>
      <c r="E939" s="7">
        <f>IF(O939&gt;0,RANK(O939,(N939:P939,Q939:AE939)),0)</f>
        <v>2</v>
      </c>
      <c r="F939" s="7">
        <f t="shared" si="158"/>
        <v>0</v>
      </c>
      <c r="G939" s="1">
        <f t="shared" si="165"/>
        <v>224</v>
      </c>
      <c r="H939" s="2">
        <f t="shared" si="164"/>
        <v>3.9878938935374753E-2</v>
      </c>
      <c r="I939" s="8"/>
      <c r="J939" s="2">
        <f t="shared" si="159"/>
        <v>0.51379740074773006</v>
      </c>
      <c r="K939" s="2">
        <f t="shared" si="160"/>
        <v>0.47391846181235536</v>
      </c>
      <c r="L939" s="2">
        <f t="shared" si="161"/>
        <v>0</v>
      </c>
      <c r="M939" s="2">
        <f t="shared" si="162"/>
        <v>1.2284137439914578E-2</v>
      </c>
      <c r="N939" s="1">
        <v>2886</v>
      </c>
      <c r="O939" s="1">
        <v>2662</v>
      </c>
      <c r="P939" s="1">
        <v>0</v>
      </c>
      <c r="Q939" s="1">
        <v>33</v>
      </c>
      <c r="R939" s="1"/>
      <c r="S939" s="1">
        <v>22</v>
      </c>
      <c r="T939" s="1"/>
      <c r="U939" s="1"/>
      <c r="V939" s="1"/>
      <c r="W939" s="1">
        <v>14</v>
      </c>
      <c r="X939" s="1"/>
      <c r="Y939" s="1"/>
      <c r="Z939" s="1"/>
      <c r="AA939" s="1"/>
      <c r="AB939" s="1"/>
      <c r="AG939" t="str">
        <f t="shared" si="167"/>
        <v>Rehoboth</v>
      </c>
      <c r="AH939" t="s">
        <v>2218</v>
      </c>
      <c r="AI939">
        <v>3</v>
      </c>
      <c r="AJ939" s="7">
        <v>315</v>
      </c>
      <c r="AL939" s="7" t="s">
        <v>5014</v>
      </c>
      <c r="AM939" t="s">
        <v>3632</v>
      </c>
      <c r="AN939" t="s">
        <v>5171</v>
      </c>
      <c r="AO939" t="s">
        <v>547</v>
      </c>
      <c r="AP939" t="str">
        <f t="shared" si="163"/>
        <v>25005</v>
      </c>
      <c r="AQ939" t="s">
        <v>2389</v>
      </c>
      <c r="AR939" t="str">
        <f t="shared" si="166"/>
        <v>2556375</v>
      </c>
      <c r="AS939" s="1">
        <v>62</v>
      </c>
      <c r="AT939" s="1">
        <v>3</v>
      </c>
      <c r="AV939">
        <v>46.77</v>
      </c>
      <c r="AW939">
        <v>0.28000000000000003</v>
      </c>
      <c r="AX939">
        <v>46.5</v>
      </c>
    </row>
    <row r="940" spans="1:50" hidden="1" outlineLevel="1">
      <c r="A940" s="70" t="s">
        <v>1927</v>
      </c>
      <c r="B940" s="11" t="s">
        <v>1442</v>
      </c>
      <c r="C940" s="1">
        <f t="shared" si="157"/>
        <v>16482</v>
      </c>
      <c r="D940" s="7">
        <f>IF(N940&gt;0, RANK(N940,(N940:P940,Q940:AE940)),0)</f>
        <v>1</v>
      </c>
      <c r="E940" s="7">
        <f>IF(O940&gt;0,RANK(O940,(N940:P940,Q940:AE940)),0)</f>
        <v>2</v>
      </c>
      <c r="F940" s="7">
        <f t="shared" si="158"/>
        <v>6</v>
      </c>
      <c r="G940" s="1">
        <f t="shared" si="165"/>
        <v>5628</v>
      </c>
      <c r="H940" s="2">
        <f t="shared" si="164"/>
        <v>0.34146341463414637</v>
      </c>
      <c r="I940" s="8"/>
      <c r="J940" s="2">
        <f t="shared" si="159"/>
        <v>0.66636330542409905</v>
      </c>
      <c r="K940" s="2">
        <f t="shared" si="160"/>
        <v>0.32489989078995268</v>
      </c>
      <c r="L940" s="2">
        <f t="shared" si="161"/>
        <v>9.7075597621647854E-4</v>
      </c>
      <c r="M940" s="2">
        <f t="shared" si="162"/>
        <v>7.7660478097317876E-3</v>
      </c>
      <c r="N940" s="1">
        <v>10983</v>
      </c>
      <c r="O940" s="1">
        <v>5355</v>
      </c>
      <c r="P940" s="1">
        <v>16</v>
      </c>
      <c r="Q940" s="1">
        <v>62</v>
      </c>
      <c r="R940" s="1"/>
      <c r="S940" s="1">
        <v>37</v>
      </c>
      <c r="T940" s="1"/>
      <c r="U940" s="1"/>
      <c r="V940" s="1"/>
      <c r="W940" s="1">
        <v>29</v>
      </c>
      <c r="X940" s="1"/>
      <c r="Y940" s="1"/>
      <c r="Z940" s="1"/>
      <c r="AA940" s="1"/>
      <c r="AB940" s="1"/>
      <c r="AG940" t="str">
        <f t="shared" si="167"/>
        <v>Revere</v>
      </c>
      <c r="AH940" t="s">
        <v>3226</v>
      </c>
      <c r="AI940">
        <v>7</v>
      </c>
      <c r="AJ940" s="7">
        <v>133</v>
      </c>
      <c r="AL940" s="7" t="s">
        <v>5014</v>
      </c>
      <c r="AM940" t="s">
        <v>3949</v>
      </c>
      <c r="AN940" t="s">
        <v>4670</v>
      </c>
      <c r="AO940" t="s">
        <v>548</v>
      </c>
      <c r="AP940" t="str">
        <f t="shared" si="163"/>
        <v>25025</v>
      </c>
      <c r="AQ940" t="s">
        <v>4593</v>
      </c>
      <c r="AR940" t="str">
        <f t="shared" si="166"/>
        <v>2556585</v>
      </c>
      <c r="AS940" s="1">
        <v>147</v>
      </c>
      <c r="AT940" s="1">
        <v>21</v>
      </c>
      <c r="AV940">
        <v>10.029999999999999</v>
      </c>
      <c r="AW940">
        <v>4.1100000000000003</v>
      </c>
      <c r="AX940">
        <v>5.91</v>
      </c>
    </row>
    <row r="941" spans="1:50" hidden="1" outlineLevel="1">
      <c r="A941" s="70" t="s">
        <v>1553</v>
      </c>
      <c r="B941" s="11" t="s">
        <v>1442</v>
      </c>
      <c r="C941" s="1">
        <f t="shared" si="157"/>
        <v>998</v>
      </c>
      <c r="D941" s="7">
        <f>IF(N941&gt;0, RANK(N941,(N941:P941,Q941:AE941)),0)</f>
        <v>1</v>
      </c>
      <c r="E941" s="7">
        <f>IF(O941&gt;0,RANK(O941,(N941:P941,Q941:AE941)),0)</f>
        <v>2</v>
      </c>
      <c r="F941" s="7">
        <f t="shared" si="158"/>
        <v>3</v>
      </c>
      <c r="G941" s="1">
        <f t="shared" si="165"/>
        <v>525</v>
      </c>
      <c r="H941" s="2">
        <f t="shared" si="164"/>
        <v>0.52605210420841686</v>
      </c>
      <c r="I941" s="8"/>
      <c r="J941" s="2">
        <f t="shared" si="159"/>
        <v>0.75250501002004011</v>
      </c>
      <c r="K941" s="2">
        <f t="shared" si="160"/>
        <v>0.22645290581162325</v>
      </c>
      <c r="L941" s="2">
        <f t="shared" si="161"/>
        <v>7.0140280561122245E-3</v>
      </c>
      <c r="M941" s="2">
        <f t="shared" si="162"/>
        <v>1.4028056112224414E-2</v>
      </c>
      <c r="N941" s="1">
        <v>751</v>
      </c>
      <c r="O941" s="1">
        <v>226</v>
      </c>
      <c r="P941" s="1">
        <v>7</v>
      </c>
      <c r="Q941" s="1">
        <v>6</v>
      </c>
      <c r="R941" s="1"/>
      <c r="S941" s="1">
        <v>3</v>
      </c>
      <c r="T941" s="1"/>
      <c r="U941" s="1"/>
      <c r="V941" s="1"/>
      <c r="W941" s="1">
        <v>5</v>
      </c>
      <c r="X941" s="1"/>
      <c r="Y941" s="1"/>
      <c r="Z941" s="1"/>
      <c r="AA941" s="1"/>
      <c r="AB941" s="1"/>
      <c r="AG941" t="str">
        <f t="shared" si="167"/>
        <v>Richmond</v>
      </c>
      <c r="AH941" t="s">
        <v>3888</v>
      </c>
      <c r="AI941">
        <v>1</v>
      </c>
      <c r="AJ941" s="7">
        <v>144</v>
      </c>
      <c r="AL941" s="7" t="s">
        <v>5014</v>
      </c>
      <c r="AM941" t="s">
        <v>3989</v>
      </c>
      <c r="AN941" t="s">
        <v>5225</v>
      </c>
      <c r="AO941" t="s">
        <v>34</v>
      </c>
      <c r="AP941" t="str">
        <f t="shared" si="163"/>
        <v>25003</v>
      </c>
      <c r="AQ941" t="s">
        <v>2389</v>
      </c>
      <c r="AR941" t="str">
        <f t="shared" si="166"/>
        <v>2556795</v>
      </c>
      <c r="AS941" s="1">
        <v>2</v>
      </c>
      <c r="AT941" s="1">
        <v>1</v>
      </c>
      <c r="AV941">
        <v>19.239999999999998</v>
      </c>
      <c r="AW941">
        <v>0.27</v>
      </c>
      <c r="AX941">
        <v>18.96</v>
      </c>
    </row>
    <row r="942" spans="1:50" hidden="1" outlineLevel="1">
      <c r="A942" s="70" t="s">
        <v>1602</v>
      </c>
      <c r="B942" s="11" t="s">
        <v>1442</v>
      </c>
      <c r="C942" s="1">
        <f t="shared" si="157"/>
        <v>2802</v>
      </c>
      <c r="D942" s="7">
        <f>IF(N942&gt;0, RANK(N942,(N942:P942,Q942:AE942)),0)</f>
        <v>1</v>
      </c>
      <c r="E942" s="7">
        <f>IF(O942&gt;0,RANK(O942,(N942:P942,Q942:AE942)),0)</f>
        <v>2</v>
      </c>
      <c r="F942" s="7">
        <f t="shared" si="158"/>
        <v>6</v>
      </c>
      <c r="G942" s="1">
        <f t="shared" si="165"/>
        <v>18</v>
      </c>
      <c r="H942" s="2">
        <f t="shared" si="164"/>
        <v>6.4239828693790149E-3</v>
      </c>
      <c r="I942" s="8"/>
      <c r="J942" s="2">
        <f t="shared" si="159"/>
        <v>0.49678800856531047</v>
      </c>
      <c r="K942" s="2">
        <f t="shared" si="160"/>
        <v>0.49036402569593146</v>
      </c>
      <c r="L942" s="2">
        <f t="shared" si="161"/>
        <v>1.7844396859386152E-3</v>
      </c>
      <c r="M942" s="2">
        <f t="shared" si="162"/>
        <v>1.1063526052819456E-2</v>
      </c>
      <c r="N942" s="1">
        <v>1392</v>
      </c>
      <c r="O942" s="1">
        <v>1374</v>
      </c>
      <c r="P942" s="1">
        <v>5</v>
      </c>
      <c r="Q942" s="1">
        <v>18</v>
      </c>
      <c r="R942" s="1"/>
      <c r="S942" s="1">
        <v>7</v>
      </c>
      <c r="T942" s="1"/>
      <c r="U942" s="1"/>
      <c r="V942" s="1"/>
      <c r="W942" s="1">
        <v>6</v>
      </c>
      <c r="X942" s="1"/>
      <c r="Y942" s="1"/>
      <c r="Z942" s="1"/>
      <c r="AA942" s="1"/>
      <c r="AB942" s="1"/>
      <c r="AG942" t="str">
        <f t="shared" si="167"/>
        <v>Rochester</v>
      </c>
      <c r="AH942" t="s">
        <v>4072</v>
      </c>
      <c r="AI942">
        <v>4</v>
      </c>
      <c r="AJ942" s="7">
        <v>326</v>
      </c>
      <c r="AL942" s="7" t="s">
        <v>5014</v>
      </c>
      <c r="AM942" t="s">
        <v>4351</v>
      </c>
      <c r="AN942" t="s">
        <v>4802</v>
      </c>
      <c r="AO942" t="s">
        <v>35</v>
      </c>
      <c r="AP942" t="str">
        <f t="shared" si="163"/>
        <v>25023</v>
      </c>
      <c r="AQ942" t="s">
        <v>2389</v>
      </c>
      <c r="AR942" t="str">
        <f t="shared" si="166"/>
        <v>2557600</v>
      </c>
      <c r="AS942" s="1">
        <v>13</v>
      </c>
      <c r="AT942" s="1">
        <v>1</v>
      </c>
      <c r="AV942">
        <v>36.39</v>
      </c>
      <c r="AW942">
        <v>2.46</v>
      </c>
      <c r="AX942">
        <v>33.93</v>
      </c>
    </row>
    <row r="943" spans="1:50" hidden="1" outlineLevel="1">
      <c r="A943" s="70" t="s">
        <v>3545</v>
      </c>
      <c r="B943" s="11" t="s">
        <v>1442</v>
      </c>
      <c r="C943" s="1">
        <f t="shared" si="157"/>
        <v>8327</v>
      </c>
      <c r="D943" s="7">
        <f>IF(N943&gt;0, RANK(N943,(N943:P943,Q943:AE943)),0)</f>
        <v>1</v>
      </c>
      <c r="E943" s="7">
        <f>IF(O943&gt;0,RANK(O943,(N943:P943,Q943:AE943)),0)</f>
        <v>2</v>
      </c>
      <c r="F943" s="7">
        <f t="shared" si="158"/>
        <v>6</v>
      </c>
      <c r="G943" s="1">
        <f t="shared" si="165"/>
        <v>932</v>
      </c>
      <c r="H943" s="2">
        <f t="shared" si="164"/>
        <v>0.11192506304791641</v>
      </c>
      <c r="I943" s="8"/>
      <c r="J943" s="2">
        <f t="shared" si="159"/>
        <v>0.5506184700372283</v>
      </c>
      <c r="K943" s="2">
        <f t="shared" si="160"/>
        <v>0.43869340698931186</v>
      </c>
      <c r="L943" s="2">
        <f t="shared" si="161"/>
        <v>1.4410952323766061E-3</v>
      </c>
      <c r="M943" s="2">
        <f t="shared" si="162"/>
        <v>9.2470277410832292E-3</v>
      </c>
      <c r="N943" s="1">
        <v>4585</v>
      </c>
      <c r="O943" s="1">
        <v>3653</v>
      </c>
      <c r="P943" s="1">
        <v>12</v>
      </c>
      <c r="Q943" s="1">
        <v>38</v>
      </c>
      <c r="R943" s="1"/>
      <c r="S943" s="1">
        <v>26</v>
      </c>
      <c r="T943" s="1"/>
      <c r="U943" s="1"/>
      <c r="V943" s="1"/>
      <c r="W943" s="1">
        <v>13</v>
      </c>
      <c r="X943" s="1"/>
      <c r="Y943" s="1"/>
      <c r="Z943" s="1"/>
      <c r="AA943" s="1"/>
      <c r="AB943" s="1"/>
      <c r="AG943" t="str">
        <f t="shared" si="167"/>
        <v>Rockland</v>
      </c>
      <c r="AH943" t="s">
        <v>4072</v>
      </c>
      <c r="AI943">
        <v>10</v>
      </c>
      <c r="AJ943" s="7">
        <v>253</v>
      </c>
      <c r="AL943" s="7" t="s">
        <v>5014</v>
      </c>
      <c r="AM943" t="s">
        <v>4351</v>
      </c>
      <c r="AN943" t="s">
        <v>5225</v>
      </c>
      <c r="AO943" t="s">
        <v>36</v>
      </c>
      <c r="AP943" t="str">
        <f t="shared" si="163"/>
        <v>25023</v>
      </c>
      <c r="AQ943" t="s">
        <v>2389</v>
      </c>
      <c r="AR943" t="str">
        <f t="shared" si="166"/>
        <v>2557775</v>
      </c>
      <c r="AS943" s="1">
        <v>34</v>
      </c>
      <c r="AT943" s="1">
        <v>6</v>
      </c>
      <c r="AV943">
        <v>10.1</v>
      </c>
      <c r="AW943">
        <v>0.08</v>
      </c>
      <c r="AX943">
        <v>10.02</v>
      </c>
    </row>
    <row r="944" spans="1:50" hidden="1" outlineLevel="1">
      <c r="A944" s="70" t="s">
        <v>2237</v>
      </c>
      <c r="B944" s="11" t="s">
        <v>1442</v>
      </c>
      <c r="C944" s="1">
        <f t="shared" si="157"/>
        <v>4636</v>
      </c>
      <c r="D944" s="7">
        <f>IF(N944&gt;0, RANK(N944,(N944:P944,Q944:AE944)),0)</f>
        <v>1</v>
      </c>
      <c r="E944" s="7">
        <f>IF(O944&gt;0,RANK(O944,(N944:P944,Q944:AE944)),0)</f>
        <v>2</v>
      </c>
      <c r="F944" s="7">
        <f t="shared" si="158"/>
        <v>6</v>
      </c>
      <c r="G944" s="1">
        <f t="shared" si="165"/>
        <v>1299</v>
      </c>
      <c r="H944" s="2">
        <f t="shared" si="164"/>
        <v>0.28019844693701468</v>
      </c>
      <c r="I944" s="8"/>
      <c r="J944" s="2">
        <f t="shared" si="159"/>
        <v>0.63330457290767905</v>
      </c>
      <c r="K944" s="2">
        <f t="shared" si="160"/>
        <v>0.35310612597066438</v>
      </c>
      <c r="L944" s="2">
        <f t="shared" si="161"/>
        <v>1.5099223468507334E-3</v>
      </c>
      <c r="M944" s="2">
        <f t="shared" si="162"/>
        <v>1.2079378774805839E-2</v>
      </c>
      <c r="N944" s="1">
        <v>2936</v>
      </c>
      <c r="O944" s="1">
        <v>1637</v>
      </c>
      <c r="P944" s="1">
        <v>7</v>
      </c>
      <c r="Q944" s="1">
        <v>17</v>
      </c>
      <c r="R944" s="1"/>
      <c r="S944" s="1">
        <v>25</v>
      </c>
      <c r="T944" s="1"/>
      <c r="U944" s="1"/>
      <c r="V944" s="1"/>
      <c r="W944" s="1">
        <v>14</v>
      </c>
      <c r="X944" s="1"/>
      <c r="Y944" s="1"/>
      <c r="Z944" s="1"/>
      <c r="AA944" s="1"/>
      <c r="AB944" s="1"/>
      <c r="AG944" t="str">
        <f t="shared" si="167"/>
        <v>Rockport</v>
      </c>
      <c r="AH944" t="s">
        <v>3273</v>
      </c>
      <c r="AI944">
        <v>6</v>
      </c>
      <c r="AJ944" s="7">
        <v>38</v>
      </c>
      <c r="AL944" s="7" t="s">
        <v>5014</v>
      </c>
      <c r="AM944" t="s">
        <v>3218</v>
      </c>
      <c r="AN944" t="s">
        <v>4016</v>
      </c>
      <c r="AO944" t="s">
        <v>1310</v>
      </c>
      <c r="AP944" t="str">
        <f t="shared" si="163"/>
        <v>25009</v>
      </c>
      <c r="AQ944" t="s">
        <v>2389</v>
      </c>
      <c r="AR944" t="str">
        <f t="shared" si="166"/>
        <v>2557880</v>
      </c>
      <c r="AS944" s="1">
        <v>21</v>
      </c>
      <c r="AT944" s="1">
        <v>3</v>
      </c>
      <c r="AV944">
        <v>17.579999999999998</v>
      </c>
      <c r="AW944">
        <v>10.52</v>
      </c>
      <c r="AX944">
        <v>7.07</v>
      </c>
    </row>
    <row r="945" spans="1:50" hidden="1" outlineLevel="1">
      <c r="A945" s="70" t="s">
        <v>2811</v>
      </c>
      <c r="B945" s="11" t="s">
        <v>1442</v>
      </c>
      <c r="C945" s="1">
        <f t="shared" si="157"/>
        <v>253</v>
      </c>
      <c r="D945" s="7">
        <f>IF(N945&gt;0, RANK(N945,(N945:P945,Q945:AE945)),0)</f>
        <v>1</v>
      </c>
      <c r="E945" s="7">
        <f>IF(O945&gt;0,RANK(O945,(N945:P945,Q945:AE945)),0)</f>
        <v>2</v>
      </c>
      <c r="F945" s="7">
        <f t="shared" si="158"/>
        <v>0</v>
      </c>
      <c r="G945" s="1">
        <f t="shared" si="165"/>
        <v>24</v>
      </c>
      <c r="H945" s="2">
        <f t="shared" si="164"/>
        <v>9.4861660079051377E-2</v>
      </c>
      <c r="I945" s="8"/>
      <c r="J945" s="2">
        <f t="shared" si="159"/>
        <v>0.53754940711462451</v>
      </c>
      <c r="K945" s="2">
        <f t="shared" si="160"/>
        <v>0.44268774703557312</v>
      </c>
      <c r="L945" s="2">
        <f t="shared" si="161"/>
        <v>0</v>
      </c>
      <c r="M945" s="2">
        <f t="shared" si="162"/>
        <v>1.9762845849802368E-2</v>
      </c>
      <c r="N945" s="1">
        <v>136</v>
      </c>
      <c r="O945" s="1">
        <v>112</v>
      </c>
      <c r="P945" s="1">
        <v>0</v>
      </c>
      <c r="Q945" s="1">
        <v>3</v>
      </c>
      <c r="R945" s="1"/>
      <c r="S945" s="1">
        <v>1</v>
      </c>
      <c r="T945" s="1"/>
      <c r="U945" s="1"/>
      <c r="V945" s="1"/>
      <c r="W945" s="1">
        <v>1</v>
      </c>
      <c r="X945" s="1"/>
      <c r="Y945" s="1"/>
      <c r="Z945" s="1"/>
      <c r="AA945" s="1"/>
      <c r="AB945" s="1"/>
      <c r="AG945" t="str">
        <f t="shared" si="167"/>
        <v>Rowe</v>
      </c>
      <c r="AH945" t="s">
        <v>3082</v>
      </c>
      <c r="AI945">
        <v>1</v>
      </c>
      <c r="AJ945" s="7">
        <v>17</v>
      </c>
      <c r="AL945" s="7" t="s">
        <v>5014</v>
      </c>
      <c r="AM945" t="s">
        <v>3234</v>
      </c>
      <c r="AN945" t="s">
        <v>4266</v>
      </c>
      <c r="AO945" t="s">
        <v>1311</v>
      </c>
      <c r="AP945" t="str">
        <f t="shared" si="163"/>
        <v>25011</v>
      </c>
      <c r="AQ945" t="s">
        <v>2389</v>
      </c>
      <c r="AR945" t="str">
        <f t="shared" si="166"/>
        <v>2558335</v>
      </c>
      <c r="AS945" s="1">
        <v>0</v>
      </c>
      <c r="AT945" s="1">
        <v>1</v>
      </c>
      <c r="AV945">
        <v>24.07</v>
      </c>
      <c r="AW945">
        <v>0.52</v>
      </c>
      <c r="AX945">
        <v>23.55</v>
      </c>
    </row>
    <row r="946" spans="1:50" hidden="1" outlineLevel="1">
      <c r="A946" s="70" t="s">
        <v>2179</v>
      </c>
      <c r="B946" s="11" t="s">
        <v>1442</v>
      </c>
      <c r="C946" s="1">
        <f t="shared" si="157"/>
        <v>3135</v>
      </c>
      <c r="D946" s="7">
        <f>IF(N946&gt;0, RANK(N946,(N946:P946,Q946:AE946)),0)</f>
        <v>2</v>
      </c>
      <c r="E946" s="7">
        <f>IF(O946&gt;0,RANK(O946,(N946:P946,Q946:AE946)),0)</f>
        <v>1</v>
      </c>
      <c r="F946" s="7">
        <f t="shared" si="158"/>
        <v>6</v>
      </c>
      <c r="G946" s="1">
        <f t="shared" si="165"/>
        <v>190</v>
      </c>
      <c r="H946" s="2">
        <f t="shared" si="164"/>
        <v>6.0606060606060608E-2</v>
      </c>
      <c r="I946" s="8"/>
      <c r="J946" s="2">
        <f t="shared" si="159"/>
        <v>0.46411483253588515</v>
      </c>
      <c r="K946" s="2">
        <f t="shared" si="160"/>
        <v>0.52472089314194581</v>
      </c>
      <c r="L946" s="2">
        <f t="shared" si="161"/>
        <v>9.5693779904306223E-4</v>
      </c>
      <c r="M946" s="2">
        <f t="shared" si="162"/>
        <v>1.0207336523125981E-2</v>
      </c>
      <c r="N946" s="1">
        <v>1455</v>
      </c>
      <c r="O946" s="1">
        <v>1645</v>
      </c>
      <c r="P946" s="1">
        <v>3</v>
      </c>
      <c r="Q946" s="1">
        <v>22</v>
      </c>
      <c r="R946" s="1"/>
      <c r="S946" s="1">
        <v>6</v>
      </c>
      <c r="T946" s="1"/>
      <c r="U946" s="1"/>
      <c r="V946" s="1"/>
      <c r="W946" s="1">
        <v>4</v>
      </c>
      <c r="X946" s="1"/>
      <c r="Y946" s="1"/>
      <c r="Z946" s="1"/>
      <c r="AA946" s="1"/>
      <c r="AB946" s="1"/>
      <c r="AG946" t="str">
        <f t="shared" si="167"/>
        <v>Rowley</v>
      </c>
      <c r="AH946" t="s">
        <v>3273</v>
      </c>
      <c r="AI946">
        <v>6</v>
      </c>
      <c r="AJ946" s="7">
        <v>11</v>
      </c>
      <c r="AL946" s="7" t="s">
        <v>5014</v>
      </c>
      <c r="AM946" t="s">
        <v>3218</v>
      </c>
      <c r="AN946" t="s">
        <v>4416</v>
      </c>
      <c r="AO946" t="s">
        <v>1312</v>
      </c>
      <c r="AP946" t="str">
        <f t="shared" si="163"/>
        <v>25009</v>
      </c>
      <c r="AQ946" t="s">
        <v>2389</v>
      </c>
      <c r="AR946" t="str">
        <f t="shared" si="166"/>
        <v>2558405</v>
      </c>
      <c r="AS946" s="1">
        <v>16</v>
      </c>
      <c r="AT946" s="1">
        <v>1</v>
      </c>
      <c r="AV946">
        <v>20.59</v>
      </c>
      <c r="AW946">
        <v>1.87</v>
      </c>
      <c r="AX946">
        <v>18.72</v>
      </c>
    </row>
    <row r="947" spans="1:50" hidden="1" outlineLevel="1">
      <c r="A947" s="70" t="s">
        <v>2180</v>
      </c>
      <c r="B947" s="11" t="s">
        <v>1442</v>
      </c>
      <c r="C947" s="1">
        <f t="shared" si="157"/>
        <v>624</v>
      </c>
      <c r="D947" s="7">
        <f>IF(N947&gt;0, RANK(N947,(N947:P947,Q947:AE947)),0)</f>
        <v>1</v>
      </c>
      <c r="E947" s="7">
        <f>IF(O947&gt;0,RANK(O947,(N947:P947,Q947:AE947)),0)</f>
        <v>2</v>
      </c>
      <c r="F947" s="7">
        <f t="shared" si="158"/>
        <v>0</v>
      </c>
      <c r="G947" s="1">
        <f t="shared" si="165"/>
        <v>66</v>
      </c>
      <c r="H947" s="2">
        <f t="shared" si="164"/>
        <v>0.10576923076923077</v>
      </c>
      <c r="I947" s="8"/>
      <c r="J947" s="2">
        <f t="shared" si="159"/>
        <v>0.54166666666666663</v>
      </c>
      <c r="K947" s="2">
        <f t="shared" si="160"/>
        <v>0.4358974358974359</v>
      </c>
      <c r="L947" s="2">
        <f t="shared" si="161"/>
        <v>0</v>
      </c>
      <c r="M947" s="2">
        <f t="shared" si="162"/>
        <v>2.2435897435897467E-2</v>
      </c>
      <c r="N947" s="1">
        <v>338</v>
      </c>
      <c r="O947" s="1">
        <v>272</v>
      </c>
      <c r="P947" s="1">
        <v>0</v>
      </c>
      <c r="Q947" s="1">
        <v>7</v>
      </c>
      <c r="R947" s="1"/>
      <c r="S947" s="1">
        <v>6</v>
      </c>
      <c r="T947" s="1"/>
      <c r="U947" s="1"/>
      <c r="V947" s="1"/>
      <c r="W947" s="1">
        <v>1</v>
      </c>
      <c r="X947" s="1"/>
      <c r="Y947" s="1"/>
      <c r="Z947" s="1"/>
      <c r="AA947" s="1"/>
      <c r="AB947" s="1"/>
      <c r="AG947" t="str">
        <f t="shared" si="167"/>
        <v>Royalston</v>
      </c>
      <c r="AH947" s="11" t="s">
        <v>3600</v>
      </c>
      <c r="AI947" s="11">
        <v>1</v>
      </c>
      <c r="AJ947" s="7">
        <v>28</v>
      </c>
      <c r="AL947" s="7" t="s">
        <v>5014</v>
      </c>
      <c r="AM947" t="s">
        <v>3950</v>
      </c>
      <c r="AN947" t="s">
        <v>4349</v>
      </c>
      <c r="AO947" t="s">
        <v>950</v>
      </c>
      <c r="AP947" t="str">
        <f t="shared" si="163"/>
        <v>25027</v>
      </c>
      <c r="AQ947" t="s">
        <v>2389</v>
      </c>
      <c r="AR947" t="str">
        <f t="shared" si="166"/>
        <v>2558580</v>
      </c>
      <c r="AS947" s="1">
        <v>4</v>
      </c>
      <c r="AT947" s="1">
        <v>2</v>
      </c>
      <c r="AV947">
        <v>42.48</v>
      </c>
      <c r="AW947">
        <v>0.59</v>
      </c>
      <c r="AX947">
        <v>41.89</v>
      </c>
    </row>
    <row r="948" spans="1:50" hidden="1" outlineLevel="1">
      <c r="A948" s="70" t="s">
        <v>2735</v>
      </c>
      <c r="B948" s="11" t="s">
        <v>1442</v>
      </c>
      <c r="C948" s="1">
        <f t="shared" si="157"/>
        <v>787</v>
      </c>
      <c r="D948" s="7">
        <f>IF(N948&gt;0, RANK(N948,(N948:P948,Q948:AE948)),0)</f>
        <v>1</v>
      </c>
      <c r="E948" s="7">
        <f>IF(O948&gt;0,RANK(O948,(N948:P948,Q948:AE948)),0)</f>
        <v>2</v>
      </c>
      <c r="F948" s="7">
        <f t="shared" si="158"/>
        <v>4</v>
      </c>
      <c r="G948" s="1">
        <f t="shared" si="165"/>
        <v>6</v>
      </c>
      <c r="H948" s="2">
        <f t="shared" si="164"/>
        <v>7.6238881829733167E-3</v>
      </c>
      <c r="I948" s="8"/>
      <c r="J948" s="2">
        <f t="shared" si="159"/>
        <v>0.49428208386277001</v>
      </c>
      <c r="K948" s="2">
        <f t="shared" si="160"/>
        <v>0.48665819567979668</v>
      </c>
      <c r="L948" s="2">
        <f t="shared" si="161"/>
        <v>3.8119440914866584E-3</v>
      </c>
      <c r="M948" s="2">
        <f t="shared" si="162"/>
        <v>1.5247776365946713E-2</v>
      </c>
      <c r="N948" s="1">
        <v>389</v>
      </c>
      <c r="O948" s="1">
        <v>383</v>
      </c>
      <c r="P948" s="1">
        <v>3</v>
      </c>
      <c r="Q948" s="1">
        <v>9</v>
      </c>
      <c r="R948" s="1"/>
      <c r="S948" s="1">
        <v>3</v>
      </c>
      <c r="T948" s="1"/>
      <c r="U948" s="1"/>
      <c r="V948" s="1"/>
      <c r="W948" s="1">
        <v>0</v>
      </c>
      <c r="X948" s="1"/>
      <c r="Y948" s="1"/>
      <c r="Z948" s="1"/>
      <c r="AA948" s="1"/>
      <c r="AB948" s="1"/>
      <c r="AG948" t="str">
        <f t="shared" si="167"/>
        <v>Russell</v>
      </c>
      <c r="AH948" t="s">
        <v>2897</v>
      </c>
      <c r="AI948">
        <v>1</v>
      </c>
      <c r="AJ948" s="7">
        <v>233</v>
      </c>
      <c r="AL948" s="7" t="s">
        <v>5014</v>
      </c>
      <c r="AM948" t="s">
        <v>3235</v>
      </c>
      <c r="AN948" t="s">
        <v>1514</v>
      </c>
      <c r="AO948" t="s">
        <v>951</v>
      </c>
      <c r="AP948" t="str">
        <f t="shared" si="163"/>
        <v>25013</v>
      </c>
      <c r="AQ948" t="s">
        <v>2389</v>
      </c>
      <c r="AR948" t="str">
        <f t="shared" si="166"/>
        <v>2558650</v>
      </c>
      <c r="AS948" s="1">
        <v>5</v>
      </c>
      <c r="AT948" s="1">
        <v>1</v>
      </c>
      <c r="AV948">
        <v>17.88</v>
      </c>
      <c r="AW948">
        <v>0.32</v>
      </c>
      <c r="AX948">
        <v>17.559999999999999</v>
      </c>
    </row>
    <row r="949" spans="1:50" hidden="1" outlineLevel="1">
      <c r="A949" s="70" t="s">
        <v>4060</v>
      </c>
      <c r="B949" s="11" t="s">
        <v>1442</v>
      </c>
      <c r="C949" s="1">
        <f t="shared" ref="C949:C1012" si="168">SUM(N949:AE949)</f>
        <v>3669</v>
      </c>
      <c r="D949" s="7">
        <f>IF(N949&gt;0, RANK(N949,(N949:P949,Q949:AE949)),0)</f>
        <v>2</v>
      </c>
      <c r="E949" s="7">
        <f>IF(O949&gt;0,RANK(O949,(N949:P949,Q949:AE949)),0)</f>
        <v>1</v>
      </c>
      <c r="F949" s="7">
        <f t="shared" ref="F949:F1012" si="169">IF(P949&gt;0,RANK(P949,(N949:AE949)),0)</f>
        <v>4</v>
      </c>
      <c r="G949" s="1">
        <f t="shared" si="165"/>
        <v>76</v>
      </c>
      <c r="H949" s="2">
        <f t="shared" si="164"/>
        <v>2.0714091032979012E-2</v>
      </c>
      <c r="I949" s="8"/>
      <c r="J949" s="2">
        <f t="shared" ref="J949:J1012" si="170">IF(C949=0,"-",N949/C949)</f>
        <v>0.48378304715181247</v>
      </c>
      <c r="K949" s="2">
        <f t="shared" ref="K949:K1012" si="171">IF(C949=0,"-",O949/C949)</f>
        <v>0.50449713818479147</v>
      </c>
      <c r="L949" s="2">
        <f t="shared" ref="L949:L1012" si="172">IF(C949=0,"-",P949/C949)</f>
        <v>3.5431997819569366E-3</v>
      </c>
      <c r="M949" s="2">
        <f t="shared" ref="M949:M1012" si="173">IF(C949=0,"-",(1-J949-K949-L949))</f>
        <v>8.1766148814390628E-3</v>
      </c>
      <c r="N949" s="1">
        <v>1775</v>
      </c>
      <c r="O949" s="1">
        <v>1851</v>
      </c>
      <c r="P949" s="1">
        <v>13</v>
      </c>
      <c r="Q949" s="1">
        <v>17</v>
      </c>
      <c r="R949" s="1"/>
      <c r="S949" s="1">
        <v>9</v>
      </c>
      <c r="T949" s="1"/>
      <c r="U949" s="1"/>
      <c r="V949" s="1"/>
      <c r="W949" s="1">
        <v>4</v>
      </c>
      <c r="X949" s="1"/>
      <c r="Y949" s="1"/>
      <c r="Z949" s="1"/>
      <c r="AA949" s="1"/>
      <c r="AB949" s="1"/>
      <c r="AG949" t="str">
        <f t="shared" si="167"/>
        <v>Rutland</v>
      </c>
      <c r="AH949" s="11" t="s">
        <v>3600</v>
      </c>
      <c r="AI949" s="11">
        <v>3</v>
      </c>
      <c r="AJ949" s="7">
        <v>135</v>
      </c>
      <c r="AL949" s="7" t="s">
        <v>5014</v>
      </c>
      <c r="AM949" t="s">
        <v>3950</v>
      </c>
      <c r="AN949" t="s">
        <v>952</v>
      </c>
      <c r="AO949" t="s">
        <v>953</v>
      </c>
      <c r="AP949" t="str">
        <f t="shared" ref="AP949:AP1012" si="174">AL949&amp;AM949</f>
        <v>25027</v>
      </c>
      <c r="AQ949" t="s">
        <v>2389</v>
      </c>
      <c r="AR949" t="str">
        <f t="shared" si="166"/>
        <v>2558825</v>
      </c>
      <c r="AS949" s="1">
        <v>9</v>
      </c>
      <c r="AT949" s="1">
        <v>2</v>
      </c>
      <c r="AV949">
        <v>36.409999999999997</v>
      </c>
      <c r="AW949">
        <v>1.1499999999999999</v>
      </c>
      <c r="AX949">
        <v>35.26</v>
      </c>
    </row>
    <row r="950" spans="1:50" hidden="1" outlineLevel="1">
      <c r="A950" s="70" t="s">
        <v>2267</v>
      </c>
      <c r="B950" s="11" t="s">
        <v>1442</v>
      </c>
      <c r="C950" s="1">
        <f t="shared" si="168"/>
        <v>18083</v>
      </c>
      <c r="D950" s="7">
        <f>IF(N950&gt;0, RANK(N950,(N950:P950,Q950:AE950)),0)</f>
        <v>1</v>
      </c>
      <c r="E950" s="7">
        <f>IF(O950&gt;0,RANK(O950,(N950:P950,Q950:AE950)),0)</f>
        <v>2</v>
      </c>
      <c r="F950" s="7">
        <f t="shared" si="169"/>
        <v>6</v>
      </c>
      <c r="G950" s="1">
        <f t="shared" si="165"/>
        <v>6723</v>
      </c>
      <c r="H950" s="2">
        <f t="shared" si="164"/>
        <v>0.37178565503511585</v>
      </c>
      <c r="I950" s="8"/>
      <c r="J950" s="2">
        <f t="shared" si="170"/>
        <v>0.67942266216888791</v>
      </c>
      <c r="K950" s="2">
        <f t="shared" si="171"/>
        <v>0.30763700713377207</v>
      </c>
      <c r="L950" s="2">
        <f t="shared" si="172"/>
        <v>1.603716197533595E-3</v>
      </c>
      <c r="M950" s="2">
        <f t="shared" si="173"/>
        <v>1.1336614499806424E-2</v>
      </c>
      <c r="N950" s="1">
        <v>12286</v>
      </c>
      <c r="O950" s="1">
        <v>5563</v>
      </c>
      <c r="P950" s="1">
        <v>29</v>
      </c>
      <c r="Q950" s="1">
        <v>98</v>
      </c>
      <c r="R950" s="1"/>
      <c r="S950" s="1">
        <v>68</v>
      </c>
      <c r="T950" s="1"/>
      <c r="U950" s="1"/>
      <c r="V950" s="1"/>
      <c r="W950" s="1">
        <v>39</v>
      </c>
      <c r="X950" s="1"/>
      <c r="Y950" s="1"/>
      <c r="Z950" s="1"/>
      <c r="AA950" s="1"/>
      <c r="AB950" s="1"/>
      <c r="AG950" t="str">
        <f t="shared" si="167"/>
        <v>Salem</v>
      </c>
      <c r="AH950" t="s">
        <v>3273</v>
      </c>
      <c r="AI950">
        <v>6</v>
      </c>
      <c r="AJ950" s="7">
        <v>95</v>
      </c>
      <c r="AL950" s="7" t="s">
        <v>5014</v>
      </c>
      <c r="AM950" t="s">
        <v>3218</v>
      </c>
      <c r="AN950" t="s">
        <v>1355</v>
      </c>
      <c r="AO950" t="s">
        <v>1323</v>
      </c>
      <c r="AP950" t="str">
        <f t="shared" si="174"/>
        <v>25009</v>
      </c>
      <c r="AQ950" t="s">
        <v>4593</v>
      </c>
      <c r="AR950" t="str">
        <f t="shared" si="166"/>
        <v>2559105</v>
      </c>
      <c r="AS950" s="1">
        <v>57</v>
      </c>
      <c r="AT950" s="1">
        <v>14</v>
      </c>
      <c r="AV950">
        <v>18.059999999999999</v>
      </c>
      <c r="AW950">
        <v>9.9499999999999993</v>
      </c>
      <c r="AX950">
        <v>8.1</v>
      </c>
    </row>
    <row r="951" spans="1:50" hidden="1" outlineLevel="1">
      <c r="A951" s="70" t="s">
        <v>4207</v>
      </c>
      <c r="B951" s="11" t="s">
        <v>1442</v>
      </c>
      <c r="C951" s="1">
        <f t="shared" si="168"/>
        <v>3955</v>
      </c>
      <c r="D951" s="7">
        <f>IF(N951&gt;0, RANK(N951,(N951:P951,Q951:AE951)),0)</f>
        <v>1</v>
      </c>
      <c r="E951" s="7">
        <f>IF(O951&gt;0,RANK(O951,(N951:P951,Q951:AE951)),0)</f>
        <v>2</v>
      </c>
      <c r="F951" s="7">
        <f t="shared" si="169"/>
        <v>4</v>
      </c>
      <c r="G951" s="1">
        <f t="shared" si="165"/>
        <v>481</v>
      </c>
      <c r="H951" s="2">
        <f t="shared" si="164"/>
        <v>0.12161820480404552</v>
      </c>
      <c r="I951" s="8"/>
      <c r="J951" s="2">
        <f t="shared" si="170"/>
        <v>0.55676359039190892</v>
      </c>
      <c r="K951" s="2">
        <f t="shared" si="171"/>
        <v>0.43514538558786348</v>
      </c>
      <c r="L951" s="2">
        <f t="shared" si="172"/>
        <v>2.0227560050568899E-3</v>
      </c>
      <c r="M951" s="2">
        <f t="shared" si="173"/>
        <v>6.0682680151707101E-3</v>
      </c>
      <c r="N951" s="1">
        <v>2202</v>
      </c>
      <c r="O951" s="1">
        <v>1721</v>
      </c>
      <c r="P951" s="1">
        <v>8</v>
      </c>
      <c r="Q951" s="1">
        <v>13</v>
      </c>
      <c r="R951" s="1"/>
      <c r="S951" s="1">
        <v>4</v>
      </c>
      <c r="T951" s="1"/>
      <c r="U951" s="1"/>
      <c r="V951" s="1"/>
      <c r="W951" s="1">
        <v>7</v>
      </c>
      <c r="X951" s="1"/>
      <c r="Y951" s="1"/>
      <c r="Z951" s="1"/>
      <c r="AA951" s="1"/>
      <c r="AB951" s="1"/>
      <c r="AG951" t="str">
        <f t="shared" si="167"/>
        <v>Salisbury</v>
      </c>
      <c r="AH951" t="s">
        <v>3273</v>
      </c>
      <c r="AI951">
        <v>6</v>
      </c>
      <c r="AJ951" s="7">
        <v>2</v>
      </c>
      <c r="AL951" s="7" t="s">
        <v>5014</v>
      </c>
      <c r="AM951" t="s">
        <v>3218</v>
      </c>
      <c r="AN951" t="s">
        <v>5204</v>
      </c>
      <c r="AO951" t="s">
        <v>596</v>
      </c>
      <c r="AP951" t="str">
        <f t="shared" si="174"/>
        <v>25009</v>
      </c>
      <c r="AQ951" t="s">
        <v>2389</v>
      </c>
      <c r="AR951" t="str">
        <f t="shared" si="166"/>
        <v>2559245</v>
      </c>
      <c r="AS951" s="1">
        <v>14</v>
      </c>
      <c r="AT951" s="1">
        <v>2</v>
      </c>
      <c r="AV951">
        <v>17.850000000000001</v>
      </c>
      <c r="AW951">
        <v>2.41</v>
      </c>
      <c r="AX951">
        <v>15.43</v>
      </c>
    </row>
    <row r="952" spans="1:50" hidden="1" outlineLevel="1">
      <c r="A952" s="70" t="s">
        <v>2813</v>
      </c>
      <c r="B952" s="11" t="s">
        <v>1442</v>
      </c>
      <c r="C952" s="1">
        <f t="shared" si="168"/>
        <v>417</v>
      </c>
      <c r="D952" s="7">
        <f>IF(N952&gt;0, RANK(N952,(N952:P952,Q952:AE952)),0)</f>
        <v>1</v>
      </c>
      <c r="E952" s="7">
        <f>IF(O952&gt;0,RANK(O952,(N952:P952,Q952:AE952)),0)</f>
        <v>2</v>
      </c>
      <c r="F952" s="7">
        <f t="shared" si="169"/>
        <v>4</v>
      </c>
      <c r="G952" s="1">
        <f t="shared" si="165"/>
        <v>135</v>
      </c>
      <c r="H952" s="2">
        <f t="shared" si="164"/>
        <v>0.32374100719424459</v>
      </c>
      <c r="I952" s="8"/>
      <c r="J952" s="2">
        <f t="shared" si="170"/>
        <v>0.64268585131894485</v>
      </c>
      <c r="K952" s="2">
        <f t="shared" si="171"/>
        <v>0.31894484412470026</v>
      </c>
      <c r="L952" s="2">
        <f t="shared" si="172"/>
        <v>7.1942446043165471E-3</v>
      </c>
      <c r="M952" s="2">
        <f t="shared" si="173"/>
        <v>3.1175059952038352E-2</v>
      </c>
      <c r="N952" s="1">
        <v>268</v>
      </c>
      <c r="O952" s="1">
        <v>133</v>
      </c>
      <c r="P952" s="1">
        <v>3</v>
      </c>
      <c r="Q952" s="1">
        <v>3</v>
      </c>
      <c r="R952" s="1"/>
      <c r="S952" s="1">
        <v>9</v>
      </c>
      <c r="T952" s="1"/>
      <c r="U952" s="1"/>
      <c r="V952" s="1"/>
      <c r="W952" s="1">
        <v>1</v>
      </c>
      <c r="X952" s="1"/>
      <c r="Y952" s="1"/>
      <c r="Z952" s="1"/>
      <c r="AA952" s="1"/>
      <c r="AB952" s="1"/>
      <c r="AG952" t="str">
        <f t="shared" si="167"/>
        <v>Sandisfield</v>
      </c>
      <c r="AH952" t="s">
        <v>3888</v>
      </c>
      <c r="AI952">
        <v>1</v>
      </c>
      <c r="AJ952" s="7">
        <v>247</v>
      </c>
      <c r="AL952" s="7" t="s">
        <v>5014</v>
      </c>
      <c r="AM952" t="s">
        <v>3989</v>
      </c>
      <c r="AN952" t="s">
        <v>833</v>
      </c>
      <c r="AO952" t="s">
        <v>597</v>
      </c>
      <c r="AP952" t="str">
        <f t="shared" si="174"/>
        <v>25003</v>
      </c>
      <c r="AQ952" t="s">
        <v>2389</v>
      </c>
      <c r="AR952" t="str">
        <f t="shared" si="166"/>
        <v>2559665</v>
      </c>
      <c r="AS952" s="1">
        <v>1</v>
      </c>
      <c r="AT952" s="1">
        <v>1</v>
      </c>
      <c r="AV952">
        <v>53.03</v>
      </c>
      <c r="AW952">
        <v>0.71</v>
      </c>
      <c r="AX952">
        <v>52.32</v>
      </c>
    </row>
    <row r="953" spans="1:50" hidden="1" outlineLevel="1">
      <c r="A953" s="70" t="s">
        <v>2814</v>
      </c>
      <c r="B953" s="11" t="s">
        <v>1442</v>
      </c>
      <c r="C953" s="1">
        <f t="shared" si="168"/>
        <v>11957</v>
      </c>
      <c r="D953" s="7">
        <f>IF(N953&gt;0, RANK(N953,(N953:P953,Q953:AE953)),0)</f>
        <v>2</v>
      </c>
      <c r="E953" s="7">
        <f>IF(O953&gt;0,RANK(O953,(N953:P953,Q953:AE953)),0)</f>
        <v>1</v>
      </c>
      <c r="F953" s="7">
        <f t="shared" si="169"/>
        <v>5</v>
      </c>
      <c r="G953" s="1">
        <f t="shared" si="165"/>
        <v>119</v>
      </c>
      <c r="H953" s="2">
        <f t="shared" si="164"/>
        <v>9.9523291795600901E-3</v>
      </c>
      <c r="I953" s="8"/>
      <c r="J953" s="2">
        <f t="shared" si="170"/>
        <v>0.49034038638454464</v>
      </c>
      <c r="K953" s="2">
        <f t="shared" si="171"/>
        <v>0.50029271556410471</v>
      </c>
      <c r="L953" s="2">
        <f t="shared" si="172"/>
        <v>1.5890273479969893E-3</v>
      </c>
      <c r="M953" s="2">
        <f t="shared" si="173"/>
        <v>7.7778707033537243E-3</v>
      </c>
      <c r="N953" s="1">
        <v>5863</v>
      </c>
      <c r="O953" s="1">
        <v>5982</v>
      </c>
      <c r="P953" s="1">
        <v>19</v>
      </c>
      <c r="Q953" s="1">
        <v>44</v>
      </c>
      <c r="R953" s="1"/>
      <c r="S953" s="1">
        <v>36</v>
      </c>
      <c r="T953" s="1"/>
      <c r="U953" s="1"/>
      <c r="V953" s="1"/>
      <c r="W953" s="1">
        <v>13</v>
      </c>
      <c r="X953" s="1"/>
      <c r="Y953" s="1"/>
      <c r="Z953" s="1"/>
      <c r="AA953" s="1"/>
      <c r="AB953" s="1"/>
      <c r="AG953" t="str">
        <f t="shared" si="167"/>
        <v>Sandwich</v>
      </c>
      <c r="AH953" t="s">
        <v>2918</v>
      </c>
      <c r="AI953">
        <v>10</v>
      </c>
      <c r="AJ953" s="7">
        <v>327</v>
      </c>
      <c r="AL953" s="7" t="s">
        <v>5014</v>
      </c>
      <c r="AM953" t="s">
        <v>3988</v>
      </c>
      <c r="AN953" t="s">
        <v>4371</v>
      </c>
      <c r="AO953" t="s">
        <v>948</v>
      </c>
      <c r="AP953" t="str">
        <f t="shared" si="174"/>
        <v>25001</v>
      </c>
      <c r="AQ953" t="s">
        <v>2389</v>
      </c>
      <c r="AR953" t="str">
        <f t="shared" si="166"/>
        <v>2559735</v>
      </c>
      <c r="AS953" s="1">
        <v>91</v>
      </c>
      <c r="AT953" s="1">
        <v>7</v>
      </c>
      <c r="AV953">
        <v>44.36</v>
      </c>
      <c r="AW953">
        <v>1.32</v>
      </c>
      <c r="AX953">
        <v>43.04</v>
      </c>
    </row>
    <row r="954" spans="1:50" hidden="1" outlineLevel="1">
      <c r="A954" s="70" t="s">
        <v>2815</v>
      </c>
      <c r="B954" s="11" t="s">
        <v>1442</v>
      </c>
      <c r="C954" s="1">
        <f t="shared" si="168"/>
        <v>13437</v>
      </c>
      <c r="D954" s="7">
        <f>IF(N954&gt;0, RANK(N954,(N954:P954,Q954:AE954)),0)</f>
        <v>1</v>
      </c>
      <c r="E954" s="7">
        <f>IF(O954&gt;0,RANK(O954,(N954:P954,Q954:AE954)),0)</f>
        <v>2</v>
      </c>
      <c r="F954" s="7">
        <f t="shared" si="169"/>
        <v>4</v>
      </c>
      <c r="G954" s="1">
        <f t="shared" si="165"/>
        <v>2168</v>
      </c>
      <c r="H954" s="2">
        <f t="shared" si="164"/>
        <v>0.16134553843863958</v>
      </c>
      <c r="I954" s="8"/>
      <c r="J954" s="2">
        <f t="shared" si="170"/>
        <v>0.57572374786038549</v>
      </c>
      <c r="K954" s="2">
        <f t="shared" si="171"/>
        <v>0.41437820942174591</v>
      </c>
      <c r="L954" s="2">
        <f t="shared" si="172"/>
        <v>2.3070625883753813E-3</v>
      </c>
      <c r="M954" s="2">
        <f t="shared" si="173"/>
        <v>7.5909801294932119E-3</v>
      </c>
      <c r="N954" s="1">
        <v>7736</v>
      </c>
      <c r="O954" s="1">
        <v>5568</v>
      </c>
      <c r="P954" s="1">
        <v>31</v>
      </c>
      <c r="Q954" s="1">
        <v>54</v>
      </c>
      <c r="R954" s="1"/>
      <c r="S954" s="1">
        <v>24</v>
      </c>
      <c r="T954" s="1"/>
      <c r="U954" s="1"/>
      <c r="V954" s="1"/>
      <c r="W954" s="1">
        <v>24</v>
      </c>
      <c r="X954" s="1"/>
      <c r="Y954" s="1"/>
      <c r="Z954" s="1"/>
      <c r="AA954" s="1"/>
      <c r="AB954" s="1"/>
      <c r="AG954" t="str">
        <f t="shared" si="167"/>
        <v>Saugus</v>
      </c>
      <c r="AH954" t="s">
        <v>3273</v>
      </c>
      <c r="AI954">
        <v>6</v>
      </c>
      <c r="AJ954" s="7">
        <v>111</v>
      </c>
      <c r="AL954" s="7" t="s">
        <v>5014</v>
      </c>
      <c r="AM954" t="s">
        <v>3218</v>
      </c>
      <c r="AN954" t="s">
        <v>4151</v>
      </c>
      <c r="AO954" t="s">
        <v>949</v>
      </c>
      <c r="AP954" t="str">
        <f t="shared" si="174"/>
        <v>25009</v>
      </c>
      <c r="AQ954" t="s">
        <v>2389</v>
      </c>
      <c r="AR954" t="str">
        <f t="shared" si="166"/>
        <v>2560015</v>
      </c>
      <c r="AS954" s="1">
        <v>34</v>
      </c>
      <c r="AT954" s="1">
        <v>10</v>
      </c>
      <c r="AV954">
        <v>11.75</v>
      </c>
      <c r="AW954">
        <v>0.77</v>
      </c>
      <c r="AX954">
        <v>10.99</v>
      </c>
    </row>
    <row r="955" spans="1:50" hidden="1" outlineLevel="1">
      <c r="A955" s="70" t="s">
        <v>3276</v>
      </c>
      <c r="B955" s="11" t="s">
        <v>1442</v>
      </c>
      <c r="C955" s="1">
        <f t="shared" si="168"/>
        <v>341</v>
      </c>
      <c r="D955" s="7">
        <f>IF(N955&gt;0, RANK(N955,(N955:P955,Q955:AE955)),0)</f>
        <v>1</v>
      </c>
      <c r="E955" s="7">
        <f>IF(O955&gt;0,RANK(O955,(N955:P955,Q955:AE955)),0)</f>
        <v>2</v>
      </c>
      <c r="F955" s="7">
        <f t="shared" si="169"/>
        <v>4</v>
      </c>
      <c r="G955" s="1">
        <f t="shared" si="165"/>
        <v>113</v>
      </c>
      <c r="H955" s="2">
        <f t="shared" si="164"/>
        <v>0.33137829912023459</v>
      </c>
      <c r="I955" s="8"/>
      <c r="J955" s="2">
        <f t="shared" si="170"/>
        <v>0.65982404692082108</v>
      </c>
      <c r="K955" s="2">
        <f t="shared" si="171"/>
        <v>0.3284457478005865</v>
      </c>
      <c r="L955" s="2">
        <f t="shared" si="172"/>
        <v>2.9325513196480938E-3</v>
      </c>
      <c r="M955" s="2">
        <f t="shared" si="173"/>
        <v>8.7976539589443258E-3</v>
      </c>
      <c r="N955" s="1">
        <v>225</v>
      </c>
      <c r="O955" s="1">
        <v>112</v>
      </c>
      <c r="P955" s="1">
        <v>1</v>
      </c>
      <c r="Q955" s="1">
        <v>1</v>
      </c>
      <c r="R955" s="1"/>
      <c r="S955" s="1">
        <v>2</v>
      </c>
      <c r="T955" s="1"/>
      <c r="U955" s="1"/>
      <c r="V955" s="1"/>
      <c r="W955" s="1">
        <v>0</v>
      </c>
      <c r="X955" s="1"/>
      <c r="Y955" s="1"/>
      <c r="Z955" s="1"/>
      <c r="AA955" s="1"/>
      <c r="AB955" s="1"/>
      <c r="AG955" t="str">
        <f t="shared" si="167"/>
        <v>Savoy</v>
      </c>
      <c r="AH955" t="s">
        <v>3888</v>
      </c>
      <c r="AI955">
        <v>1</v>
      </c>
      <c r="AJ955" s="7">
        <v>53</v>
      </c>
      <c r="AL955" s="7" t="s">
        <v>5014</v>
      </c>
      <c r="AM955" t="s">
        <v>3989</v>
      </c>
      <c r="AN955" t="s">
        <v>2760</v>
      </c>
      <c r="AO955" t="s">
        <v>1937</v>
      </c>
      <c r="AP955" t="str">
        <f t="shared" si="174"/>
        <v>25003</v>
      </c>
      <c r="AQ955" t="s">
        <v>2389</v>
      </c>
      <c r="AR955" t="str">
        <f t="shared" si="166"/>
        <v>2560225</v>
      </c>
      <c r="AS955" s="1">
        <v>1</v>
      </c>
      <c r="AT955" s="1">
        <v>1</v>
      </c>
      <c r="AV955">
        <v>36.01</v>
      </c>
      <c r="AW955">
        <v>0.14000000000000001</v>
      </c>
      <c r="AX955">
        <v>35.86</v>
      </c>
    </row>
    <row r="956" spans="1:50" hidden="1" outlineLevel="1">
      <c r="A956" s="70" t="s">
        <v>2351</v>
      </c>
      <c r="B956" s="11" t="s">
        <v>1442</v>
      </c>
      <c r="C956" s="1">
        <f t="shared" si="168"/>
        <v>10897</v>
      </c>
      <c r="D956" s="7">
        <f>IF(N956&gt;0, RANK(N956,(N956:P956,Q956:AE956)),0)</f>
        <v>1</v>
      </c>
      <c r="E956" s="7">
        <f>IF(O956&gt;0,RANK(O956,(N956:P956,Q956:AE956)),0)</f>
        <v>2</v>
      </c>
      <c r="F956" s="7">
        <f t="shared" si="169"/>
        <v>6</v>
      </c>
      <c r="G956" s="1">
        <f t="shared" si="165"/>
        <v>598</v>
      </c>
      <c r="H956" s="2">
        <f t="shared" si="164"/>
        <v>5.4877489217215747E-2</v>
      </c>
      <c r="I956" s="8"/>
      <c r="J956" s="2">
        <f t="shared" si="170"/>
        <v>0.52060200055061023</v>
      </c>
      <c r="K956" s="2">
        <f t="shared" si="171"/>
        <v>0.46572451133339449</v>
      </c>
      <c r="L956" s="2">
        <f t="shared" si="172"/>
        <v>2.0189042855831879E-3</v>
      </c>
      <c r="M956" s="2">
        <f t="shared" si="173"/>
        <v>1.1654583830412093E-2</v>
      </c>
      <c r="N956" s="1">
        <v>5673</v>
      </c>
      <c r="O956" s="1">
        <v>5075</v>
      </c>
      <c r="P956" s="1">
        <v>22</v>
      </c>
      <c r="Q956" s="1">
        <v>54</v>
      </c>
      <c r="R956" s="1"/>
      <c r="S956" s="1">
        <v>30</v>
      </c>
      <c r="T956" s="1"/>
      <c r="U956" s="1"/>
      <c r="V956" s="1"/>
      <c r="W956" s="1">
        <v>43</v>
      </c>
      <c r="X956" s="1"/>
      <c r="Y956" s="1"/>
      <c r="Z956" s="1"/>
      <c r="AA956" s="1"/>
      <c r="AB956" s="1"/>
      <c r="AG956" t="str">
        <f t="shared" si="167"/>
        <v>Scituate</v>
      </c>
      <c r="AH956" t="s">
        <v>4072</v>
      </c>
      <c r="AI956">
        <v>10</v>
      </c>
      <c r="AJ956" s="7">
        <v>218</v>
      </c>
      <c r="AL956" s="7" t="s">
        <v>5014</v>
      </c>
      <c r="AM956" t="s">
        <v>4351</v>
      </c>
      <c r="AN956" t="s">
        <v>833</v>
      </c>
      <c r="AO956" t="s">
        <v>2253</v>
      </c>
      <c r="AP956" t="str">
        <f t="shared" si="174"/>
        <v>25023</v>
      </c>
      <c r="AQ956" t="s">
        <v>2389</v>
      </c>
      <c r="AR956" t="str">
        <f t="shared" si="166"/>
        <v>2560330</v>
      </c>
      <c r="AS956" s="1">
        <v>40</v>
      </c>
      <c r="AT956" s="1">
        <v>6</v>
      </c>
      <c r="AV956">
        <v>31.8</v>
      </c>
      <c r="AW956">
        <v>14.61</v>
      </c>
      <c r="AX956">
        <v>17.18</v>
      </c>
    </row>
    <row r="957" spans="1:50" hidden="1" outlineLevel="1">
      <c r="A957" s="70" t="s">
        <v>2302</v>
      </c>
      <c r="B957" s="11" t="s">
        <v>1442</v>
      </c>
      <c r="C957" s="1">
        <f t="shared" si="168"/>
        <v>7103</v>
      </c>
      <c r="D957" s="7">
        <f>IF(N957&gt;0, RANK(N957,(N957:P957,Q957:AE957)),0)</f>
        <v>1</v>
      </c>
      <c r="E957" s="7">
        <f>IF(O957&gt;0,RANK(O957,(N957:P957,Q957:AE957)),0)</f>
        <v>2</v>
      </c>
      <c r="F957" s="7">
        <f t="shared" si="169"/>
        <v>6</v>
      </c>
      <c r="G957" s="1">
        <f t="shared" si="165"/>
        <v>895</v>
      </c>
      <c r="H957" s="2">
        <f t="shared" si="164"/>
        <v>0.12600309728283823</v>
      </c>
      <c r="I957" s="8"/>
      <c r="J957" s="2">
        <f t="shared" si="170"/>
        <v>0.55694776854850059</v>
      </c>
      <c r="K957" s="2">
        <f t="shared" si="171"/>
        <v>0.43094467126566238</v>
      </c>
      <c r="L957" s="2">
        <f t="shared" si="172"/>
        <v>7.0392791778121921E-4</v>
      </c>
      <c r="M957" s="2">
        <f t="shared" si="173"/>
        <v>1.1403632268055811E-2</v>
      </c>
      <c r="N957" s="1">
        <v>3956</v>
      </c>
      <c r="O957" s="1">
        <v>3061</v>
      </c>
      <c r="P957" s="1">
        <v>5</v>
      </c>
      <c r="Q957" s="1">
        <v>35</v>
      </c>
      <c r="R957" s="1"/>
      <c r="S957" s="1">
        <v>24</v>
      </c>
      <c r="T957" s="1"/>
      <c r="U957" s="1"/>
      <c r="V957" s="1"/>
      <c r="W957" s="1">
        <v>22</v>
      </c>
      <c r="X957" s="1"/>
      <c r="Y957" s="1"/>
      <c r="Z957" s="1"/>
      <c r="AA957" s="1"/>
      <c r="AB957" s="1"/>
      <c r="AG957" t="str">
        <f t="shared" si="167"/>
        <v>Seekonk</v>
      </c>
      <c r="AH957" t="s">
        <v>2218</v>
      </c>
      <c r="AI957">
        <v>3</v>
      </c>
      <c r="AJ957" s="7">
        <v>317</v>
      </c>
      <c r="AL957" s="7" t="s">
        <v>5014</v>
      </c>
      <c r="AM957" t="s">
        <v>3632</v>
      </c>
      <c r="AN957" t="s">
        <v>1514</v>
      </c>
      <c r="AO957" t="s">
        <v>2254</v>
      </c>
      <c r="AP957" t="str">
        <f t="shared" si="174"/>
        <v>25005</v>
      </c>
      <c r="AQ957" t="s">
        <v>2389</v>
      </c>
      <c r="AR957" t="str">
        <f t="shared" si="166"/>
        <v>2560645</v>
      </c>
      <c r="AS957" s="1">
        <v>37</v>
      </c>
      <c r="AT957" s="1">
        <v>4</v>
      </c>
      <c r="AV957">
        <v>18.420000000000002</v>
      </c>
      <c r="AW957">
        <v>0.1</v>
      </c>
      <c r="AX957">
        <v>18.32</v>
      </c>
    </row>
    <row r="958" spans="1:50" hidden="1" outlineLevel="1">
      <c r="A958" s="70" t="s">
        <v>3486</v>
      </c>
      <c r="B958" s="11" t="s">
        <v>1442</v>
      </c>
      <c r="C958" s="1">
        <f t="shared" si="168"/>
        <v>9664</v>
      </c>
      <c r="D958" s="7">
        <f>IF(N958&gt;0, RANK(N958,(N958:P958,Q958:AE958)),0)</f>
        <v>1</v>
      </c>
      <c r="E958" s="7">
        <f>IF(O958&gt;0,RANK(O958,(N958:P958,Q958:AE958)),0)</f>
        <v>2</v>
      </c>
      <c r="F958" s="7">
        <f t="shared" si="169"/>
        <v>5</v>
      </c>
      <c r="G958" s="1">
        <f t="shared" si="165"/>
        <v>3972</v>
      </c>
      <c r="H958" s="2">
        <f t="shared" si="164"/>
        <v>0.41100993377483441</v>
      </c>
      <c r="I958" s="8"/>
      <c r="J958" s="2">
        <f t="shared" si="170"/>
        <v>0.69950331125827814</v>
      </c>
      <c r="K958" s="2">
        <f t="shared" si="171"/>
        <v>0.28849337748344372</v>
      </c>
      <c r="L958" s="2">
        <f t="shared" si="172"/>
        <v>1.9660596026490067E-3</v>
      </c>
      <c r="M958" s="2">
        <f t="shared" si="173"/>
        <v>1.0037251655629131E-2</v>
      </c>
      <c r="N958" s="1">
        <v>6760</v>
      </c>
      <c r="O958" s="1">
        <v>2788</v>
      </c>
      <c r="P958" s="1">
        <v>19</v>
      </c>
      <c r="Q958" s="1">
        <v>50</v>
      </c>
      <c r="R958" s="1"/>
      <c r="S958" s="1">
        <v>29</v>
      </c>
      <c r="T958" s="1"/>
      <c r="U958" s="1"/>
      <c r="V958" s="1"/>
      <c r="W958" s="1">
        <v>18</v>
      </c>
      <c r="X958" s="1"/>
      <c r="Y958" s="1"/>
      <c r="Z958" s="1"/>
      <c r="AA958" s="1"/>
      <c r="AB958" s="1"/>
      <c r="AG958" t="str">
        <f t="shared" si="167"/>
        <v>Sharon</v>
      </c>
      <c r="AH958" t="s">
        <v>2481</v>
      </c>
      <c r="AI958">
        <v>4</v>
      </c>
      <c r="AJ958" s="7">
        <v>255</v>
      </c>
      <c r="AL958" s="7" t="s">
        <v>5014</v>
      </c>
      <c r="AM958" t="s">
        <v>4350</v>
      </c>
      <c r="AN958" t="s">
        <v>4802</v>
      </c>
      <c r="AO958" t="s">
        <v>1948</v>
      </c>
      <c r="AP958" t="str">
        <f t="shared" si="174"/>
        <v>25021</v>
      </c>
      <c r="AQ958" t="s">
        <v>2389</v>
      </c>
      <c r="AR958" t="str">
        <f t="shared" si="166"/>
        <v>2560785</v>
      </c>
      <c r="AS958" s="1">
        <v>144</v>
      </c>
      <c r="AT958" s="1">
        <v>5</v>
      </c>
      <c r="AV958">
        <v>24.17</v>
      </c>
      <c r="AW958">
        <v>0.86</v>
      </c>
      <c r="AX958">
        <v>23.31</v>
      </c>
    </row>
    <row r="959" spans="1:50" hidden="1" outlineLevel="1">
      <c r="A959" s="70" t="s">
        <v>3517</v>
      </c>
      <c r="B959" s="11" t="s">
        <v>1442</v>
      </c>
      <c r="C959" s="1">
        <f t="shared" si="168"/>
        <v>1819</v>
      </c>
      <c r="D959" s="7">
        <f>IF(N959&gt;0, RANK(N959,(N959:P959,Q959:AE959)),0)</f>
        <v>1</v>
      </c>
      <c r="E959" s="7">
        <f>IF(O959&gt;0,RANK(O959,(N959:P959,Q959:AE959)),0)</f>
        <v>2</v>
      </c>
      <c r="F959" s="7">
        <f t="shared" si="169"/>
        <v>0</v>
      </c>
      <c r="G959" s="1">
        <f t="shared" si="165"/>
        <v>638</v>
      </c>
      <c r="H959" s="2">
        <f t="shared" si="164"/>
        <v>0.35074216602528863</v>
      </c>
      <c r="I959" s="8"/>
      <c r="J959" s="2">
        <f t="shared" si="170"/>
        <v>0.66575041231445853</v>
      </c>
      <c r="K959" s="2">
        <f t="shared" si="171"/>
        <v>0.31500824628916985</v>
      </c>
      <c r="L959" s="2">
        <f t="shared" si="172"/>
        <v>0</v>
      </c>
      <c r="M959" s="2">
        <f t="shared" si="173"/>
        <v>1.9241341396371625E-2</v>
      </c>
      <c r="N959" s="1">
        <v>1211</v>
      </c>
      <c r="O959" s="1">
        <v>573</v>
      </c>
      <c r="P959" s="1">
        <v>0</v>
      </c>
      <c r="Q959" s="1">
        <v>8</v>
      </c>
      <c r="R959" s="1"/>
      <c r="S959" s="1">
        <v>18</v>
      </c>
      <c r="T959" s="1"/>
      <c r="U959" s="1"/>
      <c r="V959" s="1"/>
      <c r="W959" s="1">
        <v>9</v>
      </c>
      <c r="X959" s="1"/>
      <c r="Y959" s="1"/>
      <c r="Z959" s="1"/>
      <c r="AA959" s="1"/>
      <c r="AB959" s="1"/>
      <c r="AG959" t="str">
        <f t="shared" si="167"/>
        <v>Sheffield</v>
      </c>
      <c r="AH959" t="s">
        <v>3888</v>
      </c>
      <c r="AI959">
        <v>1</v>
      </c>
      <c r="AJ959" s="7">
        <v>262</v>
      </c>
      <c r="AL959" s="7" t="s">
        <v>5014</v>
      </c>
      <c r="AM959" t="s">
        <v>3989</v>
      </c>
      <c r="AN959" t="s">
        <v>4016</v>
      </c>
      <c r="AO959" t="s">
        <v>1949</v>
      </c>
      <c r="AP959" t="str">
        <f t="shared" si="174"/>
        <v>25003</v>
      </c>
      <c r="AQ959" t="s">
        <v>2389</v>
      </c>
      <c r="AR959" t="str">
        <f t="shared" si="166"/>
        <v>2561065</v>
      </c>
      <c r="AS959" s="1">
        <v>9</v>
      </c>
      <c r="AT959" s="1">
        <v>1</v>
      </c>
      <c r="AV959">
        <v>48.54</v>
      </c>
      <c r="AW959">
        <v>0.39</v>
      </c>
      <c r="AX959">
        <v>48.15</v>
      </c>
    </row>
    <row r="960" spans="1:50" hidden="1" outlineLevel="1">
      <c r="A960" s="70" t="s">
        <v>3518</v>
      </c>
      <c r="B960" s="11" t="s">
        <v>1442</v>
      </c>
      <c r="C960" s="1">
        <f t="shared" si="168"/>
        <v>1135</v>
      </c>
      <c r="D960" s="7">
        <f>IF(N960&gt;0, RANK(N960,(N960:P960,Q960:AE960)),0)</f>
        <v>1</v>
      </c>
      <c r="E960" s="7">
        <f>IF(O960&gt;0,RANK(O960,(N960:P960,Q960:AE960)),0)</f>
        <v>2</v>
      </c>
      <c r="F960" s="7">
        <f t="shared" si="169"/>
        <v>4</v>
      </c>
      <c r="G960" s="1">
        <f t="shared" si="165"/>
        <v>509</v>
      </c>
      <c r="H960" s="2">
        <f t="shared" si="164"/>
        <v>0.44845814977973569</v>
      </c>
      <c r="I960" s="8"/>
      <c r="J960" s="2">
        <f t="shared" si="170"/>
        <v>0.71277533039647578</v>
      </c>
      <c r="K960" s="2">
        <f t="shared" si="171"/>
        <v>0.26431718061674009</v>
      </c>
      <c r="L960" s="2">
        <f t="shared" si="172"/>
        <v>5.2863436123348016E-3</v>
      </c>
      <c r="M960" s="2">
        <f t="shared" si="173"/>
        <v>1.762114537444933E-2</v>
      </c>
      <c r="N960" s="1">
        <v>809</v>
      </c>
      <c r="O960" s="1">
        <v>300</v>
      </c>
      <c r="P960" s="1">
        <v>6</v>
      </c>
      <c r="Q960" s="1">
        <v>6</v>
      </c>
      <c r="R960" s="1"/>
      <c r="S960" s="1">
        <v>13</v>
      </c>
      <c r="T960" s="1"/>
      <c r="U960" s="1"/>
      <c r="V960" s="1"/>
      <c r="W960" s="1">
        <v>1</v>
      </c>
      <c r="X960" s="1"/>
      <c r="Y960" s="1"/>
      <c r="Z960" s="1"/>
      <c r="AA960" s="1"/>
      <c r="AB960" s="1"/>
      <c r="AG960" t="str">
        <f t="shared" si="167"/>
        <v>Shelburne</v>
      </c>
      <c r="AH960" t="s">
        <v>3082</v>
      </c>
      <c r="AI960">
        <v>1</v>
      </c>
      <c r="AJ960" s="7">
        <v>55</v>
      </c>
      <c r="AL960" s="7" t="s">
        <v>5014</v>
      </c>
      <c r="AM960" t="s">
        <v>3234</v>
      </c>
      <c r="AN960" t="s">
        <v>4533</v>
      </c>
      <c r="AO960" t="s">
        <v>1660</v>
      </c>
      <c r="AP960" t="str">
        <f t="shared" si="174"/>
        <v>25011</v>
      </c>
      <c r="AQ960" t="s">
        <v>2389</v>
      </c>
      <c r="AR960" t="str">
        <f t="shared" si="166"/>
        <v>2561135</v>
      </c>
      <c r="AS960" s="1">
        <v>24</v>
      </c>
      <c r="AT960" s="1">
        <v>1</v>
      </c>
      <c r="AV960">
        <v>23.45</v>
      </c>
      <c r="AW960">
        <v>0.2</v>
      </c>
      <c r="AX960">
        <v>23.25</v>
      </c>
    </row>
    <row r="961" spans="1:50" hidden="1" outlineLevel="1">
      <c r="A961" s="70" t="s">
        <v>4994</v>
      </c>
      <c r="B961" s="11" t="s">
        <v>1442</v>
      </c>
      <c r="C961" s="1">
        <f t="shared" si="168"/>
        <v>2654</v>
      </c>
      <c r="D961" s="7">
        <f>IF(N961&gt;0, RANK(N961,(N961:P961,Q961:AE961)),0)</f>
        <v>1</v>
      </c>
      <c r="E961" s="7">
        <f>IF(O961&gt;0,RANK(O961,(N961:P961,Q961:AE961)),0)</f>
        <v>2</v>
      </c>
      <c r="F961" s="7">
        <f t="shared" si="169"/>
        <v>5</v>
      </c>
      <c r="G961" s="1">
        <f t="shared" si="165"/>
        <v>390</v>
      </c>
      <c r="H961" s="2">
        <f t="shared" si="164"/>
        <v>0.14694800301431801</v>
      </c>
      <c r="I961" s="8"/>
      <c r="J961" s="2">
        <f t="shared" si="170"/>
        <v>0.56443104747550865</v>
      </c>
      <c r="K961" s="2">
        <f t="shared" si="171"/>
        <v>0.41748304446119067</v>
      </c>
      <c r="L961" s="2">
        <f t="shared" si="172"/>
        <v>3.391107761868877E-3</v>
      </c>
      <c r="M961" s="2">
        <f t="shared" si="173"/>
        <v>1.4694800301431804E-2</v>
      </c>
      <c r="N961" s="1">
        <v>1498</v>
      </c>
      <c r="O961" s="1">
        <v>1108</v>
      </c>
      <c r="P961" s="1">
        <v>9</v>
      </c>
      <c r="Q961" s="1">
        <v>23</v>
      </c>
      <c r="R961" s="1"/>
      <c r="S961" s="1">
        <v>12</v>
      </c>
      <c r="T961" s="1"/>
      <c r="U961" s="1"/>
      <c r="V961" s="1"/>
      <c r="W961" s="1">
        <v>4</v>
      </c>
      <c r="X961" s="1"/>
      <c r="Y961" s="1"/>
      <c r="Z961" s="1"/>
      <c r="AA961" s="1"/>
      <c r="AB961" s="1"/>
      <c r="AG961" t="str">
        <f t="shared" si="167"/>
        <v>Sherborn</v>
      </c>
      <c r="AH961" t="s">
        <v>4409</v>
      </c>
      <c r="AI961">
        <v>4</v>
      </c>
      <c r="AJ961" s="7">
        <v>210</v>
      </c>
      <c r="AL961" s="7" t="s">
        <v>5014</v>
      </c>
      <c r="AM961" t="s">
        <v>4671</v>
      </c>
      <c r="AN961" t="s">
        <v>3795</v>
      </c>
      <c r="AO961" t="s">
        <v>1630</v>
      </c>
      <c r="AP961" t="str">
        <f t="shared" si="174"/>
        <v>25017</v>
      </c>
      <c r="AQ961" t="s">
        <v>2389</v>
      </c>
      <c r="AR961" t="str">
        <f t="shared" si="166"/>
        <v>2561380</v>
      </c>
      <c r="AS961" s="1">
        <v>10</v>
      </c>
      <c r="AT961" s="1">
        <v>1</v>
      </c>
      <c r="AV961">
        <v>16.190000000000001</v>
      </c>
      <c r="AW961">
        <v>0.22</v>
      </c>
      <c r="AX961">
        <v>15.96</v>
      </c>
    </row>
    <row r="962" spans="1:50" hidden="1" outlineLevel="1">
      <c r="A962" s="70" t="s">
        <v>2816</v>
      </c>
      <c r="B962" s="11" t="s">
        <v>1442</v>
      </c>
      <c r="C962" s="1">
        <f t="shared" si="168"/>
        <v>2913</v>
      </c>
      <c r="D962" s="7">
        <f>IF(N962&gt;0, RANK(N962,(N962:P962,Q962:AE962)),0)</f>
        <v>1</v>
      </c>
      <c r="E962" s="7">
        <f>IF(O962&gt;0,RANK(O962,(N962:P962,Q962:AE962)),0)</f>
        <v>2</v>
      </c>
      <c r="F962" s="7">
        <f t="shared" si="169"/>
        <v>6</v>
      </c>
      <c r="G962" s="1">
        <f t="shared" si="165"/>
        <v>208</v>
      </c>
      <c r="H962" s="2">
        <f t="shared" si="164"/>
        <v>7.1404050806728459E-2</v>
      </c>
      <c r="I962" s="8"/>
      <c r="J962" s="2">
        <f t="shared" si="170"/>
        <v>0.52626158599382078</v>
      </c>
      <c r="K962" s="2">
        <f t="shared" si="171"/>
        <v>0.45485753518709232</v>
      </c>
      <c r="L962" s="2">
        <f t="shared" si="172"/>
        <v>2.0597322348094747E-3</v>
      </c>
      <c r="M962" s="2">
        <f t="shared" si="173"/>
        <v>1.6821146584277424E-2</v>
      </c>
      <c r="N962" s="1">
        <v>1533</v>
      </c>
      <c r="O962" s="1">
        <v>1325</v>
      </c>
      <c r="P962" s="1">
        <v>6</v>
      </c>
      <c r="Q962" s="1">
        <v>15</v>
      </c>
      <c r="R962" s="1"/>
      <c r="S962" s="1">
        <v>26</v>
      </c>
      <c r="T962" s="1"/>
      <c r="U962" s="1"/>
      <c r="V962" s="1"/>
      <c r="W962" s="1">
        <v>8</v>
      </c>
      <c r="X962" s="1"/>
      <c r="Y962" s="1"/>
      <c r="Z962" s="1"/>
      <c r="AA962" s="1"/>
      <c r="AB962" s="1"/>
      <c r="AG962" t="str">
        <f t="shared" si="167"/>
        <v>Shirley</v>
      </c>
      <c r="AH962" t="s">
        <v>4409</v>
      </c>
      <c r="AI962">
        <v>5</v>
      </c>
      <c r="AJ962" s="7">
        <v>60</v>
      </c>
      <c r="AL962" s="7" t="s">
        <v>5014</v>
      </c>
      <c r="AM962" t="s">
        <v>4671</v>
      </c>
      <c r="AN962" t="s">
        <v>579</v>
      </c>
      <c r="AO962" t="s">
        <v>1631</v>
      </c>
      <c r="AP962" t="str">
        <f t="shared" si="174"/>
        <v>25017</v>
      </c>
      <c r="AQ962" t="s">
        <v>2389</v>
      </c>
      <c r="AR962" t="str">
        <f t="shared" si="166"/>
        <v>2561590</v>
      </c>
      <c r="AS962" s="1">
        <v>6</v>
      </c>
      <c r="AT962" s="1">
        <v>1</v>
      </c>
      <c r="AV962">
        <v>15.9</v>
      </c>
      <c r="AW962">
        <v>0.08</v>
      </c>
      <c r="AX962">
        <v>15.82</v>
      </c>
    </row>
    <row r="963" spans="1:50" hidden="1" outlineLevel="1">
      <c r="A963" s="70" t="s">
        <v>4196</v>
      </c>
      <c r="B963" s="11" t="s">
        <v>1442</v>
      </c>
      <c r="C963" s="1">
        <f t="shared" si="168"/>
        <v>16285</v>
      </c>
      <c r="D963" s="7">
        <f>IF(N963&gt;0, RANK(N963,(N963:P963,Q963:AE963)),0)</f>
        <v>1</v>
      </c>
      <c r="E963" s="7">
        <f>IF(O963&gt;0,RANK(O963,(N963:P963,Q963:AE963)),0)</f>
        <v>2</v>
      </c>
      <c r="F963" s="7">
        <f t="shared" si="169"/>
        <v>5</v>
      </c>
      <c r="G963" s="1">
        <f t="shared" si="165"/>
        <v>1876</v>
      </c>
      <c r="H963" s="2">
        <f t="shared" ref="H963:H1026" si="175">IF(C963&gt;0,G963/C963,0)</f>
        <v>0.11519803500153515</v>
      </c>
      <c r="I963" s="8"/>
      <c r="J963" s="2">
        <f t="shared" si="170"/>
        <v>0.55198035001535151</v>
      </c>
      <c r="K963" s="2">
        <f t="shared" si="171"/>
        <v>0.43678231501381637</v>
      </c>
      <c r="L963" s="2">
        <f t="shared" si="172"/>
        <v>2.5176542830825915E-3</v>
      </c>
      <c r="M963" s="2">
        <f t="shared" si="173"/>
        <v>8.7196806877495332E-3</v>
      </c>
      <c r="N963" s="1">
        <v>8989</v>
      </c>
      <c r="O963" s="1">
        <v>7113</v>
      </c>
      <c r="P963" s="1">
        <v>41</v>
      </c>
      <c r="Q963" s="1">
        <v>83</v>
      </c>
      <c r="R963" s="1"/>
      <c r="S963" s="1">
        <v>44</v>
      </c>
      <c r="T963" s="1"/>
      <c r="U963" s="1"/>
      <c r="V963" s="1"/>
      <c r="W963" s="1">
        <v>15</v>
      </c>
      <c r="X963" s="1"/>
      <c r="Y963" s="1"/>
      <c r="Z963" s="1"/>
      <c r="AA963" s="1"/>
      <c r="AB963" s="1"/>
      <c r="AG963" t="str">
        <f t="shared" si="167"/>
        <v>Shrewsbury</v>
      </c>
      <c r="AH963" s="11" t="s">
        <v>3600</v>
      </c>
      <c r="AI963" s="11">
        <v>3</v>
      </c>
      <c r="AJ963" s="7">
        <v>186</v>
      </c>
      <c r="AL963" s="7" t="s">
        <v>5014</v>
      </c>
      <c r="AM963" t="s">
        <v>3950</v>
      </c>
      <c r="AN963" t="s">
        <v>4665</v>
      </c>
      <c r="AO963" t="s">
        <v>1632</v>
      </c>
      <c r="AP963" t="str">
        <f t="shared" si="174"/>
        <v>25027</v>
      </c>
      <c r="AQ963" t="s">
        <v>2389</v>
      </c>
      <c r="AR963" t="str">
        <f t="shared" si="166"/>
        <v>2561800</v>
      </c>
      <c r="AS963" s="1">
        <v>298</v>
      </c>
      <c r="AT963" s="1">
        <v>9</v>
      </c>
      <c r="AV963">
        <v>21.65</v>
      </c>
      <c r="AW963">
        <v>0.92</v>
      </c>
      <c r="AX963">
        <v>20.73</v>
      </c>
    </row>
    <row r="964" spans="1:50" hidden="1" outlineLevel="1">
      <c r="A964" s="70" t="s">
        <v>3241</v>
      </c>
      <c r="B964" s="11" t="s">
        <v>1442</v>
      </c>
      <c r="C964" s="1">
        <f t="shared" si="168"/>
        <v>1169</v>
      </c>
      <c r="D964" s="7">
        <f>IF(N964&gt;0, RANK(N964,(N964:P964,Q964:AE964)),0)</f>
        <v>1</v>
      </c>
      <c r="E964" s="7">
        <f>IF(O964&gt;0,RANK(O964,(N964:P964,Q964:AE964)),0)</f>
        <v>2</v>
      </c>
      <c r="F964" s="7">
        <f t="shared" si="169"/>
        <v>5</v>
      </c>
      <c r="G964" s="1">
        <f t="shared" ref="G964:G1027" si="176">IF(C964&gt;0,MAX(N964:P964)-LARGE(N964:P964,2),0)</f>
        <v>841</v>
      </c>
      <c r="H964" s="2">
        <f t="shared" si="175"/>
        <v>0.71941830624465353</v>
      </c>
      <c r="I964" s="8"/>
      <c r="J964" s="2">
        <f t="shared" si="170"/>
        <v>0.84431137724550898</v>
      </c>
      <c r="K964" s="2">
        <f t="shared" si="171"/>
        <v>0.12489307100085544</v>
      </c>
      <c r="L964" s="2">
        <f t="shared" si="172"/>
        <v>6.8434559452523521E-3</v>
      </c>
      <c r="M964" s="2">
        <f t="shared" si="173"/>
        <v>2.3952095808383235E-2</v>
      </c>
      <c r="N964" s="1">
        <v>987</v>
      </c>
      <c r="O964" s="1">
        <v>146</v>
      </c>
      <c r="P964" s="1">
        <v>8</v>
      </c>
      <c r="Q964" s="1">
        <v>10</v>
      </c>
      <c r="R964" s="1"/>
      <c r="S964" s="1">
        <v>17</v>
      </c>
      <c r="T964" s="1"/>
      <c r="U964" s="1"/>
      <c r="V964" s="1"/>
      <c r="W964" s="1">
        <v>1</v>
      </c>
      <c r="X964" s="1"/>
      <c r="Y964" s="1"/>
      <c r="Z964" s="1"/>
      <c r="AA964" s="1"/>
      <c r="AB964" s="1"/>
      <c r="AG964" t="str">
        <f t="shared" si="167"/>
        <v>Shutesbury</v>
      </c>
      <c r="AH964" t="s">
        <v>3082</v>
      </c>
      <c r="AI964">
        <v>1</v>
      </c>
      <c r="AJ964" s="7">
        <v>110</v>
      </c>
      <c r="AL964" s="7" t="s">
        <v>5014</v>
      </c>
      <c r="AM964" t="s">
        <v>3234</v>
      </c>
      <c r="AN964" t="s">
        <v>4802</v>
      </c>
      <c r="AO964" t="s">
        <v>1934</v>
      </c>
      <c r="AP964" t="str">
        <f t="shared" si="174"/>
        <v>25011</v>
      </c>
      <c r="AQ964" t="s">
        <v>2389</v>
      </c>
      <c r="AR964" t="str">
        <f t="shared" si="166"/>
        <v>2561905</v>
      </c>
      <c r="AS964" s="1">
        <v>3</v>
      </c>
      <c r="AT964" s="1">
        <v>1</v>
      </c>
      <c r="AV964">
        <v>27.17</v>
      </c>
      <c r="AW964">
        <v>0.56000000000000005</v>
      </c>
      <c r="AX964">
        <v>26.61</v>
      </c>
    </row>
    <row r="965" spans="1:50" hidden="1" outlineLevel="1">
      <c r="A965" s="70" t="s">
        <v>2304</v>
      </c>
      <c r="B965" s="11" t="s">
        <v>1442</v>
      </c>
      <c r="C965" s="1">
        <f t="shared" si="168"/>
        <v>10069</v>
      </c>
      <c r="D965" s="7">
        <f>IF(N965&gt;0, RANK(N965,(N965:P965,Q965:AE965)),0)</f>
        <v>1</v>
      </c>
      <c r="E965" s="7">
        <f>IF(O965&gt;0,RANK(O965,(N965:P965,Q965:AE965)),0)</f>
        <v>2</v>
      </c>
      <c r="F965" s="7">
        <f t="shared" si="169"/>
        <v>5</v>
      </c>
      <c r="G965" s="1">
        <f t="shared" si="176"/>
        <v>3554</v>
      </c>
      <c r="H965" s="2">
        <f t="shared" si="175"/>
        <v>0.35296454464197041</v>
      </c>
      <c r="I965" s="8"/>
      <c r="J965" s="2">
        <f t="shared" si="170"/>
        <v>0.67226139636508098</v>
      </c>
      <c r="K965" s="2">
        <f t="shared" si="171"/>
        <v>0.31929685172311056</v>
      </c>
      <c r="L965" s="2">
        <f t="shared" si="172"/>
        <v>1.4897209256132685E-3</v>
      </c>
      <c r="M965" s="2">
        <f t="shared" si="173"/>
        <v>6.9520309861951912E-3</v>
      </c>
      <c r="N965" s="1">
        <v>6769</v>
      </c>
      <c r="O965" s="1">
        <v>3215</v>
      </c>
      <c r="P965" s="1">
        <v>15</v>
      </c>
      <c r="Q965" s="1">
        <v>40</v>
      </c>
      <c r="R965" s="1"/>
      <c r="S965" s="1">
        <v>20</v>
      </c>
      <c r="T965" s="1"/>
      <c r="U965" s="1"/>
      <c r="V965" s="1"/>
      <c r="W965" s="1">
        <v>10</v>
      </c>
      <c r="X965" s="1"/>
      <c r="Y965" s="1"/>
      <c r="Z965" s="1"/>
      <c r="AA965" s="1"/>
      <c r="AB965" s="1"/>
      <c r="AG965" t="str">
        <f t="shared" si="167"/>
        <v>Somerset</v>
      </c>
      <c r="AH965" t="s">
        <v>2218</v>
      </c>
      <c r="AI965">
        <v>3</v>
      </c>
      <c r="AJ965" s="7">
        <v>328</v>
      </c>
      <c r="AL965" s="7" t="s">
        <v>5014</v>
      </c>
      <c r="AM965" t="s">
        <v>3632</v>
      </c>
      <c r="AN965" t="s">
        <v>5224</v>
      </c>
      <c r="AO965" t="s">
        <v>1666</v>
      </c>
      <c r="AP965" t="str">
        <f t="shared" si="174"/>
        <v>25005</v>
      </c>
      <c r="AQ965" t="s">
        <v>2389</v>
      </c>
      <c r="AR965" t="str">
        <f t="shared" si="166"/>
        <v>2562430</v>
      </c>
      <c r="AS965" s="1">
        <v>98</v>
      </c>
      <c r="AT965" s="1">
        <v>5</v>
      </c>
      <c r="AV965">
        <v>11.98</v>
      </c>
      <c r="AW965">
        <v>3.87</v>
      </c>
      <c r="AX965">
        <v>8.11</v>
      </c>
    </row>
    <row r="966" spans="1:50" hidden="1" outlineLevel="1">
      <c r="A966" s="70" t="s">
        <v>3242</v>
      </c>
      <c r="B966" s="11" t="s">
        <v>1442</v>
      </c>
      <c r="C966" s="1">
        <f t="shared" si="168"/>
        <v>30277</v>
      </c>
      <c r="D966" s="7">
        <f>IF(N966&gt;0, RANK(N966,(N966:P966,Q966:AE966)),0)</f>
        <v>1</v>
      </c>
      <c r="E966" s="7">
        <f>IF(O966&gt;0,RANK(O966,(N966:P966,Q966:AE966)),0)</f>
        <v>2</v>
      </c>
      <c r="F966" s="7">
        <f t="shared" si="169"/>
        <v>6</v>
      </c>
      <c r="G966" s="1">
        <f t="shared" si="176"/>
        <v>19068</v>
      </c>
      <c r="H966" s="2">
        <f t="shared" si="175"/>
        <v>0.6297849853023747</v>
      </c>
      <c r="I966" s="8"/>
      <c r="J966" s="2">
        <f t="shared" si="170"/>
        <v>0.80258942431548697</v>
      </c>
      <c r="K966" s="2">
        <f t="shared" si="171"/>
        <v>0.17280443901311227</v>
      </c>
      <c r="L966" s="2">
        <f t="shared" si="172"/>
        <v>3.2037520229877465E-3</v>
      </c>
      <c r="M966" s="2">
        <f t="shared" si="173"/>
        <v>2.1402384648413021E-2</v>
      </c>
      <c r="N966" s="1">
        <v>24300</v>
      </c>
      <c r="O966" s="1">
        <v>5232</v>
      </c>
      <c r="P966" s="1">
        <v>97</v>
      </c>
      <c r="Q966" s="1">
        <v>225</v>
      </c>
      <c r="R966" s="1"/>
      <c r="S966" s="1">
        <v>308</v>
      </c>
      <c r="T966" s="1"/>
      <c r="U966" s="1"/>
      <c r="V966" s="1"/>
      <c r="W966" s="1">
        <v>115</v>
      </c>
      <c r="X966" s="1"/>
      <c r="Y966" s="1"/>
      <c r="Z966" s="1"/>
      <c r="AA966" s="1"/>
      <c r="AB966" s="1"/>
      <c r="AG966" t="str">
        <f t="shared" si="167"/>
        <v>Somerville</v>
      </c>
      <c r="AH966" t="s">
        <v>4409</v>
      </c>
      <c r="AI966">
        <v>8</v>
      </c>
      <c r="AJ966" s="7">
        <v>150</v>
      </c>
      <c r="AL966" s="7" t="s">
        <v>5014</v>
      </c>
      <c r="AM966" t="s">
        <v>4671</v>
      </c>
      <c r="AN966" t="s">
        <v>4962</v>
      </c>
      <c r="AO966" t="s">
        <v>295</v>
      </c>
      <c r="AP966" t="str">
        <f t="shared" si="174"/>
        <v>25017</v>
      </c>
      <c r="AQ966" t="s">
        <v>4593</v>
      </c>
      <c r="AR966" t="str">
        <f t="shared" si="166"/>
        <v>2562535</v>
      </c>
      <c r="AS966" s="1">
        <v>153</v>
      </c>
      <c r="AT966" s="1">
        <v>21</v>
      </c>
      <c r="AV966">
        <v>4.21</v>
      </c>
      <c r="AW966">
        <v>0.11</v>
      </c>
      <c r="AX966">
        <v>4.1100000000000003</v>
      </c>
    </row>
    <row r="967" spans="1:50" hidden="1" outlineLevel="1">
      <c r="A967" s="70" t="s">
        <v>2384</v>
      </c>
      <c r="B967" s="11" t="s">
        <v>1442</v>
      </c>
      <c r="C967" s="1">
        <f t="shared" si="168"/>
        <v>8602</v>
      </c>
      <c r="D967" s="7">
        <f>IF(N967&gt;0, RANK(N967,(N967:P967,Q967:AE967)),0)</f>
        <v>1</v>
      </c>
      <c r="E967" s="7">
        <f>IF(O967&gt;0,RANK(O967,(N967:P967,Q967:AE967)),0)</f>
        <v>2</v>
      </c>
      <c r="F967" s="7">
        <f t="shared" si="169"/>
        <v>4</v>
      </c>
      <c r="G967" s="1">
        <f t="shared" si="176"/>
        <v>2172</v>
      </c>
      <c r="H967" s="2">
        <f t="shared" si="175"/>
        <v>0.25249941873982795</v>
      </c>
      <c r="I967" s="8"/>
      <c r="J967" s="2">
        <f t="shared" si="170"/>
        <v>0.62055335968379444</v>
      </c>
      <c r="K967" s="2">
        <f t="shared" si="171"/>
        <v>0.36805394094396654</v>
      </c>
      <c r="L967" s="2">
        <f t="shared" si="172"/>
        <v>3.2550569634968614E-3</v>
      </c>
      <c r="M967" s="2">
        <f t="shared" si="173"/>
        <v>8.1376424087421621E-3</v>
      </c>
      <c r="N967" s="1">
        <v>5338</v>
      </c>
      <c r="O967" s="1">
        <v>3166</v>
      </c>
      <c r="P967" s="1">
        <v>28</v>
      </c>
      <c r="Q967" s="1">
        <v>35</v>
      </c>
      <c r="R967" s="1"/>
      <c r="S967" s="1">
        <v>25</v>
      </c>
      <c r="T967" s="1"/>
      <c r="U967" s="1"/>
      <c r="V967" s="1"/>
      <c r="W967" s="1">
        <v>10</v>
      </c>
      <c r="X967" s="1"/>
      <c r="Y967" s="1"/>
      <c r="Z967" s="1"/>
      <c r="AA967" s="1"/>
      <c r="AB967" s="1"/>
      <c r="AG967" t="str">
        <f t="shared" si="167"/>
        <v>South Hadley</v>
      </c>
      <c r="AH967" t="s">
        <v>1569</v>
      </c>
      <c r="AI967">
        <v>2</v>
      </c>
      <c r="AJ967" s="7">
        <v>197</v>
      </c>
      <c r="AL967" s="7" t="s">
        <v>5014</v>
      </c>
      <c r="AM967" t="s">
        <v>4670</v>
      </c>
      <c r="AN967" t="s">
        <v>1514</v>
      </c>
      <c r="AO967" t="s">
        <v>292</v>
      </c>
      <c r="AP967" t="str">
        <f t="shared" si="174"/>
        <v>25015</v>
      </c>
      <c r="AQ967" t="s">
        <v>2389</v>
      </c>
      <c r="AR967" t="str">
        <f t="shared" ref="AR967:AR1030" si="177">AL967&amp;AO967</f>
        <v>2564145</v>
      </c>
      <c r="AS967" s="1">
        <v>32</v>
      </c>
      <c r="AT967" s="1">
        <v>5</v>
      </c>
      <c r="AV967">
        <v>18.39</v>
      </c>
      <c r="AW967">
        <v>0.68</v>
      </c>
      <c r="AX967">
        <v>17.71</v>
      </c>
    </row>
    <row r="968" spans="1:50" hidden="1" outlineLevel="1">
      <c r="A968" s="70" t="s">
        <v>3522</v>
      </c>
      <c r="B968" s="11" t="s">
        <v>1442</v>
      </c>
      <c r="C968" s="1">
        <f t="shared" si="168"/>
        <v>3178</v>
      </c>
      <c r="D968" s="7">
        <f>IF(N968&gt;0, RANK(N968,(N968:P968,Q968:AE968)),0)</f>
        <v>1</v>
      </c>
      <c r="E968" s="7">
        <f>IF(O968&gt;0,RANK(O968,(N968:P968,Q968:AE968)),0)</f>
        <v>2</v>
      </c>
      <c r="F968" s="7">
        <f t="shared" si="169"/>
        <v>6</v>
      </c>
      <c r="G968" s="1">
        <f t="shared" si="176"/>
        <v>215</v>
      </c>
      <c r="H968" s="2">
        <f t="shared" si="175"/>
        <v>6.7652611705475138E-2</v>
      </c>
      <c r="I968" s="8"/>
      <c r="J968" s="2">
        <f t="shared" si="170"/>
        <v>0.52769037130270613</v>
      </c>
      <c r="K968" s="2">
        <f t="shared" si="171"/>
        <v>0.46003775959723098</v>
      </c>
      <c r="L968" s="2">
        <f t="shared" si="172"/>
        <v>6.2932662051604787E-4</v>
      </c>
      <c r="M968" s="2">
        <f t="shared" si="173"/>
        <v>1.1642542479546845E-2</v>
      </c>
      <c r="N968" s="1">
        <v>1677</v>
      </c>
      <c r="O968" s="1">
        <v>1462</v>
      </c>
      <c r="P968" s="1">
        <v>2</v>
      </c>
      <c r="Q968" s="1">
        <v>8</v>
      </c>
      <c r="R968" s="1"/>
      <c r="S968" s="1">
        <v>20</v>
      </c>
      <c r="T968" s="1"/>
      <c r="U968" s="1"/>
      <c r="V968" s="1"/>
      <c r="W968" s="1">
        <v>9</v>
      </c>
      <c r="X968" s="1"/>
      <c r="Y968" s="1"/>
      <c r="Z968" s="1"/>
      <c r="AA968" s="1"/>
      <c r="AB968" s="1"/>
      <c r="AG968" t="str">
        <f t="shared" si="167"/>
        <v>Southampton</v>
      </c>
      <c r="AH968" t="s">
        <v>1569</v>
      </c>
      <c r="AI968">
        <v>1</v>
      </c>
      <c r="AJ968" s="7">
        <v>207</v>
      </c>
      <c r="AL968" s="7" t="s">
        <v>5014</v>
      </c>
      <c r="AM968" t="s">
        <v>4670</v>
      </c>
      <c r="AN968" t="s">
        <v>5171</v>
      </c>
      <c r="AO968" t="s">
        <v>293</v>
      </c>
      <c r="AP968" t="str">
        <f t="shared" si="174"/>
        <v>25015</v>
      </c>
      <c r="AQ968" t="s">
        <v>2389</v>
      </c>
      <c r="AR968" t="str">
        <f t="shared" si="177"/>
        <v>2562745</v>
      </c>
      <c r="AS968" s="1">
        <v>4</v>
      </c>
      <c r="AT968" s="1">
        <v>1</v>
      </c>
      <c r="AV968">
        <v>29.08</v>
      </c>
      <c r="AW968">
        <v>0.93</v>
      </c>
      <c r="AX968">
        <v>28.15</v>
      </c>
    </row>
    <row r="969" spans="1:50" hidden="1" outlineLevel="1">
      <c r="A969" s="70" t="s">
        <v>1732</v>
      </c>
      <c r="B969" s="11" t="s">
        <v>1442</v>
      </c>
      <c r="C969" s="1">
        <f t="shared" si="168"/>
        <v>5448</v>
      </c>
      <c r="D969" s="7">
        <f>IF(N969&gt;0, RANK(N969,(N969:P969,Q969:AE969)),0)</f>
        <v>1</v>
      </c>
      <c r="E969" s="7">
        <f>IF(O969&gt;0,RANK(O969,(N969:P969,Q969:AE969)),0)</f>
        <v>2</v>
      </c>
      <c r="F969" s="7">
        <f t="shared" si="169"/>
        <v>4</v>
      </c>
      <c r="G969" s="1">
        <f t="shared" si="176"/>
        <v>473</v>
      </c>
      <c r="H969" s="2">
        <f t="shared" si="175"/>
        <v>8.6820851688693093E-2</v>
      </c>
      <c r="I969" s="8"/>
      <c r="J969" s="2">
        <f t="shared" si="170"/>
        <v>0.53579295154185025</v>
      </c>
      <c r="K969" s="2">
        <f t="shared" si="171"/>
        <v>0.44897209985315711</v>
      </c>
      <c r="L969" s="2">
        <f t="shared" si="172"/>
        <v>3.3039647577092512E-3</v>
      </c>
      <c r="M969" s="2">
        <f t="shared" si="173"/>
        <v>1.1930983847283387E-2</v>
      </c>
      <c r="N969" s="1">
        <v>2919</v>
      </c>
      <c r="O969" s="1">
        <v>2446</v>
      </c>
      <c r="P969" s="1">
        <v>18</v>
      </c>
      <c r="Q969" s="1">
        <v>39</v>
      </c>
      <c r="R969" s="1"/>
      <c r="S969" s="1">
        <v>16</v>
      </c>
      <c r="T969" s="1"/>
      <c r="U969" s="1"/>
      <c r="V969" s="1"/>
      <c r="W969" s="1">
        <v>10</v>
      </c>
      <c r="X969" s="1"/>
      <c r="Y969" s="1"/>
      <c r="Z969" s="1"/>
      <c r="AA969" s="1"/>
      <c r="AB969" s="1"/>
      <c r="AG969" t="str">
        <f t="shared" si="167"/>
        <v>Southborough</v>
      </c>
      <c r="AH969" s="11" t="s">
        <v>3600</v>
      </c>
      <c r="AI969" s="11">
        <v>3</v>
      </c>
      <c r="AJ969" s="7">
        <v>188</v>
      </c>
      <c r="AL969" s="7" t="s">
        <v>5014</v>
      </c>
      <c r="AM969" t="s">
        <v>3950</v>
      </c>
      <c r="AN969" t="s">
        <v>3721</v>
      </c>
      <c r="AO969" t="s">
        <v>591</v>
      </c>
      <c r="AP969" t="str">
        <f t="shared" si="174"/>
        <v>25027</v>
      </c>
      <c r="AQ969" t="s">
        <v>2389</v>
      </c>
      <c r="AR969" t="str">
        <f t="shared" si="177"/>
        <v>2563165</v>
      </c>
      <c r="AS969" s="1">
        <v>15</v>
      </c>
      <c r="AT969" s="1">
        <v>3</v>
      </c>
      <c r="AV969">
        <v>15.66</v>
      </c>
      <c r="AW969">
        <v>1.51</v>
      </c>
      <c r="AX969">
        <v>14.15</v>
      </c>
    </row>
    <row r="970" spans="1:50" hidden="1" outlineLevel="1">
      <c r="A970" s="70" t="s">
        <v>1733</v>
      </c>
      <c r="B970" s="11" t="s">
        <v>1442</v>
      </c>
      <c r="C970" s="1">
        <f t="shared" si="168"/>
        <v>6567</v>
      </c>
      <c r="D970" s="7">
        <f>IF(N970&gt;0, RANK(N970,(N970:P970,Q970:AE970)),0)</f>
        <v>1</v>
      </c>
      <c r="E970" s="7">
        <f>IF(O970&gt;0,RANK(O970,(N970:P970,Q970:AE970)),0)</f>
        <v>2</v>
      </c>
      <c r="F970" s="7">
        <f t="shared" si="169"/>
        <v>6</v>
      </c>
      <c r="G970" s="1">
        <f t="shared" si="176"/>
        <v>1469</v>
      </c>
      <c r="H970" s="2">
        <f t="shared" si="175"/>
        <v>0.22369422871935435</v>
      </c>
      <c r="I970" s="8"/>
      <c r="J970" s="2">
        <f t="shared" si="170"/>
        <v>0.60651743566316429</v>
      </c>
      <c r="K970" s="2">
        <f t="shared" si="171"/>
        <v>0.38282320694380995</v>
      </c>
      <c r="L970" s="2">
        <f t="shared" si="172"/>
        <v>1.3704888076747374E-3</v>
      </c>
      <c r="M970" s="2">
        <f t="shared" si="173"/>
        <v>9.2888685853510216E-3</v>
      </c>
      <c r="N970" s="1">
        <v>3983</v>
      </c>
      <c r="O970" s="1">
        <v>2514</v>
      </c>
      <c r="P970" s="1">
        <v>9</v>
      </c>
      <c r="Q970" s="1">
        <v>29</v>
      </c>
      <c r="R970" s="1"/>
      <c r="S970" s="1">
        <v>21</v>
      </c>
      <c r="T970" s="1"/>
      <c r="U970" s="1"/>
      <c r="V970" s="1"/>
      <c r="W970" s="1">
        <v>11</v>
      </c>
      <c r="X970" s="1"/>
      <c r="Y970" s="1"/>
      <c r="Z970" s="1"/>
      <c r="AA970" s="1"/>
      <c r="AB970" s="1"/>
      <c r="AG970" t="str">
        <f t="shared" si="167"/>
        <v>Southbridge</v>
      </c>
      <c r="AH970" s="11" t="s">
        <v>3600</v>
      </c>
      <c r="AI970" s="11">
        <v>2</v>
      </c>
      <c r="AJ970" s="7">
        <v>276</v>
      </c>
      <c r="AL970" s="7" t="s">
        <v>5014</v>
      </c>
      <c r="AM970" t="s">
        <v>3950</v>
      </c>
      <c r="AN970" t="s">
        <v>3613</v>
      </c>
      <c r="AO970" t="s">
        <v>592</v>
      </c>
      <c r="AP970" t="str">
        <f t="shared" si="174"/>
        <v>25027</v>
      </c>
      <c r="AQ970" t="s">
        <v>2389</v>
      </c>
      <c r="AR970" t="str">
        <f t="shared" si="177"/>
        <v>2563270</v>
      </c>
      <c r="AS970" s="1">
        <v>10</v>
      </c>
      <c r="AT970" s="1">
        <v>5</v>
      </c>
      <c r="AV970">
        <v>20.86</v>
      </c>
      <c r="AW970">
        <v>0.5</v>
      </c>
      <c r="AX970">
        <v>20.36</v>
      </c>
    </row>
    <row r="971" spans="1:50" hidden="1" outlineLevel="1">
      <c r="A971" s="70" t="s">
        <v>2404</v>
      </c>
      <c r="B971" s="11" t="s">
        <v>1442</v>
      </c>
      <c r="C971" s="1">
        <f t="shared" si="168"/>
        <v>4466</v>
      </c>
      <c r="D971" s="7">
        <f>IF(N971&gt;0, RANK(N971,(N971:P971,Q971:AE971)),0)</f>
        <v>2</v>
      </c>
      <c r="E971" s="7">
        <f>IF(O971&gt;0,RANK(O971,(N971:P971,Q971:AE971)),0)</f>
        <v>1</v>
      </c>
      <c r="F971" s="7">
        <f t="shared" si="169"/>
        <v>5</v>
      </c>
      <c r="G971" s="1">
        <f t="shared" si="176"/>
        <v>232</v>
      </c>
      <c r="H971" s="2">
        <f t="shared" si="175"/>
        <v>5.1948051948051951E-2</v>
      </c>
      <c r="I971" s="8"/>
      <c r="J971" s="2">
        <f t="shared" si="170"/>
        <v>0.46641289744738018</v>
      </c>
      <c r="K971" s="2">
        <f t="shared" si="171"/>
        <v>0.5183609493954322</v>
      </c>
      <c r="L971" s="2">
        <f t="shared" si="172"/>
        <v>2.2391401701746527E-3</v>
      </c>
      <c r="M971" s="2">
        <f t="shared" si="173"/>
        <v>1.2987012987012908E-2</v>
      </c>
      <c r="N971" s="1">
        <v>2083</v>
      </c>
      <c r="O971" s="1">
        <v>2315</v>
      </c>
      <c r="P971" s="1">
        <v>10</v>
      </c>
      <c r="Q971" s="1">
        <v>29</v>
      </c>
      <c r="R971" s="1"/>
      <c r="S971" s="1">
        <v>20</v>
      </c>
      <c r="T971" s="1"/>
      <c r="U971" s="1"/>
      <c r="V971" s="1"/>
      <c r="W971" s="1">
        <v>9</v>
      </c>
      <c r="X971" s="1"/>
      <c r="Y971" s="1"/>
      <c r="Z971" s="1"/>
      <c r="AA971" s="1"/>
      <c r="AB971" s="1"/>
      <c r="AG971" t="str">
        <f t="shared" ref="AG971:AG1034" si="178">A971</f>
        <v>Southwick</v>
      </c>
      <c r="AH971" t="s">
        <v>2897</v>
      </c>
      <c r="AI971">
        <v>1</v>
      </c>
      <c r="AJ971" s="7">
        <v>281</v>
      </c>
      <c r="AL971" s="7" t="s">
        <v>5014</v>
      </c>
      <c r="AM971" t="s">
        <v>3235</v>
      </c>
      <c r="AN971" t="s">
        <v>5224</v>
      </c>
      <c r="AO971" t="s">
        <v>593</v>
      </c>
      <c r="AP971" t="str">
        <f t="shared" si="174"/>
        <v>25013</v>
      </c>
      <c r="AQ971" t="s">
        <v>2389</v>
      </c>
      <c r="AR971" t="str">
        <f t="shared" si="177"/>
        <v>2565825</v>
      </c>
      <c r="AS971" s="1">
        <v>43</v>
      </c>
      <c r="AT971" s="1">
        <v>3</v>
      </c>
      <c r="AV971">
        <v>31.7</v>
      </c>
      <c r="AW971">
        <v>0.75</v>
      </c>
      <c r="AX971">
        <v>30.96</v>
      </c>
    </row>
    <row r="972" spans="1:50" hidden="1" outlineLevel="1">
      <c r="A972" s="70" t="s">
        <v>5192</v>
      </c>
      <c r="B972" s="11" t="s">
        <v>1442</v>
      </c>
      <c r="C972" s="1">
        <f t="shared" si="168"/>
        <v>5352</v>
      </c>
      <c r="D972" s="7">
        <f>IF(N972&gt;0, RANK(N972,(N972:P972,Q972:AE972)),0)</f>
        <v>1</v>
      </c>
      <c r="E972" s="7">
        <f>IF(O972&gt;0,RANK(O972,(N972:P972,Q972:AE972)),0)</f>
        <v>2</v>
      </c>
      <c r="F972" s="7">
        <f t="shared" si="169"/>
        <v>5</v>
      </c>
      <c r="G972" s="1">
        <f t="shared" si="176"/>
        <v>261</v>
      </c>
      <c r="H972" s="2">
        <f t="shared" si="175"/>
        <v>4.876681614349776E-2</v>
      </c>
      <c r="I972" s="8"/>
      <c r="J972" s="2">
        <f t="shared" si="170"/>
        <v>0.51700298953662183</v>
      </c>
      <c r="K972" s="2">
        <f t="shared" si="171"/>
        <v>0.46823617339312407</v>
      </c>
      <c r="L972" s="2">
        <f t="shared" si="172"/>
        <v>2.242152466367713E-3</v>
      </c>
      <c r="M972" s="2">
        <f t="shared" si="173"/>
        <v>1.2518684603886394E-2</v>
      </c>
      <c r="N972" s="1">
        <v>2767</v>
      </c>
      <c r="O972" s="1">
        <v>2506</v>
      </c>
      <c r="P972" s="1">
        <v>12</v>
      </c>
      <c r="Q972" s="1">
        <v>29</v>
      </c>
      <c r="R972" s="1"/>
      <c r="S972" s="1">
        <v>27</v>
      </c>
      <c r="T972" s="1"/>
      <c r="U972" s="1"/>
      <c r="V972" s="1"/>
      <c r="W972" s="1">
        <v>11</v>
      </c>
      <c r="X972" s="1"/>
      <c r="Y972" s="1"/>
      <c r="Z972" s="1"/>
      <c r="AA972" s="1"/>
      <c r="AB972" s="1"/>
      <c r="AG972" t="str">
        <f t="shared" si="178"/>
        <v>Spencer</v>
      </c>
      <c r="AH972" s="11" t="s">
        <v>3600</v>
      </c>
      <c r="AI972" s="11">
        <v>2</v>
      </c>
      <c r="AJ972" s="7">
        <v>191</v>
      </c>
      <c r="AL972" s="7" t="s">
        <v>5014</v>
      </c>
      <c r="AM972" t="s">
        <v>3950</v>
      </c>
      <c r="AN972" t="s">
        <v>594</v>
      </c>
      <c r="AO972" t="s">
        <v>998</v>
      </c>
      <c r="AP972" t="str">
        <f t="shared" si="174"/>
        <v>25027</v>
      </c>
      <c r="AQ972" t="s">
        <v>2389</v>
      </c>
      <c r="AR972" t="str">
        <f t="shared" si="177"/>
        <v>2566105</v>
      </c>
      <c r="AS972" s="1">
        <v>7</v>
      </c>
      <c r="AT972" s="1">
        <v>4</v>
      </c>
      <c r="AV972">
        <v>34.049999999999997</v>
      </c>
      <c r="AW972">
        <v>1.2</v>
      </c>
      <c r="AX972">
        <v>32.85</v>
      </c>
    </row>
    <row r="973" spans="1:50" hidden="1" outlineLevel="1">
      <c r="A973" s="70" t="s">
        <v>3508</v>
      </c>
      <c r="B973" s="11" t="s">
        <v>1442</v>
      </c>
      <c r="C973" s="1">
        <f t="shared" si="168"/>
        <v>47073</v>
      </c>
      <c r="D973" s="7">
        <f>IF(N973&gt;0, RANK(N973,(N973:P973,Q973:AE973)),0)</f>
        <v>1</v>
      </c>
      <c r="E973" s="7">
        <f>IF(O973&gt;0,RANK(O973,(N973:P973,Q973:AE973)),0)</f>
        <v>2</v>
      </c>
      <c r="F973" s="7">
        <f t="shared" si="169"/>
        <v>6</v>
      </c>
      <c r="G973" s="1">
        <f t="shared" si="176"/>
        <v>20555</v>
      </c>
      <c r="H973" s="2">
        <f t="shared" si="175"/>
        <v>0.43666220551058993</v>
      </c>
      <c r="I973" s="8"/>
      <c r="J973" s="2">
        <f t="shared" si="170"/>
        <v>0.71342383107088991</v>
      </c>
      <c r="K973" s="2">
        <f t="shared" si="171"/>
        <v>0.27676162556029998</v>
      </c>
      <c r="L973" s="2">
        <f t="shared" si="172"/>
        <v>1.0621800182694963E-4</v>
      </c>
      <c r="M973" s="2">
        <f t="shared" si="173"/>
        <v>9.7083253669831525E-3</v>
      </c>
      <c r="N973" s="1">
        <v>33583</v>
      </c>
      <c r="O973" s="1">
        <v>13028</v>
      </c>
      <c r="P973" s="1">
        <v>5</v>
      </c>
      <c r="Q973" s="1">
        <v>150</v>
      </c>
      <c r="R973" s="1"/>
      <c r="S973" s="1">
        <v>140</v>
      </c>
      <c r="T973" s="1"/>
      <c r="U973" s="1"/>
      <c r="V973" s="1"/>
      <c r="W973" s="1">
        <v>167</v>
      </c>
      <c r="X973" s="1"/>
      <c r="Y973" s="1"/>
      <c r="Z973" s="1"/>
      <c r="AA973" s="1"/>
      <c r="AB973" s="1"/>
      <c r="AG973" t="str">
        <f t="shared" si="178"/>
        <v>Springfield</v>
      </c>
      <c r="AH973" t="s">
        <v>2897</v>
      </c>
      <c r="AI973">
        <v>2</v>
      </c>
      <c r="AJ973" s="7">
        <v>260</v>
      </c>
      <c r="AL973" s="7" t="s">
        <v>5014</v>
      </c>
      <c r="AM973" t="s">
        <v>3235</v>
      </c>
      <c r="AN973" t="s">
        <v>4264</v>
      </c>
      <c r="AO973" t="s">
        <v>619</v>
      </c>
      <c r="AP973" t="str">
        <f t="shared" si="174"/>
        <v>25013</v>
      </c>
      <c r="AQ973" t="s">
        <v>4593</v>
      </c>
      <c r="AR973" t="str">
        <f t="shared" si="177"/>
        <v>2567000</v>
      </c>
      <c r="AS973" s="1">
        <v>370</v>
      </c>
      <c r="AT973" s="1">
        <v>64</v>
      </c>
      <c r="AV973">
        <v>33.200000000000003</v>
      </c>
      <c r="AW973">
        <v>1.1000000000000001</v>
      </c>
      <c r="AX973">
        <v>32.1</v>
      </c>
    </row>
    <row r="974" spans="1:50" hidden="1" outlineLevel="1">
      <c r="A974" s="70" t="s">
        <v>1188</v>
      </c>
      <c r="B974" s="11" t="s">
        <v>1442</v>
      </c>
      <c r="C974" s="1">
        <f t="shared" si="168"/>
        <v>4431</v>
      </c>
      <c r="D974" s="7">
        <f>IF(N974&gt;0, RANK(N974,(N974:P974,Q974:AE974)),0)</f>
        <v>2</v>
      </c>
      <c r="E974" s="7">
        <f>IF(O974&gt;0,RANK(O974,(N974:P974,Q974:AE974)),0)</f>
        <v>1</v>
      </c>
      <c r="F974" s="7">
        <f t="shared" si="169"/>
        <v>5</v>
      </c>
      <c r="G974" s="1">
        <f t="shared" si="176"/>
        <v>159</v>
      </c>
      <c r="H974" s="2">
        <f t="shared" si="175"/>
        <v>3.5883547731888961E-2</v>
      </c>
      <c r="I974" s="8"/>
      <c r="J974" s="2">
        <f t="shared" si="170"/>
        <v>0.47235387045813587</v>
      </c>
      <c r="K974" s="2">
        <f t="shared" si="171"/>
        <v>0.50823741819002477</v>
      </c>
      <c r="L974" s="2">
        <f t="shared" si="172"/>
        <v>3.6109230422026631E-3</v>
      </c>
      <c r="M974" s="2">
        <f t="shared" si="173"/>
        <v>1.579778830963675E-2</v>
      </c>
      <c r="N974" s="1">
        <v>2093</v>
      </c>
      <c r="O974" s="1">
        <v>2252</v>
      </c>
      <c r="P974" s="1">
        <v>16</v>
      </c>
      <c r="Q974" s="1">
        <v>41</v>
      </c>
      <c r="R974" s="1"/>
      <c r="S974" s="1">
        <v>24</v>
      </c>
      <c r="T974" s="1"/>
      <c r="U974" s="1"/>
      <c r="V974" s="1"/>
      <c r="W974" s="1">
        <v>5</v>
      </c>
      <c r="X974" s="1"/>
      <c r="Y974" s="1"/>
      <c r="Z974" s="1"/>
      <c r="AA974" s="1"/>
      <c r="AB974" s="1"/>
      <c r="AG974" t="str">
        <f t="shared" si="178"/>
        <v>Sterling</v>
      </c>
      <c r="AH974" s="11" t="s">
        <v>3600</v>
      </c>
      <c r="AI974" s="11">
        <v>1</v>
      </c>
      <c r="AJ974" s="7">
        <v>116</v>
      </c>
      <c r="AL974" s="7" t="s">
        <v>5014</v>
      </c>
      <c r="AM974" t="s">
        <v>3950</v>
      </c>
      <c r="AN974" t="s">
        <v>4091</v>
      </c>
      <c r="AO974" t="s">
        <v>945</v>
      </c>
      <c r="AP974" t="str">
        <f t="shared" si="174"/>
        <v>25027</v>
      </c>
      <c r="AQ974" t="s">
        <v>2389</v>
      </c>
      <c r="AR974" t="str">
        <f t="shared" si="177"/>
        <v>2567385</v>
      </c>
      <c r="AS974" s="1">
        <v>11</v>
      </c>
      <c r="AT974" s="1">
        <v>2</v>
      </c>
      <c r="AV974">
        <v>31.6</v>
      </c>
      <c r="AW974">
        <v>1.08</v>
      </c>
      <c r="AX974">
        <v>30.52</v>
      </c>
    </row>
    <row r="975" spans="1:50" hidden="1" outlineLevel="1">
      <c r="A975" s="70" t="s">
        <v>2830</v>
      </c>
      <c r="B975" s="11" t="s">
        <v>1442</v>
      </c>
      <c r="C975" s="1">
        <f t="shared" si="168"/>
        <v>1247</v>
      </c>
      <c r="D975" s="7">
        <f>IF(N975&gt;0, RANK(N975,(N975:P975,Q975:AE975)),0)</f>
        <v>1</v>
      </c>
      <c r="E975" s="7">
        <f>IF(O975&gt;0,RANK(O975,(N975:P975,Q975:AE975)),0)</f>
        <v>2</v>
      </c>
      <c r="F975" s="7">
        <f t="shared" si="169"/>
        <v>5</v>
      </c>
      <c r="G975" s="1">
        <f t="shared" si="176"/>
        <v>735</v>
      </c>
      <c r="H975" s="2">
        <f t="shared" si="175"/>
        <v>0.58941459502806737</v>
      </c>
      <c r="I975" s="8"/>
      <c r="J975" s="2">
        <f t="shared" si="170"/>
        <v>0.78748997594226144</v>
      </c>
      <c r="K975" s="2">
        <f t="shared" si="171"/>
        <v>0.19807538091419408</v>
      </c>
      <c r="L975" s="2">
        <f t="shared" si="172"/>
        <v>2.4057738572574178E-3</v>
      </c>
      <c r="M975" s="2">
        <f t="shared" si="173"/>
        <v>1.2028869286287061E-2</v>
      </c>
      <c r="N975" s="1">
        <v>982</v>
      </c>
      <c r="O975" s="1">
        <v>247</v>
      </c>
      <c r="P975" s="1">
        <v>3</v>
      </c>
      <c r="Q975" s="1">
        <v>7</v>
      </c>
      <c r="R975" s="1"/>
      <c r="S975" s="1">
        <v>7</v>
      </c>
      <c r="T975" s="1"/>
      <c r="U975" s="1"/>
      <c r="V975" s="1"/>
      <c r="W975" s="1">
        <v>1</v>
      </c>
      <c r="X975" s="1"/>
      <c r="Y975" s="1"/>
      <c r="Z975" s="1"/>
      <c r="AA975" s="1"/>
      <c r="AB975" s="1"/>
      <c r="AG975" t="str">
        <f t="shared" si="178"/>
        <v>Stockbridge</v>
      </c>
      <c r="AH975" t="s">
        <v>3888</v>
      </c>
      <c r="AI975">
        <v>1</v>
      </c>
      <c r="AJ975" s="7">
        <v>177</v>
      </c>
      <c r="AL975" s="7" t="s">
        <v>5014</v>
      </c>
      <c r="AM975" t="s">
        <v>3989</v>
      </c>
      <c r="AN975" t="s">
        <v>4416</v>
      </c>
      <c r="AO975" t="s">
        <v>946</v>
      </c>
      <c r="AP975" t="str">
        <f t="shared" si="174"/>
        <v>25003</v>
      </c>
      <c r="AQ975" t="s">
        <v>2389</v>
      </c>
      <c r="AR975" t="str">
        <f t="shared" si="177"/>
        <v>2567595</v>
      </c>
      <c r="AS975" s="1">
        <v>13</v>
      </c>
      <c r="AT975" s="1">
        <v>1</v>
      </c>
      <c r="AV975">
        <v>23.71</v>
      </c>
      <c r="AW975">
        <v>0.77</v>
      </c>
      <c r="AX975">
        <v>22.94</v>
      </c>
    </row>
    <row r="976" spans="1:50" hidden="1" outlineLevel="1">
      <c r="A976" s="70" t="s">
        <v>1504</v>
      </c>
      <c r="B976" s="11" t="s">
        <v>1442</v>
      </c>
      <c r="C976" s="1">
        <f t="shared" si="168"/>
        <v>11795</v>
      </c>
      <c r="D976" s="7">
        <f>IF(N976&gt;0, RANK(N976,(N976:P976,Q976:AE976)),0)</f>
        <v>1</v>
      </c>
      <c r="E976" s="7">
        <f>IF(O976&gt;0,RANK(O976,(N976:P976,Q976:AE976)),0)</f>
        <v>2</v>
      </c>
      <c r="F976" s="7">
        <f t="shared" si="169"/>
        <v>6</v>
      </c>
      <c r="G976" s="1">
        <f t="shared" si="176"/>
        <v>2211</v>
      </c>
      <c r="H976" s="2">
        <f t="shared" si="175"/>
        <v>0.18745231030097498</v>
      </c>
      <c r="I976" s="8"/>
      <c r="J976" s="2">
        <f t="shared" si="170"/>
        <v>0.58940228910555315</v>
      </c>
      <c r="K976" s="2">
        <f t="shared" si="171"/>
        <v>0.40194997880457822</v>
      </c>
      <c r="L976" s="2">
        <f t="shared" si="172"/>
        <v>1.271725307333616E-3</v>
      </c>
      <c r="M976" s="2">
        <f t="shared" si="173"/>
        <v>7.3760067825350151E-3</v>
      </c>
      <c r="N976" s="1">
        <v>6952</v>
      </c>
      <c r="O976" s="1">
        <v>4741</v>
      </c>
      <c r="P976" s="1">
        <v>15</v>
      </c>
      <c r="Q976" s="1">
        <v>41</v>
      </c>
      <c r="R976" s="1"/>
      <c r="S976" s="1">
        <v>24</v>
      </c>
      <c r="T976" s="1"/>
      <c r="U976" s="1"/>
      <c r="V976" s="1"/>
      <c r="W976" s="1">
        <v>22</v>
      </c>
      <c r="X976" s="1"/>
      <c r="Y976" s="1"/>
      <c r="Z976" s="1"/>
      <c r="AA976" s="1"/>
      <c r="AB976" s="1"/>
      <c r="AG976" t="str">
        <f t="shared" si="178"/>
        <v>Stoneham</v>
      </c>
      <c r="AH976" t="s">
        <v>4409</v>
      </c>
      <c r="AI976">
        <v>7</v>
      </c>
      <c r="AJ976" s="7">
        <v>114</v>
      </c>
      <c r="AL976" s="7" t="s">
        <v>5014</v>
      </c>
      <c r="AM976" t="s">
        <v>4671</v>
      </c>
      <c r="AN976" t="s">
        <v>311</v>
      </c>
      <c r="AO976" t="s">
        <v>947</v>
      </c>
      <c r="AP976" t="str">
        <f t="shared" si="174"/>
        <v>25017</v>
      </c>
      <c r="AQ976" t="s">
        <v>2389</v>
      </c>
      <c r="AR976" t="str">
        <f t="shared" si="177"/>
        <v>2567665</v>
      </c>
      <c r="AS976" s="1">
        <v>42</v>
      </c>
      <c r="AT976" s="1">
        <v>7</v>
      </c>
      <c r="AV976">
        <v>6.71</v>
      </c>
      <c r="AW976">
        <v>0.56000000000000005</v>
      </c>
      <c r="AX976">
        <v>6.15</v>
      </c>
    </row>
    <row r="977" spans="1:50" hidden="1" outlineLevel="1">
      <c r="A977" s="70" t="s">
        <v>2066</v>
      </c>
      <c r="B977" s="11" t="s">
        <v>1442</v>
      </c>
      <c r="C977" s="1">
        <f t="shared" si="168"/>
        <v>13284</v>
      </c>
      <c r="D977" s="7">
        <f>IF(N977&gt;0, RANK(N977,(N977:P977,Q977:AE977)),0)</f>
        <v>1</v>
      </c>
      <c r="E977" s="7">
        <f>IF(O977&gt;0,RANK(O977,(N977:P977,Q977:AE977)),0)</f>
        <v>2</v>
      </c>
      <c r="F977" s="7">
        <f t="shared" si="169"/>
        <v>5</v>
      </c>
      <c r="G977" s="1">
        <f t="shared" si="176"/>
        <v>3356</v>
      </c>
      <c r="H977" s="2">
        <f t="shared" si="175"/>
        <v>0.25263474856970791</v>
      </c>
      <c r="I977" s="8"/>
      <c r="J977" s="2">
        <f t="shared" si="170"/>
        <v>0.62119843420656429</v>
      </c>
      <c r="K977" s="2">
        <f t="shared" si="171"/>
        <v>0.36856368563685638</v>
      </c>
      <c r="L977" s="2">
        <f t="shared" si="172"/>
        <v>2.0325203252032522E-3</v>
      </c>
      <c r="M977" s="2">
        <f t="shared" si="173"/>
        <v>8.2053598313760849E-3</v>
      </c>
      <c r="N977" s="1">
        <v>8252</v>
      </c>
      <c r="O977" s="1">
        <v>4896</v>
      </c>
      <c r="P977" s="1">
        <v>27</v>
      </c>
      <c r="Q977" s="1">
        <v>67</v>
      </c>
      <c r="R977" s="1"/>
      <c r="S977" s="1">
        <v>28</v>
      </c>
      <c r="T977" s="1"/>
      <c r="U977" s="1"/>
      <c r="V977" s="1"/>
      <c r="W977" s="1">
        <v>14</v>
      </c>
      <c r="X977" s="1"/>
      <c r="Y977" s="1"/>
      <c r="Z977" s="1"/>
      <c r="AA977" s="1"/>
      <c r="AB977" s="1"/>
      <c r="AG977" t="str">
        <f t="shared" si="178"/>
        <v>Stoughton</v>
      </c>
      <c r="AH977" t="s">
        <v>2481</v>
      </c>
      <c r="AI977">
        <v>9</v>
      </c>
      <c r="AJ977" s="7">
        <v>258</v>
      </c>
      <c r="AL977" s="7" t="s">
        <v>5014</v>
      </c>
      <c r="AM977" t="s">
        <v>4350</v>
      </c>
      <c r="AN977" t="s">
        <v>5225</v>
      </c>
      <c r="AO977" t="s">
        <v>1326</v>
      </c>
      <c r="AP977" t="str">
        <f t="shared" si="174"/>
        <v>25021</v>
      </c>
      <c r="AQ977" t="s">
        <v>2389</v>
      </c>
      <c r="AR977" t="str">
        <f t="shared" si="177"/>
        <v>2567945</v>
      </c>
      <c r="AS977" s="1">
        <v>103</v>
      </c>
      <c r="AT977" s="1">
        <v>8</v>
      </c>
      <c r="AV977">
        <v>16.27</v>
      </c>
      <c r="AW977">
        <v>0.23</v>
      </c>
      <c r="AX977">
        <v>16.04</v>
      </c>
    </row>
    <row r="978" spans="1:50" hidden="1" outlineLevel="1">
      <c r="A978" s="70" t="s">
        <v>2067</v>
      </c>
      <c r="B978" s="11" t="s">
        <v>1442</v>
      </c>
      <c r="C978" s="1">
        <f t="shared" si="168"/>
        <v>3744</v>
      </c>
      <c r="D978" s="7">
        <f>IF(N978&gt;0, RANK(N978,(N978:P978,Q978:AE978)),0)</f>
        <v>1</v>
      </c>
      <c r="E978" s="7">
        <f>IF(O978&gt;0,RANK(O978,(N978:P978,Q978:AE978)),0)</f>
        <v>2</v>
      </c>
      <c r="F978" s="7">
        <f t="shared" si="169"/>
        <v>5</v>
      </c>
      <c r="G978" s="1">
        <f t="shared" si="176"/>
        <v>735</v>
      </c>
      <c r="H978" s="2">
        <f t="shared" si="175"/>
        <v>0.19631410256410256</v>
      </c>
      <c r="I978" s="8"/>
      <c r="J978" s="2">
        <f t="shared" si="170"/>
        <v>0.58840811965811968</v>
      </c>
      <c r="K978" s="2">
        <f t="shared" si="171"/>
        <v>0.39209401709401709</v>
      </c>
      <c r="L978" s="2">
        <f t="shared" si="172"/>
        <v>2.136752136752137E-3</v>
      </c>
      <c r="M978" s="2">
        <f t="shared" si="173"/>
        <v>1.7361111111111098E-2</v>
      </c>
      <c r="N978" s="1">
        <v>2203</v>
      </c>
      <c r="O978" s="1">
        <v>1468</v>
      </c>
      <c r="P978" s="1">
        <v>8</v>
      </c>
      <c r="Q978" s="1">
        <v>37</v>
      </c>
      <c r="R978" s="1"/>
      <c r="S978" s="1">
        <v>22</v>
      </c>
      <c r="T978" s="1"/>
      <c r="U978" s="1"/>
      <c r="V978" s="1"/>
      <c r="W978" s="1">
        <v>6</v>
      </c>
      <c r="X978" s="1"/>
      <c r="Y978" s="1"/>
      <c r="Z978" s="1"/>
      <c r="AA978" s="1"/>
      <c r="AB978" s="1"/>
      <c r="AG978" t="str">
        <f t="shared" si="178"/>
        <v>Stow</v>
      </c>
      <c r="AH978" t="s">
        <v>4409</v>
      </c>
      <c r="AI978">
        <v>5</v>
      </c>
      <c r="AJ978" s="7">
        <v>127</v>
      </c>
      <c r="AL978" s="7" t="s">
        <v>5014</v>
      </c>
      <c r="AM978" t="s">
        <v>4671</v>
      </c>
      <c r="AN978" t="s">
        <v>4349</v>
      </c>
      <c r="AO978" t="s">
        <v>1327</v>
      </c>
      <c r="AP978" t="str">
        <f t="shared" si="174"/>
        <v>25017</v>
      </c>
      <c r="AQ978" t="s">
        <v>2389</v>
      </c>
      <c r="AR978" t="str">
        <f t="shared" si="177"/>
        <v>2568050</v>
      </c>
      <c r="AS978" s="1">
        <v>10</v>
      </c>
      <c r="AT978" s="1">
        <v>1</v>
      </c>
      <c r="AV978">
        <v>18.09</v>
      </c>
      <c r="AW978">
        <v>0.47</v>
      </c>
      <c r="AX978">
        <v>17.62</v>
      </c>
    </row>
    <row r="979" spans="1:50" hidden="1" outlineLevel="1">
      <c r="A979" s="70" t="s">
        <v>2117</v>
      </c>
      <c r="B979" s="11" t="s">
        <v>1442</v>
      </c>
      <c r="C979" s="1">
        <f t="shared" si="168"/>
        <v>4675</v>
      </c>
      <c r="D979" s="7">
        <f>IF(N979&gt;0, RANK(N979,(N979:P979,Q979:AE979)),0)</f>
        <v>1</v>
      </c>
      <c r="E979" s="7">
        <f>IF(O979&gt;0,RANK(O979,(N979:P979,Q979:AE979)),0)</f>
        <v>2</v>
      </c>
      <c r="F979" s="7">
        <f t="shared" si="169"/>
        <v>0</v>
      </c>
      <c r="G979" s="1">
        <f t="shared" si="176"/>
        <v>325</v>
      </c>
      <c r="H979" s="2">
        <f t="shared" si="175"/>
        <v>6.9518716577540107E-2</v>
      </c>
      <c r="I979" s="8"/>
      <c r="J979" s="2">
        <f t="shared" si="170"/>
        <v>0.52877005347593586</v>
      </c>
      <c r="K979" s="2">
        <f t="shared" si="171"/>
        <v>0.4592513368983957</v>
      </c>
      <c r="L979" s="2">
        <f t="shared" si="172"/>
        <v>0</v>
      </c>
      <c r="M979" s="2">
        <f t="shared" si="173"/>
        <v>1.1978609625668435E-2</v>
      </c>
      <c r="N979" s="1">
        <v>2472</v>
      </c>
      <c r="O979" s="1">
        <v>2147</v>
      </c>
      <c r="P979" s="1">
        <v>0</v>
      </c>
      <c r="Q979" s="1">
        <v>34</v>
      </c>
      <c r="R979" s="1"/>
      <c r="S979" s="1">
        <v>5</v>
      </c>
      <c r="T979" s="1"/>
      <c r="U979" s="1"/>
      <c r="V979" s="1"/>
      <c r="W979" s="1">
        <v>17</v>
      </c>
      <c r="X979" s="1"/>
      <c r="Y979" s="1"/>
      <c r="Z979" s="1"/>
      <c r="AA979" s="1"/>
      <c r="AB979" s="1"/>
      <c r="AG979" t="str">
        <f t="shared" si="178"/>
        <v>Sturbridge</v>
      </c>
      <c r="AH979" s="11" t="s">
        <v>3600</v>
      </c>
      <c r="AI979" s="11">
        <v>2</v>
      </c>
      <c r="AJ979" s="7">
        <v>251</v>
      </c>
      <c r="AL979" s="7" t="s">
        <v>5014</v>
      </c>
      <c r="AM979" t="s">
        <v>3950</v>
      </c>
      <c r="AN979" t="s">
        <v>4806</v>
      </c>
      <c r="AO979" t="s">
        <v>1328</v>
      </c>
      <c r="AP979" t="str">
        <f t="shared" si="174"/>
        <v>25027</v>
      </c>
      <c r="AQ979" t="s">
        <v>2389</v>
      </c>
      <c r="AR979" t="str">
        <f t="shared" si="177"/>
        <v>2568155</v>
      </c>
      <c r="AS979" s="1">
        <v>8</v>
      </c>
      <c r="AT979" s="1">
        <v>2</v>
      </c>
      <c r="AV979">
        <v>38.950000000000003</v>
      </c>
      <c r="AW979">
        <v>1.54</v>
      </c>
      <c r="AX979">
        <v>37.409999999999997</v>
      </c>
    </row>
    <row r="980" spans="1:50" hidden="1" outlineLevel="1">
      <c r="A980" s="70" t="s">
        <v>3138</v>
      </c>
      <c r="B980" s="11" t="s">
        <v>1442</v>
      </c>
      <c r="C980" s="1">
        <f t="shared" si="168"/>
        <v>9872</v>
      </c>
      <c r="D980" s="7">
        <f>IF(N980&gt;0, RANK(N980,(N980:P980,Q980:AE980)),0)</f>
        <v>1</v>
      </c>
      <c r="E980" s="7">
        <f>IF(O980&gt;0,RANK(O980,(N980:P980,Q980:AE980)),0)</f>
        <v>2</v>
      </c>
      <c r="F980" s="7">
        <f t="shared" si="169"/>
        <v>6</v>
      </c>
      <c r="G980" s="1">
        <f t="shared" si="176"/>
        <v>2494</v>
      </c>
      <c r="H980" s="2">
        <f t="shared" si="175"/>
        <v>0.25263371150729336</v>
      </c>
      <c r="I980" s="8"/>
      <c r="J980" s="2">
        <f t="shared" si="170"/>
        <v>0.61801053484602919</v>
      </c>
      <c r="K980" s="2">
        <f t="shared" si="171"/>
        <v>0.36537682333873583</v>
      </c>
      <c r="L980" s="2">
        <f t="shared" si="172"/>
        <v>2.7350081037277149E-3</v>
      </c>
      <c r="M980" s="2">
        <f t="shared" si="173"/>
        <v>1.387763371150726E-2</v>
      </c>
      <c r="N980" s="1">
        <v>6101</v>
      </c>
      <c r="O980" s="1">
        <v>3607</v>
      </c>
      <c r="P980" s="1">
        <v>27</v>
      </c>
      <c r="Q980" s="1">
        <v>71</v>
      </c>
      <c r="R980" s="1"/>
      <c r="S980" s="1">
        <v>30</v>
      </c>
      <c r="T980" s="1"/>
      <c r="U980" s="1"/>
      <c r="V980" s="1"/>
      <c r="W980" s="1">
        <v>36</v>
      </c>
      <c r="X980" s="1"/>
      <c r="Y980" s="1"/>
      <c r="Z980" s="1"/>
      <c r="AA980" s="1"/>
      <c r="AB980" s="1"/>
      <c r="AG980" t="str">
        <f t="shared" si="178"/>
        <v>Sudbury</v>
      </c>
      <c r="AH980" t="s">
        <v>4409</v>
      </c>
      <c r="AI980">
        <v>5</v>
      </c>
      <c r="AJ980" s="7">
        <v>138</v>
      </c>
      <c r="AL980" s="7" t="s">
        <v>5014</v>
      </c>
      <c r="AM980" t="s">
        <v>4671</v>
      </c>
      <c r="AN980" t="s">
        <v>952</v>
      </c>
      <c r="AO980" t="s">
        <v>1329</v>
      </c>
      <c r="AP980" t="str">
        <f t="shared" si="174"/>
        <v>25017</v>
      </c>
      <c r="AQ980" t="s">
        <v>2389</v>
      </c>
      <c r="AR980" t="str">
        <f t="shared" si="177"/>
        <v>2568260</v>
      </c>
      <c r="AS980" s="1">
        <v>22</v>
      </c>
      <c r="AT980" s="1">
        <v>5</v>
      </c>
      <c r="AV980">
        <v>24.63</v>
      </c>
      <c r="AW980">
        <v>0.26</v>
      </c>
      <c r="AX980">
        <v>24.37</v>
      </c>
    </row>
    <row r="981" spans="1:50" hidden="1" outlineLevel="1">
      <c r="A981" s="70" t="s">
        <v>3132</v>
      </c>
      <c r="B981" s="11" t="s">
        <v>1442</v>
      </c>
      <c r="C981" s="1">
        <f t="shared" si="168"/>
        <v>1743</v>
      </c>
      <c r="D981" s="7">
        <f>IF(N981&gt;0, RANK(N981,(N981:P981,Q981:AE981)),0)</f>
        <v>1</v>
      </c>
      <c r="E981" s="7">
        <f>IF(O981&gt;0,RANK(O981,(N981:P981,Q981:AE981)),0)</f>
        <v>2</v>
      </c>
      <c r="F981" s="7">
        <f t="shared" si="169"/>
        <v>5</v>
      </c>
      <c r="G981" s="1">
        <f t="shared" si="176"/>
        <v>915</v>
      </c>
      <c r="H981" s="2">
        <f t="shared" si="175"/>
        <v>0.52495697074010328</v>
      </c>
      <c r="I981" s="8"/>
      <c r="J981" s="2">
        <f t="shared" si="170"/>
        <v>0.74239816408491111</v>
      </c>
      <c r="K981" s="2">
        <f t="shared" si="171"/>
        <v>0.2174411933448078</v>
      </c>
      <c r="L981" s="2">
        <f t="shared" si="172"/>
        <v>6.8846815834767644E-3</v>
      </c>
      <c r="M981" s="2">
        <f t="shared" si="173"/>
        <v>3.3275960986804333E-2</v>
      </c>
      <c r="N981" s="1">
        <v>1294</v>
      </c>
      <c r="O981" s="1">
        <v>379</v>
      </c>
      <c r="P981" s="1">
        <v>12</v>
      </c>
      <c r="Q981" s="1">
        <v>17</v>
      </c>
      <c r="R981" s="1"/>
      <c r="S981" s="1">
        <v>36</v>
      </c>
      <c r="T981" s="1"/>
      <c r="U981" s="1"/>
      <c r="V981" s="1"/>
      <c r="W981" s="1">
        <v>5</v>
      </c>
      <c r="X981" s="1"/>
      <c r="Y981" s="1"/>
      <c r="Z981" s="1"/>
      <c r="AA981" s="1"/>
      <c r="AB981" s="1"/>
      <c r="AG981" t="str">
        <f t="shared" si="178"/>
        <v>Sunderland</v>
      </c>
      <c r="AH981" t="s">
        <v>3082</v>
      </c>
      <c r="AI981">
        <v>1</v>
      </c>
      <c r="AJ981" s="7">
        <v>109</v>
      </c>
      <c r="AL981" s="7" t="s">
        <v>5014</v>
      </c>
      <c r="AM981" t="s">
        <v>3234</v>
      </c>
      <c r="AN981" t="s">
        <v>5225</v>
      </c>
      <c r="AO981" t="s">
        <v>1330</v>
      </c>
      <c r="AP981" t="str">
        <f t="shared" si="174"/>
        <v>25011</v>
      </c>
      <c r="AQ981" t="s">
        <v>2389</v>
      </c>
      <c r="AR981" t="str">
        <f t="shared" si="177"/>
        <v>2568400</v>
      </c>
      <c r="AS981" s="1">
        <v>10</v>
      </c>
      <c r="AT981" s="1">
        <v>1</v>
      </c>
      <c r="AV981">
        <v>14.8</v>
      </c>
      <c r="AW981">
        <v>0.41</v>
      </c>
      <c r="AX981">
        <v>14.39</v>
      </c>
    </row>
    <row r="982" spans="1:50" hidden="1" outlineLevel="1">
      <c r="A982" s="70" t="s">
        <v>2698</v>
      </c>
      <c r="B982" s="11" t="s">
        <v>1442</v>
      </c>
      <c r="C982" s="1">
        <f t="shared" si="168"/>
        <v>4737</v>
      </c>
      <c r="D982" s="7">
        <f>IF(N982&gt;0, RANK(N982,(N982:P982,Q982:AE982)),0)</f>
        <v>2</v>
      </c>
      <c r="E982" s="7">
        <f>IF(O982&gt;0,RANK(O982,(N982:P982,Q982:AE982)),0)</f>
        <v>1</v>
      </c>
      <c r="F982" s="7">
        <f t="shared" si="169"/>
        <v>0</v>
      </c>
      <c r="G982" s="1">
        <f t="shared" si="176"/>
        <v>298</v>
      </c>
      <c r="H982" s="2">
        <f t="shared" si="175"/>
        <v>6.2909014143972986E-2</v>
      </c>
      <c r="I982" s="8"/>
      <c r="J982" s="2">
        <f t="shared" si="170"/>
        <v>0.46147350643867424</v>
      </c>
      <c r="K982" s="2">
        <f t="shared" si="171"/>
        <v>0.52438252058264723</v>
      </c>
      <c r="L982" s="2">
        <f t="shared" si="172"/>
        <v>0</v>
      </c>
      <c r="M982" s="2">
        <f t="shared" si="173"/>
        <v>1.4143972978678532E-2</v>
      </c>
      <c r="N982" s="1">
        <v>2186</v>
      </c>
      <c r="O982" s="1">
        <v>2484</v>
      </c>
      <c r="P982" s="1">
        <v>0</v>
      </c>
      <c r="Q982" s="1">
        <v>35</v>
      </c>
      <c r="R982" s="1"/>
      <c r="S982" s="1">
        <v>14</v>
      </c>
      <c r="T982" s="1"/>
      <c r="U982" s="1"/>
      <c r="V982" s="1"/>
      <c r="W982" s="1">
        <v>18</v>
      </c>
      <c r="X982" s="1"/>
      <c r="Y982" s="1"/>
      <c r="Z982" s="1"/>
      <c r="AA982" s="1"/>
      <c r="AB982" s="1"/>
      <c r="AG982" t="str">
        <f t="shared" si="178"/>
        <v>Sutton</v>
      </c>
      <c r="AH982" s="11" t="s">
        <v>3600</v>
      </c>
      <c r="AI982" s="11">
        <v>2</v>
      </c>
      <c r="AJ982" s="7">
        <v>245</v>
      </c>
      <c r="AL982" s="7" t="s">
        <v>5014</v>
      </c>
      <c r="AM982" t="s">
        <v>3950</v>
      </c>
      <c r="AN982" t="s">
        <v>4792</v>
      </c>
      <c r="AO982" t="s">
        <v>1331</v>
      </c>
      <c r="AP982" t="str">
        <f t="shared" si="174"/>
        <v>25027</v>
      </c>
      <c r="AQ982" t="s">
        <v>2389</v>
      </c>
      <c r="AR982" t="str">
        <f t="shared" si="177"/>
        <v>2568610</v>
      </c>
      <c r="AS982" s="1">
        <v>46</v>
      </c>
      <c r="AT982" s="1">
        <v>3</v>
      </c>
      <c r="AV982">
        <v>33.93</v>
      </c>
      <c r="AW982">
        <v>1.55</v>
      </c>
      <c r="AX982">
        <v>32.380000000000003</v>
      </c>
    </row>
    <row r="983" spans="1:50" hidden="1" outlineLevel="1">
      <c r="A983" s="70" t="s">
        <v>2118</v>
      </c>
      <c r="B983" s="11" t="s">
        <v>1442</v>
      </c>
      <c r="C983" s="1">
        <f t="shared" si="168"/>
        <v>7957</v>
      </c>
      <c r="D983" s="7">
        <f>IF(N983&gt;0, RANK(N983,(N983:P983,Q983:AE983)),0)</f>
        <v>1</v>
      </c>
      <c r="E983" s="7">
        <f>IF(O983&gt;0,RANK(O983,(N983:P983,Q983:AE983)),0)</f>
        <v>2</v>
      </c>
      <c r="F983" s="7">
        <f t="shared" si="169"/>
        <v>6</v>
      </c>
      <c r="G983" s="1">
        <f t="shared" si="176"/>
        <v>2512</v>
      </c>
      <c r="H983" s="2">
        <f t="shared" si="175"/>
        <v>0.31569687067990448</v>
      </c>
      <c r="I983" s="8"/>
      <c r="J983" s="2">
        <f t="shared" si="170"/>
        <v>0.65238155083574212</v>
      </c>
      <c r="K983" s="2">
        <f t="shared" si="171"/>
        <v>0.33668468015583763</v>
      </c>
      <c r="L983" s="2">
        <f t="shared" si="172"/>
        <v>3.7702651753173305E-4</v>
      </c>
      <c r="M983" s="2">
        <f t="shared" si="173"/>
        <v>1.0556742490888513E-2</v>
      </c>
      <c r="N983" s="1">
        <v>5191</v>
      </c>
      <c r="O983" s="1">
        <v>2679</v>
      </c>
      <c r="P983" s="1">
        <v>3</v>
      </c>
      <c r="Q983" s="1">
        <v>35</v>
      </c>
      <c r="R983" s="1"/>
      <c r="S983" s="1">
        <v>21</v>
      </c>
      <c r="T983" s="1"/>
      <c r="U983" s="1"/>
      <c r="V983" s="1"/>
      <c r="W983" s="1">
        <v>28</v>
      </c>
      <c r="X983" s="1"/>
      <c r="Y983" s="1"/>
      <c r="Z983" s="1"/>
      <c r="AA983" s="1"/>
      <c r="AB983" s="1"/>
      <c r="AG983" t="str">
        <f t="shared" si="178"/>
        <v>Swampscott</v>
      </c>
      <c r="AH983" t="s">
        <v>3273</v>
      </c>
      <c r="AI983">
        <v>6</v>
      </c>
      <c r="AJ983" s="7">
        <v>117</v>
      </c>
      <c r="AL983" s="7" t="s">
        <v>5014</v>
      </c>
      <c r="AM983" t="s">
        <v>3218</v>
      </c>
      <c r="AN983" t="s">
        <v>4402</v>
      </c>
      <c r="AO983" t="s">
        <v>1282</v>
      </c>
      <c r="AP983" t="str">
        <f t="shared" si="174"/>
        <v>25009</v>
      </c>
      <c r="AQ983" t="s">
        <v>2389</v>
      </c>
      <c r="AR983" t="str">
        <f t="shared" si="177"/>
        <v>2568645</v>
      </c>
      <c r="AS983" s="1">
        <v>90</v>
      </c>
      <c r="AT983" s="1">
        <v>6</v>
      </c>
      <c r="AV983">
        <v>6.73</v>
      </c>
      <c r="AW983">
        <v>3.69</v>
      </c>
      <c r="AX983">
        <v>3.05</v>
      </c>
    </row>
    <row r="984" spans="1:50" hidden="1" outlineLevel="1">
      <c r="A984" s="70" t="s">
        <v>2428</v>
      </c>
      <c r="B984" s="11" t="s">
        <v>1442</v>
      </c>
      <c r="C984" s="1">
        <f t="shared" si="168"/>
        <v>8388</v>
      </c>
      <c r="D984" s="7">
        <f>IF(N984&gt;0, RANK(N984,(N984:P984,Q984:AE984)),0)</f>
        <v>1</v>
      </c>
      <c r="E984" s="7">
        <f>IF(O984&gt;0,RANK(O984,(N984:P984,Q984:AE984)),0)</f>
        <v>2</v>
      </c>
      <c r="F984" s="7">
        <f t="shared" si="169"/>
        <v>0</v>
      </c>
      <c r="G984" s="1">
        <f t="shared" si="176"/>
        <v>2220</v>
      </c>
      <c r="H984" s="2">
        <f t="shared" si="175"/>
        <v>0.26466380543633761</v>
      </c>
      <c r="I984" s="8"/>
      <c r="J984" s="2">
        <f t="shared" si="170"/>
        <v>0.62660944206008584</v>
      </c>
      <c r="K984" s="2">
        <f t="shared" si="171"/>
        <v>0.36194563662374823</v>
      </c>
      <c r="L984" s="2">
        <f t="shared" si="172"/>
        <v>0</v>
      </c>
      <c r="M984" s="2">
        <f t="shared" si="173"/>
        <v>1.1444921316165924E-2</v>
      </c>
      <c r="N984" s="1">
        <v>5256</v>
      </c>
      <c r="O984" s="1">
        <v>3036</v>
      </c>
      <c r="P984" s="1">
        <v>0</v>
      </c>
      <c r="Q984" s="1">
        <v>35</v>
      </c>
      <c r="R984" s="1"/>
      <c r="S984" s="1">
        <v>33</v>
      </c>
      <c r="T984" s="1"/>
      <c r="U984" s="1"/>
      <c r="V984" s="1"/>
      <c r="W984" s="1">
        <v>28</v>
      </c>
      <c r="X984" s="1"/>
      <c r="Y984" s="1"/>
      <c r="Z984" s="1"/>
      <c r="AA984" s="1"/>
      <c r="AB984" s="1"/>
      <c r="AG984" t="str">
        <f t="shared" si="178"/>
        <v>Swansea</v>
      </c>
      <c r="AH984" t="s">
        <v>2218</v>
      </c>
      <c r="AI984">
        <v>3</v>
      </c>
      <c r="AJ984" s="7">
        <v>323</v>
      </c>
      <c r="AL984" s="7" t="s">
        <v>5014</v>
      </c>
      <c r="AM984" t="s">
        <v>3632</v>
      </c>
      <c r="AN984" t="s">
        <v>4264</v>
      </c>
      <c r="AO984" t="s">
        <v>1337</v>
      </c>
      <c r="AP984" t="str">
        <f t="shared" si="174"/>
        <v>25005</v>
      </c>
      <c r="AQ984" t="s">
        <v>2389</v>
      </c>
      <c r="AR984" t="str">
        <f t="shared" si="177"/>
        <v>2568750</v>
      </c>
      <c r="AS984" s="1">
        <v>21</v>
      </c>
      <c r="AT984" s="1">
        <v>5</v>
      </c>
      <c r="AV984">
        <v>25.54</v>
      </c>
      <c r="AW984">
        <v>2.4700000000000002</v>
      </c>
      <c r="AX984">
        <v>23.06</v>
      </c>
    </row>
    <row r="985" spans="1:50" hidden="1" outlineLevel="1">
      <c r="A985" s="70" t="s">
        <v>2391</v>
      </c>
      <c r="B985" s="11" t="s">
        <v>1442</v>
      </c>
      <c r="C985" s="1">
        <f t="shared" si="168"/>
        <v>21223</v>
      </c>
      <c r="D985" s="7">
        <f>IF(N985&gt;0, RANK(N985,(N985:P985,Q985:AE985)),0)</f>
        <v>1</v>
      </c>
      <c r="E985" s="7">
        <f>IF(O985&gt;0,RANK(O985,(N985:P985,Q985:AE985)),0)</f>
        <v>2</v>
      </c>
      <c r="F985" s="7">
        <f t="shared" si="169"/>
        <v>0</v>
      </c>
      <c r="G985" s="1">
        <f t="shared" si="176"/>
        <v>5402</v>
      </c>
      <c r="H985" s="2">
        <f t="shared" si="175"/>
        <v>0.25453517410356691</v>
      </c>
      <c r="I985" s="8"/>
      <c r="J985" s="2">
        <f t="shared" si="170"/>
        <v>0.62224944635536916</v>
      </c>
      <c r="K985" s="2">
        <f t="shared" si="171"/>
        <v>0.36771427225180231</v>
      </c>
      <c r="L985" s="2">
        <f t="shared" si="172"/>
        <v>0</v>
      </c>
      <c r="M985" s="2">
        <f t="shared" si="173"/>
        <v>1.0036281392828528E-2</v>
      </c>
      <c r="N985" s="1">
        <v>13206</v>
      </c>
      <c r="O985" s="1">
        <v>7804</v>
      </c>
      <c r="P985" s="1">
        <v>0</v>
      </c>
      <c r="Q985" s="1">
        <v>82</v>
      </c>
      <c r="R985" s="1"/>
      <c r="S985" s="1">
        <v>54</v>
      </c>
      <c r="T985" s="1"/>
      <c r="U985" s="1"/>
      <c r="V985" s="1"/>
      <c r="W985" s="1">
        <v>77</v>
      </c>
      <c r="X985" s="1"/>
      <c r="Y985" s="1"/>
      <c r="Z985" s="1"/>
      <c r="AA985" s="1"/>
      <c r="AB985" s="1"/>
      <c r="AG985" t="str">
        <f t="shared" si="178"/>
        <v>Taunton</v>
      </c>
      <c r="AH985" t="s">
        <v>2218</v>
      </c>
      <c r="AI985">
        <v>4</v>
      </c>
      <c r="AJ985" s="7">
        <v>308</v>
      </c>
      <c r="AL985" s="7" t="s">
        <v>5014</v>
      </c>
      <c r="AM985" t="s">
        <v>3632</v>
      </c>
      <c r="AN985" t="s">
        <v>4202</v>
      </c>
      <c r="AO985" t="s">
        <v>1338</v>
      </c>
      <c r="AP985" t="str">
        <f t="shared" si="174"/>
        <v>25005</v>
      </c>
      <c r="AQ985" t="s">
        <v>4593</v>
      </c>
      <c r="AR985" t="str">
        <f t="shared" si="177"/>
        <v>2569170</v>
      </c>
      <c r="AS985" s="1">
        <v>65</v>
      </c>
      <c r="AT985" s="1">
        <v>16</v>
      </c>
      <c r="AV985">
        <v>47.96</v>
      </c>
      <c r="AW985">
        <v>1.35</v>
      </c>
      <c r="AX985">
        <v>46.61</v>
      </c>
    </row>
    <row r="986" spans="1:50" hidden="1" outlineLevel="1">
      <c r="A986" s="70" t="s">
        <v>2377</v>
      </c>
      <c r="B986" s="11" t="s">
        <v>1442</v>
      </c>
      <c r="C986" s="1">
        <f t="shared" si="168"/>
        <v>3336</v>
      </c>
      <c r="D986" s="7">
        <f>IF(N986&gt;0, RANK(N986,(N986:P986,Q986:AE986)),0)</f>
        <v>1</v>
      </c>
      <c r="E986" s="7">
        <f>IF(O986&gt;0,RANK(O986,(N986:P986,Q986:AE986)),0)</f>
        <v>2</v>
      </c>
      <c r="F986" s="7">
        <f t="shared" si="169"/>
        <v>0</v>
      </c>
      <c r="G986" s="1">
        <f t="shared" si="176"/>
        <v>438</v>
      </c>
      <c r="H986" s="2">
        <f t="shared" si="175"/>
        <v>0.13129496402877697</v>
      </c>
      <c r="I986" s="8"/>
      <c r="J986" s="2">
        <f t="shared" si="170"/>
        <v>0.56025179856115104</v>
      </c>
      <c r="K986" s="2">
        <f t="shared" si="171"/>
        <v>0.4289568345323741</v>
      </c>
      <c r="L986" s="2">
        <f t="shared" si="172"/>
        <v>0</v>
      </c>
      <c r="M986" s="2">
        <f t="shared" si="173"/>
        <v>1.0791366906474864E-2</v>
      </c>
      <c r="N986" s="1">
        <v>1869</v>
      </c>
      <c r="O986" s="1">
        <v>1431</v>
      </c>
      <c r="P986" s="1">
        <v>0</v>
      </c>
      <c r="Q986" s="1">
        <v>25</v>
      </c>
      <c r="R986" s="1"/>
      <c r="S986" s="1">
        <v>11</v>
      </c>
      <c r="T986" s="1"/>
      <c r="U986" s="1"/>
      <c r="V986" s="1"/>
      <c r="W986" s="1">
        <v>0</v>
      </c>
      <c r="X986" s="1"/>
      <c r="Y986" s="1"/>
      <c r="Z986" s="1"/>
      <c r="AA986" s="1"/>
      <c r="AB986" s="1"/>
      <c r="AG986" t="str">
        <f t="shared" si="178"/>
        <v>Templeton</v>
      </c>
      <c r="AH986" s="11" t="s">
        <v>3600</v>
      </c>
      <c r="AI986" s="11">
        <v>1</v>
      </c>
      <c r="AJ986" s="7">
        <v>67</v>
      </c>
      <c r="AL986" s="7" t="s">
        <v>5014</v>
      </c>
      <c r="AM986" t="s">
        <v>3950</v>
      </c>
      <c r="AN986" t="s">
        <v>687</v>
      </c>
      <c r="AO986" t="s">
        <v>404</v>
      </c>
      <c r="AP986" t="str">
        <f t="shared" si="174"/>
        <v>25027</v>
      </c>
      <c r="AQ986" t="s">
        <v>2389</v>
      </c>
      <c r="AR986" t="str">
        <f t="shared" si="177"/>
        <v>2569275</v>
      </c>
      <c r="AS986" s="1">
        <v>31</v>
      </c>
      <c r="AT986" s="1">
        <v>2</v>
      </c>
      <c r="AV986">
        <v>32.409999999999997</v>
      </c>
      <c r="AW986">
        <v>0.38</v>
      </c>
      <c r="AX986">
        <v>32.04</v>
      </c>
    </row>
    <row r="987" spans="1:50" hidden="1" outlineLevel="1">
      <c r="A987" s="70" t="s">
        <v>2378</v>
      </c>
      <c r="B987" s="11" t="s">
        <v>1442</v>
      </c>
      <c r="C987" s="1">
        <f t="shared" si="168"/>
        <v>14777</v>
      </c>
      <c r="D987" s="7">
        <f>IF(N987&gt;0, RANK(N987,(N987:P987,Q987:AE987)),0)</f>
        <v>1</v>
      </c>
      <c r="E987" s="7">
        <f>IF(O987&gt;0,RANK(O987,(N987:P987,Q987:AE987)),0)</f>
        <v>2</v>
      </c>
      <c r="F987" s="7">
        <f t="shared" si="169"/>
        <v>6</v>
      </c>
      <c r="G987" s="1">
        <f t="shared" si="176"/>
        <v>850</v>
      </c>
      <c r="H987" s="2">
        <f t="shared" si="175"/>
        <v>5.7521824456926302E-2</v>
      </c>
      <c r="I987" s="8"/>
      <c r="J987" s="2">
        <f t="shared" si="170"/>
        <v>0.52371929349665025</v>
      </c>
      <c r="K987" s="2">
        <f t="shared" si="171"/>
        <v>0.46619746903972392</v>
      </c>
      <c r="L987" s="2">
        <f t="shared" si="172"/>
        <v>1.0150910198281112E-3</v>
      </c>
      <c r="M987" s="2">
        <f t="shared" si="173"/>
        <v>9.0681464437977165E-3</v>
      </c>
      <c r="N987" s="1">
        <v>7739</v>
      </c>
      <c r="O987" s="1">
        <v>6889</v>
      </c>
      <c r="P987" s="1">
        <v>15</v>
      </c>
      <c r="Q987" s="1">
        <v>76</v>
      </c>
      <c r="R987" s="1"/>
      <c r="S987" s="1">
        <v>33</v>
      </c>
      <c r="T987" s="1"/>
      <c r="U987" s="1"/>
      <c r="V987" s="1"/>
      <c r="W987" s="1">
        <v>25</v>
      </c>
      <c r="X987" s="1"/>
      <c r="Y987" s="1"/>
      <c r="Z987" s="1"/>
      <c r="AA987" s="1"/>
      <c r="AB987" s="1"/>
      <c r="AG987" t="str">
        <f t="shared" si="178"/>
        <v>Tewksbury</v>
      </c>
      <c r="AH987" t="s">
        <v>4409</v>
      </c>
      <c r="AI987">
        <v>5</v>
      </c>
      <c r="AJ987" s="7">
        <v>49</v>
      </c>
      <c r="AL987" s="7" t="s">
        <v>5014</v>
      </c>
      <c r="AM987" t="s">
        <v>4671</v>
      </c>
      <c r="AN987" t="s">
        <v>4665</v>
      </c>
      <c r="AO987" t="s">
        <v>1004</v>
      </c>
      <c r="AP987" t="str">
        <f t="shared" si="174"/>
        <v>25017</v>
      </c>
      <c r="AQ987" t="s">
        <v>2389</v>
      </c>
      <c r="AR987" t="str">
        <f t="shared" si="177"/>
        <v>2569415</v>
      </c>
      <c r="AS987" s="1">
        <v>37</v>
      </c>
      <c r="AT987" s="1">
        <v>8</v>
      </c>
      <c r="AV987">
        <v>21.06</v>
      </c>
      <c r="AW987">
        <v>0.34</v>
      </c>
      <c r="AX987">
        <v>20.72</v>
      </c>
    </row>
    <row r="988" spans="1:50" hidden="1" outlineLevel="1">
      <c r="A988" s="70" t="s">
        <v>4469</v>
      </c>
      <c r="B988" s="11" t="s">
        <v>1442</v>
      </c>
      <c r="C988" s="1">
        <f t="shared" si="168"/>
        <v>2276</v>
      </c>
      <c r="D988" s="7">
        <f>IF(N988&gt;0, RANK(N988,(N988:P988,Q988:AE988)),0)</f>
        <v>1</v>
      </c>
      <c r="E988" s="7">
        <f>IF(O988&gt;0,RANK(O988,(N988:P988,Q988:AE988)),0)</f>
        <v>2</v>
      </c>
      <c r="F988" s="7">
        <f t="shared" si="169"/>
        <v>4</v>
      </c>
      <c r="G988" s="1">
        <f t="shared" si="176"/>
        <v>1103</v>
      </c>
      <c r="H988" s="2">
        <f t="shared" si="175"/>
        <v>0.48462214411247806</v>
      </c>
      <c r="I988" s="8"/>
      <c r="J988" s="2">
        <f t="shared" si="170"/>
        <v>0.73330404217926182</v>
      </c>
      <c r="K988" s="2">
        <f t="shared" si="171"/>
        <v>0.24868189806678384</v>
      </c>
      <c r="L988" s="2">
        <f t="shared" si="172"/>
        <v>4.3936731107205628E-3</v>
      </c>
      <c r="M988" s="2">
        <f t="shared" si="173"/>
        <v>1.362038664323378E-2</v>
      </c>
      <c r="N988" s="1">
        <v>1669</v>
      </c>
      <c r="O988" s="1">
        <v>566</v>
      </c>
      <c r="P988" s="1">
        <v>10</v>
      </c>
      <c r="Q988" s="1">
        <v>10</v>
      </c>
      <c r="R988" s="1"/>
      <c r="S988" s="1">
        <v>11</v>
      </c>
      <c r="T988" s="1"/>
      <c r="U988" s="1"/>
      <c r="V988" s="1"/>
      <c r="W988" s="1">
        <v>10</v>
      </c>
      <c r="X988" s="1"/>
      <c r="Y988" s="1"/>
      <c r="Z988" s="1"/>
      <c r="AA988" s="1"/>
      <c r="AB988" s="1"/>
      <c r="AG988" t="str">
        <f t="shared" si="178"/>
        <v>Tisbury</v>
      </c>
      <c r="AH988" t="s">
        <v>1610</v>
      </c>
      <c r="AI988">
        <v>10</v>
      </c>
      <c r="AJ988" s="7">
        <v>347</v>
      </c>
      <c r="AL988" s="7" t="s">
        <v>5014</v>
      </c>
      <c r="AM988" t="s">
        <v>2597</v>
      </c>
      <c r="AN988" t="s">
        <v>778</v>
      </c>
      <c r="AO988" t="s">
        <v>1005</v>
      </c>
      <c r="AP988" t="str">
        <f t="shared" si="174"/>
        <v>25007</v>
      </c>
      <c r="AQ988" t="s">
        <v>2389</v>
      </c>
      <c r="AR988" t="str">
        <f t="shared" si="177"/>
        <v>2569940</v>
      </c>
      <c r="AS988" s="1">
        <v>12</v>
      </c>
      <c r="AT988" s="1">
        <v>1</v>
      </c>
      <c r="AV988">
        <v>19.16</v>
      </c>
      <c r="AW988">
        <v>12.6</v>
      </c>
      <c r="AX988">
        <v>6.56</v>
      </c>
    </row>
    <row r="989" spans="1:50" hidden="1" outlineLevel="1">
      <c r="A989" s="70" t="s">
        <v>2805</v>
      </c>
      <c r="B989" s="11" t="s">
        <v>1442</v>
      </c>
      <c r="C989" s="1">
        <f t="shared" si="168"/>
        <v>238</v>
      </c>
      <c r="D989" s="7">
        <f>IF(N989&gt;0, RANK(N989,(N989:P989,Q989:AE989)),0)</f>
        <v>2</v>
      </c>
      <c r="E989" s="7">
        <f>IF(O989&gt;0,RANK(O989,(N989:P989,Q989:AE989)),0)</f>
        <v>1</v>
      </c>
      <c r="F989" s="7">
        <f t="shared" si="169"/>
        <v>0</v>
      </c>
      <c r="G989" s="1">
        <f t="shared" si="176"/>
        <v>19</v>
      </c>
      <c r="H989" s="2">
        <f t="shared" si="175"/>
        <v>7.9831932773109238E-2</v>
      </c>
      <c r="I989" s="8"/>
      <c r="J989" s="2">
        <f t="shared" si="170"/>
        <v>0.45798319327731091</v>
      </c>
      <c r="K989" s="2">
        <f t="shared" si="171"/>
        <v>0.53781512605042014</v>
      </c>
      <c r="L989" s="2">
        <f t="shared" si="172"/>
        <v>0</v>
      </c>
      <c r="M989" s="2">
        <f t="shared" si="173"/>
        <v>4.2016806722690037E-3</v>
      </c>
      <c r="N989" s="1">
        <v>109</v>
      </c>
      <c r="O989" s="1">
        <v>128</v>
      </c>
      <c r="P989" s="1">
        <v>0</v>
      </c>
      <c r="Q989" s="1">
        <v>1</v>
      </c>
      <c r="R989" s="1"/>
      <c r="S989" s="1">
        <v>0</v>
      </c>
      <c r="T989" s="1"/>
      <c r="U989" s="1"/>
      <c r="V989" s="1"/>
      <c r="W989" s="1">
        <v>0</v>
      </c>
      <c r="X989" s="1"/>
      <c r="Y989" s="1"/>
      <c r="Z989" s="1"/>
      <c r="AA989" s="1"/>
      <c r="AB989" s="1"/>
      <c r="AG989" t="str">
        <f t="shared" si="178"/>
        <v>Tolland</v>
      </c>
      <c r="AH989" t="s">
        <v>2897</v>
      </c>
      <c r="AI989">
        <v>1</v>
      </c>
      <c r="AJ989" s="7">
        <v>269</v>
      </c>
      <c r="AL989" s="7" t="s">
        <v>5014</v>
      </c>
      <c r="AM989" t="s">
        <v>3235</v>
      </c>
      <c r="AN989" t="s">
        <v>4202</v>
      </c>
      <c r="AO989" t="s">
        <v>507</v>
      </c>
      <c r="AP989" t="str">
        <f t="shared" si="174"/>
        <v>25013</v>
      </c>
      <c r="AQ989" t="s">
        <v>2389</v>
      </c>
      <c r="AR989" t="str">
        <f t="shared" si="177"/>
        <v>2570045</v>
      </c>
      <c r="AS989" s="1">
        <v>0</v>
      </c>
      <c r="AT989" s="1">
        <v>1</v>
      </c>
      <c r="AV989">
        <v>32.78</v>
      </c>
      <c r="AW989">
        <v>1.1399999999999999</v>
      </c>
      <c r="AX989">
        <v>31.64</v>
      </c>
    </row>
    <row r="990" spans="1:50" hidden="1" outlineLevel="1">
      <c r="A990" s="70" t="s">
        <v>2647</v>
      </c>
      <c r="B990" s="11" t="s">
        <v>1442</v>
      </c>
      <c r="C990" s="1">
        <f t="shared" si="168"/>
        <v>3689</v>
      </c>
      <c r="D990" s="7">
        <f>IF(N990&gt;0, RANK(N990,(N990:P990,Q990:AE990)),0)</f>
        <v>2</v>
      </c>
      <c r="E990" s="7">
        <f>IF(O990&gt;0,RANK(O990,(N990:P990,Q990:AE990)),0)</f>
        <v>1</v>
      </c>
      <c r="F990" s="7">
        <f t="shared" si="169"/>
        <v>5</v>
      </c>
      <c r="G990" s="1">
        <f t="shared" si="176"/>
        <v>159</v>
      </c>
      <c r="H990" s="2">
        <f t="shared" si="175"/>
        <v>4.310111141230686E-2</v>
      </c>
      <c r="I990" s="8"/>
      <c r="J990" s="2">
        <f t="shared" si="170"/>
        <v>0.46923285443209539</v>
      </c>
      <c r="K990" s="2">
        <f t="shared" si="171"/>
        <v>0.51233396584440227</v>
      </c>
      <c r="L990" s="2">
        <f t="shared" si="172"/>
        <v>3.2529140688533479E-3</v>
      </c>
      <c r="M990" s="2">
        <f t="shared" si="173"/>
        <v>1.5180265654648988E-2</v>
      </c>
      <c r="N990" s="1">
        <v>1731</v>
      </c>
      <c r="O990" s="1">
        <v>1890</v>
      </c>
      <c r="P990" s="1">
        <v>12</v>
      </c>
      <c r="Q990" s="1">
        <v>32</v>
      </c>
      <c r="R990" s="1"/>
      <c r="S990" s="1">
        <v>16</v>
      </c>
      <c r="T990" s="1"/>
      <c r="U990" s="1"/>
      <c r="V990" s="1"/>
      <c r="W990" s="1">
        <v>8</v>
      </c>
      <c r="X990" s="1"/>
      <c r="Y990" s="1"/>
      <c r="Z990" s="1"/>
      <c r="AA990" s="1"/>
      <c r="AB990" s="1"/>
      <c r="AG990" t="str">
        <f t="shared" si="178"/>
        <v>Topsfield</v>
      </c>
      <c r="AH990" t="s">
        <v>3273</v>
      </c>
      <c r="AI990">
        <v>6</v>
      </c>
      <c r="AJ990" s="7">
        <v>44</v>
      </c>
      <c r="AL990" s="7" t="s">
        <v>5014</v>
      </c>
      <c r="AM990" t="s">
        <v>3218</v>
      </c>
      <c r="AN990" t="s">
        <v>296</v>
      </c>
      <c r="AO990" t="s">
        <v>508</v>
      </c>
      <c r="AP990" t="str">
        <f t="shared" si="174"/>
        <v>25009</v>
      </c>
      <c r="AQ990" t="s">
        <v>2389</v>
      </c>
      <c r="AR990" t="str">
        <f t="shared" si="177"/>
        <v>2570150</v>
      </c>
      <c r="AS990" s="1">
        <v>44</v>
      </c>
      <c r="AT990" s="1">
        <v>1</v>
      </c>
      <c r="AV990">
        <v>12.84</v>
      </c>
      <c r="AW990">
        <v>0.1</v>
      </c>
      <c r="AX990">
        <v>12.74</v>
      </c>
    </row>
    <row r="991" spans="1:50" hidden="1" outlineLevel="1">
      <c r="A991" s="70" t="s">
        <v>4116</v>
      </c>
      <c r="B991" s="11" t="s">
        <v>1442</v>
      </c>
      <c r="C991" s="1">
        <f t="shared" si="168"/>
        <v>4673</v>
      </c>
      <c r="D991" s="7">
        <f>IF(N991&gt;0, RANK(N991,(N991:P991,Q991:AE991)),0)</f>
        <v>2</v>
      </c>
      <c r="E991" s="7">
        <f>IF(O991&gt;0,RANK(O991,(N991:P991,Q991:AE991)),0)</f>
        <v>1</v>
      </c>
      <c r="F991" s="7">
        <f t="shared" si="169"/>
        <v>0</v>
      </c>
      <c r="G991" s="1">
        <f t="shared" si="176"/>
        <v>242</v>
      </c>
      <c r="H991" s="2">
        <f t="shared" si="175"/>
        <v>5.1786860689064844E-2</v>
      </c>
      <c r="I991" s="8"/>
      <c r="J991" s="2">
        <f t="shared" si="170"/>
        <v>0.46629574149368713</v>
      </c>
      <c r="K991" s="2">
        <f t="shared" si="171"/>
        <v>0.51808260218275193</v>
      </c>
      <c r="L991" s="2">
        <f t="shared" si="172"/>
        <v>0</v>
      </c>
      <c r="M991" s="2">
        <f t="shared" si="173"/>
        <v>1.562165632356094E-2</v>
      </c>
      <c r="N991" s="1">
        <v>2179</v>
      </c>
      <c r="O991" s="1">
        <v>2421</v>
      </c>
      <c r="P991" s="1">
        <v>0</v>
      </c>
      <c r="Q991" s="1">
        <v>35</v>
      </c>
      <c r="R991" s="1"/>
      <c r="S991" s="1">
        <v>16</v>
      </c>
      <c r="T991" s="1"/>
      <c r="U991" s="1"/>
      <c r="V991" s="1"/>
      <c r="W991" s="1">
        <v>22</v>
      </c>
      <c r="X991" s="1"/>
      <c r="Y991" s="1"/>
      <c r="Z991" s="1"/>
      <c r="AA991" s="1"/>
      <c r="AB991" s="1"/>
      <c r="AG991" t="str">
        <f t="shared" si="178"/>
        <v>Townsend</v>
      </c>
      <c r="AH991" t="s">
        <v>4409</v>
      </c>
      <c r="AI991">
        <v>1</v>
      </c>
      <c r="AJ991" s="7">
        <v>33</v>
      </c>
      <c r="AL991" s="7" t="s">
        <v>5014</v>
      </c>
      <c r="AM991" t="s">
        <v>4671</v>
      </c>
      <c r="AN991" t="s">
        <v>3721</v>
      </c>
      <c r="AO991" t="s">
        <v>509</v>
      </c>
      <c r="AP991" t="str">
        <f t="shared" si="174"/>
        <v>25017</v>
      </c>
      <c r="AQ991" t="s">
        <v>2389</v>
      </c>
      <c r="AR991" t="str">
        <f t="shared" si="177"/>
        <v>2570360</v>
      </c>
      <c r="AS991" s="1">
        <v>5</v>
      </c>
      <c r="AT991" s="1">
        <v>3</v>
      </c>
      <c r="AV991">
        <v>33.11</v>
      </c>
      <c r="AW991">
        <v>0.24</v>
      </c>
      <c r="AX991">
        <v>32.869999999999997</v>
      </c>
    </row>
    <row r="992" spans="1:50" hidden="1" outlineLevel="1">
      <c r="A992" s="70" t="s">
        <v>4471</v>
      </c>
      <c r="B992" s="11" t="s">
        <v>1442</v>
      </c>
      <c r="C992" s="1">
        <f t="shared" si="168"/>
        <v>1458</v>
      </c>
      <c r="D992" s="7">
        <f>IF(N992&gt;0, RANK(N992,(N992:P992,Q992:AE992)),0)</f>
        <v>1</v>
      </c>
      <c r="E992" s="7">
        <f>IF(O992&gt;0,RANK(O992,(N992:P992,Q992:AE992)),0)</f>
        <v>2</v>
      </c>
      <c r="F992" s="7">
        <f t="shared" si="169"/>
        <v>5</v>
      </c>
      <c r="G992" s="1">
        <f t="shared" si="176"/>
        <v>657</v>
      </c>
      <c r="H992" s="2">
        <f t="shared" si="175"/>
        <v>0.45061728395061729</v>
      </c>
      <c r="I992" s="8"/>
      <c r="J992" s="2">
        <f t="shared" si="170"/>
        <v>0.71947873799725648</v>
      </c>
      <c r="K992" s="2">
        <f t="shared" si="171"/>
        <v>0.26886145404663925</v>
      </c>
      <c r="L992" s="2">
        <f t="shared" si="172"/>
        <v>1.3717421124828531E-3</v>
      </c>
      <c r="M992" s="2">
        <f t="shared" si="173"/>
        <v>1.028806584362142E-2</v>
      </c>
      <c r="N992" s="1">
        <v>1049</v>
      </c>
      <c r="O992" s="1">
        <v>392</v>
      </c>
      <c r="P992" s="1">
        <v>2</v>
      </c>
      <c r="Q992" s="1">
        <v>10</v>
      </c>
      <c r="R992" s="1"/>
      <c r="S992" s="1">
        <v>5</v>
      </c>
      <c r="T992" s="1"/>
      <c r="U992" s="1"/>
      <c r="V992" s="1"/>
      <c r="W992" s="1">
        <v>0</v>
      </c>
      <c r="X992" s="1"/>
      <c r="Y992" s="1"/>
      <c r="Z992" s="1"/>
      <c r="AA992" s="1"/>
      <c r="AB992" s="1"/>
      <c r="AG992" t="str">
        <f t="shared" si="178"/>
        <v>Truro</v>
      </c>
      <c r="AH992" t="s">
        <v>2918</v>
      </c>
      <c r="AI992">
        <v>10</v>
      </c>
      <c r="AJ992" s="7">
        <v>294</v>
      </c>
      <c r="AL992" s="7" t="s">
        <v>5014</v>
      </c>
      <c r="AM992" t="s">
        <v>3988</v>
      </c>
      <c r="AN992" t="s">
        <v>4002</v>
      </c>
      <c r="AO992" t="s">
        <v>510</v>
      </c>
      <c r="AP992" t="str">
        <f t="shared" si="174"/>
        <v>25001</v>
      </c>
      <c r="AQ992" t="s">
        <v>2389</v>
      </c>
      <c r="AR992" t="str">
        <f t="shared" si="177"/>
        <v>2570605</v>
      </c>
      <c r="AS992" s="1">
        <v>6</v>
      </c>
      <c r="AT992" s="1">
        <v>1</v>
      </c>
      <c r="AV992">
        <v>26.32</v>
      </c>
      <c r="AW992">
        <v>5.27</v>
      </c>
      <c r="AX992">
        <v>21.05</v>
      </c>
    </row>
    <row r="993" spans="1:50" hidden="1" outlineLevel="1">
      <c r="A993" s="70" t="s">
        <v>2689</v>
      </c>
      <c r="B993" s="11" t="s">
        <v>1442</v>
      </c>
      <c r="C993" s="1">
        <f t="shared" si="168"/>
        <v>5635</v>
      </c>
      <c r="D993" s="7">
        <f>IF(N993&gt;0, RANK(N993,(N993:P993,Q993:AE993)),0)</f>
        <v>2</v>
      </c>
      <c r="E993" s="7">
        <f>IF(O993&gt;0,RANK(O993,(N993:P993,Q993:AE993)),0)</f>
        <v>1</v>
      </c>
      <c r="F993" s="7">
        <f t="shared" si="169"/>
        <v>6</v>
      </c>
      <c r="G993" s="1">
        <f t="shared" si="176"/>
        <v>64</v>
      </c>
      <c r="H993" s="2">
        <f t="shared" si="175"/>
        <v>1.1357586512866016E-2</v>
      </c>
      <c r="I993" s="8"/>
      <c r="J993" s="2">
        <f t="shared" si="170"/>
        <v>0.48819875776397514</v>
      </c>
      <c r="K993" s="2">
        <f t="shared" si="171"/>
        <v>0.49955634427684115</v>
      </c>
      <c r="L993" s="2">
        <f t="shared" si="172"/>
        <v>1.9520851818988466E-3</v>
      </c>
      <c r="M993" s="2">
        <f t="shared" si="173"/>
        <v>1.0292812777284863E-2</v>
      </c>
      <c r="N993" s="1">
        <v>2751</v>
      </c>
      <c r="O993" s="1">
        <v>2815</v>
      </c>
      <c r="P993" s="1">
        <v>11</v>
      </c>
      <c r="Q993" s="1">
        <v>23</v>
      </c>
      <c r="R993" s="1"/>
      <c r="S993" s="1">
        <v>13</v>
      </c>
      <c r="T993" s="1"/>
      <c r="U993" s="1"/>
      <c r="V993" s="1"/>
      <c r="W993" s="1">
        <v>22</v>
      </c>
      <c r="X993" s="1"/>
      <c r="Y993" s="1"/>
      <c r="Z993" s="1"/>
      <c r="AA993" s="1"/>
      <c r="AB993" s="1"/>
      <c r="AG993" t="str">
        <f t="shared" si="178"/>
        <v>Tyngsborough</v>
      </c>
      <c r="AH993" t="s">
        <v>4409</v>
      </c>
      <c r="AI993">
        <v>5</v>
      </c>
      <c r="AJ993" s="7">
        <v>37</v>
      </c>
      <c r="AL993" s="7" t="s">
        <v>5014</v>
      </c>
      <c r="AM993" t="s">
        <v>4671</v>
      </c>
      <c r="AN993" t="s">
        <v>3613</v>
      </c>
      <c r="AO993" t="s">
        <v>215</v>
      </c>
      <c r="AP993" t="str">
        <f t="shared" si="174"/>
        <v>25017</v>
      </c>
      <c r="AQ993" t="s">
        <v>2389</v>
      </c>
      <c r="AR993" t="str">
        <f t="shared" si="177"/>
        <v>2571025</v>
      </c>
      <c r="AS993" s="1">
        <v>9</v>
      </c>
      <c r="AT993" s="1">
        <v>4</v>
      </c>
      <c r="AV993">
        <v>18.05</v>
      </c>
      <c r="AW993">
        <v>1.2</v>
      </c>
      <c r="AX993">
        <v>16.86</v>
      </c>
    </row>
    <row r="994" spans="1:50" hidden="1" outlineLevel="1">
      <c r="A994" s="70" t="s">
        <v>2965</v>
      </c>
      <c r="B994" s="11" t="s">
        <v>1442</v>
      </c>
      <c r="C994" s="1">
        <f t="shared" si="168"/>
        <v>264</v>
      </c>
      <c r="D994" s="7">
        <f>IF(N994&gt;0, RANK(N994,(N994:P994,Q994:AE994)),0)</f>
        <v>1</v>
      </c>
      <c r="E994" s="7">
        <f>IF(O994&gt;0,RANK(O994,(N994:P994,Q994:AE994)),0)</f>
        <v>2</v>
      </c>
      <c r="F994" s="7">
        <f t="shared" si="169"/>
        <v>0</v>
      </c>
      <c r="G994" s="1">
        <f t="shared" si="176"/>
        <v>80</v>
      </c>
      <c r="H994" s="2">
        <f t="shared" si="175"/>
        <v>0.30303030303030304</v>
      </c>
      <c r="I994" s="8"/>
      <c r="J994" s="2">
        <f t="shared" si="170"/>
        <v>0.65151515151515149</v>
      </c>
      <c r="K994" s="2">
        <f t="shared" si="171"/>
        <v>0.34848484848484851</v>
      </c>
      <c r="L994" s="2">
        <f t="shared" si="172"/>
        <v>0</v>
      </c>
      <c r="M994" s="2">
        <f t="shared" si="173"/>
        <v>0</v>
      </c>
      <c r="N994" s="1">
        <v>172</v>
      </c>
      <c r="O994" s="1">
        <v>92</v>
      </c>
      <c r="P994" s="1">
        <v>0</v>
      </c>
      <c r="Q994" s="1">
        <v>0</v>
      </c>
      <c r="R994" s="1"/>
      <c r="S994" s="1">
        <v>0</v>
      </c>
      <c r="T994" s="1"/>
      <c r="U994" s="1"/>
      <c r="V994" s="1"/>
      <c r="W994" s="1">
        <v>0</v>
      </c>
      <c r="X994" s="1"/>
      <c r="Y994" s="1"/>
      <c r="Z994" s="1"/>
      <c r="AA994" s="1"/>
      <c r="AB994" s="1"/>
      <c r="AG994" t="str">
        <f t="shared" si="178"/>
        <v>Tyringham</v>
      </c>
      <c r="AH994" t="s">
        <v>3888</v>
      </c>
      <c r="AI994">
        <v>1</v>
      </c>
      <c r="AJ994" s="7">
        <v>202</v>
      </c>
      <c r="AL994" s="7" t="s">
        <v>5014</v>
      </c>
      <c r="AM994" t="s">
        <v>3989</v>
      </c>
      <c r="AN994" t="s">
        <v>1355</v>
      </c>
      <c r="AO994" t="s">
        <v>216</v>
      </c>
      <c r="AP994" t="str">
        <f t="shared" si="174"/>
        <v>25003</v>
      </c>
      <c r="AQ994" t="s">
        <v>2389</v>
      </c>
      <c r="AR994" t="str">
        <f t="shared" si="177"/>
        <v>2571095</v>
      </c>
      <c r="AS994" s="1">
        <v>2</v>
      </c>
      <c r="AT994" s="1">
        <v>1</v>
      </c>
      <c r="AV994">
        <v>18.93</v>
      </c>
      <c r="AW994">
        <v>0.23</v>
      </c>
      <c r="AX994">
        <v>18.7</v>
      </c>
    </row>
    <row r="995" spans="1:50" hidden="1" outlineLevel="1">
      <c r="A995" s="70" t="s">
        <v>3720</v>
      </c>
      <c r="B995" s="11" t="s">
        <v>1442</v>
      </c>
      <c r="C995" s="1">
        <f t="shared" si="168"/>
        <v>3756</v>
      </c>
      <c r="D995" s="7">
        <f>IF(N995&gt;0, RANK(N995,(N995:P995,Q995:AE995)),0)</f>
        <v>1</v>
      </c>
      <c r="E995" s="7">
        <f>IF(O995&gt;0,RANK(O995,(N995:P995,Q995:AE995)),0)</f>
        <v>2</v>
      </c>
      <c r="F995" s="7">
        <f t="shared" si="169"/>
        <v>5</v>
      </c>
      <c r="G995" s="1">
        <f t="shared" si="176"/>
        <v>239</v>
      </c>
      <c r="H995" s="2">
        <f t="shared" si="175"/>
        <v>6.3631522896698614E-2</v>
      </c>
      <c r="I995" s="8"/>
      <c r="J995" s="2">
        <f t="shared" si="170"/>
        <v>0.52342917997870075</v>
      </c>
      <c r="K995" s="2">
        <f t="shared" si="171"/>
        <v>0.45979765708200215</v>
      </c>
      <c r="L995" s="2">
        <f t="shared" si="172"/>
        <v>2.9286474973375934E-3</v>
      </c>
      <c r="M995" s="2">
        <f t="shared" si="173"/>
        <v>1.3844515441959498E-2</v>
      </c>
      <c r="N995" s="1">
        <v>1966</v>
      </c>
      <c r="O995" s="1">
        <v>1727</v>
      </c>
      <c r="P995" s="1">
        <v>11</v>
      </c>
      <c r="Q995" s="1">
        <v>29</v>
      </c>
      <c r="R995" s="1"/>
      <c r="S995" s="1">
        <v>9</v>
      </c>
      <c r="T995" s="1"/>
      <c r="U995" s="1"/>
      <c r="V995" s="1"/>
      <c r="W995" s="1">
        <v>14</v>
      </c>
      <c r="X995" s="1"/>
      <c r="Y995" s="1"/>
      <c r="Z995" s="1"/>
      <c r="AA995" s="1"/>
      <c r="AB995" s="1"/>
      <c r="AG995" t="str">
        <f t="shared" si="178"/>
        <v>Upton</v>
      </c>
      <c r="AH995" s="11" t="s">
        <v>3600</v>
      </c>
      <c r="AI995" s="11">
        <v>2</v>
      </c>
      <c r="AJ995" s="7">
        <v>231</v>
      </c>
      <c r="AL995" s="7" t="s">
        <v>5014</v>
      </c>
      <c r="AM995" t="s">
        <v>3950</v>
      </c>
      <c r="AN995" t="s">
        <v>3434</v>
      </c>
      <c r="AO995" t="s">
        <v>30</v>
      </c>
      <c r="AP995" t="str">
        <f t="shared" si="174"/>
        <v>25027</v>
      </c>
      <c r="AQ995" t="s">
        <v>2389</v>
      </c>
      <c r="AR995" t="str">
        <f t="shared" si="177"/>
        <v>2571480</v>
      </c>
      <c r="AS995" s="1">
        <v>5</v>
      </c>
      <c r="AT995" s="1">
        <v>1</v>
      </c>
      <c r="AV995">
        <v>21.73</v>
      </c>
      <c r="AW995">
        <v>0.21</v>
      </c>
      <c r="AX995">
        <v>21.52</v>
      </c>
    </row>
    <row r="996" spans="1:50" hidden="1" outlineLevel="1">
      <c r="A996" s="70" t="s">
        <v>1571</v>
      </c>
      <c r="B996" s="11" t="s">
        <v>1442</v>
      </c>
      <c r="C996" s="1">
        <f t="shared" si="168"/>
        <v>6615</v>
      </c>
      <c r="D996" s="7">
        <f>IF(N996&gt;0, RANK(N996,(N996:P996,Q996:AE996)),0)</f>
        <v>1</v>
      </c>
      <c r="E996" s="7">
        <f>IF(O996&gt;0,RANK(O996,(N996:P996,Q996:AE996)),0)</f>
        <v>2</v>
      </c>
      <c r="F996" s="7">
        <f t="shared" si="169"/>
        <v>0</v>
      </c>
      <c r="G996" s="1">
        <f t="shared" si="176"/>
        <v>362</v>
      </c>
      <c r="H996" s="2">
        <f t="shared" si="175"/>
        <v>5.4724111866969009E-2</v>
      </c>
      <c r="I996" s="8"/>
      <c r="J996" s="2">
        <f t="shared" si="170"/>
        <v>0.52244897959183678</v>
      </c>
      <c r="K996" s="2">
        <f t="shared" si="171"/>
        <v>0.46772486772486771</v>
      </c>
      <c r="L996" s="2">
        <f t="shared" si="172"/>
        <v>0</v>
      </c>
      <c r="M996" s="2">
        <f t="shared" si="173"/>
        <v>9.8261526832955082E-3</v>
      </c>
      <c r="N996" s="1">
        <v>3456</v>
      </c>
      <c r="O996" s="1">
        <v>3094</v>
      </c>
      <c r="P996" s="1">
        <v>0</v>
      </c>
      <c r="Q996" s="1">
        <v>28</v>
      </c>
      <c r="R996" s="1"/>
      <c r="S996" s="1">
        <v>17</v>
      </c>
      <c r="T996" s="1"/>
      <c r="U996" s="1"/>
      <c r="V996" s="1"/>
      <c r="W996" s="1">
        <v>20</v>
      </c>
      <c r="X996" s="1"/>
      <c r="Y996" s="1"/>
      <c r="Z996" s="1"/>
      <c r="AA996" s="1"/>
      <c r="AB996" s="1"/>
      <c r="AG996" t="str">
        <f t="shared" si="178"/>
        <v>Uxbridge</v>
      </c>
      <c r="AH996" s="11" t="s">
        <v>3600</v>
      </c>
      <c r="AI996" s="11">
        <v>2</v>
      </c>
      <c r="AJ996" s="7">
        <v>277</v>
      </c>
      <c r="AL996" s="7" t="s">
        <v>5014</v>
      </c>
      <c r="AM996" t="s">
        <v>3950</v>
      </c>
      <c r="AN996" t="s">
        <v>31</v>
      </c>
      <c r="AO996" t="s">
        <v>58</v>
      </c>
      <c r="AP996" t="str">
        <f t="shared" si="174"/>
        <v>25027</v>
      </c>
      <c r="AQ996" t="s">
        <v>2389</v>
      </c>
      <c r="AR996" t="str">
        <f t="shared" si="177"/>
        <v>2571620</v>
      </c>
      <c r="AS996" s="1">
        <v>16</v>
      </c>
      <c r="AT996" s="1">
        <v>4</v>
      </c>
      <c r="AV996">
        <v>30.37</v>
      </c>
      <c r="AW996">
        <v>0.83</v>
      </c>
      <c r="AX996">
        <v>29.54</v>
      </c>
    </row>
    <row r="997" spans="1:50" hidden="1" outlineLevel="1">
      <c r="A997" s="70" t="s">
        <v>1954</v>
      </c>
      <c r="B997" s="11" t="s">
        <v>1442</v>
      </c>
      <c r="C997" s="1">
        <f t="shared" si="168"/>
        <v>13728</v>
      </c>
      <c r="D997" s="7">
        <f>IF(N997&gt;0, RANK(N997,(N997:P997,Q997:AE997)),0)</f>
        <v>1</v>
      </c>
      <c r="E997" s="7">
        <f>IF(O997&gt;0,RANK(O997,(N997:P997,Q997:AE997)),0)</f>
        <v>2</v>
      </c>
      <c r="F997" s="7">
        <f t="shared" si="169"/>
        <v>4</v>
      </c>
      <c r="G997" s="1">
        <f t="shared" si="176"/>
        <v>2273</v>
      </c>
      <c r="H997" s="2">
        <f t="shared" si="175"/>
        <v>0.16557400932400931</v>
      </c>
      <c r="I997" s="8"/>
      <c r="J997" s="2">
        <f t="shared" si="170"/>
        <v>0.57692307692307687</v>
      </c>
      <c r="K997" s="2">
        <f t="shared" si="171"/>
        <v>0.41134906759906759</v>
      </c>
      <c r="L997" s="2">
        <f t="shared" si="172"/>
        <v>2.6223776223776225E-3</v>
      </c>
      <c r="M997" s="2">
        <f t="shared" si="173"/>
        <v>9.1054778554779201E-3</v>
      </c>
      <c r="N997" s="1">
        <v>7920</v>
      </c>
      <c r="O997" s="1">
        <v>5647</v>
      </c>
      <c r="P997" s="1">
        <v>36</v>
      </c>
      <c r="Q997" s="1">
        <v>73</v>
      </c>
      <c r="R997" s="1"/>
      <c r="S997" s="1">
        <v>26</v>
      </c>
      <c r="T997" s="1"/>
      <c r="U997" s="1"/>
      <c r="V997" s="1"/>
      <c r="W997" s="1">
        <v>26</v>
      </c>
      <c r="X997" s="1"/>
      <c r="Y997" s="1"/>
      <c r="Z997" s="1"/>
      <c r="AA997" s="1"/>
      <c r="AB997" s="1"/>
      <c r="AG997" t="str">
        <f t="shared" si="178"/>
        <v>Wakefield</v>
      </c>
      <c r="AH997" t="s">
        <v>4409</v>
      </c>
      <c r="AI997">
        <v>6</v>
      </c>
      <c r="AJ997" s="7">
        <v>101</v>
      </c>
      <c r="AL997" s="7" t="s">
        <v>5014</v>
      </c>
      <c r="AM997" t="s">
        <v>4671</v>
      </c>
      <c r="AN997" t="s">
        <v>594</v>
      </c>
      <c r="AO997" t="s">
        <v>626</v>
      </c>
      <c r="AP997" t="str">
        <f t="shared" si="174"/>
        <v>25017</v>
      </c>
      <c r="AQ997" t="s">
        <v>2389</v>
      </c>
      <c r="AR997" t="str">
        <f t="shared" si="177"/>
        <v>2572215</v>
      </c>
      <c r="AS997" s="1">
        <v>56</v>
      </c>
      <c r="AT997" s="1">
        <v>7</v>
      </c>
      <c r="AV997">
        <v>7.91</v>
      </c>
      <c r="AW997">
        <v>0.44</v>
      </c>
      <c r="AX997">
        <v>7.47</v>
      </c>
    </row>
    <row r="998" spans="1:50" hidden="1" outlineLevel="1">
      <c r="A998" s="70" t="s">
        <v>773</v>
      </c>
      <c r="B998" s="11" t="s">
        <v>1442</v>
      </c>
      <c r="C998" s="1">
        <f t="shared" si="168"/>
        <v>896</v>
      </c>
      <c r="D998" s="7">
        <f>IF(N998&gt;0, RANK(N998,(N998:P998,Q998:AE998)),0)</f>
        <v>1</v>
      </c>
      <c r="E998" s="7">
        <f>IF(O998&gt;0,RANK(O998,(N998:P998,Q998:AE998)),0)</f>
        <v>2</v>
      </c>
      <c r="F998" s="7">
        <f t="shared" si="169"/>
        <v>5</v>
      </c>
      <c r="G998" s="1">
        <f t="shared" si="176"/>
        <v>51</v>
      </c>
      <c r="H998" s="2">
        <f t="shared" si="175"/>
        <v>5.6919642857142856E-2</v>
      </c>
      <c r="I998" s="8"/>
      <c r="J998" s="2">
        <f t="shared" si="170"/>
        <v>0.5200892857142857</v>
      </c>
      <c r="K998" s="2">
        <f t="shared" si="171"/>
        <v>0.46316964285714285</v>
      </c>
      <c r="L998" s="2">
        <f t="shared" si="172"/>
        <v>2.232142857142857E-3</v>
      </c>
      <c r="M998" s="2">
        <f t="shared" si="173"/>
        <v>1.4508928571428596E-2</v>
      </c>
      <c r="N998" s="1">
        <v>466</v>
      </c>
      <c r="O998" s="1">
        <v>415</v>
      </c>
      <c r="P998" s="1">
        <v>2</v>
      </c>
      <c r="Q998" s="1">
        <v>7</v>
      </c>
      <c r="R998" s="1"/>
      <c r="S998" s="1">
        <v>4</v>
      </c>
      <c r="T998" s="1"/>
      <c r="U998" s="1"/>
      <c r="V998" s="1"/>
      <c r="W998" s="1">
        <v>2</v>
      </c>
      <c r="X998" s="1"/>
      <c r="Y998" s="1"/>
      <c r="Z998" s="1"/>
      <c r="AA998" s="1"/>
      <c r="AB998" s="1"/>
      <c r="AG998" t="str">
        <f t="shared" si="178"/>
        <v>Wales</v>
      </c>
      <c r="AH998" t="s">
        <v>2897</v>
      </c>
      <c r="AI998">
        <v>2</v>
      </c>
      <c r="AJ998" s="7">
        <v>289</v>
      </c>
      <c r="AL998" s="7" t="s">
        <v>5014</v>
      </c>
      <c r="AM998" t="s">
        <v>3235</v>
      </c>
      <c r="AN998" t="s">
        <v>4266</v>
      </c>
      <c r="AO998" t="s">
        <v>32</v>
      </c>
      <c r="AP998" t="str">
        <f t="shared" si="174"/>
        <v>25013</v>
      </c>
      <c r="AQ998" t="s">
        <v>2389</v>
      </c>
      <c r="AR998" t="str">
        <f t="shared" si="177"/>
        <v>2572390</v>
      </c>
      <c r="AS998" s="1">
        <v>0</v>
      </c>
      <c r="AT998" s="1">
        <v>1</v>
      </c>
      <c r="AV998">
        <v>15.96</v>
      </c>
      <c r="AW998">
        <v>0.21</v>
      </c>
      <c r="AX998">
        <v>15.75</v>
      </c>
    </row>
    <row r="999" spans="1:50" hidden="1" outlineLevel="1">
      <c r="A999" s="70" t="s">
        <v>1341</v>
      </c>
      <c r="B999" s="11" t="s">
        <v>1442</v>
      </c>
      <c r="C999" s="1">
        <f t="shared" si="168"/>
        <v>12757</v>
      </c>
      <c r="D999" s="7">
        <f>IF(N999&gt;0, RANK(N999,(N999:P999,Q999:AE999)),0)</f>
        <v>1</v>
      </c>
      <c r="E999" s="7">
        <f>IF(O999&gt;0,RANK(O999,(N999:P999,Q999:AE999)),0)</f>
        <v>2</v>
      </c>
      <c r="F999" s="7">
        <f t="shared" si="169"/>
        <v>6</v>
      </c>
      <c r="G999" s="1">
        <f t="shared" si="176"/>
        <v>384</v>
      </c>
      <c r="H999" s="2">
        <f t="shared" si="175"/>
        <v>3.0101120953202165E-2</v>
      </c>
      <c r="I999" s="8"/>
      <c r="J999" s="2">
        <f t="shared" si="170"/>
        <v>0.50975934780904597</v>
      </c>
      <c r="K999" s="2">
        <f t="shared" si="171"/>
        <v>0.47965822685584386</v>
      </c>
      <c r="L999" s="2">
        <f t="shared" si="172"/>
        <v>1.7245433879438739E-3</v>
      </c>
      <c r="M999" s="2">
        <f t="shared" si="173"/>
        <v>8.8578819471662948E-3</v>
      </c>
      <c r="N999" s="1">
        <v>6503</v>
      </c>
      <c r="O999" s="1">
        <v>6119</v>
      </c>
      <c r="P999" s="1">
        <v>22</v>
      </c>
      <c r="Q999" s="1">
        <v>50</v>
      </c>
      <c r="R999" s="1"/>
      <c r="S999" s="1">
        <v>26</v>
      </c>
      <c r="T999" s="1"/>
      <c r="U999" s="1"/>
      <c r="V999" s="1"/>
      <c r="W999" s="1">
        <v>37</v>
      </c>
      <c r="X999" s="1"/>
      <c r="Y999" s="1"/>
      <c r="Z999" s="1"/>
      <c r="AA999" s="1"/>
      <c r="AB999" s="1"/>
      <c r="AG999" t="str">
        <f t="shared" si="178"/>
        <v>Walpole</v>
      </c>
      <c r="AH999" t="s">
        <v>2481</v>
      </c>
      <c r="AI999">
        <v>9</v>
      </c>
      <c r="AJ999" s="7">
        <v>239</v>
      </c>
      <c r="AL999" s="7" t="s">
        <v>5014</v>
      </c>
      <c r="AM999" t="s">
        <v>4350</v>
      </c>
      <c r="AN999" t="s">
        <v>833</v>
      </c>
      <c r="AO999" t="s">
        <v>33</v>
      </c>
      <c r="AP999" t="str">
        <f t="shared" si="174"/>
        <v>25021</v>
      </c>
      <c r="AQ999" t="s">
        <v>2389</v>
      </c>
      <c r="AR999" t="str">
        <f t="shared" si="177"/>
        <v>2572495</v>
      </c>
      <c r="AS999" s="1">
        <v>24</v>
      </c>
      <c r="AT999" s="1">
        <v>8</v>
      </c>
      <c r="AV999">
        <v>21</v>
      </c>
      <c r="AW999">
        <v>0.46</v>
      </c>
      <c r="AX999">
        <v>20.54</v>
      </c>
    </row>
    <row r="1000" spans="1:50" hidden="1" outlineLevel="1">
      <c r="A1000" s="70" t="s">
        <v>2869</v>
      </c>
      <c r="B1000" s="11" t="s">
        <v>1442</v>
      </c>
      <c r="C1000" s="1">
        <f t="shared" si="168"/>
        <v>23043</v>
      </c>
      <c r="D1000" s="7">
        <f>IF(N1000&gt;0, RANK(N1000,(N1000:P1000,Q1000:AE1000)),0)</f>
        <v>1</v>
      </c>
      <c r="E1000" s="7">
        <f>IF(O1000&gt;0,RANK(O1000,(N1000:P1000,Q1000:AE1000)),0)</f>
        <v>2</v>
      </c>
      <c r="F1000" s="7">
        <f t="shared" si="169"/>
        <v>6</v>
      </c>
      <c r="G1000" s="1">
        <f t="shared" si="176"/>
        <v>6289</v>
      </c>
      <c r="H1000" s="2">
        <f t="shared" si="175"/>
        <v>0.27292453239595538</v>
      </c>
      <c r="I1000" s="8"/>
      <c r="J1000" s="2">
        <f t="shared" si="170"/>
        <v>0.62999609425856007</v>
      </c>
      <c r="K1000" s="2">
        <f t="shared" si="171"/>
        <v>0.35707156186260469</v>
      </c>
      <c r="L1000" s="2">
        <f t="shared" si="172"/>
        <v>1.2151195590851885E-3</v>
      </c>
      <c r="M1000" s="2">
        <f t="shared" si="173"/>
        <v>1.1717224319750051E-2</v>
      </c>
      <c r="N1000" s="1">
        <v>14517</v>
      </c>
      <c r="O1000" s="1">
        <v>8228</v>
      </c>
      <c r="P1000" s="1">
        <v>28</v>
      </c>
      <c r="Q1000" s="1">
        <v>148</v>
      </c>
      <c r="R1000" s="1"/>
      <c r="S1000" s="1">
        <v>88</v>
      </c>
      <c r="T1000" s="1"/>
      <c r="U1000" s="1"/>
      <c r="V1000" s="1"/>
      <c r="W1000" s="1">
        <v>34</v>
      </c>
      <c r="X1000" s="1"/>
      <c r="Y1000" s="1"/>
      <c r="Z1000" s="1"/>
      <c r="AA1000" s="1"/>
      <c r="AB1000" s="1"/>
      <c r="AG1000" t="str">
        <f t="shared" si="178"/>
        <v>Waltham</v>
      </c>
      <c r="AH1000" t="s">
        <v>4409</v>
      </c>
      <c r="AI1000">
        <v>7</v>
      </c>
      <c r="AJ1000" s="7">
        <v>145</v>
      </c>
      <c r="AL1000" s="7" t="s">
        <v>5014</v>
      </c>
      <c r="AM1000" t="s">
        <v>4671</v>
      </c>
      <c r="AN1000" t="s">
        <v>4091</v>
      </c>
      <c r="AO1000" t="s">
        <v>1145</v>
      </c>
      <c r="AP1000" t="str">
        <f t="shared" si="174"/>
        <v>25017</v>
      </c>
      <c r="AQ1000" t="s">
        <v>4593</v>
      </c>
      <c r="AR1000" t="str">
        <f t="shared" si="177"/>
        <v>2572600</v>
      </c>
      <c r="AS1000" s="1">
        <v>327</v>
      </c>
      <c r="AT1000" s="1">
        <v>18</v>
      </c>
      <c r="AV1000">
        <v>13.61</v>
      </c>
      <c r="AW1000">
        <v>0.91</v>
      </c>
      <c r="AX1000">
        <v>12.7</v>
      </c>
    </row>
    <row r="1001" spans="1:50" hidden="1" outlineLevel="1">
      <c r="A1001" s="70" t="s">
        <v>3574</v>
      </c>
      <c r="B1001" s="11" t="s">
        <v>1442</v>
      </c>
      <c r="C1001" s="1">
        <f t="shared" si="168"/>
        <v>4286</v>
      </c>
      <c r="D1001" s="7">
        <f>IF(N1001&gt;0, RANK(N1001,(N1001:P1001,Q1001:AE1001)),0)</f>
        <v>1</v>
      </c>
      <c r="E1001" s="7">
        <f>IF(O1001&gt;0,RANK(O1001,(N1001:P1001,Q1001:AE1001)),0)</f>
        <v>2</v>
      </c>
      <c r="F1001" s="7">
        <f t="shared" si="169"/>
        <v>5</v>
      </c>
      <c r="G1001" s="1">
        <f t="shared" si="176"/>
        <v>936</v>
      </c>
      <c r="H1001" s="2">
        <f t="shared" si="175"/>
        <v>0.21838544097060195</v>
      </c>
      <c r="I1001" s="8"/>
      <c r="J1001" s="2">
        <f t="shared" si="170"/>
        <v>0.60522631824545026</v>
      </c>
      <c r="K1001" s="2">
        <f t="shared" si="171"/>
        <v>0.38684087727484834</v>
      </c>
      <c r="L1001" s="2">
        <f t="shared" si="172"/>
        <v>1.1665888940737283E-3</v>
      </c>
      <c r="M1001" s="2">
        <f t="shared" si="173"/>
        <v>6.7662155856276773E-3</v>
      </c>
      <c r="N1001" s="1">
        <v>2594</v>
      </c>
      <c r="O1001" s="1">
        <v>1658</v>
      </c>
      <c r="P1001" s="1">
        <v>5</v>
      </c>
      <c r="Q1001" s="1">
        <v>14</v>
      </c>
      <c r="R1001" s="1"/>
      <c r="S1001" s="1">
        <v>12</v>
      </c>
      <c r="T1001" s="1"/>
      <c r="U1001" s="1"/>
      <c r="V1001" s="1"/>
      <c r="W1001" s="1">
        <v>3</v>
      </c>
      <c r="X1001" s="1"/>
      <c r="Y1001" s="1"/>
      <c r="Z1001" s="1"/>
      <c r="AA1001" s="1"/>
      <c r="AB1001" s="1"/>
      <c r="AG1001" t="str">
        <f t="shared" si="178"/>
        <v>Ware</v>
      </c>
      <c r="AH1001" t="s">
        <v>1569</v>
      </c>
      <c r="AI1001">
        <v>1</v>
      </c>
      <c r="AJ1001" s="7">
        <v>178</v>
      </c>
      <c r="AL1001" s="7" t="s">
        <v>5014</v>
      </c>
      <c r="AM1001" t="s">
        <v>4670</v>
      </c>
      <c r="AN1001" t="s">
        <v>5224</v>
      </c>
      <c r="AO1001" t="s">
        <v>1146</v>
      </c>
      <c r="AP1001" t="str">
        <f t="shared" si="174"/>
        <v>25015</v>
      </c>
      <c r="AQ1001" t="s">
        <v>2389</v>
      </c>
      <c r="AR1001" t="str">
        <f t="shared" si="177"/>
        <v>2572880</v>
      </c>
      <c r="AS1001" s="1">
        <v>22</v>
      </c>
      <c r="AT1001" s="1">
        <v>3</v>
      </c>
      <c r="AV1001">
        <v>39.979999999999997</v>
      </c>
      <c r="AW1001">
        <v>5.57</v>
      </c>
      <c r="AX1001">
        <v>34.409999999999997</v>
      </c>
    </row>
    <row r="1002" spans="1:50" hidden="1" outlineLevel="1">
      <c r="A1002" s="70" t="s">
        <v>3222</v>
      </c>
      <c r="B1002" s="11" t="s">
        <v>1442</v>
      </c>
      <c r="C1002" s="1">
        <f t="shared" si="168"/>
        <v>10151</v>
      </c>
      <c r="D1002" s="7">
        <f>IF(N1002&gt;0, RANK(N1002,(N1002:P1002,Q1002:AE1002)),0)</f>
        <v>1</v>
      </c>
      <c r="E1002" s="7">
        <f>IF(O1002&gt;0,RANK(O1002,(N1002:P1002,Q1002:AE1002)),0)</f>
        <v>2</v>
      </c>
      <c r="F1002" s="7">
        <f t="shared" si="169"/>
        <v>5</v>
      </c>
      <c r="G1002" s="1">
        <f t="shared" si="176"/>
        <v>1838</v>
      </c>
      <c r="H1002" s="2">
        <f t="shared" si="175"/>
        <v>0.18106590483696189</v>
      </c>
      <c r="I1002" s="8"/>
      <c r="J1002" s="2">
        <f t="shared" si="170"/>
        <v>0.58526253571076736</v>
      </c>
      <c r="K1002" s="2">
        <f t="shared" si="171"/>
        <v>0.40419663087380553</v>
      </c>
      <c r="L1002" s="2">
        <f t="shared" si="172"/>
        <v>1.7732243128755789E-3</v>
      </c>
      <c r="M1002" s="2">
        <f t="shared" si="173"/>
        <v>8.7676091025515306E-3</v>
      </c>
      <c r="N1002" s="1">
        <v>5941</v>
      </c>
      <c r="O1002" s="1">
        <v>4103</v>
      </c>
      <c r="P1002" s="1">
        <v>18</v>
      </c>
      <c r="Q1002" s="1">
        <v>44</v>
      </c>
      <c r="R1002" s="1"/>
      <c r="S1002" s="1">
        <v>27</v>
      </c>
      <c r="T1002" s="1"/>
      <c r="U1002" s="1"/>
      <c r="V1002" s="1"/>
      <c r="W1002" s="1">
        <v>18</v>
      </c>
      <c r="X1002" s="1"/>
      <c r="Y1002" s="1"/>
      <c r="Z1002" s="1"/>
      <c r="AA1002" s="1"/>
      <c r="AB1002" s="1"/>
      <c r="AG1002" t="str">
        <f t="shared" si="178"/>
        <v>Wareham</v>
      </c>
      <c r="AH1002" t="s">
        <v>4072</v>
      </c>
      <c r="AI1002">
        <v>4</v>
      </c>
      <c r="AJ1002" s="7">
        <v>321</v>
      </c>
      <c r="AL1002" s="7" t="s">
        <v>5014</v>
      </c>
      <c r="AM1002" t="s">
        <v>4351</v>
      </c>
      <c r="AN1002" t="s">
        <v>2760</v>
      </c>
      <c r="AO1002" t="s">
        <v>1147</v>
      </c>
      <c r="AP1002" t="str">
        <f t="shared" si="174"/>
        <v>25023</v>
      </c>
      <c r="AQ1002" t="s">
        <v>2389</v>
      </c>
      <c r="AR1002" t="str">
        <f t="shared" si="177"/>
        <v>2572985</v>
      </c>
      <c r="AS1002" s="1">
        <v>29</v>
      </c>
      <c r="AT1002" s="1">
        <v>6</v>
      </c>
      <c r="AV1002">
        <v>46.28</v>
      </c>
      <c r="AW1002">
        <v>10.48</v>
      </c>
      <c r="AX1002">
        <v>35.799999999999997</v>
      </c>
    </row>
    <row r="1003" spans="1:50" hidden="1" outlineLevel="1">
      <c r="A1003" s="70" t="s">
        <v>4237</v>
      </c>
      <c r="B1003" s="11" t="s">
        <v>1442</v>
      </c>
      <c r="C1003" s="1">
        <f t="shared" si="168"/>
        <v>2186</v>
      </c>
      <c r="D1003" s="7">
        <f>IF(N1003&gt;0, RANK(N1003,(N1003:P1003,Q1003:AE1003)),0)</f>
        <v>1</v>
      </c>
      <c r="E1003" s="7">
        <f>IF(O1003&gt;0,RANK(O1003,(N1003:P1003,Q1003:AE1003)),0)</f>
        <v>2</v>
      </c>
      <c r="F1003" s="7">
        <f t="shared" si="169"/>
        <v>4</v>
      </c>
      <c r="G1003" s="1">
        <f t="shared" si="176"/>
        <v>147</v>
      </c>
      <c r="H1003" s="2">
        <f t="shared" si="175"/>
        <v>6.7246111619396157E-2</v>
      </c>
      <c r="I1003" s="8"/>
      <c r="J1003" s="2">
        <f t="shared" si="170"/>
        <v>0.52698993595608412</v>
      </c>
      <c r="K1003" s="2">
        <f t="shared" si="171"/>
        <v>0.45974382433668803</v>
      </c>
      <c r="L1003" s="2">
        <f t="shared" si="172"/>
        <v>3.6596523330283625E-3</v>
      </c>
      <c r="M1003" s="2">
        <f t="shared" si="173"/>
        <v>9.6065873741994819E-3</v>
      </c>
      <c r="N1003" s="1">
        <v>1152</v>
      </c>
      <c r="O1003" s="1">
        <v>1005</v>
      </c>
      <c r="P1003" s="1">
        <v>8</v>
      </c>
      <c r="Q1003" s="1">
        <v>14</v>
      </c>
      <c r="R1003" s="1"/>
      <c r="S1003" s="1">
        <v>4</v>
      </c>
      <c r="T1003" s="1"/>
      <c r="U1003" s="1"/>
      <c r="V1003" s="1"/>
      <c r="W1003" s="1">
        <v>3</v>
      </c>
      <c r="X1003" s="1"/>
      <c r="Y1003" s="1"/>
      <c r="Z1003" s="1"/>
      <c r="AA1003" s="1"/>
      <c r="AB1003" s="1"/>
      <c r="AG1003" t="str">
        <f t="shared" si="178"/>
        <v>Warren</v>
      </c>
      <c r="AH1003" s="11" t="s">
        <v>3600</v>
      </c>
      <c r="AI1003" s="11">
        <v>2</v>
      </c>
      <c r="AJ1003" s="7">
        <v>220</v>
      </c>
      <c r="AL1003" s="7" t="s">
        <v>5014</v>
      </c>
      <c r="AM1003" t="s">
        <v>3950</v>
      </c>
      <c r="AN1003" t="s">
        <v>4510</v>
      </c>
      <c r="AO1003" t="s">
        <v>326</v>
      </c>
      <c r="AP1003" t="str">
        <f t="shared" si="174"/>
        <v>25027</v>
      </c>
      <c r="AQ1003" t="s">
        <v>2389</v>
      </c>
      <c r="AR1003" t="str">
        <f t="shared" si="177"/>
        <v>2573090</v>
      </c>
      <c r="AS1003" s="1">
        <v>6</v>
      </c>
      <c r="AT1003" s="1">
        <v>1</v>
      </c>
      <c r="AV1003">
        <v>27.62</v>
      </c>
      <c r="AW1003">
        <v>0.09</v>
      </c>
      <c r="AX1003">
        <v>27.53</v>
      </c>
    </row>
    <row r="1004" spans="1:50" hidden="1" outlineLevel="1">
      <c r="A1004" s="70" t="s">
        <v>2660</v>
      </c>
      <c r="B1004" s="11" t="s">
        <v>1442</v>
      </c>
      <c r="C1004" s="1">
        <f t="shared" si="168"/>
        <v>397</v>
      </c>
      <c r="D1004" s="7">
        <f>IF(N1004&gt;0, RANK(N1004,(N1004:P1004,Q1004:AE1004)),0)</f>
        <v>1</v>
      </c>
      <c r="E1004" s="7">
        <f>IF(O1004&gt;0,RANK(O1004,(N1004:P1004,Q1004:AE1004)),0)</f>
        <v>2</v>
      </c>
      <c r="F1004" s="7">
        <f t="shared" si="169"/>
        <v>0</v>
      </c>
      <c r="G1004" s="1">
        <f t="shared" si="176"/>
        <v>146</v>
      </c>
      <c r="H1004" s="2">
        <f t="shared" si="175"/>
        <v>0.36775818639798491</v>
      </c>
      <c r="I1004" s="8"/>
      <c r="J1004" s="2">
        <f t="shared" si="170"/>
        <v>0.67758186397984888</v>
      </c>
      <c r="K1004" s="2">
        <f t="shared" si="171"/>
        <v>0.30982367758186397</v>
      </c>
      <c r="L1004" s="2">
        <f t="shared" si="172"/>
        <v>0</v>
      </c>
      <c r="M1004" s="2">
        <f t="shared" si="173"/>
        <v>1.2594458438287159E-2</v>
      </c>
      <c r="N1004" s="1">
        <v>269</v>
      </c>
      <c r="O1004" s="1">
        <v>123</v>
      </c>
      <c r="P1004" s="1">
        <v>0</v>
      </c>
      <c r="Q1004" s="1">
        <v>2</v>
      </c>
      <c r="R1004" s="1"/>
      <c r="S1004" s="1">
        <v>3</v>
      </c>
      <c r="T1004" s="1"/>
      <c r="U1004" s="1"/>
      <c r="V1004" s="1"/>
      <c r="W1004" s="1">
        <v>0</v>
      </c>
      <c r="X1004" s="1"/>
      <c r="Y1004" s="1"/>
      <c r="Z1004" s="1"/>
      <c r="AA1004" s="1"/>
      <c r="AB1004" s="1"/>
      <c r="AG1004" t="str">
        <f t="shared" si="178"/>
        <v>Warwick</v>
      </c>
      <c r="AH1004" t="s">
        <v>3082</v>
      </c>
      <c r="AI1004">
        <v>1</v>
      </c>
      <c r="AJ1004" s="7">
        <v>26</v>
      </c>
      <c r="AL1004" s="7" t="s">
        <v>5014</v>
      </c>
      <c r="AM1004" t="s">
        <v>3234</v>
      </c>
      <c r="AN1004" t="s">
        <v>833</v>
      </c>
      <c r="AO1004" t="s">
        <v>327</v>
      </c>
      <c r="AP1004" t="str">
        <f t="shared" si="174"/>
        <v>25011</v>
      </c>
      <c r="AQ1004" t="s">
        <v>2389</v>
      </c>
      <c r="AR1004" t="str">
        <f t="shared" si="177"/>
        <v>2573265</v>
      </c>
      <c r="AS1004" s="1">
        <v>1</v>
      </c>
      <c r="AT1004" s="1">
        <v>1</v>
      </c>
      <c r="AV1004">
        <v>37.6</v>
      </c>
      <c r="AW1004">
        <v>0.34</v>
      </c>
      <c r="AX1004">
        <v>37.270000000000003</v>
      </c>
    </row>
    <row r="1005" spans="1:50" hidden="1" outlineLevel="1">
      <c r="A1005" s="70" t="s">
        <v>3830</v>
      </c>
      <c r="B1005" s="11" t="s">
        <v>1442</v>
      </c>
      <c r="C1005" s="1">
        <f t="shared" si="168"/>
        <v>319</v>
      </c>
      <c r="D1005" s="7">
        <f>IF(N1005&gt;0, RANK(N1005,(N1005:P1005,Q1005:AE1005)),0)</f>
        <v>1</v>
      </c>
      <c r="E1005" s="7">
        <f>IF(O1005&gt;0,RANK(O1005,(N1005:P1005,Q1005:AE1005)),0)</f>
        <v>2</v>
      </c>
      <c r="F1005" s="7">
        <f t="shared" si="169"/>
        <v>3</v>
      </c>
      <c r="G1005" s="1">
        <f t="shared" si="176"/>
        <v>107</v>
      </c>
      <c r="H1005" s="2">
        <f t="shared" si="175"/>
        <v>0.33542319749216298</v>
      </c>
      <c r="I1005" s="8"/>
      <c r="J1005" s="2">
        <f t="shared" si="170"/>
        <v>0.66144200626959249</v>
      </c>
      <c r="K1005" s="2">
        <f t="shared" si="171"/>
        <v>0.32601880877742945</v>
      </c>
      <c r="L1005" s="2">
        <f t="shared" si="172"/>
        <v>6.269592476489028E-3</v>
      </c>
      <c r="M1005" s="2">
        <f t="shared" si="173"/>
        <v>6.2695924764890384E-3</v>
      </c>
      <c r="N1005" s="1">
        <v>211</v>
      </c>
      <c r="O1005" s="1">
        <v>104</v>
      </c>
      <c r="P1005" s="1">
        <v>2</v>
      </c>
      <c r="Q1005" s="1">
        <v>1</v>
      </c>
      <c r="R1005" s="1"/>
      <c r="S1005" s="1">
        <v>0</v>
      </c>
      <c r="T1005" s="1"/>
      <c r="U1005" s="1"/>
      <c r="V1005" s="1"/>
      <c r="W1005" s="1">
        <v>1</v>
      </c>
      <c r="X1005" s="1"/>
      <c r="Y1005" s="1"/>
      <c r="Z1005" s="1"/>
      <c r="AA1005" s="1"/>
      <c r="AB1005" s="1"/>
      <c r="AG1005" t="str">
        <f t="shared" si="178"/>
        <v>Washington</v>
      </c>
      <c r="AH1005" t="s">
        <v>3888</v>
      </c>
      <c r="AI1005">
        <v>1</v>
      </c>
      <c r="AJ1005" s="7">
        <v>154</v>
      </c>
      <c r="AL1005" s="7" t="s">
        <v>5014</v>
      </c>
      <c r="AM1005" t="s">
        <v>3989</v>
      </c>
      <c r="AN1005" t="s">
        <v>5204</v>
      </c>
      <c r="AO1005" t="s">
        <v>306</v>
      </c>
      <c r="AP1005" t="str">
        <f t="shared" si="174"/>
        <v>25003</v>
      </c>
      <c r="AQ1005" t="s">
        <v>2389</v>
      </c>
      <c r="AR1005" t="str">
        <f t="shared" si="177"/>
        <v>2573335</v>
      </c>
      <c r="AS1005" s="1">
        <v>2</v>
      </c>
      <c r="AT1005" s="1">
        <v>1</v>
      </c>
      <c r="AV1005">
        <v>38.68</v>
      </c>
      <c r="AW1005">
        <v>0.92</v>
      </c>
      <c r="AX1005">
        <v>37.76</v>
      </c>
    </row>
    <row r="1006" spans="1:50" hidden="1" outlineLevel="1">
      <c r="A1006" s="70" t="s">
        <v>2234</v>
      </c>
      <c r="B1006" s="11" t="s">
        <v>1442</v>
      </c>
      <c r="C1006" s="1">
        <f t="shared" si="168"/>
        <v>15416</v>
      </c>
      <c r="D1006" s="7">
        <f>IF(N1006&gt;0, RANK(N1006,(N1006:P1006,Q1006:AE1006)),0)</f>
        <v>1</v>
      </c>
      <c r="E1006" s="7">
        <f>IF(O1006&gt;0,RANK(O1006,(N1006:P1006,Q1006:AE1006)),0)</f>
        <v>2</v>
      </c>
      <c r="F1006" s="7">
        <f t="shared" si="169"/>
        <v>0</v>
      </c>
      <c r="G1006" s="1">
        <f t="shared" si="176"/>
        <v>6779</v>
      </c>
      <c r="H1006" s="2">
        <f t="shared" si="175"/>
        <v>0.43973793461338867</v>
      </c>
      <c r="I1006" s="8"/>
      <c r="J1006" s="2">
        <f t="shared" si="170"/>
        <v>0.71159833938764916</v>
      </c>
      <c r="K1006" s="2">
        <f t="shared" si="171"/>
        <v>0.27186040477426049</v>
      </c>
      <c r="L1006" s="2">
        <f t="shared" si="172"/>
        <v>0</v>
      </c>
      <c r="M1006" s="2">
        <f t="shared" si="173"/>
        <v>1.6541255838090352E-2</v>
      </c>
      <c r="N1006" s="1">
        <v>10970</v>
      </c>
      <c r="O1006" s="1">
        <v>4191</v>
      </c>
      <c r="P1006" s="1">
        <v>0</v>
      </c>
      <c r="Q1006" s="1">
        <v>94</v>
      </c>
      <c r="R1006" s="1"/>
      <c r="S1006" s="1">
        <v>73</v>
      </c>
      <c r="T1006" s="1"/>
      <c r="U1006" s="1"/>
      <c r="V1006" s="1"/>
      <c r="W1006" s="1">
        <v>88</v>
      </c>
      <c r="X1006" s="1"/>
      <c r="Y1006" s="1"/>
      <c r="Z1006" s="1"/>
      <c r="AA1006" s="1"/>
      <c r="AB1006" s="1"/>
      <c r="AG1006" t="str">
        <f t="shared" si="178"/>
        <v>Watertown</v>
      </c>
      <c r="AH1006" t="s">
        <v>4409</v>
      </c>
      <c r="AI1006">
        <v>7</v>
      </c>
      <c r="AJ1006" s="7">
        <v>166</v>
      </c>
      <c r="AL1006" s="7" t="s">
        <v>5014</v>
      </c>
      <c r="AM1006" t="s">
        <v>4671</v>
      </c>
      <c r="AN1006" t="s">
        <v>4806</v>
      </c>
      <c r="AO1006" t="s">
        <v>283</v>
      </c>
      <c r="AP1006" t="str">
        <f t="shared" si="174"/>
        <v>25017</v>
      </c>
      <c r="AQ1006" t="s">
        <v>4593</v>
      </c>
      <c r="AR1006" t="str">
        <f t="shared" si="177"/>
        <v>2573440</v>
      </c>
      <c r="AS1006" s="1">
        <v>145</v>
      </c>
      <c r="AT1006" s="1">
        <v>12</v>
      </c>
      <c r="AV1006">
        <v>4.16</v>
      </c>
      <c r="AW1006">
        <v>0.05</v>
      </c>
      <c r="AX1006">
        <v>4.1100000000000003</v>
      </c>
    </row>
    <row r="1007" spans="1:50" hidden="1" outlineLevel="1">
      <c r="A1007" s="70" t="s">
        <v>1991</v>
      </c>
      <c r="B1007" s="11" t="s">
        <v>1442</v>
      </c>
      <c r="C1007" s="1">
        <f t="shared" si="168"/>
        <v>7866</v>
      </c>
      <c r="D1007" s="7">
        <f>IF(N1007&gt;0, RANK(N1007,(N1007:P1007,Q1007:AE1007)),0)</f>
        <v>1</v>
      </c>
      <c r="E1007" s="7">
        <f>IF(O1007&gt;0,RANK(O1007,(N1007:P1007,Q1007:AE1007)),0)</f>
        <v>2</v>
      </c>
      <c r="F1007" s="7">
        <f t="shared" si="169"/>
        <v>0</v>
      </c>
      <c r="G1007" s="1">
        <f t="shared" si="176"/>
        <v>2562</v>
      </c>
      <c r="H1007" s="2">
        <f t="shared" si="175"/>
        <v>0.32570556826849734</v>
      </c>
      <c r="I1007" s="8"/>
      <c r="J1007" s="2">
        <f t="shared" si="170"/>
        <v>0.65560640732265452</v>
      </c>
      <c r="K1007" s="2">
        <f t="shared" si="171"/>
        <v>0.32990083905415712</v>
      </c>
      <c r="L1007" s="2">
        <f t="shared" si="172"/>
        <v>0</v>
      </c>
      <c r="M1007" s="2">
        <f t="shared" si="173"/>
        <v>1.4492753623188359E-2</v>
      </c>
      <c r="N1007" s="1">
        <v>5157</v>
      </c>
      <c r="O1007" s="1">
        <v>2595</v>
      </c>
      <c r="P1007" s="1">
        <v>0</v>
      </c>
      <c r="Q1007" s="1">
        <v>50</v>
      </c>
      <c r="R1007" s="1"/>
      <c r="S1007" s="1">
        <v>22</v>
      </c>
      <c r="T1007" s="1"/>
      <c r="U1007" s="1"/>
      <c r="V1007" s="1"/>
      <c r="W1007" s="1">
        <v>42</v>
      </c>
      <c r="X1007" s="1"/>
      <c r="Y1007" s="1"/>
      <c r="Z1007" s="1"/>
      <c r="AA1007" s="1"/>
      <c r="AB1007" s="1"/>
      <c r="AG1007" t="str">
        <f t="shared" si="178"/>
        <v>Wayland</v>
      </c>
      <c r="AH1007" t="s">
        <v>4409</v>
      </c>
      <c r="AI1007">
        <v>0</v>
      </c>
      <c r="AJ1007" s="7">
        <v>155</v>
      </c>
      <c r="AL1007" s="7" t="s">
        <v>5014</v>
      </c>
      <c r="AM1007" t="s">
        <v>4671</v>
      </c>
      <c r="AN1007" t="s">
        <v>4792</v>
      </c>
      <c r="AO1007" t="s">
        <v>179</v>
      </c>
      <c r="AP1007" t="str">
        <f t="shared" si="174"/>
        <v>25017</v>
      </c>
      <c r="AQ1007" t="s">
        <v>2389</v>
      </c>
      <c r="AR1007" t="str">
        <f t="shared" si="177"/>
        <v>2573790</v>
      </c>
      <c r="AS1007" s="1">
        <v>35</v>
      </c>
      <c r="AT1007" s="1">
        <v>4</v>
      </c>
      <c r="AV1007">
        <v>15.91</v>
      </c>
      <c r="AW1007">
        <v>0.67</v>
      </c>
      <c r="AX1007">
        <v>15.23</v>
      </c>
    </row>
    <row r="1008" spans="1:50" hidden="1" outlineLevel="1">
      <c r="A1008" s="70" t="s">
        <v>3749</v>
      </c>
      <c r="B1008" s="11" t="s">
        <v>1442</v>
      </c>
      <c r="C1008" s="1">
        <f t="shared" si="168"/>
        <v>6490</v>
      </c>
      <c r="D1008" s="7">
        <f>IF(N1008&gt;0, RANK(N1008,(N1008:P1008,Q1008:AE1008)),0)</f>
        <v>1</v>
      </c>
      <c r="E1008" s="7">
        <f>IF(O1008&gt;0,RANK(O1008,(N1008:P1008,Q1008:AE1008)),0)</f>
        <v>2</v>
      </c>
      <c r="F1008" s="7">
        <f t="shared" si="169"/>
        <v>6</v>
      </c>
      <c r="G1008" s="1">
        <f t="shared" si="176"/>
        <v>759</v>
      </c>
      <c r="H1008" s="2">
        <f t="shared" si="175"/>
        <v>0.11694915254237288</v>
      </c>
      <c r="I1008" s="8"/>
      <c r="J1008" s="2">
        <f t="shared" si="170"/>
        <v>0.5530046224961479</v>
      </c>
      <c r="K1008" s="2">
        <f t="shared" si="171"/>
        <v>0.43605546995377503</v>
      </c>
      <c r="L1008" s="2">
        <f t="shared" si="172"/>
        <v>1.6949152542372881E-3</v>
      </c>
      <c r="M1008" s="2">
        <f t="shared" si="173"/>
        <v>9.2449922958397785E-3</v>
      </c>
      <c r="N1008" s="1">
        <v>3589</v>
      </c>
      <c r="O1008" s="1">
        <v>2830</v>
      </c>
      <c r="P1008" s="1">
        <v>11</v>
      </c>
      <c r="Q1008" s="1">
        <v>27</v>
      </c>
      <c r="R1008" s="1"/>
      <c r="S1008" s="1">
        <v>19</v>
      </c>
      <c r="T1008" s="1"/>
      <c r="U1008" s="1"/>
      <c r="V1008" s="1"/>
      <c r="W1008" s="1">
        <v>14</v>
      </c>
      <c r="X1008" s="1"/>
      <c r="Y1008" s="1"/>
      <c r="Z1008" s="1"/>
      <c r="AA1008" s="1"/>
      <c r="AB1008" s="1"/>
      <c r="AG1008" t="str">
        <f t="shared" si="178"/>
        <v>Webster</v>
      </c>
      <c r="AH1008" s="11" t="s">
        <v>3600</v>
      </c>
      <c r="AI1008" s="11">
        <v>2</v>
      </c>
      <c r="AJ1008" s="7">
        <v>288</v>
      </c>
      <c r="AL1008" s="7" t="s">
        <v>5014</v>
      </c>
      <c r="AM1008" t="s">
        <v>3950</v>
      </c>
      <c r="AN1008" t="s">
        <v>4435</v>
      </c>
      <c r="AO1008" t="s">
        <v>456</v>
      </c>
      <c r="AP1008" t="str">
        <f t="shared" si="174"/>
        <v>25027</v>
      </c>
      <c r="AQ1008" t="s">
        <v>2389</v>
      </c>
      <c r="AR1008" t="str">
        <f t="shared" si="177"/>
        <v>2573895</v>
      </c>
      <c r="AS1008" s="1">
        <v>12</v>
      </c>
      <c r="AT1008" s="1">
        <v>5</v>
      </c>
      <c r="AV1008">
        <v>14.54</v>
      </c>
      <c r="AW1008">
        <v>2.0499999999999998</v>
      </c>
      <c r="AX1008">
        <v>12.49</v>
      </c>
    </row>
    <row r="1009" spans="1:50" hidden="1" outlineLevel="1">
      <c r="A1009" s="70" t="s">
        <v>1992</v>
      </c>
      <c r="B1009" s="11" t="s">
        <v>1442</v>
      </c>
      <c r="C1009" s="1">
        <f t="shared" si="168"/>
        <v>14009</v>
      </c>
      <c r="D1009" s="7">
        <f>IF(N1009&gt;0, RANK(N1009,(N1009:P1009,Q1009:AE1009)),0)</f>
        <v>1</v>
      </c>
      <c r="E1009" s="7">
        <f>IF(O1009&gt;0,RANK(O1009,(N1009:P1009,Q1009:AE1009)),0)</f>
        <v>2</v>
      </c>
      <c r="F1009" s="7">
        <f t="shared" si="169"/>
        <v>6</v>
      </c>
      <c r="G1009" s="1">
        <f t="shared" si="176"/>
        <v>3403</v>
      </c>
      <c r="H1009" s="2">
        <f t="shared" si="175"/>
        <v>0.24291526875579983</v>
      </c>
      <c r="I1009" s="8"/>
      <c r="J1009" s="2">
        <f t="shared" si="170"/>
        <v>0.61489042758226853</v>
      </c>
      <c r="K1009" s="2">
        <f t="shared" si="171"/>
        <v>0.3719751588264687</v>
      </c>
      <c r="L1009" s="2">
        <f t="shared" si="172"/>
        <v>2.4983938896423726E-3</v>
      </c>
      <c r="M1009" s="2">
        <f t="shared" si="173"/>
        <v>1.0636019701620401E-2</v>
      </c>
      <c r="N1009" s="1">
        <v>8614</v>
      </c>
      <c r="O1009" s="1">
        <v>5211</v>
      </c>
      <c r="P1009" s="1">
        <v>35</v>
      </c>
      <c r="Q1009" s="1">
        <v>67</v>
      </c>
      <c r="R1009" s="1"/>
      <c r="S1009" s="1">
        <v>44</v>
      </c>
      <c r="T1009" s="1"/>
      <c r="U1009" s="1"/>
      <c r="V1009" s="1"/>
      <c r="W1009" s="1">
        <v>38</v>
      </c>
      <c r="X1009" s="1"/>
      <c r="Y1009" s="1"/>
      <c r="Z1009" s="1"/>
      <c r="AA1009" s="1"/>
      <c r="AB1009" s="1"/>
      <c r="AG1009" t="str">
        <f t="shared" si="178"/>
        <v>Wellesley</v>
      </c>
      <c r="AH1009" t="s">
        <v>2481</v>
      </c>
      <c r="AI1009">
        <v>4</v>
      </c>
      <c r="AJ1009" s="7">
        <v>189</v>
      </c>
      <c r="AL1009" s="7" t="s">
        <v>5014</v>
      </c>
      <c r="AM1009" t="s">
        <v>4350</v>
      </c>
      <c r="AN1009" t="s">
        <v>2760</v>
      </c>
      <c r="AO1009" t="s">
        <v>2103</v>
      </c>
      <c r="AP1009" t="str">
        <f t="shared" si="174"/>
        <v>25021</v>
      </c>
      <c r="AQ1009" t="s">
        <v>2389</v>
      </c>
      <c r="AR1009" t="str">
        <f t="shared" si="177"/>
        <v>2574175</v>
      </c>
      <c r="AS1009" s="1">
        <v>212</v>
      </c>
      <c r="AT1009" s="1">
        <v>7</v>
      </c>
      <c r="AV1009">
        <v>10.49</v>
      </c>
      <c r="AW1009">
        <v>0.31</v>
      </c>
      <c r="AX1009">
        <v>10.18</v>
      </c>
    </row>
    <row r="1010" spans="1:50" hidden="1" outlineLevel="1">
      <c r="A1010" s="70" t="s">
        <v>2898</v>
      </c>
      <c r="B1010" s="11" t="s">
        <v>1442</v>
      </c>
      <c r="C1010" s="1">
        <f t="shared" si="168"/>
        <v>2101</v>
      </c>
      <c r="D1010" s="7">
        <f>IF(N1010&gt;0, RANK(N1010,(N1010:P1010,Q1010:AE1010)),0)</f>
        <v>1</v>
      </c>
      <c r="E1010" s="7">
        <f>IF(O1010&gt;0,RANK(O1010,(N1010:P1010,Q1010:AE1010)),0)</f>
        <v>2</v>
      </c>
      <c r="F1010" s="7">
        <f t="shared" si="169"/>
        <v>0</v>
      </c>
      <c r="G1010" s="1">
        <f t="shared" si="176"/>
        <v>821</v>
      </c>
      <c r="H1010" s="2">
        <f t="shared" si="175"/>
        <v>0.39076630176106614</v>
      </c>
      <c r="I1010" s="8"/>
      <c r="J1010" s="2">
        <f t="shared" si="170"/>
        <v>0.68681580199904813</v>
      </c>
      <c r="K1010" s="2">
        <f t="shared" si="171"/>
        <v>0.29604950023798193</v>
      </c>
      <c r="L1010" s="2">
        <f t="shared" si="172"/>
        <v>0</v>
      </c>
      <c r="M1010" s="2">
        <f t="shared" si="173"/>
        <v>1.7134697762969942E-2</v>
      </c>
      <c r="N1010" s="1">
        <v>1443</v>
      </c>
      <c r="O1010" s="1">
        <v>622</v>
      </c>
      <c r="P1010" s="1">
        <v>0</v>
      </c>
      <c r="Q1010" s="1">
        <v>12</v>
      </c>
      <c r="R1010" s="1"/>
      <c r="S1010" s="1">
        <v>12</v>
      </c>
      <c r="T1010" s="1"/>
      <c r="U1010" s="1"/>
      <c r="V1010" s="1"/>
      <c r="W1010" s="1">
        <v>12</v>
      </c>
      <c r="X1010" s="1"/>
      <c r="Y1010" s="1"/>
      <c r="Z1010" s="1"/>
      <c r="AA1010" s="1"/>
      <c r="AB1010" s="1"/>
      <c r="AG1010" t="str">
        <f t="shared" si="178"/>
        <v>Wellfleet</v>
      </c>
      <c r="AH1010" t="s">
        <v>2918</v>
      </c>
      <c r="AI1010">
        <v>10</v>
      </c>
      <c r="AJ1010" s="7">
        <v>312</v>
      </c>
      <c r="AL1010" s="7" t="s">
        <v>5014</v>
      </c>
      <c r="AM1010" t="s">
        <v>3988</v>
      </c>
      <c r="AN1010" t="s">
        <v>4262</v>
      </c>
      <c r="AO1010" t="s">
        <v>2104</v>
      </c>
      <c r="AP1010" t="str">
        <f t="shared" si="174"/>
        <v>25001</v>
      </c>
      <c r="AQ1010" t="s">
        <v>2389</v>
      </c>
      <c r="AR1010" t="str">
        <f t="shared" si="177"/>
        <v>2574385</v>
      </c>
      <c r="AS1010" s="1">
        <v>9</v>
      </c>
      <c r="AT1010" s="1">
        <v>1</v>
      </c>
      <c r="AV1010">
        <v>35.36</v>
      </c>
      <c r="AW1010">
        <v>15.52</v>
      </c>
      <c r="AX1010">
        <v>19.829999999999998</v>
      </c>
    </row>
    <row r="1011" spans="1:50" hidden="1" outlineLevel="1">
      <c r="A1011" s="70" t="s">
        <v>2899</v>
      </c>
      <c r="B1011" s="11" t="s">
        <v>1442</v>
      </c>
      <c r="C1011" s="1">
        <f t="shared" si="168"/>
        <v>532</v>
      </c>
      <c r="D1011" s="7">
        <f>IF(N1011&gt;0, RANK(N1011,(N1011:P1011,Q1011:AE1011)),0)</f>
        <v>1</v>
      </c>
      <c r="E1011" s="7">
        <f>IF(O1011&gt;0,RANK(O1011,(N1011:P1011,Q1011:AE1011)),0)</f>
        <v>2</v>
      </c>
      <c r="F1011" s="7">
        <f t="shared" si="169"/>
        <v>5</v>
      </c>
      <c r="G1011" s="1">
        <f t="shared" si="176"/>
        <v>360</v>
      </c>
      <c r="H1011" s="2">
        <f t="shared" si="175"/>
        <v>0.67669172932330823</v>
      </c>
      <c r="I1011" s="8"/>
      <c r="J1011" s="2">
        <f t="shared" si="170"/>
        <v>0.80639097744360899</v>
      </c>
      <c r="K1011" s="2">
        <f t="shared" si="171"/>
        <v>0.12969924812030076</v>
      </c>
      <c r="L1011" s="2">
        <f t="shared" si="172"/>
        <v>9.3984962406015032E-3</v>
      </c>
      <c r="M1011" s="2">
        <f t="shared" si="173"/>
        <v>5.4511278195488747E-2</v>
      </c>
      <c r="N1011" s="1">
        <v>429</v>
      </c>
      <c r="O1011" s="1">
        <v>69</v>
      </c>
      <c r="P1011" s="1">
        <v>5</v>
      </c>
      <c r="Q1011" s="1">
        <v>8</v>
      </c>
      <c r="R1011" s="1"/>
      <c r="S1011" s="1">
        <v>21</v>
      </c>
      <c r="T1011" s="1"/>
      <c r="U1011" s="1"/>
      <c r="V1011" s="1"/>
      <c r="W1011" s="1">
        <v>0</v>
      </c>
      <c r="X1011" s="1"/>
      <c r="Y1011" s="1"/>
      <c r="Z1011" s="1"/>
      <c r="AA1011" s="1"/>
      <c r="AB1011" s="1"/>
      <c r="AG1011" t="str">
        <f t="shared" si="178"/>
        <v>Wendell</v>
      </c>
      <c r="AH1011" t="s">
        <v>3082</v>
      </c>
      <c r="AI1011">
        <v>1</v>
      </c>
      <c r="AJ1011" s="7">
        <v>75</v>
      </c>
      <c r="AL1011" s="7" t="s">
        <v>5014</v>
      </c>
      <c r="AM1011" t="s">
        <v>3234</v>
      </c>
      <c r="AN1011" t="s">
        <v>2760</v>
      </c>
      <c r="AO1011" t="s">
        <v>2105</v>
      </c>
      <c r="AP1011" t="str">
        <f t="shared" si="174"/>
        <v>25011</v>
      </c>
      <c r="AQ1011" t="s">
        <v>2389</v>
      </c>
      <c r="AR1011" t="str">
        <f t="shared" si="177"/>
        <v>2574525</v>
      </c>
      <c r="AS1011" s="1">
        <v>2</v>
      </c>
      <c r="AT1011" s="1">
        <v>1</v>
      </c>
      <c r="AV1011">
        <v>32.22</v>
      </c>
      <c r="AW1011">
        <v>0.22</v>
      </c>
      <c r="AX1011">
        <v>31.99</v>
      </c>
    </row>
    <row r="1012" spans="1:50" hidden="1" outlineLevel="1">
      <c r="A1012" s="70" t="s">
        <v>1963</v>
      </c>
      <c r="B1012" s="11" t="s">
        <v>1442</v>
      </c>
      <c r="C1012" s="1">
        <f t="shared" si="168"/>
        <v>2256</v>
      </c>
      <c r="D1012" s="7">
        <f>IF(N1012&gt;0, RANK(N1012,(N1012:P1012,Q1012:AE1012)),0)</f>
        <v>2</v>
      </c>
      <c r="E1012" s="7">
        <f>IF(O1012&gt;0,RANK(O1012,(N1012:P1012,Q1012:AE1012)),0)</f>
        <v>1</v>
      </c>
      <c r="F1012" s="7">
        <f t="shared" si="169"/>
        <v>0</v>
      </c>
      <c r="G1012" s="1">
        <f t="shared" si="176"/>
        <v>78</v>
      </c>
      <c r="H1012" s="2">
        <f t="shared" si="175"/>
        <v>3.4574468085106384E-2</v>
      </c>
      <c r="I1012" s="8"/>
      <c r="J1012" s="2">
        <f t="shared" si="170"/>
        <v>0.47695035460992907</v>
      </c>
      <c r="K1012" s="2">
        <f t="shared" si="171"/>
        <v>0.51152482269503541</v>
      </c>
      <c r="L1012" s="2">
        <f t="shared" si="172"/>
        <v>0</v>
      </c>
      <c r="M1012" s="2">
        <f t="shared" si="173"/>
        <v>1.1524822695035519E-2</v>
      </c>
      <c r="N1012" s="1">
        <v>1076</v>
      </c>
      <c r="O1012" s="1">
        <v>1154</v>
      </c>
      <c r="P1012" s="1">
        <v>0</v>
      </c>
      <c r="Q1012" s="1">
        <v>18</v>
      </c>
      <c r="R1012" s="1"/>
      <c r="S1012" s="1">
        <v>8</v>
      </c>
      <c r="T1012" s="1"/>
      <c r="U1012" s="1"/>
      <c r="V1012" s="1"/>
      <c r="W1012" s="1">
        <v>0</v>
      </c>
      <c r="X1012" s="1"/>
      <c r="Y1012" s="1"/>
      <c r="Z1012" s="1"/>
      <c r="AA1012" s="1"/>
      <c r="AB1012" s="1"/>
      <c r="AG1012" t="str">
        <f t="shared" si="178"/>
        <v>Wenham</v>
      </c>
      <c r="AH1012" t="s">
        <v>3273</v>
      </c>
      <c r="AI1012">
        <v>6</v>
      </c>
      <c r="AJ1012" s="7">
        <v>69</v>
      </c>
      <c r="AL1012" s="7" t="s">
        <v>5014</v>
      </c>
      <c r="AM1012" t="s">
        <v>3218</v>
      </c>
      <c r="AN1012" t="s">
        <v>4499</v>
      </c>
      <c r="AO1012" t="s">
        <v>1808</v>
      </c>
      <c r="AP1012" t="str">
        <f t="shared" si="174"/>
        <v>25009</v>
      </c>
      <c r="AQ1012" t="s">
        <v>2389</v>
      </c>
      <c r="AR1012" t="str">
        <f t="shared" si="177"/>
        <v>2574595</v>
      </c>
      <c r="AS1012" s="1">
        <v>15</v>
      </c>
      <c r="AT1012" s="1">
        <v>1</v>
      </c>
      <c r="AV1012">
        <v>8.09</v>
      </c>
      <c r="AW1012">
        <v>0.37</v>
      </c>
      <c r="AX1012">
        <v>7.72</v>
      </c>
    </row>
    <row r="1013" spans="1:50" hidden="1" outlineLevel="1">
      <c r="A1013" s="70" t="s">
        <v>1078</v>
      </c>
      <c r="B1013" s="11" t="s">
        <v>1442</v>
      </c>
      <c r="C1013" s="1">
        <f t="shared" ref="C1013:C1044" si="179">SUM(N1013:AE1013)</f>
        <v>3747</v>
      </c>
      <c r="D1013" s="7">
        <f>IF(N1013&gt;0, RANK(N1013,(N1013:P1013,Q1013:AE1013)),0)</f>
        <v>1</v>
      </c>
      <c r="E1013" s="7">
        <f>IF(O1013&gt;0,RANK(O1013,(N1013:P1013,Q1013:AE1013)),0)</f>
        <v>2</v>
      </c>
      <c r="F1013" s="7">
        <f t="shared" ref="F1013:F1044" si="180">IF(P1013&gt;0,RANK(P1013,(N1013:AE1013)),0)</f>
        <v>5</v>
      </c>
      <c r="G1013" s="1">
        <f t="shared" si="176"/>
        <v>133</v>
      </c>
      <c r="H1013" s="2">
        <f t="shared" si="175"/>
        <v>3.5495062716840137E-2</v>
      </c>
      <c r="I1013" s="8"/>
      <c r="J1013" s="2">
        <f t="shared" ref="J1013:J1044" si="181">IF(C1013=0,"-",N1013/C1013)</f>
        <v>0.5092073658927142</v>
      </c>
      <c r="K1013" s="2">
        <f t="shared" ref="K1013:K1044" si="182">IF(C1013=0,"-",O1013/C1013)</f>
        <v>0.47371230317587404</v>
      </c>
      <c r="L1013" s="2">
        <f t="shared" ref="L1013:L1044" si="183">IF(C1013=0,"-",P1013/C1013)</f>
        <v>2.4019215372297837E-3</v>
      </c>
      <c r="M1013" s="2">
        <f t="shared" ref="M1013:M1044" si="184">IF(C1013=0,"-",(1-J1013-K1013-L1013))</f>
        <v>1.4678409394181975E-2</v>
      </c>
      <c r="N1013" s="1">
        <v>1908</v>
      </c>
      <c r="O1013" s="1">
        <v>1775</v>
      </c>
      <c r="P1013" s="1">
        <v>9</v>
      </c>
      <c r="Q1013" s="1">
        <v>30</v>
      </c>
      <c r="R1013" s="1"/>
      <c r="S1013" s="1">
        <v>20</v>
      </c>
      <c r="T1013" s="1"/>
      <c r="U1013" s="1"/>
      <c r="V1013" s="1"/>
      <c r="W1013" s="1">
        <v>5</v>
      </c>
      <c r="X1013" s="1"/>
      <c r="Y1013" s="1"/>
      <c r="Z1013" s="1"/>
      <c r="AA1013" s="1"/>
      <c r="AB1013" s="1"/>
      <c r="AG1013" t="str">
        <f t="shared" si="178"/>
        <v>West Boylston</v>
      </c>
      <c r="AH1013" s="11" t="s">
        <v>3600</v>
      </c>
      <c r="AI1013" s="11">
        <v>3</v>
      </c>
      <c r="AJ1013" s="7">
        <v>158</v>
      </c>
      <c r="AL1013" s="7" t="s">
        <v>5014</v>
      </c>
      <c r="AM1013" t="s">
        <v>3950</v>
      </c>
      <c r="AN1013" t="s">
        <v>3804</v>
      </c>
      <c r="AO1013" t="s">
        <v>1809</v>
      </c>
      <c r="AP1013" t="str">
        <f t="shared" ref="AP1013:AP1044" si="185">AL1013&amp;AM1013</f>
        <v>25027</v>
      </c>
      <c r="AQ1013" t="s">
        <v>2389</v>
      </c>
      <c r="AR1013" t="str">
        <f t="shared" si="177"/>
        <v>2575155</v>
      </c>
      <c r="AS1013" s="1">
        <v>14</v>
      </c>
      <c r="AT1013" s="1">
        <v>2</v>
      </c>
      <c r="AV1013">
        <v>13.84</v>
      </c>
      <c r="AW1013">
        <v>0.95</v>
      </c>
      <c r="AX1013">
        <v>12.9</v>
      </c>
    </row>
    <row r="1014" spans="1:50" hidden="1" outlineLevel="1">
      <c r="A1014" s="70" t="s">
        <v>1646</v>
      </c>
      <c r="B1014" s="11" t="s">
        <v>1442</v>
      </c>
      <c r="C1014" s="1">
        <f t="shared" si="179"/>
        <v>3707</v>
      </c>
      <c r="D1014" s="7">
        <f>IF(N1014&gt;0, RANK(N1014,(N1014:P1014,Q1014:AE1014)),0)</f>
        <v>2</v>
      </c>
      <c r="E1014" s="7">
        <f>IF(O1014&gt;0,RANK(O1014,(N1014:P1014,Q1014:AE1014)),0)</f>
        <v>1</v>
      </c>
      <c r="F1014" s="7">
        <f t="shared" si="180"/>
        <v>6</v>
      </c>
      <c r="G1014" s="1">
        <f t="shared" si="176"/>
        <v>323</v>
      </c>
      <c r="H1014" s="2">
        <f t="shared" si="175"/>
        <v>8.7132452117615319E-2</v>
      </c>
      <c r="I1014" s="8"/>
      <c r="J1014" s="2">
        <f t="shared" si="181"/>
        <v>0.44995953601294847</v>
      </c>
      <c r="K1014" s="2">
        <f t="shared" si="182"/>
        <v>0.5370919881305638</v>
      </c>
      <c r="L1014" s="2">
        <f t="shared" si="183"/>
        <v>1.6185594820609657E-3</v>
      </c>
      <c r="M1014" s="2">
        <f t="shared" si="184"/>
        <v>1.1329916374426763E-2</v>
      </c>
      <c r="N1014" s="1">
        <v>1668</v>
      </c>
      <c r="O1014" s="1">
        <v>1991</v>
      </c>
      <c r="P1014" s="1">
        <v>6</v>
      </c>
      <c r="Q1014" s="1">
        <v>22</v>
      </c>
      <c r="R1014" s="1"/>
      <c r="S1014" s="1">
        <v>9</v>
      </c>
      <c r="T1014" s="1"/>
      <c r="U1014" s="1"/>
      <c r="V1014" s="1"/>
      <c r="W1014" s="1">
        <v>11</v>
      </c>
      <c r="X1014" s="1"/>
      <c r="Y1014" s="1"/>
      <c r="Z1014" s="1"/>
      <c r="AA1014" s="1"/>
      <c r="AB1014" s="1"/>
      <c r="AG1014" t="str">
        <f t="shared" si="178"/>
        <v>West Bridgewater</v>
      </c>
      <c r="AH1014" t="s">
        <v>4072</v>
      </c>
      <c r="AI1014">
        <v>9</v>
      </c>
      <c r="AJ1014" s="7">
        <v>300</v>
      </c>
      <c r="AL1014" s="7" t="s">
        <v>5014</v>
      </c>
      <c r="AM1014" t="s">
        <v>4351</v>
      </c>
      <c r="AN1014" t="s">
        <v>4016</v>
      </c>
      <c r="AO1014" t="s">
        <v>1810</v>
      </c>
      <c r="AP1014" t="str">
        <f t="shared" si="185"/>
        <v>25023</v>
      </c>
      <c r="AQ1014" t="s">
        <v>2389</v>
      </c>
      <c r="AR1014" t="str">
        <f t="shared" si="177"/>
        <v>2575260</v>
      </c>
      <c r="AS1014" s="1">
        <v>12</v>
      </c>
      <c r="AT1014" s="1">
        <v>2</v>
      </c>
      <c r="AV1014">
        <v>15.83</v>
      </c>
      <c r="AW1014">
        <v>0.09</v>
      </c>
      <c r="AX1014">
        <v>15.74</v>
      </c>
    </row>
    <row r="1015" spans="1:50" hidden="1" outlineLevel="1">
      <c r="A1015" s="70" t="s">
        <v>1647</v>
      </c>
      <c r="B1015" s="11" t="s">
        <v>1442</v>
      </c>
      <c r="C1015" s="1">
        <f t="shared" si="179"/>
        <v>1881</v>
      </c>
      <c r="D1015" s="7">
        <f>IF(N1015&gt;0, RANK(N1015,(N1015:P1015,Q1015:AE1015)),0)</f>
        <v>1</v>
      </c>
      <c r="E1015" s="7">
        <f>IF(O1015&gt;0,RANK(O1015,(N1015:P1015,Q1015:AE1015)),0)</f>
        <v>2</v>
      </c>
      <c r="F1015" s="7">
        <f t="shared" si="180"/>
        <v>0</v>
      </c>
      <c r="G1015" s="1">
        <f t="shared" si="176"/>
        <v>74</v>
      </c>
      <c r="H1015" s="2">
        <f t="shared" si="175"/>
        <v>3.9340776182881447E-2</v>
      </c>
      <c r="I1015" s="8"/>
      <c r="J1015" s="2">
        <f t="shared" si="181"/>
        <v>0.51196172248803828</v>
      </c>
      <c r="K1015" s="2">
        <f t="shared" si="182"/>
        <v>0.47262094630515683</v>
      </c>
      <c r="L1015" s="2">
        <f t="shared" si="183"/>
        <v>0</v>
      </c>
      <c r="M1015" s="2">
        <f t="shared" si="184"/>
        <v>1.5417331206804885E-2</v>
      </c>
      <c r="N1015" s="1">
        <v>963</v>
      </c>
      <c r="O1015" s="1">
        <v>889</v>
      </c>
      <c r="P1015" s="1">
        <v>0</v>
      </c>
      <c r="Q1015" s="1">
        <v>16</v>
      </c>
      <c r="R1015" s="1"/>
      <c r="S1015" s="1">
        <v>9</v>
      </c>
      <c r="T1015" s="1"/>
      <c r="U1015" s="1"/>
      <c r="V1015" s="1"/>
      <c r="W1015" s="1">
        <v>4</v>
      </c>
      <c r="X1015" s="1"/>
      <c r="Y1015" s="1"/>
      <c r="Z1015" s="1"/>
      <c r="AA1015" s="1"/>
      <c r="AB1015" s="1"/>
      <c r="AG1015" t="str">
        <f t="shared" si="178"/>
        <v>West Brookfield</v>
      </c>
      <c r="AH1015" s="11" t="s">
        <v>3600</v>
      </c>
      <c r="AI1015" s="11">
        <v>1</v>
      </c>
      <c r="AJ1015" s="7">
        <v>198</v>
      </c>
      <c r="AL1015" s="7" t="s">
        <v>5014</v>
      </c>
      <c r="AM1015" t="s">
        <v>3950</v>
      </c>
      <c r="AN1015" t="s">
        <v>4363</v>
      </c>
      <c r="AO1015" t="s">
        <v>2092</v>
      </c>
      <c r="AP1015" t="str">
        <f t="shared" si="185"/>
        <v>25027</v>
      </c>
      <c r="AQ1015" t="s">
        <v>2389</v>
      </c>
      <c r="AR1015" t="str">
        <f t="shared" si="177"/>
        <v>2575400</v>
      </c>
      <c r="AS1015" s="1">
        <v>6</v>
      </c>
      <c r="AT1015" s="1">
        <v>1</v>
      </c>
      <c r="AV1015">
        <v>21.12</v>
      </c>
      <c r="AW1015">
        <v>0.64</v>
      </c>
      <c r="AX1015">
        <v>20.47</v>
      </c>
    </row>
    <row r="1016" spans="1:50" hidden="1" outlineLevel="1">
      <c r="A1016" s="70" t="s">
        <v>1600</v>
      </c>
      <c r="B1016" s="11" t="s">
        <v>1442</v>
      </c>
      <c r="C1016" s="1">
        <f t="shared" si="179"/>
        <v>2582</v>
      </c>
      <c r="D1016" s="7">
        <f>IF(N1016&gt;0, RANK(N1016,(N1016:P1016,Q1016:AE1016)),0)</f>
        <v>1</v>
      </c>
      <c r="E1016" s="7">
        <f>IF(O1016&gt;0,RANK(O1016,(N1016:P1016,Q1016:AE1016)),0)</f>
        <v>2</v>
      </c>
      <c r="F1016" s="7">
        <f t="shared" si="180"/>
        <v>5</v>
      </c>
      <c r="G1016" s="1">
        <f t="shared" si="176"/>
        <v>181</v>
      </c>
      <c r="H1016" s="2">
        <f t="shared" si="175"/>
        <v>7.0100697134004644E-2</v>
      </c>
      <c r="I1016" s="8"/>
      <c r="J1016" s="2">
        <f t="shared" si="181"/>
        <v>0.52827265685515101</v>
      </c>
      <c r="K1016" s="2">
        <f t="shared" si="182"/>
        <v>0.45817195972114638</v>
      </c>
      <c r="L1016" s="2">
        <f t="shared" si="183"/>
        <v>1.9364833462432224E-3</v>
      </c>
      <c r="M1016" s="2">
        <f t="shared" si="184"/>
        <v>1.1618900077459382E-2</v>
      </c>
      <c r="N1016" s="1">
        <v>1364</v>
      </c>
      <c r="O1016" s="1">
        <v>1183</v>
      </c>
      <c r="P1016" s="1">
        <v>5</v>
      </c>
      <c r="Q1016" s="1">
        <v>18</v>
      </c>
      <c r="R1016" s="1"/>
      <c r="S1016" s="1">
        <v>9</v>
      </c>
      <c r="T1016" s="1"/>
      <c r="U1016" s="1"/>
      <c r="V1016" s="1"/>
      <c r="W1016" s="1">
        <v>3</v>
      </c>
      <c r="X1016" s="1"/>
      <c r="Y1016" s="1"/>
      <c r="Z1016" s="1"/>
      <c r="AA1016" s="1"/>
      <c r="AB1016" s="1"/>
      <c r="AG1016" t="str">
        <f t="shared" si="178"/>
        <v>West Newbury</v>
      </c>
      <c r="AH1016" t="s">
        <v>3273</v>
      </c>
      <c r="AI1016">
        <v>6</v>
      </c>
      <c r="AJ1016" s="7">
        <v>6</v>
      </c>
      <c r="AL1016" s="7" t="s">
        <v>5014</v>
      </c>
      <c r="AM1016" t="s">
        <v>3218</v>
      </c>
      <c r="AN1016" t="s">
        <v>1731</v>
      </c>
      <c r="AO1016" t="s">
        <v>2089</v>
      </c>
      <c r="AP1016" t="str">
        <f t="shared" si="185"/>
        <v>25009</v>
      </c>
      <c r="AQ1016" t="s">
        <v>2389</v>
      </c>
      <c r="AR1016" t="str">
        <f t="shared" si="177"/>
        <v>2577150</v>
      </c>
      <c r="AS1016" s="1">
        <v>8</v>
      </c>
      <c r="AT1016" s="1">
        <v>1</v>
      </c>
      <c r="AV1016">
        <v>14.6</v>
      </c>
      <c r="AW1016">
        <v>1.08</v>
      </c>
      <c r="AX1016">
        <v>13.52</v>
      </c>
    </row>
    <row r="1017" spans="1:50" hidden="1" outlineLevel="1">
      <c r="A1017" s="70" t="s">
        <v>941</v>
      </c>
      <c r="B1017" s="11" t="s">
        <v>1442</v>
      </c>
      <c r="C1017" s="1">
        <f t="shared" si="179"/>
        <v>11793</v>
      </c>
      <c r="D1017" s="7">
        <f>IF(N1017&gt;0, RANK(N1017,(N1017:P1017,Q1017:AE1017)),0)</f>
        <v>1</v>
      </c>
      <c r="E1017" s="7">
        <f>IF(O1017&gt;0,RANK(O1017,(N1017:P1017,Q1017:AE1017)),0)</f>
        <v>2</v>
      </c>
      <c r="F1017" s="7">
        <f t="shared" si="180"/>
        <v>5</v>
      </c>
      <c r="G1017" s="1">
        <f t="shared" si="176"/>
        <v>1634</v>
      </c>
      <c r="H1017" s="2">
        <f t="shared" si="175"/>
        <v>0.13855677096582719</v>
      </c>
      <c r="I1017" s="8"/>
      <c r="J1017" s="2">
        <f t="shared" si="181"/>
        <v>0.56355465106419067</v>
      </c>
      <c r="K1017" s="2">
        <f t="shared" si="182"/>
        <v>0.42499788009836342</v>
      </c>
      <c r="L1017" s="2">
        <f t="shared" si="183"/>
        <v>1.6111252437886882E-3</v>
      </c>
      <c r="M1017" s="2">
        <f t="shared" si="184"/>
        <v>9.836343593657218E-3</v>
      </c>
      <c r="N1017" s="1">
        <v>6646</v>
      </c>
      <c r="O1017" s="1">
        <v>5012</v>
      </c>
      <c r="P1017" s="1">
        <v>19</v>
      </c>
      <c r="Q1017" s="1">
        <v>53</v>
      </c>
      <c r="R1017" s="1"/>
      <c r="S1017" s="1">
        <v>49</v>
      </c>
      <c r="T1017" s="1"/>
      <c r="U1017" s="1"/>
      <c r="V1017" s="1"/>
      <c r="W1017" s="1">
        <v>14</v>
      </c>
      <c r="X1017" s="1"/>
      <c r="Y1017" s="1"/>
      <c r="Z1017" s="1"/>
      <c r="AA1017" s="1"/>
      <c r="AB1017" s="1"/>
      <c r="AG1017" t="str">
        <f t="shared" si="178"/>
        <v>West Springfield</v>
      </c>
      <c r="AH1017" t="s">
        <v>2897</v>
      </c>
      <c r="AI1017">
        <v>1</v>
      </c>
      <c r="AJ1017" s="7">
        <v>259</v>
      </c>
      <c r="AL1017" s="7" t="s">
        <v>5014</v>
      </c>
      <c r="AM1017" t="s">
        <v>3235</v>
      </c>
      <c r="AN1017" t="s">
        <v>4802</v>
      </c>
      <c r="AO1017" t="s">
        <v>771</v>
      </c>
      <c r="AP1017" t="str">
        <f t="shared" si="185"/>
        <v>25013</v>
      </c>
      <c r="AQ1017" t="s">
        <v>4593</v>
      </c>
      <c r="AR1017" t="str">
        <f t="shared" si="177"/>
        <v>2577850</v>
      </c>
      <c r="AS1017" s="1">
        <v>48</v>
      </c>
      <c r="AT1017" s="1">
        <v>8</v>
      </c>
      <c r="AV1017">
        <v>17.54</v>
      </c>
      <c r="AW1017">
        <v>0.79</v>
      </c>
      <c r="AX1017">
        <v>16.75</v>
      </c>
    </row>
    <row r="1018" spans="1:50" hidden="1" outlineLevel="1">
      <c r="A1018" s="70" t="s">
        <v>1195</v>
      </c>
      <c r="B1018" s="11" t="s">
        <v>1442</v>
      </c>
      <c r="C1018" s="1">
        <f t="shared" si="179"/>
        <v>903</v>
      </c>
      <c r="D1018" s="7">
        <f>IF(N1018&gt;0, RANK(N1018,(N1018:P1018,Q1018:AE1018)),0)</f>
        <v>1</v>
      </c>
      <c r="E1018" s="7">
        <f>IF(O1018&gt;0,RANK(O1018,(N1018:P1018,Q1018:AE1018)),0)</f>
        <v>2</v>
      </c>
      <c r="F1018" s="7">
        <f t="shared" si="180"/>
        <v>5</v>
      </c>
      <c r="G1018" s="1">
        <f t="shared" si="176"/>
        <v>495</v>
      </c>
      <c r="H1018" s="2">
        <f t="shared" si="175"/>
        <v>0.54817275747508309</v>
      </c>
      <c r="I1018" s="8"/>
      <c r="J1018" s="2">
        <f t="shared" si="181"/>
        <v>0.76522702104097451</v>
      </c>
      <c r="K1018" s="2">
        <f t="shared" si="182"/>
        <v>0.21705426356589147</v>
      </c>
      <c r="L1018" s="2">
        <f t="shared" si="183"/>
        <v>3.3222591362126247E-3</v>
      </c>
      <c r="M1018" s="2">
        <f t="shared" si="184"/>
        <v>1.4396456256921396E-2</v>
      </c>
      <c r="N1018" s="1">
        <v>691</v>
      </c>
      <c r="O1018" s="1">
        <v>196</v>
      </c>
      <c r="P1018" s="1">
        <v>3</v>
      </c>
      <c r="Q1018" s="1">
        <v>6</v>
      </c>
      <c r="R1018" s="1"/>
      <c r="S1018" s="1">
        <v>7</v>
      </c>
      <c r="T1018" s="1"/>
      <c r="U1018" s="1"/>
      <c r="V1018" s="1"/>
      <c r="W1018" s="1">
        <v>0</v>
      </c>
      <c r="X1018" s="1"/>
      <c r="Y1018" s="1"/>
      <c r="Z1018" s="1"/>
      <c r="AA1018" s="1"/>
      <c r="AB1018" s="1"/>
      <c r="AG1018" t="str">
        <f t="shared" si="178"/>
        <v>West Stockbridge</v>
      </c>
      <c r="AH1018" t="s">
        <v>3888</v>
      </c>
      <c r="AI1018">
        <v>1</v>
      </c>
      <c r="AJ1018" s="7">
        <v>179</v>
      </c>
      <c r="AL1018" s="7" t="s">
        <v>5014</v>
      </c>
      <c r="AM1018" t="s">
        <v>3989</v>
      </c>
      <c r="AN1018" t="s">
        <v>4151</v>
      </c>
      <c r="AO1018" t="s">
        <v>1119</v>
      </c>
      <c r="AP1018" t="str">
        <f t="shared" si="185"/>
        <v>25003</v>
      </c>
      <c r="AQ1018" t="s">
        <v>2389</v>
      </c>
      <c r="AR1018" t="str">
        <f t="shared" si="177"/>
        <v>2577990</v>
      </c>
      <c r="AS1018" s="1">
        <v>3</v>
      </c>
      <c r="AT1018" s="1">
        <v>1</v>
      </c>
      <c r="AV1018">
        <v>18.63</v>
      </c>
      <c r="AW1018">
        <v>0.16</v>
      </c>
      <c r="AX1018">
        <v>18.48</v>
      </c>
    </row>
    <row r="1019" spans="1:50" hidden="1" outlineLevel="1">
      <c r="A1019" s="70" t="s">
        <v>1765</v>
      </c>
      <c r="B1019" s="11" t="s">
        <v>1442</v>
      </c>
      <c r="C1019" s="1">
        <f t="shared" si="179"/>
        <v>1753</v>
      </c>
      <c r="D1019" s="7">
        <f>IF(N1019&gt;0, RANK(N1019,(N1019:P1019,Q1019:AE1019)),0)</f>
        <v>1</v>
      </c>
      <c r="E1019" s="7">
        <f>IF(O1019&gt;0,RANK(O1019,(N1019:P1019,Q1019:AE1019)),0)</f>
        <v>2</v>
      </c>
      <c r="F1019" s="7">
        <f t="shared" si="180"/>
        <v>4</v>
      </c>
      <c r="G1019" s="1">
        <f t="shared" si="176"/>
        <v>1060</v>
      </c>
      <c r="H1019" s="2">
        <f t="shared" si="175"/>
        <v>0.60467769537934968</v>
      </c>
      <c r="I1019" s="8"/>
      <c r="J1019" s="2">
        <f t="shared" si="181"/>
        <v>0.79463776383342843</v>
      </c>
      <c r="K1019" s="2">
        <f t="shared" si="182"/>
        <v>0.18996006845407873</v>
      </c>
      <c r="L1019" s="2">
        <f t="shared" si="183"/>
        <v>2.8522532800912721E-3</v>
      </c>
      <c r="M1019" s="2">
        <f t="shared" si="184"/>
        <v>1.2549914432401565E-2</v>
      </c>
      <c r="N1019" s="1">
        <v>1393</v>
      </c>
      <c r="O1019" s="1">
        <v>333</v>
      </c>
      <c r="P1019" s="1">
        <v>5</v>
      </c>
      <c r="Q1019" s="1">
        <v>3</v>
      </c>
      <c r="R1019" s="1"/>
      <c r="S1019" s="1">
        <v>15</v>
      </c>
      <c r="T1019" s="1"/>
      <c r="U1019" s="1"/>
      <c r="V1019" s="1"/>
      <c r="W1019" s="1">
        <v>4</v>
      </c>
      <c r="X1019" s="1"/>
      <c r="Y1019" s="1"/>
      <c r="Z1019" s="1"/>
      <c r="AA1019" s="1"/>
      <c r="AB1019" s="1"/>
      <c r="AG1019" t="str">
        <f t="shared" si="178"/>
        <v>West Tisbury</v>
      </c>
      <c r="AH1019" t="s">
        <v>1610</v>
      </c>
      <c r="AI1019">
        <v>10</v>
      </c>
      <c r="AJ1019" s="7">
        <v>349</v>
      </c>
      <c r="AL1019" s="7" t="s">
        <v>5014</v>
      </c>
      <c r="AM1019" t="s">
        <v>2597</v>
      </c>
      <c r="AN1019" t="s">
        <v>3970</v>
      </c>
      <c r="AO1019" t="s">
        <v>2112</v>
      </c>
      <c r="AP1019" t="str">
        <f t="shared" si="185"/>
        <v>25007</v>
      </c>
      <c r="AQ1019" t="s">
        <v>2389</v>
      </c>
      <c r="AR1019" t="str">
        <f t="shared" si="177"/>
        <v>2578235</v>
      </c>
      <c r="AS1019" s="1">
        <v>6</v>
      </c>
      <c r="AT1019" s="1">
        <v>1</v>
      </c>
      <c r="AV1019">
        <v>41.74</v>
      </c>
      <c r="AW1019">
        <v>16.73</v>
      </c>
      <c r="AX1019">
        <v>25.01</v>
      </c>
    </row>
    <row r="1020" spans="1:50" hidden="1" outlineLevel="1">
      <c r="A1020" s="70" t="s">
        <v>1931</v>
      </c>
      <c r="B1020" s="11" t="s">
        <v>1442</v>
      </c>
      <c r="C1020" s="1">
        <f t="shared" si="179"/>
        <v>8525</v>
      </c>
      <c r="D1020" s="7">
        <f>IF(N1020&gt;0, RANK(N1020,(N1020:P1020,Q1020:AE1020)),0)</f>
        <v>1</v>
      </c>
      <c r="E1020" s="7">
        <f>IF(O1020&gt;0,RANK(O1020,(N1020:P1020,Q1020:AE1020)),0)</f>
        <v>2</v>
      </c>
      <c r="F1020" s="7">
        <f t="shared" si="180"/>
        <v>5</v>
      </c>
      <c r="G1020" s="1">
        <f t="shared" si="176"/>
        <v>1408</v>
      </c>
      <c r="H1020" s="2">
        <f t="shared" si="175"/>
        <v>0.16516129032258065</v>
      </c>
      <c r="I1020" s="8"/>
      <c r="J1020" s="2">
        <f t="shared" si="181"/>
        <v>0.57536656891495597</v>
      </c>
      <c r="K1020" s="2">
        <f t="shared" si="182"/>
        <v>0.41020527859237538</v>
      </c>
      <c r="L1020" s="2">
        <f t="shared" si="183"/>
        <v>3.0498533724340176E-3</v>
      </c>
      <c r="M1020" s="2">
        <f t="shared" si="184"/>
        <v>1.1378299120234638E-2</v>
      </c>
      <c r="N1020" s="1">
        <v>4905</v>
      </c>
      <c r="O1020" s="1">
        <v>3497</v>
      </c>
      <c r="P1020" s="1">
        <v>26</v>
      </c>
      <c r="Q1020" s="1">
        <v>54</v>
      </c>
      <c r="R1020" s="1"/>
      <c r="S1020" s="1">
        <v>27</v>
      </c>
      <c r="T1020" s="1"/>
      <c r="U1020" s="1"/>
      <c r="V1020" s="1"/>
      <c r="W1020" s="1">
        <v>16</v>
      </c>
      <c r="X1020" s="1"/>
      <c r="Y1020" s="1"/>
      <c r="Z1020" s="1"/>
      <c r="AA1020" s="1"/>
      <c r="AB1020" s="1"/>
      <c r="AG1020" t="str">
        <f t="shared" si="178"/>
        <v>Westborough</v>
      </c>
      <c r="AH1020" s="11" t="s">
        <v>3600</v>
      </c>
      <c r="AI1020" s="11">
        <v>3</v>
      </c>
      <c r="AJ1020" s="7">
        <v>196</v>
      </c>
      <c r="AL1020" s="7" t="s">
        <v>5014</v>
      </c>
      <c r="AM1020" t="s">
        <v>3950</v>
      </c>
      <c r="AN1020" t="s">
        <v>5114</v>
      </c>
      <c r="AO1020" t="s">
        <v>1800</v>
      </c>
      <c r="AP1020" t="str">
        <f t="shared" si="185"/>
        <v>25027</v>
      </c>
      <c r="AQ1020" t="s">
        <v>2389</v>
      </c>
      <c r="AR1020" t="str">
        <f t="shared" si="177"/>
        <v>2575015</v>
      </c>
      <c r="AS1020" s="1">
        <v>207</v>
      </c>
      <c r="AT1020" s="1">
        <v>5</v>
      </c>
      <c r="AV1020">
        <v>21.63</v>
      </c>
      <c r="AW1020">
        <v>1.1000000000000001</v>
      </c>
      <c r="AX1020">
        <v>20.52</v>
      </c>
    </row>
    <row r="1021" spans="1:50" hidden="1" outlineLevel="1">
      <c r="A1021" s="70" t="s">
        <v>2294</v>
      </c>
      <c r="B1021" s="11" t="s">
        <v>1442</v>
      </c>
      <c r="C1021" s="1">
        <f t="shared" si="179"/>
        <v>16841</v>
      </c>
      <c r="D1021" s="7">
        <f>IF(N1021&gt;0, RANK(N1021,(N1021:P1021,Q1021:AE1021)),0)</f>
        <v>1</v>
      </c>
      <c r="E1021" s="7">
        <f>IF(O1021&gt;0,RANK(O1021,(N1021:P1021,Q1021:AE1021)),0)</f>
        <v>2</v>
      </c>
      <c r="F1021" s="7">
        <f t="shared" si="180"/>
        <v>5</v>
      </c>
      <c r="G1021" s="1">
        <f t="shared" si="176"/>
        <v>1496</v>
      </c>
      <c r="H1021" s="2">
        <f t="shared" si="175"/>
        <v>8.8830829523187466E-2</v>
      </c>
      <c r="I1021" s="8"/>
      <c r="J1021" s="2">
        <f t="shared" si="181"/>
        <v>0.53821032005225344</v>
      </c>
      <c r="K1021" s="2">
        <f t="shared" si="182"/>
        <v>0.44937949052906595</v>
      </c>
      <c r="L1021" s="2">
        <f t="shared" si="183"/>
        <v>2.1376402826435484E-3</v>
      </c>
      <c r="M1021" s="2">
        <f t="shared" si="184"/>
        <v>1.0272549136037057E-2</v>
      </c>
      <c r="N1021" s="1">
        <v>9064</v>
      </c>
      <c r="O1021" s="1">
        <v>7568</v>
      </c>
      <c r="P1021" s="1">
        <v>36</v>
      </c>
      <c r="Q1021" s="1">
        <v>90</v>
      </c>
      <c r="R1021" s="1"/>
      <c r="S1021" s="1">
        <v>57</v>
      </c>
      <c r="T1021" s="1"/>
      <c r="U1021" s="1"/>
      <c r="V1021" s="1"/>
      <c r="W1021" s="1">
        <v>26</v>
      </c>
      <c r="X1021" s="1"/>
      <c r="Y1021" s="1"/>
      <c r="Z1021" s="1"/>
      <c r="AA1021" s="1"/>
      <c r="AB1021" s="1"/>
      <c r="AG1021" t="str">
        <f t="shared" si="178"/>
        <v>Westfield</v>
      </c>
      <c r="AH1021" t="s">
        <v>2897</v>
      </c>
      <c r="AI1021">
        <v>1</v>
      </c>
      <c r="AJ1021" s="7">
        <v>241</v>
      </c>
      <c r="AL1021" s="7" t="s">
        <v>5014</v>
      </c>
      <c r="AM1021" t="s">
        <v>3235</v>
      </c>
      <c r="AN1021" t="s">
        <v>4533</v>
      </c>
      <c r="AO1021" t="s">
        <v>1818</v>
      </c>
      <c r="AP1021" t="str">
        <f t="shared" si="185"/>
        <v>25013</v>
      </c>
      <c r="AQ1021" t="s">
        <v>4593</v>
      </c>
      <c r="AR1021" t="str">
        <f t="shared" si="177"/>
        <v>2576030</v>
      </c>
      <c r="AS1021" s="1">
        <v>143</v>
      </c>
      <c r="AT1021" s="1">
        <v>12</v>
      </c>
      <c r="AV1021">
        <v>47.32</v>
      </c>
      <c r="AW1021">
        <v>0.74</v>
      </c>
      <c r="AX1021">
        <v>46.58</v>
      </c>
    </row>
    <row r="1022" spans="1:50" hidden="1" outlineLevel="1">
      <c r="A1022" s="70" t="s">
        <v>1197</v>
      </c>
      <c r="B1022" s="11" t="s">
        <v>1442</v>
      </c>
      <c r="C1022" s="1">
        <f t="shared" si="179"/>
        <v>11611</v>
      </c>
      <c r="D1022" s="7">
        <f>IF(N1022&gt;0, RANK(N1022,(N1022:P1022,Q1022:AE1022)),0)</f>
        <v>1</v>
      </c>
      <c r="E1022" s="7">
        <f>IF(O1022&gt;0,RANK(O1022,(N1022:P1022,Q1022:AE1022)),0)</f>
        <v>2</v>
      </c>
      <c r="F1022" s="7">
        <f t="shared" si="180"/>
        <v>6</v>
      </c>
      <c r="G1022" s="1">
        <f t="shared" si="176"/>
        <v>578</v>
      </c>
      <c r="H1022" s="2">
        <f t="shared" si="175"/>
        <v>4.9780380673499269E-2</v>
      </c>
      <c r="I1022" s="8"/>
      <c r="J1022" s="2">
        <f t="shared" si="181"/>
        <v>0.51597622943760224</v>
      </c>
      <c r="K1022" s="2">
        <f t="shared" si="182"/>
        <v>0.46619584876410303</v>
      </c>
      <c r="L1022" s="2">
        <f t="shared" si="183"/>
        <v>3.0143829127551461E-3</v>
      </c>
      <c r="M1022" s="2">
        <f t="shared" si="184"/>
        <v>1.4813538885539587E-2</v>
      </c>
      <c r="N1022" s="1">
        <v>5991</v>
      </c>
      <c r="O1022" s="1">
        <v>5413</v>
      </c>
      <c r="P1022" s="1">
        <v>35</v>
      </c>
      <c r="Q1022" s="1">
        <v>85</v>
      </c>
      <c r="R1022" s="1"/>
      <c r="S1022" s="1">
        <v>48</v>
      </c>
      <c r="T1022" s="1"/>
      <c r="U1022" s="1"/>
      <c r="V1022" s="1"/>
      <c r="W1022" s="1">
        <v>39</v>
      </c>
      <c r="X1022" s="1"/>
      <c r="Y1022" s="1"/>
      <c r="Z1022" s="1"/>
      <c r="AA1022" s="1"/>
      <c r="AB1022" s="1"/>
      <c r="AG1022" t="str">
        <f t="shared" si="178"/>
        <v>Westford</v>
      </c>
      <c r="AH1022" t="s">
        <v>4409</v>
      </c>
      <c r="AI1022">
        <v>5</v>
      </c>
      <c r="AJ1022" s="7">
        <v>51</v>
      </c>
      <c r="AL1022" s="7" t="s">
        <v>5014</v>
      </c>
      <c r="AM1022" t="s">
        <v>4671</v>
      </c>
      <c r="AN1022" t="s">
        <v>687</v>
      </c>
      <c r="AO1022" t="s">
        <v>1819</v>
      </c>
      <c r="AP1022" t="str">
        <f t="shared" si="185"/>
        <v>25017</v>
      </c>
      <c r="AQ1022" t="s">
        <v>2389</v>
      </c>
      <c r="AR1022" t="str">
        <f t="shared" si="177"/>
        <v>2576135</v>
      </c>
      <c r="AS1022" s="1">
        <v>37</v>
      </c>
      <c r="AT1022" s="1">
        <v>6</v>
      </c>
      <c r="AV1022">
        <v>31.33</v>
      </c>
      <c r="AW1022">
        <v>0.72</v>
      </c>
      <c r="AX1022">
        <v>30.61</v>
      </c>
    </row>
    <row r="1023" spans="1:50" hidden="1" outlineLevel="1">
      <c r="A1023" s="70" t="s">
        <v>921</v>
      </c>
      <c r="B1023" s="11" t="s">
        <v>1442</v>
      </c>
      <c r="C1023" s="1">
        <f t="shared" si="179"/>
        <v>1000</v>
      </c>
      <c r="D1023" s="7">
        <f>IF(N1023&gt;0, RANK(N1023,(N1023:P1023,Q1023:AE1023)),0)</f>
        <v>1</v>
      </c>
      <c r="E1023" s="7">
        <f>IF(O1023&gt;0,RANK(O1023,(N1023:P1023,Q1023:AE1023)),0)</f>
        <v>2</v>
      </c>
      <c r="F1023" s="7">
        <f t="shared" si="180"/>
        <v>5</v>
      </c>
      <c r="G1023" s="1">
        <f t="shared" si="176"/>
        <v>164</v>
      </c>
      <c r="H1023" s="2">
        <f t="shared" si="175"/>
        <v>0.16400000000000001</v>
      </c>
      <c r="I1023" s="8"/>
      <c r="J1023" s="2">
        <f t="shared" si="181"/>
        <v>0.57299999999999995</v>
      </c>
      <c r="K1023" s="2">
        <f t="shared" si="182"/>
        <v>0.40899999999999997</v>
      </c>
      <c r="L1023" s="2">
        <f t="shared" si="183"/>
        <v>4.0000000000000001E-3</v>
      </c>
      <c r="M1023" s="2">
        <f t="shared" si="184"/>
        <v>1.4000000000000071E-2</v>
      </c>
      <c r="N1023" s="1">
        <v>573</v>
      </c>
      <c r="O1023" s="1">
        <v>409</v>
      </c>
      <c r="P1023" s="1">
        <v>4</v>
      </c>
      <c r="Q1023" s="1">
        <v>5</v>
      </c>
      <c r="R1023" s="1"/>
      <c r="S1023" s="1">
        <v>7</v>
      </c>
      <c r="T1023" s="1"/>
      <c r="U1023" s="1"/>
      <c r="V1023" s="1"/>
      <c r="W1023" s="1">
        <v>2</v>
      </c>
      <c r="X1023" s="1"/>
      <c r="Y1023" s="1"/>
      <c r="Z1023" s="1"/>
      <c r="AA1023" s="1"/>
      <c r="AB1023" s="1"/>
      <c r="AG1023" t="str">
        <f t="shared" si="178"/>
        <v>Westhampton</v>
      </c>
      <c r="AH1023" t="s">
        <v>1569</v>
      </c>
      <c r="AI1023">
        <v>1</v>
      </c>
      <c r="AJ1023" s="7">
        <v>173</v>
      </c>
      <c r="AL1023" s="7" t="s">
        <v>5014</v>
      </c>
      <c r="AM1023" t="s">
        <v>4670</v>
      </c>
      <c r="AN1023" t="s">
        <v>4264</v>
      </c>
      <c r="AO1023" t="s">
        <v>470</v>
      </c>
      <c r="AP1023" t="str">
        <f t="shared" si="185"/>
        <v>25015</v>
      </c>
      <c r="AQ1023" t="s">
        <v>2389</v>
      </c>
      <c r="AR1023" t="str">
        <f t="shared" si="177"/>
        <v>2576380</v>
      </c>
      <c r="AS1023" s="1">
        <v>7</v>
      </c>
      <c r="AT1023" s="1">
        <v>1</v>
      </c>
      <c r="AV1023">
        <v>27.34</v>
      </c>
      <c r="AW1023">
        <v>0.2</v>
      </c>
      <c r="AX1023">
        <v>27.14</v>
      </c>
    </row>
    <row r="1024" spans="1:50" hidden="1" outlineLevel="1">
      <c r="A1024" s="70" t="s">
        <v>1507</v>
      </c>
      <c r="B1024" s="11" t="s">
        <v>1442</v>
      </c>
      <c r="C1024" s="1">
        <f t="shared" si="179"/>
        <v>3999</v>
      </c>
      <c r="D1024" s="7">
        <f>IF(N1024&gt;0, RANK(N1024,(N1024:P1024,Q1024:AE1024)),0)</f>
        <v>1</v>
      </c>
      <c r="E1024" s="7">
        <f>IF(O1024&gt;0,RANK(O1024,(N1024:P1024,Q1024:AE1024)),0)</f>
        <v>2</v>
      </c>
      <c r="F1024" s="7">
        <f t="shared" si="180"/>
        <v>5</v>
      </c>
      <c r="G1024" s="1">
        <f t="shared" si="176"/>
        <v>75</v>
      </c>
      <c r="H1024" s="2">
        <f t="shared" si="175"/>
        <v>1.8754688672168042E-2</v>
      </c>
      <c r="I1024" s="8"/>
      <c r="J1024" s="2">
        <f t="shared" si="181"/>
        <v>0.50287571892973248</v>
      </c>
      <c r="K1024" s="2">
        <f t="shared" si="182"/>
        <v>0.48412103025756437</v>
      </c>
      <c r="L1024" s="2">
        <f t="shared" si="183"/>
        <v>2.7506876719179795E-3</v>
      </c>
      <c r="M1024" s="2">
        <f t="shared" si="184"/>
        <v>1.0252563140785169E-2</v>
      </c>
      <c r="N1024" s="1">
        <v>2011</v>
      </c>
      <c r="O1024" s="1">
        <v>1936</v>
      </c>
      <c r="P1024" s="1">
        <v>11</v>
      </c>
      <c r="Q1024" s="1">
        <v>28</v>
      </c>
      <c r="R1024" s="1"/>
      <c r="S1024" s="1">
        <v>12</v>
      </c>
      <c r="T1024" s="1"/>
      <c r="U1024" s="1"/>
      <c r="V1024" s="1"/>
      <c r="W1024" s="1">
        <v>1</v>
      </c>
      <c r="X1024" s="1"/>
      <c r="Y1024" s="1"/>
      <c r="Z1024" s="1"/>
      <c r="AA1024" s="1"/>
      <c r="AB1024" s="1"/>
      <c r="AG1024" t="str">
        <f t="shared" si="178"/>
        <v>Westminster</v>
      </c>
      <c r="AH1024" s="11" t="s">
        <v>3600</v>
      </c>
      <c r="AI1024" s="11">
        <v>1</v>
      </c>
      <c r="AJ1024" s="7">
        <v>64</v>
      </c>
      <c r="AL1024" s="7" t="s">
        <v>5014</v>
      </c>
      <c r="AM1024" t="s">
        <v>3950</v>
      </c>
      <c r="AN1024" t="s">
        <v>5073</v>
      </c>
      <c r="AO1024" t="s">
        <v>799</v>
      </c>
      <c r="AP1024" t="str">
        <f t="shared" si="185"/>
        <v>25027</v>
      </c>
      <c r="AQ1024" t="s">
        <v>2389</v>
      </c>
      <c r="AR1024" t="str">
        <f t="shared" si="177"/>
        <v>2577010</v>
      </c>
      <c r="AS1024" s="1">
        <v>26</v>
      </c>
      <c r="AT1024" s="1">
        <v>2</v>
      </c>
      <c r="AV1024">
        <v>37.33</v>
      </c>
      <c r="AW1024">
        <v>1.83</v>
      </c>
      <c r="AX1024">
        <v>35.51</v>
      </c>
    </row>
    <row r="1025" spans="1:50" hidden="1" outlineLevel="1">
      <c r="A1025" s="70" t="s">
        <v>3621</v>
      </c>
      <c r="B1025" s="11" t="s">
        <v>1442</v>
      </c>
      <c r="C1025" s="1">
        <f t="shared" si="179"/>
        <v>6322</v>
      </c>
      <c r="D1025" s="7">
        <f>IF(N1025&gt;0, RANK(N1025,(N1025:P1025,Q1025:AE1025)),0)</f>
        <v>1</v>
      </c>
      <c r="E1025" s="7">
        <f>IF(O1025&gt;0,RANK(O1025,(N1025:P1025,Q1025:AE1025)),0)</f>
        <v>2</v>
      </c>
      <c r="F1025" s="7">
        <f t="shared" si="180"/>
        <v>0</v>
      </c>
      <c r="G1025" s="1">
        <f t="shared" si="176"/>
        <v>1066</v>
      </c>
      <c r="H1025" s="2">
        <f t="shared" si="175"/>
        <v>0.16861752609933564</v>
      </c>
      <c r="I1025" s="8"/>
      <c r="J1025" s="2">
        <f t="shared" si="181"/>
        <v>0.57576716229041447</v>
      </c>
      <c r="K1025" s="2">
        <f t="shared" si="182"/>
        <v>0.40714963619107875</v>
      </c>
      <c r="L1025" s="2">
        <f t="shared" si="183"/>
        <v>0</v>
      </c>
      <c r="M1025" s="2">
        <f t="shared" si="184"/>
        <v>1.7083201518506785E-2</v>
      </c>
      <c r="N1025" s="1">
        <v>3640</v>
      </c>
      <c r="O1025" s="1">
        <v>2574</v>
      </c>
      <c r="P1025" s="1">
        <v>0</v>
      </c>
      <c r="Q1025" s="1">
        <v>44</v>
      </c>
      <c r="R1025" s="1"/>
      <c r="S1025" s="1">
        <v>20</v>
      </c>
      <c r="T1025" s="1"/>
      <c r="U1025" s="1"/>
      <c r="V1025" s="1"/>
      <c r="W1025" s="1">
        <v>44</v>
      </c>
      <c r="X1025" s="1"/>
      <c r="Y1025" s="1"/>
      <c r="Z1025" s="1"/>
      <c r="AA1025" s="1"/>
      <c r="AB1025" s="1"/>
      <c r="AG1025" t="str">
        <f t="shared" si="178"/>
        <v>Weston</v>
      </c>
      <c r="AH1025" t="s">
        <v>4409</v>
      </c>
      <c r="AI1025">
        <v>7</v>
      </c>
      <c r="AJ1025" s="7">
        <v>161</v>
      </c>
      <c r="AL1025" s="7" t="s">
        <v>5014</v>
      </c>
      <c r="AM1025" t="s">
        <v>4671</v>
      </c>
      <c r="AN1025" t="s">
        <v>3434</v>
      </c>
      <c r="AO1025" t="s">
        <v>471</v>
      </c>
      <c r="AP1025" t="str">
        <f t="shared" si="185"/>
        <v>25017</v>
      </c>
      <c r="AQ1025" t="s">
        <v>2389</v>
      </c>
      <c r="AR1025" t="str">
        <f t="shared" si="177"/>
        <v>2577255</v>
      </c>
      <c r="AS1025" s="1">
        <v>26</v>
      </c>
      <c r="AT1025" s="1">
        <v>4</v>
      </c>
      <c r="AV1025">
        <v>17.329999999999998</v>
      </c>
      <c r="AW1025">
        <v>0.32</v>
      </c>
      <c r="AX1025">
        <v>17.02</v>
      </c>
    </row>
    <row r="1026" spans="1:50" hidden="1" outlineLevel="1">
      <c r="A1026" s="70" t="s">
        <v>922</v>
      </c>
      <c r="B1026" s="11" t="s">
        <v>1442</v>
      </c>
      <c r="C1026" s="1">
        <f t="shared" si="179"/>
        <v>8103</v>
      </c>
      <c r="D1026" s="7">
        <f>IF(N1026&gt;0, RANK(N1026,(N1026:P1026,Q1026:AE1026)),0)</f>
        <v>1</v>
      </c>
      <c r="E1026" s="7">
        <f>IF(O1026&gt;0,RANK(O1026,(N1026:P1026,Q1026:AE1026)),0)</f>
        <v>2</v>
      </c>
      <c r="F1026" s="7">
        <f t="shared" si="180"/>
        <v>4</v>
      </c>
      <c r="G1026" s="1">
        <f t="shared" si="176"/>
        <v>2280</v>
      </c>
      <c r="H1026" s="2">
        <f t="shared" si="175"/>
        <v>0.28137726767863752</v>
      </c>
      <c r="I1026" s="8"/>
      <c r="J1026" s="2">
        <f t="shared" si="181"/>
        <v>0.63544366284092313</v>
      </c>
      <c r="K1026" s="2">
        <f t="shared" si="182"/>
        <v>0.35406639516228555</v>
      </c>
      <c r="L1026" s="2">
        <f t="shared" si="183"/>
        <v>3.4555103048253735E-3</v>
      </c>
      <c r="M1026" s="2">
        <f t="shared" si="184"/>
        <v>7.0344316919659453E-3</v>
      </c>
      <c r="N1026" s="1">
        <v>5149</v>
      </c>
      <c r="O1026" s="1">
        <v>2869</v>
      </c>
      <c r="P1026" s="1">
        <v>28</v>
      </c>
      <c r="Q1026" s="1">
        <v>37</v>
      </c>
      <c r="R1026" s="1"/>
      <c r="S1026" s="1">
        <v>20</v>
      </c>
      <c r="T1026" s="1"/>
      <c r="U1026" s="1"/>
      <c r="V1026" s="1"/>
      <c r="W1026" s="1">
        <v>0</v>
      </c>
      <c r="X1026" s="1"/>
      <c r="Y1026" s="1"/>
      <c r="Z1026" s="1"/>
      <c r="AA1026" s="1"/>
      <c r="AB1026" s="1"/>
      <c r="AG1026" t="str">
        <f t="shared" si="178"/>
        <v>Westport</v>
      </c>
      <c r="AH1026" t="s">
        <v>2218</v>
      </c>
      <c r="AI1026">
        <v>4</v>
      </c>
      <c r="AJ1026" s="7">
        <v>341</v>
      </c>
      <c r="AL1026" s="7" t="s">
        <v>5014</v>
      </c>
      <c r="AM1026" t="s">
        <v>3632</v>
      </c>
      <c r="AN1026" t="s">
        <v>4266</v>
      </c>
      <c r="AO1026" t="s">
        <v>472</v>
      </c>
      <c r="AP1026" t="str">
        <f t="shared" si="185"/>
        <v>25005</v>
      </c>
      <c r="AQ1026" t="s">
        <v>2389</v>
      </c>
      <c r="AR1026" t="str">
        <f t="shared" si="177"/>
        <v>2577570</v>
      </c>
      <c r="AS1026" s="1">
        <v>36</v>
      </c>
      <c r="AT1026" s="1">
        <v>5</v>
      </c>
      <c r="AV1026">
        <v>64.39</v>
      </c>
      <c r="AW1026">
        <v>14.34</v>
      </c>
      <c r="AX1026">
        <v>50.05</v>
      </c>
    </row>
    <row r="1027" spans="1:50" hidden="1" outlineLevel="1">
      <c r="A1027" s="70" t="s">
        <v>1572</v>
      </c>
      <c r="B1027" s="11" t="s">
        <v>1442</v>
      </c>
      <c r="C1027" s="1">
        <f t="shared" si="179"/>
        <v>8340</v>
      </c>
      <c r="D1027" s="7">
        <f>IF(N1027&gt;0, RANK(N1027,(N1027:P1027,Q1027:AE1027)),0)</f>
        <v>1</v>
      </c>
      <c r="E1027" s="7">
        <f>IF(O1027&gt;0,RANK(O1027,(N1027:P1027,Q1027:AE1027)),0)</f>
        <v>2</v>
      </c>
      <c r="F1027" s="7">
        <f t="shared" si="180"/>
        <v>0</v>
      </c>
      <c r="G1027" s="1">
        <f t="shared" si="176"/>
        <v>524</v>
      </c>
      <c r="H1027" s="2">
        <f t="shared" ref="H1027:H1090" si="186">IF(C1027&gt;0,G1027/C1027,0)</f>
        <v>6.2829736211031176E-2</v>
      </c>
      <c r="I1027" s="8"/>
      <c r="J1027" s="2">
        <f t="shared" si="181"/>
        <v>0.52422062350119902</v>
      </c>
      <c r="K1027" s="2">
        <f t="shared" si="182"/>
        <v>0.46139088729016786</v>
      </c>
      <c r="L1027" s="2">
        <f t="shared" si="183"/>
        <v>0</v>
      </c>
      <c r="M1027" s="2">
        <f t="shared" si="184"/>
        <v>1.4388489208633115E-2</v>
      </c>
      <c r="N1027" s="1">
        <v>4372</v>
      </c>
      <c r="O1027" s="1">
        <v>3848</v>
      </c>
      <c r="P1027" s="1">
        <v>0</v>
      </c>
      <c r="Q1027" s="1">
        <v>57</v>
      </c>
      <c r="R1027" s="1"/>
      <c r="S1027" s="1">
        <v>25</v>
      </c>
      <c r="T1027" s="1"/>
      <c r="U1027" s="1"/>
      <c r="V1027" s="1"/>
      <c r="W1027" s="1">
        <v>38</v>
      </c>
      <c r="X1027" s="1"/>
      <c r="Y1027" s="1"/>
      <c r="Z1027" s="1"/>
      <c r="AA1027" s="1"/>
      <c r="AB1027" s="1"/>
      <c r="AG1027" t="str">
        <f t="shared" si="178"/>
        <v>Westwood</v>
      </c>
      <c r="AH1027" t="s">
        <v>2481</v>
      </c>
      <c r="AI1027">
        <v>9</v>
      </c>
      <c r="AJ1027" s="7">
        <v>214</v>
      </c>
      <c r="AL1027" s="7" t="s">
        <v>5014</v>
      </c>
      <c r="AM1027" t="s">
        <v>4350</v>
      </c>
      <c r="AN1027" t="s">
        <v>4016</v>
      </c>
      <c r="AO1027" t="s">
        <v>473</v>
      </c>
      <c r="AP1027" t="str">
        <f t="shared" si="185"/>
        <v>25021</v>
      </c>
      <c r="AQ1027" t="s">
        <v>2389</v>
      </c>
      <c r="AR1027" t="str">
        <f t="shared" si="177"/>
        <v>2578690</v>
      </c>
      <c r="AS1027" s="1">
        <v>27</v>
      </c>
      <c r="AT1027" s="1">
        <v>4</v>
      </c>
      <c r="AV1027">
        <v>11.12</v>
      </c>
      <c r="AW1027">
        <v>0.15</v>
      </c>
      <c r="AX1027">
        <v>10.97</v>
      </c>
    </row>
    <row r="1028" spans="1:50" hidden="1" outlineLevel="1">
      <c r="A1028" s="70" t="s">
        <v>1371</v>
      </c>
      <c r="B1028" s="11" t="s">
        <v>1442</v>
      </c>
      <c r="C1028" s="1">
        <f t="shared" si="179"/>
        <v>26561</v>
      </c>
      <c r="D1028" s="7">
        <f>IF(N1028&gt;0, RANK(N1028,(N1028:P1028,Q1028:AE1028)),0)</f>
        <v>1</v>
      </c>
      <c r="E1028" s="7">
        <f>IF(O1028&gt;0,RANK(O1028,(N1028:P1028,Q1028:AE1028)),0)</f>
        <v>2</v>
      </c>
      <c r="F1028" s="7">
        <f t="shared" si="180"/>
        <v>6</v>
      </c>
      <c r="G1028" s="1">
        <f t="shared" ref="G1028:G1091" si="187">IF(C1028&gt;0,MAX(N1028:P1028)-LARGE(N1028:P1028,2),0)</f>
        <v>4455</v>
      </c>
      <c r="H1028" s="2">
        <f t="shared" si="186"/>
        <v>0.16772711870787999</v>
      </c>
      <c r="I1028" s="8"/>
      <c r="J1028" s="2">
        <f t="shared" si="181"/>
        <v>0.5785550242837243</v>
      </c>
      <c r="K1028" s="2">
        <f t="shared" si="182"/>
        <v>0.41082790557584431</v>
      </c>
      <c r="L1028" s="2">
        <f t="shared" si="183"/>
        <v>1.8824592447573511E-3</v>
      </c>
      <c r="M1028" s="2">
        <f t="shared" si="184"/>
        <v>8.7346108956740439E-3</v>
      </c>
      <c r="N1028" s="1">
        <v>15367</v>
      </c>
      <c r="O1028" s="1">
        <v>10912</v>
      </c>
      <c r="P1028" s="1">
        <v>50</v>
      </c>
      <c r="Q1028" s="1">
        <v>112</v>
      </c>
      <c r="R1028" s="1"/>
      <c r="S1028" s="1">
        <v>59</v>
      </c>
      <c r="T1028" s="1"/>
      <c r="U1028" s="1"/>
      <c r="V1028" s="1"/>
      <c r="W1028" s="1">
        <v>61</v>
      </c>
      <c r="X1028" s="1"/>
      <c r="Y1028" s="1"/>
      <c r="Z1028" s="1"/>
      <c r="AA1028" s="1"/>
      <c r="AB1028" s="1"/>
      <c r="AG1028" t="str">
        <f t="shared" si="178"/>
        <v>Weymouth</v>
      </c>
      <c r="AH1028" t="s">
        <v>2481</v>
      </c>
      <c r="AI1028">
        <v>10</v>
      </c>
      <c r="AJ1028" s="7">
        <v>211</v>
      </c>
      <c r="AL1028" s="7" t="s">
        <v>5014</v>
      </c>
      <c r="AM1028" t="s">
        <v>4350</v>
      </c>
      <c r="AN1028" t="s">
        <v>4416</v>
      </c>
      <c r="AO1028" t="s">
        <v>1138</v>
      </c>
      <c r="AP1028" t="str">
        <f t="shared" si="185"/>
        <v>25021</v>
      </c>
      <c r="AQ1028" t="s">
        <v>4593</v>
      </c>
      <c r="AR1028" t="str">
        <f t="shared" si="177"/>
        <v>2578865</v>
      </c>
      <c r="AS1028" s="1">
        <v>63</v>
      </c>
      <c r="AT1028" s="1">
        <v>18</v>
      </c>
      <c r="AV1028">
        <v>21.61</v>
      </c>
      <c r="AW1028">
        <v>4.5999999999999996</v>
      </c>
      <c r="AX1028">
        <v>17.010000000000002</v>
      </c>
    </row>
    <row r="1029" spans="1:50" hidden="1" outlineLevel="1">
      <c r="A1029" s="70" t="s">
        <v>1558</v>
      </c>
      <c r="B1029" s="11" t="s">
        <v>1442</v>
      </c>
      <c r="C1029" s="1">
        <f t="shared" si="179"/>
        <v>934</v>
      </c>
      <c r="D1029" s="7">
        <f>IF(N1029&gt;0, RANK(N1029,(N1029:P1029,Q1029:AE1029)),0)</f>
        <v>1</v>
      </c>
      <c r="E1029" s="7">
        <f>IF(O1029&gt;0,RANK(O1029,(N1029:P1029,Q1029:AE1029)),0)</f>
        <v>2</v>
      </c>
      <c r="F1029" s="7">
        <f t="shared" si="180"/>
        <v>0</v>
      </c>
      <c r="G1029" s="1">
        <f t="shared" si="187"/>
        <v>357</v>
      </c>
      <c r="H1029" s="2">
        <f t="shared" si="186"/>
        <v>0.38222698072805139</v>
      </c>
      <c r="I1029" s="8"/>
      <c r="J1029" s="2">
        <f t="shared" si="181"/>
        <v>0.6820128479657388</v>
      </c>
      <c r="K1029" s="2">
        <f t="shared" si="182"/>
        <v>0.29978586723768735</v>
      </c>
      <c r="L1029" s="2">
        <f t="shared" si="183"/>
        <v>0</v>
      </c>
      <c r="M1029" s="2">
        <f t="shared" si="184"/>
        <v>1.8201284796573847E-2</v>
      </c>
      <c r="N1029" s="1">
        <v>637</v>
      </c>
      <c r="O1029" s="1">
        <v>280</v>
      </c>
      <c r="P1029" s="1">
        <v>0</v>
      </c>
      <c r="Q1029" s="1">
        <v>5</v>
      </c>
      <c r="R1029" s="1"/>
      <c r="S1029" s="1">
        <v>9</v>
      </c>
      <c r="T1029" s="1"/>
      <c r="U1029" s="1"/>
      <c r="V1029" s="1"/>
      <c r="W1029" s="1">
        <v>3</v>
      </c>
      <c r="X1029" s="1"/>
      <c r="Y1029" s="1"/>
      <c r="Z1029" s="1"/>
      <c r="AA1029" s="1"/>
      <c r="AB1029" s="1"/>
      <c r="AG1029" t="str">
        <f t="shared" si="178"/>
        <v>Whately</v>
      </c>
      <c r="AH1029" t="s">
        <v>3082</v>
      </c>
      <c r="AI1029">
        <v>1</v>
      </c>
      <c r="AJ1029" s="7">
        <v>126</v>
      </c>
      <c r="AL1029" s="7" t="s">
        <v>5014</v>
      </c>
      <c r="AM1029" t="s">
        <v>3234</v>
      </c>
      <c r="AN1029" t="s">
        <v>4016</v>
      </c>
      <c r="AO1029" t="s">
        <v>796</v>
      </c>
      <c r="AP1029" t="str">
        <f t="shared" si="185"/>
        <v>25011</v>
      </c>
      <c r="AQ1029" t="s">
        <v>2389</v>
      </c>
      <c r="AR1029" t="str">
        <f t="shared" si="177"/>
        <v>2579110</v>
      </c>
      <c r="AS1029" s="1">
        <v>1</v>
      </c>
      <c r="AT1029" s="1">
        <v>1</v>
      </c>
      <c r="AV1029">
        <v>20.66</v>
      </c>
      <c r="AW1029">
        <v>0.48</v>
      </c>
      <c r="AX1029">
        <v>20.18</v>
      </c>
    </row>
    <row r="1030" spans="1:50" hidden="1" outlineLevel="1">
      <c r="A1030" s="70" t="s">
        <v>2872</v>
      </c>
      <c r="B1030" s="11" t="s">
        <v>1442</v>
      </c>
      <c r="C1030" s="1">
        <f t="shared" si="179"/>
        <v>6871</v>
      </c>
      <c r="D1030" s="7">
        <f>IF(N1030&gt;0, RANK(N1030,(N1030:P1030,Q1030:AE1030)),0)</f>
        <v>1</v>
      </c>
      <c r="E1030" s="7">
        <f>IF(O1030&gt;0,RANK(O1030,(N1030:P1030,Q1030:AE1030)),0)</f>
        <v>2</v>
      </c>
      <c r="F1030" s="7">
        <f t="shared" si="180"/>
        <v>5</v>
      </c>
      <c r="G1030" s="1">
        <f t="shared" si="187"/>
        <v>402</v>
      </c>
      <c r="H1030" s="2">
        <f t="shared" si="186"/>
        <v>5.8506767573861154E-2</v>
      </c>
      <c r="I1030" s="8"/>
      <c r="J1030" s="2">
        <f t="shared" si="181"/>
        <v>0.52350458448551884</v>
      </c>
      <c r="K1030" s="2">
        <f t="shared" si="182"/>
        <v>0.4649978169116577</v>
      </c>
      <c r="L1030" s="2">
        <f t="shared" si="183"/>
        <v>2.1830883423082522E-3</v>
      </c>
      <c r="M1030" s="2">
        <f t="shared" si="184"/>
        <v>9.314510260515203E-3</v>
      </c>
      <c r="N1030" s="1">
        <v>3597</v>
      </c>
      <c r="O1030" s="1">
        <v>3195</v>
      </c>
      <c r="P1030" s="1">
        <v>15</v>
      </c>
      <c r="Q1030" s="1">
        <v>37</v>
      </c>
      <c r="R1030" s="1"/>
      <c r="S1030" s="1">
        <v>16</v>
      </c>
      <c r="T1030" s="1"/>
      <c r="U1030" s="1"/>
      <c r="V1030" s="1"/>
      <c r="W1030" s="1">
        <v>11</v>
      </c>
      <c r="X1030" s="1"/>
      <c r="Y1030" s="1"/>
      <c r="Z1030" s="1"/>
      <c r="AA1030" s="1"/>
      <c r="AB1030" s="1"/>
      <c r="AG1030" t="str">
        <f t="shared" si="178"/>
        <v>Whitman</v>
      </c>
      <c r="AH1030" t="s">
        <v>4072</v>
      </c>
      <c r="AI1030">
        <v>9</v>
      </c>
      <c r="AJ1030" s="7">
        <v>283</v>
      </c>
      <c r="AL1030" s="7" t="s">
        <v>5014</v>
      </c>
      <c r="AM1030" t="s">
        <v>4351</v>
      </c>
      <c r="AN1030" t="s">
        <v>4416</v>
      </c>
      <c r="AO1030" t="s">
        <v>2</v>
      </c>
      <c r="AP1030" t="str">
        <f t="shared" si="185"/>
        <v>25023</v>
      </c>
      <c r="AQ1030" t="s">
        <v>2389</v>
      </c>
      <c r="AR1030" t="str">
        <f t="shared" si="177"/>
        <v>2579530</v>
      </c>
      <c r="AS1030" s="1">
        <v>30</v>
      </c>
      <c r="AT1030" s="1">
        <v>4</v>
      </c>
      <c r="AV1030">
        <v>6.97</v>
      </c>
      <c r="AW1030">
        <v>0.01</v>
      </c>
      <c r="AX1030">
        <v>6.96</v>
      </c>
    </row>
    <row r="1031" spans="1:50" hidden="1" outlineLevel="1">
      <c r="A1031" s="70" t="s">
        <v>2468</v>
      </c>
      <c r="B1031" s="11" t="s">
        <v>1442</v>
      </c>
      <c r="C1031" s="1">
        <f t="shared" si="179"/>
        <v>8160</v>
      </c>
      <c r="D1031" s="7">
        <f>IF(N1031&gt;0, RANK(N1031,(N1031:P1031,Q1031:AE1031)),0)</f>
        <v>1</v>
      </c>
      <c r="E1031" s="7">
        <f>IF(O1031&gt;0,RANK(O1031,(N1031:P1031,Q1031:AE1031)),0)</f>
        <v>2</v>
      </c>
      <c r="F1031" s="7">
        <f t="shared" si="180"/>
        <v>5</v>
      </c>
      <c r="G1031" s="1">
        <f t="shared" si="187"/>
        <v>106</v>
      </c>
      <c r="H1031" s="2">
        <f t="shared" si="186"/>
        <v>1.2990196078431373E-2</v>
      </c>
      <c r="I1031" s="8"/>
      <c r="J1031" s="2">
        <f t="shared" si="181"/>
        <v>0.50036764705882353</v>
      </c>
      <c r="K1031" s="2">
        <f t="shared" si="182"/>
        <v>0.48737745098039215</v>
      </c>
      <c r="L1031" s="2">
        <f t="shared" si="183"/>
        <v>1.7156862745098039E-3</v>
      </c>
      <c r="M1031" s="2">
        <f t="shared" si="184"/>
        <v>1.0539215686274521E-2</v>
      </c>
      <c r="N1031" s="1">
        <v>4083</v>
      </c>
      <c r="O1031" s="1">
        <v>3977</v>
      </c>
      <c r="P1031" s="1">
        <v>14</v>
      </c>
      <c r="Q1031" s="1">
        <v>50</v>
      </c>
      <c r="R1031" s="1"/>
      <c r="S1031" s="1">
        <v>23</v>
      </c>
      <c r="T1031" s="1"/>
      <c r="U1031" s="1"/>
      <c r="V1031" s="1"/>
      <c r="W1031" s="1">
        <v>13</v>
      </c>
      <c r="X1031" s="1"/>
      <c r="Y1031" s="1"/>
      <c r="Z1031" s="1"/>
      <c r="AA1031" s="1"/>
      <c r="AB1031" s="1"/>
      <c r="AG1031" t="str">
        <f t="shared" si="178"/>
        <v>Wilbraham</v>
      </c>
      <c r="AH1031" t="s">
        <v>2897</v>
      </c>
      <c r="AI1031">
        <v>2</v>
      </c>
      <c r="AJ1031" s="7">
        <v>248</v>
      </c>
      <c r="AL1031" s="7" t="s">
        <v>5014</v>
      </c>
      <c r="AM1031" t="s">
        <v>3235</v>
      </c>
      <c r="AN1031" t="s">
        <v>5225</v>
      </c>
      <c r="AO1031" t="s">
        <v>3</v>
      </c>
      <c r="AP1031" t="str">
        <f t="shared" si="185"/>
        <v>25013</v>
      </c>
      <c r="AQ1031" t="s">
        <v>2389</v>
      </c>
      <c r="AR1031" t="str">
        <f t="shared" ref="AR1031:AR1094" si="188">AL1031&amp;AO1031</f>
        <v>2579740</v>
      </c>
      <c r="AS1031" s="1">
        <v>80</v>
      </c>
      <c r="AT1031" s="1">
        <v>4</v>
      </c>
      <c r="AV1031">
        <v>22.42</v>
      </c>
      <c r="AW1031">
        <v>0.2</v>
      </c>
      <c r="AX1031">
        <v>22.22</v>
      </c>
    </row>
    <row r="1032" spans="1:50" hidden="1" outlineLevel="1">
      <c r="A1032" s="70" t="s">
        <v>4213</v>
      </c>
      <c r="B1032" s="11" t="s">
        <v>1442</v>
      </c>
      <c r="C1032" s="1">
        <f t="shared" si="179"/>
        <v>1579</v>
      </c>
      <c r="D1032" s="7">
        <f>IF(N1032&gt;0, RANK(N1032,(N1032:P1032,Q1032:AE1032)),0)</f>
        <v>1</v>
      </c>
      <c r="E1032" s="7">
        <f>IF(O1032&gt;0,RANK(O1032,(N1032:P1032,Q1032:AE1032)),0)</f>
        <v>2</v>
      </c>
      <c r="F1032" s="7">
        <f t="shared" si="180"/>
        <v>6</v>
      </c>
      <c r="G1032" s="1">
        <f t="shared" si="187"/>
        <v>756</v>
      </c>
      <c r="H1032" s="2">
        <f t="shared" si="186"/>
        <v>0.47878404053198226</v>
      </c>
      <c r="I1032" s="8"/>
      <c r="J1032" s="2">
        <f t="shared" si="181"/>
        <v>0.72450918302723244</v>
      </c>
      <c r="K1032" s="2">
        <f t="shared" si="182"/>
        <v>0.24572514249525015</v>
      </c>
      <c r="L1032" s="2">
        <f t="shared" si="183"/>
        <v>3.1665611146295125E-3</v>
      </c>
      <c r="M1032" s="2">
        <f t="shared" si="184"/>
        <v>2.6599113362887894E-2</v>
      </c>
      <c r="N1032" s="1">
        <v>1144</v>
      </c>
      <c r="O1032" s="1">
        <v>388</v>
      </c>
      <c r="P1032" s="1">
        <v>5</v>
      </c>
      <c r="Q1032" s="1">
        <v>9</v>
      </c>
      <c r="R1032" s="1"/>
      <c r="S1032" s="1">
        <v>20</v>
      </c>
      <c r="T1032" s="1"/>
      <c r="U1032" s="1"/>
      <c r="V1032" s="1"/>
      <c r="W1032" s="1">
        <v>13</v>
      </c>
      <c r="X1032" s="1"/>
      <c r="Y1032" s="1"/>
      <c r="Z1032" s="1"/>
      <c r="AA1032" s="1"/>
      <c r="AB1032" s="1"/>
      <c r="AG1032" t="str">
        <f t="shared" si="178"/>
        <v>Williamsburg</v>
      </c>
      <c r="AH1032" t="s">
        <v>1569</v>
      </c>
      <c r="AI1032">
        <v>1</v>
      </c>
      <c r="AJ1032" s="7">
        <v>131</v>
      </c>
      <c r="AL1032" s="7" t="s">
        <v>5014</v>
      </c>
      <c r="AM1032" t="s">
        <v>4670</v>
      </c>
      <c r="AN1032" t="s">
        <v>4202</v>
      </c>
      <c r="AO1032" t="s">
        <v>4</v>
      </c>
      <c r="AP1032" t="str">
        <f t="shared" si="185"/>
        <v>25015</v>
      </c>
      <c r="AQ1032" t="s">
        <v>2389</v>
      </c>
      <c r="AR1032" t="str">
        <f t="shared" si="188"/>
        <v>2579915</v>
      </c>
      <c r="AS1032" s="1">
        <v>6</v>
      </c>
      <c r="AT1032" s="1">
        <v>1</v>
      </c>
      <c r="AV1032">
        <v>25.71</v>
      </c>
      <c r="AW1032">
        <v>0.09</v>
      </c>
      <c r="AX1032">
        <v>25.63</v>
      </c>
    </row>
    <row r="1033" spans="1:50" hidden="1" outlineLevel="1">
      <c r="A1033" s="70" t="s">
        <v>2367</v>
      </c>
      <c r="B1033" s="11" t="s">
        <v>1442</v>
      </c>
      <c r="C1033" s="1">
        <f t="shared" si="179"/>
        <v>3746</v>
      </c>
      <c r="D1033" s="7">
        <f>IF(N1033&gt;0, RANK(N1033,(N1033:P1033,Q1033:AE1033)),0)</f>
        <v>1</v>
      </c>
      <c r="E1033" s="7">
        <f>IF(O1033&gt;0,RANK(O1033,(N1033:P1033,Q1033:AE1033)),0)</f>
        <v>2</v>
      </c>
      <c r="F1033" s="7">
        <f t="shared" si="180"/>
        <v>6</v>
      </c>
      <c r="G1033" s="1">
        <f t="shared" si="187"/>
        <v>2190</v>
      </c>
      <c r="H1033" s="2">
        <f t="shared" si="186"/>
        <v>0.58462359850507206</v>
      </c>
      <c r="I1033" s="8"/>
      <c r="J1033" s="2">
        <f t="shared" si="181"/>
        <v>0.78723972237052853</v>
      </c>
      <c r="K1033" s="2">
        <f t="shared" si="182"/>
        <v>0.20261612386545649</v>
      </c>
      <c r="L1033" s="2">
        <f t="shared" si="183"/>
        <v>1.0678056593699946E-3</v>
      </c>
      <c r="M1033" s="2">
        <f t="shared" si="184"/>
        <v>9.0763481046449851E-3</v>
      </c>
      <c r="N1033" s="1">
        <v>2949</v>
      </c>
      <c r="O1033" s="1">
        <v>759</v>
      </c>
      <c r="P1033" s="1">
        <v>4</v>
      </c>
      <c r="Q1033" s="1">
        <v>13</v>
      </c>
      <c r="R1033" s="1"/>
      <c r="S1033" s="1">
        <v>11</v>
      </c>
      <c r="T1033" s="1"/>
      <c r="U1033" s="1"/>
      <c r="V1033" s="1"/>
      <c r="W1033" s="1">
        <v>10</v>
      </c>
      <c r="X1033" s="1"/>
      <c r="Y1033" s="1"/>
      <c r="Z1033" s="1"/>
      <c r="AA1033" s="1"/>
      <c r="AB1033" s="1"/>
      <c r="AG1033" t="str">
        <f t="shared" si="178"/>
        <v>Williamstown</v>
      </c>
      <c r="AH1033" t="s">
        <v>3888</v>
      </c>
      <c r="AI1033">
        <v>1</v>
      </c>
      <c r="AJ1033" s="7">
        <v>12</v>
      </c>
      <c r="AL1033" s="7" t="s">
        <v>5014</v>
      </c>
      <c r="AM1033" t="s">
        <v>3989</v>
      </c>
      <c r="AN1033" t="s">
        <v>4402</v>
      </c>
      <c r="AO1033" t="s">
        <v>5</v>
      </c>
      <c r="AP1033" t="str">
        <f t="shared" si="185"/>
        <v>25003</v>
      </c>
      <c r="AQ1033" t="s">
        <v>2389</v>
      </c>
      <c r="AR1033" t="str">
        <f t="shared" si="188"/>
        <v>2579985</v>
      </c>
      <c r="AS1033" s="1">
        <v>20</v>
      </c>
      <c r="AT1033" s="1">
        <v>3</v>
      </c>
      <c r="AV1033">
        <v>46.91</v>
      </c>
      <c r="AW1033">
        <v>0.02</v>
      </c>
      <c r="AX1033">
        <v>46.89</v>
      </c>
    </row>
    <row r="1034" spans="1:50" hidden="1" outlineLevel="1">
      <c r="A1034" s="70" t="s">
        <v>2360</v>
      </c>
      <c r="B1034" s="11" t="s">
        <v>1442</v>
      </c>
      <c r="C1034" s="1">
        <f t="shared" si="179"/>
        <v>11265</v>
      </c>
      <c r="D1034" s="7">
        <f>IF(N1034&gt;0, RANK(N1034,(N1034:P1034,Q1034:AE1034)),0)</f>
        <v>1</v>
      </c>
      <c r="E1034" s="7">
        <f>IF(O1034&gt;0,RANK(O1034,(N1034:P1034,Q1034:AE1034)),0)</f>
        <v>2</v>
      </c>
      <c r="F1034" s="7">
        <f t="shared" si="180"/>
        <v>5</v>
      </c>
      <c r="G1034" s="1">
        <f t="shared" si="187"/>
        <v>524</v>
      </c>
      <c r="H1034" s="2">
        <f t="shared" si="186"/>
        <v>4.6515756768752775E-2</v>
      </c>
      <c r="I1034" s="8"/>
      <c r="J1034" s="2">
        <f t="shared" si="181"/>
        <v>0.51841988459831334</v>
      </c>
      <c r="K1034" s="2">
        <f t="shared" si="182"/>
        <v>0.47190412782956059</v>
      </c>
      <c r="L1034" s="2">
        <f t="shared" si="183"/>
        <v>1.5090989791389259E-3</v>
      </c>
      <c r="M1034" s="2">
        <f t="shared" si="184"/>
        <v>8.1668885929871392E-3</v>
      </c>
      <c r="N1034" s="1">
        <v>5840</v>
      </c>
      <c r="O1034" s="1">
        <v>5316</v>
      </c>
      <c r="P1034" s="1">
        <v>17</v>
      </c>
      <c r="Q1034" s="1">
        <v>57</v>
      </c>
      <c r="R1034" s="1"/>
      <c r="S1034" s="1">
        <v>26</v>
      </c>
      <c r="T1034" s="1"/>
      <c r="U1034" s="1"/>
      <c r="V1034" s="1"/>
      <c r="W1034" s="1">
        <v>9</v>
      </c>
      <c r="X1034" s="1"/>
      <c r="Y1034" s="1"/>
      <c r="Z1034" s="1"/>
      <c r="AA1034" s="1"/>
      <c r="AB1034" s="1"/>
      <c r="AG1034" t="str">
        <f t="shared" si="178"/>
        <v>Wilmington</v>
      </c>
      <c r="AH1034" t="s">
        <v>4409</v>
      </c>
      <c r="AI1034">
        <v>6</v>
      </c>
      <c r="AJ1034" s="7">
        <v>70</v>
      </c>
      <c r="AL1034" s="7" t="s">
        <v>5014</v>
      </c>
      <c r="AM1034" t="s">
        <v>4671</v>
      </c>
      <c r="AN1034" t="s">
        <v>31</v>
      </c>
      <c r="AO1034" t="s">
        <v>984</v>
      </c>
      <c r="AP1034" t="str">
        <f t="shared" si="185"/>
        <v>25017</v>
      </c>
      <c r="AQ1034" t="s">
        <v>2389</v>
      </c>
      <c r="AR1034" t="str">
        <f t="shared" si="188"/>
        <v>2580230</v>
      </c>
      <c r="AS1034" s="1">
        <v>21</v>
      </c>
      <c r="AT1034" s="1">
        <v>6</v>
      </c>
      <c r="AV1034">
        <v>17.21</v>
      </c>
      <c r="AW1034">
        <v>0.08</v>
      </c>
      <c r="AX1034">
        <v>17.13</v>
      </c>
    </row>
    <row r="1035" spans="1:50" hidden="1" outlineLevel="1">
      <c r="A1035" s="70" t="s">
        <v>2469</v>
      </c>
      <c r="B1035" s="11" t="s">
        <v>1442</v>
      </c>
      <c r="C1035" s="1">
        <f t="shared" si="179"/>
        <v>4003</v>
      </c>
      <c r="D1035" s="7">
        <f>IF(N1035&gt;0, RANK(N1035,(N1035:P1035,Q1035:AE1035)),0)</f>
        <v>1</v>
      </c>
      <c r="E1035" s="7">
        <f>IF(O1035&gt;0,RANK(O1035,(N1035:P1035,Q1035:AE1035)),0)</f>
        <v>2</v>
      </c>
      <c r="F1035" s="7">
        <f t="shared" si="180"/>
        <v>6</v>
      </c>
      <c r="G1035" s="1">
        <f t="shared" si="187"/>
        <v>311</v>
      </c>
      <c r="H1035" s="2">
        <f t="shared" si="186"/>
        <v>7.7691731201598807E-2</v>
      </c>
      <c r="I1035" s="8"/>
      <c r="J1035" s="2">
        <f t="shared" si="181"/>
        <v>0.53185111166625032</v>
      </c>
      <c r="K1035" s="2">
        <f t="shared" si="182"/>
        <v>0.45415938046465149</v>
      </c>
      <c r="L1035" s="2">
        <f t="shared" si="183"/>
        <v>1.4988758431176618E-3</v>
      </c>
      <c r="M1035" s="2">
        <f t="shared" si="184"/>
        <v>1.2490632025980532E-2</v>
      </c>
      <c r="N1035" s="1">
        <v>2129</v>
      </c>
      <c r="O1035" s="1">
        <v>1818</v>
      </c>
      <c r="P1035" s="1">
        <v>6</v>
      </c>
      <c r="Q1035" s="1">
        <v>24</v>
      </c>
      <c r="R1035" s="1"/>
      <c r="S1035" s="1">
        <v>11</v>
      </c>
      <c r="T1035" s="1"/>
      <c r="U1035" s="1"/>
      <c r="V1035" s="1"/>
      <c r="W1035" s="1">
        <v>15</v>
      </c>
      <c r="X1035" s="1"/>
      <c r="Y1035" s="1"/>
      <c r="Z1035" s="1"/>
      <c r="AA1035" s="1"/>
      <c r="AB1035" s="1"/>
      <c r="AG1035" t="str">
        <f t="shared" ref="AG1035:AG1098" si="189">A1035</f>
        <v>Winchendon</v>
      </c>
      <c r="AH1035" s="11" t="s">
        <v>3600</v>
      </c>
      <c r="AI1035" s="11">
        <v>1</v>
      </c>
      <c r="AJ1035" s="7">
        <v>29</v>
      </c>
      <c r="AL1035" s="7" t="s">
        <v>5014</v>
      </c>
      <c r="AM1035" t="s">
        <v>3950</v>
      </c>
      <c r="AN1035" t="s">
        <v>3977</v>
      </c>
      <c r="AO1035" t="s">
        <v>985</v>
      </c>
      <c r="AP1035" t="str">
        <f t="shared" si="185"/>
        <v>25027</v>
      </c>
      <c r="AQ1035" t="s">
        <v>2389</v>
      </c>
      <c r="AR1035" t="str">
        <f t="shared" si="188"/>
        <v>2580405</v>
      </c>
      <c r="AS1035" s="1">
        <v>10</v>
      </c>
      <c r="AT1035" s="1">
        <v>3</v>
      </c>
      <c r="AV1035">
        <v>44.06</v>
      </c>
      <c r="AW1035">
        <v>0.78</v>
      </c>
      <c r="AX1035">
        <v>43.28</v>
      </c>
    </row>
    <row r="1036" spans="1:50" hidden="1" outlineLevel="1">
      <c r="A1036" s="70" t="s">
        <v>5214</v>
      </c>
      <c r="B1036" s="11" t="s">
        <v>1442</v>
      </c>
      <c r="C1036" s="1">
        <f t="shared" si="179"/>
        <v>12100</v>
      </c>
      <c r="D1036" s="7">
        <f>IF(N1036&gt;0, RANK(N1036,(N1036:P1036,Q1036:AE1036)),0)</f>
        <v>1</v>
      </c>
      <c r="E1036" s="7">
        <f>IF(O1036&gt;0,RANK(O1036,(N1036:P1036,Q1036:AE1036)),0)</f>
        <v>2</v>
      </c>
      <c r="F1036" s="7">
        <f t="shared" si="180"/>
        <v>5</v>
      </c>
      <c r="G1036" s="1">
        <f t="shared" si="187"/>
        <v>2292</v>
      </c>
      <c r="H1036" s="2">
        <f t="shared" si="186"/>
        <v>0.18942148760330579</v>
      </c>
      <c r="I1036" s="8"/>
      <c r="J1036" s="2">
        <f t="shared" si="181"/>
        <v>0.58727272727272728</v>
      </c>
      <c r="K1036" s="2">
        <f t="shared" si="182"/>
        <v>0.39785123966942149</v>
      </c>
      <c r="L1036" s="2">
        <f t="shared" si="183"/>
        <v>2.8925619834710742E-3</v>
      </c>
      <c r="M1036" s="2">
        <f t="shared" si="184"/>
        <v>1.1983471074380161E-2</v>
      </c>
      <c r="N1036" s="1">
        <v>7106</v>
      </c>
      <c r="O1036" s="1">
        <v>4814</v>
      </c>
      <c r="P1036" s="1">
        <v>35</v>
      </c>
      <c r="Q1036" s="1">
        <v>85</v>
      </c>
      <c r="R1036" s="1"/>
      <c r="S1036" s="1">
        <v>38</v>
      </c>
      <c r="T1036" s="1"/>
      <c r="U1036" s="1"/>
      <c r="V1036" s="1"/>
      <c r="W1036" s="1">
        <v>22</v>
      </c>
      <c r="X1036" s="1"/>
      <c r="Y1036" s="1"/>
      <c r="Z1036" s="1"/>
      <c r="AA1036" s="1"/>
      <c r="AB1036" s="1"/>
      <c r="AG1036" t="str">
        <f t="shared" si="189"/>
        <v>Winchester</v>
      </c>
      <c r="AH1036" t="s">
        <v>4409</v>
      </c>
      <c r="AI1036">
        <v>7</v>
      </c>
      <c r="AJ1036" s="7">
        <v>125</v>
      </c>
      <c r="AL1036" s="7" t="s">
        <v>5014</v>
      </c>
      <c r="AM1036" t="s">
        <v>4671</v>
      </c>
      <c r="AN1036" t="s">
        <v>4510</v>
      </c>
      <c r="AO1036" t="s">
        <v>785</v>
      </c>
      <c r="AP1036" t="str">
        <f t="shared" si="185"/>
        <v>25017</v>
      </c>
      <c r="AQ1036" t="s">
        <v>2389</v>
      </c>
      <c r="AR1036" t="str">
        <f t="shared" si="188"/>
        <v>2580510</v>
      </c>
      <c r="AS1036" s="1">
        <v>61</v>
      </c>
      <c r="AT1036" s="1">
        <v>8</v>
      </c>
      <c r="AV1036">
        <v>6.29</v>
      </c>
      <c r="AW1036">
        <v>0.25</v>
      </c>
      <c r="AX1036">
        <v>6.04</v>
      </c>
    </row>
    <row r="1037" spans="1:50" hidden="1" outlineLevel="1">
      <c r="A1037" s="70" t="s">
        <v>1186</v>
      </c>
      <c r="B1037" s="11" t="s">
        <v>1442</v>
      </c>
      <c r="C1037" s="1">
        <f t="shared" si="179"/>
        <v>528</v>
      </c>
      <c r="D1037" s="7">
        <f>IF(N1037&gt;0, RANK(N1037,(N1037:P1037,Q1037:AE1037)),0)</f>
        <v>1</v>
      </c>
      <c r="E1037" s="7">
        <f>IF(O1037&gt;0,RANK(O1037,(N1037:P1037,Q1037:AE1037)),0)</f>
        <v>2</v>
      </c>
      <c r="F1037" s="7">
        <f t="shared" si="180"/>
        <v>0</v>
      </c>
      <c r="G1037" s="1">
        <f t="shared" si="187"/>
        <v>193</v>
      </c>
      <c r="H1037" s="2">
        <f t="shared" si="186"/>
        <v>0.36553030303030304</v>
      </c>
      <c r="I1037" s="8"/>
      <c r="J1037" s="2">
        <f t="shared" si="181"/>
        <v>0.67803030303030298</v>
      </c>
      <c r="K1037" s="2">
        <f t="shared" si="182"/>
        <v>0.3125</v>
      </c>
      <c r="L1037" s="2">
        <f t="shared" si="183"/>
        <v>0</v>
      </c>
      <c r="M1037" s="2">
        <f t="shared" si="184"/>
        <v>9.4696969696970168E-3</v>
      </c>
      <c r="N1037" s="1">
        <v>358</v>
      </c>
      <c r="O1037" s="1">
        <v>165</v>
      </c>
      <c r="P1037" s="1">
        <v>0</v>
      </c>
      <c r="Q1037" s="1">
        <v>3</v>
      </c>
      <c r="R1037" s="1"/>
      <c r="S1037" s="1">
        <v>1</v>
      </c>
      <c r="T1037" s="1"/>
      <c r="U1037" s="1"/>
      <c r="V1037" s="1"/>
      <c r="W1037" s="1">
        <v>1</v>
      </c>
      <c r="X1037" s="1"/>
      <c r="Y1037" s="1"/>
      <c r="Z1037" s="1"/>
      <c r="AA1037" s="1"/>
      <c r="AB1037" s="1"/>
      <c r="AG1037" t="str">
        <f t="shared" si="189"/>
        <v>Windsor</v>
      </c>
      <c r="AH1037" t="s">
        <v>3888</v>
      </c>
      <c r="AI1037">
        <v>1</v>
      </c>
      <c r="AJ1037" s="7">
        <v>90</v>
      </c>
      <c r="AL1037" s="7" t="s">
        <v>5014</v>
      </c>
      <c r="AM1037" t="s">
        <v>3989</v>
      </c>
      <c r="AN1037" t="s">
        <v>296</v>
      </c>
      <c r="AO1037" t="s">
        <v>786</v>
      </c>
      <c r="AP1037" t="str">
        <f t="shared" si="185"/>
        <v>25003</v>
      </c>
      <c r="AQ1037" t="s">
        <v>2389</v>
      </c>
      <c r="AR1037" t="str">
        <f t="shared" si="188"/>
        <v>2580685</v>
      </c>
      <c r="AS1037" s="1">
        <v>2</v>
      </c>
      <c r="AT1037" s="1">
        <v>1</v>
      </c>
      <c r="AV1037">
        <v>35.119999999999997</v>
      </c>
      <c r="AW1037">
        <v>0.14000000000000001</v>
      </c>
      <c r="AX1037">
        <v>34.99</v>
      </c>
    </row>
    <row r="1038" spans="1:50" hidden="1" outlineLevel="1">
      <c r="A1038" s="70" t="s">
        <v>1443</v>
      </c>
      <c r="B1038" s="11" t="s">
        <v>1442</v>
      </c>
      <c r="C1038" s="1">
        <f t="shared" si="179"/>
        <v>8895</v>
      </c>
      <c r="D1038" s="7">
        <f>IF(N1038&gt;0, RANK(N1038,(N1038:P1038,Q1038:AE1038)),0)</f>
        <v>1</v>
      </c>
      <c r="E1038" s="7">
        <f>IF(O1038&gt;0,RANK(O1038,(N1038:P1038,Q1038:AE1038)),0)</f>
        <v>2</v>
      </c>
      <c r="F1038" s="7">
        <f t="shared" si="180"/>
        <v>5</v>
      </c>
      <c r="G1038" s="1">
        <f t="shared" si="187"/>
        <v>2363</v>
      </c>
      <c r="H1038" s="2">
        <f t="shared" si="186"/>
        <v>0.26565486228218099</v>
      </c>
      <c r="I1038" s="8"/>
      <c r="J1038" s="2">
        <f t="shared" si="181"/>
        <v>0.62731871838111297</v>
      </c>
      <c r="K1038" s="2">
        <f t="shared" si="182"/>
        <v>0.36166385609893198</v>
      </c>
      <c r="L1038" s="2">
        <f t="shared" si="183"/>
        <v>1.5739179314221473E-3</v>
      </c>
      <c r="M1038" s="2">
        <f t="shared" si="184"/>
        <v>9.4435075885329015E-3</v>
      </c>
      <c r="N1038" s="1">
        <v>5580</v>
      </c>
      <c r="O1038" s="1">
        <v>3217</v>
      </c>
      <c r="P1038" s="1">
        <v>14</v>
      </c>
      <c r="Q1038" s="1">
        <v>47</v>
      </c>
      <c r="R1038" s="1"/>
      <c r="S1038" s="1">
        <v>24</v>
      </c>
      <c r="T1038" s="1"/>
      <c r="U1038" s="1"/>
      <c r="V1038" s="1"/>
      <c r="W1038" s="1">
        <v>13</v>
      </c>
      <c r="X1038" s="1"/>
      <c r="Y1038" s="1"/>
      <c r="Z1038" s="1"/>
      <c r="AA1038" s="1"/>
      <c r="AB1038" s="1"/>
      <c r="AG1038" t="str">
        <f t="shared" si="189"/>
        <v>Winthrop</v>
      </c>
      <c r="AH1038" t="s">
        <v>3226</v>
      </c>
      <c r="AI1038">
        <v>7</v>
      </c>
      <c r="AJ1038" s="7">
        <v>164</v>
      </c>
      <c r="AL1038" s="7" t="s">
        <v>5014</v>
      </c>
      <c r="AM1038" t="s">
        <v>3949</v>
      </c>
      <c r="AN1038" t="s">
        <v>3441</v>
      </c>
      <c r="AO1038" t="s">
        <v>787</v>
      </c>
      <c r="AP1038" t="str">
        <f t="shared" si="185"/>
        <v>25025</v>
      </c>
      <c r="AQ1038" t="s">
        <v>2389</v>
      </c>
      <c r="AR1038" t="str">
        <f t="shared" si="188"/>
        <v>2580930</v>
      </c>
      <c r="AS1038" s="1">
        <v>49</v>
      </c>
      <c r="AT1038" s="1">
        <v>6</v>
      </c>
      <c r="AV1038">
        <v>8.3000000000000007</v>
      </c>
      <c r="AW1038">
        <v>6.31</v>
      </c>
      <c r="AX1038">
        <v>1.99</v>
      </c>
    </row>
    <row r="1039" spans="1:50" hidden="1" outlineLevel="1">
      <c r="A1039" s="70" t="s">
        <v>3921</v>
      </c>
      <c r="B1039" s="11" t="s">
        <v>1442</v>
      </c>
      <c r="C1039" s="1">
        <f t="shared" si="179"/>
        <v>18233</v>
      </c>
      <c r="D1039" s="7">
        <f>IF(N1039&gt;0, RANK(N1039,(N1039:P1039,Q1039:AE1039)),0)</f>
        <v>1</v>
      </c>
      <c r="E1039" s="7">
        <f>IF(O1039&gt;0,RANK(O1039,(N1039:P1039,Q1039:AE1039)),0)</f>
        <v>2</v>
      </c>
      <c r="F1039" s="7">
        <f t="shared" si="180"/>
        <v>5</v>
      </c>
      <c r="G1039" s="1">
        <f t="shared" si="187"/>
        <v>2579</v>
      </c>
      <c r="H1039" s="2">
        <f t="shared" si="186"/>
        <v>0.14144682718148413</v>
      </c>
      <c r="I1039" s="8"/>
      <c r="J1039" s="2">
        <f t="shared" si="181"/>
        <v>0.56611638238359019</v>
      </c>
      <c r="K1039" s="2">
        <f t="shared" si="182"/>
        <v>0.42466955520210609</v>
      </c>
      <c r="L1039" s="2">
        <f t="shared" si="183"/>
        <v>1.5356770690506225E-3</v>
      </c>
      <c r="M1039" s="2">
        <f t="shared" si="184"/>
        <v>7.6783853452531033E-3</v>
      </c>
      <c r="N1039" s="1">
        <v>10322</v>
      </c>
      <c r="O1039" s="1">
        <v>7743</v>
      </c>
      <c r="P1039" s="1">
        <v>28</v>
      </c>
      <c r="Q1039" s="1">
        <v>90</v>
      </c>
      <c r="R1039" s="1"/>
      <c r="S1039" s="1">
        <v>42</v>
      </c>
      <c r="T1039" s="1"/>
      <c r="U1039" s="1"/>
      <c r="V1039" s="1"/>
      <c r="W1039" s="1">
        <v>8</v>
      </c>
      <c r="X1039" s="1"/>
      <c r="Y1039" s="1"/>
      <c r="Z1039" s="1"/>
      <c r="AA1039" s="1"/>
      <c r="AB1039" s="1"/>
      <c r="AG1039" t="str">
        <f t="shared" si="189"/>
        <v>Woburn</v>
      </c>
      <c r="AH1039" t="s">
        <v>4409</v>
      </c>
      <c r="AI1039">
        <v>7</v>
      </c>
      <c r="AJ1039" s="7">
        <v>102</v>
      </c>
      <c r="AL1039" s="7" t="s">
        <v>5014</v>
      </c>
      <c r="AM1039" t="s">
        <v>4671</v>
      </c>
      <c r="AN1039" t="s">
        <v>4435</v>
      </c>
      <c r="AO1039" t="s">
        <v>788</v>
      </c>
      <c r="AP1039" t="str">
        <f t="shared" si="185"/>
        <v>25017</v>
      </c>
      <c r="AQ1039" t="s">
        <v>4593</v>
      </c>
      <c r="AR1039" t="str">
        <f t="shared" si="188"/>
        <v>2581035</v>
      </c>
      <c r="AS1039" s="1">
        <v>80</v>
      </c>
      <c r="AT1039" s="1">
        <v>14</v>
      </c>
      <c r="AV1039">
        <v>12.89</v>
      </c>
      <c r="AW1039">
        <v>0.22</v>
      </c>
      <c r="AX1039">
        <v>12.67</v>
      </c>
    </row>
    <row r="1040" spans="1:50" hidden="1" outlineLevel="1">
      <c r="A1040" s="70" t="s">
        <v>3600</v>
      </c>
      <c r="B1040" s="11" t="s">
        <v>1442</v>
      </c>
      <c r="C1040" s="1">
        <f t="shared" si="179"/>
        <v>56656</v>
      </c>
      <c r="D1040" s="7">
        <f>IF(N1040&gt;0, RANK(N1040,(N1040:P1040,Q1040:AE1040)),0)</f>
        <v>1</v>
      </c>
      <c r="E1040" s="7">
        <f>IF(O1040&gt;0,RANK(O1040,(N1040:P1040,Q1040:AE1040)),0)</f>
        <v>2</v>
      </c>
      <c r="F1040" s="7">
        <f t="shared" si="180"/>
        <v>0</v>
      </c>
      <c r="G1040" s="1">
        <f t="shared" si="187"/>
        <v>20616</v>
      </c>
      <c r="H1040" s="2">
        <f t="shared" si="186"/>
        <v>0.36388025981361199</v>
      </c>
      <c r="I1040" s="8"/>
      <c r="J1040" s="2">
        <f t="shared" si="181"/>
        <v>0.67537418808246263</v>
      </c>
      <c r="K1040" s="2">
        <f t="shared" si="182"/>
        <v>0.31149392826885058</v>
      </c>
      <c r="L1040" s="2">
        <f t="shared" si="183"/>
        <v>0</v>
      </c>
      <c r="M1040" s="2">
        <f t="shared" si="184"/>
        <v>1.3131883648686782E-2</v>
      </c>
      <c r="N1040" s="1">
        <v>38264</v>
      </c>
      <c r="O1040" s="1">
        <v>17648</v>
      </c>
      <c r="P1040" s="1">
        <v>0</v>
      </c>
      <c r="Q1040" s="1">
        <v>293</v>
      </c>
      <c r="R1040" s="1"/>
      <c r="S1040" s="1">
        <v>220</v>
      </c>
      <c r="T1040" s="1"/>
      <c r="U1040" s="1"/>
      <c r="V1040" s="1"/>
      <c r="W1040" s="1">
        <v>231</v>
      </c>
      <c r="X1040" s="1"/>
      <c r="Y1040" s="1"/>
      <c r="Z1040" s="1"/>
      <c r="AA1040" s="1"/>
      <c r="AB1040" s="1"/>
      <c r="AG1040" t="str">
        <f t="shared" si="189"/>
        <v>Worcester</v>
      </c>
      <c r="AH1040" s="11" t="s">
        <v>3600</v>
      </c>
      <c r="AI1040" s="11">
        <v>3</v>
      </c>
      <c r="AJ1040" s="7">
        <v>184</v>
      </c>
      <c r="AL1040" s="7" t="s">
        <v>5014</v>
      </c>
      <c r="AM1040" t="s">
        <v>3950</v>
      </c>
      <c r="AN1040" t="s">
        <v>789</v>
      </c>
      <c r="AO1040" t="s">
        <v>790</v>
      </c>
      <c r="AP1040" t="str">
        <f t="shared" si="185"/>
        <v>25027</v>
      </c>
      <c r="AQ1040" t="s">
        <v>4593</v>
      </c>
      <c r="AR1040" t="str">
        <f t="shared" si="188"/>
        <v>2582000</v>
      </c>
      <c r="AS1040" s="1">
        <v>295</v>
      </c>
      <c r="AT1040" s="1">
        <v>50</v>
      </c>
      <c r="AV1040">
        <v>38.56</v>
      </c>
      <c r="AW1040">
        <v>1</v>
      </c>
      <c r="AX1040">
        <v>37.56</v>
      </c>
    </row>
    <row r="1041" spans="1:50" hidden="1" outlineLevel="1">
      <c r="A1041" s="70" t="s">
        <v>3248</v>
      </c>
      <c r="B1041" s="11" t="s">
        <v>1442</v>
      </c>
      <c r="C1041" s="1">
        <f t="shared" si="179"/>
        <v>783</v>
      </c>
      <c r="D1041" s="7">
        <f>IF(N1041&gt;0, RANK(N1041,(N1041:P1041,Q1041:AE1041)),0)</f>
        <v>1</v>
      </c>
      <c r="E1041" s="7">
        <f>IF(O1041&gt;0,RANK(O1041,(N1041:P1041,Q1041:AE1041)),0)</f>
        <v>2</v>
      </c>
      <c r="F1041" s="7">
        <f t="shared" si="180"/>
        <v>5</v>
      </c>
      <c r="G1041" s="1">
        <f t="shared" si="187"/>
        <v>232</v>
      </c>
      <c r="H1041" s="2">
        <f t="shared" si="186"/>
        <v>0.29629629629629628</v>
      </c>
      <c r="I1041" s="8"/>
      <c r="J1041" s="2">
        <f t="shared" si="181"/>
        <v>0.63856960408684549</v>
      </c>
      <c r="K1041" s="2">
        <f t="shared" si="182"/>
        <v>0.34227330779054915</v>
      </c>
      <c r="L1041" s="2">
        <f t="shared" si="183"/>
        <v>3.8314176245210726E-3</v>
      </c>
      <c r="M1041" s="2">
        <f t="shared" si="184"/>
        <v>1.5325670498084287E-2</v>
      </c>
      <c r="N1041" s="1">
        <v>500</v>
      </c>
      <c r="O1041" s="1">
        <v>268</v>
      </c>
      <c r="P1041" s="1">
        <v>3</v>
      </c>
      <c r="Q1041" s="1">
        <v>4</v>
      </c>
      <c r="R1041" s="1"/>
      <c r="S1041" s="1">
        <v>5</v>
      </c>
      <c r="T1041" s="1"/>
      <c r="U1041" s="1"/>
      <c r="V1041" s="1"/>
      <c r="W1041" s="1">
        <v>3</v>
      </c>
      <c r="X1041" s="1"/>
      <c r="Y1041" s="1"/>
      <c r="Z1041" s="1"/>
      <c r="AA1041" s="1"/>
      <c r="AB1041" s="1"/>
      <c r="AG1041" t="str">
        <f t="shared" si="189"/>
        <v>Worthington</v>
      </c>
      <c r="AH1041" t="s">
        <v>1569</v>
      </c>
      <c r="AI1041">
        <v>1</v>
      </c>
      <c r="AJ1041" s="7">
        <v>134</v>
      </c>
      <c r="AL1041" s="7" t="s">
        <v>5014</v>
      </c>
      <c r="AM1041" t="s">
        <v>4670</v>
      </c>
      <c r="AN1041" t="s">
        <v>4266</v>
      </c>
      <c r="AO1041" t="s">
        <v>1785</v>
      </c>
      <c r="AP1041" t="str">
        <f t="shared" si="185"/>
        <v>25015</v>
      </c>
      <c r="AQ1041" t="s">
        <v>2389</v>
      </c>
      <c r="AR1041" t="str">
        <f t="shared" si="188"/>
        <v>2582175</v>
      </c>
      <c r="AS1041" s="1">
        <v>4</v>
      </c>
      <c r="AT1041" s="1">
        <v>1</v>
      </c>
      <c r="AV1041">
        <v>32.1</v>
      </c>
      <c r="AW1041">
        <v>0.04</v>
      </c>
      <c r="AX1041">
        <v>32.06</v>
      </c>
    </row>
    <row r="1042" spans="1:50" hidden="1" outlineLevel="1">
      <c r="A1042" s="70" t="s">
        <v>2810</v>
      </c>
      <c r="B1042" s="11" t="s">
        <v>1442</v>
      </c>
      <c r="C1042" s="1">
        <f t="shared" si="179"/>
        <v>5686</v>
      </c>
      <c r="D1042" s="7">
        <f>IF(N1042&gt;0, RANK(N1042,(N1042:P1042,Q1042:AE1042)),0)</f>
        <v>2</v>
      </c>
      <c r="E1042" s="7">
        <f>IF(O1042&gt;0,RANK(O1042,(N1042:P1042,Q1042:AE1042)),0)</f>
        <v>1</v>
      </c>
      <c r="F1042" s="7">
        <f t="shared" si="180"/>
        <v>5</v>
      </c>
      <c r="G1042" s="1">
        <f t="shared" si="187"/>
        <v>116</v>
      </c>
      <c r="H1042" s="2">
        <f t="shared" si="186"/>
        <v>2.0400984875131901E-2</v>
      </c>
      <c r="I1042" s="8"/>
      <c r="J1042" s="2">
        <f t="shared" si="181"/>
        <v>0.48188533239535702</v>
      </c>
      <c r="K1042" s="2">
        <f t="shared" si="182"/>
        <v>0.50228631727048889</v>
      </c>
      <c r="L1042" s="2">
        <f t="shared" si="183"/>
        <v>2.6380583890256771E-3</v>
      </c>
      <c r="M1042" s="2">
        <f t="shared" si="184"/>
        <v>1.3190291945128408E-2</v>
      </c>
      <c r="N1042" s="1">
        <v>2740</v>
      </c>
      <c r="O1042" s="1">
        <v>2856</v>
      </c>
      <c r="P1042" s="1">
        <v>15</v>
      </c>
      <c r="Q1042" s="1">
        <v>47</v>
      </c>
      <c r="R1042" s="1"/>
      <c r="S1042" s="1">
        <v>11</v>
      </c>
      <c r="T1042" s="1"/>
      <c r="U1042" s="1"/>
      <c r="V1042" s="1"/>
      <c r="W1042" s="1">
        <v>17</v>
      </c>
      <c r="X1042" s="1"/>
      <c r="Y1042" s="1"/>
      <c r="Z1042" s="1"/>
      <c r="AA1042" s="1"/>
      <c r="AB1042" s="1"/>
      <c r="AG1042" t="str">
        <f t="shared" si="189"/>
        <v>Wrentham</v>
      </c>
      <c r="AH1042" t="s">
        <v>2481</v>
      </c>
      <c r="AI1042">
        <v>3</v>
      </c>
      <c r="AJ1042" s="7">
        <v>291</v>
      </c>
      <c r="AL1042" s="7" t="s">
        <v>5014</v>
      </c>
      <c r="AM1042" t="s">
        <v>4350</v>
      </c>
      <c r="AN1042" t="s">
        <v>1355</v>
      </c>
      <c r="AO1042" t="s">
        <v>1786</v>
      </c>
      <c r="AP1042" t="str">
        <f t="shared" si="185"/>
        <v>25021</v>
      </c>
      <c r="AQ1042" t="s">
        <v>2389</v>
      </c>
      <c r="AR1042" t="str">
        <f t="shared" si="188"/>
        <v>2582315</v>
      </c>
      <c r="AS1042" s="1">
        <v>14</v>
      </c>
      <c r="AT1042" s="1">
        <v>3</v>
      </c>
      <c r="AV1042">
        <v>22.92</v>
      </c>
      <c r="AW1042">
        <v>0.72</v>
      </c>
      <c r="AX1042">
        <v>22.2</v>
      </c>
    </row>
    <row r="1043" spans="1:50" hidden="1" outlineLevel="1">
      <c r="A1043" s="70" t="s">
        <v>2525</v>
      </c>
      <c r="B1043" s="11" t="s">
        <v>1442</v>
      </c>
      <c r="C1043" s="1">
        <f t="shared" si="179"/>
        <v>14319</v>
      </c>
      <c r="D1043" s="7">
        <f>IF(N1043&gt;0, RANK(N1043,(N1043:P1043,Q1043:AE1043)),0)</f>
        <v>1</v>
      </c>
      <c r="E1043" s="7">
        <f>IF(O1043&gt;0,RANK(O1043,(N1043:P1043,Q1043:AE1043)),0)</f>
        <v>2</v>
      </c>
      <c r="F1043" s="7">
        <f t="shared" si="180"/>
        <v>5</v>
      </c>
      <c r="G1043" s="1">
        <f t="shared" si="187"/>
        <v>1123</v>
      </c>
      <c r="H1043" s="2">
        <f t="shared" si="186"/>
        <v>7.8427264473776098E-2</v>
      </c>
      <c r="I1043" s="8"/>
      <c r="J1043" s="2">
        <f t="shared" si="181"/>
        <v>0.53439485997625535</v>
      </c>
      <c r="K1043" s="2">
        <f t="shared" si="182"/>
        <v>0.45596759550247923</v>
      </c>
      <c r="L1043" s="2">
        <f t="shared" si="183"/>
        <v>1.8157692576297227E-3</v>
      </c>
      <c r="M1043" s="2">
        <f t="shared" si="184"/>
        <v>7.8217752636356944E-3</v>
      </c>
      <c r="N1043" s="1">
        <v>7652</v>
      </c>
      <c r="O1043" s="1">
        <v>6529</v>
      </c>
      <c r="P1043" s="1">
        <v>26</v>
      </c>
      <c r="Q1043" s="1">
        <v>54</v>
      </c>
      <c r="R1043" s="1"/>
      <c r="S1043" s="1">
        <v>41</v>
      </c>
      <c r="T1043" s="1"/>
      <c r="U1043" s="1"/>
      <c r="V1043" s="1"/>
      <c r="W1043" s="1">
        <v>17</v>
      </c>
      <c r="X1043" s="1"/>
      <c r="Y1043" s="1"/>
      <c r="Z1043" s="1"/>
      <c r="AA1043" s="1"/>
      <c r="AB1043" s="1"/>
      <c r="AG1043" t="str">
        <f t="shared" si="189"/>
        <v>Yarmouth</v>
      </c>
      <c r="AH1043" t="s">
        <v>2918</v>
      </c>
      <c r="AI1043">
        <v>10</v>
      </c>
      <c r="AJ1043" s="7">
        <v>337</v>
      </c>
      <c r="AL1043" s="7" t="s">
        <v>5014</v>
      </c>
      <c r="AM1043" t="s">
        <v>3988</v>
      </c>
      <c r="AN1043" t="s">
        <v>5171</v>
      </c>
      <c r="AO1043" t="s">
        <v>791</v>
      </c>
      <c r="AP1043" t="str">
        <f t="shared" si="185"/>
        <v>25001</v>
      </c>
      <c r="AQ1043" t="s">
        <v>2389</v>
      </c>
      <c r="AR1043" t="str">
        <f t="shared" si="188"/>
        <v>2582525</v>
      </c>
      <c r="AS1043" s="1">
        <v>104</v>
      </c>
      <c r="AT1043" s="1">
        <v>7</v>
      </c>
      <c r="AV1043">
        <v>28.22</v>
      </c>
      <c r="AW1043">
        <v>3.97</v>
      </c>
      <c r="AX1043">
        <v>24.25</v>
      </c>
    </row>
    <row r="1044" spans="1:50" collapsed="1">
      <c r="A1044" s="11" t="s">
        <v>1441</v>
      </c>
      <c r="B1044" s="11" t="s">
        <v>3839</v>
      </c>
      <c r="C1044" s="1">
        <f t="shared" si="179"/>
        <v>2912388</v>
      </c>
      <c r="D1044" s="7">
        <f>IF(N1044&gt;0, RANK(N1044,(N1044:P1044,Q1044:AE1044)),0)</f>
        <v>1</v>
      </c>
      <c r="E1044" s="7">
        <f>IF(O1044&gt;0,RANK(O1044,(N1044:P1044,Q1044:AE1044)),0)</f>
        <v>2</v>
      </c>
      <c r="F1044" s="7">
        <f t="shared" si="180"/>
        <v>6</v>
      </c>
      <c r="G1044" s="1">
        <f t="shared" si="187"/>
        <v>732691</v>
      </c>
      <c r="H1044" s="2">
        <f t="shared" si="186"/>
        <v>0.25157739971459847</v>
      </c>
      <c r="I1044" s="8"/>
      <c r="J1044" s="2">
        <f t="shared" si="181"/>
        <v>0.61935428933232795</v>
      </c>
      <c r="K1044" s="2">
        <f t="shared" si="182"/>
        <v>0.36777688961772953</v>
      </c>
      <c r="L1044" s="2">
        <f t="shared" si="183"/>
        <v>1.6501922134001376E-3</v>
      </c>
      <c r="M1044" s="2">
        <f t="shared" si="184"/>
        <v>1.1218628836542387E-2</v>
      </c>
      <c r="N1044" s="1">
        <f>SUM(N693:N1043)</f>
        <v>1803800</v>
      </c>
      <c r="O1044" s="1">
        <f>SUM(O693:O1043)</f>
        <v>1071109</v>
      </c>
      <c r="P1044" s="1">
        <f>SUM(P693:P1043)</f>
        <v>4806</v>
      </c>
      <c r="Q1044" s="1">
        <f>SUM(Q693:Q1043)</f>
        <v>15022</v>
      </c>
      <c r="R1044" s="1"/>
      <c r="S1044" s="1">
        <f>SUM(S693:S1043)</f>
        <v>10623</v>
      </c>
      <c r="T1044" s="1"/>
      <c r="U1044" s="1"/>
      <c r="V1044" s="1"/>
      <c r="W1044" s="1">
        <f>SUM(W693:W1043)</f>
        <v>7028</v>
      </c>
      <c r="X1044" s="1"/>
      <c r="Y1044" s="1"/>
      <c r="Z1044" s="1"/>
      <c r="AA1044" s="1"/>
      <c r="AB1044" s="1"/>
      <c r="AG1044" t="str">
        <f t="shared" si="189"/>
        <v>Massachusetts</v>
      </c>
      <c r="AL1044" s="7" t="s">
        <v>5014</v>
      </c>
      <c r="AP1044" t="str">
        <f t="shared" si="185"/>
        <v>25</v>
      </c>
      <c r="AQ1044" t="s">
        <v>2301</v>
      </c>
      <c r="AR1044" t="str">
        <f t="shared" si="188"/>
        <v>25</v>
      </c>
      <c r="AS1044" s="1">
        <f>SUM(AS693:AS1043)</f>
        <v>15067</v>
      </c>
      <c r="AT1044" s="1">
        <f>SUM(AT693:AT1043)</f>
        <v>2165</v>
      </c>
      <c r="AV1044">
        <v>10554.57</v>
      </c>
      <c r="AW1044">
        <v>2714.55</v>
      </c>
      <c r="AX1044">
        <v>7840.02</v>
      </c>
    </row>
    <row r="1045" spans="1:50">
      <c r="A1045" s="11"/>
      <c r="B1045" s="11"/>
      <c r="C1045" s="1"/>
      <c r="D1045" s="7"/>
      <c r="E1045" s="7"/>
      <c r="F1045" s="7"/>
      <c r="G1045" s="1"/>
      <c r="I1045" s="8"/>
      <c r="J1045" s="2"/>
      <c r="K1045" s="2"/>
      <c r="L1045" s="2"/>
      <c r="M1045" s="2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</row>
    <row r="1046" spans="1:50" hidden="1" outlineLevel="1">
      <c r="A1046" t="s">
        <v>2208</v>
      </c>
      <c r="B1046" s="11" t="s">
        <v>1982</v>
      </c>
      <c r="C1046" s="1">
        <f t="shared" ref="C1046:C1109" si="190">SUM(N1046:AE1046)</f>
        <v>525</v>
      </c>
      <c r="D1046" s="7">
        <f>IF(N1046&gt;0, RANK(N1046,(N1046:P1046,Q1046:AE1046)),0)</f>
        <v>1</v>
      </c>
      <c r="E1046" s="7">
        <f>IF(O1046&gt;0,RANK(O1046,(N1046:P1046,Q1046:AE1046)),0)</f>
        <v>2</v>
      </c>
      <c r="F1046" s="7">
        <f t="shared" ref="F1046:F1109" si="191">IF(P1046&gt;0,RANK(P1046,(N1046:AE1046)),0)</f>
        <v>3</v>
      </c>
      <c r="G1046" s="1">
        <f t="shared" si="187"/>
        <v>76</v>
      </c>
      <c r="H1046" s="2">
        <f t="shared" si="186"/>
        <v>0.14476190476190476</v>
      </c>
      <c r="I1046" s="8"/>
      <c r="J1046" s="2">
        <f t="shared" ref="J1046:J1109" si="192">IF(C1046=0,"-",N1046/C1046)</f>
        <v>0.56571428571428573</v>
      </c>
      <c r="K1046" s="2">
        <f t="shared" ref="K1046:K1109" si="193">IF(C1046=0,"-",O1046/C1046)</f>
        <v>0.42095238095238097</v>
      </c>
      <c r="L1046" s="2">
        <f t="shared" ref="L1046:L1109" si="194">IF(C1046=0,"-",P1046/C1046)</f>
        <v>5.7142857142857143E-3</v>
      </c>
      <c r="M1046" s="2">
        <f t="shared" ref="M1046:M1109" si="195">IF(C1046=0,"-",(1-J1046-K1046-L1046))</f>
        <v>7.6190476190475939E-3</v>
      </c>
      <c r="N1046" s="1">
        <v>297</v>
      </c>
      <c r="O1046" s="1">
        <v>221</v>
      </c>
      <c r="P1046" s="1">
        <v>3</v>
      </c>
      <c r="Q1046">
        <v>0</v>
      </c>
      <c r="R1046">
        <v>1</v>
      </c>
      <c r="U1046" s="1"/>
      <c r="V1046" s="1"/>
      <c r="W1046" s="1">
        <v>3</v>
      </c>
      <c r="X1046" s="1"/>
      <c r="Y1046" s="1"/>
      <c r="Z1046" s="1"/>
      <c r="AA1046" s="1"/>
      <c r="AB1046" s="1"/>
      <c r="AG1046" t="str">
        <f t="shared" si="189"/>
        <v>Acworth</v>
      </c>
      <c r="AH1046" t="s">
        <v>4217</v>
      </c>
      <c r="AI1046">
        <v>2</v>
      </c>
      <c r="AJ1046" s="7">
        <v>154</v>
      </c>
      <c r="AL1046" s="7" t="s">
        <v>3943</v>
      </c>
      <c r="AM1046" t="s">
        <v>4672</v>
      </c>
      <c r="AN1046" t="s">
        <v>3632</v>
      </c>
      <c r="AO1046" t="s">
        <v>5268</v>
      </c>
      <c r="AP1046" t="str">
        <f t="shared" ref="AP1046:AP1109" si="196">AL1046&amp;AM1046</f>
        <v>33019</v>
      </c>
      <c r="AQ1046" t="s">
        <v>2389</v>
      </c>
      <c r="AR1046" t="str">
        <f t="shared" si="188"/>
        <v>3300260</v>
      </c>
      <c r="AV1046">
        <v>39.130000000000003</v>
      </c>
      <c r="AW1046">
        <v>0.24</v>
      </c>
      <c r="AX1046">
        <v>38.89</v>
      </c>
    </row>
    <row r="1047" spans="1:50" hidden="1" outlineLevel="1">
      <c r="A1047" t="s">
        <v>4880</v>
      </c>
      <c r="B1047" s="11" t="s">
        <v>1982</v>
      </c>
      <c r="C1047" s="1">
        <f t="shared" si="190"/>
        <v>396</v>
      </c>
      <c r="D1047" s="7">
        <f>IF(N1047&gt;0, RANK(N1047,(N1047:P1047,Q1047:AE1047)),0)</f>
        <v>1</v>
      </c>
      <c r="E1047" s="7">
        <f>IF(O1047&gt;0,RANK(O1047,(N1047:P1047,Q1047:AE1047)),0)</f>
        <v>2</v>
      </c>
      <c r="F1047" s="7">
        <f t="shared" si="191"/>
        <v>3</v>
      </c>
      <c r="G1047" s="1">
        <f t="shared" si="187"/>
        <v>48</v>
      </c>
      <c r="H1047" s="2">
        <f t="shared" si="186"/>
        <v>0.12121212121212122</v>
      </c>
      <c r="I1047" s="8"/>
      <c r="J1047" s="2">
        <f t="shared" si="192"/>
        <v>0.55555555555555558</v>
      </c>
      <c r="K1047" s="2">
        <f t="shared" si="193"/>
        <v>0.43434343434343436</v>
      </c>
      <c r="L1047" s="2">
        <f t="shared" si="194"/>
        <v>1.0101010101010102E-2</v>
      </c>
      <c r="M1047" s="2">
        <f t="shared" si="195"/>
        <v>-4.6837533851373792E-17</v>
      </c>
      <c r="N1047" s="1">
        <v>220</v>
      </c>
      <c r="O1047" s="1">
        <v>172</v>
      </c>
      <c r="P1047" s="1">
        <v>4</v>
      </c>
      <c r="Q1047">
        <v>0</v>
      </c>
      <c r="R1047">
        <v>0</v>
      </c>
      <c r="U1047" s="1"/>
      <c r="V1047" s="1"/>
      <c r="W1047" s="1">
        <v>0</v>
      </c>
      <c r="X1047" s="1"/>
      <c r="Y1047" s="1"/>
      <c r="Z1047" s="1"/>
      <c r="AA1047" s="1"/>
      <c r="AB1047" s="1"/>
      <c r="AG1047" t="str">
        <f t="shared" si="189"/>
        <v>Albany</v>
      </c>
      <c r="AH1047" t="s">
        <v>4711</v>
      </c>
      <c r="AI1047">
        <v>1</v>
      </c>
      <c r="AJ1047" s="7">
        <v>67</v>
      </c>
      <c r="AL1047" s="7" t="s">
        <v>3943</v>
      </c>
      <c r="AM1047" t="s">
        <v>3989</v>
      </c>
      <c r="AN1047" t="s">
        <v>3632</v>
      </c>
      <c r="AO1047" t="s">
        <v>4729</v>
      </c>
      <c r="AP1047" t="str">
        <f t="shared" si="196"/>
        <v>33003</v>
      </c>
      <c r="AQ1047" t="s">
        <v>2389</v>
      </c>
      <c r="AR1047" t="str">
        <f t="shared" si="188"/>
        <v>3300420</v>
      </c>
      <c r="AV1047">
        <v>75.069999999999993</v>
      </c>
      <c r="AW1047">
        <v>0.33</v>
      </c>
      <c r="AX1047">
        <v>74.739999999999995</v>
      </c>
    </row>
    <row r="1048" spans="1:50" hidden="1" outlineLevel="1">
      <c r="A1048" t="s">
        <v>1866</v>
      </c>
      <c r="B1048" s="11" t="s">
        <v>1982</v>
      </c>
      <c r="C1048" s="1">
        <f t="shared" si="190"/>
        <v>856</v>
      </c>
      <c r="D1048" s="7">
        <f>IF(N1048&gt;0, RANK(N1048,(N1048:P1048,Q1048:AE1048)),0)</f>
        <v>2</v>
      </c>
      <c r="E1048" s="7">
        <f>IF(O1048&gt;0,RANK(O1048,(N1048:P1048,Q1048:AE1048)),0)</f>
        <v>1</v>
      </c>
      <c r="F1048" s="7">
        <f t="shared" si="191"/>
        <v>4</v>
      </c>
      <c r="G1048" s="1">
        <f t="shared" si="187"/>
        <v>83</v>
      </c>
      <c r="H1048" s="2">
        <f t="shared" si="186"/>
        <v>9.6962616822429903E-2</v>
      </c>
      <c r="I1048" s="8"/>
      <c r="J1048" s="2">
        <f t="shared" si="192"/>
        <v>0.43925233644859812</v>
      </c>
      <c r="K1048" s="2">
        <f t="shared" si="193"/>
        <v>0.53621495327102808</v>
      </c>
      <c r="L1048" s="2">
        <f t="shared" si="194"/>
        <v>1.0514018691588784E-2</v>
      </c>
      <c r="M1048" s="2">
        <f t="shared" si="195"/>
        <v>1.4018691588785064E-2</v>
      </c>
      <c r="N1048" s="1">
        <v>376</v>
      </c>
      <c r="O1048" s="1">
        <v>459</v>
      </c>
      <c r="P1048" s="1">
        <v>9</v>
      </c>
      <c r="Q1048">
        <v>0</v>
      </c>
      <c r="R1048">
        <v>2</v>
      </c>
      <c r="U1048" s="1"/>
      <c r="V1048" s="1"/>
      <c r="W1048" s="1">
        <v>10</v>
      </c>
      <c r="X1048" s="1"/>
      <c r="Y1048" s="1"/>
      <c r="Z1048" s="1"/>
      <c r="AA1048" s="1"/>
      <c r="AB1048" s="1"/>
      <c r="AG1048" t="str">
        <f t="shared" si="189"/>
        <v>Alexandria</v>
      </c>
      <c r="AH1048" t="s">
        <v>4422</v>
      </c>
      <c r="AI1048">
        <v>2</v>
      </c>
      <c r="AJ1048" s="7">
        <v>97</v>
      </c>
      <c r="AL1048" s="7" t="s">
        <v>3943</v>
      </c>
      <c r="AM1048" t="s">
        <v>3218</v>
      </c>
      <c r="AN1048" t="s">
        <v>3632</v>
      </c>
      <c r="AO1048" t="s">
        <v>4730</v>
      </c>
      <c r="AP1048" t="str">
        <f t="shared" si="196"/>
        <v>33009</v>
      </c>
      <c r="AQ1048" t="s">
        <v>2389</v>
      </c>
      <c r="AR1048" t="str">
        <f t="shared" si="188"/>
        <v>3300580</v>
      </c>
      <c r="AV1048">
        <v>43.09</v>
      </c>
      <c r="AW1048">
        <v>0.1</v>
      </c>
      <c r="AX1048">
        <v>43</v>
      </c>
    </row>
    <row r="1049" spans="1:50" hidden="1" outlineLevel="1">
      <c r="A1049" t="s">
        <v>2266</v>
      </c>
      <c r="B1049" s="11" t="s">
        <v>1982</v>
      </c>
      <c r="C1049" s="1">
        <f t="shared" si="190"/>
        <v>2198</v>
      </c>
      <c r="D1049" s="7">
        <f>IF(N1049&gt;0, RANK(N1049,(N1049:P1049,Q1049:AE1049)),0)</f>
        <v>2</v>
      </c>
      <c r="E1049" s="7">
        <f>IF(O1049&gt;0,RANK(O1049,(N1049:P1049,Q1049:AE1049)),0)</f>
        <v>1</v>
      </c>
      <c r="F1049" s="7">
        <f t="shared" si="191"/>
        <v>3</v>
      </c>
      <c r="G1049" s="1">
        <f t="shared" si="187"/>
        <v>2</v>
      </c>
      <c r="H1049" s="2">
        <f t="shared" si="186"/>
        <v>9.099181073703367E-4</v>
      </c>
      <c r="I1049" s="8"/>
      <c r="J1049" s="2">
        <f t="shared" si="192"/>
        <v>0.49454049135577799</v>
      </c>
      <c r="K1049" s="2">
        <f t="shared" si="193"/>
        <v>0.49545040946314833</v>
      </c>
      <c r="L1049" s="2">
        <f t="shared" si="194"/>
        <v>8.1892629663330302E-3</v>
      </c>
      <c r="M1049" s="2">
        <f t="shared" si="195"/>
        <v>1.8198362147405917E-3</v>
      </c>
      <c r="N1049" s="1">
        <v>1087</v>
      </c>
      <c r="O1049" s="1">
        <v>1089</v>
      </c>
      <c r="P1049" s="1">
        <v>18</v>
      </c>
      <c r="Q1049">
        <v>1</v>
      </c>
      <c r="R1049">
        <v>0</v>
      </c>
      <c r="U1049" s="1"/>
      <c r="V1049" s="1"/>
      <c r="W1049" s="1">
        <v>3</v>
      </c>
      <c r="X1049" s="1"/>
      <c r="Y1049" s="1"/>
      <c r="Z1049" s="1"/>
      <c r="AA1049" s="1"/>
      <c r="AB1049" s="1"/>
      <c r="AG1049" t="str">
        <f t="shared" si="189"/>
        <v>Allenstown</v>
      </c>
      <c r="AH1049" t="s">
        <v>3475</v>
      </c>
      <c r="AI1049">
        <v>2</v>
      </c>
      <c r="AJ1049" s="7">
        <v>169</v>
      </c>
      <c r="AL1049" s="7" t="s">
        <v>3943</v>
      </c>
      <c r="AM1049" t="s">
        <v>3235</v>
      </c>
      <c r="AN1049" t="s">
        <v>3632</v>
      </c>
      <c r="AO1049" t="s">
        <v>5194</v>
      </c>
      <c r="AP1049" t="str">
        <f t="shared" si="196"/>
        <v>33013</v>
      </c>
      <c r="AQ1049" t="s">
        <v>2389</v>
      </c>
      <c r="AR1049" t="str">
        <f t="shared" si="188"/>
        <v>3300660</v>
      </c>
      <c r="AV1049">
        <v>20.63</v>
      </c>
      <c r="AW1049">
        <v>0.11</v>
      </c>
      <c r="AX1049">
        <v>20.53</v>
      </c>
    </row>
    <row r="1050" spans="1:50" hidden="1" outlineLevel="1">
      <c r="A1050" t="s">
        <v>3247</v>
      </c>
      <c r="B1050" s="11" t="s">
        <v>1982</v>
      </c>
      <c r="C1050" s="1">
        <f t="shared" si="190"/>
        <v>1079</v>
      </c>
      <c r="D1050" s="7">
        <f>IF(N1050&gt;0, RANK(N1050,(N1050:P1050,Q1050:AE1050)),0)</f>
        <v>1</v>
      </c>
      <c r="E1050" s="7">
        <f>IF(O1050&gt;0,RANK(O1050,(N1050:P1050,Q1050:AE1050)),0)</f>
        <v>2</v>
      </c>
      <c r="F1050" s="7">
        <f t="shared" si="191"/>
        <v>3</v>
      </c>
      <c r="G1050" s="1">
        <f t="shared" si="187"/>
        <v>212</v>
      </c>
      <c r="H1050" s="2">
        <f t="shared" si="186"/>
        <v>0.19647822057460612</v>
      </c>
      <c r="I1050" s="8"/>
      <c r="J1050" s="2">
        <f t="shared" si="192"/>
        <v>0.59499536607970338</v>
      </c>
      <c r="K1050" s="2">
        <f t="shared" si="193"/>
        <v>0.39851714550509731</v>
      </c>
      <c r="L1050" s="2">
        <f t="shared" si="194"/>
        <v>4.6339202965708986E-3</v>
      </c>
      <c r="M1050" s="2">
        <f t="shared" si="195"/>
        <v>1.8535681186284065E-3</v>
      </c>
      <c r="N1050" s="1">
        <v>642</v>
      </c>
      <c r="O1050" s="1">
        <v>430</v>
      </c>
      <c r="P1050" s="1">
        <v>5</v>
      </c>
      <c r="Q1050">
        <v>0</v>
      </c>
      <c r="R1050">
        <v>0</v>
      </c>
      <c r="U1050" s="1"/>
      <c r="V1050" s="1"/>
      <c r="W1050" s="1">
        <v>2</v>
      </c>
      <c r="X1050" s="1"/>
      <c r="Y1050" s="1"/>
      <c r="Z1050" s="1"/>
      <c r="AA1050" s="1"/>
      <c r="AB1050" s="1"/>
      <c r="AG1050" t="str">
        <f t="shared" si="189"/>
        <v>Alstead</v>
      </c>
      <c r="AH1050" t="s">
        <v>2295</v>
      </c>
      <c r="AI1050">
        <v>2</v>
      </c>
      <c r="AJ1050" s="7">
        <v>171</v>
      </c>
      <c r="AL1050" s="7" t="s">
        <v>3943</v>
      </c>
      <c r="AM1050" t="s">
        <v>3632</v>
      </c>
      <c r="AN1050" t="s">
        <v>3632</v>
      </c>
      <c r="AO1050" t="s">
        <v>5195</v>
      </c>
      <c r="AP1050" t="str">
        <f t="shared" si="196"/>
        <v>33005</v>
      </c>
      <c r="AQ1050" t="s">
        <v>2389</v>
      </c>
      <c r="AR1050" t="str">
        <f t="shared" si="188"/>
        <v>3300820</v>
      </c>
      <c r="AV1050">
        <v>39.369999999999997</v>
      </c>
      <c r="AW1050">
        <v>0.47</v>
      </c>
      <c r="AX1050">
        <v>38.9</v>
      </c>
    </row>
    <row r="1051" spans="1:50" hidden="1" outlineLevel="1">
      <c r="A1051" t="s">
        <v>2808</v>
      </c>
      <c r="B1051" s="11" t="s">
        <v>1982</v>
      </c>
      <c r="C1051" s="1">
        <f t="shared" si="190"/>
        <v>3065</v>
      </c>
      <c r="D1051" s="7">
        <f>IF(N1051&gt;0, RANK(N1051,(N1051:P1051,Q1051:AE1051)),0)</f>
        <v>2</v>
      </c>
      <c r="E1051" s="7">
        <f>IF(O1051&gt;0,RANK(O1051,(N1051:P1051,Q1051:AE1051)),0)</f>
        <v>1</v>
      </c>
      <c r="F1051" s="7">
        <f t="shared" si="191"/>
        <v>3</v>
      </c>
      <c r="G1051" s="1">
        <f t="shared" si="187"/>
        <v>757</v>
      </c>
      <c r="H1051" s="2">
        <f t="shared" si="186"/>
        <v>0.2469820554649266</v>
      </c>
      <c r="I1051" s="8"/>
      <c r="J1051" s="2">
        <f t="shared" si="192"/>
        <v>0.37161500815660686</v>
      </c>
      <c r="K1051" s="2">
        <f t="shared" si="193"/>
        <v>0.61859706362153344</v>
      </c>
      <c r="L1051" s="2">
        <f t="shared" si="194"/>
        <v>6.1990212071778138E-3</v>
      </c>
      <c r="M1051" s="2">
        <f t="shared" si="195"/>
        <v>3.5889070146818847E-3</v>
      </c>
      <c r="N1051" s="1">
        <v>1139</v>
      </c>
      <c r="O1051" s="1">
        <v>1896</v>
      </c>
      <c r="P1051" s="1">
        <v>19</v>
      </c>
      <c r="Q1051">
        <v>2</v>
      </c>
      <c r="R1051">
        <v>0</v>
      </c>
      <c r="U1051" s="1"/>
      <c r="V1051" s="1"/>
      <c r="W1051" s="1">
        <v>9</v>
      </c>
      <c r="X1051" s="1"/>
      <c r="Y1051" s="1"/>
      <c r="Z1051" s="1"/>
      <c r="AA1051" s="1"/>
      <c r="AB1051" s="1"/>
      <c r="AG1051" t="str">
        <f t="shared" si="189"/>
        <v>Alton</v>
      </c>
      <c r="AH1051" t="s">
        <v>1425</v>
      </c>
      <c r="AI1051">
        <v>1</v>
      </c>
      <c r="AJ1051" s="7">
        <v>107</v>
      </c>
      <c r="AL1051" s="7" t="s">
        <v>3943</v>
      </c>
      <c r="AM1051" t="s">
        <v>3988</v>
      </c>
      <c r="AN1051" t="s">
        <v>3632</v>
      </c>
      <c r="AO1051" t="s">
        <v>5183</v>
      </c>
      <c r="AP1051" t="str">
        <f t="shared" si="196"/>
        <v>33001</v>
      </c>
      <c r="AQ1051" t="s">
        <v>2389</v>
      </c>
      <c r="AR1051" t="str">
        <f t="shared" si="188"/>
        <v>3301060</v>
      </c>
      <c r="AV1051">
        <v>82.19</v>
      </c>
      <c r="AW1051">
        <v>19.05</v>
      </c>
      <c r="AX1051">
        <v>63.13</v>
      </c>
    </row>
    <row r="1052" spans="1:50" hidden="1" outlineLevel="1">
      <c r="A1052" t="s">
        <v>2335</v>
      </c>
      <c r="B1052" s="11" t="s">
        <v>1982</v>
      </c>
      <c r="C1052" s="1">
        <f t="shared" si="190"/>
        <v>7146</v>
      </c>
      <c r="D1052" s="7">
        <f>IF(N1052&gt;0, RANK(N1052,(N1052:P1052,Q1052:AE1052)),0)</f>
        <v>2</v>
      </c>
      <c r="E1052" s="7">
        <f>IF(O1052&gt;0,RANK(O1052,(N1052:P1052,Q1052:AE1052)),0)</f>
        <v>1</v>
      </c>
      <c r="F1052" s="7">
        <f t="shared" si="191"/>
        <v>3</v>
      </c>
      <c r="G1052" s="1">
        <f t="shared" si="187"/>
        <v>168</v>
      </c>
      <c r="H1052" s="2">
        <f t="shared" si="186"/>
        <v>2.3509655751469353E-2</v>
      </c>
      <c r="I1052" s="8"/>
      <c r="J1052" s="2">
        <f t="shared" si="192"/>
        <v>0.48544640358242375</v>
      </c>
      <c r="K1052" s="2">
        <f t="shared" si="193"/>
        <v>0.5089560593338931</v>
      </c>
      <c r="L1052" s="2">
        <f t="shared" si="194"/>
        <v>5.0377833753148613E-3</v>
      </c>
      <c r="M1052" s="2">
        <f t="shared" si="195"/>
        <v>5.5975370836829595E-4</v>
      </c>
      <c r="N1052" s="1">
        <v>3469</v>
      </c>
      <c r="O1052" s="1">
        <v>3637</v>
      </c>
      <c r="P1052" s="1">
        <v>36</v>
      </c>
      <c r="Q1052">
        <v>0</v>
      </c>
      <c r="R1052">
        <v>1</v>
      </c>
      <c r="U1052" s="1"/>
      <c r="V1052" s="1"/>
      <c r="W1052" s="1">
        <v>3</v>
      </c>
      <c r="X1052" s="1"/>
      <c r="Y1052" s="1"/>
      <c r="Z1052" s="1"/>
      <c r="AA1052" s="1"/>
      <c r="AB1052" s="1"/>
      <c r="AG1052" t="str">
        <f t="shared" si="189"/>
        <v>Amherst</v>
      </c>
      <c r="AH1052" t="s">
        <v>3491</v>
      </c>
      <c r="AI1052">
        <v>2</v>
      </c>
      <c r="AJ1052" s="7">
        <v>224</v>
      </c>
      <c r="AL1052" s="7" t="s">
        <v>3943</v>
      </c>
      <c r="AM1052" t="s">
        <v>3234</v>
      </c>
      <c r="AN1052" t="s">
        <v>3632</v>
      </c>
      <c r="AO1052" t="s">
        <v>5184</v>
      </c>
      <c r="AP1052" t="str">
        <f t="shared" si="196"/>
        <v>33011</v>
      </c>
      <c r="AQ1052" t="s">
        <v>2389</v>
      </c>
      <c r="AR1052" t="str">
        <f t="shared" si="188"/>
        <v>3301300</v>
      </c>
      <c r="AV1052">
        <v>34.81</v>
      </c>
      <c r="AW1052">
        <v>0.52</v>
      </c>
      <c r="AX1052">
        <v>34.29</v>
      </c>
    </row>
    <row r="1053" spans="1:50" hidden="1" outlineLevel="1">
      <c r="A1053" t="s">
        <v>3369</v>
      </c>
      <c r="B1053" s="11" t="s">
        <v>1982</v>
      </c>
      <c r="C1053" s="1">
        <f t="shared" si="190"/>
        <v>1372</v>
      </c>
      <c r="D1053" s="7">
        <f>IF(N1053&gt;0, RANK(N1053,(N1053:P1053,Q1053:AE1053)),0)</f>
        <v>1</v>
      </c>
      <c r="E1053" s="7">
        <f>IF(O1053&gt;0,RANK(O1053,(N1053:P1053,Q1053:AE1053)),0)</f>
        <v>2</v>
      </c>
      <c r="F1053" s="7">
        <f t="shared" si="191"/>
        <v>3</v>
      </c>
      <c r="G1053" s="1">
        <f t="shared" si="187"/>
        <v>79</v>
      </c>
      <c r="H1053" s="2">
        <f t="shared" si="186"/>
        <v>5.7580174927113703E-2</v>
      </c>
      <c r="I1053" s="8"/>
      <c r="J1053" s="2">
        <f t="shared" si="192"/>
        <v>0.52551020408163263</v>
      </c>
      <c r="K1053" s="2">
        <f t="shared" si="193"/>
        <v>0.46793002915451892</v>
      </c>
      <c r="L1053" s="2">
        <f t="shared" si="194"/>
        <v>5.1020408163265302E-3</v>
      </c>
      <c r="M1053" s="2">
        <f t="shared" si="195"/>
        <v>1.4577259475219212E-3</v>
      </c>
      <c r="N1053" s="1">
        <v>721</v>
      </c>
      <c r="O1053" s="1">
        <v>642</v>
      </c>
      <c r="P1053" s="1">
        <v>7</v>
      </c>
      <c r="Q1053">
        <v>0</v>
      </c>
      <c r="R1053">
        <v>0</v>
      </c>
      <c r="U1053" s="1"/>
      <c r="V1053" s="1"/>
      <c r="W1053" s="1">
        <v>2</v>
      </c>
      <c r="X1053" s="1"/>
      <c r="Y1053" s="1"/>
      <c r="Z1053" s="1"/>
      <c r="AA1053" s="1"/>
      <c r="AB1053" s="1"/>
      <c r="AG1053" t="str">
        <f t="shared" si="189"/>
        <v>Andover</v>
      </c>
      <c r="AH1053" t="s">
        <v>3475</v>
      </c>
      <c r="AI1053">
        <v>2</v>
      </c>
      <c r="AJ1053" s="7">
        <v>123</v>
      </c>
      <c r="AL1053" s="7" t="s">
        <v>3943</v>
      </c>
      <c r="AM1053" t="s">
        <v>3235</v>
      </c>
      <c r="AN1053" t="s">
        <v>1399</v>
      </c>
      <c r="AO1053" t="s">
        <v>5185</v>
      </c>
      <c r="AP1053" t="str">
        <f t="shared" si="196"/>
        <v>33013</v>
      </c>
      <c r="AQ1053" t="s">
        <v>2389</v>
      </c>
      <c r="AR1053" t="str">
        <f t="shared" si="188"/>
        <v>3301460</v>
      </c>
      <c r="AV1053">
        <v>41.33</v>
      </c>
      <c r="AW1053">
        <v>0.87</v>
      </c>
      <c r="AX1053">
        <v>40.46</v>
      </c>
    </row>
    <row r="1054" spans="1:50" hidden="1" outlineLevel="1">
      <c r="A1054" t="s">
        <v>3631</v>
      </c>
      <c r="B1054" s="11" t="s">
        <v>1982</v>
      </c>
      <c r="C1054" s="1">
        <f t="shared" si="190"/>
        <v>1415</v>
      </c>
      <c r="D1054" s="7">
        <f>IF(N1054&gt;0, RANK(N1054,(N1054:P1054,Q1054:AE1054)),0)</f>
        <v>1</v>
      </c>
      <c r="E1054" s="7">
        <f>IF(O1054&gt;0,RANK(O1054,(N1054:P1054,Q1054:AE1054)),0)</f>
        <v>2</v>
      </c>
      <c r="F1054" s="7">
        <f t="shared" si="191"/>
        <v>3</v>
      </c>
      <c r="G1054" s="1">
        <f t="shared" si="187"/>
        <v>26</v>
      </c>
      <c r="H1054" s="2">
        <f t="shared" si="186"/>
        <v>1.8374558303886925E-2</v>
      </c>
      <c r="I1054" s="8"/>
      <c r="J1054" s="2">
        <f t="shared" si="192"/>
        <v>0.5053003533568905</v>
      </c>
      <c r="K1054" s="2">
        <f t="shared" si="193"/>
        <v>0.48692579505300354</v>
      </c>
      <c r="L1054" s="2">
        <f t="shared" si="194"/>
        <v>7.7738515901060075E-3</v>
      </c>
      <c r="M1054" s="2">
        <f t="shared" si="195"/>
        <v>-4.5102810375396984E-17</v>
      </c>
      <c r="N1054" s="1">
        <v>715</v>
      </c>
      <c r="O1054" s="1">
        <v>689</v>
      </c>
      <c r="P1054" s="1">
        <v>11</v>
      </c>
      <c r="Q1054">
        <v>0</v>
      </c>
      <c r="R1054">
        <v>0</v>
      </c>
      <c r="U1054" s="1"/>
      <c r="V1054" s="1"/>
      <c r="W1054" s="1">
        <v>0</v>
      </c>
      <c r="X1054" s="1"/>
      <c r="Y1054" s="1"/>
      <c r="Z1054" s="1"/>
      <c r="AA1054" s="1"/>
      <c r="AB1054" s="1"/>
      <c r="AG1054" t="str">
        <f t="shared" si="189"/>
        <v>Antrim</v>
      </c>
      <c r="AH1054" t="s">
        <v>3491</v>
      </c>
      <c r="AI1054">
        <v>2</v>
      </c>
      <c r="AJ1054" s="7">
        <v>181</v>
      </c>
      <c r="AL1054" s="7" t="s">
        <v>3943</v>
      </c>
      <c r="AM1054" t="s">
        <v>3234</v>
      </c>
      <c r="AN1054" t="s">
        <v>1399</v>
      </c>
      <c r="AO1054" t="s">
        <v>5186</v>
      </c>
      <c r="AP1054" t="str">
        <f t="shared" si="196"/>
        <v>33011</v>
      </c>
      <c r="AQ1054" t="s">
        <v>2389</v>
      </c>
      <c r="AR1054" t="str">
        <f t="shared" si="188"/>
        <v>3301700</v>
      </c>
      <c r="AV1054">
        <v>36.5</v>
      </c>
      <c r="AW1054">
        <v>0.83</v>
      </c>
      <c r="AX1054">
        <v>35.67</v>
      </c>
    </row>
    <row r="1055" spans="1:50" hidden="1" outlineLevel="1">
      <c r="A1055" t="s">
        <v>3292</v>
      </c>
      <c r="B1055" s="11" t="s">
        <v>1982</v>
      </c>
      <c r="C1055" s="1">
        <f t="shared" si="190"/>
        <v>1071</v>
      </c>
      <c r="D1055" s="7">
        <f>IF(N1055&gt;0, RANK(N1055,(N1055:P1055,Q1055:AE1055)),0)</f>
        <v>2</v>
      </c>
      <c r="E1055" s="7">
        <f>IF(O1055&gt;0,RANK(O1055,(N1055:P1055,Q1055:AE1055)),0)</f>
        <v>1</v>
      </c>
      <c r="F1055" s="7">
        <f t="shared" si="191"/>
        <v>3</v>
      </c>
      <c r="G1055" s="1">
        <f t="shared" si="187"/>
        <v>139</v>
      </c>
      <c r="H1055" s="2">
        <f t="shared" si="186"/>
        <v>0.12978524743230627</v>
      </c>
      <c r="I1055" s="8"/>
      <c r="J1055" s="2">
        <f t="shared" si="192"/>
        <v>0.43043884220354811</v>
      </c>
      <c r="K1055" s="2">
        <f t="shared" si="193"/>
        <v>0.56022408963585435</v>
      </c>
      <c r="L1055" s="2">
        <f t="shared" si="194"/>
        <v>8.4033613445378148E-3</v>
      </c>
      <c r="M1055" s="2">
        <f t="shared" si="195"/>
        <v>9.3370681605972443E-4</v>
      </c>
      <c r="N1055" s="1">
        <v>461</v>
      </c>
      <c r="O1055" s="1">
        <v>600</v>
      </c>
      <c r="P1055" s="1">
        <v>9</v>
      </c>
      <c r="Q1055">
        <v>0</v>
      </c>
      <c r="R1055">
        <v>0</v>
      </c>
      <c r="U1055" s="1"/>
      <c r="V1055" s="1"/>
      <c r="W1055" s="1">
        <v>1</v>
      </c>
      <c r="X1055" s="1"/>
      <c r="Y1055" s="1"/>
      <c r="Z1055" s="1"/>
      <c r="AA1055" s="1"/>
      <c r="AB1055" s="1"/>
      <c r="AG1055" t="str">
        <f t="shared" si="189"/>
        <v>Ashland</v>
      </c>
      <c r="AH1055" t="s">
        <v>4422</v>
      </c>
      <c r="AI1055">
        <v>2</v>
      </c>
      <c r="AJ1055" s="7">
        <v>91</v>
      </c>
      <c r="AL1055" s="7" t="s">
        <v>3943</v>
      </c>
      <c r="AM1055" t="s">
        <v>3218</v>
      </c>
      <c r="AN1055" t="s">
        <v>1399</v>
      </c>
      <c r="AO1055" t="s">
        <v>5187</v>
      </c>
      <c r="AP1055" t="str">
        <f t="shared" si="196"/>
        <v>33009</v>
      </c>
      <c r="AQ1055" t="s">
        <v>2389</v>
      </c>
      <c r="AR1055" t="str">
        <f t="shared" si="188"/>
        <v>3302020</v>
      </c>
      <c r="AV1055">
        <v>11.71</v>
      </c>
      <c r="AW1055">
        <v>0.45</v>
      </c>
      <c r="AX1055">
        <v>11.25</v>
      </c>
    </row>
    <row r="1056" spans="1:50" hidden="1" outlineLevel="1">
      <c r="A1056" t="s">
        <v>4022</v>
      </c>
      <c r="B1056" s="11" t="s">
        <v>1982</v>
      </c>
      <c r="C1056" s="1">
        <f t="shared" si="190"/>
        <v>4326</v>
      </c>
      <c r="D1056" s="7">
        <f>IF(N1056&gt;0, RANK(N1056,(N1056:P1056,Q1056:AE1056)),0)</f>
        <v>2</v>
      </c>
      <c r="E1056" s="7">
        <f>IF(O1056&gt;0,RANK(O1056,(N1056:P1056,Q1056:AE1056)),0)</f>
        <v>1</v>
      </c>
      <c r="F1056" s="7">
        <f t="shared" si="191"/>
        <v>3</v>
      </c>
      <c r="G1056" s="1">
        <f t="shared" si="187"/>
        <v>621</v>
      </c>
      <c r="H1056" s="2">
        <f t="shared" si="186"/>
        <v>0.1435506241331484</v>
      </c>
      <c r="I1056" s="8"/>
      <c r="J1056" s="2">
        <f t="shared" si="192"/>
        <v>0.42441054091539526</v>
      </c>
      <c r="K1056" s="2">
        <f t="shared" si="193"/>
        <v>0.56796116504854366</v>
      </c>
      <c r="L1056" s="2">
        <f t="shared" si="194"/>
        <v>5.3166897827091998E-3</v>
      </c>
      <c r="M1056" s="2">
        <f t="shared" si="195"/>
        <v>2.3116042533518231E-3</v>
      </c>
      <c r="N1056" s="1">
        <v>1836</v>
      </c>
      <c r="O1056" s="1">
        <v>2457</v>
      </c>
      <c r="P1056" s="1">
        <v>23</v>
      </c>
      <c r="Q1056">
        <v>0</v>
      </c>
      <c r="R1056">
        <v>0</v>
      </c>
      <c r="U1056" s="1"/>
      <c r="V1056" s="1"/>
      <c r="W1056" s="1">
        <v>10</v>
      </c>
      <c r="X1056" s="1"/>
      <c r="Y1056" s="1"/>
      <c r="Z1056" s="1"/>
      <c r="AA1056" s="1"/>
      <c r="AB1056" s="1"/>
      <c r="AG1056" t="str">
        <f t="shared" si="189"/>
        <v>Atkinson</v>
      </c>
      <c r="AH1056" t="s">
        <v>1842</v>
      </c>
      <c r="AI1056">
        <v>2</v>
      </c>
      <c r="AJ1056" s="7">
        <v>243</v>
      </c>
      <c r="AL1056" s="7" t="s">
        <v>3943</v>
      </c>
      <c r="AM1056" t="s">
        <v>4670</v>
      </c>
      <c r="AN1056" t="s">
        <v>3632</v>
      </c>
      <c r="AO1056" t="s">
        <v>5189</v>
      </c>
      <c r="AP1056" t="str">
        <f t="shared" si="196"/>
        <v>33015</v>
      </c>
      <c r="AQ1056" t="s">
        <v>2389</v>
      </c>
      <c r="AR1056" t="str">
        <f t="shared" si="188"/>
        <v>3302340</v>
      </c>
      <c r="AV1056">
        <v>11.29</v>
      </c>
      <c r="AW1056">
        <v>0.16</v>
      </c>
      <c r="AX1056">
        <v>11.13</v>
      </c>
    </row>
    <row r="1057" spans="1:50" hidden="1" outlineLevel="1">
      <c r="A1057" t="s">
        <v>4121</v>
      </c>
      <c r="B1057" s="11" t="s">
        <v>1982</v>
      </c>
      <c r="C1057" s="1">
        <f t="shared" si="190"/>
        <v>2960</v>
      </c>
      <c r="D1057" s="7">
        <f>IF(N1057&gt;0, RANK(N1057,(N1057:P1057,Q1057:AE1057)),0)</f>
        <v>2</v>
      </c>
      <c r="E1057" s="7">
        <f>IF(O1057&gt;0,RANK(O1057,(N1057:P1057,Q1057:AE1057)),0)</f>
        <v>1</v>
      </c>
      <c r="F1057" s="7">
        <f t="shared" si="191"/>
        <v>3</v>
      </c>
      <c r="G1057" s="1">
        <f t="shared" si="187"/>
        <v>727</v>
      </c>
      <c r="H1057" s="2">
        <f t="shared" si="186"/>
        <v>0.2456081081081081</v>
      </c>
      <c r="I1057" s="8"/>
      <c r="J1057" s="2">
        <f t="shared" si="192"/>
        <v>0.3733108108108108</v>
      </c>
      <c r="K1057" s="2">
        <f t="shared" si="193"/>
        <v>0.61891891891891893</v>
      </c>
      <c r="L1057" s="2">
        <f t="shared" si="194"/>
        <v>5.4054054054054057E-3</v>
      </c>
      <c r="M1057" s="2">
        <f t="shared" si="195"/>
        <v>2.364864864864924E-3</v>
      </c>
      <c r="N1057" s="1">
        <v>1105</v>
      </c>
      <c r="O1057" s="1">
        <v>1832</v>
      </c>
      <c r="P1057" s="1">
        <v>16</v>
      </c>
      <c r="Q1057">
        <v>2</v>
      </c>
      <c r="R1057">
        <v>0</v>
      </c>
      <c r="U1057" s="1"/>
      <c r="V1057" s="1"/>
      <c r="W1057" s="1">
        <v>5</v>
      </c>
      <c r="X1057" s="1"/>
      <c r="Y1057" s="1"/>
      <c r="Z1057" s="1"/>
      <c r="AA1057" s="1"/>
      <c r="AB1057" s="1"/>
      <c r="AG1057" t="str">
        <f t="shared" si="189"/>
        <v>Auburn</v>
      </c>
      <c r="AH1057" t="s">
        <v>1842</v>
      </c>
      <c r="AI1057">
        <v>1</v>
      </c>
      <c r="AJ1057" s="7">
        <v>198</v>
      </c>
      <c r="AL1057" s="7" t="s">
        <v>3943</v>
      </c>
      <c r="AM1057" t="s">
        <v>4670</v>
      </c>
      <c r="AN1057" t="s">
        <v>1399</v>
      </c>
      <c r="AO1057" t="s">
        <v>4874</v>
      </c>
      <c r="AP1057" t="str">
        <f t="shared" si="196"/>
        <v>33015</v>
      </c>
      <c r="AQ1057" t="s">
        <v>2389</v>
      </c>
      <c r="AR1057" t="str">
        <f t="shared" si="188"/>
        <v>3302820</v>
      </c>
      <c r="AV1057">
        <v>28.71</v>
      </c>
      <c r="AW1057">
        <v>3.5</v>
      </c>
      <c r="AX1057">
        <v>25.21</v>
      </c>
    </row>
    <row r="1058" spans="1:50" hidden="1" outlineLevel="1">
      <c r="A1058" t="s">
        <v>1870</v>
      </c>
      <c r="B1058" s="11" t="s">
        <v>1982</v>
      </c>
      <c r="C1058" s="1">
        <f t="shared" si="190"/>
        <v>2341</v>
      </c>
      <c r="D1058" s="7">
        <f>IF(N1058&gt;0, RANK(N1058,(N1058:P1058,Q1058:AE1058)),0)</f>
        <v>2</v>
      </c>
      <c r="E1058" s="7">
        <f>IF(O1058&gt;0,RANK(O1058,(N1058:P1058,Q1058:AE1058)),0)</f>
        <v>1</v>
      </c>
      <c r="F1058" s="7">
        <f t="shared" si="191"/>
        <v>3</v>
      </c>
      <c r="G1058" s="1">
        <f t="shared" si="187"/>
        <v>224</v>
      </c>
      <c r="H1058" s="2">
        <f t="shared" si="186"/>
        <v>9.5685604442545924E-2</v>
      </c>
      <c r="I1058" s="8"/>
      <c r="J1058" s="2">
        <f t="shared" si="192"/>
        <v>0.44852627082443403</v>
      </c>
      <c r="K1058" s="2">
        <f t="shared" si="193"/>
        <v>0.54421187526697989</v>
      </c>
      <c r="L1058" s="2">
        <f t="shared" si="194"/>
        <v>4.6988466467321657E-3</v>
      </c>
      <c r="M1058" s="2">
        <f t="shared" si="195"/>
        <v>2.5630072618539699E-3</v>
      </c>
      <c r="N1058" s="1">
        <v>1050</v>
      </c>
      <c r="O1058" s="1">
        <v>1274</v>
      </c>
      <c r="P1058" s="1">
        <v>11</v>
      </c>
      <c r="Q1058">
        <v>1</v>
      </c>
      <c r="R1058">
        <v>0</v>
      </c>
      <c r="U1058" s="1"/>
      <c r="V1058" s="1"/>
      <c r="W1058" s="1">
        <v>5</v>
      </c>
      <c r="X1058" s="1"/>
      <c r="Y1058" s="1"/>
      <c r="Z1058" s="1"/>
      <c r="AA1058" s="1"/>
      <c r="AB1058" s="1"/>
      <c r="AG1058" t="str">
        <f t="shared" si="189"/>
        <v>Barnstead</v>
      </c>
      <c r="AH1058" t="s">
        <v>1425</v>
      </c>
      <c r="AI1058">
        <v>1</v>
      </c>
      <c r="AJ1058" s="7">
        <v>133</v>
      </c>
      <c r="AL1058" s="7" t="s">
        <v>3943</v>
      </c>
      <c r="AM1058" t="s">
        <v>3988</v>
      </c>
      <c r="AN1058" t="s">
        <v>1399</v>
      </c>
      <c r="AO1058" t="s">
        <v>4523</v>
      </c>
      <c r="AP1058" t="str">
        <f t="shared" si="196"/>
        <v>33001</v>
      </c>
      <c r="AQ1058" t="s">
        <v>2389</v>
      </c>
      <c r="AR1058" t="str">
        <f t="shared" si="188"/>
        <v>3303220</v>
      </c>
      <c r="AV1058">
        <v>43.97</v>
      </c>
      <c r="AW1058">
        <v>2.0499999999999998</v>
      </c>
      <c r="AX1058">
        <v>41.92</v>
      </c>
    </row>
    <row r="1059" spans="1:50" hidden="1" outlineLevel="1">
      <c r="A1059" t="s">
        <v>4099</v>
      </c>
      <c r="B1059" s="11" t="s">
        <v>1982</v>
      </c>
      <c r="C1059" s="1">
        <f t="shared" si="190"/>
        <v>4347</v>
      </c>
      <c r="D1059" s="7">
        <f>IF(N1059&gt;0, RANK(N1059,(N1059:P1059,Q1059:AE1059)),0)</f>
        <v>1</v>
      </c>
      <c r="E1059" s="7">
        <f>IF(O1059&gt;0,RANK(O1059,(N1059:P1059,Q1059:AE1059)),0)</f>
        <v>2</v>
      </c>
      <c r="F1059" s="7">
        <f t="shared" si="191"/>
        <v>3</v>
      </c>
      <c r="G1059" s="1">
        <f t="shared" si="187"/>
        <v>130</v>
      </c>
      <c r="H1059" s="2">
        <f t="shared" si="186"/>
        <v>2.9905682079595122E-2</v>
      </c>
      <c r="I1059" s="8"/>
      <c r="J1059" s="2">
        <f t="shared" si="192"/>
        <v>0.50977685760294456</v>
      </c>
      <c r="K1059" s="2">
        <f t="shared" si="193"/>
        <v>0.47987117552334946</v>
      </c>
      <c r="L1059" s="2">
        <f t="shared" si="194"/>
        <v>7.3613986657464917E-3</v>
      </c>
      <c r="M1059" s="2">
        <f t="shared" si="195"/>
        <v>2.990568207959495E-3</v>
      </c>
      <c r="N1059" s="1">
        <v>2216</v>
      </c>
      <c r="O1059" s="1">
        <v>2086</v>
      </c>
      <c r="P1059" s="1">
        <v>32</v>
      </c>
      <c r="Q1059">
        <v>6</v>
      </c>
      <c r="R1059">
        <v>0</v>
      </c>
      <c r="U1059" s="1"/>
      <c r="V1059" s="1"/>
      <c r="W1059" s="1">
        <v>7</v>
      </c>
      <c r="X1059" s="1"/>
      <c r="Y1059" s="1"/>
      <c r="Z1059" s="1"/>
      <c r="AA1059" s="1"/>
      <c r="AB1059" s="1"/>
      <c r="AG1059" t="str">
        <f t="shared" si="189"/>
        <v>Barrington</v>
      </c>
      <c r="AH1059" t="s">
        <v>3722</v>
      </c>
      <c r="AI1059">
        <v>1</v>
      </c>
      <c r="AJ1059" s="7">
        <v>149</v>
      </c>
      <c r="AL1059" s="7" t="s">
        <v>3943</v>
      </c>
      <c r="AM1059" t="s">
        <v>4671</v>
      </c>
      <c r="AN1059" t="s">
        <v>3632</v>
      </c>
      <c r="AO1059" t="s">
        <v>4964</v>
      </c>
      <c r="AP1059" t="str">
        <f t="shared" si="196"/>
        <v>33017</v>
      </c>
      <c r="AQ1059" t="s">
        <v>2389</v>
      </c>
      <c r="AR1059" t="str">
        <f t="shared" si="188"/>
        <v>3303460</v>
      </c>
      <c r="AV1059">
        <v>48.52</v>
      </c>
      <c r="AW1059">
        <v>1.93</v>
      </c>
      <c r="AX1059">
        <v>46.59</v>
      </c>
    </row>
    <row r="1060" spans="1:50" hidden="1" outlineLevel="1">
      <c r="A1060" t="s">
        <v>1871</v>
      </c>
      <c r="B1060" s="11" t="s">
        <v>1982</v>
      </c>
      <c r="C1060" s="1">
        <f t="shared" si="190"/>
        <v>1946</v>
      </c>
      <c r="D1060" s="7">
        <f>IF(N1060&gt;0, RANK(N1060,(N1060:P1060,Q1060:AE1060)),0)</f>
        <v>1</v>
      </c>
      <c r="E1060" s="7">
        <f>IF(O1060&gt;0,RANK(O1060,(N1060:P1060,Q1060:AE1060)),0)</f>
        <v>2</v>
      </c>
      <c r="F1060" s="7">
        <f t="shared" si="191"/>
        <v>3</v>
      </c>
      <c r="G1060" s="1">
        <f t="shared" si="187"/>
        <v>248</v>
      </c>
      <c r="H1060" s="2">
        <f t="shared" si="186"/>
        <v>0.12744090441932168</v>
      </c>
      <c r="I1060" s="8"/>
      <c r="J1060" s="2">
        <f t="shared" si="192"/>
        <v>0.56012332990750258</v>
      </c>
      <c r="K1060" s="2">
        <f t="shared" si="193"/>
        <v>0.43268242548818087</v>
      </c>
      <c r="L1060" s="2">
        <f t="shared" si="194"/>
        <v>5.1387461459403904E-3</v>
      </c>
      <c r="M1060" s="2">
        <f t="shared" si="195"/>
        <v>2.0554984583761671E-3</v>
      </c>
      <c r="N1060" s="1">
        <v>1090</v>
      </c>
      <c r="O1060" s="1">
        <v>842</v>
      </c>
      <c r="P1060" s="1">
        <v>10</v>
      </c>
      <c r="Q1060">
        <v>2</v>
      </c>
      <c r="R1060">
        <v>0</v>
      </c>
      <c r="U1060" s="1"/>
      <c r="V1060" s="1"/>
      <c r="W1060" s="1">
        <v>2</v>
      </c>
      <c r="X1060" s="1"/>
      <c r="Y1060" s="1"/>
      <c r="Z1060" s="1"/>
      <c r="AA1060" s="1"/>
      <c r="AB1060" s="1"/>
      <c r="AG1060" t="str">
        <f t="shared" si="189"/>
        <v>Bartlett</v>
      </c>
      <c r="AH1060" t="s">
        <v>4711</v>
      </c>
      <c r="AI1060">
        <v>1</v>
      </c>
      <c r="AJ1060" s="7">
        <v>60</v>
      </c>
      <c r="AL1060" s="7" t="s">
        <v>3943</v>
      </c>
      <c r="AM1060" t="s">
        <v>3989</v>
      </c>
      <c r="AN1060" t="s">
        <v>1399</v>
      </c>
      <c r="AO1060" t="s">
        <v>4165</v>
      </c>
      <c r="AP1060" t="str">
        <f t="shared" si="196"/>
        <v>33003</v>
      </c>
      <c r="AQ1060" t="s">
        <v>2389</v>
      </c>
      <c r="AR1060" t="str">
        <f t="shared" si="188"/>
        <v>3303700</v>
      </c>
      <c r="AV1060">
        <v>75.290000000000006</v>
      </c>
      <c r="AW1060">
        <v>0.01</v>
      </c>
      <c r="AX1060">
        <v>75.28</v>
      </c>
    </row>
    <row r="1061" spans="1:50" hidden="1" outlineLevel="1">
      <c r="A1061" t="s">
        <v>2978</v>
      </c>
      <c r="B1061" s="11" t="s">
        <v>1982</v>
      </c>
      <c r="C1061" s="1">
        <f t="shared" si="190"/>
        <v>481</v>
      </c>
      <c r="D1061" s="7">
        <f>IF(N1061&gt;0, RANK(N1061,(N1061:P1061,Q1061:AE1061)),0)</f>
        <v>2</v>
      </c>
      <c r="E1061" s="7">
        <f>IF(O1061&gt;0,RANK(O1061,(N1061:P1061,Q1061:AE1061)),0)</f>
        <v>1</v>
      </c>
      <c r="F1061" s="7">
        <f t="shared" si="191"/>
        <v>3</v>
      </c>
      <c r="G1061" s="1">
        <f t="shared" si="187"/>
        <v>49</v>
      </c>
      <c r="H1061" s="2">
        <f t="shared" si="186"/>
        <v>0.10187110187110188</v>
      </c>
      <c r="I1061" s="8"/>
      <c r="J1061" s="2">
        <f t="shared" si="192"/>
        <v>0.44282744282744285</v>
      </c>
      <c r="K1061" s="2">
        <f t="shared" si="193"/>
        <v>0.54469854469854473</v>
      </c>
      <c r="L1061" s="2">
        <f t="shared" si="194"/>
        <v>8.3160083160083165E-3</v>
      </c>
      <c r="M1061" s="2">
        <f t="shared" si="195"/>
        <v>4.1580041580041582E-3</v>
      </c>
      <c r="N1061" s="1">
        <v>213</v>
      </c>
      <c r="O1061" s="1">
        <v>262</v>
      </c>
      <c r="P1061" s="1">
        <v>4</v>
      </c>
      <c r="Q1061">
        <v>1</v>
      </c>
      <c r="R1061">
        <v>0</v>
      </c>
      <c r="U1061" s="1"/>
      <c r="V1061" s="1"/>
      <c r="W1061" s="1">
        <v>1</v>
      </c>
      <c r="X1061" s="1"/>
      <c r="Y1061" s="1"/>
      <c r="Z1061" s="1"/>
      <c r="AA1061" s="1"/>
      <c r="AB1061" s="1"/>
      <c r="AG1061" t="str">
        <f t="shared" si="189"/>
        <v>Bath</v>
      </c>
      <c r="AH1061" t="s">
        <v>4422</v>
      </c>
      <c r="AI1061">
        <v>2</v>
      </c>
      <c r="AJ1061" s="7">
        <v>52</v>
      </c>
      <c r="AL1061" s="7" t="s">
        <v>3943</v>
      </c>
      <c r="AM1061" t="s">
        <v>3218</v>
      </c>
      <c r="AN1061" t="s">
        <v>4670</v>
      </c>
      <c r="AO1061" t="s">
        <v>4166</v>
      </c>
      <c r="AP1061" t="str">
        <f t="shared" si="196"/>
        <v>33009</v>
      </c>
      <c r="AQ1061" t="s">
        <v>2389</v>
      </c>
      <c r="AR1061" t="str">
        <f t="shared" si="188"/>
        <v>3303940</v>
      </c>
      <c r="AV1061">
        <v>38.64</v>
      </c>
      <c r="AW1061">
        <v>0.46</v>
      </c>
      <c r="AX1061">
        <v>38.19</v>
      </c>
    </row>
    <row r="1062" spans="1:50" hidden="1" outlineLevel="1">
      <c r="A1062" t="s">
        <v>4608</v>
      </c>
      <c r="B1062" s="11" t="s">
        <v>1982</v>
      </c>
      <c r="C1062" s="1">
        <f t="shared" si="190"/>
        <v>10920</v>
      </c>
      <c r="D1062" s="7">
        <f>IF(N1062&gt;0, RANK(N1062,(N1062:P1062,Q1062:AE1062)),0)</f>
        <v>2</v>
      </c>
      <c r="E1062" s="7">
        <f>IF(O1062&gt;0,RANK(O1062,(N1062:P1062,Q1062:AE1062)),0)</f>
        <v>1</v>
      </c>
      <c r="F1062" s="7">
        <f t="shared" si="191"/>
        <v>3</v>
      </c>
      <c r="G1062" s="1">
        <f t="shared" si="187"/>
        <v>2789</v>
      </c>
      <c r="H1062" s="2">
        <f t="shared" si="186"/>
        <v>0.25540293040293038</v>
      </c>
      <c r="I1062" s="8"/>
      <c r="J1062" s="2">
        <f t="shared" si="192"/>
        <v>0.37060439560439562</v>
      </c>
      <c r="K1062" s="2">
        <f t="shared" si="193"/>
        <v>0.626007326007326</v>
      </c>
      <c r="L1062" s="2">
        <f t="shared" si="194"/>
        <v>3.3882783882783884E-3</v>
      </c>
      <c r="M1062" s="2">
        <f t="shared" si="195"/>
        <v>-1.214306433183765E-17</v>
      </c>
      <c r="N1062" s="1">
        <v>4047</v>
      </c>
      <c r="O1062" s="1">
        <v>6836</v>
      </c>
      <c r="P1062" s="1">
        <v>37</v>
      </c>
      <c r="Q1062">
        <v>0</v>
      </c>
      <c r="R1062">
        <v>0</v>
      </c>
      <c r="U1062" s="1"/>
      <c r="V1062" s="1"/>
      <c r="W1062" s="1">
        <v>0</v>
      </c>
      <c r="X1062" s="1"/>
      <c r="Y1062" s="1"/>
      <c r="Z1062" s="1"/>
      <c r="AA1062" s="1"/>
      <c r="AB1062" s="1"/>
      <c r="AG1062" t="str">
        <f t="shared" si="189"/>
        <v>Bedford</v>
      </c>
      <c r="AH1062" t="s">
        <v>3491</v>
      </c>
      <c r="AI1062">
        <v>1</v>
      </c>
      <c r="AJ1062" s="7">
        <v>212</v>
      </c>
      <c r="AL1062" s="7" t="s">
        <v>3943</v>
      </c>
      <c r="AM1062" t="s">
        <v>3234</v>
      </c>
      <c r="AN1062" t="s">
        <v>4670</v>
      </c>
      <c r="AO1062" t="s">
        <v>4616</v>
      </c>
      <c r="AP1062" t="str">
        <f t="shared" si="196"/>
        <v>33011</v>
      </c>
      <c r="AQ1062" t="s">
        <v>2389</v>
      </c>
      <c r="AR1062" t="str">
        <f t="shared" si="188"/>
        <v>3304500</v>
      </c>
      <c r="AV1062">
        <v>33.119999999999997</v>
      </c>
      <c r="AW1062">
        <v>0.28000000000000003</v>
      </c>
      <c r="AX1062">
        <v>32.83</v>
      </c>
    </row>
    <row r="1063" spans="1:50" hidden="1" outlineLevel="1">
      <c r="A1063" t="s">
        <v>3790</v>
      </c>
      <c r="B1063" s="11" t="s">
        <v>1982</v>
      </c>
      <c r="C1063" s="1">
        <f t="shared" si="190"/>
        <v>3349</v>
      </c>
      <c r="D1063" s="7">
        <f>IF(N1063&gt;0, RANK(N1063,(N1063:P1063,Q1063:AE1063)),0)</f>
        <v>2</v>
      </c>
      <c r="E1063" s="7">
        <f>IF(O1063&gt;0,RANK(O1063,(N1063:P1063,Q1063:AE1063)),0)</f>
        <v>1</v>
      </c>
      <c r="F1063" s="7">
        <f t="shared" si="191"/>
        <v>3</v>
      </c>
      <c r="G1063" s="1">
        <f t="shared" si="187"/>
        <v>451</v>
      </c>
      <c r="H1063" s="2">
        <f t="shared" si="186"/>
        <v>0.13466706479546134</v>
      </c>
      <c r="I1063" s="8"/>
      <c r="J1063" s="2">
        <f t="shared" si="192"/>
        <v>0.42729172887429084</v>
      </c>
      <c r="K1063" s="2">
        <f t="shared" si="193"/>
        <v>0.56195879366975221</v>
      </c>
      <c r="L1063" s="2">
        <f t="shared" si="194"/>
        <v>9.5550910719617802E-3</v>
      </c>
      <c r="M1063" s="2">
        <f t="shared" si="195"/>
        <v>1.1943863839952214E-3</v>
      </c>
      <c r="N1063" s="1">
        <v>1431</v>
      </c>
      <c r="O1063" s="1">
        <v>1882</v>
      </c>
      <c r="P1063" s="1">
        <v>32</v>
      </c>
      <c r="Q1063">
        <v>0</v>
      </c>
      <c r="R1063">
        <v>0</v>
      </c>
      <c r="U1063" s="1"/>
      <c r="V1063" s="1"/>
      <c r="W1063" s="1">
        <v>4</v>
      </c>
      <c r="X1063" s="1"/>
      <c r="Y1063" s="1"/>
      <c r="Z1063" s="1"/>
      <c r="AA1063" s="1"/>
      <c r="AB1063" s="1"/>
      <c r="AG1063" t="str">
        <f t="shared" si="189"/>
        <v>Belmont</v>
      </c>
      <c r="AH1063" t="s">
        <v>1425</v>
      </c>
      <c r="AI1063">
        <v>1</v>
      </c>
      <c r="AJ1063" s="7">
        <v>118</v>
      </c>
      <c r="AL1063" s="7" t="s">
        <v>3943</v>
      </c>
      <c r="AM1063" t="s">
        <v>3988</v>
      </c>
      <c r="AN1063" t="s">
        <v>4670</v>
      </c>
      <c r="AO1063" t="s">
        <v>4277</v>
      </c>
      <c r="AP1063" t="str">
        <f t="shared" si="196"/>
        <v>33001</v>
      </c>
      <c r="AQ1063" t="s">
        <v>2389</v>
      </c>
      <c r="AR1063" t="str">
        <f t="shared" si="188"/>
        <v>3304740</v>
      </c>
      <c r="AV1063">
        <v>32.299999999999997</v>
      </c>
      <c r="AW1063">
        <v>1.69</v>
      </c>
      <c r="AX1063">
        <v>30.61</v>
      </c>
    </row>
    <row r="1064" spans="1:50" hidden="1" outlineLevel="1">
      <c r="A1064" t="s">
        <v>3411</v>
      </c>
      <c r="B1064" s="11" t="s">
        <v>1982</v>
      </c>
      <c r="C1064" s="1">
        <f t="shared" si="190"/>
        <v>749</v>
      </c>
      <c r="D1064" s="7">
        <f>IF(N1064&gt;0, RANK(N1064,(N1064:P1064,Q1064:AE1064)),0)</f>
        <v>2</v>
      </c>
      <c r="E1064" s="7">
        <f>IF(O1064&gt;0,RANK(O1064,(N1064:P1064,Q1064:AE1064)),0)</f>
        <v>1</v>
      </c>
      <c r="F1064" s="7">
        <f t="shared" si="191"/>
        <v>3</v>
      </c>
      <c r="G1064" s="1">
        <f t="shared" si="187"/>
        <v>2</v>
      </c>
      <c r="H1064" s="2">
        <f t="shared" si="186"/>
        <v>2.6702269692923898E-3</v>
      </c>
      <c r="I1064" s="8"/>
      <c r="J1064" s="2">
        <f t="shared" si="192"/>
        <v>0.49265687583444595</v>
      </c>
      <c r="K1064" s="2">
        <f t="shared" si="193"/>
        <v>0.49532710280373832</v>
      </c>
      <c r="L1064" s="2">
        <f t="shared" si="194"/>
        <v>1.0680907877169559E-2</v>
      </c>
      <c r="M1064" s="2">
        <f t="shared" si="195"/>
        <v>1.3351134846461728E-3</v>
      </c>
      <c r="N1064" s="1">
        <v>369</v>
      </c>
      <c r="O1064" s="1">
        <v>371</v>
      </c>
      <c r="P1064" s="1">
        <v>8</v>
      </c>
      <c r="Q1064">
        <v>1</v>
      </c>
      <c r="R1064">
        <v>0</v>
      </c>
      <c r="U1064" s="1"/>
      <c r="V1064" s="1"/>
      <c r="W1064" s="1">
        <v>0</v>
      </c>
      <c r="X1064" s="1"/>
      <c r="Y1064" s="1"/>
      <c r="Z1064" s="1"/>
      <c r="AA1064" s="1"/>
      <c r="AB1064" s="1"/>
      <c r="AG1064" t="str">
        <f t="shared" si="189"/>
        <v>Bennington</v>
      </c>
      <c r="AH1064" t="s">
        <v>3491</v>
      </c>
      <c r="AI1064">
        <v>2</v>
      </c>
      <c r="AJ1064" s="7">
        <v>196</v>
      </c>
      <c r="AL1064" s="7" t="s">
        <v>3943</v>
      </c>
      <c r="AM1064" t="s">
        <v>3234</v>
      </c>
      <c r="AN1064" t="s">
        <v>3441</v>
      </c>
      <c r="AO1064" t="s">
        <v>4634</v>
      </c>
      <c r="AP1064" t="str">
        <f t="shared" si="196"/>
        <v>33011</v>
      </c>
      <c r="AQ1064" t="s">
        <v>2389</v>
      </c>
      <c r="AR1064" t="str">
        <f t="shared" si="188"/>
        <v>3304900</v>
      </c>
      <c r="AV1064">
        <v>11.32</v>
      </c>
      <c r="AW1064">
        <v>0.26</v>
      </c>
      <c r="AX1064">
        <v>11.06</v>
      </c>
    </row>
    <row r="1065" spans="1:50" hidden="1" outlineLevel="1">
      <c r="A1065" t="s">
        <v>3663</v>
      </c>
      <c r="B1065" s="11" t="s">
        <v>1982</v>
      </c>
      <c r="C1065" s="1">
        <f t="shared" si="190"/>
        <v>178</v>
      </c>
      <c r="D1065" s="7">
        <f>IF(N1065&gt;0, RANK(N1065,(N1065:P1065,Q1065:AE1065)),0)</f>
        <v>2</v>
      </c>
      <c r="E1065" s="7">
        <f>IF(O1065&gt;0,RANK(O1065,(N1065:P1065,Q1065:AE1065)),0)</f>
        <v>1</v>
      </c>
      <c r="F1065" s="7">
        <f t="shared" si="191"/>
        <v>3</v>
      </c>
      <c r="G1065" s="1">
        <f t="shared" si="187"/>
        <v>56</v>
      </c>
      <c r="H1065" s="2">
        <f t="shared" si="186"/>
        <v>0.3146067415730337</v>
      </c>
      <c r="I1065" s="8"/>
      <c r="J1065" s="2">
        <f t="shared" si="192"/>
        <v>0.33707865168539325</v>
      </c>
      <c r="K1065" s="2">
        <f t="shared" si="193"/>
        <v>0.651685393258427</v>
      </c>
      <c r="L1065" s="2">
        <f t="shared" si="194"/>
        <v>5.6179775280898875E-3</v>
      </c>
      <c r="M1065" s="2">
        <f t="shared" si="195"/>
        <v>5.6179775280899152E-3</v>
      </c>
      <c r="N1065" s="1">
        <v>60</v>
      </c>
      <c r="O1065" s="1">
        <v>116</v>
      </c>
      <c r="P1065" s="1">
        <v>1</v>
      </c>
      <c r="Q1065">
        <v>0</v>
      </c>
      <c r="R1065">
        <v>1</v>
      </c>
      <c r="U1065" s="1"/>
      <c r="V1065" s="1"/>
      <c r="W1065" s="1">
        <v>0</v>
      </c>
      <c r="X1065" s="1"/>
      <c r="Y1065" s="1"/>
      <c r="Z1065" s="1"/>
      <c r="AA1065" s="1"/>
      <c r="AB1065" s="1"/>
      <c r="AG1065" t="str">
        <f t="shared" si="189"/>
        <v>Benton</v>
      </c>
      <c r="AH1065" t="s">
        <v>4422</v>
      </c>
      <c r="AI1065">
        <v>2</v>
      </c>
      <c r="AJ1065" s="7">
        <v>61</v>
      </c>
      <c r="AL1065" s="7" t="s">
        <v>3943</v>
      </c>
      <c r="AM1065" t="s">
        <v>3218</v>
      </c>
      <c r="AN1065" t="s">
        <v>3441</v>
      </c>
      <c r="AO1065" t="s">
        <v>4635</v>
      </c>
      <c r="AP1065" t="str">
        <f t="shared" si="196"/>
        <v>33009</v>
      </c>
      <c r="AQ1065" t="s">
        <v>2389</v>
      </c>
      <c r="AR1065" t="str">
        <f t="shared" si="188"/>
        <v>3305060</v>
      </c>
      <c r="AV1065">
        <v>48.37</v>
      </c>
      <c r="AW1065">
        <v>0.23</v>
      </c>
      <c r="AX1065">
        <v>48.15</v>
      </c>
    </row>
    <row r="1066" spans="1:50" hidden="1" outlineLevel="1">
      <c r="A1066" t="s">
        <v>4056</v>
      </c>
      <c r="B1066" s="11" t="s">
        <v>1982</v>
      </c>
      <c r="C1066" s="1">
        <f t="shared" si="190"/>
        <v>4881</v>
      </c>
      <c r="D1066" s="7">
        <f>IF(N1066&gt;0, RANK(N1066,(N1066:P1066,Q1066:AE1066)),0)</f>
        <v>1</v>
      </c>
      <c r="E1066" s="7">
        <f>IF(O1066&gt;0,RANK(O1066,(N1066:P1066,Q1066:AE1066)),0)</f>
        <v>2</v>
      </c>
      <c r="F1066" s="7">
        <f t="shared" si="191"/>
        <v>3</v>
      </c>
      <c r="G1066" s="1">
        <f t="shared" si="187"/>
        <v>1356</v>
      </c>
      <c r="H1066" s="2">
        <f t="shared" si="186"/>
        <v>0.27781192378610942</v>
      </c>
      <c r="I1066" s="8"/>
      <c r="J1066" s="2">
        <f t="shared" si="192"/>
        <v>0.63450112681827497</v>
      </c>
      <c r="K1066" s="2">
        <f t="shared" si="193"/>
        <v>0.35668920303216556</v>
      </c>
      <c r="L1066" s="2">
        <f t="shared" si="194"/>
        <v>4.0975209997951238E-3</v>
      </c>
      <c r="M1066" s="2">
        <f t="shared" si="195"/>
        <v>4.7121491497643438E-3</v>
      </c>
      <c r="N1066" s="1">
        <v>3097</v>
      </c>
      <c r="O1066" s="1">
        <v>1741</v>
      </c>
      <c r="P1066" s="1">
        <v>20</v>
      </c>
      <c r="Q1066">
        <v>6</v>
      </c>
      <c r="R1066">
        <v>0</v>
      </c>
      <c r="U1066" s="1"/>
      <c r="V1066" s="1"/>
      <c r="W1066" s="1">
        <v>17</v>
      </c>
      <c r="X1066" s="1"/>
      <c r="Y1066" s="1"/>
      <c r="Z1066" s="1"/>
      <c r="AA1066" s="1"/>
      <c r="AB1066" s="1"/>
      <c r="AG1066" t="str">
        <f t="shared" si="189"/>
        <v>Berlin</v>
      </c>
      <c r="AH1066" t="s">
        <v>3612</v>
      </c>
      <c r="AI1066">
        <v>2</v>
      </c>
      <c r="AJ1066" s="7">
        <v>24</v>
      </c>
      <c r="AL1066" s="7" t="s">
        <v>3943</v>
      </c>
      <c r="AM1066" t="s">
        <v>2597</v>
      </c>
      <c r="AN1066" t="s">
        <v>3441</v>
      </c>
      <c r="AO1066" t="s">
        <v>4704</v>
      </c>
      <c r="AP1066" t="str">
        <f t="shared" si="196"/>
        <v>33007</v>
      </c>
      <c r="AQ1066" t="s">
        <v>4593</v>
      </c>
      <c r="AR1066" t="str">
        <f t="shared" si="188"/>
        <v>3305140</v>
      </c>
      <c r="AV1066">
        <v>62.46</v>
      </c>
      <c r="AW1066">
        <v>0.73</v>
      </c>
      <c r="AX1066">
        <v>61.73</v>
      </c>
    </row>
    <row r="1067" spans="1:50" hidden="1" outlineLevel="1">
      <c r="A1067" s="11" t="s">
        <v>2501</v>
      </c>
      <c r="B1067" s="11" t="s">
        <v>1982</v>
      </c>
      <c r="C1067" s="1">
        <f t="shared" si="190"/>
        <v>1383</v>
      </c>
      <c r="D1067" s="7">
        <f>IF(N1067&gt;0, RANK(N1067,(N1067:P1067,Q1067:AE1067)),0)</f>
        <v>1</v>
      </c>
      <c r="E1067" s="7">
        <f>IF(O1067&gt;0,RANK(O1067,(N1067:P1067,Q1067:AE1067)),0)</f>
        <v>2</v>
      </c>
      <c r="F1067" s="7">
        <f t="shared" si="191"/>
        <v>3</v>
      </c>
      <c r="G1067" s="1">
        <f t="shared" si="187"/>
        <v>174</v>
      </c>
      <c r="H1067" s="2">
        <f t="shared" si="186"/>
        <v>0.12581344902386118</v>
      </c>
      <c r="I1067" s="8"/>
      <c r="J1067" s="2">
        <f t="shared" si="192"/>
        <v>0.55748373101952275</v>
      </c>
      <c r="K1067" s="2">
        <f t="shared" si="193"/>
        <v>0.4316702819956616</v>
      </c>
      <c r="L1067" s="2">
        <f t="shared" si="194"/>
        <v>7.9537237888647871E-3</v>
      </c>
      <c r="M1067" s="2">
        <f t="shared" si="195"/>
        <v>2.8922631959508605E-3</v>
      </c>
      <c r="N1067" s="1">
        <v>771</v>
      </c>
      <c r="O1067" s="1">
        <v>597</v>
      </c>
      <c r="P1067" s="1">
        <v>11</v>
      </c>
      <c r="Q1067">
        <v>0</v>
      </c>
      <c r="R1067">
        <v>0</v>
      </c>
      <c r="U1067" s="1"/>
      <c r="V1067" s="1"/>
      <c r="W1067" s="1">
        <v>4</v>
      </c>
      <c r="X1067" s="1"/>
      <c r="Y1067" s="1"/>
      <c r="Z1067" s="1"/>
      <c r="AA1067" s="1"/>
      <c r="AB1067" s="1"/>
      <c r="AG1067" t="str">
        <f t="shared" si="189"/>
        <v>Bethlehem</v>
      </c>
      <c r="AH1067" t="s">
        <v>4422</v>
      </c>
      <c r="AI1067">
        <v>2</v>
      </c>
      <c r="AJ1067" s="7">
        <v>37</v>
      </c>
      <c r="AL1067" s="7" t="s">
        <v>3943</v>
      </c>
      <c r="AM1067" t="s">
        <v>3218</v>
      </c>
      <c r="AN1067" t="s">
        <v>3949</v>
      </c>
      <c r="AO1067" t="s">
        <v>4636</v>
      </c>
      <c r="AP1067" t="str">
        <f t="shared" si="196"/>
        <v>33009</v>
      </c>
      <c r="AQ1067" t="s">
        <v>2389</v>
      </c>
      <c r="AR1067" t="str">
        <f t="shared" si="188"/>
        <v>3305460</v>
      </c>
      <c r="AV1067">
        <v>91</v>
      </c>
      <c r="AW1067">
        <v>7.0000000000000007E-2</v>
      </c>
      <c r="AX1067">
        <v>90.94</v>
      </c>
    </row>
    <row r="1068" spans="1:50" hidden="1" outlineLevel="1">
      <c r="A1068" t="s">
        <v>1868</v>
      </c>
      <c r="B1068" s="11" t="s">
        <v>1982</v>
      </c>
      <c r="C1068" s="1">
        <f t="shared" si="190"/>
        <v>1677</v>
      </c>
      <c r="D1068" s="7">
        <f>IF(N1068&gt;0, RANK(N1068,(N1068:P1068,Q1068:AE1068)),0)</f>
        <v>1</v>
      </c>
      <c r="E1068" s="7">
        <f>IF(O1068&gt;0,RANK(O1068,(N1068:P1068,Q1068:AE1068)),0)</f>
        <v>2</v>
      </c>
      <c r="F1068" s="7">
        <f t="shared" si="191"/>
        <v>3</v>
      </c>
      <c r="G1068" s="1">
        <f t="shared" si="187"/>
        <v>12</v>
      </c>
      <c r="H1068" s="2">
        <f t="shared" si="186"/>
        <v>7.1556350626118068E-3</v>
      </c>
      <c r="I1068" s="8"/>
      <c r="J1068" s="2">
        <f t="shared" si="192"/>
        <v>0.50089445438282643</v>
      </c>
      <c r="K1068" s="2">
        <f t="shared" si="193"/>
        <v>0.49373881932021468</v>
      </c>
      <c r="L1068" s="2">
        <f t="shared" si="194"/>
        <v>4.7704233750745376E-3</v>
      </c>
      <c r="M1068" s="2">
        <f t="shared" si="195"/>
        <v>5.9630292188435265E-4</v>
      </c>
      <c r="N1068" s="1">
        <v>840</v>
      </c>
      <c r="O1068" s="1">
        <v>828</v>
      </c>
      <c r="P1068" s="1">
        <v>8</v>
      </c>
      <c r="Q1068">
        <v>0</v>
      </c>
      <c r="R1068">
        <v>0</v>
      </c>
      <c r="U1068" s="1"/>
      <c r="V1068" s="1"/>
      <c r="W1068" s="1">
        <v>1</v>
      </c>
      <c r="X1068" s="1"/>
      <c r="Y1068" s="1"/>
      <c r="Z1068" s="1"/>
      <c r="AA1068" s="1"/>
      <c r="AB1068" s="1"/>
      <c r="AG1068" t="str">
        <f t="shared" si="189"/>
        <v>Boscawen</v>
      </c>
      <c r="AH1068" t="s">
        <v>3475</v>
      </c>
      <c r="AI1068">
        <v>2</v>
      </c>
      <c r="AJ1068" s="7">
        <v>138</v>
      </c>
      <c r="AL1068" s="7" t="s">
        <v>3943</v>
      </c>
      <c r="AM1068" t="s">
        <v>3235</v>
      </c>
      <c r="AN1068" t="s">
        <v>4670</v>
      </c>
      <c r="AO1068" t="s">
        <v>4255</v>
      </c>
      <c r="AP1068" t="str">
        <f t="shared" si="196"/>
        <v>33013</v>
      </c>
      <c r="AQ1068" t="s">
        <v>2389</v>
      </c>
      <c r="AR1068" t="str">
        <f t="shared" si="188"/>
        <v>3306260</v>
      </c>
      <c r="AV1068">
        <v>25.4</v>
      </c>
      <c r="AW1068">
        <v>0.68</v>
      </c>
      <c r="AX1068">
        <v>24.73</v>
      </c>
    </row>
    <row r="1069" spans="1:50" hidden="1" outlineLevel="1">
      <c r="A1069" t="s">
        <v>2502</v>
      </c>
      <c r="B1069" s="11" t="s">
        <v>1982</v>
      </c>
      <c r="C1069" s="1">
        <f t="shared" si="190"/>
        <v>4713</v>
      </c>
      <c r="D1069" s="7">
        <f>IF(N1069&gt;0, RANK(N1069,(N1069:P1069,Q1069:AE1069)),0)</f>
        <v>2</v>
      </c>
      <c r="E1069" s="7">
        <f>IF(O1069&gt;0,RANK(O1069,(N1069:P1069,Q1069:AE1069)),0)</f>
        <v>1</v>
      </c>
      <c r="F1069" s="7">
        <f t="shared" si="191"/>
        <v>3</v>
      </c>
      <c r="G1069" s="1">
        <f t="shared" si="187"/>
        <v>127</v>
      </c>
      <c r="H1069" s="2">
        <f t="shared" si="186"/>
        <v>2.6946743051135157E-2</v>
      </c>
      <c r="I1069" s="8"/>
      <c r="J1069" s="2">
        <f t="shared" si="192"/>
        <v>0.48291958412900488</v>
      </c>
      <c r="K1069" s="2">
        <f t="shared" si="193"/>
        <v>0.50986632718014002</v>
      </c>
      <c r="L1069" s="2">
        <f t="shared" si="194"/>
        <v>4.6679397411415234E-3</v>
      </c>
      <c r="M1069" s="2">
        <f t="shared" si="195"/>
        <v>2.5461489497136348E-3</v>
      </c>
      <c r="N1069" s="1">
        <v>2276</v>
      </c>
      <c r="O1069" s="1">
        <v>2403</v>
      </c>
      <c r="P1069" s="1">
        <v>22</v>
      </c>
      <c r="Q1069">
        <v>8</v>
      </c>
      <c r="R1069">
        <v>0</v>
      </c>
      <c r="U1069" s="1"/>
      <c r="V1069" s="1"/>
      <c r="W1069" s="1">
        <v>4</v>
      </c>
      <c r="X1069" s="1"/>
      <c r="Y1069" s="1"/>
      <c r="Z1069" s="1"/>
      <c r="AA1069" s="1"/>
      <c r="AB1069" s="1"/>
      <c r="AG1069" t="str">
        <f t="shared" si="189"/>
        <v>Bow</v>
      </c>
      <c r="AH1069" t="s">
        <v>3475</v>
      </c>
      <c r="AI1069">
        <v>2</v>
      </c>
      <c r="AJ1069" s="7">
        <v>168</v>
      </c>
      <c r="AL1069" s="7" t="s">
        <v>3943</v>
      </c>
      <c r="AM1069" t="s">
        <v>3235</v>
      </c>
      <c r="AN1069" t="s">
        <v>3441</v>
      </c>
      <c r="AO1069" t="s">
        <v>4256</v>
      </c>
      <c r="AP1069" t="str">
        <f t="shared" si="196"/>
        <v>33013</v>
      </c>
      <c r="AQ1069" t="s">
        <v>2389</v>
      </c>
      <c r="AR1069" t="str">
        <f t="shared" si="188"/>
        <v>3306500</v>
      </c>
      <c r="AV1069">
        <v>28.47</v>
      </c>
      <c r="AW1069">
        <v>0.4</v>
      </c>
      <c r="AX1069">
        <v>28.07</v>
      </c>
    </row>
    <row r="1070" spans="1:50" hidden="1" outlineLevel="1">
      <c r="A1070" t="s">
        <v>1811</v>
      </c>
      <c r="B1070" s="11" t="s">
        <v>1982</v>
      </c>
      <c r="C1070" s="1">
        <f t="shared" si="190"/>
        <v>983</v>
      </c>
      <c r="D1070" s="7">
        <f>IF(N1070&gt;0, RANK(N1070,(N1070:P1070,Q1070:AE1070)),0)</f>
        <v>1</v>
      </c>
      <c r="E1070" s="7">
        <f>IF(O1070&gt;0,RANK(O1070,(N1070:P1070,Q1070:AE1070)),0)</f>
        <v>2</v>
      </c>
      <c r="F1070" s="7">
        <f t="shared" si="191"/>
        <v>3</v>
      </c>
      <c r="G1070" s="1">
        <f t="shared" si="187"/>
        <v>87</v>
      </c>
      <c r="H1070" s="2">
        <f t="shared" si="186"/>
        <v>8.8504577822990843E-2</v>
      </c>
      <c r="I1070" s="8"/>
      <c r="J1070" s="2">
        <f t="shared" si="192"/>
        <v>0.54120040691759919</v>
      </c>
      <c r="K1070" s="2">
        <f t="shared" si="193"/>
        <v>0.45269582909460832</v>
      </c>
      <c r="L1070" s="2">
        <f t="shared" si="194"/>
        <v>6.1037639877924718E-3</v>
      </c>
      <c r="M1070" s="2">
        <f t="shared" si="195"/>
        <v>2.688821387764051E-17</v>
      </c>
      <c r="N1070" s="1">
        <v>532</v>
      </c>
      <c r="O1070" s="1">
        <v>445</v>
      </c>
      <c r="P1070" s="1">
        <v>6</v>
      </c>
      <c r="Q1070">
        <v>0</v>
      </c>
      <c r="R1070">
        <v>0</v>
      </c>
      <c r="U1070" s="1"/>
      <c r="V1070" s="1"/>
      <c r="W1070" s="1">
        <v>0</v>
      </c>
      <c r="X1070" s="1"/>
      <c r="Y1070" s="1"/>
      <c r="Z1070" s="1"/>
      <c r="AA1070" s="1"/>
      <c r="AB1070" s="1"/>
      <c r="AG1070" t="str">
        <f t="shared" si="189"/>
        <v>Bradford</v>
      </c>
      <c r="AH1070" t="s">
        <v>3475</v>
      </c>
      <c r="AI1070">
        <v>2</v>
      </c>
      <c r="AJ1070" s="7">
        <v>151</v>
      </c>
      <c r="AL1070" s="7" t="s">
        <v>3943</v>
      </c>
      <c r="AM1070" t="s">
        <v>3235</v>
      </c>
      <c r="AN1070" t="s">
        <v>3949</v>
      </c>
      <c r="AO1070" t="s">
        <v>4257</v>
      </c>
      <c r="AP1070" t="str">
        <f t="shared" si="196"/>
        <v>33013</v>
      </c>
      <c r="AQ1070" t="s">
        <v>2389</v>
      </c>
      <c r="AR1070" t="str">
        <f t="shared" si="188"/>
        <v>3306980</v>
      </c>
      <c r="AV1070">
        <v>36.01</v>
      </c>
      <c r="AW1070">
        <v>0.7</v>
      </c>
      <c r="AX1070">
        <v>35.32</v>
      </c>
    </row>
    <row r="1071" spans="1:50" hidden="1" outlineLevel="1">
      <c r="A1071" t="s">
        <v>1869</v>
      </c>
      <c r="B1071" s="11" t="s">
        <v>1982</v>
      </c>
      <c r="C1071" s="1">
        <f t="shared" si="190"/>
        <v>2049</v>
      </c>
      <c r="D1071" s="7">
        <f>IF(N1071&gt;0, RANK(N1071,(N1071:P1071,Q1071:AE1071)),0)</f>
        <v>2</v>
      </c>
      <c r="E1071" s="7">
        <f>IF(O1071&gt;0,RANK(O1071,(N1071:P1071,Q1071:AE1071)),0)</f>
        <v>1</v>
      </c>
      <c r="F1071" s="7">
        <f t="shared" si="191"/>
        <v>3</v>
      </c>
      <c r="G1071" s="1">
        <f t="shared" si="187"/>
        <v>201</v>
      </c>
      <c r="H1071" s="2">
        <f t="shared" si="186"/>
        <v>9.8096632503660325E-2</v>
      </c>
      <c r="I1071" s="8"/>
      <c r="J1071" s="2">
        <f t="shared" si="192"/>
        <v>0.44558321132259637</v>
      </c>
      <c r="K1071" s="2">
        <f t="shared" si="193"/>
        <v>0.54367984382625667</v>
      </c>
      <c r="L1071" s="2">
        <f t="shared" si="194"/>
        <v>8.7847730600292828E-3</v>
      </c>
      <c r="M1071" s="2">
        <f t="shared" si="195"/>
        <v>1.9521717911176739E-3</v>
      </c>
      <c r="N1071" s="1">
        <v>913</v>
      </c>
      <c r="O1071" s="1">
        <v>1114</v>
      </c>
      <c r="P1071" s="1">
        <v>18</v>
      </c>
      <c r="Q1071">
        <v>2</v>
      </c>
      <c r="R1071">
        <v>0</v>
      </c>
      <c r="U1071" s="1"/>
      <c r="V1071" s="1"/>
      <c r="W1071" s="1">
        <v>2</v>
      </c>
      <c r="X1071" s="1"/>
      <c r="Y1071" s="1"/>
      <c r="Z1071" s="1"/>
      <c r="AA1071" s="1"/>
      <c r="AB1071" s="1"/>
      <c r="AG1071" t="str">
        <f t="shared" si="189"/>
        <v>Brentwood</v>
      </c>
      <c r="AH1071" t="s">
        <v>1842</v>
      </c>
      <c r="AI1071">
        <v>1</v>
      </c>
      <c r="AJ1071" s="7">
        <v>205</v>
      </c>
      <c r="AL1071" s="7" t="s">
        <v>3943</v>
      </c>
      <c r="AM1071" t="s">
        <v>4670</v>
      </c>
      <c r="AN1071" t="s">
        <v>4670</v>
      </c>
      <c r="AO1071" t="s">
        <v>4258</v>
      </c>
      <c r="AP1071" t="str">
        <f t="shared" si="196"/>
        <v>33015</v>
      </c>
      <c r="AQ1071" t="s">
        <v>2389</v>
      </c>
      <c r="AR1071" t="str">
        <f t="shared" si="188"/>
        <v>3307220</v>
      </c>
      <c r="AV1071">
        <v>16.98</v>
      </c>
      <c r="AW1071">
        <v>0.16</v>
      </c>
      <c r="AX1071">
        <v>16.82</v>
      </c>
    </row>
    <row r="1072" spans="1:50" hidden="1" outlineLevel="1">
      <c r="A1072" t="s">
        <v>4042</v>
      </c>
      <c r="B1072" s="11" t="s">
        <v>1982</v>
      </c>
      <c r="C1072" s="1">
        <f t="shared" si="190"/>
        <v>632</v>
      </c>
      <c r="D1072" s="7">
        <f>IF(N1072&gt;0, RANK(N1072,(N1072:P1072,Q1072:AE1072)),0)</f>
        <v>2</v>
      </c>
      <c r="E1072" s="7">
        <f>IF(O1072&gt;0,RANK(O1072,(N1072:P1072,Q1072:AE1072)),0)</f>
        <v>1</v>
      </c>
      <c r="F1072" s="7">
        <f t="shared" si="191"/>
        <v>3</v>
      </c>
      <c r="G1072" s="1">
        <f t="shared" si="187"/>
        <v>68</v>
      </c>
      <c r="H1072" s="2">
        <f t="shared" si="186"/>
        <v>0.10759493670886076</v>
      </c>
      <c r="I1072" s="8"/>
      <c r="J1072" s="2">
        <f t="shared" si="192"/>
        <v>0.44303797468354428</v>
      </c>
      <c r="K1072" s="2">
        <f t="shared" si="193"/>
        <v>0.55063291139240511</v>
      </c>
      <c r="L1072" s="2">
        <f t="shared" si="194"/>
        <v>6.3291139240506328E-3</v>
      </c>
      <c r="M1072" s="2">
        <f t="shared" si="195"/>
        <v>3.3827107781547738E-17</v>
      </c>
      <c r="N1072" s="1">
        <v>280</v>
      </c>
      <c r="O1072" s="1">
        <v>348</v>
      </c>
      <c r="P1072" s="1">
        <v>4</v>
      </c>
      <c r="Q1072">
        <v>0</v>
      </c>
      <c r="R1072">
        <v>0</v>
      </c>
      <c r="U1072" s="1"/>
      <c r="V1072" s="1"/>
      <c r="W1072" s="1">
        <v>0</v>
      </c>
      <c r="X1072" s="1"/>
      <c r="Y1072" s="1"/>
      <c r="Z1072" s="1"/>
      <c r="AA1072" s="1"/>
      <c r="AB1072" s="1"/>
      <c r="AG1072" t="str">
        <f t="shared" si="189"/>
        <v>Bridgewater</v>
      </c>
      <c r="AH1072" t="s">
        <v>4422</v>
      </c>
      <c r="AI1072">
        <v>2</v>
      </c>
      <c r="AJ1072" s="7">
        <v>94</v>
      </c>
      <c r="AL1072" s="7" t="s">
        <v>3943</v>
      </c>
      <c r="AM1072" t="s">
        <v>3218</v>
      </c>
      <c r="AN1072" t="s">
        <v>778</v>
      </c>
      <c r="AO1072" t="s">
        <v>4882</v>
      </c>
      <c r="AP1072" t="str">
        <f t="shared" si="196"/>
        <v>33009</v>
      </c>
      <c r="AQ1072" t="s">
        <v>2389</v>
      </c>
      <c r="AR1072" t="str">
        <f t="shared" si="188"/>
        <v>3307540</v>
      </c>
      <c r="AV1072">
        <v>21.45</v>
      </c>
      <c r="AW1072">
        <v>0.18</v>
      </c>
      <c r="AX1072">
        <v>21.27</v>
      </c>
    </row>
    <row r="1073" spans="1:50" hidden="1" outlineLevel="1">
      <c r="A1073" t="s">
        <v>2218</v>
      </c>
      <c r="B1073" s="11" t="s">
        <v>1982</v>
      </c>
      <c r="C1073" s="1">
        <f t="shared" si="190"/>
        <v>1622</v>
      </c>
      <c r="D1073" s="7">
        <f>IF(N1073&gt;0, RANK(N1073,(N1073:P1073,Q1073:AE1073)),0)</f>
        <v>2</v>
      </c>
      <c r="E1073" s="7">
        <f>IF(O1073&gt;0,RANK(O1073,(N1073:P1073,Q1073:AE1073)),0)</f>
        <v>1</v>
      </c>
      <c r="F1073" s="7">
        <f t="shared" si="191"/>
        <v>3</v>
      </c>
      <c r="G1073" s="1">
        <f t="shared" si="187"/>
        <v>150</v>
      </c>
      <c r="H1073" s="2">
        <f t="shared" si="186"/>
        <v>9.2478421701602961E-2</v>
      </c>
      <c r="I1073" s="8"/>
      <c r="J1073" s="2">
        <f t="shared" si="192"/>
        <v>0.44821208384710232</v>
      </c>
      <c r="K1073" s="2">
        <f t="shared" si="193"/>
        <v>0.54069050554870535</v>
      </c>
      <c r="L1073" s="2">
        <f t="shared" si="194"/>
        <v>8.6313193588162754E-3</v>
      </c>
      <c r="M1073" s="2">
        <f t="shared" si="195"/>
        <v>2.4660912453760616E-3</v>
      </c>
      <c r="N1073" s="1">
        <v>727</v>
      </c>
      <c r="O1073" s="1">
        <v>877</v>
      </c>
      <c r="P1073" s="1">
        <v>14</v>
      </c>
      <c r="Q1073">
        <v>1</v>
      </c>
      <c r="R1073">
        <v>0</v>
      </c>
      <c r="U1073" s="1"/>
      <c r="V1073" s="1"/>
      <c r="W1073" s="1">
        <v>3</v>
      </c>
      <c r="X1073" s="1"/>
      <c r="Y1073" s="1"/>
      <c r="Z1073" s="1"/>
      <c r="AA1073" s="1"/>
      <c r="AB1073" s="1"/>
      <c r="AG1073" t="str">
        <f t="shared" si="189"/>
        <v>Bristol</v>
      </c>
      <c r="AH1073" t="s">
        <v>4422</v>
      </c>
      <c r="AI1073">
        <v>2</v>
      </c>
      <c r="AJ1073" s="7">
        <v>102</v>
      </c>
      <c r="AL1073" s="7" t="s">
        <v>3943</v>
      </c>
      <c r="AM1073" t="s">
        <v>3218</v>
      </c>
      <c r="AN1073" t="s">
        <v>3970</v>
      </c>
      <c r="AO1073" t="s">
        <v>3673</v>
      </c>
      <c r="AP1073" t="str">
        <f t="shared" si="196"/>
        <v>33009</v>
      </c>
      <c r="AQ1073" t="s">
        <v>2389</v>
      </c>
      <c r="AR1073" t="str">
        <f t="shared" si="188"/>
        <v>3307700</v>
      </c>
      <c r="AV1073">
        <v>22.26</v>
      </c>
      <c r="AW1073">
        <v>4.92</v>
      </c>
      <c r="AX1073">
        <v>17.34</v>
      </c>
    </row>
    <row r="1074" spans="1:50" hidden="1" outlineLevel="1">
      <c r="A1074" t="s">
        <v>2345</v>
      </c>
      <c r="B1074" s="11" t="s">
        <v>1982</v>
      </c>
      <c r="C1074" s="1">
        <f t="shared" si="190"/>
        <v>446</v>
      </c>
      <c r="D1074" s="7">
        <f>IF(N1074&gt;0, RANK(N1074,(N1074:P1074,Q1074:AE1074)),0)</f>
        <v>2</v>
      </c>
      <c r="E1074" s="7">
        <f>IF(O1074&gt;0,RANK(O1074,(N1074:P1074,Q1074:AE1074)),0)</f>
        <v>1</v>
      </c>
      <c r="F1074" s="7">
        <f t="shared" si="191"/>
        <v>3</v>
      </c>
      <c r="G1074" s="1">
        <f t="shared" si="187"/>
        <v>70</v>
      </c>
      <c r="H1074" s="2">
        <f t="shared" si="186"/>
        <v>0.15695067264573992</v>
      </c>
      <c r="I1074" s="8"/>
      <c r="J1074" s="2">
        <f t="shared" si="192"/>
        <v>0.41928251121076232</v>
      </c>
      <c r="K1074" s="2">
        <f t="shared" si="193"/>
        <v>0.57623318385650224</v>
      </c>
      <c r="L1074" s="2">
        <f t="shared" si="194"/>
        <v>4.4843049327354259E-3</v>
      </c>
      <c r="M1074" s="2">
        <f t="shared" si="195"/>
        <v>1.3010426069826053E-17</v>
      </c>
      <c r="N1074" s="1">
        <v>187</v>
      </c>
      <c r="O1074" s="1">
        <v>257</v>
      </c>
      <c r="P1074" s="1">
        <v>2</v>
      </c>
      <c r="Q1074">
        <v>0</v>
      </c>
      <c r="R1074">
        <v>0</v>
      </c>
      <c r="U1074" s="1"/>
      <c r="V1074" s="1"/>
      <c r="W1074" s="1">
        <v>0</v>
      </c>
      <c r="X1074" s="1"/>
      <c r="Y1074" s="1"/>
      <c r="Z1074" s="1"/>
      <c r="AA1074" s="1"/>
      <c r="AB1074" s="1"/>
      <c r="AG1074" t="str">
        <f t="shared" si="189"/>
        <v>Brookfield</v>
      </c>
      <c r="AH1074" t="s">
        <v>4711</v>
      </c>
      <c r="AI1074">
        <v>1</v>
      </c>
      <c r="AJ1074" s="7">
        <v>105</v>
      </c>
      <c r="AL1074" s="7" t="s">
        <v>3943</v>
      </c>
      <c r="AM1074" t="s">
        <v>3989</v>
      </c>
      <c r="AN1074" t="s">
        <v>4670</v>
      </c>
      <c r="AO1074" t="s">
        <v>3674</v>
      </c>
      <c r="AP1074" t="str">
        <f t="shared" si="196"/>
        <v>33003</v>
      </c>
      <c r="AQ1074" t="s">
        <v>2389</v>
      </c>
      <c r="AR1074" t="str">
        <f t="shared" si="188"/>
        <v>3307940</v>
      </c>
      <c r="AV1074">
        <v>23.26</v>
      </c>
      <c r="AW1074">
        <v>0.39</v>
      </c>
      <c r="AX1074">
        <v>22.86</v>
      </c>
    </row>
    <row r="1075" spans="1:50" hidden="1" outlineLevel="1">
      <c r="A1075" t="s">
        <v>2563</v>
      </c>
      <c r="B1075" s="11" t="s">
        <v>1982</v>
      </c>
      <c r="C1075" s="1">
        <f t="shared" si="190"/>
        <v>2617</v>
      </c>
      <c r="D1075" s="7">
        <f>IF(N1075&gt;0, RANK(N1075,(N1075:P1075,Q1075:AE1075)),0)</f>
        <v>2</v>
      </c>
      <c r="E1075" s="7">
        <f>IF(O1075&gt;0,RANK(O1075,(N1075:P1075,Q1075:AE1075)),0)</f>
        <v>1</v>
      </c>
      <c r="F1075" s="7">
        <f t="shared" si="191"/>
        <v>3</v>
      </c>
      <c r="G1075" s="1">
        <f t="shared" si="187"/>
        <v>272</v>
      </c>
      <c r="H1075" s="2">
        <f t="shared" si="186"/>
        <v>0.10393580435613298</v>
      </c>
      <c r="I1075" s="8"/>
      <c r="J1075" s="2">
        <f t="shared" si="192"/>
        <v>0.44210928544134503</v>
      </c>
      <c r="K1075" s="2">
        <f t="shared" si="193"/>
        <v>0.54604508979747801</v>
      </c>
      <c r="L1075" s="2">
        <f t="shared" si="194"/>
        <v>7.2602216278181125E-3</v>
      </c>
      <c r="M1075" s="2">
        <f t="shared" si="195"/>
        <v>4.5854031333587859E-3</v>
      </c>
      <c r="N1075" s="1">
        <v>1157</v>
      </c>
      <c r="O1075" s="1">
        <v>1429</v>
      </c>
      <c r="P1075" s="1">
        <v>19</v>
      </c>
      <c r="Q1075">
        <v>5</v>
      </c>
      <c r="R1075">
        <v>1</v>
      </c>
      <c r="U1075" s="1"/>
      <c r="V1075" s="1"/>
      <c r="W1075" s="1">
        <v>6</v>
      </c>
      <c r="X1075" s="1"/>
      <c r="Y1075" s="1"/>
      <c r="Z1075" s="1"/>
      <c r="AA1075" s="1"/>
      <c r="AB1075" s="1"/>
      <c r="AG1075" t="str">
        <f t="shared" si="189"/>
        <v>Brookline</v>
      </c>
      <c r="AH1075" t="s">
        <v>3491</v>
      </c>
      <c r="AI1075">
        <v>2</v>
      </c>
      <c r="AJ1075" s="7">
        <v>255</v>
      </c>
      <c r="AL1075" s="7" t="s">
        <v>3943</v>
      </c>
      <c r="AM1075" t="s">
        <v>3234</v>
      </c>
      <c r="AN1075" t="s">
        <v>3949</v>
      </c>
      <c r="AO1075" t="s">
        <v>5084</v>
      </c>
      <c r="AP1075" t="str">
        <f t="shared" si="196"/>
        <v>33011</v>
      </c>
      <c r="AQ1075" t="s">
        <v>2389</v>
      </c>
      <c r="AR1075" t="str">
        <f t="shared" si="188"/>
        <v>3308100</v>
      </c>
      <c r="AV1075">
        <v>20.13</v>
      </c>
      <c r="AW1075">
        <v>0.36</v>
      </c>
      <c r="AX1075">
        <v>19.77</v>
      </c>
    </row>
    <row r="1076" spans="1:50" hidden="1" outlineLevel="1">
      <c r="A1076" t="s">
        <v>1901</v>
      </c>
      <c r="B1076" s="11" t="s">
        <v>1982</v>
      </c>
      <c r="C1076" s="1">
        <f t="shared" si="190"/>
        <v>2</v>
      </c>
      <c r="D1076" s="7">
        <f>IF(N1076&gt;0, RANK(N1076,(N1076:P1076,Q1076:AE1076)),0)</f>
        <v>1</v>
      </c>
      <c r="E1076" s="7">
        <f>IF(O1076&gt;0,RANK(O1076,(N1076:P1076,Q1076:AE1076)),0)</f>
        <v>1</v>
      </c>
      <c r="F1076" s="7">
        <f t="shared" si="191"/>
        <v>0</v>
      </c>
      <c r="G1076" s="1">
        <f t="shared" si="187"/>
        <v>0</v>
      </c>
      <c r="H1076" s="2">
        <f t="shared" si="186"/>
        <v>0</v>
      </c>
      <c r="I1076" s="8"/>
      <c r="J1076" s="2">
        <f t="shared" si="192"/>
        <v>0.5</v>
      </c>
      <c r="K1076" s="2">
        <f t="shared" si="193"/>
        <v>0.5</v>
      </c>
      <c r="L1076" s="2">
        <f t="shared" si="194"/>
        <v>0</v>
      </c>
      <c r="M1076" s="2">
        <f t="shared" si="195"/>
        <v>0</v>
      </c>
      <c r="N1076" s="1">
        <v>1</v>
      </c>
      <c r="O1076" s="1">
        <v>1</v>
      </c>
      <c r="P1076" s="1">
        <v>0</v>
      </c>
      <c r="Q1076">
        <v>0</v>
      </c>
      <c r="R1076">
        <v>0</v>
      </c>
      <c r="U1076" s="1"/>
      <c r="V1076" s="1"/>
      <c r="W1076" s="1">
        <v>0</v>
      </c>
      <c r="X1076" s="1"/>
      <c r="Y1076" s="1"/>
      <c r="Z1076" s="1"/>
      <c r="AA1076" s="1"/>
      <c r="AB1076" s="1"/>
      <c r="AG1076" t="str">
        <f t="shared" si="189"/>
        <v>Cambridge</v>
      </c>
      <c r="AH1076" t="s">
        <v>3612</v>
      </c>
      <c r="AI1076">
        <v>2</v>
      </c>
      <c r="AJ1076" s="7">
        <v>16</v>
      </c>
      <c r="AK1076" s="7"/>
      <c r="AL1076" s="7" t="s">
        <v>3943</v>
      </c>
      <c r="AM1076" t="s">
        <v>2597</v>
      </c>
      <c r="AN1076" t="s">
        <v>3949</v>
      </c>
      <c r="AO1076" t="s">
        <v>5085</v>
      </c>
      <c r="AP1076" t="str">
        <f t="shared" si="196"/>
        <v>33007</v>
      </c>
      <c r="AQ1076" t="s">
        <v>4327</v>
      </c>
      <c r="AR1076" t="str">
        <f t="shared" si="188"/>
        <v>3308420</v>
      </c>
      <c r="AV1076">
        <v>51.44</v>
      </c>
      <c r="AW1076">
        <v>0.64</v>
      </c>
      <c r="AX1076">
        <v>50.81</v>
      </c>
    </row>
    <row r="1077" spans="1:50" hidden="1" outlineLevel="1">
      <c r="A1077" t="s">
        <v>2495</v>
      </c>
      <c r="B1077" s="11" t="s">
        <v>1982</v>
      </c>
      <c r="C1077" s="1">
        <f t="shared" si="190"/>
        <v>1650</v>
      </c>
      <c r="D1077" s="7">
        <f>IF(N1077&gt;0, RANK(N1077,(N1077:P1077,Q1077:AE1077)),0)</f>
        <v>1</v>
      </c>
      <c r="E1077" s="7">
        <f>IF(O1077&gt;0,RANK(O1077,(N1077:P1077,Q1077:AE1077)),0)</f>
        <v>2</v>
      </c>
      <c r="F1077" s="7">
        <f t="shared" si="191"/>
        <v>3</v>
      </c>
      <c r="G1077" s="1">
        <f t="shared" si="187"/>
        <v>106</v>
      </c>
      <c r="H1077" s="2">
        <f t="shared" si="186"/>
        <v>6.424242424242424E-2</v>
      </c>
      <c r="I1077" s="8"/>
      <c r="J1077" s="2">
        <f t="shared" si="192"/>
        <v>0.52666666666666662</v>
      </c>
      <c r="K1077" s="2">
        <f t="shared" si="193"/>
        <v>0.4624242424242424</v>
      </c>
      <c r="L1077" s="2">
        <f t="shared" si="194"/>
        <v>7.8787878787878792E-3</v>
      </c>
      <c r="M1077" s="2">
        <f t="shared" si="195"/>
        <v>3.0303030303031001E-3</v>
      </c>
      <c r="N1077" s="1">
        <v>869</v>
      </c>
      <c r="O1077" s="1">
        <v>763</v>
      </c>
      <c r="P1077" s="1">
        <v>13</v>
      </c>
      <c r="Q1077">
        <v>1</v>
      </c>
      <c r="R1077">
        <v>1</v>
      </c>
      <c r="U1077" s="1"/>
      <c r="V1077" s="1"/>
      <c r="W1077" s="1">
        <v>3</v>
      </c>
      <c r="X1077" s="1"/>
      <c r="Y1077" s="1"/>
      <c r="Z1077" s="1"/>
      <c r="AA1077" s="1"/>
      <c r="AB1077" s="1"/>
      <c r="AG1077" t="str">
        <f t="shared" si="189"/>
        <v>Campton</v>
      </c>
      <c r="AH1077" t="s">
        <v>4422</v>
      </c>
      <c r="AI1077">
        <v>2</v>
      </c>
      <c r="AJ1077" s="7">
        <v>78</v>
      </c>
      <c r="AL1077" s="7" t="s">
        <v>3943</v>
      </c>
      <c r="AM1077" t="s">
        <v>3218</v>
      </c>
      <c r="AN1077" t="s">
        <v>737</v>
      </c>
      <c r="AO1077" t="s">
        <v>5086</v>
      </c>
      <c r="AP1077" t="str">
        <f t="shared" si="196"/>
        <v>33009</v>
      </c>
      <c r="AQ1077" t="s">
        <v>2389</v>
      </c>
      <c r="AR1077" t="str">
        <f t="shared" si="188"/>
        <v>3308660</v>
      </c>
      <c r="AV1077">
        <v>52.52</v>
      </c>
      <c r="AW1077">
        <v>0.59</v>
      </c>
      <c r="AX1077">
        <v>51.93</v>
      </c>
    </row>
    <row r="1078" spans="1:50" hidden="1" outlineLevel="1">
      <c r="A1078" t="s">
        <v>1902</v>
      </c>
      <c r="B1078" s="11" t="s">
        <v>1982</v>
      </c>
      <c r="C1078" s="1">
        <f t="shared" si="190"/>
        <v>1692</v>
      </c>
      <c r="D1078" s="7">
        <f>IF(N1078&gt;0, RANK(N1078,(N1078:P1078,Q1078:AE1078)),0)</f>
        <v>1</v>
      </c>
      <c r="E1078" s="7">
        <f>IF(O1078&gt;0,RANK(O1078,(N1078:P1078,Q1078:AE1078)),0)</f>
        <v>2</v>
      </c>
      <c r="F1078" s="7">
        <f t="shared" si="191"/>
        <v>3</v>
      </c>
      <c r="G1078" s="1">
        <f t="shared" si="187"/>
        <v>182</v>
      </c>
      <c r="H1078" s="2">
        <f t="shared" si="186"/>
        <v>0.10756501182033097</v>
      </c>
      <c r="I1078" s="8"/>
      <c r="J1078" s="2">
        <f t="shared" si="192"/>
        <v>0.54196217494089838</v>
      </c>
      <c r="K1078" s="2">
        <f t="shared" si="193"/>
        <v>0.43439716312056736</v>
      </c>
      <c r="L1078" s="2">
        <f t="shared" si="194"/>
        <v>1.0638297872340425E-2</v>
      </c>
      <c r="M1078" s="2">
        <f t="shared" si="195"/>
        <v>1.3002364066193832E-2</v>
      </c>
      <c r="N1078" s="1">
        <v>917</v>
      </c>
      <c r="O1078" s="1">
        <v>735</v>
      </c>
      <c r="P1078" s="1">
        <v>18</v>
      </c>
      <c r="Q1078">
        <v>0</v>
      </c>
      <c r="R1078">
        <v>16</v>
      </c>
      <c r="U1078" s="1"/>
      <c r="V1078" s="1"/>
      <c r="W1078" s="1">
        <v>6</v>
      </c>
      <c r="X1078" s="1"/>
      <c r="Y1078" s="1"/>
      <c r="Z1078" s="1"/>
      <c r="AA1078" s="1"/>
      <c r="AB1078" s="1"/>
      <c r="AG1078" t="str">
        <f t="shared" si="189"/>
        <v>Canaan</v>
      </c>
      <c r="AH1078" t="s">
        <v>4422</v>
      </c>
      <c r="AI1078">
        <v>2</v>
      </c>
      <c r="AJ1078" s="7">
        <v>92</v>
      </c>
      <c r="AL1078" s="7" t="s">
        <v>3943</v>
      </c>
      <c r="AM1078" t="s">
        <v>3218</v>
      </c>
      <c r="AN1078" t="s">
        <v>3961</v>
      </c>
      <c r="AO1078" t="s">
        <v>4770</v>
      </c>
      <c r="AP1078" t="str">
        <f t="shared" si="196"/>
        <v>33009</v>
      </c>
      <c r="AQ1078" t="s">
        <v>2389</v>
      </c>
      <c r="AR1078" t="str">
        <f t="shared" si="188"/>
        <v>3308980</v>
      </c>
      <c r="AV1078">
        <v>55.03</v>
      </c>
      <c r="AW1078">
        <v>1.82</v>
      </c>
      <c r="AX1078">
        <v>53.22</v>
      </c>
    </row>
    <row r="1079" spans="1:50" hidden="1" outlineLevel="1">
      <c r="A1079" t="s">
        <v>3159</v>
      </c>
      <c r="B1079" s="11" t="s">
        <v>1982</v>
      </c>
      <c r="C1079" s="1">
        <f t="shared" si="190"/>
        <v>2496</v>
      </c>
      <c r="D1079" s="7">
        <f>IF(N1079&gt;0, RANK(N1079,(N1079:P1079,Q1079:AE1079)),0)</f>
        <v>2</v>
      </c>
      <c r="E1079" s="7">
        <f>IF(O1079&gt;0,RANK(O1079,(N1079:P1079,Q1079:AE1079)),0)</f>
        <v>1</v>
      </c>
      <c r="F1079" s="7">
        <f t="shared" si="191"/>
        <v>3</v>
      </c>
      <c r="G1079" s="1">
        <f t="shared" si="187"/>
        <v>525</v>
      </c>
      <c r="H1079" s="2">
        <f t="shared" si="186"/>
        <v>0.21033653846153846</v>
      </c>
      <c r="I1079" s="8"/>
      <c r="J1079" s="2">
        <f t="shared" si="192"/>
        <v>0.39142628205128205</v>
      </c>
      <c r="K1079" s="2">
        <f t="shared" si="193"/>
        <v>0.60176282051282048</v>
      </c>
      <c r="L1079" s="2">
        <f t="shared" si="194"/>
        <v>6.41025641025641E-3</v>
      </c>
      <c r="M1079" s="2">
        <f t="shared" si="195"/>
        <v>4.0064102564105718E-4</v>
      </c>
      <c r="N1079" s="1">
        <v>977</v>
      </c>
      <c r="O1079" s="1">
        <v>1502</v>
      </c>
      <c r="P1079" s="1">
        <v>16</v>
      </c>
      <c r="Q1079">
        <v>0</v>
      </c>
      <c r="R1079">
        <v>0</v>
      </c>
      <c r="U1079" s="1"/>
      <c r="V1079" s="1"/>
      <c r="W1079" s="1">
        <v>1</v>
      </c>
      <c r="X1079" s="1"/>
      <c r="Y1079" s="1"/>
      <c r="Z1079" s="1"/>
      <c r="AA1079" s="1"/>
      <c r="AB1079" s="1"/>
      <c r="AG1079" t="str">
        <f t="shared" si="189"/>
        <v>Candia</v>
      </c>
      <c r="AH1079" t="s">
        <v>1842</v>
      </c>
      <c r="AI1079">
        <v>1</v>
      </c>
      <c r="AJ1079" s="7">
        <v>182</v>
      </c>
      <c r="AL1079" s="7" t="s">
        <v>3943</v>
      </c>
      <c r="AM1079" t="s">
        <v>4670</v>
      </c>
      <c r="AN1079" t="s">
        <v>3441</v>
      </c>
      <c r="AO1079" t="s">
        <v>3980</v>
      </c>
      <c r="AP1079" t="str">
        <f t="shared" si="196"/>
        <v>33015</v>
      </c>
      <c r="AQ1079" t="s">
        <v>2389</v>
      </c>
      <c r="AR1079" t="str">
        <f t="shared" si="188"/>
        <v>3309300</v>
      </c>
      <c r="AV1079">
        <v>30.57</v>
      </c>
      <c r="AW1079">
        <v>0.24</v>
      </c>
      <c r="AX1079">
        <v>30.32</v>
      </c>
    </row>
    <row r="1080" spans="1:50" hidden="1" outlineLevel="1">
      <c r="A1080" t="s">
        <v>2892</v>
      </c>
      <c r="B1080" s="11" t="s">
        <v>1982</v>
      </c>
      <c r="C1080" s="1">
        <f t="shared" si="190"/>
        <v>1536</v>
      </c>
      <c r="D1080" s="7">
        <f>IF(N1080&gt;0, RANK(N1080,(N1080:P1080,Q1080:AE1080)),0)</f>
        <v>1</v>
      </c>
      <c r="E1080" s="7">
        <f>IF(O1080&gt;0,RANK(O1080,(N1080:P1080,Q1080:AE1080)),0)</f>
        <v>2</v>
      </c>
      <c r="F1080" s="7">
        <f t="shared" si="191"/>
        <v>3</v>
      </c>
      <c r="G1080" s="1">
        <f t="shared" si="187"/>
        <v>265</v>
      </c>
      <c r="H1080" s="2">
        <f t="shared" si="186"/>
        <v>0.17252604166666666</v>
      </c>
      <c r="I1080" s="8"/>
      <c r="J1080" s="2">
        <f t="shared" si="192"/>
        <v>0.58333333333333337</v>
      </c>
      <c r="K1080" s="2">
        <f t="shared" si="193"/>
        <v>0.41080729166666669</v>
      </c>
      <c r="L1080" s="2">
        <f t="shared" si="194"/>
        <v>3.2552083333333335E-3</v>
      </c>
      <c r="M1080" s="2">
        <f t="shared" si="195"/>
        <v>2.604166666666611E-3</v>
      </c>
      <c r="N1080" s="1">
        <v>896</v>
      </c>
      <c r="O1080" s="1">
        <v>631</v>
      </c>
      <c r="P1080" s="1">
        <v>5</v>
      </c>
      <c r="Q1080">
        <v>3</v>
      </c>
      <c r="R1080">
        <v>0</v>
      </c>
      <c r="U1080" s="1"/>
      <c r="V1080" s="1"/>
      <c r="W1080" s="1">
        <v>1</v>
      </c>
      <c r="X1080" s="1"/>
      <c r="Y1080" s="1"/>
      <c r="Z1080" s="1"/>
      <c r="AA1080" s="1"/>
      <c r="AB1080" s="1"/>
      <c r="AG1080" t="str">
        <f t="shared" si="189"/>
        <v>Canterbury</v>
      </c>
      <c r="AH1080" t="s">
        <v>3475</v>
      </c>
      <c r="AI1080">
        <v>2</v>
      </c>
      <c r="AJ1080" s="7">
        <v>134</v>
      </c>
      <c r="AL1080" s="7" t="s">
        <v>3943</v>
      </c>
      <c r="AM1080" t="s">
        <v>3235</v>
      </c>
      <c r="AN1080" t="s">
        <v>778</v>
      </c>
      <c r="AO1080" t="s">
        <v>4808</v>
      </c>
      <c r="AP1080" t="str">
        <f t="shared" si="196"/>
        <v>33013</v>
      </c>
      <c r="AQ1080" t="s">
        <v>2389</v>
      </c>
      <c r="AR1080" t="str">
        <f t="shared" si="188"/>
        <v>3309860</v>
      </c>
      <c r="AV1080">
        <v>44.63</v>
      </c>
      <c r="AW1080">
        <v>0.79</v>
      </c>
      <c r="AX1080">
        <v>43.84</v>
      </c>
    </row>
    <row r="1081" spans="1:50" hidden="1" outlineLevel="1">
      <c r="A1081" t="s">
        <v>4711</v>
      </c>
      <c r="B1081" s="11" t="s">
        <v>1982</v>
      </c>
      <c r="C1081" s="1">
        <f t="shared" si="190"/>
        <v>489</v>
      </c>
      <c r="D1081" s="7">
        <f>IF(N1081&gt;0, RANK(N1081,(N1081:P1081,Q1081:AE1081)),0)</f>
        <v>1</v>
      </c>
      <c r="E1081" s="7">
        <f>IF(O1081&gt;0,RANK(O1081,(N1081:P1081,Q1081:AE1081)),0)</f>
        <v>1</v>
      </c>
      <c r="F1081" s="7">
        <f t="shared" si="191"/>
        <v>3</v>
      </c>
      <c r="G1081" s="1">
        <f t="shared" si="187"/>
        <v>0</v>
      </c>
      <c r="H1081" s="2">
        <f t="shared" si="186"/>
        <v>0</v>
      </c>
      <c r="I1081" s="8"/>
      <c r="J1081" s="2">
        <f t="shared" si="192"/>
        <v>0.49693251533742333</v>
      </c>
      <c r="K1081" s="2">
        <f t="shared" si="193"/>
        <v>0.49693251533742333</v>
      </c>
      <c r="L1081" s="2">
        <f t="shared" si="194"/>
        <v>6.1349693251533744E-3</v>
      </c>
      <c r="M1081" s="2">
        <f t="shared" si="195"/>
        <v>-3.5561831257524545E-17</v>
      </c>
      <c r="N1081" s="1">
        <v>243</v>
      </c>
      <c r="O1081" s="1">
        <v>243</v>
      </c>
      <c r="P1081" s="1">
        <v>3</v>
      </c>
      <c r="Q1081">
        <v>0</v>
      </c>
      <c r="R1081">
        <v>0</v>
      </c>
      <c r="U1081" s="1"/>
      <c r="V1081" s="1"/>
      <c r="W1081" s="1">
        <v>0</v>
      </c>
      <c r="X1081" s="1"/>
      <c r="Y1081" s="1"/>
      <c r="Z1081" s="1"/>
      <c r="AA1081" s="1"/>
      <c r="AB1081" s="1"/>
      <c r="AG1081" t="str">
        <f t="shared" si="189"/>
        <v>Carroll</v>
      </c>
      <c r="AH1081" t="s">
        <v>3612</v>
      </c>
      <c r="AI1081">
        <v>2</v>
      </c>
      <c r="AJ1081" s="7">
        <v>32</v>
      </c>
      <c r="AL1081" s="7" t="s">
        <v>3943</v>
      </c>
      <c r="AM1081" t="s">
        <v>2597</v>
      </c>
      <c r="AN1081" t="s">
        <v>778</v>
      </c>
      <c r="AO1081" t="s">
        <v>4809</v>
      </c>
      <c r="AP1081" t="str">
        <f t="shared" si="196"/>
        <v>33007</v>
      </c>
      <c r="AQ1081" t="s">
        <v>2389</v>
      </c>
      <c r="AR1081" t="str">
        <f t="shared" si="188"/>
        <v>3310100</v>
      </c>
      <c r="AV1081">
        <v>50.21</v>
      </c>
      <c r="AW1081">
        <v>0.03</v>
      </c>
      <c r="AX1081">
        <v>50.19</v>
      </c>
    </row>
    <row r="1082" spans="1:50" hidden="1" outlineLevel="1">
      <c r="A1082" t="s">
        <v>1400</v>
      </c>
      <c r="B1082" s="11" t="s">
        <v>1982</v>
      </c>
      <c r="C1082" s="1">
        <f t="shared" si="190"/>
        <v>712</v>
      </c>
      <c r="D1082" s="7">
        <f>IF(N1082&gt;0, RANK(N1082,(N1082:P1082,Q1082:AE1082)),0)</f>
        <v>2</v>
      </c>
      <c r="E1082" s="7">
        <f>IF(O1082&gt;0,RANK(O1082,(N1082:P1082,Q1082:AE1082)),0)</f>
        <v>1</v>
      </c>
      <c r="F1082" s="7">
        <f t="shared" si="191"/>
        <v>3</v>
      </c>
      <c r="G1082" s="1">
        <f t="shared" si="187"/>
        <v>58</v>
      </c>
      <c r="H1082" s="2">
        <f t="shared" si="186"/>
        <v>8.1460674157303375E-2</v>
      </c>
      <c r="I1082" s="8"/>
      <c r="J1082" s="2">
        <f t="shared" si="192"/>
        <v>0.4550561797752809</v>
      </c>
      <c r="K1082" s="2">
        <f t="shared" si="193"/>
        <v>0.5365168539325843</v>
      </c>
      <c r="L1082" s="2">
        <f t="shared" si="194"/>
        <v>4.2134831460674156E-3</v>
      </c>
      <c r="M1082" s="2">
        <f t="shared" si="195"/>
        <v>4.2134831460673809E-3</v>
      </c>
      <c r="N1082" s="1">
        <v>324</v>
      </c>
      <c r="O1082" s="1">
        <v>382</v>
      </c>
      <c r="P1082" s="1">
        <v>3</v>
      </c>
      <c r="Q1082">
        <v>0</v>
      </c>
      <c r="R1082">
        <v>0</v>
      </c>
      <c r="U1082" s="1"/>
      <c r="V1082" s="1"/>
      <c r="W1082" s="1">
        <v>3</v>
      </c>
      <c r="X1082" s="1"/>
      <c r="Y1082" s="1"/>
      <c r="Z1082" s="1"/>
      <c r="AA1082" s="1"/>
      <c r="AB1082" s="1"/>
      <c r="AG1082" t="str">
        <f t="shared" si="189"/>
        <v>Center Harbor</v>
      </c>
      <c r="AH1082" t="s">
        <v>1425</v>
      </c>
      <c r="AI1082">
        <v>1</v>
      </c>
      <c r="AJ1082" s="7">
        <v>90</v>
      </c>
      <c r="AL1082" s="7" t="s">
        <v>3943</v>
      </c>
      <c r="AM1082" t="s">
        <v>3988</v>
      </c>
      <c r="AN1082" t="s">
        <v>3441</v>
      </c>
      <c r="AO1082" t="s">
        <v>4810</v>
      </c>
      <c r="AP1082" t="str">
        <f t="shared" si="196"/>
        <v>33001</v>
      </c>
      <c r="AQ1082" t="s">
        <v>2389</v>
      </c>
      <c r="AR1082" t="str">
        <f t="shared" si="188"/>
        <v>3310660</v>
      </c>
      <c r="AV1082">
        <v>16.510000000000002</v>
      </c>
      <c r="AW1082">
        <v>3.12</v>
      </c>
      <c r="AX1082">
        <v>13.39</v>
      </c>
    </row>
    <row r="1083" spans="1:50" hidden="1" outlineLevel="1">
      <c r="A1083" t="s">
        <v>1187</v>
      </c>
      <c r="B1083" s="11" t="s">
        <v>1982</v>
      </c>
      <c r="C1083" s="1">
        <f t="shared" si="190"/>
        <v>2322</v>
      </c>
      <c r="D1083" s="7">
        <f>IF(N1083&gt;0, RANK(N1083,(N1083:P1083,Q1083:AE1083)),0)</f>
        <v>1</v>
      </c>
      <c r="E1083" s="7">
        <f>IF(O1083&gt;0,RANK(O1083,(N1083:P1083,Q1083:AE1083)),0)</f>
        <v>2</v>
      </c>
      <c r="F1083" s="7">
        <f t="shared" si="191"/>
        <v>3</v>
      </c>
      <c r="G1083" s="1">
        <f t="shared" si="187"/>
        <v>288</v>
      </c>
      <c r="H1083" s="2">
        <f t="shared" si="186"/>
        <v>0.12403100775193798</v>
      </c>
      <c r="I1083" s="8"/>
      <c r="J1083" s="2">
        <f t="shared" si="192"/>
        <v>0.55770887166236005</v>
      </c>
      <c r="K1083" s="2">
        <f t="shared" si="193"/>
        <v>0.43367786391042207</v>
      </c>
      <c r="L1083" s="2">
        <f t="shared" si="194"/>
        <v>5.1679586563307496E-3</v>
      </c>
      <c r="M1083" s="2">
        <f t="shared" si="195"/>
        <v>3.445305770887132E-3</v>
      </c>
      <c r="N1083" s="1">
        <v>1295</v>
      </c>
      <c r="O1083" s="1">
        <v>1007</v>
      </c>
      <c r="P1083" s="1">
        <v>12</v>
      </c>
      <c r="Q1083">
        <v>3</v>
      </c>
      <c r="R1083">
        <v>5</v>
      </c>
      <c r="U1083" s="1"/>
      <c r="V1083" s="1"/>
      <c r="W1083" s="1">
        <v>0</v>
      </c>
      <c r="X1083" s="1"/>
      <c r="Y1083" s="1"/>
      <c r="Z1083" s="1"/>
      <c r="AA1083" s="1"/>
      <c r="AB1083" s="1"/>
      <c r="AG1083" t="str">
        <f t="shared" si="189"/>
        <v>Charlestown</v>
      </c>
      <c r="AH1083" t="s">
        <v>4217</v>
      </c>
      <c r="AI1083">
        <v>2</v>
      </c>
      <c r="AJ1083" s="7">
        <v>145</v>
      </c>
      <c r="AL1083" s="7" t="s">
        <v>3943</v>
      </c>
      <c r="AM1083" t="s">
        <v>4672</v>
      </c>
      <c r="AN1083" t="s">
        <v>1399</v>
      </c>
      <c r="AO1083" t="s">
        <v>3711</v>
      </c>
      <c r="AP1083" t="str">
        <f t="shared" si="196"/>
        <v>33019</v>
      </c>
      <c r="AQ1083" t="s">
        <v>2389</v>
      </c>
      <c r="AR1083" t="str">
        <f t="shared" si="188"/>
        <v>3311380</v>
      </c>
      <c r="AV1083">
        <v>37.96</v>
      </c>
      <c r="AW1083">
        <v>2.15</v>
      </c>
      <c r="AX1083">
        <v>35.81</v>
      </c>
    </row>
    <row r="1084" spans="1:50" hidden="1" outlineLevel="1">
      <c r="A1084" t="s">
        <v>4775</v>
      </c>
      <c r="B1084" s="11" t="s">
        <v>1982</v>
      </c>
      <c r="C1084" s="1">
        <f t="shared" si="190"/>
        <v>192</v>
      </c>
      <c r="D1084" s="7">
        <f>IF(N1084&gt;0, RANK(N1084,(N1084:P1084,Q1084:AE1084)),0)</f>
        <v>2</v>
      </c>
      <c r="E1084" s="7">
        <f>IF(O1084&gt;0,RANK(O1084,(N1084:P1084,Q1084:AE1084)),0)</f>
        <v>1</v>
      </c>
      <c r="F1084" s="7">
        <f t="shared" si="191"/>
        <v>3</v>
      </c>
      <c r="G1084" s="1">
        <f t="shared" si="187"/>
        <v>47</v>
      </c>
      <c r="H1084" s="2">
        <f t="shared" si="186"/>
        <v>0.24479166666666666</v>
      </c>
      <c r="I1084" s="8"/>
      <c r="J1084" s="2">
        <f t="shared" si="192"/>
        <v>0.359375</v>
      </c>
      <c r="K1084" s="2">
        <f t="shared" si="193"/>
        <v>0.60416666666666663</v>
      </c>
      <c r="L1084" s="2">
        <f t="shared" si="194"/>
        <v>3.6458333333333336E-2</v>
      </c>
      <c r="M1084" s="2">
        <f t="shared" si="195"/>
        <v>3.4694469519536142E-17</v>
      </c>
      <c r="N1084" s="1">
        <v>69</v>
      </c>
      <c r="O1084" s="1">
        <v>116</v>
      </c>
      <c r="P1084" s="1">
        <v>7</v>
      </c>
      <c r="Q1084">
        <v>0</v>
      </c>
      <c r="R1084">
        <v>0</v>
      </c>
      <c r="U1084" s="1"/>
      <c r="V1084" s="1"/>
      <c r="W1084" s="1">
        <v>0</v>
      </c>
      <c r="X1084" s="1"/>
      <c r="Y1084" s="1"/>
      <c r="Z1084" s="1"/>
      <c r="AA1084" s="1"/>
      <c r="AB1084" s="1"/>
      <c r="AG1084" t="str">
        <f t="shared" si="189"/>
        <v>Chatham</v>
      </c>
      <c r="AH1084" t="s">
        <v>4711</v>
      </c>
      <c r="AI1084">
        <v>1</v>
      </c>
      <c r="AJ1084" s="7">
        <v>45</v>
      </c>
      <c r="AL1084" s="7" t="s">
        <v>3943</v>
      </c>
      <c r="AM1084" t="s">
        <v>3989</v>
      </c>
      <c r="AN1084" t="s">
        <v>3441</v>
      </c>
      <c r="AO1084" t="s">
        <v>4088</v>
      </c>
      <c r="AP1084" t="str">
        <f t="shared" si="196"/>
        <v>33003</v>
      </c>
      <c r="AQ1084" t="s">
        <v>2389</v>
      </c>
      <c r="AR1084" t="str">
        <f t="shared" si="188"/>
        <v>3311780</v>
      </c>
      <c r="AV1084">
        <v>57.22</v>
      </c>
      <c r="AW1084">
        <v>0.51</v>
      </c>
      <c r="AX1084">
        <v>56.71</v>
      </c>
    </row>
    <row r="1085" spans="1:50" hidden="1" outlineLevel="1">
      <c r="A1085" t="s">
        <v>5289</v>
      </c>
      <c r="B1085" s="11" t="s">
        <v>1982</v>
      </c>
      <c r="C1085" s="1">
        <f t="shared" si="190"/>
        <v>2577</v>
      </c>
      <c r="D1085" s="7">
        <f>IF(N1085&gt;0, RANK(N1085,(N1085:P1085,Q1085:AE1085)),0)</f>
        <v>2</v>
      </c>
      <c r="E1085" s="7">
        <f>IF(O1085&gt;0,RANK(O1085,(N1085:P1085,Q1085:AE1085)),0)</f>
        <v>1</v>
      </c>
      <c r="F1085" s="7">
        <f t="shared" si="191"/>
        <v>3</v>
      </c>
      <c r="G1085" s="1">
        <f t="shared" si="187"/>
        <v>674</v>
      </c>
      <c r="H1085" s="2">
        <f t="shared" si="186"/>
        <v>0.26154443150950718</v>
      </c>
      <c r="I1085" s="8"/>
      <c r="J1085" s="2">
        <f t="shared" si="192"/>
        <v>0.36476523088863017</v>
      </c>
      <c r="K1085" s="2">
        <f t="shared" si="193"/>
        <v>0.62630966239813735</v>
      </c>
      <c r="L1085" s="2">
        <f t="shared" si="194"/>
        <v>6.9848661233993014E-3</v>
      </c>
      <c r="M1085" s="2">
        <f t="shared" si="195"/>
        <v>1.9402405898331322E-3</v>
      </c>
      <c r="N1085" s="1">
        <v>940</v>
      </c>
      <c r="O1085" s="1">
        <v>1614</v>
      </c>
      <c r="P1085" s="1">
        <v>18</v>
      </c>
      <c r="Q1085">
        <v>2</v>
      </c>
      <c r="R1085">
        <v>0</v>
      </c>
      <c r="U1085" s="1"/>
      <c r="V1085" s="1"/>
      <c r="W1085" s="1">
        <v>3</v>
      </c>
      <c r="X1085" s="1"/>
      <c r="Y1085" s="1"/>
      <c r="Z1085" s="1"/>
      <c r="AA1085" s="1"/>
      <c r="AB1085" s="1"/>
      <c r="AG1085" t="str">
        <f t="shared" si="189"/>
        <v>Chester</v>
      </c>
      <c r="AH1085" t="s">
        <v>1842</v>
      </c>
      <c r="AI1085">
        <v>1</v>
      </c>
      <c r="AJ1085" s="7">
        <v>203</v>
      </c>
      <c r="AL1085" s="7" t="s">
        <v>3943</v>
      </c>
      <c r="AM1085" t="s">
        <v>4670</v>
      </c>
      <c r="AN1085" t="s">
        <v>3949</v>
      </c>
      <c r="AO1085" t="s">
        <v>4086</v>
      </c>
      <c r="AP1085" t="str">
        <f t="shared" si="196"/>
        <v>33015</v>
      </c>
      <c r="AQ1085" t="s">
        <v>2389</v>
      </c>
      <c r="AR1085" t="str">
        <f t="shared" si="188"/>
        <v>3312100</v>
      </c>
      <c r="AV1085">
        <v>26.02</v>
      </c>
      <c r="AW1085">
        <v>0.11</v>
      </c>
      <c r="AX1085">
        <v>25.91</v>
      </c>
    </row>
    <row r="1086" spans="1:50" hidden="1" outlineLevel="1">
      <c r="A1086" t="s">
        <v>1254</v>
      </c>
      <c r="B1086" s="11" t="s">
        <v>1982</v>
      </c>
      <c r="C1086" s="1">
        <f t="shared" si="190"/>
        <v>2139</v>
      </c>
      <c r="D1086" s="7">
        <f>IF(N1086&gt;0, RANK(N1086,(N1086:P1086,Q1086:AE1086)),0)</f>
        <v>1</v>
      </c>
      <c r="E1086" s="7">
        <f>IF(O1086&gt;0,RANK(O1086,(N1086:P1086,Q1086:AE1086)),0)</f>
        <v>2</v>
      </c>
      <c r="F1086" s="7">
        <f t="shared" si="191"/>
        <v>3</v>
      </c>
      <c r="G1086" s="1">
        <f t="shared" si="187"/>
        <v>293</v>
      </c>
      <c r="H1086" s="2">
        <f t="shared" si="186"/>
        <v>0.13697989714820008</v>
      </c>
      <c r="I1086" s="8"/>
      <c r="J1086" s="2">
        <f t="shared" si="192"/>
        <v>0.5647498831229546</v>
      </c>
      <c r="K1086" s="2">
        <f t="shared" si="193"/>
        <v>0.42776998597475457</v>
      </c>
      <c r="L1086" s="2">
        <f t="shared" si="194"/>
        <v>5.1425899953249183E-3</v>
      </c>
      <c r="M1086" s="2">
        <f t="shared" si="195"/>
        <v>2.3375409069659086E-3</v>
      </c>
      <c r="N1086" s="1">
        <v>1208</v>
      </c>
      <c r="O1086" s="1">
        <v>915</v>
      </c>
      <c r="P1086" s="1">
        <v>11</v>
      </c>
      <c r="Q1086">
        <v>3</v>
      </c>
      <c r="R1086">
        <v>0</v>
      </c>
      <c r="U1086" s="1"/>
      <c r="V1086" s="1"/>
      <c r="W1086" s="1">
        <v>2</v>
      </c>
      <c r="X1086" s="1"/>
      <c r="Y1086" s="1"/>
      <c r="Z1086" s="1"/>
      <c r="AA1086" s="1"/>
      <c r="AB1086" s="1"/>
      <c r="AG1086" t="str">
        <f t="shared" si="189"/>
        <v>Chesterfield</v>
      </c>
      <c r="AH1086" t="s">
        <v>2295</v>
      </c>
      <c r="AI1086">
        <v>2</v>
      </c>
      <c r="AJ1086" s="7">
        <v>227</v>
      </c>
      <c r="AL1086" s="7" t="s">
        <v>3943</v>
      </c>
      <c r="AM1086" t="s">
        <v>3632</v>
      </c>
      <c r="AN1086" t="s">
        <v>1399</v>
      </c>
      <c r="AO1086" t="s">
        <v>4444</v>
      </c>
      <c r="AP1086" t="str">
        <f t="shared" si="196"/>
        <v>33005</v>
      </c>
      <c r="AQ1086" t="s">
        <v>2389</v>
      </c>
      <c r="AR1086" t="str">
        <f t="shared" si="188"/>
        <v>3312260</v>
      </c>
      <c r="AV1086">
        <v>47.56</v>
      </c>
      <c r="AW1086">
        <v>2</v>
      </c>
      <c r="AX1086">
        <v>45.56</v>
      </c>
    </row>
    <row r="1087" spans="1:50" hidden="1" outlineLevel="1">
      <c r="A1087" t="s">
        <v>3650</v>
      </c>
      <c r="B1087" s="11" t="s">
        <v>1982</v>
      </c>
      <c r="C1087" s="1">
        <f t="shared" si="190"/>
        <v>1416</v>
      </c>
      <c r="D1087" s="7">
        <f>IF(N1087&gt;0, RANK(N1087,(N1087:P1087,Q1087:AE1087)),0)</f>
        <v>2</v>
      </c>
      <c r="E1087" s="7">
        <f>IF(O1087&gt;0,RANK(O1087,(N1087:P1087,Q1087:AE1087)),0)</f>
        <v>1</v>
      </c>
      <c r="F1087" s="7">
        <f t="shared" si="191"/>
        <v>3</v>
      </c>
      <c r="G1087" s="1">
        <f t="shared" si="187"/>
        <v>76</v>
      </c>
      <c r="H1087" s="2">
        <f t="shared" si="186"/>
        <v>5.3672316384180789E-2</v>
      </c>
      <c r="I1087" s="8"/>
      <c r="J1087" s="2">
        <f t="shared" si="192"/>
        <v>0.46963276836158191</v>
      </c>
      <c r="K1087" s="2">
        <f t="shared" si="193"/>
        <v>0.52330508474576276</v>
      </c>
      <c r="L1087" s="2">
        <f t="shared" si="194"/>
        <v>5.6497175141242938E-3</v>
      </c>
      <c r="M1087" s="2">
        <f t="shared" si="195"/>
        <v>1.4124293785309806E-3</v>
      </c>
      <c r="N1087" s="1">
        <v>665</v>
      </c>
      <c r="O1087" s="1">
        <v>741</v>
      </c>
      <c r="P1087" s="1">
        <v>8</v>
      </c>
      <c r="Q1087">
        <v>0</v>
      </c>
      <c r="R1087">
        <v>0</v>
      </c>
      <c r="U1087" s="1"/>
      <c r="V1087" s="1"/>
      <c r="W1087" s="1">
        <v>2</v>
      </c>
      <c r="X1087" s="1"/>
      <c r="Y1087" s="1"/>
      <c r="Z1087" s="1"/>
      <c r="AA1087" s="1"/>
      <c r="AB1087" s="1"/>
      <c r="AG1087" t="str">
        <f t="shared" si="189"/>
        <v>Chichester</v>
      </c>
      <c r="AH1087" t="s">
        <v>3475</v>
      </c>
      <c r="AI1087">
        <v>2</v>
      </c>
      <c r="AJ1087" s="7">
        <v>147</v>
      </c>
      <c r="AL1087" s="7" t="s">
        <v>3943</v>
      </c>
      <c r="AM1087" t="s">
        <v>3235</v>
      </c>
      <c r="AN1087" t="s">
        <v>3970</v>
      </c>
      <c r="AO1087" t="s">
        <v>4445</v>
      </c>
      <c r="AP1087" t="str">
        <f t="shared" si="196"/>
        <v>33013</v>
      </c>
      <c r="AQ1087" t="s">
        <v>2389</v>
      </c>
      <c r="AR1087" t="str">
        <f t="shared" si="188"/>
        <v>3312420</v>
      </c>
      <c r="AV1087">
        <v>21.18</v>
      </c>
      <c r="AW1087">
        <v>0.11</v>
      </c>
      <c r="AX1087">
        <v>21.07</v>
      </c>
    </row>
    <row r="1088" spans="1:50" hidden="1" outlineLevel="1">
      <c r="A1088" t="s">
        <v>3199</v>
      </c>
      <c r="B1088" s="11" t="s">
        <v>1982</v>
      </c>
      <c r="C1088" s="1">
        <f t="shared" si="190"/>
        <v>5892</v>
      </c>
      <c r="D1088" s="7">
        <f>IF(N1088&gt;0, RANK(N1088,(N1088:P1088,Q1088:AE1088)),0)</f>
        <v>1</v>
      </c>
      <c r="E1088" s="7">
        <f>IF(O1088&gt;0,RANK(O1088,(N1088:P1088,Q1088:AE1088)),0)</f>
        <v>2</v>
      </c>
      <c r="F1088" s="7">
        <f t="shared" si="191"/>
        <v>3</v>
      </c>
      <c r="G1088" s="1">
        <f t="shared" si="187"/>
        <v>678</v>
      </c>
      <c r="H1088" s="2">
        <f t="shared" si="186"/>
        <v>0.11507128309572301</v>
      </c>
      <c r="I1088" s="8"/>
      <c r="J1088" s="2">
        <f t="shared" si="192"/>
        <v>0.5521045485403937</v>
      </c>
      <c r="K1088" s="2">
        <f t="shared" si="193"/>
        <v>0.43703326544467075</v>
      </c>
      <c r="L1088" s="2">
        <f t="shared" si="194"/>
        <v>8.4860828241683645E-3</v>
      </c>
      <c r="M1088" s="2">
        <f t="shared" si="195"/>
        <v>2.3761031907671842E-3</v>
      </c>
      <c r="N1088" s="1">
        <v>3253</v>
      </c>
      <c r="O1088" s="1">
        <v>2575</v>
      </c>
      <c r="P1088" s="1">
        <v>50</v>
      </c>
      <c r="Q1088">
        <v>4</v>
      </c>
      <c r="R1088">
        <v>2</v>
      </c>
      <c r="U1088" s="1"/>
      <c r="V1088" s="1"/>
      <c r="W1088" s="1">
        <v>8</v>
      </c>
      <c r="X1088" s="1"/>
      <c r="Y1088" s="1"/>
      <c r="Z1088" s="1"/>
      <c r="AA1088" s="1"/>
      <c r="AB1088" s="1"/>
      <c r="AG1088" t="str">
        <f t="shared" si="189"/>
        <v>Claremont</v>
      </c>
      <c r="AH1088" t="s">
        <v>4217</v>
      </c>
      <c r="AI1088">
        <v>2</v>
      </c>
      <c r="AJ1088" s="7">
        <v>130</v>
      </c>
      <c r="AL1088" s="7" t="s">
        <v>3943</v>
      </c>
      <c r="AM1088" t="s">
        <v>4672</v>
      </c>
      <c r="AN1088" t="s">
        <v>4670</v>
      </c>
      <c r="AO1088" t="s">
        <v>4446</v>
      </c>
      <c r="AP1088" t="str">
        <f t="shared" si="196"/>
        <v>33019</v>
      </c>
      <c r="AQ1088" t="s">
        <v>4593</v>
      </c>
      <c r="AR1088" t="str">
        <f t="shared" si="188"/>
        <v>3312900</v>
      </c>
      <c r="AV1088">
        <v>44.09</v>
      </c>
      <c r="AW1088">
        <v>0.96</v>
      </c>
      <c r="AX1088">
        <v>43.12</v>
      </c>
    </row>
    <row r="1089" spans="1:50" hidden="1" outlineLevel="1">
      <c r="A1089" t="s">
        <v>1889</v>
      </c>
      <c r="B1089" s="11" t="s">
        <v>1982</v>
      </c>
      <c r="C1089" s="1">
        <f t="shared" si="190"/>
        <v>147</v>
      </c>
      <c r="D1089" s="7">
        <f>IF(N1089&gt;0, RANK(N1089,(N1089:P1089,Q1089:AE1089)),0)</f>
        <v>2</v>
      </c>
      <c r="E1089" s="7">
        <f>IF(O1089&gt;0,RANK(O1089,(N1089:P1089,Q1089:AE1089)),0)</f>
        <v>1</v>
      </c>
      <c r="F1089" s="7">
        <f t="shared" si="191"/>
        <v>3</v>
      </c>
      <c r="G1089" s="1">
        <f t="shared" si="187"/>
        <v>38</v>
      </c>
      <c r="H1089" s="2">
        <f t="shared" si="186"/>
        <v>0.25850340136054423</v>
      </c>
      <c r="I1089" s="8"/>
      <c r="J1089" s="2">
        <f t="shared" si="192"/>
        <v>0.36734693877551022</v>
      </c>
      <c r="K1089" s="2">
        <f t="shared" si="193"/>
        <v>0.62585034013605445</v>
      </c>
      <c r="L1089" s="2">
        <f t="shared" si="194"/>
        <v>6.8027210884353739E-3</v>
      </c>
      <c r="M1089" s="2">
        <f t="shared" si="195"/>
        <v>7.8062556418956319E-18</v>
      </c>
      <c r="N1089" s="1">
        <v>54</v>
      </c>
      <c r="O1089" s="1">
        <v>92</v>
      </c>
      <c r="P1089" s="1">
        <v>1</v>
      </c>
      <c r="Q1089">
        <v>0</v>
      </c>
      <c r="R1089">
        <v>0</v>
      </c>
      <c r="U1089" s="1"/>
      <c r="V1089" s="1"/>
      <c r="W1089" s="1">
        <v>0</v>
      </c>
      <c r="X1089" s="1"/>
      <c r="Y1089" s="1"/>
      <c r="Z1089" s="1"/>
      <c r="AA1089" s="1"/>
      <c r="AB1089" s="1"/>
      <c r="AG1089" t="str">
        <f t="shared" si="189"/>
        <v>Clarksville</v>
      </c>
      <c r="AH1089" t="s">
        <v>3612</v>
      </c>
      <c r="AI1089">
        <v>2</v>
      </c>
      <c r="AJ1089" s="7">
        <v>2</v>
      </c>
      <c r="AL1089" s="7" t="s">
        <v>3943</v>
      </c>
      <c r="AM1089" t="s">
        <v>2597</v>
      </c>
      <c r="AN1089" t="s">
        <v>737</v>
      </c>
      <c r="AO1089" t="s">
        <v>5342</v>
      </c>
      <c r="AP1089" t="str">
        <f t="shared" si="196"/>
        <v>33007</v>
      </c>
      <c r="AQ1089" t="s">
        <v>2389</v>
      </c>
      <c r="AR1089" t="str">
        <f t="shared" si="188"/>
        <v>3313220</v>
      </c>
      <c r="AV1089">
        <v>62.12</v>
      </c>
      <c r="AW1089">
        <v>1.88</v>
      </c>
      <c r="AX1089">
        <v>60.24</v>
      </c>
    </row>
    <row r="1090" spans="1:50" hidden="1" outlineLevel="1">
      <c r="A1090" t="s">
        <v>3866</v>
      </c>
      <c r="B1090" s="11" t="s">
        <v>1982</v>
      </c>
      <c r="C1090" s="1">
        <f t="shared" si="190"/>
        <v>1026</v>
      </c>
      <c r="D1090" s="7">
        <f>IF(N1090&gt;0, RANK(N1090,(N1090:P1090,Q1090:AE1090)),0)</f>
        <v>2</v>
      </c>
      <c r="E1090" s="7">
        <f>IF(O1090&gt;0,RANK(O1090,(N1090:P1090,Q1090:AE1090)),0)</f>
        <v>1</v>
      </c>
      <c r="F1090" s="7">
        <f t="shared" si="191"/>
        <v>3</v>
      </c>
      <c r="G1090" s="1">
        <f t="shared" si="187"/>
        <v>231</v>
      </c>
      <c r="H1090" s="2">
        <f t="shared" si="186"/>
        <v>0.22514619883040934</v>
      </c>
      <c r="I1090" s="8"/>
      <c r="J1090" s="2">
        <f t="shared" si="192"/>
        <v>0.3742690058479532</v>
      </c>
      <c r="K1090" s="2">
        <f t="shared" si="193"/>
        <v>0.59941520467836262</v>
      </c>
      <c r="L1090" s="2">
        <f t="shared" si="194"/>
        <v>2.046783625730994E-2</v>
      </c>
      <c r="M1090" s="2">
        <f t="shared" si="195"/>
        <v>5.8479532163742409E-3</v>
      </c>
      <c r="N1090" s="1">
        <v>384</v>
      </c>
      <c r="O1090" s="1">
        <v>615</v>
      </c>
      <c r="P1090" s="1">
        <v>21</v>
      </c>
      <c r="Q1090">
        <v>2</v>
      </c>
      <c r="R1090">
        <v>1</v>
      </c>
      <c r="U1090" s="1"/>
      <c r="V1090" s="1"/>
      <c r="W1090" s="1">
        <v>3</v>
      </c>
      <c r="X1090" s="1"/>
      <c r="Y1090" s="1"/>
      <c r="Z1090" s="1"/>
      <c r="AA1090" s="1"/>
      <c r="AB1090" s="1"/>
      <c r="AG1090" t="str">
        <f t="shared" si="189"/>
        <v>Colebrook</v>
      </c>
      <c r="AH1090" t="s">
        <v>3612</v>
      </c>
      <c r="AI1090">
        <v>2</v>
      </c>
      <c r="AJ1090" s="7">
        <v>8</v>
      </c>
      <c r="AL1090" s="7" t="s">
        <v>3943</v>
      </c>
      <c r="AM1090" t="s">
        <v>2597</v>
      </c>
      <c r="AN1090" t="s">
        <v>3961</v>
      </c>
      <c r="AO1090" t="s">
        <v>5343</v>
      </c>
      <c r="AP1090" t="str">
        <f t="shared" si="196"/>
        <v>33007</v>
      </c>
      <c r="AQ1090" t="s">
        <v>2389</v>
      </c>
      <c r="AR1090" t="str">
        <f t="shared" si="188"/>
        <v>3313780</v>
      </c>
      <c r="AV1090">
        <v>41.01</v>
      </c>
      <c r="AW1090">
        <v>0.03</v>
      </c>
      <c r="AX1090">
        <v>40.99</v>
      </c>
    </row>
    <row r="1091" spans="1:50" hidden="1" outlineLevel="1">
      <c r="A1091" t="s">
        <v>2432</v>
      </c>
      <c r="B1091" s="11" t="s">
        <v>1982</v>
      </c>
      <c r="C1091" s="1">
        <f t="shared" si="190"/>
        <v>360</v>
      </c>
      <c r="D1091" s="7">
        <f>IF(N1091&gt;0, RANK(N1091,(N1091:P1091,Q1091:AE1091)),0)</f>
        <v>2</v>
      </c>
      <c r="E1091" s="7">
        <f>IF(O1091&gt;0,RANK(O1091,(N1091:P1091,Q1091:AE1091)),0)</f>
        <v>1</v>
      </c>
      <c r="F1091" s="7">
        <f t="shared" si="191"/>
        <v>3</v>
      </c>
      <c r="G1091" s="1">
        <f t="shared" si="187"/>
        <v>112</v>
      </c>
      <c r="H1091" s="2">
        <f t="shared" ref="H1091:H1154" si="197">IF(C1091&gt;0,G1091/C1091,0)</f>
        <v>0.31111111111111112</v>
      </c>
      <c r="I1091" s="8"/>
      <c r="J1091" s="2">
        <f t="shared" si="192"/>
        <v>0.34166666666666667</v>
      </c>
      <c r="K1091" s="2">
        <f t="shared" si="193"/>
        <v>0.65277777777777779</v>
      </c>
      <c r="L1091" s="2">
        <f t="shared" si="194"/>
        <v>2.7777777777777779E-3</v>
      </c>
      <c r="M1091" s="2">
        <f t="shared" si="195"/>
        <v>2.7777777777777579E-3</v>
      </c>
      <c r="N1091" s="1">
        <v>123</v>
      </c>
      <c r="O1091" s="1">
        <v>235</v>
      </c>
      <c r="P1091" s="1">
        <v>1</v>
      </c>
      <c r="Q1091">
        <v>0</v>
      </c>
      <c r="R1091">
        <v>0</v>
      </c>
      <c r="U1091" s="1"/>
      <c r="V1091" s="1"/>
      <c r="W1091" s="1">
        <v>1</v>
      </c>
      <c r="X1091" s="1"/>
      <c r="Y1091" s="1"/>
      <c r="Z1091" s="1"/>
      <c r="AA1091" s="1"/>
      <c r="AB1091" s="1"/>
      <c r="AG1091" t="str">
        <f t="shared" si="189"/>
        <v>Columbia</v>
      </c>
      <c r="AH1091" t="s">
        <v>3612</v>
      </c>
      <c r="AI1091">
        <v>2</v>
      </c>
      <c r="AJ1091" s="7">
        <v>9</v>
      </c>
      <c r="AL1091" s="7" t="s">
        <v>3943</v>
      </c>
      <c r="AM1091" t="s">
        <v>2597</v>
      </c>
      <c r="AN1091" t="s">
        <v>4370</v>
      </c>
      <c r="AO1091" t="s">
        <v>5344</v>
      </c>
      <c r="AP1091" t="str">
        <f t="shared" si="196"/>
        <v>33007</v>
      </c>
      <c r="AQ1091" t="s">
        <v>2389</v>
      </c>
      <c r="AR1091" t="str">
        <f t="shared" si="188"/>
        <v>3313940</v>
      </c>
      <c r="AV1091">
        <v>60.89</v>
      </c>
      <c r="AW1091">
        <v>0.06</v>
      </c>
      <c r="AX1091">
        <v>60.83</v>
      </c>
    </row>
    <row r="1092" spans="1:50" hidden="1" outlineLevel="1">
      <c r="A1092" t="s">
        <v>810</v>
      </c>
      <c r="B1092" s="11" t="s">
        <v>1982</v>
      </c>
      <c r="C1092" s="1">
        <f t="shared" si="190"/>
        <v>21069</v>
      </c>
      <c r="D1092" s="7">
        <f>IF(N1092&gt;0, RANK(N1092,(N1092:P1092,Q1092:AE1092)),0)</f>
        <v>1</v>
      </c>
      <c r="E1092" s="7">
        <f>IF(O1092&gt;0,RANK(O1092,(N1092:P1092,Q1092:AE1092)),0)</f>
        <v>2</v>
      </c>
      <c r="F1092" s="7">
        <f t="shared" si="191"/>
        <v>3</v>
      </c>
      <c r="G1092" s="1">
        <f t="shared" ref="G1092:G1155" si="198">IF(C1092&gt;0,MAX(N1092:P1092)-LARGE(N1092:P1092,2),0)</f>
        <v>4465</v>
      </c>
      <c r="H1092" s="2">
        <f t="shared" si="197"/>
        <v>0.21192273007736484</v>
      </c>
      <c r="I1092" s="8"/>
      <c r="J1092" s="2">
        <f t="shared" si="192"/>
        <v>0.60159476007404245</v>
      </c>
      <c r="K1092" s="2">
        <f t="shared" si="193"/>
        <v>0.3896720299966776</v>
      </c>
      <c r="L1092" s="2">
        <f t="shared" si="194"/>
        <v>5.7904978878921638E-3</v>
      </c>
      <c r="M1092" s="2">
        <f t="shared" si="195"/>
        <v>2.9427120413877865E-3</v>
      </c>
      <c r="N1092" s="1">
        <v>12675</v>
      </c>
      <c r="O1092" s="1">
        <v>8210</v>
      </c>
      <c r="P1092" s="1">
        <v>122</v>
      </c>
      <c r="Q1092">
        <v>17</v>
      </c>
      <c r="R1092">
        <v>1</v>
      </c>
      <c r="U1092" s="1"/>
      <c r="V1092" s="1"/>
      <c r="W1092" s="1">
        <v>44</v>
      </c>
      <c r="X1092" s="1"/>
      <c r="Y1092" s="1"/>
      <c r="Z1092" s="1"/>
      <c r="AA1092" s="1"/>
      <c r="AB1092" s="1"/>
      <c r="AG1092" t="str">
        <f t="shared" si="189"/>
        <v>Concord</v>
      </c>
      <c r="AH1092" t="s">
        <v>3475</v>
      </c>
      <c r="AI1092">
        <v>2</v>
      </c>
      <c r="AJ1092" s="7">
        <v>148</v>
      </c>
      <c r="AL1092" s="7" t="s">
        <v>3943</v>
      </c>
      <c r="AM1092" t="s">
        <v>3235</v>
      </c>
      <c r="AN1092" t="s">
        <v>737</v>
      </c>
      <c r="AO1092" t="s">
        <v>5045</v>
      </c>
      <c r="AP1092" t="str">
        <f t="shared" si="196"/>
        <v>33013</v>
      </c>
      <c r="AQ1092" t="s">
        <v>4593</v>
      </c>
      <c r="AR1092" t="str">
        <f t="shared" si="188"/>
        <v>3314200</v>
      </c>
      <c r="AV1092">
        <v>67.52</v>
      </c>
      <c r="AW1092">
        <v>3.23</v>
      </c>
      <c r="AX1092">
        <v>64.290000000000006</v>
      </c>
    </row>
    <row r="1093" spans="1:50" hidden="1" outlineLevel="1">
      <c r="A1093" t="s">
        <v>2912</v>
      </c>
      <c r="B1093" s="11" t="s">
        <v>1982</v>
      </c>
      <c r="C1093" s="1">
        <f t="shared" si="190"/>
        <v>5110</v>
      </c>
      <c r="D1093" s="7">
        <f>IF(N1093&gt;0, RANK(N1093,(N1093:P1093,Q1093:AE1093)),0)</f>
        <v>1</v>
      </c>
      <c r="E1093" s="7">
        <f>IF(O1093&gt;0,RANK(O1093,(N1093:P1093,Q1093:AE1093)),0)</f>
        <v>2</v>
      </c>
      <c r="F1093" s="7">
        <f t="shared" si="191"/>
        <v>3</v>
      </c>
      <c r="G1093" s="1">
        <f t="shared" si="198"/>
        <v>452</v>
      </c>
      <c r="H1093" s="2">
        <f t="shared" si="197"/>
        <v>8.8454011741682978E-2</v>
      </c>
      <c r="I1093" s="8"/>
      <c r="J1093" s="2">
        <f t="shared" si="192"/>
        <v>0.5385518590998043</v>
      </c>
      <c r="K1093" s="2">
        <f t="shared" si="193"/>
        <v>0.45009784735812131</v>
      </c>
      <c r="L1093" s="2">
        <f t="shared" si="194"/>
        <v>1.0176125244618396E-2</v>
      </c>
      <c r="M1093" s="2">
        <f t="shared" si="195"/>
        <v>1.1741682974560005E-3</v>
      </c>
      <c r="N1093" s="1">
        <v>2752</v>
      </c>
      <c r="O1093" s="1">
        <v>2300</v>
      </c>
      <c r="P1093" s="1">
        <v>52</v>
      </c>
      <c r="Q1093">
        <v>1</v>
      </c>
      <c r="R1093">
        <v>0</v>
      </c>
      <c r="U1093" s="1"/>
      <c r="V1093" s="1"/>
      <c r="W1093" s="1">
        <v>5</v>
      </c>
      <c r="X1093" s="1"/>
      <c r="Y1093" s="1"/>
      <c r="Z1093" s="1"/>
      <c r="AA1093" s="1"/>
      <c r="AB1093" s="1"/>
      <c r="AG1093" t="str">
        <f t="shared" si="189"/>
        <v>Conway</v>
      </c>
      <c r="AH1093" t="s">
        <v>4711</v>
      </c>
      <c r="AI1093">
        <v>1</v>
      </c>
      <c r="AJ1093" s="7">
        <v>63</v>
      </c>
      <c r="AL1093" s="7" t="s">
        <v>3943</v>
      </c>
      <c r="AM1093" t="s">
        <v>3989</v>
      </c>
      <c r="AN1093" t="s">
        <v>3949</v>
      </c>
      <c r="AO1093" t="s">
        <v>4845</v>
      </c>
      <c r="AP1093" t="str">
        <f t="shared" si="196"/>
        <v>33003</v>
      </c>
      <c r="AQ1093" t="s">
        <v>2389</v>
      </c>
      <c r="AR1093" t="str">
        <f t="shared" si="188"/>
        <v>3314660</v>
      </c>
      <c r="AV1093">
        <v>71.709999999999994</v>
      </c>
      <c r="AW1093">
        <v>2.0499999999999998</v>
      </c>
      <c r="AX1093">
        <v>69.66</v>
      </c>
    </row>
    <row r="1094" spans="1:50" hidden="1" outlineLevel="1">
      <c r="A1094" t="s">
        <v>2489</v>
      </c>
      <c r="B1094" s="11" t="s">
        <v>1982</v>
      </c>
      <c r="C1094" s="1">
        <f t="shared" si="190"/>
        <v>1047</v>
      </c>
      <c r="D1094" s="7">
        <f>IF(N1094&gt;0, RANK(N1094,(N1094:P1094,Q1094:AE1094)),0)</f>
        <v>1</v>
      </c>
      <c r="E1094" s="7">
        <f>IF(O1094&gt;0,RANK(O1094,(N1094:P1094,Q1094:AE1094)),0)</f>
        <v>2</v>
      </c>
      <c r="F1094" s="7">
        <f t="shared" si="191"/>
        <v>3</v>
      </c>
      <c r="G1094" s="1">
        <f t="shared" si="198"/>
        <v>177</v>
      </c>
      <c r="H1094" s="2">
        <f t="shared" si="197"/>
        <v>0.16905444126074498</v>
      </c>
      <c r="I1094" s="8"/>
      <c r="J1094" s="2">
        <f t="shared" si="192"/>
        <v>0.58070678127984721</v>
      </c>
      <c r="K1094" s="2">
        <f t="shared" si="193"/>
        <v>0.41165234001910217</v>
      </c>
      <c r="L1094" s="2">
        <f t="shared" si="194"/>
        <v>2.8653295128939827E-3</v>
      </c>
      <c r="M1094" s="2">
        <f t="shared" si="195"/>
        <v>4.7755491881566418E-3</v>
      </c>
      <c r="N1094" s="1">
        <v>608</v>
      </c>
      <c r="O1094" s="1">
        <v>431</v>
      </c>
      <c r="P1094" s="1">
        <v>3</v>
      </c>
      <c r="Q1094">
        <v>1</v>
      </c>
      <c r="R1094">
        <v>2</v>
      </c>
      <c r="U1094" s="1"/>
      <c r="V1094" s="1"/>
      <c r="W1094" s="1">
        <v>2</v>
      </c>
      <c r="X1094" s="1"/>
      <c r="Y1094" s="1"/>
      <c r="Z1094" s="1"/>
      <c r="AA1094" s="1"/>
      <c r="AB1094" s="1"/>
      <c r="AG1094" t="str">
        <f t="shared" si="189"/>
        <v>Cornish</v>
      </c>
      <c r="AH1094" t="s">
        <v>4217</v>
      </c>
      <c r="AI1094">
        <v>2</v>
      </c>
      <c r="AJ1094" s="7">
        <v>120</v>
      </c>
      <c r="AL1094" s="7" t="s">
        <v>3943</v>
      </c>
      <c r="AM1094" t="s">
        <v>4672</v>
      </c>
      <c r="AN1094" t="s">
        <v>3441</v>
      </c>
      <c r="AO1094" t="s">
        <v>1790</v>
      </c>
      <c r="AP1094" t="str">
        <f t="shared" si="196"/>
        <v>33019</v>
      </c>
      <c r="AQ1094" t="s">
        <v>2389</v>
      </c>
      <c r="AR1094" t="str">
        <f t="shared" si="188"/>
        <v>3315060</v>
      </c>
      <c r="AV1094">
        <v>42.85</v>
      </c>
      <c r="AW1094">
        <v>0.72</v>
      </c>
      <c r="AX1094">
        <v>42.12</v>
      </c>
    </row>
    <row r="1095" spans="1:50" hidden="1" outlineLevel="1">
      <c r="A1095" t="s">
        <v>1878</v>
      </c>
      <c r="B1095" s="11" t="s">
        <v>1982</v>
      </c>
      <c r="C1095" s="1">
        <f t="shared" si="190"/>
        <v>408</v>
      </c>
      <c r="D1095" s="7">
        <f>IF(N1095&gt;0, RANK(N1095,(N1095:P1095,Q1095:AE1095)),0)</f>
        <v>2</v>
      </c>
      <c r="E1095" s="7">
        <f>IF(O1095&gt;0,RANK(O1095,(N1095:P1095,Q1095:AE1095)),0)</f>
        <v>1</v>
      </c>
      <c r="F1095" s="7">
        <f t="shared" si="191"/>
        <v>3</v>
      </c>
      <c r="G1095" s="1">
        <f t="shared" si="198"/>
        <v>91</v>
      </c>
      <c r="H1095" s="2">
        <f t="shared" si="197"/>
        <v>0.22303921568627452</v>
      </c>
      <c r="I1095" s="8"/>
      <c r="J1095" s="2">
        <f t="shared" si="192"/>
        <v>0.38480392156862747</v>
      </c>
      <c r="K1095" s="2">
        <f t="shared" si="193"/>
        <v>0.60784313725490191</v>
      </c>
      <c r="L1095" s="2">
        <f t="shared" si="194"/>
        <v>4.9019607843137254E-3</v>
      </c>
      <c r="M1095" s="2">
        <f t="shared" si="195"/>
        <v>2.4509803921569477E-3</v>
      </c>
      <c r="N1095" s="1">
        <v>157</v>
      </c>
      <c r="O1095" s="1">
        <v>248</v>
      </c>
      <c r="P1095" s="1">
        <v>2</v>
      </c>
      <c r="Q1095">
        <v>1</v>
      </c>
      <c r="R1095">
        <v>0</v>
      </c>
      <c r="U1095" s="1"/>
      <c r="V1095" s="1"/>
      <c r="W1095" s="1">
        <v>0</v>
      </c>
      <c r="X1095" s="1"/>
      <c r="Y1095" s="1"/>
      <c r="Z1095" s="1"/>
      <c r="AA1095" s="1"/>
      <c r="AB1095" s="1"/>
      <c r="AG1095" t="str">
        <f t="shared" si="189"/>
        <v>Croydon</v>
      </c>
      <c r="AH1095" t="s">
        <v>4217</v>
      </c>
      <c r="AI1095">
        <v>2</v>
      </c>
      <c r="AJ1095" s="7">
        <v>125</v>
      </c>
      <c r="AL1095" s="7" t="s">
        <v>3943</v>
      </c>
      <c r="AM1095" t="s">
        <v>4672</v>
      </c>
      <c r="AN1095" t="s">
        <v>3949</v>
      </c>
      <c r="AO1095" t="s">
        <v>4847</v>
      </c>
      <c r="AP1095" t="str">
        <f t="shared" si="196"/>
        <v>33019</v>
      </c>
      <c r="AQ1095" t="s">
        <v>2389</v>
      </c>
      <c r="AR1095" t="str">
        <f t="shared" ref="AR1095:AR1158" si="199">AL1095&amp;AO1095</f>
        <v>3316340</v>
      </c>
      <c r="AV1095">
        <v>37.86</v>
      </c>
      <c r="AW1095">
        <v>0.77</v>
      </c>
      <c r="AX1095">
        <v>37.08</v>
      </c>
    </row>
    <row r="1096" spans="1:50" hidden="1" outlineLevel="1">
      <c r="A1096" t="s">
        <v>2013</v>
      </c>
      <c r="B1096" s="11" t="s">
        <v>1982</v>
      </c>
      <c r="C1096" s="1">
        <f t="shared" si="190"/>
        <v>504</v>
      </c>
      <c r="D1096" s="7">
        <f>IF(N1096&gt;0, RANK(N1096,(N1096:P1096,Q1096:AE1096)),0)</f>
        <v>2</v>
      </c>
      <c r="E1096" s="7">
        <f>IF(O1096&gt;0,RANK(O1096,(N1096:P1096,Q1096:AE1096)),0)</f>
        <v>1</v>
      </c>
      <c r="F1096" s="7">
        <f t="shared" si="191"/>
        <v>3</v>
      </c>
      <c r="G1096" s="1">
        <f t="shared" si="198"/>
        <v>87</v>
      </c>
      <c r="H1096" s="2">
        <f t="shared" si="197"/>
        <v>0.17261904761904762</v>
      </c>
      <c r="I1096" s="8"/>
      <c r="J1096" s="2">
        <f t="shared" si="192"/>
        <v>0.40873015873015872</v>
      </c>
      <c r="K1096" s="2">
        <f t="shared" si="193"/>
        <v>0.58134920634920639</v>
      </c>
      <c r="L1096" s="2">
        <f t="shared" si="194"/>
        <v>7.9365079365079361E-3</v>
      </c>
      <c r="M1096" s="2">
        <f t="shared" si="195"/>
        <v>1.9841269841269493E-3</v>
      </c>
      <c r="N1096" s="1">
        <v>206</v>
      </c>
      <c r="O1096" s="1">
        <v>293</v>
      </c>
      <c r="P1096" s="1">
        <v>4</v>
      </c>
      <c r="Q1096">
        <v>1</v>
      </c>
      <c r="R1096">
        <v>0</v>
      </c>
      <c r="U1096" s="1"/>
      <c r="V1096" s="1"/>
      <c r="W1096" s="1">
        <v>0</v>
      </c>
      <c r="X1096" s="1"/>
      <c r="Y1096" s="1"/>
      <c r="Z1096" s="1"/>
      <c r="AA1096" s="1"/>
      <c r="AB1096" s="1"/>
      <c r="AG1096" t="str">
        <f t="shared" si="189"/>
        <v>Dalton</v>
      </c>
      <c r="AH1096" t="s">
        <v>3612</v>
      </c>
      <c r="AI1096">
        <v>2</v>
      </c>
      <c r="AJ1096" s="7">
        <v>29</v>
      </c>
      <c r="AL1096" s="7" t="s">
        <v>3943</v>
      </c>
      <c r="AM1096" t="s">
        <v>2597</v>
      </c>
      <c r="AN1096" t="s">
        <v>4002</v>
      </c>
      <c r="AO1096" t="s">
        <v>4385</v>
      </c>
      <c r="AP1096" t="str">
        <f t="shared" si="196"/>
        <v>33007</v>
      </c>
      <c r="AQ1096" t="s">
        <v>2389</v>
      </c>
      <c r="AR1096" t="str">
        <f t="shared" si="199"/>
        <v>3316820</v>
      </c>
      <c r="AV1096">
        <v>28.26</v>
      </c>
      <c r="AW1096">
        <v>0.77</v>
      </c>
      <c r="AX1096">
        <v>27.49</v>
      </c>
    </row>
    <row r="1097" spans="1:50" hidden="1" outlineLevel="1">
      <c r="A1097" t="s">
        <v>3599</v>
      </c>
      <c r="B1097" s="11" t="s">
        <v>1982</v>
      </c>
      <c r="C1097" s="1">
        <f t="shared" si="190"/>
        <v>644</v>
      </c>
      <c r="D1097" s="7">
        <f>IF(N1097&gt;0, RANK(N1097,(N1097:P1097,Q1097:AE1097)),0)</f>
        <v>2</v>
      </c>
      <c r="E1097" s="7">
        <f>IF(O1097&gt;0,RANK(O1097,(N1097:P1097,Q1097:AE1097)),0)</f>
        <v>1</v>
      </c>
      <c r="F1097" s="7">
        <f t="shared" si="191"/>
        <v>3</v>
      </c>
      <c r="G1097" s="1">
        <f t="shared" si="198"/>
        <v>79</v>
      </c>
      <c r="H1097" s="2">
        <f t="shared" si="197"/>
        <v>0.12267080745341614</v>
      </c>
      <c r="I1097" s="8"/>
      <c r="J1097" s="2">
        <f t="shared" si="192"/>
        <v>0.43167701863354035</v>
      </c>
      <c r="K1097" s="2">
        <f t="shared" si="193"/>
        <v>0.55434782608695654</v>
      </c>
      <c r="L1097" s="2">
        <f t="shared" si="194"/>
        <v>1.0869565217391304E-2</v>
      </c>
      <c r="M1097" s="2">
        <f t="shared" si="195"/>
        <v>3.1055900621118002E-3</v>
      </c>
      <c r="N1097" s="1">
        <v>278</v>
      </c>
      <c r="O1097" s="1">
        <v>357</v>
      </c>
      <c r="P1097" s="1">
        <v>7</v>
      </c>
      <c r="Q1097">
        <v>0</v>
      </c>
      <c r="R1097">
        <v>0</v>
      </c>
      <c r="U1097" s="1"/>
      <c r="V1097" s="1"/>
      <c r="W1097" s="1">
        <v>2</v>
      </c>
      <c r="X1097" s="1"/>
      <c r="Y1097" s="1"/>
      <c r="Z1097" s="1"/>
      <c r="AA1097" s="1"/>
      <c r="AB1097" s="1"/>
      <c r="AG1097" t="str">
        <f t="shared" si="189"/>
        <v>Danbury</v>
      </c>
      <c r="AH1097" t="s">
        <v>3475</v>
      </c>
      <c r="AI1097">
        <v>2</v>
      </c>
      <c r="AJ1097" s="7">
        <v>109</v>
      </c>
      <c r="AL1097" s="7" t="s">
        <v>3943</v>
      </c>
      <c r="AM1097" t="s">
        <v>3235</v>
      </c>
      <c r="AN1097" t="s">
        <v>3961</v>
      </c>
      <c r="AO1097" t="s">
        <v>4744</v>
      </c>
      <c r="AP1097" t="str">
        <f t="shared" si="196"/>
        <v>33013</v>
      </c>
      <c r="AQ1097" t="s">
        <v>2389</v>
      </c>
      <c r="AR1097" t="str">
        <f t="shared" si="199"/>
        <v>3316980</v>
      </c>
      <c r="AV1097">
        <v>37.729999999999997</v>
      </c>
      <c r="AW1097">
        <v>0.28000000000000003</v>
      </c>
      <c r="AX1097">
        <v>37.450000000000003</v>
      </c>
    </row>
    <row r="1098" spans="1:50" hidden="1" outlineLevel="1">
      <c r="A1098" t="s">
        <v>1978</v>
      </c>
      <c r="B1098" s="11" t="s">
        <v>1982</v>
      </c>
      <c r="C1098" s="1">
        <f t="shared" si="190"/>
        <v>2217</v>
      </c>
      <c r="D1098" s="7">
        <f>IF(N1098&gt;0, RANK(N1098,(N1098:P1098,Q1098:AE1098)),0)</f>
        <v>2</v>
      </c>
      <c r="E1098" s="7">
        <f>IF(O1098&gt;0,RANK(O1098,(N1098:P1098,Q1098:AE1098)),0)</f>
        <v>1</v>
      </c>
      <c r="F1098" s="7">
        <f t="shared" si="191"/>
        <v>3</v>
      </c>
      <c r="G1098" s="1">
        <f t="shared" si="198"/>
        <v>332</v>
      </c>
      <c r="H1098" s="2">
        <f t="shared" si="197"/>
        <v>0.14975191700496165</v>
      </c>
      <c r="I1098" s="8"/>
      <c r="J1098" s="2">
        <f t="shared" si="192"/>
        <v>0.41903473161930538</v>
      </c>
      <c r="K1098" s="2">
        <f t="shared" si="193"/>
        <v>0.56878664862426698</v>
      </c>
      <c r="L1098" s="2">
        <f t="shared" si="194"/>
        <v>9.4722598105548041E-3</v>
      </c>
      <c r="M1098" s="2">
        <f t="shared" si="195"/>
        <v>2.7063599458728403E-3</v>
      </c>
      <c r="N1098" s="1">
        <v>929</v>
      </c>
      <c r="O1098" s="1">
        <v>1261</v>
      </c>
      <c r="P1098" s="1">
        <v>21</v>
      </c>
      <c r="Q1098">
        <v>2</v>
      </c>
      <c r="R1098">
        <v>1</v>
      </c>
      <c r="U1098" s="1"/>
      <c r="V1098" s="1"/>
      <c r="W1098" s="1">
        <v>3</v>
      </c>
      <c r="X1098" s="1"/>
      <c r="Y1098" s="1"/>
      <c r="Z1098" s="1"/>
      <c r="AA1098" s="1"/>
      <c r="AB1098" s="1"/>
      <c r="AG1098" t="str">
        <f t="shared" si="189"/>
        <v>Danville</v>
      </c>
      <c r="AH1098" t="s">
        <v>1842</v>
      </c>
      <c r="AI1098">
        <v>1</v>
      </c>
      <c r="AJ1098" s="7">
        <v>218</v>
      </c>
      <c r="AL1098" s="7" t="s">
        <v>3943</v>
      </c>
      <c r="AM1098" t="s">
        <v>4670</v>
      </c>
      <c r="AN1098" t="s">
        <v>778</v>
      </c>
      <c r="AO1098" t="s">
        <v>4330</v>
      </c>
      <c r="AP1098" t="str">
        <f t="shared" si="196"/>
        <v>33015</v>
      </c>
      <c r="AQ1098" t="s">
        <v>2389</v>
      </c>
      <c r="AR1098" t="str">
        <f t="shared" si="199"/>
        <v>3317140</v>
      </c>
      <c r="AV1098">
        <v>11.91</v>
      </c>
      <c r="AW1098">
        <v>0.2</v>
      </c>
      <c r="AX1098">
        <v>11.71</v>
      </c>
    </row>
    <row r="1099" spans="1:50" hidden="1" outlineLevel="1">
      <c r="A1099" t="s">
        <v>2136</v>
      </c>
      <c r="B1099" s="11" t="s">
        <v>1982</v>
      </c>
      <c r="C1099" s="1">
        <f t="shared" si="190"/>
        <v>2418</v>
      </c>
      <c r="D1099" s="7">
        <f>IF(N1099&gt;0, RANK(N1099,(N1099:P1099,Q1099:AE1099)),0)</f>
        <v>2</v>
      </c>
      <c r="E1099" s="7">
        <f>IF(O1099&gt;0,RANK(O1099,(N1099:P1099,Q1099:AE1099)),0)</f>
        <v>1</v>
      </c>
      <c r="F1099" s="7">
        <f t="shared" si="191"/>
        <v>3</v>
      </c>
      <c r="G1099" s="1">
        <f t="shared" si="198"/>
        <v>329</v>
      </c>
      <c r="H1099" s="2">
        <f t="shared" si="197"/>
        <v>0.13606286186931349</v>
      </c>
      <c r="I1099" s="8"/>
      <c r="J1099" s="2">
        <f t="shared" si="192"/>
        <v>0.42597187758478083</v>
      </c>
      <c r="K1099" s="2">
        <f t="shared" si="193"/>
        <v>0.56203473945409432</v>
      </c>
      <c r="L1099" s="2">
        <f t="shared" si="194"/>
        <v>9.0984284532671638E-3</v>
      </c>
      <c r="M1099" s="2">
        <f t="shared" si="195"/>
        <v>2.8949545078576795E-3</v>
      </c>
      <c r="N1099" s="1">
        <v>1030</v>
      </c>
      <c r="O1099" s="1">
        <v>1359</v>
      </c>
      <c r="P1099" s="1">
        <v>22</v>
      </c>
      <c r="Q1099">
        <v>4</v>
      </c>
      <c r="R1099">
        <v>0</v>
      </c>
      <c r="U1099" s="1"/>
      <c r="V1099" s="1"/>
      <c r="W1099" s="1">
        <v>3</v>
      </c>
      <c r="X1099" s="1"/>
      <c r="Y1099" s="1"/>
      <c r="Z1099" s="1"/>
      <c r="AA1099" s="1"/>
      <c r="AB1099" s="1"/>
      <c r="AG1099" t="str">
        <f t="shared" ref="AG1099:AG1162" si="200">A1099</f>
        <v>Deerfield</v>
      </c>
      <c r="AH1099" t="s">
        <v>1842</v>
      </c>
      <c r="AI1099">
        <v>1</v>
      </c>
      <c r="AJ1099" s="7">
        <v>162</v>
      </c>
      <c r="AL1099" s="7" t="s">
        <v>3943</v>
      </c>
      <c r="AM1099" t="s">
        <v>4670</v>
      </c>
      <c r="AN1099" t="s">
        <v>3970</v>
      </c>
      <c r="AO1099" t="s">
        <v>4331</v>
      </c>
      <c r="AP1099" t="str">
        <f t="shared" si="196"/>
        <v>33015</v>
      </c>
      <c r="AQ1099" t="s">
        <v>2389</v>
      </c>
      <c r="AR1099" t="str">
        <f t="shared" si="199"/>
        <v>3317460</v>
      </c>
      <c r="AV1099">
        <v>52.26</v>
      </c>
      <c r="AW1099">
        <v>1.35</v>
      </c>
      <c r="AX1099">
        <v>50.91</v>
      </c>
    </row>
    <row r="1100" spans="1:50" hidden="1" outlineLevel="1">
      <c r="A1100" t="s">
        <v>2494</v>
      </c>
      <c r="B1100" s="11" t="s">
        <v>1982</v>
      </c>
      <c r="C1100" s="1">
        <f t="shared" si="190"/>
        <v>980</v>
      </c>
      <c r="D1100" s="7">
        <f>IF(N1100&gt;0, RANK(N1100,(N1100:P1100,Q1100:AE1100)),0)</f>
        <v>1</v>
      </c>
      <c r="E1100" s="7">
        <f>IF(O1100&gt;0,RANK(O1100,(N1100:P1100,Q1100:AE1100)),0)</f>
        <v>1</v>
      </c>
      <c r="F1100" s="7">
        <f t="shared" si="191"/>
        <v>3</v>
      </c>
      <c r="G1100" s="1">
        <f t="shared" si="198"/>
        <v>0</v>
      </c>
      <c r="H1100" s="2">
        <f t="shared" si="197"/>
        <v>0</v>
      </c>
      <c r="I1100" s="8"/>
      <c r="J1100" s="2">
        <f t="shared" si="192"/>
        <v>0.4969387755102041</v>
      </c>
      <c r="K1100" s="2">
        <f t="shared" si="193"/>
        <v>0.4969387755102041</v>
      </c>
      <c r="L1100" s="2">
        <f t="shared" si="194"/>
        <v>5.1020408163265302E-3</v>
      </c>
      <c r="M1100" s="2">
        <f t="shared" si="195"/>
        <v>1.0204081632652134E-3</v>
      </c>
      <c r="N1100" s="1">
        <v>487</v>
      </c>
      <c r="O1100" s="1">
        <v>487</v>
      </c>
      <c r="P1100" s="1">
        <v>5</v>
      </c>
      <c r="Q1100">
        <v>0</v>
      </c>
      <c r="R1100">
        <v>0</v>
      </c>
      <c r="U1100" s="1"/>
      <c r="V1100" s="1"/>
      <c r="W1100" s="1">
        <v>1</v>
      </c>
      <c r="X1100" s="1"/>
      <c r="Y1100" s="1"/>
      <c r="Z1100" s="1"/>
      <c r="AA1100" s="1"/>
      <c r="AB1100" s="1"/>
      <c r="AG1100" t="str">
        <f t="shared" si="200"/>
        <v>Deering</v>
      </c>
      <c r="AH1100" t="s">
        <v>3491</v>
      </c>
      <c r="AI1100">
        <v>2</v>
      </c>
      <c r="AJ1100" s="7">
        <v>179</v>
      </c>
      <c r="AL1100" s="7" t="s">
        <v>3943</v>
      </c>
      <c r="AM1100" t="s">
        <v>3234</v>
      </c>
      <c r="AN1100" t="s">
        <v>778</v>
      </c>
      <c r="AO1100" t="s">
        <v>4332</v>
      </c>
      <c r="AP1100" t="str">
        <f t="shared" si="196"/>
        <v>33011</v>
      </c>
      <c r="AQ1100" t="s">
        <v>2389</v>
      </c>
      <c r="AR1100" t="str">
        <f t="shared" si="199"/>
        <v>3317780</v>
      </c>
      <c r="AV1100">
        <v>31.44</v>
      </c>
      <c r="AW1100">
        <v>0.64</v>
      </c>
      <c r="AX1100">
        <v>30.8</v>
      </c>
    </row>
    <row r="1101" spans="1:50" hidden="1" outlineLevel="1">
      <c r="A1101" t="s">
        <v>2490</v>
      </c>
      <c r="B1101" s="11" t="s">
        <v>1982</v>
      </c>
      <c r="C1101" s="1">
        <f t="shared" si="190"/>
        <v>14912</v>
      </c>
      <c r="D1101" s="7">
        <f>IF(N1101&gt;0, RANK(N1101,(N1101:P1101,Q1101:AE1101)),0)</f>
        <v>2</v>
      </c>
      <c r="E1101" s="7">
        <f>IF(O1101&gt;0,RANK(O1101,(N1101:P1101,Q1101:AE1101)),0)</f>
        <v>1</v>
      </c>
      <c r="F1101" s="7">
        <f t="shared" si="191"/>
        <v>3</v>
      </c>
      <c r="G1101" s="1">
        <f t="shared" si="198"/>
        <v>1278</v>
      </c>
      <c r="H1101" s="2">
        <f t="shared" si="197"/>
        <v>8.5702789699570819E-2</v>
      </c>
      <c r="I1101" s="8"/>
      <c r="J1101" s="2">
        <f t="shared" si="192"/>
        <v>0.4533261802575107</v>
      </c>
      <c r="K1101" s="2">
        <f t="shared" si="193"/>
        <v>0.53902896995708149</v>
      </c>
      <c r="L1101" s="2">
        <f t="shared" si="194"/>
        <v>5.2977467811158802E-3</v>
      </c>
      <c r="M1101" s="2">
        <f t="shared" si="195"/>
        <v>2.3471030042919233E-3</v>
      </c>
      <c r="N1101" s="1">
        <v>6760</v>
      </c>
      <c r="O1101" s="1">
        <v>8038</v>
      </c>
      <c r="P1101" s="1">
        <v>79</v>
      </c>
      <c r="Q1101">
        <v>4</v>
      </c>
      <c r="R1101">
        <v>4</v>
      </c>
      <c r="U1101" s="1"/>
      <c r="V1101" s="1"/>
      <c r="W1101" s="1">
        <v>27</v>
      </c>
      <c r="X1101" s="1"/>
      <c r="Y1101" s="1"/>
      <c r="Z1101" s="1"/>
      <c r="AA1101" s="1"/>
      <c r="AB1101" s="1"/>
      <c r="AG1101" t="str">
        <f t="shared" si="200"/>
        <v>Derry</v>
      </c>
      <c r="AH1101" t="s">
        <v>1842</v>
      </c>
      <c r="AI1101">
        <v>1</v>
      </c>
      <c r="AJ1101" s="7">
        <v>225</v>
      </c>
      <c r="AL1101" s="7" t="s">
        <v>3943</v>
      </c>
      <c r="AM1101" t="s">
        <v>4670</v>
      </c>
      <c r="AN1101" t="s">
        <v>737</v>
      </c>
      <c r="AO1101" t="s">
        <v>4333</v>
      </c>
      <c r="AP1101" t="str">
        <f t="shared" si="196"/>
        <v>33015</v>
      </c>
      <c r="AQ1101" t="s">
        <v>2389</v>
      </c>
      <c r="AR1101" t="str">
        <f t="shared" si="199"/>
        <v>3317940</v>
      </c>
      <c r="AV1101">
        <v>36.659999999999997</v>
      </c>
      <c r="AW1101">
        <v>0.88</v>
      </c>
      <c r="AX1101">
        <v>35.79</v>
      </c>
    </row>
    <row r="1102" spans="1:50" hidden="1" outlineLevel="1">
      <c r="A1102" t="s">
        <v>3142</v>
      </c>
      <c r="B1102" s="11" t="s">
        <v>1982</v>
      </c>
      <c r="C1102" s="1">
        <f t="shared" si="190"/>
        <v>26</v>
      </c>
      <c r="D1102" s="7">
        <f>IF(N1102&gt;0, RANK(N1102,(N1102:P1102,Q1102:AE1102)),0)</f>
        <v>2</v>
      </c>
      <c r="E1102" s="7">
        <f>IF(O1102&gt;0,RANK(O1102,(N1102:P1102,Q1102:AE1102)),0)</f>
        <v>1</v>
      </c>
      <c r="F1102" s="7">
        <f t="shared" si="191"/>
        <v>0</v>
      </c>
      <c r="G1102" s="1">
        <f t="shared" si="198"/>
        <v>12</v>
      </c>
      <c r="H1102" s="2">
        <f t="shared" si="197"/>
        <v>0.46153846153846156</v>
      </c>
      <c r="I1102" s="8"/>
      <c r="J1102" s="2">
        <f t="shared" si="192"/>
        <v>0.26923076923076922</v>
      </c>
      <c r="K1102" s="2">
        <f t="shared" si="193"/>
        <v>0.73076923076923073</v>
      </c>
      <c r="L1102" s="2">
        <f t="shared" si="194"/>
        <v>0</v>
      </c>
      <c r="M1102" s="2">
        <f t="shared" si="195"/>
        <v>1.1102230246251565E-16</v>
      </c>
      <c r="N1102" s="1">
        <v>7</v>
      </c>
      <c r="O1102" s="1">
        <v>19</v>
      </c>
      <c r="P1102" s="1">
        <v>0</v>
      </c>
      <c r="Q1102">
        <v>0</v>
      </c>
      <c r="R1102">
        <v>0</v>
      </c>
      <c r="U1102" s="1"/>
      <c r="V1102" s="1"/>
      <c r="W1102" s="1">
        <v>0</v>
      </c>
      <c r="X1102" s="1"/>
      <c r="Y1102" s="1"/>
      <c r="Z1102" s="1"/>
      <c r="AA1102" s="1"/>
      <c r="AB1102" s="1"/>
      <c r="AG1102" t="str">
        <f t="shared" si="200"/>
        <v>Dixville</v>
      </c>
      <c r="AH1102" t="s">
        <v>3612</v>
      </c>
      <c r="AI1102">
        <v>2</v>
      </c>
      <c r="AJ1102" s="7">
        <v>6</v>
      </c>
      <c r="AL1102" s="7" t="s">
        <v>3943</v>
      </c>
      <c r="AM1102" t="s">
        <v>2597</v>
      </c>
      <c r="AN1102" t="s">
        <v>5171</v>
      </c>
      <c r="AO1102" t="s">
        <v>4335</v>
      </c>
      <c r="AP1102" t="str">
        <f t="shared" si="196"/>
        <v>33007</v>
      </c>
      <c r="AQ1102" t="s">
        <v>4327</v>
      </c>
      <c r="AR1102" t="str">
        <f t="shared" si="199"/>
        <v>3318420</v>
      </c>
      <c r="AV1102">
        <v>48.99</v>
      </c>
      <c r="AW1102">
        <v>0.14000000000000001</v>
      </c>
      <c r="AX1102">
        <v>48.86</v>
      </c>
    </row>
    <row r="1103" spans="1:50" hidden="1" outlineLevel="1">
      <c r="A1103" t="s">
        <v>4750</v>
      </c>
      <c r="B1103" s="11" t="s">
        <v>1982</v>
      </c>
      <c r="C1103" s="1">
        <f t="shared" si="190"/>
        <v>187</v>
      </c>
      <c r="D1103" s="7">
        <f>IF(N1103&gt;0, RANK(N1103,(N1103:P1103,Q1103:AE1103)),0)</f>
        <v>2</v>
      </c>
      <c r="E1103" s="7">
        <f>IF(O1103&gt;0,RANK(O1103,(N1103:P1103,Q1103:AE1103)),0)</f>
        <v>1</v>
      </c>
      <c r="F1103" s="7">
        <f t="shared" si="191"/>
        <v>3</v>
      </c>
      <c r="G1103" s="1">
        <f t="shared" si="198"/>
        <v>44</v>
      </c>
      <c r="H1103" s="2">
        <f t="shared" si="197"/>
        <v>0.23529411764705882</v>
      </c>
      <c r="I1103" s="8"/>
      <c r="J1103" s="2">
        <f t="shared" si="192"/>
        <v>0.37433155080213903</v>
      </c>
      <c r="K1103" s="2">
        <f t="shared" si="193"/>
        <v>0.60962566844919786</v>
      </c>
      <c r="L1103" s="2">
        <f t="shared" si="194"/>
        <v>5.3475935828877002E-3</v>
      </c>
      <c r="M1103" s="2">
        <f t="shared" si="195"/>
        <v>1.0695187165775465E-2</v>
      </c>
      <c r="N1103" s="1">
        <v>70</v>
      </c>
      <c r="O1103" s="1">
        <v>114</v>
      </c>
      <c r="P1103" s="1">
        <v>1</v>
      </c>
      <c r="Q1103">
        <v>0</v>
      </c>
      <c r="R1103">
        <v>1</v>
      </c>
      <c r="U1103" s="1"/>
      <c r="V1103" s="1"/>
      <c r="W1103" s="1">
        <v>1</v>
      </c>
      <c r="X1103" s="1"/>
      <c r="Y1103" s="1"/>
      <c r="Z1103" s="1"/>
      <c r="AA1103" s="1"/>
      <c r="AB1103" s="1"/>
      <c r="AG1103" t="str">
        <f t="shared" si="200"/>
        <v>Dorchester</v>
      </c>
      <c r="AH1103" t="s">
        <v>4422</v>
      </c>
      <c r="AI1103">
        <v>2</v>
      </c>
      <c r="AJ1103" s="7">
        <v>81</v>
      </c>
      <c r="AL1103" s="7" t="s">
        <v>3943</v>
      </c>
      <c r="AM1103" t="s">
        <v>3218</v>
      </c>
      <c r="AN1103" t="s">
        <v>4370</v>
      </c>
      <c r="AO1103" t="s">
        <v>4996</v>
      </c>
      <c r="AP1103" t="str">
        <f t="shared" si="196"/>
        <v>33009</v>
      </c>
      <c r="AQ1103" t="s">
        <v>2389</v>
      </c>
      <c r="AR1103" t="str">
        <f t="shared" si="199"/>
        <v>3318740</v>
      </c>
      <c r="AV1103">
        <v>45.24</v>
      </c>
      <c r="AW1103">
        <v>0.55000000000000004</v>
      </c>
      <c r="AX1103">
        <v>44.69</v>
      </c>
    </row>
    <row r="1104" spans="1:50" hidden="1" outlineLevel="1">
      <c r="A1104" t="s">
        <v>1599</v>
      </c>
      <c r="B1104" s="11" t="s">
        <v>1982</v>
      </c>
      <c r="C1104" s="1">
        <f t="shared" si="190"/>
        <v>15534</v>
      </c>
      <c r="D1104" s="7">
        <f>IF(N1104&gt;0, RANK(N1104,(N1104:P1104,Q1104:AE1104)),0)</f>
        <v>1</v>
      </c>
      <c r="E1104" s="7">
        <f>IF(O1104&gt;0,RANK(O1104,(N1104:P1104,Q1104:AE1104)),0)</f>
        <v>2</v>
      </c>
      <c r="F1104" s="7">
        <f t="shared" si="191"/>
        <v>3</v>
      </c>
      <c r="G1104" s="1">
        <f t="shared" si="198"/>
        <v>3019</v>
      </c>
      <c r="H1104" s="2">
        <f t="shared" si="197"/>
        <v>0.19434788206514741</v>
      </c>
      <c r="I1104" s="8"/>
      <c r="J1104" s="2">
        <f t="shared" si="192"/>
        <v>0.59385863267670913</v>
      </c>
      <c r="K1104" s="2">
        <f t="shared" si="193"/>
        <v>0.39951075061156172</v>
      </c>
      <c r="L1104" s="2">
        <f t="shared" si="194"/>
        <v>6.1156173554783059E-3</v>
      </c>
      <c r="M1104" s="2">
        <f t="shared" si="195"/>
        <v>5.1499935625084776E-4</v>
      </c>
      <c r="N1104" s="1">
        <v>9225</v>
      </c>
      <c r="O1104" s="1">
        <v>6206</v>
      </c>
      <c r="P1104" s="1">
        <v>95</v>
      </c>
      <c r="Q1104">
        <v>2</v>
      </c>
      <c r="R1104">
        <v>0</v>
      </c>
      <c r="U1104" s="1"/>
      <c r="V1104" s="1"/>
      <c r="W1104" s="1">
        <v>6</v>
      </c>
      <c r="X1104" s="1"/>
      <c r="Y1104" s="1"/>
      <c r="Z1104" s="1"/>
      <c r="AA1104" s="1"/>
      <c r="AB1104" s="1"/>
      <c r="AG1104" t="str">
        <f t="shared" si="200"/>
        <v>Dover</v>
      </c>
      <c r="AH1104" t="s">
        <v>3722</v>
      </c>
      <c r="AI1104">
        <v>1</v>
      </c>
      <c r="AJ1104" s="7">
        <v>158</v>
      </c>
      <c r="AL1104" s="7" t="s">
        <v>3943</v>
      </c>
      <c r="AM1104" t="s">
        <v>4671</v>
      </c>
      <c r="AN1104" t="s">
        <v>1399</v>
      </c>
      <c r="AO1104" t="s">
        <v>4997</v>
      </c>
      <c r="AP1104" t="str">
        <f t="shared" si="196"/>
        <v>33017</v>
      </c>
      <c r="AQ1104" t="s">
        <v>4593</v>
      </c>
      <c r="AR1104" t="str">
        <f t="shared" si="199"/>
        <v>3318820</v>
      </c>
      <c r="AV1104">
        <v>29.05</v>
      </c>
      <c r="AW1104">
        <v>2.34</v>
      </c>
      <c r="AX1104">
        <v>26.72</v>
      </c>
    </row>
    <row r="1105" spans="1:50" hidden="1" outlineLevel="1">
      <c r="A1105" t="s">
        <v>3143</v>
      </c>
      <c r="B1105" s="11" t="s">
        <v>1982</v>
      </c>
      <c r="C1105" s="1">
        <f t="shared" si="190"/>
        <v>1104</v>
      </c>
      <c r="D1105" s="7">
        <f>IF(N1105&gt;0, RANK(N1105,(N1105:P1105,Q1105:AE1105)),0)</f>
        <v>1</v>
      </c>
      <c r="E1105" s="7">
        <f>IF(O1105&gt;0,RANK(O1105,(N1105:P1105,Q1105:AE1105)),0)</f>
        <v>2</v>
      </c>
      <c r="F1105" s="7">
        <f t="shared" si="191"/>
        <v>3</v>
      </c>
      <c r="G1105" s="1">
        <f t="shared" si="198"/>
        <v>169</v>
      </c>
      <c r="H1105" s="2">
        <f t="shared" si="197"/>
        <v>0.15307971014492755</v>
      </c>
      <c r="I1105" s="8"/>
      <c r="J1105" s="2">
        <f t="shared" si="192"/>
        <v>0.57336956521739135</v>
      </c>
      <c r="K1105" s="2">
        <f t="shared" si="193"/>
        <v>0.42028985507246375</v>
      </c>
      <c r="L1105" s="2">
        <f t="shared" si="194"/>
        <v>3.6231884057971015E-3</v>
      </c>
      <c r="M1105" s="2">
        <f t="shared" si="195"/>
        <v>2.7173913043477987E-3</v>
      </c>
      <c r="N1105" s="1">
        <v>633</v>
      </c>
      <c r="O1105" s="1">
        <v>464</v>
      </c>
      <c r="P1105" s="1">
        <v>4</v>
      </c>
      <c r="Q1105">
        <v>1</v>
      </c>
      <c r="R1105">
        <v>0</v>
      </c>
      <c r="U1105" s="1"/>
      <c r="V1105" s="1"/>
      <c r="W1105" s="1">
        <v>2</v>
      </c>
      <c r="X1105" s="1"/>
      <c r="Y1105" s="1"/>
      <c r="Z1105" s="1"/>
      <c r="AA1105" s="1"/>
      <c r="AB1105" s="1"/>
      <c r="AG1105" t="str">
        <f t="shared" si="200"/>
        <v>Dublin</v>
      </c>
      <c r="AH1105" t="s">
        <v>2295</v>
      </c>
      <c r="AI1105">
        <v>2</v>
      </c>
      <c r="AJ1105" s="7">
        <v>229</v>
      </c>
      <c r="AL1105" s="7" t="s">
        <v>3943</v>
      </c>
      <c r="AM1105" t="s">
        <v>3632</v>
      </c>
      <c r="AN1105" t="s">
        <v>4670</v>
      </c>
      <c r="AO1105" t="s">
        <v>4998</v>
      </c>
      <c r="AP1105" t="str">
        <f t="shared" si="196"/>
        <v>33005</v>
      </c>
      <c r="AQ1105" t="s">
        <v>2389</v>
      </c>
      <c r="AR1105" t="str">
        <f t="shared" si="199"/>
        <v>3319140</v>
      </c>
      <c r="AV1105">
        <v>29.08</v>
      </c>
      <c r="AW1105">
        <v>1.1000000000000001</v>
      </c>
      <c r="AX1105">
        <v>27.98</v>
      </c>
    </row>
    <row r="1106" spans="1:50" hidden="1" outlineLevel="1">
      <c r="A1106" t="s">
        <v>3144</v>
      </c>
      <c r="B1106" s="11" t="s">
        <v>1982</v>
      </c>
      <c r="C1106" s="1">
        <f t="shared" si="190"/>
        <v>191</v>
      </c>
      <c r="D1106" s="7">
        <f>IF(N1106&gt;0, RANK(N1106,(N1106:P1106,Q1106:AE1106)),0)</f>
        <v>2</v>
      </c>
      <c r="E1106" s="7">
        <f>IF(O1106&gt;0,RANK(O1106,(N1106:P1106,Q1106:AE1106)),0)</f>
        <v>1</v>
      </c>
      <c r="F1106" s="7">
        <f t="shared" si="191"/>
        <v>3</v>
      </c>
      <c r="G1106" s="1">
        <f t="shared" si="198"/>
        <v>64</v>
      </c>
      <c r="H1106" s="2">
        <f t="shared" si="197"/>
        <v>0.33507853403141363</v>
      </c>
      <c r="I1106" s="8"/>
      <c r="J1106" s="2">
        <f t="shared" si="192"/>
        <v>0.32460732984293195</v>
      </c>
      <c r="K1106" s="2">
        <f t="shared" si="193"/>
        <v>0.65968586387434558</v>
      </c>
      <c r="L1106" s="2">
        <f t="shared" si="194"/>
        <v>1.0471204188481676E-2</v>
      </c>
      <c r="M1106" s="2">
        <f t="shared" si="195"/>
        <v>5.2356020942407981E-3</v>
      </c>
      <c r="N1106" s="1">
        <v>62</v>
      </c>
      <c r="O1106" s="1">
        <v>126</v>
      </c>
      <c r="P1106" s="1">
        <v>2</v>
      </c>
      <c r="Q1106">
        <v>0</v>
      </c>
      <c r="R1106">
        <v>0</v>
      </c>
      <c r="U1106" s="1"/>
      <c r="V1106" s="1"/>
      <c r="W1106" s="1">
        <v>1</v>
      </c>
      <c r="X1106" s="1"/>
      <c r="Y1106" s="1"/>
      <c r="Z1106" s="1"/>
      <c r="AA1106" s="1"/>
      <c r="AB1106" s="1"/>
      <c r="AG1106" t="str">
        <f t="shared" si="200"/>
        <v>Dummer</v>
      </c>
      <c r="AH1106" t="s">
        <v>3612</v>
      </c>
      <c r="AI1106">
        <v>2</v>
      </c>
      <c r="AJ1106" s="7">
        <v>17</v>
      </c>
      <c r="AL1106" s="7" t="s">
        <v>3943</v>
      </c>
      <c r="AM1106" t="s">
        <v>2597</v>
      </c>
      <c r="AN1106" t="s">
        <v>1514</v>
      </c>
      <c r="AO1106" t="s">
        <v>4999</v>
      </c>
      <c r="AP1106" t="str">
        <f t="shared" si="196"/>
        <v>33007</v>
      </c>
      <c r="AQ1106" t="s">
        <v>2389</v>
      </c>
      <c r="AR1106" t="str">
        <f t="shared" si="199"/>
        <v>3319300</v>
      </c>
      <c r="AV1106">
        <v>49.04</v>
      </c>
      <c r="AW1106">
        <v>1.3</v>
      </c>
      <c r="AX1106">
        <v>47.75</v>
      </c>
    </row>
    <row r="1107" spans="1:50" hidden="1" outlineLevel="1">
      <c r="A1107" t="s">
        <v>3185</v>
      </c>
      <c r="B1107" s="11" t="s">
        <v>1982</v>
      </c>
      <c r="C1107" s="1">
        <f t="shared" si="190"/>
        <v>1512</v>
      </c>
      <c r="D1107" s="7">
        <f>IF(N1107&gt;0, RANK(N1107,(N1107:P1107,Q1107:AE1107)),0)</f>
        <v>2</v>
      </c>
      <c r="E1107" s="7">
        <f>IF(O1107&gt;0,RANK(O1107,(N1107:P1107,Q1107:AE1107)),0)</f>
        <v>1</v>
      </c>
      <c r="F1107" s="7">
        <f t="shared" si="191"/>
        <v>3</v>
      </c>
      <c r="G1107" s="1">
        <f t="shared" si="198"/>
        <v>154</v>
      </c>
      <c r="H1107" s="2">
        <f t="shared" si="197"/>
        <v>0.10185185185185185</v>
      </c>
      <c r="I1107" s="8"/>
      <c r="J1107" s="2">
        <f t="shared" si="192"/>
        <v>0.44510582010582012</v>
      </c>
      <c r="K1107" s="2">
        <f t="shared" si="193"/>
        <v>0.54695767195767198</v>
      </c>
      <c r="L1107" s="2">
        <f t="shared" si="194"/>
        <v>5.2910052910052907E-3</v>
      </c>
      <c r="M1107" s="2">
        <f t="shared" si="195"/>
        <v>2.6455026455026176E-3</v>
      </c>
      <c r="N1107" s="1">
        <v>673</v>
      </c>
      <c r="O1107" s="1">
        <v>827</v>
      </c>
      <c r="P1107" s="1">
        <v>8</v>
      </c>
      <c r="Q1107">
        <v>1</v>
      </c>
      <c r="R1107">
        <v>1</v>
      </c>
      <c r="U1107" s="1"/>
      <c r="V1107" s="1"/>
      <c r="W1107" s="1">
        <v>2</v>
      </c>
      <c r="X1107" s="1"/>
      <c r="Y1107" s="1"/>
      <c r="Z1107" s="1"/>
      <c r="AA1107" s="1"/>
      <c r="AB1107" s="1"/>
      <c r="AG1107" t="str">
        <f t="shared" si="200"/>
        <v>Dunbarton</v>
      </c>
      <c r="AH1107" t="s">
        <v>3475</v>
      </c>
      <c r="AI1107">
        <v>2</v>
      </c>
      <c r="AJ1107" s="7">
        <v>174</v>
      </c>
      <c r="AL1107" s="7" t="s">
        <v>3943</v>
      </c>
      <c r="AM1107" t="s">
        <v>3235</v>
      </c>
      <c r="AN1107" t="s">
        <v>4370</v>
      </c>
      <c r="AO1107" t="s">
        <v>5001</v>
      </c>
      <c r="AP1107" t="str">
        <f t="shared" si="196"/>
        <v>33013</v>
      </c>
      <c r="AQ1107" t="s">
        <v>2389</v>
      </c>
      <c r="AR1107" t="str">
        <f t="shared" si="199"/>
        <v>3319460</v>
      </c>
      <c r="AV1107">
        <v>31.36</v>
      </c>
      <c r="AW1107">
        <v>0.47</v>
      </c>
      <c r="AX1107">
        <v>30.89</v>
      </c>
    </row>
    <row r="1108" spans="1:50" hidden="1" outlineLevel="1">
      <c r="A1108" t="s">
        <v>2197</v>
      </c>
      <c r="B1108" s="11" t="s">
        <v>1982</v>
      </c>
      <c r="C1108" s="1">
        <f t="shared" si="190"/>
        <v>6101</v>
      </c>
      <c r="D1108" s="7">
        <f>IF(N1108&gt;0, RANK(N1108,(N1108:P1108,Q1108:AE1108)),0)</f>
        <v>1</v>
      </c>
      <c r="E1108" s="7">
        <f>IF(O1108&gt;0,RANK(O1108,(N1108:P1108,Q1108:AE1108)),0)</f>
        <v>2</v>
      </c>
      <c r="F1108" s="7">
        <f t="shared" si="191"/>
        <v>3</v>
      </c>
      <c r="G1108" s="1">
        <f t="shared" si="198"/>
        <v>2500</v>
      </c>
      <c r="H1108" s="2">
        <f t="shared" si="197"/>
        <v>0.40976889034584496</v>
      </c>
      <c r="I1108" s="8"/>
      <c r="J1108" s="2">
        <f t="shared" si="192"/>
        <v>0.70021307982297987</v>
      </c>
      <c r="K1108" s="2">
        <f t="shared" si="193"/>
        <v>0.29044418947713491</v>
      </c>
      <c r="L1108" s="2">
        <f t="shared" si="194"/>
        <v>8.3592853630552362E-3</v>
      </c>
      <c r="M1108" s="2">
        <f t="shared" si="195"/>
        <v>9.8344533682999044E-4</v>
      </c>
      <c r="N1108" s="1">
        <v>4272</v>
      </c>
      <c r="O1108" s="1">
        <v>1772</v>
      </c>
      <c r="P1108" s="1">
        <v>51</v>
      </c>
      <c r="Q1108">
        <v>1</v>
      </c>
      <c r="R1108">
        <v>0</v>
      </c>
      <c r="U1108" s="1"/>
      <c r="V1108" s="1"/>
      <c r="W1108" s="1">
        <v>5</v>
      </c>
      <c r="X1108" s="1"/>
      <c r="Y1108" s="1"/>
      <c r="Z1108" s="1"/>
      <c r="AA1108" s="1"/>
      <c r="AB1108" s="1"/>
      <c r="AG1108" t="str">
        <f t="shared" si="200"/>
        <v>Durham</v>
      </c>
      <c r="AH1108" t="s">
        <v>3722</v>
      </c>
      <c r="AI1108">
        <v>1</v>
      </c>
      <c r="AJ1108" s="7">
        <v>172</v>
      </c>
      <c r="AL1108" s="7" t="s">
        <v>3943</v>
      </c>
      <c r="AM1108" t="s">
        <v>4671</v>
      </c>
      <c r="AN1108" t="s">
        <v>4670</v>
      </c>
      <c r="AO1108" t="s">
        <v>4314</v>
      </c>
      <c r="AP1108" t="str">
        <f t="shared" si="196"/>
        <v>33017</v>
      </c>
      <c r="AQ1108" t="s">
        <v>2389</v>
      </c>
      <c r="AR1108" t="str">
        <f t="shared" si="199"/>
        <v>3319700</v>
      </c>
      <c r="AV1108">
        <v>24.76</v>
      </c>
      <c r="AW1108">
        <v>2.37</v>
      </c>
      <c r="AX1108">
        <v>22.39</v>
      </c>
    </row>
    <row r="1109" spans="1:50" hidden="1" outlineLevel="1">
      <c r="A1109" t="s">
        <v>3541</v>
      </c>
      <c r="B1109" s="11" t="s">
        <v>1982</v>
      </c>
      <c r="C1109" s="1">
        <f t="shared" si="190"/>
        <v>1193</v>
      </c>
      <c r="D1109" s="7">
        <f>IF(N1109&gt;0, RANK(N1109,(N1109:P1109,Q1109:AE1109)),0)</f>
        <v>2</v>
      </c>
      <c r="E1109" s="7">
        <f>IF(O1109&gt;0,RANK(O1109,(N1109:P1109,Q1109:AE1109)),0)</f>
        <v>1</v>
      </c>
      <c r="F1109" s="7">
        <f t="shared" si="191"/>
        <v>3</v>
      </c>
      <c r="G1109" s="1">
        <f t="shared" si="198"/>
        <v>189</v>
      </c>
      <c r="H1109" s="2">
        <f t="shared" si="197"/>
        <v>0.1584241408214585</v>
      </c>
      <c r="I1109" s="8"/>
      <c r="J1109" s="2">
        <f t="shared" si="192"/>
        <v>0.4165968147527242</v>
      </c>
      <c r="K1109" s="2">
        <f t="shared" si="193"/>
        <v>0.57502095557418276</v>
      </c>
      <c r="L1109" s="2">
        <f t="shared" si="194"/>
        <v>7.5440067057837385E-3</v>
      </c>
      <c r="M1109" s="2">
        <f t="shared" si="195"/>
        <v>8.3822296730936153E-4</v>
      </c>
      <c r="N1109" s="1">
        <v>497</v>
      </c>
      <c r="O1109" s="1">
        <v>686</v>
      </c>
      <c r="P1109" s="1">
        <v>9</v>
      </c>
      <c r="Q1109">
        <v>1</v>
      </c>
      <c r="R1109">
        <v>0</v>
      </c>
      <c r="U1109" s="1"/>
      <c r="V1109" s="1"/>
      <c r="W1109" s="1">
        <v>0</v>
      </c>
      <c r="X1109" s="1"/>
      <c r="Y1109" s="1"/>
      <c r="Z1109" s="1"/>
      <c r="AA1109" s="1"/>
      <c r="AB1109" s="1"/>
      <c r="AG1109" t="str">
        <f t="shared" si="200"/>
        <v>East Kingston</v>
      </c>
      <c r="AH1109" t="s">
        <v>1842</v>
      </c>
      <c r="AI1109">
        <v>1</v>
      </c>
      <c r="AJ1109" s="7">
        <v>220</v>
      </c>
      <c r="AL1109" s="7" t="s">
        <v>3943</v>
      </c>
      <c r="AM1109" t="s">
        <v>4670</v>
      </c>
      <c r="AN1109" t="s">
        <v>3961</v>
      </c>
      <c r="AO1109" t="s">
        <v>4366</v>
      </c>
      <c r="AP1109" t="str">
        <f t="shared" si="196"/>
        <v>33015</v>
      </c>
      <c r="AQ1109" t="s">
        <v>2389</v>
      </c>
      <c r="AR1109" t="str">
        <f t="shared" si="199"/>
        <v>3321380</v>
      </c>
      <c r="AV1109">
        <v>10.050000000000001</v>
      </c>
      <c r="AW1109">
        <v>0.06</v>
      </c>
      <c r="AX1109">
        <v>9.99</v>
      </c>
    </row>
    <row r="1110" spans="1:50" hidden="1" outlineLevel="1">
      <c r="A1110" t="s">
        <v>2444</v>
      </c>
      <c r="B1110" s="11" t="s">
        <v>1982</v>
      </c>
      <c r="C1110" s="1">
        <f t="shared" ref="C1110:C1173" si="201">SUM(N1110:AE1110)</f>
        <v>190</v>
      </c>
      <c r="D1110" s="7">
        <f>IF(N1110&gt;0, RANK(N1110,(N1110:P1110,Q1110:AE1110)),0)</f>
        <v>1</v>
      </c>
      <c r="E1110" s="7">
        <f>IF(O1110&gt;0,RANK(O1110,(N1110:P1110,Q1110:AE1110)),0)</f>
        <v>2</v>
      </c>
      <c r="F1110" s="7">
        <f t="shared" ref="F1110:F1173" si="202">IF(P1110&gt;0,RANK(P1110,(N1110:AE1110)),0)</f>
        <v>3</v>
      </c>
      <c r="G1110" s="1">
        <f t="shared" si="198"/>
        <v>50</v>
      </c>
      <c r="H1110" s="2">
        <f t="shared" si="197"/>
        <v>0.26315789473684209</v>
      </c>
      <c r="I1110" s="8"/>
      <c r="J1110" s="2">
        <f t="shared" ref="J1110:J1173" si="203">IF(C1110=0,"-",N1110/C1110)</f>
        <v>0.62631578947368416</v>
      </c>
      <c r="K1110" s="2">
        <f t="shared" ref="K1110:K1173" si="204">IF(C1110=0,"-",O1110/C1110)</f>
        <v>0.36315789473684212</v>
      </c>
      <c r="L1110" s="2">
        <f t="shared" ref="L1110:L1173" si="205">IF(C1110=0,"-",P1110/C1110)</f>
        <v>5.263157894736842E-3</v>
      </c>
      <c r="M1110" s="2">
        <f t="shared" ref="M1110:M1173" si="206">IF(C1110=0,"-",(1-J1110-K1110-L1110))</f>
        <v>5.2631578947368749E-3</v>
      </c>
      <c r="N1110" s="1">
        <v>119</v>
      </c>
      <c r="O1110" s="1">
        <v>69</v>
      </c>
      <c r="P1110" s="1">
        <v>1</v>
      </c>
      <c r="Q1110">
        <v>1</v>
      </c>
      <c r="R1110">
        <v>0</v>
      </c>
      <c r="U1110" s="1"/>
      <c r="V1110" s="1"/>
      <c r="W1110" s="1">
        <v>0</v>
      </c>
      <c r="X1110" s="1"/>
      <c r="Y1110" s="1"/>
      <c r="Z1110" s="1"/>
      <c r="AA1110" s="1"/>
      <c r="AB1110" s="1"/>
      <c r="AG1110" t="str">
        <f t="shared" si="200"/>
        <v>Easton</v>
      </c>
      <c r="AH1110" t="s">
        <v>4422</v>
      </c>
      <c r="AI1110">
        <v>2</v>
      </c>
      <c r="AJ1110" s="7">
        <v>56</v>
      </c>
      <c r="AL1110" s="7" t="s">
        <v>3943</v>
      </c>
      <c r="AM1110" t="s">
        <v>3218</v>
      </c>
      <c r="AN1110" t="s">
        <v>4019</v>
      </c>
      <c r="AO1110" t="s">
        <v>3643</v>
      </c>
      <c r="AP1110" t="str">
        <f t="shared" ref="AP1110:AP1173" si="207">AL1110&amp;AM1110</f>
        <v>33009</v>
      </c>
      <c r="AQ1110" t="s">
        <v>2389</v>
      </c>
      <c r="AR1110" t="str">
        <f t="shared" si="199"/>
        <v>3322020</v>
      </c>
      <c r="AV1110">
        <v>31.19</v>
      </c>
      <c r="AW1110">
        <v>0.01</v>
      </c>
      <c r="AX1110">
        <v>31.18</v>
      </c>
    </row>
    <row r="1111" spans="1:50" hidden="1" outlineLevel="1">
      <c r="A1111" t="s">
        <v>4969</v>
      </c>
      <c r="B1111" s="11" t="s">
        <v>1982</v>
      </c>
      <c r="C1111" s="1">
        <f t="shared" si="201"/>
        <v>272</v>
      </c>
      <c r="D1111" s="7">
        <f>IF(N1111&gt;0, RANK(N1111,(N1111:P1111,Q1111:AE1111)),0)</f>
        <v>1</v>
      </c>
      <c r="E1111" s="7">
        <f>IF(O1111&gt;0,RANK(O1111,(N1111:P1111,Q1111:AE1111)),0)</f>
        <v>2</v>
      </c>
      <c r="F1111" s="7">
        <f t="shared" si="202"/>
        <v>3</v>
      </c>
      <c r="G1111" s="1">
        <f t="shared" si="198"/>
        <v>37</v>
      </c>
      <c r="H1111" s="2">
        <f t="shared" si="197"/>
        <v>0.13602941176470587</v>
      </c>
      <c r="I1111" s="8"/>
      <c r="J1111" s="2">
        <f t="shared" si="203"/>
        <v>0.5625</v>
      </c>
      <c r="K1111" s="2">
        <f t="shared" si="204"/>
        <v>0.4264705882352941</v>
      </c>
      <c r="L1111" s="2">
        <f t="shared" si="205"/>
        <v>1.1029411764705883E-2</v>
      </c>
      <c r="M1111" s="2">
        <f t="shared" si="206"/>
        <v>1.5612511283791264E-17</v>
      </c>
      <c r="N1111" s="1">
        <v>153</v>
      </c>
      <c r="O1111" s="1">
        <v>116</v>
      </c>
      <c r="P1111" s="1">
        <v>3</v>
      </c>
      <c r="Q1111">
        <v>0</v>
      </c>
      <c r="R1111">
        <v>0</v>
      </c>
      <c r="U1111" s="1"/>
      <c r="V1111" s="1"/>
      <c r="W1111" s="1">
        <v>0</v>
      </c>
      <c r="X1111" s="1"/>
      <c r="Y1111" s="1"/>
      <c r="Z1111" s="1"/>
      <c r="AA1111" s="1"/>
      <c r="AB1111" s="1"/>
      <c r="AG1111" t="str">
        <f t="shared" si="200"/>
        <v>Eaton</v>
      </c>
      <c r="AH1111" t="s">
        <v>4711</v>
      </c>
      <c r="AI1111">
        <v>1</v>
      </c>
      <c r="AJ1111" s="7">
        <v>70</v>
      </c>
      <c r="AL1111" s="7" t="s">
        <v>3943</v>
      </c>
      <c r="AM1111" t="s">
        <v>3989</v>
      </c>
      <c r="AN1111" t="s">
        <v>778</v>
      </c>
      <c r="AO1111" t="s">
        <v>3644</v>
      </c>
      <c r="AP1111" t="str">
        <f t="shared" si="207"/>
        <v>33003</v>
      </c>
      <c r="AQ1111" t="s">
        <v>2389</v>
      </c>
      <c r="AR1111" t="str">
        <f t="shared" si="199"/>
        <v>3323380</v>
      </c>
      <c r="AV1111">
        <v>25.58</v>
      </c>
      <c r="AW1111">
        <v>1.18</v>
      </c>
      <c r="AX1111">
        <v>24.39</v>
      </c>
    </row>
    <row r="1112" spans="1:50" hidden="1" outlineLevel="1">
      <c r="A1112" t="s">
        <v>1830</v>
      </c>
      <c r="B1112" s="11" t="s">
        <v>1982</v>
      </c>
      <c r="C1112" s="1">
        <f t="shared" si="201"/>
        <v>725</v>
      </c>
      <c r="D1112" s="7">
        <f>IF(N1112&gt;0, RANK(N1112,(N1112:P1112,Q1112:AE1112)),0)</f>
        <v>2</v>
      </c>
      <c r="E1112" s="7">
        <f>IF(O1112&gt;0,RANK(O1112,(N1112:P1112,Q1112:AE1112)),0)</f>
        <v>1</v>
      </c>
      <c r="F1112" s="7">
        <f t="shared" si="202"/>
        <v>3</v>
      </c>
      <c r="G1112" s="1">
        <f t="shared" si="198"/>
        <v>38</v>
      </c>
      <c r="H1112" s="2">
        <f t="shared" si="197"/>
        <v>5.2413793103448278E-2</v>
      </c>
      <c r="I1112" s="8"/>
      <c r="J1112" s="2">
        <f t="shared" si="203"/>
        <v>0.46620689655172415</v>
      </c>
      <c r="K1112" s="2">
        <f t="shared" si="204"/>
        <v>0.51862068965517238</v>
      </c>
      <c r="L1112" s="2">
        <f t="shared" si="205"/>
        <v>9.655172413793104E-3</v>
      </c>
      <c r="M1112" s="2">
        <f t="shared" si="206"/>
        <v>5.517241379310419E-3</v>
      </c>
      <c r="N1112" s="1">
        <v>338</v>
      </c>
      <c r="O1112" s="1">
        <v>376</v>
      </c>
      <c r="P1112" s="1">
        <v>7</v>
      </c>
      <c r="Q1112">
        <v>1</v>
      </c>
      <c r="R1112">
        <v>0</v>
      </c>
      <c r="U1112" s="1"/>
      <c r="V1112" s="1"/>
      <c r="W1112" s="1">
        <v>3</v>
      </c>
      <c r="X1112" s="1"/>
      <c r="Y1112" s="1"/>
      <c r="Z1112" s="1"/>
      <c r="AA1112" s="1"/>
      <c r="AB1112" s="1"/>
      <c r="AG1112" t="str">
        <f t="shared" si="200"/>
        <v>Effingham</v>
      </c>
      <c r="AH1112" t="s">
        <v>4711</v>
      </c>
      <c r="AI1112">
        <v>1</v>
      </c>
      <c r="AJ1112" s="7">
        <v>85</v>
      </c>
      <c r="AL1112" s="7" t="s">
        <v>3943</v>
      </c>
      <c r="AM1112" t="s">
        <v>3989</v>
      </c>
      <c r="AN1112" t="s">
        <v>3970</v>
      </c>
      <c r="AO1112" t="s">
        <v>3645</v>
      </c>
      <c r="AP1112" t="str">
        <f t="shared" si="207"/>
        <v>33003</v>
      </c>
      <c r="AQ1112" t="s">
        <v>2389</v>
      </c>
      <c r="AR1112" t="str">
        <f t="shared" si="199"/>
        <v>3323620</v>
      </c>
      <c r="AV1112">
        <v>39.65</v>
      </c>
      <c r="AW1112">
        <v>1.1100000000000001</v>
      </c>
      <c r="AX1112">
        <v>38.549999999999997</v>
      </c>
    </row>
    <row r="1113" spans="1:50" hidden="1" outlineLevel="1">
      <c r="A1113" t="s">
        <v>1769</v>
      </c>
      <c r="B1113" s="11" t="s">
        <v>1982</v>
      </c>
      <c r="C1113" s="1">
        <f t="shared" si="201"/>
        <v>58</v>
      </c>
      <c r="D1113" s="7">
        <f>IF(N1113&gt;0, RANK(N1113,(N1113:P1113,Q1113:AE1113)),0)</f>
        <v>2</v>
      </c>
      <c r="E1113" s="7">
        <f>IF(O1113&gt;0,RANK(O1113,(N1113:P1113,Q1113:AE1113)),0)</f>
        <v>1</v>
      </c>
      <c r="F1113" s="7">
        <f t="shared" si="202"/>
        <v>3</v>
      </c>
      <c r="G1113" s="1">
        <f t="shared" si="198"/>
        <v>11</v>
      </c>
      <c r="H1113" s="2">
        <f t="shared" si="197"/>
        <v>0.18965517241379309</v>
      </c>
      <c r="I1113" s="8"/>
      <c r="J1113" s="2">
        <f t="shared" si="203"/>
        <v>0.39655172413793105</v>
      </c>
      <c r="K1113" s="2">
        <f t="shared" si="204"/>
        <v>0.58620689655172409</v>
      </c>
      <c r="L1113" s="2">
        <f t="shared" si="205"/>
        <v>1.7241379310344827E-2</v>
      </c>
      <c r="M1113" s="2">
        <f t="shared" si="206"/>
        <v>3.4694469519536142E-17</v>
      </c>
      <c r="N1113" s="1">
        <v>23</v>
      </c>
      <c r="O1113" s="1">
        <v>34</v>
      </c>
      <c r="P1113" s="1">
        <v>1</v>
      </c>
      <c r="Q1113">
        <v>0</v>
      </c>
      <c r="R1113">
        <v>0</v>
      </c>
      <c r="U1113" s="1"/>
      <c r="V1113" s="1"/>
      <c r="W1113" s="1">
        <v>0</v>
      </c>
      <c r="X1113" s="1"/>
      <c r="Y1113" s="1"/>
      <c r="Z1113" s="1"/>
      <c r="AA1113" s="1"/>
      <c r="AB1113" s="1"/>
      <c r="AG1113" t="str">
        <f t="shared" si="200"/>
        <v>Ellsworth</v>
      </c>
      <c r="AH1113" t="s">
        <v>4422</v>
      </c>
      <c r="AI1113">
        <v>2</v>
      </c>
      <c r="AJ1113" s="7">
        <v>73</v>
      </c>
      <c r="AL1113" s="7" t="s">
        <v>3943</v>
      </c>
      <c r="AM1113" t="s">
        <v>3218</v>
      </c>
      <c r="AN1113" t="s">
        <v>4371</v>
      </c>
      <c r="AO1113" t="s">
        <v>3646</v>
      </c>
      <c r="AP1113" t="str">
        <f t="shared" si="207"/>
        <v>33009</v>
      </c>
      <c r="AQ1113" t="s">
        <v>2389</v>
      </c>
      <c r="AR1113" t="str">
        <f t="shared" si="199"/>
        <v>3323860</v>
      </c>
      <c r="AV1113">
        <v>21.48</v>
      </c>
      <c r="AW1113">
        <v>0.1</v>
      </c>
      <c r="AX1113">
        <v>21.39</v>
      </c>
    </row>
    <row r="1114" spans="1:50" hidden="1" outlineLevel="1">
      <c r="A1114" t="s">
        <v>2871</v>
      </c>
      <c r="B1114" s="11" t="s">
        <v>1982</v>
      </c>
      <c r="C1114" s="1">
        <f t="shared" si="201"/>
        <v>2380</v>
      </c>
      <c r="D1114" s="7">
        <f>IF(N1114&gt;0, RANK(N1114,(N1114:P1114,Q1114:AE1114)),0)</f>
        <v>1</v>
      </c>
      <c r="E1114" s="7">
        <f>IF(O1114&gt;0,RANK(O1114,(N1114:P1114,Q1114:AE1114)),0)</f>
        <v>2</v>
      </c>
      <c r="F1114" s="7">
        <f t="shared" si="202"/>
        <v>3</v>
      </c>
      <c r="G1114" s="1">
        <f t="shared" si="198"/>
        <v>391</v>
      </c>
      <c r="H1114" s="2">
        <f t="shared" si="197"/>
        <v>0.16428571428571428</v>
      </c>
      <c r="I1114" s="8"/>
      <c r="J1114" s="2">
        <f t="shared" si="203"/>
        <v>0.57563025210084029</v>
      </c>
      <c r="K1114" s="2">
        <f t="shared" si="204"/>
        <v>0.41134453781512603</v>
      </c>
      <c r="L1114" s="2">
        <f t="shared" si="205"/>
        <v>8.4033613445378148E-3</v>
      </c>
      <c r="M1114" s="2">
        <f t="shared" si="206"/>
        <v>4.6218487394958634E-3</v>
      </c>
      <c r="N1114" s="1">
        <v>1370</v>
      </c>
      <c r="O1114" s="1">
        <v>979</v>
      </c>
      <c r="P1114" s="1">
        <v>20</v>
      </c>
      <c r="Q1114">
        <v>3</v>
      </c>
      <c r="R1114">
        <v>1</v>
      </c>
      <c r="U1114" s="1"/>
      <c r="V1114" s="1"/>
      <c r="W1114" s="1">
        <v>7</v>
      </c>
      <c r="X1114" s="1"/>
      <c r="Y1114" s="1"/>
      <c r="Z1114" s="1"/>
      <c r="AA1114" s="1"/>
      <c r="AB1114" s="1"/>
      <c r="AG1114" t="str">
        <f t="shared" si="200"/>
        <v>Enfield</v>
      </c>
      <c r="AH1114" t="s">
        <v>4422</v>
      </c>
      <c r="AI1114">
        <v>2</v>
      </c>
      <c r="AJ1114" s="7">
        <v>103</v>
      </c>
      <c r="AL1114" s="7" t="s">
        <v>3943</v>
      </c>
      <c r="AM1114" t="s">
        <v>3218</v>
      </c>
      <c r="AN1114" t="s">
        <v>4002</v>
      </c>
      <c r="AO1114" t="s">
        <v>4864</v>
      </c>
      <c r="AP1114" t="str">
        <f t="shared" si="207"/>
        <v>33009</v>
      </c>
      <c r="AQ1114" t="s">
        <v>2389</v>
      </c>
      <c r="AR1114" t="str">
        <f t="shared" si="199"/>
        <v>3324340</v>
      </c>
      <c r="AV1114">
        <v>43.1</v>
      </c>
      <c r="AW1114">
        <v>2.85</v>
      </c>
      <c r="AX1114">
        <v>40.25</v>
      </c>
    </row>
    <row r="1115" spans="1:50" hidden="1" outlineLevel="1">
      <c r="A1115" t="s">
        <v>3487</v>
      </c>
      <c r="B1115" s="11" t="s">
        <v>1982</v>
      </c>
      <c r="C1115" s="1">
        <f t="shared" si="201"/>
        <v>3133</v>
      </c>
      <c r="D1115" s="7">
        <f>IF(N1115&gt;0, RANK(N1115,(N1115:P1115,Q1115:AE1115)),0)</f>
        <v>2</v>
      </c>
      <c r="E1115" s="7">
        <f>IF(O1115&gt;0,RANK(O1115,(N1115:P1115,Q1115:AE1115)),0)</f>
        <v>1</v>
      </c>
      <c r="F1115" s="7">
        <f t="shared" si="202"/>
        <v>3</v>
      </c>
      <c r="G1115" s="1">
        <f t="shared" si="198"/>
        <v>4</v>
      </c>
      <c r="H1115" s="2">
        <f t="shared" si="197"/>
        <v>1.2767315671879987E-3</v>
      </c>
      <c r="I1115" s="8"/>
      <c r="J1115" s="2">
        <f t="shared" si="203"/>
        <v>0.49505266517714652</v>
      </c>
      <c r="K1115" s="2">
        <f t="shared" si="204"/>
        <v>0.49632939674433452</v>
      </c>
      <c r="L1115" s="2">
        <f t="shared" si="205"/>
        <v>7.9795722949249914E-3</v>
      </c>
      <c r="M1115" s="2">
        <f t="shared" si="206"/>
        <v>6.3836578359396934E-4</v>
      </c>
      <c r="N1115" s="1">
        <v>1551</v>
      </c>
      <c r="O1115" s="1">
        <v>1555</v>
      </c>
      <c r="P1115" s="1">
        <v>25</v>
      </c>
      <c r="Q1115">
        <v>1</v>
      </c>
      <c r="R1115">
        <v>0</v>
      </c>
      <c r="U1115" s="1"/>
      <c r="V1115" s="1"/>
      <c r="W1115" s="1">
        <v>1</v>
      </c>
      <c r="X1115" s="1"/>
      <c r="Y1115" s="1"/>
      <c r="Z1115" s="1"/>
      <c r="AA1115" s="1"/>
      <c r="AB1115" s="1"/>
      <c r="AG1115" t="str">
        <f t="shared" si="200"/>
        <v>Epping</v>
      </c>
      <c r="AH1115" t="s">
        <v>1842</v>
      </c>
      <c r="AI1115">
        <v>1</v>
      </c>
      <c r="AJ1115" s="7">
        <v>185</v>
      </c>
      <c r="AL1115" s="7" t="s">
        <v>3943</v>
      </c>
      <c r="AM1115" t="s">
        <v>4670</v>
      </c>
      <c r="AN1115" t="s">
        <v>4370</v>
      </c>
      <c r="AO1115" t="s">
        <v>4865</v>
      </c>
      <c r="AP1115" t="str">
        <f t="shared" si="207"/>
        <v>33015</v>
      </c>
      <c r="AQ1115" t="s">
        <v>2389</v>
      </c>
      <c r="AR1115" t="str">
        <f t="shared" si="199"/>
        <v>3324660</v>
      </c>
      <c r="AV1115">
        <v>26.23</v>
      </c>
      <c r="AW1115">
        <v>0.2</v>
      </c>
      <c r="AX1115">
        <v>26.03</v>
      </c>
    </row>
    <row r="1116" spans="1:50" hidden="1" outlineLevel="1">
      <c r="A1116" t="s">
        <v>2861</v>
      </c>
      <c r="B1116" s="11" t="s">
        <v>1982</v>
      </c>
      <c r="C1116" s="1">
        <f t="shared" si="201"/>
        <v>2352</v>
      </c>
      <c r="D1116" s="7">
        <f>IF(N1116&gt;0, RANK(N1116,(N1116:P1116,Q1116:AE1116)),0)</f>
        <v>2</v>
      </c>
      <c r="E1116" s="7">
        <f>IF(O1116&gt;0,RANK(O1116,(N1116:P1116,Q1116:AE1116)),0)</f>
        <v>1</v>
      </c>
      <c r="F1116" s="7">
        <f t="shared" si="202"/>
        <v>3</v>
      </c>
      <c r="G1116" s="1">
        <f t="shared" si="198"/>
        <v>284</v>
      </c>
      <c r="H1116" s="2">
        <f t="shared" si="197"/>
        <v>0.12074829931972789</v>
      </c>
      <c r="I1116" s="8"/>
      <c r="J1116" s="2">
        <f t="shared" si="203"/>
        <v>0.43537414965986393</v>
      </c>
      <c r="K1116" s="2">
        <f t="shared" si="204"/>
        <v>0.55612244897959184</v>
      </c>
      <c r="L1116" s="2">
        <f t="shared" si="205"/>
        <v>5.1020408163265302E-3</v>
      </c>
      <c r="M1116" s="2">
        <f t="shared" si="206"/>
        <v>3.4013605442176414E-3</v>
      </c>
      <c r="N1116" s="1">
        <v>1024</v>
      </c>
      <c r="O1116" s="1">
        <v>1308</v>
      </c>
      <c r="P1116" s="1">
        <v>12</v>
      </c>
      <c r="Q1116">
        <v>1</v>
      </c>
      <c r="R1116">
        <v>6</v>
      </c>
      <c r="U1116" s="1"/>
      <c r="V1116" s="1"/>
      <c r="W1116" s="1">
        <v>1</v>
      </c>
      <c r="X1116" s="1"/>
      <c r="Y1116" s="1"/>
      <c r="Z1116" s="1"/>
      <c r="AA1116" s="1"/>
      <c r="AB1116" s="1"/>
      <c r="AG1116" t="str">
        <f t="shared" si="200"/>
        <v>Epsom</v>
      </c>
      <c r="AH1116" t="s">
        <v>3475</v>
      </c>
      <c r="AI1116">
        <v>2</v>
      </c>
      <c r="AJ1116" s="7">
        <v>155</v>
      </c>
      <c r="AL1116" s="7" t="s">
        <v>3943</v>
      </c>
      <c r="AM1116" t="s">
        <v>3235</v>
      </c>
      <c r="AN1116" t="s">
        <v>4019</v>
      </c>
      <c r="AO1116" t="s">
        <v>4866</v>
      </c>
      <c r="AP1116" t="str">
        <f t="shared" si="207"/>
        <v>33013</v>
      </c>
      <c r="AQ1116" t="s">
        <v>2389</v>
      </c>
      <c r="AR1116" t="str">
        <f t="shared" si="199"/>
        <v>3324900</v>
      </c>
      <c r="AV1116">
        <v>34.369999999999997</v>
      </c>
      <c r="AW1116">
        <v>0.2</v>
      </c>
      <c r="AX1116">
        <v>34.17</v>
      </c>
    </row>
    <row r="1117" spans="1:50" hidden="1" outlineLevel="1">
      <c r="A1117" t="s">
        <v>2862</v>
      </c>
      <c r="B1117" s="11" t="s">
        <v>1982</v>
      </c>
      <c r="C1117" s="1">
        <f t="shared" si="201"/>
        <v>200</v>
      </c>
      <c r="D1117" s="7">
        <f>IF(N1117&gt;0, RANK(N1117,(N1117:P1117,Q1117:AE1117)),0)</f>
        <v>2</v>
      </c>
      <c r="E1117" s="7">
        <f>IF(O1117&gt;0,RANK(O1117,(N1117:P1117,Q1117:AE1117)),0)</f>
        <v>1</v>
      </c>
      <c r="F1117" s="7">
        <f t="shared" si="202"/>
        <v>3</v>
      </c>
      <c r="G1117" s="1">
        <f t="shared" si="198"/>
        <v>77</v>
      </c>
      <c r="H1117" s="2">
        <f t="shared" si="197"/>
        <v>0.38500000000000001</v>
      </c>
      <c r="I1117" s="8"/>
      <c r="J1117" s="2">
        <f t="shared" si="203"/>
        <v>0.3</v>
      </c>
      <c r="K1117" s="2">
        <f t="shared" si="204"/>
        <v>0.68500000000000005</v>
      </c>
      <c r="L1117" s="2">
        <f t="shared" si="205"/>
        <v>1.4999999999999999E-2</v>
      </c>
      <c r="M1117" s="2">
        <f t="shared" si="206"/>
        <v>-9.7144514654701197E-17</v>
      </c>
      <c r="N1117" s="1">
        <v>60</v>
      </c>
      <c r="O1117" s="1">
        <v>137</v>
      </c>
      <c r="P1117" s="1">
        <v>3</v>
      </c>
      <c r="Q1117">
        <v>0</v>
      </c>
      <c r="R1117">
        <v>0</v>
      </c>
      <c r="U1117" s="1"/>
      <c r="V1117" s="1"/>
      <c r="W1117" s="1">
        <v>0</v>
      </c>
      <c r="X1117" s="1"/>
      <c r="Y1117" s="1"/>
      <c r="Z1117" s="1"/>
      <c r="AA1117" s="1"/>
      <c r="AB1117" s="1"/>
      <c r="AG1117" t="str">
        <f t="shared" si="200"/>
        <v>Errol</v>
      </c>
      <c r="AH1117" t="s">
        <v>3612</v>
      </c>
      <c r="AI1117">
        <v>2</v>
      </c>
      <c r="AJ1117" s="7">
        <v>11</v>
      </c>
      <c r="AL1117" s="7" t="s">
        <v>3943</v>
      </c>
      <c r="AM1117" t="s">
        <v>2597</v>
      </c>
      <c r="AN1117" t="s">
        <v>5224</v>
      </c>
      <c r="AO1117" t="s">
        <v>4867</v>
      </c>
      <c r="AP1117" t="str">
        <f t="shared" si="207"/>
        <v>33007</v>
      </c>
      <c r="AQ1117" t="s">
        <v>2389</v>
      </c>
      <c r="AR1117" t="str">
        <f t="shared" si="199"/>
        <v>3325140</v>
      </c>
      <c r="AV1117">
        <v>69.59</v>
      </c>
      <c r="AW1117">
        <v>8.6300000000000008</v>
      </c>
      <c r="AX1117">
        <v>60.97</v>
      </c>
    </row>
    <row r="1118" spans="1:50" hidden="1" outlineLevel="1">
      <c r="A1118" t="s">
        <v>2980</v>
      </c>
      <c r="B1118" s="11" t="s">
        <v>1982</v>
      </c>
      <c r="C1118" s="1">
        <f t="shared" si="201"/>
        <v>8259</v>
      </c>
      <c r="D1118" s="7">
        <f>IF(N1118&gt;0, RANK(N1118,(N1118:P1118,Q1118:AE1118)),0)</f>
        <v>1</v>
      </c>
      <c r="E1118" s="7">
        <f>IF(O1118&gt;0,RANK(O1118,(N1118:P1118,Q1118:AE1118)),0)</f>
        <v>2</v>
      </c>
      <c r="F1118" s="7">
        <f t="shared" si="202"/>
        <v>3</v>
      </c>
      <c r="G1118" s="1">
        <f t="shared" si="198"/>
        <v>1115</v>
      </c>
      <c r="H1118" s="2">
        <f t="shared" si="197"/>
        <v>0.13500423780118659</v>
      </c>
      <c r="I1118" s="8"/>
      <c r="J1118" s="2">
        <f t="shared" si="203"/>
        <v>0.56411187795132578</v>
      </c>
      <c r="K1118" s="2">
        <f t="shared" si="204"/>
        <v>0.42910764015013925</v>
      </c>
      <c r="L1118" s="2">
        <f t="shared" si="205"/>
        <v>4.7221213221939704E-3</v>
      </c>
      <c r="M1118" s="2">
        <f t="shared" si="206"/>
        <v>2.0583605763410031E-3</v>
      </c>
      <c r="N1118" s="1">
        <v>4659</v>
      </c>
      <c r="O1118" s="1">
        <v>3544</v>
      </c>
      <c r="P1118" s="1">
        <v>39</v>
      </c>
      <c r="Q1118">
        <v>5</v>
      </c>
      <c r="R1118">
        <v>0</v>
      </c>
      <c r="U1118" s="1"/>
      <c r="V1118" s="1"/>
      <c r="W1118" s="1">
        <v>12</v>
      </c>
      <c r="X1118" s="1"/>
      <c r="Y1118" s="1"/>
      <c r="Z1118" s="1"/>
      <c r="AA1118" s="1"/>
      <c r="AB1118" s="1"/>
      <c r="AG1118" t="str">
        <f t="shared" si="200"/>
        <v>Exeter</v>
      </c>
      <c r="AH1118" t="s">
        <v>1842</v>
      </c>
      <c r="AI1118">
        <v>1</v>
      </c>
      <c r="AJ1118" s="7">
        <v>200</v>
      </c>
      <c r="AL1118" s="7" t="s">
        <v>3943</v>
      </c>
      <c r="AM1118" t="s">
        <v>4670</v>
      </c>
      <c r="AN1118" t="s">
        <v>4019</v>
      </c>
      <c r="AO1118" t="s">
        <v>4428</v>
      </c>
      <c r="AP1118" t="str">
        <f t="shared" si="207"/>
        <v>33015</v>
      </c>
      <c r="AQ1118" t="s">
        <v>2389</v>
      </c>
      <c r="AR1118" t="str">
        <f t="shared" si="199"/>
        <v>3325380</v>
      </c>
      <c r="AV1118">
        <v>20.010000000000002</v>
      </c>
      <c r="AW1118">
        <v>0.37</v>
      </c>
      <c r="AX1118">
        <v>19.64</v>
      </c>
    </row>
    <row r="1119" spans="1:50" hidden="1" outlineLevel="1">
      <c r="A1119" t="s">
        <v>2803</v>
      </c>
      <c r="B1119" s="11" t="s">
        <v>1982</v>
      </c>
      <c r="C1119" s="1">
        <f t="shared" si="201"/>
        <v>2852</v>
      </c>
      <c r="D1119" s="7">
        <f>IF(N1119&gt;0, RANK(N1119,(N1119:P1119,Q1119:AE1119)),0)</f>
        <v>2</v>
      </c>
      <c r="E1119" s="7">
        <f>IF(O1119&gt;0,RANK(O1119,(N1119:P1119,Q1119:AE1119)),0)</f>
        <v>1</v>
      </c>
      <c r="F1119" s="7">
        <f t="shared" si="202"/>
        <v>3</v>
      </c>
      <c r="G1119" s="1">
        <f t="shared" si="198"/>
        <v>73</v>
      </c>
      <c r="H1119" s="2">
        <f t="shared" si="197"/>
        <v>2.5596072931276297E-2</v>
      </c>
      <c r="I1119" s="8"/>
      <c r="J1119" s="2">
        <f t="shared" si="203"/>
        <v>0.48352033660589061</v>
      </c>
      <c r="K1119" s="2">
        <f t="shared" si="204"/>
        <v>0.50911640953716686</v>
      </c>
      <c r="L1119" s="2">
        <f t="shared" si="205"/>
        <v>6.6619915848527347E-3</v>
      </c>
      <c r="M1119" s="2">
        <f t="shared" si="206"/>
        <v>7.0126227208974073E-4</v>
      </c>
      <c r="N1119" s="1">
        <v>1379</v>
      </c>
      <c r="O1119" s="1">
        <v>1452</v>
      </c>
      <c r="P1119" s="1">
        <v>19</v>
      </c>
      <c r="Q1119">
        <v>1</v>
      </c>
      <c r="R1119">
        <v>0</v>
      </c>
      <c r="U1119" s="1"/>
      <c r="V1119" s="1"/>
      <c r="W1119" s="1">
        <v>1</v>
      </c>
      <c r="X1119" s="1"/>
      <c r="Y1119" s="1"/>
      <c r="Z1119" s="1"/>
      <c r="AA1119" s="1"/>
      <c r="AB1119" s="1"/>
      <c r="AG1119" t="str">
        <f t="shared" si="200"/>
        <v>Farmington</v>
      </c>
      <c r="AH1119" t="s">
        <v>3722</v>
      </c>
      <c r="AI1119">
        <v>1</v>
      </c>
      <c r="AJ1119" s="7">
        <v>131</v>
      </c>
      <c r="AL1119" s="7" t="s">
        <v>3943</v>
      </c>
      <c r="AM1119" t="s">
        <v>4671</v>
      </c>
      <c r="AN1119" t="s">
        <v>3441</v>
      </c>
      <c r="AO1119" t="s">
        <v>4791</v>
      </c>
      <c r="AP1119" t="str">
        <f t="shared" si="207"/>
        <v>33017</v>
      </c>
      <c r="AQ1119" t="s">
        <v>2389</v>
      </c>
      <c r="AR1119" t="str">
        <f t="shared" si="199"/>
        <v>3326020</v>
      </c>
      <c r="AV1119">
        <v>37.479999999999997</v>
      </c>
      <c r="AW1119">
        <v>0.33</v>
      </c>
      <c r="AX1119">
        <v>37.15</v>
      </c>
    </row>
    <row r="1120" spans="1:50" hidden="1" outlineLevel="1">
      <c r="A1120" t="s">
        <v>3489</v>
      </c>
      <c r="B1120" s="11" t="s">
        <v>1982</v>
      </c>
      <c r="C1120" s="1">
        <f t="shared" si="201"/>
        <v>1304</v>
      </c>
      <c r="D1120" s="7">
        <f>IF(N1120&gt;0, RANK(N1120,(N1120:P1120,Q1120:AE1120)),0)</f>
        <v>1</v>
      </c>
      <c r="E1120" s="7">
        <f>IF(O1120&gt;0,RANK(O1120,(N1120:P1120,Q1120:AE1120)),0)</f>
        <v>2</v>
      </c>
      <c r="F1120" s="7">
        <f t="shared" si="202"/>
        <v>3</v>
      </c>
      <c r="G1120" s="1">
        <f t="shared" si="198"/>
        <v>67</v>
      </c>
      <c r="H1120" s="2">
        <f t="shared" si="197"/>
        <v>5.1380368098159511E-2</v>
      </c>
      <c r="I1120" s="8"/>
      <c r="J1120" s="2">
        <f t="shared" si="203"/>
        <v>0.51917177914110424</v>
      </c>
      <c r="K1120" s="2">
        <f t="shared" si="204"/>
        <v>0.4677914110429448</v>
      </c>
      <c r="L1120" s="2">
        <f t="shared" si="205"/>
        <v>1.303680981595092E-2</v>
      </c>
      <c r="M1120" s="2">
        <f t="shared" si="206"/>
        <v>3.6429192995512949E-17</v>
      </c>
      <c r="N1120" s="1">
        <v>677</v>
      </c>
      <c r="O1120" s="1">
        <v>610</v>
      </c>
      <c r="P1120" s="1">
        <v>17</v>
      </c>
      <c r="Q1120">
        <v>0</v>
      </c>
      <c r="R1120">
        <v>0</v>
      </c>
      <c r="U1120" s="1"/>
      <c r="V1120" s="1"/>
      <c r="W1120" s="1">
        <v>0</v>
      </c>
      <c r="X1120" s="1"/>
      <c r="Y1120" s="1"/>
      <c r="Z1120" s="1"/>
      <c r="AA1120" s="1"/>
      <c r="AB1120" s="1"/>
      <c r="AG1120" t="str">
        <f t="shared" si="200"/>
        <v>Fitzwilliam</v>
      </c>
      <c r="AH1120" t="s">
        <v>2295</v>
      </c>
      <c r="AI1120">
        <v>2</v>
      </c>
      <c r="AJ1120" s="7">
        <v>251</v>
      </c>
      <c r="AL1120" s="7" t="s">
        <v>3943</v>
      </c>
      <c r="AM1120" t="s">
        <v>3632</v>
      </c>
      <c r="AN1120" t="s">
        <v>3441</v>
      </c>
      <c r="AO1120" t="s">
        <v>4848</v>
      </c>
      <c r="AP1120" t="str">
        <f t="shared" si="207"/>
        <v>33005</v>
      </c>
      <c r="AQ1120" t="s">
        <v>2389</v>
      </c>
      <c r="AR1120" t="str">
        <f t="shared" si="199"/>
        <v>3326500</v>
      </c>
      <c r="AV1120">
        <v>36.03</v>
      </c>
      <c r="AW1120">
        <v>1.41</v>
      </c>
      <c r="AX1120">
        <v>34.619999999999997</v>
      </c>
    </row>
    <row r="1121" spans="1:50" hidden="1" outlineLevel="1">
      <c r="A1121" t="s">
        <v>4584</v>
      </c>
      <c r="B1121" s="11" t="s">
        <v>1982</v>
      </c>
      <c r="C1121" s="1">
        <f t="shared" si="201"/>
        <v>1052</v>
      </c>
      <c r="D1121" s="7">
        <f>IF(N1121&gt;0, RANK(N1121,(N1121:P1121,Q1121:AE1121)),0)</f>
        <v>2</v>
      </c>
      <c r="E1121" s="7">
        <f>IF(O1121&gt;0,RANK(O1121,(N1121:P1121,Q1121:AE1121)),0)</f>
        <v>1</v>
      </c>
      <c r="F1121" s="7">
        <f t="shared" si="202"/>
        <v>3</v>
      </c>
      <c r="G1121" s="1">
        <f t="shared" si="198"/>
        <v>22</v>
      </c>
      <c r="H1121" s="2">
        <f t="shared" si="197"/>
        <v>2.0912547528517109E-2</v>
      </c>
      <c r="I1121" s="8"/>
      <c r="J1121" s="2">
        <f t="shared" si="203"/>
        <v>0.48479087452471481</v>
      </c>
      <c r="K1121" s="2">
        <f t="shared" si="204"/>
        <v>0.50570342205323193</v>
      </c>
      <c r="L1121" s="2">
        <f t="shared" si="205"/>
        <v>4.7528517110266158E-3</v>
      </c>
      <c r="M1121" s="2">
        <f t="shared" si="206"/>
        <v>4.7528517110266419E-3</v>
      </c>
      <c r="N1121" s="1">
        <v>510</v>
      </c>
      <c r="O1121" s="1">
        <v>532</v>
      </c>
      <c r="P1121" s="1">
        <v>5</v>
      </c>
      <c r="Q1121">
        <v>2</v>
      </c>
      <c r="R1121">
        <v>0</v>
      </c>
      <c r="U1121" s="1"/>
      <c r="V1121" s="1"/>
      <c r="W1121" s="1">
        <v>3</v>
      </c>
      <c r="X1121" s="1"/>
      <c r="Y1121" s="1"/>
      <c r="Z1121" s="1"/>
      <c r="AA1121" s="1"/>
      <c r="AB1121" s="1"/>
      <c r="AG1121" t="str">
        <f t="shared" si="200"/>
        <v>Francestown</v>
      </c>
      <c r="AH1121" t="s">
        <v>3491</v>
      </c>
      <c r="AI1121">
        <v>2</v>
      </c>
      <c r="AJ1121" s="7">
        <v>199</v>
      </c>
      <c r="AL1121" s="7" t="s">
        <v>3943</v>
      </c>
      <c r="AM1121" t="s">
        <v>3234</v>
      </c>
      <c r="AN1121" t="s">
        <v>3970</v>
      </c>
      <c r="AO1121" t="s">
        <v>4897</v>
      </c>
      <c r="AP1121" t="str">
        <f t="shared" si="207"/>
        <v>33011</v>
      </c>
      <c r="AQ1121" t="s">
        <v>2389</v>
      </c>
      <c r="AR1121" t="str">
        <f t="shared" si="199"/>
        <v>3327140</v>
      </c>
      <c r="AV1121">
        <v>30.7</v>
      </c>
      <c r="AW1121">
        <v>0.53</v>
      </c>
      <c r="AX1121">
        <v>30.16</v>
      </c>
    </row>
    <row r="1122" spans="1:50" hidden="1" outlineLevel="1">
      <c r="A1122" t="s">
        <v>3488</v>
      </c>
      <c r="B1122" s="11" t="s">
        <v>1982</v>
      </c>
      <c r="C1122" s="1">
        <f t="shared" si="201"/>
        <v>750</v>
      </c>
      <c r="D1122" s="7">
        <f>IF(N1122&gt;0, RANK(N1122,(N1122:P1122,Q1122:AE1122)),0)</f>
        <v>1</v>
      </c>
      <c r="E1122" s="7">
        <f>IF(O1122&gt;0,RANK(O1122,(N1122:P1122,Q1122:AE1122)),0)</f>
        <v>2</v>
      </c>
      <c r="F1122" s="7">
        <f t="shared" si="202"/>
        <v>3</v>
      </c>
      <c r="G1122" s="1">
        <f t="shared" si="198"/>
        <v>125</v>
      </c>
      <c r="H1122" s="2">
        <f t="shared" si="197"/>
        <v>0.16666666666666666</v>
      </c>
      <c r="I1122" s="8"/>
      <c r="J1122" s="2">
        <f t="shared" si="203"/>
        <v>0.57999999999999996</v>
      </c>
      <c r="K1122" s="2">
        <f t="shared" si="204"/>
        <v>0.41333333333333333</v>
      </c>
      <c r="L1122" s="2">
        <f t="shared" si="205"/>
        <v>5.3333333333333332E-3</v>
      </c>
      <c r="M1122" s="2">
        <f t="shared" si="206"/>
        <v>1.3333333333333764E-3</v>
      </c>
      <c r="N1122" s="1">
        <v>435</v>
      </c>
      <c r="O1122" s="1">
        <v>310</v>
      </c>
      <c r="P1122" s="1">
        <v>4</v>
      </c>
      <c r="Q1122">
        <v>0</v>
      </c>
      <c r="R1122">
        <v>0</v>
      </c>
      <c r="U1122" s="1"/>
      <c r="V1122" s="1"/>
      <c r="W1122" s="1">
        <v>1</v>
      </c>
      <c r="X1122" s="1"/>
      <c r="Y1122" s="1"/>
      <c r="Z1122" s="1"/>
      <c r="AA1122" s="1"/>
      <c r="AB1122" s="1"/>
      <c r="AG1122" t="str">
        <f t="shared" si="200"/>
        <v>Franconia</v>
      </c>
      <c r="AH1122" t="s">
        <v>4422</v>
      </c>
      <c r="AI1122">
        <v>2</v>
      </c>
      <c r="AJ1122" s="7">
        <v>49</v>
      </c>
      <c r="AL1122" s="7" t="s">
        <v>3943</v>
      </c>
      <c r="AM1122" t="s">
        <v>3218</v>
      </c>
      <c r="AN1122" t="s">
        <v>4262</v>
      </c>
      <c r="AO1122" t="s">
        <v>4898</v>
      </c>
      <c r="AP1122" t="str">
        <f t="shared" si="207"/>
        <v>33009</v>
      </c>
      <c r="AQ1122" t="s">
        <v>2389</v>
      </c>
      <c r="AR1122" t="str">
        <f t="shared" si="199"/>
        <v>3327300</v>
      </c>
      <c r="AV1122">
        <v>65.959999999999994</v>
      </c>
      <c r="AW1122">
        <v>0.08</v>
      </c>
      <c r="AX1122">
        <v>65.88</v>
      </c>
    </row>
    <row r="1123" spans="1:50" hidden="1" outlineLevel="1">
      <c r="A1123" t="s">
        <v>3082</v>
      </c>
      <c r="B1123" s="11" t="s">
        <v>1982</v>
      </c>
      <c r="C1123" s="1">
        <f t="shared" si="201"/>
        <v>3760</v>
      </c>
      <c r="D1123" s="7">
        <f>IF(N1123&gt;0, RANK(N1123,(N1123:P1123,Q1123:AE1123)),0)</f>
        <v>1</v>
      </c>
      <c r="E1123" s="7">
        <f>IF(O1123&gt;0,RANK(O1123,(N1123:P1123,Q1123:AE1123)),0)</f>
        <v>2</v>
      </c>
      <c r="F1123" s="7">
        <f t="shared" si="202"/>
        <v>3</v>
      </c>
      <c r="G1123" s="1">
        <f t="shared" si="198"/>
        <v>107</v>
      </c>
      <c r="H1123" s="2">
        <f t="shared" si="197"/>
        <v>2.8457446808510638E-2</v>
      </c>
      <c r="I1123" s="8"/>
      <c r="J1123" s="2">
        <f t="shared" si="203"/>
        <v>0.51063829787234039</v>
      </c>
      <c r="K1123" s="2">
        <f t="shared" si="204"/>
        <v>0.4821808510638298</v>
      </c>
      <c r="L1123" s="2">
        <f t="shared" si="205"/>
        <v>6.648936170212766E-3</v>
      </c>
      <c r="M1123" s="2">
        <f t="shared" si="206"/>
        <v>5.319148936170524E-4</v>
      </c>
      <c r="N1123" s="1">
        <v>1920</v>
      </c>
      <c r="O1123" s="1">
        <v>1813</v>
      </c>
      <c r="P1123" s="1">
        <v>25</v>
      </c>
      <c r="Q1123">
        <v>0</v>
      </c>
      <c r="R1123">
        <v>0</v>
      </c>
      <c r="U1123" s="1"/>
      <c r="V1123" s="1"/>
      <c r="W1123" s="1">
        <v>2</v>
      </c>
      <c r="X1123" s="1"/>
      <c r="Y1123" s="1"/>
      <c r="Z1123" s="1"/>
      <c r="AA1123" s="1"/>
      <c r="AB1123" s="1"/>
      <c r="AG1123" t="str">
        <f t="shared" si="200"/>
        <v>Franklin</v>
      </c>
      <c r="AH1123" t="s">
        <v>3475</v>
      </c>
      <c r="AI1123">
        <v>2</v>
      </c>
      <c r="AJ1123" s="7">
        <v>121</v>
      </c>
      <c r="AL1123" s="7" t="s">
        <v>3943</v>
      </c>
      <c r="AM1123" t="s">
        <v>3235</v>
      </c>
      <c r="AN1123" t="s">
        <v>4371</v>
      </c>
      <c r="AO1123" t="s">
        <v>4899</v>
      </c>
      <c r="AP1123" t="str">
        <f t="shared" si="207"/>
        <v>33013</v>
      </c>
      <c r="AQ1123" t="s">
        <v>4593</v>
      </c>
      <c r="AR1123" t="str">
        <f t="shared" si="199"/>
        <v>3327380</v>
      </c>
      <c r="AV1123">
        <v>29.16</v>
      </c>
      <c r="AW1123">
        <v>1.59</v>
      </c>
      <c r="AX1123">
        <v>27.57</v>
      </c>
    </row>
    <row r="1124" spans="1:50" hidden="1" outlineLevel="1">
      <c r="A1124" t="s">
        <v>2806</v>
      </c>
      <c r="B1124" s="11" t="s">
        <v>1982</v>
      </c>
      <c r="C1124" s="1">
        <f t="shared" si="201"/>
        <v>952</v>
      </c>
      <c r="D1124" s="7">
        <f>IF(N1124&gt;0, RANK(N1124,(N1124:P1124,Q1124:AE1124)),0)</f>
        <v>2</v>
      </c>
      <c r="E1124" s="7">
        <f>IF(O1124&gt;0,RANK(O1124,(N1124:P1124,Q1124:AE1124)),0)</f>
        <v>1</v>
      </c>
      <c r="F1124" s="7">
        <f t="shared" si="202"/>
        <v>3</v>
      </c>
      <c r="G1124" s="1">
        <f t="shared" si="198"/>
        <v>93</v>
      </c>
      <c r="H1124" s="2">
        <f t="shared" si="197"/>
        <v>9.7689075630252101E-2</v>
      </c>
      <c r="I1124" s="8"/>
      <c r="J1124" s="2">
        <f t="shared" si="203"/>
        <v>0.44012605042016806</v>
      </c>
      <c r="K1124" s="2">
        <f t="shared" si="204"/>
        <v>0.53781512605042014</v>
      </c>
      <c r="L1124" s="2">
        <f t="shared" si="205"/>
        <v>1.8907563025210083E-2</v>
      </c>
      <c r="M1124" s="2">
        <f t="shared" si="206"/>
        <v>3.1512605042017146E-3</v>
      </c>
      <c r="N1124" s="1">
        <v>419</v>
      </c>
      <c r="O1124" s="1">
        <v>512</v>
      </c>
      <c r="P1124" s="1">
        <v>18</v>
      </c>
      <c r="Q1124">
        <v>0</v>
      </c>
      <c r="R1124">
        <v>0</v>
      </c>
      <c r="U1124" s="1"/>
      <c r="V1124" s="1"/>
      <c r="W1124" s="1">
        <v>3</v>
      </c>
      <c r="X1124" s="1"/>
      <c r="Y1124" s="1"/>
      <c r="Z1124" s="1"/>
      <c r="AA1124" s="1"/>
      <c r="AB1124" s="1"/>
      <c r="AG1124" t="str">
        <f t="shared" si="200"/>
        <v>Freedom</v>
      </c>
      <c r="AH1124" t="s">
        <v>4711</v>
      </c>
      <c r="AI1124">
        <v>1</v>
      </c>
      <c r="AJ1124" s="7">
        <v>79</v>
      </c>
      <c r="AL1124" s="7" t="s">
        <v>3943</v>
      </c>
      <c r="AM1124" t="s">
        <v>3989</v>
      </c>
      <c r="AN1124" t="s">
        <v>737</v>
      </c>
      <c r="AO1124" t="s">
        <v>4387</v>
      </c>
      <c r="AP1124" t="str">
        <f t="shared" si="207"/>
        <v>33003</v>
      </c>
      <c r="AQ1124" t="s">
        <v>2389</v>
      </c>
      <c r="AR1124" t="str">
        <f t="shared" si="199"/>
        <v>3327700</v>
      </c>
      <c r="AV1124">
        <v>37.96</v>
      </c>
      <c r="AW1124">
        <v>3.32</v>
      </c>
      <c r="AX1124">
        <v>34.65</v>
      </c>
    </row>
    <row r="1125" spans="1:50" hidden="1" outlineLevel="1">
      <c r="A1125" t="s">
        <v>5033</v>
      </c>
      <c r="B1125" s="11" t="s">
        <v>1982</v>
      </c>
      <c r="C1125" s="1">
        <f t="shared" si="201"/>
        <v>2038</v>
      </c>
      <c r="D1125" s="7">
        <f>IF(N1125&gt;0, RANK(N1125,(N1125:P1125,Q1125:AE1125)),0)</f>
        <v>2</v>
      </c>
      <c r="E1125" s="7">
        <f>IF(O1125&gt;0,RANK(O1125,(N1125:P1125,Q1125:AE1125)),0)</f>
        <v>1</v>
      </c>
      <c r="F1125" s="7">
        <f t="shared" si="202"/>
        <v>3</v>
      </c>
      <c r="G1125" s="1">
        <f t="shared" si="198"/>
        <v>291</v>
      </c>
      <c r="H1125" s="2">
        <f t="shared" si="197"/>
        <v>0.14278704612365065</v>
      </c>
      <c r="I1125" s="8"/>
      <c r="J1125" s="2">
        <f t="shared" si="203"/>
        <v>0.42345436702649658</v>
      </c>
      <c r="K1125" s="2">
        <f t="shared" si="204"/>
        <v>0.5662414131501472</v>
      </c>
      <c r="L1125" s="2">
        <f t="shared" si="205"/>
        <v>7.8508341511285568E-3</v>
      </c>
      <c r="M1125" s="2">
        <f t="shared" si="206"/>
        <v>2.4533856722277186E-3</v>
      </c>
      <c r="N1125" s="1">
        <v>863</v>
      </c>
      <c r="O1125" s="1">
        <v>1154</v>
      </c>
      <c r="P1125" s="1">
        <v>16</v>
      </c>
      <c r="Q1125">
        <v>0</v>
      </c>
      <c r="R1125">
        <v>0</v>
      </c>
      <c r="U1125" s="1"/>
      <c r="V1125" s="1"/>
      <c r="W1125" s="1">
        <v>5</v>
      </c>
      <c r="X1125" s="1"/>
      <c r="Y1125" s="1"/>
      <c r="Z1125" s="1"/>
      <c r="AA1125" s="1"/>
      <c r="AB1125" s="1"/>
      <c r="AG1125" t="str">
        <f t="shared" si="200"/>
        <v>Fremont</v>
      </c>
      <c r="AH1125" t="s">
        <v>1842</v>
      </c>
      <c r="AI1125">
        <v>1</v>
      </c>
      <c r="AJ1125" s="7">
        <v>204</v>
      </c>
      <c r="AL1125" s="7" t="s">
        <v>3943</v>
      </c>
      <c r="AM1125" t="s">
        <v>4670</v>
      </c>
      <c r="AN1125" t="s">
        <v>4371</v>
      </c>
      <c r="AO1125" t="s">
        <v>5081</v>
      </c>
      <c r="AP1125" t="str">
        <f t="shared" si="207"/>
        <v>33015</v>
      </c>
      <c r="AQ1125" t="s">
        <v>2389</v>
      </c>
      <c r="AR1125" t="str">
        <f t="shared" si="199"/>
        <v>3327940</v>
      </c>
      <c r="AV1125">
        <v>17.41</v>
      </c>
      <c r="AW1125">
        <v>0.25</v>
      </c>
      <c r="AX1125">
        <v>17.16</v>
      </c>
    </row>
    <row r="1126" spans="1:50" hidden="1" outlineLevel="1">
      <c r="A1126" t="s">
        <v>4586</v>
      </c>
      <c r="B1126" s="11" t="s">
        <v>1982</v>
      </c>
      <c r="C1126" s="1">
        <f t="shared" si="201"/>
        <v>4592</v>
      </c>
      <c r="D1126" s="7">
        <f>IF(N1126&gt;0, RANK(N1126,(N1126:P1126,Q1126:AE1126)),0)</f>
        <v>2</v>
      </c>
      <c r="E1126" s="7">
        <f>IF(O1126&gt;0,RANK(O1126,(N1126:P1126,Q1126:AE1126)),0)</f>
        <v>1</v>
      </c>
      <c r="F1126" s="7">
        <f t="shared" si="202"/>
        <v>3</v>
      </c>
      <c r="G1126" s="1">
        <f t="shared" si="198"/>
        <v>712</v>
      </c>
      <c r="H1126" s="2">
        <f t="shared" si="197"/>
        <v>0.15505226480836237</v>
      </c>
      <c r="I1126" s="8"/>
      <c r="J1126" s="2">
        <f t="shared" si="203"/>
        <v>0.41898954703832753</v>
      </c>
      <c r="K1126" s="2">
        <f t="shared" si="204"/>
        <v>0.5740418118466899</v>
      </c>
      <c r="L1126" s="2">
        <f t="shared" si="205"/>
        <v>5.6620209059233453E-3</v>
      </c>
      <c r="M1126" s="2">
        <f t="shared" si="206"/>
        <v>1.3066202090591759E-3</v>
      </c>
      <c r="N1126" s="1">
        <v>1924</v>
      </c>
      <c r="O1126" s="1">
        <v>2636</v>
      </c>
      <c r="P1126" s="1">
        <v>26</v>
      </c>
      <c r="Q1126">
        <v>0</v>
      </c>
      <c r="R1126">
        <v>0</v>
      </c>
      <c r="U1126" s="1"/>
      <c r="V1126" s="1"/>
      <c r="W1126" s="1">
        <v>6</v>
      </c>
      <c r="X1126" s="1"/>
      <c r="Y1126" s="1"/>
      <c r="Z1126" s="1"/>
      <c r="AA1126" s="1"/>
      <c r="AB1126" s="1"/>
      <c r="AG1126" t="str">
        <f t="shared" si="200"/>
        <v>Gilford</v>
      </c>
      <c r="AH1126" t="s">
        <v>1425</v>
      </c>
      <c r="AI1126">
        <v>1</v>
      </c>
      <c r="AJ1126" s="7">
        <v>104</v>
      </c>
      <c r="AL1126" s="7" t="s">
        <v>3943</v>
      </c>
      <c r="AM1126" t="s">
        <v>3988</v>
      </c>
      <c r="AN1126" t="s">
        <v>3949</v>
      </c>
      <c r="AO1126" t="s">
        <v>1465</v>
      </c>
      <c r="AP1126" t="str">
        <f t="shared" si="207"/>
        <v>33001</v>
      </c>
      <c r="AQ1126" t="s">
        <v>2389</v>
      </c>
      <c r="AR1126" t="str">
        <f t="shared" si="199"/>
        <v>3328740</v>
      </c>
      <c r="AV1126">
        <v>53.83</v>
      </c>
      <c r="AW1126">
        <v>14.85</v>
      </c>
      <c r="AX1126">
        <v>38.97</v>
      </c>
    </row>
    <row r="1127" spans="1:50" hidden="1" outlineLevel="1">
      <c r="A1127" t="s">
        <v>3592</v>
      </c>
      <c r="B1127" s="11" t="s">
        <v>1982</v>
      </c>
      <c r="C1127" s="1">
        <f t="shared" si="201"/>
        <v>2014</v>
      </c>
      <c r="D1127" s="7">
        <f>IF(N1127&gt;0, RANK(N1127,(N1127:P1127,Q1127:AE1127)),0)</f>
        <v>2</v>
      </c>
      <c r="E1127" s="7">
        <f>IF(O1127&gt;0,RANK(O1127,(N1127:P1127,Q1127:AE1127)),0)</f>
        <v>1</v>
      </c>
      <c r="F1127" s="7">
        <f t="shared" si="202"/>
        <v>3</v>
      </c>
      <c r="G1127" s="1">
        <f t="shared" si="198"/>
        <v>120</v>
      </c>
      <c r="H1127" s="2">
        <f t="shared" si="197"/>
        <v>5.9582919563058591E-2</v>
      </c>
      <c r="I1127" s="8"/>
      <c r="J1127" s="2">
        <f t="shared" si="203"/>
        <v>0.46623634558093346</v>
      </c>
      <c r="K1127" s="2">
        <f t="shared" si="204"/>
        <v>0.52581926514399202</v>
      </c>
      <c r="L1127" s="2">
        <f t="shared" si="205"/>
        <v>6.4548162859980138E-3</v>
      </c>
      <c r="M1127" s="2">
        <f t="shared" si="206"/>
        <v>1.4895729890764455E-3</v>
      </c>
      <c r="N1127" s="1">
        <v>939</v>
      </c>
      <c r="O1127" s="1">
        <v>1059</v>
      </c>
      <c r="P1127" s="1">
        <v>13</v>
      </c>
      <c r="Q1127">
        <v>0</v>
      </c>
      <c r="R1127">
        <v>2</v>
      </c>
      <c r="U1127" s="1"/>
      <c r="V1127" s="1"/>
      <c r="W1127" s="1">
        <v>1</v>
      </c>
      <c r="X1127" s="1"/>
      <c r="Y1127" s="1"/>
      <c r="Z1127" s="1"/>
      <c r="AA1127" s="1"/>
      <c r="AB1127" s="1"/>
      <c r="AG1127" t="str">
        <f t="shared" si="200"/>
        <v>Gilmanton</v>
      </c>
      <c r="AH1127" t="s">
        <v>1425</v>
      </c>
      <c r="AI1127">
        <v>1</v>
      </c>
      <c r="AJ1127" s="7">
        <v>122</v>
      </c>
      <c r="AL1127" s="7" t="s">
        <v>3943</v>
      </c>
      <c r="AM1127" t="s">
        <v>3988</v>
      </c>
      <c r="AN1127" t="s">
        <v>778</v>
      </c>
      <c r="AO1127" t="s">
        <v>4900</v>
      </c>
      <c r="AP1127" t="str">
        <f t="shared" si="207"/>
        <v>33001</v>
      </c>
      <c r="AQ1127" t="s">
        <v>2389</v>
      </c>
      <c r="AR1127" t="str">
        <f t="shared" si="199"/>
        <v>3328980</v>
      </c>
      <c r="AV1127">
        <v>59.06</v>
      </c>
      <c r="AW1127">
        <v>1.95</v>
      </c>
      <c r="AX1127">
        <v>57.11</v>
      </c>
    </row>
    <row r="1128" spans="1:50" hidden="1" outlineLevel="1">
      <c r="A1128" t="s">
        <v>5256</v>
      </c>
      <c r="B1128" s="11" t="s">
        <v>1982</v>
      </c>
      <c r="C1128" s="1">
        <f t="shared" si="201"/>
        <v>437</v>
      </c>
      <c r="D1128" s="7">
        <f>IF(N1128&gt;0, RANK(N1128,(N1128:P1128,Q1128:AE1128)),0)</f>
        <v>1</v>
      </c>
      <c r="E1128" s="7">
        <f>IF(O1128&gt;0,RANK(O1128,(N1128:P1128,Q1128:AE1128)),0)</f>
        <v>2</v>
      </c>
      <c r="F1128" s="7">
        <f t="shared" si="202"/>
        <v>3</v>
      </c>
      <c r="G1128" s="1">
        <f t="shared" si="198"/>
        <v>12</v>
      </c>
      <c r="H1128" s="2">
        <f t="shared" si="197"/>
        <v>2.7459954233409609E-2</v>
      </c>
      <c r="I1128" s="8"/>
      <c r="J1128" s="2">
        <f t="shared" si="203"/>
        <v>0.50114416475972545</v>
      </c>
      <c r="K1128" s="2">
        <f t="shared" si="204"/>
        <v>0.47368421052631576</v>
      </c>
      <c r="L1128" s="2">
        <f t="shared" si="205"/>
        <v>1.6018306636155607E-2</v>
      </c>
      <c r="M1128" s="2">
        <f t="shared" si="206"/>
        <v>9.1533180778031777E-3</v>
      </c>
      <c r="N1128" s="1">
        <v>219</v>
      </c>
      <c r="O1128" s="1">
        <v>207</v>
      </c>
      <c r="P1128" s="1">
        <v>7</v>
      </c>
      <c r="Q1128">
        <v>2</v>
      </c>
      <c r="R1128">
        <v>0</v>
      </c>
      <c r="U1128" s="1"/>
      <c r="V1128" s="1"/>
      <c r="W1128" s="1">
        <v>2</v>
      </c>
      <c r="X1128" s="1"/>
      <c r="Y1128" s="1"/>
      <c r="Z1128" s="1"/>
      <c r="AA1128" s="1"/>
      <c r="AB1128" s="1"/>
      <c r="AG1128" t="str">
        <f t="shared" si="200"/>
        <v>Gilsum</v>
      </c>
      <c r="AH1128" t="s">
        <v>2295</v>
      </c>
      <c r="AI1128">
        <v>2</v>
      </c>
      <c r="AJ1128" s="7">
        <v>188</v>
      </c>
      <c r="AL1128" s="7" t="s">
        <v>3943</v>
      </c>
      <c r="AM1128" t="s">
        <v>3632</v>
      </c>
      <c r="AN1128" t="s">
        <v>3949</v>
      </c>
      <c r="AO1128" t="s">
        <v>4389</v>
      </c>
      <c r="AP1128" t="str">
        <f t="shared" si="207"/>
        <v>33005</v>
      </c>
      <c r="AQ1128" t="s">
        <v>2389</v>
      </c>
      <c r="AR1128" t="str">
        <f t="shared" si="199"/>
        <v>3329220</v>
      </c>
      <c r="AV1128">
        <v>16.68</v>
      </c>
      <c r="AW1128">
        <v>0.02</v>
      </c>
      <c r="AX1128">
        <v>16.66</v>
      </c>
    </row>
    <row r="1129" spans="1:50" hidden="1" outlineLevel="1">
      <c r="A1129" t="s">
        <v>4936</v>
      </c>
      <c r="B1129" s="11" t="s">
        <v>1982</v>
      </c>
      <c r="C1129" s="1">
        <f t="shared" si="201"/>
        <v>8808</v>
      </c>
      <c r="D1129" s="7">
        <f>IF(N1129&gt;0, RANK(N1129,(N1129:P1129,Q1129:AE1129)),0)</f>
        <v>2</v>
      </c>
      <c r="E1129" s="7">
        <f>IF(O1129&gt;0,RANK(O1129,(N1129:P1129,Q1129:AE1129)),0)</f>
        <v>1</v>
      </c>
      <c r="F1129" s="7">
        <f t="shared" si="202"/>
        <v>3</v>
      </c>
      <c r="G1129" s="1">
        <f t="shared" si="198"/>
        <v>1274</v>
      </c>
      <c r="H1129" s="2">
        <f t="shared" si="197"/>
        <v>0.14464123524069028</v>
      </c>
      <c r="I1129" s="8"/>
      <c r="J1129" s="2">
        <f t="shared" si="203"/>
        <v>0.42393278837420528</v>
      </c>
      <c r="K1129" s="2">
        <f t="shared" si="204"/>
        <v>0.56857402361489551</v>
      </c>
      <c r="L1129" s="2">
        <f t="shared" si="205"/>
        <v>6.2443233424159857E-3</v>
      </c>
      <c r="M1129" s="2">
        <f t="shared" si="206"/>
        <v>1.2488646684832797E-3</v>
      </c>
      <c r="N1129" s="1">
        <v>3734</v>
      </c>
      <c r="O1129" s="1">
        <v>5008</v>
      </c>
      <c r="P1129" s="1">
        <v>55</v>
      </c>
      <c r="Q1129">
        <v>1</v>
      </c>
      <c r="R1129">
        <v>0</v>
      </c>
      <c r="U1129" s="1"/>
      <c r="V1129" s="1"/>
      <c r="W1129" s="1">
        <v>10</v>
      </c>
      <c r="X1129" s="1"/>
      <c r="Y1129" s="1"/>
      <c r="Z1129" s="1"/>
      <c r="AA1129" s="1"/>
      <c r="AB1129" s="1"/>
      <c r="AG1129" t="str">
        <f t="shared" si="200"/>
        <v>Goffstown</v>
      </c>
      <c r="AH1129" t="s">
        <v>3491</v>
      </c>
      <c r="AI1129">
        <v>1</v>
      </c>
      <c r="AJ1129" s="7">
        <v>190</v>
      </c>
      <c r="AL1129" s="7" t="s">
        <v>3943</v>
      </c>
      <c r="AM1129" t="s">
        <v>3234</v>
      </c>
      <c r="AN1129" t="s">
        <v>737</v>
      </c>
      <c r="AO1129" t="s">
        <v>4390</v>
      </c>
      <c r="AP1129" t="str">
        <f t="shared" si="207"/>
        <v>33011</v>
      </c>
      <c r="AQ1129" t="s">
        <v>2389</v>
      </c>
      <c r="AR1129" t="str">
        <f t="shared" si="199"/>
        <v>3329860</v>
      </c>
      <c r="AV1129">
        <v>37.51</v>
      </c>
      <c r="AW1129">
        <v>0.62</v>
      </c>
      <c r="AX1129">
        <v>36.89</v>
      </c>
    </row>
    <row r="1130" spans="1:50" hidden="1" outlineLevel="1">
      <c r="A1130" t="s">
        <v>5294</v>
      </c>
      <c r="B1130" s="11" t="s">
        <v>1982</v>
      </c>
      <c r="C1130" s="1">
        <f t="shared" si="201"/>
        <v>1644</v>
      </c>
      <c r="D1130" s="7">
        <f>IF(N1130&gt;0, RANK(N1130,(N1130:P1130,Q1130:AE1130)),0)</f>
        <v>1</v>
      </c>
      <c r="E1130" s="7">
        <f>IF(O1130&gt;0,RANK(O1130,(N1130:P1130,Q1130:AE1130)),0)</f>
        <v>2</v>
      </c>
      <c r="F1130" s="7">
        <f t="shared" si="202"/>
        <v>3</v>
      </c>
      <c r="G1130" s="1">
        <f t="shared" si="198"/>
        <v>322</v>
      </c>
      <c r="H1130" s="2">
        <f t="shared" si="197"/>
        <v>0.19586374695863748</v>
      </c>
      <c r="I1130" s="8"/>
      <c r="J1130" s="2">
        <f t="shared" si="203"/>
        <v>0.59306569343065696</v>
      </c>
      <c r="K1130" s="2">
        <f t="shared" si="204"/>
        <v>0.39720194647201945</v>
      </c>
      <c r="L1130" s="2">
        <f t="shared" si="205"/>
        <v>9.1240875912408752E-3</v>
      </c>
      <c r="M1130" s="2">
        <f t="shared" si="206"/>
        <v>6.0827250608271391E-4</v>
      </c>
      <c r="N1130" s="1">
        <v>975</v>
      </c>
      <c r="O1130" s="1">
        <v>653</v>
      </c>
      <c r="P1130" s="1">
        <v>15</v>
      </c>
      <c r="Q1130">
        <v>0</v>
      </c>
      <c r="R1130">
        <v>0</v>
      </c>
      <c r="U1130" s="1"/>
      <c r="V1130" s="1"/>
      <c r="W1130" s="1">
        <v>1</v>
      </c>
      <c r="X1130" s="1"/>
      <c r="Y1130" s="1"/>
      <c r="Z1130" s="1"/>
      <c r="AA1130" s="1"/>
      <c r="AB1130" s="1"/>
      <c r="AG1130" t="str">
        <f t="shared" si="200"/>
        <v>Gorham</v>
      </c>
      <c r="AH1130" t="s">
        <v>3612</v>
      </c>
      <c r="AI1130">
        <v>2</v>
      </c>
      <c r="AJ1130" s="7">
        <v>26</v>
      </c>
      <c r="AL1130" s="7" t="s">
        <v>3943</v>
      </c>
      <c r="AM1130" t="s">
        <v>2597</v>
      </c>
      <c r="AN1130" t="s">
        <v>4202</v>
      </c>
      <c r="AO1130" t="s">
        <v>4391</v>
      </c>
      <c r="AP1130" t="str">
        <f t="shared" si="207"/>
        <v>33007</v>
      </c>
      <c r="AQ1130" t="s">
        <v>2389</v>
      </c>
      <c r="AR1130" t="str">
        <f t="shared" si="199"/>
        <v>3330260</v>
      </c>
      <c r="AV1130">
        <v>32.31</v>
      </c>
      <c r="AW1130">
        <v>0.41</v>
      </c>
      <c r="AX1130">
        <v>31.91</v>
      </c>
    </row>
    <row r="1131" spans="1:50" hidden="1" outlineLevel="1">
      <c r="A1131" t="s">
        <v>4429</v>
      </c>
      <c r="B1131" s="11" t="s">
        <v>1982</v>
      </c>
      <c r="C1131" s="1">
        <f t="shared" si="201"/>
        <v>425</v>
      </c>
      <c r="D1131" s="7">
        <f>IF(N1131&gt;0, RANK(N1131,(N1131:P1131,Q1131:AE1131)),0)</f>
        <v>2</v>
      </c>
      <c r="E1131" s="7">
        <f>IF(O1131&gt;0,RANK(O1131,(N1131:P1131,Q1131:AE1131)),0)</f>
        <v>1</v>
      </c>
      <c r="F1131" s="7">
        <f t="shared" si="202"/>
        <v>3</v>
      </c>
      <c r="G1131" s="1">
        <f t="shared" si="198"/>
        <v>33</v>
      </c>
      <c r="H1131" s="2">
        <f t="shared" si="197"/>
        <v>7.7647058823529416E-2</v>
      </c>
      <c r="I1131" s="8"/>
      <c r="J1131" s="2">
        <f t="shared" si="203"/>
        <v>0.45176470588235296</v>
      </c>
      <c r="K1131" s="2">
        <f t="shared" si="204"/>
        <v>0.52941176470588236</v>
      </c>
      <c r="L1131" s="2">
        <f t="shared" si="205"/>
        <v>1.411764705882353E-2</v>
      </c>
      <c r="M1131" s="2">
        <f t="shared" si="206"/>
        <v>4.7058823529411535E-3</v>
      </c>
      <c r="N1131" s="1">
        <v>192</v>
      </c>
      <c r="O1131" s="1">
        <v>225</v>
      </c>
      <c r="P1131" s="1">
        <v>6</v>
      </c>
      <c r="Q1131">
        <v>1</v>
      </c>
      <c r="R1131">
        <v>0</v>
      </c>
      <c r="U1131" s="1"/>
      <c r="V1131" s="1"/>
      <c r="W1131" s="1">
        <v>1</v>
      </c>
      <c r="X1131" s="1"/>
      <c r="Y1131" s="1"/>
      <c r="Z1131" s="1"/>
      <c r="AA1131" s="1"/>
      <c r="AB1131" s="1"/>
      <c r="AG1131" t="str">
        <f t="shared" si="200"/>
        <v>Goshen</v>
      </c>
      <c r="AH1131" t="s">
        <v>4217</v>
      </c>
      <c r="AI1131">
        <v>2</v>
      </c>
      <c r="AJ1131" s="7">
        <v>144</v>
      </c>
      <c r="AL1131" s="7" t="s">
        <v>3943</v>
      </c>
      <c r="AM1131" t="s">
        <v>4672</v>
      </c>
      <c r="AN1131" t="s">
        <v>778</v>
      </c>
      <c r="AO1131" t="s">
        <v>4917</v>
      </c>
      <c r="AP1131" t="str">
        <f t="shared" si="207"/>
        <v>33019</v>
      </c>
      <c r="AQ1131" t="s">
        <v>2389</v>
      </c>
      <c r="AR1131" t="str">
        <f t="shared" si="199"/>
        <v>3330500</v>
      </c>
      <c r="AV1131">
        <v>22.58</v>
      </c>
      <c r="AW1131">
        <v>0.09</v>
      </c>
      <c r="AX1131">
        <v>22.49</v>
      </c>
    </row>
    <row r="1132" spans="1:50" hidden="1" outlineLevel="1">
      <c r="A1132" t="s">
        <v>4422</v>
      </c>
      <c r="B1132" s="11" t="s">
        <v>1982</v>
      </c>
      <c r="C1132" s="1">
        <f t="shared" si="201"/>
        <v>628</v>
      </c>
      <c r="D1132" s="7">
        <f>IF(N1132&gt;0, RANK(N1132,(N1132:P1132,Q1132:AE1132)),0)</f>
        <v>2</v>
      </c>
      <c r="E1132" s="7">
        <f>IF(O1132&gt;0,RANK(O1132,(N1132:P1132,Q1132:AE1132)),0)</f>
        <v>1</v>
      </c>
      <c r="F1132" s="7">
        <f t="shared" si="202"/>
        <v>4</v>
      </c>
      <c r="G1132" s="1">
        <f t="shared" si="198"/>
        <v>33</v>
      </c>
      <c r="H1132" s="2">
        <f t="shared" si="197"/>
        <v>5.2547770700636945E-2</v>
      </c>
      <c r="I1132" s="8"/>
      <c r="J1132" s="2">
        <f t="shared" si="203"/>
        <v>0.46815286624203822</v>
      </c>
      <c r="K1132" s="2">
        <f t="shared" si="204"/>
        <v>0.52070063694267521</v>
      </c>
      <c r="L1132" s="2">
        <f t="shared" si="205"/>
        <v>3.1847133757961785E-3</v>
      </c>
      <c r="M1132" s="2">
        <f t="shared" si="206"/>
        <v>7.9617834394903886E-3</v>
      </c>
      <c r="N1132" s="1">
        <v>294</v>
      </c>
      <c r="O1132" s="1">
        <v>327</v>
      </c>
      <c r="P1132" s="1">
        <v>2</v>
      </c>
      <c r="Q1132">
        <v>4</v>
      </c>
      <c r="R1132">
        <v>0</v>
      </c>
      <c r="U1132" s="1"/>
      <c r="V1132" s="1"/>
      <c r="W1132" s="1">
        <v>1</v>
      </c>
      <c r="X1132" s="1"/>
      <c r="Y1132" s="1"/>
      <c r="Z1132" s="1"/>
      <c r="AA1132" s="1"/>
      <c r="AB1132" s="1"/>
      <c r="AG1132" t="str">
        <f t="shared" si="200"/>
        <v>Grafton</v>
      </c>
      <c r="AH1132" t="s">
        <v>4422</v>
      </c>
      <c r="AI1132">
        <v>2</v>
      </c>
      <c r="AJ1132" s="7">
        <v>108</v>
      </c>
      <c r="AL1132" s="7" t="s">
        <v>3943</v>
      </c>
      <c r="AM1132" t="s">
        <v>3218</v>
      </c>
      <c r="AN1132" t="s">
        <v>5171</v>
      </c>
      <c r="AO1132" t="s">
        <v>4918</v>
      </c>
      <c r="AP1132" t="str">
        <f t="shared" si="207"/>
        <v>33009</v>
      </c>
      <c r="AQ1132" t="s">
        <v>2389</v>
      </c>
      <c r="AR1132" t="str">
        <f t="shared" si="199"/>
        <v>3330820</v>
      </c>
      <c r="AV1132">
        <v>42.63</v>
      </c>
      <c r="AW1132">
        <v>0.79</v>
      </c>
      <c r="AX1132">
        <v>41.83</v>
      </c>
    </row>
    <row r="1133" spans="1:50" hidden="1" outlineLevel="1">
      <c r="A1133" t="s">
        <v>4365</v>
      </c>
      <c r="B1133" s="11" t="s">
        <v>1982</v>
      </c>
      <c r="C1133" s="1">
        <f t="shared" si="201"/>
        <v>1787</v>
      </c>
      <c r="D1133" s="7">
        <f>IF(N1133&gt;0, RANK(N1133,(N1133:P1133,Q1133:AE1133)),0)</f>
        <v>1</v>
      </c>
      <c r="E1133" s="7">
        <f>IF(O1133&gt;0,RANK(O1133,(N1133:P1133,Q1133:AE1133)),0)</f>
        <v>2</v>
      </c>
      <c r="F1133" s="7">
        <f t="shared" si="202"/>
        <v>3</v>
      </c>
      <c r="G1133" s="1">
        <f t="shared" si="198"/>
        <v>213</v>
      </c>
      <c r="H1133" s="2">
        <f t="shared" si="197"/>
        <v>0.11919418019026301</v>
      </c>
      <c r="I1133" s="8"/>
      <c r="J1133" s="2">
        <f t="shared" si="203"/>
        <v>0.55567991046446563</v>
      </c>
      <c r="K1133" s="2">
        <f t="shared" si="204"/>
        <v>0.43648573027420257</v>
      </c>
      <c r="L1133" s="2">
        <f t="shared" si="205"/>
        <v>5.5959709009513149E-3</v>
      </c>
      <c r="M1133" s="2">
        <f t="shared" si="206"/>
        <v>2.2383883603804876E-3</v>
      </c>
      <c r="N1133" s="1">
        <v>993</v>
      </c>
      <c r="O1133" s="1">
        <v>780</v>
      </c>
      <c r="P1133" s="1">
        <v>10</v>
      </c>
      <c r="Q1133">
        <v>0</v>
      </c>
      <c r="R1133">
        <v>0</v>
      </c>
      <c r="U1133" s="1"/>
      <c r="V1133" s="1"/>
      <c r="W1133" s="1">
        <v>4</v>
      </c>
      <c r="X1133" s="1"/>
      <c r="Y1133" s="1"/>
      <c r="Z1133" s="1"/>
      <c r="AA1133" s="1"/>
      <c r="AB1133" s="1"/>
      <c r="AG1133" t="str">
        <f t="shared" si="200"/>
        <v>Grantham</v>
      </c>
      <c r="AH1133" t="s">
        <v>4217</v>
      </c>
      <c r="AI1133">
        <v>2</v>
      </c>
      <c r="AJ1133" s="7">
        <v>112</v>
      </c>
      <c r="AL1133" s="7" t="s">
        <v>3943</v>
      </c>
      <c r="AM1133" t="s">
        <v>4672</v>
      </c>
      <c r="AN1133" t="s">
        <v>3970</v>
      </c>
      <c r="AO1133" t="s">
        <v>4919</v>
      </c>
      <c r="AP1133" t="str">
        <f t="shared" si="207"/>
        <v>33019</v>
      </c>
      <c r="AQ1133" t="s">
        <v>2389</v>
      </c>
      <c r="AR1133" t="str">
        <f t="shared" si="199"/>
        <v>3331220</v>
      </c>
      <c r="AV1133">
        <v>27.65</v>
      </c>
      <c r="AW1133">
        <v>0.87</v>
      </c>
      <c r="AX1133">
        <v>26.78</v>
      </c>
    </row>
    <row r="1134" spans="1:50" hidden="1" outlineLevel="1">
      <c r="A1134" t="s">
        <v>2424</v>
      </c>
      <c r="B1134" s="11" t="s">
        <v>1982</v>
      </c>
      <c r="C1134" s="1">
        <f t="shared" si="201"/>
        <v>834</v>
      </c>
      <c r="D1134" s="7">
        <f>IF(N1134&gt;0, RANK(N1134,(N1134:P1134,Q1134:AE1134)),0)</f>
        <v>1</v>
      </c>
      <c r="E1134" s="7">
        <f>IF(O1134&gt;0,RANK(O1134,(N1134:P1134,Q1134:AE1134)),0)</f>
        <v>2</v>
      </c>
      <c r="F1134" s="7">
        <f t="shared" si="202"/>
        <v>3</v>
      </c>
      <c r="G1134" s="1">
        <f t="shared" si="198"/>
        <v>16</v>
      </c>
      <c r="H1134" s="2">
        <f t="shared" si="197"/>
        <v>1.9184652278177457E-2</v>
      </c>
      <c r="I1134" s="8"/>
      <c r="J1134" s="2">
        <f t="shared" si="203"/>
        <v>0.50359712230215825</v>
      </c>
      <c r="K1134" s="2">
        <f t="shared" si="204"/>
        <v>0.4844124700239808</v>
      </c>
      <c r="L1134" s="2">
        <f t="shared" si="205"/>
        <v>1.0791366906474821E-2</v>
      </c>
      <c r="M1134" s="2">
        <f t="shared" si="206"/>
        <v>1.199040767386127E-3</v>
      </c>
      <c r="N1134" s="1">
        <v>420</v>
      </c>
      <c r="O1134" s="1">
        <v>404</v>
      </c>
      <c r="P1134" s="1">
        <v>9</v>
      </c>
      <c r="Q1134">
        <v>0</v>
      </c>
      <c r="R1134">
        <v>0</v>
      </c>
      <c r="U1134" s="1"/>
      <c r="V1134" s="1"/>
      <c r="W1134" s="1">
        <v>1</v>
      </c>
      <c r="X1134" s="1"/>
      <c r="Y1134" s="1"/>
      <c r="Z1134" s="1"/>
      <c r="AA1134" s="1"/>
      <c r="AB1134" s="1"/>
      <c r="AG1134" t="str">
        <f t="shared" si="200"/>
        <v>Greenfield</v>
      </c>
      <c r="AH1134" t="s">
        <v>3491</v>
      </c>
      <c r="AI1134">
        <v>2</v>
      </c>
      <c r="AJ1134" s="7">
        <v>210</v>
      </c>
      <c r="AL1134" s="7" t="s">
        <v>3943</v>
      </c>
      <c r="AM1134" t="s">
        <v>3234</v>
      </c>
      <c r="AN1134" t="s">
        <v>3961</v>
      </c>
      <c r="AO1134" t="s">
        <v>827</v>
      </c>
      <c r="AP1134" t="str">
        <f t="shared" si="207"/>
        <v>33011</v>
      </c>
      <c r="AQ1134" t="s">
        <v>2389</v>
      </c>
      <c r="AR1134" t="str">
        <f t="shared" si="199"/>
        <v>3331540</v>
      </c>
      <c r="AV1134">
        <v>26.01</v>
      </c>
      <c r="AW1134">
        <v>0.56000000000000005</v>
      </c>
      <c r="AX1134">
        <v>25.45</v>
      </c>
    </row>
    <row r="1135" spans="1:50" hidden="1" outlineLevel="1">
      <c r="A1135" t="s">
        <v>3180</v>
      </c>
      <c r="B1135" s="11" t="s">
        <v>1982</v>
      </c>
      <c r="C1135" s="1">
        <f t="shared" si="201"/>
        <v>2097</v>
      </c>
      <c r="D1135" s="7">
        <f>IF(N1135&gt;0, RANK(N1135,(N1135:P1135,Q1135:AE1135)),0)</f>
        <v>1</v>
      </c>
      <c r="E1135" s="7">
        <f>IF(O1135&gt;0,RANK(O1135,(N1135:P1135,Q1135:AE1135)),0)</f>
        <v>2</v>
      </c>
      <c r="F1135" s="7">
        <f t="shared" si="202"/>
        <v>4</v>
      </c>
      <c r="G1135" s="1">
        <f t="shared" si="198"/>
        <v>102</v>
      </c>
      <c r="H1135" s="2">
        <f t="shared" si="197"/>
        <v>4.8640915593705293E-2</v>
      </c>
      <c r="I1135" s="8"/>
      <c r="J1135" s="2">
        <f t="shared" si="203"/>
        <v>0.51835956127801619</v>
      </c>
      <c r="K1135" s="2">
        <f t="shared" si="204"/>
        <v>0.46971864568431093</v>
      </c>
      <c r="L1135" s="2">
        <f t="shared" si="205"/>
        <v>5.2455889365760613E-3</v>
      </c>
      <c r="M1135" s="2">
        <f t="shared" si="206"/>
        <v>6.6762041010968174E-3</v>
      </c>
      <c r="N1135" s="1">
        <v>1087</v>
      </c>
      <c r="O1135" s="1">
        <v>985</v>
      </c>
      <c r="P1135" s="1">
        <v>11</v>
      </c>
      <c r="Q1135">
        <v>2</v>
      </c>
      <c r="R1135">
        <v>0</v>
      </c>
      <c r="U1135" s="1"/>
      <c r="V1135" s="1"/>
      <c r="W1135" s="1">
        <v>12</v>
      </c>
      <c r="X1135" s="1"/>
      <c r="Y1135" s="1"/>
      <c r="Z1135" s="1"/>
      <c r="AA1135" s="1"/>
      <c r="AB1135" s="1"/>
      <c r="AG1135" t="str">
        <f t="shared" si="200"/>
        <v>Greenland</v>
      </c>
      <c r="AH1135" t="s">
        <v>1842</v>
      </c>
      <c r="AI1135">
        <v>1</v>
      </c>
      <c r="AJ1135" s="7">
        <v>187</v>
      </c>
      <c r="AL1135" s="7" t="s">
        <v>3943</v>
      </c>
      <c r="AM1135" t="s">
        <v>4670</v>
      </c>
      <c r="AN1135" t="s">
        <v>4002</v>
      </c>
      <c r="AO1135" t="s">
        <v>4965</v>
      </c>
      <c r="AP1135" t="str">
        <f t="shared" si="207"/>
        <v>33015</v>
      </c>
      <c r="AQ1135" t="s">
        <v>2389</v>
      </c>
      <c r="AR1135" t="str">
        <f t="shared" si="199"/>
        <v>3331700</v>
      </c>
      <c r="AV1135">
        <v>13.29</v>
      </c>
      <c r="AW1135">
        <v>2.8</v>
      </c>
      <c r="AX1135">
        <v>10.49</v>
      </c>
    </row>
    <row r="1136" spans="1:50" hidden="1" outlineLevel="1">
      <c r="A1136" t="s">
        <v>2798</v>
      </c>
      <c r="B1136" s="11" t="s">
        <v>1982</v>
      </c>
      <c r="C1136" s="1">
        <f t="shared" si="201"/>
        <v>3</v>
      </c>
      <c r="D1136" s="7">
        <f>IF(N1136&gt;0, RANK(N1136,(N1136:P1136,Q1136:AE1136)),0)</f>
        <v>1</v>
      </c>
      <c r="E1136" s="7">
        <f>IF(O1136&gt;0,RANK(O1136,(N1136:P1136,Q1136:AE1136)),0)</f>
        <v>0</v>
      </c>
      <c r="F1136" s="7">
        <f t="shared" si="202"/>
        <v>0</v>
      </c>
      <c r="G1136" s="1">
        <f t="shared" si="198"/>
        <v>3</v>
      </c>
      <c r="H1136" s="2">
        <f t="shared" si="197"/>
        <v>1</v>
      </c>
      <c r="I1136" s="8"/>
      <c r="J1136" s="2">
        <f t="shared" si="203"/>
        <v>1</v>
      </c>
      <c r="K1136" s="2">
        <f t="shared" si="204"/>
        <v>0</v>
      </c>
      <c r="L1136" s="2">
        <f t="shared" si="205"/>
        <v>0</v>
      </c>
      <c r="M1136" s="2">
        <f t="shared" si="206"/>
        <v>0</v>
      </c>
      <c r="N1136" s="1">
        <v>3</v>
      </c>
      <c r="O1136" s="1">
        <v>0</v>
      </c>
      <c r="P1136" s="1">
        <v>0</v>
      </c>
      <c r="Q1136">
        <v>0</v>
      </c>
      <c r="R1136">
        <v>0</v>
      </c>
      <c r="U1136" s="1"/>
      <c r="V1136" s="1"/>
      <c r="W1136" s="1">
        <v>0</v>
      </c>
      <c r="X1136" s="1"/>
      <c r="Y1136" s="1"/>
      <c r="Z1136" s="1"/>
      <c r="AA1136" s="1"/>
      <c r="AB1136" s="1"/>
      <c r="AG1136" t="str">
        <f t="shared" si="200"/>
        <v>Green's Grant</v>
      </c>
      <c r="AH1136" t="s">
        <v>3612</v>
      </c>
      <c r="AI1136">
        <v>2</v>
      </c>
      <c r="AJ1136" s="7">
        <v>40</v>
      </c>
      <c r="AL1136" s="7" t="s">
        <v>3943</v>
      </c>
      <c r="AM1136" t="s">
        <v>2597</v>
      </c>
      <c r="AN1136" t="s">
        <v>4266</v>
      </c>
      <c r="AO1136" t="s">
        <v>4966</v>
      </c>
      <c r="AP1136" t="str">
        <f t="shared" si="207"/>
        <v>33007</v>
      </c>
      <c r="AQ1136" t="s">
        <v>3212</v>
      </c>
      <c r="AR1136" t="str">
        <f t="shared" si="199"/>
        <v>3331780</v>
      </c>
      <c r="AV1136">
        <v>3.66</v>
      </c>
      <c r="AW1136">
        <v>0</v>
      </c>
      <c r="AX1136">
        <v>3.66</v>
      </c>
    </row>
    <row r="1137" spans="1:50" hidden="1" outlineLevel="1">
      <c r="A1137" s="11" t="s">
        <v>3046</v>
      </c>
      <c r="B1137" s="11" t="s">
        <v>1982</v>
      </c>
      <c r="C1137" s="1">
        <f t="shared" si="201"/>
        <v>939</v>
      </c>
      <c r="D1137" s="7">
        <f>IF(N1137&gt;0, RANK(N1137,(N1137:P1137,Q1137:AE1137)),0)</f>
        <v>1</v>
      </c>
      <c r="E1137" s="7">
        <f>IF(O1137&gt;0,RANK(O1137,(N1137:P1137,Q1137:AE1137)),0)</f>
        <v>2</v>
      </c>
      <c r="F1137" s="7">
        <f t="shared" si="202"/>
        <v>3</v>
      </c>
      <c r="G1137" s="1">
        <f t="shared" si="198"/>
        <v>20</v>
      </c>
      <c r="H1137" s="2">
        <f t="shared" si="197"/>
        <v>2.1299254526091587E-2</v>
      </c>
      <c r="I1137" s="8"/>
      <c r="J1137" s="2">
        <f t="shared" si="203"/>
        <v>0.50159744408945683</v>
      </c>
      <c r="K1137" s="2">
        <f t="shared" si="204"/>
        <v>0.48029818956336529</v>
      </c>
      <c r="L1137" s="2">
        <f t="shared" si="205"/>
        <v>1.5974440894568689E-2</v>
      </c>
      <c r="M1137" s="2">
        <f t="shared" si="206"/>
        <v>2.129925452609191E-3</v>
      </c>
      <c r="N1137" s="1">
        <v>471</v>
      </c>
      <c r="O1137" s="1">
        <v>451</v>
      </c>
      <c r="P1137" s="1">
        <v>15</v>
      </c>
      <c r="Q1137">
        <v>0</v>
      </c>
      <c r="R1137">
        <v>0</v>
      </c>
      <c r="U1137" s="1"/>
      <c r="V1137" s="1"/>
      <c r="W1137" s="1">
        <v>2</v>
      </c>
      <c r="X1137" s="1"/>
      <c r="Y1137" s="1"/>
      <c r="Z1137" s="1"/>
      <c r="AA1137" s="1"/>
      <c r="AB1137" s="1"/>
      <c r="AG1137" t="str">
        <f t="shared" si="200"/>
        <v>Greenville</v>
      </c>
      <c r="AH1137" t="s">
        <v>3491</v>
      </c>
      <c r="AI1137">
        <v>2</v>
      </c>
      <c r="AJ1137" s="7">
        <v>257</v>
      </c>
      <c r="AL1137" s="7" t="s">
        <v>3943</v>
      </c>
      <c r="AM1137" t="s">
        <v>3234</v>
      </c>
      <c r="AN1137" t="s">
        <v>4370</v>
      </c>
      <c r="AO1137" t="s">
        <v>4967</v>
      </c>
      <c r="AP1137" t="str">
        <f t="shared" si="207"/>
        <v>33011</v>
      </c>
      <c r="AQ1137" t="s">
        <v>2389</v>
      </c>
      <c r="AR1137" t="str">
        <f t="shared" si="199"/>
        <v>3331940</v>
      </c>
      <c r="AV1137">
        <v>6.87</v>
      </c>
      <c r="AW1137">
        <v>0</v>
      </c>
      <c r="AX1137">
        <v>6.87</v>
      </c>
    </row>
    <row r="1138" spans="1:50" hidden="1" outlineLevel="1">
      <c r="A1138" t="s">
        <v>1604</v>
      </c>
      <c r="B1138" s="11" t="s">
        <v>1982</v>
      </c>
      <c r="C1138" s="1">
        <f t="shared" si="201"/>
        <v>304</v>
      </c>
      <c r="D1138" s="7">
        <f>IF(N1138&gt;0, RANK(N1138,(N1138:P1138,Q1138:AE1138)),0)</f>
        <v>2</v>
      </c>
      <c r="E1138" s="7">
        <f>IF(O1138&gt;0,RANK(O1138,(N1138:P1138,Q1138:AE1138)),0)</f>
        <v>1</v>
      </c>
      <c r="F1138" s="7">
        <f t="shared" si="202"/>
        <v>3</v>
      </c>
      <c r="G1138" s="1">
        <f t="shared" si="198"/>
        <v>39</v>
      </c>
      <c r="H1138" s="2">
        <f t="shared" si="197"/>
        <v>0.12828947368421054</v>
      </c>
      <c r="I1138" s="8"/>
      <c r="J1138" s="2">
        <f t="shared" si="203"/>
        <v>0.41776315789473684</v>
      </c>
      <c r="K1138" s="2">
        <f t="shared" si="204"/>
        <v>0.54605263157894735</v>
      </c>
      <c r="L1138" s="2">
        <f t="shared" si="205"/>
        <v>3.2894736842105261E-2</v>
      </c>
      <c r="M1138" s="2">
        <f t="shared" si="206"/>
        <v>3.2894736842105574E-3</v>
      </c>
      <c r="N1138" s="1">
        <v>127</v>
      </c>
      <c r="O1138" s="1">
        <v>166</v>
      </c>
      <c r="P1138" s="1">
        <v>10</v>
      </c>
      <c r="Q1138">
        <v>0</v>
      </c>
      <c r="R1138">
        <v>0</v>
      </c>
      <c r="U1138" s="1"/>
      <c r="V1138" s="1"/>
      <c r="W1138" s="1">
        <v>1</v>
      </c>
      <c r="X1138" s="1"/>
      <c r="Y1138" s="1"/>
      <c r="Z1138" s="1"/>
      <c r="AA1138" s="1"/>
      <c r="AB1138" s="1"/>
      <c r="AG1138" t="str">
        <f t="shared" si="200"/>
        <v>Groton</v>
      </c>
      <c r="AH1138" t="s">
        <v>4422</v>
      </c>
      <c r="AI1138">
        <v>2</v>
      </c>
      <c r="AJ1138" s="7">
        <v>83</v>
      </c>
      <c r="AL1138" s="7" t="s">
        <v>3943</v>
      </c>
      <c r="AM1138" t="s">
        <v>3218</v>
      </c>
      <c r="AN1138" t="s">
        <v>1514</v>
      </c>
      <c r="AO1138" t="s">
        <v>4761</v>
      </c>
      <c r="AP1138" t="str">
        <f t="shared" si="207"/>
        <v>33009</v>
      </c>
      <c r="AQ1138" t="s">
        <v>2389</v>
      </c>
      <c r="AR1138" t="str">
        <f t="shared" si="199"/>
        <v>3332180</v>
      </c>
      <c r="AV1138">
        <v>40.82</v>
      </c>
      <c r="AW1138">
        <v>0.05</v>
      </c>
      <c r="AX1138">
        <v>40.78</v>
      </c>
    </row>
    <row r="1139" spans="1:50" hidden="1" outlineLevel="1">
      <c r="A1139" t="s">
        <v>2985</v>
      </c>
      <c r="B1139" s="11" t="s">
        <v>1982</v>
      </c>
      <c r="C1139" s="1">
        <f t="shared" si="201"/>
        <v>109</v>
      </c>
      <c r="D1139" s="7">
        <f>IF(N1139&gt;0, RANK(N1139,(N1139:P1139,Q1139:AE1139)),0)</f>
        <v>2</v>
      </c>
      <c r="E1139" s="7">
        <f>IF(O1139&gt;0,RANK(O1139,(N1139:P1139,Q1139:AE1139)),0)</f>
        <v>1</v>
      </c>
      <c r="F1139" s="7">
        <f t="shared" si="202"/>
        <v>3</v>
      </c>
      <c r="G1139" s="1">
        <f t="shared" si="198"/>
        <v>51</v>
      </c>
      <c r="H1139" s="2">
        <f t="shared" si="197"/>
        <v>0.46788990825688076</v>
      </c>
      <c r="I1139" s="8"/>
      <c r="J1139" s="2">
        <f t="shared" si="203"/>
        <v>0.25688073394495414</v>
      </c>
      <c r="K1139" s="2">
        <f t="shared" si="204"/>
        <v>0.72477064220183485</v>
      </c>
      <c r="L1139" s="2">
        <f t="shared" si="205"/>
        <v>1.834862385321101E-2</v>
      </c>
      <c r="M1139" s="2">
        <f t="shared" si="206"/>
        <v>0</v>
      </c>
      <c r="N1139" s="1">
        <v>28</v>
      </c>
      <c r="O1139" s="1">
        <v>79</v>
      </c>
      <c r="P1139" s="1">
        <v>2</v>
      </c>
      <c r="Q1139">
        <v>0</v>
      </c>
      <c r="R1139">
        <v>0</v>
      </c>
      <c r="U1139" s="1"/>
      <c r="V1139" s="1"/>
      <c r="W1139" s="1">
        <v>0</v>
      </c>
      <c r="X1139" s="1"/>
      <c r="Y1139" s="1"/>
      <c r="Z1139" s="1"/>
      <c r="AA1139" s="1"/>
      <c r="AB1139" s="1"/>
      <c r="AG1139" t="str">
        <f t="shared" si="200"/>
        <v>Hale's Location</v>
      </c>
      <c r="AH1139" t="s">
        <v>4711</v>
      </c>
      <c r="AI1139">
        <v>1</v>
      </c>
      <c r="AJ1139" s="7">
        <v>64</v>
      </c>
      <c r="AL1139" s="7" t="s">
        <v>3943</v>
      </c>
      <c r="AM1139" t="s">
        <v>3989</v>
      </c>
      <c r="AN1139" t="s">
        <v>3961</v>
      </c>
      <c r="AO1139" t="s">
        <v>4763</v>
      </c>
      <c r="AP1139" t="str">
        <f t="shared" si="207"/>
        <v>33003</v>
      </c>
      <c r="AQ1139" t="s">
        <v>5269</v>
      </c>
      <c r="AR1139" t="str">
        <f t="shared" si="199"/>
        <v>3332500</v>
      </c>
      <c r="AV1139">
        <v>2.4300000000000002</v>
      </c>
      <c r="AW1139">
        <v>0</v>
      </c>
      <c r="AX1139">
        <v>2.4300000000000002</v>
      </c>
    </row>
    <row r="1140" spans="1:50" hidden="1" outlineLevel="1">
      <c r="A1140" t="s">
        <v>251</v>
      </c>
      <c r="B1140" s="11" t="s">
        <v>1982</v>
      </c>
      <c r="C1140" s="1">
        <f t="shared" si="201"/>
        <v>4943</v>
      </c>
      <c r="D1140" s="7">
        <f>IF(N1140&gt;0, RANK(N1140,(N1140:P1140,Q1140:AE1140)),0)</f>
        <v>2</v>
      </c>
      <c r="E1140" s="7">
        <f>IF(O1140&gt;0,RANK(O1140,(N1140:P1140,Q1140:AE1140)),0)</f>
        <v>1</v>
      </c>
      <c r="F1140" s="7">
        <f t="shared" si="202"/>
        <v>3</v>
      </c>
      <c r="G1140" s="1">
        <f t="shared" si="198"/>
        <v>810</v>
      </c>
      <c r="H1140" s="2">
        <f t="shared" si="197"/>
        <v>0.16386809629779486</v>
      </c>
      <c r="I1140" s="8"/>
      <c r="J1140" s="2">
        <f t="shared" si="203"/>
        <v>0.41391867287072626</v>
      </c>
      <c r="K1140" s="2">
        <f t="shared" si="204"/>
        <v>0.57778676916852112</v>
      </c>
      <c r="L1140" s="2">
        <f t="shared" si="205"/>
        <v>7.0807202103985436E-3</v>
      </c>
      <c r="M1140" s="2">
        <f t="shared" si="206"/>
        <v>1.2138377503540807E-3</v>
      </c>
      <c r="N1140" s="1">
        <v>2046</v>
      </c>
      <c r="O1140" s="1">
        <v>2856</v>
      </c>
      <c r="P1140" s="1">
        <v>35</v>
      </c>
      <c r="Q1140">
        <v>3</v>
      </c>
      <c r="R1140">
        <v>0</v>
      </c>
      <c r="U1140" s="1"/>
      <c r="V1140" s="1"/>
      <c r="W1140" s="1">
        <v>3</v>
      </c>
      <c r="X1140" s="1"/>
      <c r="Y1140" s="1"/>
      <c r="Z1140" s="1"/>
      <c r="AA1140" s="1"/>
      <c r="AB1140" s="1"/>
      <c r="AG1140" t="str">
        <f t="shared" si="200"/>
        <v>Hampstead</v>
      </c>
      <c r="AH1140" t="s">
        <v>1842</v>
      </c>
      <c r="AI1140">
        <v>1</v>
      </c>
      <c r="AJ1140" s="7">
        <v>230</v>
      </c>
      <c r="AL1140" s="7" t="s">
        <v>3943</v>
      </c>
      <c r="AM1140" t="s">
        <v>4670</v>
      </c>
      <c r="AN1140" t="s">
        <v>4262</v>
      </c>
      <c r="AO1140" t="s">
        <v>4764</v>
      </c>
      <c r="AP1140" t="str">
        <f t="shared" si="207"/>
        <v>33015</v>
      </c>
      <c r="AQ1140" t="s">
        <v>2389</v>
      </c>
      <c r="AR1140" t="str">
        <f t="shared" si="199"/>
        <v>3332900</v>
      </c>
      <c r="AV1140">
        <v>14.01</v>
      </c>
      <c r="AW1140">
        <v>0.69</v>
      </c>
      <c r="AX1140">
        <v>13.32</v>
      </c>
    </row>
    <row r="1141" spans="1:50" hidden="1" outlineLevel="1">
      <c r="A1141" t="s">
        <v>3323</v>
      </c>
      <c r="B1141" s="11" t="s">
        <v>1982</v>
      </c>
      <c r="C1141" s="1">
        <f t="shared" si="201"/>
        <v>9451</v>
      </c>
      <c r="D1141" s="7">
        <f>IF(N1141&gt;0, RANK(N1141,(N1141:P1141,Q1141:AE1141)),0)</f>
        <v>1</v>
      </c>
      <c r="E1141" s="7">
        <f>IF(O1141&gt;0,RANK(O1141,(N1141:P1141,Q1141:AE1141)),0)</f>
        <v>2</v>
      </c>
      <c r="F1141" s="7">
        <f t="shared" si="202"/>
        <v>3</v>
      </c>
      <c r="G1141" s="1">
        <f t="shared" si="198"/>
        <v>84</v>
      </c>
      <c r="H1141" s="2">
        <f t="shared" si="197"/>
        <v>8.8879483652523541E-3</v>
      </c>
      <c r="I1141" s="8"/>
      <c r="J1141" s="2">
        <f t="shared" si="203"/>
        <v>0.50037033118188556</v>
      </c>
      <c r="K1141" s="2">
        <f t="shared" si="204"/>
        <v>0.49148238281663315</v>
      </c>
      <c r="L1141" s="2">
        <f t="shared" si="205"/>
        <v>6.4543434557189716E-3</v>
      </c>
      <c r="M1141" s="2">
        <f t="shared" si="206"/>
        <v>1.6929425457623192E-3</v>
      </c>
      <c r="N1141" s="1">
        <v>4729</v>
      </c>
      <c r="O1141" s="1">
        <v>4645</v>
      </c>
      <c r="P1141" s="1">
        <v>61</v>
      </c>
      <c r="Q1141">
        <v>4</v>
      </c>
      <c r="R1141">
        <v>1</v>
      </c>
      <c r="U1141" s="1"/>
      <c r="V1141" s="1"/>
      <c r="W1141" s="1">
        <v>11</v>
      </c>
      <c r="X1141" s="1"/>
      <c r="Y1141" s="1"/>
      <c r="Z1141" s="1"/>
      <c r="AA1141" s="1"/>
      <c r="AB1141" s="1"/>
      <c r="AG1141" t="str">
        <f t="shared" si="200"/>
        <v>Hampton</v>
      </c>
      <c r="AH1141" t="s">
        <v>1842</v>
      </c>
      <c r="AI1141">
        <v>1</v>
      </c>
      <c r="AJ1141" s="7">
        <v>213</v>
      </c>
      <c r="AL1141" s="7" t="s">
        <v>3943</v>
      </c>
      <c r="AM1141" t="s">
        <v>4670</v>
      </c>
      <c r="AN1141" t="s">
        <v>5171</v>
      </c>
      <c r="AO1141" t="s">
        <v>5074</v>
      </c>
      <c r="AP1141" t="str">
        <f t="shared" si="207"/>
        <v>33015</v>
      </c>
      <c r="AQ1141" t="s">
        <v>2389</v>
      </c>
      <c r="AR1141" t="str">
        <f t="shared" si="199"/>
        <v>3333060</v>
      </c>
      <c r="AV1141">
        <v>14.58</v>
      </c>
      <c r="AW1141">
        <v>1.55</v>
      </c>
      <c r="AX1141">
        <v>13.03</v>
      </c>
    </row>
    <row r="1142" spans="1:50" hidden="1" outlineLevel="1">
      <c r="A1142" t="s">
        <v>1045</v>
      </c>
      <c r="B1142" s="11" t="s">
        <v>1982</v>
      </c>
      <c r="C1142" s="1">
        <f t="shared" si="201"/>
        <v>1378</v>
      </c>
      <c r="D1142" s="7">
        <f>IF(N1142&gt;0, RANK(N1142,(N1142:P1142,Q1142:AE1142)),0)</f>
        <v>2</v>
      </c>
      <c r="E1142" s="7">
        <f>IF(O1142&gt;0,RANK(O1142,(N1142:P1142,Q1142:AE1142)),0)</f>
        <v>1</v>
      </c>
      <c r="F1142" s="7">
        <f t="shared" si="202"/>
        <v>3</v>
      </c>
      <c r="G1142" s="1">
        <f t="shared" si="198"/>
        <v>340</v>
      </c>
      <c r="H1142" s="2">
        <f t="shared" si="197"/>
        <v>0.2467343976777939</v>
      </c>
      <c r="I1142" s="8"/>
      <c r="J1142" s="2">
        <f t="shared" si="203"/>
        <v>0.3722786647314949</v>
      </c>
      <c r="K1142" s="2">
        <f t="shared" si="204"/>
        <v>0.61901306240928877</v>
      </c>
      <c r="L1142" s="2">
        <f t="shared" si="205"/>
        <v>7.2568940493468797E-3</v>
      </c>
      <c r="M1142" s="2">
        <f t="shared" si="206"/>
        <v>1.4513788098695019E-3</v>
      </c>
      <c r="N1142" s="1">
        <v>513</v>
      </c>
      <c r="O1142" s="1">
        <v>853</v>
      </c>
      <c r="P1142" s="1">
        <v>10</v>
      </c>
      <c r="Q1142">
        <v>1</v>
      </c>
      <c r="R1142">
        <v>0</v>
      </c>
      <c r="U1142" s="1"/>
      <c r="V1142" s="1"/>
      <c r="W1142" s="1">
        <v>1</v>
      </c>
      <c r="X1142" s="1"/>
      <c r="Y1142" s="1"/>
      <c r="Z1142" s="1"/>
      <c r="AA1142" s="1"/>
      <c r="AB1142" s="1"/>
      <c r="AG1142" t="str">
        <f t="shared" si="200"/>
        <v>Hampton Falls</v>
      </c>
      <c r="AH1142" t="s">
        <v>1842</v>
      </c>
      <c r="AI1142">
        <v>1</v>
      </c>
      <c r="AJ1142" s="7">
        <v>215</v>
      </c>
      <c r="AL1142" s="7" t="s">
        <v>3943</v>
      </c>
      <c r="AM1142" t="s">
        <v>4670</v>
      </c>
      <c r="AN1142" t="s">
        <v>1514</v>
      </c>
      <c r="AO1142" t="s">
        <v>4747</v>
      </c>
      <c r="AP1142" t="str">
        <f t="shared" si="207"/>
        <v>33015</v>
      </c>
      <c r="AQ1142" t="s">
        <v>2389</v>
      </c>
      <c r="AR1142" t="str">
        <f t="shared" si="199"/>
        <v>3333460</v>
      </c>
      <c r="AV1142">
        <v>12.52</v>
      </c>
      <c r="AW1142">
        <v>0.3</v>
      </c>
      <c r="AX1142">
        <v>12.22</v>
      </c>
    </row>
    <row r="1143" spans="1:50" hidden="1" outlineLevel="1">
      <c r="A1143" t="s">
        <v>5079</v>
      </c>
      <c r="B1143" s="11" t="s">
        <v>1982</v>
      </c>
      <c r="C1143" s="1">
        <f t="shared" si="201"/>
        <v>1205</v>
      </c>
      <c r="D1143" s="7">
        <f>IF(N1143&gt;0, RANK(N1143,(N1143:P1143,Q1143:AE1143)),0)</f>
        <v>1</v>
      </c>
      <c r="E1143" s="7">
        <f>IF(O1143&gt;0,RANK(O1143,(N1143:P1143,Q1143:AE1143)),0)</f>
        <v>2</v>
      </c>
      <c r="F1143" s="7">
        <f t="shared" si="202"/>
        <v>3</v>
      </c>
      <c r="G1143" s="1">
        <f t="shared" si="198"/>
        <v>237</v>
      </c>
      <c r="H1143" s="2">
        <f t="shared" si="197"/>
        <v>0.1966804979253112</v>
      </c>
      <c r="I1143" s="8"/>
      <c r="J1143" s="2">
        <f t="shared" si="203"/>
        <v>0.595850622406639</v>
      </c>
      <c r="K1143" s="2">
        <f t="shared" si="204"/>
        <v>0.39917012448132783</v>
      </c>
      <c r="L1143" s="2">
        <f t="shared" si="205"/>
        <v>3.3195020746887966E-3</v>
      </c>
      <c r="M1143" s="2">
        <f t="shared" si="206"/>
        <v>1.6597510373443807E-3</v>
      </c>
      <c r="N1143" s="1">
        <v>718</v>
      </c>
      <c r="O1143" s="1">
        <v>481</v>
      </c>
      <c r="P1143" s="1">
        <v>4</v>
      </c>
      <c r="Q1143">
        <v>0</v>
      </c>
      <c r="R1143">
        <v>1</v>
      </c>
      <c r="U1143" s="1"/>
      <c r="V1143" s="1"/>
      <c r="W1143" s="1">
        <v>1</v>
      </c>
      <c r="X1143" s="1"/>
      <c r="Y1143" s="1"/>
      <c r="Z1143" s="1"/>
      <c r="AA1143" s="1"/>
      <c r="AB1143" s="1"/>
      <c r="AG1143" t="str">
        <f t="shared" si="200"/>
        <v>Hancock</v>
      </c>
      <c r="AH1143" t="s">
        <v>3491</v>
      </c>
      <c r="AI1143">
        <v>2</v>
      </c>
      <c r="AJ1143" s="7">
        <v>207</v>
      </c>
      <c r="AL1143" s="7" t="s">
        <v>3943</v>
      </c>
      <c r="AM1143" t="s">
        <v>3234</v>
      </c>
      <c r="AN1143" t="s">
        <v>4019</v>
      </c>
      <c r="AO1143" t="s">
        <v>4447</v>
      </c>
      <c r="AP1143" t="str">
        <f t="shared" si="207"/>
        <v>33011</v>
      </c>
      <c r="AQ1143" t="s">
        <v>2389</v>
      </c>
      <c r="AR1143" t="str">
        <f t="shared" si="199"/>
        <v>3333700</v>
      </c>
      <c r="AV1143">
        <v>31.22</v>
      </c>
      <c r="AW1143">
        <v>1.25</v>
      </c>
      <c r="AX1143">
        <v>29.97</v>
      </c>
    </row>
    <row r="1144" spans="1:50" hidden="1" outlineLevel="1">
      <c r="A1144" t="s">
        <v>4681</v>
      </c>
      <c r="B1144" s="11" t="s">
        <v>1982</v>
      </c>
      <c r="C1144" s="1">
        <f t="shared" si="201"/>
        <v>6655</v>
      </c>
      <c r="D1144" s="7">
        <f>IF(N1144&gt;0, RANK(N1144,(N1144:P1144,Q1144:AE1144)),0)</f>
        <v>1</v>
      </c>
      <c r="E1144" s="7">
        <f>IF(O1144&gt;0,RANK(O1144,(N1144:P1144,Q1144:AE1144)),0)</f>
        <v>2</v>
      </c>
      <c r="F1144" s="7">
        <f t="shared" si="202"/>
        <v>3</v>
      </c>
      <c r="G1144" s="1">
        <f t="shared" si="198"/>
        <v>3708</v>
      </c>
      <c r="H1144" s="2">
        <f t="shared" si="197"/>
        <v>0.55717505634861009</v>
      </c>
      <c r="I1144" s="8"/>
      <c r="J1144" s="2">
        <f t="shared" si="203"/>
        <v>0.77415477084898576</v>
      </c>
      <c r="K1144" s="2">
        <f t="shared" si="204"/>
        <v>0.21697971450037565</v>
      </c>
      <c r="L1144" s="2">
        <f t="shared" si="205"/>
        <v>4.5078888054094664E-3</v>
      </c>
      <c r="M1144" s="2">
        <f t="shared" si="206"/>
        <v>4.3576258452291232E-3</v>
      </c>
      <c r="N1144" s="1">
        <v>5152</v>
      </c>
      <c r="O1144" s="1">
        <v>1444</v>
      </c>
      <c r="P1144" s="1">
        <v>30</v>
      </c>
      <c r="Q1144">
        <v>9</v>
      </c>
      <c r="R1144">
        <v>0</v>
      </c>
      <c r="U1144" s="1"/>
      <c r="V1144" s="1"/>
      <c r="W1144" s="1">
        <v>20</v>
      </c>
      <c r="X1144" s="1"/>
      <c r="Y1144" s="1"/>
      <c r="Z1144" s="1"/>
      <c r="AA1144" s="1"/>
      <c r="AB1144" s="1"/>
      <c r="AG1144" t="str">
        <f t="shared" si="200"/>
        <v>Hanover</v>
      </c>
      <c r="AH1144" t="s">
        <v>4422</v>
      </c>
      <c r="AI1144">
        <v>2</v>
      </c>
      <c r="AJ1144" s="7">
        <v>88</v>
      </c>
      <c r="AL1144" s="7" t="s">
        <v>3943</v>
      </c>
      <c r="AM1144" t="s">
        <v>3218</v>
      </c>
      <c r="AN1144" t="s">
        <v>5224</v>
      </c>
      <c r="AO1144" t="s">
        <v>4448</v>
      </c>
      <c r="AP1144" t="str">
        <f t="shared" si="207"/>
        <v>33009</v>
      </c>
      <c r="AQ1144" t="s">
        <v>2389</v>
      </c>
      <c r="AR1144" t="str">
        <f t="shared" si="199"/>
        <v>3333860</v>
      </c>
      <c r="AV1144">
        <v>50.21</v>
      </c>
      <c r="AW1144">
        <v>1.1200000000000001</v>
      </c>
      <c r="AX1144">
        <v>49.09</v>
      </c>
    </row>
    <row r="1145" spans="1:50" hidden="1" outlineLevel="1">
      <c r="A1145" t="s">
        <v>2795</v>
      </c>
      <c r="B1145" s="11" t="s">
        <v>1982</v>
      </c>
      <c r="C1145" s="1">
        <f t="shared" si="201"/>
        <v>724</v>
      </c>
      <c r="D1145" s="7">
        <f>IF(N1145&gt;0, RANK(N1145,(N1145:P1145,Q1145:AE1145)),0)</f>
        <v>1</v>
      </c>
      <c r="E1145" s="7">
        <f>IF(O1145&gt;0,RANK(O1145,(N1145:P1145,Q1145:AE1145)),0)</f>
        <v>2</v>
      </c>
      <c r="F1145" s="7">
        <f t="shared" si="202"/>
        <v>3</v>
      </c>
      <c r="G1145" s="1">
        <f t="shared" si="198"/>
        <v>279</v>
      </c>
      <c r="H1145" s="2">
        <f t="shared" si="197"/>
        <v>0.38535911602209943</v>
      </c>
      <c r="I1145" s="8"/>
      <c r="J1145" s="2">
        <f t="shared" si="203"/>
        <v>0.68646408839779005</v>
      </c>
      <c r="K1145" s="2">
        <f t="shared" si="204"/>
        <v>0.30110497237569062</v>
      </c>
      <c r="L1145" s="2">
        <f t="shared" si="205"/>
        <v>6.9060773480662981E-3</v>
      </c>
      <c r="M1145" s="2">
        <f t="shared" si="206"/>
        <v>5.524861878453035E-3</v>
      </c>
      <c r="N1145" s="1">
        <v>497</v>
      </c>
      <c r="O1145" s="1">
        <v>218</v>
      </c>
      <c r="P1145" s="1">
        <v>5</v>
      </c>
      <c r="Q1145">
        <v>1</v>
      </c>
      <c r="R1145">
        <v>0</v>
      </c>
      <c r="U1145" s="1"/>
      <c r="V1145" s="1"/>
      <c r="W1145" s="1">
        <v>3</v>
      </c>
      <c r="X1145" s="1"/>
      <c r="Y1145" s="1"/>
      <c r="Z1145" s="1"/>
      <c r="AA1145" s="1"/>
      <c r="AB1145" s="1"/>
      <c r="AG1145" t="str">
        <f t="shared" si="200"/>
        <v>Harrisville</v>
      </c>
      <c r="AH1145" t="s">
        <v>2295</v>
      </c>
      <c r="AI1145">
        <v>2</v>
      </c>
      <c r="AJ1145" s="7">
        <v>214</v>
      </c>
      <c r="AL1145" s="7" t="s">
        <v>3943</v>
      </c>
      <c r="AM1145" t="s">
        <v>3632</v>
      </c>
      <c r="AN1145" t="s">
        <v>778</v>
      </c>
      <c r="AO1145" t="s">
        <v>4449</v>
      </c>
      <c r="AP1145" t="str">
        <f t="shared" si="207"/>
        <v>33005</v>
      </c>
      <c r="AQ1145" t="s">
        <v>2389</v>
      </c>
      <c r="AR1145" t="str">
        <f t="shared" si="199"/>
        <v>3334420</v>
      </c>
      <c r="AV1145">
        <v>20.25</v>
      </c>
      <c r="AW1145">
        <v>1.51</v>
      </c>
      <c r="AX1145">
        <v>18.739999999999998</v>
      </c>
    </row>
    <row r="1146" spans="1:50" hidden="1" outlineLevel="1">
      <c r="A1146" t="s">
        <v>3442</v>
      </c>
      <c r="B1146" s="11" t="s">
        <v>1982</v>
      </c>
      <c r="C1146" s="1">
        <f t="shared" si="201"/>
        <v>31</v>
      </c>
      <c r="D1146" s="7">
        <f>IF(N1146&gt;0, RANK(N1146,(N1146:P1146,Q1146:AE1146)),0)</f>
        <v>2</v>
      </c>
      <c r="E1146" s="7">
        <f>IF(O1146&gt;0,RANK(O1146,(N1146:P1146,Q1146:AE1146)),0)</f>
        <v>1</v>
      </c>
      <c r="F1146" s="7">
        <f t="shared" si="202"/>
        <v>3</v>
      </c>
      <c r="G1146" s="1">
        <f t="shared" si="198"/>
        <v>2</v>
      </c>
      <c r="H1146" s="2">
        <f t="shared" si="197"/>
        <v>6.4516129032258063E-2</v>
      </c>
      <c r="I1146" s="8"/>
      <c r="J1146" s="2">
        <f t="shared" si="203"/>
        <v>0.45161290322580644</v>
      </c>
      <c r="K1146" s="2">
        <f t="shared" si="204"/>
        <v>0.5161290322580645</v>
      </c>
      <c r="L1146" s="2">
        <f t="shared" si="205"/>
        <v>3.2258064516129031E-2</v>
      </c>
      <c r="M1146" s="2">
        <f t="shared" si="206"/>
        <v>-2.7755575615628914E-17</v>
      </c>
      <c r="N1146" s="1">
        <v>14</v>
      </c>
      <c r="O1146" s="1">
        <v>16</v>
      </c>
      <c r="P1146" s="1">
        <v>1</v>
      </c>
      <c r="Q1146">
        <v>0</v>
      </c>
      <c r="R1146">
        <v>0</v>
      </c>
      <c r="U1146" s="1"/>
      <c r="V1146" s="1"/>
      <c r="W1146" s="1">
        <v>0</v>
      </c>
      <c r="X1146" s="1"/>
      <c r="Y1146" s="1"/>
      <c r="Z1146" s="1"/>
      <c r="AA1146" s="1"/>
      <c r="AB1146" s="1"/>
      <c r="AG1146" t="str">
        <f t="shared" si="200"/>
        <v>Hart's Location</v>
      </c>
      <c r="AH1146" t="s">
        <v>4711</v>
      </c>
      <c r="AI1146">
        <v>1</v>
      </c>
      <c r="AJ1146" s="7">
        <v>53</v>
      </c>
      <c r="AL1146" s="7" t="s">
        <v>3943</v>
      </c>
      <c r="AM1146" t="s">
        <v>3989</v>
      </c>
      <c r="AN1146" t="s">
        <v>4370</v>
      </c>
      <c r="AO1146" t="s">
        <v>3092</v>
      </c>
      <c r="AP1146" t="str">
        <f t="shared" si="207"/>
        <v>33003</v>
      </c>
      <c r="AQ1146" t="s">
        <v>2389</v>
      </c>
      <c r="AR1146" t="str">
        <f t="shared" si="199"/>
        <v>3334500</v>
      </c>
      <c r="AV1146">
        <v>18.600000000000001</v>
      </c>
      <c r="AW1146">
        <v>0</v>
      </c>
      <c r="AX1146">
        <v>18.600000000000001</v>
      </c>
    </row>
    <row r="1147" spans="1:50" hidden="1" outlineLevel="1">
      <c r="A1147" t="s">
        <v>2987</v>
      </c>
      <c r="B1147" s="11" t="s">
        <v>1982</v>
      </c>
      <c r="C1147" s="1">
        <f t="shared" si="201"/>
        <v>2088</v>
      </c>
      <c r="D1147" s="7">
        <f>IF(N1147&gt;0, RANK(N1147,(N1147:P1147,Q1147:AE1147)),0)</f>
        <v>2</v>
      </c>
      <c r="E1147" s="7">
        <f>IF(O1147&gt;0,RANK(O1147,(N1147:P1147,Q1147:AE1147)),0)</f>
        <v>1</v>
      </c>
      <c r="F1147" s="7">
        <f t="shared" si="202"/>
        <v>3</v>
      </c>
      <c r="G1147" s="1">
        <f t="shared" si="198"/>
        <v>457</v>
      </c>
      <c r="H1147" s="2">
        <f t="shared" si="197"/>
        <v>0.21886973180076627</v>
      </c>
      <c r="I1147" s="8"/>
      <c r="J1147" s="2">
        <f t="shared" si="203"/>
        <v>0.38409961685823757</v>
      </c>
      <c r="K1147" s="2">
        <f t="shared" si="204"/>
        <v>0.60296934865900387</v>
      </c>
      <c r="L1147" s="2">
        <f t="shared" si="205"/>
        <v>1.2452107279693486E-2</v>
      </c>
      <c r="M1147" s="2">
        <f t="shared" si="206"/>
        <v>4.7892720306507743E-4</v>
      </c>
      <c r="N1147" s="1">
        <v>802</v>
      </c>
      <c r="O1147" s="1">
        <v>1259</v>
      </c>
      <c r="P1147" s="1">
        <v>26</v>
      </c>
      <c r="Q1147">
        <v>0</v>
      </c>
      <c r="R1147">
        <v>0</v>
      </c>
      <c r="U1147" s="1"/>
      <c r="V1147" s="1"/>
      <c r="W1147" s="1">
        <v>1</v>
      </c>
      <c r="X1147" s="1"/>
      <c r="Y1147" s="1"/>
      <c r="Z1147" s="1"/>
      <c r="AA1147" s="1"/>
      <c r="AB1147" s="1"/>
      <c r="AG1147" t="str">
        <f t="shared" si="200"/>
        <v>Haverhill</v>
      </c>
      <c r="AH1147" t="s">
        <v>4422</v>
      </c>
      <c r="AI1147">
        <v>2</v>
      </c>
      <c r="AJ1147" s="7">
        <v>59</v>
      </c>
      <c r="AL1147" s="7" t="s">
        <v>3943</v>
      </c>
      <c r="AM1147" t="s">
        <v>3218</v>
      </c>
      <c r="AN1147" t="s">
        <v>4264</v>
      </c>
      <c r="AO1147" t="s">
        <v>3093</v>
      </c>
      <c r="AP1147" t="str">
        <f t="shared" si="207"/>
        <v>33009</v>
      </c>
      <c r="AQ1147" t="s">
        <v>2389</v>
      </c>
      <c r="AR1147" t="str">
        <f t="shared" si="199"/>
        <v>3334820</v>
      </c>
      <c r="AV1147">
        <v>52.44</v>
      </c>
      <c r="AW1147">
        <v>1.36</v>
      </c>
      <c r="AX1147">
        <v>51.08</v>
      </c>
    </row>
    <row r="1148" spans="1:50" hidden="1" outlineLevel="1">
      <c r="A1148" t="s">
        <v>3443</v>
      </c>
      <c r="B1148" s="11" t="s">
        <v>1982</v>
      </c>
      <c r="C1148" s="1">
        <f t="shared" si="201"/>
        <v>423</v>
      </c>
      <c r="D1148" s="7">
        <f>IF(N1148&gt;0, RANK(N1148,(N1148:P1148,Q1148:AE1148)),0)</f>
        <v>2</v>
      </c>
      <c r="E1148" s="7">
        <f>IF(O1148&gt;0,RANK(O1148,(N1148:P1148,Q1148:AE1148)),0)</f>
        <v>1</v>
      </c>
      <c r="F1148" s="7">
        <f t="shared" si="202"/>
        <v>3</v>
      </c>
      <c r="G1148" s="1">
        <f t="shared" si="198"/>
        <v>80</v>
      </c>
      <c r="H1148" s="2">
        <f t="shared" si="197"/>
        <v>0.18912529550827423</v>
      </c>
      <c r="I1148" s="8"/>
      <c r="J1148" s="2">
        <f t="shared" si="203"/>
        <v>0.40189125295508277</v>
      </c>
      <c r="K1148" s="2">
        <f t="shared" si="204"/>
        <v>0.59101654846335694</v>
      </c>
      <c r="L1148" s="2">
        <f t="shared" si="205"/>
        <v>2.3640661938534278E-3</v>
      </c>
      <c r="M1148" s="2">
        <f t="shared" si="206"/>
        <v>4.7281323877068661E-3</v>
      </c>
      <c r="N1148" s="1">
        <v>170</v>
      </c>
      <c r="O1148" s="1">
        <v>250</v>
      </c>
      <c r="P1148" s="1">
        <v>1</v>
      </c>
      <c r="Q1148">
        <v>1</v>
      </c>
      <c r="R1148">
        <v>0</v>
      </c>
      <c r="U1148" s="1"/>
      <c r="V1148" s="1"/>
      <c r="W1148" s="1">
        <v>1</v>
      </c>
      <c r="X1148" s="1"/>
      <c r="Y1148" s="1"/>
      <c r="Z1148" s="1"/>
      <c r="AA1148" s="1"/>
      <c r="AB1148" s="1"/>
      <c r="AG1148" t="str">
        <f t="shared" si="200"/>
        <v>Hebron</v>
      </c>
      <c r="AH1148" t="s">
        <v>4422</v>
      </c>
      <c r="AI1148">
        <v>2</v>
      </c>
      <c r="AJ1148" s="7">
        <v>93</v>
      </c>
      <c r="AL1148" s="7" t="s">
        <v>3943</v>
      </c>
      <c r="AM1148" t="s">
        <v>3218</v>
      </c>
      <c r="AN1148" t="s">
        <v>4202</v>
      </c>
      <c r="AO1148" t="s">
        <v>3792</v>
      </c>
      <c r="AP1148" t="str">
        <f t="shared" si="207"/>
        <v>33009</v>
      </c>
      <c r="AQ1148" t="s">
        <v>2389</v>
      </c>
      <c r="AR1148" t="str">
        <f t="shared" si="199"/>
        <v>3335220</v>
      </c>
      <c r="AV1148">
        <v>18.899999999999999</v>
      </c>
      <c r="AW1148">
        <v>2.06</v>
      </c>
      <c r="AX1148">
        <v>16.829999999999998</v>
      </c>
    </row>
    <row r="1149" spans="1:50" hidden="1" outlineLevel="1">
      <c r="A1149" t="s">
        <v>1757</v>
      </c>
      <c r="B1149" s="11" t="s">
        <v>1982</v>
      </c>
      <c r="C1149" s="1">
        <f t="shared" si="201"/>
        <v>2475</v>
      </c>
      <c r="D1149" s="7">
        <f>IF(N1149&gt;0, RANK(N1149,(N1149:P1149,Q1149:AE1149)),0)</f>
        <v>1</v>
      </c>
      <c r="E1149" s="7">
        <f>IF(O1149&gt;0,RANK(O1149,(N1149:P1149,Q1149:AE1149)),0)</f>
        <v>2</v>
      </c>
      <c r="F1149" s="7">
        <f t="shared" si="202"/>
        <v>3</v>
      </c>
      <c r="G1149" s="1">
        <f t="shared" si="198"/>
        <v>350</v>
      </c>
      <c r="H1149" s="2">
        <f t="shared" si="197"/>
        <v>0.14141414141414141</v>
      </c>
      <c r="I1149" s="8"/>
      <c r="J1149" s="2">
        <f t="shared" si="203"/>
        <v>0.56444444444444442</v>
      </c>
      <c r="K1149" s="2">
        <f t="shared" si="204"/>
        <v>0.42303030303030303</v>
      </c>
      <c r="L1149" s="2">
        <f t="shared" si="205"/>
        <v>8.8888888888888889E-3</v>
      </c>
      <c r="M1149" s="2">
        <f t="shared" si="206"/>
        <v>3.6363636363636615E-3</v>
      </c>
      <c r="N1149" s="1">
        <v>1397</v>
      </c>
      <c r="O1149" s="1">
        <v>1047</v>
      </c>
      <c r="P1149" s="1">
        <v>22</v>
      </c>
      <c r="Q1149">
        <v>4</v>
      </c>
      <c r="R1149">
        <v>0</v>
      </c>
      <c r="U1149" s="1"/>
      <c r="V1149" s="1"/>
      <c r="W1149" s="1">
        <v>5</v>
      </c>
      <c r="X1149" s="1"/>
      <c r="Y1149" s="1"/>
      <c r="Z1149" s="1"/>
      <c r="AA1149" s="1"/>
      <c r="AB1149" s="1"/>
      <c r="AG1149" t="str">
        <f t="shared" si="200"/>
        <v>Henniker</v>
      </c>
      <c r="AH1149" t="s">
        <v>3475</v>
      </c>
      <c r="AI1149">
        <v>2</v>
      </c>
      <c r="AJ1149" s="7">
        <v>161</v>
      </c>
      <c r="AL1149" s="7" t="s">
        <v>3943</v>
      </c>
      <c r="AM1149" t="s">
        <v>3235</v>
      </c>
      <c r="AN1149" t="s">
        <v>4002</v>
      </c>
      <c r="AO1149" t="s">
        <v>3495</v>
      </c>
      <c r="AP1149" t="str">
        <f t="shared" si="207"/>
        <v>33013</v>
      </c>
      <c r="AQ1149" t="s">
        <v>2389</v>
      </c>
      <c r="AR1149" t="str">
        <f t="shared" si="199"/>
        <v>3335540</v>
      </c>
      <c r="AV1149">
        <v>44.81</v>
      </c>
      <c r="AW1149">
        <v>0.68</v>
      </c>
      <c r="AX1149">
        <v>44.13</v>
      </c>
    </row>
    <row r="1150" spans="1:50" hidden="1" outlineLevel="1">
      <c r="A1150" t="s">
        <v>3555</v>
      </c>
      <c r="B1150" s="11" t="s">
        <v>1982</v>
      </c>
      <c r="C1150" s="1">
        <f t="shared" si="201"/>
        <v>551</v>
      </c>
      <c r="D1150" s="7">
        <f>IF(N1150&gt;0, RANK(N1150,(N1150:P1150,Q1150:AE1150)),0)</f>
        <v>2</v>
      </c>
      <c r="E1150" s="7">
        <f>IF(O1150&gt;0,RANK(O1150,(N1150:P1150,Q1150:AE1150)),0)</f>
        <v>1</v>
      </c>
      <c r="F1150" s="7">
        <f t="shared" si="202"/>
        <v>3</v>
      </c>
      <c r="G1150" s="1">
        <f t="shared" si="198"/>
        <v>46</v>
      </c>
      <c r="H1150" s="2">
        <f t="shared" si="197"/>
        <v>8.3484573502722328E-2</v>
      </c>
      <c r="I1150" s="8"/>
      <c r="J1150" s="2">
        <f t="shared" si="203"/>
        <v>0.4519056261343013</v>
      </c>
      <c r="K1150" s="2">
        <f t="shared" si="204"/>
        <v>0.53539019963702361</v>
      </c>
      <c r="L1150" s="2">
        <f t="shared" si="205"/>
        <v>1.0889292196007259E-2</v>
      </c>
      <c r="M1150" s="2">
        <f t="shared" si="206"/>
        <v>1.8148820326678323E-3</v>
      </c>
      <c r="N1150" s="1">
        <v>249</v>
      </c>
      <c r="O1150" s="1">
        <v>295</v>
      </c>
      <c r="P1150" s="1">
        <v>6</v>
      </c>
      <c r="Q1150">
        <v>0</v>
      </c>
      <c r="R1150">
        <v>0</v>
      </c>
      <c r="U1150" s="1"/>
      <c r="V1150" s="1"/>
      <c r="W1150" s="1">
        <v>1</v>
      </c>
      <c r="X1150" s="1"/>
      <c r="Y1150" s="1"/>
      <c r="Z1150" s="1"/>
      <c r="AA1150" s="1"/>
      <c r="AB1150" s="1"/>
      <c r="AG1150" t="str">
        <f t="shared" si="200"/>
        <v>Hill</v>
      </c>
      <c r="AH1150" t="s">
        <v>3475</v>
      </c>
      <c r="AI1150">
        <v>2</v>
      </c>
      <c r="AJ1150" s="7">
        <v>114</v>
      </c>
      <c r="AL1150" s="7" t="s">
        <v>3943</v>
      </c>
      <c r="AM1150" t="s">
        <v>3235</v>
      </c>
      <c r="AN1150" t="s">
        <v>4262</v>
      </c>
      <c r="AO1150" t="s">
        <v>3496</v>
      </c>
      <c r="AP1150" t="str">
        <f t="shared" si="207"/>
        <v>33013</v>
      </c>
      <c r="AQ1150" t="s">
        <v>2389</v>
      </c>
      <c r="AR1150" t="str">
        <f t="shared" si="199"/>
        <v>3335860</v>
      </c>
      <c r="AV1150">
        <v>26.87</v>
      </c>
      <c r="AW1150">
        <v>0.16</v>
      </c>
      <c r="AX1150">
        <v>26.71</v>
      </c>
    </row>
    <row r="1151" spans="1:50" hidden="1" outlineLevel="1">
      <c r="A1151" t="s">
        <v>3491</v>
      </c>
      <c r="B1151" s="11" t="s">
        <v>1982</v>
      </c>
      <c r="C1151" s="1">
        <f t="shared" si="201"/>
        <v>2708</v>
      </c>
      <c r="D1151" s="7">
        <f>IF(N1151&gt;0, RANK(N1151,(N1151:P1151,Q1151:AE1151)),0)</f>
        <v>2</v>
      </c>
      <c r="E1151" s="7">
        <f>IF(O1151&gt;0,RANK(O1151,(N1151:P1151,Q1151:AE1151)),0)</f>
        <v>1</v>
      </c>
      <c r="F1151" s="7">
        <f t="shared" si="202"/>
        <v>3</v>
      </c>
      <c r="G1151" s="1">
        <f t="shared" si="198"/>
        <v>98</v>
      </c>
      <c r="H1151" s="2">
        <f t="shared" si="197"/>
        <v>3.6189069423929097E-2</v>
      </c>
      <c r="I1151" s="8"/>
      <c r="J1151" s="2">
        <f t="shared" si="203"/>
        <v>0.47710487444608568</v>
      </c>
      <c r="K1151" s="2">
        <f t="shared" si="204"/>
        <v>0.51329394387001481</v>
      </c>
      <c r="L1151" s="2">
        <f t="shared" si="205"/>
        <v>9.2319054652880359E-3</v>
      </c>
      <c r="M1151" s="2">
        <f t="shared" si="206"/>
        <v>3.6927621861141541E-4</v>
      </c>
      <c r="N1151" s="1">
        <v>1292</v>
      </c>
      <c r="O1151" s="1">
        <v>1390</v>
      </c>
      <c r="P1151" s="1">
        <v>25</v>
      </c>
      <c r="Q1151">
        <v>0</v>
      </c>
      <c r="R1151">
        <v>0</v>
      </c>
      <c r="U1151" s="1"/>
      <c r="V1151" s="1"/>
      <c r="W1151" s="1">
        <v>1</v>
      </c>
      <c r="X1151" s="1"/>
      <c r="Y1151" s="1"/>
      <c r="Z1151" s="1"/>
      <c r="AA1151" s="1"/>
      <c r="AB1151" s="1"/>
      <c r="AG1151" t="str">
        <f t="shared" si="200"/>
        <v>Hillsborough</v>
      </c>
      <c r="AH1151" t="s">
        <v>3491</v>
      </c>
      <c r="AI1151">
        <v>2</v>
      </c>
      <c r="AJ1151" s="7">
        <v>164</v>
      </c>
      <c r="AL1151" s="7" t="s">
        <v>3943</v>
      </c>
      <c r="AM1151" t="s">
        <v>3234</v>
      </c>
      <c r="AN1151" t="s">
        <v>4371</v>
      </c>
      <c r="AO1151" t="s">
        <v>3981</v>
      </c>
      <c r="AP1151" t="str">
        <f t="shared" si="207"/>
        <v>33011</v>
      </c>
      <c r="AQ1151" t="s">
        <v>2389</v>
      </c>
      <c r="AR1151" t="str">
        <f t="shared" si="199"/>
        <v>3336180</v>
      </c>
      <c r="AV1151">
        <v>44.63</v>
      </c>
      <c r="AW1151">
        <v>1</v>
      </c>
      <c r="AX1151">
        <v>43.63</v>
      </c>
    </row>
    <row r="1152" spans="1:50" hidden="1" outlineLevel="1">
      <c r="A1152" t="s">
        <v>4294</v>
      </c>
      <c r="B1152" s="11" t="s">
        <v>1982</v>
      </c>
      <c r="C1152" s="1">
        <f t="shared" si="201"/>
        <v>1875</v>
      </c>
      <c r="D1152" s="7">
        <f>IF(N1152&gt;0, RANK(N1152,(N1152:P1152,Q1152:AE1152)),0)</f>
        <v>1</v>
      </c>
      <c r="E1152" s="7">
        <f>IF(O1152&gt;0,RANK(O1152,(N1152:P1152,Q1152:AE1152)),0)</f>
        <v>2</v>
      </c>
      <c r="F1152" s="7">
        <f t="shared" si="202"/>
        <v>3</v>
      </c>
      <c r="G1152" s="1">
        <f t="shared" si="198"/>
        <v>510</v>
      </c>
      <c r="H1152" s="2">
        <f t="shared" si="197"/>
        <v>0.27200000000000002</v>
      </c>
      <c r="I1152" s="8"/>
      <c r="J1152" s="2">
        <f t="shared" si="203"/>
        <v>0.63200000000000001</v>
      </c>
      <c r="K1152" s="2">
        <f t="shared" si="204"/>
        <v>0.36</v>
      </c>
      <c r="L1152" s="2">
        <f t="shared" si="205"/>
        <v>6.4000000000000003E-3</v>
      </c>
      <c r="M1152" s="2">
        <f t="shared" si="206"/>
        <v>1.6000000000000068E-3</v>
      </c>
      <c r="N1152" s="1">
        <v>1185</v>
      </c>
      <c r="O1152" s="1">
        <v>675</v>
      </c>
      <c r="P1152" s="1">
        <v>12</v>
      </c>
      <c r="Q1152">
        <v>1</v>
      </c>
      <c r="R1152">
        <v>0</v>
      </c>
      <c r="U1152" s="1"/>
      <c r="V1152" s="1"/>
      <c r="W1152" s="1">
        <v>2</v>
      </c>
      <c r="X1152" s="1"/>
      <c r="Y1152" s="1"/>
      <c r="Z1152" s="1"/>
      <c r="AA1152" s="1"/>
      <c r="AB1152" s="1"/>
      <c r="AG1152" t="str">
        <f t="shared" si="200"/>
        <v>Hinsdale</v>
      </c>
      <c r="AH1152" t="s">
        <v>2295</v>
      </c>
      <c r="AI1152">
        <v>2</v>
      </c>
      <c r="AJ1152" s="7">
        <v>244</v>
      </c>
      <c r="AL1152" s="7" t="s">
        <v>3943</v>
      </c>
      <c r="AM1152" t="s">
        <v>3632</v>
      </c>
      <c r="AN1152" t="s">
        <v>3970</v>
      </c>
      <c r="AO1152" t="s">
        <v>3982</v>
      </c>
      <c r="AP1152" t="str">
        <f t="shared" si="207"/>
        <v>33005</v>
      </c>
      <c r="AQ1152" t="s">
        <v>2389</v>
      </c>
      <c r="AR1152" t="str">
        <f t="shared" si="199"/>
        <v>3336660</v>
      </c>
      <c r="AV1152">
        <v>22.78</v>
      </c>
      <c r="AW1152">
        <v>2.1</v>
      </c>
      <c r="AX1152">
        <v>20.68</v>
      </c>
    </row>
    <row r="1153" spans="1:50" hidden="1" outlineLevel="1">
      <c r="A1153" t="s">
        <v>2034</v>
      </c>
      <c r="B1153" s="11" t="s">
        <v>1982</v>
      </c>
      <c r="C1153" s="1">
        <f t="shared" si="201"/>
        <v>1292</v>
      </c>
      <c r="D1153" s="7">
        <f>IF(N1153&gt;0, RANK(N1153,(N1153:P1153,Q1153:AE1153)),0)</f>
        <v>1</v>
      </c>
      <c r="E1153" s="7">
        <f>IF(O1153&gt;0,RANK(O1153,(N1153:P1153,Q1153:AE1153)),0)</f>
        <v>2</v>
      </c>
      <c r="F1153" s="7">
        <f t="shared" si="202"/>
        <v>3</v>
      </c>
      <c r="G1153" s="1">
        <f t="shared" si="198"/>
        <v>93</v>
      </c>
      <c r="H1153" s="2">
        <f t="shared" si="197"/>
        <v>7.198142414860681E-2</v>
      </c>
      <c r="I1153" s="8"/>
      <c r="J1153" s="2">
        <f t="shared" si="203"/>
        <v>0.53250773993808054</v>
      </c>
      <c r="K1153" s="2">
        <f t="shared" si="204"/>
        <v>0.46052631578947367</v>
      </c>
      <c r="L1153" s="2">
        <f t="shared" si="205"/>
        <v>6.1919504643962852E-3</v>
      </c>
      <c r="M1153" s="2">
        <f t="shared" si="206"/>
        <v>7.7399380804950464E-4</v>
      </c>
      <c r="N1153" s="1">
        <v>688</v>
      </c>
      <c r="O1153" s="1">
        <v>595</v>
      </c>
      <c r="P1153" s="1">
        <v>8</v>
      </c>
      <c r="Q1153">
        <v>1</v>
      </c>
      <c r="R1153">
        <v>0</v>
      </c>
      <c r="U1153" s="1"/>
      <c r="V1153" s="1"/>
      <c r="W1153" s="1">
        <v>0</v>
      </c>
      <c r="X1153" s="1"/>
      <c r="Y1153" s="1"/>
      <c r="Z1153" s="1"/>
      <c r="AA1153" s="1"/>
      <c r="AB1153" s="1"/>
      <c r="AG1153" t="str">
        <f t="shared" si="200"/>
        <v>Holderness</v>
      </c>
      <c r="AH1153" t="s">
        <v>4422</v>
      </c>
      <c r="AI1153">
        <v>2</v>
      </c>
      <c r="AJ1153" s="7">
        <v>86</v>
      </c>
      <c r="AL1153" s="7" t="s">
        <v>3943</v>
      </c>
      <c r="AM1153" t="s">
        <v>3218</v>
      </c>
      <c r="AN1153" t="s">
        <v>4266</v>
      </c>
      <c r="AO1153" t="s">
        <v>4693</v>
      </c>
      <c r="AP1153" t="str">
        <f t="shared" si="207"/>
        <v>33009</v>
      </c>
      <c r="AQ1153" t="s">
        <v>2389</v>
      </c>
      <c r="AR1153" t="str">
        <f t="shared" si="199"/>
        <v>3336900</v>
      </c>
      <c r="AV1153">
        <v>35.630000000000003</v>
      </c>
      <c r="AW1153">
        <v>5.25</v>
      </c>
      <c r="AX1153">
        <v>30.38</v>
      </c>
    </row>
    <row r="1154" spans="1:50" hidden="1" outlineLevel="1">
      <c r="A1154" t="s">
        <v>2035</v>
      </c>
      <c r="B1154" s="11" t="s">
        <v>1982</v>
      </c>
      <c r="C1154" s="1">
        <f t="shared" si="201"/>
        <v>4858</v>
      </c>
      <c r="D1154" s="7">
        <f>IF(N1154&gt;0, RANK(N1154,(N1154:P1154,Q1154:AE1154)),0)</f>
        <v>2</v>
      </c>
      <c r="E1154" s="7">
        <f>IF(O1154&gt;0,RANK(O1154,(N1154:P1154,Q1154:AE1154)),0)</f>
        <v>1</v>
      </c>
      <c r="F1154" s="7">
        <f t="shared" si="202"/>
        <v>3</v>
      </c>
      <c r="G1154" s="1">
        <f t="shared" si="198"/>
        <v>27</v>
      </c>
      <c r="H1154" s="2">
        <f t="shared" si="197"/>
        <v>5.5578427336352406E-3</v>
      </c>
      <c r="I1154" s="8"/>
      <c r="J1154" s="2">
        <f t="shared" si="203"/>
        <v>0.49361877315767805</v>
      </c>
      <c r="K1154" s="2">
        <f t="shared" si="204"/>
        <v>0.49917661589131329</v>
      </c>
      <c r="L1154" s="2">
        <f t="shared" si="205"/>
        <v>5.3519967064635651E-3</v>
      </c>
      <c r="M1154" s="2">
        <f t="shared" si="206"/>
        <v>1.8526142445451513E-3</v>
      </c>
      <c r="N1154" s="1">
        <v>2398</v>
      </c>
      <c r="O1154" s="1">
        <v>2425</v>
      </c>
      <c r="P1154" s="1">
        <v>26</v>
      </c>
      <c r="Q1154">
        <v>3</v>
      </c>
      <c r="R1154">
        <v>0</v>
      </c>
      <c r="U1154" s="1"/>
      <c r="V1154" s="1"/>
      <c r="W1154" s="1">
        <v>6</v>
      </c>
      <c r="X1154" s="1"/>
      <c r="Y1154" s="1"/>
      <c r="Z1154" s="1"/>
      <c r="AA1154" s="1"/>
      <c r="AB1154" s="1"/>
      <c r="AG1154" t="str">
        <f t="shared" si="200"/>
        <v>Hollis</v>
      </c>
      <c r="AH1154" t="s">
        <v>3491</v>
      </c>
      <c r="AI1154">
        <v>2</v>
      </c>
      <c r="AJ1154" s="7">
        <v>253</v>
      </c>
      <c r="AL1154" s="7" t="s">
        <v>3943</v>
      </c>
      <c r="AM1154" t="s">
        <v>3234</v>
      </c>
      <c r="AN1154" t="s">
        <v>4002</v>
      </c>
      <c r="AO1154" t="s">
        <v>4694</v>
      </c>
      <c r="AP1154" t="str">
        <f t="shared" si="207"/>
        <v>33011</v>
      </c>
      <c r="AQ1154" t="s">
        <v>2389</v>
      </c>
      <c r="AR1154" t="str">
        <f t="shared" si="199"/>
        <v>3337140</v>
      </c>
      <c r="AV1154">
        <v>32.31</v>
      </c>
      <c r="AW1154">
        <v>0.56999999999999995</v>
      </c>
      <c r="AX1154">
        <v>31.75</v>
      </c>
    </row>
    <row r="1155" spans="1:50" hidden="1" outlineLevel="1">
      <c r="A1155" t="s">
        <v>2036</v>
      </c>
      <c r="B1155" s="11" t="s">
        <v>1982</v>
      </c>
      <c r="C1155" s="1">
        <f t="shared" si="201"/>
        <v>6467</v>
      </c>
      <c r="D1155" s="7">
        <f>IF(N1155&gt;0, RANK(N1155,(N1155:P1155,Q1155:AE1155)),0)</f>
        <v>2</v>
      </c>
      <c r="E1155" s="7">
        <f>IF(O1155&gt;0,RANK(O1155,(N1155:P1155,Q1155:AE1155)),0)</f>
        <v>1</v>
      </c>
      <c r="F1155" s="7">
        <f t="shared" si="202"/>
        <v>3</v>
      </c>
      <c r="G1155" s="1">
        <f t="shared" si="198"/>
        <v>1128</v>
      </c>
      <c r="H1155" s="2">
        <f t="shared" ref="H1155:H1218" si="208">IF(C1155&gt;0,G1155/C1155,0)</f>
        <v>0.17442399876295037</v>
      </c>
      <c r="I1155" s="8"/>
      <c r="J1155" s="2">
        <f t="shared" si="203"/>
        <v>0.4107004793567342</v>
      </c>
      <c r="K1155" s="2">
        <f t="shared" si="204"/>
        <v>0.5851244781196846</v>
      </c>
      <c r="L1155" s="2">
        <f t="shared" si="205"/>
        <v>3.5565177052729242E-3</v>
      </c>
      <c r="M1155" s="2">
        <f t="shared" si="206"/>
        <v>6.1852481830832742E-4</v>
      </c>
      <c r="N1155" s="1">
        <v>2656</v>
      </c>
      <c r="O1155" s="1">
        <v>3784</v>
      </c>
      <c r="P1155" s="1">
        <v>23</v>
      </c>
      <c r="Q1155">
        <v>2</v>
      </c>
      <c r="R1155">
        <v>0</v>
      </c>
      <c r="U1155" s="1"/>
      <c r="V1155" s="1"/>
      <c r="W1155" s="1">
        <v>2</v>
      </c>
      <c r="X1155" s="1"/>
      <c r="Y1155" s="1"/>
      <c r="Z1155" s="1"/>
      <c r="AA1155" s="1"/>
      <c r="AB1155" s="1"/>
      <c r="AG1155" t="str">
        <f t="shared" si="200"/>
        <v>Hooksett</v>
      </c>
      <c r="AH1155" t="s">
        <v>3475</v>
      </c>
      <c r="AI1155">
        <v>1</v>
      </c>
      <c r="AJ1155" s="7">
        <v>180</v>
      </c>
      <c r="AL1155" s="7" t="s">
        <v>3943</v>
      </c>
      <c r="AM1155" t="s">
        <v>3235</v>
      </c>
      <c r="AN1155" t="s">
        <v>5171</v>
      </c>
      <c r="AO1155" t="s">
        <v>5048</v>
      </c>
      <c r="AP1155" t="str">
        <f t="shared" si="207"/>
        <v>33013</v>
      </c>
      <c r="AQ1155" t="s">
        <v>2389</v>
      </c>
      <c r="AR1155" t="str">
        <f t="shared" si="199"/>
        <v>3337300</v>
      </c>
      <c r="AV1155">
        <v>37.28</v>
      </c>
      <c r="AW1155">
        <v>1.05</v>
      </c>
      <c r="AX1155">
        <v>36.22</v>
      </c>
    </row>
    <row r="1156" spans="1:50" hidden="1" outlineLevel="1">
      <c r="A1156" s="11" t="s">
        <v>2623</v>
      </c>
      <c r="B1156" s="11" t="s">
        <v>1982</v>
      </c>
      <c r="C1156" s="1">
        <f t="shared" si="201"/>
        <v>3795</v>
      </c>
      <c r="D1156" s="7">
        <f>IF(N1156&gt;0, RANK(N1156,(N1156:P1156,Q1156:AE1156)),0)</f>
        <v>1</v>
      </c>
      <c r="E1156" s="7">
        <f>IF(O1156&gt;0,RANK(O1156,(N1156:P1156,Q1156:AE1156)),0)</f>
        <v>2</v>
      </c>
      <c r="F1156" s="7">
        <f t="shared" si="202"/>
        <v>3</v>
      </c>
      <c r="G1156" s="1">
        <f t="shared" ref="G1156:G1219" si="209">IF(C1156&gt;0,MAX(N1156:P1156)-LARGE(N1156:P1156,2),0)</f>
        <v>718</v>
      </c>
      <c r="H1156" s="2">
        <f t="shared" si="208"/>
        <v>0.18919631093544137</v>
      </c>
      <c r="I1156" s="8"/>
      <c r="J1156" s="2">
        <f t="shared" si="203"/>
        <v>0.59156785243741761</v>
      </c>
      <c r="K1156" s="2">
        <f t="shared" si="204"/>
        <v>0.40237154150197629</v>
      </c>
      <c r="L1156" s="2">
        <f t="shared" si="205"/>
        <v>5.0065876152832678E-3</v>
      </c>
      <c r="M1156" s="2">
        <f t="shared" si="206"/>
        <v>1.0540184453228319E-3</v>
      </c>
      <c r="N1156" s="1">
        <v>2245</v>
      </c>
      <c r="O1156" s="1">
        <v>1527</v>
      </c>
      <c r="P1156" s="1">
        <v>19</v>
      </c>
      <c r="Q1156">
        <v>0</v>
      </c>
      <c r="R1156">
        <v>0</v>
      </c>
      <c r="U1156" s="1"/>
      <c r="V1156" s="1"/>
      <c r="W1156" s="1">
        <v>4</v>
      </c>
      <c r="X1156" s="1"/>
      <c r="Y1156" s="1"/>
      <c r="Z1156" s="1"/>
      <c r="AA1156" s="1"/>
      <c r="AB1156" s="1"/>
      <c r="AG1156" t="str">
        <f t="shared" si="200"/>
        <v>Hopkinton</v>
      </c>
      <c r="AH1156" t="s">
        <v>3475</v>
      </c>
      <c r="AI1156">
        <v>2</v>
      </c>
      <c r="AJ1156" s="7">
        <v>156</v>
      </c>
      <c r="AL1156" s="7" t="s">
        <v>3943</v>
      </c>
      <c r="AM1156" t="s">
        <v>3235</v>
      </c>
      <c r="AN1156" t="s">
        <v>1514</v>
      </c>
      <c r="AO1156" t="s">
        <v>5160</v>
      </c>
      <c r="AP1156" t="str">
        <f t="shared" si="207"/>
        <v>33013</v>
      </c>
      <c r="AQ1156" t="s">
        <v>2389</v>
      </c>
      <c r="AR1156" t="str">
        <f t="shared" si="199"/>
        <v>3337540</v>
      </c>
      <c r="AV1156">
        <v>45.09</v>
      </c>
      <c r="AW1156">
        <v>1.8</v>
      </c>
      <c r="AX1156">
        <v>43.29</v>
      </c>
    </row>
    <row r="1157" spans="1:50" hidden="1" outlineLevel="1">
      <c r="A1157" t="s">
        <v>2305</v>
      </c>
      <c r="B1157" s="11" t="s">
        <v>1982</v>
      </c>
      <c r="C1157" s="1">
        <f t="shared" si="201"/>
        <v>11674</v>
      </c>
      <c r="D1157" s="7">
        <f>IF(N1157&gt;0, RANK(N1157,(N1157:P1157,Q1157:AE1157)),0)</f>
        <v>2</v>
      </c>
      <c r="E1157" s="7">
        <f>IF(O1157&gt;0,RANK(O1157,(N1157:P1157,Q1157:AE1157)),0)</f>
        <v>1</v>
      </c>
      <c r="F1157" s="7">
        <f t="shared" si="202"/>
        <v>3</v>
      </c>
      <c r="G1157" s="1">
        <f t="shared" si="209"/>
        <v>782</v>
      </c>
      <c r="H1157" s="2">
        <f t="shared" si="208"/>
        <v>6.6986465650162752E-2</v>
      </c>
      <c r="I1157" s="8"/>
      <c r="J1157" s="2">
        <f t="shared" si="203"/>
        <v>0.46170978242247729</v>
      </c>
      <c r="K1157" s="2">
        <f t="shared" si="204"/>
        <v>0.52869624807264004</v>
      </c>
      <c r="L1157" s="2">
        <f t="shared" si="205"/>
        <v>7.1098166866541031E-3</v>
      </c>
      <c r="M1157" s="2">
        <f t="shared" si="206"/>
        <v>2.4841528182285681E-3</v>
      </c>
      <c r="N1157" s="1">
        <v>5390</v>
      </c>
      <c r="O1157" s="1">
        <v>6172</v>
      </c>
      <c r="P1157" s="1">
        <v>83</v>
      </c>
      <c r="Q1157">
        <v>0</v>
      </c>
      <c r="R1157">
        <v>0</v>
      </c>
      <c r="U1157" s="1"/>
      <c r="V1157" s="1"/>
      <c r="W1157" s="1">
        <v>29</v>
      </c>
      <c r="X1157" s="1"/>
      <c r="Y1157" s="1"/>
      <c r="Z1157" s="1"/>
      <c r="AA1157" s="1"/>
      <c r="AB1157" s="1"/>
      <c r="AG1157" t="str">
        <f t="shared" si="200"/>
        <v>Hudson</v>
      </c>
      <c r="AH1157" t="s">
        <v>3491</v>
      </c>
      <c r="AI1157">
        <v>2</v>
      </c>
      <c r="AJ1157" s="7">
        <v>249</v>
      </c>
      <c r="AL1157" s="7" t="s">
        <v>3943</v>
      </c>
      <c r="AM1157" t="s">
        <v>3234</v>
      </c>
      <c r="AN1157" t="s">
        <v>4262</v>
      </c>
      <c r="AO1157" t="s">
        <v>4961</v>
      </c>
      <c r="AP1157" t="str">
        <f t="shared" si="207"/>
        <v>33011</v>
      </c>
      <c r="AQ1157" t="s">
        <v>2389</v>
      </c>
      <c r="AR1157" t="str">
        <f t="shared" si="199"/>
        <v>3337940</v>
      </c>
      <c r="AV1157">
        <v>29.09</v>
      </c>
      <c r="AW1157">
        <v>0.82</v>
      </c>
      <c r="AX1157">
        <v>28.27</v>
      </c>
    </row>
    <row r="1158" spans="1:50" hidden="1" outlineLevel="1">
      <c r="A1158" t="s">
        <v>1843</v>
      </c>
      <c r="B1158" s="11" t="s">
        <v>1982</v>
      </c>
      <c r="C1158" s="1">
        <f t="shared" si="201"/>
        <v>724</v>
      </c>
      <c r="D1158" s="7">
        <f>IF(N1158&gt;0, RANK(N1158,(N1158:P1158,Q1158:AE1158)),0)</f>
        <v>1</v>
      </c>
      <c r="E1158" s="7">
        <f>IF(O1158&gt;0,RANK(O1158,(N1158:P1158,Q1158:AE1158)),0)</f>
        <v>2</v>
      </c>
      <c r="F1158" s="7">
        <f t="shared" si="202"/>
        <v>3</v>
      </c>
      <c r="G1158" s="1">
        <f t="shared" si="209"/>
        <v>167</v>
      </c>
      <c r="H1158" s="2">
        <f t="shared" si="208"/>
        <v>0.23066298342541436</v>
      </c>
      <c r="I1158" s="8"/>
      <c r="J1158" s="2">
        <f t="shared" si="203"/>
        <v>0.60635359116022103</v>
      </c>
      <c r="K1158" s="2">
        <f t="shared" si="204"/>
        <v>0.37569060773480661</v>
      </c>
      <c r="L1158" s="2">
        <f t="shared" si="205"/>
        <v>1.6574585635359115E-2</v>
      </c>
      <c r="M1158" s="2">
        <f t="shared" si="206"/>
        <v>1.3812154696132423E-3</v>
      </c>
      <c r="N1158" s="1">
        <v>439</v>
      </c>
      <c r="O1158" s="1">
        <v>272</v>
      </c>
      <c r="P1158" s="1">
        <v>12</v>
      </c>
      <c r="Q1158">
        <v>0</v>
      </c>
      <c r="R1158">
        <v>0</v>
      </c>
      <c r="U1158" s="1"/>
      <c r="V1158" s="1"/>
      <c r="W1158" s="1">
        <v>1</v>
      </c>
      <c r="X1158" s="1"/>
      <c r="Y1158" s="1"/>
      <c r="Z1158" s="1"/>
      <c r="AA1158" s="1"/>
      <c r="AB1158" s="1"/>
      <c r="AG1158" t="str">
        <f t="shared" si="200"/>
        <v>Jackson</v>
      </c>
      <c r="AH1158" t="s">
        <v>4711</v>
      </c>
      <c r="AI1158">
        <v>1</v>
      </c>
      <c r="AJ1158" s="7">
        <v>51</v>
      </c>
      <c r="AL1158" s="7" t="s">
        <v>3943</v>
      </c>
      <c r="AM1158" t="s">
        <v>3989</v>
      </c>
      <c r="AN1158" t="s">
        <v>4019</v>
      </c>
      <c r="AO1158" t="s">
        <v>4706</v>
      </c>
      <c r="AP1158" t="str">
        <f t="shared" si="207"/>
        <v>33003</v>
      </c>
      <c r="AQ1158" t="s">
        <v>2389</v>
      </c>
      <c r="AR1158" t="str">
        <f t="shared" si="199"/>
        <v>3338260</v>
      </c>
      <c r="AV1158">
        <v>66.94</v>
      </c>
      <c r="AW1158">
        <v>0.01</v>
      </c>
      <c r="AX1158">
        <v>66.930000000000007</v>
      </c>
    </row>
    <row r="1159" spans="1:50" hidden="1" outlineLevel="1">
      <c r="A1159" t="s">
        <v>2037</v>
      </c>
      <c r="B1159" s="11" t="s">
        <v>1982</v>
      </c>
      <c r="C1159" s="1">
        <f t="shared" si="201"/>
        <v>2985</v>
      </c>
      <c r="D1159" s="7">
        <f>IF(N1159&gt;0, RANK(N1159,(N1159:P1159,Q1159:AE1159)),0)</f>
        <v>1</v>
      </c>
      <c r="E1159" s="7">
        <f>IF(O1159&gt;0,RANK(O1159,(N1159:P1159,Q1159:AE1159)),0)</f>
        <v>2</v>
      </c>
      <c r="F1159" s="7">
        <f t="shared" si="202"/>
        <v>3</v>
      </c>
      <c r="G1159" s="1">
        <f t="shared" si="209"/>
        <v>36</v>
      </c>
      <c r="H1159" s="2">
        <f t="shared" si="208"/>
        <v>1.2060301507537688E-2</v>
      </c>
      <c r="I1159" s="8"/>
      <c r="J1159" s="2">
        <f t="shared" si="203"/>
        <v>0.50083752093802347</v>
      </c>
      <c r="K1159" s="2">
        <f t="shared" si="204"/>
        <v>0.48877721943048574</v>
      </c>
      <c r="L1159" s="2">
        <f t="shared" si="205"/>
        <v>4.6901172529313232E-3</v>
      </c>
      <c r="M1159" s="2">
        <f t="shared" si="206"/>
        <v>5.6951423785594609E-3</v>
      </c>
      <c r="N1159" s="1">
        <v>1495</v>
      </c>
      <c r="O1159" s="1">
        <v>1459</v>
      </c>
      <c r="P1159" s="1">
        <v>14</v>
      </c>
      <c r="Q1159">
        <v>4</v>
      </c>
      <c r="R1159">
        <v>2</v>
      </c>
      <c r="U1159" s="1"/>
      <c r="V1159" s="1"/>
      <c r="W1159" s="1">
        <v>11</v>
      </c>
      <c r="X1159" s="1"/>
      <c r="Y1159" s="1"/>
      <c r="Z1159" s="1"/>
      <c r="AA1159" s="1"/>
      <c r="AB1159" s="1"/>
      <c r="AG1159" t="str">
        <f t="shared" si="200"/>
        <v>Jaffrey</v>
      </c>
      <c r="AH1159" t="s">
        <v>2295</v>
      </c>
      <c r="AI1159">
        <v>2</v>
      </c>
      <c r="AJ1159" s="7">
        <v>240</v>
      </c>
      <c r="AL1159" s="7" t="s">
        <v>3943</v>
      </c>
      <c r="AM1159" t="s">
        <v>3632</v>
      </c>
      <c r="AN1159" t="s">
        <v>737</v>
      </c>
      <c r="AO1159" t="s">
        <v>4325</v>
      </c>
      <c r="AP1159" t="str">
        <f t="shared" si="207"/>
        <v>33005</v>
      </c>
      <c r="AQ1159" t="s">
        <v>2389</v>
      </c>
      <c r="AR1159" t="str">
        <f t="shared" ref="AR1159:AR1222" si="210">AL1159&amp;AO1159</f>
        <v>3338500</v>
      </c>
      <c r="AV1159">
        <v>40.03</v>
      </c>
      <c r="AW1159">
        <v>1.73</v>
      </c>
      <c r="AX1159">
        <v>38.299999999999997</v>
      </c>
    </row>
    <row r="1160" spans="1:50" hidden="1" outlineLevel="1">
      <c r="A1160" s="11" t="s">
        <v>2143</v>
      </c>
      <c r="B1160" s="11" t="s">
        <v>1982</v>
      </c>
      <c r="C1160" s="1">
        <f t="shared" si="201"/>
        <v>607</v>
      </c>
      <c r="D1160" s="7">
        <f>IF(N1160&gt;0, RANK(N1160,(N1160:P1160,Q1160:AE1160)),0)</f>
        <v>2</v>
      </c>
      <c r="E1160" s="7">
        <f>IF(O1160&gt;0,RANK(O1160,(N1160:P1160,Q1160:AE1160)),0)</f>
        <v>1</v>
      </c>
      <c r="F1160" s="7">
        <f t="shared" si="202"/>
        <v>3</v>
      </c>
      <c r="G1160" s="1">
        <f t="shared" si="209"/>
        <v>176</v>
      </c>
      <c r="H1160" s="2">
        <f t="shared" si="208"/>
        <v>0.28995057660626028</v>
      </c>
      <c r="I1160" s="8"/>
      <c r="J1160" s="2">
        <f t="shared" si="203"/>
        <v>0.34761120263591433</v>
      </c>
      <c r="K1160" s="2">
        <f t="shared" si="204"/>
        <v>0.63756177924217461</v>
      </c>
      <c r="L1160" s="2">
        <f t="shared" si="205"/>
        <v>9.8846787479406912E-3</v>
      </c>
      <c r="M1160" s="2">
        <f t="shared" si="206"/>
        <v>4.9423393739703152E-3</v>
      </c>
      <c r="N1160" s="1">
        <v>211</v>
      </c>
      <c r="O1160" s="1">
        <v>387</v>
      </c>
      <c r="P1160" s="1">
        <v>6</v>
      </c>
      <c r="Q1160">
        <v>0</v>
      </c>
      <c r="R1160">
        <v>0</v>
      </c>
      <c r="U1160" s="1"/>
      <c r="V1160" s="1"/>
      <c r="W1160" s="1">
        <v>3</v>
      </c>
      <c r="X1160" s="1"/>
      <c r="Y1160" s="1"/>
      <c r="Z1160" s="1"/>
      <c r="AA1160" s="1"/>
      <c r="AB1160" s="1"/>
      <c r="AG1160" t="str">
        <f t="shared" si="200"/>
        <v>Jefferson</v>
      </c>
      <c r="AH1160" t="s">
        <v>3612</v>
      </c>
      <c r="AI1160">
        <v>2</v>
      </c>
      <c r="AJ1160" s="7">
        <v>25</v>
      </c>
      <c r="AL1160" s="7" t="s">
        <v>3943</v>
      </c>
      <c r="AM1160" t="s">
        <v>2597</v>
      </c>
      <c r="AN1160" t="s">
        <v>4802</v>
      </c>
      <c r="AO1160" t="s">
        <v>5075</v>
      </c>
      <c r="AP1160" t="str">
        <f t="shared" si="207"/>
        <v>33007</v>
      </c>
      <c r="AQ1160" t="s">
        <v>2389</v>
      </c>
      <c r="AR1160" t="str">
        <f t="shared" si="210"/>
        <v>3338820</v>
      </c>
      <c r="AV1160">
        <v>50.38</v>
      </c>
      <c r="AW1160">
        <v>0.23</v>
      </c>
      <c r="AX1160">
        <v>50.16</v>
      </c>
    </row>
    <row r="1161" spans="1:50" hidden="1" outlineLevel="1">
      <c r="A1161" t="s">
        <v>2329</v>
      </c>
      <c r="B1161" s="11" t="s">
        <v>1982</v>
      </c>
      <c r="C1161" s="1">
        <f t="shared" si="201"/>
        <v>12483</v>
      </c>
      <c r="D1161" s="7">
        <f>IF(N1161&gt;0, RANK(N1161,(N1161:P1161,Q1161:AE1161)),0)</f>
        <v>1</v>
      </c>
      <c r="E1161" s="7">
        <f>IF(O1161&gt;0,RANK(O1161,(N1161:P1161,Q1161:AE1161)),0)</f>
        <v>2</v>
      </c>
      <c r="F1161" s="7">
        <f t="shared" si="202"/>
        <v>3</v>
      </c>
      <c r="G1161" s="1">
        <f t="shared" si="209"/>
        <v>4374</v>
      </c>
      <c r="H1161" s="2">
        <f t="shared" si="208"/>
        <v>0.35039653929343906</v>
      </c>
      <c r="I1161" s="8"/>
      <c r="J1161" s="2">
        <f t="shared" si="203"/>
        <v>0.67115276776415922</v>
      </c>
      <c r="K1161" s="2">
        <f t="shared" si="204"/>
        <v>0.32075622847072016</v>
      </c>
      <c r="L1161" s="2">
        <f t="shared" si="205"/>
        <v>6.8893695425779056E-3</v>
      </c>
      <c r="M1161" s="2">
        <f t="shared" si="206"/>
        <v>1.2016342225427135E-3</v>
      </c>
      <c r="N1161" s="1">
        <v>8378</v>
      </c>
      <c r="O1161" s="1">
        <v>4004</v>
      </c>
      <c r="P1161" s="1">
        <v>86</v>
      </c>
      <c r="Q1161">
        <v>4</v>
      </c>
      <c r="R1161">
        <v>0</v>
      </c>
      <c r="U1161" s="1"/>
      <c r="V1161" s="1"/>
      <c r="W1161" s="1">
        <v>11</v>
      </c>
      <c r="X1161" s="1"/>
      <c r="Y1161" s="1"/>
      <c r="Z1161" s="1"/>
      <c r="AA1161" s="1"/>
      <c r="AB1161" s="1"/>
      <c r="AG1161" t="str">
        <f t="shared" si="200"/>
        <v>Keene</v>
      </c>
      <c r="AH1161" t="s">
        <v>2295</v>
      </c>
      <c r="AI1161">
        <v>2</v>
      </c>
      <c r="AJ1161" s="7">
        <v>209</v>
      </c>
      <c r="AL1161" s="7" t="s">
        <v>3943</v>
      </c>
      <c r="AM1161" t="s">
        <v>3632</v>
      </c>
      <c r="AN1161" t="s">
        <v>3961</v>
      </c>
      <c r="AO1161" t="s">
        <v>5076</v>
      </c>
      <c r="AP1161" t="str">
        <f t="shared" si="207"/>
        <v>33005</v>
      </c>
      <c r="AQ1161" t="s">
        <v>4593</v>
      </c>
      <c r="AR1161" t="str">
        <f t="shared" si="210"/>
        <v>3339300</v>
      </c>
      <c r="AV1161">
        <v>37.56</v>
      </c>
      <c r="AW1161">
        <v>0.25</v>
      </c>
      <c r="AX1161">
        <v>37.31</v>
      </c>
    </row>
    <row r="1162" spans="1:50" hidden="1" outlineLevel="1">
      <c r="A1162" t="s">
        <v>3426</v>
      </c>
      <c r="B1162" s="11" t="s">
        <v>1982</v>
      </c>
      <c r="C1162" s="1">
        <f t="shared" si="201"/>
        <v>1251</v>
      </c>
      <c r="D1162" s="7">
        <f>IF(N1162&gt;0, RANK(N1162,(N1162:P1162,Q1162:AE1162)),0)</f>
        <v>2</v>
      </c>
      <c r="E1162" s="7">
        <f>IF(O1162&gt;0,RANK(O1162,(N1162:P1162,Q1162:AE1162)),0)</f>
        <v>1</v>
      </c>
      <c r="F1162" s="7">
        <f t="shared" si="202"/>
        <v>3</v>
      </c>
      <c r="G1162" s="1">
        <f t="shared" si="209"/>
        <v>89</v>
      </c>
      <c r="H1162" s="2">
        <f t="shared" si="208"/>
        <v>7.1143085531574737E-2</v>
      </c>
      <c r="I1162" s="8"/>
      <c r="J1162" s="2">
        <f t="shared" si="203"/>
        <v>0.45803357314148679</v>
      </c>
      <c r="K1162" s="2">
        <f t="shared" si="204"/>
        <v>0.52917665867306152</v>
      </c>
      <c r="L1162" s="2">
        <f t="shared" si="205"/>
        <v>6.3948840927258192E-3</v>
      </c>
      <c r="M1162" s="2">
        <f t="shared" si="206"/>
        <v>6.394884092725814E-3</v>
      </c>
      <c r="N1162" s="1">
        <v>573</v>
      </c>
      <c r="O1162" s="1">
        <v>662</v>
      </c>
      <c r="P1162" s="1">
        <v>8</v>
      </c>
      <c r="Q1162">
        <v>4</v>
      </c>
      <c r="R1162">
        <v>0</v>
      </c>
      <c r="U1162" s="1"/>
      <c r="V1162" s="1"/>
      <c r="W1162" s="1">
        <v>4</v>
      </c>
      <c r="X1162" s="1"/>
      <c r="Y1162" s="1"/>
      <c r="Z1162" s="1"/>
      <c r="AA1162" s="1"/>
      <c r="AB1162" s="1"/>
      <c r="AG1162" t="str">
        <f t="shared" si="200"/>
        <v>Kensington</v>
      </c>
      <c r="AH1162" t="s">
        <v>1842</v>
      </c>
      <c r="AI1162">
        <v>1</v>
      </c>
      <c r="AJ1162" s="7">
        <v>217</v>
      </c>
      <c r="AL1162" s="7" t="s">
        <v>3943</v>
      </c>
      <c r="AM1162" t="s">
        <v>4670</v>
      </c>
      <c r="AN1162" t="s">
        <v>5224</v>
      </c>
      <c r="AO1162" t="s">
        <v>3993</v>
      </c>
      <c r="AP1162" t="str">
        <f t="shared" si="207"/>
        <v>33015</v>
      </c>
      <c r="AQ1162" t="s">
        <v>2389</v>
      </c>
      <c r="AR1162" t="str">
        <f t="shared" si="210"/>
        <v>3339780</v>
      </c>
      <c r="AV1162">
        <v>11.96</v>
      </c>
      <c r="AW1162">
        <v>0.01</v>
      </c>
      <c r="AX1162">
        <v>11.95</v>
      </c>
    </row>
    <row r="1163" spans="1:50" hidden="1" outlineLevel="1">
      <c r="A1163" t="s">
        <v>3374</v>
      </c>
      <c r="B1163" s="11" t="s">
        <v>1982</v>
      </c>
      <c r="C1163" s="1">
        <f t="shared" si="201"/>
        <v>3272</v>
      </c>
      <c r="D1163" s="7">
        <f>IF(N1163&gt;0, RANK(N1163,(N1163:P1163,Q1163:AE1163)),0)</f>
        <v>2</v>
      </c>
      <c r="E1163" s="7">
        <f>IF(O1163&gt;0,RANK(O1163,(N1163:P1163,Q1163:AE1163)),0)</f>
        <v>1</v>
      </c>
      <c r="F1163" s="7">
        <f t="shared" si="202"/>
        <v>3</v>
      </c>
      <c r="G1163" s="1">
        <f t="shared" si="209"/>
        <v>376</v>
      </c>
      <c r="H1163" s="2">
        <f t="shared" si="208"/>
        <v>0.11491442542787286</v>
      </c>
      <c r="I1163" s="8"/>
      <c r="J1163" s="2">
        <f t="shared" si="203"/>
        <v>0.43704156479217604</v>
      </c>
      <c r="K1163" s="2">
        <f t="shared" si="204"/>
        <v>0.55195599022004893</v>
      </c>
      <c r="L1163" s="2">
        <f t="shared" si="205"/>
        <v>7.0293398533007338E-3</v>
      </c>
      <c r="M1163" s="2">
        <f t="shared" si="206"/>
        <v>3.9731051344742948E-3</v>
      </c>
      <c r="N1163" s="1">
        <v>1430</v>
      </c>
      <c r="O1163" s="1">
        <v>1806</v>
      </c>
      <c r="P1163" s="1">
        <v>23</v>
      </c>
      <c r="Q1163">
        <v>2</v>
      </c>
      <c r="R1163">
        <v>2</v>
      </c>
      <c r="U1163" s="1"/>
      <c r="V1163" s="1"/>
      <c r="W1163" s="1">
        <v>9</v>
      </c>
      <c r="X1163" s="1"/>
      <c r="Y1163" s="1"/>
      <c r="Z1163" s="1"/>
      <c r="AA1163" s="1"/>
      <c r="AB1163" s="1"/>
      <c r="AG1163" t="str">
        <f t="shared" ref="AG1163:AG1226" si="211">A1163</f>
        <v>Kingston</v>
      </c>
      <c r="AH1163" t="s">
        <v>1842</v>
      </c>
      <c r="AI1163">
        <v>1</v>
      </c>
      <c r="AJ1163" s="7">
        <v>219</v>
      </c>
      <c r="AL1163" s="7" t="s">
        <v>3943</v>
      </c>
      <c r="AM1163" t="s">
        <v>4670</v>
      </c>
      <c r="AN1163" t="s">
        <v>4264</v>
      </c>
      <c r="AO1163" t="s">
        <v>5036</v>
      </c>
      <c r="AP1163" t="str">
        <f t="shared" si="207"/>
        <v>33015</v>
      </c>
      <c r="AQ1163" t="s">
        <v>2389</v>
      </c>
      <c r="AR1163" t="str">
        <f t="shared" si="210"/>
        <v>3340100</v>
      </c>
      <c r="AV1163">
        <v>20.88</v>
      </c>
      <c r="AW1163">
        <v>1.26</v>
      </c>
      <c r="AX1163">
        <v>19.62</v>
      </c>
    </row>
    <row r="1164" spans="1:50" hidden="1" outlineLevel="1">
      <c r="A1164" t="s">
        <v>2721</v>
      </c>
      <c r="B1164" s="11" t="s">
        <v>1982</v>
      </c>
      <c r="C1164" s="1">
        <f t="shared" si="201"/>
        <v>7866</v>
      </c>
      <c r="D1164" s="7">
        <f>IF(N1164&gt;0, RANK(N1164,(N1164:P1164,Q1164:AE1164)),0)</f>
        <v>2</v>
      </c>
      <c r="E1164" s="7">
        <f>IF(O1164&gt;0,RANK(O1164,(N1164:P1164,Q1164:AE1164)),0)</f>
        <v>1</v>
      </c>
      <c r="F1164" s="7">
        <f t="shared" si="202"/>
        <v>3</v>
      </c>
      <c r="G1164" s="1">
        <f t="shared" si="209"/>
        <v>775</v>
      </c>
      <c r="H1164" s="2">
        <f t="shared" si="208"/>
        <v>9.8525298754131713E-2</v>
      </c>
      <c r="I1164" s="8"/>
      <c r="J1164" s="2">
        <f t="shared" si="203"/>
        <v>0.44635138571065347</v>
      </c>
      <c r="K1164" s="2">
        <f t="shared" si="204"/>
        <v>0.5448766844647851</v>
      </c>
      <c r="L1164" s="2">
        <f t="shared" si="205"/>
        <v>5.9750826341215361E-3</v>
      </c>
      <c r="M1164" s="2">
        <f t="shared" si="206"/>
        <v>2.7968471904398946E-3</v>
      </c>
      <c r="N1164" s="1">
        <v>3511</v>
      </c>
      <c r="O1164" s="1">
        <v>4286</v>
      </c>
      <c r="P1164" s="1">
        <v>47</v>
      </c>
      <c r="Q1164">
        <v>0</v>
      </c>
      <c r="R1164">
        <v>0</v>
      </c>
      <c r="U1164" s="1"/>
      <c r="V1164" s="1"/>
      <c r="W1164" s="1">
        <v>22</v>
      </c>
      <c r="X1164" s="1"/>
      <c r="Y1164" s="1"/>
      <c r="Z1164" s="1"/>
      <c r="AA1164" s="1"/>
      <c r="AB1164" s="1"/>
      <c r="AG1164" t="str">
        <f t="shared" si="211"/>
        <v>Laconia</v>
      </c>
      <c r="AH1164" t="s">
        <v>1425</v>
      </c>
      <c r="AI1164">
        <v>1</v>
      </c>
      <c r="AJ1164" s="7">
        <v>106</v>
      </c>
      <c r="AL1164" s="7" t="s">
        <v>3943</v>
      </c>
      <c r="AM1164" t="s">
        <v>3988</v>
      </c>
      <c r="AN1164" t="s">
        <v>3970</v>
      </c>
      <c r="AO1164" t="s">
        <v>5037</v>
      </c>
      <c r="AP1164" t="str">
        <f t="shared" si="207"/>
        <v>33001</v>
      </c>
      <c r="AQ1164" t="s">
        <v>4593</v>
      </c>
      <c r="AR1164" t="str">
        <f t="shared" si="210"/>
        <v>3340180</v>
      </c>
      <c r="AV1164">
        <v>26.58</v>
      </c>
      <c r="AW1164">
        <v>6.3</v>
      </c>
      <c r="AX1164">
        <v>20.28</v>
      </c>
    </row>
    <row r="1165" spans="1:50" hidden="1" outlineLevel="1">
      <c r="A1165" t="s">
        <v>3880</v>
      </c>
      <c r="B1165" s="11" t="s">
        <v>1982</v>
      </c>
      <c r="C1165" s="1">
        <f t="shared" si="201"/>
        <v>1714</v>
      </c>
      <c r="D1165" s="7">
        <f>IF(N1165&gt;0, RANK(N1165,(N1165:P1165,Q1165:AE1165)),0)</f>
        <v>2</v>
      </c>
      <c r="E1165" s="7">
        <f>IF(O1165&gt;0,RANK(O1165,(N1165:P1165,Q1165:AE1165)),0)</f>
        <v>1</v>
      </c>
      <c r="F1165" s="7">
        <f t="shared" si="202"/>
        <v>3</v>
      </c>
      <c r="G1165" s="1">
        <f t="shared" si="209"/>
        <v>191</v>
      </c>
      <c r="H1165" s="2">
        <f t="shared" si="208"/>
        <v>0.11143523920653442</v>
      </c>
      <c r="I1165" s="8"/>
      <c r="J1165" s="2">
        <f t="shared" si="203"/>
        <v>0.43815635939323222</v>
      </c>
      <c r="K1165" s="2">
        <f t="shared" si="204"/>
        <v>0.54959159859976658</v>
      </c>
      <c r="L1165" s="2">
        <f t="shared" si="205"/>
        <v>8.1680280046674443E-3</v>
      </c>
      <c r="M1165" s="2">
        <f t="shared" si="206"/>
        <v>4.0840140023336961E-3</v>
      </c>
      <c r="N1165" s="1">
        <v>751</v>
      </c>
      <c r="O1165" s="1">
        <v>942</v>
      </c>
      <c r="P1165" s="1">
        <v>14</v>
      </c>
      <c r="Q1165">
        <v>3</v>
      </c>
      <c r="R1165">
        <v>1</v>
      </c>
      <c r="U1165" s="1"/>
      <c r="V1165" s="1"/>
      <c r="W1165" s="1">
        <v>3</v>
      </c>
      <c r="X1165" s="1"/>
      <c r="Y1165" s="1"/>
      <c r="Z1165" s="1"/>
      <c r="AA1165" s="1"/>
      <c r="AB1165" s="1"/>
      <c r="AG1165" t="str">
        <f t="shared" si="211"/>
        <v>Lancaster</v>
      </c>
      <c r="AH1165" t="s">
        <v>3612</v>
      </c>
      <c r="AI1165">
        <v>2</v>
      </c>
      <c r="AJ1165" s="7">
        <v>23</v>
      </c>
      <c r="AL1165" s="7" t="s">
        <v>3943</v>
      </c>
      <c r="AM1165" t="s">
        <v>2597</v>
      </c>
      <c r="AN1165" t="s">
        <v>833</v>
      </c>
      <c r="AO1165" t="s">
        <v>4643</v>
      </c>
      <c r="AP1165" t="str">
        <f t="shared" si="207"/>
        <v>33007</v>
      </c>
      <c r="AQ1165" t="s">
        <v>2389</v>
      </c>
      <c r="AR1165" t="str">
        <f t="shared" si="210"/>
        <v>3340420</v>
      </c>
      <c r="AV1165">
        <v>51.27</v>
      </c>
      <c r="AW1165">
        <v>1.17</v>
      </c>
      <c r="AX1165">
        <v>50.1</v>
      </c>
    </row>
    <row r="1166" spans="1:50" hidden="1" outlineLevel="1">
      <c r="A1166" t="s">
        <v>3362</v>
      </c>
      <c r="B1166" s="11" t="s">
        <v>1982</v>
      </c>
      <c r="C1166" s="1">
        <f t="shared" si="201"/>
        <v>239</v>
      </c>
      <c r="D1166" s="7">
        <f>IF(N1166&gt;0, RANK(N1166,(N1166:P1166,Q1166:AE1166)),0)</f>
        <v>2</v>
      </c>
      <c r="E1166" s="7">
        <f>IF(O1166&gt;0,RANK(O1166,(N1166:P1166,Q1166:AE1166)),0)</f>
        <v>1</v>
      </c>
      <c r="F1166" s="7">
        <f t="shared" si="202"/>
        <v>3</v>
      </c>
      <c r="G1166" s="1">
        <f t="shared" si="209"/>
        <v>41</v>
      </c>
      <c r="H1166" s="2">
        <f t="shared" si="208"/>
        <v>0.17154811715481172</v>
      </c>
      <c r="I1166" s="8"/>
      <c r="J1166" s="2">
        <f t="shared" si="203"/>
        <v>0.41004184100418412</v>
      </c>
      <c r="K1166" s="2">
        <f t="shared" si="204"/>
        <v>0.58158995815899583</v>
      </c>
      <c r="L1166" s="2">
        <f t="shared" si="205"/>
        <v>8.368200836820083E-3</v>
      </c>
      <c r="M1166" s="2">
        <f t="shared" si="206"/>
        <v>-8.8470897274817162E-17</v>
      </c>
      <c r="N1166" s="1">
        <v>98</v>
      </c>
      <c r="O1166" s="1">
        <v>139</v>
      </c>
      <c r="P1166" s="1">
        <v>2</v>
      </c>
      <c r="Q1166">
        <v>0</v>
      </c>
      <c r="R1166">
        <v>0</v>
      </c>
      <c r="U1166" s="1"/>
      <c r="V1166" s="1"/>
      <c r="W1166" s="1">
        <v>0</v>
      </c>
      <c r="X1166" s="1"/>
      <c r="Y1166" s="1"/>
      <c r="Z1166" s="1"/>
      <c r="AA1166" s="1"/>
      <c r="AB1166" s="1"/>
      <c r="AG1166" t="str">
        <f t="shared" si="211"/>
        <v>Landaff</v>
      </c>
      <c r="AH1166" t="s">
        <v>4422</v>
      </c>
      <c r="AI1166">
        <v>2</v>
      </c>
      <c r="AJ1166" s="7">
        <v>54</v>
      </c>
      <c r="AL1166" s="7" t="s">
        <v>3943</v>
      </c>
      <c r="AM1166" t="s">
        <v>3218</v>
      </c>
      <c r="AN1166" t="s">
        <v>4533</v>
      </c>
      <c r="AO1166" t="s">
        <v>4644</v>
      </c>
      <c r="AP1166" t="str">
        <f t="shared" si="207"/>
        <v>33009</v>
      </c>
      <c r="AQ1166" t="s">
        <v>2389</v>
      </c>
      <c r="AR1166" t="str">
        <f t="shared" si="210"/>
        <v>3340660</v>
      </c>
      <c r="AV1166">
        <v>28.45</v>
      </c>
      <c r="AW1166">
        <v>7.0000000000000007E-2</v>
      </c>
      <c r="AX1166">
        <v>28.39</v>
      </c>
    </row>
    <row r="1167" spans="1:50" hidden="1" outlineLevel="1">
      <c r="A1167" t="s">
        <v>2354</v>
      </c>
      <c r="B1167" s="11" t="s">
        <v>1982</v>
      </c>
      <c r="C1167" s="1">
        <f t="shared" si="201"/>
        <v>350</v>
      </c>
      <c r="D1167" s="7">
        <f>IF(N1167&gt;0, RANK(N1167,(N1167:P1167,Q1167:AE1167)),0)</f>
        <v>1</v>
      </c>
      <c r="E1167" s="7">
        <f>IF(O1167&gt;0,RANK(O1167,(N1167:P1167,Q1167:AE1167)),0)</f>
        <v>2</v>
      </c>
      <c r="F1167" s="7">
        <f t="shared" si="202"/>
        <v>3</v>
      </c>
      <c r="G1167" s="1">
        <f t="shared" si="209"/>
        <v>42</v>
      </c>
      <c r="H1167" s="2">
        <f t="shared" si="208"/>
        <v>0.12</v>
      </c>
      <c r="I1167" s="8"/>
      <c r="J1167" s="2">
        <f t="shared" si="203"/>
        <v>0.55714285714285716</v>
      </c>
      <c r="K1167" s="2">
        <f t="shared" si="204"/>
        <v>0.43714285714285717</v>
      </c>
      <c r="L1167" s="2">
        <f t="shared" si="205"/>
        <v>5.7142857142857143E-3</v>
      </c>
      <c r="M1167" s="2">
        <f t="shared" si="206"/>
        <v>-4.2500725161431774E-17</v>
      </c>
      <c r="N1167" s="1">
        <v>195</v>
      </c>
      <c r="O1167" s="1">
        <v>153</v>
      </c>
      <c r="P1167" s="1">
        <v>2</v>
      </c>
      <c r="Q1167">
        <v>0</v>
      </c>
      <c r="R1167">
        <v>0</v>
      </c>
      <c r="U1167" s="1"/>
      <c r="V1167" s="1"/>
      <c r="W1167" s="1">
        <v>0</v>
      </c>
      <c r="X1167" s="1"/>
      <c r="Y1167" s="1"/>
      <c r="Z1167" s="1"/>
      <c r="AA1167" s="1"/>
      <c r="AB1167" s="1"/>
      <c r="AG1167" t="str">
        <f t="shared" si="211"/>
        <v>Langdon</v>
      </c>
      <c r="AH1167" t="s">
        <v>4217</v>
      </c>
      <c r="AI1167">
        <v>2</v>
      </c>
      <c r="AJ1167" s="7">
        <v>165</v>
      </c>
      <c r="AL1167" s="7" t="s">
        <v>3943</v>
      </c>
      <c r="AM1167" t="s">
        <v>4672</v>
      </c>
      <c r="AN1167" t="s">
        <v>737</v>
      </c>
      <c r="AO1167" t="s">
        <v>5355</v>
      </c>
      <c r="AP1167" t="str">
        <f t="shared" si="207"/>
        <v>33019</v>
      </c>
      <c r="AQ1167" t="s">
        <v>2389</v>
      </c>
      <c r="AR1167" t="str">
        <f t="shared" si="210"/>
        <v>3340900</v>
      </c>
      <c r="AV1167">
        <v>16.329999999999998</v>
      </c>
      <c r="AW1167">
        <v>0.06</v>
      </c>
      <c r="AX1167">
        <v>16.27</v>
      </c>
    </row>
    <row r="1168" spans="1:50" hidden="1" outlineLevel="1">
      <c r="A1168" t="s">
        <v>4169</v>
      </c>
      <c r="B1168" s="11" t="s">
        <v>1982</v>
      </c>
      <c r="C1168" s="1">
        <f t="shared" si="201"/>
        <v>6402</v>
      </c>
      <c r="D1168" s="7">
        <f>IF(N1168&gt;0, RANK(N1168,(N1168:P1168,Q1168:AE1168)),0)</f>
        <v>1</v>
      </c>
      <c r="E1168" s="7">
        <f>IF(O1168&gt;0,RANK(O1168,(N1168:P1168,Q1168:AE1168)),0)</f>
        <v>2</v>
      </c>
      <c r="F1168" s="7">
        <f t="shared" si="202"/>
        <v>3</v>
      </c>
      <c r="G1168" s="1">
        <f t="shared" si="209"/>
        <v>1746</v>
      </c>
      <c r="H1168" s="2">
        <f t="shared" si="208"/>
        <v>0.27272727272727271</v>
      </c>
      <c r="I1168" s="8"/>
      <c r="J1168" s="2">
        <f t="shared" si="203"/>
        <v>0.63230240549828176</v>
      </c>
      <c r="K1168" s="2">
        <f t="shared" si="204"/>
        <v>0.35957513277100905</v>
      </c>
      <c r="L1168" s="2">
        <f t="shared" si="205"/>
        <v>4.9984379881287096E-3</v>
      </c>
      <c r="M1168" s="2">
        <f t="shared" si="206"/>
        <v>3.1240237425804755E-3</v>
      </c>
      <c r="N1168" s="1">
        <v>4048</v>
      </c>
      <c r="O1168" s="1">
        <v>2302</v>
      </c>
      <c r="P1168" s="1">
        <v>32</v>
      </c>
      <c r="Q1168">
        <v>5</v>
      </c>
      <c r="R1168">
        <v>2</v>
      </c>
      <c r="U1168" s="1"/>
      <c r="V1168" s="1"/>
      <c r="W1168" s="1">
        <v>13</v>
      </c>
      <c r="X1168" s="1"/>
      <c r="Y1168" s="1"/>
      <c r="Z1168" s="1"/>
      <c r="AA1168" s="1"/>
      <c r="AB1168" s="1"/>
      <c r="AG1168" t="str">
        <f t="shared" si="211"/>
        <v>Lebanon</v>
      </c>
      <c r="AH1168" t="s">
        <v>4422</v>
      </c>
      <c r="AI1168">
        <v>2</v>
      </c>
      <c r="AJ1168" s="7">
        <v>99</v>
      </c>
      <c r="AL1168" s="7" t="s">
        <v>3943</v>
      </c>
      <c r="AM1168" t="s">
        <v>3218</v>
      </c>
      <c r="AN1168" t="s">
        <v>4802</v>
      </c>
      <c r="AO1168" t="s">
        <v>5356</v>
      </c>
      <c r="AP1168" t="str">
        <f t="shared" si="207"/>
        <v>33009</v>
      </c>
      <c r="AQ1168" t="s">
        <v>4593</v>
      </c>
      <c r="AR1168" t="str">
        <f t="shared" si="210"/>
        <v>3341300</v>
      </c>
      <c r="AV1168">
        <v>41.36</v>
      </c>
      <c r="AW1168">
        <v>0.99</v>
      </c>
      <c r="AX1168">
        <v>40.36</v>
      </c>
    </row>
    <row r="1169" spans="1:50" hidden="1" outlineLevel="1">
      <c r="A1169" t="s">
        <v>2839</v>
      </c>
      <c r="B1169" s="11" t="s">
        <v>1982</v>
      </c>
      <c r="C1169" s="1">
        <f t="shared" si="201"/>
        <v>2432</v>
      </c>
      <c r="D1169" s="7">
        <f>IF(N1169&gt;0, RANK(N1169,(N1169:P1169,Q1169:AE1169)),0)</f>
        <v>1</v>
      </c>
      <c r="E1169" s="7">
        <f>IF(O1169&gt;0,RANK(O1169,(N1169:P1169,Q1169:AE1169)),0)</f>
        <v>2</v>
      </c>
      <c r="F1169" s="7">
        <f t="shared" si="202"/>
        <v>3</v>
      </c>
      <c r="G1169" s="1">
        <f t="shared" si="209"/>
        <v>551</v>
      </c>
      <c r="H1169" s="2">
        <f t="shared" si="208"/>
        <v>0.2265625</v>
      </c>
      <c r="I1169" s="8"/>
      <c r="J1169" s="2">
        <f t="shared" si="203"/>
        <v>0.60896381578947367</v>
      </c>
      <c r="K1169" s="2">
        <f t="shared" si="204"/>
        <v>0.38240131578947367</v>
      </c>
      <c r="L1169" s="2">
        <f t="shared" si="205"/>
        <v>7.8125E-3</v>
      </c>
      <c r="M1169" s="2">
        <f t="shared" si="206"/>
        <v>8.2236842105265495E-4</v>
      </c>
      <c r="N1169" s="1">
        <v>1481</v>
      </c>
      <c r="O1169" s="1">
        <v>930</v>
      </c>
      <c r="P1169" s="1">
        <v>19</v>
      </c>
      <c r="Q1169">
        <v>2</v>
      </c>
      <c r="R1169">
        <v>0</v>
      </c>
      <c r="U1169" s="1"/>
      <c r="V1169" s="1"/>
      <c r="W1169" s="1">
        <v>0</v>
      </c>
      <c r="X1169" s="1"/>
      <c r="Y1169" s="1"/>
      <c r="Z1169" s="1"/>
      <c r="AA1169" s="1"/>
      <c r="AB1169" s="1"/>
      <c r="AG1169" t="str">
        <f t="shared" si="211"/>
        <v>Lee</v>
      </c>
      <c r="AH1169" t="s">
        <v>3722</v>
      </c>
      <c r="AI1169">
        <v>1</v>
      </c>
      <c r="AJ1169" s="7">
        <v>170</v>
      </c>
      <c r="AL1169" s="7" t="s">
        <v>3943</v>
      </c>
      <c r="AM1169" t="s">
        <v>4671</v>
      </c>
      <c r="AN1169" t="s">
        <v>3949</v>
      </c>
      <c r="AO1169" t="s">
        <v>5357</v>
      </c>
      <c r="AP1169" t="str">
        <f t="shared" si="207"/>
        <v>33017</v>
      </c>
      <c r="AQ1169" t="s">
        <v>2389</v>
      </c>
      <c r="AR1169" t="str">
        <f t="shared" si="210"/>
        <v>3341460</v>
      </c>
      <c r="AV1169">
        <v>20.16</v>
      </c>
      <c r="AW1169">
        <v>0.21</v>
      </c>
      <c r="AX1169">
        <v>19.95</v>
      </c>
    </row>
    <row r="1170" spans="1:50" hidden="1" outlineLevel="1">
      <c r="A1170" t="s">
        <v>2355</v>
      </c>
      <c r="B1170" s="11" t="s">
        <v>1982</v>
      </c>
      <c r="C1170" s="1">
        <f t="shared" si="201"/>
        <v>516</v>
      </c>
      <c r="D1170" s="7">
        <f>IF(N1170&gt;0, RANK(N1170,(N1170:P1170,Q1170:AE1170)),0)</f>
        <v>2</v>
      </c>
      <c r="E1170" s="7">
        <f>IF(O1170&gt;0,RANK(O1170,(N1170:P1170,Q1170:AE1170)),0)</f>
        <v>1</v>
      </c>
      <c r="F1170" s="7">
        <f t="shared" si="202"/>
        <v>3</v>
      </c>
      <c r="G1170" s="1">
        <f t="shared" si="209"/>
        <v>58</v>
      </c>
      <c r="H1170" s="2">
        <f t="shared" si="208"/>
        <v>0.1124031007751938</v>
      </c>
      <c r="I1170" s="8"/>
      <c r="J1170" s="2">
        <f t="shared" si="203"/>
        <v>0.43798449612403101</v>
      </c>
      <c r="K1170" s="2">
        <f t="shared" si="204"/>
        <v>0.55038759689922478</v>
      </c>
      <c r="L1170" s="2">
        <f t="shared" si="205"/>
        <v>9.6899224806201549E-3</v>
      </c>
      <c r="M1170" s="2">
        <f t="shared" si="206"/>
        <v>1.9379844961240518E-3</v>
      </c>
      <c r="N1170" s="1">
        <v>226</v>
      </c>
      <c r="O1170" s="1">
        <v>284</v>
      </c>
      <c r="P1170" s="1">
        <v>5</v>
      </c>
      <c r="Q1170">
        <v>0</v>
      </c>
      <c r="R1170">
        <v>0</v>
      </c>
      <c r="U1170" s="1"/>
      <c r="V1170" s="1"/>
      <c r="W1170" s="1">
        <v>1</v>
      </c>
      <c r="X1170" s="1"/>
      <c r="Y1170" s="1"/>
      <c r="Z1170" s="1"/>
      <c r="AA1170" s="1"/>
      <c r="AB1170" s="1"/>
      <c r="AG1170" t="str">
        <f t="shared" si="211"/>
        <v>Lempster</v>
      </c>
      <c r="AH1170" t="s">
        <v>4217</v>
      </c>
      <c r="AI1170">
        <v>2</v>
      </c>
      <c r="AJ1170" s="7">
        <v>152</v>
      </c>
      <c r="AL1170" s="7" t="s">
        <v>3943</v>
      </c>
      <c r="AM1170" t="s">
        <v>4672</v>
      </c>
      <c r="AN1170" t="s">
        <v>3961</v>
      </c>
      <c r="AO1170" t="s">
        <v>5358</v>
      </c>
      <c r="AP1170" t="str">
        <f t="shared" si="207"/>
        <v>33019</v>
      </c>
      <c r="AQ1170" t="s">
        <v>2389</v>
      </c>
      <c r="AR1170" t="str">
        <f t="shared" si="210"/>
        <v>3341700</v>
      </c>
      <c r="AV1170">
        <v>32.770000000000003</v>
      </c>
      <c r="AW1170">
        <v>0.43</v>
      </c>
      <c r="AX1170">
        <v>32.340000000000003</v>
      </c>
    </row>
    <row r="1171" spans="1:50" hidden="1" outlineLevel="1">
      <c r="A1171" s="11" t="s">
        <v>3867</v>
      </c>
      <c r="B1171" s="11" t="s">
        <v>1982</v>
      </c>
      <c r="C1171" s="1">
        <f t="shared" si="201"/>
        <v>842</v>
      </c>
      <c r="D1171" s="7">
        <f>IF(N1171&gt;0, RANK(N1171,(N1171:P1171,Q1171:AE1171)),0)</f>
        <v>2</v>
      </c>
      <c r="E1171" s="7">
        <f>IF(O1171&gt;0,RANK(O1171,(N1171:P1171,Q1171:AE1171)),0)</f>
        <v>1</v>
      </c>
      <c r="F1171" s="7">
        <f t="shared" si="202"/>
        <v>3</v>
      </c>
      <c r="G1171" s="1">
        <f t="shared" si="209"/>
        <v>39</v>
      </c>
      <c r="H1171" s="2">
        <f t="shared" si="208"/>
        <v>4.631828978622328E-2</v>
      </c>
      <c r="I1171" s="8"/>
      <c r="J1171" s="2">
        <f t="shared" si="203"/>
        <v>0.47030878859857483</v>
      </c>
      <c r="K1171" s="2">
        <f t="shared" si="204"/>
        <v>0.51662707838479816</v>
      </c>
      <c r="L1171" s="2">
        <f t="shared" si="205"/>
        <v>1.0688836104513063E-2</v>
      </c>
      <c r="M1171" s="2">
        <f t="shared" si="206"/>
        <v>2.3752969121139476E-3</v>
      </c>
      <c r="N1171" s="1">
        <v>396</v>
      </c>
      <c r="O1171" s="1">
        <v>435</v>
      </c>
      <c r="P1171" s="1">
        <v>9</v>
      </c>
      <c r="Q1171">
        <v>0</v>
      </c>
      <c r="R1171">
        <v>0</v>
      </c>
      <c r="U1171" s="1"/>
      <c r="V1171" s="1"/>
      <c r="W1171" s="1">
        <v>2</v>
      </c>
      <c r="X1171" s="1"/>
      <c r="Y1171" s="1"/>
      <c r="Z1171" s="1"/>
      <c r="AA1171" s="1"/>
      <c r="AB1171" s="1"/>
      <c r="AG1171" t="str">
        <f t="shared" si="211"/>
        <v>Lincoln</v>
      </c>
      <c r="AH1171" t="s">
        <v>4422</v>
      </c>
      <c r="AI1171">
        <v>2</v>
      </c>
      <c r="AJ1171" s="7">
        <v>55</v>
      </c>
      <c r="AL1171" s="7" t="s">
        <v>3943</v>
      </c>
      <c r="AM1171" t="s">
        <v>3218</v>
      </c>
      <c r="AN1171" t="s">
        <v>5225</v>
      </c>
      <c r="AO1171" t="s">
        <v>4683</v>
      </c>
      <c r="AP1171" t="str">
        <f t="shared" si="207"/>
        <v>33009</v>
      </c>
      <c r="AQ1171" t="s">
        <v>2389</v>
      </c>
      <c r="AR1171" t="str">
        <f t="shared" si="210"/>
        <v>3341860</v>
      </c>
      <c r="AV1171">
        <v>130.91999999999999</v>
      </c>
      <c r="AW1171">
        <v>0.22</v>
      </c>
      <c r="AX1171">
        <v>130.69999999999999</v>
      </c>
    </row>
    <row r="1172" spans="1:50" hidden="1" outlineLevel="1">
      <c r="A1172" t="s">
        <v>3376</v>
      </c>
      <c r="B1172" s="11" t="s">
        <v>1982</v>
      </c>
      <c r="C1172" s="1">
        <f t="shared" si="201"/>
        <v>725</v>
      </c>
      <c r="D1172" s="7">
        <f>IF(N1172&gt;0, RANK(N1172,(N1172:P1172,Q1172:AE1172)),0)</f>
        <v>2</v>
      </c>
      <c r="E1172" s="7">
        <f>IF(O1172&gt;0,RANK(O1172,(N1172:P1172,Q1172:AE1172)),0)</f>
        <v>1</v>
      </c>
      <c r="F1172" s="7">
        <f t="shared" si="202"/>
        <v>3</v>
      </c>
      <c r="G1172" s="1">
        <f t="shared" si="209"/>
        <v>119</v>
      </c>
      <c r="H1172" s="2">
        <f t="shared" si="208"/>
        <v>0.16413793103448276</v>
      </c>
      <c r="I1172" s="8"/>
      <c r="J1172" s="2">
        <f t="shared" si="203"/>
        <v>0.4110344827586207</v>
      </c>
      <c r="K1172" s="2">
        <f t="shared" si="204"/>
        <v>0.57517241379310347</v>
      </c>
      <c r="L1172" s="2">
        <f t="shared" si="205"/>
        <v>1.1034482758620689E-2</v>
      </c>
      <c r="M1172" s="2">
        <f t="shared" si="206"/>
        <v>2.7586206896550898E-3</v>
      </c>
      <c r="N1172" s="1">
        <v>298</v>
      </c>
      <c r="O1172" s="1">
        <v>417</v>
      </c>
      <c r="P1172" s="1">
        <v>8</v>
      </c>
      <c r="Q1172">
        <v>2</v>
      </c>
      <c r="R1172">
        <v>0</v>
      </c>
      <c r="U1172" s="1"/>
      <c r="V1172" s="1"/>
      <c r="W1172" s="1">
        <v>0</v>
      </c>
      <c r="X1172" s="1"/>
      <c r="Y1172" s="1"/>
      <c r="Z1172" s="1"/>
      <c r="AA1172" s="1"/>
      <c r="AB1172" s="1"/>
      <c r="AG1172" t="str">
        <f t="shared" si="211"/>
        <v>Lisbon</v>
      </c>
      <c r="AH1172" t="s">
        <v>4422</v>
      </c>
      <c r="AI1172">
        <v>2</v>
      </c>
      <c r="AJ1172" s="7">
        <v>43</v>
      </c>
      <c r="AL1172" s="7" t="s">
        <v>3943</v>
      </c>
      <c r="AM1172" t="s">
        <v>3218</v>
      </c>
      <c r="AN1172" t="s">
        <v>833</v>
      </c>
      <c r="AO1172" t="s">
        <v>4684</v>
      </c>
      <c r="AP1172" t="str">
        <f t="shared" si="207"/>
        <v>33009</v>
      </c>
      <c r="AQ1172" t="s">
        <v>2389</v>
      </c>
      <c r="AR1172" t="str">
        <f t="shared" si="210"/>
        <v>3342020</v>
      </c>
      <c r="AV1172">
        <v>26.68</v>
      </c>
      <c r="AW1172">
        <v>0.16</v>
      </c>
      <c r="AX1172">
        <v>26.51</v>
      </c>
    </row>
    <row r="1173" spans="1:50" hidden="1" outlineLevel="1">
      <c r="A1173" t="s">
        <v>3281</v>
      </c>
      <c r="B1173" s="11" t="s">
        <v>1982</v>
      </c>
      <c r="C1173" s="1">
        <f t="shared" si="201"/>
        <v>4155</v>
      </c>
      <c r="D1173" s="7">
        <f>IF(N1173&gt;0, RANK(N1173,(N1173:P1173,Q1173:AE1173)),0)</f>
        <v>2</v>
      </c>
      <c r="E1173" s="7">
        <f>IF(O1173&gt;0,RANK(O1173,(N1173:P1173,Q1173:AE1173)),0)</f>
        <v>1</v>
      </c>
      <c r="F1173" s="7">
        <f t="shared" si="202"/>
        <v>3</v>
      </c>
      <c r="G1173" s="1">
        <f t="shared" si="209"/>
        <v>639</v>
      </c>
      <c r="H1173" s="2">
        <f t="shared" si="208"/>
        <v>0.15379061371841155</v>
      </c>
      <c r="I1173" s="8"/>
      <c r="J1173" s="2">
        <f t="shared" si="203"/>
        <v>0.42045728038507824</v>
      </c>
      <c r="K1173" s="2">
        <f t="shared" si="204"/>
        <v>0.57424789410348975</v>
      </c>
      <c r="L1173" s="2">
        <f t="shared" si="205"/>
        <v>3.8507821901323704E-3</v>
      </c>
      <c r="M1173" s="2">
        <f t="shared" si="206"/>
        <v>1.4440433212996404E-3</v>
      </c>
      <c r="N1173" s="1">
        <v>1747</v>
      </c>
      <c r="O1173" s="1">
        <v>2386</v>
      </c>
      <c r="P1173" s="1">
        <v>16</v>
      </c>
      <c r="Q1173">
        <v>0</v>
      </c>
      <c r="R1173">
        <v>0</v>
      </c>
      <c r="U1173" s="1"/>
      <c r="V1173" s="1"/>
      <c r="W1173" s="1">
        <v>6</v>
      </c>
      <c r="X1173" s="1"/>
      <c r="Y1173" s="1"/>
      <c r="Z1173" s="1"/>
      <c r="AA1173" s="1"/>
      <c r="AB1173" s="1"/>
      <c r="AG1173" t="str">
        <f t="shared" si="211"/>
        <v>Litchfield</v>
      </c>
      <c r="AH1173" t="s">
        <v>3491</v>
      </c>
      <c r="AI1173">
        <v>2</v>
      </c>
      <c r="AJ1173" s="7">
        <v>234</v>
      </c>
      <c r="AL1173" s="7" t="s">
        <v>3943</v>
      </c>
      <c r="AM1173" t="s">
        <v>3234</v>
      </c>
      <c r="AN1173" t="s">
        <v>5171</v>
      </c>
      <c r="AO1173" t="s">
        <v>4685</v>
      </c>
      <c r="AP1173" t="str">
        <f t="shared" si="207"/>
        <v>33011</v>
      </c>
      <c r="AQ1173" t="s">
        <v>2389</v>
      </c>
      <c r="AR1173" t="str">
        <f t="shared" si="210"/>
        <v>3342260</v>
      </c>
      <c r="AV1173">
        <v>15.45</v>
      </c>
      <c r="AW1173">
        <v>0.35</v>
      </c>
      <c r="AX1173">
        <v>15.1</v>
      </c>
    </row>
    <row r="1174" spans="1:50" hidden="1" outlineLevel="1">
      <c r="A1174" t="s">
        <v>2982</v>
      </c>
      <c r="B1174" s="11" t="s">
        <v>1982</v>
      </c>
      <c r="C1174" s="1">
        <f t="shared" ref="C1174:C1237" si="212">SUM(N1174:AE1174)</f>
        <v>3033</v>
      </c>
      <c r="D1174" s="7">
        <f>IF(N1174&gt;0, RANK(N1174,(N1174:P1174,Q1174:AE1174)),0)</f>
        <v>2</v>
      </c>
      <c r="E1174" s="7">
        <f>IF(O1174&gt;0,RANK(O1174,(N1174:P1174,Q1174:AE1174)),0)</f>
        <v>1</v>
      </c>
      <c r="F1174" s="7">
        <f t="shared" ref="F1174:F1237" si="213">IF(P1174&gt;0,RANK(P1174,(N1174:AE1174)),0)</f>
        <v>3</v>
      </c>
      <c r="G1174" s="1">
        <f t="shared" si="209"/>
        <v>322</v>
      </c>
      <c r="H1174" s="2">
        <f t="shared" si="208"/>
        <v>0.1061655126937026</v>
      </c>
      <c r="I1174" s="8"/>
      <c r="J1174" s="2">
        <f t="shared" ref="J1174:J1237" si="214">IF(C1174=0,"-",N1174/C1174)</f>
        <v>0.44081767227167823</v>
      </c>
      <c r="K1174" s="2">
        <f t="shared" ref="K1174:K1237" si="215">IF(C1174=0,"-",O1174/C1174)</f>
        <v>0.54698318496538079</v>
      </c>
      <c r="L1174" s="2">
        <f t="shared" ref="L1174:L1237" si="216">IF(C1174=0,"-",P1174/C1174)</f>
        <v>1.0550609957138147E-2</v>
      </c>
      <c r="M1174" s="2">
        <f t="shared" ref="M1174:M1237" si="217">IF(C1174=0,"-",(1-J1174-K1174-L1174))</f>
        <v>1.6485328058028371E-3</v>
      </c>
      <c r="N1174" s="1">
        <v>1337</v>
      </c>
      <c r="O1174" s="1">
        <v>1659</v>
      </c>
      <c r="P1174" s="1">
        <v>32</v>
      </c>
      <c r="Q1174">
        <v>3</v>
      </c>
      <c r="R1174">
        <v>0</v>
      </c>
      <c r="U1174" s="1"/>
      <c r="V1174" s="1"/>
      <c r="W1174" s="1">
        <v>2</v>
      </c>
      <c r="X1174" s="1"/>
      <c r="Y1174" s="1"/>
      <c r="Z1174" s="1"/>
      <c r="AA1174" s="1"/>
      <c r="AB1174" s="1"/>
      <c r="AG1174" t="str">
        <f t="shared" si="211"/>
        <v>Littleton</v>
      </c>
      <c r="AH1174" t="s">
        <v>4422</v>
      </c>
      <c r="AI1174">
        <v>2</v>
      </c>
      <c r="AJ1174" s="7">
        <v>31</v>
      </c>
      <c r="AL1174" s="7" t="s">
        <v>3943</v>
      </c>
      <c r="AM1174" t="s">
        <v>3218</v>
      </c>
      <c r="AN1174" t="s">
        <v>2760</v>
      </c>
      <c r="AO1174" t="s">
        <v>4686</v>
      </c>
      <c r="AP1174" t="str">
        <f t="shared" ref="AP1174:AP1237" si="218">AL1174&amp;AM1174</f>
        <v>33009</v>
      </c>
      <c r="AQ1174" t="s">
        <v>2389</v>
      </c>
      <c r="AR1174" t="str">
        <f t="shared" si="210"/>
        <v>3342580</v>
      </c>
      <c r="AV1174">
        <v>54.09</v>
      </c>
      <c r="AW1174">
        <v>3.85</v>
      </c>
      <c r="AX1174">
        <v>50.24</v>
      </c>
    </row>
    <row r="1175" spans="1:50" hidden="1" outlineLevel="1">
      <c r="A1175" t="s">
        <v>1086</v>
      </c>
      <c r="B1175" s="11" t="s">
        <v>1982</v>
      </c>
      <c r="C1175" s="1">
        <f t="shared" si="212"/>
        <v>12214</v>
      </c>
      <c r="D1175" s="7">
        <f>IF(N1175&gt;0, RANK(N1175,(N1175:P1175,Q1175:AE1175)),0)</f>
        <v>2</v>
      </c>
      <c r="E1175" s="7">
        <f>IF(O1175&gt;0,RANK(O1175,(N1175:P1175,Q1175:AE1175)),0)</f>
        <v>1</v>
      </c>
      <c r="F1175" s="7">
        <f t="shared" si="213"/>
        <v>3</v>
      </c>
      <c r="G1175" s="1">
        <f t="shared" si="209"/>
        <v>1666</v>
      </c>
      <c r="H1175" s="2">
        <f t="shared" si="208"/>
        <v>0.136400851481906</v>
      </c>
      <c r="I1175" s="8"/>
      <c r="J1175" s="2">
        <f t="shared" si="214"/>
        <v>0.42754216472899953</v>
      </c>
      <c r="K1175" s="2">
        <f t="shared" si="215"/>
        <v>0.56394301621090548</v>
      </c>
      <c r="L1175" s="2">
        <f t="shared" si="216"/>
        <v>5.4855084329457999E-3</v>
      </c>
      <c r="M1175" s="2">
        <f t="shared" si="217"/>
        <v>3.0293106271491914E-3</v>
      </c>
      <c r="N1175" s="1">
        <v>5222</v>
      </c>
      <c r="O1175" s="1">
        <v>6888</v>
      </c>
      <c r="P1175" s="1">
        <v>67</v>
      </c>
      <c r="Q1175">
        <v>9</v>
      </c>
      <c r="R1175">
        <v>2</v>
      </c>
      <c r="U1175" s="1"/>
      <c r="V1175" s="1"/>
      <c r="W1175" s="1">
        <v>26</v>
      </c>
      <c r="X1175" s="1"/>
      <c r="Y1175" s="1"/>
      <c r="Z1175" s="1"/>
      <c r="AA1175" s="1"/>
      <c r="AB1175" s="1"/>
      <c r="AG1175" t="str">
        <f t="shared" si="211"/>
        <v>Londonderry</v>
      </c>
      <c r="AH1175" t="s">
        <v>1842</v>
      </c>
      <c r="AI1175">
        <v>1</v>
      </c>
      <c r="AJ1175" s="7">
        <v>222</v>
      </c>
      <c r="AL1175" s="7" t="s">
        <v>3943</v>
      </c>
      <c r="AM1175" t="s">
        <v>4670</v>
      </c>
      <c r="AN1175" t="s">
        <v>4202</v>
      </c>
      <c r="AO1175" t="s">
        <v>4869</v>
      </c>
      <c r="AP1175" t="str">
        <f t="shared" si="218"/>
        <v>33015</v>
      </c>
      <c r="AQ1175" t="s">
        <v>2389</v>
      </c>
      <c r="AR1175" t="str">
        <f t="shared" si="210"/>
        <v>3343220</v>
      </c>
      <c r="AV1175">
        <v>41.94</v>
      </c>
      <c r="AW1175">
        <v>0.13</v>
      </c>
      <c r="AX1175">
        <v>41.81</v>
      </c>
    </row>
    <row r="1176" spans="1:50" hidden="1" outlineLevel="1">
      <c r="A1176" t="s">
        <v>2955</v>
      </c>
      <c r="B1176" s="11" t="s">
        <v>1982</v>
      </c>
      <c r="C1176" s="1">
        <f t="shared" si="212"/>
        <v>2745</v>
      </c>
      <c r="D1176" s="7">
        <f>IF(N1176&gt;0, RANK(N1176,(N1176:P1176,Q1176:AE1176)),0)</f>
        <v>2</v>
      </c>
      <c r="E1176" s="7">
        <f>IF(O1176&gt;0,RANK(O1176,(N1176:P1176,Q1176:AE1176)),0)</f>
        <v>1</v>
      </c>
      <c r="F1176" s="7">
        <f t="shared" si="213"/>
        <v>3</v>
      </c>
      <c r="G1176" s="1">
        <f t="shared" si="209"/>
        <v>318</v>
      </c>
      <c r="H1176" s="2">
        <f t="shared" si="208"/>
        <v>0.11584699453551912</v>
      </c>
      <c r="I1176" s="8"/>
      <c r="J1176" s="2">
        <f t="shared" si="214"/>
        <v>0.43825136612021859</v>
      </c>
      <c r="K1176" s="2">
        <f t="shared" si="215"/>
        <v>0.5540983606557377</v>
      </c>
      <c r="L1176" s="2">
        <f t="shared" si="216"/>
        <v>5.8287795992714025E-3</v>
      </c>
      <c r="M1176" s="2">
        <f t="shared" si="217"/>
        <v>1.8214936247723662E-3</v>
      </c>
      <c r="N1176" s="1">
        <v>1203</v>
      </c>
      <c r="O1176" s="1">
        <v>1521</v>
      </c>
      <c r="P1176" s="1">
        <v>16</v>
      </c>
      <c r="Q1176">
        <v>2</v>
      </c>
      <c r="R1176">
        <v>1</v>
      </c>
      <c r="U1176" s="1"/>
      <c r="V1176" s="1"/>
      <c r="W1176" s="1">
        <v>2</v>
      </c>
      <c r="X1176" s="1"/>
      <c r="Y1176" s="1"/>
      <c r="Z1176" s="1"/>
      <c r="AA1176" s="1"/>
      <c r="AB1176" s="1"/>
      <c r="AG1176" t="str">
        <f t="shared" si="211"/>
        <v>Loudon</v>
      </c>
      <c r="AH1176" t="s">
        <v>3475</v>
      </c>
      <c r="AI1176">
        <v>2</v>
      </c>
      <c r="AJ1176" s="7">
        <v>136</v>
      </c>
      <c r="AL1176" s="7" t="s">
        <v>3943</v>
      </c>
      <c r="AM1176" t="s">
        <v>3235</v>
      </c>
      <c r="AN1176" t="s">
        <v>5224</v>
      </c>
      <c r="AO1176" t="s">
        <v>5083</v>
      </c>
      <c r="AP1176" t="str">
        <f t="shared" si="218"/>
        <v>33013</v>
      </c>
      <c r="AQ1176" t="s">
        <v>2389</v>
      </c>
      <c r="AR1176" t="str">
        <f t="shared" si="210"/>
        <v>3343380</v>
      </c>
      <c r="AV1176">
        <v>47.48</v>
      </c>
      <c r="AW1176">
        <v>0.67</v>
      </c>
      <c r="AX1176">
        <v>46.81</v>
      </c>
    </row>
    <row r="1177" spans="1:50" hidden="1" outlineLevel="1">
      <c r="A1177" t="s">
        <v>2332</v>
      </c>
      <c r="B1177" s="11" t="s">
        <v>1982</v>
      </c>
      <c r="C1177" s="1">
        <f t="shared" si="212"/>
        <v>309</v>
      </c>
      <c r="D1177" s="7">
        <f>IF(N1177&gt;0, RANK(N1177,(N1177:P1177,Q1177:AE1177)),0)</f>
        <v>2</v>
      </c>
      <c r="E1177" s="7">
        <f>IF(O1177&gt;0,RANK(O1177,(N1177:P1177,Q1177:AE1177)),0)</f>
        <v>1</v>
      </c>
      <c r="F1177" s="7">
        <f t="shared" si="213"/>
        <v>3</v>
      </c>
      <c r="G1177" s="1">
        <f t="shared" si="209"/>
        <v>49</v>
      </c>
      <c r="H1177" s="2">
        <f t="shared" si="208"/>
        <v>0.15857605177993528</v>
      </c>
      <c r="I1177" s="8"/>
      <c r="J1177" s="2">
        <f t="shared" si="214"/>
        <v>0.41747572815533979</v>
      </c>
      <c r="K1177" s="2">
        <f t="shared" si="215"/>
        <v>0.57605177993527512</v>
      </c>
      <c r="L1177" s="2">
        <f t="shared" si="216"/>
        <v>6.4724919093851136E-3</v>
      </c>
      <c r="M1177" s="2">
        <f t="shared" si="217"/>
        <v>-7.7195194680967916E-17</v>
      </c>
      <c r="N1177" s="1">
        <v>129</v>
      </c>
      <c r="O1177" s="1">
        <v>178</v>
      </c>
      <c r="P1177" s="1">
        <v>2</v>
      </c>
      <c r="Q1177">
        <v>0</v>
      </c>
      <c r="R1177">
        <v>0</v>
      </c>
      <c r="U1177" s="1"/>
      <c r="V1177" s="1"/>
      <c r="W1177" s="1">
        <v>0</v>
      </c>
      <c r="X1177" s="1"/>
      <c r="Y1177" s="1"/>
      <c r="Z1177" s="1"/>
      <c r="AA1177" s="1"/>
      <c r="AB1177" s="1"/>
      <c r="AG1177" t="str">
        <f t="shared" si="211"/>
        <v>Lyman</v>
      </c>
      <c r="AH1177" t="s">
        <v>4422</v>
      </c>
      <c r="AI1177">
        <v>2</v>
      </c>
      <c r="AJ1177" s="7">
        <v>39</v>
      </c>
      <c r="AL1177" s="7" t="s">
        <v>3943</v>
      </c>
      <c r="AM1177" t="s">
        <v>3218</v>
      </c>
      <c r="AN1177" t="s">
        <v>4016</v>
      </c>
      <c r="AO1177" t="s">
        <v>5105</v>
      </c>
      <c r="AP1177" t="str">
        <f t="shared" si="218"/>
        <v>33009</v>
      </c>
      <c r="AQ1177" t="s">
        <v>2389</v>
      </c>
      <c r="AR1177" t="str">
        <f t="shared" si="210"/>
        <v>3344100</v>
      </c>
      <c r="AV1177">
        <v>28.75</v>
      </c>
      <c r="AW1177">
        <v>0.28999999999999998</v>
      </c>
      <c r="AX1177">
        <v>28.46</v>
      </c>
    </row>
    <row r="1178" spans="1:50" hidden="1" outlineLevel="1">
      <c r="A1178" t="s">
        <v>3077</v>
      </c>
      <c r="B1178" s="11" t="s">
        <v>1982</v>
      </c>
      <c r="C1178" s="1">
        <f t="shared" si="212"/>
        <v>1172</v>
      </c>
      <c r="D1178" s="7">
        <f>IF(N1178&gt;0, RANK(N1178,(N1178:P1178,Q1178:AE1178)),0)</f>
        <v>1</v>
      </c>
      <c r="E1178" s="7">
        <f>IF(O1178&gt;0,RANK(O1178,(N1178:P1178,Q1178:AE1178)),0)</f>
        <v>2</v>
      </c>
      <c r="F1178" s="7">
        <f t="shared" si="213"/>
        <v>3</v>
      </c>
      <c r="G1178" s="1">
        <f t="shared" si="209"/>
        <v>421</v>
      </c>
      <c r="H1178" s="2">
        <f t="shared" si="208"/>
        <v>0.35921501706484643</v>
      </c>
      <c r="I1178" s="8"/>
      <c r="J1178" s="2">
        <f t="shared" si="214"/>
        <v>0.6774744027303754</v>
      </c>
      <c r="K1178" s="2">
        <f t="shared" si="215"/>
        <v>0.31825938566552903</v>
      </c>
      <c r="L1178" s="2">
        <f t="shared" si="216"/>
        <v>3.4129692832764505E-3</v>
      </c>
      <c r="M1178" s="2">
        <f t="shared" si="217"/>
        <v>8.5324232081912055E-4</v>
      </c>
      <c r="N1178" s="1">
        <v>794</v>
      </c>
      <c r="O1178" s="1">
        <v>373</v>
      </c>
      <c r="P1178" s="1">
        <v>4</v>
      </c>
      <c r="Q1178">
        <v>0</v>
      </c>
      <c r="R1178">
        <v>1</v>
      </c>
      <c r="U1178" s="1"/>
      <c r="V1178" s="1"/>
      <c r="W1178" s="1">
        <v>0</v>
      </c>
      <c r="X1178" s="1"/>
      <c r="Y1178" s="1"/>
      <c r="Z1178" s="1"/>
      <c r="AA1178" s="1"/>
      <c r="AB1178" s="1"/>
      <c r="AG1178" t="str">
        <f t="shared" si="211"/>
        <v>Lyme</v>
      </c>
      <c r="AH1178" t="s">
        <v>4422</v>
      </c>
      <c r="AI1178">
        <v>2</v>
      </c>
      <c r="AJ1178" s="7">
        <v>80</v>
      </c>
      <c r="AL1178" s="7" t="s">
        <v>3943</v>
      </c>
      <c r="AM1178" t="s">
        <v>3218</v>
      </c>
      <c r="AN1178" t="s">
        <v>4416</v>
      </c>
      <c r="AO1178" t="s">
        <v>5106</v>
      </c>
      <c r="AP1178" t="str">
        <f t="shared" si="218"/>
        <v>33009</v>
      </c>
      <c r="AQ1178" t="s">
        <v>2389</v>
      </c>
      <c r="AR1178" t="str">
        <f t="shared" si="210"/>
        <v>3344260</v>
      </c>
      <c r="AV1178">
        <v>54.97</v>
      </c>
      <c r="AW1178">
        <v>1.1299999999999999</v>
      </c>
      <c r="AX1178">
        <v>53.85</v>
      </c>
    </row>
    <row r="1179" spans="1:50" hidden="1" outlineLevel="1">
      <c r="A1179" t="s">
        <v>3088</v>
      </c>
      <c r="B1179" s="11" t="s">
        <v>1982</v>
      </c>
      <c r="C1179" s="1">
        <f t="shared" si="212"/>
        <v>987</v>
      </c>
      <c r="D1179" s="7">
        <f>IF(N1179&gt;0, RANK(N1179,(N1179:P1179,Q1179:AE1179)),0)</f>
        <v>1</v>
      </c>
      <c r="E1179" s="7">
        <f>IF(O1179&gt;0,RANK(O1179,(N1179:P1179,Q1179:AE1179)),0)</f>
        <v>2</v>
      </c>
      <c r="F1179" s="7">
        <f t="shared" si="213"/>
        <v>3</v>
      </c>
      <c r="G1179" s="1">
        <f t="shared" si="209"/>
        <v>7</v>
      </c>
      <c r="H1179" s="2">
        <f t="shared" si="208"/>
        <v>7.0921985815602835E-3</v>
      </c>
      <c r="I1179" s="8"/>
      <c r="J1179" s="2">
        <f t="shared" si="214"/>
        <v>0.49442755825734547</v>
      </c>
      <c r="K1179" s="2">
        <f t="shared" si="215"/>
        <v>0.48733535967578523</v>
      </c>
      <c r="L1179" s="2">
        <f t="shared" si="216"/>
        <v>1.1144883485309016E-2</v>
      </c>
      <c r="M1179" s="2">
        <f t="shared" si="217"/>
        <v>7.0921985815603425E-3</v>
      </c>
      <c r="N1179" s="1">
        <v>488</v>
      </c>
      <c r="O1179" s="1">
        <v>481</v>
      </c>
      <c r="P1179" s="1">
        <v>11</v>
      </c>
      <c r="Q1179">
        <v>2</v>
      </c>
      <c r="R1179">
        <v>1</v>
      </c>
      <c r="U1179" s="1"/>
      <c r="V1179" s="1"/>
      <c r="W1179" s="1">
        <v>4</v>
      </c>
      <c r="X1179" s="1"/>
      <c r="Y1179" s="1"/>
      <c r="Z1179" s="1"/>
      <c r="AA1179" s="1"/>
      <c r="AB1179" s="1"/>
      <c r="AG1179" t="str">
        <f t="shared" si="211"/>
        <v>Lyndeborough</v>
      </c>
      <c r="AH1179" t="s">
        <v>3491</v>
      </c>
      <c r="AI1179">
        <v>2</v>
      </c>
      <c r="AJ1179" s="7">
        <v>221</v>
      </c>
      <c r="AL1179" s="7" t="s">
        <v>3943</v>
      </c>
      <c r="AM1179" t="s">
        <v>3234</v>
      </c>
      <c r="AN1179" t="s">
        <v>1514</v>
      </c>
      <c r="AO1179" t="s">
        <v>5107</v>
      </c>
      <c r="AP1179" t="str">
        <f t="shared" si="218"/>
        <v>33011</v>
      </c>
      <c r="AQ1179" t="s">
        <v>2389</v>
      </c>
      <c r="AR1179" t="str">
        <f t="shared" si="210"/>
        <v>3344580</v>
      </c>
      <c r="AV1179">
        <v>31.21</v>
      </c>
      <c r="AW1179">
        <v>0.12</v>
      </c>
      <c r="AX1179">
        <v>31.09</v>
      </c>
    </row>
    <row r="1180" spans="1:50" hidden="1" outlineLevel="1">
      <c r="A1180" t="s">
        <v>3393</v>
      </c>
      <c r="B1180" s="11" t="s">
        <v>1982</v>
      </c>
      <c r="C1180" s="1">
        <f t="shared" si="212"/>
        <v>1034</v>
      </c>
      <c r="D1180" s="7">
        <f>IF(N1180&gt;0, RANK(N1180,(N1180:P1180,Q1180:AE1180)),0)</f>
        <v>1</v>
      </c>
      <c r="E1180" s="7">
        <f>IF(O1180&gt;0,RANK(O1180,(N1180:P1180,Q1180:AE1180)),0)</f>
        <v>2</v>
      </c>
      <c r="F1180" s="7">
        <f t="shared" si="213"/>
        <v>3</v>
      </c>
      <c r="G1180" s="1">
        <f t="shared" si="209"/>
        <v>155</v>
      </c>
      <c r="H1180" s="2">
        <f t="shared" si="208"/>
        <v>0.14990328820116053</v>
      </c>
      <c r="I1180" s="8"/>
      <c r="J1180" s="2">
        <f t="shared" si="214"/>
        <v>0.57059961315280461</v>
      </c>
      <c r="K1180" s="2">
        <f t="shared" si="215"/>
        <v>0.42069632495164411</v>
      </c>
      <c r="L1180" s="2">
        <f t="shared" si="216"/>
        <v>8.7040618955512572E-3</v>
      </c>
      <c r="M1180" s="2">
        <f t="shared" si="217"/>
        <v>2.7755575615628914E-17</v>
      </c>
      <c r="N1180" s="1">
        <v>590</v>
      </c>
      <c r="O1180" s="1">
        <v>435</v>
      </c>
      <c r="P1180" s="1">
        <v>9</v>
      </c>
      <c r="Q1180">
        <v>0</v>
      </c>
      <c r="R1180">
        <v>0</v>
      </c>
      <c r="U1180" s="1"/>
      <c r="V1180" s="1"/>
      <c r="W1180" s="1">
        <v>0</v>
      </c>
      <c r="X1180" s="1"/>
      <c r="Y1180" s="1"/>
      <c r="Z1180" s="1"/>
      <c r="AA1180" s="1"/>
      <c r="AB1180" s="1"/>
      <c r="AG1180" t="str">
        <f t="shared" si="211"/>
        <v>Madbury</v>
      </c>
      <c r="AH1180" t="s">
        <v>3722</v>
      </c>
      <c r="AI1180">
        <v>1</v>
      </c>
      <c r="AJ1180" s="7">
        <v>163</v>
      </c>
      <c r="AL1180" s="7" t="s">
        <v>3943</v>
      </c>
      <c r="AM1180" t="s">
        <v>4671</v>
      </c>
      <c r="AN1180" t="s">
        <v>778</v>
      </c>
      <c r="AO1180" t="s">
        <v>5108</v>
      </c>
      <c r="AP1180" t="str">
        <f t="shared" si="218"/>
        <v>33017</v>
      </c>
      <c r="AQ1180" t="s">
        <v>2389</v>
      </c>
      <c r="AR1180" t="str">
        <f t="shared" si="210"/>
        <v>3344820</v>
      </c>
      <c r="AV1180">
        <v>12.24</v>
      </c>
      <c r="AW1180">
        <v>0.56000000000000005</v>
      </c>
      <c r="AX1180">
        <v>11.68</v>
      </c>
    </row>
    <row r="1181" spans="1:50" hidden="1" outlineLevel="1">
      <c r="A1181" s="11" t="s">
        <v>3697</v>
      </c>
      <c r="B1181" s="11" t="s">
        <v>1982</v>
      </c>
      <c r="C1181" s="1">
        <f t="shared" si="212"/>
        <v>1365</v>
      </c>
      <c r="D1181" s="7">
        <f>IF(N1181&gt;0, RANK(N1181,(N1181:P1181,Q1181:AE1181)),0)</f>
        <v>1</v>
      </c>
      <c r="E1181" s="7">
        <f>IF(O1181&gt;0,RANK(O1181,(N1181:P1181,Q1181:AE1181)),0)</f>
        <v>2</v>
      </c>
      <c r="F1181" s="7">
        <f t="shared" si="213"/>
        <v>3</v>
      </c>
      <c r="G1181" s="1">
        <f t="shared" si="209"/>
        <v>86</v>
      </c>
      <c r="H1181" s="2">
        <f t="shared" si="208"/>
        <v>6.3003663003663002E-2</v>
      </c>
      <c r="I1181" s="8"/>
      <c r="J1181" s="2">
        <f t="shared" si="214"/>
        <v>0.52747252747252749</v>
      </c>
      <c r="K1181" s="2">
        <f t="shared" si="215"/>
        <v>0.46446886446886448</v>
      </c>
      <c r="L1181" s="2">
        <f t="shared" si="216"/>
        <v>5.1282051282051282E-3</v>
      </c>
      <c r="M1181" s="2">
        <f t="shared" si="217"/>
        <v>2.9304029304029018E-3</v>
      </c>
      <c r="N1181" s="1">
        <v>720</v>
      </c>
      <c r="O1181" s="1">
        <v>634</v>
      </c>
      <c r="P1181" s="1">
        <v>7</v>
      </c>
      <c r="Q1181">
        <v>1</v>
      </c>
      <c r="R1181">
        <v>1</v>
      </c>
      <c r="U1181" s="1"/>
      <c r="V1181" s="1"/>
      <c r="W1181" s="1">
        <v>2</v>
      </c>
      <c r="X1181" s="1"/>
      <c r="Y1181" s="1"/>
      <c r="Z1181" s="1"/>
      <c r="AA1181" s="1"/>
      <c r="AB1181" s="1"/>
      <c r="AG1181" t="str">
        <f t="shared" si="211"/>
        <v>Madison</v>
      </c>
      <c r="AH1181" t="s">
        <v>4711</v>
      </c>
      <c r="AI1181">
        <v>1</v>
      </c>
      <c r="AJ1181" s="7">
        <v>71</v>
      </c>
      <c r="AL1181" s="7" t="s">
        <v>3943</v>
      </c>
      <c r="AM1181" t="s">
        <v>3989</v>
      </c>
      <c r="AN1181" t="s">
        <v>4371</v>
      </c>
      <c r="AO1181" t="s">
        <v>4758</v>
      </c>
      <c r="AP1181" t="str">
        <f t="shared" si="218"/>
        <v>33003</v>
      </c>
      <c r="AQ1181" t="s">
        <v>2389</v>
      </c>
      <c r="AR1181" t="str">
        <f t="shared" si="210"/>
        <v>3345060</v>
      </c>
      <c r="AV1181">
        <v>40.950000000000003</v>
      </c>
      <c r="AW1181">
        <v>2.2200000000000002</v>
      </c>
      <c r="AX1181">
        <v>38.729999999999997</v>
      </c>
    </row>
    <row r="1182" spans="1:50" hidden="1" outlineLevel="1">
      <c r="A1182" t="s">
        <v>1951</v>
      </c>
      <c r="B1182" s="11" t="s">
        <v>1982</v>
      </c>
      <c r="C1182" s="1">
        <f t="shared" si="212"/>
        <v>46736</v>
      </c>
      <c r="D1182" s="7">
        <f>IF(N1182&gt;0, RANK(N1182,(N1182:P1182,Q1182:AE1182)),0)</f>
        <v>2</v>
      </c>
      <c r="E1182" s="7">
        <f>IF(O1182&gt;0,RANK(O1182,(N1182:P1182,Q1182:AE1182)),0)</f>
        <v>1</v>
      </c>
      <c r="F1182" s="7">
        <f t="shared" si="213"/>
        <v>3</v>
      </c>
      <c r="G1182" s="1">
        <f t="shared" si="209"/>
        <v>170</v>
      </c>
      <c r="H1182" s="2">
        <f t="shared" si="208"/>
        <v>3.6374529270797673E-3</v>
      </c>
      <c r="I1182" s="8"/>
      <c r="J1182" s="2">
        <f t="shared" si="214"/>
        <v>0.49460801095515233</v>
      </c>
      <c r="K1182" s="2">
        <f t="shared" si="215"/>
        <v>0.49824546388223212</v>
      </c>
      <c r="L1182" s="2">
        <f t="shared" si="216"/>
        <v>5.4133858267716535E-3</v>
      </c>
      <c r="M1182" s="2">
        <f t="shared" si="217"/>
        <v>1.7331393358439489E-3</v>
      </c>
      <c r="N1182" s="1">
        <v>23116</v>
      </c>
      <c r="O1182" s="1">
        <v>23286</v>
      </c>
      <c r="P1182" s="1">
        <v>253</v>
      </c>
      <c r="Q1182">
        <v>20</v>
      </c>
      <c r="R1182">
        <v>4</v>
      </c>
      <c r="U1182" s="1"/>
      <c r="V1182" s="1"/>
      <c r="W1182" s="1">
        <v>57</v>
      </c>
      <c r="X1182" s="1"/>
      <c r="Y1182" s="1"/>
      <c r="Z1182" s="1"/>
      <c r="AA1182" s="1"/>
      <c r="AB1182" s="1"/>
      <c r="AG1182" t="str">
        <f t="shared" si="211"/>
        <v>Manchester</v>
      </c>
      <c r="AH1182" t="s">
        <v>3491</v>
      </c>
      <c r="AI1182">
        <v>1</v>
      </c>
      <c r="AJ1182" s="7">
        <v>197</v>
      </c>
      <c r="AL1182" s="7" t="s">
        <v>3943</v>
      </c>
      <c r="AM1182" t="s">
        <v>3234</v>
      </c>
      <c r="AN1182" t="s">
        <v>5224</v>
      </c>
      <c r="AO1182" t="s">
        <v>4759</v>
      </c>
      <c r="AP1182" t="str">
        <f t="shared" si="218"/>
        <v>33011</v>
      </c>
      <c r="AQ1182" t="s">
        <v>4593</v>
      </c>
      <c r="AR1182" t="str">
        <f t="shared" si="210"/>
        <v>3345140</v>
      </c>
      <c r="AV1182">
        <v>34.909999999999997</v>
      </c>
      <c r="AW1182">
        <v>1.9</v>
      </c>
      <c r="AX1182">
        <v>33.01</v>
      </c>
    </row>
    <row r="1183" spans="1:50" hidden="1" outlineLevel="1">
      <c r="A1183" t="s">
        <v>4907</v>
      </c>
      <c r="B1183" s="11" t="s">
        <v>1982</v>
      </c>
      <c r="C1183" s="1">
        <f t="shared" si="212"/>
        <v>1183</v>
      </c>
      <c r="D1183" s="7">
        <f>IF(N1183&gt;0, RANK(N1183,(N1183:P1183,Q1183:AE1183)),0)</f>
        <v>1</v>
      </c>
      <c r="E1183" s="7">
        <f>IF(O1183&gt;0,RANK(O1183,(N1183:P1183,Q1183:AE1183)),0)</f>
        <v>2</v>
      </c>
      <c r="F1183" s="7">
        <f t="shared" si="213"/>
        <v>3</v>
      </c>
      <c r="G1183" s="1">
        <f t="shared" si="209"/>
        <v>381</v>
      </c>
      <c r="H1183" s="2">
        <f t="shared" si="208"/>
        <v>0.32206255283178359</v>
      </c>
      <c r="I1183" s="8"/>
      <c r="J1183" s="2">
        <f t="shared" si="214"/>
        <v>0.65680473372781067</v>
      </c>
      <c r="K1183" s="2">
        <f t="shared" si="215"/>
        <v>0.33474218089602703</v>
      </c>
      <c r="L1183" s="2">
        <f t="shared" si="216"/>
        <v>6.762468300929839E-3</v>
      </c>
      <c r="M1183" s="2">
        <f t="shared" si="217"/>
        <v>1.6906170752324558E-3</v>
      </c>
      <c r="N1183" s="1">
        <v>777</v>
      </c>
      <c r="O1183" s="1">
        <v>396</v>
      </c>
      <c r="P1183" s="1">
        <v>8</v>
      </c>
      <c r="Q1183">
        <v>0</v>
      </c>
      <c r="R1183">
        <v>0</v>
      </c>
      <c r="U1183" s="1"/>
      <c r="V1183" s="1"/>
      <c r="W1183" s="1">
        <v>2</v>
      </c>
      <c r="X1183" s="1"/>
      <c r="Y1183" s="1"/>
      <c r="Z1183" s="1"/>
      <c r="AA1183" s="1"/>
      <c r="AB1183" s="1"/>
      <c r="AG1183" t="str">
        <f t="shared" si="211"/>
        <v>Marlborough</v>
      </c>
      <c r="AH1183" t="s">
        <v>2295</v>
      </c>
      <c r="AI1183">
        <v>2</v>
      </c>
      <c r="AJ1183" s="7">
        <v>228</v>
      </c>
      <c r="AL1183" s="7" t="s">
        <v>3943</v>
      </c>
      <c r="AM1183" t="s">
        <v>3632</v>
      </c>
      <c r="AN1183" t="s">
        <v>4370</v>
      </c>
      <c r="AO1183" t="s">
        <v>4860</v>
      </c>
      <c r="AP1183" t="str">
        <f t="shared" si="218"/>
        <v>33005</v>
      </c>
      <c r="AQ1183" t="s">
        <v>2389</v>
      </c>
      <c r="AR1183" t="str">
        <f t="shared" si="210"/>
        <v>3345460</v>
      </c>
      <c r="AV1183">
        <v>20.64</v>
      </c>
      <c r="AW1183">
        <v>0.24</v>
      </c>
      <c r="AX1183">
        <v>20.41</v>
      </c>
    </row>
    <row r="1184" spans="1:50" hidden="1" outlineLevel="1">
      <c r="A1184" t="s">
        <v>3394</v>
      </c>
      <c r="B1184" s="11" t="s">
        <v>1982</v>
      </c>
      <c r="C1184" s="1">
        <f t="shared" si="212"/>
        <v>450</v>
      </c>
      <c r="D1184" s="7">
        <f>IF(N1184&gt;0, RANK(N1184,(N1184:P1184,Q1184:AE1184)),0)</f>
        <v>1</v>
      </c>
      <c r="E1184" s="7">
        <f>IF(O1184&gt;0,RANK(O1184,(N1184:P1184,Q1184:AE1184)),0)</f>
        <v>2</v>
      </c>
      <c r="F1184" s="7">
        <f t="shared" si="213"/>
        <v>3</v>
      </c>
      <c r="G1184" s="1">
        <f t="shared" si="209"/>
        <v>77</v>
      </c>
      <c r="H1184" s="2">
        <f t="shared" si="208"/>
        <v>0.1711111111111111</v>
      </c>
      <c r="I1184" s="8"/>
      <c r="J1184" s="2">
        <f t="shared" si="214"/>
        <v>0.57999999999999996</v>
      </c>
      <c r="K1184" s="2">
        <f t="shared" si="215"/>
        <v>0.40888888888888891</v>
      </c>
      <c r="L1184" s="2">
        <f t="shared" si="216"/>
        <v>6.6666666666666671E-3</v>
      </c>
      <c r="M1184" s="2">
        <f t="shared" si="217"/>
        <v>4.4444444444444601E-3</v>
      </c>
      <c r="N1184" s="1">
        <v>261</v>
      </c>
      <c r="O1184" s="1">
        <v>184</v>
      </c>
      <c r="P1184" s="1">
        <v>3</v>
      </c>
      <c r="Q1184">
        <v>1</v>
      </c>
      <c r="R1184">
        <v>0</v>
      </c>
      <c r="U1184" s="1"/>
      <c r="V1184" s="1"/>
      <c r="W1184" s="1">
        <v>1</v>
      </c>
      <c r="X1184" s="1"/>
      <c r="Y1184" s="1"/>
      <c r="Z1184" s="1"/>
      <c r="AA1184" s="1"/>
      <c r="AB1184" s="1"/>
      <c r="AG1184" t="str">
        <f t="shared" si="211"/>
        <v>Marlow</v>
      </c>
      <c r="AH1184" t="s">
        <v>2295</v>
      </c>
      <c r="AI1184">
        <v>2</v>
      </c>
      <c r="AJ1184" s="7">
        <v>167</v>
      </c>
      <c r="AL1184" s="7" t="s">
        <v>3943</v>
      </c>
      <c r="AM1184" t="s">
        <v>3632</v>
      </c>
      <c r="AN1184" t="s">
        <v>4019</v>
      </c>
      <c r="AO1184" t="s">
        <v>4760</v>
      </c>
      <c r="AP1184" t="str">
        <f t="shared" si="218"/>
        <v>33005</v>
      </c>
      <c r="AQ1184" t="s">
        <v>2389</v>
      </c>
      <c r="AR1184" t="str">
        <f t="shared" si="210"/>
        <v>3345700</v>
      </c>
      <c r="AV1184">
        <v>26.42</v>
      </c>
      <c r="AW1184">
        <v>0.47</v>
      </c>
      <c r="AX1184">
        <v>25.95</v>
      </c>
    </row>
    <row r="1185" spans="1:50" hidden="1" outlineLevel="1">
      <c r="A1185" t="s">
        <v>2922</v>
      </c>
      <c r="B1185" s="11" t="s">
        <v>1982</v>
      </c>
      <c r="C1185" s="1">
        <f t="shared" si="212"/>
        <v>842</v>
      </c>
      <c r="D1185" s="7">
        <f>IF(N1185&gt;0, RANK(N1185,(N1185:P1185,Q1185:AE1185)),0)</f>
        <v>1</v>
      </c>
      <c r="E1185" s="7">
        <f>IF(O1185&gt;0,RANK(O1185,(N1185:P1185,Q1185:AE1185)),0)</f>
        <v>2</v>
      </c>
      <c r="F1185" s="7">
        <f t="shared" si="213"/>
        <v>3</v>
      </c>
      <c r="G1185" s="1">
        <f t="shared" si="209"/>
        <v>12</v>
      </c>
      <c r="H1185" s="2">
        <f t="shared" si="208"/>
        <v>1.4251781472684086E-2</v>
      </c>
      <c r="I1185" s="8"/>
      <c r="J1185" s="2">
        <f t="shared" si="214"/>
        <v>0.49881235154394299</v>
      </c>
      <c r="K1185" s="2">
        <f t="shared" si="215"/>
        <v>0.48456057007125891</v>
      </c>
      <c r="L1185" s="2">
        <f t="shared" si="216"/>
        <v>8.3135391923990498E-3</v>
      </c>
      <c r="M1185" s="2">
        <f t="shared" si="217"/>
        <v>8.3135391923990498E-3</v>
      </c>
      <c r="N1185" s="1">
        <v>420</v>
      </c>
      <c r="O1185" s="1">
        <v>408</v>
      </c>
      <c r="P1185" s="1">
        <v>7</v>
      </c>
      <c r="Q1185">
        <v>5</v>
      </c>
      <c r="R1185">
        <v>0</v>
      </c>
      <c r="U1185" s="1"/>
      <c r="V1185" s="1"/>
      <c r="W1185" s="1">
        <v>2</v>
      </c>
      <c r="X1185" s="1"/>
      <c r="Y1185" s="1"/>
      <c r="Z1185" s="1"/>
      <c r="AA1185" s="1"/>
      <c r="AB1185" s="1"/>
      <c r="AG1185" t="str">
        <f t="shared" si="211"/>
        <v>Mason</v>
      </c>
      <c r="AH1185" t="s">
        <v>3491</v>
      </c>
      <c r="AI1185">
        <v>2</v>
      </c>
      <c r="AJ1185" s="7">
        <v>254</v>
      </c>
      <c r="AL1185" s="7" t="s">
        <v>3943</v>
      </c>
      <c r="AM1185" t="s">
        <v>3234</v>
      </c>
      <c r="AN1185" t="s">
        <v>4264</v>
      </c>
      <c r="AO1185" t="s">
        <v>4924</v>
      </c>
      <c r="AP1185" t="str">
        <f t="shared" si="218"/>
        <v>33011</v>
      </c>
      <c r="AQ1185" t="s">
        <v>2389</v>
      </c>
      <c r="AR1185" t="str">
        <f t="shared" si="210"/>
        <v>3346260</v>
      </c>
      <c r="AV1185">
        <v>23.96</v>
      </c>
      <c r="AW1185">
        <v>0.06</v>
      </c>
      <c r="AX1185">
        <v>23.9</v>
      </c>
    </row>
    <row r="1186" spans="1:50" hidden="1" outlineLevel="1">
      <c r="A1186" t="s">
        <v>2671</v>
      </c>
      <c r="B1186" s="11" t="s">
        <v>1982</v>
      </c>
      <c r="C1186" s="1">
        <f t="shared" si="212"/>
        <v>3609</v>
      </c>
      <c r="D1186" s="7">
        <f>IF(N1186&gt;0, RANK(N1186,(N1186:P1186,Q1186:AE1186)),0)</f>
        <v>2</v>
      </c>
      <c r="E1186" s="7">
        <f>IF(O1186&gt;0,RANK(O1186,(N1186:P1186,Q1186:AE1186)),0)</f>
        <v>1</v>
      </c>
      <c r="F1186" s="7">
        <f t="shared" si="213"/>
        <v>3</v>
      </c>
      <c r="G1186" s="1">
        <f t="shared" si="209"/>
        <v>534</v>
      </c>
      <c r="H1186" s="2">
        <f t="shared" si="208"/>
        <v>0.14796342477140481</v>
      </c>
      <c r="I1186" s="8"/>
      <c r="J1186" s="2">
        <f t="shared" si="214"/>
        <v>0.42089221390967024</v>
      </c>
      <c r="K1186" s="2">
        <f t="shared" si="215"/>
        <v>0.56885563868107514</v>
      </c>
      <c r="L1186" s="2">
        <f t="shared" si="216"/>
        <v>7.481296758104738E-3</v>
      </c>
      <c r="M1186" s="2">
        <f t="shared" si="217"/>
        <v>2.7708506511498815E-3</v>
      </c>
      <c r="N1186" s="1">
        <v>1519</v>
      </c>
      <c r="O1186" s="1">
        <v>2053</v>
      </c>
      <c r="P1186" s="1">
        <v>27</v>
      </c>
      <c r="Q1186">
        <v>1</v>
      </c>
      <c r="R1186">
        <v>0</v>
      </c>
      <c r="U1186" s="1"/>
      <c r="V1186" s="1"/>
      <c r="W1186" s="1">
        <v>9</v>
      </c>
      <c r="X1186" s="1"/>
      <c r="Y1186" s="1"/>
      <c r="Z1186" s="1"/>
      <c r="AA1186" s="1"/>
      <c r="AB1186" s="1"/>
      <c r="AG1186" t="str">
        <f t="shared" si="211"/>
        <v>Meredith</v>
      </c>
      <c r="AH1186" t="s">
        <v>1425</v>
      </c>
      <c r="AI1186">
        <v>1</v>
      </c>
      <c r="AJ1186" s="7">
        <v>96</v>
      </c>
      <c r="AL1186" s="7" t="s">
        <v>3943</v>
      </c>
      <c r="AM1186" t="s">
        <v>3988</v>
      </c>
      <c r="AN1186" t="s">
        <v>737</v>
      </c>
      <c r="AO1186" t="s">
        <v>4367</v>
      </c>
      <c r="AP1186" t="str">
        <f t="shared" si="218"/>
        <v>33001</v>
      </c>
      <c r="AQ1186" t="s">
        <v>2389</v>
      </c>
      <c r="AR1186" t="str">
        <f t="shared" si="210"/>
        <v>3347140</v>
      </c>
      <c r="AV1186">
        <v>54.13</v>
      </c>
      <c r="AW1186">
        <v>13.93</v>
      </c>
      <c r="AX1186">
        <v>40.19</v>
      </c>
    </row>
    <row r="1187" spans="1:50" hidden="1" outlineLevel="1">
      <c r="A1187" t="s">
        <v>3475</v>
      </c>
      <c r="B1187" s="11" t="s">
        <v>1982</v>
      </c>
      <c r="C1187" s="1">
        <f t="shared" si="212"/>
        <v>14739</v>
      </c>
      <c r="D1187" s="7">
        <f>IF(N1187&gt;0, RANK(N1187,(N1187:P1187,Q1187:AE1187)),0)</f>
        <v>2</v>
      </c>
      <c r="E1187" s="7">
        <f>IF(O1187&gt;0,RANK(O1187,(N1187:P1187,Q1187:AE1187)),0)</f>
        <v>1</v>
      </c>
      <c r="F1187" s="7">
        <f t="shared" si="213"/>
        <v>3</v>
      </c>
      <c r="G1187" s="1">
        <f t="shared" si="209"/>
        <v>1245</v>
      </c>
      <c r="H1187" s="2">
        <f t="shared" si="208"/>
        <v>8.4469774068797063E-2</v>
      </c>
      <c r="I1187" s="8"/>
      <c r="J1187" s="2">
        <f t="shared" si="214"/>
        <v>0.45335504443992131</v>
      </c>
      <c r="K1187" s="2">
        <f t="shared" si="215"/>
        <v>0.53782481850871833</v>
      </c>
      <c r="L1187" s="2">
        <f t="shared" si="216"/>
        <v>6.8525680168261072E-3</v>
      </c>
      <c r="M1187" s="2">
        <f t="shared" si="217"/>
        <v>1.9675690345343144E-3</v>
      </c>
      <c r="N1187" s="1">
        <v>6682</v>
      </c>
      <c r="O1187" s="1">
        <v>7927</v>
      </c>
      <c r="P1187" s="1">
        <v>101</v>
      </c>
      <c r="Q1187">
        <v>8</v>
      </c>
      <c r="R1187">
        <v>0</v>
      </c>
      <c r="U1187" s="1"/>
      <c r="V1187" s="1"/>
      <c r="W1187" s="1">
        <v>21</v>
      </c>
      <c r="X1187" s="1"/>
      <c r="Y1187" s="1"/>
      <c r="Z1187" s="1"/>
      <c r="AA1187" s="1"/>
      <c r="AB1187" s="1"/>
      <c r="AG1187" t="str">
        <f t="shared" si="211"/>
        <v>Merrimack</v>
      </c>
      <c r="AH1187" t="s">
        <v>3491</v>
      </c>
      <c r="AI1187">
        <v>1</v>
      </c>
      <c r="AJ1187" s="7">
        <v>232</v>
      </c>
      <c r="AL1187" s="7" t="s">
        <v>3943</v>
      </c>
      <c r="AM1187" t="s">
        <v>3234</v>
      </c>
      <c r="AN1187" t="s">
        <v>4202</v>
      </c>
      <c r="AO1187" t="s">
        <v>4368</v>
      </c>
      <c r="AP1187" t="str">
        <f t="shared" si="218"/>
        <v>33011</v>
      </c>
      <c r="AQ1187" t="s">
        <v>2389</v>
      </c>
      <c r="AR1187" t="str">
        <f t="shared" si="210"/>
        <v>3347540</v>
      </c>
      <c r="AV1187">
        <v>33.43</v>
      </c>
      <c r="AW1187">
        <v>0.83</v>
      </c>
      <c r="AX1187">
        <v>32.6</v>
      </c>
    </row>
    <row r="1188" spans="1:50" hidden="1" outlineLevel="1">
      <c r="A1188" t="s">
        <v>2356</v>
      </c>
      <c r="B1188" s="11" t="s">
        <v>1982</v>
      </c>
      <c r="C1188" s="1">
        <f t="shared" si="212"/>
        <v>792</v>
      </c>
      <c r="D1188" s="7">
        <f>IF(N1188&gt;0, RANK(N1188,(N1188:P1188,Q1188:AE1188)),0)</f>
        <v>2</v>
      </c>
      <c r="E1188" s="7">
        <f>IF(O1188&gt;0,RANK(O1188,(N1188:P1188,Q1188:AE1188)),0)</f>
        <v>1</v>
      </c>
      <c r="F1188" s="7">
        <f t="shared" si="213"/>
        <v>3</v>
      </c>
      <c r="G1188" s="1">
        <f t="shared" si="209"/>
        <v>19</v>
      </c>
      <c r="H1188" s="2">
        <f t="shared" si="208"/>
        <v>2.3989898989898988E-2</v>
      </c>
      <c r="I1188" s="8"/>
      <c r="J1188" s="2">
        <f t="shared" si="214"/>
        <v>0.47979797979797978</v>
      </c>
      <c r="K1188" s="2">
        <f t="shared" si="215"/>
        <v>0.50378787878787878</v>
      </c>
      <c r="L1188" s="2">
        <f t="shared" si="216"/>
        <v>1.2626262626262626E-2</v>
      </c>
      <c r="M1188" s="2">
        <f t="shared" si="217"/>
        <v>3.7878787878788105E-3</v>
      </c>
      <c r="N1188" s="1">
        <v>380</v>
      </c>
      <c r="O1188" s="1">
        <v>399</v>
      </c>
      <c r="P1188" s="1">
        <v>10</v>
      </c>
      <c r="Q1188">
        <v>1</v>
      </c>
      <c r="R1188">
        <v>1</v>
      </c>
      <c r="U1188" s="1"/>
      <c r="V1188" s="1"/>
      <c r="W1188" s="1">
        <v>1</v>
      </c>
      <c r="X1188" s="1"/>
      <c r="Y1188" s="1"/>
      <c r="Z1188" s="1"/>
      <c r="AA1188" s="1"/>
      <c r="AB1188" s="1"/>
      <c r="AG1188" t="str">
        <f t="shared" si="211"/>
        <v>Middleton</v>
      </c>
      <c r="AH1188" t="s">
        <v>3722</v>
      </c>
      <c r="AI1188">
        <v>1</v>
      </c>
      <c r="AJ1188" s="7">
        <v>119</v>
      </c>
      <c r="AL1188" s="7" t="s">
        <v>3943</v>
      </c>
      <c r="AM1188" t="s">
        <v>4671</v>
      </c>
      <c r="AN1188" t="s">
        <v>3970</v>
      </c>
      <c r="AO1188" t="s">
        <v>4369</v>
      </c>
      <c r="AP1188" t="str">
        <f t="shared" si="218"/>
        <v>33017</v>
      </c>
      <c r="AQ1188" t="s">
        <v>2389</v>
      </c>
      <c r="AR1188" t="str">
        <f t="shared" si="210"/>
        <v>3347700</v>
      </c>
      <c r="AV1188">
        <v>18.510000000000002</v>
      </c>
      <c r="AW1188">
        <v>0.42</v>
      </c>
      <c r="AX1188">
        <v>18.09</v>
      </c>
    </row>
    <row r="1189" spans="1:50" hidden="1" outlineLevel="1">
      <c r="A1189" t="s">
        <v>2672</v>
      </c>
      <c r="B1189" s="11" t="s">
        <v>1982</v>
      </c>
      <c r="C1189" s="1">
        <f t="shared" si="212"/>
        <v>734</v>
      </c>
      <c r="D1189" s="7">
        <f>IF(N1189&gt;0, RANK(N1189,(N1189:P1189,Q1189:AE1189)),0)</f>
        <v>1</v>
      </c>
      <c r="E1189" s="7">
        <f>IF(O1189&gt;0,RANK(O1189,(N1189:P1189,Q1189:AE1189)),0)</f>
        <v>2</v>
      </c>
      <c r="F1189" s="7">
        <f t="shared" si="213"/>
        <v>3</v>
      </c>
      <c r="G1189" s="1">
        <f t="shared" si="209"/>
        <v>32</v>
      </c>
      <c r="H1189" s="2">
        <f t="shared" si="208"/>
        <v>4.3596730245231606E-2</v>
      </c>
      <c r="I1189" s="8"/>
      <c r="J1189" s="2">
        <f t="shared" si="214"/>
        <v>0.51634877384196187</v>
      </c>
      <c r="K1189" s="2">
        <f t="shared" si="215"/>
        <v>0.47275204359673023</v>
      </c>
      <c r="L1189" s="2">
        <f t="shared" si="216"/>
        <v>9.5367847411444145E-3</v>
      </c>
      <c r="M1189" s="2">
        <f t="shared" si="217"/>
        <v>1.3623978201634818E-3</v>
      </c>
      <c r="N1189" s="1">
        <v>379</v>
      </c>
      <c r="O1189" s="1">
        <v>347</v>
      </c>
      <c r="P1189" s="1">
        <v>7</v>
      </c>
      <c r="Q1189">
        <v>0</v>
      </c>
      <c r="R1189">
        <v>0</v>
      </c>
      <c r="U1189" s="1"/>
      <c r="V1189" s="1"/>
      <c r="W1189" s="1">
        <v>1</v>
      </c>
      <c r="X1189" s="1"/>
      <c r="Y1189" s="1"/>
      <c r="Z1189" s="1"/>
      <c r="AA1189" s="1"/>
      <c r="AB1189" s="1"/>
      <c r="AG1189" t="str">
        <f t="shared" si="211"/>
        <v>Milan</v>
      </c>
      <c r="AH1189" t="s">
        <v>3612</v>
      </c>
      <c r="AI1189">
        <v>2</v>
      </c>
      <c r="AJ1189" s="7">
        <v>21</v>
      </c>
      <c r="AL1189" s="7" t="s">
        <v>3943</v>
      </c>
      <c r="AM1189" t="s">
        <v>2597</v>
      </c>
      <c r="AN1189" t="s">
        <v>4416</v>
      </c>
      <c r="AO1189" t="s">
        <v>4700</v>
      </c>
      <c r="AP1189" t="str">
        <f t="shared" si="218"/>
        <v>33007</v>
      </c>
      <c r="AQ1189" t="s">
        <v>2389</v>
      </c>
      <c r="AR1189" t="str">
        <f t="shared" si="210"/>
        <v>3347860</v>
      </c>
      <c r="AV1189">
        <v>62.26</v>
      </c>
      <c r="AW1189">
        <v>0.52</v>
      </c>
      <c r="AX1189">
        <v>61.74</v>
      </c>
    </row>
    <row r="1190" spans="1:50" hidden="1" outlineLevel="1">
      <c r="A1190" t="s">
        <v>3007</v>
      </c>
      <c r="B1190" s="11" t="s">
        <v>1982</v>
      </c>
      <c r="C1190" s="1">
        <f t="shared" si="212"/>
        <v>7351</v>
      </c>
      <c r="D1190" s="7">
        <f>IF(N1190&gt;0, RANK(N1190,(N1190:P1190,Q1190:AE1190)),0)</f>
        <v>2</v>
      </c>
      <c r="E1190" s="7">
        <f>IF(O1190&gt;0,RANK(O1190,(N1190:P1190,Q1190:AE1190)),0)</f>
        <v>1</v>
      </c>
      <c r="F1190" s="7">
        <f t="shared" si="213"/>
        <v>3</v>
      </c>
      <c r="G1190" s="1">
        <f t="shared" si="209"/>
        <v>241</v>
      </c>
      <c r="H1190" s="2">
        <f t="shared" si="208"/>
        <v>3.2784655148959327E-2</v>
      </c>
      <c r="I1190" s="8"/>
      <c r="J1190" s="2">
        <f t="shared" si="214"/>
        <v>0.47830227179975515</v>
      </c>
      <c r="K1190" s="2">
        <f t="shared" si="215"/>
        <v>0.51108692694871449</v>
      </c>
      <c r="L1190" s="2">
        <f t="shared" si="216"/>
        <v>8.1621548088695421E-3</v>
      </c>
      <c r="M1190" s="2">
        <f t="shared" si="217"/>
        <v>2.448646442660813E-3</v>
      </c>
      <c r="N1190" s="1">
        <v>3516</v>
      </c>
      <c r="O1190" s="1">
        <v>3757</v>
      </c>
      <c r="P1190" s="1">
        <v>60</v>
      </c>
      <c r="Q1190">
        <v>3</v>
      </c>
      <c r="R1190">
        <v>0</v>
      </c>
      <c r="U1190" s="1"/>
      <c r="V1190" s="1"/>
      <c r="W1190" s="1">
        <v>15</v>
      </c>
      <c r="X1190" s="1"/>
      <c r="Y1190" s="1"/>
      <c r="Z1190" s="1"/>
      <c r="AA1190" s="1"/>
      <c r="AB1190" s="1"/>
      <c r="AG1190" t="str">
        <f t="shared" si="211"/>
        <v>Milford</v>
      </c>
      <c r="AH1190" t="s">
        <v>3491</v>
      </c>
      <c r="AI1190">
        <v>2</v>
      </c>
      <c r="AJ1190" s="7">
        <v>242</v>
      </c>
      <c r="AL1190" s="7" t="s">
        <v>3943</v>
      </c>
      <c r="AM1190" t="s">
        <v>3234</v>
      </c>
      <c r="AN1190" t="s">
        <v>4266</v>
      </c>
      <c r="AO1190" t="s">
        <v>4699</v>
      </c>
      <c r="AP1190" t="str">
        <f t="shared" si="218"/>
        <v>33011</v>
      </c>
      <c r="AQ1190" t="s">
        <v>2389</v>
      </c>
      <c r="AR1190" t="str">
        <f t="shared" si="210"/>
        <v>3348020</v>
      </c>
      <c r="AV1190">
        <v>25.28</v>
      </c>
      <c r="AW1190">
        <v>0.06</v>
      </c>
      <c r="AX1190">
        <v>25.23</v>
      </c>
    </row>
    <row r="1191" spans="1:50" hidden="1" outlineLevel="1">
      <c r="A1191" t="s">
        <v>2673</v>
      </c>
      <c r="B1191" s="11" t="s">
        <v>1982</v>
      </c>
      <c r="C1191" s="1">
        <f t="shared" si="212"/>
        <v>15</v>
      </c>
      <c r="D1191" s="7">
        <f>IF(N1191&gt;0, RANK(N1191,(N1191:P1191,Q1191:AE1191)),0)</f>
        <v>2</v>
      </c>
      <c r="E1191" s="7">
        <f>IF(O1191&gt;0,RANK(O1191,(N1191:P1191,Q1191:AE1191)),0)</f>
        <v>1</v>
      </c>
      <c r="F1191" s="7">
        <f t="shared" si="213"/>
        <v>3</v>
      </c>
      <c r="G1191" s="1">
        <f t="shared" si="209"/>
        <v>10</v>
      </c>
      <c r="H1191" s="2">
        <f t="shared" si="208"/>
        <v>0.66666666666666663</v>
      </c>
      <c r="I1191" s="8"/>
      <c r="J1191" s="2">
        <f t="shared" si="214"/>
        <v>0.13333333333333333</v>
      </c>
      <c r="K1191" s="2">
        <f t="shared" si="215"/>
        <v>0.8</v>
      </c>
      <c r="L1191" s="2">
        <f t="shared" si="216"/>
        <v>6.6666666666666666E-2</v>
      </c>
      <c r="M1191" s="2">
        <f t="shared" si="217"/>
        <v>-1.3877787807814457E-17</v>
      </c>
      <c r="N1191" s="1">
        <v>2</v>
      </c>
      <c r="O1191" s="1">
        <v>12</v>
      </c>
      <c r="P1191" s="1">
        <v>1</v>
      </c>
      <c r="Q1191">
        <v>0</v>
      </c>
      <c r="R1191">
        <v>0</v>
      </c>
      <c r="U1191" s="1"/>
      <c r="V1191" s="1"/>
      <c r="W1191" s="1">
        <v>0</v>
      </c>
      <c r="X1191" s="1"/>
      <c r="Y1191" s="1"/>
      <c r="Z1191" s="1"/>
      <c r="AA1191" s="1"/>
      <c r="AB1191" s="1"/>
      <c r="AG1191" t="str">
        <f t="shared" si="211"/>
        <v>Millsfield</v>
      </c>
      <c r="AH1191" t="s">
        <v>3612</v>
      </c>
      <c r="AI1191">
        <v>2</v>
      </c>
      <c r="AJ1191" s="7">
        <v>12</v>
      </c>
      <c r="AL1191" s="7" t="s">
        <v>3943</v>
      </c>
      <c r="AM1191" t="s">
        <v>2597</v>
      </c>
      <c r="AN1191" t="s">
        <v>1355</v>
      </c>
      <c r="AO1191" t="s">
        <v>3657</v>
      </c>
      <c r="AP1191" t="str">
        <f t="shared" si="218"/>
        <v>33007</v>
      </c>
      <c r="AQ1191" t="s">
        <v>4327</v>
      </c>
      <c r="AR1191" t="str">
        <f t="shared" si="210"/>
        <v>3348260</v>
      </c>
      <c r="AV1191">
        <v>45.31</v>
      </c>
      <c r="AW1191">
        <v>0.35</v>
      </c>
      <c r="AX1191">
        <v>44.96</v>
      </c>
    </row>
    <row r="1192" spans="1:50" hidden="1" outlineLevel="1">
      <c r="A1192" t="s">
        <v>2957</v>
      </c>
      <c r="B1192" s="11" t="s">
        <v>1982</v>
      </c>
      <c r="C1192" s="1">
        <f t="shared" si="212"/>
        <v>2073</v>
      </c>
      <c r="D1192" s="7">
        <f>IF(N1192&gt;0, RANK(N1192,(N1192:P1192,Q1192:AE1192)),0)</f>
        <v>2</v>
      </c>
      <c r="E1192" s="7">
        <f>IF(O1192&gt;0,RANK(O1192,(N1192:P1192,Q1192:AE1192)),0)</f>
        <v>1</v>
      </c>
      <c r="F1192" s="7">
        <f t="shared" si="213"/>
        <v>3</v>
      </c>
      <c r="G1192" s="1">
        <f t="shared" si="209"/>
        <v>15</v>
      </c>
      <c r="H1192" s="2">
        <f t="shared" si="208"/>
        <v>7.2358900144717797E-3</v>
      </c>
      <c r="I1192" s="8"/>
      <c r="J1192" s="2">
        <f t="shared" si="214"/>
        <v>0.49252291365171247</v>
      </c>
      <c r="K1192" s="2">
        <f t="shared" si="215"/>
        <v>0.49975880366618425</v>
      </c>
      <c r="L1192" s="2">
        <f t="shared" si="216"/>
        <v>7.7182826821032323E-3</v>
      </c>
      <c r="M1192" s="2">
        <f t="shared" si="217"/>
        <v>1.0668549377257364E-16</v>
      </c>
      <c r="N1192" s="1">
        <v>1021</v>
      </c>
      <c r="O1192" s="1">
        <v>1036</v>
      </c>
      <c r="P1192" s="1">
        <v>16</v>
      </c>
      <c r="Q1192">
        <v>0</v>
      </c>
      <c r="R1192">
        <v>0</v>
      </c>
      <c r="U1192" s="1"/>
      <c r="V1192" s="1"/>
      <c r="W1192" s="1">
        <v>0</v>
      </c>
      <c r="X1192" s="1"/>
      <c r="Y1192" s="1"/>
      <c r="Z1192" s="1"/>
      <c r="AA1192" s="1"/>
      <c r="AB1192" s="1"/>
      <c r="AG1192" t="str">
        <f t="shared" si="211"/>
        <v>Milton</v>
      </c>
      <c r="AH1192" t="s">
        <v>3722</v>
      </c>
      <c r="AI1192">
        <v>1</v>
      </c>
      <c r="AJ1192" s="7">
        <v>116</v>
      </c>
      <c r="AL1192" s="7" t="s">
        <v>3943</v>
      </c>
      <c r="AM1192" t="s">
        <v>4671</v>
      </c>
      <c r="AN1192" t="s">
        <v>737</v>
      </c>
      <c r="AO1192" t="s">
        <v>3658</v>
      </c>
      <c r="AP1192" t="str">
        <f t="shared" si="218"/>
        <v>33017</v>
      </c>
      <c r="AQ1192" t="s">
        <v>2389</v>
      </c>
      <c r="AR1192" t="str">
        <f t="shared" si="210"/>
        <v>3348660</v>
      </c>
      <c r="AV1192">
        <v>34.28</v>
      </c>
      <c r="AW1192">
        <v>1.17</v>
      </c>
      <c r="AX1192">
        <v>33.11</v>
      </c>
    </row>
    <row r="1193" spans="1:50" hidden="1" outlineLevel="1">
      <c r="A1193" t="s">
        <v>2996</v>
      </c>
      <c r="B1193" s="11" t="s">
        <v>1982</v>
      </c>
      <c r="C1193" s="1">
        <f t="shared" si="212"/>
        <v>525</v>
      </c>
      <c r="D1193" s="7">
        <f>IF(N1193&gt;0, RANK(N1193,(N1193:P1193,Q1193:AE1193)),0)</f>
        <v>2</v>
      </c>
      <c r="E1193" s="7">
        <f>IF(O1193&gt;0,RANK(O1193,(N1193:P1193,Q1193:AE1193)),0)</f>
        <v>1</v>
      </c>
      <c r="F1193" s="7">
        <f t="shared" si="213"/>
        <v>3</v>
      </c>
      <c r="G1193" s="1">
        <f t="shared" si="209"/>
        <v>145</v>
      </c>
      <c r="H1193" s="2">
        <f t="shared" si="208"/>
        <v>0.27619047619047621</v>
      </c>
      <c r="I1193" s="8"/>
      <c r="J1193" s="2">
        <f t="shared" si="214"/>
        <v>0.35619047619047617</v>
      </c>
      <c r="K1193" s="2">
        <f t="shared" si="215"/>
        <v>0.63238095238095238</v>
      </c>
      <c r="L1193" s="2">
        <f t="shared" si="216"/>
        <v>7.619047619047619E-3</v>
      </c>
      <c r="M1193" s="2">
        <f t="shared" si="217"/>
        <v>3.8095238095238355E-3</v>
      </c>
      <c r="N1193" s="1">
        <v>187</v>
      </c>
      <c r="O1193" s="1">
        <v>332</v>
      </c>
      <c r="P1193" s="1">
        <v>4</v>
      </c>
      <c r="Q1193">
        <v>2</v>
      </c>
      <c r="R1193">
        <v>0</v>
      </c>
      <c r="U1193" s="1"/>
      <c r="V1193" s="1"/>
      <c r="W1193" s="1">
        <v>0</v>
      </c>
      <c r="X1193" s="1"/>
      <c r="Y1193" s="1"/>
      <c r="Z1193" s="1"/>
      <c r="AA1193" s="1"/>
      <c r="AB1193" s="1"/>
      <c r="AG1193" t="str">
        <f t="shared" si="211"/>
        <v>Monroe</v>
      </c>
      <c r="AH1193" t="s">
        <v>4422</v>
      </c>
      <c r="AI1193">
        <v>2</v>
      </c>
      <c r="AJ1193" s="7">
        <v>38</v>
      </c>
      <c r="AL1193" s="7" t="s">
        <v>3943</v>
      </c>
      <c r="AM1193" t="s">
        <v>3218</v>
      </c>
      <c r="AN1193" t="s">
        <v>1355</v>
      </c>
      <c r="AO1193" t="s">
        <v>3659</v>
      </c>
      <c r="AP1193" t="str">
        <f t="shared" si="218"/>
        <v>33009</v>
      </c>
      <c r="AQ1193" t="s">
        <v>2389</v>
      </c>
      <c r="AR1193" t="str">
        <f t="shared" si="210"/>
        <v>3348980</v>
      </c>
      <c r="AV1193">
        <v>23.8</v>
      </c>
      <c r="AW1193">
        <v>1.43</v>
      </c>
      <c r="AX1193">
        <v>22.38</v>
      </c>
    </row>
    <row r="1194" spans="1:50" hidden="1" outlineLevel="1">
      <c r="A1194" t="s">
        <v>2674</v>
      </c>
      <c r="B1194" s="11" t="s">
        <v>1982</v>
      </c>
      <c r="C1194" s="1">
        <f t="shared" si="212"/>
        <v>1365</v>
      </c>
      <c r="D1194" s="7">
        <f>IF(N1194&gt;0, RANK(N1194,(N1194:P1194,Q1194:AE1194)),0)</f>
        <v>2</v>
      </c>
      <c r="E1194" s="7">
        <f>IF(O1194&gt;0,RANK(O1194,(N1194:P1194,Q1194:AE1194)),0)</f>
        <v>1</v>
      </c>
      <c r="F1194" s="7">
        <f t="shared" si="213"/>
        <v>3</v>
      </c>
      <c r="G1194" s="1">
        <f t="shared" si="209"/>
        <v>39</v>
      </c>
      <c r="H1194" s="2">
        <f t="shared" si="208"/>
        <v>2.8571428571428571E-2</v>
      </c>
      <c r="I1194" s="8"/>
      <c r="J1194" s="2">
        <f t="shared" si="214"/>
        <v>0.47838827838827841</v>
      </c>
      <c r="K1194" s="2">
        <f t="shared" si="215"/>
        <v>0.50695970695970693</v>
      </c>
      <c r="L1194" s="2">
        <f t="shared" si="216"/>
        <v>6.5934065934065934E-3</v>
      </c>
      <c r="M1194" s="2">
        <f t="shared" si="217"/>
        <v>8.0586080586080057E-3</v>
      </c>
      <c r="N1194" s="1">
        <v>653</v>
      </c>
      <c r="O1194" s="1">
        <v>692</v>
      </c>
      <c r="P1194" s="1">
        <v>9</v>
      </c>
      <c r="Q1194">
        <v>4</v>
      </c>
      <c r="R1194">
        <v>0</v>
      </c>
      <c r="U1194" s="1"/>
      <c r="V1194" s="1"/>
      <c r="W1194" s="1">
        <v>7</v>
      </c>
      <c r="X1194" s="1"/>
      <c r="Y1194" s="1"/>
      <c r="Z1194" s="1"/>
      <c r="AA1194" s="1"/>
      <c r="AB1194" s="1"/>
      <c r="AG1194" t="str">
        <f t="shared" si="211"/>
        <v>Mont Vernon</v>
      </c>
      <c r="AH1194" t="s">
        <v>3491</v>
      </c>
      <c r="AI1194">
        <v>2</v>
      </c>
      <c r="AJ1194" s="7">
        <v>226</v>
      </c>
      <c r="AL1194" s="7" t="s">
        <v>3943</v>
      </c>
      <c r="AM1194" t="s">
        <v>3234</v>
      </c>
      <c r="AN1194" t="s">
        <v>4533</v>
      </c>
      <c r="AO1194" t="s">
        <v>3675</v>
      </c>
      <c r="AP1194" t="str">
        <f t="shared" si="218"/>
        <v>33011</v>
      </c>
      <c r="AQ1194" t="s">
        <v>2389</v>
      </c>
      <c r="AR1194" t="str">
        <f t="shared" si="210"/>
        <v>3349140</v>
      </c>
      <c r="AV1194">
        <v>16.7</v>
      </c>
      <c r="AW1194">
        <v>0.08</v>
      </c>
      <c r="AX1194">
        <v>16.62</v>
      </c>
    </row>
    <row r="1195" spans="1:50" hidden="1" outlineLevel="1">
      <c r="A1195" t="s">
        <v>3005</v>
      </c>
      <c r="B1195" s="11" t="s">
        <v>1982</v>
      </c>
      <c r="C1195" s="1">
        <f t="shared" si="212"/>
        <v>2993</v>
      </c>
      <c r="D1195" s="7">
        <f>IF(N1195&gt;0, RANK(N1195,(N1195:P1195,Q1195:AE1195)),0)</f>
        <v>2</v>
      </c>
      <c r="E1195" s="7">
        <f>IF(O1195&gt;0,RANK(O1195,(N1195:P1195,Q1195:AE1195)),0)</f>
        <v>1</v>
      </c>
      <c r="F1195" s="7">
        <f t="shared" si="213"/>
        <v>3</v>
      </c>
      <c r="G1195" s="1">
        <f t="shared" si="209"/>
        <v>671</v>
      </c>
      <c r="H1195" s="2">
        <f t="shared" si="208"/>
        <v>0.22418977614433677</v>
      </c>
      <c r="I1195" s="8"/>
      <c r="J1195" s="2">
        <f t="shared" si="214"/>
        <v>0.38422986969595724</v>
      </c>
      <c r="K1195" s="2">
        <f t="shared" si="215"/>
        <v>0.60841964584029407</v>
      </c>
      <c r="L1195" s="2">
        <f t="shared" si="216"/>
        <v>6.3481456732375546E-3</v>
      </c>
      <c r="M1195" s="2">
        <f t="shared" si="217"/>
        <v>1.0023387905111975E-3</v>
      </c>
      <c r="N1195" s="1">
        <v>1150</v>
      </c>
      <c r="O1195" s="1">
        <v>1821</v>
      </c>
      <c r="P1195" s="1">
        <v>19</v>
      </c>
      <c r="Q1195">
        <v>1</v>
      </c>
      <c r="R1195">
        <v>0</v>
      </c>
      <c r="U1195" s="1"/>
      <c r="V1195" s="1"/>
      <c r="W1195" s="1">
        <v>2</v>
      </c>
      <c r="X1195" s="1"/>
      <c r="Y1195" s="1"/>
      <c r="Z1195" s="1"/>
      <c r="AA1195" s="1"/>
      <c r="AB1195" s="1"/>
      <c r="AG1195" t="str">
        <f t="shared" si="211"/>
        <v>Moultonborough</v>
      </c>
      <c r="AH1195" t="s">
        <v>4711</v>
      </c>
      <c r="AI1195">
        <v>1</v>
      </c>
      <c r="AJ1195" s="7">
        <v>87</v>
      </c>
      <c r="AL1195" s="7" t="s">
        <v>3943</v>
      </c>
      <c r="AM1195" t="s">
        <v>3989</v>
      </c>
      <c r="AN1195" t="s">
        <v>4002</v>
      </c>
      <c r="AO1195" t="s">
        <v>4155</v>
      </c>
      <c r="AP1195" t="str">
        <f t="shared" si="218"/>
        <v>33003</v>
      </c>
      <c r="AQ1195" t="s">
        <v>2389</v>
      </c>
      <c r="AR1195" t="str">
        <f t="shared" si="210"/>
        <v>3349380</v>
      </c>
      <c r="AV1195">
        <v>74.59</v>
      </c>
      <c r="AW1195">
        <v>14.75</v>
      </c>
      <c r="AX1195">
        <v>59.84</v>
      </c>
    </row>
    <row r="1196" spans="1:50" hidden="1" outlineLevel="1">
      <c r="A1196" t="s">
        <v>2668</v>
      </c>
      <c r="B1196" s="11" t="s">
        <v>1982</v>
      </c>
      <c r="C1196" s="1">
        <f t="shared" si="212"/>
        <v>39958</v>
      </c>
      <c r="D1196" s="7">
        <f>IF(N1196&gt;0, RANK(N1196,(N1196:P1196,Q1196:AE1196)),0)</f>
        <v>1</v>
      </c>
      <c r="E1196" s="7">
        <f>IF(O1196&gt;0,RANK(O1196,(N1196:P1196,Q1196:AE1196)),0)</f>
        <v>2</v>
      </c>
      <c r="F1196" s="7">
        <f t="shared" si="213"/>
        <v>3</v>
      </c>
      <c r="G1196" s="1">
        <f t="shared" si="209"/>
        <v>3571</v>
      </c>
      <c r="H1196" s="2">
        <f t="shared" si="208"/>
        <v>8.9368837279143104E-2</v>
      </c>
      <c r="I1196" s="8"/>
      <c r="J1196" s="2">
        <f t="shared" si="214"/>
        <v>0.54024225436708539</v>
      </c>
      <c r="K1196" s="2">
        <f t="shared" si="215"/>
        <v>0.45087341708794232</v>
      </c>
      <c r="L1196" s="2">
        <f t="shared" si="216"/>
        <v>6.9072526152460087E-3</v>
      </c>
      <c r="M1196" s="2">
        <f t="shared" si="217"/>
        <v>1.9770759297262777E-3</v>
      </c>
      <c r="N1196" s="1">
        <v>21587</v>
      </c>
      <c r="O1196" s="1">
        <v>18016</v>
      </c>
      <c r="P1196" s="1">
        <v>276</v>
      </c>
      <c r="Q1196">
        <v>26</v>
      </c>
      <c r="R1196">
        <v>3</v>
      </c>
      <c r="U1196" s="1"/>
      <c r="V1196" s="1"/>
      <c r="W1196" s="1">
        <v>50</v>
      </c>
      <c r="X1196" s="1"/>
      <c r="Y1196" s="1"/>
      <c r="Z1196" s="1"/>
      <c r="AA1196" s="1"/>
      <c r="AB1196" s="1"/>
      <c r="AG1196" t="str">
        <f t="shared" si="211"/>
        <v>Nashua</v>
      </c>
      <c r="AH1196" t="s">
        <v>3491</v>
      </c>
      <c r="AI1196">
        <v>2</v>
      </c>
      <c r="AJ1196" s="7">
        <v>252</v>
      </c>
      <c r="AL1196" s="7" t="s">
        <v>3943</v>
      </c>
      <c r="AM1196" t="s">
        <v>3234</v>
      </c>
      <c r="AN1196" t="s">
        <v>4802</v>
      </c>
      <c r="AO1196" t="s">
        <v>5147</v>
      </c>
      <c r="AP1196" t="str">
        <f t="shared" si="218"/>
        <v>33011</v>
      </c>
      <c r="AQ1196" t="s">
        <v>4593</v>
      </c>
      <c r="AR1196" t="str">
        <f t="shared" si="210"/>
        <v>3350260</v>
      </c>
      <c r="AV1196">
        <v>31.84</v>
      </c>
      <c r="AW1196">
        <v>0.95</v>
      </c>
      <c r="AX1196">
        <v>30.89</v>
      </c>
    </row>
    <row r="1197" spans="1:50" hidden="1" outlineLevel="1">
      <c r="A1197" t="s">
        <v>4249</v>
      </c>
      <c r="B1197" s="11" t="s">
        <v>1982</v>
      </c>
      <c r="C1197" s="1">
        <f t="shared" si="212"/>
        <v>433</v>
      </c>
      <c r="D1197" s="7">
        <f>IF(N1197&gt;0, RANK(N1197,(N1197:P1197,Q1197:AE1197)),0)</f>
        <v>1</v>
      </c>
      <c r="E1197" s="7">
        <f>IF(O1197&gt;0,RANK(O1197,(N1197:P1197,Q1197:AE1197)),0)</f>
        <v>2</v>
      </c>
      <c r="F1197" s="7">
        <f t="shared" si="213"/>
        <v>3</v>
      </c>
      <c r="G1197" s="1">
        <f t="shared" si="209"/>
        <v>131</v>
      </c>
      <c r="H1197" s="2">
        <f t="shared" si="208"/>
        <v>0.302540415704388</v>
      </c>
      <c r="I1197" s="8"/>
      <c r="J1197" s="2">
        <f t="shared" si="214"/>
        <v>0.64203233256351044</v>
      </c>
      <c r="K1197" s="2">
        <f t="shared" si="215"/>
        <v>0.33949191685912239</v>
      </c>
      <c r="L1197" s="2">
        <f t="shared" si="216"/>
        <v>1.3856812933025405E-2</v>
      </c>
      <c r="M1197" s="2">
        <f t="shared" si="217"/>
        <v>4.6189376443417623E-3</v>
      </c>
      <c r="N1197" s="1">
        <v>278</v>
      </c>
      <c r="O1197" s="1">
        <v>147</v>
      </c>
      <c r="P1197" s="1">
        <v>6</v>
      </c>
      <c r="Q1197">
        <v>0</v>
      </c>
      <c r="R1197">
        <v>0</v>
      </c>
      <c r="U1197" s="1"/>
      <c r="V1197" s="1"/>
      <c r="W1197" s="1">
        <v>2</v>
      </c>
      <c r="X1197" s="1"/>
      <c r="Y1197" s="1"/>
      <c r="Z1197" s="1"/>
      <c r="AA1197" s="1"/>
      <c r="AB1197" s="1"/>
      <c r="AG1197" t="str">
        <f t="shared" si="211"/>
        <v>Nelson</v>
      </c>
      <c r="AH1197" t="s">
        <v>2295</v>
      </c>
      <c r="AI1197">
        <v>2</v>
      </c>
      <c r="AJ1197" s="7">
        <v>202</v>
      </c>
      <c r="AL1197" s="7" t="s">
        <v>3943</v>
      </c>
      <c r="AM1197" t="s">
        <v>3632</v>
      </c>
      <c r="AN1197" t="s">
        <v>4371</v>
      </c>
      <c r="AO1197" t="s">
        <v>5148</v>
      </c>
      <c r="AP1197" t="str">
        <f t="shared" si="218"/>
        <v>33005</v>
      </c>
      <c r="AQ1197" t="s">
        <v>2389</v>
      </c>
      <c r="AR1197" t="str">
        <f t="shared" si="210"/>
        <v>3350580</v>
      </c>
      <c r="AV1197">
        <v>23.24</v>
      </c>
      <c r="AW1197">
        <v>1.38</v>
      </c>
      <c r="AX1197">
        <v>21.87</v>
      </c>
    </row>
    <row r="1198" spans="1:50" hidden="1" outlineLevel="1">
      <c r="A1198" t="s">
        <v>1744</v>
      </c>
      <c r="B1198" s="11" t="s">
        <v>1982</v>
      </c>
      <c r="C1198" s="1">
        <f t="shared" si="212"/>
        <v>2827</v>
      </c>
      <c r="D1198" s="7">
        <f>IF(N1198&gt;0, RANK(N1198,(N1198:P1198,Q1198:AE1198)),0)</f>
        <v>2</v>
      </c>
      <c r="E1198" s="7">
        <f>IF(O1198&gt;0,RANK(O1198,(N1198:P1198,Q1198:AE1198)),0)</f>
        <v>1</v>
      </c>
      <c r="F1198" s="7">
        <f t="shared" si="213"/>
        <v>3</v>
      </c>
      <c r="G1198" s="1">
        <f t="shared" si="209"/>
        <v>411</v>
      </c>
      <c r="H1198" s="2">
        <f t="shared" si="208"/>
        <v>0.14538379908029714</v>
      </c>
      <c r="I1198" s="8"/>
      <c r="J1198" s="2">
        <f t="shared" si="214"/>
        <v>0.42270958613371062</v>
      </c>
      <c r="K1198" s="2">
        <f t="shared" si="215"/>
        <v>0.56809338521400776</v>
      </c>
      <c r="L1198" s="2">
        <f t="shared" si="216"/>
        <v>5.6597099398655818E-3</v>
      </c>
      <c r="M1198" s="2">
        <f t="shared" si="217"/>
        <v>3.5373187124159763E-3</v>
      </c>
      <c r="N1198" s="1">
        <v>1195</v>
      </c>
      <c r="O1198" s="1">
        <v>1606</v>
      </c>
      <c r="P1198" s="1">
        <v>16</v>
      </c>
      <c r="Q1198">
        <v>2</v>
      </c>
      <c r="R1198">
        <v>1</v>
      </c>
      <c r="U1198" s="1"/>
      <c r="V1198" s="1"/>
      <c r="W1198" s="1">
        <v>7</v>
      </c>
      <c r="X1198" s="1"/>
      <c r="Y1198" s="1"/>
      <c r="Z1198" s="1"/>
      <c r="AA1198" s="1"/>
      <c r="AB1198" s="1"/>
      <c r="AG1198" t="str">
        <f t="shared" si="211"/>
        <v>New Boston</v>
      </c>
      <c r="AH1198" t="s">
        <v>3491</v>
      </c>
      <c r="AI1198">
        <v>2</v>
      </c>
      <c r="AJ1198" s="7">
        <v>201</v>
      </c>
      <c r="AL1198" s="7" t="s">
        <v>3943</v>
      </c>
      <c r="AM1198" t="s">
        <v>3234</v>
      </c>
      <c r="AN1198" t="s">
        <v>5225</v>
      </c>
      <c r="AO1198" t="s">
        <v>4457</v>
      </c>
      <c r="AP1198" t="str">
        <f t="shared" si="218"/>
        <v>33011</v>
      </c>
      <c r="AQ1198" t="s">
        <v>2389</v>
      </c>
      <c r="AR1198" t="str">
        <f t="shared" si="210"/>
        <v>3350740</v>
      </c>
      <c r="AV1198">
        <v>43.22</v>
      </c>
      <c r="AW1198">
        <v>0.38</v>
      </c>
      <c r="AX1198">
        <v>42.84</v>
      </c>
    </row>
    <row r="1199" spans="1:50" hidden="1" outlineLevel="1">
      <c r="A1199" t="s">
        <v>1277</v>
      </c>
      <c r="B1199" s="11" t="s">
        <v>1982</v>
      </c>
      <c r="C1199" s="1">
        <f t="shared" si="212"/>
        <v>790</v>
      </c>
      <c r="D1199" s="7">
        <f>IF(N1199&gt;0, RANK(N1199,(N1199:P1199,Q1199:AE1199)),0)</f>
        <v>2</v>
      </c>
      <c r="E1199" s="7">
        <f>IF(O1199&gt;0,RANK(O1199,(N1199:P1199,Q1199:AE1199)),0)</f>
        <v>1</v>
      </c>
      <c r="F1199" s="7">
        <f t="shared" si="213"/>
        <v>3</v>
      </c>
      <c r="G1199" s="1">
        <f t="shared" si="209"/>
        <v>20</v>
      </c>
      <c r="H1199" s="2">
        <f t="shared" si="208"/>
        <v>2.5316455696202531E-2</v>
      </c>
      <c r="I1199" s="8"/>
      <c r="J1199" s="2">
        <f t="shared" si="214"/>
        <v>0.48481012658227846</v>
      </c>
      <c r="K1199" s="2">
        <f t="shared" si="215"/>
        <v>0.51012658227848107</v>
      </c>
      <c r="L1199" s="2">
        <f t="shared" si="216"/>
        <v>2.5316455696202532E-3</v>
      </c>
      <c r="M1199" s="2">
        <f t="shared" si="217"/>
        <v>2.5316455696202801E-3</v>
      </c>
      <c r="N1199" s="1">
        <v>383</v>
      </c>
      <c r="O1199" s="1">
        <v>403</v>
      </c>
      <c r="P1199" s="1">
        <v>2</v>
      </c>
      <c r="Q1199">
        <v>0</v>
      </c>
      <c r="R1199">
        <v>0</v>
      </c>
      <c r="U1199" s="1"/>
      <c r="V1199" s="1"/>
      <c r="W1199" s="1">
        <v>2</v>
      </c>
      <c r="X1199" s="1"/>
      <c r="Y1199" s="1"/>
      <c r="Z1199" s="1"/>
      <c r="AA1199" s="1"/>
      <c r="AB1199" s="1"/>
      <c r="AG1199" t="str">
        <f t="shared" si="211"/>
        <v>New Castle</v>
      </c>
      <c r="AH1199" t="s">
        <v>1842</v>
      </c>
      <c r="AI1199">
        <v>1</v>
      </c>
      <c r="AJ1199" s="7">
        <v>189</v>
      </c>
      <c r="AL1199" s="7" t="s">
        <v>3943</v>
      </c>
      <c r="AM1199" t="s">
        <v>4670</v>
      </c>
      <c r="AN1199" t="s">
        <v>4266</v>
      </c>
      <c r="AO1199" t="s">
        <v>4630</v>
      </c>
      <c r="AP1199" t="str">
        <f t="shared" si="218"/>
        <v>33015</v>
      </c>
      <c r="AQ1199" t="s">
        <v>2389</v>
      </c>
      <c r="AR1199" t="str">
        <f t="shared" si="210"/>
        <v>3350980</v>
      </c>
      <c r="AV1199">
        <v>2.38</v>
      </c>
      <c r="AW1199">
        <v>1.55</v>
      </c>
      <c r="AX1199">
        <v>0.83</v>
      </c>
    </row>
    <row r="1200" spans="1:50" hidden="1" outlineLevel="1">
      <c r="A1200" t="s">
        <v>3435</v>
      </c>
      <c r="B1200" s="11" t="s">
        <v>1982</v>
      </c>
      <c r="C1200" s="1">
        <f t="shared" si="212"/>
        <v>1399</v>
      </c>
      <c r="D1200" s="7">
        <f>IF(N1200&gt;0, RANK(N1200,(N1200:P1200,Q1200:AE1200)),0)</f>
        <v>2</v>
      </c>
      <c r="E1200" s="7">
        <f>IF(O1200&gt;0,RANK(O1200,(N1200:P1200,Q1200:AE1200)),0)</f>
        <v>1</v>
      </c>
      <c r="F1200" s="7">
        <f t="shared" si="213"/>
        <v>3</v>
      </c>
      <c r="G1200" s="1">
        <f t="shared" si="209"/>
        <v>72</v>
      </c>
      <c r="H1200" s="2">
        <f t="shared" si="208"/>
        <v>5.1465332380271622E-2</v>
      </c>
      <c r="I1200" s="8"/>
      <c r="J1200" s="2">
        <f t="shared" si="214"/>
        <v>0.46962115796997855</v>
      </c>
      <c r="K1200" s="2">
        <f t="shared" si="215"/>
        <v>0.52108649035025023</v>
      </c>
      <c r="L1200" s="2">
        <f t="shared" si="216"/>
        <v>9.2923516797712644E-3</v>
      </c>
      <c r="M1200" s="2">
        <f t="shared" si="217"/>
        <v>6.9388939039072284E-18</v>
      </c>
      <c r="N1200" s="1">
        <v>657</v>
      </c>
      <c r="O1200" s="1">
        <v>729</v>
      </c>
      <c r="P1200" s="1">
        <v>13</v>
      </c>
      <c r="Q1200">
        <v>0</v>
      </c>
      <c r="R1200">
        <v>0</v>
      </c>
      <c r="U1200" s="1"/>
      <c r="V1200" s="1"/>
      <c r="W1200" s="1">
        <v>0</v>
      </c>
      <c r="X1200" s="1"/>
      <c r="Y1200" s="1"/>
      <c r="Z1200" s="1"/>
      <c r="AA1200" s="1"/>
      <c r="AB1200" s="1"/>
      <c r="AG1200" t="str">
        <f t="shared" si="211"/>
        <v>New Durham</v>
      </c>
      <c r="AH1200" t="s">
        <v>3722</v>
      </c>
      <c r="AI1200">
        <v>1</v>
      </c>
      <c r="AJ1200" s="7">
        <v>113</v>
      </c>
      <c r="AL1200" s="7" t="s">
        <v>3943</v>
      </c>
      <c r="AM1200" t="s">
        <v>4671</v>
      </c>
      <c r="AN1200" t="s">
        <v>3961</v>
      </c>
      <c r="AO1200" t="s">
        <v>4631</v>
      </c>
      <c r="AP1200" t="str">
        <f t="shared" si="218"/>
        <v>33017</v>
      </c>
      <c r="AQ1200" t="s">
        <v>2389</v>
      </c>
      <c r="AR1200" t="str">
        <f t="shared" si="210"/>
        <v>3351220</v>
      </c>
      <c r="AV1200">
        <v>44.15</v>
      </c>
      <c r="AW1200">
        <v>2.46</v>
      </c>
      <c r="AX1200">
        <v>41.69</v>
      </c>
    </row>
    <row r="1201" spans="1:50" hidden="1" outlineLevel="1">
      <c r="A1201" t="s">
        <v>3436</v>
      </c>
      <c r="B1201" s="11" t="s">
        <v>1982</v>
      </c>
      <c r="C1201" s="1">
        <f t="shared" si="212"/>
        <v>1234</v>
      </c>
      <c r="D1201" s="7">
        <f>IF(N1201&gt;0, RANK(N1201,(N1201:P1201,Q1201:AE1201)),0)</f>
        <v>2</v>
      </c>
      <c r="E1201" s="7">
        <f>IF(O1201&gt;0,RANK(O1201,(N1201:P1201,Q1201:AE1201)),0)</f>
        <v>1</v>
      </c>
      <c r="F1201" s="7">
        <f t="shared" si="213"/>
        <v>3</v>
      </c>
      <c r="G1201" s="1">
        <f t="shared" si="209"/>
        <v>96</v>
      </c>
      <c r="H1201" s="2">
        <f t="shared" si="208"/>
        <v>7.7795786061588337E-2</v>
      </c>
      <c r="I1201" s="8"/>
      <c r="J1201" s="2">
        <f t="shared" si="214"/>
        <v>0.45218800648298219</v>
      </c>
      <c r="K1201" s="2">
        <f t="shared" si="215"/>
        <v>0.52998379254457051</v>
      </c>
      <c r="L1201" s="2">
        <f t="shared" si="216"/>
        <v>1.2965964343598054E-2</v>
      </c>
      <c r="M1201" s="2">
        <f t="shared" si="217"/>
        <v>4.8622366288492511E-3</v>
      </c>
      <c r="N1201" s="1">
        <v>558</v>
      </c>
      <c r="O1201" s="1">
        <v>654</v>
      </c>
      <c r="P1201" s="1">
        <v>16</v>
      </c>
      <c r="Q1201">
        <v>0</v>
      </c>
      <c r="R1201">
        <v>2</v>
      </c>
      <c r="U1201" s="1"/>
      <c r="V1201" s="1"/>
      <c r="W1201" s="1">
        <v>4</v>
      </c>
      <c r="X1201" s="1"/>
      <c r="Y1201" s="1"/>
      <c r="Z1201" s="1"/>
      <c r="AA1201" s="1"/>
      <c r="AB1201" s="1"/>
      <c r="AG1201" t="str">
        <f t="shared" si="211"/>
        <v>New Hampton</v>
      </c>
      <c r="AH1201" t="s">
        <v>1425</v>
      </c>
      <c r="AI1201">
        <v>1</v>
      </c>
      <c r="AJ1201" s="7">
        <v>100</v>
      </c>
      <c r="AL1201" s="7" t="s">
        <v>3943</v>
      </c>
      <c r="AM1201" t="s">
        <v>3988</v>
      </c>
      <c r="AN1201" t="s">
        <v>3961</v>
      </c>
      <c r="AO1201" t="s">
        <v>4632</v>
      </c>
      <c r="AP1201" t="str">
        <f t="shared" si="218"/>
        <v>33001</v>
      </c>
      <c r="AQ1201" t="s">
        <v>2389</v>
      </c>
      <c r="AR1201" t="str">
        <f t="shared" si="210"/>
        <v>3351540</v>
      </c>
      <c r="AV1201">
        <v>38.21</v>
      </c>
      <c r="AW1201">
        <v>1.5</v>
      </c>
      <c r="AX1201">
        <v>36.700000000000003</v>
      </c>
    </row>
    <row r="1202" spans="1:50" hidden="1" outlineLevel="1">
      <c r="A1202" t="s">
        <v>2048</v>
      </c>
      <c r="B1202" s="11" t="s">
        <v>1982</v>
      </c>
      <c r="C1202" s="1">
        <f t="shared" si="212"/>
        <v>2410</v>
      </c>
      <c r="D1202" s="7">
        <f>IF(N1202&gt;0, RANK(N1202,(N1202:P1202,Q1202:AE1202)),0)</f>
        <v>2</v>
      </c>
      <c r="E1202" s="7">
        <f>IF(O1202&gt;0,RANK(O1202,(N1202:P1202,Q1202:AE1202)),0)</f>
        <v>1</v>
      </c>
      <c r="F1202" s="7">
        <f t="shared" si="213"/>
        <v>3</v>
      </c>
      <c r="G1202" s="1">
        <f t="shared" si="209"/>
        <v>774</v>
      </c>
      <c r="H1202" s="2">
        <f t="shared" si="208"/>
        <v>0.3211618257261411</v>
      </c>
      <c r="I1202" s="8"/>
      <c r="J1202" s="2">
        <f t="shared" si="214"/>
        <v>0.33485477178423234</v>
      </c>
      <c r="K1202" s="2">
        <f t="shared" si="215"/>
        <v>0.65601659751037344</v>
      </c>
      <c r="L1202" s="2">
        <f t="shared" si="216"/>
        <v>7.053941908713693E-3</v>
      </c>
      <c r="M1202" s="2">
        <f t="shared" si="217"/>
        <v>2.0746887966805764E-3</v>
      </c>
      <c r="N1202" s="1">
        <v>807</v>
      </c>
      <c r="O1202" s="1">
        <v>1581</v>
      </c>
      <c r="P1202" s="1">
        <v>17</v>
      </c>
      <c r="Q1202">
        <v>0</v>
      </c>
      <c r="R1202">
        <v>0</v>
      </c>
      <c r="U1202" s="1"/>
      <c r="V1202" s="1"/>
      <c r="W1202" s="1">
        <v>5</v>
      </c>
      <c r="X1202" s="1"/>
      <c r="Y1202" s="1"/>
      <c r="Z1202" s="1"/>
      <c r="AA1202" s="1"/>
      <c r="AB1202" s="1"/>
      <c r="AG1202" t="str">
        <f t="shared" si="211"/>
        <v>New Ipswich</v>
      </c>
      <c r="AH1202" t="s">
        <v>3491</v>
      </c>
      <c r="AI1202">
        <v>2</v>
      </c>
      <c r="AJ1202" s="7">
        <v>258</v>
      </c>
      <c r="AL1202" s="7" t="s">
        <v>3943</v>
      </c>
      <c r="AM1202" t="s">
        <v>3234</v>
      </c>
      <c r="AN1202" t="s">
        <v>833</v>
      </c>
      <c r="AO1202" t="s">
        <v>4633</v>
      </c>
      <c r="AP1202" t="str">
        <f t="shared" si="218"/>
        <v>33011</v>
      </c>
      <c r="AQ1202" t="s">
        <v>2389</v>
      </c>
      <c r="AR1202" t="str">
        <f t="shared" si="210"/>
        <v>3351940</v>
      </c>
      <c r="AV1202">
        <v>33.06</v>
      </c>
      <c r="AW1202">
        <v>0.32</v>
      </c>
      <c r="AX1202">
        <v>32.75</v>
      </c>
    </row>
    <row r="1203" spans="1:50" hidden="1" outlineLevel="1">
      <c r="A1203" t="s">
        <v>2804</v>
      </c>
      <c r="B1203" s="11" t="s">
        <v>1982</v>
      </c>
      <c r="C1203" s="1">
        <f t="shared" si="212"/>
        <v>2947</v>
      </c>
      <c r="D1203" s="7">
        <f>IF(N1203&gt;0, RANK(N1203,(N1203:P1203,Q1203:AE1203)),0)</f>
        <v>2</v>
      </c>
      <c r="E1203" s="7">
        <f>IF(O1203&gt;0,RANK(O1203,(N1203:P1203,Q1203:AE1203)),0)</f>
        <v>1</v>
      </c>
      <c r="F1203" s="7">
        <f t="shared" si="213"/>
        <v>3</v>
      </c>
      <c r="G1203" s="1">
        <f t="shared" si="209"/>
        <v>36</v>
      </c>
      <c r="H1203" s="2">
        <f t="shared" si="208"/>
        <v>1.2215812690872073E-2</v>
      </c>
      <c r="I1203" s="8"/>
      <c r="J1203" s="2">
        <f t="shared" si="214"/>
        <v>0.48931116389548696</v>
      </c>
      <c r="K1203" s="2">
        <f t="shared" si="215"/>
        <v>0.50152697658635903</v>
      </c>
      <c r="L1203" s="2">
        <f t="shared" si="216"/>
        <v>5.4292500848320329E-3</v>
      </c>
      <c r="M1203" s="2">
        <f t="shared" si="217"/>
        <v>3.7326094333219257E-3</v>
      </c>
      <c r="N1203" s="1">
        <v>1442</v>
      </c>
      <c r="O1203" s="1">
        <v>1478</v>
      </c>
      <c r="P1203" s="1">
        <v>16</v>
      </c>
      <c r="Q1203">
        <v>4</v>
      </c>
      <c r="R1203">
        <v>0</v>
      </c>
      <c r="U1203" s="1"/>
      <c r="V1203" s="1"/>
      <c r="W1203" s="1">
        <v>7</v>
      </c>
      <c r="X1203" s="1"/>
      <c r="Y1203" s="1"/>
      <c r="Z1203" s="1"/>
      <c r="AA1203" s="1"/>
      <c r="AB1203" s="1"/>
      <c r="AG1203" t="str">
        <f t="shared" si="211"/>
        <v>New London</v>
      </c>
      <c r="AH1203" t="s">
        <v>3475</v>
      </c>
      <c r="AI1203">
        <v>2</v>
      </c>
      <c r="AJ1203" s="7">
        <v>126</v>
      </c>
      <c r="AL1203" s="7" t="s">
        <v>3943</v>
      </c>
      <c r="AM1203" t="s">
        <v>3235</v>
      </c>
      <c r="AN1203" t="s">
        <v>4202</v>
      </c>
      <c r="AO1203" t="s">
        <v>5259</v>
      </c>
      <c r="AP1203" t="str">
        <f t="shared" si="218"/>
        <v>33013</v>
      </c>
      <c r="AQ1203" t="s">
        <v>2389</v>
      </c>
      <c r="AR1203" t="str">
        <f t="shared" si="210"/>
        <v>3352100</v>
      </c>
      <c r="AV1203">
        <v>25.59</v>
      </c>
      <c r="AW1203">
        <v>3.08</v>
      </c>
      <c r="AX1203">
        <v>22.51</v>
      </c>
    </row>
    <row r="1204" spans="1:50" hidden="1" outlineLevel="1">
      <c r="A1204" t="s">
        <v>1657</v>
      </c>
      <c r="B1204" s="11" t="s">
        <v>1982</v>
      </c>
      <c r="C1204" s="1">
        <f t="shared" si="212"/>
        <v>1275</v>
      </c>
      <c r="D1204" s="7">
        <f>IF(N1204&gt;0, RANK(N1204,(N1204:P1204,Q1204:AE1204)),0)</f>
        <v>1</v>
      </c>
      <c r="E1204" s="7">
        <f>IF(O1204&gt;0,RANK(O1204,(N1204:P1204,Q1204:AE1204)),0)</f>
        <v>2</v>
      </c>
      <c r="F1204" s="7">
        <f t="shared" si="213"/>
        <v>3</v>
      </c>
      <c r="G1204" s="1">
        <f t="shared" si="209"/>
        <v>2</v>
      </c>
      <c r="H1204" s="2">
        <f t="shared" si="208"/>
        <v>1.5686274509803921E-3</v>
      </c>
      <c r="I1204" s="8"/>
      <c r="J1204" s="2">
        <f t="shared" si="214"/>
        <v>0.4956862745098039</v>
      </c>
      <c r="K1204" s="2">
        <f t="shared" si="215"/>
        <v>0.49411764705882355</v>
      </c>
      <c r="L1204" s="2">
        <f t="shared" si="216"/>
        <v>5.4901960784313726E-3</v>
      </c>
      <c r="M1204" s="2">
        <f t="shared" si="217"/>
        <v>4.705882352941229E-3</v>
      </c>
      <c r="N1204" s="1">
        <v>632</v>
      </c>
      <c r="O1204" s="1">
        <v>630</v>
      </c>
      <c r="P1204" s="1">
        <v>7</v>
      </c>
      <c r="Q1204">
        <v>2</v>
      </c>
      <c r="R1204">
        <v>0</v>
      </c>
      <c r="U1204" s="1"/>
      <c r="V1204" s="1"/>
      <c r="W1204" s="1">
        <v>4</v>
      </c>
      <c r="X1204" s="1"/>
      <c r="Y1204" s="1"/>
      <c r="Z1204" s="1"/>
      <c r="AA1204" s="1"/>
      <c r="AB1204" s="1"/>
      <c r="AG1204" t="str">
        <f t="shared" si="211"/>
        <v>Newbury</v>
      </c>
      <c r="AH1204" t="s">
        <v>3475</v>
      </c>
      <c r="AI1204">
        <v>2</v>
      </c>
      <c r="AJ1204" s="7">
        <v>139</v>
      </c>
      <c r="AL1204" s="7" t="s">
        <v>3943</v>
      </c>
      <c r="AM1204" t="s">
        <v>3235</v>
      </c>
      <c r="AN1204" t="s">
        <v>4264</v>
      </c>
      <c r="AO1204" t="s">
        <v>5260</v>
      </c>
      <c r="AP1204" t="str">
        <f t="shared" si="218"/>
        <v>33013</v>
      </c>
      <c r="AQ1204" t="s">
        <v>2389</v>
      </c>
      <c r="AR1204" t="str">
        <f t="shared" si="210"/>
        <v>3350900</v>
      </c>
      <c r="AV1204">
        <v>38.090000000000003</v>
      </c>
      <c r="AW1204">
        <v>2.29</v>
      </c>
      <c r="AX1204">
        <v>35.799999999999997</v>
      </c>
    </row>
    <row r="1205" spans="1:50" hidden="1" outlineLevel="1">
      <c r="A1205" t="s">
        <v>2049</v>
      </c>
      <c r="B1205" s="11" t="s">
        <v>1982</v>
      </c>
      <c r="C1205" s="1">
        <f t="shared" si="212"/>
        <v>968</v>
      </c>
      <c r="D1205" s="7">
        <f>IF(N1205&gt;0, RANK(N1205,(N1205:P1205,Q1205:AE1205)),0)</f>
        <v>2</v>
      </c>
      <c r="E1205" s="7">
        <f>IF(O1205&gt;0,RANK(O1205,(N1205:P1205,Q1205:AE1205)),0)</f>
        <v>1</v>
      </c>
      <c r="F1205" s="7">
        <f t="shared" si="213"/>
        <v>3</v>
      </c>
      <c r="G1205" s="1">
        <f t="shared" si="209"/>
        <v>15</v>
      </c>
      <c r="H1205" s="2">
        <f t="shared" si="208"/>
        <v>1.5495867768595042E-2</v>
      </c>
      <c r="I1205" s="8"/>
      <c r="J1205" s="2">
        <f t="shared" si="214"/>
        <v>0.48966942148760328</v>
      </c>
      <c r="K1205" s="2">
        <f t="shared" si="215"/>
        <v>0.5051652892561983</v>
      </c>
      <c r="L1205" s="2">
        <f t="shared" si="216"/>
        <v>3.0991735537190084E-3</v>
      </c>
      <c r="M1205" s="2">
        <f t="shared" si="217"/>
        <v>2.0661157024794048E-3</v>
      </c>
      <c r="N1205" s="1">
        <v>474</v>
      </c>
      <c r="O1205" s="1">
        <v>489</v>
      </c>
      <c r="P1205" s="1">
        <v>3</v>
      </c>
      <c r="Q1205">
        <v>1</v>
      </c>
      <c r="R1205">
        <v>0</v>
      </c>
      <c r="U1205" s="1"/>
      <c r="V1205" s="1"/>
      <c r="W1205" s="1">
        <v>1</v>
      </c>
      <c r="X1205" s="1"/>
      <c r="Y1205" s="1"/>
      <c r="Z1205" s="1"/>
      <c r="AA1205" s="1"/>
      <c r="AB1205" s="1"/>
      <c r="AG1205" t="str">
        <f t="shared" si="211"/>
        <v>Newfields</v>
      </c>
      <c r="AH1205" t="s">
        <v>1842</v>
      </c>
      <c r="AI1205">
        <v>1</v>
      </c>
      <c r="AJ1205" s="7">
        <v>195</v>
      </c>
      <c r="AL1205" s="7" t="s">
        <v>3943</v>
      </c>
      <c r="AM1205" t="s">
        <v>4670</v>
      </c>
      <c r="AN1205" t="s">
        <v>4533</v>
      </c>
      <c r="AO1205" t="s">
        <v>5261</v>
      </c>
      <c r="AP1205" t="str">
        <f t="shared" si="218"/>
        <v>33015</v>
      </c>
      <c r="AQ1205" t="s">
        <v>2389</v>
      </c>
      <c r="AR1205" t="str">
        <f t="shared" si="210"/>
        <v>3351380</v>
      </c>
      <c r="AV1205">
        <v>7.18</v>
      </c>
      <c r="AW1205">
        <v>0.16</v>
      </c>
      <c r="AX1205">
        <v>7.02</v>
      </c>
    </row>
    <row r="1206" spans="1:50" hidden="1" outlineLevel="1">
      <c r="A1206" t="s">
        <v>3045</v>
      </c>
      <c r="B1206" s="11" t="s">
        <v>1982</v>
      </c>
      <c r="C1206" s="1">
        <f t="shared" si="212"/>
        <v>558</v>
      </c>
      <c r="D1206" s="7">
        <f>IF(N1206&gt;0, RANK(N1206,(N1206:P1206,Q1206:AE1206)),0)</f>
        <v>2</v>
      </c>
      <c r="E1206" s="7">
        <f>IF(O1206&gt;0,RANK(O1206,(N1206:P1206,Q1206:AE1206)),0)</f>
        <v>1</v>
      </c>
      <c r="F1206" s="7">
        <f t="shared" si="213"/>
        <v>3</v>
      </c>
      <c r="G1206" s="1">
        <f t="shared" si="209"/>
        <v>53</v>
      </c>
      <c r="H1206" s="2">
        <f t="shared" si="208"/>
        <v>9.4982078853046589E-2</v>
      </c>
      <c r="I1206" s="8"/>
      <c r="J1206" s="2">
        <f t="shared" si="214"/>
        <v>0.44802867383512546</v>
      </c>
      <c r="K1206" s="2">
        <f t="shared" si="215"/>
        <v>0.543010752688172</v>
      </c>
      <c r="L1206" s="2">
        <f t="shared" si="216"/>
        <v>7.1684587813620072E-3</v>
      </c>
      <c r="M1206" s="2">
        <f t="shared" si="217"/>
        <v>1.7921146953405308E-3</v>
      </c>
      <c r="N1206" s="1">
        <v>250</v>
      </c>
      <c r="O1206" s="1">
        <v>303</v>
      </c>
      <c r="P1206" s="1">
        <v>4</v>
      </c>
      <c r="Q1206">
        <v>0</v>
      </c>
      <c r="R1206">
        <v>0</v>
      </c>
      <c r="U1206" s="1"/>
      <c r="V1206" s="1"/>
      <c r="W1206" s="1">
        <v>1</v>
      </c>
      <c r="X1206" s="1"/>
      <c r="Y1206" s="1"/>
      <c r="Z1206" s="1"/>
      <c r="AA1206" s="1"/>
      <c r="AB1206" s="1"/>
      <c r="AG1206" t="str">
        <f t="shared" si="211"/>
        <v>Newington</v>
      </c>
      <c r="AH1206" t="s">
        <v>1842</v>
      </c>
      <c r="AI1206">
        <v>1</v>
      </c>
      <c r="AJ1206" s="7">
        <v>178</v>
      </c>
      <c r="AL1206" s="7" t="s">
        <v>3943</v>
      </c>
      <c r="AM1206" t="s">
        <v>4670</v>
      </c>
      <c r="AN1206" t="s">
        <v>4802</v>
      </c>
      <c r="AO1206" t="s">
        <v>5262</v>
      </c>
      <c r="AP1206" t="str">
        <f t="shared" si="218"/>
        <v>33015</v>
      </c>
      <c r="AQ1206" t="s">
        <v>2389</v>
      </c>
      <c r="AR1206" t="str">
        <f t="shared" si="210"/>
        <v>3351620</v>
      </c>
      <c r="AV1206">
        <v>12.47</v>
      </c>
      <c r="AW1206">
        <v>4.12</v>
      </c>
      <c r="AX1206">
        <v>8.36</v>
      </c>
    </row>
    <row r="1207" spans="1:50" hidden="1" outlineLevel="1">
      <c r="A1207" t="s">
        <v>2357</v>
      </c>
      <c r="B1207" s="11" t="s">
        <v>1982</v>
      </c>
      <c r="C1207" s="1">
        <f t="shared" si="212"/>
        <v>4820</v>
      </c>
      <c r="D1207" s="7">
        <f>IF(N1207&gt;0, RANK(N1207,(N1207:P1207,Q1207:AE1207)),0)</f>
        <v>1</v>
      </c>
      <c r="E1207" s="7">
        <f>IF(O1207&gt;0,RANK(O1207,(N1207:P1207,Q1207:AE1207)),0)</f>
        <v>2</v>
      </c>
      <c r="F1207" s="7">
        <f t="shared" si="213"/>
        <v>3</v>
      </c>
      <c r="G1207" s="1">
        <f t="shared" si="209"/>
        <v>1109</v>
      </c>
      <c r="H1207" s="2">
        <f t="shared" si="208"/>
        <v>0.23008298755186721</v>
      </c>
      <c r="I1207" s="8"/>
      <c r="J1207" s="2">
        <f t="shared" si="214"/>
        <v>0.60975103734439839</v>
      </c>
      <c r="K1207" s="2">
        <f t="shared" si="215"/>
        <v>0.3796680497925311</v>
      </c>
      <c r="L1207" s="2">
        <f t="shared" si="216"/>
        <v>9.1286307053941914E-3</v>
      </c>
      <c r="M1207" s="2">
        <f t="shared" si="217"/>
        <v>1.4522821576763104E-3</v>
      </c>
      <c r="N1207" s="1">
        <v>2939</v>
      </c>
      <c r="O1207" s="1">
        <v>1830</v>
      </c>
      <c r="P1207" s="1">
        <v>44</v>
      </c>
      <c r="Q1207">
        <v>3</v>
      </c>
      <c r="R1207">
        <v>2</v>
      </c>
      <c r="U1207" s="1"/>
      <c r="V1207" s="1"/>
      <c r="W1207" s="1">
        <v>2</v>
      </c>
      <c r="X1207" s="1"/>
      <c r="Y1207" s="1"/>
      <c r="Z1207" s="1"/>
      <c r="AA1207" s="1"/>
      <c r="AB1207" s="1"/>
      <c r="AG1207" t="str">
        <f t="shared" si="211"/>
        <v>Newmarket</v>
      </c>
      <c r="AH1207" t="s">
        <v>1842</v>
      </c>
      <c r="AI1207">
        <v>1</v>
      </c>
      <c r="AJ1207" s="7">
        <v>184</v>
      </c>
      <c r="AL1207" s="7" t="s">
        <v>3943</v>
      </c>
      <c r="AM1207" t="s">
        <v>4670</v>
      </c>
      <c r="AN1207" t="s">
        <v>5225</v>
      </c>
      <c r="AO1207" t="s">
        <v>5263</v>
      </c>
      <c r="AP1207" t="str">
        <f t="shared" si="218"/>
        <v>33015</v>
      </c>
      <c r="AQ1207" t="s">
        <v>2389</v>
      </c>
      <c r="AR1207" t="str">
        <f t="shared" si="210"/>
        <v>3352340</v>
      </c>
      <c r="AV1207">
        <v>14.17</v>
      </c>
      <c r="AW1207">
        <v>1.62</v>
      </c>
      <c r="AX1207">
        <v>12.55</v>
      </c>
    </row>
    <row r="1208" spans="1:50" hidden="1" outlineLevel="1">
      <c r="A1208" t="s">
        <v>4199</v>
      </c>
      <c r="B1208" s="11" t="s">
        <v>1982</v>
      </c>
      <c r="C1208" s="1">
        <f t="shared" si="212"/>
        <v>2921</v>
      </c>
      <c r="D1208" s="7">
        <f>IF(N1208&gt;0, RANK(N1208,(N1208:P1208,Q1208:AE1208)),0)</f>
        <v>2</v>
      </c>
      <c r="E1208" s="7">
        <f>IF(O1208&gt;0,RANK(O1208,(N1208:P1208,Q1208:AE1208)),0)</f>
        <v>1</v>
      </c>
      <c r="F1208" s="7">
        <f t="shared" si="213"/>
        <v>3</v>
      </c>
      <c r="G1208" s="1">
        <f t="shared" si="209"/>
        <v>33</v>
      </c>
      <c r="H1208" s="2">
        <f t="shared" si="208"/>
        <v>1.1297500855871277E-2</v>
      </c>
      <c r="I1208" s="8"/>
      <c r="J1208" s="2">
        <f t="shared" si="214"/>
        <v>0.48784662786716876</v>
      </c>
      <c r="K1208" s="2">
        <f t="shared" si="215"/>
        <v>0.49914412872304004</v>
      </c>
      <c r="L1208" s="2">
        <f t="shared" si="216"/>
        <v>6.8469702156795618E-3</v>
      </c>
      <c r="M1208" s="2">
        <f t="shared" si="217"/>
        <v>6.1622731941116983E-3</v>
      </c>
      <c r="N1208" s="1">
        <v>1425</v>
      </c>
      <c r="O1208" s="1">
        <v>1458</v>
      </c>
      <c r="P1208" s="1">
        <v>20</v>
      </c>
      <c r="Q1208">
        <v>7</v>
      </c>
      <c r="R1208">
        <v>5</v>
      </c>
      <c r="U1208" s="1"/>
      <c r="V1208" s="1"/>
      <c r="W1208" s="1">
        <v>6</v>
      </c>
      <c r="X1208" s="1"/>
      <c r="Y1208" s="1"/>
      <c r="Z1208" s="1"/>
      <c r="AA1208" s="1"/>
      <c r="AB1208" s="1"/>
      <c r="AG1208" t="str">
        <f t="shared" si="211"/>
        <v>Newport</v>
      </c>
      <c r="AH1208" t="s">
        <v>4217</v>
      </c>
      <c r="AI1208">
        <v>2</v>
      </c>
      <c r="AJ1208" s="7">
        <v>132</v>
      </c>
      <c r="AL1208" s="7" t="s">
        <v>3943</v>
      </c>
      <c r="AM1208" t="s">
        <v>4672</v>
      </c>
      <c r="AN1208" t="s">
        <v>4370</v>
      </c>
      <c r="AO1208" t="s">
        <v>4811</v>
      </c>
      <c r="AP1208" t="str">
        <f t="shared" si="218"/>
        <v>33019</v>
      </c>
      <c r="AQ1208" t="s">
        <v>2389</v>
      </c>
      <c r="AR1208" t="str">
        <f t="shared" si="210"/>
        <v>3352580</v>
      </c>
      <c r="AV1208">
        <v>43.65</v>
      </c>
      <c r="AW1208">
        <v>0.08</v>
      </c>
      <c r="AX1208">
        <v>43.57</v>
      </c>
    </row>
    <row r="1209" spans="1:50" hidden="1" outlineLevel="1">
      <c r="A1209" t="s">
        <v>4537</v>
      </c>
      <c r="B1209" s="11" t="s">
        <v>1982</v>
      </c>
      <c r="C1209" s="1">
        <f t="shared" si="212"/>
        <v>2302</v>
      </c>
      <c r="D1209" s="7">
        <f>IF(N1209&gt;0, RANK(N1209,(N1209:P1209,Q1209:AE1209)),0)</f>
        <v>2</v>
      </c>
      <c r="E1209" s="7">
        <f>IF(O1209&gt;0,RANK(O1209,(N1209:P1209,Q1209:AE1209)),0)</f>
        <v>1</v>
      </c>
      <c r="F1209" s="7">
        <f t="shared" si="213"/>
        <v>3</v>
      </c>
      <c r="G1209" s="1">
        <f t="shared" si="209"/>
        <v>57</v>
      </c>
      <c r="H1209" s="2">
        <f t="shared" si="208"/>
        <v>2.476107732406603E-2</v>
      </c>
      <c r="I1209" s="8"/>
      <c r="J1209" s="2">
        <f t="shared" si="214"/>
        <v>0.47914856646394438</v>
      </c>
      <c r="K1209" s="2">
        <f t="shared" si="215"/>
        <v>0.5039096437880104</v>
      </c>
      <c r="L1209" s="2">
        <f t="shared" si="216"/>
        <v>1.3032145960034752E-2</v>
      </c>
      <c r="M1209" s="2">
        <f t="shared" si="217"/>
        <v>3.9096437880105257E-3</v>
      </c>
      <c r="N1209" s="1">
        <v>1103</v>
      </c>
      <c r="O1209" s="1">
        <v>1160</v>
      </c>
      <c r="P1209" s="1">
        <v>30</v>
      </c>
      <c r="Q1209">
        <v>1</v>
      </c>
      <c r="R1209">
        <v>0</v>
      </c>
      <c r="U1209" s="1"/>
      <c r="V1209" s="1"/>
      <c r="W1209" s="1">
        <v>8</v>
      </c>
      <c r="X1209" s="1"/>
      <c r="Y1209" s="1"/>
      <c r="Z1209" s="1"/>
      <c r="AA1209" s="1"/>
      <c r="AB1209" s="1"/>
      <c r="AG1209" t="str">
        <f t="shared" si="211"/>
        <v>Newton</v>
      </c>
      <c r="AH1209" t="s">
        <v>1842</v>
      </c>
      <c r="AI1209">
        <v>1</v>
      </c>
      <c r="AJ1209" s="7">
        <v>236</v>
      </c>
      <c r="AL1209" s="7" t="s">
        <v>3943</v>
      </c>
      <c r="AM1209" t="s">
        <v>4670</v>
      </c>
      <c r="AN1209" t="s">
        <v>833</v>
      </c>
      <c r="AO1209" t="s">
        <v>4871</v>
      </c>
      <c r="AP1209" t="str">
        <f t="shared" si="218"/>
        <v>33015</v>
      </c>
      <c r="AQ1209" t="s">
        <v>2389</v>
      </c>
      <c r="AR1209" t="str">
        <f t="shared" si="210"/>
        <v>3352900</v>
      </c>
      <c r="AV1209">
        <v>10.06</v>
      </c>
      <c r="AW1209">
        <v>0.16</v>
      </c>
      <c r="AX1209">
        <v>9.91</v>
      </c>
    </row>
    <row r="1210" spans="1:50" hidden="1" outlineLevel="1">
      <c r="A1210" t="s">
        <v>512</v>
      </c>
      <c r="B1210" s="11" t="s">
        <v>1982</v>
      </c>
      <c r="C1210" s="1">
        <f t="shared" si="212"/>
        <v>2915</v>
      </c>
      <c r="D1210" s="7">
        <f>IF(N1210&gt;0, RANK(N1210,(N1210:P1210,Q1210:AE1210)),0)</f>
        <v>2</v>
      </c>
      <c r="E1210" s="7">
        <f>IF(O1210&gt;0,RANK(O1210,(N1210:P1210,Q1210:AE1210)),0)</f>
        <v>1</v>
      </c>
      <c r="F1210" s="7">
        <f t="shared" si="213"/>
        <v>3</v>
      </c>
      <c r="G1210" s="1">
        <f t="shared" si="209"/>
        <v>170</v>
      </c>
      <c r="H1210" s="2">
        <f t="shared" si="208"/>
        <v>5.8319039451114926E-2</v>
      </c>
      <c r="I1210" s="8"/>
      <c r="J1210" s="2">
        <f t="shared" si="214"/>
        <v>0.46895368782161234</v>
      </c>
      <c r="K1210" s="2">
        <f t="shared" si="215"/>
        <v>0.52727272727272723</v>
      </c>
      <c r="L1210" s="2">
        <f t="shared" si="216"/>
        <v>3.0874785591766723E-3</v>
      </c>
      <c r="M1210" s="2">
        <f t="shared" si="217"/>
        <v>6.8610634648381529E-4</v>
      </c>
      <c r="N1210" s="1">
        <v>1367</v>
      </c>
      <c r="O1210" s="1">
        <v>1537</v>
      </c>
      <c r="P1210" s="1">
        <v>9</v>
      </c>
      <c r="Q1210">
        <v>0</v>
      </c>
      <c r="R1210">
        <v>0</v>
      </c>
      <c r="U1210" s="1"/>
      <c r="V1210" s="1"/>
      <c r="W1210" s="1">
        <v>2</v>
      </c>
      <c r="X1210" s="1"/>
      <c r="Y1210" s="1"/>
      <c r="Z1210" s="1"/>
      <c r="AA1210" s="1"/>
      <c r="AB1210" s="1"/>
      <c r="AG1210" t="str">
        <f t="shared" si="211"/>
        <v>North Hampton</v>
      </c>
      <c r="AH1210" t="s">
        <v>1842</v>
      </c>
      <c r="AI1210">
        <v>1</v>
      </c>
      <c r="AJ1210" s="7">
        <v>208</v>
      </c>
      <c r="AL1210" s="7" t="s">
        <v>3943</v>
      </c>
      <c r="AM1210" t="s">
        <v>4670</v>
      </c>
      <c r="AN1210" t="s">
        <v>2760</v>
      </c>
      <c r="AO1210" t="s">
        <v>4872</v>
      </c>
      <c r="AP1210" t="str">
        <f t="shared" si="218"/>
        <v>33015</v>
      </c>
      <c r="AQ1210" t="s">
        <v>2389</v>
      </c>
      <c r="AR1210" t="str">
        <f t="shared" si="210"/>
        <v>3354580</v>
      </c>
      <c r="AV1210">
        <v>14.4</v>
      </c>
      <c r="AW1210">
        <v>0.5</v>
      </c>
      <c r="AX1210">
        <v>13.91</v>
      </c>
    </row>
    <row r="1211" spans="1:50" hidden="1" outlineLevel="1">
      <c r="A1211" t="s">
        <v>1123</v>
      </c>
      <c r="B1211" s="11" t="s">
        <v>1982</v>
      </c>
      <c r="C1211" s="1">
        <f t="shared" si="212"/>
        <v>2287</v>
      </c>
      <c r="D1211" s="7">
        <f>IF(N1211&gt;0, RANK(N1211,(N1211:P1211,Q1211:AE1211)),0)</f>
        <v>2</v>
      </c>
      <c r="E1211" s="7">
        <f>IF(O1211&gt;0,RANK(O1211,(N1211:P1211,Q1211:AE1211)),0)</f>
        <v>1</v>
      </c>
      <c r="F1211" s="7">
        <f t="shared" si="213"/>
        <v>3</v>
      </c>
      <c r="G1211" s="1">
        <f t="shared" si="209"/>
        <v>69</v>
      </c>
      <c r="H1211" s="2">
        <f t="shared" si="208"/>
        <v>3.0170529077393964E-2</v>
      </c>
      <c r="I1211" s="8"/>
      <c r="J1211" s="2">
        <f t="shared" si="214"/>
        <v>0.48141670310450374</v>
      </c>
      <c r="K1211" s="2">
        <f t="shared" si="215"/>
        <v>0.51158723218189772</v>
      </c>
      <c r="L1211" s="2">
        <f t="shared" si="216"/>
        <v>5.684302579798863E-3</v>
      </c>
      <c r="M1211" s="2">
        <f t="shared" si="217"/>
        <v>1.3117621337996191E-3</v>
      </c>
      <c r="N1211" s="1">
        <v>1101</v>
      </c>
      <c r="O1211" s="1">
        <v>1170</v>
      </c>
      <c r="P1211" s="1">
        <v>13</v>
      </c>
      <c r="Q1211">
        <v>1</v>
      </c>
      <c r="R1211">
        <v>0</v>
      </c>
      <c r="U1211" s="1"/>
      <c r="V1211" s="1"/>
      <c r="W1211" s="1">
        <v>2</v>
      </c>
      <c r="X1211" s="1"/>
      <c r="Y1211" s="1"/>
      <c r="Z1211" s="1"/>
      <c r="AA1211" s="1"/>
      <c r="AB1211" s="1"/>
      <c r="AG1211" t="str">
        <f t="shared" si="211"/>
        <v>Northfield</v>
      </c>
      <c r="AH1211" t="s">
        <v>3475</v>
      </c>
      <c r="AI1211">
        <v>2</v>
      </c>
      <c r="AJ1211" s="7">
        <v>127</v>
      </c>
      <c r="AL1211" s="7" t="s">
        <v>3943</v>
      </c>
      <c r="AM1211" t="s">
        <v>3235</v>
      </c>
      <c r="AN1211" t="s">
        <v>4266</v>
      </c>
      <c r="AO1211" t="s">
        <v>4512</v>
      </c>
      <c r="AP1211" t="str">
        <f t="shared" si="218"/>
        <v>33013</v>
      </c>
      <c r="AQ1211" t="s">
        <v>2389</v>
      </c>
      <c r="AR1211" t="str">
        <f t="shared" si="210"/>
        <v>3354260</v>
      </c>
      <c r="AV1211">
        <v>29.05</v>
      </c>
      <c r="AW1211">
        <v>0.26</v>
      </c>
      <c r="AX1211">
        <v>28.79</v>
      </c>
    </row>
    <row r="1212" spans="1:50" hidden="1" outlineLevel="1">
      <c r="A1212" t="s">
        <v>1532</v>
      </c>
      <c r="B1212" s="11" t="s">
        <v>1982</v>
      </c>
      <c r="C1212" s="1">
        <f t="shared" si="212"/>
        <v>1059</v>
      </c>
      <c r="D1212" s="7">
        <f>IF(N1212&gt;0, RANK(N1212,(N1212:P1212,Q1212:AE1212)),0)</f>
        <v>1</v>
      </c>
      <c r="E1212" s="7">
        <f>IF(O1212&gt;0,RANK(O1212,(N1212:P1212,Q1212:AE1212)),0)</f>
        <v>2</v>
      </c>
      <c r="F1212" s="7">
        <f t="shared" si="213"/>
        <v>3</v>
      </c>
      <c r="G1212" s="1">
        <f t="shared" si="209"/>
        <v>41</v>
      </c>
      <c r="H1212" s="2">
        <f t="shared" si="208"/>
        <v>3.8715769593956562E-2</v>
      </c>
      <c r="I1212" s="8"/>
      <c r="J1212" s="2">
        <f t="shared" si="214"/>
        <v>0.51180358829084038</v>
      </c>
      <c r="K1212" s="2">
        <f t="shared" si="215"/>
        <v>0.47308781869688388</v>
      </c>
      <c r="L1212" s="2">
        <f t="shared" si="216"/>
        <v>8.4985835694051E-3</v>
      </c>
      <c r="M1212" s="2">
        <f t="shared" si="217"/>
        <v>6.6100094428706395E-3</v>
      </c>
      <c r="N1212" s="1">
        <v>542</v>
      </c>
      <c r="O1212" s="1">
        <v>501</v>
      </c>
      <c r="P1212" s="1">
        <v>9</v>
      </c>
      <c r="Q1212">
        <v>0</v>
      </c>
      <c r="R1212">
        <v>4</v>
      </c>
      <c r="U1212" s="1"/>
      <c r="V1212" s="1"/>
      <c r="W1212" s="1">
        <v>3</v>
      </c>
      <c r="X1212" s="1"/>
      <c r="Y1212" s="1"/>
      <c r="Z1212" s="1"/>
      <c r="AA1212" s="1"/>
      <c r="AB1212" s="1"/>
      <c r="AG1212" t="str">
        <f t="shared" si="211"/>
        <v>Northumberland</v>
      </c>
      <c r="AH1212" t="s">
        <v>3612</v>
      </c>
      <c r="AI1212">
        <v>2</v>
      </c>
      <c r="AJ1212" s="7">
        <v>19</v>
      </c>
      <c r="AL1212" s="7" t="s">
        <v>3943</v>
      </c>
      <c r="AM1212" t="s">
        <v>2597</v>
      </c>
      <c r="AN1212" t="s">
        <v>5204</v>
      </c>
      <c r="AO1212" t="s">
        <v>4513</v>
      </c>
      <c r="AP1212" t="str">
        <f t="shared" si="218"/>
        <v>33007</v>
      </c>
      <c r="AQ1212" t="s">
        <v>2389</v>
      </c>
      <c r="AR1212" t="str">
        <f t="shared" si="210"/>
        <v>3356100</v>
      </c>
      <c r="AV1212">
        <v>36.94</v>
      </c>
      <c r="AW1212">
        <v>0.76</v>
      </c>
      <c r="AX1212">
        <v>36.18</v>
      </c>
    </row>
    <row r="1213" spans="1:50" hidden="1" outlineLevel="1">
      <c r="A1213" t="s">
        <v>1938</v>
      </c>
      <c r="B1213" s="11" t="s">
        <v>1982</v>
      </c>
      <c r="C1213" s="1">
        <f t="shared" si="212"/>
        <v>2182</v>
      </c>
      <c r="D1213" s="7">
        <f>IF(N1213&gt;0, RANK(N1213,(N1213:P1213,Q1213:AE1213)),0)</f>
        <v>2</v>
      </c>
      <c r="E1213" s="7">
        <f>IF(O1213&gt;0,RANK(O1213,(N1213:P1213,Q1213:AE1213)),0)</f>
        <v>1</v>
      </c>
      <c r="F1213" s="7">
        <f t="shared" si="213"/>
        <v>3</v>
      </c>
      <c r="G1213" s="1">
        <f t="shared" si="209"/>
        <v>49</v>
      </c>
      <c r="H1213" s="2">
        <f t="shared" si="208"/>
        <v>2.2456461961503207E-2</v>
      </c>
      <c r="I1213" s="8"/>
      <c r="J1213" s="2">
        <f t="shared" si="214"/>
        <v>0.48487626031164072</v>
      </c>
      <c r="K1213" s="2">
        <f t="shared" si="215"/>
        <v>0.50733272227314385</v>
      </c>
      <c r="L1213" s="2">
        <f t="shared" si="216"/>
        <v>7.3327222731439049E-3</v>
      </c>
      <c r="M1213" s="2">
        <f t="shared" si="217"/>
        <v>4.5829514207146836E-4</v>
      </c>
      <c r="N1213" s="1">
        <v>1058</v>
      </c>
      <c r="O1213" s="1">
        <v>1107</v>
      </c>
      <c r="P1213" s="1">
        <v>16</v>
      </c>
      <c r="Q1213">
        <v>0</v>
      </c>
      <c r="R1213">
        <v>1</v>
      </c>
      <c r="U1213" s="1"/>
      <c r="V1213" s="1"/>
      <c r="W1213" s="1">
        <v>0</v>
      </c>
      <c r="X1213" s="1"/>
      <c r="Y1213" s="1"/>
      <c r="Z1213" s="1"/>
      <c r="AA1213" s="1"/>
      <c r="AB1213" s="1"/>
      <c r="AG1213" t="str">
        <f t="shared" si="211"/>
        <v>Northwood</v>
      </c>
      <c r="AH1213" t="s">
        <v>1842</v>
      </c>
      <c r="AI1213">
        <v>1</v>
      </c>
      <c r="AJ1213" s="7">
        <v>153</v>
      </c>
      <c r="AL1213" s="7" t="s">
        <v>3943</v>
      </c>
      <c r="AM1213" t="s">
        <v>4670</v>
      </c>
      <c r="AN1213" t="s">
        <v>4016</v>
      </c>
      <c r="AO1213" t="s">
        <v>4514</v>
      </c>
      <c r="AP1213" t="str">
        <f t="shared" si="218"/>
        <v>33015</v>
      </c>
      <c r="AQ1213" t="s">
        <v>2389</v>
      </c>
      <c r="AR1213" t="str">
        <f t="shared" si="210"/>
        <v>3356820</v>
      </c>
      <c r="AV1213">
        <v>30.05</v>
      </c>
      <c r="AW1213">
        <v>2.0699999999999998</v>
      </c>
      <c r="AX1213">
        <v>27.99</v>
      </c>
    </row>
    <row r="1214" spans="1:50" hidden="1" outlineLevel="1">
      <c r="A1214" t="s">
        <v>1939</v>
      </c>
      <c r="B1214" s="11" t="s">
        <v>1982</v>
      </c>
      <c r="C1214" s="1">
        <f t="shared" si="212"/>
        <v>2379</v>
      </c>
      <c r="D1214" s="7">
        <f>IF(N1214&gt;0, RANK(N1214,(N1214:P1214,Q1214:AE1214)),0)</f>
        <v>2</v>
      </c>
      <c r="E1214" s="7">
        <f>IF(O1214&gt;0,RANK(O1214,(N1214:P1214,Q1214:AE1214)),0)</f>
        <v>1</v>
      </c>
      <c r="F1214" s="7">
        <f t="shared" si="213"/>
        <v>3</v>
      </c>
      <c r="G1214" s="1">
        <f t="shared" si="209"/>
        <v>187</v>
      </c>
      <c r="H1214" s="2">
        <f t="shared" si="208"/>
        <v>7.8604455653635982E-2</v>
      </c>
      <c r="I1214" s="8"/>
      <c r="J1214" s="2">
        <f t="shared" si="214"/>
        <v>0.45607398066414462</v>
      </c>
      <c r="K1214" s="2">
        <f t="shared" si="215"/>
        <v>0.53467843631778056</v>
      </c>
      <c r="L1214" s="2">
        <f t="shared" si="216"/>
        <v>7.1458596048759983E-3</v>
      </c>
      <c r="M1214" s="2">
        <f t="shared" si="217"/>
        <v>2.1017234131988248E-3</v>
      </c>
      <c r="N1214" s="1">
        <v>1085</v>
      </c>
      <c r="O1214" s="1">
        <v>1272</v>
      </c>
      <c r="P1214" s="1">
        <v>17</v>
      </c>
      <c r="Q1214">
        <v>1</v>
      </c>
      <c r="R1214">
        <v>0</v>
      </c>
      <c r="U1214" s="1"/>
      <c r="V1214" s="1"/>
      <c r="W1214" s="1">
        <v>4</v>
      </c>
      <c r="X1214" s="1"/>
      <c r="Y1214" s="1"/>
      <c r="Z1214" s="1"/>
      <c r="AA1214" s="1"/>
      <c r="AB1214" s="1"/>
      <c r="AG1214" t="str">
        <f t="shared" si="211"/>
        <v>Nottingham</v>
      </c>
      <c r="AH1214" t="s">
        <v>1842</v>
      </c>
      <c r="AI1214">
        <v>1</v>
      </c>
      <c r="AJ1214" s="7">
        <v>166</v>
      </c>
      <c r="AL1214" s="7" t="s">
        <v>3943</v>
      </c>
      <c r="AM1214" t="s">
        <v>4670</v>
      </c>
      <c r="AN1214" t="s">
        <v>4416</v>
      </c>
      <c r="AO1214" t="s">
        <v>4515</v>
      </c>
      <c r="AP1214" t="str">
        <f t="shared" si="218"/>
        <v>33015</v>
      </c>
      <c r="AQ1214" t="s">
        <v>2389</v>
      </c>
      <c r="AR1214" t="str">
        <f t="shared" si="210"/>
        <v>3357460</v>
      </c>
      <c r="AV1214">
        <v>48.42</v>
      </c>
      <c r="AW1214">
        <v>1.94</v>
      </c>
      <c r="AX1214">
        <v>46.47</v>
      </c>
    </row>
    <row r="1215" spans="1:50" hidden="1" outlineLevel="1">
      <c r="A1215" t="s">
        <v>3924</v>
      </c>
      <c r="B1215" s="11" t="s">
        <v>1982</v>
      </c>
      <c r="C1215" s="1">
        <f t="shared" si="212"/>
        <v>158</v>
      </c>
      <c r="D1215" s="7">
        <f>IF(N1215&gt;0, RANK(N1215,(N1215:P1215,Q1215:AE1215)),0)</f>
        <v>1</v>
      </c>
      <c r="E1215" s="7">
        <f>IF(O1215&gt;0,RANK(O1215,(N1215:P1215,Q1215:AE1215)),0)</f>
        <v>2</v>
      </c>
      <c r="F1215" s="7">
        <f t="shared" si="213"/>
        <v>3</v>
      </c>
      <c r="G1215" s="1">
        <f t="shared" si="209"/>
        <v>16</v>
      </c>
      <c r="H1215" s="2">
        <f t="shared" si="208"/>
        <v>0.10126582278481013</v>
      </c>
      <c r="I1215" s="8"/>
      <c r="J1215" s="2">
        <f t="shared" si="214"/>
        <v>0.53797468354430378</v>
      </c>
      <c r="K1215" s="2">
        <f t="shared" si="215"/>
        <v>0.43670886075949367</v>
      </c>
      <c r="L1215" s="2">
        <f t="shared" si="216"/>
        <v>1.2658227848101266E-2</v>
      </c>
      <c r="M1215" s="2">
        <f t="shared" si="217"/>
        <v>1.265822784810129E-2</v>
      </c>
      <c r="N1215" s="1">
        <v>85</v>
      </c>
      <c r="O1215" s="1">
        <v>69</v>
      </c>
      <c r="P1215" s="1">
        <v>2</v>
      </c>
      <c r="Q1215">
        <v>0</v>
      </c>
      <c r="R1215">
        <v>2</v>
      </c>
      <c r="U1215" s="1"/>
      <c r="V1215" s="1"/>
      <c r="W1215" s="1">
        <v>0</v>
      </c>
      <c r="X1215" s="1"/>
      <c r="Y1215" s="1"/>
      <c r="Z1215" s="1"/>
      <c r="AA1215" s="1"/>
      <c r="AB1215" s="1"/>
      <c r="AG1215" t="str">
        <f t="shared" si="211"/>
        <v>Orange</v>
      </c>
      <c r="AH1215" t="s">
        <v>4422</v>
      </c>
      <c r="AI1215">
        <v>2</v>
      </c>
      <c r="AJ1215" s="7">
        <v>95</v>
      </c>
      <c r="AL1215" s="7" t="s">
        <v>3943</v>
      </c>
      <c r="AM1215" t="s">
        <v>3218</v>
      </c>
      <c r="AN1215" t="s">
        <v>5204</v>
      </c>
      <c r="AO1215" t="s">
        <v>5131</v>
      </c>
      <c r="AP1215" t="str">
        <f t="shared" si="218"/>
        <v>33009</v>
      </c>
      <c r="AQ1215" t="s">
        <v>2389</v>
      </c>
      <c r="AR1215" t="str">
        <f t="shared" si="210"/>
        <v>3358340</v>
      </c>
      <c r="AV1215">
        <v>23.25</v>
      </c>
      <c r="AW1215">
        <v>0.04</v>
      </c>
      <c r="AX1215">
        <v>23.22</v>
      </c>
    </row>
    <row r="1216" spans="1:50" hidden="1" outlineLevel="1">
      <c r="A1216" t="s">
        <v>1940</v>
      </c>
      <c r="B1216" s="11" t="s">
        <v>1982</v>
      </c>
      <c r="C1216" s="1">
        <f t="shared" si="212"/>
        <v>706</v>
      </c>
      <c r="D1216" s="7">
        <f>IF(N1216&gt;0, RANK(N1216,(N1216:P1216,Q1216:AE1216)),0)</f>
        <v>1</v>
      </c>
      <c r="E1216" s="7">
        <f>IF(O1216&gt;0,RANK(O1216,(N1216:P1216,Q1216:AE1216)),0)</f>
        <v>2</v>
      </c>
      <c r="F1216" s="7">
        <f t="shared" si="213"/>
        <v>3</v>
      </c>
      <c r="G1216" s="1">
        <f t="shared" si="209"/>
        <v>59</v>
      </c>
      <c r="H1216" s="2">
        <f t="shared" si="208"/>
        <v>8.3569405099150146E-2</v>
      </c>
      <c r="I1216" s="8"/>
      <c r="J1216" s="2">
        <f t="shared" si="214"/>
        <v>0.53399433427762044</v>
      </c>
      <c r="K1216" s="2">
        <f t="shared" si="215"/>
        <v>0.45042492917847027</v>
      </c>
      <c r="L1216" s="2">
        <f t="shared" si="216"/>
        <v>1.4164305949008499E-2</v>
      </c>
      <c r="M1216" s="2">
        <f t="shared" si="217"/>
        <v>1.4164305949007916E-3</v>
      </c>
      <c r="N1216" s="1">
        <v>377</v>
      </c>
      <c r="O1216" s="1">
        <v>318</v>
      </c>
      <c r="P1216" s="1">
        <v>10</v>
      </c>
      <c r="Q1216">
        <v>0</v>
      </c>
      <c r="R1216">
        <v>0</v>
      </c>
      <c r="U1216" s="1"/>
      <c r="V1216" s="1"/>
      <c r="W1216" s="1">
        <v>1</v>
      </c>
      <c r="X1216" s="1"/>
      <c r="Y1216" s="1"/>
      <c r="Z1216" s="1"/>
      <c r="AA1216" s="1"/>
      <c r="AB1216" s="1"/>
      <c r="AG1216" t="str">
        <f t="shared" si="211"/>
        <v>Orford</v>
      </c>
      <c r="AH1216" t="s">
        <v>4422</v>
      </c>
      <c r="AI1216">
        <v>2</v>
      </c>
      <c r="AJ1216" s="7">
        <v>72</v>
      </c>
      <c r="AL1216" s="7" t="s">
        <v>3943</v>
      </c>
      <c r="AM1216" t="s">
        <v>3218</v>
      </c>
      <c r="AN1216" t="s">
        <v>4151</v>
      </c>
      <c r="AO1216" t="s">
        <v>5132</v>
      </c>
      <c r="AP1216" t="str">
        <f t="shared" si="218"/>
        <v>33009</v>
      </c>
      <c r="AQ1216" t="s">
        <v>2389</v>
      </c>
      <c r="AR1216" t="str">
        <f t="shared" si="210"/>
        <v>3358500</v>
      </c>
      <c r="AV1216">
        <v>48.02</v>
      </c>
      <c r="AW1216">
        <v>1.35</v>
      </c>
      <c r="AX1216">
        <v>46.67</v>
      </c>
    </row>
    <row r="1217" spans="1:50" hidden="1" outlineLevel="1">
      <c r="A1217" t="s">
        <v>929</v>
      </c>
      <c r="B1217" s="11" t="s">
        <v>1982</v>
      </c>
      <c r="C1217" s="1">
        <f t="shared" si="212"/>
        <v>2089</v>
      </c>
      <c r="D1217" s="7">
        <f>IF(N1217&gt;0, RANK(N1217,(N1217:P1217,Q1217:AE1217)),0)</f>
        <v>2</v>
      </c>
      <c r="E1217" s="7">
        <f>IF(O1217&gt;0,RANK(O1217,(N1217:P1217,Q1217:AE1217)),0)</f>
        <v>1</v>
      </c>
      <c r="F1217" s="7">
        <f t="shared" si="213"/>
        <v>3</v>
      </c>
      <c r="G1217" s="1">
        <f t="shared" si="209"/>
        <v>304</v>
      </c>
      <c r="H1217" s="2">
        <f t="shared" si="208"/>
        <v>0.14552417424605074</v>
      </c>
      <c r="I1217" s="8"/>
      <c r="J1217" s="2">
        <f t="shared" si="214"/>
        <v>0.42125418860698899</v>
      </c>
      <c r="K1217" s="2">
        <f t="shared" si="215"/>
        <v>0.56677836285303973</v>
      </c>
      <c r="L1217" s="2">
        <f t="shared" si="216"/>
        <v>1.1967448539971278E-2</v>
      </c>
      <c r="M1217" s="2">
        <f t="shared" si="217"/>
        <v>5.8980598183211441E-17</v>
      </c>
      <c r="N1217" s="1">
        <v>880</v>
      </c>
      <c r="O1217" s="1">
        <v>1184</v>
      </c>
      <c r="P1217" s="1">
        <v>25</v>
      </c>
      <c r="Q1217">
        <v>0</v>
      </c>
      <c r="R1217">
        <v>0</v>
      </c>
      <c r="U1217" s="1"/>
      <c r="V1217" s="1"/>
      <c r="W1217" s="1">
        <v>0</v>
      </c>
      <c r="X1217" s="1"/>
      <c r="Y1217" s="1"/>
      <c r="Z1217" s="1"/>
      <c r="AA1217" s="1"/>
      <c r="AB1217" s="1"/>
      <c r="AG1217" t="str">
        <f t="shared" si="211"/>
        <v>Ossipee</v>
      </c>
      <c r="AH1217" t="s">
        <v>4711</v>
      </c>
      <c r="AI1217">
        <v>1</v>
      </c>
      <c r="AJ1217" s="7">
        <v>82</v>
      </c>
      <c r="AL1217" s="7" t="s">
        <v>3943</v>
      </c>
      <c r="AM1217" t="s">
        <v>3989</v>
      </c>
      <c r="AN1217" t="s">
        <v>4262</v>
      </c>
      <c r="AO1217" t="s">
        <v>5133</v>
      </c>
      <c r="AP1217" t="str">
        <f t="shared" si="218"/>
        <v>33003</v>
      </c>
      <c r="AQ1217" t="s">
        <v>2389</v>
      </c>
      <c r="AR1217" t="str">
        <f t="shared" si="210"/>
        <v>3358740</v>
      </c>
      <c r="AV1217">
        <v>75.56</v>
      </c>
      <c r="AW1217">
        <v>4.42</v>
      </c>
      <c r="AX1217">
        <v>71.150000000000006</v>
      </c>
    </row>
    <row r="1218" spans="1:50" hidden="1" outlineLevel="1">
      <c r="A1218" t="s">
        <v>3570</v>
      </c>
      <c r="B1218" s="11" t="s">
        <v>1982</v>
      </c>
      <c r="C1218" s="1">
        <f t="shared" si="212"/>
        <v>6523</v>
      </c>
      <c r="D1218" s="7">
        <f>IF(N1218&gt;0, RANK(N1218,(N1218:P1218,Q1218:AE1218)),0)</f>
        <v>2</v>
      </c>
      <c r="E1218" s="7">
        <f>IF(O1218&gt;0,RANK(O1218,(N1218:P1218,Q1218:AE1218)),0)</f>
        <v>1</v>
      </c>
      <c r="F1218" s="7">
        <f t="shared" si="213"/>
        <v>3</v>
      </c>
      <c r="G1218" s="1">
        <f t="shared" si="209"/>
        <v>970</v>
      </c>
      <c r="H1218" s="2">
        <f t="shared" si="208"/>
        <v>0.14870458378046911</v>
      </c>
      <c r="I1218" s="8"/>
      <c r="J1218" s="2">
        <f t="shared" si="214"/>
        <v>0.42235167867545609</v>
      </c>
      <c r="K1218" s="2">
        <f t="shared" si="215"/>
        <v>0.57105626245592522</v>
      </c>
      <c r="L1218" s="2">
        <f t="shared" si="216"/>
        <v>5.3656293116664108E-3</v>
      </c>
      <c r="M1218" s="2">
        <f t="shared" si="217"/>
        <v>1.2264295569522779E-3</v>
      </c>
      <c r="N1218" s="1">
        <v>2755</v>
      </c>
      <c r="O1218" s="1">
        <v>3725</v>
      </c>
      <c r="P1218" s="1">
        <v>35</v>
      </c>
      <c r="Q1218">
        <v>0</v>
      </c>
      <c r="R1218">
        <v>0</v>
      </c>
      <c r="U1218" s="1"/>
      <c r="V1218" s="1"/>
      <c r="W1218" s="1">
        <v>8</v>
      </c>
      <c r="X1218" s="1"/>
      <c r="Y1218" s="1"/>
      <c r="Z1218" s="1"/>
      <c r="AA1218" s="1"/>
      <c r="AB1218" s="1"/>
      <c r="AG1218" t="str">
        <f t="shared" si="211"/>
        <v>Pelham</v>
      </c>
      <c r="AH1218" t="s">
        <v>3491</v>
      </c>
      <c r="AI1218">
        <v>2</v>
      </c>
      <c r="AJ1218" s="7">
        <v>259</v>
      </c>
      <c r="AL1218" s="7" t="s">
        <v>3943</v>
      </c>
      <c r="AM1218" t="s">
        <v>3234</v>
      </c>
      <c r="AN1218" t="s">
        <v>2760</v>
      </c>
      <c r="AO1218" t="s">
        <v>5134</v>
      </c>
      <c r="AP1218" t="str">
        <f t="shared" si="218"/>
        <v>33011</v>
      </c>
      <c r="AQ1218" t="s">
        <v>2389</v>
      </c>
      <c r="AR1218" t="str">
        <f t="shared" si="210"/>
        <v>3359940</v>
      </c>
      <c r="AV1218">
        <v>26.96</v>
      </c>
      <c r="AW1218">
        <v>0.52</v>
      </c>
      <c r="AX1218">
        <v>26.43</v>
      </c>
    </row>
    <row r="1219" spans="1:50" hidden="1" outlineLevel="1">
      <c r="A1219" t="s">
        <v>3571</v>
      </c>
      <c r="B1219" s="11" t="s">
        <v>1982</v>
      </c>
      <c r="C1219" s="1">
        <f t="shared" si="212"/>
        <v>3606</v>
      </c>
      <c r="D1219" s="7">
        <f>IF(N1219&gt;0, RANK(N1219,(N1219:P1219,Q1219:AE1219)),0)</f>
        <v>2</v>
      </c>
      <c r="E1219" s="7">
        <f>IF(O1219&gt;0,RANK(O1219,(N1219:P1219,Q1219:AE1219)),0)</f>
        <v>1</v>
      </c>
      <c r="F1219" s="7">
        <f t="shared" si="213"/>
        <v>3</v>
      </c>
      <c r="G1219" s="1">
        <f t="shared" si="209"/>
        <v>72</v>
      </c>
      <c r="H1219" s="2">
        <f t="shared" ref="H1219:H1282" si="219">IF(C1219&gt;0,G1219/C1219,0)</f>
        <v>1.9966722129783693E-2</v>
      </c>
      <c r="I1219" s="8"/>
      <c r="J1219" s="2">
        <f t="shared" si="214"/>
        <v>0.4858569051580699</v>
      </c>
      <c r="K1219" s="2">
        <f t="shared" si="215"/>
        <v>0.50582362728785357</v>
      </c>
      <c r="L1219" s="2">
        <f t="shared" si="216"/>
        <v>6.9328896283971158E-3</v>
      </c>
      <c r="M1219" s="2">
        <f t="shared" si="217"/>
        <v>1.3865779256794159E-3</v>
      </c>
      <c r="N1219" s="1">
        <v>1752</v>
      </c>
      <c r="O1219" s="1">
        <v>1824</v>
      </c>
      <c r="P1219" s="1">
        <v>25</v>
      </c>
      <c r="Q1219">
        <v>1</v>
      </c>
      <c r="R1219">
        <v>0</v>
      </c>
      <c r="U1219" s="1"/>
      <c r="V1219" s="1"/>
      <c r="W1219" s="1">
        <v>4</v>
      </c>
      <c r="X1219" s="1"/>
      <c r="Y1219" s="1"/>
      <c r="Z1219" s="1"/>
      <c r="AA1219" s="1"/>
      <c r="AB1219" s="1"/>
      <c r="AG1219" t="str">
        <f t="shared" si="211"/>
        <v>Pembroke</v>
      </c>
      <c r="AH1219" t="s">
        <v>3475</v>
      </c>
      <c r="AI1219">
        <v>2</v>
      </c>
      <c r="AJ1219" s="7">
        <v>159</v>
      </c>
      <c r="AL1219" s="7" t="s">
        <v>3943</v>
      </c>
      <c r="AM1219" t="s">
        <v>3235</v>
      </c>
      <c r="AN1219" t="s">
        <v>4533</v>
      </c>
      <c r="AO1219" t="s">
        <v>5135</v>
      </c>
      <c r="AP1219" t="str">
        <f t="shared" si="218"/>
        <v>33013</v>
      </c>
      <c r="AQ1219" t="s">
        <v>2389</v>
      </c>
      <c r="AR1219" t="str">
        <f t="shared" si="210"/>
        <v>3360020</v>
      </c>
      <c r="AV1219">
        <v>22.99</v>
      </c>
      <c r="AW1219">
        <v>0.16</v>
      </c>
      <c r="AX1219">
        <v>22.83</v>
      </c>
    </row>
    <row r="1220" spans="1:50" hidden="1" outlineLevel="1">
      <c r="A1220" t="s">
        <v>2007</v>
      </c>
      <c r="B1220" s="11" t="s">
        <v>1982</v>
      </c>
      <c r="C1220" s="1">
        <f t="shared" si="212"/>
        <v>3774</v>
      </c>
      <c r="D1220" s="7">
        <f>IF(N1220&gt;0, RANK(N1220,(N1220:P1220,Q1220:AE1220)),0)</f>
        <v>1</v>
      </c>
      <c r="E1220" s="7">
        <f>IF(O1220&gt;0,RANK(O1220,(N1220:P1220,Q1220:AE1220)),0)</f>
        <v>2</v>
      </c>
      <c r="F1220" s="7">
        <f t="shared" si="213"/>
        <v>3</v>
      </c>
      <c r="G1220" s="1">
        <f t="shared" ref="G1220:G1283" si="220">IF(C1220&gt;0,MAX(N1220:P1220)-LARGE(N1220:P1220,2),0)</f>
        <v>871</v>
      </c>
      <c r="H1220" s="2">
        <f t="shared" si="219"/>
        <v>0.23078961314255431</v>
      </c>
      <c r="I1220" s="8"/>
      <c r="J1220" s="2">
        <f t="shared" si="214"/>
        <v>0.61208267090620028</v>
      </c>
      <c r="K1220" s="2">
        <f t="shared" si="215"/>
        <v>0.38129305776364603</v>
      </c>
      <c r="L1220" s="2">
        <f t="shared" si="216"/>
        <v>2.9146793852676206E-3</v>
      </c>
      <c r="M1220" s="2">
        <f t="shared" si="217"/>
        <v>3.7095919448860764E-3</v>
      </c>
      <c r="N1220" s="1">
        <v>2310</v>
      </c>
      <c r="O1220" s="1">
        <v>1439</v>
      </c>
      <c r="P1220" s="1">
        <v>11</v>
      </c>
      <c r="Q1220">
        <v>3</v>
      </c>
      <c r="R1220">
        <v>1</v>
      </c>
      <c r="U1220" s="1"/>
      <c r="V1220" s="1"/>
      <c r="W1220" s="1">
        <v>10</v>
      </c>
      <c r="X1220" s="1"/>
      <c r="Y1220" s="1"/>
      <c r="Z1220" s="1"/>
      <c r="AA1220" s="1"/>
      <c r="AB1220" s="1"/>
      <c r="AG1220" t="str">
        <f t="shared" si="211"/>
        <v>Peterborough</v>
      </c>
      <c r="AH1220" t="s">
        <v>3491</v>
      </c>
      <c r="AI1220">
        <v>2</v>
      </c>
      <c r="AJ1220" s="7">
        <v>223</v>
      </c>
      <c r="AL1220" s="7" t="s">
        <v>3943</v>
      </c>
      <c r="AM1220" t="s">
        <v>3234</v>
      </c>
      <c r="AN1220" t="s">
        <v>4016</v>
      </c>
      <c r="AO1220" t="s">
        <v>5136</v>
      </c>
      <c r="AP1220" t="str">
        <f t="shared" si="218"/>
        <v>33011</v>
      </c>
      <c r="AQ1220" t="s">
        <v>2389</v>
      </c>
      <c r="AR1220" t="str">
        <f t="shared" si="210"/>
        <v>3360580</v>
      </c>
      <c r="AV1220">
        <v>38.11</v>
      </c>
      <c r="AW1220">
        <v>0.41</v>
      </c>
      <c r="AX1220">
        <v>37.71</v>
      </c>
    </row>
    <row r="1221" spans="1:50" hidden="1" outlineLevel="1">
      <c r="A1221" t="s">
        <v>2008</v>
      </c>
      <c r="B1221" s="11" t="s">
        <v>1982</v>
      </c>
      <c r="C1221" s="1">
        <f t="shared" si="212"/>
        <v>434</v>
      </c>
      <c r="D1221" s="7">
        <f>IF(N1221&gt;0, RANK(N1221,(N1221:P1221,Q1221:AE1221)),0)</f>
        <v>1</v>
      </c>
      <c r="E1221" s="7">
        <f>IF(O1221&gt;0,RANK(O1221,(N1221:P1221,Q1221:AE1221)),0)</f>
        <v>2</v>
      </c>
      <c r="F1221" s="7">
        <f t="shared" si="213"/>
        <v>3</v>
      </c>
      <c r="G1221" s="1">
        <f t="shared" si="220"/>
        <v>38</v>
      </c>
      <c r="H1221" s="2">
        <f t="shared" si="219"/>
        <v>8.755760368663594E-2</v>
      </c>
      <c r="I1221" s="8"/>
      <c r="J1221" s="2">
        <f t="shared" si="214"/>
        <v>0.53686635944700456</v>
      </c>
      <c r="K1221" s="2">
        <f t="shared" si="215"/>
        <v>0.44930875576036866</v>
      </c>
      <c r="L1221" s="2">
        <f t="shared" si="216"/>
        <v>1.3824884792626729E-2</v>
      </c>
      <c r="M1221" s="2">
        <f t="shared" si="217"/>
        <v>5.0306980803327406E-17</v>
      </c>
      <c r="N1221" s="1">
        <v>233</v>
      </c>
      <c r="O1221" s="1">
        <v>195</v>
      </c>
      <c r="P1221" s="1">
        <v>6</v>
      </c>
      <c r="Q1221">
        <v>0</v>
      </c>
      <c r="R1221">
        <v>0</v>
      </c>
      <c r="U1221" s="1"/>
      <c r="V1221" s="1"/>
      <c r="W1221" s="1">
        <v>0</v>
      </c>
      <c r="X1221" s="1"/>
      <c r="Y1221" s="1"/>
      <c r="Z1221" s="1"/>
      <c r="AA1221" s="1"/>
      <c r="AB1221" s="1"/>
      <c r="AG1221" t="str">
        <f t="shared" si="211"/>
        <v>Piermont</v>
      </c>
      <c r="AH1221" t="s">
        <v>4422</v>
      </c>
      <c r="AI1221">
        <v>2</v>
      </c>
      <c r="AJ1221" s="7">
        <v>65</v>
      </c>
      <c r="AL1221" s="7" t="s">
        <v>3943</v>
      </c>
      <c r="AM1221" t="s">
        <v>3218</v>
      </c>
      <c r="AN1221" t="s">
        <v>4402</v>
      </c>
      <c r="AO1221" t="s">
        <v>4034</v>
      </c>
      <c r="AP1221" t="str">
        <f t="shared" si="218"/>
        <v>33009</v>
      </c>
      <c r="AQ1221" t="s">
        <v>2389</v>
      </c>
      <c r="AR1221" t="str">
        <f t="shared" si="210"/>
        <v>3361060</v>
      </c>
      <c r="AV1221">
        <v>39.82</v>
      </c>
      <c r="AW1221">
        <v>1.33</v>
      </c>
      <c r="AX1221">
        <v>38.49</v>
      </c>
    </row>
    <row r="1222" spans="1:50" hidden="1" outlineLevel="1">
      <c r="A1222" t="s">
        <v>1404</v>
      </c>
      <c r="B1222" s="11" t="s">
        <v>1982</v>
      </c>
      <c r="C1222" s="1">
        <f t="shared" si="212"/>
        <v>23</v>
      </c>
      <c r="D1222" s="7">
        <f>IF(N1222&gt;0, RANK(N1222,(N1222:P1222,Q1222:AE1222)),0)</f>
        <v>1</v>
      </c>
      <c r="E1222" s="7">
        <f>IF(O1222&gt;0,RANK(O1222,(N1222:P1222,Q1222:AE1222)),0)</f>
        <v>2</v>
      </c>
      <c r="F1222" s="7">
        <f t="shared" si="213"/>
        <v>0</v>
      </c>
      <c r="G1222" s="1">
        <f t="shared" si="220"/>
        <v>19</v>
      </c>
      <c r="H1222" s="2">
        <f t="shared" si="219"/>
        <v>0.82608695652173914</v>
      </c>
      <c r="I1222" s="8"/>
      <c r="J1222" s="2">
        <f t="shared" si="214"/>
        <v>0.91304347826086951</v>
      </c>
      <c r="K1222" s="2">
        <f t="shared" si="215"/>
        <v>8.6956521739130432E-2</v>
      </c>
      <c r="L1222" s="2">
        <f t="shared" si="216"/>
        <v>0</v>
      </c>
      <c r="M1222" s="2">
        <f t="shared" si="217"/>
        <v>5.5511151231257827E-17</v>
      </c>
      <c r="N1222" s="1">
        <v>21</v>
      </c>
      <c r="O1222" s="1">
        <v>2</v>
      </c>
      <c r="P1222" s="1">
        <v>0</v>
      </c>
      <c r="Q1222">
        <v>0</v>
      </c>
      <c r="R1222">
        <v>0</v>
      </c>
      <c r="U1222" s="1"/>
      <c r="V1222" s="1"/>
      <c r="W1222" s="1">
        <v>0</v>
      </c>
      <c r="X1222" s="1"/>
      <c r="Y1222" s="1"/>
      <c r="Z1222" s="1"/>
      <c r="AA1222" s="1"/>
      <c r="AB1222" s="1"/>
      <c r="AG1222" t="str">
        <f t="shared" si="211"/>
        <v>Pinkham's Grant</v>
      </c>
      <c r="AH1222" t="s">
        <v>3612</v>
      </c>
      <c r="AI1222">
        <v>2</v>
      </c>
      <c r="AJ1222" s="7">
        <v>44</v>
      </c>
      <c r="AL1222" s="7" t="s">
        <v>3943</v>
      </c>
      <c r="AM1222" t="s">
        <v>2597</v>
      </c>
      <c r="AN1222" t="s">
        <v>4402</v>
      </c>
      <c r="AO1222" t="s">
        <v>4930</v>
      </c>
      <c r="AP1222" t="str">
        <f t="shared" si="218"/>
        <v>33007</v>
      </c>
      <c r="AQ1222" t="s">
        <v>3212</v>
      </c>
      <c r="AR1222" t="str">
        <f t="shared" si="210"/>
        <v>3361620</v>
      </c>
      <c r="AV1222">
        <v>3.77</v>
      </c>
      <c r="AW1222">
        <v>0</v>
      </c>
      <c r="AX1222">
        <v>3.77</v>
      </c>
    </row>
    <row r="1223" spans="1:50" hidden="1" outlineLevel="1">
      <c r="A1223" t="s">
        <v>3322</v>
      </c>
      <c r="B1223" s="11" t="s">
        <v>1982</v>
      </c>
      <c r="C1223" s="1">
        <f t="shared" si="212"/>
        <v>523</v>
      </c>
      <c r="D1223" s="7">
        <f>IF(N1223&gt;0, RANK(N1223,(N1223:P1223,Q1223:AE1223)),0)</f>
        <v>2</v>
      </c>
      <c r="E1223" s="7">
        <f>IF(O1223&gt;0,RANK(O1223,(N1223:P1223,Q1223:AE1223)),0)</f>
        <v>1</v>
      </c>
      <c r="F1223" s="7">
        <f t="shared" si="213"/>
        <v>3</v>
      </c>
      <c r="G1223" s="1">
        <f t="shared" si="220"/>
        <v>220</v>
      </c>
      <c r="H1223" s="2">
        <f t="shared" si="219"/>
        <v>0.42065009560229444</v>
      </c>
      <c r="I1223" s="8"/>
      <c r="J1223" s="2">
        <f t="shared" si="214"/>
        <v>0.28489483747609945</v>
      </c>
      <c r="K1223" s="2">
        <f t="shared" si="215"/>
        <v>0.70554493307839383</v>
      </c>
      <c r="L1223" s="2">
        <f t="shared" si="216"/>
        <v>7.6481835564053535E-3</v>
      </c>
      <c r="M1223" s="2">
        <f t="shared" si="217"/>
        <v>1.9120458891013648E-3</v>
      </c>
      <c r="N1223" s="1">
        <v>149</v>
      </c>
      <c r="O1223" s="1">
        <v>369</v>
      </c>
      <c r="P1223" s="1">
        <v>4</v>
      </c>
      <c r="Q1223">
        <v>0</v>
      </c>
      <c r="R1223">
        <v>0</v>
      </c>
      <c r="U1223" s="1"/>
      <c r="V1223" s="1"/>
      <c r="W1223" s="1">
        <v>1</v>
      </c>
      <c r="X1223" s="1"/>
      <c r="Y1223" s="1"/>
      <c r="Z1223" s="1"/>
      <c r="AA1223" s="1"/>
      <c r="AB1223" s="1"/>
      <c r="AG1223" t="str">
        <f t="shared" si="211"/>
        <v>Pittsburg</v>
      </c>
      <c r="AH1223" t="s">
        <v>3612</v>
      </c>
      <c r="AI1223">
        <v>2</v>
      </c>
      <c r="AJ1223" s="7">
        <v>1</v>
      </c>
      <c r="AL1223" s="7" t="s">
        <v>3943</v>
      </c>
      <c r="AM1223" t="s">
        <v>2597</v>
      </c>
      <c r="AN1223" t="s">
        <v>296</v>
      </c>
      <c r="AO1223" t="s">
        <v>4931</v>
      </c>
      <c r="AP1223" t="str">
        <f t="shared" si="218"/>
        <v>33007</v>
      </c>
      <c r="AQ1223" t="s">
        <v>2389</v>
      </c>
      <c r="AR1223" t="str">
        <f t="shared" ref="AR1223:AR1286" si="221">AL1223&amp;AO1223</f>
        <v>3361780</v>
      </c>
      <c r="AV1223">
        <v>291.35000000000002</v>
      </c>
      <c r="AW1223">
        <v>9.0500000000000007</v>
      </c>
      <c r="AX1223">
        <v>282.3</v>
      </c>
    </row>
    <row r="1224" spans="1:50" hidden="1" outlineLevel="1">
      <c r="A1224" t="s">
        <v>2124</v>
      </c>
      <c r="B1224" s="11" t="s">
        <v>1982</v>
      </c>
      <c r="C1224" s="1">
        <f t="shared" si="212"/>
        <v>1926</v>
      </c>
      <c r="D1224" s="7">
        <f>IF(N1224&gt;0, RANK(N1224,(N1224:P1224,Q1224:AE1224)),0)</f>
        <v>2</v>
      </c>
      <c r="E1224" s="7">
        <f>IF(O1224&gt;0,RANK(O1224,(N1224:P1224,Q1224:AE1224)),0)</f>
        <v>1</v>
      </c>
      <c r="F1224" s="7">
        <f t="shared" si="213"/>
        <v>3</v>
      </c>
      <c r="G1224" s="1">
        <f t="shared" si="220"/>
        <v>180</v>
      </c>
      <c r="H1224" s="2">
        <f t="shared" si="219"/>
        <v>9.3457943925233641E-2</v>
      </c>
      <c r="I1224" s="8"/>
      <c r="J1224" s="2">
        <f t="shared" si="214"/>
        <v>0.44807892004153688</v>
      </c>
      <c r="K1224" s="2">
        <f t="shared" si="215"/>
        <v>0.54153686396677048</v>
      </c>
      <c r="L1224" s="2">
        <f t="shared" si="216"/>
        <v>8.8265835929387335E-3</v>
      </c>
      <c r="M1224" s="2">
        <f t="shared" si="217"/>
        <v>1.5576323987538578E-3</v>
      </c>
      <c r="N1224" s="1">
        <v>863</v>
      </c>
      <c r="O1224" s="1">
        <v>1043</v>
      </c>
      <c r="P1224" s="1">
        <v>17</v>
      </c>
      <c r="Q1224">
        <v>0</v>
      </c>
      <c r="R1224">
        <v>0</v>
      </c>
      <c r="U1224" s="1"/>
      <c r="V1224" s="1"/>
      <c r="W1224" s="1">
        <v>3</v>
      </c>
      <c r="X1224" s="1"/>
      <c r="Y1224" s="1"/>
      <c r="Z1224" s="1"/>
      <c r="AA1224" s="1"/>
      <c r="AB1224" s="1"/>
      <c r="AG1224" t="str">
        <f t="shared" si="211"/>
        <v>Pittsfield</v>
      </c>
      <c r="AH1224" t="s">
        <v>3475</v>
      </c>
      <c r="AI1224">
        <v>2</v>
      </c>
      <c r="AJ1224" s="7">
        <v>143</v>
      </c>
      <c r="AL1224" s="7" t="s">
        <v>3943</v>
      </c>
      <c r="AM1224" t="s">
        <v>3235</v>
      </c>
      <c r="AN1224" t="s">
        <v>4802</v>
      </c>
      <c r="AO1224" t="s">
        <v>4556</v>
      </c>
      <c r="AP1224" t="str">
        <f t="shared" si="218"/>
        <v>33013</v>
      </c>
      <c r="AQ1224" t="s">
        <v>2389</v>
      </c>
      <c r="AR1224" t="str">
        <f t="shared" si="221"/>
        <v>3361940</v>
      </c>
      <c r="AV1224">
        <v>23.87</v>
      </c>
      <c r="AW1224">
        <v>0.3</v>
      </c>
      <c r="AX1224">
        <v>23.57</v>
      </c>
    </row>
    <row r="1225" spans="1:50" hidden="1" outlineLevel="1">
      <c r="A1225" t="s">
        <v>1677</v>
      </c>
      <c r="B1225" s="11" t="s">
        <v>1982</v>
      </c>
      <c r="C1225" s="1">
        <f t="shared" si="212"/>
        <v>1414</v>
      </c>
      <c r="D1225" s="7">
        <f>IF(N1225&gt;0, RANK(N1225,(N1225:P1225,Q1225:AE1225)),0)</f>
        <v>1</v>
      </c>
      <c r="E1225" s="7">
        <f>IF(O1225&gt;0,RANK(O1225,(N1225:P1225,Q1225:AE1225)),0)</f>
        <v>2</v>
      </c>
      <c r="F1225" s="7">
        <f t="shared" si="213"/>
        <v>4</v>
      </c>
      <c r="G1225" s="1">
        <f t="shared" si="220"/>
        <v>385</v>
      </c>
      <c r="H1225" s="2">
        <f t="shared" si="219"/>
        <v>0.2722772277227723</v>
      </c>
      <c r="I1225" s="8"/>
      <c r="J1225" s="2">
        <f t="shared" si="214"/>
        <v>0.63154172560113153</v>
      </c>
      <c r="K1225" s="2">
        <f t="shared" si="215"/>
        <v>0.35926449787835929</v>
      </c>
      <c r="L1225" s="2">
        <f t="shared" si="216"/>
        <v>3.5360678925035359E-3</v>
      </c>
      <c r="M1225" s="2">
        <f t="shared" si="217"/>
        <v>5.6577086280056423E-3</v>
      </c>
      <c r="N1225" s="1">
        <v>893</v>
      </c>
      <c r="O1225" s="1">
        <v>508</v>
      </c>
      <c r="P1225" s="1">
        <v>5</v>
      </c>
      <c r="Q1225">
        <v>1</v>
      </c>
      <c r="R1225">
        <v>1</v>
      </c>
      <c r="U1225" s="1"/>
      <c r="V1225" s="1"/>
      <c r="W1225" s="1">
        <v>6</v>
      </c>
      <c r="X1225" s="1"/>
      <c r="Y1225" s="1"/>
      <c r="Z1225" s="1"/>
      <c r="AA1225" s="1"/>
      <c r="AB1225" s="1"/>
      <c r="AG1225" t="str">
        <f t="shared" si="211"/>
        <v>Plainfield</v>
      </c>
      <c r="AH1225" t="s">
        <v>4217</v>
      </c>
      <c r="AI1225">
        <v>2</v>
      </c>
      <c r="AJ1225" s="7">
        <v>110</v>
      </c>
      <c r="AL1225" s="7" t="s">
        <v>3943</v>
      </c>
      <c r="AM1225" t="s">
        <v>4672</v>
      </c>
      <c r="AN1225" t="s">
        <v>4019</v>
      </c>
      <c r="AO1225" t="s">
        <v>5111</v>
      </c>
      <c r="AP1225" t="str">
        <f t="shared" si="218"/>
        <v>33019</v>
      </c>
      <c r="AQ1225" t="s">
        <v>2389</v>
      </c>
      <c r="AR1225" t="str">
        <f t="shared" si="221"/>
        <v>3362340</v>
      </c>
      <c r="AV1225">
        <v>52.91</v>
      </c>
      <c r="AW1225">
        <v>0.75</v>
      </c>
      <c r="AX1225">
        <v>52.16</v>
      </c>
    </row>
    <row r="1226" spans="1:50" hidden="1" outlineLevel="1">
      <c r="A1226" t="s">
        <v>1278</v>
      </c>
      <c r="B1226" s="11" t="s">
        <v>1982</v>
      </c>
      <c r="C1226" s="1">
        <f t="shared" si="212"/>
        <v>4151</v>
      </c>
      <c r="D1226" s="7">
        <f>IF(N1226&gt;0, RANK(N1226,(N1226:P1226,Q1226:AE1226)),0)</f>
        <v>2</v>
      </c>
      <c r="E1226" s="7">
        <f>IF(O1226&gt;0,RANK(O1226,(N1226:P1226,Q1226:AE1226)),0)</f>
        <v>1</v>
      </c>
      <c r="F1226" s="7">
        <f t="shared" si="213"/>
        <v>3</v>
      </c>
      <c r="G1226" s="1">
        <f t="shared" si="220"/>
        <v>527</v>
      </c>
      <c r="H1226" s="2">
        <f t="shared" si="219"/>
        <v>0.1269573596723681</v>
      </c>
      <c r="I1226" s="8"/>
      <c r="J1226" s="2">
        <f t="shared" si="214"/>
        <v>0.43459407371717657</v>
      </c>
      <c r="K1226" s="2">
        <f t="shared" si="215"/>
        <v>0.56155143338954472</v>
      </c>
      <c r="L1226" s="2">
        <f t="shared" si="216"/>
        <v>3.3726812816188868E-3</v>
      </c>
      <c r="M1226" s="2">
        <f t="shared" si="217"/>
        <v>4.8181161165988459E-4</v>
      </c>
      <c r="N1226" s="1">
        <v>1804</v>
      </c>
      <c r="O1226" s="1">
        <v>2331</v>
      </c>
      <c r="P1226" s="1">
        <v>14</v>
      </c>
      <c r="Q1226">
        <v>1</v>
      </c>
      <c r="R1226">
        <v>0</v>
      </c>
      <c r="U1226" s="1"/>
      <c r="V1226" s="1"/>
      <c r="W1226" s="1">
        <v>1</v>
      </c>
      <c r="X1226" s="1"/>
      <c r="Y1226" s="1"/>
      <c r="Z1226" s="1"/>
      <c r="AA1226" s="1"/>
      <c r="AB1226" s="1"/>
      <c r="AG1226" t="str">
        <f t="shared" si="211"/>
        <v>Plaistow</v>
      </c>
      <c r="AH1226" t="s">
        <v>1842</v>
      </c>
      <c r="AI1226">
        <v>1</v>
      </c>
      <c r="AJ1226" s="7">
        <v>238</v>
      </c>
      <c r="AL1226" s="7" t="s">
        <v>3943</v>
      </c>
      <c r="AM1226" t="s">
        <v>4670</v>
      </c>
      <c r="AN1226" t="s">
        <v>1355</v>
      </c>
      <c r="AO1226" t="s">
        <v>5112</v>
      </c>
      <c r="AP1226" t="str">
        <f t="shared" si="218"/>
        <v>33015</v>
      </c>
      <c r="AQ1226" t="s">
        <v>2389</v>
      </c>
      <c r="AR1226" t="str">
        <f t="shared" si="221"/>
        <v>3362500</v>
      </c>
      <c r="AV1226">
        <v>10.64</v>
      </c>
      <c r="AW1226">
        <v>0.01</v>
      </c>
      <c r="AX1226">
        <v>10.63</v>
      </c>
    </row>
    <row r="1227" spans="1:50" hidden="1" outlineLevel="1">
      <c r="A1227" t="s">
        <v>4072</v>
      </c>
      <c r="B1227" s="11" t="s">
        <v>1982</v>
      </c>
      <c r="C1227" s="1">
        <f t="shared" si="212"/>
        <v>3540</v>
      </c>
      <c r="D1227" s="7">
        <f>IF(N1227&gt;0, RANK(N1227,(N1227:P1227,Q1227:AE1227)),0)</f>
        <v>1</v>
      </c>
      <c r="E1227" s="7">
        <f>IF(O1227&gt;0,RANK(O1227,(N1227:P1227,Q1227:AE1227)),0)</f>
        <v>2</v>
      </c>
      <c r="F1227" s="7">
        <f t="shared" si="213"/>
        <v>3</v>
      </c>
      <c r="G1227" s="1">
        <f t="shared" si="220"/>
        <v>1091</v>
      </c>
      <c r="H1227" s="2">
        <f t="shared" si="219"/>
        <v>0.30819209039548023</v>
      </c>
      <c r="I1227" s="8"/>
      <c r="J1227" s="2">
        <f t="shared" si="214"/>
        <v>0.64971751412429379</v>
      </c>
      <c r="K1227" s="2">
        <f t="shared" si="215"/>
        <v>0.34152542372881356</v>
      </c>
      <c r="L1227" s="2">
        <f t="shared" si="216"/>
        <v>6.7796610169491523E-3</v>
      </c>
      <c r="M1227" s="2">
        <f t="shared" si="217"/>
        <v>1.9774011299434945E-3</v>
      </c>
      <c r="N1227" s="1">
        <v>2300</v>
      </c>
      <c r="O1227" s="1">
        <v>1209</v>
      </c>
      <c r="P1227" s="1">
        <v>24</v>
      </c>
      <c r="Q1227">
        <v>1</v>
      </c>
      <c r="R1227">
        <v>0</v>
      </c>
      <c r="U1227" s="1"/>
      <c r="V1227" s="1"/>
      <c r="W1227" s="1">
        <v>6</v>
      </c>
      <c r="X1227" s="1"/>
      <c r="Y1227" s="1"/>
      <c r="Z1227" s="1"/>
      <c r="AA1227" s="1"/>
      <c r="AB1227" s="1"/>
      <c r="AG1227" t="str">
        <f t="shared" ref="AG1227:AG1290" si="222">A1227</f>
        <v>Plymouth</v>
      </c>
      <c r="AH1227" t="s">
        <v>4422</v>
      </c>
      <c r="AI1227">
        <v>2</v>
      </c>
      <c r="AJ1227" s="7">
        <v>84</v>
      </c>
      <c r="AL1227" s="7" t="s">
        <v>3943</v>
      </c>
      <c r="AM1227" t="s">
        <v>3218</v>
      </c>
      <c r="AN1227" t="s">
        <v>296</v>
      </c>
      <c r="AO1227" t="s">
        <v>4923</v>
      </c>
      <c r="AP1227" t="str">
        <f t="shared" si="218"/>
        <v>33009</v>
      </c>
      <c r="AQ1227" t="s">
        <v>2389</v>
      </c>
      <c r="AR1227" t="str">
        <f t="shared" si="221"/>
        <v>3362660</v>
      </c>
      <c r="AV1227">
        <v>28.74</v>
      </c>
      <c r="AW1227">
        <v>0.35</v>
      </c>
      <c r="AX1227">
        <v>28.39</v>
      </c>
    </row>
    <row r="1228" spans="1:50" hidden="1" outlineLevel="1">
      <c r="A1228" t="s">
        <v>3134</v>
      </c>
      <c r="B1228" s="11" t="s">
        <v>1982</v>
      </c>
      <c r="C1228" s="1">
        <f t="shared" si="212"/>
        <v>12736</v>
      </c>
      <c r="D1228" s="7">
        <f>IF(N1228&gt;0, RANK(N1228,(N1228:P1228,Q1228:AE1228)),0)</f>
        <v>1</v>
      </c>
      <c r="E1228" s="7">
        <f>IF(O1228&gt;0,RANK(O1228,(N1228:P1228,Q1228:AE1228)),0)</f>
        <v>2</v>
      </c>
      <c r="F1228" s="7">
        <f t="shared" si="213"/>
        <v>3</v>
      </c>
      <c r="G1228" s="1">
        <f t="shared" si="220"/>
        <v>4251</v>
      </c>
      <c r="H1228" s="2">
        <f t="shared" si="219"/>
        <v>0.3337782663316583</v>
      </c>
      <c r="I1228" s="8"/>
      <c r="J1228" s="2">
        <f t="shared" si="214"/>
        <v>0.66237437185929648</v>
      </c>
      <c r="K1228" s="2">
        <f t="shared" si="215"/>
        <v>0.32859610552763818</v>
      </c>
      <c r="L1228" s="2">
        <f t="shared" si="216"/>
        <v>6.0458542713567841E-3</v>
      </c>
      <c r="M1228" s="2">
        <f t="shared" si="217"/>
        <v>2.9836683417085487E-3</v>
      </c>
      <c r="N1228" s="1">
        <v>8436</v>
      </c>
      <c r="O1228" s="1">
        <v>4185</v>
      </c>
      <c r="P1228" s="1">
        <v>77</v>
      </c>
      <c r="Q1228">
        <v>12</v>
      </c>
      <c r="R1228">
        <v>3</v>
      </c>
      <c r="U1228" s="1"/>
      <c r="V1228" s="1"/>
      <c r="W1228" s="1">
        <v>23</v>
      </c>
      <c r="X1228" s="1"/>
      <c r="Y1228" s="1"/>
      <c r="Z1228" s="1"/>
      <c r="AA1228" s="1"/>
      <c r="AB1228" s="1"/>
      <c r="AG1228" t="str">
        <f t="shared" si="222"/>
        <v>Portsmouth</v>
      </c>
      <c r="AH1228" t="s">
        <v>1842</v>
      </c>
      <c r="AI1228">
        <v>1</v>
      </c>
      <c r="AJ1228" s="7">
        <v>183</v>
      </c>
      <c r="AL1228" s="7" t="s">
        <v>3943</v>
      </c>
      <c r="AM1228" t="s">
        <v>4670</v>
      </c>
      <c r="AN1228" t="s">
        <v>5204</v>
      </c>
      <c r="AO1228" t="s">
        <v>4658</v>
      </c>
      <c r="AP1228" t="str">
        <f t="shared" si="218"/>
        <v>33015</v>
      </c>
      <c r="AQ1228" t="s">
        <v>4593</v>
      </c>
      <c r="AR1228" t="str">
        <f t="shared" si="221"/>
        <v>3362900</v>
      </c>
      <c r="AV1228">
        <v>16.79</v>
      </c>
      <c r="AW1228">
        <v>1.18</v>
      </c>
      <c r="AX1228">
        <v>15.61</v>
      </c>
    </row>
    <row r="1229" spans="1:50" hidden="1" outlineLevel="1">
      <c r="A1229" t="s">
        <v>2734</v>
      </c>
      <c r="B1229" s="11" t="s">
        <v>1982</v>
      </c>
      <c r="C1229" s="1">
        <f t="shared" si="212"/>
        <v>272</v>
      </c>
      <c r="D1229" s="7">
        <f>IF(N1229&gt;0, RANK(N1229,(N1229:P1229,Q1229:AE1229)),0)</f>
        <v>1</v>
      </c>
      <c r="E1229" s="7">
        <f>IF(O1229&gt;0,RANK(O1229,(N1229:P1229,Q1229:AE1229)),0)</f>
        <v>2</v>
      </c>
      <c r="F1229" s="7">
        <f t="shared" si="213"/>
        <v>3</v>
      </c>
      <c r="G1229" s="1">
        <f t="shared" si="220"/>
        <v>61</v>
      </c>
      <c r="H1229" s="2">
        <f t="shared" si="219"/>
        <v>0.22426470588235295</v>
      </c>
      <c r="I1229" s="8"/>
      <c r="J1229" s="2">
        <f t="shared" si="214"/>
        <v>0.60661764705882348</v>
      </c>
      <c r="K1229" s="2">
        <f t="shared" si="215"/>
        <v>0.38235294117647056</v>
      </c>
      <c r="L1229" s="2">
        <f t="shared" si="216"/>
        <v>1.1029411764705883E-2</v>
      </c>
      <c r="M1229" s="2">
        <f t="shared" si="217"/>
        <v>7.1123662515049091E-17</v>
      </c>
      <c r="N1229" s="1">
        <v>165</v>
      </c>
      <c r="O1229" s="1">
        <v>104</v>
      </c>
      <c r="P1229" s="1">
        <v>3</v>
      </c>
      <c r="Q1229">
        <v>0</v>
      </c>
      <c r="R1229">
        <v>0</v>
      </c>
      <c r="U1229" s="1"/>
      <c r="V1229" s="1"/>
      <c r="W1229" s="1">
        <v>0</v>
      </c>
      <c r="X1229" s="1"/>
      <c r="Y1229" s="1"/>
      <c r="Z1229" s="1"/>
      <c r="AA1229" s="1"/>
      <c r="AB1229" s="1"/>
      <c r="AG1229" t="str">
        <f t="shared" si="222"/>
        <v>Randolph</v>
      </c>
      <c r="AH1229" t="s">
        <v>3612</v>
      </c>
      <c r="AI1229">
        <v>2</v>
      </c>
      <c r="AJ1229" s="7">
        <v>27</v>
      </c>
      <c r="AL1229" s="7" t="s">
        <v>3943</v>
      </c>
      <c r="AM1229" t="s">
        <v>2597</v>
      </c>
      <c r="AN1229" t="s">
        <v>4499</v>
      </c>
      <c r="AO1229" t="s">
        <v>4659</v>
      </c>
      <c r="AP1229" t="str">
        <f t="shared" si="218"/>
        <v>33007</v>
      </c>
      <c r="AQ1229" t="s">
        <v>2389</v>
      </c>
      <c r="AR1229" t="str">
        <f t="shared" si="221"/>
        <v>3363860</v>
      </c>
      <c r="AV1229">
        <v>47.15</v>
      </c>
      <c r="AW1229">
        <v>0.04</v>
      </c>
      <c r="AX1229">
        <v>47.11</v>
      </c>
    </row>
    <row r="1230" spans="1:50" hidden="1" outlineLevel="1">
      <c r="A1230" t="s">
        <v>2381</v>
      </c>
      <c r="B1230" s="11" t="s">
        <v>1982</v>
      </c>
      <c r="C1230" s="1">
        <f t="shared" si="212"/>
        <v>4800</v>
      </c>
      <c r="D1230" s="7">
        <f>IF(N1230&gt;0, RANK(N1230,(N1230:P1230,Q1230:AE1230)),0)</f>
        <v>2</v>
      </c>
      <c r="E1230" s="7">
        <f>IF(O1230&gt;0,RANK(O1230,(N1230:P1230,Q1230:AE1230)),0)</f>
        <v>1</v>
      </c>
      <c r="F1230" s="7">
        <f t="shared" si="213"/>
        <v>3</v>
      </c>
      <c r="G1230" s="1">
        <f t="shared" si="220"/>
        <v>503</v>
      </c>
      <c r="H1230" s="2">
        <f t="shared" si="219"/>
        <v>0.10479166666666667</v>
      </c>
      <c r="I1230" s="8"/>
      <c r="J1230" s="2">
        <f t="shared" si="214"/>
        <v>0.44312499999999999</v>
      </c>
      <c r="K1230" s="2">
        <f t="shared" si="215"/>
        <v>0.54791666666666672</v>
      </c>
      <c r="L1230" s="2">
        <f t="shared" si="216"/>
        <v>7.083333333333333E-3</v>
      </c>
      <c r="M1230" s="2">
        <f t="shared" si="217"/>
        <v>1.8749999999999574E-3</v>
      </c>
      <c r="N1230" s="1">
        <v>2127</v>
      </c>
      <c r="O1230" s="1">
        <v>2630</v>
      </c>
      <c r="P1230" s="1">
        <v>34</v>
      </c>
      <c r="Q1230">
        <v>0</v>
      </c>
      <c r="R1230">
        <v>0</v>
      </c>
      <c r="U1230" s="1"/>
      <c r="V1230" s="1"/>
      <c r="W1230" s="1">
        <v>9</v>
      </c>
      <c r="X1230" s="1"/>
      <c r="Y1230" s="1"/>
      <c r="Z1230" s="1"/>
      <c r="AA1230" s="1"/>
      <c r="AB1230" s="1"/>
      <c r="AG1230" t="str">
        <f t="shared" si="222"/>
        <v>Raymond</v>
      </c>
      <c r="AH1230" t="s">
        <v>1842</v>
      </c>
      <c r="AI1230">
        <v>1</v>
      </c>
      <c r="AJ1230" s="7">
        <v>186</v>
      </c>
      <c r="AL1230" s="7" t="s">
        <v>3943</v>
      </c>
      <c r="AM1230" t="s">
        <v>4670</v>
      </c>
      <c r="AN1230" t="s">
        <v>4151</v>
      </c>
      <c r="AO1230" t="s">
        <v>3660</v>
      </c>
      <c r="AP1230" t="str">
        <f t="shared" si="218"/>
        <v>33015</v>
      </c>
      <c r="AQ1230" t="s">
        <v>2389</v>
      </c>
      <c r="AR1230" t="str">
        <f t="shared" si="221"/>
        <v>3364020</v>
      </c>
      <c r="AV1230">
        <v>29.57</v>
      </c>
      <c r="AW1230">
        <v>0.79</v>
      </c>
      <c r="AX1230">
        <v>28.78</v>
      </c>
    </row>
    <row r="1231" spans="1:50" hidden="1" outlineLevel="1">
      <c r="A1231" t="s">
        <v>1553</v>
      </c>
      <c r="B1231" s="11" t="s">
        <v>1982</v>
      </c>
      <c r="C1231" s="1">
        <f t="shared" si="212"/>
        <v>653</v>
      </c>
      <c r="D1231" s="7">
        <f>IF(N1231&gt;0, RANK(N1231,(N1231:P1231,Q1231:AE1231)),0)</f>
        <v>1</v>
      </c>
      <c r="E1231" s="7">
        <f>IF(O1231&gt;0,RANK(O1231,(N1231:P1231,Q1231:AE1231)),0)</f>
        <v>2</v>
      </c>
      <c r="F1231" s="7">
        <f t="shared" si="213"/>
        <v>6</v>
      </c>
      <c r="G1231" s="1">
        <f t="shared" si="220"/>
        <v>73</v>
      </c>
      <c r="H1231" s="2">
        <f t="shared" si="219"/>
        <v>0.11179173047473201</v>
      </c>
      <c r="I1231" s="8"/>
      <c r="J1231" s="2">
        <f t="shared" si="214"/>
        <v>0.52067381316998473</v>
      </c>
      <c r="K1231" s="2">
        <f t="shared" si="215"/>
        <v>0.40888208269525267</v>
      </c>
      <c r="L1231" s="2">
        <f t="shared" si="216"/>
        <v>3.0627871362940277E-3</v>
      </c>
      <c r="M1231" s="2">
        <f t="shared" si="217"/>
        <v>6.7381316998468568E-2</v>
      </c>
      <c r="N1231" s="1">
        <v>340</v>
      </c>
      <c r="O1231" s="1">
        <v>267</v>
      </c>
      <c r="P1231" s="1">
        <v>2</v>
      </c>
      <c r="Q1231">
        <v>3</v>
      </c>
      <c r="R1231">
        <v>34</v>
      </c>
      <c r="U1231" s="1"/>
      <c r="V1231" s="1"/>
      <c r="W1231" s="1">
        <v>7</v>
      </c>
      <c r="X1231" s="1"/>
      <c r="Y1231" s="1"/>
      <c r="Z1231" s="1"/>
      <c r="AA1231" s="1"/>
      <c r="AB1231" s="1"/>
      <c r="AG1231" t="str">
        <f t="shared" si="222"/>
        <v>Richmond</v>
      </c>
      <c r="AH1231" t="s">
        <v>2295</v>
      </c>
      <c r="AI1231">
        <v>2</v>
      </c>
      <c r="AJ1231" s="7">
        <v>250</v>
      </c>
      <c r="AL1231" s="7" t="s">
        <v>3943</v>
      </c>
      <c r="AM1231" t="s">
        <v>3632</v>
      </c>
      <c r="AN1231" t="s">
        <v>4002</v>
      </c>
      <c r="AO1231" t="s">
        <v>4914</v>
      </c>
      <c r="AP1231" t="str">
        <f t="shared" si="218"/>
        <v>33005</v>
      </c>
      <c r="AQ1231" t="s">
        <v>2389</v>
      </c>
      <c r="AR1231" t="str">
        <f t="shared" si="221"/>
        <v>3364420</v>
      </c>
      <c r="AV1231">
        <v>37.770000000000003</v>
      </c>
      <c r="AW1231">
        <v>0.2</v>
      </c>
      <c r="AX1231">
        <v>37.57</v>
      </c>
    </row>
    <row r="1232" spans="1:50" hidden="1" outlineLevel="1">
      <c r="A1232" t="s">
        <v>2708</v>
      </c>
      <c r="B1232" s="11" t="s">
        <v>1982</v>
      </c>
      <c r="C1232" s="1">
        <f t="shared" si="212"/>
        <v>3160</v>
      </c>
      <c r="D1232" s="7">
        <f>IF(N1232&gt;0, RANK(N1232,(N1232:P1232,Q1232:AE1232)),0)</f>
        <v>2</v>
      </c>
      <c r="E1232" s="7">
        <f>IF(O1232&gt;0,RANK(O1232,(N1232:P1232,Q1232:AE1232)),0)</f>
        <v>1</v>
      </c>
      <c r="F1232" s="7">
        <f t="shared" si="213"/>
        <v>3</v>
      </c>
      <c r="G1232" s="1">
        <f t="shared" si="220"/>
        <v>126</v>
      </c>
      <c r="H1232" s="2">
        <f t="shared" si="219"/>
        <v>3.9873417721518985E-2</v>
      </c>
      <c r="I1232" s="8"/>
      <c r="J1232" s="2">
        <f t="shared" si="214"/>
        <v>0.47468354430379744</v>
      </c>
      <c r="K1232" s="2">
        <f t="shared" si="215"/>
        <v>0.51455696202531642</v>
      </c>
      <c r="L1232" s="2">
        <f t="shared" si="216"/>
        <v>8.2278481012658233E-3</v>
      </c>
      <c r="M1232" s="2">
        <f t="shared" si="217"/>
        <v>2.53164556962031E-3</v>
      </c>
      <c r="N1232" s="1">
        <v>1500</v>
      </c>
      <c r="O1232" s="1">
        <v>1626</v>
      </c>
      <c r="P1232" s="1">
        <v>26</v>
      </c>
      <c r="Q1232">
        <v>1</v>
      </c>
      <c r="R1232">
        <v>2</v>
      </c>
      <c r="U1232" s="1"/>
      <c r="V1232" s="1"/>
      <c r="W1232" s="1">
        <v>5</v>
      </c>
      <c r="X1232" s="1"/>
      <c r="Y1232" s="1"/>
      <c r="Z1232" s="1"/>
      <c r="AA1232" s="1"/>
      <c r="AB1232" s="1"/>
      <c r="AG1232" t="str">
        <f t="shared" si="222"/>
        <v>Rindge</v>
      </c>
      <c r="AH1232" t="s">
        <v>2295</v>
      </c>
      <c r="AI1232">
        <v>2</v>
      </c>
      <c r="AJ1232" s="7">
        <v>256</v>
      </c>
      <c r="AL1232" s="7" t="s">
        <v>3943</v>
      </c>
      <c r="AM1232" t="s">
        <v>3632</v>
      </c>
      <c r="AN1232" t="s">
        <v>4262</v>
      </c>
      <c r="AO1232" t="s">
        <v>4881</v>
      </c>
      <c r="AP1232" t="str">
        <f t="shared" si="218"/>
        <v>33005</v>
      </c>
      <c r="AQ1232" t="s">
        <v>2389</v>
      </c>
      <c r="AR1232" t="str">
        <f t="shared" si="221"/>
        <v>3364580</v>
      </c>
      <c r="AV1232">
        <v>39.96</v>
      </c>
      <c r="AW1232">
        <v>2.77</v>
      </c>
      <c r="AX1232">
        <v>37.19</v>
      </c>
    </row>
    <row r="1233" spans="1:50" hidden="1" outlineLevel="1">
      <c r="A1233" t="s">
        <v>1602</v>
      </c>
      <c r="B1233" s="11" t="s">
        <v>1982</v>
      </c>
      <c r="C1233" s="1">
        <f t="shared" si="212"/>
        <v>13456</v>
      </c>
      <c r="D1233" s="7">
        <f>IF(N1233&gt;0, RANK(N1233,(N1233:P1233,Q1233:AE1233)),0)</f>
        <v>1</v>
      </c>
      <c r="E1233" s="7">
        <f>IF(O1233&gt;0,RANK(O1233,(N1233:P1233,Q1233:AE1233)),0)</f>
        <v>2</v>
      </c>
      <c r="F1233" s="7">
        <f t="shared" si="213"/>
        <v>3</v>
      </c>
      <c r="G1233" s="1">
        <f t="shared" si="220"/>
        <v>14</v>
      </c>
      <c r="H1233" s="2">
        <f t="shared" si="219"/>
        <v>1.0404280618311534E-3</v>
      </c>
      <c r="I1233" s="8"/>
      <c r="J1233" s="2">
        <f t="shared" si="214"/>
        <v>0.49583828775267541</v>
      </c>
      <c r="K1233" s="2">
        <f t="shared" si="215"/>
        <v>0.49479785969084422</v>
      </c>
      <c r="L1233" s="2">
        <f t="shared" si="216"/>
        <v>7.1343638525564806E-3</v>
      </c>
      <c r="M1233" s="2">
        <f t="shared" si="217"/>
        <v>2.2294887039238315E-3</v>
      </c>
      <c r="N1233" s="1">
        <v>6672</v>
      </c>
      <c r="O1233" s="1">
        <v>6658</v>
      </c>
      <c r="P1233" s="1">
        <v>96</v>
      </c>
      <c r="Q1233">
        <v>7</v>
      </c>
      <c r="R1233">
        <v>4</v>
      </c>
      <c r="U1233" s="1"/>
      <c r="V1233" s="1"/>
      <c r="W1233" s="1">
        <v>19</v>
      </c>
      <c r="X1233" s="1"/>
      <c r="Y1233" s="1"/>
      <c r="Z1233" s="1"/>
      <c r="AA1233" s="1"/>
      <c r="AB1233" s="1"/>
      <c r="AG1233" t="str">
        <f t="shared" si="222"/>
        <v>Rochester</v>
      </c>
      <c r="AH1233" t="s">
        <v>3722</v>
      </c>
      <c r="AI1233">
        <v>1</v>
      </c>
      <c r="AJ1233" s="7">
        <v>140</v>
      </c>
      <c r="AL1233" s="7" t="s">
        <v>3943</v>
      </c>
      <c r="AM1233" t="s">
        <v>4671</v>
      </c>
      <c r="AN1233" t="s">
        <v>4370</v>
      </c>
      <c r="AO1233" t="s">
        <v>5359</v>
      </c>
      <c r="AP1233" t="str">
        <f t="shared" si="218"/>
        <v>33017</v>
      </c>
      <c r="AQ1233" t="s">
        <v>4593</v>
      </c>
      <c r="AR1233" t="str">
        <f t="shared" si="221"/>
        <v>3365140</v>
      </c>
      <c r="AV1233">
        <v>45.78</v>
      </c>
      <c r="AW1233">
        <v>0.63</v>
      </c>
      <c r="AX1233">
        <v>45.15</v>
      </c>
    </row>
    <row r="1234" spans="1:50" hidden="1" outlineLevel="1">
      <c r="A1234" t="s">
        <v>3249</v>
      </c>
      <c r="B1234" s="11" t="s">
        <v>1982</v>
      </c>
      <c r="C1234" s="1">
        <f t="shared" si="212"/>
        <v>1482</v>
      </c>
      <c r="D1234" s="7">
        <f>IF(N1234&gt;0, RANK(N1234,(N1234:P1234,Q1234:AE1234)),0)</f>
        <v>1</v>
      </c>
      <c r="E1234" s="7">
        <f>IF(O1234&gt;0,RANK(O1234,(N1234:P1234,Q1234:AE1234)),0)</f>
        <v>2</v>
      </c>
      <c r="F1234" s="7">
        <f t="shared" si="213"/>
        <v>3</v>
      </c>
      <c r="G1234" s="1">
        <f t="shared" si="220"/>
        <v>181</v>
      </c>
      <c r="H1234" s="2">
        <f t="shared" si="219"/>
        <v>0.12213225371120108</v>
      </c>
      <c r="I1234" s="8"/>
      <c r="J1234" s="2">
        <f t="shared" si="214"/>
        <v>0.55802968960863697</v>
      </c>
      <c r="K1234" s="2">
        <f t="shared" si="215"/>
        <v>0.4358974358974359</v>
      </c>
      <c r="L1234" s="2">
        <f t="shared" si="216"/>
        <v>4.7233468286099868E-3</v>
      </c>
      <c r="M1234" s="2">
        <f t="shared" si="217"/>
        <v>1.3495276653171405E-3</v>
      </c>
      <c r="N1234" s="1">
        <v>827</v>
      </c>
      <c r="O1234" s="1">
        <v>646</v>
      </c>
      <c r="P1234" s="1">
        <v>7</v>
      </c>
      <c r="Q1234">
        <v>0</v>
      </c>
      <c r="R1234">
        <v>0</v>
      </c>
      <c r="U1234" s="1"/>
      <c r="V1234" s="1"/>
      <c r="W1234" s="1">
        <v>2</v>
      </c>
      <c r="X1234" s="1"/>
      <c r="Y1234" s="1"/>
      <c r="Z1234" s="1"/>
      <c r="AA1234" s="1"/>
      <c r="AB1234" s="1"/>
      <c r="AG1234" t="str">
        <f t="shared" si="222"/>
        <v>Rollinsford</v>
      </c>
      <c r="AH1234" t="s">
        <v>3722</v>
      </c>
      <c r="AI1234">
        <v>1</v>
      </c>
      <c r="AJ1234" s="7">
        <v>160</v>
      </c>
      <c r="AL1234" s="7" t="s">
        <v>3943</v>
      </c>
      <c r="AM1234" t="s">
        <v>4671</v>
      </c>
      <c r="AN1234" t="s">
        <v>4019</v>
      </c>
      <c r="AO1234" t="s">
        <v>5360</v>
      </c>
      <c r="AP1234" t="str">
        <f t="shared" si="218"/>
        <v>33017</v>
      </c>
      <c r="AQ1234" t="s">
        <v>2389</v>
      </c>
      <c r="AR1234" t="str">
        <f t="shared" si="221"/>
        <v>3365540</v>
      </c>
      <c r="AV1234">
        <v>7.54</v>
      </c>
      <c r="AW1234">
        <v>0.25</v>
      </c>
      <c r="AX1234">
        <v>7.29</v>
      </c>
    </row>
    <row r="1235" spans="1:50" hidden="1" outlineLevel="1">
      <c r="A1235" t="s">
        <v>2242</v>
      </c>
      <c r="B1235" s="11" t="s">
        <v>1982</v>
      </c>
      <c r="C1235" s="1">
        <f t="shared" si="212"/>
        <v>157</v>
      </c>
      <c r="D1235" s="7">
        <f>IF(N1235&gt;0, RANK(N1235,(N1235:P1235,Q1235:AE1235)),0)</f>
        <v>1</v>
      </c>
      <c r="E1235" s="7">
        <f>IF(O1235&gt;0,RANK(O1235,(N1235:P1235,Q1235:AE1235)),0)</f>
        <v>2</v>
      </c>
      <c r="F1235" s="7">
        <f t="shared" si="213"/>
        <v>3</v>
      </c>
      <c r="G1235" s="1">
        <f t="shared" si="220"/>
        <v>50</v>
      </c>
      <c r="H1235" s="2">
        <f t="shared" si="219"/>
        <v>0.31847133757961782</v>
      </c>
      <c r="I1235" s="8"/>
      <c r="J1235" s="2">
        <f t="shared" si="214"/>
        <v>0.64968152866242035</v>
      </c>
      <c r="K1235" s="2">
        <f t="shared" si="215"/>
        <v>0.33121019108280253</v>
      </c>
      <c r="L1235" s="2">
        <f t="shared" si="216"/>
        <v>1.2738853503184714E-2</v>
      </c>
      <c r="M1235" s="2">
        <f t="shared" si="217"/>
        <v>6.3694267515924073E-3</v>
      </c>
      <c r="N1235" s="1">
        <v>102</v>
      </c>
      <c r="O1235" s="1">
        <v>52</v>
      </c>
      <c r="P1235" s="1">
        <v>2</v>
      </c>
      <c r="Q1235">
        <v>0</v>
      </c>
      <c r="R1235">
        <v>0</v>
      </c>
      <c r="U1235" s="1"/>
      <c r="V1235" s="1"/>
      <c r="W1235" s="1">
        <v>1</v>
      </c>
      <c r="X1235" s="1"/>
      <c r="Y1235" s="1"/>
      <c r="Z1235" s="1"/>
      <c r="AA1235" s="1"/>
      <c r="AB1235" s="1"/>
      <c r="AG1235" t="str">
        <f t="shared" si="222"/>
        <v>Roxbury</v>
      </c>
      <c r="AH1235" t="s">
        <v>2295</v>
      </c>
      <c r="AI1235">
        <v>2</v>
      </c>
      <c r="AJ1235" s="7">
        <v>211</v>
      </c>
      <c r="AL1235" s="7" t="s">
        <v>3943</v>
      </c>
      <c r="AM1235" t="s">
        <v>3632</v>
      </c>
      <c r="AN1235" t="s">
        <v>5171</v>
      </c>
      <c r="AO1235" t="s">
        <v>5149</v>
      </c>
      <c r="AP1235" t="str">
        <f t="shared" si="218"/>
        <v>33005</v>
      </c>
      <c r="AQ1235" t="s">
        <v>2389</v>
      </c>
      <c r="AR1235" t="str">
        <f t="shared" si="221"/>
        <v>3365700</v>
      </c>
      <c r="AV1235">
        <v>12.19</v>
      </c>
      <c r="AW1235">
        <v>0.28999999999999998</v>
      </c>
      <c r="AX1235">
        <v>11.9</v>
      </c>
    </row>
    <row r="1236" spans="1:50" hidden="1" outlineLevel="1">
      <c r="A1236" t="s">
        <v>3250</v>
      </c>
      <c r="B1236" s="11" t="s">
        <v>1982</v>
      </c>
      <c r="C1236" s="1">
        <f t="shared" si="212"/>
        <v>964</v>
      </c>
      <c r="D1236" s="7">
        <f>IF(N1236&gt;0, RANK(N1236,(N1236:P1236,Q1236:AE1236)),0)</f>
        <v>2</v>
      </c>
      <c r="E1236" s="7">
        <f>IF(O1236&gt;0,RANK(O1236,(N1236:P1236,Q1236:AE1236)),0)</f>
        <v>1</v>
      </c>
      <c r="F1236" s="7">
        <f t="shared" si="213"/>
        <v>3</v>
      </c>
      <c r="G1236" s="1">
        <f t="shared" si="220"/>
        <v>146</v>
      </c>
      <c r="H1236" s="2">
        <f t="shared" si="219"/>
        <v>0.15145228215767634</v>
      </c>
      <c r="I1236" s="8"/>
      <c r="J1236" s="2">
        <f t="shared" si="214"/>
        <v>0.41908713692946059</v>
      </c>
      <c r="K1236" s="2">
        <f t="shared" si="215"/>
        <v>0.5705394190871369</v>
      </c>
      <c r="L1236" s="2">
        <f t="shared" si="216"/>
        <v>7.261410788381743E-3</v>
      </c>
      <c r="M1236" s="2">
        <f t="shared" si="217"/>
        <v>3.1120331950207098E-3</v>
      </c>
      <c r="N1236" s="1">
        <v>404</v>
      </c>
      <c r="O1236" s="1">
        <v>550</v>
      </c>
      <c r="P1236" s="1">
        <v>7</v>
      </c>
      <c r="Q1236">
        <v>2</v>
      </c>
      <c r="R1236">
        <v>0</v>
      </c>
      <c r="U1236" s="1"/>
      <c r="V1236" s="1"/>
      <c r="W1236" s="1">
        <v>1</v>
      </c>
      <c r="X1236" s="1"/>
      <c r="Y1236" s="1"/>
      <c r="Z1236" s="1"/>
      <c r="AA1236" s="1"/>
      <c r="AB1236" s="1"/>
      <c r="AG1236" t="str">
        <f t="shared" si="222"/>
        <v>Rumney</v>
      </c>
      <c r="AH1236" t="s">
        <v>4422</v>
      </c>
      <c r="AI1236">
        <v>2</v>
      </c>
      <c r="AJ1236" s="7">
        <v>77</v>
      </c>
      <c r="AL1236" s="7" t="s">
        <v>3943</v>
      </c>
      <c r="AM1236" t="s">
        <v>3218</v>
      </c>
      <c r="AN1236" t="s">
        <v>4499</v>
      </c>
      <c r="AO1236" t="s">
        <v>5150</v>
      </c>
      <c r="AP1236" t="str">
        <f t="shared" si="218"/>
        <v>33009</v>
      </c>
      <c r="AQ1236" t="s">
        <v>2389</v>
      </c>
      <c r="AR1236" t="str">
        <f t="shared" si="221"/>
        <v>3365940</v>
      </c>
      <c r="AV1236">
        <v>42.56</v>
      </c>
      <c r="AW1236">
        <v>0.63</v>
      </c>
      <c r="AX1236">
        <v>41.92</v>
      </c>
    </row>
    <row r="1237" spans="1:50" hidden="1" outlineLevel="1">
      <c r="A1237" t="s">
        <v>3251</v>
      </c>
      <c r="B1237" s="11" t="s">
        <v>1982</v>
      </c>
      <c r="C1237" s="1">
        <f t="shared" si="212"/>
        <v>3737</v>
      </c>
      <c r="D1237" s="7">
        <f>IF(N1237&gt;0, RANK(N1237,(N1237:P1237,Q1237:AE1237)),0)</f>
        <v>1</v>
      </c>
      <c r="E1237" s="7">
        <f>IF(O1237&gt;0,RANK(O1237,(N1237:P1237,Q1237:AE1237)),0)</f>
        <v>2</v>
      </c>
      <c r="F1237" s="7">
        <f t="shared" si="213"/>
        <v>3</v>
      </c>
      <c r="G1237" s="1">
        <f t="shared" si="220"/>
        <v>104</v>
      </c>
      <c r="H1237" s="2">
        <f t="shared" si="219"/>
        <v>2.7829810008027828E-2</v>
      </c>
      <c r="I1237" s="8"/>
      <c r="J1237" s="2">
        <f t="shared" si="214"/>
        <v>0.50842922130050838</v>
      </c>
      <c r="K1237" s="2">
        <f t="shared" si="215"/>
        <v>0.48059941129248057</v>
      </c>
      <c r="L1237" s="2">
        <f t="shared" si="216"/>
        <v>7.7602354830077604E-3</v>
      </c>
      <c r="M1237" s="2">
        <f t="shared" si="217"/>
        <v>3.2111319240032852E-3</v>
      </c>
      <c r="N1237" s="1">
        <v>1900</v>
      </c>
      <c r="O1237" s="1">
        <v>1796</v>
      </c>
      <c r="P1237" s="1">
        <v>29</v>
      </c>
      <c r="Q1237">
        <v>4</v>
      </c>
      <c r="R1237">
        <v>0</v>
      </c>
      <c r="U1237" s="1"/>
      <c r="V1237" s="1"/>
      <c r="W1237" s="1">
        <v>8</v>
      </c>
      <c r="X1237" s="1"/>
      <c r="Y1237" s="1"/>
      <c r="Z1237" s="1"/>
      <c r="AA1237" s="1"/>
      <c r="AB1237" s="1"/>
      <c r="AG1237" t="str">
        <f t="shared" si="222"/>
        <v>Rye</v>
      </c>
      <c r="AH1237" t="s">
        <v>1842</v>
      </c>
      <c r="AI1237">
        <v>1</v>
      </c>
      <c r="AJ1237" s="7">
        <v>193</v>
      </c>
      <c r="AL1237" s="7" t="s">
        <v>3943</v>
      </c>
      <c r="AM1237" t="s">
        <v>4670</v>
      </c>
      <c r="AN1237" t="s">
        <v>4402</v>
      </c>
      <c r="AO1237" t="s">
        <v>5151</v>
      </c>
      <c r="AP1237" t="str">
        <f t="shared" si="218"/>
        <v>33015</v>
      </c>
      <c r="AQ1237" t="s">
        <v>2389</v>
      </c>
      <c r="AR1237" t="str">
        <f t="shared" si="221"/>
        <v>3366180</v>
      </c>
      <c r="AV1237">
        <v>35.5</v>
      </c>
      <c r="AW1237">
        <v>22.88</v>
      </c>
      <c r="AX1237">
        <v>12.62</v>
      </c>
    </row>
    <row r="1238" spans="1:50" hidden="1" outlineLevel="1">
      <c r="A1238" t="s">
        <v>2267</v>
      </c>
      <c r="B1238" s="11" t="s">
        <v>1982</v>
      </c>
      <c r="C1238" s="1">
        <f t="shared" ref="C1238:C1287" si="223">SUM(N1238:AE1238)</f>
        <v>14364</v>
      </c>
      <c r="D1238" s="7">
        <f>IF(N1238&gt;0, RANK(N1238,(N1238:P1238,Q1238:AE1238)),0)</f>
        <v>2</v>
      </c>
      <c r="E1238" s="7">
        <f>IF(O1238&gt;0,RANK(O1238,(N1238:P1238,Q1238:AE1238)),0)</f>
        <v>1</v>
      </c>
      <c r="F1238" s="7">
        <f t="shared" ref="F1238:F1287" si="224">IF(P1238&gt;0,RANK(P1238,(N1238:AE1238)),0)</f>
        <v>3</v>
      </c>
      <c r="G1238" s="1">
        <f t="shared" si="220"/>
        <v>1325</v>
      </c>
      <c r="H1238" s="2">
        <f t="shared" si="219"/>
        <v>9.2244500139236976E-2</v>
      </c>
      <c r="I1238" s="8"/>
      <c r="J1238" s="2">
        <f t="shared" ref="J1238:J1287" si="225">IF(C1238=0,"-",N1238/C1238)</f>
        <v>0.45057087162350318</v>
      </c>
      <c r="K1238" s="2">
        <f t="shared" ref="K1238:K1287" si="226">IF(C1238=0,"-",O1238/C1238)</f>
        <v>0.5428153717627402</v>
      </c>
      <c r="L1238" s="2">
        <f t="shared" ref="L1238:L1287" si="227">IF(C1238=0,"-",P1238/C1238)</f>
        <v>6.3352826510721244E-3</v>
      </c>
      <c r="M1238" s="2">
        <f t="shared" ref="M1238:M1287" si="228">IF(C1238=0,"-",(1-J1238-K1238-L1238))</f>
        <v>2.7847396268450286E-4</v>
      </c>
      <c r="N1238" s="1">
        <v>6472</v>
      </c>
      <c r="O1238" s="1">
        <v>7797</v>
      </c>
      <c r="P1238" s="1">
        <v>91</v>
      </c>
      <c r="Q1238">
        <v>0</v>
      </c>
      <c r="R1238">
        <v>0</v>
      </c>
      <c r="U1238" s="1"/>
      <c r="V1238" s="1"/>
      <c r="W1238" s="1">
        <v>4</v>
      </c>
      <c r="X1238" s="1"/>
      <c r="Y1238" s="1"/>
      <c r="Z1238" s="1"/>
      <c r="AA1238" s="1"/>
      <c r="AB1238" s="1"/>
      <c r="AG1238" t="str">
        <f t="shared" si="222"/>
        <v>Salem</v>
      </c>
      <c r="AH1238" t="s">
        <v>1842</v>
      </c>
      <c r="AI1238">
        <v>2</v>
      </c>
      <c r="AJ1238" s="7">
        <v>246</v>
      </c>
      <c r="AL1238" s="7" t="s">
        <v>3943</v>
      </c>
      <c r="AM1238" t="s">
        <v>4670</v>
      </c>
      <c r="AN1238" t="s">
        <v>296</v>
      </c>
      <c r="AO1238" t="s">
        <v>5152</v>
      </c>
      <c r="AP1238" t="str">
        <f t="shared" ref="AP1238:AP1287" si="229">AL1238&amp;AM1238</f>
        <v>33015</v>
      </c>
      <c r="AQ1238" t="s">
        <v>2389</v>
      </c>
      <c r="AR1238" t="str">
        <f t="shared" si="221"/>
        <v>3366660</v>
      </c>
      <c r="AV1238">
        <v>25.86</v>
      </c>
      <c r="AW1238">
        <v>1.1599999999999999</v>
      </c>
      <c r="AX1238">
        <v>24.7</v>
      </c>
    </row>
    <row r="1239" spans="1:50" hidden="1" outlineLevel="1">
      <c r="A1239" t="s">
        <v>4207</v>
      </c>
      <c r="B1239" s="11" t="s">
        <v>1982</v>
      </c>
      <c r="C1239" s="1">
        <f t="shared" si="223"/>
        <v>755</v>
      </c>
      <c r="D1239" s="7">
        <f>IF(N1239&gt;0, RANK(N1239,(N1239:P1239,Q1239:AE1239)),0)</f>
        <v>2</v>
      </c>
      <c r="E1239" s="7">
        <f>IF(O1239&gt;0,RANK(O1239,(N1239:P1239,Q1239:AE1239)),0)</f>
        <v>1</v>
      </c>
      <c r="F1239" s="7">
        <f t="shared" si="224"/>
        <v>3</v>
      </c>
      <c r="G1239" s="1">
        <f t="shared" si="220"/>
        <v>43</v>
      </c>
      <c r="H1239" s="2">
        <f t="shared" si="219"/>
        <v>5.6953642384105961E-2</v>
      </c>
      <c r="I1239" s="8"/>
      <c r="J1239" s="2">
        <f t="shared" si="225"/>
        <v>0.46754966887417221</v>
      </c>
      <c r="K1239" s="2">
        <f t="shared" si="226"/>
        <v>0.52450331125827809</v>
      </c>
      <c r="L1239" s="2">
        <f t="shared" si="227"/>
        <v>7.9470198675496689E-3</v>
      </c>
      <c r="M1239" s="2">
        <f t="shared" si="228"/>
        <v>-2.6020852139652106E-17</v>
      </c>
      <c r="N1239" s="1">
        <v>353</v>
      </c>
      <c r="O1239" s="1">
        <v>396</v>
      </c>
      <c r="P1239" s="1">
        <v>6</v>
      </c>
      <c r="Q1239">
        <v>0</v>
      </c>
      <c r="R1239">
        <v>0</v>
      </c>
      <c r="U1239" s="1"/>
      <c r="V1239" s="1"/>
      <c r="W1239" s="1">
        <v>0</v>
      </c>
      <c r="X1239" s="1"/>
      <c r="Y1239" s="1"/>
      <c r="Z1239" s="1"/>
      <c r="AA1239" s="1"/>
      <c r="AB1239" s="1"/>
      <c r="AG1239" t="str">
        <f t="shared" si="222"/>
        <v>Salisbury</v>
      </c>
      <c r="AH1239" t="s">
        <v>3475</v>
      </c>
      <c r="AI1239">
        <v>2</v>
      </c>
      <c r="AJ1239" s="7">
        <v>129</v>
      </c>
      <c r="AL1239" s="7" t="s">
        <v>3943</v>
      </c>
      <c r="AM1239" t="s">
        <v>3235</v>
      </c>
      <c r="AN1239" t="s">
        <v>5225</v>
      </c>
      <c r="AO1239" t="s">
        <v>5153</v>
      </c>
      <c r="AP1239" t="str">
        <f t="shared" si="229"/>
        <v>33013</v>
      </c>
      <c r="AQ1239" t="s">
        <v>2389</v>
      </c>
      <c r="AR1239" t="str">
        <f t="shared" si="221"/>
        <v>3366980</v>
      </c>
      <c r="AV1239">
        <v>40.21</v>
      </c>
      <c r="AW1239">
        <v>0.26</v>
      </c>
      <c r="AX1239">
        <v>39.96</v>
      </c>
    </row>
    <row r="1240" spans="1:50" hidden="1" outlineLevel="1">
      <c r="A1240" t="s">
        <v>3252</v>
      </c>
      <c r="B1240" s="11" t="s">
        <v>1982</v>
      </c>
      <c r="C1240" s="1">
        <f t="shared" si="223"/>
        <v>1737</v>
      </c>
      <c r="D1240" s="7">
        <f>IF(N1240&gt;0, RANK(N1240,(N1240:P1240,Q1240:AE1240)),0)</f>
        <v>2</v>
      </c>
      <c r="E1240" s="7">
        <f>IF(O1240&gt;0,RANK(O1240,(N1240:P1240,Q1240:AE1240)),0)</f>
        <v>1</v>
      </c>
      <c r="F1240" s="7">
        <f t="shared" si="224"/>
        <v>3</v>
      </c>
      <c r="G1240" s="1">
        <f t="shared" si="220"/>
        <v>84</v>
      </c>
      <c r="H1240" s="2">
        <f t="shared" si="219"/>
        <v>4.8359240069084632E-2</v>
      </c>
      <c r="I1240" s="8"/>
      <c r="J1240" s="2">
        <f t="shared" si="225"/>
        <v>0.47092688543465744</v>
      </c>
      <c r="K1240" s="2">
        <f t="shared" si="226"/>
        <v>0.51928612550374209</v>
      </c>
      <c r="L1240" s="2">
        <f t="shared" si="227"/>
        <v>7.4841681059297643E-3</v>
      </c>
      <c r="M1240" s="2">
        <f t="shared" si="228"/>
        <v>2.3028209556707063E-3</v>
      </c>
      <c r="N1240" s="1">
        <v>818</v>
      </c>
      <c r="O1240" s="1">
        <v>902</v>
      </c>
      <c r="P1240" s="1">
        <v>13</v>
      </c>
      <c r="Q1240">
        <v>2</v>
      </c>
      <c r="R1240">
        <v>0</v>
      </c>
      <c r="U1240" s="1"/>
      <c r="V1240" s="1"/>
      <c r="W1240" s="1">
        <v>2</v>
      </c>
      <c r="X1240" s="1"/>
      <c r="Y1240" s="1"/>
      <c r="Z1240" s="1"/>
      <c r="AA1240" s="1"/>
      <c r="AB1240" s="1"/>
      <c r="AG1240" t="str">
        <f t="shared" si="222"/>
        <v>Sanbornton</v>
      </c>
      <c r="AH1240" t="s">
        <v>1425</v>
      </c>
      <c r="AI1240">
        <v>2</v>
      </c>
      <c r="AJ1240" s="7">
        <v>111</v>
      </c>
      <c r="AL1240" s="7" t="s">
        <v>3943</v>
      </c>
      <c r="AM1240" t="s">
        <v>3988</v>
      </c>
      <c r="AN1240" t="s">
        <v>4370</v>
      </c>
      <c r="AO1240" t="s">
        <v>5154</v>
      </c>
      <c r="AP1240" t="str">
        <f t="shared" si="229"/>
        <v>33001</v>
      </c>
      <c r="AQ1240" t="s">
        <v>2389</v>
      </c>
      <c r="AR1240" t="str">
        <f t="shared" si="221"/>
        <v>3367300</v>
      </c>
      <c r="AV1240">
        <v>49.76</v>
      </c>
      <c r="AW1240">
        <v>2.2200000000000002</v>
      </c>
      <c r="AX1240">
        <v>47.54</v>
      </c>
    </row>
    <row r="1241" spans="1:50" hidden="1" outlineLevel="1">
      <c r="A1241" t="s">
        <v>1340</v>
      </c>
      <c r="B1241" s="11" t="s">
        <v>1982</v>
      </c>
      <c r="C1241" s="1">
        <f t="shared" si="223"/>
        <v>2834</v>
      </c>
      <c r="D1241" s="7">
        <f>IF(N1241&gt;0, RANK(N1241,(N1241:P1241,Q1241:AE1241)),0)</f>
        <v>2</v>
      </c>
      <c r="E1241" s="7">
        <f>IF(O1241&gt;0,RANK(O1241,(N1241:P1241,Q1241:AE1241)),0)</f>
        <v>1</v>
      </c>
      <c r="F1241" s="7">
        <f t="shared" si="224"/>
        <v>3</v>
      </c>
      <c r="G1241" s="1">
        <f t="shared" si="220"/>
        <v>497</v>
      </c>
      <c r="H1241" s="2">
        <f t="shared" si="219"/>
        <v>0.17537050105857446</v>
      </c>
      <c r="I1241" s="8"/>
      <c r="J1241" s="2">
        <f t="shared" si="225"/>
        <v>0.40860973888496827</v>
      </c>
      <c r="K1241" s="2">
        <f t="shared" si="226"/>
        <v>0.58398023994354264</v>
      </c>
      <c r="L1241" s="2">
        <f t="shared" si="227"/>
        <v>5.6457304163726185E-3</v>
      </c>
      <c r="M1241" s="2">
        <f t="shared" si="228"/>
        <v>1.7642907551164155E-3</v>
      </c>
      <c r="N1241" s="1">
        <v>1158</v>
      </c>
      <c r="O1241" s="1">
        <v>1655</v>
      </c>
      <c r="P1241" s="1">
        <v>16</v>
      </c>
      <c r="Q1241">
        <v>2</v>
      </c>
      <c r="R1241">
        <v>0</v>
      </c>
      <c r="U1241" s="1"/>
      <c r="V1241" s="1"/>
      <c r="W1241" s="1">
        <v>3</v>
      </c>
      <c r="X1241" s="1"/>
      <c r="Y1241" s="1"/>
      <c r="Z1241" s="1"/>
      <c r="AA1241" s="1"/>
      <c r="AB1241" s="1"/>
      <c r="AG1241" t="str">
        <f t="shared" si="222"/>
        <v>Sandown</v>
      </c>
      <c r="AH1241" t="s">
        <v>1842</v>
      </c>
      <c r="AI1241">
        <v>1</v>
      </c>
      <c r="AJ1241" s="7">
        <v>216</v>
      </c>
      <c r="AL1241" s="7" t="s">
        <v>3943</v>
      </c>
      <c r="AM1241" t="s">
        <v>4670</v>
      </c>
      <c r="AN1241" t="s">
        <v>4499</v>
      </c>
      <c r="AO1241" t="s">
        <v>5155</v>
      </c>
      <c r="AP1241" t="str">
        <f t="shared" si="229"/>
        <v>33015</v>
      </c>
      <c r="AQ1241" t="s">
        <v>2389</v>
      </c>
      <c r="AR1241" t="str">
        <f t="shared" si="221"/>
        <v>3367620</v>
      </c>
      <c r="AV1241">
        <v>14.42</v>
      </c>
      <c r="AW1241">
        <v>0.51</v>
      </c>
      <c r="AX1241">
        <v>13.91</v>
      </c>
    </row>
    <row r="1242" spans="1:50" hidden="1" outlineLevel="1">
      <c r="A1242" t="s">
        <v>2814</v>
      </c>
      <c r="B1242" s="11" t="s">
        <v>1982</v>
      </c>
      <c r="C1242" s="1">
        <f t="shared" si="223"/>
        <v>1015</v>
      </c>
      <c r="D1242" s="7">
        <f>IF(N1242&gt;0, RANK(N1242,(N1242:P1242,Q1242:AE1242)),0)</f>
        <v>1</v>
      </c>
      <c r="E1242" s="7">
        <f>IF(O1242&gt;0,RANK(O1242,(N1242:P1242,Q1242:AE1242)),0)</f>
        <v>2</v>
      </c>
      <c r="F1242" s="7">
        <f t="shared" si="224"/>
        <v>3</v>
      </c>
      <c r="G1242" s="1">
        <f t="shared" si="220"/>
        <v>164</v>
      </c>
      <c r="H1242" s="2">
        <f t="shared" si="219"/>
        <v>0.16157635467980297</v>
      </c>
      <c r="I1242" s="8"/>
      <c r="J1242" s="2">
        <f t="shared" si="225"/>
        <v>0.57536945812807883</v>
      </c>
      <c r="K1242" s="2">
        <f t="shared" si="226"/>
        <v>0.41379310344827586</v>
      </c>
      <c r="L1242" s="2">
        <f t="shared" si="227"/>
        <v>5.9113300492610842E-3</v>
      </c>
      <c r="M1242" s="2">
        <f t="shared" si="228"/>
        <v>4.9261083743842339E-3</v>
      </c>
      <c r="N1242" s="1">
        <v>584</v>
      </c>
      <c r="O1242" s="1">
        <v>420</v>
      </c>
      <c r="P1242" s="1">
        <v>6</v>
      </c>
      <c r="Q1242">
        <v>3</v>
      </c>
      <c r="R1242">
        <v>1</v>
      </c>
      <c r="U1242" s="1"/>
      <c r="V1242" s="1"/>
      <c r="W1242" s="1">
        <v>1</v>
      </c>
      <c r="X1242" s="1"/>
      <c r="Y1242" s="1"/>
      <c r="Z1242" s="1"/>
      <c r="AA1242" s="1"/>
      <c r="AB1242" s="1"/>
      <c r="AG1242" t="str">
        <f t="shared" si="222"/>
        <v>Sandwich</v>
      </c>
      <c r="AH1242" t="s">
        <v>4711</v>
      </c>
      <c r="AI1242">
        <v>1</v>
      </c>
      <c r="AJ1242" s="7">
        <v>76</v>
      </c>
      <c r="AL1242" s="7" t="s">
        <v>3943</v>
      </c>
      <c r="AM1242" t="s">
        <v>3989</v>
      </c>
      <c r="AN1242" t="s">
        <v>5171</v>
      </c>
      <c r="AO1242" t="s">
        <v>5156</v>
      </c>
      <c r="AP1242" t="str">
        <f t="shared" si="229"/>
        <v>33003</v>
      </c>
      <c r="AQ1242" t="s">
        <v>2389</v>
      </c>
      <c r="AR1242" t="str">
        <f t="shared" si="221"/>
        <v>3367780</v>
      </c>
      <c r="AV1242">
        <v>93.47</v>
      </c>
      <c r="AW1242">
        <v>2.88</v>
      </c>
      <c r="AX1242">
        <v>90.6</v>
      </c>
    </row>
    <row r="1243" spans="1:50" hidden="1" outlineLevel="1">
      <c r="A1243" t="s">
        <v>4304</v>
      </c>
      <c r="B1243" s="11" t="s">
        <v>1982</v>
      </c>
      <c r="C1243" s="1">
        <f t="shared" si="223"/>
        <v>4283</v>
      </c>
      <c r="D1243" s="7">
        <f>IF(N1243&gt;0, RANK(N1243,(N1243:P1243,Q1243:AE1243)),0)</f>
        <v>2</v>
      </c>
      <c r="E1243" s="7">
        <f>IF(O1243&gt;0,RANK(O1243,(N1243:P1243,Q1243:AE1243)),0)</f>
        <v>1</v>
      </c>
      <c r="F1243" s="7">
        <f t="shared" si="224"/>
        <v>3</v>
      </c>
      <c r="G1243" s="1">
        <f t="shared" si="220"/>
        <v>200</v>
      </c>
      <c r="H1243" s="2">
        <f t="shared" si="219"/>
        <v>4.6696240952603316E-2</v>
      </c>
      <c r="I1243" s="8"/>
      <c r="J1243" s="2">
        <f t="shared" si="225"/>
        <v>0.47233247723558253</v>
      </c>
      <c r="K1243" s="2">
        <f t="shared" si="226"/>
        <v>0.51902871818818586</v>
      </c>
      <c r="L1243" s="2">
        <f t="shared" si="227"/>
        <v>6.537473733364464E-3</v>
      </c>
      <c r="M1243" s="2">
        <f t="shared" si="228"/>
        <v>2.1013308428670984E-3</v>
      </c>
      <c r="N1243" s="1">
        <v>2023</v>
      </c>
      <c r="O1243" s="1">
        <v>2223</v>
      </c>
      <c r="P1243" s="1">
        <v>28</v>
      </c>
      <c r="Q1243">
        <v>1</v>
      </c>
      <c r="R1243">
        <v>1</v>
      </c>
      <c r="U1243" s="1"/>
      <c r="V1243" s="1"/>
      <c r="W1243" s="1">
        <v>7</v>
      </c>
      <c r="X1243" s="1"/>
      <c r="Y1243" s="1"/>
      <c r="Z1243" s="1"/>
      <c r="AA1243" s="1"/>
      <c r="AB1243" s="1"/>
      <c r="AG1243" t="str">
        <f t="shared" si="222"/>
        <v>Seabrook</v>
      </c>
      <c r="AH1243" t="s">
        <v>1842</v>
      </c>
      <c r="AI1243">
        <v>1</v>
      </c>
      <c r="AJ1243" s="7">
        <v>233</v>
      </c>
      <c r="AL1243" s="7" t="s">
        <v>3943</v>
      </c>
      <c r="AM1243" t="s">
        <v>4670</v>
      </c>
      <c r="AN1243" t="s">
        <v>1731</v>
      </c>
      <c r="AO1243" t="s">
        <v>1329</v>
      </c>
      <c r="AP1243" t="str">
        <f t="shared" si="229"/>
        <v>33015</v>
      </c>
      <c r="AQ1243" t="s">
        <v>2389</v>
      </c>
      <c r="AR1243" t="str">
        <f t="shared" si="221"/>
        <v>3368260</v>
      </c>
      <c r="AV1243">
        <v>9.6199999999999992</v>
      </c>
      <c r="AW1243">
        <v>0.75</v>
      </c>
      <c r="AX1243">
        <v>8.86</v>
      </c>
    </row>
    <row r="1244" spans="1:50" hidden="1" outlineLevel="1">
      <c r="A1244" t="s">
        <v>3486</v>
      </c>
      <c r="B1244" s="11" t="s">
        <v>1982</v>
      </c>
      <c r="C1244" s="1">
        <f t="shared" si="223"/>
        <v>238</v>
      </c>
      <c r="D1244" s="7">
        <f>IF(N1244&gt;0, RANK(N1244,(N1244:P1244,Q1244:AE1244)),0)</f>
        <v>1</v>
      </c>
      <c r="E1244" s="7">
        <f>IF(O1244&gt;0,RANK(O1244,(N1244:P1244,Q1244:AE1244)),0)</f>
        <v>2</v>
      </c>
      <c r="F1244" s="7">
        <f t="shared" si="224"/>
        <v>0</v>
      </c>
      <c r="G1244" s="1">
        <f t="shared" si="220"/>
        <v>58</v>
      </c>
      <c r="H1244" s="2">
        <f t="shared" si="219"/>
        <v>0.24369747899159663</v>
      </c>
      <c r="I1244" s="8"/>
      <c r="J1244" s="2">
        <f t="shared" si="225"/>
        <v>0.62184873949579833</v>
      </c>
      <c r="K1244" s="2">
        <f t="shared" si="226"/>
        <v>0.37815126050420167</v>
      </c>
      <c r="L1244" s="2">
        <f t="shared" si="227"/>
        <v>0</v>
      </c>
      <c r="M1244" s="2">
        <f t="shared" si="228"/>
        <v>0</v>
      </c>
      <c r="N1244" s="1">
        <v>148</v>
      </c>
      <c r="O1244" s="1">
        <v>90</v>
      </c>
      <c r="P1244" s="1">
        <v>0</v>
      </c>
      <c r="Q1244">
        <v>0</v>
      </c>
      <c r="R1244">
        <v>0</v>
      </c>
      <c r="U1244" s="1"/>
      <c r="V1244" s="1"/>
      <c r="W1244" s="1">
        <v>0</v>
      </c>
      <c r="X1244" s="1"/>
      <c r="Y1244" s="1"/>
      <c r="Z1244" s="1"/>
      <c r="AA1244" s="1"/>
      <c r="AB1244" s="1"/>
      <c r="AG1244" t="str">
        <f t="shared" si="222"/>
        <v>Sharon</v>
      </c>
      <c r="AH1244" t="s">
        <v>3491</v>
      </c>
      <c r="AI1244">
        <v>2</v>
      </c>
      <c r="AJ1244" s="7">
        <v>248</v>
      </c>
      <c r="AL1244" s="7" t="s">
        <v>3943</v>
      </c>
      <c r="AM1244" t="s">
        <v>3234</v>
      </c>
      <c r="AN1244" t="s">
        <v>4416</v>
      </c>
      <c r="AO1244" t="s">
        <v>4027</v>
      </c>
      <c r="AP1244" t="str">
        <f t="shared" si="229"/>
        <v>33011</v>
      </c>
      <c r="AQ1244" t="s">
        <v>2389</v>
      </c>
      <c r="AR1244" t="str">
        <f t="shared" si="221"/>
        <v>3368820</v>
      </c>
      <c r="AV1244">
        <v>14.6</v>
      </c>
      <c r="AW1244">
        <v>0</v>
      </c>
      <c r="AX1244">
        <v>14.6</v>
      </c>
    </row>
    <row r="1245" spans="1:50" hidden="1" outlineLevel="1">
      <c r="A1245" t="s">
        <v>3518</v>
      </c>
      <c r="B1245" s="11" t="s">
        <v>1982</v>
      </c>
      <c r="C1245" s="1">
        <f t="shared" si="223"/>
        <v>287</v>
      </c>
      <c r="D1245" s="7">
        <f>IF(N1245&gt;0, RANK(N1245,(N1245:P1245,Q1245:AE1245)),0)</f>
        <v>2</v>
      </c>
      <c r="E1245" s="7">
        <f>IF(O1245&gt;0,RANK(O1245,(N1245:P1245,Q1245:AE1245)),0)</f>
        <v>1</v>
      </c>
      <c r="F1245" s="7">
        <f t="shared" si="224"/>
        <v>3</v>
      </c>
      <c r="G1245" s="1">
        <f t="shared" si="220"/>
        <v>4</v>
      </c>
      <c r="H1245" s="2">
        <f t="shared" si="219"/>
        <v>1.3937282229965157E-2</v>
      </c>
      <c r="I1245" s="8"/>
      <c r="J1245" s="2">
        <f t="shared" si="225"/>
        <v>0.48780487804878048</v>
      </c>
      <c r="K1245" s="2">
        <f t="shared" si="226"/>
        <v>0.50174216027874563</v>
      </c>
      <c r="L1245" s="2">
        <f t="shared" si="227"/>
        <v>1.0452961672473868E-2</v>
      </c>
      <c r="M1245" s="2">
        <f t="shared" si="228"/>
        <v>2.4286128663675299E-17</v>
      </c>
      <c r="N1245" s="1">
        <v>140</v>
      </c>
      <c r="O1245" s="1">
        <v>144</v>
      </c>
      <c r="P1245" s="1">
        <v>3</v>
      </c>
      <c r="Q1245">
        <v>0</v>
      </c>
      <c r="R1245">
        <v>0</v>
      </c>
      <c r="U1245" s="1"/>
      <c r="V1245" s="1"/>
      <c r="W1245" s="1">
        <v>0</v>
      </c>
      <c r="X1245" s="1"/>
      <c r="Y1245" s="1"/>
      <c r="Z1245" s="1"/>
      <c r="AA1245" s="1"/>
      <c r="AB1245" s="1"/>
      <c r="AG1245" t="str">
        <f t="shared" si="222"/>
        <v>Shelburne</v>
      </c>
      <c r="AH1245" t="s">
        <v>3612</v>
      </c>
      <c r="AI1245">
        <v>2</v>
      </c>
      <c r="AJ1245" s="7">
        <v>30</v>
      </c>
      <c r="AL1245" s="7" t="s">
        <v>3943</v>
      </c>
      <c r="AM1245" t="s">
        <v>2597</v>
      </c>
      <c r="AN1245" t="s">
        <v>2017</v>
      </c>
      <c r="AO1245" t="s">
        <v>4028</v>
      </c>
      <c r="AP1245" t="str">
        <f t="shared" si="229"/>
        <v>33007</v>
      </c>
      <c r="AQ1245" t="s">
        <v>2389</v>
      </c>
      <c r="AR1245" t="str">
        <f t="shared" si="221"/>
        <v>3368980</v>
      </c>
      <c r="AV1245">
        <v>48.8</v>
      </c>
      <c r="AW1245">
        <v>0.9</v>
      </c>
      <c r="AX1245">
        <v>47.89</v>
      </c>
    </row>
    <row r="1246" spans="1:50" hidden="1" outlineLevel="1">
      <c r="A1246" t="s">
        <v>1574</v>
      </c>
      <c r="B1246" s="11" t="s">
        <v>1982</v>
      </c>
      <c r="C1246" s="1">
        <f t="shared" si="223"/>
        <v>5512</v>
      </c>
      <c r="D1246" s="7">
        <f>IF(N1246&gt;0, RANK(N1246,(N1246:P1246,Q1246:AE1246)),0)</f>
        <v>1</v>
      </c>
      <c r="E1246" s="7">
        <f>IF(O1246&gt;0,RANK(O1246,(N1246:P1246,Q1246:AE1246)),0)</f>
        <v>2</v>
      </c>
      <c r="F1246" s="7">
        <f t="shared" si="224"/>
        <v>3</v>
      </c>
      <c r="G1246" s="1">
        <f t="shared" si="220"/>
        <v>746</v>
      </c>
      <c r="H1246" s="2">
        <f t="shared" si="219"/>
        <v>0.13534107402031931</v>
      </c>
      <c r="I1246" s="8"/>
      <c r="J1246" s="2">
        <f t="shared" si="225"/>
        <v>0.56259071117561688</v>
      </c>
      <c r="K1246" s="2">
        <f t="shared" si="226"/>
        <v>0.42724963715529751</v>
      </c>
      <c r="L1246" s="2">
        <f t="shared" si="227"/>
        <v>6.7126269956458637E-3</v>
      </c>
      <c r="M1246" s="2">
        <f t="shared" si="228"/>
        <v>3.4470246734397483E-3</v>
      </c>
      <c r="N1246" s="1">
        <v>3101</v>
      </c>
      <c r="O1246" s="1">
        <v>2355</v>
      </c>
      <c r="P1246" s="1">
        <v>37</v>
      </c>
      <c r="Q1246">
        <v>4</v>
      </c>
      <c r="R1246">
        <v>4</v>
      </c>
      <c r="U1246" s="1"/>
      <c r="V1246" s="1"/>
      <c r="W1246" s="1">
        <v>11</v>
      </c>
      <c r="X1246" s="1"/>
      <c r="Y1246" s="1"/>
      <c r="Z1246" s="1"/>
      <c r="AA1246" s="1"/>
      <c r="AB1246" s="1"/>
      <c r="AG1246" t="str">
        <f t="shared" si="222"/>
        <v>Somersworth</v>
      </c>
      <c r="AH1246" t="s">
        <v>3722</v>
      </c>
      <c r="AI1246">
        <v>1</v>
      </c>
      <c r="AJ1246" s="7">
        <v>150</v>
      </c>
      <c r="AL1246" s="7" t="s">
        <v>3943</v>
      </c>
      <c r="AM1246" t="s">
        <v>4671</v>
      </c>
      <c r="AN1246" t="s">
        <v>4371</v>
      </c>
      <c r="AO1246" t="s">
        <v>1005</v>
      </c>
      <c r="AP1246" t="str">
        <f t="shared" si="229"/>
        <v>33017</v>
      </c>
      <c r="AQ1246" t="s">
        <v>4593</v>
      </c>
      <c r="AR1246" t="str">
        <f t="shared" si="221"/>
        <v>3369940</v>
      </c>
      <c r="AV1246">
        <v>10.01</v>
      </c>
      <c r="AW1246">
        <v>0.23</v>
      </c>
      <c r="AX1246">
        <v>9.7799999999999994</v>
      </c>
    </row>
    <row r="1247" spans="1:50" hidden="1" outlineLevel="1">
      <c r="A1247" t="s">
        <v>2921</v>
      </c>
      <c r="B1247" s="11" t="s">
        <v>1982</v>
      </c>
      <c r="C1247" s="1">
        <f t="shared" si="223"/>
        <v>551</v>
      </c>
      <c r="D1247" s="7">
        <f>IF(N1247&gt;0, RANK(N1247,(N1247:P1247,Q1247:AE1247)),0)</f>
        <v>1</v>
      </c>
      <c r="E1247" s="7">
        <f>IF(O1247&gt;0,RANK(O1247,(N1247:P1247,Q1247:AE1247)),0)</f>
        <v>2</v>
      </c>
      <c r="F1247" s="7">
        <f t="shared" si="224"/>
        <v>3</v>
      </c>
      <c r="G1247" s="1">
        <f t="shared" si="220"/>
        <v>8</v>
      </c>
      <c r="H1247" s="2">
        <f t="shared" si="219"/>
        <v>1.4519056261343012E-2</v>
      </c>
      <c r="I1247" s="8"/>
      <c r="J1247" s="2">
        <f t="shared" si="225"/>
        <v>0.50090744101633389</v>
      </c>
      <c r="K1247" s="2">
        <f t="shared" si="226"/>
        <v>0.48638838475499091</v>
      </c>
      <c r="L1247" s="2">
        <f t="shared" si="227"/>
        <v>1.2704174228675136E-2</v>
      </c>
      <c r="M1247" s="2">
        <f t="shared" si="228"/>
        <v>6.591949208711867E-17</v>
      </c>
      <c r="N1247" s="1">
        <v>276</v>
      </c>
      <c r="O1247" s="1">
        <v>268</v>
      </c>
      <c r="P1247" s="1">
        <v>7</v>
      </c>
      <c r="Q1247">
        <v>0</v>
      </c>
      <c r="R1247">
        <v>0</v>
      </c>
      <c r="U1247" s="1"/>
      <c r="V1247" s="1"/>
      <c r="W1247" s="1">
        <v>0</v>
      </c>
      <c r="X1247" s="1"/>
      <c r="Y1247" s="1"/>
      <c r="Z1247" s="1"/>
      <c r="AA1247" s="1"/>
      <c r="AB1247" s="1"/>
      <c r="AG1247" t="str">
        <f t="shared" si="222"/>
        <v>South Hampton</v>
      </c>
      <c r="AH1247" t="s">
        <v>1842</v>
      </c>
      <c r="AI1247">
        <v>1</v>
      </c>
      <c r="AJ1247" s="7">
        <v>235</v>
      </c>
      <c r="AL1247" s="7" t="s">
        <v>3943</v>
      </c>
      <c r="AM1247" t="s">
        <v>4670</v>
      </c>
      <c r="AN1247" t="s">
        <v>4677</v>
      </c>
      <c r="AO1247" t="s">
        <v>4029</v>
      </c>
      <c r="AP1247" t="str">
        <f t="shared" si="229"/>
        <v>33015</v>
      </c>
      <c r="AQ1247" t="s">
        <v>2389</v>
      </c>
      <c r="AR1247" t="str">
        <f t="shared" si="221"/>
        <v>3371140</v>
      </c>
      <c r="AV1247">
        <v>8.01</v>
      </c>
      <c r="AW1247">
        <v>0.13</v>
      </c>
      <c r="AX1247">
        <v>7.87</v>
      </c>
    </row>
    <row r="1248" spans="1:50" hidden="1" outlineLevel="1">
      <c r="A1248" t="s">
        <v>3508</v>
      </c>
      <c r="B1248" s="11" t="s">
        <v>1982</v>
      </c>
      <c r="C1248" s="1">
        <f t="shared" si="223"/>
        <v>743</v>
      </c>
      <c r="D1248" s="7">
        <f>IF(N1248&gt;0, RANK(N1248,(N1248:P1248,Q1248:AE1248)),0)</f>
        <v>2</v>
      </c>
      <c r="E1248" s="7">
        <f>IF(O1248&gt;0,RANK(O1248,(N1248:P1248,Q1248:AE1248)),0)</f>
        <v>1</v>
      </c>
      <c r="F1248" s="7">
        <f t="shared" si="224"/>
        <v>3</v>
      </c>
      <c r="G1248" s="1">
        <f t="shared" si="220"/>
        <v>87</v>
      </c>
      <c r="H1248" s="2">
        <f t="shared" si="219"/>
        <v>0.11709286675639301</v>
      </c>
      <c r="I1248" s="8"/>
      <c r="J1248" s="2">
        <f t="shared" si="225"/>
        <v>0.43606998654104978</v>
      </c>
      <c r="K1248" s="2">
        <f t="shared" si="226"/>
        <v>0.55316285329744275</v>
      </c>
      <c r="L1248" s="2">
        <f t="shared" si="227"/>
        <v>9.4212651413189772E-3</v>
      </c>
      <c r="M1248" s="2">
        <f t="shared" si="228"/>
        <v>1.3458950201884947E-3</v>
      </c>
      <c r="N1248" s="1">
        <v>324</v>
      </c>
      <c r="O1248" s="1">
        <v>411</v>
      </c>
      <c r="P1248" s="1">
        <v>7</v>
      </c>
      <c r="Q1248">
        <v>1</v>
      </c>
      <c r="R1248">
        <v>0</v>
      </c>
      <c r="U1248" s="1"/>
      <c r="V1248" s="1"/>
      <c r="W1248" s="1">
        <v>0</v>
      </c>
      <c r="X1248" s="1"/>
      <c r="Y1248" s="1"/>
      <c r="Z1248" s="1"/>
      <c r="AA1248" s="1"/>
      <c r="AB1248" s="1"/>
      <c r="AG1248" t="str">
        <f t="shared" si="222"/>
        <v>Springfield</v>
      </c>
      <c r="AH1248" t="s">
        <v>4217</v>
      </c>
      <c r="AI1248">
        <v>2</v>
      </c>
      <c r="AJ1248" s="7">
        <v>115</v>
      </c>
      <c r="AL1248" s="7" t="s">
        <v>3943</v>
      </c>
      <c r="AM1248" t="s">
        <v>4672</v>
      </c>
      <c r="AN1248" t="s">
        <v>4371</v>
      </c>
      <c r="AO1248" t="s">
        <v>4030</v>
      </c>
      <c r="AP1248" t="str">
        <f t="shared" si="229"/>
        <v>33019</v>
      </c>
      <c r="AQ1248" t="s">
        <v>2389</v>
      </c>
      <c r="AR1248" t="str">
        <f t="shared" si="221"/>
        <v>3372740</v>
      </c>
      <c r="AV1248">
        <v>44.14</v>
      </c>
      <c r="AW1248">
        <v>0.89</v>
      </c>
      <c r="AX1248">
        <v>43.25</v>
      </c>
    </row>
    <row r="1249" spans="1:50" hidden="1" outlineLevel="1">
      <c r="A1249" t="s">
        <v>4171</v>
      </c>
      <c r="B1249" s="11" t="s">
        <v>1982</v>
      </c>
      <c r="C1249" s="1">
        <f t="shared" si="223"/>
        <v>300</v>
      </c>
      <c r="D1249" s="7">
        <f>IF(N1249&gt;0, RANK(N1249,(N1249:P1249,Q1249:AE1249)),0)</f>
        <v>2</v>
      </c>
      <c r="E1249" s="7">
        <f>IF(O1249&gt;0,RANK(O1249,(N1249:P1249,Q1249:AE1249)),0)</f>
        <v>1</v>
      </c>
      <c r="F1249" s="7">
        <f t="shared" si="224"/>
        <v>3</v>
      </c>
      <c r="G1249" s="1">
        <f t="shared" si="220"/>
        <v>39</v>
      </c>
      <c r="H1249" s="2">
        <f t="shared" si="219"/>
        <v>0.13</v>
      </c>
      <c r="I1249" s="8"/>
      <c r="J1249" s="2">
        <f t="shared" si="225"/>
        <v>0.43333333333333335</v>
      </c>
      <c r="K1249" s="2">
        <f t="shared" si="226"/>
        <v>0.56333333333333335</v>
      </c>
      <c r="L1249" s="2">
        <f t="shared" si="227"/>
        <v>3.3333333333333335E-3</v>
      </c>
      <c r="M1249" s="2">
        <f t="shared" si="228"/>
        <v>-3.426078865054194E-17</v>
      </c>
      <c r="N1249" s="1">
        <v>130</v>
      </c>
      <c r="O1249" s="1">
        <v>169</v>
      </c>
      <c r="P1249" s="1">
        <v>1</v>
      </c>
      <c r="Q1249">
        <v>0</v>
      </c>
      <c r="R1249">
        <v>0</v>
      </c>
      <c r="U1249" s="1"/>
      <c r="V1249" s="1"/>
      <c r="W1249" s="1">
        <v>0</v>
      </c>
      <c r="X1249" s="1"/>
      <c r="Y1249" s="1"/>
      <c r="Z1249" s="1"/>
      <c r="AA1249" s="1"/>
      <c r="AB1249" s="1"/>
      <c r="AG1249" t="str">
        <f t="shared" si="222"/>
        <v>Stark</v>
      </c>
      <c r="AH1249" t="s">
        <v>3612</v>
      </c>
      <c r="AI1249">
        <v>2</v>
      </c>
      <c r="AJ1249" s="7">
        <v>18</v>
      </c>
      <c r="AL1249" s="7" t="s">
        <v>3943</v>
      </c>
      <c r="AM1249" t="s">
        <v>2597</v>
      </c>
      <c r="AN1249" t="s">
        <v>3795</v>
      </c>
      <c r="AO1249" t="s">
        <v>4031</v>
      </c>
      <c r="AP1249" t="str">
        <f t="shared" si="229"/>
        <v>33007</v>
      </c>
      <c r="AQ1249" t="s">
        <v>2389</v>
      </c>
      <c r="AR1249" t="str">
        <f t="shared" si="221"/>
        <v>3373060</v>
      </c>
      <c r="AV1249">
        <v>59.6</v>
      </c>
      <c r="AW1249">
        <v>0.5</v>
      </c>
      <c r="AX1249">
        <v>59.1</v>
      </c>
    </row>
    <row r="1250" spans="1:50" hidden="1" outlineLevel="1">
      <c r="A1250" t="s">
        <v>3274</v>
      </c>
      <c r="B1250" s="11" t="s">
        <v>1982</v>
      </c>
      <c r="C1250" s="1">
        <f t="shared" si="223"/>
        <v>432</v>
      </c>
      <c r="D1250" s="7">
        <f>IF(N1250&gt;0, RANK(N1250,(N1250:P1250,Q1250:AE1250)),0)</f>
        <v>2</v>
      </c>
      <c r="E1250" s="7">
        <f>IF(O1250&gt;0,RANK(O1250,(N1250:P1250,Q1250:AE1250)),0)</f>
        <v>1</v>
      </c>
      <c r="F1250" s="7">
        <f t="shared" si="224"/>
        <v>3</v>
      </c>
      <c r="G1250" s="1">
        <f t="shared" si="220"/>
        <v>63</v>
      </c>
      <c r="H1250" s="2">
        <f t="shared" si="219"/>
        <v>0.14583333333333334</v>
      </c>
      <c r="I1250" s="8"/>
      <c r="J1250" s="2">
        <f t="shared" si="225"/>
        <v>0.42129629629629628</v>
      </c>
      <c r="K1250" s="2">
        <f t="shared" si="226"/>
        <v>0.56712962962962965</v>
      </c>
      <c r="L1250" s="2">
        <f t="shared" si="227"/>
        <v>6.9444444444444441E-3</v>
      </c>
      <c r="M1250" s="2">
        <f t="shared" si="228"/>
        <v>4.6296296296296259E-3</v>
      </c>
      <c r="N1250" s="1">
        <v>182</v>
      </c>
      <c r="O1250" s="1">
        <v>245</v>
      </c>
      <c r="P1250" s="1">
        <v>3</v>
      </c>
      <c r="Q1250">
        <v>0</v>
      </c>
      <c r="R1250">
        <v>2</v>
      </c>
      <c r="U1250" s="1"/>
      <c r="V1250" s="1"/>
      <c r="W1250" s="1">
        <v>0</v>
      </c>
      <c r="X1250" s="1"/>
      <c r="Y1250" s="1"/>
      <c r="Z1250" s="1"/>
      <c r="AA1250" s="1"/>
      <c r="AB1250" s="1"/>
      <c r="AG1250" t="str">
        <f t="shared" si="222"/>
        <v>Stewartstown</v>
      </c>
      <c r="AH1250" t="s">
        <v>3612</v>
      </c>
      <c r="AI1250">
        <v>2</v>
      </c>
      <c r="AJ1250" s="7">
        <v>4</v>
      </c>
      <c r="AL1250" s="7" t="s">
        <v>3943</v>
      </c>
      <c r="AM1250" t="s">
        <v>2597</v>
      </c>
      <c r="AN1250" t="s">
        <v>579</v>
      </c>
      <c r="AO1250" t="s">
        <v>4032</v>
      </c>
      <c r="AP1250" t="str">
        <f t="shared" si="229"/>
        <v>33007</v>
      </c>
      <c r="AQ1250" t="s">
        <v>2389</v>
      </c>
      <c r="AR1250" t="str">
        <f t="shared" si="221"/>
        <v>3373380</v>
      </c>
      <c r="AV1250">
        <v>46.78</v>
      </c>
      <c r="AW1250">
        <v>0.39</v>
      </c>
      <c r="AX1250">
        <v>46.38</v>
      </c>
    </row>
    <row r="1251" spans="1:50" hidden="1" outlineLevel="1">
      <c r="A1251" t="s">
        <v>5070</v>
      </c>
      <c r="B1251" s="11" t="s">
        <v>1982</v>
      </c>
      <c r="C1251" s="1">
        <f t="shared" si="223"/>
        <v>648</v>
      </c>
      <c r="D1251" s="7">
        <f>IF(N1251&gt;0, RANK(N1251,(N1251:P1251,Q1251:AE1251)),0)</f>
        <v>2</v>
      </c>
      <c r="E1251" s="7">
        <f>IF(O1251&gt;0,RANK(O1251,(N1251:P1251,Q1251:AE1251)),0)</f>
        <v>1</v>
      </c>
      <c r="F1251" s="7">
        <f t="shared" si="224"/>
        <v>3</v>
      </c>
      <c r="G1251" s="1">
        <f t="shared" si="220"/>
        <v>3</v>
      </c>
      <c r="H1251" s="2">
        <f t="shared" si="219"/>
        <v>4.6296296296296294E-3</v>
      </c>
      <c r="I1251" s="8"/>
      <c r="J1251" s="2">
        <f t="shared" si="225"/>
        <v>0.49382716049382713</v>
      </c>
      <c r="K1251" s="2">
        <f t="shared" si="226"/>
        <v>0.49845679012345678</v>
      </c>
      <c r="L1251" s="2">
        <f t="shared" si="227"/>
        <v>7.716049382716049E-3</v>
      </c>
      <c r="M1251" s="2">
        <f t="shared" si="228"/>
        <v>3.4694469519536142E-17</v>
      </c>
      <c r="N1251" s="1">
        <v>320</v>
      </c>
      <c r="O1251" s="1">
        <v>323</v>
      </c>
      <c r="P1251" s="1">
        <v>5</v>
      </c>
      <c r="Q1251">
        <v>0</v>
      </c>
      <c r="R1251">
        <v>0</v>
      </c>
      <c r="U1251" s="1"/>
      <c r="V1251" s="1"/>
      <c r="W1251" s="1">
        <v>0</v>
      </c>
      <c r="X1251" s="1"/>
      <c r="Y1251" s="1"/>
      <c r="Z1251" s="1"/>
      <c r="AA1251" s="1"/>
      <c r="AB1251" s="1"/>
      <c r="AG1251" t="str">
        <f t="shared" si="222"/>
        <v>Stoddard</v>
      </c>
      <c r="AH1251" t="s">
        <v>2295</v>
      </c>
      <c r="AI1251">
        <v>2</v>
      </c>
      <c r="AJ1251" s="7">
        <v>177</v>
      </c>
      <c r="AL1251" s="7" t="s">
        <v>3943</v>
      </c>
      <c r="AM1251" t="s">
        <v>3632</v>
      </c>
      <c r="AN1251" t="s">
        <v>1514</v>
      </c>
      <c r="AO1251" t="s">
        <v>4033</v>
      </c>
      <c r="AP1251" t="str">
        <f t="shared" si="229"/>
        <v>33005</v>
      </c>
      <c r="AQ1251" t="s">
        <v>2389</v>
      </c>
      <c r="AR1251" t="str">
        <f t="shared" si="221"/>
        <v>3373700</v>
      </c>
      <c r="AV1251">
        <v>53.01</v>
      </c>
      <c r="AW1251">
        <v>2.13</v>
      </c>
      <c r="AX1251">
        <v>50.88</v>
      </c>
    </row>
    <row r="1252" spans="1:50" hidden="1" outlineLevel="1">
      <c r="A1252" t="s">
        <v>3722</v>
      </c>
      <c r="B1252" s="11" t="s">
        <v>1982</v>
      </c>
      <c r="C1252" s="1">
        <f t="shared" si="223"/>
        <v>2267</v>
      </c>
      <c r="D1252" s="7">
        <f>IF(N1252&gt;0, RANK(N1252,(N1252:P1252,Q1252:AE1252)),0)</f>
        <v>1</v>
      </c>
      <c r="E1252" s="7">
        <f>IF(O1252&gt;0,RANK(O1252,(N1252:P1252,Q1252:AE1252)),0)</f>
        <v>1</v>
      </c>
      <c r="F1252" s="7">
        <f t="shared" si="224"/>
        <v>3</v>
      </c>
      <c r="G1252" s="1">
        <f t="shared" si="220"/>
        <v>0</v>
      </c>
      <c r="H1252" s="2">
        <f t="shared" si="219"/>
        <v>0</v>
      </c>
      <c r="I1252" s="8"/>
      <c r="J1252" s="2">
        <f t="shared" si="225"/>
        <v>0.49448610498456108</v>
      </c>
      <c r="K1252" s="2">
        <f t="shared" si="226"/>
        <v>0.49448610498456108</v>
      </c>
      <c r="L1252" s="2">
        <f t="shared" si="227"/>
        <v>7.0577856197617996E-3</v>
      </c>
      <c r="M1252" s="2">
        <f t="shared" si="228"/>
        <v>3.9700044111160935E-3</v>
      </c>
      <c r="N1252" s="1">
        <v>1121</v>
      </c>
      <c r="O1252" s="1">
        <v>1121</v>
      </c>
      <c r="P1252" s="1">
        <v>16</v>
      </c>
      <c r="Q1252">
        <v>0</v>
      </c>
      <c r="R1252">
        <v>2</v>
      </c>
      <c r="U1252" s="1"/>
      <c r="V1252" s="1"/>
      <c r="W1252" s="1">
        <v>7</v>
      </c>
      <c r="X1252" s="1"/>
      <c r="Y1252" s="1"/>
      <c r="Z1252" s="1"/>
      <c r="AA1252" s="1"/>
      <c r="AB1252" s="1"/>
      <c r="AG1252" t="str">
        <f t="shared" si="222"/>
        <v>Strafford</v>
      </c>
      <c r="AH1252" t="s">
        <v>3722</v>
      </c>
      <c r="AI1252">
        <v>1</v>
      </c>
      <c r="AJ1252" s="7">
        <v>142</v>
      </c>
      <c r="AL1252" s="7" t="s">
        <v>3943</v>
      </c>
      <c r="AM1252" t="s">
        <v>4671</v>
      </c>
      <c r="AN1252" t="s">
        <v>4002</v>
      </c>
      <c r="AO1252" t="s">
        <v>5018</v>
      </c>
      <c r="AP1252" t="str">
        <f t="shared" si="229"/>
        <v>33017</v>
      </c>
      <c r="AQ1252" t="s">
        <v>2389</v>
      </c>
      <c r="AR1252" t="str">
        <f t="shared" si="221"/>
        <v>3373860</v>
      </c>
      <c r="AV1252">
        <v>51.42</v>
      </c>
      <c r="AW1252">
        <v>2.25</v>
      </c>
      <c r="AX1252">
        <v>49.17</v>
      </c>
    </row>
    <row r="1253" spans="1:50" hidden="1" outlineLevel="1">
      <c r="A1253" t="s">
        <v>1520</v>
      </c>
      <c r="B1253" s="11" t="s">
        <v>1982</v>
      </c>
      <c r="C1253" s="1">
        <f t="shared" si="223"/>
        <v>302</v>
      </c>
      <c r="D1253" s="7">
        <f>IF(N1253&gt;0, RANK(N1253,(N1253:P1253,Q1253:AE1253)),0)</f>
        <v>1</v>
      </c>
      <c r="E1253" s="7">
        <f>IF(O1253&gt;0,RANK(O1253,(N1253:P1253,Q1253:AE1253)),0)</f>
        <v>2</v>
      </c>
      <c r="F1253" s="7">
        <f t="shared" si="224"/>
        <v>3</v>
      </c>
      <c r="G1253" s="1">
        <f t="shared" si="220"/>
        <v>20</v>
      </c>
      <c r="H1253" s="2">
        <f t="shared" si="219"/>
        <v>6.6225165562913912E-2</v>
      </c>
      <c r="I1253" s="8"/>
      <c r="J1253" s="2">
        <f t="shared" si="225"/>
        <v>0.52649006622516559</v>
      </c>
      <c r="K1253" s="2">
        <f t="shared" si="226"/>
        <v>0.46026490066225167</v>
      </c>
      <c r="L1253" s="2">
        <f t="shared" si="227"/>
        <v>9.9337748344370865E-3</v>
      </c>
      <c r="M1253" s="2">
        <f t="shared" si="228"/>
        <v>3.3112582781456516E-3</v>
      </c>
      <c r="N1253" s="1">
        <v>159</v>
      </c>
      <c r="O1253" s="1">
        <v>139</v>
      </c>
      <c r="P1253" s="1">
        <v>3</v>
      </c>
      <c r="Q1253">
        <v>0</v>
      </c>
      <c r="R1253">
        <v>0</v>
      </c>
      <c r="U1253" s="1"/>
      <c r="V1253" s="1"/>
      <c r="W1253" s="1">
        <v>1</v>
      </c>
      <c r="X1253" s="1"/>
      <c r="Y1253" s="1"/>
      <c r="Z1253" s="1"/>
      <c r="AA1253" s="1"/>
      <c r="AB1253" s="1"/>
      <c r="AG1253" t="str">
        <f t="shared" si="222"/>
        <v>Stratford</v>
      </c>
      <c r="AH1253" t="s">
        <v>3612</v>
      </c>
      <c r="AI1253">
        <v>2</v>
      </c>
      <c r="AJ1253" s="7">
        <v>15</v>
      </c>
      <c r="AL1253" s="7" t="s">
        <v>3943</v>
      </c>
      <c r="AM1253" t="s">
        <v>2597</v>
      </c>
      <c r="AN1253" t="s">
        <v>4962</v>
      </c>
      <c r="AO1253" t="s">
        <v>5019</v>
      </c>
      <c r="AP1253" t="str">
        <f t="shared" si="229"/>
        <v>33007</v>
      </c>
      <c r="AQ1253" t="s">
        <v>2389</v>
      </c>
      <c r="AR1253" t="str">
        <f t="shared" si="221"/>
        <v>3374180</v>
      </c>
      <c r="AV1253">
        <v>80</v>
      </c>
      <c r="AW1253">
        <v>0.14000000000000001</v>
      </c>
      <c r="AX1253">
        <v>79.849999999999994</v>
      </c>
    </row>
    <row r="1254" spans="1:50" hidden="1" outlineLevel="1">
      <c r="A1254" t="s">
        <v>1174</v>
      </c>
      <c r="B1254" s="11" t="s">
        <v>1982</v>
      </c>
      <c r="C1254" s="1">
        <f t="shared" si="223"/>
        <v>4188</v>
      </c>
      <c r="D1254" s="7">
        <f>IF(N1254&gt;0, RANK(N1254,(N1254:P1254,Q1254:AE1254)),0)</f>
        <v>1</v>
      </c>
      <c r="E1254" s="7">
        <f>IF(O1254&gt;0,RANK(O1254,(N1254:P1254,Q1254:AE1254)),0)</f>
        <v>2</v>
      </c>
      <c r="F1254" s="7">
        <f t="shared" si="224"/>
        <v>3</v>
      </c>
      <c r="G1254" s="1">
        <f t="shared" si="220"/>
        <v>25</v>
      </c>
      <c r="H1254" s="2">
        <f t="shared" si="219"/>
        <v>5.9694364851957974E-3</v>
      </c>
      <c r="I1254" s="8"/>
      <c r="J1254" s="2">
        <f t="shared" si="225"/>
        <v>0.49976122254059219</v>
      </c>
      <c r="K1254" s="2">
        <f t="shared" si="226"/>
        <v>0.49379178605539636</v>
      </c>
      <c r="L1254" s="2">
        <f t="shared" si="227"/>
        <v>3.3428844317096467E-3</v>
      </c>
      <c r="M1254" s="2">
        <f t="shared" si="228"/>
        <v>3.1041069723018017E-3</v>
      </c>
      <c r="N1254" s="1">
        <v>2093</v>
      </c>
      <c r="O1254" s="1">
        <v>2068</v>
      </c>
      <c r="P1254" s="1">
        <v>14</v>
      </c>
      <c r="Q1254">
        <v>6</v>
      </c>
      <c r="R1254">
        <v>0</v>
      </c>
      <c r="U1254" s="1"/>
      <c r="V1254" s="1"/>
      <c r="W1254" s="1">
        <v>7</v>
      </c>
      <c r="X1254" s="1"/>
      <c r="Y1254" s="1"/>
      <c r="Z1254" s="1"/>
      <c r="AA1254" s="1"/>
      <c r="AB1254" s="1"/>
      <c r="AG1254" t="str">
        <f t="shared" si="222"/>
        <v>Stratham</v>
      </c>
      <c r="AH1254" t="s">
        <v>1842</v>
      </c>
      <c r="AI1254">
        <v>1</v>
      </c>
      <c r="AJ1254" s="7">
        <v>192</v>
      </c>
      <c r="AL1254" s="7" t="s">
        <v>3943</v>
      </c>
      <c r="AM1254" t="s">
        <v>4670</v>
      </c>
      <c r="AN1254" t="s">
        <v>2017</v>
      </c>
      <c r="AO1254" t="s">
        <v>5280</v>
      </c>
      <c r="AP1254" t="str">
        <f t="shared" si="229"/>
        <v>33015</v>
      </c>
      <c r="AQ1254" t="s">
        <v>2389</v>
      </c>
      <c r="AR1254" t="str">
        <f t="shared" si="221"/>
        <v>3374340</v>
      </c>
      <c r="AV1254">
        <v>15.48</v>
      </c>
      <c r="AW1254">
        <v>0.37</v>
      </c>
      <c r="AX1254">
        <v>15.11</v>
      </c>
    </row>
    <row r="1255" spans="1:50" hidden="1" outlineLevel="1">
      <c r="A1255" t="s">
        <v>1827</v>
      </c>
      <c r="B1255" s="11" t="s">
        <v>1982</v>
      </c>
      <c r="C1255" s="1">
        <f t="shared" si="223"/>
        <v>400</v>
      </c>
      <c r="D1255" s="7">
        <f>IF(N1255&gt;0, RANK(N1255,(N1255:P1255,Q1255:AE1255)),0)</f>
        <v>1</v>
      </c>
      <c r="E1255" s="7">
        <f>IF(O1255&gt;0,RANK(O1255,(N1255:P1255,Q1255:AE1255)),0)</f>
        <v>2</v>
      </c>
      <c r="F1255" s="7">
        <f t="shared" si="224"/>
        <v>3</v>
      </c>
      <c r="G1255" s="1">
        <f t="shared" si="220"/>
        <v>76</v>
      </c>
      <c r="H1255" s="2">
        <f t="shared" si="219"/>
        <v>0.19</v>
      </c>
      <c r="I1255" s="8"/>
      <c r="J1255" s="2">
        <f t="shared" si="225"/>
        <v>0.59</v>
      </c>
      <c r="K1255" s="2">
        <f t="shared" si="226"/>
        <v>0.4</v>
      </c>
      <c r="L1255" s="2">
        <f t="shared" si="227"/>
        <v>7.4999999999999997E-3</v>
      </c>
      <c r="M1255" s="2">
        <f t="shared" si="228"/>
        <v>2.5000000000000092E-3</v>
      </c>
      <c r="N1255" s="1">
        <v>236</v>
      </c>
      <c r="O1255" s="1">
        <v>160</v>
      </c>
      <c r="P1255" s="1">
        <v>3</v>
      </c>
      <c r="Q1255">
        <v>1</v>
      </c>
      <c r="R1255">
        <v>0</v>
      </c>
      <c r="U1255" s="1"/>
      <c r="V1255" s="1"/>
      <c r="W1255" s="1">
        <v>0</v>
      </c>
      <c r="X1255" s="1"/>
      <c r="Y1255" s="1"/>
      <c r="Z1255" s="1"/>
      <c r="AA1255" s="1"/>
      <c r="AB1255" s="1"/>
      <c r="AG1255" t="str">
        <f t="shared" si="222"/>
        <v>Sugar Hill</v>
      </c>
      <c r="AH1255" t="s">
        <v>4422</v>
      </c>
      <c r="AI1255">
        <v>2</v>
      </c>
      <c r="AJ1255" s="7">
        <v>48</v>
      </c>
      <c r="AL1255" s="7" t="s">
        <v>3943</v>
      </c>
      <c r="AM1255" t="s">
        <v>3218</v>
      </c>
      <c r="AN1255" t="s">
        <v>4500</v>
      </c>
      <c r="AO1255" t="s">
        <v>4640</v>
      </c>
      <c r="AP1255" t="str">
        <f t="shared" si="229"/>
        <v>33009</v>
      </c>
      <c r="AQ1255" t="s">
        <v>2389</v>
      </c>
      <c r="AR1255" t="str">
        <f t="shared" si="221"/>
        <v>3374740</v>
      </c>
      <c r="AV1255">
        <v>17.23</v>
      </c>
      <c r="AW1255">
        <v>0.11</v>
      </c>
      <c r="AX1255">
        <v>17.11</v>
      </c>
    </row>
    <row r="1256" spans="1:50" hidden="1" outlineLevel="1">
      <c r="A1256" t="s">
        <v>4217</v>
      </c>
      <c r="B1256" s="11" t="s">
        <v>1982</v>
      </c>
      <c r="C1256" s="1">
        <f t="shared" si="223"/>
        <v>401</v>
      </c>
      <c r="D1256" s="7">
        <f>IF(N1256&gt;0, RANK(N1256,(N1256:P1256,Q1256:AE1256)),0)</f>
        <v>1</v>
      </c>
      <c r="E1256" s="7">
        <f>IF(O1256&gt;0,RANK(O1256,(N1256:P1256,Q1256:AE1256)),0)</f>
        <v>2</v>
      </c>
      <c r="F1256" s="7">
        <f t="shared" si="224"/>
        <v>3</v>
      </c>
      <c r="G1256" s="1">
        <f t="shared" si="220"/>
        <v>25</v>
      </c>
      <c r="H1256" s="2">
        <f t="shared" si="219"/>
        <v>6.2344139650872821E-2</v>
      </c>
      <c r="I1256" s="8"/>
      <c r="J1256" s="2">
        <f t="shared" si="225"/>
        <v>0.52867830423940154</v>
      </c>
      <c r="K1256" s="2">
        <f t="shared" si="226"/>
        <v>0.46633416458852867</v>
      </c>
      <c r="L1256" s="2">
        <f t="shared" si="227"/>
        <v>4.9875311720698253E-3</v>
      </c>
      <c r="M1256" s="2">
        <f t="shared" si="228"/>
        <v>-3.2959746043559335E-17</v>
      </c>
      <c r="N1256" s="1">
        <v>212</v>
      </c>
      <c r="O1256" s="1">
        <v>187</v>
      </c>
      <c r="P1256" s="1">
        <v>2</v>
      </c>
      <c r="Q1256">
        <v>0</v>
      </c>
      <c r="R1256">
        <v>0</v>
      </c>
      <c r="U1256" s="1"/>
      <c r="V1256" s="1"/>
      <c r="W1256" s="1">
        <v>0</v>
      </c>
      <c r="X1256" s="1"/>
      <c r="Y1256" s="1"/>
      <c r="Z1256" s="1"/>
      <c r="AA1256" s="1"/>
      <c r="AB1256" s="1"/>
      <c r="AG1256" t="str">
        <f t="shared" si="222"/>
        <v>Sullivan</v>
      </c>
      <c r="AH1256" t="s">
        <v>2295</v>
      </c>
      <c r="AI1256">
        <v>2</v>
      </c>
      <c r="AJ1256" s="7">
        <v>194</v>
      </c>
      <c r="AL1256" s="7" t="s">
        <v>3943</v>
      </c>
      <c r="AM1256" t="s">
        <v>3632</v>
      </c>
      <c r="AN1256" t="s">
        <v>5224</v>
      </c>
      <c r="AO1256" t="s">
        <v>4641</v>
      </c>
      <c r="AP1256" t="str">
        <f t="shared" si="229"/>
        <v>33005</v>
      </c>
      <c r="AQ1256" t="s">
        <v>2389</v>
      </c>
      <c r="AR1256" t="str">
        <f t="shared" si="221"/>
        <v>3374900</v>
      </c>
      <c r="AV1256">
        <v>18.7</v>
      </c>
      <c r="AW1256">
        <v>0.19</v>
      </c>
      <c r="AX1256">
        <v>18.510000000000002</v>
      </c>
    </row>
    <row r="1257" spans="1:50" hidden="1" outlineLevel="1">
      <c r="A1257" t="s">
        <v>2047</v>
      </c>
      <c r="B1257" s="11" t="s">
        <v>1982</v>
      </c>
      <c r="C1257" s="1">
        <f t="shared" si="223"/>
        <v>2096</v>
      </c>
      <c r="D1257" s="7">
        <f>IF(N1257&gt;0, RANK(N1257,(N1257:P1257,Q1257:AE1257)),0)</f>
        <v>2</v>
      </c>
      <c r="E1257" s="7">
        <f>IF(O1257&gt;0,RANK(O1257,(N1257:P1257,Q1257:AE1257)),0)</f>
        <v>1</v>
      </c>
      <c r="F1257" s="7">
        <f t="shared" si="224"/>
        <v>3</v>
      </c>
      <c r="G1257" s="1">
        <f t="shared" si="220"/>
        <v>136</v>
      </c>
      <c r="H1257" s="2">
        <f t="shared" si="219"/>
        <v>6.4885496183206104E-2</v>
      </c>
      <c r="I1257" s="8"/>
      <c r="J1257" s="2">
        <f t="shared" si="225"/>
        <v>0.4637404580152672</v>
      </c>
      <c r="K1257" s="2">
        <f t="shared" si="226"/>
        <v>0.52862595419847325</v>
      </c>
      <c r="L1257" s="2">
        <f t="shared" si="227"/>
        <v>6.2022900763358778E-3</v>
      </c>
      <c r="M1257" s="2">
        <f t="shared" si="228"/>
        <v>1.4312977099236769E-3</v>
      </c>
      <c r="N1257" s="1">
        <v>972</v>
      </c>
      <c r="O1257" s="1">
        <v>1108</v>
      </c>
      <c r="P1257" s="1">
        <v>13</v>
      </c>
      <c r="Q1257">
        <v>1</v>
      </c>
      <c r="R1257">
        <v>0</v>
      </c>
      <c r="U1257" s="1"/>
      <c r="V1257" s="1"/>
      <c r="W1257" s="1">
        <v>2</v>
      </c>
      <c r="X1257" s="1"/>
      <c r="Y1257" s="1"/>
      <c r="Z1257" s="1"/>
      <c r="AA1257" s="1"/>
      <c r="AB1257" s="1"/>
      <c r="AG1257" t="str">
        <f t="shared" si="222"/>
        <v>Sunapee</v>
      </c>
      <c r="AH1257" t="s">
        <v>4217</v>
      </c>
      <c r="AI1257">
        <v>2</v>
      </c>
      <c r="AJ1257" s="7">
        <v>128</v>
      </c>
      <c r="AL1257" s="7" t="s">
        <v>3943</v>
      </c>
      <c r="AM1257" t="s">
        <v>4672</v>
      </c>
      <c r="AN1257" t="s">
        <v>4002</v>
      </c>
      <c r="AO1257" t="s">
        <v>4615</v>
      </c>
      <c r="AP1257" t="str">
        <f t="shared" si="229"/>
        <v>33019</v>
      </c>
      <c r="AQ1257" t="s">
        <v>2389</v>
      </c>
      <c r="AR1257" t="str">
        <f t="shared" si="221"/>
        <v>3375060</v>
      </c>
      <c r="AV1257">
        <v>25.2</v>
      </c>
      <c r="AW1257">
        <v>4.08</v>
      </c>
      <c r="AX1257">
        <v>21.12</v>
      </c>
    </row>
    <row r="1258" spans="1:50" hidden="1" outlineLevel="1">
      <c r="A1258" t="s">
        <v>2586</v>
      </c>
      <c r="B1258" s="11" t="s">
        <v>1982</v>
      </c>
      <c r="C1258" s="1">
        <f t="shared" si="223"/>
        <v>470</v>
      </c>
      <c r="D1258" s="7">
        <f>IF(N1258&gt;0, RANK(N1258,(N1258:P1258,Q1258:AE1258)),0)</f>
        <v>1</v>
      </c>
      <c r="E1258" s="7">
        <f>IF(O1258&gt;0,RANK(O1258,(N1258:P1258,Q1258:AE1258)),0)</f>
        <v>2</v>
      </c>
      <c r="F1258" s="7">
        <f t="shared" si="224"/>
        <v>3</v>
      </c>
      <c r="G1258" s="1">
        <f t="shared" si="220"/>
        <v>17</v>
      </c>
      <c r="H1258" s="2">
        <f t="shared" si="219"/>
        <v>3.6170212765957444E-2</v>
      </c>
      <c r="I1258" s="8"/>
      <c r="J1258" s="2">
        <f t="shared" si="225"/>
        <v>0.51276595744680853</v>
      </c>
      <c r="K1258" s="2">
        <f t="shared" si="226"/>
        <v>0.47659574468085109</v>
      </c>
      <c r="L1258" s="2">
        <f t="shared" si="227"/>
        <v>1.0638297872340425E-2</v>
      </c>
      <c r="M1258" s="2">
        <f t="shared" si="228"/>
        <v>-3.9898639947466563E-17</v>
      </c>
      <c r="N1258" s="1">
        <v>241</v>
      </c>
      <c r="O1258" s="1">
        <v>224</v>
      </c>
      <c r="P1258" s="1">
        <v>5</v>
      </c>
      <c r="Q1258">
        <v>0</v>
      </c>
      <c r="R1258">
        <v>0</v>
      </c>
      <c r="U1258" s="1"/>
      <c r="V1258" s="1"/>
      <c r="W1258" s="1">
        <v>0</v>
      </c>
      <c r="X1258" s="1"/>
      <c r="Y1258" s="1"/>
      <c r="Z1258" s="1"/>
      <c r="AA1258" s="1"/>
      <c r="AB1258" s="1"/>
      <c r="AG1258" t="str">
        <f t="shared" si="222"/>
        <v>Surry</v>
      </c>
      <c r="AH1258" t="s">
        <v>2295</v>
      </c>
      <c r="AI1258">
        <v>2</v>
      </c>
      <c r="AJ1258" s="7">
        <v>191</v>
      </c>
      <c r="AL1258" s="7" t="s">
        <v>3943</v>
      </c>
      <c r="AM1258" t="s">
        <v>3632</v>
      </c>
      <c r="AN1258" t="s">
        <v>4264</v>
      </c>
      <c r="AO1258" t="s">
        <v>4637</v>
      </c>
      <c r="AP1258" t="str">
        <f t="shared" si="229"/>
        <v>33005</v>
      </c>
      <c r="AQ1258" t="s">
        <v>2389</v>
      </c>
      <c r="AR1258" t="str">
        <f t="shared" si="221"/>
        <v>3375300</v>
      </c>
      <c r="AV1258">
        <v>15.89</v>
      </c>
      <c r="AW1258">
        <v>0.32</v>
      </c>
      <c r="AX1258">
        <v>15.58</v>
      </c>
    </row>
    <row r="1259" spans="1:50" hidden="1" outlineLevel="1">
      <c r="A1259" t="s">
        <v>2698</v>
      </c>
      <c r="B1259" s="11" t="s">
        <v>1982</v>
      </c>
      <c r="C1259" s="1">
        <f t="shared" si="223"/>
        <v>1154</v>
      </c>
      <c r="D1259" s="7">
        <f>IF(N1259&gt;0, RANK(N1259,(N1259:P1259,Q1259:AE1259)),0)</f>
        <v>1</v>
      </c>
      <c r="E1259" s="7">
        <f>IF(O1259&gt;0,RANK(O1259,(N1259:P1259,Q1259:AE1259)),0)</f>
        <v>2</v>
      </c>
      <c r="F1259" s="7">
        <f t="shared" si="224"/>
        <v>3</v>
      </c>
      <c r="G1259" s="1">
        <f t="shared" si="220"/>
        <v>124</v>
      </c>
      <c r="H1259" s="2">
        <f t="shared" si="219"/>
        <v>0.10745233968804159</v>
      </c>
      <c r="I1259" s="8"/>
      <c r="J1259" s="2">
        <f t="shared" si="225"/>
        <v>0.5493934142114385</v>
      </c>
      <c r="K1259" s="2">
        <f t="shared" si="226"/>
        <v>0.44194107452339687</v>
      </c>
      <c r="L1259" s="2">
        <f t="shared" si="227"/>
        <v>8.6655112651646445E-3</v>
      </c>
      <c r="M1259" s="2">
        <f t="shared" si="228"/>
        <v>-1.7347234759768071E-17</v>
      </c>
      <c r="N1259" s="1">
        <v>634</v>
      </c>
      <c r="O1259" s="1">
        <v>510</v>
      </c>
      <c r="P1259" s="1">
        <v>10</v>
      </c>
      <c r="Q1259">
        <v>0</v>
      </c>
      <c r="R1259">
        <v>0</v>
      </c>
      <c r="U1259" s="1"/>
      <c r="V1259" s="1"/>
      <c r="W1259" s="1">
        <v>0</v>
      </c>
      <c r="X1259" s="1"/>
      <c r="Y1259" s="1"/>
      <c r="Z1259" s="1"/>
      <c r="AA1259" s="1"/>
      <c r="AB1259" s="1"/>
      <c r="AG1259" t="str">
        <f t="shared" si="222"/>
        <v>Sutton</v>
      </c>
      <c r="AH1259" t="s">
        <v>3475</v>
      </c>
      <c r="AI1259">
        <v>2</v>
      </c>
      <c r="AJ1259" s="7">
        <v>135</v>
      </c>
      <c r="AL1259" s="7" t="s">
        <v>3943</v>
      </c>
      <c r="AM1259" t="s">
        <v>3235</v>
      </c>
      <c r="AN1259" t="s">
        <v>833</v>
      </c>
      <c r="AO1259" t="s">
        <v>4617</v>
      </c>
      <c r="AP1259" t="str">
        <f t="shared" si="229"/>
        <v>33013</v>
      </c>
      <c r="AQ1259" t="s">
        <v>2389</v>
      </c>
      <c r="AR1259" t="str">
        <f t="shared" si="221"/>
        <v>3375460</v>
      </c>
      <c r="AV1259">
        <v>43.14</v>
      </c>
      <c r="AW1259">
        <v>0.8</v>
      </c>
      <c r="AX1259">
        <v>42.34</v>
      </c>
    </row>
    <row r="1260" spans="1:50" hidden="1" outlineLevel="1">
      <c r="A1260" t="s">
        <v>839</v>
      </c>
      <c r="B1260" s="11" t="s">
        <v>1982</v>
      </c>
      <c r="C1260" s="1">
        <f t="shared" si="223"/>
        <v>3502</v>
      </c>
      <c r="D1260" s="7">
        <f>IF(N1260&gt;0, RANK(N1260,(N1260:P1260,Q1260:AE1260)),0)</f>
        <v>1</v>
      </c>
      <c r="E1260" s="7">
        <f>IF(O1260&gt;0,RANK(O1260,(N1260:P1260,Q1260:AE1260)),0)</f>
        <v>2</v>
      </c>
      <c r="F1260" s="7">
        <f t="shared" si="224"/>
        <v>3</v>
      </c>
      <c r="G1260" s="1">
        <f t="shared" si="220"/>
        <v>430</v>
      </c>
      <c r="H1260" s="2">
        <f t="shared" si="219"/>
        <v>0.12278697886921759</v>
      </c>
      <c r="I1260" s="8"/>
      <c r="J1260" s="2">
        <f t="shared" si="225"/>
        <v>0.55682467161621929</v>
      </c>
      <c r="K1260" s="2">
        <f t="shared" si="226"/>
        <v>0.43403769274700171</v>
      </c>
      <c r="L1260" s="2">
        <f t="shared" si="227"/>
        <v>5.9965733866362081E-3</v>
      </c>
      <c r="M1260" s="2">
        <f t="shared" si="228"/>
        <v>3.1410622501427876E-3</v>
      </c>
      <c r="N1260" s="1">
        <v>1950</v>
      </c>
      <c r="O1260" s="1">
        <v>1520</v>
      </c>
      <c r="P1260" s="1">
        <v>21</v>
      </c>
      <c r="Q1260">
        <v>1</v>
      </c>
      <c r="R1260">
        <v>2</v>
      </c>
      <c r="U1260" s="1"/>
      <c r="V1260" s="1"/>
      <c r="W1260" s="1">
        <v>8</v>
      </c>
      <c r="X1260" s="1"/>
      <c r="Y1260" s="1"/>
      <c r="Z1260" s="1"/>
      <c r="AA1260" s="1"/>
      <c r="AB1260" s="1"/>
      <c r="AG1260" t="str">
        <f t="shared" si="222"/>
        <v>Swanzey</v>
      </c>
      <c r="AH1260" t="s">
        <v>2295</v>
      </c>
      <c r="AI1260">
        <v>2</v>
      </c>
      <c r="AJ1260" s="7">
        <v>231</v>
      </c>
      <c r="AL1260" s="7" t="s">
        <v>3943</v>
      </c>
      <c r="AM1260" t="s">
        <v>3632</v>
      </c>
      <c r="AN1260" t="s">
        <v>4202</v>
      </c>
      <c r="AO1260" t="s">
        <v>3577</v>
      </c>
      <c r="AP1260" t="str">
        <f t="shared" si="229"/>
        <v>33005</v>
      </c>
      <c r="AQ1260" t="s">
        <v>2389</v>
      </c>
      <c r="AR1260" t="str">
        <f t="shared" si="221"/>
        <v>3375700</v>
      </c>
      <c r="AV1260">
        <v>45.35</v>
      </c>
      <c r="AW1260">
        <v>0.36</v>
      </c>
      <c r="AX1260">
        <v>44.99</v>
      </c>
    </row>
    <row r="1261" spans="1:50" hidden="1" outlineLevel="1">
      <c r="A1261" t="s">
        <v>840</v>
      </c>
      <c r="B1261" s="11" t="s">
        <v>1982</v>
      </c>
      <c r="C1261" s="1">
        <f t="shared" si="223"/>
        <v>1523</v>
      </c>
      <c r="D1261" s="7">
        <f>IF(N1261&gt;0, RANK(N1261,(N1261:P1261,Q1261:AE1261)),0)</f>
        <v>1</v>
      </c>
      <c r="E1261" s="7">
        <f>IF(O1261&gt;0,RANK(O1261,(N1261:P1261,Q1261:AE1261)),0)</f>
        <v>2</v>
      </c>
      <c r="F1261" s="7">
        <f t="shared" si="224"/>
        <v>3</v>
      </c>
      <c r="G1261" s="1">
        <f t="shared" si="220"/>
        <v>42</v>
      </c>
      <c r="H1261" s="2">
        <f t="shared" si="219"/>
        <v>2.757715036112935E-2</v>
      </c>
      <c r="I1261" s="8"/>
      <c r="J1261" s="2">
        <f t="shared" si="225"/>
        <v>0.51083388049901512</v>
      </c>
      <c r="K1261" s="2">
        <f t="shared" si="226"/>
        <v>0.48325673013788573</v>
      </c>
      <c r="L1261" s="2">
        <f t="shared" si="227"/>
        <v>5.9093893630991464E-3</v>
      </c>
      <c r="M1261" s="2">
        <f t="shared" si="228"/>
        <v>2.6020852139652106E-18</v>
      </c>
      <c r="N1261" s="1">
        <v>778</v>
      </c>
      <c r="O1261" s="1">
        <v>736</v>
      </c>
      <c r="P1261" s="1">
        <v>9</v>
      </c>
      <c r="Q1261">
        <v>0</v>
      </c>
      <c r="R1261">
        <v>0</v>
      </c>
      <c r="U1261" s="1"/>
      <c r="V1261" s="1"/>
      <c r="W1261" s="1">
        <v>0</v>
      </c>
      <c r="X1261" s="1"/>
      <c r="Y1261" s="1"/>
      <c r="Z1261" s="1"/>
      <c r="AA1261" s="1"/>
      <c r="AB1261" s="1"/>
      <c r="AG1261" t="str">
        <f t="shared" si="222"/>
        <v>Tamworth</v>
      </c>
      <c r="AH1261" t="s">
        <v>4711</v>
      </c>
      <c r="AI1261">
        <v>1</v>
      </c>
      <c r="AJ1261" s="7">
        <v>74</v>
      </c>
      <c r="AL1261" s="7" t="s">
        <v>3943</v>
      </c>
      <c r="AM1261" t="s">
        <v>3989</v>
      </c>
      <c r="AN1261" t="s">
        <v>1514</v>
      </c>
      <c r="AO1261" t="s">
        <v>3578</v>
      </c>
      <c r="AP1261" t="str">
        <f t="shared" si="229"/>
        <v>33003</v>
      </c>
      <c r="AQ1261" t="s">
        <v>2389</v>
      </c>
      <c r="AR1261" t="str">
        <f t="shared" si="221"/>
        <v>3376100</v>
      </c>
      <c r="AV1261">
        <v>60.75</v>
      </c>
      <c r="AW1261">
        <v>0.82</v>
      </c>
      <c r="AX1261">
        <v>59.93</v>
      </c>
    </row>
    <row r="1262" spans="1:50" hidden="1" outlineLevel="1">
      <c r="A1262" t="s">
        <v>1612</v>
      </c>
      <c r="B1262" s="11" t="s">
        <v>1982</v>
      </c>
      <c r="C1262" s="1">
        <f t="shared" si="223"/>
        <v>828</v>
      </c>
      <c r="D1262" s="7">
        <f>IF(N1262&gt;0, RANK(N1262,(N1262:P1262,Q1262:AE1262)),0)</f>
        <v>1</v>
      </c>
      <c r="E1262" s="7">
        <f>IF(O1262&gt;0,RANK(O1262,(N1262:P1262,Q1262:AE1262)),0)</f>
        <v>2</v>
      </c>
      <c r="F1262" s="7">
        <f t="shared" si="224"/>
        <v>3</v>
      </c>
      <c r="G1262" s="1">
        <f t="shared" si="220"/>
        <v>88</v>
      </c>
      <c r="H1262" s="2">
        <f t="shared" si="219"/>
        <v>0.10628019323671498</v>
      </c>
      <c r="I1262" s="8"/>
      <c r="J1262" s="2">
        <f t="shared" si="225"/>
        <v>0.54710144927536231</v>
      </c>
      <c r="K1262" s="2">
        <f t="shared" si="226"/>
        <v>0.44082125603864736</v>
      </c>
      <c r="L1262" s="2">
        <f t="shared" si="227"/>
        <v>1.2077294685990338E-2</v>
      </c>
      <c r="M1262" s="2">
        <f t="shared" si="228"/>
        <v>-1.7347234759768071E-18</v>
      </c>
      <c r="N1262" s="1">
        <v>453</v>
      </c>
      <c r="O1262" s="1">
        <v>365</v>
      </c>
      <c r="P1262" s="1">
        <v>10</v>
      </c>
      <c r="Q1262">
        <v>0</v>
      </c>
      <c r="R1262">
        <v>0</v>
      </c>
      <c r="U1262" s="1"/>
      <c r="V1262" s="1"/>
      <c r="W1262" s="1">
        <v>0</v>
      </c>
      <c r="X1262" s="1"/>
      <c r="Y1262" s="1"/>
      <c r="Z1262" s="1"/>
      <c r="AA1262" s="1"/>
      <c r="AB1262" s="1"/>
      <c r="AG1262" t="str">
        <f t="shared" si="222"/>
        <v>Temple</v>
      </c>
      <c r="AH1262" t="s">
        <v>3491</v>
      </c>
      <c r="AI1262">
        <v>2</v>
      </c>
      <c r="AJ1262" s="7">
        <v>237</v>
      </c>
      <c r="AL1262" s="7" t="s">
        <v>3943</v>
      </c>
      <c r="AM1262" t="s">
        <v>3234</v>
      </c>
      <c r="AN1262" t="s">
        <v>1355</v>
      </c>
      <c r="AO1262" t="s">
        <v>4618</v>
      </c>
      <c r="AP1262" t="str">
        <f t="shared" si="229"/>
        <v>33011</v>
      </c>
      <c r="AQ1262" t="s">
        <v>2389</v>
      </c>
      <c r="AR1262" t="str">
        <f t="shared" si="221"/>
        <v>3376260</v>
      </c>
      <c r="AV1262">
        <v>23.46</v>
      </c>
      <c r="AW1262">
        <v>0.22</v>
      </c>
      <c r="AX1262">
        <v>23.24</v>
      </c>
    </row>
    <row r="1263" spans="1:50" hidden="1" outlineLevel="1">
      <c r="A1263" t="s">
        <v>3385</v>
      </c>
      <c r="B1263" s="11" t="s">
        <v>1982</v>
      </c>
      <c r="C1263" s="1">
        <f t="shared" si="223"/>
        <v>1110</v>
      </c>
      <c r="D1263" s="7">
        <f>IF(N1263&gt;0, RANK(N1263,(N1263:P1263,Q1263:AE1263)),0)</f>
        <v>2</v>
      </c>
      <c r="E1263" s="7">
        <f>IF(O1263&gt;0,RANK(O1263,(N1263:P1263,Q1263:AE1263)),0)</f>
        <v>1</v>
      </c>
      <c r="F1263" s="7">
        <f t="shared" si="224"/>
        <v>3</v>
      </c>
      <c r="G1263" s="1">
        <f t="shared" si="220"/>
        <v>145</v>
      </c>
      <c r="H1263" s="2">
        <f t="shared" si="219"/>
        <v>0.13063063063063063</v>
      </c>
      <c r="I1263" s="8"/>
      <c r="J1263" s="2">
        <f t="shared" si="225"/>
        <v>0.43063063063063062</v>
      </c>
      <c r="K1263" s="2">
        <f t="shared" si="226"/>
        <v>0.5612612612612613</v>
      </c>
      <c r="L1263" s="2">
        <f t="shared" si="227"/>
        <v>8.1081081081081086E-3</v>
      </c>
      <c r="M1263" s="2">
        <f t="shared" si="228"/>
        <v>-8.3266726846886741E-17</v>
      </c>
      <c r="N1263" s="1">
        <v>478</v>
      </c>
      <c r="O1263" s="1">
        <v>623</v>
      </c>
      <c r="P1263" s="1">
        <v>9</v>
      </c>
      <c r="Q1263">
        <v>0</v>
      </c>
      <c r="R1263">
        <v>0</v>
      </c>
      <c r="U1263" s="1"/>
      <c r="V1263" s="1"/>
      <c r="W1263" s="1">
        <v>0</v>
      </c>
      <c r="X1263" s="1"/>
      <c r="Y1263" s="1"/>
      <c r="Z1263" s="1"/>
      <c r="AA1263" s="1"/>
      <c r="AB1263" s="1"/>
      <c r="AG1263" t="str">
        <f t="shared" si="222"/>
        <v>Thornton</v>
      </c>
      <c r="AH1263" t="s">
        <v>4422</v>
      </c>
      <c r="AI1263">
        <v>2</v>
      </c>
      <c r="AJ1263" s="7">
        <v>66</v>
      </c>
      <c r="AL1263" s="7" t="s">
        <v>3943</v>
      </c>
      <c r="AM1263" t="s">
        <v>3218</v>
      </c>
      <c r="AN1263" t="s">
        <v>1731</v>
      </c>
      <c r="AO1263" t="s">
        <v>3492</v>
      </c>
      <c r="AP1263" t="str">
        <f t="shared" si="229"/>
        <v>33009</v>
      </c>
      <c r="AQ1263" t="s">
        <v>2389</v>
      </c>
      <c r="AR1263" t="str">
        <f t="shared" si="221"/>
        <v>3376740</v>
      </c>
      <c r="AV1263">
        <v>50.82</v>
      </c>
      <c r="AW1263">
        <v>0.42</v>
      </c>
      <c r="AX1263">
        <v>50.4</v>
      </c>
    </row>
    <row r="1264" spans="1:50" hidden="1" outlineLevel="1">
      <c r="A1264" t="s">
        <v>3386</v>
      </c>
      <c r="B1264" s="11" t="s">
        <v>1982</v>
      </c>
      <c r="C1264" s="1">
        <f t="shared" si="223"/>
        <v>1779</v>
      </c>
      <c r="D1264" s="7">
        <f>IF(N1264&gt;0, RANK(N1264,(N1264:P1264,Q1264:AE1264)),0)</f>
        <v>2</v>
      </c>
      <c r="E1264" s="7">
        <f>IF(O1264&gt;0,RANK(O1264,(N1264:P1264,Q1264:AE1264)),0)</f>
        <v>1</v>
      </c>
      <c r="F1264" s="7">
        <f t="shared" si="224"/>
        <v>3</v>
      </c>
      <c r="G1264" s="1">
        <f t="shared" si="220"/>
        <v>29</v>
      </c>
      <c r="H1264" s="2">
        <f t="shared" si="219"/>
        <v>1.6301292861157952E-2</v>
      </c>
      <c r="I1264" s="8"/>
      <c r="J1264" s="2">
        <f t="shared" si="225"/>
        <v>0.48735244519392917</v>
      </c>
      <c r="K1264" s="2">
        <f t="shared" si="226"/>
        <v>0.50365373805508717</v>
      </c>
      <c r="L1264" s="2">
        <f t="shared" si="227"/>
        <v>6.1832490163012928E-3</v>
      </c>
      <c r="M1264" s="2">
        <f t="shared" si="228"/>
        <v>2.8105677346823591E-3</v>
      </c>
      <c r="N1264" s="1">
        <v>867</v>
      </c>
      <c r="O1264" s="1">
        <v>896</v>
      </c>
      <c r="P1264" s="1">
        <v>11</v>
      </c>
      <c r="Q1264">
        <v>0</v>
      </c>
      <c r="R1264">
        <v>3</v>
      </c>
      <c r="U1264" s="1"/>
      <c r="V1264" s="1"/>
      <c r="W1264" s="1">
        <v>2</v>
      </c>
      <c r="X1264" s="1"/>
      <c r="Y1264" s="1"/>
      <c r="Z1264" s="1"/>
      <c r="AA1264" s="1"/>
      <c r="AB1264" s="1"/>
      <c r="AG1264" t="str">
        <f t="shared" si="222"/>
        <v>Tilton</v>
      </c>
      <c r="AH1264" t="s">
        <v>1425</v>
      </c>
      <c r="AI1264">
        <v>2</v>
      </c>
      <c r="AJ1264" s="7">
        <v>124</v>
      </c>
      <c r="AL1264" s="7" t="s">
        <v>3943</v>
      </c>
      <c r="AM1264" t="s">
        <v>3988</v>
      </c>
      <c r="AN1264" t="s">
        <v>4019</v>
      </c>
      <c r="AO1264" t="s">
        <v>3493</v>
      </c>
      <c r="AP1264" t="str">
        <f t="shared" si="229"/>
        <v>33001</v>
      </c>
      <c r="AQ1264" t="s">
        <v>2389</v>
      </c>
      <c r="AR1264" t="str">
        <f t="shared" si="221"/>
        <v>3377060</v>
      </c>
      <c r="AV1264">
        <v>12.03</v>
      </c>
      <c r="AW1264">
        <v>0.57999999999999996</v>
      </c>
      <c r="AX1264">
        <v>11.44</v>
      </c>
    </row>
    <row r="1265" spans="1:50" hidden="1" outlineLevel="1">
      <c r="A1265" t="s">
        <v>3870</v>
      </c>
      <c r="B1265" s="11" t="s">
        <v>1982</v>
      </c>
      <c r="C1265" s="1">
        <f t="shared" si="223"/>
        <v>1043</v>
      </c>
      <c r="D1265" s="7">
        <f>IF(N1265&gt;0, RANK(N1265,(N1265:P1265,Q1265:AE1265)),0)</f>
        <v>1</v>
      </c>
      <c r="E1265" s="7">
        <f>IF(O1265&gt;0,RANK(O1265,(N1265:P1265,Q1265:AE1265)),0)</f>
        <v>2</v>
      </c>
      <c r="F1265" s="7">
        <f t="shared" si="224"/>
        <v>3</v>
      </c>
      <c r="G1265" s="1">
        <f t="shared" si="220"/>
        <v>102</v>
      </c>
      <c r="H1265" s="2">
        <f t="shared" si="219"/>
        <v>9.7794822627037398E-2</v>
      </c>
      <c r="I1265" s="8"/>
      <c r="J1265" s="2">
        <f t="shared" si="225"/>
        <v>0.54458293384467882</v>
      </c>
      <c r="K1265" s="2">
        <f t="shared" si="226"/>
        <v>0.44678811121764139</v>
      </c>
      <c r="L1265" s="2">
        <f t="shared" si="227"/>
        <v>8.6289549376797701E-3</v>
      </c>
      <c r="M1265" s="2">
        <f t="shared" si="228"/>
        <v>1.9081958235744878E-17</v>
      </c>
      <c r="N1265" s="1">
        <v>568</v>
      </c>
      <c r="O1265" s="1">
        <v>466</v>
      </c>
      <c r="P1265" s="1">
        <v>9</v>
      </c>
      <c r="Q1265">
        <v>0</v>
      </c>
      <c r="R1265">
        <v>0</v>
      </c>
      <c r="U1265" s="1"/>
      <c r="V1265" s="1"/>
      <c r="W1265" s="1">
        <v>0</v>
      </c>
      <c r="X1265" s="1"/>
      <c r="Y1265" s="1"/>
      <c r="Z1265" s="1"/>
      <c r="AA1265" s="1"/>
      <c r="AB1265" s="1"/>
      <c r="AG1265" t="str">
        <f t="shared" si="222"/>
        <v>Troy</v>
      </c>
      <c r="AH1265" t="s">
        <v>2295</v>
      </c>
      <c r="AI1265">
        <v>2</v>
      </c>
      <c r="AJ1265" s="7">
        <v>241</v>
      </c>
      <c r="AL1265" s="7" t="s">
        <v>3943</v>
      </c>
      <c r="AM1265" t="s">
        <v>3632</v>
      </c>
      <c r="AN1265" t="s">
        <v>4266</v>
      </c>
      <c r="AO1265" t="s">
        <v>3494</v>
      </c>
      <c r="AP1265" t="str">
        <f t="shared" si="229"/>
        <v>33005</v>
      </c>
      <c r="AQ1265" t="s">
        <v>2389</v>
      </c>
      <c r="AR1265" t="str">
        <f t="shared" si="221"/>
        <v>3377380</v>
      </c>
      <c r="AV1265">
        <v>17.579999999999998</v>
      </c>
      <c r="AW1265">
        <v>0.16</v>
      </c>
      <c r="AX1265">
        <v>17.420000000000002</v>
      </c>
    </row>
    <row r="1266" spans="1:50" hidden="1" outlineLevel="1">
      <c r="A1266" t="s">
        <v>1838</v>
      </c>
      <c r="B1266" s="11" t="s">
        <v>1982</v>
      </c>
      <c r="C1266" s="1">
        <f t="shared" si="223"/>
        <v>1618</v>
      </c>
      <c r="D1266" s="7">
        <f>IF(N1266&gt;0, RANK(N1266,(N1266:P1266,Q1266:AE1266)),0)</f>
        <v>2</v>
      </c>
      <c r="E1266" s="7">
        <f>IF(O1266&gt;0,RANK(O1266,(N1266:P1266,Q1266:AE1266)),0)</f>
        <v>1</v>
      </c>
      <c r="F1266" s="7">
        <f t="shared" si="224"/>
        <v>3</v>
      </c>
      <c r="G1266" s="1">
        <f t="shared" si="220"/>
        <v>309</v>
      </c>
      <c r="H1266" s="2">
        <f t="shared" si="219"/>
        <v>0.19097651421508036</v>
      </c>
      <c r="I1266" s="8"/>
      <c r="J1266" s="2">
        <f t="shared" si="225"/>
        <v>0.39987639060568603</v>
      </c>
      <c r="K1266" s="2">
        <f t="shared" si="226"/>
        <v>0.59085290482076636</v>
      </c>
      <c r="L1266" s="2">
        <f t="shared" si="227"/>
        <v>6.798516687268232E-3</v>
      </c>
      <c r="M1266" s="2">
        <f t="shared" si="228"/>
        <v>2.4721878862793848E-3</v>
      </c>
      <c r="N1266" s="1">
        <v>647</v>
      </c>
      <c r="O1266" s="1">
        <v>956</v>
      </c>
      <c r="P1266" s="1">
        <v>11</v>
      </c>
      <c r="Q1266">
        <v>0</v>
      </c>
      <c r="R1266">
        <v>1</v>
      </c>
      <c r="U1266" s="1"/>
      <c r="V1266" s="1"/>
      <c r="W1266" s="1">
        <v>3</v>
      </c>
      <c r="X1266" s="1"/>
      <c r="Y1266" s="1"/>
      <c r="Z1266" s="1"/>
      <c r="AA1266" s="1"/>
      <c r="AB1266" s="1"/>
      <c r="AG1266" t="str">
        <f t="shared" si="222"/>
        <v>Tuftonboro</v>
      </c>
      <c r="AH1266" t="s">
        <v>4711</v>
      </c>
      <c r="AI1266">
        <v>1</v>
      </c>
      <c r="AJ1266" s="7">
        <v>89</v>
      </c>
      <c r="AL1266" s="7" t="s">
        <v>3943</v>
      </c>
      <c r="AM1266" t="s">
        <v>3989</v>
      </c>
      <c r="AN1266" t="s">
        <v>5224</v>
      </c>
      <c r="AO1266" t="s">
        <v>4161</v>
      </c>
      <c r="AP1266" t="str">
        <f t="shared" si="229"/>
        <v>33003</v>
      </c>
      <c r="AQ1266" t="s">
        <v>2389</v>
      </c>
      <c r="AR1266" t="str">
        <f t="shared" si="221"/>
        <v>3377620</v>
      </c>
      <c r="AV1266">
        <v>50.08</v>
      </c>
      <c r="AW1266">
        <v>8.94</v>
      </c>
      <c r="AX1266">
        <v>41.13</v>
      </c>
    </row>
    <row r="1267" spans="1:50" hidden="1" outlineLevel="1">
      <c r="A1267" t="s">
        <v>1611</v>
      </c>
      <c r="B1267" s="11" t="s">
        <v>1982</v>
      </c>
      <c r="C1267" s="1">
        <f t="shared" si="223"/>
        <v>749</v>
      </c>
      <c r="D1267" s="7">
        <f>IF(N1267&gt;0, RANK(N1267,(N1267:P1267,Q1267:AE1267)),0)</f>
        <v>2</v>
      </c>
      <c r="E1267" s="7">
        <f>IF(O1267&gt;0,RANK(O1267,(N1267:P1267,Q1267:AE1267)),0)</f>
        <v>1</v>
      </c>
      <c r="F1267" s="7">
        <f t="shared" si="224"/>
        <v>3</v>
      </c>
      <c r="G1267" s="1">
        <f t="shared" si="220"/>
        <v>69</v>
      </c>
      <c r="H1267" s="2">
        <f t="shared" si="219"/>
        <v>9.2122830440587444E-2</v>
      </c>
      <c r="I1267" s="8"/>
      <c r="J1267" s="2">
        <f t="shared" si="225"/>
        <v>0.44726301735647528</v>
      </c>
      <c r="K1267" s="2">
        <f t="shared" si="226"/>
        <v>0.53938584779706278</v>
      </c>
      <c r="L1267" s="2">
        <f t="shared" si="227"/>
        <v>8.0106809078771702E-3</v>
      </c>
      <c r="M1267" s="2">
        <f t="shared" si="228"/>
        <v>5.3404539385847171E-3</v>
      </c>
      <c r="N1267" s="1">
        <v>335</v>
      </c>
      <c r="O1267" s="1">
        <v>404</v>
      </c>
      <c r="P1267" s="1">
        <v>6</v>
      </c>
      <c r="Q1267">
        <v>3</v>
      </c>
      <c r="R1267">
        <v>0</v>
      </c>
      <c r="U1267" s="1"/>
      <c r="V1267" s="1"/>
      <c r="W1267" s="1">
        <v>1</v>
      </c>
      <c r="X1267" s="1"/>
      <c r="Y1267" s="1"/>
      <c r="Z1267" s="1"/>
      <c r="AA1267" s="1"/>
      <c r="AB1267" s="1"/>
      <c r="AG1267" t="str">
        <f t="shared" si="222"/>
        <v>Unity</v>
      </c>
      <c r="AH1267" t="s">
        <v>4217</v>
      </c>
      <c r="AI1267">
        <v>2</v>
      </c>
      <c r="AJ1267" s="7">
        <v>146</v>
      </c>
      <c r="AL1267" s="7" t="s">
        <v>3943</v>
      </c>
      <c r="AM1267" t="s">
        <v>4672</v>
      </c>
      <c r="AN1267" t="s">
        <v>4262</v>
      </c>
      <c r="AO1267" t="s">
        <v>4162</v>
      </c>
      <c r="AP1267" t="str">
        <f t="shared" si="229"/>
        <v>33019</v>
      </c>
      <c r="AQ1267" t="s">
        <v>2389</v>
      </c>
      <c r="AR1267" t="str">
        <f t="shared" si="221"/>
        <v>3377940</v>
      </c>
      <c r="AV1267">
        <v>37.18</v>
      </c>
      <c r="AW1267">
        <v>0.24</v>
      </c>
      <c r="AX1267">
        <v>36.94</v>
      </c>
    </row>
    <row r="1268" spans="1:50" hidden="1" outlineLevel="1">
      <c r="A1268" t="s">
        <v>1954</v>
      </c>
      <c r="B1268" s="11" t="s">
        <v>1982</v>
      </c>
      <c r="C1268" s="1">
        <f t="shared" si="223"/>
        <v>2537</v>
      </c>
      <c r="D1268" s="7">
        <f>IF(N1268&gt;0, RANK(N1268,(N1268:P1268,Q1268:AE1268)),0)</f>
        <v>2</v>
      </c>
      <c r="E1268" s="7">
        <f>IF(O1268&gt;0,RANK(O1268,(N1268:P1268,Q1268:AE1268)),0)</f>
        <v>1</v>
      </c>
      <c r="F1268" s="7">
        <f t="shared" si="224"/>
        <v>3</v>
      </c>
      <c r="G1268" s="1">
        <f t="shared" si="220"/>
        <v>409</v>
      </c>
      <c r="H1268" s="2">
        <f t="shared" si="219"/>
        <v>0.16121403232163972</v>
      </c>
      <c r="I1268" s="8"/>
      <c r="J1268" s="2">
        <f t="shared" si="225"/>
        <v>0.41505715411903821</v>
      </c>
      <c r="K1268" s="2">
        <f t="shared" si="226"/>
        <v>0.57627118644067798</v>
      </c>
      <c r="L1268" s="2">
        <f t="shared" si="227"/>
        <v>6.3066614111154905E-3</v>
      </c>
      <c r="M1268" s="2">
        <f t="shared" si="228"/>
        <v>2.3649980291683172E-3</v>
      </c>
      <c r="N1268" s="1">
        <v>1053</v>
      </c>
      <c r="O1268" s="1">
        <v>1462</v>
      </c>
      <c r="P1268" s="1">
        <v>16</v>
      </c>
      <c r="Q1268">
        <v>2</v>
      </c>
      <c r="R1268">
        <v>1</v>
      </c>
      <c r="U1268" s="1"/>
      <c r="V1268" s="1"/>
      <c r="W1268" s="1">
        <v>3</v>
      </c>
      <c r="X1268" s="1"/>
      <c r="Y1268" s="1"/>
      <c r="Z1268" s="1"/>
      <c r="AA1268" s="1"/>
      <c r="AB1268" s="1"/>
      <c r="AG1268" t="str">
        <f t="shared" si="222"/>
        <v>Wakefield</v>
      </c>
      <c r="AH1268" t="s">
        <v>4711</v>
      </c>
      <c r="AI1268">
        <v>1</v>
      </c>
      <c r="AJ1268" s="7">
        <v>98</v>
      </c>
      <c r="AL1268" s="7" t="s">
        <v>3943</v>
      </c>
      <c r="AM1268" t="s">
        <v>3989</v>
      </c>
      <c r="AN1268" t="s">
        <v>4264</v>
      </c>
      <c r="AO1268" t="s">
        <v>4163</v>
      </c>
      <c r="AP1268" t="str">
        <f t="shared" si="229"/>
        <v>33003</v>
      </c>
      <c r="AQ1268" t="s">
        <v>2389</v>
      </c>
      <c r="AR1268" t="str">
        <f t="shared" si="221"/>
        <v>3378180</v>
      </c>
      <c r="AV1268">
        <v>44.65</v>
      </c>
      <c r="AW1268">
        <v>5.32</v>
      </c>
      <c r="AX1268">
        <v>39.32</v>
      </c>
    </row>
    <row r="1269" spans="1:50" hidden="1" outlineLevel="1">
      <c r="A1269" t="s">
        <v>1341</v>
      </c>
      <c r="B1269" s="11" t="s">
        <v>1982</v>
      </c>
      <c r="C1269" s="1">
        <f t="shared" si="223"/>
        <v>2206</v>
      </c>
      <c r="D1269" s="7">
        <f>IF(N1269&gt;0, RANK(N1269,(N1269:P1269,Q1269:AE1269)),0)</f>
        <v>1</v>
      </c>
      <c r="E1269" s="7">
        <f>IF(O1269&gt;0,RANK(O1269,(N1269:P1269,Q1269:AE1269)),0)</f>
        <v>2</v>
      </c>
      <c r="F1269" s="7">
        <f t="shared" si="224"/>
        <v>3</v>
      </c>
      <c r="G1269" s="1">
        <f t="shared" si="220"/>
        <v>413</v>
      </c>
      <c r="H1269" s="2">
        <f t="shared" si="219"/>
        <v>0.1872166817769719</v>
      </c>
      <c r="I1269" s="8"/>
      <c r="J1269" s="2">
        <f t="shared" si="225"/>
        <v>0.58748866727107885</v>
      </c>
      <c r="K1269" s="2">
        <f t="shared" si="226"/>
        <v>0.40027198549410697</v>
      </c>
      <c r="L1269" s="2">
        <f t="shared" si="227"/>
        <v>9.0661831368993653E-3</v>
      </c>
      <c r="M1269" s="2">
        <f t="shared" si="228"/>
        <v>3.1731640979148143E-3</v>
      </c>
      <c r="N1269" s="1">
        <v>1296</v>
      </c>
      <c r="O1269" s="1">
        <v>883</v>
      </c>
      <c r="P1269" s="1">
        <v>20</v>
      </c>
      <c r="Q1269">
        <v>0</v>
      </c>
      <c r="R1269">
        <v>3</v>
      </c>
      <c r="U1269" s="1"/>
      <c r="V1269" s="1"/>
      <c r="W1269" s="1">
        <v>4</v>
      </c>
      <c r="X1269" s="1"/>
      <c r="Y1269" s="1"/>
      <c r="Z1269" s="1"/>
      <c r="AA1269" s="1"/>
      <c r="AB1269" s="1"/>
      <c r="AG1269" t="str">
        <f t="shared" si="222"/>
        <v>Walpole</v>
      </c>
      <c r="AH1269" t="s">
        <v>2295</v>
      </c>
      <c r="AI1269">
        <v>2</v>
      </c>
      <c r="AJ1269" s="7">
        <v>173</v>
      </c>
      <c r="AL1269" s="7" t="s">
        <v>3943</v>
      </c>
      <c r="AM1269" t="s">
        <v>3632</v>
      </c>
      <c r="AN1269" t="s">
        <v>4533</v>
      </c>
      <c r="AO1269" t="s">
        <v>3817</v>
      </c>
      <c r="AP1269" t="str">
        <f t="shared" si="229"/>
        <v>33005</v>
      </c>
      <c r="AQ1269" t="s">
        <v>2389</v>
      </c>
      <c r="AR1269" t="str">
        <f t="shared" si="221"/>
        <v>3378420</v>
      </c>
      <c r="AV1269">
        <v>36.64</v>
      </c>
      <c r="AW1269">
        <v>1.08</v>
      </c>
      <c r="AX1269">
        <v>35.57</v>
      </c>
    </row>
    <row r="1270" spans="1:50" hidden="1" outlineLevel="1">
      <c r="A1270" t="s">
        <v>1651</v>
      </c>
      <c r="B1270" s="11" t="s">
        <v>1982</v>
      </c>
      <c r="C1270" s="1">
        <f t="shared" si="223"/>
        <v>1659</v>
      </c>
      <c r="D1270" s="7">
        <f>IF(N1270&gt;0, RANK(N1270,(N1270:P1270,Q1270:AE1270)),0)</f>
        <v>1</v>
      </c>
      <c r="E1270" s="7">
        <f>IF(O1270&gt;0,RANK(O1270,(N1270:P1270,Q1270:AE1270)),0)</f>
        <v>2</v>
      </c>
      <c r="F1270" s="7">
        <f t="shared" si="224"/>
        <v>3</v>
      </c>
      <c r="G1270" s="1">
        <f t="shared" si="220"/>
        <v>161</v>
      </c>
      <c r="H1270" s="2">
        <f t="shared" si="219"/>
        <v>9.7046413502109699E-2</v>
      </c>
      <c r="I1270" s="8"/>
      <c r="J1270" s="2">
        <f t="shared" si="225"/>
        <v>0.54430379746835444</v>
      </c>
      <c r="K1270" s="2">
        <f t="shared" si="226"/>
        <v>0.4472573839662447</v>
      </c>
      <c r="L1270" s="2">
        <f t="shared" si="227"/>
        <v>7.2332730560578659E-3</v>
      </c>
      <c r="M1270" s="2">
        <f t="shared" si="228"/>
        <v>1.2055455093429859E-3</v>
      </c>
      <c r="N1270" s="1">
        <v>903</v>
      </c>
      <c r="O1270" s="1">
        <v>742</v>
      </c>
      <c r="P1270" s="1">
        <v>12</v>
      </c>
      <c r="Q1270">
        <v>0</v>
      </c>
      <c r="R1270">
        <v>0</v>
      </c>
      <c r="U1270" s="1"/>
      <c r="V1270" s="1"/>
      <c r="W1270" s="1">
        <v>2</v>
      </c>
      <c r="X1270" s="1"/>
      <c r="Y1270" s="1"/>
      <c r="Z1270" s="1"/>
      <c r="AA1270" s="1"/>
      <c r="AB1270" s="1"/>
      <c r="AG1270" t="str">
        <f t="shared" si="222"/>
        <v>Warner</v>
      </c>
      <c r="AH1270" t="s">
        <v>3475</v>
      </c>
      <c r="AI1270">
        <v>2</v>
      </c>
      <c r="AJ1270" s="7">
        <v>137</v>
      </c>
      <c r="AL1270" s="7" t="s">
        <v>3943</v>
      </c>
      <c r="AM1270" t="s">
        <v>3235</v>
      </c>
      <c r="AN1270" t="s">
        <v>2760</v>
      </c>
      <c r="AO1270" t="s">
        <v>4156</v>
      </c>
      <c r="AP1270" t="str">
        <f t="shared" si="229"/>
        <v>33013</v>
      </c>
      <c r="AQ1270" t="s">
        <v>2389</v>
      </c>
      <c r="AR1270" t="str">
        <f t="shared" si="221"/>
        <v>3378580</v>
      </c>
      <c r="AV1270">
        <v>55.9</v>
      </c>
      <c r="AW1270">
        <v>0.24</v>
      </c>
      <c r="AX1270">
        <v>55.65</v>
      </c>
    </row>
    <row r="1271" spans="1:50" hidden="1" outlineLevel="1">
      <c r="A1271" t="s">
        <v>4237</v>
      </c>
      <c r="B1271" s="11" t="s">
        <v>1982</v>
      </c>
      <c r="C1271" s="1">
        <f t="shared" si="223"/>
        <v>500</v>
      </c>
      <c r="D1271" s="7">
        <f>IF(N1271&gt;0, RANK(N1271,(N1271:P1271,Q1271:AE1271)),0)</f>
        <v>2</v>
      </c>
      <c r="E1271" s="7">
        <f>IF(O1271&gt;0,RANK(O1271,(N1271:P1271,Q1271:AE1271)),0)</f>
        <v>1</v>
      </c>
      <c r="F1271" s="7">
        <f t="shared" si="224"/>
        <v>3</v>
      </c>
      <c r="G1271" s="1">
        <f t="shared" si="220"/>
        <v>118</v>
      </c>
      <c r="H1271" s="2">
        <f t="shared" si="219"/>
        <v>0.23599999999999999</v>
      </c>
      <c r="I1271" s="8"/>
      <c r="J1271" s="2">
        <f t="shared" si="225"/>
        <v>0.378</v>
      </c>
      <c r="K1271" s="2">
        <f t="shared" si="226"/>
        <v>0.61399999999999999</v>
      </c>
      <c r="L1271" s="2">
        <f t="shared" si="227"/>
        <v>4.0000000000000001E-3</v>
      </c>
      <c r="M1271" s="2">
        <f t="shared" si="228"/>
        <v>4.000000000000007E-3</v>
      </c>
      <c r="N1271" s="1">
        <v>189</v>
      </c>
      <c r="O1271" s="1">
        <v>307</v>
      </c>
      <c r="P1271" s="1">
        <v>2</v>
      </c>
      <c r="Q1271">
        <v>0</v>
      </c>
      <c r="R1271">
        <v>1</v>
      </c>
      <c r="U1271" s="1"/>
      <c r="V1271" s="1"/>
      <c r="W1271" s="1">
        <v>1</v>
      </c>
      <c r="X1271" s="1"/>
      <c r="Y1271" s="1"/>
      <c r="Z1271" s="1"/>
      <c r="AA1271" s="1"/>
      <c r="AB1271" s="1"/>
      <c r="AG1271" t="str">
        <f t="shared" si="222"/>
        <v>Warren</v>
      </c>
      <c r="AH1271" t="s">
        <v>4422</v>
      </c>
      <c r="AI1271">
        <v>2</v>
      </c>
      <c r="AJ1271" s="7">
        <v>69</v>
      </c>
      <c r="AL1271" s="7" t="s">
        <v>3943</v>
      </c>
      <c r="AM1271" t="s">
        <v>3218</v>
      </c>
      <c r="AN1271" t="s">
        <v>4677</v>
      </c>
      <c r="AO1271" t="s">
        <v>4157</v>
      </c>
      <c r="AP1271" t="str">
        <f t="shared" si="229"/>
        <v>33009</v>
      </c>
      <c r="AQ1271" t="s">
        <v>2389</v>
      </c>
      <c r="AR1271" t="str">
        <f t="shared" si="221"/>
        <v>3378740</v>
      </c>
      <c r="AV1271">
        <v>49.05</v>
      </c>
      <c r="AW1271">
        <v>0.39</v>
      </c>
      <c r="AX1271">
        <v>48.66</v>
      </c>
    </row>
    <row r="1272" spans="1:50" hidden="1" outlineLevel="1">
      <c r="A1272" t="s">
        <v>3830</v>
      </c>
      <c r="B1272" s="11" t="s">
        <v>1982</v>
      </c>
      <c r="C1272" s="1">
        <f t="shared" si="223"/>
        <v>609</v>
      </c>
      <c r="D1272" s="7">
        <f>IF(N1272&gt;0, RANK(N1272,(N1272:P1272,Q1272:AE1272)),0)</f>
        <v>2</v>
      </c>
      <c r="E1272" s="7">
        <f>IF(O1272&gt;0,RANK(O1272,(N1272:P1272,Q1272:AE1272)),0)</f>
        <v>1</v>
      </c>
      <c r="F1272" s="7">
        <f t="shared" si="224"/>
        <v>3</v>
      </c>
      <c r="G1272" s="1">
        <f t="shared" si="220"/>
        <v>60</v>
      </c>
      <c r="H1272" s="2">
        <f t="shared" si="219"/>
        <v>9.8522167487684734E-2</v>
      </c>
      <c r="I1272" s="8"/>
      <c r="J1272" s="2">
        <f t="shared" si="225"/>
        <v>0.44170771756978655</v>
      </c>
      <c r="K1272" s="2">
        <f t="shared" si="226"/>
        <v>0.54022988505747127</v>
      </c>
      <c r="L1272" s="2">
        <f t="shared" si="227"/>
        <v>1.1494252873563218E-2</v>
      </c>
      <c r="M1272" s="2">
        <f t="shared" si="228"/>
        <v>6.56814449917896E-3</v>
      </c>
      <c r="N1272" s="1">
        <v>269</v>
      </c>
      <c r="O1272" s="1">
        <v>329</v>
      </c>
      <c r="P1272" s="1">
        <v>7</v>
      </c>
      <c r="Q1272">
        <v>3</v>
      </c>
      <c r="R1272">
        <v>0</v>
      </c>
      <c r="U1272" s="1"/>
      <c r="V1272" s="1"/>
      <c r="W1272" s="1">
        <v>1</v>
      </c>
      <c r="X1272" s="1"/>
      <c r="Y1272" s="1"/>
      <c r="Z1272" s="1"/>
      <c r="AA1272" s="1"/>
      <c r="AB1272" s="1"/>
      <c r="AG1272" t="str">
        <f t="shared" si="222"/>
        <v>Washington</v>
      </c>
      <c r="AH1272" t="s">
        <v>4217</v>
      </c>
      <c r="AI1272">
        <v>2</v>
      </c>
      <c r="AJ1272" s="7">
        <v>157</v>
      </c>
      <c r="AL1272" s="7" t="s">
        <v>3943</v>
      </c>
      <c r="AM1272" t="s">
        <v>4672</v>
      </c>
      <c r="AN1272" t="s">
        <v>5171</v>
      </c>
      <c r="AO1272" t="s">
        <v>4158</v>
      </c>
      <c r="AP1272" t="str">
        <f t="shared" si="229"/>
        <v>33019</v>
      </c>
      <c r="AQ1272" t="s">
        <v>2389</v>
      </c>
      <c r="AR1272" t="str">
        <f t="shared" si="221"/>
        <v>3378980</v>
      </c>
      <c r="AV1272">
        <v>47.63</v>
      </c>
      <c r="AW1272">
        <v>2.2000000000000002</v>
      </c>
      <c r="AX1272">
        <v>45.43</v>
      </c>
    </row>
    <row r="1273" spans="1:50" hidden="1" outlineLevel="1">
      <c r="A1273" t="s">
        <v>528</v>
      </c>
      <c r="B1273" s="11" t="s">
        <v>1982</v>
      </c>
      <c r="C1273" s="1">
        <f t="shared" si="223"/>
        <v>194</v>
      </c>
      <c r="D1273" s="7">
        <f>IF(N1273&gt;0, RANK(N1273,(N1273:P1273,Q1273:AE1273)),0)</f>
        <v>1</v>
      </c>
      <c r="E1273" s="7">
        <f>IF(O1273&gt;0,RANK(O1273,(N1273:P1273,Q1273:AE1273)),0)</f>
        <v>2</v>
      </c>
      <c r="F1273" s="7">
        <f t="shared" si="224"/>
        <v>3</v>
      </c>
      <c r="G1273" s="1">
        <f t="shared" si="220"/>
        <v>30</v>
      </c>
      <c r="H1273" s="2">
        <f t="shared" si="219"/>
        <v>0.15463917525773196</v>
      </c>
      <c r="I1273" s="8"/>
      <c r="J1273" s="2">
        <f t="shared" si="225"/>
        <v>0.57216494845360821</v>
      </c>
      <c r="K1273" s="2">
        <f t="shared" si="226"/>
        <v>0.4175257731958763</v>
      </c>
      <c r="L1273" s="2">
        <f t="shared" si="227"/>
        <v>5.1546391752577319E-3</v>
      </c>
      <c r="M1273" s="2">
        <f t="shared" si="228"/>
        <v>5.1546391752577509E-3</v>
      </c>
      <c r="N1273" s="1">
        <v>111</v>
      </c>
      <c r="O1273" s="1">
        <v>81</v>
      </c>
      <c r="P1273" s="1">
        <v>1</v>
      </c>
      <c r="Q1273">
        <v>0</v>
      </c>
      <c r="R1273">
        <v>0</v>
      </c>
      <c r="U1273" s="1"/>
      <c r="V1273" s="1"/>
      <c r="W1273" s="1">
        <v>1</v>
      </c>
      <c r="X1273" s="1"/>
      <c r="Y1273" s="1"/>
      <c r="Z1273" s="1"/>
      <c r="AA1273" s="1"/>
      <c r="AB1273" s="1"/>
      <c r="AG1273" t="str">
        <f t="shared" si="222"/>
        <v>Waterville Valley</v>
      </c>
      <c r="AH1273" t="s">
        <v>4422</v>
      </c>
      <c r="AI1273">
        <v>2</v>
      </c>
      <c r="AJ1273" s="7">
        <v>68</v>
      </c>
      <c r="AL1273" s="7" t="s">
        <v>3943</v>
      </c>
      <c r="AM1273" t="s">
        <v>3218</v>
      </c>
      <c r="AN1273" t="s">
        <v>4132</v>
      </c>
      <c r="AO1273" t="s">
        <v>4159</v>
      </c>
      <c r="AP1273" t="str">
        <f t="shared" si="229"/>
        <v>33009</v>
      </c>
      <c r="AQ1273" t="s">
        <v>2389</v>
      </c>
      <c r="AR1273" t="str">
        <f t="shared" si="221"/>
        <v>3379380</v>
      </c>
      <c r="AV1273">
        <v>64.92</v>
      </c>
      <c r="AW1273">
        <v>0.03</v>
      </c>
      <c r="AX1273">
        <v>64.89</v>
      </c>
    </row>
    <row r="1274" spans="1:50" hidden="1" outlineLevel="1">
      <c r="A1274" t="s">
        <v>530</v>
      </c>
      <c r="B1274" s="11" t="s">
        <v>1982</v>
      </c>
      <c r="C1274" s="1">
        <f t="shared" si="223"/>
        <v>4390</v>
      </c>
      <c r="D1274" s="7">
        <f>IF(N1274&gt;0, RANK(N1274,(N1274:P1274,Q1274:AE1274)),0)</f>
        <v>2</v>
      </c>
      <c r="E1274" s="7">
        <f>IF(O1274&gt;0,RANK(O1274,(N1274:P1274,Q1274:AE1274)),0)</f>
        <v>1</v>
      </c>
      <c r="F1274" s="7">
        <f t="shared" si="224"/>
        <v>3</v>
      </c>
      <c r="G1274" s="1">
        <f t="shared" si="220"/>
        <v>754</v>
      </c>
      <c r="H1274" s="2">
        <f t="shared" si="219"/>
        <v>0.17175398633257402</v>
      </c>
      <c r="I1274" s="8"/>
      <c r="J1274" s="2">
        <f t="shared" si="225"/>
        <v>0.40888382687927105</v>
      </c>
      <c r="K1274" s="2">
        <f t="shared" si="226"/>
        <v>0.58063781321184516</v>
      </c>
      <c r="L1274" s="2">
        <f t="shared" si="227"/>
        <v>7.7448747152619587E-3</v>
      </c>
      <c r="M1274" s="2">
        <f t="shared" si="228"/>
        <v>2.7334851936218355E-3</v>
      </c>
      <c r="N1274" s="1">
        <v>1795</v>
      </c>
      <c r="O1274" s="1">
        <v>2549</v>
      </c>
      <c r="P1274" s="1">
        <v>34</v>
      </c>
      <c r="Q1274">
        <v>10</v>
      </c>
      <c r="R1274">
        <v>2</v>
      </c>
      <c r="U1274" s="1"/>
      <c r="V1274" s="1"/>
      <c r="W1274" s="1">
        <v>0</v>
      </c>
      <c r="X1274" s="1"/>
      <c r="Y1274" s="1"/>
      <c r="Z1274" s="1"/>
      <c r="AA1274" s="1"/>
      <c r="AB1274" s="1"/>
      <c r="AG1274" t="str">
        <f t="shared" si="222"/>
        <v>Weare</v>
      </c>
      <c r="AH1274" t="s">
        <v>3491</v>
      </c>
      <c r="AI1274">
        <v>2</v>
      </c>
      <c r="AJ1274" s="7">
        <v>176</v>
      </c>
      <c r="AL1274" s="7" t="s">
        <v>3943</v>
      </c>
      <c r="AM1274" t="s">
        <v>3234</v>
      </c>
      <c r="AN1274" t="s">
        <v>5204</v>
      </c>
      <c r="AO1274" t="s">
        <v>4926</v>
      </c>
      <c r="AP1274" t="str">
        <f t="shared" si="229"/>
        <v>33011</v>
      </c>
      <c r="AQ1274" t="s">
        <v>2389</v>
      </c>
      <c r="AR1274" t="str">
        <f t="shared" si="221"/>
        <v>3379780</v>
      </c>
      <c r="AV1274">
        <v>59.89</v>
      </c>
      <c r="AW1274">
        <v>1.04</v>
      </c>
      <c r="AX1274">
        <v>58.85</v>
      </c>
    </row>
    <row r="1275" spans="1:50" hidden="1" outlineLevel="1">
      <c r="A1275" t="s">
        <v>3749</v>
      </c>
      <c r="B1275" s="11" t="s">
        <v>1982</v>
      </c>
      <c r="C1275" s="1">
        <f t="shared" si="223"/>
        <v>1028</v>
      </c>
      <c r="D1275" s="7">
        <f>IF(N1275&gt;0, RANK(N1275,(N1275:P1275,Q1275:AE1275)),0)</f>
        <v>2</v>
      </c>
      <c r="E1275" s="7">
        <f>IF(O1275&gt;0,RANK(O1275,(N1275:P1275,Q1275:AE1275)),0)</f>
        <v>1</v>
      </c>
      <c r="F1275" s="7">
        <f t="shared" si="224"/>
        <v>3</v>
      </c>
      <c r="G1275" s="1">
        <f t="shared" si="220"/>
        <v>19</v>
      </c>
      <c r="H1275" s="2">
        <f t="shared" si="219"/>
        <v>1.8482490272373541E-2</v>
      </c>
      <c r="I1275" s="8"/>
      <c r="J1275" s="2">
        <f t="shared" si="225"/>
        <v>0.48832684824902722</v>
      </c>
      <c r="K1275" s="2">
        <f t="shared" si="226"/>
        <v>0.50680933852140075</v>
      </c>
      <c r="L1275" s="2">
        <f t="shared" si="227"/>
        <v>4.8638132295719845E-3</v>
      </c>
      <c r="M1275" s="2">
        <f t="shared" si="228"/>
        <v>-1.7347234759768071E-17</v>
      </c>
      <c r="N1275" s="1">
        <v>502</v>
      </c>
      <c r="O1275" s="1">
        <v>521</v>
      </c>
      <c r="P1275" s="1">
        <v>5</v>
      </c>
      <c r="Q1275">
        <v>0</v>
      </c>
      <c r="R1275">
        <v>0</v>
      </c>
      <c r="U1275" s="1"/>
      <c r="V1275" s="1"/>
      <c r="W1275" s="1">
        <v>0</v>
      </c>
      <c r="X1275" s="1"/>
      <c r="Y1275" s="1"/>
      <c r="Z1275" s="1"/>
      <c r="AA1275" s="1"/>
      <c r="AB1275" s="1"/>
      <c r="AG1275" t="str">
        <f t="shared" si="222"/>
        <v>Webster</v>
      </c>
      <c r="AH1275" t="s">
        <v>3475</v>
      </c>
      <c r="AI1275">
        <v>2</v>
      </c>
      <c r="AJ1275" s="7">
        <v>141</v>
      </c>
      <c r="AL1275" s="7" t="s">
        <v>3943</v>
      </c>
      <c r="AM1275" t="s">
        <v>3235</v>
      </c>
      <c r="AN1275" t="s">
        <v>4016</v>
      </c>
      <c r="AO1275" t="s">
        <v>4755</v>
      </c>
      <c r="AP1275" t="str">
        <f t="shared" si="229"/>
        <v>33013</v>
      </c>
      <c r="AQ1275" t="s">
        <v>2389</v>
      </c>
      <c r="AR1275" t="str">
        <f t="shared" si="221"/>
        <v>3380020</v>
      </c>
      <c r="AV1275">
        <v>28.56</v>
      </c>
      <c r="AW1275">
        <v>0.66</v>
      </c>
      <c r="AX1275">
        <v>27.9</v>
      </c>
    </row>
    <row r="1276" spans="1:50" hidden="1" outlineLevel="1">
      <c r="A1276" t="s">
        <v>2427</v>
      </c>
      <c r="B1276" s="11" t="s">
        <v>1982</v>
      </c>
      <c r="C1276" s="1">
        <f t="shared" si="223"/>
        <v>483</v>
      </c>
      <c r="D1276" s="7">
        <f>IF(N1276&gt;0, RANK(N1276,(N1276:P1276,Q1276:AE1276)),0)</f>
        <v>2</v>
      </c>
      <c r="E1276" s="7">
        <f>IF(O1276&gt;0,RANK(O1276,(N1276:P1276,Q1276:AE1276)),0)</f>
        <v>1</v>
      </c>
      <c r="F1276" s="7">
        <f t="shared" si="224"/>
        <v>3</v>
      </c>
      <c r="G1276" s="1">
        <f t="shared" si="220"/>
        <v>104</v>
      </c>
      <c r="H1276" s="2">
        <f t="shared" si="219"/>
        <v>0.21532091097308489</v>
      </c>
      <c r="I1276" s="8"/>
      <c r="J1276" s="2">
        <f t="shared" si="225"/>
        <v>0.38509316770186336</v>
      </c>
      <c r="K1276" s="2">
        <f t="shared" si="226"/>
        <v>0.60041407867494823</v>
      </c>
      <c r="L1276" s="2">
        <f t="shared" si="227"/>
        <v>1.0351966873706004E-2</v>
      </c>
      <c r="M1276" s="2">
        <f t="shared" si="228"/>
        <v>4.1407867494823551E-3</v>
      </c>
      <c r="N1276" s="1">
        <v>186</v>
      </c>
      <c r="O1276" s="1">
        <v>290</v>
      </c>
      <c r="P1276" s="1">
        <v>5</v>
      </c>
      <c r="Q1276">
        <v>1</v>
      </c>
      <c r="R1276">
        <v>0</v>
      </c>
      <c r="U1276" s="1"/>
      <c r="V1276" s="1"/>
      <c r="W1276" s="1">
        <v>1</v>
      </c>
      <c r="X1276" s="1"/>
      <c r="Y1276" s="1"/>
      <c r="Z1276" s="1"/>
      <c r="AA1276" s="1"/>
      <c r="AB1276" s="1"/>
      <c r="AG1276" t="str">
        <f t="shared" si="222"/>
        <v>Wentworth</v>
      </c>
      <c r="AH1276" t="s">
        <v>4422</v>
      </c>
      <c r="AI1276">
        <v>2</v>
      </c>
      <c r="AJ1276" s="7">
        <v>75</v>
      </c>
      <c r="AL1276" s="7" t="s">
        <v>3943</v>
      </c>
      <c r="AM1276" t="s">
        <v>3218</v>
      </c>
      <c r="AN1276" t="s">
        <v>3795</v>
      </c>
      <c r="AO1276" t="s">
        <v>4756</v>
      </c>
      <c r="AP1276" t="str">
        <f t="shared" si="229"/>
        <v>33009</v>
      </c>
      <c r="AQ1276" t="s">
        <v>2389</v>
      </c>
      <c r="AR1276" t="str">
        <f t="shared" si="221"/>
        <v>3380500</v>
      </c>
      <c r="AV1276">
        <v>41.94</v>
      </c>
      <c r="AW1276">
        <v>0.28000000000000003</v>
      </c>
      <c r="AX1276">
        <v>41.66</v>
      </c>
    </row>
    <row r="1277" spans="1:50" hidden="1" outlineLevel="1">
      <c r="A1277" t="s">
        <v>4652</v>
      </c>
      <c r="B1277" s="11" t="s">
        <v>1982</v>
      </c>
      <c r="C1277" s="1">
        <f t="shared" si="223"/>
        <v>26</v>
      </c>
      <c r="D1277" s="7">
        <f>IF(N1277&gt;0, RANK(N1277,(N1277:P1277,Q1277:AE1277)),0)</f>
        <v>2</v>
      </c>
      <c r="E1277" s="7">
        <f>IF(O1277&gt;0,RANK(O1277,(N1277:P1277,Q1277:AE1277)),0)</f>
        <v>1</v>
      </c>
      <c r="F1277" s="7">
        <f t="shared" si="224"/>
        <v>3</v>
      </c>
      <c r="G1277" s="1">
        <f t="shared" si="220"/>
        <v>3</v>
      </c>
      <c r="H1277" s="2">
        <f t="shared" si="219"/>
        <v>0.11538461538461539</v>
      </c>
      <c r="I1277" s="8"/>
      <c r="J1277" s="2">
        <f t="shared" si="225"/>
        <v>0.42307692307692307</v>
      </c>
      <c r="K1277" s="2">
        <f t="shared" si="226"/>
        <v>0.53846153846153844</v>
      </c>
      <c r="L1277" s="2">
        <f t="shared" si="227"/>
        <v>3.8461538461538464E-2</v>
      </c>
      <c r="M1277" s="2">
        <f t="shared" si="228"/>
        <v>-2.7755575615628914E-17</v>
      </c>
      <c r="N1277" s="1">
        <v>11</v>
      </c>
      <c r="O1277" s="1">
        <v>14</v>
      </c>
      <c r="P1277" s="1">
        <v>1</v>
      </c>
      <c r="Q1277">
        <v>0</v>
      </c>
      <c r="R1277">
        <v>0</v>
      </c>
      <c r="U1277" s="1"/>
      <c r="V1277" s="1"/>
      <c r="W1277" s="1">
        <v>0</v>
      </c>
      <c r="X1277" s="1"/>
      <c r="Y1277" s="1"/>
      <c r="Z1277" s="1"/>
      <c r="AA1277" s="1"/>
      <c r="AB1277" s="1"/>
      <c r="AG1277" t="str">
        <f t="shared" si="222"/>
        <v>Wentworth's Location</v>
      </c>
      <c r="AH1277" t="s">
        <v>3612</v>
      </c>
      <c r="AI1277">
        <v>2</v>
      </c>
      <c r="AJ1277" s="7">
        <v>10</v>
      </c>
      <c r="AL1277" s="7" t="s">
        <v>3943</v>
      </c>
      <c r="AM1277" t="s">
        <v>2597</v>
      </c>
      <c r="AN1277" t="s">
        <v>952</v>
      </c>
      <c r="AO1277" t="s">
        <v>4757</v>
      </c>
      <c r="AP1277" t="str">
        <f t="shared" si="229"/>
        <v>33007</v>
      </c>
      <c r="AQ1277" t="s">
        <v>5269</v>
      </c>
      <c r="AR1277" t="str">
        <f t="shared" si="221"/>
        <v>3380740</v>
      </c>
      <c r="AV1277">
        <v>19.47</v>
      </c>
      <c r="AW1277">
        <v>0.72</v>
      </c>
      <c r="AX1277">
        <v>18.760000000000002</v>
      </c>
    </row>
    <row r="1278" spans="1:50" hidden="1" outlineLevel="1">
      <c r="A1278" t="s">
        <v>2906</v>
      </c>
      <c r="B1278" s="11" t="s">
        <v>1982</v>
      </c>
      <c r="C1278" s="1">
        <f t="shared" si="223"/>
        <v>1024</v>
      </c>
      <c r="D1278" s="7">
        <f>IF(N1278&gt;0, RANK(N1278,(N1278:P1278,Q1278:AE1278)),0)</f>
        <v>1</v>
      </c>
      <c r="E1278" s="7">
        <f>IF(O1278&gt;0,RANK(O1278,(N1278:P1278,Q1278:AE1278)),0)</f>
        <v>2</v>
      </c>
      <c r="F1278" s="7">
        <f t="shared" si="224"/>
        <v>3</v>
      </c>
      <c r="G1278" s="1">
        <f t="shared" si="220"/>
        <v>154</v>
      </c>
      <c r="H1278" s="2">
        <f t="shared" si="219"/>
        <v>0.150390625</v>
      </c>
      <c r="I1278" s="8"/>
      <c r="J1278" s="2">
        <f t="shared" si="225"/>
        <v>0.572265625</v>
      </c>
      <c r="K1278" s="2">
        <f t="shared" si="226"/>
        <v>0.421875</v>
      </c>
      <c r="L1278" s="2">
        <f t="shared" si="227"/>
        <v>4.8828125E-3</v>
      </c>
      <c r="M1278" s="2">
        <f t="shared" si="228"/>
        <v>9.765625E-4</v>
      </c>
      <c r="N1278" s="1">
        <v>586</v>
      </c>
      <c r="O1278" s="1">
        <v>432</v>
      </c>
      <c r="P1278" s="1">
        <v>5</v>
      </c>
      <c r="Q1278">
        <v>0</v>
      </c>
      <c r="R1278">
        <v>0</v>
      </c>
      <c r="U1278" s="1"/>
      <c r="V1278" s="1"/>
      <c r="W1278" s="1">
        <v>1</v>
      </c>
      <c r="X1278" s="1"/>
      <c r="Y1278" s="1"/>
      <c r="Z1278" s="1"/>
      <c r="AA1278" s="1"/>
      <c r="AB1278" s="1"/>
      <c r="AG1278" t="str">
        <f t="shared" si="222"/>
        <v>Westmoreland</v>
      </c>
      <c r="AH1278" t="s">
        <v>2295</v>
      </c>
      <c r="AI1278">
        <v>2</v>
      </c>
      <c r="AJ1278" s="7">
        <v>206</v>
      </c>
      <c r="AL1278" s="7" t="s">
        <v>3943</v>
      </c>
      <c r="AM1278" t="s">
        <v>3632</v>
      </c>
      <c r="AN1278" t="s">
        <v>4802</v>
      </c>
      <c r="AO1278" t="s">
        <v>4021</v>
      </c>
      <c r="AP1278" t="str">
        <f t="shared" si="229"/>
        <v>33005</v>
      </c>
      <c r="AQ1278" t="s">
        <v>2389</v>
      </c>
      <c r="AR1278" t="str">
        <f t="shared" si="221"/>
        <v>3382660</v>
      </c>
      <c r="AV1278">
        <v>36.880000000000003</v>
      </c>
      <c r="AW1278">
        <v>1</v>
      </c>
      <c r="AX1278">
        <v>35.880000000000003</v>
      </c>
    </row>
    <row r="1279" spans="1:50" hidden="1" outlineLevel="1">
      <c r="A1279" t="s">
        <v>2350</v>
      </c>
      <c r="B1279" s="11" t="s">
        <v>1982</v>
      </c>
      <c r="C1279" s="1">
        <f t="shared" si="223"/>
        <v>1158</v>
      </c>
      <c r="D1279" s="7">
        <f>IF(N1279&gt;0, RANK(N1279,(N1279:P1279,Q1279:AE1279)),0)</f>
        <v>2</v>
      </c>
      <c r="E1279" s="7">
        <f>IF(O1279&gt;0,RANK(O1279,(N1279:P1279,Q1279:AE1279)),0)</f>
        <v>1</v>
      </c>
      <c r="F1279" s="7">
        <f t="shared" si="224"/>
        <v>3</v>
      </c>
      <c r="G1279" s="1">
        <f t="shared" si="220"/>
        <v>85</v>
      </c>
      <c r="H1279" s="2">
        <f t="shared" si="219"/>
        <v>7.3402417962003461E-2</v>
      </c>
      <c r="I1279" s="8"/>
      <c r="J1279" s="2">
        <f t="shared" si="225"/>
        <v>0.45595854922279794</v>
      </c>
      <c r="K1279" s="2">
        <f t="shared" si="226"/>
        <v>0.52936096718480141</v>
      </c>
      <c r="L1279" s="2">
        <f t="shared" si="227"/>
        <v>1.3816925734024179E-2</v>
      </c>
      <c r="M1279" s="2">
        <f t="shared" si="228"/>
        <v>8.6355785837641599E-4</v>
      </c>
      <c r="N1279" s="1">
        <v>528</v>
      </c>
      <c r="O1279" s="1">
        <v>613</v>
      </c>
      <c r="P1279" s="1">
        <v>16</v>
      </c>
      <c r="Q1279">
        <v>0</v>
      </c>
      <c r="R1279">
        <v>0</v>
      </c>
      <c r="U1279" s="1"/>
      <c r="V1279" s="1"/>
      <c r="W1279" s="1">
        <v>1</v>
      </c>
      <c r="X1279" s="1"/>
      <c r="Y1279" s="1"/>
      <c r="Z1279" s="1"/>
      <c r="AA1279" s="1"/>
      <c r="AB1279" s="1"/>
      <c r="AG1279" t="str">
        <f t="shared" si="222"/>
        <v>Whitefield</v>
      </c>
      <c r="AH1279" t="s">
        <v>3612</v>
      </c>
      <c r="AI1279">
        <v>2</v>
      </c>
      <c r="AJ1279" s="7">
        <v>28</v>
      </c>
      <c r="AL1279" s="7" t="s">
        <v>3943</v>
      </c>
      <c r="AM1279" t="s">
        <v>2597</v>
      </c>
      <c r="AN1279" t="s">
        <v>4665</v>
      </c>
      <c r="AO1279" t="s">
        <v>4317</v>
      </c>
      <c r="AP1279" t="str">
        <f t="shared" si="229"/>
        <v>33007</v>
      </c>
      <c r="AQ1279" t="s">
        <v>2389</v>
      </c>
      <c r="AR1279" t="str">
        <f t="shared" si="221"/>
        <v>3384420</v>
      </c>
      <c r="AV1279">
        <v>34.68</v>
      </c>
      <c r="AW1279">
        <v>0.43</v>
      </c>
      <c r="AX1279">
        <v>34.25</v>
      </c>
    </row>
    <row r="1280" spans="1:50" hidden="1" outlineLevel="1">
      <c r="A1280" t="s">
        <v>1627</v>
      </c>
      <c r="B1280" s="11" t="s">
        <v>1982</v>
      </c>
      <c r="C1280" s="1">
        <f t="shared" si="223"/>
        <v>745</v>
      </c>
      <c r="D1280" s="7">
        <f>IF(N1280&gt;0, RANK(N1280,(N1280:P1280,Q1280:AE1280)),0)</f>
        <v>1</v>
      </c>
      <c r="E1280" s="7">
        <f>IF(O1280&gt;0,RANK(O1280,(N1280:P1280,Q1280:AE1280)),0)</f>
        <v>2</v>
      </c>
      <c r="F1280" s="7">
        <f t="shared" si="224"/>
        <v>3</v>
      </c>
      <c r="G1280" s="1">
        <f t="shared" si="220"/>
        <v>178</v>
      </c>
      <c r="H1280" s="2">
        <f t="shared" si="219"/>
        <v>0.2389261744966443</v>
      </c>
      <c r="I1280" s="8"/>
      <c r="J1280" s="2">
        <f t="shared" si="225"/>
        <v>0.61208053691275166</v>
      </c>
      <c r="K1280" s="2">
        <f t="shared" si="226"/>
        <v>0.37315436241610739</v>
      </c>
      <c r="L1280" s="2">
        <f t="shared" si="227"/>
        <v>1.2080536912751677E-2</v>
      </c>
      <c r="M1280" s="2">
        <f t="shared" si="228"/>
        <v>2.6845637583892742E-3</v>
      </c>
      <c r="N1280" s="1">
        <v>456</v>
      </c>
      <c r="O1280" s="1">
        <v>278</v>
      </c>
      <c r="P1280" s="1">
        <v>9</v>
      </c>
      <c r="Q1280">
        <v>0</v>
      </c>
      <c r="R1280">
        <v>0</v>
      </c>
      <c r="U1280" s="1"/>
      <c r="V1280" s="1"/>
      <c r="W1280" s="1">
        <v>2</v>
      </c>
      <c r="X1280" s="1"/>
      <c r="Y1280" s="1"/>
      <c r="Z1280" s="1"/>
      <c r="AA1280" s="1"/>
      <c r="AB1280" s="1"/>
      <c r="AG1280" t="str">
        <f t="shared" si="222"/>
        <v>Wilmot</v>
      </c>
      <c r="AH1280" t="s">
        <v>3475</v>
      </c>
      <c r="AI1280">
        <v>2</v>
      </c>
      <c r="AJ1280" s="7">
        <v>117</v>
      </c>
      <c r="AL1280" s="7" t="s">
        <v>3943</v>
      </c>
      <c r="AM1280" t="s">
        <v>3235</v>
      </c>
      <c r="AN1280" t="s">
        <v>4416</v>
      </c>
      <c r="AO1280" t="s">
        <v>4318</v>
      </c>
      <c r="AP1280" t="str">
        <f t="shared" si="229"/>
        <v>33013</v>
      </c>
      <c r="AQ1280" t="s">
        <v>2389</v>
      </c>
      <c r="AR1280" t="str">
        <f t="shared" si="221"/>
        <v>3384900</v>
      </c>
      <c r="AV1280">
        <v>29.75</v>
      </c>
      <c r="AW1280">
        <v>0.22</v>
      </c>
      <c r="AX1280">
        <v>29.54</v>
      </c>
    </row>
    <row r="1281" spans="1:50" hidden="1" outlineLevel="1">
      <c r="A1281" t="s">
        <v>1850</v>
      </c>
      <c r="B1281" s="11" t="s">
        <v>1982</v>
      </c>
      <c r="C1281" s="1">
        <f t="shared" si="223"/>
        <v>2264</v>
      </c>
      <c r="D1281" s="7">
        <f>IF(N1281&gt;0, RANK(N1281,(N1281:P1281,Q1281:AE1281)),0)</f>
        <v>1</v>
      </c>
      <c r="E1281" s="7">
        <f>IF(O1281&gt;0,RANK(O1281,(N1281:P1281,Q1281:AE1281)),0)</f>
        <v>2</v>
      </c>
      <c r="F1281" s="7">
        <f t="shared" si="224"/>
        <v>3</v>
      </c>
      <c r="G1281" s="1">
        <f t="shared" si="220"/>
        <v>177</v>
      </c>
      <c r="H1281" s="2">
        <f t="shared" si="219"/>
        <v>7.8180212014134276E-2</v>
      </c>
      <c r="I1281" s="8"/>
      <c r="J1281" s="2">
        <f t="shared" si="225"/>
        <v>0.5340106007067138</v>
      </c>
      <c r="K1281" s="2">
        <f t="shared" si="226"/>
        <v>0.45583038869257952</v>
      </c>
      <c r="L1281" s="2">
        <f t="shared" si="227"/>
        <v>6.183745583038869E-3</v>
      </c>
      <c r="M1281" s="2">
        <f t="shared" si="228"/>
        <v>3.975265017667806E-3</v>
      </c>
      <c r="N1281" s="1">
        <v>1209</v>
      </c>
      <c r="O1281" s="1">
        <v>1032</v>
      </c>
      <c r="P1281" s="1">
        <v>14</v>
      </c>
      <c r="Q1281">
        <v>2</v>
      </c>
      <c r="R1281">
        <v>1</v>
      </c>
      <c r="U1281" s="1"/>
      <c r="V1281" s="1"/>
      <c r="W1281" s="1">
        <v>6</v>
      </c>
      <c r="X1281" s="1"/>
      <c r="Y1281" s="1"/>
      <c r="Z1281" s="1"/>
      <c r="AA1281" s="1"/>
      <c r="AB1281" s="1"/>
      <c r="AG1281" t="str">
        <f t="shared" si="222"/>
        <v>Wilton</v>
      </c>
      <c r="AH1281" t="s">
        <v>3491</v>
      </c>
      <c r="AI1281">
        <v>2</v>
      </c>
      <c r="AJ1281" s="7">
        <v>239</v>
      </c>
      <c r="AL1281" s="7" t="s">
        <v>3943</v>
      </c>
      <c r="AM1281" t="s">
        <v>3234</v>
      </c>
      <c r="AN1281" t="s">
        <v>4151</v>
      </c>
      <c r="AO1281" t="s">
        <v>4319</v>
      </c>
      <c r="AP1281" t="str">
        <f t="shared" si="229"/>
        <v>33011</v>
      </c>
      <c r="AQ1281" t="s">
        <v>2389</v>
      </c>
      <c r="AR1281" t="str">
        <f t="shared" si="221"/>
        <v>3385220</v>
      </c>
      <c r="AV1281">
        <v>25.85</v>
      </c>
      <c r="AW1281">
        <v>0.09</v>
      </c>
      <c r="AX1281">
        <v>25.76</v>
      </c>
    </row>
    <row r="1282" spans="1:50" hidden="1" outlineLevel="1">
      <c r="A1282" t="s">
        <v>5214</v>
      </c>
      <c r="B1282" s="11" t="s">
        <v>1982</v>
      </c>
      <c r="C1282" s="1">
        <f t="shared" si="223"/>
        <v>1887</v>
      </c>
      <c r="D1282" s="7">
        <f>IF(N1282&gt;0, RANK(N1282,(N1282:P1282,Q1282:AE1282)),0)</f>
        <v>1</v>
      </c>
      <c r="E1282" s="7">
        <f>IF(O1282&gt;0,RANK(O1282,(N1282:P1282,Q1282:AE1282)),0)</f>
        <v>2</v>
      </c>
      <c r="F1282" s="7">
        <f t="shared" si="224"/>
        <v>3</v>
      </c>
      <c r="G1282" s="1">
        <f t="shared" si="220"/>
        <v>299</v>
      </c>
      <c r="H1282" s="2">
        <f t="shared" si="219"/>
        <v>0.1584525702172761</v>
      </c>
      <c r="I1282" s="8"/>
      <c r="J1282" s="2">
        <f t="shared" si="225"/>
        <v>0.56862745098039214</v>
      </c>
      <c r="K1282" s="2">
        <f t="shared" si="226"/>
        <v>0.41017488076311603</v>
      </c>
      <c r="L1282" s="2">
        <f t="shared" si="227"/>
        <v>1.483836777954425E-2</v>
      </c>
      <c r="M1282" s="2">
        <f t="shared" si="228"/>
        <v>6.3593004769475804E-3</v>
      </c>
      <c r="N1282" s="1">
        <v>1073</v>
      </c>
      <c r="O1282" s="1">
        <v>774</v>
      </c>
      <c r="P1282" s="1">
        <v>28</v>
      </c>
      <c r="Q1282">
        <v>4</v>
      </c>
      <c r="R1282">
        <v>1</v>
      </c>
      <c r="U1282" s="1"/>
      <c r="V1282" s="1"/>
      <c r="W1282" s="1">
        <v>7</v>
      </c>
      <c r="X1282" s="1"/>
      <c r="Y1282" s="1"/>
      <c r="Z1282" s="1"/>
      <c r="AA1282" s="1"/>
      <c r="AB1282" s="1"/>
      <c r="AG1282" t="str">
        <f t="shared" si="222"/>
        <v>Winchester</v>
      </c>
      <c r="AH1282" t="s">
        <v>2295</v>
      </c>
      <c r="AI1282">
        <v>2</v>
      </c>
      <c r="AJ1282" s="7">
        <v>245</v>
      </c>
      <c r="AL1282" s="7" t="s">
        <v>3943</v>
      </c>
      <c r="AM1282" t="s">
        <v>3632</v>
      </c>
      <c r="AN1282" t="s">
        <v>5225</v>
      </c>
      <c r="AO1282" t="s">
        <v>4320</v>
      </c>
      <c r="AP1282" t="str">
        <f t="shared" si="229"/>
        <v>33005</v>
      </c>
      <c r="AQ1282" t="s">
        <v>2389</v>
      </c>
      <c r="AR1282" t="str">
        <f t="shared" si="221"/>
        <v>3385540</v>
      </c>
      <c r="AV1282">
        <v>55.53</v>
      </c>
      <c r="AW1282">
        <v>0.59</v>
      </c>
      <c r="AX1282">
        <v>54.94</v>
      </c>
    </row>
    <row r="1283" spans="1:50" hidden="1" outlineLevel="1">
      <c r="A1283" t="s">
        <v>1550</v>
      </c>
      <c r="B1283" s="11" t="s">
        <v>1982</v>
      </c>
      <c r="C1283" s="1">
        <f t="shared" si="223"/>
        <v>7074</v>
      </c>
      <c r="D1283" s="7">
        <f>IF(N1283&gt;0, RANK(N1283,(N1283:P1283,Q1283:AE1283)),0)</f>
        <v>2</v>
      </c>
      <c r="E1283" s="7">
        <f>IF(O1283&gt;0,RANK(O1283,(N1283:P1283,Q1283:AE1283)),0)</f>
        <v>1</v>
      </c>
      <c r="F1283" s="7">
        <f t="shared" si="224"/>
        <v>3</v>
      </c>
      <c r="G1283" s="1">
        <f t="shared" si="220"/>
        <v>1375</v>
      </c>
      <c r="H1283" s="2">
        <f t="shared" ref="H1283:H1346" si="230">IF(C1283&gt;0,G1283/C1283,0)</f>
        <v>0.19437376307605314</v>
      </c>
      <c r="I1283" s="8"/>
      <c r="J1283" s="2">
        <f t="shared" si="225"/>
        <v>0.39991518235793044</v>
      </c>
      <c r="K1283" s="2">
        <f t="shared" si="226"/>
        <v>0.59428894543398358</v>
      </c>
      <c r="L1283" s="2">
        <f t="shared" si="227"/>
        <v>5.0890585241730284E-3</v>
      </c>
      <c r="M1283" s="2">
        <f t="shared" si="228"/>
        <v>7.0681368391294422E-4</v>
      </c>
      <c r="N1283" s="1">
        <v>2829</v>
      </c>
      <c r="O1283" s="1">
        <v>4204</v>
      </c>
      <c r="P1283" s="1">
        <v>36</v>
      </c>
      <c r="Q1283">
        <v>0</v>
      </c>
      <c r="R1283">
        <v>1</v>
      </c>
      <c r="U1283" s="1"/>
      <c r="V1283" s="1"/>
      <c r="W1283" s="1">
        <v>4</v>
      </c>
      <c r="X1283" s="1"/>
      <c r="Y1283" s="1"/>
      <c r="Z1283" s="1"/>
      <c r="AA1283" s="1"/>
      <c r="AB1283" s="1"/>
      <c r="AG1283" t="str">
        <f t="shared" si="222"/>
        <v>Windham</v>
      </c>
      <c r="AH1283" t="s">
        <v>1842</v>
      </c>
      <c r="AI1283">
        <v>2</v>
      </c>
      <c r="AJ1283" s="7">
        <v>247</v>
      </c>
      <c r="AL1283" s="7" t="s">
        <v>3943</v>
      </c>
      <c r="AM1283" t="s">
        <v>4670</v>
      </c>
      <c r="AN1283" t="s">
        <v>3795</v>
      </c>
      <c r="AO1283" t="s">
        <v>4321</v>
      </c>
      <c r="AP1283" t="str">
        <f t="shared" si="229"/>
        <v>33015</v>
      </c>
      <c r="AQ1283" t="s">
        <v>2389</v>
      </c>
      <c r="AR1283" t="str">
        <f t="shared" si="221"/>
        <v>3385780</v>
      </c>
      <c r="AV1283">
        <v>27.86</v>
      </c>
      <c r="AW1283">
        <v>1.06</v>
      </c>
      <c r="AX1283">
        <v>26.8</v>
      </c>
    </row>
    <row r="1284" spans="1:50" hidden="1" outlineLevel="1">
      <c r="A1284" t="s">
        <v>1186</v>
      </c>
      <c r="B1284" s="11" t="s">
        <v>1982</v>
      </c>
      <c r="C1284" s="1">
        <f t="shared" si="223"/>
        <v>135</v>
      </c>
      <c r="D1284" s="7">
        <f>IF(N1284&gt;0, RANK(N1284,(N1284:P1284,Q1284:AE1284)),0)</f>
        <v>2</v>
      </c>
      <c r="E1284" s="7">
        <f>IF(O1284&gt;0,RANK(O1284,(N1284:P1284,Q1284:AE1284)),0)</f>
        <v>1</v>
      </c>
      <c r="F1284" s="7">
        <f t="shared" si="224"/>
        <v>0</v>
      </c>
      <c r="G1284" s="1">
        <f t="shared" ref="G1284:G1347" si="231">IF(C1284&gt;0,MAX(N1284:P1284)-LARGE(N1284:P1284,2),0)</f>
        <v>9</v>
      </c>
      <c r="H1284" s="2">
        <f t="shared" si="230"/>
        <v>6.6666666666666666E-2</v>
      </c>
      <c r="I1284" s="8"/>
      <c r="J1284" s="2">
        <f t="shared" si="225"/>
        <v>0.46666666666666667</v>
      </c>
      <c r="K1284" s="2">
        <f t="shared" si="226"/>
        <v>0.53333333333333333</v>
      </c>
      <c r="L1284" s="2">
        <f t="shared" si="227"/>
        <v>0</v>
      </c>
      <c r="M1284" s="2">
        <f t="shared" si="228"/>
        <v>0</v>
      </c>
      <c r="N1284" s="1">
        <v>63</v>
      </c>
      <c r="O1284" s="1">
        <v>72</v>
      </c>
      <c r="P1284" s="1">
        <v>0</v>
      </c>
      <c r="Q1284">
        <v>0</v>
      </c>
      <c r="R1284">
        <v>0</v>
      </c>
      <c r="U1284" s="1"/>
      <c r="V1284" s="1"/>
      <c r="W1284" s="1">
        <v>0</v>
      </c>
      <c r="X1284" s="1"/>
      <c r="Y1284" s="1"/>
      <c r="Z1284" s="1"/>
      <c r="AA1284" s="1"/>
      <c r="AB1284" s="1"/>
      <c r="AG1284" t="str">
        <f t="shared" si="222"/>
        <v>Windsor</v>
      </c>
      <c r="AH1284" t="s">
        <v>3491</v>
      </c>
      <c r="AI1284">
        <v>2</v>
      </c>
      <c r="AJ1284" s="7">
        <v>175</v>
      </c>
      <c r="AL1284" s="7" t="s">
        <v>3943</v>
      </c>
      <c r="AM1284" t="s">
        <v>3234</v>
      </c>
      <c r="AN1284" t="s">
        <v>4402</v>
      </c>
      <c r="AO1284" t="s">
        <v>4322</v>
      </c>
      <c r="AP1284" t="str">
        <f t="shared" si="229"/>
        <v>33011</v>
      </c>
      <c r="AQ1284" t="s">
        <v>2389</v>
      </c>
      <c r="AR1284" t="str">
        <f t="shared" si="221"/>
        <v>3385940</v>
      </c>
      <c r="AV1284">
        <v>8.6199999999999992</v>
      </c>
      <c r="AW1284">
        <v>0.27</v>
      </c>
      <c r="AX1284">
        <v>8.34</v>
      </c>
    </row>
    <row r="1285" spans="1:50" hidden="1" outlineLevel="1">
      <c r="A1285" t="s">
        <v>3417</v>
      </c>
      <c r="B1285" s="11" t="s">
        <v>1982</v>
      </c>
      <c r="C1285" s="1">
        <f t="shared" si="223"/>
        <v>4179</v>
      </c>
      <c r="D1285" s="7">
        <f>IF(N1285&gt;0, RANK(N1285,(N1285:P1285,Q1285:AE1285)),0)</f>
        <v>2</v>
      </c>
      <c r="E1285" s="7">
        <f>IF(O1285&gt;0,RANK(O1285,(N1285:P1285,Q1285:AE1285)),0)</f>
        <v>1</v>
      </c>
      <c r="F1285" s="7">
        <f t="shared" si="224"/>
        <v>3</v>
      </c>
      <c r="G1285" s="1">
        <f t="shared" si="231"/>
        <v>545</v>
      </c>
      <c r="H1285" s="2">
        <f t="shared" si="230"/>
        <v>0.13041397463508017</v>
      </c>
      <c r="I1285" s="8"/>
      <c r="J1285" s="2">
        <f t="shared" si="225"/>
        <v>0.43024647044747549</v>
      </c>
      <c r="K1285" s="2">
        <f t="shared" si="226"/>
        <v>0.56066044508255564</v>
      </c>
      <c r="L1285" s="2">
        <f t="shared" si="227"/>
        <v>6.4608758076094763E-3</v>
      </c>
      <c r="M1285" s="2">
        <f t="shared" si="228"/>
        <v>2.6322086623593388E-3</v>
      </c>
      <c r="N1285" s="1">
        <v>1798</v>
      </c>
      <c r="O1285" s="1">
        <v>2343</v>
      </c>
      <c r="P1285" s="1">
        <v>27</v>
      </c>
      <c r="Q1285">
        <v>4</v>
      </c>
      <c r="R1285">
        <v>0</v>
      </c>
      <c r="U1285" s="1"/>
      <c r="V1285" s="1"/>
      <c r="W1285" s="1">
        <v>7</v>
      </c>
      <c r="X1285" s="1"/>
      <c r="Y1285" s="1"/>
      <c r="Z1285" s="1"/>
      <c r="AA1285" s="1"/>
      <c r="AB1285" s="1"/>
      <c r="AG1285" t="str">
        <f t="shared" si="222"/>
        <v>Wolfeboro</v>
      </c>
      <c r="AH1285" t="s">
        <v>4711</v>
      </c>
      <c r="AI1285">
        <v>1</v>
      </c>
      <c r="AJ1285" s="7">
        <v>101</v>
      </c>
      <c r="AL1285" s="7" t="s">
        <v>3943</v>
      </c>
      <c r="AM1285" t="s">
        <v>3989</v>
      </c>
      <c r="AN1285" t="s">
        <v>4202</v>
      </c>
      <c r="AO1285" t="s">
        <v>3916</v>
      </c>
      <c r="AP1285" t="str">
        <f t="shared" si="229"/>
        <v>33003</v>
      </c>
      <c r="AQ1285" t="s">
        <v>2389</v>
      </c>
      <c r="AR1285" t="str">
        <f t="shared" si="221"/>
        <v>3386420</v>
      </c>
      <c r="AV1285">
        <v>58.49</v>
      </c>
      <c r="AW1285">
        <v>10.18</v>
      </c>
      <c r="AX1285">
        <v>48.31</v>
      </c>
    </row>
    <row r="1286" spans="1:50" hidden="1" outlineLevel="1">
      <c r="A1286" t="s">
        <v>1260</v>
      </c>
      <c r="B1286" s="11" t="s">
        <v>1982</v>
      </c>
      <c r="C1286" s="1">
        <f t="shared" si="223"/>
        <v>715</v>
      </c>
      <c r="D1286" s="7">
        <f>IF(N1286&gt;0, RANK(N1286,(N1286:P1286,Q1286:AE1286)),0)</f>
        <v>1</v>
      </c>
      <c r="E1286" s="7">
        <f>IF(O1286&gt;0,RANK(O1286,(N1286:P1286,Q1286:AE1286)),0)</f>
        <v>2</v>
      </c>
      <c r="F1286" s="7">
        <f t="shared" si="224"/>
        <v>3</v>
      </c>
      <c r="G1286" s="1">
        <f t="shared" si="231"/>
        <v>34</v>
      </c>
      <c r="H1286" s="2">
        <f t="shared" si="230"/>
        <v>4.7552447552447551E-2</v>
      </c>
      <c r="I1286" s="8"/>
      <c r="J1286" s="2">
        <f t="shared" si="225"/>
        <v>0.5174825174825175</v>
      </c>
      <c r="K1286" s="2">
        <f t="shared" si="226"/>
        <v>0.46993006993006992</v>
      </c>
      <c r="L1286" s="2">
        <f t="shared" si="227"/>
        <v>1.2587412587412588E-2</v>
      </c>
      <c r="M1286" s="2">
        <f t="shared" si="228"/>
        <v>-5.2041704279304213E-18</v>
      </c>
      <c r="N1286" s="1">
        <v>370</v>
      </c>
      <c r="O1286" s="1">
        <v>336</v>
      </c>
      <c r="P1286" s="1">
        <v>9</v>
      </c>
      <c r="Q1286">
        <v>0</v>
      </c>
      <c r="R1286">
        <v>0</v>
      </c>
      <c r="U1286" s="1"/>
      <c r="V1286" s="1"/>
      <c r="W1286" s="1">
        <v>0</v>
      </c>
      <c r="X1286" s="1"/>
      <c r="Y1286" s="1"/>
      <c r="Z1286" s="1"/>
      <c r="AA1286" s="1"/>
      <c r="AB1286" s="1"/>
      <c r="AG1286" t="str">
        <f t="shared" si="222"/>
        <v>Woodstock</v>
      </c>
      <c r="AH1286" t="s">
        <v>4422</v>
      </c>
      <c r="AI1286">
        <v>2</v>
      </c>
      <c r="AJ1286" s="7">
        <v>62</v>
      </c>
      <c r="AL1286" s="7" t="s">
        <v>3943</v>
      </c>
      <c r="AM1286" t="s">
        <v>3218</v>
      </c>
      <c r="AN1286" t="s">
        <v>579</v>
      </c>
      <c r="AO1286" t="s">
        <v>4690</v>
      </c>
      <c r="AP1286" t="str">
        <f t="shared" si="229"/>
        <v>33009</v>
      </c>
      <c r="AQ1286" t="s">
        <v>2389</v>
      </c>
      <c r="AR1286" t="str">
        <f t="shared" si="221"/>
        <v>3387060</v>
      </c>
      <c r="AV1286">
        <v>59.22</v>
      </c>
      <c r="AW1286">
        <v>0.5</v>
      </c>
      <c r="AX1286">
        <v>58.72</v>
      </c>
    </row>
    <row r="1287" spans="1:50" collapsed="1">
      <c r="A1287" s="11" t="s">
        <v>1953</v>
      </c>
      <c r="B1287" s="11" t="s">
        <v>3839</v>
      </c>
      <c r="C1287" s="1">
        <f t="shared" si="223"/>
        <v>677738</v>
      </c>
      <c r="D1287" s="7">
        <f>IF(N1287&gt;0, RANK(N1287,(N1287:P1287,Q1287:AE1287)),0)</f>
        <v>1</v>
      </c>
      <c r="E1287" s="7">
        <f>IF(O1287&gt;0,RANK(O1287,(N1287:P1287,Q1287:AE1287)),0)</f>
        <v>2</v>
      </c>
      <c r="F1287" s="7">
        <f t="shared" si="224"/>
        <v>3</v>
      </c>
      <c r="G1287" s="1">
        <f t="shared" si="231"/>
        <v>9274</v>
      </c>
      <c r="H1287" s="2">
        <f t="shared" si="230"/>
        <v>1.3683753898999318E-2</v>
      </c>
      <c r="I1287" s="8"/>
      <c r="J1287" s="2">
        <f t="shared" si="225"/>
        <v>0.50242276513933115</v>
      </c>
      <c r="K1287" s="2">
        <f t="shared" si="226"/>
        <v>0.48873901124033181</v>
      </c>
      <c r="L1287" s="2">
        <f t="shared" si="227"/>
        <v>6.6087485134373458E-3</v>
      </c>
      <c r="M1287" s="2">
        <f t="shared" si="228"/>
        <v>2.2294751068996921E-3</v>
      </c>
      <c r="N1287" s="1">
        <f>SUM(N1046:N1286)</f>
        <v>340511</v>
      </c>
      <c r="O1287" s="1">
        <f>SUM(O1046:O1286)</f>
        <v>331237</v>
      </c>
      <c r="P1287" s="1">
        <f>SUM(P1046:P1286)</f>
        <v>4479</v>
      </c>
      <c r="Q1287" s="1">
        <v>372</v>
      </c>
      <c r="R1287" s="1">
        <v>161</v>
      </c>
      <c r="S1287" s="1"/>
      <c r="T1287" s="1"/>
      <c r="U1287" s="1"/>
      <c r="V1287" s="1"/>
      <c r="W1287" s="1">
        <v>978</v>
      </c>
      <c r="X1287" s="1"/>
      <c r="Y1287" s="1"/>
      <c r="Z1287" s="1"/>
      <c r="AA1287" s="1"/>
      <c r="AB1287" s="1"/>
      <c r="AG1287" t="str">
        <f t="shared" si="222"/>
        <v>New Hapmshire</v>
      </c>
      <c r="AL1287" s="7" t="s">
        <v>3943</v>
      </c>
      <c r="AP1287" t="str">
        <f t="shared" si="229"/>
        <v>33</v>
      </c>
      <c r="AQ1287" t="s">
        <v>2301</v>
      </c>
      <c r="AR1287" t="str">
        <f t="shared" ref="AR1287:AR1350" si="232">AL1287&amp;AO1287</f>
        <v>33</v>
      </c>
      <c r="AV1287">
        <v>9349.94</v>
      </c>
      <c r="AW1287">
        <v>381.84</v>
      </c>
      <c r="AX1287">
        <v>8968.1</v>
      </c>
    </row>
    <row r="1288" spans="1:50">
      <c r="B1288" s="11"/>
      <c r="C1288" s="1"/>
      <c r="D1288" s="7"/>
      <c r="E1288" s="7"/>
      <c r="F1288" s="7"/>
      <c r="G1288" s="1"/>
      <c r="J1288" s="2"/>
      <c r="K1288" s="2"/>
      <c r="L1288" s="2"/>
      <c r="M1288" s="2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</row>
    <row r="1289" spans="1:50" ht="13" hidden="1" customHeight="1" outlineLevel="1">
      <c r="A1289" t="s">
        <v>4099</v>
      </c>
      <c r="B1289" s="11" t="s">
        <v>3074</v>
      </c>
      <c r="C1289" s="1">
        <f t="shared" ref="C1289:C1328" si="233">SUM(N1289:AE1289)</f>
        <v>9482</v>
      </c>
      <c r="D1289" s="7">
        <f>IF(N1289&gt;0, RANK(N1289,(N1289:P1289,Q1289:AE1289)),0)</f>
        <v>1</v>
      </c>
      <c r="E1289" s="7">
        <f>IF(O1289&gt;0,RANK(O1289,(N1289:P1289,Q1289:AE1289)),0)</f>
        <v>2</v>
      </c>
      <c r="F1289" s="7">
        <f t="shared" ref="F1289:F1328" si="234">IF(P1289&gt;0,RANK(P1289,(N1289:AE1289)),0)</f>
        <v>3</v>
      </c>
      <c r="G1289" s="1">
        <f t="shared" si="231"/>
        <v>1271</v>
      </c>
      <c r="H1289" s="2">
        <f t="shared" si="230"/>
        <v>0.13404345074878718</v>
      </c>
      <c r="I1289" s="8"/>
      <c r="J1289" s="2">
        <f t="shared" ref="J1289:J1328" si="235">IF(C1289=0,"-",N1289/C1289)</f>
        <v>0.55800464037122965</v>
      </c>
      <c r="K1289" s="2">
        <f t="shared" ref="K1289:K1328" si="236">IF(C1289=0,"-",O1289/C1289)</f>
        <v>0.4239611896224425</v>
      </c>
      <c r="L1289" s="2">
        <f t="shared" ref="L1289:L1328" si="237">IF(C1289=0,"-",P1289/C1289)</f>
        <v>8.2261126344653022E-3</v>
      </c>
      <c r="M1289" s="2">
        <f t="shared" ref="M1289:M1328" si="238">IF(C1289=0,"-",(1-J1289-K1289-L1289))</f>
        <v>9.808057371862541E-3</v>
      </c>
      <c r="N1289" s="1">
        <v>5291</v>
      </c>
      <c r="O1289" s="1">
        <v>4020</v>
      </c>
      <c r="P1289" s="1">
        <v>78</v>
      </c>
      <c r="Q1289" s="1">
        <v>30</v>
      </c>
      <c r="R1289" s="1">
        <v>2</v>
      </c>
      <c r="S1289" s="1">
        <v>26</v>
      </c>
      <c r="T1289" s="1"/>
      <c r="U1289" s="1"/>
      <c r="V1289" s="1"/>
      <c r="W1289" s="1">
        <v>32</v>
      </c>
      <c r="X1289" s="1"/>
      <c r="Y1289" s="69">
        <v>3</v>
      </c>
      <c r="Z1289" s="1"/>
      <c r="AA1289" s="1"/>
      <c r="AB1289" s="1"/>
      <c r="AG1289" t="str">
        <f t="shared" si="222"/>
        <v>Barrington</v>
      </c>
      <c r="AH1289" t="s">
        <v>2218</v>
      </c>
      <c r="AI1289">
        <v>1</v>
      </c>
      <c r="AJ1289" s="7">
        <v>17</v>
      </c>
      <c r="AL1289" s="7" t="s">
        <v>3330</v>
      </c>
      <c r="AM1289" t="s">
        <v>3988</v>
      </c>
      <c r="AN1289" t="s">
        <v>3632</v>
      </c>
      <c r="AO1289" t="s">
        <v>4704</v>
      </c>
      <c r="AP1289" t="str">
        <f t="shared" ref="AP1289:AP1328" si="239">AL1289&amp;AM1289</f>
        <v>44001</v>
      </c>
      <c r="AQ1289" t="s">
        <v>2389</v>
      </c>
      <c r="AR1289" t="str">
        <f t="shared" si="232"/>
        <v>4405140</v>
      </c>
      <c r="AV1289">
        <v>15.42</v>
      </c>
      <c r="AW1289">
        <v>7.01</v>
      </c>
      <c r="AX1289">
        <v>8.42</v>
      </c>
    </row>
    <row r="1290" spans="1:50" ht="13" hidden="1" customHeight="1" outlineLevel="1">
      <c r="A1290" t="s">
        <v>2218</v>
      </c>
      <c r="B1290" s="11" t="s">
        <v>3074</v>
      </c>
      <c r="C1290" s="1">
        <f t="shared" si="233"/>
        <v>10443</v>
      </c>
      <c r="D1290" s="7">
        <f>IF(N1290&gt;0, RANK(N1290,(N1290:P1290,Q1290:AE1290)),0)</f>
        <v>1</v>
      </c>
      <c r="E1290" s="7">
        <f>IF(O1290&gt;0,RANK(O1290,(N1290:P1290,Q1290:AE1290)),0)</f>
        <v>2</v>
      </c>
      <c r="F1290" s="7">
        <f t="shared" si="234"/>
        <v>3</v>
      </c>
      <c r="G1290" s="1">
        <f t="shared" si="231"/>
        <v>2276</v>
      </c>
      <c r="H1290" s="2">
        <f t="shared" si="230"/>
        <v>0.21794503495164225</v>
      </c>
      <c r="I1290" s="8"/>
      <c r="J1290" s="2">
        <f t="shared" si="235"/>
        <v>0.60097673082447578</v>
      </c>
      <c r="K1290" s="2">
        <f t="shared" si="236"/>
        <v>0.38303169587283348</v>
      </c>
      <c r="L1290" s="2">
        <f t="shared" si="237"/>
        <v>9.5757923968208362E-3</v>
      </c>
      <c r="M1290" s="2">
        <f t="shared" si="238"/>
        <v>6.4157809058699063E-3</v>
      </c>
      <c r="N1290" s="1">
        <v>6276</v>
      </c>
      <c r="O1290" s="1">
        <v>4000</v>
      </c>
      <c r="P1290" s="1">
        <v>100</v>
      </c>
      <c r="Q1290" s="1">
        <v>22</v>
      </c>
      <c r="R1290" s="1">
        <v>3</v>
      </c>
      <c r="S1290" s="1">
        <v>18</v>
      </c>
      <c r="T1290" s="1"/>
      <c r="U1290" s="1"/>
      <c r="V1290" s="1"/>
      <c r="W1290" s="1">
        <v>16</v>
      </c>
      <c r="X1290" s="1"/>
      <c r="Y1290" s="69">
        <v>8</v>
      </c>
      <c r="Z1290" s="1"/>
      <c r="AA1290" s="1"/>
      <c r="AB1290" s="1"/>
      <c r="AG1290" t="str">
        <f t="shared" si="222"/>
        <v>Bristol</v>
      </c>
      <c r="AH1290" t="s">
        <v>2218</v>
      </c>
      <c r="AI1290">
        <v>1</v>
      </c>
      <c r="AJ1290" s="7">
        <v>22</v>
      </c>
      <c r="AL1290" s="7" t="s">
        <v>3330</v>
      </c>
      <c r="AM1290" t="s">
        <v>3988</v>
      </c>
      <c r="AN1290" t="s">
        <v>1399</v>
      </c>
      <c r="AO1290" t="s">
        <v>3615</v>
      </c>
      <c r="AP1290" t="str">
        <f t="shared" si="239"/>
        <v>44001</v>
      </c>
      <c r="AQ1290" t="s">
        <v>2389</v>
      </c>
      <c r="AR1290" t="str">
        <f t="shared" si="232"/>
        <v>4409280</v>
      </c>
      <c r="AV1290">
        <v>20.63</v>
      </c>
      <c r="AW1290">
        <v>10.52</v>
      </c>
      <c r="AX1290">
        <v>10.11</v>
      </c>
    </row>
    <row r="1291" spans="1:50" ht="13" hidden="1" customHeight="1" outlineLevel="1">
      <c r="A1291" t="s">
        <v>1522</v>
      </c>
      <c r="B1291" s="11" t="s">
        <v>3074</v>
      </c>
      <c r="C1291" s="1">
        <f t="shared" si="233"/>
        <v>6351</v>
      </c>
      <c r="D1291" s="7">
        <f>IF(N1291&gt;0, RANK(N1291,(N1291:P1291,Q1291:AE1291)),0)</f>
        <v>1</v>
      </c>
      <c r="E1291" s="7">
        <f>IF(O1291&gt;0,RANK(O1291,(N1291:P1291,Q1291:AE1291)),0)</f>
        <v>2</v>
      </c>
      <c r="F1291" s="7">
        <f t="shared" si="234"/>
        <v>3</v>
      </c>
      <c r="G1291" s="1">
        <f t="shared" si="231"/>
        <v>180</v>
      </c>
      <c r="H1291" s="2">
        <f t="shared" si="230"/>
        <v>2.834199338686821E-2</v>
      </c>
      <c r="I1291" s="8"/>
      <c r="J1291" s="2">
        <f t="shared" si="235"/>
        <v>0.50448748228625417</v>
      </c>
      <c r="K1291" s="2">
        <f t="shared" si="236"/>
        <v>0.4761454888993859</v>
      </c>
      <c r="L1291" s="2">
        <f t="shared" si="237"/>
        <v>1.1651708392379154E-2</v>
      </c>
      <c r="M1291" s="2">
        <f t="shared" si="238"/>
        <v>7.7153204219807675E-3</v>
      </c>
      <c r="N1291" s="1">
        <v>3204</v>
      </c>
      <c r="O1291" s="1">
        <v>3024</v>
      </c>
      <c r="P1291" s="1">
        <v>74</v>
      </c>
      <c r="Q1291" s="1">
        <v>11</v>
      </c>
      <c r="R1291" s="1">
        <v>6</v>
      </c>
      <c r="S1291" s="1">
        <v>14</v>
      </c>
      <c r="T1291" s="1"/>
      <c r="U1291" s="1"/>
      <c r="V1291" s="1"/>
      <c r="W1291" s="1">
        <v>12</v>
      </c>
      <c r="X1291" s="1"/>
      <c r="Y1291" s="69">
        <v>6</v>
      </c>
      <c r="Z1291" s="1"/>
      <c r="AA1291" s="1"/>
      <c r="AB1291" s="1"/>
      <c r="AG1291" t="str">
        <f t="shared" ref="AG1291:AG1354" si="240">A1291</f>
        <v>Burrillville</v>
      </c>
      <c r="AH1291" t="s">
        <v>4208</v>
      </c>
      <c r="AI1291">
        <v>1</v>
      </c>
      <c r="AJ1291" s="7">
        <v>4</v>
      </c>
      <c r="AL1291" s="7" t="s">
        <v>3330</v>
      </c>
      <c r="AM1291" t="s">
        <v>2597</v>
      </c>
      <c r="AN1291" t="s">
        <v>3632</v>
      </c>
      <c r="AO1291" t="s">
        <v>3974</v>
      </c>
      <c r="AP1291" t="str">
        <f t="shared" si="239"/>
        <v>44007</v>
      </c>
      <c r="AQ1291" t="s">
        <v>2389</v>
      </c>
      <c r="AR1291" t="str">
        <f t="shared" si="232"/>
        <v>4411800</v>
      </c>
      <c r="AV1291">
        <v>57.15</v>
      </c>
      <c r="AW1291">
        <v>1.58</v>
      </c>
      <c r="AX1291">
        <v>55.56</v>
      </c>
    </row>
    <row r="1292" spans="1:50" ht="13" hidden="1" customHeight="1" outlineLevel="1">
      <c r="A1292" t="s">
        <v>4980</v>
      </c>
      <c r="B1292" s="11" t="s">
        <v>3074</v>
      </c>
      <c r="C1292" s="1">
        <f t="shared" si="233"/>
        <v>3501</v>
      </c>
      <c r="D1292" s="7">
        <f>IF(N1292&gt;0, RANK(N1292,(N1292:P1292,Q1292:AE1292)),0)</f>
        <v>1</v>
      </c>
      <c r="E1292" s="7">
        <f>IF(O1292&gt;0,RANK(O1292,(N1292:P1292,Q1292:AE1292)),0)</f>
        <v>2</v>
      </c>
      <c r="F1292" s="7">
        <f t="shared" si="234"/>
        <v>3</v>
      </c>
      <c r="G1292" s="1">
        <f t="shared" si="231"/>
        <v>1840</v>
      </c>
      <c r="H1292" s="2">
        <f t="shared" si="230"/>
        <v>0.52556412453584689</v>
      </c>
      <c r="I1292" s="8"/>
      <c r="J1292" s="2">
        <f t="shared" si="235"/>
        <v>0.75606969437303628</v>
      </c>
      <c r="K1292" s="2">
        <f t="shared" si="236"/>
        <v>0.23050556983718937</v>
      </c>
      <c r="L1292" s="2">
        <f t="shared" si="237"/>
        <v>5.9982862039417309E-3</v>
      </c>
      <c r="M1292" s="2">
        <f t="shared" si="238"/>
        <v>7.4264495858326193E-3</v>
      </c>
      <c r="N1292" s="1">
        <v>2647</v>
      </c>
      <c r="O1292" s="1">
        <v>807</v>
      </c>
      <c r="P1292" s="1">
        <v>21</v>
      </c>
      <c r="Q1292" s="1">
        <v>2</v>
      </c>
      <c r="R1292" s="1">
        <v>3</v>
      </c>
      <c r="S1292" s="1">
        <v>14</v>
      </c>
      <c r="T1292" s="1"/>
      <c r="U1292" s="1"/>
      <c r="V1292" s="1"/>
      <c r="W1292" s="1">
        <v>3</v>
      </c>
      <c r="X1292" s="1"/>
      <c r="Y1292" s="69">
        <v>4</v>
      </c>
      <c r="Z1292" s="1"/>
      <c r="AA1292" s="1"/>
      <c r="AB1292" s="1"/>
      <c r="AG1292" t="str">
        <f t="shared" si="240"/>
        <v>Central Falls</v>
      </c>
      <c r="AH1292" t="s">
        <v>4208</v>
      </c>
      <c r="AI1292">
        <v>1</v>
      </c>
      <c r="AJ1292" s="7">
        <v>8</v>
      </c>
      <c r="AL1292" s="7" t="s">
        <v>3330</v>
      </c>
      <c r="AM1292" t="s">
        <v>2597</v>
      </c>
      <c r="AN1292" t="s">
        <v>1399</v>
      </c>
      <c r="AO1292" t="s">
        <v>3975</v>
      </c>
      <c r="AP1292" t="str">
        <f t="shared" si="239"/>
        <v>44007</v>
      </c>
      <c r="AQ1292" t="s">
        <v>4593</v>
      </c>
      <c r="AR1292" t="str">
        <f t="shared" si="232"/>
        <v>4414140</v>
      </c>
      <c r="AV1292">
        <v>1.29</v>
      </c>
      <c r="AW1292">
        <v>0.08</v>
      </c>
      <c r="AX1292">
        <v>1.21</v>
      </c>
    </row>
    <row r="1293" spans="1:50" ht="13" hidden="1" customHeight="1" outlineLevel="1">
      <c r="A1293" t="s">
        <v>1187</v>
      </c>
      <c r="B1293" s="11" t="s">
        <v>3074</v>
      </c>
      <c r="C1293" s="1">
        <f t="shared" si="233"/>
        <v>4212</v>
      </c>
      <c r="D1293" s="7">
        <f>IF(N1293&gt;0, RANK(N1293,(N1293:P1293,Q1293:AE1293)),0)</f>
        <v>1</v>
      </c>
      <c r="E1293" s="7">
        <f>IF(O1293&gt;0,RANK(O1293,(N1293:P1293,Q1293:AE1293)),0)</f>
        <v>2</v>
      </c>
      <c r="F1293" s="7">
        <f t="shared" si="234"/>
        <v>3</v>
      </c>
      <c r="G1293" s="1">
        <f t="shared" si="231"/>
        <v>441</v>
      </c>
      <c r="H1293" s="2">
        <f t="shared" si="230"/>
        <v>0.1047008547008547</v>
      </c>
      <c r="I1293" s="8"/>
      <c r="J1293" s="2">
        <f t="shared" si="235"/>
        <v>0.54107312440645772</v>
      </c>
      <c r="K1293" s="2">
        <f t="shared" si="236"/>
        <v>0.43637226970560306</v>
      </c>
      <c r="L1293" s="2">
        <f t="shared" si="237"/>
        <v>1.2108262108262107E-2</v>
      </c>
      <c r="M1293" s="2">
        <f t="shared" si="238"/>
        <v>1.044634377967712E-2</v>
      </c>
      <c r="N1293" s="1">
        <v>2279</v>
      </c>
      <c r="O1293" s="1">
        <v>1838</v>
      </c>
      <c r="P1293" s="1">
        <v>51</v>
      </c>
      <c r="Q1293" s="1">
        <v>10</v>
      </c>
      <c r="R1293" s="1">
        <v>3</v>
      </c>
      <c r="S1293" s="1">
        <v>18</v>
      </c>
      <c r="T1293" s="1"/>
      <c r="U1293" s="1"/>
      <c r="V1293" s="1"/>
      <c r="W1293" s="1">
        <v>10</v>
      </c>
      <c r="X1293" s="1"/>
      <c r="Y1293" s="69">
        <v>3</v>
      </c>
      <c r="Z1293" s="1"/>
      <c r="AA1293" s="1"/>
      <c r="AB1293" s="1"/>
      <c r="AG1293" t="str">
        <f t="shared" si="240"/>
        <v>Charlestown</v>
      </c>
      <c r="AH1293" t="s">
        <v>3830</v>
      </c>
      <c r="AI1293">
        <v>2</v>
      </c>
      <c r="AJ1293" s="7">
        <v>40</v>
      </c>
      <c r="AL1293" s="7" t="s">
        <v>3330</v>
      </c>
      <c r="AM1293" t="s">
        <v>3218</v>
      </c>
      <c r="AN1293" t="s">
        <v>3632</v>
      </c>
      <c r="AO1293" t="s">
        <v>3976</v>
      </c>
      <c r="AP1293" t="str">
        <f t="shared" si="239"/>
        <v>44009</v>
      </c>
      <c r="AQ1293" t="s">
        <v>2389</v>
      </c>
      <c r="AR1293" t="str">
        <f t="shared" si="232"/>
        <v>4414500</v>
      </c>
      <c r="AV1293">
        <v>59.29</v>
      </c>
      <c r="AW1293">
        <v>22.45</v>
      </c>
      <c r="AX1293">
        <v>36.840000000000003</v>
      </c>
    </row>
    <row r="1294" spans="1:50" ht="13" hidden="1" customHeight="1" outlineLevel="1">
      <c r="A1294" t="s">
        <v>2393</v>
      </c>
      <c r="B1294" s="11" t="s">
        <v>3074</v>
      </c>
      <c r="C1294" s="1">
        <f t="shared" si="233"/>
        <v>15967</v>
      </c>
      <c r="D1294" s="7">
        <f>IF(N1294&gt;0, RANK(N1294,(N1294:P1294,Q1294:AE1294)),0)</f>
        <v>1</v>
      </c>
      <c r="E1294" s="7">
        <f>IF(O1294&gt;0,RANK(O1294,(N1294:P1294,Q1294:AE1294)),0)</f>
        <v>2</v>
      </c>
      <c r="F1294" s="7">
        <f t="shared" si="234"/>
        <v>3</v>
      </c>
      <c r="G1294" s="1">
        <f t="shared" si="231"/>
        <v>1168</v>
      </c>
      <c r="H1294" s="2">
        <f t="shared" si="230"/>
        <v>7.315087367695873E-2</v>
      </c>
      <c r="I1294" s="8"/>
      <c r="J1294" s="2">
        <f t="shared" si="235"/>
        <v>0.52714974635185075</v>
      </c>
      <c r="K1294" s="2">
        <f t="shared" si="236"/>
        <v>0.45399887267489197</v>
      </c>
      <c r="L1294" s="2">
        <f t="shared" si="237"/>
        <v>1.0960105217010083E-2</v>
      </c>
      <c r="M1294" s="2">
        <f t="shared" si="238"/>
        <v>7.8912757562471982E-3</v>
      </c>
      <c r="N1294" s="1">
        <v>8417</v>
      </c>
      <c r="O1294" s="1">
        <v>7249</v>
      </c>
      <c r="P1294" s="1">
        <v>175</v>
      </c>
      <c r="Q1294" s="1">
        <v>30</v>
      </c>
      <c r="R1294" s="1">
        <v>15</v>
      </c>
      <c r="S1294" s="1">
        <v>38</v>
      </c>
      <c r="T1294" s="1"/>
      <c r="U1294" s="1"/>
      <c r="V1294" s="1"/>
      <c r="W1294" s="1">
        <v>28</v>
      </c>
      <c r="X1294" s="1"/>
      <c r="Y1294" s="69">
        <v>15</v>
      </c>
      <c r="Z1294" s="1"/>
      <c r="AA1294" s="1"/>
      <c r="AB1294" s="1"/>
      <c r="AG1294" t="str">
        <f t="shared" si="240"/>
        <v>Coventry</v>
      </c>
      <c r="AH1294" t="s">
        <v>2954</v>
      </c>
      <c r="AI1294">
        <v>2</v>
      </c>
      <c r="AJ1294" s="7">
        <v>21</v>
      </c>
      <c r="AL1294" s="7" t="s">
        <v>3330</v>
      </c>
      <c r="AM1294" t="s">
        <v>3989</v>
      </c>
      <c r="AN1294" t="s">
        <v>3632</v>
      </c>
      <c r="AO1294" t="s">
        <v>4779</v>
      </c>
      <c r="AP1294" t="str">
        <f t="shared" si="239"/>
        <v>44003</v>
      </c>
      <c r="AQ1294" t="s">
        <v>2389</v>
      </c>
      <c r="AR1294" t="str">
        <f t="shared" si="232"/>
        <v>4418640</v>
      </c>
      <c r="AV1294">
        <v>62.34</v>
      </c>
      <c r="AW1294">
        <v>2.8</v>
      </c>
      <c r="AX1294">
        <v>59.54</v>
      </c>
    </row>
    <row r="1295" spans="1:50" ht="13" hidden="1" customHeight="1" outlineLevel="1">
      <c r="A1295" t="s">
        <v>4981</v>
      </c>
      <c r="B1295" s="11" t="s">
        <v>3074</v>
      </c>
      <c r="C1295" s="1">
        <f t="shared" si="233"/>
        <v>35334</v>
      </c>
      <c r="D1295" s="7">
        <f>IF(N1295&gt;0, RANK(N1295,(N1295:P1295,Q1295:AE1295)),0)</f>
        <v>1</v>
      </c>
      <c r="E1295" s="7">
        <f>IF(O1295&gt;0,RANK(O1295,(N1295:P1295,Q1295:AE1295)),0)</f>
        <v>2</v>
      </c>
      <c r="F1295" s="7">
        <f t="shared" si="234"/>
        <v>3</v>
      </c>
      <c r="G1295" s="1">
        <f t="shared" si="231"/>
        <v>5860</v>
      </c>
      <c r="H1295" s="2">
        <f t="shared" si="230"/>
        <v>0.16584592743533141</v>
      </c>
      <c r="I1295" s="8"/>
      <c r="J1295" s="2">
        <f t="shared" si="235"/>
        <v>0.57539480387162512</v>
      </c>
      <c r="K1295" s="2">
        <f t="shared" si="236"/>
        <v>0.40954887643629367</v>
      </c>
      <c r="L1295" s="2">
        <f t="shared" si="237"/>
        <v>8.4338031357898916E-3</v>
      </c>
      <c r="M1295" s="2">
        <f t="shared" si="238"/>
        <v>6.6225165562913187E-3</v>
      </c>
      <c r="N1295" s="1">
        <v>20331</v>
      </c>
      <c r="O1295" s="1">
        <v>14471</v>
      </c>
      <c r="P1295" s="1">
        <v>298</v>
      </c>
      <c r="Q1295" s="1">
        <v>62</v>
      </c>
      <c r="R1295" s="1">
        <v>17</v>
      </c>
      <c r="S1295" s="1">
        <v>81</v>
      </c>
      <c r="T1295" s="1"/>
      <c r="U1295" s="1"/>
      <c r="V1295" s="1"/>
      <c r="W1295" s="1">
        <v>53</v>
      </c>
      <c r="X1295" s="1"/>
      <c r="Y1295" s="69">
        <v>21</v>
      </c>
      <c r="Z1295" s="1"/>
      <c r="AA1295" s="1"/>
      <c r="AB1295" s="1"/>
      <c r="AG1295" t="str">
        <f t="shared" si="240"/>
        <v>Cranston</v>
      </c>
      <c r="AH1295" t="s">
        <v>4208</v>
      </c>
      <c r="AI1295">
        <v>2</v>
      </c>
      <c r="AJ1295" s="7">
        <v>16</v>
      </c>
      <c r="AL1295" s="7" t="s">
        <v>3330</v>
      </c>
      <c r="AM1295" t="s">
        <v>2597</v>
      </c>
      <c r="AN1295" t="s">
        <v>4670</v>
      </c>
      <c r="AO1295" t="s">
        <v>4323</v>
      </c>
      <c r="AP1295" t="str">
        <f t="shared" si="239"/>
        <v>44007</v>
      </c>
      <c r="AQ1295" t="s">
        <v>4593</v>
      </c>
      <c r="AR1295" t="str">
        <f t="shared" si="232"/>
        <v>4419180</v>
      </c>
      <c r="AV1295">
        <v>29.93</v>
      </c>
      <c r="AW1295">
        <v>1.36</v>
      </c>
      <c r="AX1295">
        <v>28.57</v>
      </c>
    </row>
    <row r="1296" spans="1:50" ht="13" hidden="1" customHeight="1" outlineLevel="1">
      <c r="A1296" t="s">
        <v>2450</v>
      </c>
      <c r="B1296" s="11" t="s">
        <v>3074</v>
      </c>
      <c r="C1296" s="1">
        <f t="shared" si="233"/>
        <v>15902</v>
      </c>
      <c r="D1296" s="7">
        <f>IF(N1296&gt;0, RANK(N1296,(N1296:P1296,Q1296:AE1296)),0)</f>
        <v>1</v>
      </c>
      <c r="E1296" s="7">
        <f>IF(O1296&gt;0,RANK(O1296,(N1296:P1296,Q1296:AE1296)),0)</f>
        <v>2</v>
      </c>
      <c r="F1296" s="7">
        <f t="shared" si="234"/>
        <v>3</v>
      </c>
      <c r="G1296" s="1">
        <f t="shared" si="231"/>
        <v>1879</v>
      </c>
      <c r="H1296" s="2">
        <f t="shared" si="230"/>
        <v>0.11816123758017859</v>
      </c>
      <c r="I1296" s="8"/>
      <c r="J1296" s="2">
        <f t="shared" si="235"/>
        <v>0.55043390768456801</v>
      </c>
      <c r="K1296" s="2">
        <f t="shared" si="236"/>
        <v>0.43227267010438941</v>
      </c>
      <c r="L1296" s="2">
        <f t="shared" si="237"/>
        <v>1.0438938498302101E-2</v>
      </c>
      <c r="M1296" s="2">
        <f t="shared" si="238"/>
        <v>6.854483712740474E-3</v>
      </c>
      <c r="N1296" s="1">
        <v>8753</v>
      </c>
      <c r="O1296" s="1">
        <v>6874</v>
      </c>
      <c r="P1296" s="1">
        <v>166</v>
      </c>
      <c r="Q1296" s="1">
        <v>28</v>
      </c>
      <c r="R1296" s="1">
        <v>7</v>
      </c>
      <c r="S1296" s="1">
        <v>39</v>
      </c>
      <c r="T1296" s="1"/>
      <c r="U1296" s="1"/>
      <c r="V1296" s="1"/>
      <c r="W1296" s="1">
        <v>31</v>
      </c>
      <c r="X1296" s="1"/>
      <c r="Y1296" s="69">
        <v>4</v>
      </c>
      <c r="Z1296" s="1"/>
      <c r="AA1296" s="1"/>
      <c r="AB1296" s="1"/>
      <c r="AG1296" t="str">
        <f t="shared" si="240"/>
        <v>Cumberland</v>
      </c>
      <c r="AH1296" t="s">
        <v>4208</v>
      </c>
      <c r="AI1296">
        <v>1</v>
      </c>
      <c r="AJ1296" s="7">
        <v>1</v>
      </c>
      <c r="AL1296" s="7" t="s">
        <v>3330</v>
      </c>
      <c r="AM1296" t="s">
        <v>2597</v>
      </c>
      <c r="AN1296" t="s">
        <v>3441</v>
      </c>
      <c r="AO1296" t="s">
        <v>5264</v>
      </c>
      <c r="AP1296" t="str">
        <f t="shared" si="239"/>
        <v>44007</v>
      </c>
      <c r="AQ1296" t="s">
        <v>2389</v>
      </c>
      <c r="AR1296" t="str">
        <f t="shared" si="232"/>
        <v>4420080</v>
      </c>
      <c r="AV1296">
        <v>28.25</v>
      </c>
      <c r="AW1296">
        <v>1.46</v>
      </c>
      <c r="AX1296">
        <v>26.79</v>
      </c>
    </row>
    <row r="1297" spans="1:50" ht="13" hidden="1" customHeight="1" outlineLevel="1">
      <c r="A1297" t="s">
        <v>1525</v>
      </c>
      <c r="B1297" s="11" t="s">
        <v>3074</v>
      </c>
      <c r="C1297" s="1">
        <f t="shared" si="233"/>
        <v>7135</v>
      </c>
      <c r="D1297" s="7">
        <f>IF(N1297&gt;0, RANK(N1297,(N1297:P1297,Q1297:AE1297)),0)</f>
        <v>2</v>
      </c>
      <c r="E1297" s="7">
        <f>IF(O1297&gt;0,RANK(O1297,(N1297:P1297,Q1297:AE1297)),0)</f>
        <v>1</v>
      </c>
      <c r="F1297" s="7">
        <f t="shared" si="234"/>
        <v>3</v>
      </c>
      <c r="G1297" s="1">
        <f t="shared" si="231"/>
        <v>401</v>
      </c>
      <c r="H1297" s="2">
        <f t="shared" si="230"/>
        <v>5.6201822004204628E-2</v>
      </c>
      <c r="I1297" s="8"/>
      <c r="J1297" s="2">
        <f t="shared" si="235"/>
        <v>0.46096706377014718</v>
      </c>
      <c r="K1297" s="2">
        <f t="shared" si="236"/>
        <v>0.51716888577435183</v>
      </c>
      <c r="L1297" s="2">
        <f t="shared" si="237"/>
        <v>1.1352487736510162E-2</v>
      </c>
      <c r="M1297" s="2">
        <f t="shared" si="238"/>
        <v>1.0511562718990832E-2</v>
      </c>
      <c r="N1297" s="1">
        <v>3289</v>
      </c>
      <c r="O1297" s="1">
        <v>3690</v>
      </c>
      <c r="P1297" s="1">
        <v>81</v>
      </c>
      <c r="Q1297" s="1">
        <v>26</v>
      </c>
      <c r="R1297" s="1">
        <v>7</v>
      </c>
      <c r="S1297" s="1">
        <v>13</v>
      </c>
      <c r="T1297" s="1"/>
      <c r="U1297" s="1"/>
      <c r="V1297" s="1"/>
      <c r="W1297" s="1">
        <v>27</v>
      </c>
      <c r="X1297" s="1"/>
      <c r="Y1297" s="69">
        <v>2</v>
      </c>
      <c r="Z1297" s="1"/>
      <c r="AA1297" s="1"/>
      <c r="AB1297" s="1"/>
      <c r="AG1297" t="str">
        <f t="shared" si="240"/>
        <v>East Greenwich</v>
      </c>
      <c r="AH1297" t="s">
        <v>2954</v>
      </c>
      <c r="AI1297">
        <v>2</v>
      </c>
      <c r="AJ1297" s="7">
        <v>24</v>
      </c>
      <c r="AL1297" s="7" t="s">
        <v>3330</v>
      </c>
      <c r="AM1297" t="s">
        <v>3989</v>
      </c>
      <c r="AN1297" t="s">
        <v>1399</v>
      </c>
      <c r="AO1297" t="s">
        <v>3865</v>
      </c>
      <c r="AP1297" t="str">
        <f t="shared" si="239"/>
        <v>44003</v>
      </c>
      <c r="AQ1297" t="s">
        <v>2389</v>
      </c>
      <c r="AR1297" t="str">
        <f t="shared" si="232"/>
        <v>4422240</v>
      </c>
      <c r="AV1297">
        <v>16.71</v>
      </c>
      <c r="AW1297">
        <v>0.14000000000000001</v>
      </c>
      <c r="AX1297">
        <v>16.579999999999998</v>
      </c>
    </row>
    <row r="1298" spans="1:50" ht="13" hidden="1" customHeight="1" outlineLevel="1">
      <c r="A1298" t="s">
        <v>2979</v>
      </c>
      <c r="B1298" s="11" t="s">
        <v>3074</v>
      </c>
      <c r="C1298" s="1">
        <f t="shared" si="233"/>
        <v>20366</v>
      </c>
      <c r="D1298" s="7">
        <f>IF(N1298&gt;0, RANK(N1298,(N1298:P1298,Q1298:AE1298)),0)</f>
        <v>1</v>
      </c>
      <c r="E1298" s="7">
        <f>IF(O1298&gt;0,RANK(O1298,(N1298:P1298,Q1298:AE1298)),0)</f>
        <v>2</v>
      </c>
      <c r="F1298" s="7">
        <f t="shared" si="234"/>
        <v>3</v>
      </c>
      <c r="G1298" s="1">
        <f t="shared" si="231"/>
        <v>7296</v>
      </c>
      <c r="H1298" s="2">
        <f t="shared" si="230"/>
        <v>0.35824413237749192</v>
      </c>
      <c r="I1298" s="8"/>
      <c r="J1298" s="2">
        <f t="shared" si="235"/>
        <v>0.67048021211823627</v>
      </c>
      <c r="K1298" s="2">
        <f t="shared" si="236"/>
        <v>0.31223607974074435</v>
      </c>
      <c r="L1298" s="2">
        <f t="shared" si="237"/>
        <v>1.0262201708730236E-2</v>
      </c>
      <c r="M1298" s="2">
        <f t="shared" si="238"/>
        <v>7.0215064322891353E-3</v>
      </c>
      <c r="N1298" s="1">
        <v>13655</v>
      </c>
      <c r="O1298" s="1">
        <v>6359</v>
      </c>
      <c r="P1298" s="1">
        <v>209</v>
      </c>
      <c r="Q1298" s="1">
        <v>32</v>
      </c>
      <c r="R1298" s="1">
        <v>14</v>
      </c>
      <c r="S1298" s="1">
        <v>52</v>
      </c>
      <c r="T1298" s="1"/>
      <c r="U1298" s="1"/>
      <c r="V1298" s="1"/>
      <c r="W1298" s="1">
        <v>34</v>
      </c>
      <c r="X1298" s="1"/>
      <c r="Y1298" s="69">
        <v>11</v>
      </c>
      <c r="Z1298" s="1"/>
      <c r="AA1298" s="1"/>
      <c r="AB1298" s="1"/>
      <c r="AG1298" t="str">
        <f t="shared" si="240"/>
        <v>East Providence</v>
      </c>
      <c r="AH1298" t="s">
        <v>4208</v>
      </c>
      <c r="AI1298">
        <v>1</v>
      </c>
      <c r="AJ1298" s="7">
        <v>13</v>
      </c>
      <c r="AL1298" s="7" t="s">
        <v>3330</v>
      </c>
      <c r="AM1298" t="s">
        <v>2597</v>
      </c>
      <c r="AN1298" t="s">
        <v>3949</v>
      </c>
      <c r="AO1298" t="s">
        <v>4939</v>
      </c>
      <c r="AP1298" t="str">
        <f t="shared" si="239"/>
        <v>44007</v>
      </c>
      <c r="AQ1298" t="s">
        <v>4593</v>
      </c>
      <c r="AR1298" t="str">
        <f t="shared" si="232"/>
        <v>4422960</v>
      </c>
      <c r="AV1298">
        <v>16.61</v>
      </c>
      <c r="AW1298">
        <v>3.21</v>
      </c>
      <c r="AX1298">
        <v>13.41</v>
      </c>
    </row>
    <row r="1299" spans="1:50" ht="13" hidden="1" customHeight="1" outlineLevel="1">
      <c r="A1299" t="s">
        <v>2980</v>
      </c>
      <c r="B1299" s="11" t="s">
        <v>3074</v>
      </c>
      <c r="C1299" s="1">
        <f t="shared" si="233"/>
        <v>3018</v>
      </c>
      <c r="D1299" s="7">
        <f>IF(N1299&gt;0, RANK(N1299,(N1299:P1299,Q1299:AE1299)),0)</f>
        <v>1</v>
      </c>
      <c r="E1299" s="7">
        <f>IF(O1299&gt;0,RANK(O1299,(N1299:P1299,Q1299:AE1299)),0)</f>
        <v>2</v>
      </c>
      <c r="F1299" s="7">
        <f t="shared" si="234"/>
        <v>3</v>
      </c>
      <c r="G1299" s="1">
        <f t="shared" si="231"/>
        <v>67</v>
      </c>
      <c r="H1299" s="2">
        <f t="shared" si="230"/>
        <v>2.2200132538104704E-2</v>
      </c>
      <c r="I1299" s="8"/>
      <c r="J1299" s="2">
        <f t="shared" si="235"/>
        <v>0.49900596421471172</v>
      </c>
      <c r="K1299" s="2">
        <f t="shared" si="236"/>
        <v>0.47680583167660701</v>
      </c>
      <c r="L1299" s="2">
        <f t="shared" si="237"/>
        <v>1.4247846255798542E-2</v>
      </c>
      <c r="M1299" s="2">
        <f t="shared" si="238"/>
        <v>9.9403578528826798E-3</v>
      </c>
      <c r="N1299" s="1">
        <v>1506</v>
      </c>
      <c r="O1299" s="1">
        <v>1439</v>
      </c>
      <c r="P1299" s="1">
        <v>43</v>
      </c>
      <c r="Q1299" s="1">
        <v>6</v>
      </c>
      <c r="R1299" s="1">
        <v>2</v>
      </c>
      <c r="S1299" s="1">
        <v>13</v>
      </c>
      <c r="T1299" s="1"/>
      <c r="U1299" s="1"/>
      <c r="V1299" s="1"/>
      <c r="W1299" s="1">
        <v>7</v>
      </c>
      <c r="X1299" s="1"/>
      <c r="Y1299" s="69">
        <v>2</v>
      </c>
      <c r="Z1299" s="1"/>
      <c r="AA1299" s="1"/>
      <c r="AB1299" s="1"/>
      <c r="AG1299" t="str">
        <f t="shared" si="240"/>
        <v>Exeter</v>
      </c>
      <c r="AH1299" t="s">
        <v>3830</v>
      </c>
      <c r="AI1299">
        <v>2</v>
      </c>
      <c r="AJ1299" s="7">
        <v>30</v>
      </c>
      <c r="AL1299" s="7" t="s">
        <v>3330</v>
      </c>
      <c r="AM1299" t="s">
        <v>3218</v>
      </c>
      <c r="AN1299" t="s">
        <v>1399</v>
      </c>
      <c r="AO1299" t="s">
        <v>4587</v>
      </c>
      <c r="AP1299" t="str">
        <f t="shared" si="239"/>
        <v>44009</v>
      </c>
      <c r="AQ1299" t="s">
        <v>2389</v>
      </c>
      <c r="AR1299" t="str">
        <f t="shared" si="232"/>
        <v>4425300</v>
      </c>
      <c r="AV1299">
        <v>58.38</v>
      </c>
      <c r="AW1299">
        <v>0.67</v>
      </c>
      <c r="AX1299">
        <v>57.71</v>
      </c>
    </row>
    <row r="1300" spans="1:50" ht="13" hidden="1" customHeight="1" outlineLevel="1">
      <c r="A1300" t="s">
        <v>3689</v>
      </c>
      <c r="B1300" s="11" t="s">
        <v>3074</v>
      </c>
      <c r="C1300" s="1">
        <f t="shared" si="233"/>
        <v>2414</v>
      </c>
      <c r="D1300" s="7">
        <f>IF(N1300&gt;0, RANK(N1300,(N1300:P1300,Q1300:AE1300)),0)</f>
        <v>1</v>
      </c>
      <c r="E1300" s="7">
        <f>IF(O1300&gt;0,RANK(O1300,(N1300:P1300,Q1300:AE1300)),0)</f>
        <v>2</v>
      </c>
      <c r="F1300" s="7">
        <f t="shared" si="234"/>
        <v>3</v>
      </c>
      <c r="G1300" s="1">
        <f t="shared" si="231"/>
        <v>103</v>
      </c>
      <c r="H1300" s="2">
        <f t="shared" si="230"/>
        <v>4.2667771333885669E-2</v>
      </c>
      <c r="I1300" s="8"/>
      <c r="J1300" s="2">
        <f t="shared" si="235"/>
        <v>0.50704225352112675</v>
      </c>
      <c r="K1300" s="2">
        <f t="shared" si="236"/>
        <v>0.46437448218724109</v>
      </c>
      <c r="L1300" s="2">
        <f t="shared" si="237"/>
        <v>1.6155758077879039E-2</v>
      </c>
      <c r="M1300" s="2">
        <f t="shared" si="238"/>
        <v>1.2427506213753121E-2</v>
      </c>
      <c r="N1300" s="69">
        <v>1224</v>
      </c>
      <c r="O1300" s="69">
        <v>1121</v>
      </c>
      <c r="P1300" s="1">
        <v>39</v>
      </c>
      <c r="Q1300" s="1">
        <v>8</v>
      </c>
      <c r="R1300" s="1">
        <v>1</v>
      </c>
      <c r="S1300" s="1">
        <v>10</v>
      </c>
      <c r="T1300" s="1"/>
      <c r="U1300" s="1"/>
      <c r="V1300" s="1"/>
      <c r="W1300" s="1">
        <v>10</v>
      </c>
      <c r="X1300" s="1"/>
      <c r="Y1300" s="69">
        <v>1</v>
      </c>
      <c r="Z1300" s="1"/>
      <c r="AA1300" s="1"/>
      <c r="AB1300" s="1"/>
      <c r="AG1300" t="str">
        <f t="shared" si="240"/>
        <v>Foster</v>
      </c>
      <c r="AH1300" t="s">
        <v>4208</v>
      </c>
      <c r="AI1300">
        <v>2</v>
      </c>
      <c r="AJ1300" s="7">
        <v>15</v>
      </c>
      <c r="AL1300" s="7" t="s">
        <v>3330</v>
      </c>
      <c r="AM1300" t="s">
        <v>2597</v>
      </c>
      <c r="AN1300" t="s">
        <v>778</v>
      </c>
      <c r="AO1300" t="s">
        <v>4588</v>
      </c>
      <c r="AP1300" t="str">
        <f t="shared" si="239"/>
        <v>44007</v>
      </c>
      <c r="AQ1300" t="s">
        <v>2389</v>
      </c>
      <c r="AR1300" t="str">
        <f t="shared" si="232"/>
        <v>4427460</v>
      </c>
      <c r="AV1300">
        <v>51.87</v>
      </c>
      <c r="AW1300">
        <v>0.73</v>
      </c>
      <c r="AX1300">
        <v>51.14</v>
      </c>
    </row>
    <row r="1301" spans="1:50" ht="13" hidden="1" customHeight="1" outlineLevel="1">
      <c r="A1301" t="s">
        <v>3360</v>
      </c>
      <c r="B1301" s="11" t="s">
        <v>3074</v>
      </c>
      <c r="C1301" s="1">
        <f t="shared" si="233"/>
        <v>4888</v>
      </c>
      <c r="D1301" s="7">
        <f>IF(N1301&gt;0, RANK(N1301,(N1301:P1301,Q1301:AE1301)),0)</f>
        <v>1</v>
      </c>
      <c r="E1301" s="7">
        <f>IF(O1301&gt;0,RANK(O1301,(N1301:P1301,Q1301:AE1301)),0)</f>
        <v>2</v>
      </c>
      <c r="F1301" s="7">
        <f t="shared" si="234"/>
        <v>3</v>
      </c>
      <c r="G1301" s="1">
        <f t="shared" si="231"/>
        <v>68</v>
      </c>
      <c r="H1301" s="2">
        <f t="shared" si="230"/>
        <v>1.3911620294599018E-2</v>
      </c>
      <c r="I1301" s="8"/>
      <c r="J1301" s="2">
        <f t="shared" si="235"/>
        <v>0.4961129296235679</v>
      </c>
      <c r="K1301" s="2">
        <f t="shared" si="236"/>
        <v>0.48220130932896893</v>
      </c>
      <c r="L1301" s="2">
        <f t="shared" si="237"/>
        <v>1.1661211129296236E-2</v>
      </c>
      <c r="M1301" s="2">
        <f t="shared" si="238"/>
        <v>1.0024549918166934E-2</v>
      </c>
      <c r="N1301" s="1">
        <v>2425</v>
      </c>
      <c r="O1301" s="1">
        <v>2357</v>
      </c>
      <c r="P1301" s="1">
        <v>57</v>
      </c>
      <c r="Q1301" s="1">
        <v>12</v>
      </c>
      <c r="R1301" s="1">
        <v>4</v>
      </c>
      <c r="S1301" s="1">
        <v>15</v>
      </c>
      <c r="T1301" s="1"/>
      <c r="U1301" s="1"/>
      <c r="V1301" s="1"/>
      <c r="W1301" s="1">
        <v>13</v>
      </c>
      <c r="X1301" s="1"/>
      <c r="Y1301" s="69">
        <v>5</v>
      </c>
      <c r="Z1301" s="1"/>
      <c r="AA1301" s="1"/>
      <c r="AB1301" s="1"/>
      <c r="AG1301" t="str">
        <f t="shared" si="240"/>
        <v>Glocester</v>
      </c>
      <c r="AH1301" t="s">
        <v>4208</v>
      </c>
      <c r="AI1301">
        <v>2</v>
      </c>
      <c r="AJ1301" s="7">
        <v>7</v>
      </c>
      <c r="AL1301" s="7" t="s">
        <v>3330</v>
      </c>
      <c r="AM1301" t="s">
        <v>2597</v>
      </c>
      <c r="AN1301" t="s">
        <v>3970</v>
      </c>
      <c r="AO1301" t="s">
        <v>4589</v>
      </c>
      <c r="AP1301" t="str">
        <f t="shared" si="239"/>
        <v>44007</v>
      </c>
      <c r="AQ1301" t="s">
        <v>2389</v>
      </c>
      <c r="AR1301" t="str">
        <f t="shared" si="232"/>
        <v>4430340</v>
      </c>
      <c r="AV1301">
        <v>56.84</v>
      </c>
      <c r="AW1301">
        <v>2.02</v>
      </c>
      <c r="AX1301">
        <v>54.82</v>
      </c>
    </row>
    <row r="1302" spans="1:50" ht="13" hidden="1" customHeight="1" outlineLevel="1">
      <c r="A1302" t="s">
        <v>2623</v>
      </c>
      <c r="B1302" s="11" t="s">
        <v>3074</v>
      </c>
      <c r="C1302" s="1">
        <f t="shared" si="233"/>
        <v>3543</v>
      </c>
      <c r="D1302" s="7">
        <f>IF(N1302&gt;0, RANK(N1302,(N1302:P1302,Q1302:AE1302)),0)</f>
        <v>1</v>
      </c>
      <c r="E1302" s="7">
        <f>IF(O1302&gt;0,RANK(O1302,(N1302:P1302,Q1302:AE1302)),0)</f>
        <v>2</v>
      </c>
      <c r="F1302" s="7">
        <f t="shared" si="234"/>
        <v>3</v>
      </c>
      <c r="G1302" s="1">
        <f t="shared" si="231"/>
        <v>249</v>
      </c>
      <c r="H1302" s="2">
        <f t="shared" si="230"/>
        <v>7.027942421676546E-2</v>
      </c>
      <c r="I1302" s="8"/>
      <c r="J1302" s="2">
        <f t="shared" si="235"/>
        <v>0.5187694044594976</v>
      </c>
      <c r="K1302" s="2">
        <f t="shared" si="236"/>
        <v>0.44848998024273212</v>
      </c>
      <c r="L1302" s="2">
        <f t="shared" si="237"/>
        <v>1.9192774484899804E-2</v>
      </c>
      <c r="M1302" s="2">
        <f t="shared" si="238"/>
        <v>1.3547840812870478E-2</v>
      </c>
      <c r="N1302" s="1">
        <v>1838</v>
      </c>
      <c r="O1302" s="1">
        <v>1589</v>
      </c>
      <c r="P1302" s="1">
        <v>68</v>
      </c>
      <c r="Q1302" s="1">
        <v>19</v>
      </c>
      <c r="R1302" s="1">
        <v>1</v>
      </c>
      <c r="S1302" s="1">
        <v>14</v>
      </c>
      <c r="T1302" s="1"/>
      <c r="U1302" s="1"/>
      <c r="V1302" s="1"/>
      <c r="W1302" s="1">
        <v>11</v>
      </c>
      <c r="X1302" s="1"/>
      <c r="Y1302" s="69">
        <v>3</v>
      </c>
      <c r="Z1302" s="1"/>
      <c r="AA1302" s="1"/>
      <c r="AB1302" s="1"/>
      <c r="AG1302" t="str">
        <f t="shared" si="240"/>
        <v>Hopkinton</v>
      </c>
      <c r="AH1302" t="s">
        <v>3830</v>
      </c>
      <c r="AI1302">
        <v>2</v>
      </c>
      <c r="AJ1302" s="7">
        <v>35</v>
      </c>
      <c r="AL1302" s="7" t="s">
        <v>3330</v>
      </c>
      <c r="AM1302" t="s">
        <v>3218</v>
      </c>
      <c r="AN1302" t="s">
        <v>4670</v>
      </c>
      <c r="AO1302" t="s">
        <v>4590</v>
      </c>
      <c r="AP1302" t="str">
        <f t="shared" si="239"/>
        <v>44009</v>
      </c>
      <c r="AQ1302" t="s">
        <v>2389</v>
      </c>
      <c r="AR1302" t="str">
        <f t="shared" si="232"/>
        <v>4435380</v>
      </c>
      <c r="AV1302">
        <v>44.13</v>
      </c>
      <c r="AW1302">
        <v>1.1399999999999999</v>
      </c>
      <c r="AX1302">
        <v>42.99</v>
      </c>
    </row>
    <row r="1303" spans="1:50" ht="13" hidden="1" customHeight="1" outlineLevel="1">
      <c r="A1303" t="s">
        <v>2969</v>
      </c>
      <c r="B1303" s="11" t="s">
        <v>3074</v>
      </c>
      <c r="C1303" s="1">
        <f t="shared" si="233"/>
        <v>3602</v>
      </c>
      <c r="D1303" s="7">
        <f>IF(N1303&gt;0, RANK(N1303,(N1303:P1303,Q1303:AE1303)),0)</f>
        <v>1</v>
      </c>
      <c r="E1303" s="7">
        <f>IF(O1303&gt;0,RANK(O1303,(N1303:P1303,Q1303:AE1303)),0)</f>
        <v>2</v>
      </c>
      <c r="F1303" s="7">
        <f t="shared" si="234"/>
        <v>3</v>
      </c>
      <c r="G1303" s="1">
        <f t="shared" si="231"/>
        <v>761</v>
      </c>
      <c r="H1303" s="2">
        <f t="shared" si="230"/>
        <v>0.21127151582454193</v>
      </c>
      <c r="I1303" s="8"/>
      <c r="J1303" s="2">
        <f t="shared" si="235"/>
        <v>0.59217101610216549</v>
      </c>
      <c r="K1303" s="2">
        <f t="shared" si="236"/>
        <v>0.38089950027762354</v>
      </c>
      <c r="L1303" s="2">
        <f t="shared" si="237"/>
        <v>1.5546918378678512E-2</v>
      </c>
      <c r="M1303" s="2">
        <f t="shared" si="238"/>
        <v>1.1382565241532458E-2</v>
      </c>
      <c r="N1303" s="1">
        <v>2133</v>
      </c>
      <c r="O1303" s="1">
        <v>1372</v>
      </c>
      <c r="P1303" s="1">
        <v>56</v>
      </c>
      <c r="Q1303" s="1">
        <v>9</v>
      </c>
      <c r="R1303" s="1">
        <v>8</v>
      </c>
      <c r="S1303" s="1">
        <v>13</v>
      </c>
      <c r="T1303" s="1"/>
      <c r="U1303" s="1"/>
      <c r="V1303" s="1"/>
      <c r="W1303" s="1">
        <v>11</v>
      </c>
      <c r="X1303" s="1"/>
      <c r="Y1303" s="69">
        <v>0</v>
      </c>
      <c r="Z1303" s="1"/>
      <c r="AA1303" s="1"/>
      <c r="AB1303" s="1"/>
      <c r="AG1303" t="str">
        <f t="shared" si="240"/>
        <v>Jamestown</v>
      </c>
      <c r="AH1303" t="s">
        <v>4199</v>
      </c>
      <c r="AI1303">
        <v>1</v>
      </c>
      <c r="AJ1303" s="7">
        <v>31</v>
      </c>
      <c r="AL1303" s="7" t="s">
        <v>3330</v>
      </c>
      <c r="AM1303" t="s">
        <v>3632</v>
      </c>
      <c r="AN1303" t="s">
        <v>3632</v>
      </c>
      <c r="AO1303" t="s">
        <v>3803</v>
      </c>
      <c r="AP1303" t="str">
        <f t="shared" si="239"/>
        <v>44005</v>
      </c>
      <c r="AQ1303" t="s">
        <v>2389</v>
      </c>
      <c r="AR1303" t="str">
        <f t="shared" si="232"/>
        <v>4436820</v>
      </c>
      <c r="AV1303">
        <v>35.340000000000003</v>
      </c>
      <c r="AW1303">
        <v>25.64</v>
      </c>
      <c r="AX1303">
        <v>9.69</v>
      </c>
    </row>
    <row r="1304" spans="1:50" ht="13" hidden="1" customHeight="1" outlineLevel="1">
      <c r="A1304" t="s">
        <v>2028</v>
      </c>
      <c r="B1304" s="11" t="s">
        <v>3074</v>
      </c>
      <c r="C1304" s="1">
        <f t="shared" si="233"/>
        <v>13920</v>
      </c>
      <c r="D1304" s="7">
        <f>IF(N1304&gt;0, RANK(N1304,(N1304:P1304,Q1304:AE1304)),0)</f>
        <v>1</v>
      </c>
      <c r="E1304" s="7">
        <f>IF(O1304&gt;0,RANK(O1304,(N1304:P1304,Q1304:AE1304)),0)</f>
        <v>2</v>
      </c>
      <c r="F1304" s="7">
        <f t="shared" si="234"/>
        <v>3</v>
      </c>
      <c r="G1304" s="1">
        <f t="shared" si="231"/>
        <v>2022</v>
      </c>
      <c r="H1304" s="2">
        <f t="shared" si="230"/>
        <v>0.14525862068965517</v>
      </c>
      <c r="I1304" s="8"/>
      <c r="J1304" s="2">
        <f t="shared" si="235"/>
        <v>0.56537356321839083</v>
      </c>
      <c r="K1304" s="2">
        <f t="shared" si="236"/>
        <v>0.42011494252873566</v>
      </c>
      <c r="L1304" s="2">
        <f t="shared" si="237"/>
        <v>9.5545977011494247E-3</v>
      </c>
      <c r="M1304" s="2">
        <f t="shared" si="238"/>
        <v>4.9568965517240889E-3</v>
      </c>
      <c r="N1304" s="1">
        <v>7870</v>
      </c>
      <c r="O1304" s="1">
        <v>5848</v>
      </c>
      <c r="P1304" s="1">
        <v>133</v>
      </c>
      <c r="Q1304" s="1">
        <v>12</v>
      </c>
      <c r="R1304" s="1">
        <v>6</v>
      </c>
      <c r="S1304" s="1">
        <v>25</v>
      </c>
      <c r="T1304" s="1"/>
      <c r="U1304" s="1"/>
      <c r="V1304" s="1"/>
      <c r="W1304" s="1">
        <v>16</v>
      </c>
      <c r="X1304" s="1"/>
      <c r="Y1304" s="69">
        <v>10</v>
      </c>
      <c r="Z1304" s="1"/>
      <c r="AA1304" s="1"/>
      <c r="AB1304" s="1"/>
      <c r="AG1304" t="str">
        <f t="shared" si="240"/>
        <v>Johnston</v>
      </c>
      <c r="AH1304" t="s">
        <v>4208</v>
      </c>
      <c r="AI1304">
        <v>2</v>
      </c>
      <c r="AJ1304" s="7">
        <v>11</v>
      </c>
      <c r="AL1304" s="7" t="s">
        <v>3330</v>
      </c>
      <c r="AM1304" t="s">
        <v>2597</v>
      </c>
      <c r="AN1304" t="s">
        <v>737</v>
      </c>
      <c r="AO1304" t="s">
        <v>4857</v>
      </c>
      <c r="AP1304" t="str">
        <f t="shared" si="239"/>
        <v>44007</v>
      </c>
      <c r="AQ1304" t="s">
        <v>2389</v>
      </c>
      <c r="AR1304" t="str">
        <f t="shared" si="232"/>
        <v>4437720</v>
      </c>
      <c r="AV1304">
        <v>24.37</v>
      </c>
      <c r="AW1304">
        <v>0.71</v>
      </c>
      <c r="AX1304">
        <v>23.67</v>
      </c>
    </row>
    <row r="1305" spans="1:50" ht="13" hidden="1" customHeight="1" outlineLevel="1">
      <c r="A1305" t="s">
        <v>3867</v>
      </c>
      <c r="B1305" s="11" t="s">
        <v>3074</v>
      </c>
      <c r="C1305" s="1">
        <f t="shared" si="233"/>
        <v>10935</v>
      </c>
      <c r="D1305" s="7">
        <f>IF(N1305&gt;0, RANK(N1305,(N1305:P1305,Q1305:AE1305)),0)</f>
        <v>1</v>
      </c>
      <c r="E1305" s="7">
        <f>IF(O1305&gt;0,RANK(O1305,(N1305:P1305,Q1305:AE1305)),0)</f>
        <v>2</v>
      </c>
      <c r="F1305" s="7">
        <f t="shared" si="234"/>
        <v>3</v>
      </c>
      <c r="G1305" s="1">
        <f t="shared" si="231"/>
        <v>817</v>
      </c>
      <c r="H1305" s="2">
        <f t="shared" si="230"/>
        <v>7.4714220393232736E-2</v>
      </c>
      <c r="I1305" s="8"/>
      <c r="J1305" s="2">
        <f t="shared" si="235"/>
        <v>0.52885230909922265</v>
      </c>
      <c r="K1305" s="2">
        <f t="shared" si="236"/>
        <v>0.45413808870598993</v>
      </c>
      <c r="L1305" s="2">
        <f t="shared" si="237"/>
        <v>9.2363968907178788E-3</v>
      </c>
      <c r="M1305" s="2">
        <f t="shared" si="238"/>
        <v>7.7732053040695422E-3</v>
      </c>
      <c r="N1305" s="1">
        <v>5783</v>
      </c>
      <c r="O1305" s="1">
        <v>4966</v>
      </c>
      <c r="P1305" s="1">
        <v>101</v>
      </c>
      <c r="Q1305" s="1">
        <v>10</v>
      </c>
      <c r="R1305" s="1">
        <v>7</v>
      </c>
      <c r="S1305" s="1">
        <v>37</v>
      </c>
      <c r="T1305" s="1"/>
      <c r="U1305" s="1"/>
      <c r="V1305" s="1"/>
      <c r="W1305" s="1">
        <v>25</v>
      </c>
      <c r="X1305" s="1"/>
      <c r="Y1305" s="69">
        <v>6</v>
      </c>
      <c r="Z1305" s="1"/>
      <c r="AA1305" s="1"/>
      <c r="AB1305" s="1"/>
      <c r="AG1305" t="str">
        <f t="shared" si="240"/>
        <v>Lincoln</v>
      </c>
      <c r="AH1305" t="s">
        <v>4208</v>
      </c>
      <c r="AI1305">
        <v>1</v>
      </c>
      <c r="AJ1305" s="7">
        <v>5</v>
      </c>
      <c r="AL1305" s="7" t="s">
        <v>3330</v>
      </c>
      <c r="AM1305" t="s">
        <v>2597</v>
      </c>
      <c r="AN1305" t="s">
        <v>3961</v>
      </c>
      <c r="AO1305" t="s">
        <v>4858</v>
      </c>
      <c r="AP1305" t="str">
        <f t="shared" si="239"/>
        <v>44007</v>
      </c>
      <c r="AQ1305" t="s">
        <v>2389</v>
      </c>
      <c r="AR1305" t="str">
        <f t="shared" si="232"/>
        <v>4441500</v>
      </c>
      <c r="AV1305">
        <v>18.95</v>
      </c>
      <c r="AW1305">
        <v>0.72</v>
      </c>
      <c r="AX1305">
        <v>18.23</v>
      </c>
    </row>
    <row r="1306" spans="1:50" ht="13" hidden="1" customHeight="1" outlineLevel="1">
      <c r="A1306" t="s">
        <v>3357</v>
      </c>
      <c r="B1306" s="11" t="s">
        <v>3074</v>
      </c>
      <c r="C1306" s="1">
        <f t="shared" si="233"/>
        <v>2312</v>
      </c>
      <c r="D1306" s="7">
        <f>IF(N1306&gt;0, RANK(N1306,(N1306:P1306,Q1306:AE1306)),0)</f>
        <v>1</v>
      </c>
      <c r="E1306" s="7">
        <f>IF(O1306&gt;0,RANK(O1306,(N1306:P1306,Q1306:AE1306)),0)</f>
        <v>2</v>
      </c>
      <c r="F1306" s="7">
        <f t="shared" si="234"/>
        <v>3</v>
      </c>
      <c r="G1306" s="1">
        <f t="shared" si="231"/>
        <v>139</v>
      </c>
      <c r="H1306" s="2">
        <f t="shared" si="230"/>
        <v>6.0121107266435984E-2</v>
      </c>
      <c r="I1306" s="8"/>
      <c r="J1306" s="2">
        <f t="shared" si="235"/>
        <v>0.5168685121107266</v>
      </c>
      <c r="K1306" s="2">
        <f t="shared" si="236"/>
        <v>0.45674740484429066</v>
      </c>
      <c r="L1306" s="2">
        <f t="shared" si="237"/>
        <v>1.6003460207612456E-2</v>
      </c>
      <c r="M1306" s="2">
        <f t="shared" si="238"/>
        <v>1.0380622837370287E-2</v>
      </c>
      <c r="N1306" s="1">
        <v>1195</v>
      </c>
      <c r="O1306" s="1">
        <v>1056</v>
      </c>
      <c r="P1306" s="1">
        <v>37</v>
      </c>
      <c r="Q1306" s="1">
        <v>11</v>
      </c>
      <c r="R1306" s="1">
        <v>1</v>
      </c>
      <c r="S1306" s="1">
        <v>6</v>
      </c>
      <c r="T1306" s="1"/>
      <c r="U1306" s="1"/>
      <c r="V1306" s="1"/>
      <c r="W1306" s="1">
        <v>5</v>
      </c>
      <c r="X1306" s="1"/>
      <c r="Y1306" s="69">
        <v>1</v>
      </c>
      <c r="Z1306" s="1"/>
      <c r="AA1306" s="1"/>
      <c r="AB1306" s="1"/>
      <c r="AG1306" t="str">
        <f t="shared" si="240"/>
        <v>Little Compton</v>
      </c>
      <c r="AH1306" t="s">
        <v>4199</v>
      </c>
      <c r="AI1306">
        <v>1</v>
      </c>
      <c r="AJ1306" s="7">
        <v>33</v>
      </c>
      <c r="AL1306" s="7" t="s">
        <v>3330</v>
      </c>
      <c r="AM1306" t="s">
        <v>3632</v>
      </c>
      <c r="AN1306" t="s">
        <v>1399</v>
      </c>
      <c r="AO1306" t="s">
        <v>4859</v>
      </c>
      <c r="AP1306" t="str">
        <f t="shared" si="239"/>
        <v>44005</v>
      </c>
      <c r="AQ1306" t="s">
        <v>2389</v>
      </c>
      <c r="AR1306" t="str">
        <f t="shared" si="232"/>
        <v>4442400</v>
      </c>
      <c r="AV1306">
        <v>28.9</v>
      </c>
      <c r="AW1306">
        <v>8.0299999999999994</v>
      </c>
      <c r="AX1306">
        <v>20.87</v>
      </c>
    </row>
    <row r="1307" spans="1:50" ht="13" hidden="1" customHeight="1" outlineLevel="1">
      <c r="A1307" t="s">
        <v>3358</v>
      </c>
      <c r="B1307" s="11" t="s">
        <v>3074</v>
      </c>
      <c r="C1307" s="1">
        <f t="shared" si="233"/>
        <v>7317</v>
      </c>
      <c r="D1307" s="7">
        <f>IF(N1307&gt;0, RANK(N1307,(N1307:P1307,Q1307:AE1307)),0)</f>
        <v>1</v>
      </c>
      <c r="E1307" s="7">
        <f>IF(O1307&gt;0,RANK(O1307,(N1307:P1307,Q1307:AE1307)),0)</f>
        <v>2</v>
      </c>
      <c r="F1307" s="7">
        <f t="shared" si="234"/>
        <v>3</v>
      </c>
      <c r="G1307" s="1">
        <f t="shared" si="231"/>
        <v>878</v>
      </c>
      <c r="H1307" s="2">
        <f t="shared" si="230"/>
        <v>0.11999453327866612</v>
      </c>
      <c r="I1307" s="8"/>
      <c r="J1307" s="2">
        <f t="shared" si="235"/>
        <v>0.54995216618832854</v>
      </c>
      <c r="K1307" s="2">
        <f t="shared" si="236"/>
        <v>0.42995763290966243</v>
      </c>
      <c r="L1307" s="2">
        <f t="shared" si="237"/>
        <v>1.1206778734454012E-2</v>
      </c>
      <c r="M1307" s="2">
        <f t="shared" si="238"/>
        <v>8.8834221675550135E-3</v>
      </c>
      <c r="N1307" s="1">
        <v>4024</v>
      </c>
      <c r="O1307" s="1">
        <v>3146</v>
      </c>
      <c r="P1307" s="1">
        <v>82</v>
      </c>
      <c r="Q1307" s="1">
        <v>16</v>
      </c>
      <c r="R1307" s="1">
        <v>10</v>
      </c>
      <c r="S1307" s="1">
        <v>17</v>
      </c>
      <c r="T1307" s="1"/>
      <c r="U1307" s="1"/>
      <c r="V1307" s="1"/>
      <c r="W1307" s="1">
        <v>18</v>
      </c>
      <c r="X1307" s="1"/>
      <c r="Y1307" s="69">
        <v>4</v>
      </c>
      <c r="Z1307" s="1"/>
      <c r="AA1307" s="1"/>
      <c r="AB1307" s="1"/>
      <c r="AG1307" t="str">
        <f t="shared" si="240"/>
        <v>Middletown</v>
      </c>
      <c r="AH1307" t="s">
        <v>4199</v>
      </c>
      <c r="AI1307">
        <v>1</v>
      </c>
      <c r="AJ1307" s="7">
        <v>34</v>
      </c>
      <c r="AL1307" s="7" t="s">
        <v>3330</v>
      </c>
      <c r="AM1307" t="s">
        <v>3632</v>
      </c>
      <c r="AN1307" t="s">
        <v>4670</v>
      </c>
      <c r="AO1307" t="s">
        <v>4860</v>
      </c>
      <c r="AP1307" t="str">
        <f t="shared" si="239"/>
        <v>44005</v>
      </c>
      <c r="AQ1307" t="s">
        <v>2389</v>
      </c>
      <c r="AR1307" t="str">
        <f t="shared" si="232"/>
        <v>4445460</v>
      </c>
      <c r="AV1307">
        <v>14.95</v>
      </c>
      <c r="AW1307">
        <v>1.97</v>
      </c>
      <c r="AX1307">
        <v>12.98</v>
      </c>
    </row>
    <row r="1308" spans="1:50" ht="13" hidden="1" customHeight="1" outlineLevel="1">
      <c r="A1308" t="s">
        <v>2908</v>
      </c>
      <c r="B1308" s="11" t="s">
        <v>3074</v>
      </c>
      <c r="C1308" s="1">
        <f t="shared" si="233"/>
        <v>8532</v>
      </c>
      <c r="D1308" s="7">
        <f>IF(N1308&gt;0, RANK(N1308,(N1308:P1308,Q1308:AE1308)),0)</f>
        <v>1</v>
      </c>
      <c r="E1308" s="7">
        <f>IF(O1308&gt;0,RANK(O1308,(N1308:P1308,Q1308:AE1308)),0)</f>
        <v>2</v>
      </c>
      <c r="F1308" s="7">
        <f t="shared" si="234"/>
        <v>3</v>
      </c>
      <c r="G1308" s="1">
        <f t="shared" si="231"/>
        <v>1477</v>
      </c>
      <c r="H1308" s="2">
        <f t="shared" si="230"/>
        <v>0.17311298640412565</v>
      </c>
      <c r="I1308" s="8"/>
      <c r="J1308" s="2">
        <f t="shared" si="235"/>
        <v>0.576769807782466</v>
      </c>
      <c r="K1308" s="2">
        <f t="shared" si="236"/>
        <v>0.40365682137834036</v>
      </c>
      <c r="L1308" s="2">
        <f t="shared" si="237"/>
        <v>1.2189404594467886E-2</v>
      </c>
      <c r="M1308" s="2">
        <f t="shared" si="238"/>
        <v>7.3839662447257523E-3</v>
      </c>
      <c r="N1308" s="1">
        <v>4921</v>
      </c>
      <c r="O1308" s="1">
        <v>3444</v>
      </c>
      <c r="P1308" s="1">
        <v>104</v>
      </c>
      <c r="Q1308" s="1">
        <v>24</v>
      </c>
      <c r="R1308" s="1">
        <v>8</v>
      </c>
      <c r="S1308" s="1">
        <v>15</v>
      </c>
      <c r="T1308" s="1"/>
      <c r="U1308" s="1"/>
      <c r="V1308" s="1"/>
      <c r="W1308" s="1">
        <v>14</v>
      </c>
      <c r="X1308" s="1"/>
      <c r="Y1308" s="69">
        <v>2</v>
      </c>
      <c r="Z1308" s="1"/>
      <c r="AA1308" s="1"/>
      <c r="AB1308" s="1"/>
      <c r="AG1308" t="str">
        <f t="shared" si="240"/>
        <v>Narragansett</v>
      </c>
      <c r="AH1308" t="s">
        <v>3830</v>
      </c>
      <c r="AI1308">
        <v>2</v>
      </c>
      <c r="AJ1308" s="7">
        <v>38</v>
      </c>
      <c r="AL1308" s="7" t="s">
        <v>3330</v>
      </c>
      <c r="AM1308" t="s">
        <v>3218</v>
      </c>
      <c r="AN1308" t="s">
        <v>3441</v>
      </c>
      <c r="AO1308" t="s">
        <v>4539</v>
      </c>
      <c r="AP1308" t="str">
        <f t="shared" si="239"/>
        <v>44009</v>
      </c>
      <c r="AQ1308" t="s">
        <v>2389</v>
      </c>
      <c r="AR1308" t="str">
        <f t="shared" si="232"/>
        <v>4448340</v>
      </c>
      <c r="AV1308">
        <v>37.770000000000003</v>
      </c>
      <c r="AW1308">
        <v>23.63</v>
      </c>
      <c r="AX1308">
        <v>14.15</v>
      </c>
    </row>
    <row r="1309" spans="1:50" ht="13" hidden="1" customHeight="1" outlineLevel="1">
      <c r="A1309" t="s">
        <v>2331</v>
      </c>
      <c r="B1309" s="11" t="s">
        <v>3074</v>
      </c>
      <c r="C1309" s="1">
        <f t="shared" si="233"/>
        <v>1071</v>
      </c>
      <c r="D1309" s="7">
        <f>IF(N1309&gt;0, RANK(N1309,(N1309:P1309,Q1309:AE1309)),0)</f>
        <v>1</v>
      </c>
      <c r="E1309" s="7">
        <f>IF(O1309&gt;0,RANK(O1309,(N1309:P1309,Q1309:AE1309)),0)</f>
        <v>2</v>
      </c>
      <c r="F1309" s="7">
        <f t="shared" si="234"/>
        <v>3</v>
      </c>
      <c r="G1309" s="1">
        <f t="shared" si="231"/>
        <v>358</v>
      </c>
      <c r="H1309" s="2">
        <f t="shared" si="230"/>
        <v>0.33426704014939307</v>
      </c>
      <c r="I1309" s="8"/>
      <c r="J1309" s="2">
        <f t="shared" si="235"/>
        <v>0.64985994397759106</v>
      </c>
      <c r="K1309" s="2">
        <f t="shared" si="236"/>
        <v>0.31559290382819793</v>
      </c>
      <c r="L1309" s="2">
        <f t="shared" si="237"/>
        <v>2.2408963585434174E-2</v>
      </c>
      <c r="M1309" s="2">
        <f t="shared" si="238"/>
        <v>1.2138188608776832E-2</v>
      </c>
      <c r="N1309" s="1">
        <v>696</v>
      </c>
      <c r="O1309" s="1">
        <v>338</v>
      </c>
      <c r="P1309" s="1">
        <v>24</v>
      </c>
      <c r="Q1309" s="1">
        <v>0</v>
      </c>
      <c r="R1309" s="1">
        <v>1</v>
      </c>
      <c r="S1309" s="1">
        <v>9</v>
      </c>
      <c r="T1309" s="1"/>
      <c r="U1309" s="1"/>
      <c r="V1309" s="1"/>
      <c r="W1309" s="1">
        <v>2</v>
      </c>
      <c r="X1309" s="1"/>
      <c r="Y1309" s="69">
        <v>1</v>
      </c>
      <c r="Z1309" s="1"/>
      <c r="AA1309" s="1"/>
      <c r="AB1309" s="1"/>
      <c r="AG1309" t="str">
        <f t="shared" si="240"/>
        <v>New Shoreham</v>
      </c>
      <c r="AH1309" t="s">
        <v>3830</v>
      </c>
      <c r="AI1309">
        <v>2</v>
      </c>
      <c r="AJ1309" s="7">
        <v>42</v>
      </c>
      <c r="AL1309" s="7" t="s">
        <v>3330</v>
      </c>
      <c r="AM1309" t="s">
        <v>3218</v>
      </c>
      <c r="AN1309" t="s">
        <v>4540</v>
      </c>
      <c r="AO1309" t="s">
        <v>5311</v>
      </c>
      <c r="AP1309" t="str">
        <f t="shared" si="239"/>
        <v>44009</v>
      </c>
      <c r="AQ1309" t="s">
        <v>2389</v>
      </c>
      <c r="AR1309" t="str">
        <f t="shared" si="232"/>
        <v>4450500</v>
      </c>
      <c r="AV1309">
        <v>109.5</v>
      </c>
      <c r="AW1309">
        <v>99.77</v>
      </c>
      <c r="AX1309">
        <v>9.73</v>
      </c>
    </row>
    <row r="1310" spans="1:50" ht="13" hidden="1" customHeight="1" outlineLevel="1">
      <c r="A1310" t="s">
        <v>4199</v>
      </c>
      <c r="B1310" s="11" t="s">
        <v>3074</v>
      </c>
      <c r="C1310" s="1">
        <f t="shared" si="233"/>
        <v>10378</v>
      </c>
      <c r="D1310" s="7">
        <f>IF(N1310&gt;0, RANK(N1310,(N1310:P1310,Q1310:AE1310)),0)</f>
        <v>1</v>
      </c>
      <c r="E1310" s="7">
        <f>IF(O1310&gt;0,RANK(O1310,(N1310:P1310,Q1310:AE1310)),0)</f>
        <v>2</v>
      </c>
      <c r="F1310" s="7">
        <f t="shared" si="234"/>
        <v>3</v>
      </c>
      <c r="G1310" s="1">
        <f t="shared" si="231"/>
        <v>2776</v>
      </c>
      <c r="H1310" s="2">
        <f t="shared" si="230"/>
        <v>0.26748891886683368</v>
      </c>
      <c r="I1310" s="8"/>
      <c r="J1310" s="2">
        <f t="shared" si="235"/>
        <v>0.62391597610329541</v>
      </c>
      <c r="K1310" s="2">
        <f t="shared" si="236"/>
        <v>0.35642705723646173</v>
      </c>
      <c r="L1310" s="2">
        <f t="shared" si="237"/>
        <v>1.1177490846020427E-2</v>
      </c>
      <c r="M1310" s="2">
        <f t="shared" si="238"/>
        <v>8.479475814222431E-3</v>
      </c>
      <c r="N1310" s="1">
        <v>6475</v>
      </c>
      <c r="O1310" s="1">
        <v>3699</v>
      </c>
      <c r="P1310" s="1">
        <v>116</v>
      </c>
      <c r="Q1310" s="1">
        <v>22</v>
      </c>
      <c r="R1310" s="1">
        <v>6</v>
      </c>
      <c r="S1310" s="1">
        <v>33</v>
      </c>
      <c r="T1310" s="1"/>
      <c r="U1310" s="1"/>
      <c r="V1310" s="1"/>
      <c r="W1310" s="1">
        <v>18</v>
      </c>
      <c r="X1310" s="1"/>
      <c r="Y1310" s="69">
        <v>9</v>
      </c>
      <c r="Z1310" s="1"/>
      <c r="AA1310" s="1"/>
      <c r="AB1310" s="1"/>
      <c r="AG1310" t="str">
        <f t="shared" si="240"/>
        <v>Newport</v>
      </c>
      <c r="AH1310" t="s">
        <v>4199</v>
      </c>
      <c r="AI1310">
        <v>1</v>
      </c>
      <c r="AJ1310" s="7">
        <v>36</v>
      </c>
      <c r="AL1310" s="7" t="s">
        <v>3330</v>
      </c>
      <c r="AM1310" t="s">
        <v>3632</v>
      </c>
      <c r="AN1310" t="s">
        <v>3441</v>
      </c>
      <c r="AO1310" t="s">
        <v>4140</v>
      </c>
      <c r="AP1310" t="str">
        <f t="shared" si="239"/>
        <v>44005</v>
      </c>
      <c r="AQ1310" t="s">
        <v>4593</v>
      </c>
      <c r="AR1310" t="str">
        <f t="shared" si="232"/>
        <v>4449960</v>
      </c>
      <c r="AV1310">
        <v>11.47</v>
      </c>
      <c r="AW1310">
        <v>3.54</v>
      </c>
      <c r="AX1310">
        <v>7.94</v>
      </c>
    </row>
    <row r="1311" spans="1:50" ht="13" hidden="1" customHeight="1" outlineLevel="1">
      <c r="A1311" t="s">
        <v>4773</v>
      </c>
      <c r="B1311" s="11" t="s">
        <v>3074</v>
      </c>
      <c r="C1311" s="1">
        <f t="shared" si="233"/>
        <v>14276</v>
      </c>
      <c r="D1311" s="7">
        <f>IF(N1311&gt;0, RANK(N1311,(N1311:P1311,Q1311:AE1311)),0)</f>
        <v>1</v>
      </c>
      <c r="E1311" s="7">
        <f>IF(O1311&gt;0,RANK(O1311,(N1311:P1311,Q1311:AE1311)),0)</f>
        <v>2</v>
      </c>
      <c r="F1311" s="7">
        <f t="shared" si="234"/>
        <v>3</v>
      </c>
      <c r="G1311" s="1">
        <f t="shared" si="231"/>
        <v>894</v>
      </c>
      <c r="H1311" s="2">
        <f t="shared" si="230"/>
        <v>6.262258335668254E-2</v>
      </c>
      <c r="I1311" s="8"/>
      <c r="J1311" s="2">
        <f t="shared" si="235"/>
        <v>0.52045390865788732</v>
      </c>
      <c r="K1311" s="2">
        <f t="shared" si="236"/>
        <v>0.45783132530120479</v>
      </c>
      <c r="L1311" s="2">
        <f t="shared" si="237"/>
        <v>1.1697954609134212E-2</v>
      </c>
      <c r="M1311" s="2">
        <f t="shared" si="238"/>
        <v>1.0016811431773673E-2</v>
      </c>
      <c r="N1311" s="1">
        <v>7430</v>
      </c>
      <c r="O1311" s="1">
        <v>6536</v>
      </c>
      <c r="P1311" s="1">
        <v>167</v>
      </c>
      <c r="Q1311" s="1">
        <v>41</v>
      </c>
      <c r="R1311" s="1">
        <v>18</v>
      </c>
      <c r="S1311" s="1">
        <v>30</v>
      </c>
      <c r="T1311" s="1"/>
      <c r="U1311" s="1"/>
      <c r="V1311" s="1"/>
      <c r="W1311" s="1">
        <v>46</v>
      </c>
      <c r="X1311" s="1"/>
      <c r="Y1311" s="69">
        <v>8</v>
      </c>
      <c r="Z1311" s="1"/>
      <c r="AA1311" s="1"/>
      <c r="AB1311" s="1"/>
      <c r="AG1311" t="str">
        <f t="shared" si="240"/>
        <v>North Kingstown</v>
      </c>
      <c r="AH1311" t="s">
        <v>3830</v>
      </c>
      <c r="AI1311">
        <v>2</v>
      </c>
      <c r="AJ1311" s="7">
        <v>27</v>
      </c>
      <c r="AL1311" s="7" t="s">
        <v>3330</v>
      </c>
      <c r="AM1311" t="s">
        <v>3218</v>
      </c>
      <c r="AN1311" t="s">
        <v>3949</v>
      </c>
      <c r="AO1311" t="s">
        <v>317</v>
      </c>
      <c r="AP1311" t="str">
        <f t="shared" si="239"/>
        <v>44009</v>
      </c>
      <c r="AQ1311" t="s">
        <v>2389</v>
      </c>
      <c r="AR1311" t="str">
        <f t="shared" si="232"/>
        <v>4451580</v>
      </c>
      <c r="AV1311">
        <v>58.34</v>
      </c>
      <c r="AW1311">
        <v>14.75</v>
      </c>
      <c r="AX1311">
        <v>43.59</v>
      </c>
    </row>
    <row r="1312" spans="1:50" ht="13" hidden="1" customHeight="1" outlineLevel="1">
      <c r="A1312" t="s">
        <v>3734</v>
      </c>
      <c r="B1312" s="11" t="s">
        <v>3074</v>
      </c>
      <c r="C1312" s="1">
        <f t="shared" si="233"/>
        <v>15557</v>
      </c>
      <c r="D1312" s="7">
        <f>IF(N1312&gt;0, RANK(N1312,(N1312:P1312,Q1312:AE1312)),0)</f>
        <v>1</v>
      </c>
      <c r="E1312" s="7">
        <f>IF(O1312&gt;0,RANK(O1312,(N1312:P1312,Q1312:AE1312)),0)</f>
        <v>2</v>
      </c>
      <c r="F1312" s="7">
        <f t="shared" si="234"/>
        <v>3</v>
      </c>
      <c r="G1312" s="1">
        <f t="shared" si="231"/>
        <v>4009</v>
      </c>
      <c r="H1312" s="2">
        <f t="shared" si="230"/>
        <v>0.25769749951790188</v>
      </c>
      <c r="I1312" s="8"/>
      <c r="J1312" s="2">
        <f t="shared" si="235"/>
        <v>0.62164941826830367</v>
      </c>
      <c r="K1312" s="2">
        <f t="shared" si="236"/>
        <v>0.36395191875040173</v>
      </c>
      <c r="L1312" s="2">
        <f t="shared" si="237"/>
        <v>9.4491225814745776E-3</v>
      </c>
      <c r="M1312" s="2">
        <f t="shared" si="238"/>
        <v>4.9495403998200301E-3</v>
      </c>
      <c r="N1312" s="1">
        <v>9671</v>
      </c>
      <c r="O1312" s="1">
        <v>5662</v>
      </c>
      <c r="P1312" s="1">
        <v>147</v>
      </c>
      <c r="Q1312" s="1">
        <v>19</v>
      </c>
      <c r="R1312" s="1">
        <v>14</v>
      </c>
      <c r="S1312" s="1">
        <v>24</v>
      </c>
      <c r="T1312" s="1"/>
      <c r="U1312" s="1"/>
      <c r="V1312" s="1"/>
      <c r="W1312" s="1">
        <v>15</v>
      </c>
      <c r="X1312" s="1"/>
      <c r="Y1312" s="69">
        <v>5</v>
      </c>
      <c r="Z1312" s="1"/>
      <c r="AA1312" s="1"/>
      <c r="AB1312" s="1"/>
      <c r="AG1312" t="str">
        <f t="shared" si="240"/>
        <v>North Providence</v>
      </c>
      <c r="AH1312" t="s">
        <v>4208</v>
      </c>
      <c r="AI1312">
        <v>1</v>
      </c>
      <c r="AJ1312" s="7">
        <v>10</v>
      </c>
      <c r="AL1312" s="7" t="s">
        <v>3330</v>
      </c>
      <c r="AM1312" t="s">
        <v>2597</v>
      </c>
      <c r="AN1312" t="s">
        <v>4370</v>
      </c>
      <c r="AO1312" t="s">
        <v>4705</v>
      </c>
      <c r="AP1312" t="str">
        <f t="shared" si="239"/>
        <v>44007</v>
      </c>
      <c r="AQ1312" t="s">
        <v>2389</v>
      </c>
      <c r="AR1312" t="str">
        <f t="shared" si="232"/>
        <v>4451760</v>
      </c>
      <c r="AV1312">
        <v>5.79</v>
      </c>
      <c r="AW1312">
        <v>0.12</v>
      </c>
      <c r="AX1312">
        <v>5.67</v>
      </c>
    </row>
    <row r="1313" spans="1:50" ht="13" hidden="1" customHeight="1" outlineLevel="1">
      <c r="A1313" t="s">
        <v>3733</v>
      </c>
      <c r="B1313" s="11" t="s">
        <v>3074</v>
      </c>
      <c r="C1313" s="1">
        <f t="shared" si="233"/>
        <v>5759</v>
      </c>
      <c r="D1313" s="7">
        <f>IF(N1313&gt;0, RANK(N1313,(N1313:P1313,Q1313:AE1313)),0)</f>
        <v>1</v>
      </c>
      <c r="E1313" s="7">
        <f>IF(O1313&gt;0,RANK(O1313,(N1313:P1313,Q1313:AE1313)),0)</f>
        <v>2</v>
      </c>
      <c r="F1313" s="7">
        <f t="shared" si="234"/>
        <v>3</v>
      </c>
      <c r="G1313" s="1">
        <f t="shared" si="231"/>
        <v>245</v>
      </c>
      <c r="H1313" s="2">
        <f t="shared" si="230"/>
        <v>4.2542108004861953E-2</v>
      </c>
      <c r="I1313" s="8"/>
      <c r="J1313" s="2">
        <f t="shared" si="235"/>
        <v>0.51415176245876015</v>
      </c>
      <c r="K1313" s="2">
        <f t="shared" si="236"/>
        <v>0.47160965445389824</v>
      </c>
      <c r="L1313" s="2">
        <f t="shared" si="237"/>
        <v>9.7239104011113044E-3</v>
      </c>
      <c r="M1313" s="2">
        <f t="shared" si="238"/>
        <v>4.5146726862303008E-3</v>
      </c>
      <c r="N1313" s="1">
        <v>2961</v>
      </c>
      <c r="O1313" s="1">
        <v>2716</v>
      </c>
      <c r="P1313" s="1">
        <v>56</v>
      </c>
      <c r="Q1313" s="1">
        <v>7</v>
      </c>
      <c r="R1313" s="1">
        <v>7</v>
      </c>
      <c r="S1313" s="1">
        <v>6</v>
      </c>
      <c r="T1313" s="1"/>
      <c r="U1313" s="1"/>
      <c r="V1313" s="1"/>
      <c r="W1313" s="1">
        <v>5</v>
      </c>
      <c r="X1313" s="1"/>
      <c r="Y1313" s="69">
        <v>1</v>
      </c>
      <c r="Z1313" s="1"/>
      <c r="AA1313" s="1"/>
      <c r="AB1313" s="1"/>
      <c r="AG1313" t="str">
        <f t="shared" si="240"/>
        <v>North Smithfield</v>
      </c>
      <c r="AH1313" t="s">
        <v>4208</v>
      </c>
      <c r="AI1313">
        <v>1</v>
      </c>
      <c r="AJ1313" s="7">
        <v>3</v>
      </c>
      <c r="AL1313" s="7" t="s">
        <v>3330</v>
      </c>
      <c r="AM1313" t="s">
        <v>2597</v>
      </c>
      <c r="AN1313" t="s">
        <v>4019</v>
      </c>
      <c r="AO1313" t="s">
        <v>4731</v>
      </c>
      <c r="AP1313" t="str">
        <f t="shared" si="239"/>
        <v>44007</v>
      </c>
      <c r="AQ1313" t="s">
        <v>2389</v>
      </c>
      <c r="AR1313" t="str">
        <f t="shared" si="232"/>
        <v>4452480</v>
      </c>
      <c r="AV1313">
        <v>24.74</v>
      </c>
      <c r="AW1313">
        <v>0.7</v>
      </c>
      <c r="AX1313">
        <v>24.04</v>
      </c>
    </row>
    <row r="1314" spans="1:50" ht="13" hidden="1" customHeight="1" outlineLevel="1">
      <c r="A1314" t="s">
        <v>4982</v>
      </c>
      <c r="B1314" s="11" t="s">
        <v>3074</v>
      </c>
      <c r="C1314" s="1">
        <f t="shared" si="233"/>
        <v>22386</v>
      </c>
      <c r="D1314" s="7">
        <f>IF(N1314&gt;0, RANK(N1314,(N1314:P1314,Q1314:AE1314)),0)</f>
        <v>1</v>
      </c>
      <c r="E1314" s="7">
        <f>IF(O1314&gt;0,RANK(O1314,(N1314:P1314,Q1314:AE1314)),0)</f>
        <v>2</v>
      </c>
      <c r="F1314" s="7">
        <f t="shared" si="234"/>
        <v>3</v>
      </c>
      <c r="G1314" s="1">
        <f t="shared" si="231"/>
        <v>9173</v>
      </c>
      <c r="H1314" s="2">
        <f t="shared" si="230"/>
        <v>0.40976503171625123</v>
      </c>
      <c r="I1314" s="8"/>
      <c r="J1314" s="2">
        <f t="shared" si="235"/>
        <v>0.69538997587778073</v>
      </c>
      <c r="K1314" s="2">
        <f t="shared" si="236"/>
        <v>0.2856249441615295</v>
      </c>
      <c r="L1314" s="2">
        <f t="shared" si="237"/>
        <v>1.0408290896095775E-2</v>
      </c>
      <c r="M1314" s="2">
        <f t="shared" si="238"/>
        <v>8.5767890645939912E-3</v>
      </c>
      <c r="N1314" s="1">
        <v>15567</v>
      </c>
      <c r="O1314" s="1">
        <v>6394</v>
      </c>
      <c r="P1314" s="1">
        <v>233</v>
      </c>
      <c r="Q1314" s="1">
        <v>49</v>
      </c>
      <c r="R1314" s="1">
        <v>28</v>
      </c>
      <c r="S1314" s="1">
        <v>67</v>
      </c>
      <c r="T1314" s="1"/>
      <c r="U1314" s="1"/>
      <c r="V1314" s="1"/>
      <c r="W1314" s="1">
        <v>27</v>
      </c>
      <c r="X1314" s="1"/>
      <c r="Y1314" s="69">
        <v>21</v>
      </c>
      <c r="Z1314" s="1"/>
      <c r="AA1314" s="1"/>
      <c r="AB1314" s="1"/>
      <c r="AG1314" t="str">
        <f t="shared" si="240"/>
        <v>Pawtucket</v>
      </c>
      <c r="AH1314" t="s">
        <v>4208</v>
      </c>
      <c r="AI1314">
        <v>1</v>
      </c>
      <c r="AJ1314" s="7">
        <v>9</v>
      </c>
      <c r="AL1314" s="7" t="s">
        <v>3330</v>
      </c>
      <c r="AM1314" t="s">
        <v>2597</v>
      </c>
      <c r="AN1314" t="s">
        <v>4371</v>
      </c>
      <c r="AO1314" t="s">
        <v>4732</v>
      </c>
      <c r="AP1314" t="str">
        <f t="shared" si="239"/>
        <v>44007</v>
      </c>
      <c r="AQ1314" t="s">
        <v>4593</v>
      </c>
      <c r="AR1314" t="str">
        <f t="shared" si="232"/>
        <v>4454640</v>
      </c>
      <c r="AV1314">
        <v>9</v>
      </c>
      <c r="AW1314">
        <v>0.26</v>
      </c>
      <c r="AX1314">
        <v>8.74</v>
      </c>
    </row>
    <row r="1315" spans="1:50" ht="13" hidden="1" customHeight="1" outlineLevel="1">
      <c r="A1315" t="s">
        <v>3134</v>
      </c>
      <c r="B1315" s="11" t="s">
        <v>3074</v>
      </c>
      <c r="C1315" s="1">
        <f t="shared" si="233"/>
        <v>9370</v>
      </c>
      <c r="D1315" s="7">
        <f>IF(N1315&gt;0, RANK(N1315,(N1315:P1315,Q1315:AE1315)),0)</f>
        <v>1</v>
      </c>
      <c r="E1315" s="7">
        <f>IF(O1315&gt;0,RANK(O1315,(N1315:P1315,Q1315:AE1315)),0)</f>
        <v>2</v>
      </c>
      <c r="F1315" s="7">
        <f t="shared" si="234"/>
        <v>3</v>
      </c>
      <c r="G1315" s="1">
        <f t="shared" si="231"/>
        <v>531</v>
      </c>
      <c r="H1315" s="2">
        <f t="shared" si="230"/>
        <v>5.6670224119530418E-2</v>
      </c>
      <c r="I1315" s="8"/>
      <c r="J1315" s="2">
        <f t="shared" si="235"/>
        <v>0.51953041622198504</v>
      </c>
      <c r="K1315" s="2">
        <f t="shared" si="236"/>
        <v>0.46286019210245466</v>
      </c>
      <c r="L1315" s="2">
        <f t="shared" si="237"/>
        <v>8.9647812166488792E-3</v>
      </c>
      <c r="M1315" s="2">
        <f t="shared" si="238"/>
        <v>8.644610458911425E-3</v>
      </c>
      <c r="N1315" s="1">
        <v>4868</v>
      </c>
      <c r="O1315" s="1">
        <v>4337</v>
      </c>
      <c r="P1315" s="1">
        <v>84</v>
      </c>
      <c r="Q1315" s="1">
        <v>22</v>
      </c>
      <c r="R1315" s="1">
        <v>4</v>
      </c>
      <c r="S1315" s="1">
        <v>30</v>
      </c>
      <c r="T1315" s="1"/>
      <c r="U1315" s="1"/>
      <c r="V1315" s="1"/>
      <c r="W1315" s="1">
        <v>22</v>
      </c>
      <c r="X1315" s="1"/>
      <c r="Y1315" s="69">
        <v>3</v>
      </c>
      <c r="Z1315" s="1"/>
      <c r="AA1315" s="1"/>
      <c r="AB1315" s="1"/>
      <c r="AG1315" t="str">
        <f t="shared" si="240"/>
        <v>Portsmouth</v>
      </c>
      <c r="AH1315" t="s">
        <v>4199</v>
      </c>
      <c r="AI1315">
        <v>1</v>
      </c>
      <c r="AJ1315" s="7">
        <v>25</v>
      </c>
      <c r="AL1315" s="7" t="s">
        <v>3330</v>
      </c>
      <c r="AM1315" t="s">
        <v>3632</v>
      </c>
      <c r="AN1315" t="s">
        <v>778</v>
      </c>
      <c r="AO1315" t="s">
        <v>1310</v>
      </c>
      <c r="AP1315" t="str">
        <f t="shared" si="239"/>
        <v>44005</v>
      </c>
      <c r="AQ1315" t="s">
        <v>2389</v>
      </c>
      <c r="AR1315" t="str">
        <f t="shared" si="232"/>
        <v>4457880</v>
      </c>
      <c r="AV1315">
        <v>59.3</v>
      </c>
      <c r="AW1315">
        <v>36.090000000000003</v>
      </c>
      <c r="AX1315">
        <v>23.21</v>
      </c>
    </row>
    <row r="1316" spans="1:50" ht="13" hidden="1" customHeight="1" outlineLevel="1">
      <c r="A1316" t="s">
        <v>4208</v>
      </c>
      <c r="B1316" s="11" t="s">
        <v>3074</v>
      </c>
      <c r="C1316" s="1">
        <f t="shared" si="233"/>
        <v>46720</v>
      </c>
      <c r="D1316" s="7">
        <f>IF(N1316&gt;0, RANK(N1316,(N1316:P1316,Q1316:AE1316)),0)</f>
        <v>1</v>
      </c>
      <c r="E1316" s="7">
        <f>IF(O1316&gt;0,RANK(O1316,(N1316:P1316,Q1316:AE1316)),0)</f>
        <v>2</v>
      </c>
      <c r="F1316" s="7">
        <f t="shared" si="234"/>
        <v>3</v>
      </c>
      <c r="G1316" s="1">
        <f t="shared" si="231"/>
        <v>26130</v>
      </c>
      <c r="H1316" s="2">
        <f t="shared" si="230"/>
        <v>0.55928938356164382</v>
      </c>
      <c r="I1316" s="8"/>
      <c r="J1316" s="2">
        <f t="shared" si="235"/>
        <v>0.768771404109589</v>
      </c>
      <c r="K1316" s="2">
        <f t="shared" si="236"/>
        <v>0.20948202054794521</v>
      </c>
      <c r="L1316" s="2">
        <f t="shared" si="237"/>
        <v>1.0166952054794521E-2</v>
      </c>
      <c r="M1316" s="2">
        <f t="shared" si="238"/>
        <v>1.1579623287671275E-2</v>
      </c>
      <c r="N1316" s="1">
        <v>35917</v>
      </c>
      <c r="O1316" s="1">
        <v>9787</v>
      </c>
      <c r="P1316" s="1">
        <v>475</v>
      </c>
      <c r="Q1316" s="1">
        <v>99</v>
      </c>
      <c r="R1316" s="1">
        <v>36</v>
      </c>
      <c r="S1316" s="1">
        <v>278</v>
      </c>
      <c r="T1316" s="1"/>
      <c r="U1316" s="1"/>
      <c r="V1316" s="1"/>
      <c r="W1316" s="1">
        <v>86</v>
      </c>
      <c r="X1316" s="1"/>
      <c r="Y1316" s="69">
        <v>42</v>
      </c>
      <c r="Z1316" s="1"/>
      <c r="AA1316" s="1"/>
      <c r="AB1316" s="1"/>
      <c r="AG1316" t="str">
        <f t="shared" si="240"/>
        <v>Providence</v>
      </c>
      <c r="AH1316" t="s">
        <v>4208</v>
      </c>
      <c r="AI1316" s="77">
        <v>0</v>
      </c>
      <c r="AJ1316" s="7">
        <v>12</v>
      </c>
      <c r="AL1316" s="7" t="s">
        <v>3330</v>
      </c>
      <c r="AM1316" t="s">
        <v>2597</v>
      </c>
      <c r="AN1316" t="s">
        <v>4002</v>
      </c>
      <c r="AO1316" t="s">
        <v>3671</v>
      </c>
      <c r="AP1316" t="str">
        <f t="shared" si="239"/>
        <v>44007</v>
      </c>
      <c r="AQ1316" t="s">
        <v>4593</v>
      </c>
      <c r="AR1316" t="str">
        <f t="shared" si="232"/>
        <v>4459000</v>
      </c>
      <c r="AV1316">
        <v>20.53</v>
      </c>
      <c r="AW1316">
        <v>2.06</v>
      </c>
      <c r="AX1316">
        <v>18.47</v>
      </c>
    </row>
    <row r="1317" spans="1:50" ht="13" hidden="1" customHeight="1" outlineLevel="1">
      <c r="A1317" t="s">
        <v>1553</v>
      </c>
      <c r="B1317" s="11" t="s">
        <v>3074</v>
      </c>
      <c r="C1317" s="1">
        <f t="shared" si="233"/>
        <v>3533</v>
      </c>
      <c r="D1317" s="7">
        <f>IF(N1317&gt;0, RANK(N1317,(N1317:P1317,Q1317:AE1317)),0)</f>
        <v>1</v>
      </c>
      <c r="E1317" s="7">
        <f>IF(O1317&gt;0,RANK(O1317,(N1317:P1317,Q1317:AE1317)),0)</f>
        <v>2</v>
      </c>
      <c r="F1317" s="7">
        <f t="shared" si="234"/>
        <v>3</v>
      </c>
      <c r="G1317" s="1">
        <f t="shared" si="231"/>
        <v>262</v>
      </c>
      <c r="H1317" s="2">
        <f t="shared" si="230"/>
        <v>7.4157939428247943E-2</v>
      </c>
      <c r="I1317" s="8"/>
      <c r="J1317" s="2">
        <f t="shared" si="235"/>
        <v>0.52448344183413531</v>
      </c>
      <c r="K1317" s="2">
        <f t="shared" si="236"/>
        <v>0.45032550240588737</v>
      </c>
      <c r="L1317" s="2">
        <f t="shared" si="237"/>
        <v>1.5567506368525332E-2</v>
      </c>
      <c r="M1317" s="2">
        <f t="shared" si="238"/>
        <v>9.6235493914519892E-3</v>
      </c>
      <c r="N1317" s="1">
        <v>1853</v>
      </c>
      <c r="O1317" s="1">
        <v>1591</v>
      </c>
      <c r="P1317" s="1">
        <v>55</v>
      </c>
      <c r="Q1317" s="1">
        <v>12</v>
      </c>
      <c r="R1317" s="1">
        <v>1</v>
      </c>
      <c r="S1317" s="1">
        <v>14</v>
      </c>
      <c r="T1317" s="1"/>
      <c r="U1317" s="1"/>
      <c r="V1317" s="1"/>
      <c r="W1317" s="1">
        <v>5</v>
      </c>
      <c r="X1317" s="1"/>
      <c r="Y1317" s="69">
        <v>2</v>
      </c>
      <c r="Z1317" s="1"/>
      <c r="AA1317" s="1"/>
      <c r="AB1317" s="1"/>
      <c r="AG1317" t="str">
        <f t="shared" si="240"/>
        <v>Richmond</v>
      </c>
      <c r="AH1317" t="s">
        <v>3830</v>
      </c>
      <c r="AI1317">
        <v>2</v>
      </c>
      <c r="AJ1317" s="7">
        <v>32</v>
      </c>
      <c r="AL1317" s="7" t="s">
        <v>3330</v>
      </c>
      <c r="AM1317" t="s">
        <v>3218</v>
      </c>
      <c r="AN1317" t="s">
        <v>778</v>
      </c>
      <c r="AO1317" t="s">
        <v>4353</v>
      </c>
      <c r="AP1317" t="str">
        <f t="shared" si="239"/>
        <v>44009</v>
      </c>
      <c r="AQ1317" t="s">
        <v>2389</v>
      </c>
      <c r="AR1317" t="str">
        <f t="shared" si="232"/>
        <v>4461160</v>
      </c>
      <c r="AV1317">
        <v>40.78</v>
      </c>
      <c r="AW1317">
        <v>0.22</v>
      </c>
      <c r="AX1317">
        <v>40.56</v>
      </c>
    </row>
    <row r="1318" spans="1:50" ht="13" hidden="1" customHeight="1" outlineLevel="1">
      <c r="A1318" t="s">
        <v>2351</v>
      </c>
      <c r="B1318" s="11" t="s">
        <v>3074</v>
      </c>
      <c r="C1318" s="1">
        <f t="shared" si="233"/>
        <v>5648</v>
      </c>
      <c r="D1318" s="7">
        <f>IF(N1318&gt;0, RANK(N1318,(N1318:P1318,Q1318:AE1318)),0)</f>
        <v>2</v>
      </c>
      <c r="E1318" s="7">
        <f>IF(O1318&gt;0,RANK(O1318,(N1318:P1318,Q1318:AE1318)),0)</f>
        <v>1</v>
      </c>
      <c r="F1318" s="7">
        <f t="shared" si="234"/>
        <v>3</v>
      </c>
      <c r="G1318" s="1">
        <f t="shared" si="231"/>
        <v>491</v>
      </c>
      <c r="H1318" s="2">
        <f t="shared" si="230"/>
        <v>8.6933427762039661E-2</v>
      </c>
      <c r="I1318" s="8"/>
      <c r="J1318" s="2">
        <f t="shared" si="235"/>
        <v>0.44440509915014165</v>
      </c>
      <c r="K1318" s="2">
        <f t="shared" si="236"/>
        <v>0.53133852691218131</v>
      </c>
      <c r="L1318" s="2">
        <f t="shared" si="237"/>
        <v>1.3633144475920679E-2</v>
      </c>
      <c r="M1318" s="2">
        <f t="shared" si="238"/>
        <v>1.0623229461756421E-2</v>
      </c>
      <c r="N1318" s="1">
        <v>2510</v>
      </c>
      <c r="O1318" s="1">
        <v>3001</v>
      </c>
      <c r="P1318" s="1">
        <v>77</v>
      </c>
      <c r="Q1318" s="1">
        <v>18</v>
      </c>
      <c r="R1318" s="1">
        <v>4</v>
      </c>
      <c r="S1318" s="1">
        <v>20</v>
      </c>
      <c r="T1318" s="1"/>
      <c r="U1318" s="1"/>
      <c r="V1318" s="1"/>
      <c r="W1318" s="1">
        <v>14</v>
      </c>
      <c r="X1318" s="1"/>
      <c r="Y1318" s="69">
        <v>4</v>
      </c>
      <c r="Z1318" s="1"/>
      <c r="AA1318" s="1"/>
      <c r="AB1318" s="1"/>
      <c r="AG1318" t="str">
        <f t="shared" si="240"/>
        <v>Scituate</v>
      </c>
      <c r="AH1318" t="s">
        <v>4208</v>
      </c>
      <c r="AI1318">
        <v>2</v>
      </c>
      <c r="AJ1318" s="7">
        <v>14</v>
      </c>
      <c r="AL1318" s="7" t="s">
        <v>3330</v>
      </c>
      <c r="AM1318" t="s">
        <v>2597</v>
      </c>
      <c r="AN1318" t="s">
        <v>4262</v>
      </c>
      <c r="AO1318" t="s">
        <v>4354</v>
      </c>
      <c r="AP1318" t="str">
        <f t="shared" si="239"/>
        <v>44007</v>
      </c>
      <c r="AQ1318" t="s">
        <v>2389</v>
      </c>
      <c r="AR1318" t="str">
        <f t="shared" si="232"/>
        <v>4464220</v>
      </c>
      <c r="AV1318">
        <v>54.79</v>
      </c>
      <c r="AW1318">
        <v>6.11</v>
      </c>
      <c r="AX1318">
        <v>48.68</v>
      </c>
    </row>
    <row r="1319" spans="1:50" ht="13" hidden="1" customHeight="1" outlineLevel="1">
      <c r="A1319" t="s">
        <v>2949</v>
      </c>
      <c r="B1319" s="11" t="s">
        <v>3074</v>
      </c>
      <c r="C1319" s="1">
        <f t="shared" si="233"/>
        <v>9452</v>
      </c>
      <c r="D1319" s="7">
        <f>IF(N1319&gt;0, RANK(N1319,(N1319:P1319,Q1319:AE1319)),0)</f>
        <v>1</v>
      </c>
      <c r="E1319" s="7">
        <f>IF(O1319&gt;0,RANK(O1319,(N1319:P1319,Q1319:AE1319)),0)</f>
        <v>2</v>
      </c>
      <c r="F1319" s="7">
        <f t="shared" si="234"/>
        <v>3</v>
      </c>
      <c r="G1319" s="1">
        <f t="shared" si="231"/>
        <v>436</v>
      </c>
      <c r="H1319" s="2">
        <f t="shared" si="230"/>
        <v>4.6127803639441391E-2</v>
      </c>
      <c r="I1319" s="8"/>
      <c r="J1319" s="2">
        <f t="shared" si="235"/>
        <v>0.51428269149386374</v>
      </c>
      <c r="K1319" s="2">
        <f t="shared" si="236"/>
        <v>0.46815488785442233</v>
      </c>
      <c r="L1319" s="2">
        <f t="shared" si="237"/>
        <v>1.0262378332628014E-2</v>
      </c>
      <c r="M1319" s="2">
        <f t="shared" si="238"/>
        <v>7.3000423190859136E-3</v>
      </c>
      <c r="N1319" s="1">
        <v>4861</v>
      </c>
      <c r="O1319" s="1">
        <v>4425</v>
      </c>
      <c r="P1319" s="1">
        <v>97</v>
      </c>
      <c r="Q1319" s="1">
        <v>23</v>
      </c>
      <c r="R1319" s="1">
        <v>4</v>
      </c>
      <c r="S1319" s="1">
        <v>20</v>
      </c>
      <c r="T1319" s="1"/>
      <c r="U1319" s="1"/>
      <c r="V1319" s="1"/>
      <c r="W1319" s="1">
        <v>18</v>
      </c>
      <c r="X1319" s="1"/>
      <c r="Y1319" s="69">
        <v>4</v>
      </c>
      <c r="Z1319" s="1"/>
      <c r="AA1319" s="1"/>
      <c r="AB1319" s="1"/>
      <c r="AG1319" t="str">
        <f t="shared" si="240"/>
        <v>Smithfield</v>
      </c>
      <c r="AH1319" t="s">
        <v>4208</v>
      </c>
      <c r="AI1319">
        <v>1</v>
      </c>
      <c r="AJ1319" s="7">
        <v>6</v>
      </c>
      <c r="AL1319" s="7" t="s">
        <v>3330</v>
      </c>
      <c r="AM1319" t="s">
        <v>2597</v>
      </c>
      <c r="AN1319" t="s">
        <v>5171</v>
      </c>
      <c r="AO1319" t="s">
        <v>3676</v>
      </c>
      <c r="AP1319" t="str">
        <f t="shared" si="239"/>
        <v>44007</v>
      </c>
      <c r="AQ1319" t="s">
        <v>2389</v>
      </c>
      <c r="AR1319" t="str">
        <f t="shared" si="232"/>
        <v>4466200</v>
      </c>
      <c r="AV1319">
        <v>27.77</v>
      </c>
      <c r="AW1319">
        <v>1.18</v>
      </c>
      <c r="AX1319">
        <v>26.59</v>
      </c>
    </row>
    <row r="1320" spans="1:50" ht="13" hidden="1" customHeight="1" outlineLevel="1">
      <c r="A1320" t="s">
        <v>4774</v>
      </c>
      <c r="B1320" s="11" t="s">
        <v>3074</v>
      </c>
      <c r="C1320" s="1">
        <f t="shared" si="233"/>
        <v>13350</v>
      </c>
      <c r="D1320" s="7">
        <f>IF(N1320&gt;0, RANK(N1320,(N1320:P1320,Q1320:AE1320)),0)</f>
        <v>1</v>
      </c>
      <c r="E1320" s="7">
        <f>IF(O1320&gt;0,RANK(O1320,(N1320:P1320,Q1320:AE1320)),0)</f>
        <v>2</v>
      </c>
      <c r="F1320" s="7">
        <f t="shared" si="234"/>
        <v>3</v>
      </c>
      <c r="G1320" s="1">
        <f t="shared" si="231"/>
        <v>3142</v>
      </c>
      <c r="H1320" s="2">
        <f t="shared" si="230"/>
        <v>0.23535580524344568</v>
      </c>
      <c r="I1320" s="8"/>
      <c r="J1320" s="2">
        <f t="shared" si="235"/>
        <v>0.60606741573033707</v>
      </c>
      <c r="K1320" s="2">
        <f t="shared" si="236"/>
        <v>0.37071161048689139</v>
      </c>
      <c r="L1320" s="2">
        <f t="shared" si="237"/>
        <v>1.1161048689138578E-2</v>
      </c>
      <c r="M1320" s="2">
        <f t="shared" si="238"/>
        <v>1.205992509363297E-2</v>
      </c>
      <c r="N1320" s="1">
        <v>8091</v>
      </c>
      <c r="O1320" s="1">
        <v>4949</v>
      </c>
      <c r="P1320" s="1">
        <v>149</v>
      </c>
      <c r="Q1320" s="1">
        <v>42</v>
      </c>
      <c r="R1320" s="1">
        <v>13</v>
      </c>
      <c r="S1320" s="1">
        <v>70</v>
      </c>
      <c r="T1320" s="1"/>
      <c r="U1320" s="1"/>
      <c r="V1320" s="1"/>
      <c r="W1320" s="1">
        <v>36</v>
      </c>
      <c r="X1320" s="1"/>
      <c r="Y1320" s="69">
        <v>0</v>
      </c>
      <c r="Z1320" s="1"/>
      <c r="AA1320" s="1"/>
      <c r="AB1320" s="1"/>
      <c r="AG1320" t="str">
        <f t="shared" si="240"/>
        <v>South Kingstown</v>
      </c>
      <c r="AH1320" t="s">
        <v>3830</v>
      </c>
      <c r="AI1320">
        <v>2</v>
      </c>
      <c r="AJ1320" s="7">
        <v>37</v>
      </c>
      <c r="AL1320" s="7" t="s">
        <v>3330</v>
      </c>
      <c r="AM1320" t="s">
        <v>3218</v>
      </c>
      <c r="AN1320" t="s">
        <v>3970</v>
      </c>
      <c r="AO1320" t="s">
        <v>3677</v>
      </c>
      <c r="AP1320" t="str">
        <f t="shared" si="239"/>
        <v>44009</v>
      </c>
      <c r="AQ1320" t="s">
        <v>2389</v>
      </c>
      <c r="AR1320" t="str">
        <f t="shared" si="232"/>
        <v>4467460</v>
      </c>
      <c r="AV1320">
        <v>79.77</v>
      </c>
      <c r="AW1320">
        <v>22.68</v>
      </c>
      <c r="AX1320">
        <v>57.09</v>
      </c>
    </row>
    <row r="1321" spans="1:50" ht="13" hidden="1" customHeight="1" outlineLevel="1">
      <c r="A1321" t="s">
        <v>2659</v>
      </c>
      <c r="B1321" s="11" t="s">
        <v>3074</v>
      </c>
      <c r="C1321" s="1">
        <f t="shared" si="233"/>
        <v>7447</v>
      </c>
      <c r="D1321" s="7">
        <f>IF(N1321&gt;0, RANK(N1321,(N1321:P1321,Q1321:AE1321)),0)</f>
        <v>1</v>
      </c>
      <c r="E1321" s="7">
        <f>IF(O1321&gt;0,RANK(O1321,(N1321:P1321,Q1321:AE1321)),0)</f>
        <v>2</v>
      </c>
      <c r="F1321" s="7">
        <f t="shared" si="234"/>
        <v>3</v>
      </c>
      <c r="G1321" s="1">
        <f t="shared" si="231"/>
        <v>1285</v>
      </c>
      <c r="H1321" s="2">
        <f t="shared" si="230"/>
        <v>0.17255270578756546</v>
      </c>
      <c r="I1321" s="8"/>
      <c r="J1321" s="2">
        <f t="shared" si="235"/>
        <v>0.57701087686316632</v>
      </c>
      <c r="K1321" s="2">
        <f t="shared" si="236"/>
        <v>0.40445817107560089</v>
      </c>
      <c r="L1321" s="2">
        <f t="shared" si="237"/>
        <v>1.060829864374916E-2</v>
      </c>
      <c r="M1321" s="2">
        <f t="shared" si="238"/>
        <v>7.9226534174836258E-3</v>
      </c>
      <c r="N1321" s="1">
        <v>4297</v>
      </c>
      <c r="O1321" s="1">
        <v>3012</v>
      </c>
      <c r="P1321" s="1">
        <v>79</v>
      </c>
      <c r="Q1321" s="1">
        <v>13</v>
      </c>
      <c r="R1321" s="1">
        <v>8</v>
      </c>
      <c r="S1321" s="1">
        <v>20</v>
      </c>
      <c r="T1321" s="1"/>
      <c r="U1321" s="1"/>
      <c r="V1321" s="1"/>
      <c r="W1321" s="1">
        <v>15</v>
      </c>
      <c r="X1321" s="1"/>
      <c r="Y1321" s="69">
        <v>3</v>
      </c>
      <c r="Z1321" s="1"/>
      <c r="AA1321" s="1"/>
      <c r="AB1321" s="1"/>
      <c r="AG1321" t="str">
        <f t="shared" si="240"/>
        <v>Tiverton</v>
      </c>
      <c r="AH1321" t="s">
        <v>4199</v>
      </c>
      <c r="AI1321">
        <v>1</v>
      </c>
      <c r="AJ1321" s="7">
        <v>23</v>
      </c>
      <c r="AL1321" s="7" t="s">
        <v>3330</v>
      </c>
      <c r="AM1321" t="s">
        <v>3632</v>
      </c>
      <c r="AN1321" t="s">
        <v>3970</v>
      </c>
      <c r="AO1321" t="s">
        <v>3997</v>
      </c>
      <c r="AP1321" t="str">
        <f t="shared" si="239"/>
        <v>44005</v>
      </c>
      <c r="AQ1321" t="s">
        <v>2389</v>
      </c>
      <c r="AR1321" t="str">
        <f t="shared" si="232"/>
        <v>4470880</v>
      </c>
      <c r="AV1321">
        <v>36.32</v>
      </c>
      <c r="AW1321">
        <v>6.96</v>
      </c>
      <c r="AX1321">
        <v>29.36</v>
      </c>
    </row>
    <row r="1322" spans="1:50" ht="13" hidden="1" customHeight="1" outlineLevel="1">
      <c r="A1322" t="s">
        <v>4237</v>
      </c>
      <c r="B1322" s="11" t="s">
        <v>3074</v>
      </c>
      <c r="C1322" s="1">
        <f t="shared" si="233"/>
        <v>4807</v>
      </c>
      <c r="D1322" s="7">
        <f>IF(N1322&gt;0, RANK(N1322,(N1322:P1322,Q1322:AE1322)),0)</f>
        <v>1</v>
      </c>
      <c r="E1322" s="7">
        <f>IF(O1322&gt;0,RANK(O1322,(N1322:P1322,Q1322:AE1322)),0)</f>
        <v>2</v>
      </c>
      <c r="F1322" s="7">
        <f t="shared" si="234"/>
        <v>3</v>
      </c>
      <c r="G1322" s="1">
        <f t="shared" si="231"/>
        <v>1046</v>
      </c>
      <c r="H1322" s="2">
        <f t="shared" si="230"/>
        <v>0.2175993343041398</v>
      </c>
      <c r="I1322" s="8"/>
      <c r="J1322" s="2">
        <f t="shared" si="235"/>
        <v>0.59933430413979616</v>
      </c>
      <c r="K1322" s="2">
        <f t="shared" si="236"/>
        <v>0.38173496983565636</v>
      </c>
      <c r="L1322" s="2">
        <f t="shared" si="237"/>
        <v>1.1441647597254004E-2</v>
      </c>
      <c r="M1322" s="2">
        <f t="shared" si="238"/>
        <v>7.4890784272934798E-3</v>
      </c>
      <c r="N1322" s="1">
        <v>2881</v>
      </c>
      <c r="O1322" s="1">
        <v>1835</v>
      </c>
      <c r="P1322" s="1">
        <v>55</v>
      </c>
      <c r="Q1322" s="1">
        <v>8</v>
      </c>
      <c r="R1322" s="1">
        <v>1</v>
      </c>
      <c r="S1322" s="1">
        <v>17</v>
      </c>
      <c r="T1322" s="1"/>
      <c r="U1322" s="1"/>
      <c r="V1322" s="1"/>
      <c r="W1322" s="1">
        <v>7</v>
      </c>
      <c r="X1322" s="1"/>
      <c r="Y1322" s="69">
        <v>3</v>
      </c>
      <c r="Z1322" s="1"/>
      <c r="AA1322" s="1"/>
      <c r="AB1322" s="1"/>
      <c r="AG1322" t="str">
        <f t="shared" si="240"/>
        <v>Warren</v>
      </c>
      <c r="AH1322" t="s">
        <v>2218</v>
      </c>
      <c r="AI1322">
        <v>1</v>
      </c>
      <c r="AJ1322" s="7">
        <v>19</v>
      </c>
      <c r="AL1322" s="7" t="s">
        <v>3330</v>
      </c>
      <c r="AM1322" t="s">
        <v>3988</v>
      </c>
      <c r="AN1322" t="s">
        <v>4670</v>
      </c>
      <c r="AO1322" t="s">
        <v>3998</v>
      </c>
      <c r="AP1322" t="str">
        <f t="shared" si="239"/>
        <v>44001</v>
      </c>
      <c r="AQ1322" t="s">
        <v>2389</v>
      </c>
      <c r="AR1322" t="str">
        <f t="shared" si="232"/>
        <v>4473760</v>
      </c>
      <c r="AV1322">
        <v>8.65</v>
      </c>
      <c r="AW1322">
        <v>2.5</v>
      </c>
      <c r="AX1322">
        <v>6.15</v>
      </c>
    </row>
    <row r="1323" spans="1:50" ht="13" hidden="1" customHeight="1" outlineLevel="1">
      <c r="A1323" t="s">
        <v>2660</v>
      </c>
      <c r="B1323" s="11" t="s">
        <v>3074</v>
      </c>
      <c r="C1323" s="1">
        <f t="shared" si="233"/>
        <v>40564</v>
      </c>
      <c r="D1323" s="7">
        <f>IF(N1323&gt;0, RANK(N1323,(N1323:P1323,Q1323:AE1323)),0)</f>
        <v>1</v>
      </c>
      <c r="E1323" s="7">
        <f>IF(O1323&gt;0,RANK(O1323,(N1323:P1323,Q1323:AE1323)),0)</f>
        <v>2</v>
      </c>
      <c r="F1323" s="7">
        <f t="shared" si="234"/>
        <v>3</v>
      </c>
      <c r="G1323" s="1">
        <f t="shared" si="231"/>
        <v>6524</v>
      </c>
      <c r="H1323" s="2">
        <f t="shared" si="230"/>
        <v>0.16083226506261711</v>
      </c>
      <c r="I1323" s="8"/>
      <c r="J1323" s="2">
        <f t="shared" si="235"/>
        <v>0.57104822009663736</v>
      </c>
      <c r="K1323" s="2">
        <f t="shared" si="236"/>
        <v>0.41021595503402031</v>
      </c>
      <c r="L1323" s="2">
        <f t="shared" si="237"/>
        <v>1.1142885317029878E-2</v>
      </c>
      <c r="M1323" s="2">
        <f t="shared" si="238"/>
        <v>7.5929395523124544E-3</v>
      </c>
      <c r="N1323" s="1">
        <v>23164</v>
      </c>
      <c r="O1323" s="1">
        <v>16640</v>
      </c>
      <c r="P1323" s="1">
        <v>452</v>
      </c>
      <c r="Q1323" s="1">
        <v>72</v>
      </c>
      <c r="R1323" s="1">
        <v>30</v>
      </c>
      <c r="S1323" s="1">
        <v>95</v>
      </c>
      <c r="T1323" s="1"/>
      <c r="U1323" s="1"/>
      <c r="V1323" s="1"/>
      <c r="W1323" s="1">
        <v>97</v>
      </c>
      <c r="X1323" s="1"/>
      <c r="Y1323" s="69">
        <v>14</v>
      </c>
      <c r="Z1323" s="1"/>
      <c r="AA1323" s="1"/>
      <c r="AB1323" s="1"/>
      <c r="AG1323" t="str">
        <f t="shared" si="240"/>
        <v>Warwick</v>
      </c>
      <c r="AH1323" t="s">
        <v>2954</v>
      </c>
      <c r="AI1323">
        <v>2</v>
      </c>
      <c r="AJ1323" s="7">
        <v>18</v>
      </c>
      <c r="AL1323" s="7" t="s">
        <v>3330</v>
      </c>
      <c r="AM1323" t="s">
        <v>3989</v>
      </c>
      <c r="AN1323" t="s">
        <v>4670</v>
      </c>
      <c r="AO1323" t="s">
        <v>3999</v>
      </c>
      <c r="AP1323" t="str">
        <f t="shared" si="239"/>
        <v>44003</v>
      </c>
      <c r="AQ1323" t="s">
        <v>4593</v>
      </c>
      <c r="AR1323" t="str">
        <f t="shared" si="232"/>
        <v>4474300</v>
      </c>
      <c r="AV1323">
        <v>49.62</v>
      </c>
      <c r="AW1323">
        <v>14.12</v>
      </c>
      <c r="AX1323">
        <v>35.5</v>
      </c>
    </row>
    <row r="1324" spans="1:50" ht="13" hidden="1" customHeight="1" outlineLevel="1">
      <c r="A1324" t="s">
        <v>3336</v>
      </c>
      <c r="B1324" s="11" t="s">
        <v>3074</v>
      </c>
      <c r="C1324" s="1">
        <f t="shared" si="233"/>
        <v>2838</v>
      </c>
      <c r="D1324" s="7">
        <f>IF(N1324&gt;0, RANK(N1324,(N1324:P1324,Q1324:AE1324)),0)</f>
        <v>2</v>
      </c>
      <c r="E1324" s="7">
        <f>IF(O1324&gt;0,RANK(O1324,(N1324:P1324,Q1324:AE1324)),0)</f>
        <v>1</v>
      </c>
      <c r="F1324" s="7">
        <f t="shared" si="234"/>
        <v>3</v>
      </c>
      <c r="G1324" s="1">
        <f t="shared" si="231"/>
        <v>166</v>
      </c>
      <c r="H1324" s="2">
        <f t="shared" si="230"/>
        <v>5.8491895701198025E-2</v>
      </c>
      <c r="I1324" s="8"/>
      <c r="J1324" s="2">
        <f t="shared" si="235"/>
        <v>0.45806906272022552</v>
      </c>
      <c r="K1324" s="2">
        <f t="shared" si="236"/>
        <v>0.51656095842142358</v>
      </c>
      <c r="L1324" s="2">
        <f t="shared" si="237"/>
        <v>1.5503875968992248E-2</v>
      </c>
      <c r="M1324" s="2">
        <f t="shared" si="238"/>
        <v>9.8661028893586578E-3</v>
      </c>
      <c r="N1324" s="1">
        <v>1300</v>
      </c>
      <c r="O1324" s="1">
        <v>1466</v>
      </c>
      <c r="P1324" s="1">
        <v>44</v>
      </c>
      <c r="Q1324" s="1">
        <v>8</v>
      </c>
      <c r="R1324" s="1">
        <v>4</v>
      </c>
      <c r="S1324" s="1">
        <v>11</v>
      </c>
      <c r="T1324" s="1"/>
      <c r="U1324" s="1"/>
      <c r="V1324" s="1"/>
      <c r="W1324" s="1">
        <v>4</v>
      </c>
      <c r="X1324" s="1"/>
      <c r="Y1324" s="69">
        <v>1</v>
      </c>
      <c r="Z1324" s="1"/>
      <c r="AA1324" s="1"/>
      <c r="AB1324" s="1"/>
      <c r="AG1324" t="str">
        <f t="shared" si="240"/>
        <v>West Greenwich</v>
      </c>
      <c r="AH1324" t="s">
        <v>2954</v>
      </c>
      <c r="AI1324">
        <v>2</v>
      </c>
      <c r="AJ1324" s="7">
        <v>26</v>
      </c>
      <c r="AL1324" s="7" t="s">
        <v>3330</v>
      </c>
      <c r="AM1324" t="s">
        <v>3989</v>
      </c>
      <c r="AN1324" t="s">
        <v>3441</v>
      </c>
      <c r="AO1324" t="s">
        <v>4725</v>
      </c>
      <c r="AP1324" t="str">
        <f t="shared" si="239"/>
        <v>44003</v>
      </c>
      <c r="AQ1324" t="s">
        <v>2389</v>
      </c>
      <c r="AR1324" t="str">
        <f t="shared" si="232"/>
        <v>4477720</v>
      </c>
      <c r="AV1324">
        <v>51.32</v>
      </c>
      <c r="AW1324">
        <v>0.69</v>
      </c>
      <c r="AX1324">
        <v>50.63</v>
      </c>
    </row>
    <row r="1325" spans="1:50" ht="13" hidden="1" customHeight="1" outlineLevel="1">
      <c r="A1325" t="s">
        <v>3351</v>
      </c>
      <c r="B1325" s="11" t="s">
        <v>3074</v>
      </c>
      <c r="C1325" s="1">
        <f t="shared" si="233"/>
        <v>11514</v>
      </c>
      <c r="D1325" s="7">
        <f>IF(N1325&gt;0, RANK(N1325,(N1325:P1325,Q1325:AE1325)),0)</f>
        <v>1</v>
      </c>
      <c r="E1325" s="7">
        <f>IF(O1325&gt;0,RANK(O1325,(N1325:P1325,Q1325:AE1325)),0)</f>
        <v>2</v>
      </c>
      <c r="F1325" s="7">
        <f t="shared" si="234"/>
        <v>3</v>
      </c>
      <c r="G1325" s="1">
        <f t="shared" si="231"/>
        <v>2006</v>
      </c>
      <c r="H1325" s="2">
        <f t="shared" si="230"/>
        <v>0.17422268542643737</v>
      </c>
      <c r="I1325" s="8"/>
      <c r="J1325" s="2">
        <f t="shared" si="235"/>
        <v>0.57842626367899952</v>
      </c>
      <c r="K1325" s="2">
        <f t="shared" si="236"/>
        <v>0.40420357825256209</v>
      </c>
      <c r="L1325" s="2">
        <f t="shared" si="237"/>
        <v>9.3798853569567481E-3</v>
      </c>
      <c r="M1325" s="2">
        <f t="shared" si="238"/>
        <v>7.9902727114816424E-3</v>
      </c>
      <c r="N1325" s="1">
        <v>6660</v>
      </c>
      <c r="O1325" s="1">
        <v>4654</v>
      </c>
      <c r="P1325" s="1">
        <v>108</v>
      </c>
      <c r="Q1325" s="1">
        <v>23</v>
      </c>
      <c r="R1325" s="1">
        <v>6</v>
      </c>
      <c r="S1325" s="1">
        <v>32</v>
      </c>
      <c r="T1325" s="1"/>
      <c r="U1325" s="1"/>
      <c r="V1325" s="1"/>
      <c r="W1325" s="1">
        <v>20</v>
      </c>
      <c r="X1325" s="1"/>
      <c r="Y1325" s="69">
        <v>11</v>
      </c>
      <c r="Z1325" s="1"/>
      <c r="AA1325" s="1"/>
      <c r="AB1325" s="1"/>
      <c r="AG1325" t="str">
        <f t="shared" si="240"/>
        <v>West Warwick</v>
      </c>
      <c r="AH1325" t="s">
        <v>2954</v>
      </c>
      <c r="AI1325">
        <v>2</v>
      </c>
      <c r="AJ1325" s="7">
        <v>20</v>
      </c>
      <c r="AL1325" s="7" t="s">
        <v>3330</v>
      </c>
      <c r="AM1325" t="s">
        <v>3989</v>
      </c>
      <c r="AN1325" t="s">
        <v>3949</v>
      </c>
      <c r="AO1325" t="s">
        <v>4726</v>
      </c>
      <c r="AP1325" t="str">
        <f t="shared" si="239"/>
        <v>44003</v>
      </c>
      <c r="AQ1325" t="s">
        <v>2389</v>
      </c>
      <c r="AR1325" t="str">
        <f t="shared" si="232"/>
        <v>4478440</v>
      </c>
      <c r="AV1325">
        <v>8.11</v>
      </c>
      <c r="AW1325">
        <v>0.18</v>
      </c>
      <c r="AX1325">
        <v>7.93</v>
      </c>
    </row>
    <row r="1326" spans="1:50" ht="13" hidden="1" customHeight="1" outlineLevel="1">
      <c r="A1326" t="s">
        <v>3352</v>
      </c>
      <c r="B1326" s="11" t="s">
        <v>3074</v>
      </c>
      <c r="C1326" s="1">
        <f t="shared" si="233"/>
        <v>11099</v>
      </c>
      <c r="D1326" s="7">
        <f>IF(N1326&gt;0, RANK(N1326,(N1326:P1326,Q1326:AE1326)),0)</f>
        <v>1</v>
      </c>
      <c r="E1326" s="7">
        <f>IF(O1326&gt;0,RANK(O1326,(N1326:P1326,Q1326:AE1326)),0)</f>
        <v>2</v>
      </c>
      <c r="F1326" s="7">
        <f t="shared" si="234"/>
        <v>3</v>
      </c>
      <c r="G1326" s="1">
        <f t="shared" si="231"/>
        <v>1256</v>
      </c>
      <c r="H1326" s="2">
        <f t="shared" si="230"/>
        <v>0.11316334804937382</v>
      </c>
      <c r="I1326" s="8"/>
      <c r="J1326" s="2">
        <f t="shared" si="235"/>
        <v>0.54644562573204791</v>
      </c>
      <c r="K1326" s="2">
        <f t="shared" si="236"/>
        <v>0.43328227768267413</v>
      </c>
      <c r="L1326" s="2">
        <f t="shared" si="237"/>
        <v>1.252365077934949E-2</v>
      </c>
      <c r="M1326" s="2">
        <f t="shared" si="238"/>
        <v>7.7484458059284642E-3</v>
      </c>
      <c r="N1326" s="1">
        <v>6065</v>
      </c>
      <c r="O1326" s="1">
        <v>4809</v>
      </c>
      <c r="P1326" s="1">
        <v>139</v>
      </c>
      <c r="Q1326" s="1">
        <v>18</v>
      </c>
      <c r="R1326" s="1">
        <v>13</v>
      </c>
      <c r="S1326" s="1">
        <v>34</v>
      </c>
      <c r="T1326" s="1"/>
      <c r="U1326" s="1"/>
      <c r="V1326" s="1"/>
      <c r="W1326" s="1">
        <v>17</v>
      </c>
      <c r="X1326" s="1"/>
      <c r="Y1326" s="69">
        <v>4</v>
      </c>
      <c r="Z1326" s="1"/>
      <c r="AA1326" s="1"/>
      <c r="AB1326" s="1"/>
      <c r="AG1326" t="str">
        <f t="shared" si="240"/>
        <v>Westerly</v>
      </c>
      <c r="AH1326" t="s">
        <v>3830</v>
      </c>
      <c r="AI1326">
        <v>2</v>
      </c>
      <c r="AJ1326" s="7">
        <v>41</v>
      </c>
      <c r="AL1326" s="7" t="s">
        <v>3330</v>
      </c>
      <c r="AM1326" t="s">
        <v>3218</v>
      </c>
      <c r="AN1326" t="s">
        <v>737</v>
      </c>
      <c r="AO1326" t="s">
        <v>4035</v>
      </c>
      <c r="AP1326" t="str">
        <f t="shared" si="239"/>
        <v>44009</v>
      </c>
      <c r="AQ1326" t="s">
        <v>2389</v>
      </c>
      <c r="AR1326" t="str">
        <f t="shared" si="232"/>
        <v>4477000</v>
      </c>
      <c r="AV1326">
        <v>74.81</v>
      </c>
      <c r="AW1326">
        <v>44.72</v>
      </c>
      <c r="AX1326">
        <v>30.09</v>
      </c>
    </row>
    <row r="1327" spans="1:50" ht="13" hidden="1" customHeight="1" outlineLevel="1">
      <c r="A1327" t="s">
        <v>5354</v>
      </c>
      <c r="B1327" s="11" t="s">
        <v>3074</v>
      </c>
      <c r="C1327" s="1">
        <f t="shared" si="233"/>
        <v>12191</v>
      </c>
      <c r="D1327" s="7">
        <f>IF(N1327&gt;0, RANK(N1327,(N1327:P1327,Q1327:AE1327)),0)</f>
        <v>1</v>
      </c>
      <c r="E1327" s="7">
        <f>IF(O1327&gt;0,RANK(O1327,(N1327:P1327,Q1327:AE1327)),0)</f>
        <v>2</v>
      </c>
      <c r="F1327" s="7">
        <f t="shared" si="234"/>
        <v>3</v>
      </c>
      <c r="G1327" s="1">
        <f t="shared" si="231"/>
        <v>2907</v>
      </c>
      <c r="H1327" s="2">
        <f t="shared" si="230"/>
        <v>0.23845459765400706</v>
      </c>
      <c r="I1327" s="8"/>
      <c r="J1327" s="2">
        <f t="shared" si="235"/>
        <v>0.60963005495857603</v>
      </c>
      <c r="K1327" s="2">
        <f t="shared" si="236"/>
        <v>0.37117545730456897</v>
      </c>
      <c r="L1327" s="2">
        <f t="shared" si="237"/>
        <v>9.9253547699122303E-3</v>
      </c>
      <c r="M1327" s="2">
        <f t="shared" si="238"/>
        <v>9.2691329669427735E-3</v>
      </c>
      <c r="N1327" s="1">
        <v>7432</v>
      </c>
      <c r="O1327" s="1">
        <v>4525</v>
      </c>
      <c r="P1327" s="1">
        <v>121</v>
      </c>
      <c r="Q1327" s="1">
        <v>31</v>
      </c>
      <c r="R1327" s="1">
        <v>16</v>
      </c>
      <c r="S1327" s="1">
        <v>45</v>
      </c>
      <c r="T1327" s="1"/>
      <c r="U1327" s="1"/>
      <c r="V1327" s="1"/>
      <c r="W1327" s="1">
        <v>15</v>
      </c>
      <c r="X1327" s="1"/>
      <c r="Y1327" s="69">
        <v>6</v>
      </c>
      <c r="Z1327" s="1"/>
      <c r="AA1327" s="1"/>
      <c r="AB1327" s="1"/>
      <c r="AG1327" t="str">
        <f t="shared" si="240"/>
        <v>Woonsocket</v>
      </c>
      <c r="AH1327" t="s">
        <v>4208</v>
      </c>
      <c r="AI1327">
        <v>1</v>
      </c>
      <c r="AJ1327" s="7">
        <v>2</v>
      </c>
      <c r="AL1327" s="7" t="s">
        <v>3330</v>
      </c>
      <c r="AM1327" t="s">
        <v>2597</v>
      </c>
      <c r="AN1327" t="s">
        <v>1514</v>
      </c>
      <c r="AO1327" t="s">
        <v>5267</v>
      </c>
      <c r="AP1327" t="str">
        <f t="shared" si="239"/>
        <v>44007</v>
      </c>
      <c r="AQ1327" t="s">
        <v>4593</v>
      </c>
      <c r="AR1327" t="str">
        <f t="shared" si="232"/>
        <v>4480780</v>
      </c>
      <c r="AV1327">
        <v>7.96</v>
      </c>
      <c r="AW1327">
        <v>0.25</v>
      </c>
      <c r="AX1327">
        <v>7.71</v>
      </c>
    </row>
    <row r="1328" spans="1:50" collapsed="1">
      <c r="A1328" t="s">
        <v>2061</v>
      </c>
      <c r="B1328" s="11" t="s">
        <v>3839</v>
      </c>
      <c r="C1328" s="1">
        <f t="shared" si="233"/>
        <v>437134</v>
      </c>
      <c r="D1328" s="7">
        <f>IF(N1328&gt;0, RANK(N1328,(N1328:P1328,Q1328:AE1328)),0)</f>
        <v>1</v>
      </c>
      <c r="E1328" s="7">
        <f>IF(O1328&gt;0,RANK(O1328,(N1328:P1328,Q1328:AE1328)),0)</f>
        <v>2</v>
      </c>
      <c r="F1328" s="7">
        <f t="shared" si="234"/>
        <v>3</v>
      </c>
      <c r="G1328" s="1">
        <f t="shared" si="231"/>
        <v>90714</v>
      </c>
      <c r="H1328" s="2">
        <f t="shared" si="230"/>
        <v>0.20751989092589457</v>
      </c>
      <c r="I1328" s="8"/>
      <c r="J1328" s="2">
        <f t="shared" si="235"/>
        <v>0.59423426226283016</v>
      </c>
      <c r="K1328" s="2">
        <f t="shared" si="236"/>
        <v>0.38671437133693559</v>
      </c>
      <c r="L1328" s="2">
        <f t="shared" si="237"/>
        <v>1.0639758060457433E-2</v>
      </c>
      <c r="M1328" s="2">
        <f t="shared" si="238"/>
        <v>8.4116083397768153E-3</v>
      </c>
      <c r="N1328" s="1">
        <f t="shared" ref="N1328:W1328" si="241">SUM(N1289:N1327)</f>
        <v>259760</v>
      </c>
      <c r="O1328" s="1">
        <f t="shared" si="241"/>
        <v>169046</v>
      </c>
      <c r="P1328" s="1">
        <f t="shared" si="241"/>
        <v>4651</v>
      </c>
      <c r="Q1328" s="1">
        <f t="shared" si="241"/>
        <v>907</v>
      </c>
      <c r="R1328" s="1">
        <f t="shared" si="241"/>
        <v>339</v>
      </c>
      <c r="S1328" s="1">
        <f t="shared" si="241"/>
        <v>1333</v>
      </c>
      <c r="T1328" s="1"/>
      <c r="U1328" s="1"/>
      <c r="V1328" s="1"/>
      <c r="W1328" s="1">
        <f t="shared" si="241"/>
        <v>845</v>
      </c>
      <c r="X1328" s="1"/>
      <c r="Y1328" s="1">
        <f>SUM(Y1289:Y1327)</f>
        <v>253</v>
      </c>
      <c r="Z1328" s="1"/>
      <c r="AA1328" s="1"/>
      <c r="AB1328" s="1"/>
      <c r="AG1328" t="str">
        <f t="shared" si="240"/>
        <v>Rhode Island</v>
      </c>
      <c r="AL1328" s="7" t="s">
        <v>3330</v>
      </c>
      <c r="AP1328" t="str">
        <f t="shared" si="239"/>
        <v>44</v>
      </c>
      <c r="AQ1328" t="s">
        <v>2301</v>
      </c>
      <c r="AR1328" t="str">
        <f t="shared" si="232"/>
        <v>44</v>
      </c>
      <c r="AV1328">
        <v>1545.05</v>
      </c>
      <c r="AW1328">
        <v>500.12</v>
      </c>
      <c r="AX1328">
        <v>1044.93</v>
      </c>
    </row>
    <row r="1329" spans="1:50">
      <c r="B1329" s="11"/>
      <c r="C1329" s="1"/>
      <c r="D1329" s="7"/>
      <c r="E1329" s="7"/>
      <c r="F1329" s="7"/>
      <c r="G1329" s="1"/>
      <c r="J1329" s="2"/>
      <c r="K1329" s="2"/>
      <c r="L1329" s="2"/>
      <c r="M1329" s="2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</row>
    <row r="1330" spans="1:50" hidden="1" outlineLevel="1">
      <c r="A1330" t="s">
        <v>3401</v>
      </c>
      <c r="B1330" s="11" t="s">
        <v>3400</v>
      </c>
      <c r="C1330" s="1">
        <f t="shared" ref="C1330:C1393" si="242">SUM(N1330:AE1330)</f>
        <v>751</v>
      </c>
      <c r="D1330" s="7">
        <f>IF(N1330&gt;0, RANK(N1330,(N1330:P1330,Q1330:AE1330)),0)</f>
        <v>2</v>
      </c>
      <c r="E1330" s="7">
        <f>IF(O1330&gt;0,RANK(O1330,(N1330:P1330,Q1330:AE1330)),0)</f>
        <v>1</v>
      </c>
      <c r="F1330" s="7">
        <f t="shared" ref="F1330:F1393" si="243">IF(P1330&gt;0,RANK(P1330,(N1330:AE1330)),0)</f>
        <v>3</v>
      </c>
      <c r="G1330" s="1">
        <f t="shared" si="231"/>
        <v>74</v>
      </c>
      <c r="H1330" s="2">
        <f t="shared" si="230"/>
        <v>9.8535286284953394E-2</v>
      </c>
      <c r="I1330" s="8"/>
      <c r="J1330" s="2">
        <f t="shared" ref="J1330:J1393" si="244">IF(C1330=0,"-",N1330/C1330)</f>
        <v>0.4434087882822903</v>
      </c>
      <c r="K1330" s="2">
        <f t="shared" ref="K1330:K1393" si="245">IF(C1330=0,"-",O1330/C1330)</f>
        <v>0.54194407456724369</v>
      </c>
      <c r="L1330" s="2">
        <f t="shared" ref="L1330:L1393" si="246">IF(C1330=0,"-",P1330/C1330)</f>
        <v>7.989347536617843E-3</v>
      </c>
      <c r="M1330" s="2">
        <f t="shared" ref="M1330:M1393" si="247">IF(C1330=0,"-",(1-J1330-K1330-L1330))</f>
        <v>6.6577896138481068E-3</v>
      </c>
      <c r="N1330" s="1">
        <v>333</v>
      </c>
      <c r="O1330" s="1">
        <v>407</v>
      </c>
      <c r="P1330" s="1">
        <v>6</v>
      </c>
      <c r="Q1330" s="1">
        <v>3</v>
      </c>
      <c r="R1330" s="1"/>
      <c r="S1330" s="1"/>
      <c r="T1330" s="1">
        <v>0</v>
      </c>
      <c r="U1330" s="1"/>
      <c r="V1330" s="1"/>
      <c r="W1330" s="1">
        <v>1</v>
      </c>
      <c r="X1330" s="1"/>
      <c r="Y1330" s="1">
        <v>1</v>
      </c>
      <c r="Z1330" s="1"/>
      <c r="AA1330" s="1"/>
      <c r="AB1330" s="1"/>
      <c r="AG1330" t="str">
        <f t="shared" si="240"/>
        <v>Addison</v>
      </c>
      <c r="AH1330" t="s">
        <v>3401</v>
      </c>
      <c r="AI1330">
        <v>1</v>
      </c>
      <c r="AJ1330" s="7">
        <v>138</v>
      </c>
      <c r="AL1330" s="7" t="s">
        <v>3344</v>
      </c>
      <c r="AM1330" t="s">
        <v>3988</v>
      </c>
      <c r="AN1330" t="s">
        <v>3632</v>
      </c>
      <c r="AO1330" t="s">
        <v>763</v>
      </c>
      <c r="AP1330" t="str">
        <f t="shared" ref="AP1330:AP1393" si="248">AL1330&amp;AM1330</f>
        <v>50001</v>
      </c>
      <c r="AQ1330" s="11" t="s">
        <v>2389</v>
      </c>
      <c r="AR1330" t="str">
        <f t="shared" si="232"/>
        <v>5000325</v>
      </c>
      <c r="AV1330">
        <v>48.97</v>
      </c>
      <c r="AW1330">
        <v>7.25</v>
      </c>
      <c r="AX1330">
        <v>41.73</v>
      </c>
    </row>
    <row r="1331" spans="1:50" hidden="1" outlineLevel="1">
      <c r="A1331" t="s">
        <v>4880</v>
      </c>
      <c r="B1331" s="11" t="s">
        <v>3400</v>
      </c>
      <c r="C1331" s="1">
        <f t="shared" si="242"/>
        <v>480</v>
      </c>
      <c r="D1331" s="7">
        <f>IF(N1331&gt;0, RANK(N1331,(N1331:P1331,Q1331:AE1331)),0)</f>
        <v>1</v>
      </c>
      <c r="E1331" s="7">
        <f>IF(O1331&gt;0,RANK(O1331,(N1331:P1331,Q1331:AE1331)),0)</f>
        <v>2</v>
      </c>
      <c r="F1331" s="7">
        <f t="shared" si="243"/>
        <v>3</v>
      </c>
      <c r="G1331" s="1">
        <f t="shared" si="231"/>
        <v>61</v>
      </c>
      <c r="H1331" s="2">
        <f t="shared" si="230"/>
        <v>0.12708333333333333</v>
      </c>
      <c r="I1331" s="8"/>
      <c r="J1331" s="2">
        <f t="shared" si="244"/>
        <v>0.55208333333333337</v>
      </c>
      <c r="K1331" s="2">
        <f t="shared" si="245"/>
        <v>0.42499999999999999</v>
      </c>
      <c r="L1331" s="2">
        <f t="shared" si="246"/>
        <v>1.2500000000000001E-2</v>
      </c>
      <c r="M1331" s="2">
        <f t="shared" si="247"/>
        <v>1.041666666666664E-2</v>
      </c>
      <c r="N1331" s="1">
        <v>265</v>
      </c>
      <c r="O1331" s="1">
        <v>204</v>
      </c>
      <c r="P1331" s="1">
        <v>6</v>
      </c>
      <c r="Q1331" s="1">
        <v>4</v>
      </c>
      <c r="R1331" s="1"/>
      <c r="S1331" s="1"/>
      <c r="T1331" s="1">
        <v>0</v>
      </c>
      <c r="U1331" s="1"/>
      <c r="V1331" s="1"/>
      <c r="W1331" s="1">
        <v>1</v>
      </c>
      <c r="X1331" s="1"/>
      <c r="Y1331" s="1">
        <v>0</v>
      </c>
      <c r="Z1331" s="1"/>
      <c r="AA1331" s="1"/>
      <c r="AB1331" s="1"/>
      <c r="AG1331" t="str">
        <f t="shared" si="240"/>
        <v>Albany</v>
      </c>
      <c r="AH1331" t="s">
        <v>4603</v>
      </c>
      <c r="AI1331">
        <v>1</v>
      </c>
      <c r="AJ1331" s="7">
        <v>45</v>
      </c>
      <c r="AL1331" s="7" t="s">
        <v>3344</v>
      </c>
      <c r="AM1331" t="s">
        <v>4672</v>
      </c>
      <c r="AN1331" t="s">
        <v>3632</v>
      </c>
      <c r="AO1331" t="s">
        <v>1993</v>
      </c>
      <c r="AP1331" t="str">
        <f t="shared" si="248"/>
        <v>50019</v>
      </c>
      <c r="AQ1331" s="11" t="s">
        <v>2389</v>
      </c>
      <c r="AR1331" t="str">
        <f t="shared" si="232"/>
        <v>5000475</v>
      </c>
      <c r="AV1331">
        <v>38.68</v>
      </c>
      <c r="AW1331">
        <v>0.2</v>
      </c>
      <c r="AX1331">
        <v>38.479999999999997</v>
      </c>
    </row>
    <row r="1332" spans="1:50" hidden="1" outlineLevel="1">
      <c r="A1332" t="s">
        <v>2935</v>
      </c>
      <c r="B1332" s="11" t="s">
        <v>3400</v>
      </c>
      <c r="C1332" s="1">
        <f t="shared" si="242"/>
        <v>905</v>
      </c>
      <c r="D1332" s="7">
        <f>IF(N1332&gt;0, RANK(N1332,(N1332:P1332,Q1332:AE1332)),0)</f>
        <v>1</v>
      </c>
      <c r="E1332" s="7">
        <f>IF(O1332&gt;0,RANK(O1332,(N1332:P1332,Q1332:AE1332)),0)</f>
        <v>2</v>
      </c>
      <c r="F1332" s="7">
        <f t="shared" si="243"/>
        <v>3</v>
      </c>
      <c r="G1332" s="1">
        <f t="shared" si="231"/>
        <v>9</v>
      </c>
      <c r="H1332" s="2">
        <f t="shared" si="230"/>
        <v>9.9447513812154689E-3</v>
      </c>
      <c r="I1332" s="8"/>
      <c r="J1332" s="2">
        <f t="shared" si="244"/>
        <v>0.49281767955801103</v>
      </c>
      <c r="K1332" s="2">
        <f t="shared" si="245"/>
        <v>0.48287292817679556</v>
      </c>
      <c r="L1332" s="2">
        <f t="shared" si="246"/>
        <v>1.6574585635359115E-2</v>
      </c>
      <c r="M1332" s="2">
        <f t="shared" si="247"/>
        <v>7.7348066298342927E-3</v>
      </c>
      <c r="N1332" s="1">
        <v>446</v>
      </c>
      <c r="O1332" s="1">
        <v>437</v>
      </c>
      <c r="P1332" s="1">
        <v>15</v>
      </c>
      <c r="Q1332" s="1">
        <v>3</v>
      </c>
      <c r="R1332" s="1"/>
      <c r="S1332" s="1"/>
      <c r="T1332" s="1">
        <v>1</v>
      </c>
      <c r="U1332" s="1"/>
      <c r="V1332" s="1"/>
      <c r="W1332" s="1">
        <v>2</v>
      </c>
      <c r="X1332" s="1"/>
      <c r="Y1332" s="1">
        <v>1</v>
      </c>
      <c r="Z1332" s="1"/>
      <c r="AA1332" s="1"/>
      <c r="AB1332" s="1"/>
      <c r="AG1332" t="str">
        <f t="shared" si="240"/>
        <v>Alburg</v>
      </c>
      <c r="AH1332" t="s">
        <v>1713</v>
      </c>
      <c r="AI1332">
        <v>1</v>
      </c>
      <c r="AJ1332" s="7">
        <v>7</v>
      </c>
      <c r="AL1332" s="7" t="s">
        <v>3344</v>
      </c>
      <c r="AM1332" t="s">
        <v>3235</v>
      </c>
      <c r="AN1332" t="s">
        <v>3632</v>
      </c>
      <c r="AO1332" t="s">
        <v>741</v>
      </c>
      <c r="AP1332" t="str">
        <f t="shared" si="248"/>
        <v>50013</v>
      </c>
      <c r="AQ1332" s="11" t="s">
        <v>2389</v>
      </c>
      <c r="AR1332" t="str">
        <f t="shared" si="232"/>
        <v>5000700</v>
      </c>
      <c r="AV1332">
        <v>48.8</v>
      </c>
      <c r="AW1332">
        <v>19.5</v>
      </c>
      <c r="AX1332">
        <v>29.3</v>
      </c>
    </row>
    <row r="1333" spans="1:50" hidden="1" outlineLevel="1">
      <c r="A1333" t="s">
        <v>3369</v>
      </c>
      <c r="B1333" s="11" t="s">
        <v>3400</v>
      </c>
      <c r="C1333" s="1">
        <f t="shared" si="242"/>
        <v>307</v>
      </c>
      <c r="D1333" s="7">
        <f>IF(N1333&gt;0, RANK(N1333,(N1333:P1333,Q1333:AE1333)),0)</f>
        <v>1</v>
      </c>
      <c r="E1333" s="7">
        <f>IF(O1333&gt;0,RANK(O1333,(N1333:P1333,Q1333:AE1333)),0)</f>
        <v>2</v>
      </c>
      <c r="F1333" s="7">
        <f t="shared" si="243"/>
        <v>4</v>
      </c>
      <c r="G1333" s="1">
        <f t="shared" si="231"/>
        <v>45</v>
      </c>
      <c r="H1333" s="2">
        <f t="shared" si="230"/>
        <v>0.1465798045602606</v>
      </c>
      <c r="I1333" s="8"/>
      <c r="J1333" s="2">
        <f t="shared" si="244"/>
        <v>0.56351791530944628</v>
      </c>
      <c r="K1333" s="2">
        <f t="shared" si="245"/>
        <v>0.41693811074918569</v>
      </c>
      <c r="L1333" s="2">
        <f t="shared" si="246"/>
        <v>6.5146579804560263E-3</v>
      </c>
      <c r="M1333" s="2">
        <f t="shared" si="247"/>
        <v>1.3029315960912006E-2</v>
      </c>
      <c r="N1333" s="1">
        <v>173</v>
      </c>
      <c r="O1333" s="1">
        <v>128</v>
      </c>
      <c r="P1333" s="1">
        <v>2</v>
      </c>
      <c r="Q1333" s="1">
        <v>1</v>
      </c>
      <c r="R1333" s="1"/>
      <c r="S1333" s="1"/>
      <c r="T1333" s="1">
        <v>0</v>
      </c>
      <c r="U1333" s="1"/>
      <c r="V1333" s="1"/>
      <c r="W1333" s="1">
        <v>3</v>
      </c>
      <c r="X1333" s="1"/>
      <c r="Y1333" s="1">
        <v>0</v>
      </c>
      <c r="Z1333" s="1"/>
      <c r="AA1333" s="1"/>
      <c r="AB1333" s="1"/>
      <c r="AG1333" t="str">
        <f t="shared" si="240"/>
        <v>Andover</v>
      </c>
      <c r="AH1333" t="s">
        <v>1186</v>
      </c>
      <c r="AI1333">
        <v>1</v>
      </c>
      <c r="AJ1333" s="7">
        <v>213</v>
      </c>
      <c r="AL1333" s="7" t="s">
        <v>3344</v>
      </c>
      <c r="AM1333" t="s">
        <v>3950</v>
      </c>
      <c r="AN1333" t="s">
        <v>3632</v>
      </c>
      <c r="AO1333" t="s">
        <v>5184</v>
      </c>
      <c r="AP1333" t="str">
        <f t="shared" si="248"/>
        <v>50027</v>
      </c>
      <c r="AQ1333" s="11" t="s">
        <v>2389</v>
      </c>
      <c r="AR1333" t="str">
        <f t="shared" si="232"/>
        <v>5001300</v>
      </c>
      <c r="AV1333">
        <v>28.78</v>
      </c>
      <c r="AW1333">
        <v>0.01</v>
      </c>
      <c r="AX1333">
        <v>28.77</v>
      </c>
    </row>
    <row r="1334" spans="1:50" hidden="1" outlineLevel="1">
      <c r="A1334" t="s">
        <v>2905</v>
      </c>
      <c r="B1334" s="11" t="s">
        <v>3400</v>
      </c>
      <c r="C1334" s="1">
        <f t="shared" si="242"/>
        <v>1349</v>
      </c>
      <c r="D1334" s="7">
        <f>IF(N1334&gt;0, RANK(N1334,(N1334:P1334,Q1334:AE1334)),0)</f>
        <v>1</v>
      </c>
      <c r="E1334" s="7">
        <f>IF(O1334&gt;0,RANK(O1334,(N1334:P1334,Q1334:AE1334)),0)</f>
        <v>2</v>
      </c>
      <c r="F1334" s="7">
        <f t="shared" si="243"/>
        <v>3</v>
      </c>
      <c r="G1334" s="1">
        <f t="shared" si="231"/>
        <v>157</v>
      </c>
      <c r="H1334" s="2">
        <f t="shared" si="230"/>
        <v>0.11638250555967383</v>
      </c>
      <c r="I1334" s="8"/>
      <c r="J1334" s="2">
        <f t="shared" si="244"/>
        <v>0.54781319495922909</v>
      </c>
      <c r="K1334" s="2">
        <f t="shared" si="245"/>
        <v>0.4314306893995552</v>
      </c>
      <c r="L1334" s="2">
        <f t="shared" si="246"/>
        <v>1.0378057820607857E-2</v>
      </c>
      <c r="M1334" s="2">
        <f t="shared" si="247"/>
        <v>1.0378057820607854E-2</v>
      </c>
      <c r="N1334" s="1">
        <v>739</v>
      </c>
      <c r="O1334" s="1">
        <v>582</v>
      </c>
      <c r="P1334" s="1">
        <v>14</v>
      </c>
      <c r="Q1334" s="1">
        <v>6</v>
      </c>
      <c r="R1334" s="1"/>
      <c r="S1334" s="1"/>
      <c r="T1334" s="1">
        <v>0</v>
      </c>
      <c r="U1334" s="1"/>
      <c r="V1334" s="1"/>
      <c r="W1334" s="1">
        <v>5</v>
      </c>
      <c r="X1334" s="1"/>
      <c r="Y1334" s="1">
        <v>3</v>
      </c>
      <c r="Z1334" s="1"/>
      <c r="AA1334" s="1"/>
      <c r="AB1334" s="1"/>
      <c r="AG1334" t="str">
        <f t="shared" si="240"/>
        <v>Arlington</v>
      </c>
      <c r="AH1334" t="s">
        <v>3411</v>
      </c>
      <c r="AI1334">
        <v>1</v>
      </c>
      <c r="AJ1334" s="7">
        <v>231</v>
      </c>
      <c r="AL1334" s="7" t="s">
        <v>3344</v>
      </c>
      <c r="AM1334" t="s">
        <v>3989</v>
      </c>
      <c r="AN1334" t="s">
        <v>3632</v>
      </c>
      <c r="AO1334" t="s">
        <v>1682</v>
      </c>
      <c r="AP1334" t="str">
        <f t="shared" si="248"/>
        <v>50003</v>
      </c>
      <c r="AQ1334" s="11" t="s">
        <v>2389</v>
      </c>
      <c r="AR1334" t="str">
        <f t="shared" si="232"/>
        <v>5001450</v>
      </c>
      <c r="AV1334">
        <v>42.44</v>
      </c>
      <c r="AW1334">
        <v>0.02</v>
      </c>
      <c r="AX1334">
        <v>42.42</v>
      </c>
    </row>
    <row r="1335" spans="1:50" hidden="1" outlineLevel="1">
      <c r="A1335" t="s">
        <v>2761</v>
      </c>
      <c r="B1335" s="11" t="s">
        <v>3400</v>
      </c>
      <c r="C1335" s="1">
        <f t="shared" si="242"/>
        <v>138</v>
      </c>
      <c r="D1335" s="7">
        <f>IF(N1335&gt;0, RANK(N1335,(N1335:P1335,Q1335:AE1335)),0)</f>
        <v>1</v>
      </c>
      <c r="E1335" s="7">
        <f>IF(O1335&gt;0,RANK(O1335,(N1335:P1335,Q1335:AE1335)),0)</f>
        <v>2</v>
      </c>
      <c r="F1335" s="7">
        <f t="shared" si="243"/>
        <v>3</v>
      </c>
      <c r="G1335" s="1">
        <f t="shared" si="231"/>
        <v>14</v>
      </c>
      <c r="H1335" s="2">
        <f t="shared" si="230"/>
        <v>0.10144927536231885</v>
      </c>
      <c r="I1335" s="8"/>
      <c r="J1335" s="2">
        <f t="shared" si="244"/>
        <v>0.54347826086956519</v>
      </c>
      <c r="K1335" s="2">
        <f t="shared" si="245"/>
        <v>0.4420289855072464</v>
      </c>
      <c r="L1335" s="2">
        <f t="shared" si="246"/>
        <v>1.4492753623188406E-2</v>
      </c>
      <c r="M1335" s="2">
        <f t="shared" si="247"/>
        <v>8.6736173798840355E-18</v>
      </c>
      <c r="N1335" s="1">
        <v>75</v>
      </c>
      <c r="O1335" s="1">
        <v>61</v>
      </c>
      <c r="P1335" s="1">
        <v>2</v>
      </c>
      <c r="Q1335" s="1">
        <v>0</v>
      </c>
      <c r="R1335" s="1"/>
      <c r="S1335" s="1"/>
      <c r="T1335" s="1">
        <v>0</v>
      </c>
      <c r="U1335" s="1"/>
      <c r="V1335" s="1"/>
      <c r="W1335" s="1">
        <v>0</v>
      </c>
      <c r="X1335" s="1"/>
      <c r="Y1335" s="1">
        <v>0</v>
      </c>
      <c r="Z1335" s="1"/>
      <c r="AA1335" s="1"/>
      <c r="AB1335" s="1"/>
      <c r="AG1335" t="str">
        <f t="shared" si="240"/>
        <v>Athens</v>
      </c>
      <c r="AH1335" t="s">
        <v>1550</v>
      </c>
      <c r="AI1335">
        <v>1</v>
      </c>
      <c r="AJ1335" s="7">
        <v>228</v>
      </c>
      <c r="AL1335" s="7" t="s">
        <v>3344</v>
      </c>
      <c r="AM1335" t="s">
        <v>3949</v>
      </c>
      <c r="AN1335" t="s">
        <v>3632</v>
      </c>
      <c r="AO1335" t="s">
        <v>1091</v>
      </c>
      <c r="AP1335" t="str">
        <f t="shared" si="248"/>
        <v>50025</v>
      </c>
      <c r="AQ1335" s="11" t="s">
        <v>2389</v>
      </c>
      <c r="AR1335" t="str">
        <f t="shared" si="232"/>
        <v>5001900</v>
      </c>
      <c r="AV1335">
        <v>13.08</v>
      </c>
      <c r="AW1335">
        <v>0.04</v>
      </c>
      <c r="AX1335">
        <v>13.04</v>
      </c>
    </row>
    <row r="1336" spans="1:50" hidden="1" outlineLevel="1">
      <c r="A1336" t="s">
        <v>3321</v>
      </c>
      <c r="B1336" s="11" t="s">
        <v>3400</v>
      </c>
      <c r="C1336" s="1">
        <f t="shared" si="242"/>
        <v>628</v>
      </c>
      <c r="D1336" s="7">
        <f>IF(N1336&gt;0, RANK(N1336,(N1336:P1336,Q1336:AE1336)),0)</f>
        <v>1</v>
      </c>
      <c r="E1336" s="7">
        <f>IF(O1336&gt;0,RANK(O1336,(N1336:P1336,Q1336:AE1336)),0)</f>
        <v>2</v>
      </c>
      <c r="F1336" s="7">
        <f t="shared" si="243"/>
        <v>3</v>
      </c>
      <c r="G1336" s="1">
        <f t="shared" si="231"/>
        <v>56</v>
      </c>
      <c r="H1336" s="2">
        <f t="shared" si="230"/>
        <v>8.9171974522292988E-2</v>
      </c>
      <c r="I1336" s="8"/>
      <c r="J1336" s="2">
        <f t="shared" si="244"/>
        <v>0.52388535031847139</v>
      </c>
      <c r="K1336" s="2">
        <f t="shared" si="245"/>
        <v>0.43471337579617836</v>
      </c>
      <c r="L1336" s="2">
        <f t="shared" si="246"/>
        <v>2.5477707006369428E-2</v>
      </c>
      <c r="M1336" s="2">
        <f t="shared" si="247"/>
        <v>1.5923566878980826E-2</v>
      </c>
      <c r="N1336" s="1">
        <v>329</v>
      </c>
      <c r="O1336" s="1">
        <v>273</v>
      </c>
      <c r="P1336" s="1">
        <v>16</v>
      </c>
      <c r="Q1336" s="1">
        <v>7</v>
      </c>
      <c r="R1336" s="1"/>
      <c r="S1336" s="1"/>
      <c r="T1336" s="1">
        <v>1</v>
      </c>
      <c r="U1336" s="1"/>
      <c r="V1336" s="1"/>
      <c r="W1336" s="1">
        <v>2</v>
      </c>
      <c r="X1336" s="1"/>
      <c r="Y1336" s="1">
        <v>0</v>
      </c>
      <c r="Z1336" s="1"/>
      <c r="AA1336" s="1"/>
      <c r="AB1336" s="1"/>
      <c r="AG1336" t="str">
        <f t="shared" si="240"/>
        <v>Bakersfield</v>
      </c>
      <c r="AH1336" t="s">
        <v>3082</v>
      </c>
      <c r="AI1336">
        <v>1</v>
      </c>
      <c r="AJ1336" s="7">
        <v>37</v>
      </c>
      <c r="AL1336" s="7" t="s">
        <v>3344</v>
      </c>
      <c r="AM1336" t="s">
        <v>3234</v>
      </c>
      <c r="AN1336" t="s">
        <v>1399</v>
      </c>
      <c r="AO1336" t="s">
        <v>1103</v>
      </c>
      <c r="AP1336" t="str">
        <f t="shared" si="248"/>
        <v>50011</v>
      </c>
      <c r="AQ1336" s="11" t="s">
        <v>2389</v>
      </c>
      <c r="AR1336" t="str">
        <f t="shared" si="232"/>
        <v>5002500</v>
      </c>
      <c r="AV1336">
        <v>44.62</v>
      </c>
      <c r="AW1336">
        <v>0.03</v>
      </c>
      <c r="AX1336">
        <v>44.59</v>
      </c>
    </row>
    <row r="1337" spans="1:50" hidden="1" outlineLevel="1">
      <c r="A1337" t="s">
        <v>2607</v>
      </c>
      <c r="B1337" s="11" t="s">
        <v>3400</v>
      </c>
      <c r="C1337" s="1">
        <f t="shared" si="242"/>
        <v>125</v>
      </c>
      <c r="D1337" s="7">
        <f>IF(N1337&gt;0, RANK(N1337,(N1337:P1337,Q1337:AE1337)),0)</f>
        <v>2</v>
      </c>
      <c r="E1337" s="7">
        <f>IF(O1337&gt;0,RANK(O1337,(N1337:P1337,Q1337:AE1337)),0)</f>
        <v>1</v>
      </c>
      <c r="F1337" s="7">
        <f t="shared" si="243"/>
        <v>3</v>
      </c>
      <c r="G1337" s="1">
        <f t="shared" si="231"/>
        <v>12</v>
      </c>
      <c r="H1337" s="2">
        <f t="shared" si="230"/>
        <v>9.6000000000000002E-2</v>
      </c>
      <c r="I1337" s="8"/>
      <c r="J1337" s="2">
        <f t="shared" si="244"/>
        <v>0.42399999999999999</v>
      </c>
      <c r="K1337" s="2">
        <f t="shared" si="245"/>
        <v>0.52</v>
      </c>
      <c r="L1337" s="2">
        <f t="shared" si="246"/>
        <v>3.2000000000000001E-2</v>
      </c>
      <c r="M1337" s="2">
        <f t="shared" si="247"/>
        <v>2.4000000000000049E-2</v>
      </c>
      <c r="N1337" s="1">
        <v>53</v>
      </c>
      <c r="O1337" s="1">
        <v>65</v>
      </c>
      <c r="P1337" s="1">
        <v>4</v>
      </c>
      <c r="Q1337" s="1">
        <v>3</v>
      </c>
      <c r="R1337" s="1"/>
      <c r="S1337" s="1"/>
      <c r="T1337" s="1">
        <v>0</v>
      </c>
      <c r="U1337" s="1"/>
      <c r="V1337" s="1"/>
      <c r="W1337" s="1">
        <v>0</v>
      </c>
      <c r="X1337" s="1"/>
      <c r="Y1337" s="1">
        <v>0</v>
      </c>
      <c r="Z1337" s="1"/>
      <c r="AA1337" s="1"/>
      <c r="AB1337" s="1"/>
      <c r="AG1337" t="str">
        <f t="shared" si="240"/>
        <v>Baltimore</v>
      </c>
      <c r="AH1337" t="s">
        <v>1186</v>
      </c>
      <c r="AI1337">
        <v>1</v>
      </c>
      <c r="AJ1337" s="7">
        <v>211</v>
      </c>
      <c r="AL1337" s="7" t="s">
        <v>3344</v>
      </c>
      <c r="AM1337" t="s">
        <v>3950</v>
      </c>
      <c r="AN1337" t="s">
        <v>3234</v>
      </c>
      <c r="AO1337" t="s">
        <v>1104</v>
      </c>
      <c r="AP1337" t="str">
        <f t="shared" si="248"/>
        <v>50027</v>
      </c>
      <c r="AQ1337" s="11" t="s">
        <v>2389</v>
      </c>
      <c r="AR1337" t="str">
        <f t="shared" si="232"/>
        <v>5002575</v>
      </c>
      <c r="AV1337">
        <v>4.67</v>
      </c>
      <c r="AW1337">
        <v>0</v>
      </c>
      <c r="AX1337">
        <v>4.67</v>
      </c>
    </row>
    <row r="1338" spans="1:50" hidden="1" outlineLevel="1">
      <c r="A1338" t="s">
        <v>3303</v>
      </c>
      <c r="B1338" s="11" t="s">
        <v>3400</v>
      </c>
      <c r="C1338" s="1">
        <f t="shared" si="242"/>
        <v>567</v>
      </c>
      <c r="D1338" s="7">
        <f>IF(N1338&gt;0, RANK(N1338,(N1338:P1338,Q1338:AE1338)),0)</f>
        <v>1</v>
      </c>
      <c r="E1338" s="7">
        <f>IF(O1338&gt;0,RANK(O1338,(N1338:P1338,Q1338:AE1338)),0)</f>
        <v>2</v>
      </c>
      <c r="F1338" s="7">
        <f t="shared" si="243"/>
        <v>3</v>
      </c>
      <c r="G1338" s="1">
        <f t="shared" si="231"/>
        <v>110</v>
      </c>
      <c r="H1338" s="2">
        <f t="shared" si="230"/>
        <v>0.19400352733686066</v>
      </c>
      <c r="I1338" s="8"/>
      <c r="J1338" s="2">
        <f t="shared" si="244"/>
        <v>0.58730158730158732</v>
      </c>
      <c r="K1338" s="2">
        <f t="shared" si="245"/>
        <v>0.39329805996472661</v>
      </c>
      <c r="L1338" s="2">
        <f t="shared" si="246"/>
        <v>1.0582010582010581E-2</v>
      </c>
      <c r="M1338" s="2">
        <f t="shared" si="247"/>
        <v>8.8183421516754845E-3</v>
      </c>
      <c r="N1338" s="1">
        <v>333</v>
      </c>
      <c r="O1338" s="1">
        <v>223</v>
      </c>
      <c r="P1338" s="1">
        <v>6</v>
      </c>
      <c r="Q1338" s="1">
        <v>3</v>
      </c>
      <c r="R1338" s="1"/>
      <c r="S1338" s="1"/>
      <c r="T1338" s="1">
        <v>0</v>
      </c>
      <c r="U1338" s="1"/>
      <c r="V1338" s="1"/>
      <c r="W1338" s="1">
        <v>2</v>
      </c>
      <c r="X1338" s="1"/>
      <c r="Y1338" s="1">
        <v>0</v>
      </c>
      <c r="Z1338" s="1"/>
      <c r="AA1338" s="1"/>
      <c r="AB1338" s="1"/>
      <c r="AG1338" t="str">
        <f t="shared" si="240"/>
        <v>Barnard</v>
      </c>
      <c r="AH1338" t="s">
        <v>1186</v>
      </c>
      <c r="AI1338">
        <v>1</v>
      </c>
      <c r="AJ1338" s="7">
        <v>174</v>
      </c>
      <c r="AL1338" s="7" t="s">
        <v>3344</v>
      </c>
      <c r="AM1338" t="s">
        <v>3950</v>
      </c>
      <c r="AN1338" t="s">
        <v>4670</v>
      </c>
      <c r="AO1338" t="s">
        <v>1105</v>
      </c>
      <c r="AP1338" t="str">
        <f t="shared" si="248"/>
        <v>50027</v>
      </c>
      <c r="AQ1338" s="11" t="s">
        <v>2389</v>
      </c>
      <c r="AR1338" t="str">
        <f t="shared" si="232"/>
        <v>5002725</v>
      </c>
      <c r="AV1338">
        <v>48.89</v>
      </c>
      <c r="AW1338">
        <v>0.19</v>
      </c>
      <c r="AX1338">
        <v>48.7</v>
      </c>
    </row>
    <row r="1339" spans="1:50" hidden="1" outlineLevel="1">
      <c r="A1339" t="s">
        <v>3304</v>
      </c>
      <c r="B1339" s="11" t="s">
        <v>3400</v>
      </c>
      <c r="C1339" s="1">
        <f t="shared" si="242"/>
        <v>926</v>
      </c>
      <c r="D1339" s="7">
        <f>IF(N1339&gt;0, RANK(N1339,(N1339:P1339,Q1339:AE1339)),0)</f>
        <v>1</v>
      </c>
      <c r="E1339" s="7">
        <f>IF(O1339&gt;0,RANK(O1339,(N1339:P1339,Q1339:AE1339)),0)</f>
        <v>2</v>
      </c>
      <c r="F1339" s="7">
        <f t="shared" si="243"/>
        <v>3</v>
      </c>
      <c r="G1339" s="1">
        <f t="shared" si="231"/>
        <v>36</v>
      </c>
      <c r="H1339" s="2">
        <f t="shared" si="230"/>
        <v>3.8876889848812095E-2</v>
      </c>
      <c r="I1339" s="8"/>
      <c r="J1339" s="2">
        <f t="shared" si="244"/>
        <v>0.50647948164146872</v>
      </c>
      <c r="K1339" s="2">
        <f t="shared" si="245"/>
        <v>0.46760259179265656</v>
      </c>
      <c r="L1339" s="2">
        <f t="shared" si="246"/>
        <v>1.7278617710583154E-2</v>
      </c>
      <c r="M1339" s="2">
        <f t="shared" si="247"/>
        <v>8.6393088552915616E-3</v>
      </c>
      <c r="N1339" s="1">
        <v>469</v>
      </c>
      <c r="O1339" s="1">
        <v>433</v>
      </c>
      <c r="P1339" s="1">
        <v>16</v>
      </c>
      <c r="Q1339" s="1">
        <v>5</v>
      </c>
      <c r="R1339" s="1"/>
      <c r="S1339" s="1"/>
      <c r="T1339" s="1">
        <v>0</v>
      </c>
      <c r="U1339" s="1"/>
      <c r="V1339" s="1"/>
      <c r="W1339" s="1">
        <v>2</v>
      </c>
      <c r="X1339" s="1"/>
      <c r="Y1339" s="1">
        <v>1</v>
      </c>
      <c r="Z1339" s="1"/>
      <c r="AA1339" s="1"/>
      <c r="AB1339" s="1"/>
      <c r="AG1339" t="str">
        <f t="shared" si="240"/>
        <v>Barnet</v>
      </c>
      <c r="AH1339" t="s">
        <v>3878</v>
      </c>
      <c r="AI1339">
        <v>1</v>
      </c>
      <c r="AJ1339" s="7">
        <v>102</v>
      </c>
      <c r="AL1339" s="7" t="s">
        <v>3344</v>
      </c>
      <c r="AM1339" t="s">
        <v>3632</v>
      </c>
      <c r="AN1339" t="s">
        <v>3632</v>
      </c>
      <c r="AO1339" t="s">
        <v>1995</v>
      </c>
      <c r="AP1339" t="str">
        <f t="shared" si="248"/>
        <v>50005</v>
      </c>
      <c r="AQ1339" s="11" t="s">
        <v>2389</v>
      </c>
      <c r="AR1339" t="str">
        <f t="shared" si="232"/>
        <v>5002875</v>
      </c>
      <c r="AV1339">
        <v>43.57</v>
      </c>
      <c r="AW1339">
        <v>1.18</v>
      </c>
      <c r="AX1339">
        <v>42.39</v>
      </c>
    </row>
    <row r="1340" spans="1:50" hidden="1" outlineLevel="1">
      <c r="A1340" t="s">
        <v>4473</v>
      </c>
      <c r="B1340" s="11" t="s">
        <v>3400</v>
      </c>
      <c r="C1340" s="1">
        <f t="shared" si="242"/>
        <v>3819</v>
      </c>
      <c r="D1340" s="7">
        <f>IF(N1340&gt;0, RANK(N1340,(N1340:P1340,Q1340:AE1340)),0)</f>
        <v>1</v>
      </c>
      <c r="E1340" s="7">
        <f>IF(O1340&gt;0,RANK(O1340,(N1340:P1340,Q1340:AE1340)),0)</f>
        <v>2</v>
      </c>
      <c r="F1340" s="7">
        <f t="shared" si="243"/>
        <v>3</v>
      </c>
      <c r="G1340" s="1">
        <f t="shared" si="231"/>
        <v>334</v>
      </c>
      <c r="H1340" s="2">
        <f t="shared" si="230"/>
        <v>8.7457449594134595E-2</v>
      </c>
      <c r="I1340" s="8"/>
      <c r="J1340" s="2">
        <f t="shared" si="244"/>
        <v>0.5333857030636292</v>
      </c>
      <c r="K1340" s="2">
        <f t="shared" si="245"/>
        <v>0.44592825346949461</v>
      </c>
      <c r="L1340" s="2">
        <f t="shared" si="246"/>
        <v>1.125949201361613E-2</v>
      </c>
      <c r="M1340" s="2">
        <f t="shared" si="247"/>
        <v>9.4265514532600615E-3</v>
      </c>
      <c r="N1340" s="1">
        <v>2037</v>
      </c>
      <c r="O1340" s="1">
        <v>1703</v>
      </c>
      <c r="P1340" s="1">
        <v>43</v>
      </c>
      <c r="Q1340" s="1">
        <v>13</v>
      </c>
      <c r="R1340" s="1"/>
      <c r="S1340" s="1"/>
      <c r="T1340" s="1">
        <v>1</v>
      </c>
      <c r="U1340" s="1"/>
      <c r="V1340" s="1"/>
      <c r="W1340" s="1">
        <v>17</v>
      </c>
      <c r="X1340" s="1"/>
      <c r="Y1340" s="1">
        <v>5</v>
      </c>
      <c r="Z1340" s="1"/>
      <c r="AA1340" s="1"/>
      <c r="AB1340" s="1"/>
      <c r="AG1340" t="str">
        <f t="shared" si="240"/>
        <v>Barre</v>
      </c>
      <c r="AH1340" t="s">
        <v>3830</v>
      </c>
      <c r="AI1340">
        <v>1</v>
      </c>
      <c r="AJ1340" s="7">
        <v>124</v>
      </c>
      <c r="AL1340" s="7" t="s">
        <v>3344</v>
      </c>
      <c r="AM1340" t="s">
        <v>4351</v>
      </c>
      <c r="AN1340" t="s">
        <v>3632</v>
      </c>
      <c r="AO1340" t="s">
        <v>700</v>
      </c>
      <c r="AP1340" t="str">
        <f t="shared" si="248"/>
        <v>50023</v>
      </c>
      <c r="AQ1340" s="11" t="s">
        <v>4593</v>
      </c>
      <c r="AR1340" t="str">
        <f t="shared" si="232"/>
        <v>5003175</v>
      </c>
      <c r="AV1340">
        <v>4.0199999999999996</v>
      </c>
      <c r="AW1340">
        <v>0</v>
      </c>
      <c r="AX1340">
        <v>4.0199999999999996</v>
      </c>
    </row>
    <row r="1341" spans="1:50" hidden="1" outlineLevel="1">
      <c r="A1341" t="s">
        <v>4473</v>
      </c>
      <c r="B1341" s="11" t="s">
        <v>3400</v>
      </c>
      <c r="C1341" s="1">
        <f t="shared" si="242"/>
        <v>4200</v>
      </c>
      <c r="D1341" s="7">
        <f>IF(N1341&gt;0, RANK(N1341,(N1341:P1341,Q1341:AE1341)),0)</f>
        <v>2</v>
      </c>
      <c r="E1341" s="7">
        <f>IF(O1341&gt;0,RANK(O1341,(N1341:P1341,Q1341:AE1341)),0)</f>
        <v>1</v>
      </c>
      <c r="F1341" s="7">
        <f t="shared" si="243"/>
        <v>3</v>
      </c>
      <c r="G1341" s="1">
        <f t="shared" si="231"/>
        <v>320</v>
      </c>
      <c r="H1341" s="2">
        <f t="shared" si="230"/>
        <v>7.6190476190476197E-2</v>
      </c>
      <c r="I1341" s="8"/>
      <c r="J1341" s="2">
        <f t="shared" si="244"/>
        <v>0.45428571428571429</v>
      </c>
      <c r="K1341" s="2">
        <f t="shared" si="245"/>
        <v>0.53047619047619043</v>
      </c>
      <c r="L1341" s="2">
        <f t="shared" si="246"/>
        <v>9.5238095238095247E-3</v>
      </c>
      <c r="M1341" s="2">
        <f t="shared" si="247"/>
        <v>5.7142857142857481E-3</v>
      </c>
      <c r="N1341" s="1">
        <v>1908</v>
      </c>
      <c r="O1341" s="1">
        <v>2228</v>
      </c>
      <c r="P1341" s="1">
        <v>40</v>
      </c>
      <c r="Q1341" s="1">
        <v>9</v>
      </c>
      <c r="R1341" s="1"/>
      <c r="S1341" s="1"/>
      <c r="T1341" s="1">
        <v>1</v>
      </c>
      <c r="U1341" s="1"/>
      <c r="V1341" s="1"/>
      <c r="W1341" s="1">
        <v>13</v>
      </c>
      <c r="X1341" s="1"/>
      <c r="Y1341" s="1">
        <v>1</v>
      </c>
      <c r="Z1341" s="1"/>
      <c r="AA1341" s="1"/>
      <c r="AB1341" s="1"/>
      <c r="AG1341" t="str">
        <f t="shared" si="240"/>
        <v>Barre</v>
      </c>
      <c r="AH1341" t="s">
        <v>3830</v>
      </c>
      <c r="AI1341">
        <v>1</v>
      </c>
      <c r="AJ1341" s="7">
        <v>120</v>
      </c>
      <c r="AL1341" s="7" t="s">
        <v>3344</v>
      </c>
      <c r="AM1341" t="s">
        <v>4351</v>
      </c>
      <c r="AN1341" t="s">
        <v>1399</v>
      </c>
      <c r="AO1341" t="s">
        <v>1236</v>
      </c>
      <c r="AP1341" t="str">
        <f t="shared" si="248"/>
        <v>50023</v>
      </c>
      <c r="AQ1341" s="11" t="s">
        <v>2389</v>
      </c>
      <c r="AR1341" t="str">
        <f t="shared" si="232"/>
        <v>5003250</v>
      </c>
      <c r="AV1341">
        <v>30.69</v>
      </c>
      <c r="AW1341">
        <v>0.05</v>
      </c>
      <c r="AX1341">
        <v>30.64</v>
      </c>
    </row>
    <row r="1342" spans="1:50" hidden="1" outlineLevel="1">
      <c r="A1342" t="s">
        <v>2849</v>
      </c>
      <c r="B1342" s="11" t="s">
        <v>3400</v>
      </c>
      <c r="C1342" s="1">
        <f t="shared" si="242"/>
        <v>1286</v>
      </c>
      <c r="D1342" s="7">
        <f>IF(N1342&gt;0, RANK(N1342,(N1342:P1342,Q1342:AE1342)),0)</f>
        <v>1</v>
      </c>
      <c r="E1342" s="7">
        <f>IF(O1342&gt;0,RANK(O1342,(N1342:P1342,Q1342:AE1342)),0)</f>
        <v>2</v>
      </c>
      <c r="F1342" s="7">
        <f t="shared" si="243"/>
        <v>3</v>
      </c>
      <c r="G1342" s="1">
        <f t="shared" si="231"/>
        <v>42</v>
      </c>
      <c r="H1342" s="2">
        <f t="shared" si="230"/>
        <v>3.2659409020217731E-2</v>
      </c>
      <c r="I1342" s="8"/>
      <c r="J1342" s="2">
        <f t="shared" si="244"/>
        <v>0.50388802488335926</v>
      </c>
      <c r="K1342" s="2">
        <f t="shared" si="245"/>
        <v>0.47122861586314152</v>
      </c>
      <c r="L1342" s="2">
        <f t="shared" si="246"/>
        <v>1.4774494556765163E-2</v>
      </c>
      <c r="M1342" s="2">
        <f t="shared" si="247"/>
        <v>1.0108864696734053E-2</v>
      </c>
      <c r="N1342" s="1">
        <v>648</v>
      </c>
      <c r="O1342" s="1">
        <v>606</v>
      </c>
      <c r="P1342" s="1">
        <v>19</v>
      </c>
      <c r="Q1342" s="1">
        <v>10</v>
      </c>
      <c r="R1342" s="1"/>
      <c r="S1342" s="1"/>
      <c r="T1342" s="1">
        <v>1</v>
      </c>
      <c r="U1342" s="1"/>
      <c r="V1342" s="1"/>
      <c r="W1342" s="1">
        <v>1</v>
      </c>
      <c r="X1342" s="1"/>
      <c r="Y1342" s="1">
        <v>1</v>
      </c>
      <c r="Z1342" s="1"/>
      <c r="AA1342" s="1"/>
      <c r="AB1342" s="1"/>
      <c r="AG1342" t="str">
        <f t="shared" si="240"/>
        <v>Barton</v>
      </c>
      <c r="AH1342" t="s">
        <v>4603</v>
      </c>
      <c r="AI1342">
        <v>1</v>
      </c>
      <c r="AJ1342" s="7">
        <v>38</v>
      </c>
      <c r="AL1342" s="7" t="s">
        <v>3344</v>
      </c>
      <c r="AM1342" t="s">
        <v>4672</v>
      </c>
      <c r="AN1342" t="s">
        <v>1399</v>
      </c>
      <c r="AO1342" t="s">
        <v>1996</v>
      </c>
      <c r="AP1342" t="str">
        <f t="shared" si="248"/>
        <v>50019</v>
      </c>
      <c r="AQ1342" s="11" t="s">
        <v>2389</v>
      </c>
      <c r="AR1342" t="str">
        <f t="shared" si="232"/>
        <v>5003550</v>
      </c>
      <c r="AV1342">
        <v>44.91</v>
      </c>
      <c r="AW1342">
        <v>1.26</v>
      </c>
      <c r="AX1342">
        <v>43.65</v>
      </c>
    </row>
    <row r="1343" spans="1:50" hidden="1" outlineLevel="1">
      <c r="A1343" t="s">
        <v>3728</v>
      </c>
      <c r="B1343" s="11" t="s">
        <v>3400</v>
      </c>
      <c r="C1343" s="1">
        <f t="shared" si="242"/>
        <v>144</v>
      </c>
      <c r="D1343" s="7">
        <f>IF(N1343&gt;0, RANK(N1343,(N1343:P1343,Q1343:AE1343)),0)</f>
        <v>2</v>
      </c>
      <c r="E1343" s="7">
        <f>IF(O1343&gt;0,RANK(O1343,(N1343:P1343,Q1343:AE1343)),0)</f>
        <v>1</v>
      </c>
      <c r="F1343" s="7">
        <f t="shared" si="243"/>
        <v>3</v>
      </c>
      <c r="G1343" s="1">
        <f t="shared" si="231"/>
        <v>6</v>
      </c>
      <c r="H1343" s="2">
        <f t="shared" si="230"/>
        <v>4.1666666666666664E-2</v>
      </c>
      <c r="I1343" s="8"/>
      <c r="J1343" s="2">
        <f t="shared" si="244"/>
        <v>0.45833333333333331</v>
      </c>
      <c r="K1343" s="2">
        <f t="shared" si="245"/>
        <v>0.5</v>
      </c>
      <c r="L1343" s="2">
        <f t="shared" si="246"/>
        <v>3.4722222222222224E-2</v>
      </c>
      <c r="M1343" s="2">
        <f t="shared" si="247"/>
        <v>6.9444444444445169E-3</v>
      </c>
      <c r="N1343" s="1">
        <v>66</v>
      </c>
      <c r="O1343" s="1">
        <v>72</v>
      </c>
      <c r="P1343" s="1">
        <v>5</v>
      </c>
      <c r="Q1343" s="1">
        <v>1</v>
      </c>
      <c r="R1343" s="1"/>
      <c r="S1343" s="1"/>
      <c r="T1343" s="1">
        <v>0</v>
      </c>
      <c r="U1343" s="1"/>
      <c r="V1343" s="1"/>
      <c r="W1343" s="1">
        <v>0</v>
      </c>
      <c r="X1343" s="1"/>
      <c r="Y1343" s="1">
        <v>0</v>
      </c>
      <c r="Z1343" s="1"/>
      <c r="AA1343" s="1"/>
      <c r="AB1343" s="1"/>
      <c r="AG1343" t="str">
        <f t="shared" si="240"/>
        <v>Belvidere</v>
      </c>
      <c r="AH1343" t="s">
        <v>1417</v>
      </c>
      <c r="AI1343">
        <v>1</v>
      </c>
      <c r="AJ1343" s="7">
        <v>43</v>
      </c>
      <c r="AL1343" s="7" t="s">
        <v>3344</v>
      </c>
      <c r="AM1343" t="s">
        <v>4670</v>
      </c>
      <c r="AN1343" t="s">
        <v>3632</v>
      </c>
      <c r="AO1343" t="s">
        <v>702</v>
      </c>
      <c r="AP1343" t="str">
        <f t="shared" si="248"/>
        <v>50015</v>
      </c>
      <c r="AQ1343" s="11" t="s">
        <v>2389</v>
      </c>
      <c r="AR1343" t="str">
        <f t="shared" si="232"/>
        <v>5004375</v>
      </c>
      <c r="AV1343">
        <v>32.14</v>
      </c>
      <c r="AW1343">
        <v>0</v>
      </c>
      <c r="AX1343">
        <v>32.14</v>
      </c>
    </row>
    <row r="1344" spans="1:50" hidden="1" outlineLevel="1">
      <c r="A1344" t="s">
        <v>3411</v>
      </c>
      <c r="B1344" s="11" t="s">
        <v>3400</v>
      </c>
      <c r="C1344" s="1">
        <f t="shared" si="242"/>
        <v>6855</v>
      </c>
      <c r="D1344" s="7">
        <f>IF(N1344&gt;0, RANK(N1344,(N1344:P1344,Q1344:AE1344)),0)</f>
        <v>1</v>
      </c>
      <c r="E1344" s="7">
        <f>IF(O1344&gt;0,RANK(O1344,(N1344:P1344,Q1344:AE1344)),0)</f>
        <v>2</v>
      </c>
      <c r="F1344" s="7">
        <f t="shared" si="243"/>
        <v>3</v>
      </c>
      <c r="G1344" s="1">
        <f t="shared" si="231"/>
        <v>1781</v>
      </c>
      <c r="H1344" s="2">
        <f t="shared" si="230"/>
        <v>0.25981035740335523</v>
      </c>
      <c r="I1344" s="8"/>
      <c r="J1344" s="2">
        <f t="shared" si="244"/>
        <v>0.62027716994894233</v>
      </c>
      <c r="K1344" s="2">
        <f t="shared" si="245"/>
        <v>0.36046681254558716</v>
      </c>
      <c r="L1344" s="2">
        <f t="shared" si="246"/>
        <v>1.2837345003646973E-2</v>
      </c>
      <c r="M1344" s="2">
        <f t="shared" si="247"/>
        <v>6.4186725018235396E-3</v>
      </c>
      <c r="N1344" s="1">
        <v>4252</v>
      </c>
      <c r="O1344" s="1">
        <v>2471</v>
      </c>
      <c r="P1344" s="1">
        <v>88</v>
      </c>
      <c r="Q1344" s="1">
        <v>18</v>
      </c>
      <c r="R1344" s="1"/>
      <c r="S1344" s="1"/>
      <c r="T1344" s="1">
        <v>5</v>
      </c>
      <c r="U1344" s="1"/>
      <c r="V1344" s="1"/>
      <c r="W1344" s="1">
        <v>14</v>
      </c>
      <c r="X1344" s="1"/>
      <c r="Y1344" s="1">
        <v>7</v>
      </c>
      <c r="Z1344" s="1"/>
      <c r="AA1344" s="1"/>
      <c r="AB1344" s="1"/>
      <c r="AG1344" t="str">
        <f t="shared" si="240"/>
        <v>Bennington</v>
      </c>
      <c r="AH1344" t="s">
        <v>3411</v>
      </c>
      <c r="AI1344">
        <v>1</v>
      </c>
      <c r="AJ1344" s="7">
        <v>243</v>
      </c>
      <c r="AL1344" s="7" t="s">
        <v>3344</v>
      </c>
      <c r="AM1344" t="s">
        <v>3989</v>
      </c>
      <c r="AN1344" t="s">
        <v>1399</v>
      </c>
      <c r="AO1344" t="s">
        <v>437</v>
      </c>
      <c r="AP1344" t="str">
        <f t="shared" si="248"/>
        <v>50003</v>
      </c>
      <c r="AQ1344" s="11" t="s">
        <v>2389</v>
      </c>
      <c r="AR1344" t="str">
        <f t="shared" si="232"/>
        <v>5004825</v>
      </c>
      <c r="AV1344">
        <v>42.49</v>
      </c>
      <c r="AW1344">
        <v>0.06</v>
      </c>
      <c r="AX1344">
        <v>42.43</v>
      </c>
    </row>
    <row r="1345" spans="1:50" hidden="1" outlineLevel="1">
      <c r="A1345" t="s">
        <v>3086</v>
      </c>
      <c r="B1345" s="11" t="s">
        <v>3400</v>
      </c>
      <c r="C1345" s="1">
        <f t="shared" si="242"/>
        <v>520</v>
      </c>
      <c r="D1345" s="7">
        <f>IF(N1345&gt;0, RANK(N1345,(N1345:P1345,Q1345:AE1345)),0)</f>
        <v>1</v>
      </c>
      <c r="E1345" s="7">
        <f>IF(O1345&gt;0,RANK(O1345,(N1345:P1345,Q1345:AE1345)),0)</f>
        <v>2</v>
      </c>
      <c r="F1345" s="7">
        <f t="shared" si="243"/>
        <v>3</v>
      </c>
      <c r="G1345" s="1">
        <f t="shared" si="231"/>
        <v>5</v>
      </c>
      <c r="H1345" s="2">
        <f t="shared" si="230"/>
        <v>9.6153846153846159E-3</v>
      </c>
      <c r="I1345" s="8"/>
      <c r="J1345" s="2">
        <f t="shared" si="244"/>
        <v>0.49230769230769234</v>
      </c>
      <c r="K1345" s="2">
        <f t="shared" si="245"/>
        <v>0.4826923076923077</v>
      </c>
      <c r="L1345" s="2">
        <f t="shared" si="246"/>
        <v>9.6153846153846159E-3</v>
      </c>
      <c r="M1345" s="2">
        <f t="shared" si="247"/>
        <v>1.5384615384615351E-2</v>
      </c>
      <c r="N1345" s="1">
        <v>256</v>
      </c>
      <c r="O1345" s="1">
        <v>251</v>
      </c>
      <c r="P1345" s="1">
        <v>5</v>
      </c>
      <c r="Q1345" s="1">
        <v>2</v>
      </c>
      <c r="R1345" s="1"/>
      <c r="S1345" s="1"/>
      <c r="T1345" s="1">
        <v>1</v>
      </c>
      <c r="U1345" s="1"/>
      <c r="V1345" s="1"/>
      <c r="W1345" s="1">
        <v>1</v>
      </c>
      <c r="X1345" s="1"/>
      <c r="Y1345" s="1">
        <v>4</v>
      </c>
      <c r="Z1345" s="1"/>
      <c r="AA1345" s="1"/>
      <c r="AB1345" s="1"/>
      <c r="AG1345" t="str">
        <f t="shared" si="240"/>
        <v>Benson</v>
      </c>
      <c r="AH1345" t="s">
        <v>4060</v>
      </c>
      <c r="AI1345">
        <v>1</v>
      </c>
      <c r="AJ1345" s="7">
        <v>175</v>
      </c>
      <c r="AL1345" s="7" t="s">
        <v>3344</v>
      </c>
      <c r="AM1345" t="s">
        <v>4350</v>
      </c>
      <c r="AN1345" t="s">
        <v>3632</v>
      </c>
      <c r="AO1345" t="s">
        <v>1395</v>
      </c>
      <c r="AP1345" t="str">
        <f t="shared" si="248"/>
        <v>50021</v>
      </c>
      <c r="AQ1345" s="11" t="s">
        <v>2389</v>
      </c>
      <c r="AR1345" t="str">
        <f t="shared" si="232"/>
        <v>5005200</v>
      </c>
      <c r="AV1345">
        <v>45.48</v>
      </c>
      <c r="AW1345">
        <v>1.53</v>
      </c>
      <c r="AX1345">
        <v>43.96</v>
      </c>
    </row>
    <row r="1346" spans="1:50" hidden="1" outlineLevel="1">
      <c r="A1346" t="s">
        <v>3888</v>
      </c>
      <c r="B1346" s="11" t="s">
        <v>3400</v>
      </c>
      <c r="C1346" s="1">
        <f t="shared" si="242"/>
        <v>635</v>
      </c>
      <c r="D1346" s="7">
        <f>IF(N1346&gt;0, RANK(N1346,(N1346:P1346,Q1346:AE1346)),0)</f>
        <v>2</v>
      </c>
      <c r="E1346" s="7">
        <f>IF(O1346&gt;0,RANK(O1346,(N1346:P1346,Q1346:AE1346)),0)</f>
        <v>1</v>
      </c>
      <c r="F1346" s="7">
        <f t="shared" si="243"/>
        <v>3</v>
      </c>
      <c r="G1346" s="1">
        <f t="shared" si="231"/>
        <v>19</v>
      </c>
      <c r="H1346" s="2">
        <f t="shared" si="230"/>
        <v>2.9921259842519685E-2</v>
      </c>
      <c r="I1346" s="8"/>
      <c r="J1346" s="2">
        <f t="shared" si="244"/>
        <v>0.47559055118110238</v>
      </c>
      <c r="K1346" s="2">
        <f t="shared" si="245"/>
        <v>0.50551181102362208</v>
      </c>
      <c r="L1346" s="2">
        <f t="shared" si="246"/>
        <v>1.5748031496062992E-2</v>
      </c>
      <c r="M1346" s="2">
        <f t="shared" si="247"/>
        <v>3.1496062992125429E-3</v>
      </c>
      <c r="N1346" s="1">
        <v>302</v>
      </c>
      <c r="O1346" s="1">
        <v>321</v>
      </c>
      <c r="P1346" s="1">
        <v>10</v>
      </c>
      <c r="Q1346" s="1">
        <v>1</v>
      </c>
      <c r="R1346" s="1"/>
      <c r="S1346" s="1"/>
      <c r="T1346" s="1">
        <v>0</v>
      </c>
      <c r="U1346" s="1"/>
      <c r="V1346" s="1"/>
      <c r="W1346" s="1">
        <v>1</v>
      </c>
      <c r="X1346" s="1"/>
      <c r="Y1346" s="1">
        <v>0</v>
      </c>
      <c r="Z1346" s="1"/>
      <c r="AA1346" s="1"/>
      <c r="AB1346" s="1"/>
      <c r="AG1346" t="str">
        <f t="shared" si="240"/>
        <v>Berkshire</v>
      </c>
      <c r="AH1346" t="s">
        <v>3082</v>
      </c>
      <c r="AI1346">
        <v>1</v>
      </c>
      <c r="AJ1346" s="7">
        <v>2</v>
      </c>
      <c r="AL1346" s="7" t="s">
        <v>3344</v>
      </c>
      <c r="AM1346" t="s">
        <v>3234</v>
      </c>
      <c r="AN1346" t="s">
        <v>4670</v>
      </c>
      <c r="AO1346" t="s">
        <v>1396</v>
      </c>
      <c r="AP1346" t="str">
        <f t="shared" si="248"/>
        <v>50011</v>
      </c>
      <c r="AQ1346" s="11" t="s">
        <v>2389</v>
      </c>
      <c r="AR1346" t="str">
        <f t="shared" si="232"/>
        <v>5005425</v>
      </c>
      <c r="AV1346">
        <v>42.22</v>
      </c>
      <c r="AW1346">
        <v>0.02</v>
      </c>
      <c r="AX1346">
        <v>42.2</v>
      </c>
    </row>
    <row r="1347" spans="1:50" hidden="1" outlineLevel="1">
      <c r="A1347" t="s">
        <v>4056</v>
      </c>
      <c r="B1347" s="11" t="s">
        <v>3400</v>
      </c>
      <c r="C1347" s="1">
        <f t="shared" si="242"/>
        <v>1342</v>
      </c>
      <c r="D1347" s="7">
        <f>IF(N1347&gt;0, RANK(N1347,(N1347:P1347,Q1347:AE1347)),0)</f>
        <v>1</v>
      </c>
      <c r="E1347" s="7">
        <f>IF(O1347&gt;0,RANK(O1347,(N1347:P1347,Q1347:AE1347)),0)</f>
        <v>2</v>
      </c>
      <c r="F1347" s="7">
        <f t="shared" si="243"/>
        <v>3</v>
      </c>
      <c r="G1347" s="1">
        <f t="shared" si="231"/>
        <v>134</v>
      </c>
      <c r="H1347" s="2">
        <f t="shared" ref="H1347:H1410" si="249">IF(C1347&gt;0,G1347/C1347,0)</f>
        <v>9.9850968703427717E-2</v>
      </c>
      <c r="I1347" s="8"/>
      <c r="J1347" s="2">
        <f t="shared" si="244"/>
        <v>0.53800298062593144</v>
      </c>
      <c r="K1347" s="2">
        <f t="shared" si="245"/>
        <v>0.43815201192250375</v>
      </c>
      <c r="L1347" s="2">
        <f t="shared" si="246"/>
        <v>1.4157973174366617E-2</v>
      </c>
      <c r="M1347" s="2">
        <f t="shared" si="247"/>
        <v>9.6870342771981973E-3</v>
      </c>
      <c r="N1347" s="1">
        <v>722</v>
      </c>
      <c r="O1347" s="1">
        <v>588</v>
      </c>
      <c r="P1347" s="1">
        <v>19</v>
      </c>
      <c r="Q1347" s="1">
        <v>1</v>
      </c>
      <c r="R1347" s="1"/>
      <c r="S1347" s="1"/>
      <c r="T1347" s="1">
        <v>1</v>
      </c>
      <c r="U1347" s="1"/>
      <c r="V1347" s="1"/>
      <c r="W1347" s="1">
        <v>7</v>
      </c>
      <c r="X1347" s="1"/>
      <c r="Y1347" s="1">
        <v>4</v>
      </c>
      <c r="Z1347" s="1"/>
      <c r="AA1347" s="1"/>
      <c r="AB1347" s="1"/>
      <c r="AG1347" t="str">
        <f t="shared" si="240"/>
        <v>Berlin</v>
      </c>
      <c r="AH1347" t="s">
        <v>3830</v>
      </c>
      <c r="AI1347">
        <v>1</v>
      </c>
      <c r="AJ1347" s="7">
        <v>118</v>
      </c>
      <c r="AL1347" s="7" t="s">
        <v>3344</v>
      </c>
      <c r="AM1347" t="s">
        <v>4351</v>
      </c>
      <c r="AN1347" t="s">
        <v>4670</v>
      </c>
      <c r="AO1347" t="s">
        <v>1397</v>
      </c>
      <c r="AP1347" t="str">
        <f t="shared" si="248"/>
        <v>50023</v>
      </c>
      <c r="AQ1347" s="11" t="s">
        <v>2389</v>
      </c>
      <c r="AR1347" t="str">
        <f t="shared" si="232"/>
        <v>5005650</v>
      </c>
      <c r="AV1347">
        <v>36.93</v>
      </c>
      <c r="AW1347">
        <v>0.46</v>
      </c>
      <c r="AX1347">
        <v>36.47</v>
      </c>
    </row>
    <row r="1348" spans="1:50" hidden="1" outlineLevel="1">
      <c r="A1348" t="s">
        <v>4057</v>
      </c>
      <c r="B1348" s="11" t="s">
        <v>3400</v>
      </c>
      <c r="C1348" s="1">
        <f t="shared" si="242"/>
        <v>1018</v>
      </c>
      <c r="D1348" s="7">
        <f>IF(N1348&gt;0, RANK(N1348,(N1348:P1348,Q1348:AE1348)),0)</f>
        <v>1</v>
      </c>
      <c r="E1348" s="7">
        <f>IF(O1348&gt;0,RANK(O1348,(N1348:P1348,Q1348:AE1348)),0)</f>
        <v>2</v>
      </c>
      <c r="F1348" s="7">
        <f t="shared" si="243"/>
        <v>3</v>
      </c>
      <c r="G1348" s="1">
        <f t="shared" ref="G1348:G1411" si="250">IF(C1348&gt;0,MAX(N1348:P1348)-LARGE(N1348:P1348,2),0)</f>
        <v>196</v>
      </c>
      <c r="H1348" s="2">
        <f t="shared" si="249"/>
        <v>0.1925343811394892</v>
      </c>
      <c r="I1348" s="8"/>
      <c r="J1348" s="2">
        <f t="shared" si="244"/>
        <v>0.58546168958742628</v>
      </c>
      <c r="K1348" s="2">
        <f t="shared" si="245"/>
        <v>0.39292730844793711</v>
      </c>
      <c r="L1348" s="2">
        <f t="shared" si="246"/>
        <v>1.37524557956778E-2</v>
      </c>
      <c r="M1348" s="2">
        <f t="shared" si="247"/>
        <v>7.8585461689588115E-3</v>
      </c>
      <c r="N1348" s="1">
        <v>596</v>
      </c>
      <c r="O1348" s="1">
        <v>400</v>
      </c>
      <c r="P1348" s="1">
        <v>14</v>
      </c>
      <c r="Q1348" s="1">
        <v>4</v>
      </c>
      <c r="R1348" s="1"/>
      <c r="S1348" s="1"/>
      <c r="T1348" s="1">
        <v>0</v>
      </c>
      <c r="U1348" s="1"/>
      <c r="V1348" s="1"/>
      <c r="W1348" s="1">
        <v>4</v>
      </c>
      <c r="X1348" s="1"/>
      <c r="Y1348" s="1">
        <v>0</v>
      </c>
      <c r="Z1348" s="1"/>
      <c r="AA1348" s="1"/>
      <c r="AB1348" s="1"/>
      <c r="AG1348" t="str">
        <f t="shared" si="240"/>
        <v>Bethel</v>
      </c>
      <c r="AH1348" t="s">
        <v>1186</v>
      </c>
      <c r="AI1348">
        <v>1</v>
      </c>
      <c r="AJ1348" s="7">
        <v>161</v>
      </c>
      <c r="AL1348" s="7" t="s">
        <v>3344</v>
      </c>
      <c r="AM1348" t="s">
        <v>3950</v>
      </c>
      <c r="AN1348" t="s">
        <v>3441</v>
      </c>
      <c r="AO1348" t="s">
        <v>1398</v>
      </c>
      <c r="AP1348" t="str">
        <f t="shared" si="248"/>
        <v>50027</v>
      </c>
      <c r="AQ1348" s="11" t="s">
        <v>2389</v>
      </c>
      <c r="AR1348" t="str">
        <f t="shared" si="232"/>
        <v>5005800</v>
      </c>
      <c r="AV1348">
        <v>45.44</v>
      </c>
      <c r="AW1348">
        <v>0.14000000000000001</v>
      </c>
      <c r="AX1348">
        <v>45.3</v>
      </c>
    </row>
    <row r="1349" spans="1:50" hidden="1" outlineLevel="1">
      <c r="A1349" t="s">
        <v>3680</v>
      </c>
      <c r="B1349" s="11" t="s">
        <v>3400</v>
      </c>
      <c r="C1349" s="1">
        <f t="shared" si="242"/>
        <v>110</v>
      </c>
      <c r="D1349" s="7">
        <f>IF(N1349&gt;0, RANK(N1349,(N1349:P1349,Q1349:AE1349)),0)</f>
        <v>1</v>
      </c>
      <c r="E1349" s="7">
        <f>IF(O1349&gt;0,RANK(O1349,(N1349:P1349,Q1349:AE1349)),0)</f>
        <v>2</v>
      </c>
      <c r="F1349" s="7">
        <f t="shared" si="243"/>
        <v>3</v>
      </c>
      <c r="G1349" s="1">
        <f t="shared" si="250"/>
        <v>2</v>
      </c>
      <c r="H1349" s="2">
        <f t="shared" si="249"/>
        <v>1.8181818181818181E-2</v>
      </c>
      <c r="I1349" s="8"/>
      <c r="J1349" s="2">
        <f t="shared" si="244"/>
        <v>0.49090909090909091</v>
      </c>
      <c r="K1349" s="2">
        <f t="shared" si="245"/>
        <v>0.47272727272727272</v>
      </c>
      <c r="L1349" s="2">
        <f t="shared" si="246"/>
        <v>3.6363636363636362E-2</v>
      </c>
      <c r="M1349" s="2">
        <f t="shared" si="247"/>
        <v>-4.163336342344337E-17</v>
      </c>
      <c r="N1349" s="1">
        <v>54</v>
      </c>
      <c r="O1349" s="1">
        <v>52</v>
      </c>
      <c r="P1349" s="1">
        <v>4</v>
      </c>
      <c r="Q1349" s="1">
        <v>0</v>
      </c>
      <c r="R1349" s="1"/>
      <c r="S1349" s="1"/>
      <c r="T1349" s="1">
        <v>0</v>
      </c>
      <c r="U1349" s="1"/>
      <c r="V1349" s="1"/>
      <c r="W1349" s="1">
        <v>0</v>
      </c>
      <c r="X1349" s="1"/>
      <c r="Y1349" s="1">
        <v>0</v>
      </c>
      <c r="Z1349" s="1"/>
      <c r="AA1349" s="1"/>
      <c r="AB1349" s="1"/>
      <c r="AG1349" t="str">
        <f t="shared" si="240"/>
        <v>Bloomfield</v>
      </c>
      <c r="AH1349" t="s">
        <v>3273</v>
      </c>
      <c r="AI1349">
        <v>1</v>
      </c>
      <c r="AJ1349" s="7">
        <v>33</v>
      </c>
      <c r="AL1349" s="7" t="s">
        <v>3344</v>
      </c>
      <c r="AM1349" t="s">
        <v>3218</v>
      </c>
      <c r="AN1349" t="s">
        <v>4670</v>
      </c>
      <c r="AO1349" t="s">
        <v>1108</v>
      </c>
      <c r="AP1349" t="str">
        <f t="shared" si="248"/>
        <v>50009</v>
      </c>
      <c r="AQ1349" s="11" t="s">
        <v>2389</v>
      </c>
      <c r="AR1349" t="str">
        <f t="shared" si="232"/>
        <v>5006325</v>
      </c>
      <c r="AV1349">
        <v>40.42</v>
      </c>
      <c r="AW1349">
        <v>0</v>
      </c>
      <c r="AX1349">
        <v>40.42</v>
      </c>
    </row>
    <row r="1350" spans="1:50" hidden="1" outlineLevel="1">
      <c r="A1350" t="s">
        <v>3681</v>
      </c>
      <c r="B1350" s="11" t="s">
        <v>3400</v>
      </c>
      <c r="C1350" s="1">
        <f t="shared" si="242"/>
        <v>631</v>
      </c>
      <c r="D1350" s="7">
        <f>IF(N1350&gt;0, RANK(N1350,(N1350:P1350,Q1350:AE1350)),0)</f>
        <v>1</v>
      </c>
      <c r="E1350" s="7">
        <f>IF(O1350&gt;0,RANK(O1350,(N1350:P1350,Q1350:AE1350)),0)</f>
        <v>2</v>
      </c>
      <c r="F1350" s="7">
        <f t="shared" si="243"/>
        <v>3</v>
      </c>
      <c r="G1350" s="1">
        <f t="shared" si="250"/>
        <v>150</v>
      </c>
      <c r="H1350" s="2">
        <f t="shared" si="249"/>
        <v>0.23771790808240886</v>
      </c>
      <c r="I1350" s="8"/>
      <c r="J1350" s="2">
        <f t="shared" si="244"/>
        <v>0.60855784469096674</v>
      </c>
      <c r="K1350" s="2">
        <f t="shared" si="245"/>
        <v>0.37083993660855785</v>
      </c>
      <c r="L1350" s="2">
        <f t="shared" si="246"/>
        <v>1.2678288431061807E-2</v>
      </c>
      <c r="M1350" s="2">
        <f t="shared" si="247"/>
        <v>7.9239302694135982E-3</v>
      </c>
      <c r="N1350" s="1">
        <v>384</v>
      </c>
      <c r="O1350" s="1">
        <v>234</v>
      </c>
      <c r="P1350" s="1">
        <v>8</v>
      </c>
      <c r="Q1350" s="1">
        <v>5</v>
      </c>
      <c r="R1350" s="1"/>
      <c r="S1350" s="1"/>
      <c r="T1350" s="1">
        <v>0</v>
      </c>
      <c r="U1350" s="1"/>
      <c r="V1350" s="1"/>
      <c r="W1350" s="1">
        <v>0</v>
      </c>
      <c r="X1350" s="1"/>
      <c r="Y1350" s="1">
        <v>0</v>
      </c>
      <c r="Z1350" s="1"/>
      <c r="AA1350" s="1"/>
      <c r="AB1350" s="1"/>
      <c r="AG1350" t="str">
        <f t="shared" si="240"/>
        <v>Bolton</v>
      </c>
      <c r="AH1350" t="s">
        <v>1712</v>
      </c>
      <c r="AI1350">
        <v>1</v>
      </c>
      <c r="AJ1350" s="7">
        <v>93</v>
      </c>
      <c r="AL1350" s="7" t="s">
        <v>3344</v>
      </c>
      <c r="AM1350" t="s">
        <v>2597</v>
      </c>
      <c r="AN1350" t="s">
        <v>3632</v>
      </c>
      <c r="AO1350" t="s">
        <v>1109</v>
      </c>
      <c r="AP1350" t="str">
        <f t="shared" si="248"/>
        <v>50007</v>
      </c>
      <c r="AQ1350" s="11" t="s">
        <v>2389</v>
      </c>
      <c r="AR1350" t="str">
        <f t="shared" si="232"/>
        <v>5006550</v>
      </c>
      <c r="AV1350">
        <v>42.79</v>
      </c>
      <c r="AW1350">
        <v>0.31</v>
      </c>
      <c r="AX1350">
        <v>42.48</v>
      </c>
    </row>
    <row r="1351" spans="1:50" hidden="1" outlineLevel="1">
      <c r="A1351" t="s">
        <v>1811</v>
      </c>
      <c r="B1351" s="11" t="s">
        <v>3400</v>
      </c>
      <c r="C1351" s="1">
        <f t="shared" si="242"/>
        <v>1314</v>
      </c>
      <c r="D1351" s="7">
        <f>IF(N1351&gt;0, RANK(N1351,(N1351:P1351,Q1351:AE1351)),0)</f>
        <v>1</v>
      </c>
      <c r="E1351" s="7">
        <f>IF(O1351&gt;0,RANK(O1351,(N1351:P1351,Q1351:AE1351)),0)</f>
        <v>2</v>
      </c>
      <c r="F1351" s="7">
        <f t="shared" si="243"/>
        <v>3</v>
      </c>
      <c r="G1351" s="1">
        <f t="shared" si="250"/>
        <v>27</v>
      </c>
      <c r="H1351" s="2">
        <f t="shared" si="249"/>
        <v>2.0547945205479451E-2</v>
      </c>
      <c r="I1351" s="8"/>
      <c r="J1351" s="2">
        <f t="shared" si="244"/>
        <v>0.50152207001522076</v>
      </c>
      <c r="K1351" s="2">
        <f t="shared" si="245"/>
        <v>0.48097412480974122</v>
      </c>
      <c r="L1351" s="2">
        <f t="shared" si="246"/>
        <v>7.6103500761035003E-3</v>
      </c>
      <c r="M1351" s="2">
        <f t="shared" si="247"/>
        <v>9.8934550989345227E-3</v>
      </c>
      <c r="N1351" s="1">
        <v>659</v>
      </c>
      <c r="O1351" s="1">
        <v>632</v>
      </c>
      <c r="P1351" s="1">
        <v>10</v>
      </c>
      <c r="Q1351" s="1">
        <v>4</v>
      </c>
      <c r="R1351" s="1"/>
      <c r="S1351" s="1"/>
      <c r="T1351" s="1">
        <v>0</v>
      </c>
      <c r="U1351" s="1"/>
      <c r="V1351" s="1"/>
      <c r="W1351" s="1">
        <v>8</v>
      </c>
      <c r="X1351" s="1"/>
      <c r="Y1351" s="1">
        <v>1</v>
      </c>
      <c r="Z1351" s="1"/>
      <c r="AA1351" s="1"/>
      <c r="AB1351" s="1"/>
      <c r="AG1351" t="str">
        <f t="shared" si="240"/>
        <v>Bradford</v>
      </c>
      <c r="AH1351" t="s">
        <v>3924</v>
      </c>
      <c r="AI1351">
        <v>1</v>
      </c>
      <c r="AJ1351" s="7">
        <v>144</v>
      </c>
      <c r="AL1351" s="7" t="s">
        <v>3344</v>
      </c>
      <c r="AM1351" t="s">
        <v>4671</v>
      </c>
      <c r="AN1351" t="s">
        <v>3632</v>
      </c>
      <c r="AO1351" t="s">
        <v>2289</v>
      </c>
      <c r="AP1351" t="str">
        <f t="shared" si="248"/>
        <v>50017</v>
      </c>
      <c r="AQ1351" s="11" t="s">
        <v>2389</v>
      </c>
      <c r="AR1351" t="str">
        <f t="shared" ref="AR1351:AR1414" si="251">AL1351&amp;AO1351</f>
        <v>5007375</v>
      </c>
      <c r="AV1351">
        <v>29.87</v>
      </c>
      <c r="AW1351">
        <v>0.06</v>
      </c>
      <c r="AX1351">
        <v>29.81</v>
      </c>
    </row>
    <row r="1352" spans="1:50" hidden="1" outlineLevel="1">
      <c r="A1352" t="s">
        <v>3682</v>
      </c>
      <c r="B1352" s="11" t="s">
        <v>3400</v>
      </c>
      <c r="C1352" s="1">
        <f t="shared" si="242"/>
        <v>603</v>
      </c>
      <c r="D1352" s="7">
        <f>IF(N1352&gt;0, RANK(N1352,(N1352:P1352,Q1352:AE1352)),0)</f>
        <v>1</v>
      </c>
      <c r="E1352" s="7">
        <f>IF(O1352&gt;0,RANK(O1352,(N1352:P1352,Q1352:AE1352)),0)</f>
        <v>2</v>
      </c>
      <c r="F1352" s="7">
        <f t="shared" si="243"/>
        <v>3</v>
      </c>
      <c r="G1352" s="1">
        <f t="shared" si="250"/>
        <v>22</v>
      </c>
      <c r="H1352" s="2">
        <f t="shared" si="249"/>
        <v>3.6484245439469321E-2</v>
      </c>
      <c r="I1352" s="8"/>
      <c r="J1352" s="2">
        <f t="shared" si="244"/>
        <v>0.50912106135986734</v>
      </c>
      <c r="K1352" s="2">
        <f t="shared" si="245"/>
        <v>0.47263681592039802</v>
      </c>
      <c r="L1352" s="2">
        <f t="shared" si="246"/>
        <v>9.9502487562189053E-3</v>
      </c>
      <c r="M1352" s="2">
        <f t="shared" si="247"/>
        <v>8.2918739635157272E-3</v>
      </c>
      <c r="N1352" s="1">
        <v>307</v>
      </c>
      <c r="O1352" s="1">
        <v>285</v>
      </c>
      <c r="P1352" s="1">
        <v>6</v>
      </c>
      <c r="Q1352" s="1">
        <v>4</v>
      </c>
      <c r="R1352" s="1"/>
      <c r="S1352" s="1"/>
      <c r="T1352" s="1">
        <v>1</v>
      </c>
      <c r="U1352" s="1"/>
      <c r="V1352" s="1"/>
      <c r="W1352" s="1">
        <v>0</v>
      </c>
      <c r="X1352" s="1"/>
      <c r="Y1352" s="1">
        <v>0</v>
      </c>
      <c r="Z1352" s="1"/>
      <c r="AA1352" s="1"/>
      <c r="AB1352" s="1"/>
      <c r="AG1352" t="str">
        <f t="shared" si="240"/>
        <v>Braintree</v>
      </c>
      <c r="AH1352" t="s">
        <v>3924</v>
      </c>
      <c r="AI1352">
        <v>1</v>
      </c>
      <c r="AJ1352" s="7">
        <v>148</v>
      </c>
      <c r="AL1352" s="7" t="s">
        <v>3344</v>
      </c>
      <c r="AM1352" t="s">
        <v>4671</v>
      </c>
      <c r="AN1352" t="s">
        <v>1399</v>
      </c>
      <c r="AO1352" t="s">
        <v>2290</v>
      </c>
      <c r="AP1352" t="str">
        <f t="shared" si="248"/>
        <v>50017</v>
      </c>
      <c r="AQ1352" s="11" t="s">
        <v>2389</v>
      </c>
      <c r="AR1352" t="str">
        <f t="shared" si="251"/>
        <v>5007600</v>
      </c>
      <c r="AV1352">
        <v>38.32</v>
      </c>
      <c r="AW1352">
        <v>0.04</v>
      </c>
      <c r="AX1352">
        <v>38.28</v>
      </c>
    </row>
    <row r="1353" spans="1:50" hidden="1" outlineLevel="1">
      <c r="A1353" t="s">
        <v>3683</v>
      </c>
      <c r="B1353" s="11" t="s">
        <v>3400</v>
      </c>
      <c r="C1353" s="1">
        <f t="shared" si="242"/>
        <v>1951</v>
      </c>
      <c r="D1353" s="7">
        <f>IF(N1353&gt;0, RANK(N1353,(N1353:P1353,Q1353:AE1353)),0)</f>
        <v>1</v>
      </c>
      <c r="E1353" s="7">
        <f>IF(O1353&gt;0,RANK(O1353,(N1353:P1353,Q1353:AE1353)),0)</f>
        <v>2</v>
      </c>
      <c r="F1353" s="7">
        <f t="shared" si="243"/>
        <v>3</v>
      </c>
      <c r="G1353" s="1">
        <f t="shared" si="250"/>
        <v>203</v>
      </c>
      <c r="H1353" s="2">
        <f t="shared" si="249"/>
        <v>0.10404920553562276</v>
      </c>
      <c r="I1353" s="8"/>
      <c r="J1353" s="2">
        <f t="shared" si="244"/>
        <v>0.5402357765248591</v>
      </c>
      <c r="K1353" s="2">
        <f t="shared" si="245"/>
        <v>0.4361865709892363</v>
      </c>
      <c r="L1353" s="2">
        <f t="shared" si="246"/>
        <v>1.4351614556637622E-2</v>
      </c>
      <c r="M1353" s="2">
        <f t="shared" si="247"/>
        <v>9.226037929266977E-3</v>
      </c>
      <c r="N1353" s="1">
        <v>1054</v>
      </c>
      <c r="O1353" s="1">
        <v>851</v>
      </c>
      <c r="P1353" s="1">
        <v>28</v>
      </c>
      <c r="Q1353" s="1">
        <v>8</v>
      </c>
      <c r="R1353" s="1"/>
      <c r="S1353" s="1"/>
      <c r="T1353" s="1">
        <v>1</v>
      </c>
      <c r="U1353" s="1"/>
      <c r="V1353" s="1"/>
      <c r="W1353" s="1">
        <v>9</v>
      </c>
      <c r="X1353" s="1"/>
      <c r="Y1353" s="1">
        <v>0</v>
      </c>
      <c r="Z1353" s="1"/>
      <c r="AA1353" s="1"/>
      <c r="AB1353" s="1"/>
      <c r="AG1353" t="str">
        <f t="shared" si="240"/>
        <v>Brandon</v>
      </c>
      <c r="AH1353" t="s">
        <v>4060</v>
      </c>
      <c r="AI1353">
        <v>1</v>
      </c>
      <c r="AJ1353" s="7">
        <v>168</v>
      </c>
      <c r="AL1353" s="7" t="s">
        <v>3344</v>
      </c>
      <c r="AM1353" t="s">
        <v>4350</v>
      </c>
      <c r="AN1353" t="s">
        <v>1399</v>
      </c>
      <c r="AO1353" t="s">
        <v>765</v>
      </c>
      <c r="AP1353" t="str">
        <f t="shared" si="248"/>
        <v>50021</v>
      </c>
      <c r="AQ1353" s="11" t="s">
        <v>2389</v>
      </c>
      <c r="AR1353" t="str">
        <f t="shared" si="251"/>
        <v>5007750</v>
      </c>
      <c r="AV1353">
        <v>40.17</v>
      </c>
      <c r="AW1353">
        <v>0.05</v>
      </c>
      <c r="AX1353">
        <v>40.130000000000003</v>
      </c>
    </row>
    <row r="1354" spans="1:50" hidden="1" outlineLevel="1">
      <c r="A1354" t="s">
        <v>2990</v>
      </c>
      <c r="B1354" s="11" t="s">
        <v>3400</v>
      </c>
      <c r="C1354" s="1">
        <f t="shared" si="242"/>
        <v>6063</v>
      </c>
      <c r="D1354" s="7">
        <f>IF(N1354&gt;0, RANK(N1354,(N1354:P1354,Q1354:AE1354)),0)</f>
        <v>1</v>
      </c>
      <c r="E1354" s="7">
        <f>IF(O1354&gt;0,RANK(O1354,(N1354:P1354,Q1354:AE1354)),0)</f>
        <v>2</v>
      </c>
      <c r="F1354" s="7">
        <f t="shared" si="243"/>
        <v>3</v>
      </c>
      <c r="G1354" s="1">
        <f t="shared" si="250"/>
        <v>3092</v>
      </c>
      <c r="H1354" s="2">
        <f t="shared" si="249"/>
        <v>0.50997855846940454</v>
      </c>
      <c r="I1354" s="8"/>
      <c r="J1354" s="2">
        <f t="shared" si="244"/>
        <v>0.74220682830282037</v>
      </c>
      <c r="K1354" s="2">
        <f t="shared" si="245"/>
        <v>0.2322282698334158</v>
      </c>
      <c r="L1354" s="2">
        <f t="shared" si="246"/>
        <v>1.6163615371928088E-2</v>
      </c>
      <c r="M1354" s="2">
        <f t="shared" si="247"/>
        <v>9.401286491835751E-3</v>
      </c>
      <c r="N1354" s="1">
        <v>4500</v>
      </c>
      <c r="O1354" s="1">
        <v>1408</v>
      </c>
      <c r="P1354" s="1">
        <v>98</v>
      </c>
      <c r="Q1354" s="1">
        <v>16</v>
      </c>
      <c r="R1354" s="1"/>
      <c r="S1354" s="1"/>
      <c r="T1354" s="1">
        <v>6</v>
      </c>
      <c r="U1354" s="1"/>
      <c r="V1354" s="1"/>
      <c r="W1354" s="1">
        <v>26</v>
      </c>
      <c r="X1354" s="1"/>
      <c r="Y1354" s="1">
        <v>9</v>
      </c>
      <c r="Z1354" s="1"/>
      <c r="AA1354" s="1"/>
      <c r="AB1354" s="1"/>
      <c r="AG1354" t="str">
        <f t="shared" si="240"/>
        <v>Brattleboro</v>
      </c>
      <c r="AH1354" t="s">
        <v>1550</v>
      </c>
      <c r="AI1354">
        <v>1</v>
      </c>
      <c r="AJ1354" s="7">
        <v>248</v>
      </c>
      <c r="AL1354" s="7" t="s">
        <v>3344</v>
      </c>
      <c r="AM1354" t="s">
        <v>3949</v>
      </c>
      <c r="AN1354" t="s">
        <v>1399</v>
      </c>
      <c r="AO1354" t="s">
        <v>766</v>
      </c>
      <c r="AP1354" t="str">
        <f t="shared" si="248"/>
        <v>50025</v>
      </c>
      <c r="AQ1354" s="11" t="s">
        <v>2389</v>
      </c>
      <c r="AR1354" t="str">
        <f t="shared" si="251"/>
        <v>5007900</v>
      </c>
      <c r="AV1354">
        <v>32.450000000000003</v>
      </c>
      <c r="AW1354">
        <v>0.46</v>
      </c>
      <c r="AX1354">
        <v>31.99</v>
      </c>
    </row>
    <row r="1355" spans="1:50" hidden="1" outlineLevel="1">
      <c r="A1355" t="s">
        <v>4042</v>
      </c>
      <c r="B1355" s="11" t="s">
        <v>3400</v>
      </c>
      <c r="C1355" s="1">
        <f t="shared" si="242"/>
        <v>577</v>
      </c>
      <c r="D1355" s="7">
        <f>IF(N1355&gt;0, RANK(N1355,(N1355:P1355,Q1355:AE1355)),0)</f>
        <v>1</v>
      </c>
      <c r="E1355" s="7">
        <f>IF(O1355&gt;0,RANK(O1355,(N1355:P1355,Q1355:AE1355)),0)</f>
        <v>2</v>
      </c>
      <c r="F1355" s="7">
        <f t="shared" si="243"/>
        <v>4</v>
      </c>
      <c r="G1355" s="1">
        <f t="shared" si="250"/>
        <v>40</v>
      </c>
      <c r="H1355" s="2">
        <f t="shared" si="249"/>
        <v>6.9324090121317156E-2</v>
      </c>
      <c r="I1355" s="8"/>
      <c r="J1355" s="2">
        <f t="shared" si="244"/>
        <v>0.49913344887348354</v>
      </c>
      <c r="K1355" s="2">
        <f t="shared" si="245"/>
        <v>0.42980935875216636</v>
      </c>
      <c r="L1355" s="2">
        <f t="shared" si="246"/>
        <v>1.0398613518197574E-2</v>
      </c>
      <c r="M1355" s="2">
        <f t="shared" si="247"/>
        <v>6.0658578856152522E-2</v>
      </c>
      <c r="N1355" s="1">
        <v>288</v>
      </c>
      <c r="O1355" s="1">
        <v>248</v>
      </c>
      <c r="P1355" s="1">
        <v>6</v>
      </c>
      <c r="Q1355" s="1">
        <v>1</v>
      </c>
      <c r="R1355" s="1"/>
      <c r="S1355" s="1"/>
      <c r="T1355" s="1">
        <v>33</v>
      </c>
      <c r="U1355" s="1"/>
      <c r="V1355" s="1"/>
      <c r="W1355" s="1">
        <v>0</v>
      </c>
      <c r="X1355" s="1"/>
      <c r="Y1355" s="1">
        <v>1</v>
      </c>
      <c r="Z1355" s="1"/>
      <c r="AA1355" s="1"/>
      <c r="AB1355" s="1"/>
      <c r="AG1355" t="str">
        <f t="shared" ref="AG1355:AG1418" si="252">A1355</f>
        <v>Bridgewater</v>
      </c>
      <c r="AH1355" t="s">
        <v>1186</v>
      </c>
      <c r="AI1355">
        <v>1</v>
      </c>
      <c r="AJ1355" s="7">
        <v>182</v>
      </c>
      <c r="AL1355" s="7" t="s">
        <v>3344</v>
      </c>
      <c r="AM1355" t="s">
        <v>3950</v>
      </c>
      <c r="AN1355" t="s">
        <v>3949</v>
      </c>
      <c r="AO1355" t="s">
        <v>750</v>
      </c>
      <c r="AP1355" t="str">
        <f t="shared" si="248"/>
        <v>50027</v>
      </c>
      <c r="AQ1355" s="11" t="s">
        <v>2389</v>
      </c>
      <c r="AR1355" t="str">
        <f t="shared" si="251"/>
        <v>5008275</v>
      </c>
      <c r="AV1355">
        <v>49.55</v>
      </c>
      <c r="AW1355">
        <v>0</v>
      </c>
      <c r="AX1355">
        <v>49.55</v>
      </c>
    </row>
    <row r="1356" spans="1:50" hidden="1" outlineLevel="1">
      <c r="A1356" t="s">
        <v>4043</v>
      </c>
      <c r="B1356" s="11" t="s">
        <v>3400</v>
      </c>
      <c r="C1356" s="1">
        <f t="shared" si="242"/>
        <v>709</v>
      </c>
      <c r="D1356" s="7">
        <f>IF(N1356&gt;0, RANK(N1356,(N1356:P1356,Q1356:AE1356)),0)</f>
        <v>2</v>
      </c>
      <c r="E1356" s="7">
        <f>IF(O1356&gt;0,RANK(O1356,(N1356:P1356,Q1356:AE1356)),0)</f>
        <v>1</v>
      </c>
      <c r="F1356" s="7">
        <f t="shared" si="243"/>
        <v>3</v>
      </c>
      <c r="G1356" s="1">
        <f t="shared" si="250"/>
        <v>13</v>
      </c>
      <c r="H1356" s="2">
        <f t="shared" si="249"/>
        <v>1.8335684062059238E-2</v>
      </c>
      <c r="I1356" s="8"/>
      <c r="J1356" s="2">
        <f t="shared" si="244"/>
        <v>0.47531734837799716</v>
      </c>
      <c r="K1356" s="2">
        <f t="shared" si="245"/>
        <v>0.49365303244005643</v>
      </c>
      <c r="L1356" s="2">
        <f t="shared" si="246"/>
        <v>1.4104372355430184E-2</v>
      </c>
      <c r="M1356" s="2">
        <f t="shared" si="247"/>
        <v>1.6925246826516284E-2</v>
      </c>
      <c r="N1356" s="1">
        <v>337</v>
      </c>
      <c r="O1356" s="1">
        <v>350</v>
      </c>
      <c r="P1356" s="1">
        <v>10</v>
      </c>
      <c r="Q1356" s="1">
        <v>10</v>
      </c>
      <c r="R1356" s="1"/>
      <c r="S1356" s="1"/>
      <c r="T1356" s="1">
        <v>0</v>
      </c>
      <c r="U1356" s="1"/>
      <c r="V1356" s="1"/>
      <c r="W1356" s="1">
        <v>2</v>
      </c>
      <c r="X1356" s="1"/>
      <c r="Y1356" s="1">
        <v>0</v>
      </c>
      <c r="Z1356" s="1"/>
      <c r="AA1356" s="1"/>
      <c r="AB1356" s="1"/>
      <c r="AG1356" t="str">
        <f t="shared" si="252"/>
        <v>Bridport</v>
      </c>
      <c r="AH1356" t="s">
        <v>3401</v>
      </c>
      <c r="AI1356">
        <v>1</v>
      </c>
      <c r="AJ1356" s="7">
        <v>147</v>
      </c>
      <c r="AL1356" s="7" t="s">
        <v>3344</v>
      </c>
      <c r="AM1356" t="s">
        <v>3988</v>
      </c>
      <c r="AN1356" t="s">
        <v>1399</v>
      </c>
      <c r="AO1356" t="s">
        <v>751</v>
      </c>
      <c r="AP1356" t="str">
        <f t="shared" si="248"/>
        <v>50001</v>
      </c>
      <c r="AQ1356" s="11" t="s">
        <v>2389</v>
      </c>
      <c r="AR1356" t="str">
        <f t="shared" si="251"/>
        <v>5008575</v>
      </c>
      <c r="AV1356">
        <v>46.25</v>
      </c>
      <c r="AW1356">
        <v>2.2599999999999998</v>
      </c>
      <c r="AX1356">
        <v>43.98</v>
      </c>
    </row>
    <row r="1357" spans="1:50" hidden="1" outlineLevel="1">
      <c r="A1357" t="s">
        <v>4044</v>
      </c>
      <c r="B1357" s="11" t="s">
        <v>3400</v>
      </c>
      <c r="C1357" s="1">
        <f t="shared" si="242"/>
        <v>607</v>
      </c>
      <c r="D1357" s="7">
        <f>IF(N1357&gt;0, RANK(N1357,(N1357:P1357,Q1357:AE1357)),0)</f>
        <v>2</v>
      </c>
      <c r="E1357" s="7">
        <f>IF(O1357&gt;0,RANK(O1357,(N1357:P1357,Q1357:AE1357)),0)</f>
        <v>1</v>
      </c>
      <c r="F1357" s="7">
        <f t="shared" si="243"/>
        <v>3</v>
      </c>
      <c r="G1357" s="1">
        <f t="shared" si="250"/>
        <v>39</v>
      </c>
      <c r="H1357" s="2">
        <f t="shared" si="249"/>
        <v>6.4250411861614495E-2</v>
      </c>
      <c r="I1357" s="8"/>
      <c r="J1357" s="2">
        <f t="shared" si="244"/>
        <v>0.45634266886326197</v>
      </c>
      <c r="K1357" s="2">
        <f t="shared" si="245"/>
        <v>0.52059308072487642</v>
      </c>
      <c r="L1357" s="2">
        <f t="shared" si="246"/>
        <v>1.3179571663920923E-2</v>
      </c>
      <c r="M1357" s="2">
        <f t="shared" si="247"/>
        <v>9.8846787479407415E-3</v>
      </c>
      <c r="N1357" s="1">
        <v>277</v>
      </c>
      <c r="O1357" s="1">
        <v>316</v>
      </c>
      <c r="P1357" s="1">
        <v>8</v>
      </c>
      <c r="Q1357" s="1">
        <v>4</v>
      </c>
      <c r="R1357" s="1"/>
      <c r="S1357" s="1"/>
      <c r="T1357" s="1">
        <v>1</v>
      </c>
      <c r="U1357" s="1"/>
      <c r="V1357" s="1"/>
      <c r="W1357" s="1">
        <v>1</v>
      </c>
      <c r="X1357" s="1"/>
      <c r="Y1357" s="1">
        <v>0</v>
      </c>
      <c r="Z1357" s="1"/>
      <c r="AA1357" s="1"/>
      <c r="AB1357" s="1"/>
      <c r="AG1357" t="str">
        <f t="shared" si="252"/>
        <v>Brighton</v>
      </c>
      <c r="AH1357" t="s">
        <v>3273</v>
      </c>
      <c r="AI1357">
        <v>1</v>
      </c>
      <c r="AJ1357" s="7">
        <v>34</v>
      </c>
      <c r="AL1357" s="7" t="s">
        <v>3344</v>
      </c>
      <c r="AM1357" t="s">
        <v>3218</v>
      </c>
      <c r="AN1357" t="s">
        <v>3441</v>
      </c>
      <c r="AO1357" t="s">
        <v>752</v>
      </c>
      <c r="AP1357" t="str">
        <f t="shared" si="248"/>
        <v>50009</v>
      </c>
      <c r="AQ1357" s="11" t="s">
        <v>2389</v>
      </c>
      <c r="AR1357" t="str">
        <f t="shared" si="251"/>
        <v>5008725</v>
      </c>
      <c r="AV1357">
        <v>53.42</v>
      </c>
      <c r="AW1357">
        <v>1.22</v>
      </c>
      <c r="AX1357">
        <v>52.19</v>
      </c>
    </row>
    <row r="1358" spans="1:50" hidden="1" outlineLevel="1">
      <c r="A1358" t="s">
        <v>2218</v>
      </c>
      <c r="B1358" s="11" t="s">
        <v>3400</v>
      </c>
      <c r="C1358" s="1">
        <f t="shared" si="242"/>
        <v>1926</v>
      </c>
      <c r="D1358" s="7">
        <f>IF(N1358&gt;0, RANK(N1358,(N1358:P1358,Q1358:AE1358)),0)</f>
        <v>1</v>
      </c>
      <c r="E1358" s="7">
        <f>IF(O1358&gt;0,RANK(O1358,(N1358:P1358,Q1358:AE1358)),0)</f>
        <v>2</v>
      </c>
      <c r="F1358" s="7">
        <f t="shared" si="243"/>
        <v>3</v>
      </c>
      <c r="G1358" s="1">
        <f t="shared" si="250"/>
        <v>405</v>
      </c>
      <c r="H1358" s="2">
        <f t="shared" si="249"/>
        <v>0.2102803738317757</v>
      </c>
      <c r="I1358" s="8"/>
      <c r="J1358" s="2">
        <f t="shared" si="244"/>
        <v>0.59761163032191067</v>
      </c>
      <c r="K1358" s="2">
        <f t="shared" si="245"/>
        <v>0.387331256490135</v>
      </c>
      <c r="L1358" s="2">
        <f t="shared" si="246"/>
        <v>9.3457943925233638E-3</v>
      </c>
      <c r="M1358" s="2">
        <f t="shared" si="247"/>
        <v>5.7113187954309658E-3</v>
      </c>
      <c r="N1358" s="1">
        <v>1151</v>
      </c>
      <c r="O1358" s="1">
        <v>746</v>
      </c>
      <c r="P1358" s="1">
        <v>18</v>
      </c>
      <c r="Q1358" s="1">
        <v>4</v>
      </c>
      <c r="R1358" s="1"/>
      <c r="S1358" s="1"/>
      <c r="T1358" s="1">
        <v>0</v>
      </c>
      <c r="U1358" s="1"/>
      <c r="V1358" s="1"/>
      <c r="W1358" s="1">
        <v>5</v>
      </c>
      <c r="X1358" s="1"/>
      <c r="Y1358" s="1">
        <v>2</v>
      </c>
      <c r="Z1358" s="1"/>
      <c r="AA1358" s="1"/>
      <c r="AB1358" s="1"/>
      <c r="AG1358" t="str">
        <f t="shared" si="252"/>
        <v>Bristol</v>
      </c>
      <c r="AH1358" t="s">
        <v>3401</v>
      </c>
      <c r="AI1358">
        <v>1</v>
      </c>
      <c r="AJ1358" s="7">
        <v>127</v>
      </c>
      <c r="AL1358" s="7" t="s">
        <v>3344</v>
      </c>
      <c r="AM1358" t="s">
        <v>3988</v>
      </c>
      <c r="AN1358" t="s">
        <v>4670</v>
      </c>
      <c r="AO1358" t="s">
        <v>753</v>
      </c>
      <c r="AP1358" t="str">
        <f t="shared" si="248"/>
        <v>50001</v>
      </c>
      <c r="AQ1358" s="11" t="s">
        <v>2389</v>
      </c>
      <c r="AR1358" t="str">
        <f t="shared" si="251"/>
        <v>5009025</v>
      </c>
      <c r="AV1358">
        <v>42.18</v>
      </c>
      <c r="AW1358">
        <v>0.4</v>
      </c>
      <c r="AX1358">
        <v>41.77</v>
      </c>
    </row>
    <row r="1359" spans="1:50" hidden="1" outlineLevel="1">
      <c r="A1359" t="s">
        <v>2345</v>
      </c>
      <c r="B1359" s="11" t="s">
        <v>3400</v>
      </c>
      <c r="C1359" s="1">
        <f t="shared" si="242"/>
        <v>729</v>
      </c>
      <c r="D1359" s="7">
        <f>IF(N1359&gt;0, RANK(N1359,(N1359:P1359,Q1359:AE1359)),0)</f>
        <v>1</v>
      </c>
      <c r="E1359" s="7">
        <f>IF(O1359&gt;0,RANK(O1359,(N1359:P1359,Q1359:AE1359)),0)</f>
        <v>2</v>
      </c>
      <c r="F1359" s="7">
        <f t="shared" si="243"/>
        <v>3</v>
      </c>
      <c r="G1359" s="1">
        <f t="shared" si="250"/>
        <v>82</v>
      </c>
      <c r="H1359" s="2">
        <f t="shared" si="249"/>
        <v>0.11248285322359397</v>
      </c>
      <c r="I1359" s="8"/>
      <c r="J1359" s="2">
        <f t="shared" si="244"/>
        <v>0.54732510288065839</v>
      </c>
      <c r="K1359" s="2">
        <f t="shared" si="245"/>
        <v>0.43484224965706447</v>
      </c>
      <c r="L1359" s="2">
        <f t="shared" si="246"/>
        <v>1.3717421124828532E-2</v>
      </c>
      <c r="M1359" s="2">
        <f t="shared" si="247"/>
        <v>4.1152263374486086E-3</v>
      </c>
      <c r="N1359" s="1">
        <v>399</v>
      </c>
      <c r="O1359" s="1">
        <v>317</v>
      </c>
      <c r="P1359" s="1">
        <v>10</v>
      </c>
      <c r="Q1359" s="1">
        <v>2</v>
      </c>
      <c r="R1359" s="1"/>
      <c r="S1359" s="1"/>
      <c r="T1359" s="1">
        <v>0</v>
      </c>
      <c r="U1359" s="1"/>
      <c r="V1359" s="1"/>
      <c r="W1359" s="1">
        <v>1</v>
      </c>
      <c r="X1359" s="1"/>
      <c r="Y1359" s="1">
        <v>0</v>
      </c>
      <c r="Z1359" s="1"/>
      <c r="AA1359" s="1"/>
      <c r="AB1359" s="1"/>
      <c r="AG1359" t="str">
        <f t="shared" si="252"/>
        <v>Brookfield</v>
      </c>
      <c r="AH1359" t="s">
        <v>3924</v>
      </c>
      <c r="AI1359">
        <v>1</v>
      </c>
      <c r="AJ1359" s="7">
        <v>140</v>
      </c>
      <c r="AL1359" s="7" t="s">
        <v>3344</v>
      </c>
      <c r="AM1359" t="s">
        <v>4671</v>
      </c>
      <c r="AN1359" t="s">
        <v>4670</v>
      </c>
      <c r="AO1359" t="s">
        <v>2288</v>
      </c>
      <c r="AP1359" t="str">
        <f t="shared" si="248"/>
        <v>50017</v>
      </c>
      <c r="AQ1359" s="11" t="s">
        <v>2389</v>
      </c>
      <c r="AR1359" t="str">
        <f t="shared" si="251"/>
        <v>5009325</v>
      </c>
      <c r="AV1359">
        <v>41.67</v>
      </c>
      <c r="AW1359">
        <v>0.27</v>
      </c>
      <c r="AX1359">
        <v>41.4</v>
      </c>
    </row>
    <row r="1360" spans="1:50" hidden="1" outlineLevel="1">
      <c r="A1360" t="s">
        <v>2563</v>
      </c>
      <c r="B1360" s="11" t="s">
        <v>3400</v>
      </c>
      <c r="C1360" s="1">
        <f t="shared" si="242"/>
        <v>288</v>
      </c>
      <c r="D1360" s="7">
        <f>IF(N1360&gt;0, RANK(N1360,(N1360:P1360,Q1360:AE1360)),0)</f>
        <v>1</v>
      </c>
      <c r="E1360" s="7">
        <f>IF(O1360&gt;0,RANK(O1360,(N1360:P1360,Q1360:AE1360)),0)</f>
        <v>2</v>
      </c>
      <c r="F1360" s="7">
        <f t="shared" si="243"/>
        <v>3</v>
      </c>
      <c r="G1360" s="1">
        <f t="shared" si="250"/>
        <v>54</v>
      </c>
      <c r="H1360" s="2">
        <f t="shared" si="249"/>
        <v>0.1875</v>
      </c>
      <c r="I1360" s="8"/>
      <c r="J1360" s="2">
        <f t="shared" si="244"/>
        <v>0.56944444444444442</v>
      </c>
      <c r="K1360" s="2">
        <f t="shared" si="245"/>
        <v>0.38194444444444442</v>
      </c>
      <c r="L1360" s="2">
        <f t="shared" si="246"/>
        <v>3.8194444444444448E-2</v>
      </c>
      <c r="M1360" s="2">
        <f t="shared" si="247"/>
        <v>1.0416666666666713E-2</v>
      </c>
      <c r="N1360" s="1">
        <v>164</v>
      </c>
      <c r="O1360" s="1">
        <v>110</v>
      </c>
      <c r="P1360" s="1">
        <v>11</v>
      </c>
      <c r="Q1360" s="1">
        <v>1</v>
      </c>
      <c r="R1360" s="1"/>
      <c r="S1360" s="1"/>
      <c r="T1360" s="1">
        <v>0</v>
      </c>
      <c r="U1360" s="1"/>
      <c r="V1360" s="1"/>
      <c r="W1360" s="1">
        <v>2</v>
      </c>
      <c r="X1360" s="1"/>
      <c r="Y1360" s="1">
        <v>0</v>
      </c>
      <c r="Z1360" s="1"/>
      <c r="AA1360" s="1"/>
      <c r="AB1360" s="1"/>
      <c r="AG1360" t="str">
        <f t="shared" si="252"/>
        <v>Brookline</v>
      </c>
      <c r="AH1360" t="s">
        <v>1550</v>
      </c>
      <c r="AI1360">
        <v>1</v>
      </c>
      <c r="AJ1360" s="7">
        <v>234</v>
      </c>
      <c r="AL1360" s="7" t="s">
        <v>3344</v>
      </c>
      <c r="AM1360" t="s">
        <v>3949</v>
      </c>
      <c r="AN1360" t="s">
        <v>4670</v>
      </c>
      <c r="AO1360" t="s">
        <v>2312</v>
      </c>
      <c r="AP1360" t="str">
        <f t="shared" si="248"/>
        <v>50025</v>
      </c>
      <c r="AQ1360" s="11" t="s">
        <v>2389</v>
      </c>
      <c r="AR1360" t="str">
        <f t="shared" si="251"/>
        <v>5009475</v>
      </c>
      <c r="AV1360">
        <v>12.91</v>
      </c>
      <c r="AW1360">
        <v>0</v>
      </c>
      <c r="AX1360">
        <v>12.91</v>
      </c>
    </row>
    <row r="1361" spans="1:50" hidden="1" outlineLevel="1">
      <c r="A1361" t="s">
        <v>957</v>
      </c>
      <c r="B1361" s="11" t="s">
        <v>3400</v>
      </c>
      <c r="C1361" s="1">
        <f t="shared" si="242"/>
        <v>378</v>
      </c>
      <c r="D1361" s="7">
        <f>IF(N1361&gt;0, RANK(N1361,(N1361:P1361,Q1361:AE1361)),0)</f>
        <v>2</v>
      </c>
      <c r="E1361" s="7">
        <f>IF(O1361&gt;0,RANK(O1361,(N1361:P1361,Q1361:AE1361)),0)</f>
        <v>1</v>
      </c>
      <c r="F1361" s="7">
        <f t="shared" si="243"/>
        <v>3</v>
      </c>
      <c r="G1361" s="1">
        <f t="shared" si="250"/>
        <v>21</v>
      </c>
      <c r="H1361" s="2">
        <f t="shared" si="249"/>
        <v>5.5555555555555552E-2</v>
      </c>
      <c r="I1361" s="8"/>
      <c r="J1361" s="2">
        <f t="shared" si="244"/>
        <v>0.455026455026455</v>
      </c>
      <c r="K1361" s="2">
        <f t="shared" si="245"/>
        <v>0.51058201058201058</v>
      </c>
      <c r="L1361" s="2">
        <f t="shared" si="246"/>
        <v>1.5873015873015872E-2</v>
      </c>
      <c r="M1361" s="2">
        <f t="shared" si="247"/>
        <v>1.8518518518518545E-2</v>
      </c>
      <c r="N1361" s="1">
        <v>172</v>
      </c>
      <c r="O1361" s="1">
        <v>193</v>
      </c>
      <c r="P1361" s="1">
        <v>6</v>
      </c>
      <c r="Q1361" s="1">
        <v>5</v>
      </c>
      <c r="R1361" s="1"/>
      <c r="S1361" s="1"/>
      <c r="T1361" s="1">
        <v>1</v>
      </c>
      <c r="U1361" s="1"/>
      <c r="V1361" s="1"/>
      <c r="W1361" s="1">
        <v>1</v>
      </c>
      <c r="X1361" s="1"/>
      <c r="Y1361" s="1">
        <v>0</v>
      </c>
      <c r="Z1361" s="1"/>
      <c r="AA1361" s="1"/>
      <c r="AB1361" s="1"/>
      <c r="AG1361" t="str">
        <f t="shared" si="252"/>
        <v>Brownington</v>
      </c>
      <c r="AH1361" t="s">
        <v>4603</v>
      </c>
      <c r="AI1361">
        <v>1</v>
      </c>
      <c r="AJ1361" s="7">
        <v>31</v>
      </c>
      <c r="AL1361" s="7" t="s">
        <v>3344</v>
      </c>
      <c r="AM1361" t="s">
        <v>4672</v>
      </c>
      <c r="AN1361" t="s">
        <v>4670</v>
      </c>
      <c r="AO1361" t="s">
        <v>2313</v>
      </c>
      <c r="AP1361" t="str">
        <f t="shared" si="248"/>
        <v>50019</v>
      </c>
      <c r="AQ1361" s="11" t="s">
        <v>2389</v>
      </c>
      <c r="AR1361" t="str">
        <f t="shared" si="251"/>
        <v>5009850</v>
      </c>
      <c r="AV1361">
        <v>28.43</v>
      </c>
      <c r="AW1361">
        <v>0.14000000000000001</v>
      </c>
      <c r="AX1361">
        <v>28.28</v>
      </c>
    </row>
    <row r="1362" spans="1:50" hidden="1" outlineLevel="1">
      <c r="A1362" t="s">
        <v>1918</v>
      </c>
      <c r="B1362" s="11" t="s">
        <v>3400</v>
      </c>
      <c r="C1362" s="1">
        <f t="shared" si="242"/>
        <v>62</v>
      </c>
      <c r="D1362" s="7">
        <f>IF(N1362&gt;0, RANK(N1362,(N1362:P1362,Q1362:AE1362)),0)</f>
        <v>1</v>
      </c>
      <c r="E1362" s="7">
        <f>IF(O1362&gt;0,RANK(O1362,(N1362:P1362,Q1362:AE1362)),0)</f>
        <v>2</v>
      </c>
      <c r="F1362" s="7">
        <f t="shared" si="243"/>
        <v>0</v>
      </c>
      <c r="G1362" s="1">
        <f t="shared" si="250"/>
        <v>8</v>
      </c>
      <c r="H1362" s="2">
        <f t="shared" si="249"/>
        <v>0.12903225806451613</v>
      </c>
      <c r="I1362" s="8"/>
      <c r="J1362" s="2">
        <f t="shared" si="244"/>
        <v>0.54838709677419351</v>
      </c>
      <c r="K1362" s="2">
        <f t="shared" si="245"/>
        <v>0.41935483870967744</v>
      </c>
      <c r="L1362" s="2">
        <f t="shared" si="246"/>
        <v>0</v>
      </c>
      <c r="M1362" s="2">
        <f t="shared" si="247"/>
        <v>3.2258064516129059E-2</v>
      </c>
      <c r="N1362" s="1">
        <v>34</v>
      </c>
      <c r="O1362" s="1">
        <v>26</v>
      </c>
      <c r="P1362" s="1">
        <v>0</v>
      </c>
      <c r="Q1362" s="1">
        <v>1</v>
      </c>
      <c r="R1362" s="1"/>
      <c r="S1362" s="1"/>
      <c r="T1362" s="1">
        <v>1</v>
      </c>
      <c r="U1362" s="1"/>
      <c r="V1362" s="1"/>
      <c r="W1362" s="1">
        <v>0</v>
      </c>
      <c r="X1362" s="1"/>
      <c r="Y1362" s="1">
        <v>0</v>
      </c>
      <c r="Z1362" s="1"/>
      <c r="AA1362" s="1"/>
      <c r="AB1362" s="1"/>
      <c r="AG1362" t="str">
        <f t="shared" si="252"/>
        <v>Brunswick</v>
      </c>
      <c r="AH1362" t="s">
        <v>3273</v>
      </c>
      <c r="AI1362">
        <v>1</v>
      </c>
      <c r="AJ1362" s="7">
        <v>42</v>
      </c>
      <c r="AL1362" s="7" t="s">
        <v>3344</v>
      </c>
      <c r="AM1362" t="s">
        <v>3218</v>
      </c>
      <c r="AN1362" t="s">
        <v>3949</v>
      </c>
      <c r="AO1362" t="s">
        <v>2314</v>
      </c>
      <c r="AP1362" t="str">
        <f t="shared" si="248"/>
        <v>50009</v>
      </c>
      <c r="AQ1362" s="11" t="s">
        <v>2389</v>
      </c>
      <c r="AR1362" t="str">
        <f t="shared" si="251"/>
        <v>5010075</v>
      </c>
      <c r="AV1362">
        <v>26</v>
      </c>
      <c r="AW1362">
        <v>0.3</v>
      </c>
      <c r="AX1362">
        <v>25.69</v>
      </c>
    </row>
    <row r="1363" spans="1:50" hidden="1" outlineLevel="1">
      <c r="A1363" t="s">
        <v>997</v>
      </c>
      <c r="B1363" s="11" t="s">
        <v>3400</v>
      </c>
      <c r="C1363" s="1">
        <f t="shared" si="242"/>
        <v>815</v>
      </c>
      <c r="D1363" s="7">
        <f>IF(N1363&gt;0, RANK(N1363,(N1363:P1363,Q1363:AE1363)),0)</f>
        <v>1</v>
      </c>
      <c r="E1363" s="7">
        <f>IF(O1363&gt;0,RANK(O1363,(N1363:P1363,Q1363:AE1363)),0)</f>
        <v>2</v>
      </c>
      <c r="F1363" s="7">
        <f t="shared" si="243"/>
        <v>4</v>
      </c>
      <c r="G1363" s="1">
        <f t="shared" si="250"/>
        <v>42</v>
      </c>
      <c r="H1363" s="2">
        <f t="shared" si="249"/>
        <v>5.1533742331288344E-2</v>
      </c>
      <c r="I1363" s="8"/>
      <c r="J1363" s="2">
        <f t="shared" si="244"/>
        <v>0.50429447852760734</v>
      </c>
      <c r="K1363" s="2">
        <f t="shared" si="245"/>
        <v>0.45276073619631901</v>
      </c>
      <c r="L1363" s="2">
        <f t="shared" si="246"/>
        <v>1.3496932515337423E-2</v>
      </c>
      <c r="M1363" s="2">
        <f t="shared" si="247"/>
        <v>2.9447852760736228E-2</v>
      </c>
      <c r="N1363" s="1">
        <v>411</v>
      </c>
      <c r="O1363" s="1">
        <v>369</v>
      </c>
      <c r="P1363" s="1">
        <v>11</v>
      </c>
      <c r="Q1363" s="1">
        <v>4</v>
      </c>
      <c r="R1363" s="1"/>
      <c r="S1363" s="1"/>
      <c r="T1363" s="1">
        <v>18</v>
      </c>
      <c r="U1363" s="1"/>
      <c r="V1363" s="1"/>
      <c r="W1363" s="1">
        <v>2</v>
      </c>
      <c r="X1363" s="1"/>
      <c r="Y1363" s="1">
        <v>0</v>
      </c>
      <c r="Z1363" s="1"/>
      <c r="AA1363" s="1"/>
      <c r="AB1363" s="1"/>
      <c r="AG1363" t="str">
        <f t="shared" si="252"/>
        <v>Burke</v>
      </c>
      <c r="AH1363" t="s">
        <v>3878</v>
      </c>
      <c r="AI1363">
        <v>1</v>
      </c>
      <c r="AJ1363" s="7">
        <v>63</v>
      </c>
      <c r="AL1363" s="7" t="s">
        <v>3344</v>
      </c>
      <c r="AM1363" t="s">
        <v>3632</v>
      </c>
      <c r="AN1363" t="s">
        <v>1399</v>
      </c>
      <c r="AO1363" t="s">
        <v>1376</v>
      </c>
      <c r="AP1363" t="str">
        <f t="shared" si="248"/>
        <v>50005</v>
      </c>
      <c r="AQ1363" s="11" t="s">
        <v>2389</v>
      </c>
      <c r="AR1363" t="str">
        <f t="shared" si="251"/>
        <v>5010450</v>
      </c>
      <c r="AV1363">
        <v>34.06</v>
      </c>
      <c r="AW1363">
        <v>0.01</v>
      </c>
      <c r="AX1363">
        <v>34.049999999999997</v>
      </c>
    </row>
    <row r="1364" spans="1:50" hidden="1" outlineLevel="1">
      <c r="A1364" t="s">
        <v>2201</v>
      </c>
      <c r="B1364" s="11" t="s">
        <v>3400</v>
      </c>
      <c r="C1364" s="1">
        <f t="shared" si="242"/>
        <v>19273</v>
      </c>
      <c r="D1364" s="7">
        <f>IF(N1364&gt;0, RANK(N1364,(N1364:P1364,Q1364:AE1364)),0)</f>
        <v>1</v>
      </c>
      <c r="E1364" s="7">
        <f>IF(O1364&gt;0,RANK(O1364,(N1364:P1364,Q1364:AE1364)),0)</f>
        <v>2</v>
      </c>
      <c r="F1364" s="7">
        <f t="shared" si="243"/>
        <v>3</v>
      </c>
      <c r="G1364" s="1">
        <f t="shared" si="250"/>
        <v>10433</v>
      </c>
      <c r="H1364" s="2">
        <f t="shared" si="249"/>
        <v>0.54132724536916932</v>
      </c>
      <c r="I1364" s="8"/>
      <c r="J1364" s="2">
        <f t="shared" si="244"/>
        <v>0.75068749027136406</v>
      </c>
      <c r="K1364" s="2">
        <f t="shared" si="245"/>
        <v>0.20936024490219479</v>
      </c>
      <c r="L1364" s="2">
        <f t="shared" si="246"/>
        <v>3.0197685881803559E-2</v>
      </c>
      <c r="M1364" s="2">
        <f t="shared" si="247"/>
        <v>9.7545789446375937E-3</v>
      </c>
      <c r="N1364" s="1">
        <v>14468</v>
      </c>
      <c r="O1364" s="1">
        <v>4035</v>
      </c>
      <c r="P1364" s="1">
        <v>582</v>
      </c>
      <c r="Q1364" s="1">
        <v>84</v>
      </c>
      <c r="R1364" s="1"/>
      <c r="S1364" s="1"/>
      <c r="T1364" s="1">
        <v>19</v>
      </c>
      <c r="U1364" s="1"/>
      <c r="V1364" s="1"/>
      <c r="W1364" s="1">
        <v>71</v>
      </c>
      <c r="X1364" s="1"/>
      <c r="Y1364" s="1">
        <v>14</v>
      </c>
      <c r="Z1364" s="1"/>
      <c r="AA1364" s="1"/>
      <c r="AB1364" s="1"/>
      <c r="AG1364" t="str">
        <f t="shared" si="252"/>
        <v>Burlington</v>
      </c>
      <c r="AH1364" t="s">
        <v>1712</v>
      </c>
      <c r="AI1364">
        <v>1</v>
      </c>
      <c r="AJ1364" s="7">
        <v>83</v>
      </c>
      <c r="AL1364" s="7" t="s">
        <v>3344</v>
      </c>
      <c r="AM1364" t="s">
        <v>2597</v>
      </c>
      <c r="AN1364" t="s">
        <v>4670</v>
      </c>
      <c r="AO1364" t="s">
        <v>1377</v>
      </c>
      <c r="AP1364" t="str">
        <f t="shared" si="248"/>
        <v>50007</v>
      </c>
      <c r="AQ1364" s="11" t="s">
        <v>4593</v>
      </c>
      <c r="AR1364" t="str">
        <f t="shared" si="251"/>
        <v>5010675</v>
      </c>
      <c r="AV1364">
        <v>15.48</v>
      </c>
      <c r="AW1364">
        <v>4.92</v>
      </c>
      <c r="AX1364">
        <v>10.56</v>
      </c>
    </row>
    <row r="1365" spans="1:50" hidden="1" outlineLevel="1">
      <c r="A1365" t="s">
        <v>2593</v>
      </c>
      <c r="B1365" s="11" t="s">
        <v>3400</v>
      </c>
      <c r="C1365" s="1">
        <f t="shared" si="242"/>
        <v>689</v>
      </c>
      <c r="D1365" s="7">
        <f>IF(N1365&gt;0, RANK(N1365,(N1365:P1365,Q1365:AE1365)),0)</f>
        <v>1</v>
      </c>
      <c r="E1365" s="7">
        <f>IF(O1365&gt;0,RANK(O1365,(N1365:P1365,Q1365:AE1365)),0)</f>
        <v>2</v>
      </c>
      <c r="F1365" s="7">
        <f t="shared" si="243"/>
        <v>3</v>
      </c>
      <c r="G1365" s="1">
        <f t="shared" si="250"/>
        <v>224</v>
      </c>
      <c r="H1365" s="2">
        <f t="shared" si="249"/>
        <v>0.3251088534107402</v>
      </c>
      <c r="I1365" s="8"/>
      <c r="J1365" s="2">
        <f t="shared" si="244"/>
        <v>0.65166908563134973</v>
      </c>
      <c r="K1365" s="2">
        <f t="shared" si="245"/>
        <v>0.32656023222060959</v>
      </c>
      <c r="L1365" s="2">
        <f t="shared" si="246"/>
        <v>2.0319303338171262E-2</v>
      </c>
      <c r="M1365" s="2">
        <f t="shared" si="247"/>
        <v>1.4513788098694143E-3</v>
      </c>
      <c r="N1365" s="1">
        <v>449</v>
      </c>
      <c r="O1365" s="1">
        <v>225</v>
      </c>
      <c r="P1365" s="1">
        <v>14</v>
      </c>
      <c r="Q1365" s="1">
        <v>0</v>
      </c>
      <c r="R1365" s="1"/>
      <c r="S1365" s="1"/>
      <c r="T1365" s="1">
        <v>0</v>
      </c>
      <c r="U1365" s="1"/>
      <c r="V1365" s="1"/>
      <c r="W1365" s="1">
        <v>1</v>
      </c>
      <c r="X1365" s="1"/>
      <c r="Y1365" s="1">
        <v>0</v>
      </c>
      <c r="Z1365" s="1"/>
      <c r="AA1365" s="1"/>
      <c r="AB1365" s="1"/>
      <c r="AG1365" t="str">
        <f t="shared" si="252"/>
        <v>Cabot</v>
      </c>
      <c r="AH1365" t="s">
        <v>3830</v>
      </c>
      <c r="AI1365">
        <v>1</v>
      </c>
      <c r="AJ1365" s="7">
        <v>94</v>
      </c>
      <c r="AL1365" s="7" t="s">
        <v>3344</v>
      </c>
      <c r="AM1365" t="s">
        <v>4351</v>
      </c>
      <c r="AN1365" t="s">
        <v>3441</v>
      </c>
      <c r="AO1365" t="s">
        <v>1378</v>
      </c>
      <c r="AP1365" t="str">
        <f t="shared" si="248"/>
        <v>50023</v>
      </c>
      <c r="AQ1365" s="11" t="s">
        <v>2389</v>
      </c>
      <c r="AR1365" t="str">
        <f t="shared" si="251"/>
        <v>5011125</v>
      </c>
      <c r="AV1365">
        <v>38.53</v>
      </c>
      <c r="AW1365">
        <v>1.24</v>
      </c>
      <c r="AX1365">
        <v>37.29</v>
      </c>
    </row>
    <row r="1366" spans="1:50" hidden="1" outlineLevel="1">
      <c r="A1366" t="s">
        <v>3240</v>
      </c>
      <c r="B1366" s="11" t="s">
        <v>3400</v>
      </c>
      <c r="C1366" s="1">
        <f t="shared" si="242"/>
        <v>1014</v>
      </c>
      <c r="D1366" s="7">
        <f>IF(N1366&gt;0, RANK(N1366,(N1366:P1366,Q1366:AE1366)),0)</f>
        <v>1</v>
      </c>
      <c r="E1366" s="7">
        <f>IF(O1366&gt;0,RANK(O1366,(N1366:P1366,Q1366:AE1366)),0)</f>
        <v>2</v>
      </c>
      <c r="F1366" s="7">
        <f t="shared" si="243"/>
        <v>3</v>
      </c>
      <c r="G1366" s="1">
        <f t="shared" si="250"/>
        <v>474</v>
      </c>
      <c r="H1366" s="2">
        <f t="shared" si="249"/>
        <v>0.46745562130177515</v>
      </c>
      <c r="I1366" s="8"/>
      <c r="J1366" s="2">
        <f t="shared" si="244"/>
        <v>0.72287968441814598</v>
      </c>
      <c r="K1366" s="2">
        <f t="shared" si="245"/>
        <v>0.25542406311637084</v>
      </c>
      <c r="L1366" s="2">
        <f t="shared" si="246"/>
        <v>1.8737672583826429E-2</v>
      </c>
      <c r="M1366" s="2">
        <f t="shared" si="247"/>
        <v>2.9585798816567505E-3</v>
      </c>
      <c r="N1366" s="1">
        <v>733</v>
      </c>
      <c r="O1366" s="1">
        <v>259</v>
      </c>
      <c r="P1366" s="1">
        <v>19</v>
      </c>
      <c r="Q1366" s="1">
        <v>2</v>
      </c>
      <c r="R1366" s="1"/>
      <c r="S1366" s="1"/>
      <c r="T1366" s="1">
        <v>0</v>
      </c>
      <c r="U1366" s="1"/>
      <c r="V1366" s="1"/>
      <c r="W1366" s="1">
        <v>1</v>
      </c>
      <c r="X1366" s="1"/>
      <c r="Y1366" s="1">
        <v>0</v>
      </c>
      <c r="Z1366" s="1"/>
      <c r="AA1366" s="1"/>
      <c r="AB1366" s="1"/>
      <c r="AG1366" t="str">
        <f t="shared" si="252"/>
        <v>Calais</v>
      </c>
      <c r="AH1366" t="s">
        <v>3830</v>
      </c>
      <c r="AI1366">
        <v>1</v>
      </c>
      <c r="AJ1366" s="7">
        <v>99</v>
      </c>
      <c r="AL1366" s="7" t="s">
        <v>3344</v>
      </c>
      <c r="AM1366" t="s">
        <v>4351</v>
      </c>
      <c r="AN1366" t="s">
        <v>3949</v>
      </c>
      <c r="AO1366" t="s">
        <v>1060</v>
      </c>
      <c r="AP1366" t="str">
        <f t="shared" si="248"/>
        <v>50023</v>
      </c>
      <c r="AQ1366" s="11" t="s">
        <v>2389</v>
      </c>
      <c r="AR1366" t="str">
        <f t="shared" si="251"/>
        <v>5011350</v>
      </c>
      <c r="AV1366">
        <v>38.58</v>
      </c>
      <c r="AW1366">
        <v>0.56000000000000005</v>
      </c>
      <c r="AX1366">
        <v>38.020000000000003</v>
      </c>
    </row>
    <row r="1367" spans="1:50" hidden="1" outlineLevel="1">
      <c r="A1367" t="s">
        <v>1901</v>
      </c>
      <c r="B1367" s="11" t="s">
        <v>3400</v>
      </c>
      <c r="C1367" s="1">
        <f t="shared" si="242"/>
        <v>1754</v>
      </c>
      <c r="D1367" s="7">
        <f>IF(N1367&gt;0, RANK(N1367,(N1367:P1367,Q1367:AE1367)),0)</f>
        <v>1</v>
      </c>
      <c r="E1367" s="7">
        <f>IF(O1367&gt;0,RANK(O1367,(N1367:P1367,Q1367:AE1367)),0)</f>
        <v>2</v>
      </c>
      <c r="F1367" s="7">
        <f t="shared" si="243"/>
        <v>3</v>
      </c>
      <c r="G1367" s="1">
        <f t="shared" si="250"/>
        <v>495</v>
      </c>
      <c r="H1367" s="2">
        <f t="shared" si="249"/>
        <v>0.282212086659065</v>
      </c>
      <c r="I1367" s="8"/>
      <c r="J1367" s="2">
        <f t="shared" si="244"/>
        <v>0.62542759407069559</v>
      </c>
      <c r="K1367" s="2">
        <f t="shared" si="245"/>
        <v>0.34321550741163054</v>
      </c>
      <c r="L1367" s="2">
        <f t="shared" si="246"/>
        <v>2.4515393386545039E-2</v>
      </c>
      <c r="M1367" s="2">
        <f t="shared" si="247"/>
        <v>6.8415051311288312E-3</v>
      </c>
      <c r="N1367" s="1">
        <v>1097</v>
      </c>
      <c r="O1367" s="1">
        <v>602</v>
      </c>
      <c r="P1367" s="1">
        <v>43</v>
      </c>
      <c r="Q1367" s="1">
        <v>8</v>
      </c>
      <c r="R1367" s="1"/>
      <c r="S1367" s="1"/>
      <c r="T1367" s="1">
        <v>0</v>
      </c>
      <c r="U1367" s="1"/>
      <c r="V1367" s="1"/>
      <c r="W1367" s="1">
        <v>2</v>
      </c>
      <c r="X1367" s="1"/>
      <c r="Y1367" s="1">
        <v>2</v>
      </c>
      <c r="Z1367" s="1"/>
      <c r="AA1367" s="1"/>
      <c r="AB1367" s="1"/>
      <c r="AG1367" t="str">
        <f t="shared" si="252"/>
        <v>Cambridge</v>
      </c>
      <c r="AH1367" t="s">
        <v>1417</v>
      </c>
      <c r="AI1367">
        <v>1</v>
      </c>
      <c r="AJ1367" s="7">
        <v>59</v>
      </c>
      <c r="AL1367" s="7" t="s">
        <v>3344</v>
      </c>
      <c r="AM1367" t="s">
        <v>4670</v>
      </c>
      <c r="AN1367" t="s">
        <v>1399</v>
      </c>
      <c r="AO1367" t="s">
        <v>780</v>
      </c>
      <c r="AP1367" t="str">
        <f t="shared" si="248"/>
        <v>50015</v>
      </c>
      <c r="AQ1367" s="11" t="s">
        <v>2389</v>
      </c>
      <c r="AR1367" t="str">
        <f t="shared" si="251"/>
        <v>5011500</v>
      </c>
      <c r="AV1367">
        <v>63.68</v>
      </c>
      <c r="AW1367">
        <v>0.01</v>
      </c>
      <c r="AX1367">
        <v>63.66</v>
      </c>
    </row>
    <row r="1368" spans="1:50" hidden="1" outlineLevel="1">
      <c r="A1368" t="s">
        <v>1902</v>
      </c>
      <c r="B1368" s="11" t="s">
        <v>3400</v>
      </c>
      <c r="C1368" s="1">
        <f t="shared" si="242"/>
        <v>447</v>
      </c>
      <c r="D1368" s="7">
        <f>IF(N1368&gt;0, RANK(N1368,(N1368:P1368,Q1368:AE1368)),0)</f>
        <v>1</v>
      </c>
      <c r="E1368" s="7">
        <f>IF(O1368&gt;0,RANK(O1368,(N1368:P1368,Q1368:AE1368)),0)</f>
        <v>2</v>
      </c>
      <c r="F1368" s="7">
        <f t="shared" si="243"/>
        <v>3</v>
      </c>
      <c r="G1368" s="1">
        <f t="shared" si="250"/>
        <v>36</v>
      </c>
      <c r="H1368" s="2">
        <f t="shared" si="249"/>
        <v>8.0536912751677847E-2</v>
      </c>
      <c r="I1368" s="8"/>
      <c r="J1368" s="2">
        <f t="shared" si="244"/>
        <v>0.52572706935123048</v>
      </c>
      <c r="K1368" s="2">
        <f t="shared" si="245"/>
        <v>0.44519015659955258</v>
      </c>
      <c r="L1368" s="2">
        <f t="shared" si="246"/>
        <v>2.2371364653243849E-2</v>
      </c>
      <c r="M1368" s="2">
        <f t="shared" si="247"/>
        <v>6.7114093959730926E-3</v>
      </c>
      <c r="N1368" s="1">
        <v>235</v>
      </c>
      <c r="O1368" s="1">
        <v>199</v>
      </c>
      <c r="P1368" s="1">
        <v>10</v>
      </c>
      <c r="Q1368" s="1">
        <v>2</v>
      </c>
      <c r="R1368" s="1"/>
      <c r="S1368" s="1"/>
      <c r="T1368" s="1">
        <v>0</v>
      </c>
      <c r="U1368" s="1"/>
      <c r="V1368" s="1"/>
      <c r="W1368" s="1">
        <v>1</v>
      </c>
      <c r="X1368" s="1"/>
      <c r="Y1368" s="1">
        <v>0</v>
      </c>
      <c r="Z1368" s="1"/>
      <c r="AA1368" s="1"/>
      <c r="AB1368" s="1"/>
      <c r="AG1368" t="str">
        <f t="shared" si="252"/>
        <v>Canaan</v>
      </c>
      <c r="AH1368" t="s">
        <v>3273</v>
      </c>
      <c r="AI1368">
        <v>1</v>
      </c>
      <c r="AJ1368" s="7">
        <v>6</v>
      </c>
      <c r="AL1368" s="7" t="s">
        <v>3344</v>
      </c>
      <c r="AM1368" t="s">
        <v>3218</v>
      </c>
      <c r="AN1368" t="s">
        <v>778</v>
      </c>
      <c r="AO1368" t="s">
        <v>3974</v>
      </c>
      <c r="AP1368" t="str">
        <f t="shared" si="248"/>
        <v>50009</v>
      </c>
      <c r="AQ1368" s="11" t="s">
        <v>2389</v>
      </c>
      <c r="AR1368" t="str">
        <f t="shared" si="251"/>
        <v>5011800</v>
      </c>
      <c r="AV1368">
        <v>33.380000000000003</v>
      </c>
      <c r="AW1368">
        <v>0.17</v>
      </c>
      <c r="AX1368">
        <v>33.200000000000003</v>
      </c>
    </row>
    <row r="1369" spans="1:50" hidden="1" outlineLevel="1">
      <c r="A1369" t="s">
        <v>1903</v>
      </c>
      <c r="B1369" s="11" t="s">
        <v>3400</v>
      </c>
      <c r="C1369" s="1">
        <f t="shared" si="242"/>
        <v>1896</v>
      </c>
      <c r="D1369" s="7">
        <f>IF(N1369&gt;0, RANK(N1369,(N1369:P1369,Q1369:AE1369)),0)</f>
        <v>1</v>
      </c>
      <c r="E1369" s="7">
        <f>IF(O1369&gt;0,RANK(O1369,(N1369:P1369,Q1369:AE1369)),0)</f>
        <v>2</v>
      </c>
      <c r="F1369" s="7">
        <f t="shared" si="243"/>
        <v>3</v>
      </c>
      <c r="G1369" s="1">
        <f t="shared" si="250"/>
        <v>55</v>
      </c>
      <c r="H1369" s="2">
        <f t="shared" si="249"/>
        <v>2.90084388185654E-2</v>
      </c>
      <c r="I1369" s="8"/>
      <c r="J1369" s="2">
        <f t="shared" si="244"/>
        <v>0.50052742616033752</v>
      </c>
      <c r="K1369" s="2">
        <f t="shared" si="245"/>
        <v>0.47151898734177217</v>
      </c>
      <c r="L1369" s="2">
        <f t="shared" si="246"/>
        <v>1.7932489451476793E-2</v>
      </c>
      <c r="M1369" s="2">
        <f t="shared" si="247"/>
        <v>1.0021097046413522E-2</v>
      </c>
      <c r="N1369" s="1">
        <v>949</v>
      </c>
      <c r="O1369" s="1">
        <v>894</v>
      </c>
      <c r="P1369" s="1">
        <v>34</v>
      </c>
      <c r="Q1369" s="1">
        <v>9</v>
      </c>
      <c r="R1369" s="1"/>
      <c r="S1369" s="1"/>
      <c r="T1369" s="1">
        <v>0</v>
      </c>
      <c r="U1369" s="1"/>
      <c r="V1369" s="1"/>
      <c r="W1369" s="1">
        <v>9</v>
      </c>
      <c r="X1369" s="1"/>
      <c r="Y1369" s="1">
        <v>1</v>
      </c>
      <c r="Z1369" s="1"/>
      <c r="AA1369" s="1"/>
      <c r="AB1369" s="1"/>
      <c r="AG1369" t="str">
        <f t="shared" si="252"/>
        <v>Castleton</v>
      </c>
      <c r="AH1369" t="s">
        <v>4060</v>
      </c>
      <c r="AI1369">
        <v>1</v>
      </c>
      <c r="AJ1369" s="7">
        <v>184</v>
      </c>
      <c r="AL1369" s="7" t="s">
        <v>3344</v>
      </c>
      <c r="AM1369" t="s">
        <v>4350</v>
      </c>
      <c r="AN1369" t="s">
        <v>4670</v>
      </c>
      <c r="AO1369" t="s">
        <v>1068</v>
      </c>
      <c r="AP1369" t="str">
        <f t="shared" si="248"/>
        <v>50021</v>
      </c>
      <c r="AQ1369" s="11" t="s">
        <v>2389</v>
      </c>
      <c r="AR1369" t="str">
        <f t="shared" si="251"/>
        <v>5011950</v>
      </c>
      <c r="AV1369">
        <v>42.36</v>
      </c>
      <c r="AW1369">
        <v>3.33</v>
      </c>
      <c r="AX1369">
        <v>39.020000000000003</v>
      </c>
    </row>
    <row r="1370" spans="1:50" hidden="1" outlineLevel="1">
      <c r="A1370" t="s">
        <v>1904</v>
      </c>
      <c r="B1370" s="11" t="s">
        <v>3400</v>
      </c>
      <c r="C1370" s="1">
        <f t="shared" si="242"/>
        <v>732</v>
      </c>
      <c r="D1370" s="7">
        <f>IF(N1370&gt;0, RANK(N1370,(N1370:P1370,Q1370:AE1370)),0)</f>
        <v>1</v>
      </c>
      <c r="E1370" s="7">
        <f>IF(O1370&gt;0,RANK(O1370,(N1370:P1370,Q1370:AE1370)),0)</f>
        <v>2</v>
      </c>
      <c r="F1370" s="7">
        <f t="shared" si="243"/>
        <v>3</v>
      </c>
      <c r="G1370" s="1">
        <f t="shared" si="250"/>
        <v>55</v>
      </c>
      <c r="H1370" s="2">
        <f t="shared" si="249"/>
        <v>7.5136612021857924E-2</v>
      </c>
      <c r="I1370" s="8"/>
      <c r="J1370" s="2">
        <f t="shared" si="244"/>
        <v>0.52322404371584696</v>
      </c>
      <c r="K1370" s="2">
        <f t="shared" si="245"/>
        <v>0.44808743169398907</v>
      </c>
      <c r="L1370" s="2">
        <f t="shared" si="246"/>
        <v>1.3661202185792349E-2</v>
      </c>
      <c r="M1370" s="2">
        <f t="shared" si="247"/>
        <v>1.5027322404371617E-2</v>
      </c>
      <c r="N1370" s="1">
        <v>383</v>
      </c>
      <c r="O1370" s="1">
        <v>328</v>
      </c>
      <c r="P1370" s="1">
        <v>10</v>
      </c>
      <c r="Q1370" s="1">
        <v>3</v>
      </c>
      <c r="R1370" s="1"/>
      <c r="S1370" s="1"/>
      <c r="T1370" s="1">
        <v>1</v>
      </c>
      <c r="U1370" s="1"/>
      <c r="V1370" s="1"/>
      <c r="W1370" s="1">
        <v>4</v>
      </c>
      <c r="X1370" s="1"/>
      <c r="Y1370" s="1">
        <v>3</v>
      </c>
      <c r="Z1370" s="1"/>
      <c r="AA1370" s="1"/>
      <c r="AB1370" s="1"/>
      <c r="AG1370" t="str">
        <f t="shared" si="252"/>
        <v>Cavendish</v>
      </c>
      <c r="AH1370" t="s">
        <v>1186</v>
      </c>
      <c r="AI1370">
        <v>1</v>
      </c>
      <c r="AJ1370" s="7">
        <v>206</v>
      </c>
      <c r="AL1370" s="7" t="s">
        <v>3344</v>
      </c>
      <c r="AM1370" t="s">
        <v>3950</v>
      </c>
      <c r="AN1370" t="s">
        <v>778</v>
      </c>
      <c r="AO1370" t="s">
        <v>733</v>
      </c>
      <c r="AP1370" t="str">
        <f t="shared" si="248"/>
        <v>50027</v>
      </c>
      <c r="AQ1370" s="11" t="s">
        <v>2389</v>
      </c>
      <c r="AR1370" t="str">
        <f t="shared" si="251"/>
        <v>5012250</v>
      </c>
      <c r="AV1370">
        <v>39.69</v>
      </c>
      <c r="AW1370">
        <v>0.05</v>
      </c>
      <c r="AX1370">
        <v>39.64</v>
      </c>
    </row>
    <row r="1371" spans="1:50" hidden="1" outlineLevel="1">
      <c r="A1371" t="s">
        <v>2321</v>
      </c>
      <c r="B1371" s="11" t="s">
        <v>3400</v>
      </c>
      <c r="C1371" s="1">
        <f t="shared" si="242"/>
        <v>439</v>
      </c>
      <c r="D1371" s="7">
        <f>IF(N1371&gt;0, RANK(N1371,(N1371:P1371,Q1371:AE1371)),0)</f>
        <v>2</v>
      </c>
      <c r="E1371" s="7">
        <f>IF(O1371&gt;0,RANK(O1371,(N1371:P1371,Q1371:AE1371)),0)</f>
        <v>1</v>
      </c>
      <c r="F1371" s="7">
        <f t="shared" si="243"/>
        <v>3</v>
      </c>
      <c r="G1371" s="1">
        <f t="shared" si="250"/>
        <v>5</v>
      </c>
      <c r="H1371" s="2">
        <f t="shared" si="249"/>
        <v>1.1389521640091117E-2</v>
      </c>
      <c r="I1371" s="8"/>
      <c r="J1371" s="2">
        <f t="shared" si="244"/>
        <v>0.48519362186788156</v>
      </c>
      <c r="K1371" s="2">
        <f t="shared" si="245"/>
        <v>0.49658314350797267</v>
      </c>
      <c r="L1371" s="2">
        <f t="shared" si="246"/>
        <v>6.8337129840546698E-3</v>
      </c>
      <c r="M1371" s="2">
        <f t="shared" si="247"/>
        <v>1.1389521640091042E-2</v>
      </c>
      <c r="N1371" s="1">
        <v>213</v>
      </c>
      <c r="O1371" s="1">
        <v>218</v>
      </c>
      <c r="P1371" s="1">
        <v>3</v>
      </c>
      <c r="Q1371" s="1">
        <v>2</v>
      </c>
      <c r="R1371" s="1"/>
      <c r="S1371" s="1"/>
      <c r="T1371" s="1">
        <v>0</v>
      </c>
      <c r="U1371" s="1"/>
      <c r="V1371" s="1"/>
      <c r="W1371" s="1">
        <v>1</v>
      </c>
      <c r="X1371" s="1"/>
      <c r="Y1371" s="1">
        <v>2</v>
      </c>
      <c r="Z1371" s="1"/>
      <c r="AA1371" s="1"/>
      <c r="AB1371" s="1"/>
      <c r="AG1371" t="str">
        <f t="shared" si="252"/>
        <v>Charleston</v>
      </c>
      <c r="AH1371" t="s">
        <v>4603</v>
      </c>
      <c r="AI1371">
        <v>1</v>
      </c>
      <c r="AJ1371" s="7">
        <v>28</v>
      </c>
      <c r="AL1371" s="7" t="s">
        <v>3344</v>
      </c>
      <c r="AM1371" t="s">
        <v>4672</v>
      </c>
      <c r="AN1371" t="s">
        <v>3441</v>
      </c>
      <c r="AO1371" t="s">
        <v>734</v>
      </c>
      <c r="AP1371" t="str">
        <f t="shared" si="248"/>
        <v>50019</v>
      </c>
      <c r="AQ1371" s="11" t="s">
        <v>2389</v>
      </c>
      <c r="AR1371" t="str">
        <f t="shared" si="251"/>
        <v>5013150</v>
      </c>
      <c r="AV1371">
        <v>38.6</v>
      </c>
      <c r="AW1371">
        <v>1.1299999999999999</v>
      </c>
      <c r="AX1371">
        <v>37.479999999999997</v>
      </c>
    </row>
    <row r="1372" spans="1:50" hidden="1" outlineLevel="1">
      <c r="A1372" t="s">
        <v>2214</v>
      </c>
      <c r="B1372" s="11" t="s">
        <v>3400</v>
      </c>
      <c r="C1372" s="1">
        <f t="shared" si="242"/>
        <v>2310</v>
      </c>
      <c r="D1372" s="7">
        <f>IF(N1372&gt;0, RANK(N1372,(N1372:P1372,Q1372:AE1372)),0)</f>
        <v>1</v>
      </c>
      <c r="E1372" s="7">
        <f>IF(O1372&gt;0,RANK(O1372,(N1372:P1372,Q1372:AE1372)),0)</f>
        <v>2</v>
      </c>
      <c r="F1372" s="7">
        <f t="shared" si="243"/>
        <v>3</v>
      </c>
      <c r="G1372" s="1">
        <f t="shared" si="250"/>
        <v>841</v>
      </c>
      <c r="H1372" s="2">
        <f t="shared" si="249"/>
        <v>0.36406926406926404</v>
      </c>
      <c r="I1372" s="8"/>
      <c r="J1372" s="2">
        <f t="shared" si="244"/>
        <v>0.67012987012987013</v>
      </c>
      <c r="K1372" s="2">
        <f t="shared" si="245"/>
        <v>0.30606060606060603</v>
      </c>
      <c r="L1372" s="2">
        <f t="shared" si="246"/>
        <v>1.4285714285714285E-2</v>
      </c>
      <c r="M1372" s="2">
        <f t="shared" si="247"/>
        <v>9.5238095238095507E-3</v>
      </c>
      <c r="N1372" s="1">
        <v>1548</v>
      </c>
      <c r="O1372" s="1">
        <v>707</v>
      </c>
      <c r="P1372" s="1">
        <v>33</v>
      </c>
      <c r="Q1372" s="1">
        <v>12</v>
      </c>
      <c r="R1372" s="1"/>
      <c r="S1372" s="1"/>
      <c r="T1372" s="1">
        <v>0</v>
      </c>
      <c r="U1372" s="1"/>
      <c r="V1372" s="1"/>
      <c r="W1372" s="1">
        <v>7</v>
      </c>
      <c r="X1372" s="1"/>
      <c r="Y1372" s="1">
        <v>3</v>
      </c>
      <c r="Z1372" s="1"/>
      <c r="AA1372" s="1"/>
      <c r="AB1372" s="1"/>
      <c r="AG1372" t="str">
        <f t="shared" si="252"/>
        <v>Charlotte</v>
      </c>
      <c r="AH1372" t="s">
        <v>1712</v>
      </c>
      <c r="AI1372">
        <v>1</v>
      </c>
      <c r="AJ1372" s="7">
        <v>108</v>
      </c>
      <c r="AL1372" s="7" t="s">
        <v>3344</v>
      </c>
      <c r="AM1372" t="s">
        <v>2597</v>
      </c>
      <c r="AN1372" t="s">
        <v>3441</v>
      </c>
      <c r="AO1372" t="s">
        <v>735</v>
      </c>
      <c r="AP1372" t="str">
        <f t="shared" si="248"/>
        <v>50007</v>
      </c>
      <c r="AQ1372" s="11" t="s">
        <v>2389</v>
      </c>
      <c r="AR1372" t="str">
        <f t="shared" si="251"/>
        <v>5013300</v>
      </c>
      <c r="AV1372">
        <v>50.44</v>
      </c>
      <c r="AW1372">
        <v>8.9600000000000009</v>
      </c>
      <c r="AX1372">
        <v>41.48</v>
      </c>
    </row>
    <row r="1373" spans="1:50" hidden="1" outlineLevel="1">
      <c r="A1373" t="s">
        <v>1905</v>
      </c>
      <c r="B1373" s="11" t="s">
        <v>3400</v>
      </c>
      <c r="C1373" s="1">
        <f t="shared" si="242"/>
        <v>704</v>
      </c>
      <c r="D1373" s="7">
        <f>IF(N1373&gt;0, RANK(N1373,(N1373:P1373,Q1373:AE1373)),0)</f>
        <v>1</v>
      </c>
      <c r="E1373" s="7">
        <f>IF(O1373&gt;0,RANK(O1373,(N1373:P1373,Q1373:AE1373)),0)</f>
        <v>2</v>
      </c>
      <c r="F1373" s="7">
        <f t="shared" si="243"/>
        <v>3</v>
      </c>
      <c r="G1373" s="1">
        <f t="shared" si="250"/>
        <v>28</v>
      </c>
      <c r="H1373" s="2">
        <f t="shared" si="249"/>
        <v>3.9772727272727272E-2</v>
      </c>
      <c r="I1373" s="8"/>
      <c r="J1373" s="2">
        <f t="shared" si="244"/>
        <v>0.51278409090909094</v>
      </c>
      <c r="K1373" s="2">
        <f t="shared" si="245"/>
        <v>0.47301136363636365</v>
      </c>
      <c r="L1373" s="2">
        <f t="shared" si="246"/>
        <v>1.1363636363636364E-2</v>
      </c>
      <c r="M1373" s="2">
        <f t="shared" si="247"/>
        <v>2.8409090909090502E-3</v>
      </c>
      <c r="N1373" s="1">
        <v>361</v>
      </c>
      <c r="O1373" s="1">
        <v>333</v>
      </c>
      <c r="P1373" s="1">
        <v>8</v>
      </c>
      <c r="Q1373" s="1">
        <v>2</v>
      </c>
      <c r="R1373" s="1"/>
      <c r="S1373" s="1"/>
      <c r="T1373" s="1">
        <v>0</v>
      </c>
      <c r="U1373" s="1"/>
      <c r="V1373" s="1"/>
      <c r="W1373" s="1">
        <v>0</v>
      </c>
      <c r="X1373" s="1"/>
      <c r="Y1373" s="1">
        <v>0</v>
      </c>
      <c r="Z1373" s="1"/>
      <c r="AA1373" s="1"/>
      <c r="AB1373" s="1"/>
      <c r="AG1373" t="str">
        <f t="shared" si="252"/>
        <v>Chelsea</v>
      </c>
      <c r="AH1373" t="s">
        <v>3924</v>
      </c>
      <c r="AI1373">
        <v>1</v>
      </c>
      <c r="AJ1373" s="7">
        <v>143</v>
      </c>
      <c r="AL1373" s="7" t="s">
        <v>3344</v>
      </c>
      <c r="AM1373" t="s">
        <v>4671</v>
      </c>
      <c r="AN1373" t="s">
        <v>3441</v>
      </c>
      <c r="AO1373" t="s">
        <v>736</v>
      </c>
      <c r="AP1373" t="str">
        <f t="shared" si="248"/>
        <v>50017</v>
      </c>
      <c r="AQ1373" s="11" t="s">
        <v>2389</v>
      </c>
      <c r="AR1373" t="str">
        <f t="shared" si="251"/>
        <v>5013525</v>
      </c>
      <c r="AV1373">
        <v>39.94</v>
      </c>
      <c r="AW1373">
        <v>0.02</v>
      </c>
      <c r="AX1373">
        <v>39.92</v>
      </c>
    </row>
    <row r="1374" spans="1:50" hidden="1" outlineLevel="1">
      <c r="A1374" t="s">
        <v>5289</v>
      </c>
      <c r="B1374" s="11" t="s">
        <v>3400</v>
      </c>
      <c r="C1374" s="1">
        <f t="shared" si="242"/>
        <v>1656</v>
      </c>
      <c r="D1374" s="7">
        <f>IF(N1374&gt;0, RANK(N1374,(N1374:P1374,Q1374:AE1374)),0)</f>
        <v>1</v>
      </c>
      <c r="E1374" s="7">
        <f>IF(O1374&gt;0,RANK(O1374,(N1374:P1374,Q1374:AE1374)),0)</f>
        <v>2</v>
      </c>
      <c r="F1374" s="7">
        <f t="shared" si="243"/>
        <v>3</v>
      </c>
      <c r="G1374" s="1">
        <f t="shared" si="250"/>
        <v>383</v>
      </c>
      <c r="H1374" s="2">
        <f t="shared" si="249"/>
        <v>0.23128019323671498</v>
      </c>
      <c r="I1374" s="8"/>
      <c r="J1374" s="2">
        <f t="shared" si="244"/>
        <v>0.60265700483091789</v>
      </c>
      <c r="K1374" s="2">
        <f t="shared" si="245"/>
        <v>0.37137681159420288</v>
      </c>
      <c r="L1374" s="2">
        <f t="shared" si="246"/>
        <v>1.6304347826086956E-2</v>
      </c>
      <c r="M1374" s="2">
        <f t="shared" si="247"/>
        <v>9.6618357487922753E-3</v>
      </c>
      <c r="N1374" s="1">
        <v>998</v>
      </c>
      <c r="O1374" s="1">
        <v>615</v>
      </c>
      <c r="P1374" s="1">
        <v>27</v>
      </c>
      <c r="Q1374" s="1">
        <v>9</v>
      </c>
      <c r="R1374" s="1"/>
      <c r="S1374" s="1"/>
      <c r="T1374" s="1">
        <v>1</v>
      </c>
      <c r="U1374" s="1"/>
      <c r="V1374" s="1"/>
      <c r="W1374" s="1">
        <v>4</v>
      </c>
      <c r="X1374" s="1"/>
      <c r="Y1374" s="1">
        <v>2</v>
      </c>
      <c r="Z1374" s="1"/>
      <c r="AA1374" s="1"/>
      <c r="AB1374" s="1"/>
      <c r="AG1374" t="str">
        <f t="shared" si="252"/>
        <v>Chester</v>
      </c>
      <c r="AH1374" t="s">
        <v>1186</v>
      </c>
      <c r="AI1374">
        <v>1</v>
      </c>
      <c r="AJ1374" s="7">
        <v>214</v>
      </c>
      <c r="AL1374" s="7" t="s">
        <v>3344</v>
      </c>
      <c r="AM1374" t="s">
        <v>3950</v>
      </c>
      <c r="AN1374" t="s">
        <v>3970</v>
      </c>
      <c r="AO1374" t="s">
        <v>552</v>
      </c>
      <c r="AP1374" t="str">
        <f t="shared" si="248"/>
        <v>50027</v>
      </c>
      <c r="AQ1374" s="11" t="s">
        <v>2389</v>
      </c>
      <c r="AR1374" t="str">
        <f t="shared" si="251"/>
        <v>5013675</v>
      </c>
      <c r="AV1374">
        <v>55.94</v>
      </c>
      <c r="AW1374">
        <v>0.05</v>
      </c>
      <c r="AX1374">
        <v>55.89</v>
      </c>
    </row>
    <row r="1375" spans="1:50" hidden="1" outlineLevel="1">
      <c r="A1375" t="s">
        <v>1712</v>
      </c>
      <c r="B1375" s="11" t="s">
        <v>3400</v>
      </c>
      <c r="C1375" s="1">
        <f t="shared" si="242"/>
        <v>717</v>
      </c>
      <c r="D1375" s="7">
        <f>IF(N1375&gt;0, RANK(N1375,(N1375:P1375,Q1375:AE1375)),0)</f>
        <v>1</v>
      </c>
      <c r="E1375" s="7">
        <f>IF(O1375&gt;0,RANK(O1375,(N1375:P1375,Q1375:AE1375)),0)</f>
        <v>2</v>
      </c>
      <c r="F1375" s="7">
        <f t="shared" si="243"/>
        <v>3</v>
      </c>
      <c r="G1375" s="1">
        <f t="shared" si="250"/>
        <v>23</v>
      </c>
      <c r="H1375" s="2">
        <f t="shared" si="249"/>
        <v>3.2078103207810321E-2</v>
      </c>
      <c r="I1375" s="8"/>
      <c r="J1375" s="2">
        <f t="shared" si="244"/>
        <v>0.5104602510460251</v>
      </c>
      <c r="K1375" s="2">
        <f t="shared" si="245"/>
        <v>0.47838214783821481</v>
      </c>
      <c r="L1375" s="2">
        <f t="shared" si="246"/>
        <v>4.1841004184100415E-3</v>
      </c>
      <c r="M1375" s="2">
        <f t="shared" si="247"/>
        <v>6.9735006973500437E-3</v>
      </c>
      <c r="N1375" s="1">
        <v>366</v>
      </c>
      <c r="O1375" s="1">
        <v>343</v>
      </c>
      <c r="P1375" s="1">
        <v>3</v>
      </c>
      <c r="Q1375" s="1">
        <v>2</v>
      </c>
      <c r="R1375" s="1"/>
      <c r="S1375" s="1"/>
      <c r="T1375" s="1">
        <v>0</v>
      </c>
      <c r="U1375" s="1"/>
      <c r="V1375" s="1"/>
      <c r="W1375" s="1">
        <v>0</v>
      </c>
      <c r="X1375" s="1"/>
      <c r="Y1375" s="1">
        <v>3</v>
      </c>
      <c r="Z1375" s="1"/>
      <c r="AA1375" s="1"/>
      <c r="AB1375" s="1"/>
      <c r="AG1375" t="str">
        <f t="shared" si="252"/>
        <v>Chittenden</v>
      </c>
      <c r="AH1375" t="s">
        <v>4060</v>
      </c>
      <c r="AI1375">
        <v>1</v>
      </c>
      <c r="AJ1375" s="7">
        <v>166</v>
      </c>
      <c r="AL1375" s="7" t="s">
        <v>3344</v>
      </c>
      <c r="AM1375" t="s">
        <v>4350</v>
      </c>
      <c r="AN1375" t="s">
        <v>3441</v>
      </c>
      <c r="AO1375" t="s">
        <v>199</v>
      </c>
      <c r="AP1375" t="str">
        <f t="shared" si="248"/>
        <v>50021</v>
      </c>
      <c r="AQ1375" s="11" t="s">
        <v>2389</v>
      </c>
      <c r="AR1375" t="str">
        <f t="shared" si="251"/>
        <v>5014350</v>
      </c>
      <c r="AV1375">
        <v>74.209999999999994</v>
      </c>
      <c r="AW1375">
        <v>1.2</v>
      </c>
      <c r="AX1375">
        <v>73.010000000000005</v>
      </c>
    </row>
    <row r="1376" spans="1:50" hidden="1" outlineLevel="1">
      <c r="A1376" t="s">
        <v>4098</v>
      </c>
      <c r="B1376" s="11" t="s">
        <v>3400</v>
      </c>
      <c r="C1376" s="1">
        <f t="shared" si="242"/>
        <v>1369</v>
      </c>
      <c r="D1376" s="7">
        <f>IF(N1376&gt;0, RANK(N1376,(N1376:P1376,Q1376:AE1376)),0)</f>
        <v>2</v>
      </c>
      <c r="E1376" s="7">
        <f>IF(O1376&gt;0,RANK(O1376,(N1376:P1376,Q1376:AE1376)),0)</f>
        <v>1</v>
      </c>
      <c r="F1376" s="7">
        <f t="shared" si="243"/>
        <v>3</v>
      </c>
      <c r="G1376" s="1">
        <f t="shared" si="250"/>
        <v>183</v>
      </c>
      <c r="H1376" s="2">
        <f t="shared" si="249"/>
        <v>0.13367421475529584</v>
      </c>
      <c r="I1376" s="8"/>
      <c r="J1376" s="2">
        <f t="shared" si="244"/>
        <v>0.42293644996347701</v>
      </c>
      <c r="K1376" s="2">
        <f t="shared" si="245"/>
        <v>0.55661066471877285</v>
      </c>
      <c r="L1376" s="2">
        <f t="shared" si="246"/>
        <v>9.4959824689554422E-3</v>
      </c>
      <c r="M1376" s="2">
        <f t="shared" si="247"/>
        <v>1.0956902848794694E-2</v>
      </c>
      <c r="N1376" s="1">
        <v>579</v>
      </c>
      <c r="O1376" s="1">
        <v>762</v>
      </c>
      <c r="P1376" s="1">
        <v>13</v>
      </c>
      <c r="Q1376" s="1">
        <v>8</v>
      </c>
      <c r="R1376" s="1"/>
      <c r="S1376" s="1"/>
      <c r="T1376" s="1">
        <v>1</v>
      </c>
      <c r="U1376" s="1"/>
      <c r="V1376" s="1"/>
      <c r="W1376" s="1">
        <v>4</v>
      </c>
      <c r="X1376" s="1"/>
      <c r="Y1376" s="1">
        <v>2</v>
      </c>
      <c r="Z1376" s="1"/>
      <c r="AA1376" s="1"/>
      <c r="AB1376" s="1"/>
      <c r="AG1376" t="str">
        <f t="shared" si="252"/>
        <v>Clarendon</v>
      </c>
      <c r="AH1376" t="s">
        <v>4060</v>
      </c>
      <c r="AI1376">
        <v>1</v>
      </c>
      <c r="AJ1376" s="7">
        <v>196</v>
      </c>
      <c r="AL1376" s="7" t="s">
        <v>3344</v>
      </c>
      <c r="AM1376" t="s">
        <v>4350</v>
      </c>
      <c r="AN1376" t="s">
        <v>3949</v>
      </c>
      <c r="AO1376" t="s">
        <v>3976</v>
      </c>
      <c r="AP1376" t="str">
        <f t="shared" si="248"/>
        <v>50021</v>
      </c>
      <c r="AQ1376" s="11" t="s">
        <v>2389</v>
      </c>
      <c r="AR1376" t="str">
        <f t="shared" si="251"/>
        <v>5014500</v>
      </c>
      <c r="AV1376">
        <v>31.56</v>
      </c>
      <c r="AW1376">
        <v>0</v>
      </c>
      <c r="AX1376">
        <v>31.56</v>
      </c>
    </row>
    <row r="1377" spans="1:50" hidden="1" outlineLevel="1">
      <c r="A1377" t="s">
        <v>809</v>
      </c>
      <c r="B1377" s="11" t="s">
        <v>3400</v>
      </c>
      <c r="C1377" s="1">
        <f t="shared" si="242"/>
        <v>7657</v>
      </c>
      <c r="D1377" s="7">
        <f>IF(N1377&gt;0, RANK(N1377,(N1377:P1377,Q1377:AE1377)),0)</f>
        <v>1</v>
      </c>
      <c r="E1377" s="7">
        <f>IF(O1377&gt;0,RANK(O1377,(N1377:P1377,Q1377:AE1377)),0)</f>
        <v>2</v>
      </c>
      <c r="F1377" s="7">
        <f t="shared" si="243"/>
        <v>3</v>
      </c>
      <c r="G1377" s="1">
        <f t="shared" si="250"/>
        <v>1280</v>
      </c>
      <c r="H1377" s="2">
        <f t="shared" si="249"/>
        <v>0.16716729789734883</v>
      </c>
      <c r="I1377" s="8"/>
      <c r="J1377" s="2">
        <f t="shared" si="244"/>
        <v>0.57542118323103042</v>
      </c>
      <c r="K1377" s="2">
        <f t="shared" si="245"/>
        <v>0.40825388533368162</v>
      </c>
      <c r="L1377" s="2">
        <f t="shared" si="246"/>
        <v>1.0839754473031213E-2</v>
      </c>
      <c r="M1377" s="2">
        <f t="shared" si="247"/>
        <v>5.4851769622567461E-3</v>
      </c>
      <c r="N1377" s="1">
        <v>4406</v>
      </c>
      <c r="O1377" s="1">
        <v>3126</v>
      </c>
      <c r="P1377" s="1">
        <v>83</v>
      </c>
      <c r="Q1377" s="1">
        <v>16</v>
      </c>
      <c r="R1377" s="1"/>
      <c r="S1377" s="1"/>
      <c r="T1377" s="1">
        <v>2</v>
      </c>
      <c r="U1377" s="1"/>
      <c r="V1377" s="1"/>
      <c r="W1377" s="1">
        <v>19</v>
      </c>
      <c r="X1377" s="1"/>
      <c r="Y1377" s="1">
        <v>5</v>
      </c>
      <c r="Z1377" s="1"/>
      <c r="AA1377" s="1"/>
      <c r="AB1377" s="1"/>
      <c r="AG1377" t="str">
        <f t="shared" si="252"/>
        <v>Colchester</v>
      </c>
      <c r="AH1377" t="s">
        <v>1712</v>
      </c>
      <c r="AI1377">
        <v>1</v>
      </c>
      <c r="AJ1377" s="7">
        <v>70</v>
      </c>
      <c r="AL1377" s="7" t="s">
        <v>3344</v>
      </c>
      <c r="AM1377" t="s">
        <v>2597</v>
      </c>
      <c r="AN1377" t="s">
        <v>3949</v>
      </c>
      <c r="AO1377" t="s">
        <v>200</v>
      </c>
      <c r="AP1377" t="str">
        <f t="shared" si="248"/>
        <v>50007</v>
      </c>
      <c r="AQ1377" s="11" t="s">
        <v>2389</v>
      </c>
      <c r="AR1377" t="str">
        <f t="shared" si="251"/>
        <v>5014875</v>
      </c>
      <c r="AV1377">
        <v>58.63</v>
      </c>
      <c r="AW1377">
        <v>21.75</v>
      </c>
      <c r="AX1377">
        <v>36.880000000000003</v>
      </c>
    </row>
    <row r="1378" spans="1:50" hidden="1" outlineLevel="1">
      <c r="A1378" t="s">
        <v>810</v>
      </c>
      <c r="B1378" s="11" t="s">
        <v>3400</v>
      </c>
      <c r="C1378" s="1">
        <f t="shared" si="242"/>
        <v>515</v>
      </c>
      <c r="D1378" s="7">
        <f>IF(N1378&gt;0, RANK(N1378,(N1378:P1378,Q1378:AE1378)),0)</f>
        <v>2</v>
      </c>
      <c r="E1378" s="7">
        <f>IF(O1378&gt;0,RANK(O1378,(N1378:P1378,Q1378:AE1378)),0)</f>
        <v>1</v>
      </c>
      <c r="F1378" s="7">
        <f t="shared" si="243"/>
        <v>3</v>
      </c>
      <c r="G1378" s="1">
        <f t="shared" si="250"/>
        <v>100</v>
      </c>
      <c r="H1378" s="2">
        <f t="shared" si="249"/>
        <v>0.1941747572815534</v>
      </c>
      <c r="I1378" s="8"/>
      <c r="J1378" s="2">
        <f t="shared" si="244"/>
        <v>0.38640776699029128</v>
      </c>
      <c r="K1378" s="2">
        <f t="shared" si="245"/>
        <v>0.58058252427184465</v>
      </c>
      <c r="L1378" s="2">
        <f t="shared" si="246"/>
        <v>2.7184466019417475E-2</v>
      </c>
      <c r="M1378" s="2">
        <f t="shared" si="247"/>
        <v>5.8252427184466542E-3</v>
      </c>
      <c r="N1378" s="1">
        <v>199</v>
      </c>
      <c r="O1378" s="1">
        <v>299</v>
      </c>
      <c r="P1378" s="1">
        <v>14</v>
      </c>
      <c r="Q1378" s="1">
        <v>2</v>
      </c>
      <c r="R1378" s="1"/>
      <c r="S1378" s="1"/>
      <c r="T1378" s="1">
        <v>1</v>
      </c>
      <c r="U1378" s="1"/>
      <c r="V1378" s="1"/>
      <c r="W1378" s="1">
        <v>0</v>
      </c>
      <c r="X1378" s="1"/>
      <c r="Y1378" s="1">
        <v>0</v>
      </c>
      <c r="Z1378" s="1"/>
      <c r="AA1378" s="1"/>
      <c r="AB1378" s="1"/>
      <c r="AG1378" t="str">
        <f t="shared" si="252"/>
        <v>Concord</v>
      </c>
      <c r="AH1378" t="s">
        <v>3273</v>
      </c>
      <c r="AI1378">
        <v>1</v>
      </c>
      <c r="AJ1378" s="7">
        <v>90</v>
      </c>
      <c r="AL1378" s="7" t="s">
        <v>3344</v>
      </c>
      <c r="AM1378" t="s">
        <v>3218</v>
      </c>
      <c r="AN1378" t="s">
        <v>3970</v>
      </c>
      <c r="AO1378" t="s">
        <v>201</v>
      </c>
      <c r="AP1378" t="str">
        <f t="shared" si="248"/>
        <v>50009</v>
      </c>
      <c r="AQ1378" s="11" t="s">
        <v>2389</v>
      </c>
      <c r="AR1378" t="str">
        <f t="shared" si="251"/>
        <v>5015250</v>
      </c>
      <c r="AV1378">
        <v>53.46</v>
      </c>
      <c r="AW1378">
        <v>2.0299999999999998</v>
      </c>
      <c r="AX1378">
        <v>51.44</v>
      </c>
    </row>
    <row r="1379" spans="1:50" hidden="1" outlineLevel="1">
      <c r="A1379" t="s">
        <v>390</v>
      </c>
      <c r="B1379" s="11" t="s">
        <v>3400</v>
      </c>
      <c r="C1379" s="1">
        <f t="shared" si="242"/>
        <v>692</v>
      </c>
      <c r="D1379" s="7">
        <f>IF(N1379&gt;0, RANK(N1379,(N1379:P1379,Q1379:AE1379)),0)</f>
        <v>1</v>
      </c>
      <c r="E1379" s="7">
        <f>IF(O1379&gt;0,RANK(O1379,(N1379:P1379,Q1379:AE1379)),0)</f>
        <v>2</v>
      </c>
      <c r="F1379" s="7">
        <f t="shared" si="243"/>
        <v>3</v>
      </c>
      <c r="G1379" s="1">
        <f t="shared" si="250"/>
        <v>73</v>
      </c>
      <c r="H1379" s="2">
        <f t="shared" si="249"/>
        <v>0.10549132947976879</v>
      </c>
      <c r="I1379" s="8"/>
      <c r="J1379" s="2">
        <f t="shared" si="244"/>
        <v>0.53901734104046239</v>
      </c>
      <c r="K1379" s="2">
        <f t="shared" si="245"/>
        <v>0.43352601156069365</v>
      </c>
      <c r="L1379" s="2">
        <f t="shared" si="246"/>
        <v>1.8786127167630059E-2</v>
      </c>
      <c r="M1379" s="2">
        <f t="shared" si="247"/>
        <v>8.6705202312138997E-3</v>
      </c>
      <c r="N1379" s="1">
        <v>373</v>
      </c>
      <c r="O1379" s="1">
        <v>300</v>
      </c>
      <c r="P1379" s="1">
        <v>13</v>
      </c>
      <c r="Q1379" s="1">
        <v>2</v>
      </c>
      <c r="R1379" s="1"/>
      <c r="S1379" s="1"/>
      <c r="T1379" s="1">
        <v>0</v>
      </c>
      <c r="U1379" s="1"/>
      <c r="V1379" s="1"/>
      <c r="W1379" s="1">
        <v>3</v>
      </c>
      <c r="X1379" s="1"/>
      <c r="Y1379" s="1">
        <v>1</v>
      </c>
      <c r="Z1379" s="1"/>
      <c r="AA1379" s="1"/>
      <c r="AB1379" s="1"/>
      <c r="AG1379" t="str">
        <f t="shared" si="252"/>
        <v>Corinth</v>
      </c>
      <c r="AH1379" t="s">
        <v>3924</v>
      </c>
      <c r="AI1379">
        <v>1</v>
      </c>
      <c r="AJ1379" s="7">
        <v>139</v>
      </c>
      <c r="AL1379" s="7" t="s">
        <v>3344</v>
      </c>
      <c r="AM1379" t="s">
        <v>4671</v>
      </c>
      <c r="AN1379" t="s">
        <v>3949</v>
      </c>
      <c r="AO1379" t="s">
        <v>1061</v>
      </c>
      <c r="AP1379" t="str">
        <f t="shared" si="248"/>
        <v>50017</v>
      </c>
      <c r="AQ1379" s="11" t="s">
        <v>2389</v>
      </c>
      <c r="AR1379" t="str">
        <f t="shared" si="251"/>
        <v>5015700</v>
      </c>
      <c r="AV1379">
        <v>48.55</v>
      </c>
      <c r="AW1379">
        <v>0.02</v>
      </c>
      <c r="AX1379">
        <v>48.54</v>
      </c>
    </row>
    <row r="1380" spans="1:50" hidden="1" outlineLevel="1">
      <c r="A1380" t="s">
        <v>2891</v>
      </c>
      <c r="B1380" s="11" t="s">
        <v>3400</v>
      </c>
      <c r="C1380" s="1">
        <f t="shared" si="242"/>
        <v>736</v>
      </c>
      <c r="D1380" s="7">
        <f>IF(N1380&gt;0, RANK(N1380,(N1380:P1380,Q1380:AE1380)),0)</f>
        <v>1</v>
      </c>
      <c r="E1380" s="7">
        <f>IF(O1380&gt;0,RANK(O1380,(N1380:P1380,Q1380:AE1380)),0)</f>
        <v>2</v>
      </c>
      <c r="F1380" s="7">
        <f t="shared" si="243"/>
        <v>3</v>
      </c>
      <c r="G1380" s="1">
        <f t="shared" si="250"/>
        <v>258</v>
      </c>
      <c r="H1380" s="2">
        <f t="shared" si="249"/>
        <v>0.35054347826086957</v>
      </c>
      <c r="I1380" s="8"/>
      <c r="J1380" s="2">
        <f t="shared" si="244"/>
        <v>0.66304347826086951</v>
      </c>
      <c r="K1380" s="2">
        <f t="shared" si="245"/>
        <v>0.3125</v>
      </c>
      <c r="L1380" s="2">
        <f t="shared" si="246"/>
        <v>1.4945652173913044E-2</v>
      </c>
      <c r="M1380" s="2">
        <f t="shared" si="247"/>
        <v>9.5108695652174439E-3</v>
      </c>
      <c r="N1380" s="1">
        <v>488</v>
      </c>
      <c r="O1380" s="1">
        <v>230</v>
      </c>
      <c r="P1380" s="1">
        <v>11</v>
      </c>
      <c r="Q1380" s="1">
        <v>3</v>
      </c>
      <c r="R1380" s="1"/>
      <c r="S1380" s="1"/>
      <c r="T1380" s="1">
        <v>0</v>
      </c>
      <c r="U1380" s="1"/>
      <c r="V1380" s="1"/>
      <c r="W1380" s="1">
        <v>3</v>
      </c>
      <c r="X1380" s="1"/>
      <c r="Y1380" s="1">
        <v>1</v>
      </c>
      <c r="Z1380" s="1"/>
      <c r="AA1380" s="1"/>
      <c r="AB1380" s="1"/>
      <c r="AG1380" t="str">
        <f t="shared" si="252"/>
        <v>Cornwall</v>
      </c>
      <c r="AH1380" t="s">
        <v>3401</v>
      </c>
      <c r="AI1380">
        <v>1</v>
      </c>
      <c r="AJ1380" s="7">
        <v>149</v>
      </c>
      <c r="AL1380" s="7" t="s">
        <v>3344</v>
      </c>
      <c r="AM1380" t="s">
        <v>3988</v>
      </c>
      <c r="AN1380" t="s">
        <v>3441</v>
      </c>
      <c r="AO1380" t="s">
        <v>1062</v>
      </c>
      <c r="AP1380" t="str">
        <f t="shared" si="248"/>
        <v>50001</v>
      </c>
      <c r="AQ1380" s="11" t="s">
        <v>2389</v>
      </c>
      <c r="AR1380" t="str">
        <f t="shared" si="251"/>
        <v>5016000</v>
      </c>
      <c r="AV1380">
        <v>28.65</v>
      </c>
      <c r="AW1380">
        <v>0.02</v>
      </c>
      <c r="AX1380">
        <v>28.63</v>
      </c>
    </row>
    <row r="1381" spans="1:50" hidden="1" outlineLevel="1">
      <c r="A1381" t="s">
        <v>2393</v>
      </c>
      <c r="B1381" s="11" t="s">
        <v>3400</v>
      </c>
      <c r="C1381" s="1">
        <f t="shared" si="242"/>
        <v>395</v>
      </c>
      <c r="D1381" s="7">
        <f>IF(N1381&gt;0, RANK(N1381,(N1381:P1381,Q1381:AE1381)),0)</f>
        <v>2</v>
      </c>
      <c r="E1381" s="7">
        <f>IF(O1381&gt;0,RANK(O1381,(N1381:P1381,Q1381:AE1381)),0)</f>
        <v>1</v>
      </c>
      <c r="F1381" s="7">
        <f t="shared" si="243"/>
        <v>3</v>
      </c>
      <c r="G1381" s="1">
        <f t="shared" si="250"/>
        <v>20</v>
      </c>
      <c r="H1381" s="2">
        <f t="shared" si="249"/>
        <v>5.0632911392405063E-2</v>
      </c>
      <c r="I1381" s="8"/>
      <c r="J1381" s="2">
        <f t="shared" si="244"/>
        <v>0.46835443037974683</v>
      </c>
      <c r="K1381" s="2">
        <f t="shared" si="245"/>
        <v>0.51898734177215189</v>
      </c>
      <c r="L1381" s="2">
        <f t="shared" si="246"/>
        <v>7.5949367088607592E-3</v>
      </c>
      <c r="M1381" s="2">
        <f t="shared" si="247"/>
        <v>5.0632911392404631E-3</v>
      </c>
      <c r="N1381" s="1">
        <v>185</v>
      </c>
      <c r="O1381" s="1">
        <v>205</v>
      </c>
      <c r="P1381" s="1">
        <v>3</v>
      </c>
      <c r="Q1381" s="1">
        <v>0</v>
      </c>
      <c r="R1381" s="1"/>
      <c r="S1381" s="1"/>
      <c r="T1381" s="1">
        <v>1</v>
      </c>
      <c r="U1381" s="1"/>
      <c r="V1381" s="1"/>
      <c r="W1381" s="1">
        <v>1</v>
      </c>
      <c r="X1381" s="1"/>
      <c r="Y1381" s="1">
        <v>0</v>
      </c>
      <c r="Z1381" s="1"/>
      <c r="AA1381" s="1"/>
      <c r="AB1381" s="1"/>
      <c r="AG1381" t="str">
        <f t="shared" si="252"/>
        <v>Coventry</v>
      </c>
      <c r="AH1381" t="s">
        <v>4603</v>
      </c>
      <c r="AI1381">
        <v>1</v>
      </c>
      <c r="AJ1381" s="7">
        <v>20</v>
      </c>
      <c r="AL1381" s="7" t="s">
        <v>3344</v>
      </c>
      <c r="AM1381" t="s">
        <v>4672</v>
      </c>
      <c r="AN1381" t="s">
        <v>3949</v>
      </c>
      <c r="AO1381" t="s">
        <v>1063</v>
      </c>
      <c r="AP1381" t="str">
        <f t="shared" si="248"/>
        <v>50019</v>
      </c>
      <c r="AQ1381" s="11" t="s">
        <v>2389</v>
      </c>
      <c r="AR1381" t="str">
        <f t="shared" si="251"/>
        <v>5016150</v>
      </c>
      <c r="AV1381">
        <v>27.67</v>
      </c>
      <c r="AW1381">
        <v>0.22</v>
      </c>
      <c r="AX1381">
        <v>27.45</v>
      </c>
    </row>
    <row r="1382" spans="1:50" hidden="1" outlineLevel="1">
      <c r="A1382" t="s">
        <v>2968</v>
      </c>
      <c r="B1382" s="11" t="s">
        <v>3400</v>
      </c>
      <c r="C1382" s="1">
        <f t="shared" si="242"/>
        <v>665</v>
      </c>
      <c r="D1382" s="7">
        <f>IF(N1382&gt;0, RANK(N1382,(N1382:P1382,Q1382:AE1382)),0)</f>
        <v>1</v>
      </c>
      <c r="E1382" s="7">
        <f>IF(O1382&gt;0,RANK(O1382,(N1382:P1382,Q1382:AE1382)),0)</f>
        <v>2</v>
      </c>
      <c r="F1382" s="7">
        <f t="shared" si="243"/>
        <v>3</v>
      </c>
      <c r="G1382" s="1">
        <f t="shared" si="250"/>
        <v>214</v>
      </c>
      <c r="H1382" s="2">
        <f t="shared" si="249"/>
        <v>0.32180451127819548</v>
      </c>
      <c r="I1382" s="8"/>
      <c r="J1382" s="2">
        <f t="shared" si="244"/>
        <v>0.64661654135338342</v>
      </c>
      <c r="K1382" s="2">
        <f t="shared" si="245"/>
        <v>0.324812030075188</v>
      </c>
      <c r="L1382" s="2">
        <f t="shared" si="246"/>
        <v>2.1052631578947368E-2</v>
      </c>
      <c r="M1382" s="2">
        <f t="shared" si="247"/>
        <v>7.518796992481213E-3</v>
      </c>
      <c r="N1382" s="1">
        <v>430</v>
      </c>
      <c r="O1382" s="1">
        <v>216</v>
      </c>
      <c r="P1382" s="1">
        <v>14</v>
      </c>
      <c r="Q1382" s="1">
        <v>1</v>
      </c>
      <c r="R1382" s="1"/>
      <c r="S1382" s="1"/>
      <c r="T1382" s="1">
        <v>0</v>
      </c>
      <c r="U1382" s="1"/>
      <c r="V1382" s="1"/>
      <c r="W1382" s="1">
        <v>2</v>
      </c>
      <c r="X1382" s="1"/>
      <c r="Y1382" s="1">
        <v>2</v>
      </c>
      <c r="Z1382" s="1"/>
      <c r="AA1382" s="1"/>
      <c r="AB1382" s="1"/>
      <c r="AG1382" t="str">
        <f t="shared" si="252"/>
        <v>Craftsbury</v>
      </c>
      <c r="AH1382" t="s">
        <v>4603</v>
      </c>
      <c r="AI1382">
        <v>1</v>
      </c>
      <c r="AJ1382" s="7">
        <v>58</v>
      </c>
      <c r="AL1382" s="7" t="s">
        <v>3344</v>
      </c>
      <c r="AM1382" t="s">
        <v>4672</v>
      </c>
      <c r="AN1382" t="s">
        <v>778</v>
      </c>
      <c r="AO1382" t="s">
        <v>1064</v>
      </c>
      <c r="AP1382" t="str">
        <f t="shared" si="248"/>
        <v>50019</v>
      </c>
      <c r="AQ1382" s="11" t="s">
        <v>2389</v>
      </c>
      <c r="AR1382" t="str">
        <f t="shared" si="251"/>
        <v>5016300</v>
      </c>
      <c r="AV1382">
        <v>39.72</v>
      </c>
      <c r="AW1382">
        <v>0.44</v>
      </c>
      <c r="AX1382">
        <v>39.28</v>
      </c>
    </row>
    <row r="1383" spans="1:50" hidden="1" outlineLevel="1">
      <c r="A1383" t="s">
        <v>3649</v>
      </c>
      <c r="B1383" s="11" t="s">
        <v>3400</v>
      </c>
      <c r="C1383" s="1">
        <f t="shared" si="242"/>
        <v>725</v>
      </c>
      <c r="D1383" s="7">
        <f>IF(N1383&gt;0, RANK(N1383,(N1383:P1383,Q1383:AE1383)),0)</f>
        <v>2</v>
      </c>
      <c r="E1383" s="7">
        <f>IF(O1383&gt;0,RANK(O1383,(N1383:P1383,Q1383:AE1383)),0)</f>
        <v>1</v>
      </c>
      <c r="F1383" s="7">
        <f t="shared" si="243"/>
        <v>3</v>
      </c>
      <c r="G1383" s="1">
        <f t="shared" si="250"/>
        <v>4</v>
      </c>
      <c r="H1383" s="2">
        <f t="shared" si="249"/>
        <v>5.5172413793103444E-3</v>
      </c>
      <c r="I1383" s="8"/>
      <c r="J1383" s="2">
        <f t="shared" si="244"/>
        <v>0.49103448275862072</v>
      </c>
      <c r="K1383" s="2">
        <f t="shared" si="245"/>
        <v>0.49655172413793103</v>
      </c>
      <c r="L1383" s="2">
        <f t="shared" si="246"/>
        <v>1.2413793103448275E-2</v>
      </c>
      <c r="M1383" s="2">
        <f t="shared" si="247"/>
        <v>-1.9081958235744878E-17</v>
      </c>
      <c r="N1383" s="1">
        <v>356</v>
      </c>
      <c r="O1383" s="1">
        <v>360</v>
      </c>
      <c r="P1383" s="1">
        <v>9</v>
      </c>
      <c r="Q1383" s="1">
        <v>0</v>
      </c>
      <c r="R1383" s="1"/>
      <c r="S1383" s="1"/>
      <c r="T1383" s="1">
        <v>0</v>
      </c>
      <c r="U1383" s="1"/>
      <c r="V1383" s="1"/>
      <c r="W1383" s="1">
        <v>0</v>
      </c>
      <c r="X1383" s="1"/>
      <c r="Y1383" s="1">
        <v>0</v>
      </c>
      <c r="Z1383" s="1"/>
      <c r="AA1383" s="1"/>
      <c r="AB1383" s="1"/>
      <c r="AG1383" t="str">
        <f t="shared" si="252"/>
        <v>Danby</v>
      </c>
      <c r="AH1383" t="s">
        <v>4060</v>
      </c>
      <c r="AI1383">
        <v>1</v>
      </c>
      <c r="AJ1383" s="7">
        <v>209</v>
      </c>
      <c r="AL1383" s="7" t="s">
        <v>3344</v>
      </c>
      <c r="AM1383" t="s">
        <v>4350</v>
      </c>
      <c r="AN1383" t="s">
        <v>778</v>
      </c>
      <c r="AO1383" t="s">
        <v>1065</v>
      </c>
      <c r="AP1383" t="str">
        <f t="shared" si="248"/>
        <v>50021</v>
      </c>
      <c r="AQ1383" s="11" t="s">
        <v>2389</v>
      </c>
      <c r="AR1383" t="str">
        <f t="shared" si="251"/>
        <v>5016825</v>
      </c>
      <c r="AV1383">
        <v>41.53</v>
      </c>
      <c r="AW1383">
        <v>0.09</v>
      </c>
      <c r="AX1383">
        <v>41.44</v>
      </c>
    </row>
    <row r="1384" spans="1:50" hidden="1" outlineLevel="1">
      <c r="A1384" t="s">
        <v>1978</v>
      </c>
      <c r="B1384" s="11" t="s">
        <v>3400</v>
      </c>
      <c r="C1384" s="1">
        <f t="shared" si="242"/>
        <v>1250</v>
      </c>
      <c r="D1384" s="7">
        <f>IF(N1384&gt;0, RANK(N1384,(N1384:P1384,Q1384:AE1384)),0)</f>
        <v>2</v>
      </c>
      <c r="E1384" s="7">
        <f>IF(O1384&gt;0,RANK(O1384,(N1384:P1384,Q1384:AE1384)),0)</f>
        <v>1</v>
      </c>
      <c r="F1384" s="7">
        <f t="shared" si="243"/>
        <v>3</v>
      </c>
      <c r="G1384" s="1">
        <f t="shared" si="250"/>
        <v>45</v>
      </c>
      <c r="H1384" s="2">
        <f t="shared" si="249"/>
        <v>3.5999999999999997E-2</v>
      </c>
      <c r="I1384" s="8"/>
      <c r="J1384" s="2">
        <f t="shared" si="244"/>
        <v>0.47520000000000001</v>
      </c>
      <c r="K1384" s="2">
        <f t="shared" si="245"/>
        <v>0.51119999999999999</v>
      </c>
      <c r="L1384" s="2">
        <f t="shared" si="246"/>
        <v>1.04E-2</v>
      </c>
      <c r="M1384" s="2">
        <f t="shared" si="247"/>
        <v>3.1999999999999459E-3</v>
      </c>
      <c r="N1384" s="1">
        <v>594</v>
      </c>
      <c r="O1384" s="1">
        <v>639</v>
      </c>
      <c r="P1384" s="1">
        <v>13</v>
      </c>
      <c r="Q1384" s="1">
        <v>2</v>
      </c>
      <c r="R1384" s="1"/>
      <c r="S1384" s="1"/>
      <c r="T1384" s="1">
        <v>0</v>
      </c>
      <c r="U1384" s="1"/>
      <c r="V1384" s="1"/>
      <c r="W1384" s="1">
        <v>2</v>
      </c>
      <c r="X1384" s="1"/>
      <c r="Y1384" s="1">
        <v>0</v>
      </c>
      <c r="Z1384" s="1"/>
      <c r="AA1384" s="1"/>
      <c r="AB1384" s="1"/>
      <c r="AG1384" t="str">
        <f t="shared" si="252"/>
        <v>Danville</v>
      </c>
      <c r="AH1384" t="s">
        <v>3878</v>
      </c>
      <c r="AI1384">
        <v>1</v>
      </c>
      <c r="AJ1384" s="7">
        <v>86</v>
      </c>
      <c r="AL1384" s="7" t="s">
        <v>3344</v>
      </c>
      <c r="AM1384" t="s">
        <v>3632</v>
      </c>
      <c r="AN1384" t="s">
        <v>4670</v>
      </c>
      <c r="AO1384" t="s">
        <v>1066</v>
      </c>
      <c r="AP1384" t="str">
        <f t="shared" si="248"/>
        <v>50005</v>
      </c>
      <c r="AQ1384" s="11" t="s">
        <v>2389</v>
      </c>
      <c r="AR1384" t="str">
        <f t="shared" si="251"/>
        <v>5017125</v>
      </c>
      <c r="AV1384">
        <v>61.15</v>
      </c>
      <c r="AW1384">
        <v>0.28000000000000003</v>
      </c>
      <c r="AX1384">
        <v>60.88</v>
      </c>
    </row>
    <row r="1385" spans="1:50" hidden="1" outlineLevel="1">
      <c r="A1385" t="s">
        <v>1046</v>
      </c>
      <c r="B1385" s="11" t="s">
        <v>3400</v>
      </c>
      <c r="C1385" s="1">
        <f t="shared" si="242"/>
        <v>2152</v>
      </c>
      <c r="D1385" s="7">
        <f>IF(N1385&gt;0, RANK(N1385,(N1385:P1385,Q1385:AE1385)),0)</f>
        <v>1</v>
      </c>
      <c r="E1385" s="7">
        <f>IF(O1385&gt;0,RANK(O1385,(N1385:P1385,Q1385:AE1385)),0)</f>
        <v>2</v>
      </c>
      <c r="F1385" s="7">
        <f t="shared" si="243"/>
        <v>3</v>
      </c>
      <c r="G1385" s="1">
        <f t="shared" si="250"/>
        <v>92</v>
      </c>
      <c r="H1385" s="2">
        <f t="shared" si="249"/>
        <v>4.2750929368029739E-2</v>
      </c>
      <c r="I1385" s="8"/>
      <c r="J1385" s="2">
        <f t="shared" si="244"/>
        <v>0.51301115241635686</v>
      </c>
      <c r="K1385" s="2">
        <f t="shared" si="245"/>
        <v>0.47026022304832715</v>
      </c>
      <c r="L1385" s="2">
        <f t="shared" si="246"/>
        <v>1.2081784386617101E-2</v>
      </c>
      <c r="M1385" s="2">
        <f t="shared" si="247"/>
        <v>4.6468401486988824E-3</v>
      </c>
      <c r="N1385" s="1">
        <v>1104</v>
      </c>
      <c r="O1385" s="1">
        <v>1012</v>
      </c>
      <c r="P1385" s="1">
        <v>26</v>
      </c>
      <c r="Q1385" s="1">
        <v>6</v>
      </c>
      <c r="R1385" s="1"/>
      <c r="S1385" s="1"/>
      <c r="T1385" s="1">
        <v>1</v>
      </c>
      <c r="U1385" s="1"/>
      <c r="V1385" s="1"/>
      <c r="W1385" s="1">
        <v>3</v>
      </c>
      <c r="X1385" s="1"/>
      <c r="Y1385" s="1">
        <v>0</v>
      </c>
      <c r="Z1385" s="1"/>
      <c r="AA1385" s="1"/>
      <c r="AB1385" s="1"/>
      <c r="AG1385" t="str">
        <f t="shared" si="252"/>
        <v>Derby</v>
      </c>
      <c r="AH1385" t="s">
        <v>4603</v>
      </c>
      <c r="AI1385">
        <v>1</v>
      </c>
      <c r="AJ1385" s="7">
        <v>13</v>
      </c>
      <c r="AL1385" s="7" t="s">
        <v>3344</v>
      </c>
      <c r="AM1385" t="s">
        <v>4672</v>
      </c>
      <c r="AN1385" t="s">
        <v>3970</v>
      </c>
      <c r="AO1385" t="s">
        <v>1067</v>
      </c>
      <c r="AP1385" t="str">
        <f t="shared" si="248"/>
        <v>50019</v>
      </c>
      <c r="AQ1385" s="11" t="s">
        <v>2389</v>
      </c>
      <c r="AR1385" t="str">
        <f t="shared" si="251"/>
        <v>5017350</v>
      </c>
      <c r="AV1385">
        <v>57.62</v>
      </c>
      <c r="AW1385">
        <v>7.99</v>
      </c>
      <c r="AX1385">
        <v>49.63</v>
      </c>
    </row>
    <row r="1386" spans="1:50" hidden="1" outlineLevel="1">
      <c r="A1386" t="s">
        <v>1433</v>
      </c>
      <c r="B1386" s="11" t="s">
        <v>3400</v>
      </c>
      <c r="C1386" s="1">
        <f t="shared" si="242"/>
        <v>1302</v>
      </c>
      <c r="D1386" s="7">
        <f>IF(N1386&gt;0, RANK(N1386,(N1386:P1386,Q1386:AE1386)),0)</f>
        <v>1</v>
      </c>
      <c r="E1386" s="7">
        <f>IF(O1386&gt;0,RANK(O1386,(N1386:P1386,Q1386:AE1386)),0)</f>
        <v>2</v>
      </c>
      <c r="F1386" s="7">
        <f t="shared" si="243"/>
        <v>3</v>
      </c>
      <c r="G1386" s="1">
        <f t="shared" si="250"/>
        <v>197</v>
      </c>
      <c r="H1386" s="2">
        <f t="shared" si="249"/>
        <v>0.15130568356374807</v>
      </c>
      <c r="I1386" s="8"/>
      <c r="J1386" s="2">
        <f t="shared" si="244"/>
        <v>0.56758832565284179</v>
      </c>
      <c r="K1386" s="2">
        <f t="shared" si="245"/>
        <v>0.41628264208909371</v>
      </c>
      <c r="L1386" s="2">
        <f t="shared" si="246"/>
        <v>9.984639016897081E-3</v>
      </c>
      <c r="M1386" s="2">
        <f t="shared" si="247"/>
        <v>6.1443932411674208E-3</v>
      </c>
      <c r="N1386" s="1">
        <v>739</v>
      </c>
      <c r="O1386" s="1">
        <v>542</v>
      </c>
      <c r="P1386" s="1">
        <v>13</v>
      </c>
      <c r="Q1386" s="1">
        <v>3</v>
      </c>
      <c r="R1386" s="1"/>
      <c r="S1386" s="1"/>
      <c r="T1386" s="1">
        <v>0</v>
      </c>
      <c r="U1386" s="1"/>
      <c r="V1386" s="1"/>
      <c r="W1386" s="1">
        <v>5</v>
      </c>
      <c r="X1386" s="1"/>
      <c r="Y1386" s="1">
        <v>0</v>
      </c>
      <c r="Z1386" s="1"/>
      <c r="AA1386" s="1"/>
      <c r="AB1386" s="1"/>
      <c r="AG1386" t="str">
        <f t="shared" si="252"/>
        <v>Dorset</v>
      </c>
      <c r="AH1386" t="s">
        <v>3411</v>
      </c>
      <c r="AI1386">
        <v>1</v>
      </c>
      <c r="AJ1386" s="7">
        <v>217</v>
      </c>
      <c r="AL1386" s="7" t="s">
        <v>3344</v>
      </c>
      <c r="AM1386" t="s">
        <v>3989</v>
      </c>
      <c r="AN1386" t="s">
        <v>4670</v>
      </c>
      <c r="AO1386" t="s">
        <v>168</v>
      </c>
      <c r="AP1386" t="str">
        <f t="shared" si="248"/>
        <v>50003</v>
      </c>
      <c r="AQ1386" s="11" t="s">
        <v>2389</v>
      </c>
      <c r="AR1386" t="str">
        <f t="shared" si="251"/>
        <v>5017725</v>
      </c>
      <c r="AV1386">
        <v>47.85</v>
      </c>
      <c r="AW1386">
        <v>0.04</v>
      </c>
      <c r="AX1386">
        <v>47.82</v>
      </c>
    </row>
    <row r="1387" spans="1:50" hidden="1" outlineLevel="1">
      <c r="A1387" t="s">
        <v>1599</v>
      </c>
      <c r="B1387" s="11" t="s">
        <v>3400</v>
      </c>
      <c r="C1387" s="1">
        <f t="shared" si="242"/>
        <v>733</v>
      </c>
      <c r="D1387" s="7">
        <f>IF(N1387&gt;0, RANK(N1387,(N1387:P1387,Q1387:AE1387)),0)</f>
        <v>1</v>
      </c>
      <c r="E1387" s="7">
        <f>IF(O1387&gt;0,RANK(O1387,(N1387:P1387,Q1387:AE1387)),0)</f>
        <v>2</v>
      </c>
      <c r="F1387" s="7">
        <f t="shared" si="243"/>
        <v>3</v>
      </c>
      <c r="G1387" s="1">
        <f t="shared" si="250"/>
        <v>48</v>
      </c>
      <c r="H1387" s="2">
        <f t="shared" si="249"/>
        <v>6.5484311050477487E-2</v>
      </c>
      <c r="I1387" s="8"/>
      <c r="J1387" s="2">
        <f t="shared" si="244"/>
        <v>0.52114597544338337</v>
      </c>
      <c r="K1387" s="2">
        <f t="shared" si="245"/>
        <v>0.45566166439290584</v>
      </c>
      <c r="L1387" s="2">
        <f t="shared" si="246"/>
        <v>1.227830832196453E-2</v>
      </c>
      <c r="M1387" s="2">
        <f t="shared" si="247"/>
        <v>1.0914051841746261E-2</v>
      </c>
      <c r="N1387" s="1">
        <v>382</v>
      </c>
      <c r="O1387" s="1">
        <v>334</v>
      </c>
      <c r="P1387" s="1">
        <v>9</v>
      </c>
      <c r="Q1387" s="1">
        <v>6</v>
      </c>
      <c r="R1387" s="1"/>
      <c r="S1387" s="1"/>
      <c r="T1387" s="1">
        <v>0</v>
      </c>
      <c r="U1387" s="1"/>
      <c r="V1387" s="1"/>
      <c r="W1387" s="1">
        <v>2</v>
      </c>
      <c r="X1387" s="1"/>
      <c r="Y1387" s="1">
        <v>0</v>
      </c>
      <c r="Z1387" s="1"/>
      <c r="AA1387" s="1"/>
      <c r="AB1387" s="1"/>
      <c r="AG1387" t="str">
        <f t="shared" si="252"/>
        <v>Dover</v>
      </c>
      <c r="AH1387" t="s">
        <v>1550</v>
      </c>
      <c r="AI1387">
        <v>1</v>
      </c>
      <c r="AJ1387" s="7">
        <v>241</v>
      </c>
      <c r="AL1387" s="7" t="s">
        <v>3344</v>
      </c>
      <c r="AM1387" t="s">
        <v>3949</v>
      </c>
      <c r="AN1387" t="s">
        <v>3441</v>
      </c>
      <c r="AO1387" t="s">
        <v>458</v>
      </c>
      <c r="AP1387" t="str">
        <f t="shared" si="248"/>
        <v>50025</v>
      </c>
      <c r="AQ1387" s="11" t="s">
        <v>2389</v>
      </c>
      <c r="AR1387" t="str">
        <f t="shared" si="251"/>
        <v>5017875</v>
      </c>
      <c r="AV1387">
        <v>35.299999999999997</v>
      </c>
      <c r="AW1387">
        <v>0</v>
      </c>
      <c r="AX1387">
        <v>35.299999999999997</v>
      </c>
    </row>
    <row r="1388" spans="1:50" hidden="1" outlineLevel="1">
      <c r="A1388" t="s">
        <v>1335</v>
      </c>
      <c r="B1388" s="11" t="s">
        <v>3400</v>
      </c>
      <c r="C1388" s="1">
        <f t="shared" si="242"/>
        <v>1134</v>
      </c>
      <c r="D1388" s="7">
        <f>IF(N1388&gt;0, RANK(N1388,(N1388:P1388,Q1388:AE1388)),0)</f>
        <v>1</v>
      </c>
      <c r="E1388" s="7">
        <f>IF(O1388&gt;0,RANK(O1388,(N1388:P1388,Q1388:AE1388)),0)</f>
        <v>2</v>
      </c>
      <c r="F1388" s="7">
        <f t="shared" si="243"/>
        <v>3</v>
      </c>
      <c r="G1388" s="1">
        <f t="shared" si="250"/>
        <v>473</v>
      </c>
      <c r="H1388" s="2">
        <f t="shared" si="249"/>
        <v>0.41710758377425045</v>
      </c>
      <c r="I1388" s="8"/>
      <c r="J1388" s="2">
        <f t="shared" si="244"/>
        <v>0.69664902998236333</v>
      </c>
      <c r="K1388" s="2">
        <f t="shared" si="245"/>
        <v>0.27954144620811289</v>
      </c>
      <c r="L1388" s="2">
        <f t="shared" si="246"/>
        <v>1.4991181657848324E-2</v>
      </c>
      <c r="M1388" s="2">
        <f t="shared" si="247"/>
        <v>8.8183421516754568E-3</v>
      </c>
      <c r="N1388" s="1">
        <v>790</v>
      </c>
      <c r="O1388" s="1">
        <v>317</v>
      </c>
      <c r="P1388" s="1">
        <v>17</v>
      </c>
      <c r="Q1388" s="1">
        <v>2</v>
      </c>
      <c r="R1388" s="1"/>
      <c r="S1388" s="1"/>
      <c r="T1388" s="1">
        <v>0</v>
      </c>
      <c r="U1388" s="1"/>
      <c r="V1388" s="1"/>
      <c r="W1388" s="1">
        <v>6</v>
      </c>
      <c r="X1388" s="1"/>
      <c r="Y1388" s="1">
        <v>2</v>
      </c>
      <c r="Z1388" s="1"/>
      <c r="AA1388" s="1"/>
      <c r="AB1388" s="1"/>
      <c r="AG1388" t="str">
        <f t="shared" si="252"/>
        <v>Dummerston</v>
      </c>
      <c r="AH1388" t="s">
        <v>1550</v>
      </c>
      <c r="AI1388">
        <v>1</v>
      </c>
      <c r="AJ1388" s="7">
        <v>242</v>
      </c>
      <c r="AL1388" s="7" t="s">
        <v>3344</v>
      </c>
      <c r="AM1388" t="s">
        <v>3949</v>
      </c>
      <c r="AN1388" t="s">
        <v>3949</v>
      </c>
      <c r="AO1388" t="s">
        <v>459</v>
      </c>
      <c r="AP1388" t="str">
        <f t="shared" si="248"/>
        <v>50025</v>
      </c>
      <c r="AQ1388" s="11" t="s">
        <v>2389</v>
      </c>
      <c r="AR1388" t="str">
        <f t="shared" si="251"/>
        <v>5018325</v>
      </c>
      <c r="AV1388">
        <v>30.8</v>
      </c>
      <c r="AW1388">
        <v>0.22</v>
      </c>
      <c r="AX1388">
        <v>30.58</v>
      </c>
    </row>
    <row r="1389" spans="1:50" hidden="1" outlineLevel="1">
      <c r="A1389" t="s">
        <v>1336</v>
      </c>
      <c r="B1389" s="11" t="s">
        <v>3400</v>
      </c>
      <c r="C1389" s="1">
        <f t="shared" si="242"/>
        <v>734</v>
      </c>
      <c r="D1389" s="7">
        <f>IF(N1389&gt;0, RANK(N1389,(N1389:P1389,Q1389:AE1389)),0)</f>
        <v>1</v>
      </c>
      <c r="E1389" s="7">
        <f>IF(O1389&gt;0,RANK(O1389,(N1389:P1389,Q1389:AE1389)),0)</f>
        <v>2</v>
      </c>
      <c r="F1389" s="7">
        <f t="shared" si="243"/>
        <v>3</v>
      </c>
      <c r="G1389" s="1">
        <f t="shared" si="250"/>
        <v>164</v>
      </c>
      <c r="H1389" s="2">
        <f t="shared" si="249"/>
        <v>0.22343324250681199</v>
      </c>
      <c r="I1389" s="8"/>
      <c r="J1389" s="2">
        <f t="shared" si="244"/>
        <v>0.59945504087193457</v>
      </c>
      <c r="K1389" s="2">
        <f t="shared" si="245"/>
        <v>0.37602179836512262</v>
      </c>
      <c r="L1389" s="2">
        <f t="shared" si="246"/>
        <v>1.4986376021798364E-2</v>
      </c>
      <c r="M1389" s="2">
        <f t="shared" si="247"/>
        <v>9.536784741144444E-3</v>
      </c>
      <c r="N1389" s="1">
        <v>440</v>
      </c>
      <c r="O1389" s="1">
        <v>276</v>
      </c>
      <c r="P1389" s="1">
        <v>11</v>
      </c>
      <c r="Q1389" s="1">
        <v>4</v>
      </c>
      <c r="R1389" s="1"/>
      <c r="S1389" s="1"/>
      <c r="T1389" s="1">
        <v>0</v>
      </c>
      <c r="U1389" s="1"/>
      <c r="V1389" s="1"/>
      <c r="W1389" s="1">
        <v>1</v>
      </c>
      <c r="X1389" s="1"/>
      <c r="Y1389" s="1">
        <v>2</v>
      </c>
      <c r="Z1389" s="1"/>
      <c r="AA1389" s="1"/>
      <c r="AB1389" s="1"/>
      <c r="AG1389" t="str">
        <f t="shared" si="252"/>
        <v>Duxbury</v>
      </c>
      <c r="AH1389" t="s">
        <v>3830</v>
      </c>
      <c r="AI1389">
        <v>1</v>
      </c>
      <c r="AJ1389" s="7">
        <v>106</v>
      </c>
      <c r="AL1389" s="7" t="s">
        <v>3344</v>
      </c>
      <c r="AM1389" t="s">
        <v>4351</v>
      </c>
      <c r="AN1389" t="s">
        <v>778</v>
      </c>
      <c r="AO1389" t="s">
        <v>460</v>
      </c>
      <c r="AP1389" t="str">
        <f t="shared" si="248"/>
        <v>50023</v>
      </c>
      <c r="AQ1389" s="11" t="s">
        <v>2389</v>
      </c>
      <c r="AR1389" t="str">
        <f t="shared" si="251"/>
        <v>5018550</v>
      </c>
      <c r="AV1389">
        <v>43.08</v>
      </c>
      <c r="AW1389">
        <v>0.16</v>
      </c>
      <c r="AX1389">
        <v>42.92</v>
      </c>
    </row>
    <row r="1390" spans="1:50" hidden="1" outlineLevel="1">
      <c r="A1390" t="s">
        <v>1440</v>
      </c>
      <c r="B1390" s="11" t="s">
        <v>3400</v>
      </c>
      <c r="C1390" s="1">
        <f t="shared" si="242"/>
        <v>146</v>
      </c>
      <c r="D1390" s="7">
        <f>IF(N1390&gt;0, RANK(N1390,(N1390:P1390,Q1390:AE1390)),0)</f>
        <v>2</v>
      </c>
      <c r="E1390" s="7">
        <f>IF(O1390&gt;0,RANK(O1390,(N1390:P1390,Q1390:AE1390)),0)</f>
        <v>1</v>
      </c>
      <c r="F1390" s="7">
        <f t="shared" si="243"/>
        <v>3</v>
      </c>
      <c r="G1390" s="1">
        <f t="shared" si="250"/>
        <v>26</v>
      </c>
      <c r="H1390" s="2">
        <f t="shared" si="249"/>
        <v>0.17808219178082191</v>
      </c>
      <c r="I1390" s="8"/>
      <c r="J1390" s="2">
        <f t="shared" si="244"/>
        <v>0.3904109589041096</v>
      </c>
      <c r="K1390" s="2">
        <f t="shared" si="245"/>
        <v>0.56849315068493156</v>
      </c>
      <c r="L1390" s="2">
        <f t="shared" si="246"/>
        <v>2.7397260273972601E-2</v>
      </c>
      <c r="M1390" s="2">
        <f t="shared" si="247"/>
        <v>1.3698630136986245E-2</v>
      </c>
      <c r="N1390" s="1">
        <v>57</v>
      </c>
      <c r="O1390" s="1">
        <v>83</v>
      </c>
      <c r="P1390" s="1">
        <v>4</v>
      </c>
      <c r="Q1390" s="1">
        <v>1</v>
      </c>
      <c r="R1390" s="1"/>
      <c r="S1390" s="1"/>
      <c r="T1390" s="1">
        <v>0</v>
      </c>
      <c r="U1390" s="1"/>
      <c r="V1390" s="1"/>
      <c r="W1390" s="1">
        <v>1</v>
      </c>
      <c r="X1390" s="1"/>
      <c r="Y1390" s="1">
        <v>0</v>
      </c>
      <c r="Z1390" s="1"/>
      <c r="AA1390" s="1"/>
      <c r="AB1390" s="1"/>
      <c r="AG1390" t="str">
        <f t="shared" si="252"/>
        <v>East Haven</v>
      </c>
      <c r="AH1390" t="s">
        <v>3273</v>
      </c>
      <c r="AI1390">
        <v>1</v>
      </c>
      <c r="AJ1390" s="7">
        <v>57</v>
      </c>
      <c r="AL1390" s="7" t="s">
        <v>3344</v>
      </c>
      <c r="AM1390" t="s">
        <v>3218</v>
      </c>
      <c r="AN1390" t="s">
        <v>737</v>
      </c>
      <c r="AO1390" t="s">
        <v>173</v>
      </c>
      <c r="AP1390" t="str">
        <f t="shared" si="248"/>
        <v>50009</v>
      </c>
      <c r="AQ1390" s="11" t="s">
        <v>2389</v>
      </c>
      <c r="AR1390" t="str">
        <f t="shared" si="251"/>
        <v>5021250</v>
      </c>
      <c r="AV1390">
        <v>37.409999999999997</v>
      </c>
      <c r="AW1390">
        <v>0</v>
      </c>
      <c r="AX1390">
        <v>37.409999999999997</v>
      </c>
    </row>
    <row r="1391" spans="1:50" hidden="1" outlineLevel="1">
      <c r="A1391" t="s">
        <v>1047</v>
      </c>
      <c r="B1391" s="11" t="s">
        <v>3400</v>
      </c>
      <c r="C1391" s="1">
        <f t="shared" si="242"/>
        <v>1562</v>
      </c>
      <c r="D1391" s="7">
        <f>IF(N1391&gt;0, RANK(N1391,(N1391:P1391,Q1391:AE1391)),0)</f>
        <v>1</v>
      </c>
      <c r="E1391" s="7">
        <f>IF(O1391&gt;0,RANK(O1391,(N1391:P1391,Q1391:AE1391)),0)</f>
        <v>2</v>
      </c>
      <c r="F1391" s="7">
        <f t="shared" si="243"/>
        <v>3</v>
      </c>
      <c r="G1391" s="1">
        <f t="shared" si="250"/>
        <v>454</v>
      </c>
      <c r="H1391" s="2">
        <f t="shared" si="249"/>
        <v>0.29065300896286811</v>
      </c>
      <c r="I1391" s="8"/>
      <c r="J1391" s="2">
        <f t="shared" si="244"/>
        <v>0.63508322663252237</v>
      </c>
      <c r="K1391" s="2">
        <f t="shared" si="245"/>
        <v>0.34443021766965431</v>
      </c>
      <c r="L1391" s="2">
        <f t="shared" si="246"/>
        <v>1.5364916773367477E-2</v>
      </c>
      <c r="M1391" s="2">
        <f t="shared" si="247"/>
        <v>5.1216389244558395E-3</v>
      </c>
      <c r="N1391" s="1">
        <v>992</v>
      </c>
      <c r="O1391" s="1">
        <v>538</v>
      </c>
      <c r="P1391" s="1">
        <v>24</v>
      </c>
      <c r="Q1391" s="1">
        <v>3</v>
      </c>
      <c r="R1391" s="1"/>
      <c r="S1391" s="1"/>
      <c r="T1391" s="1">
        <v>2</v>
      </c>
      <c r="U1391" s="1"/>
      <c r="V1391" s="1"/>
      <c r="W1391" s="1">
        <v>3</v>
      </c>
      <c r="X1391" s="1"/>
      <c r="Y1391" s="1">
        <v>0</v>
      </c>
      <c r="Z1391" s="1"/>
      <c r="AA1391" s="1"/>
      <c r="AB1391" s="1"/>
      <c r="AG1391" t="str">
        <f t="shared" si="252"/>
        <v>East Montpelier</v>
      </c>
      <c r="AH1391" t="s">
        <v>3830</v>
      </c>
      <c r="AI1391">
        <v>1</v>
      </c>
      <c r="AJ1391" s="7">
        <v>109</v>
      </c>
      <c r="AL1391" s="7" t="s">
        <v>3344</v>
      </c>
      <c r="AM1391" t="s">
        <v>4351</v>
      </c>
      <c r="AN1391" t="s">
        <v>3970</v>
      </c>
      <c r="AO1391" t="s">
        <v>450</v>
      </c>
      <c r="AP1391" t="str">
        <f t="shared" si="248"/>
        <v>50023</v>
      </c>
      <c r="AQ1391" s="11" t="s">
        <v>2389</v>
      </c>
      <c r="AR1391" t="str">
        <f t="shared" si="251"/>
        <v>5021925</v>
      </c>
      <c r="AV1391">
        <v>32.1</v>
      </c>
      <c r="AW1391">
        <v>0.11</v>
      </c>
      <c r="AX1391">
        <v>31.99</v>
      </c>
    </row>
    <row r="1392" spans="1:50" hidden="1" outlineLevel="1">
      <c r="A1392" t="s">
        <v>1007</v>
      </c>
      <c r="B1392" s="11" t="s">
        <v>3400</v>
      </c>
      <c r="C1392" s="1">
        <f t="shared" si="242"/>
        <v>467</v>
      </c>
      <c r="D1392" s="7">
        <f>IF(N1392&gt;0, RANK(N1392,(N1392:P1392,Q1392:AE1392)),0)</f>
        <v>1</v>
      </c>
      <c r="E1392" s="7">
        <f>IF(O1392&gt;0,RANK(O1392,(N1392:P1392,Q1392:AE1392)),0)</f>
        <v>2</v>
      </c>
      <c r="F1392" s="7">
        <f t="shared" si="243"/>
        <v>3</v>
      </c>
      <c r="G1392" s="1">
        <f t="shared" si="250"/>
        <v>31</v>
      </c>
      <c r="H1392" s="2">
        <f t="shared" si="249"/>
        <v>6.638115631691649E-2</v>
      </c>
      <c r="I1392" s="8"/>
      <c r="J1392" s="2">
        <f t="shared" si="244"/>
        <v>0.52034261241970026</v>
      </c>
      <c r="K1392" s="2">
        <f t="shared" si="245"/>
        <v>0.45396145610278371</v>
      </c>
      <c r="L1392" s="2">
        <f t="shared" si="246"/>
        <v>1.4989293361884369E-2</v>
      </c>
      <c r="M1392" s="2">
        <f t="shared" si="247"/>
        <v>1.0706638115631663E-2</v>
      </c>
      <c r="N1392" s="1">
        <v>243</v>
      </c>
      <c r="O1392" s="1">
        <v>212</v>
      </c>
      <c r="P1392" s="1">
        <v>7</v>
      </c>
      <c r="Q1392" s="1">
        <v>0</v>
      </c>
      <c r="R1392" s="1"/>
      <c r="S1392" s="1"/>
      <c r="T1392" s="1">
        <v>1</v>
      </c>
      <c r="U1392" s="1"/>
      <c r="V1392" s="1"/>
      <c r="W1392" s="1">
        <v>1</v>
      </c>
      <c r="X1392" s="1"/>
      <c r="Y1392" s="1">
        <v>3</v>
      </c>
      <c r="Z1392" s="1"/>
      <c r="AA1392" s="1"/>
      <c r="AB1392" s="1"/>
      <c r="AG1392" t="str">
        <f t="shared" si="252"/>
        <v>Eden</v>
      </c>
      <c r="AH1392" t="s">
        <v>1417</v>
      </c>
      <c r="AI1392">
        <v>1</v>
      </c>
      <c r="AJ1392" s="7">
        <v>46</v>
      </c>
      <c r="AL1392" s="7" t="s">
        <v>3344</v>
      </c>
      <c r="AM1392" t="s">
        <v>4670</v>
      </c>
      <c r="AN1392" t="s">
        <v>4670</v>
      </c>
      <c r="AO1392" t="s">
        <v>1698</v>
      </c>
      <c r="AP1392" t="str">
        <f t="shared" si="248"/>
        <v>50015</v>
      </c>
      <c r="AQ1392" s="11" t="s">
        <v>2389</v>
      </c>
      <c r="AR1392" t="str">
        <f t="shared" si="251"/>
        <v>5023500</v>
      </c>
      <c r="AV1392">
        <v>64.290000000000006</v>
      </c>
      <c r="AW1392">
        <v>0.71</v>
      </c>
      <c r="AX1392">
        <v>63.58</v>
      </c>
    </row>
    <row r="1393" spans="1:53" hidden="1" outlineLevel="1">
      <c r="A1393" t="s">
        <v>3729</v>
      </c>
      <c r="B1393" s="11" t="s">
        <v>3400</v>
      </c>
      <c r="C1393" s="1">
        <f t="shared" si="242"/>
        <v>462</v>
      </c>
      <c r="D1393" s="7">
        <f>IF(N1393&gt;0, RANK(N1393,(N1393:P1393,Q1393:AE1393)),0)</f>
        <v>1</v>
      </c>
      <c r="E1393" s="7">
        <f>IF(O1393&gt;0,RANK(O1393,(N1393:P1393,Q1393:AE1393)),0)</f>
        <v>2</v>
      </c>
      <c r="F1393" s="7">
        <f t="shared" si="243"/>
        <v>3</v>
      </c>
      <c r="G1393" s="1">
        <f t="shared" si="250"/>
        <v>163</v>
      </c>
      <c r="H1393" s="2">
        <f t="shared" si="249"/>
        <v>0.3528138528138528</v>
      </c>
      <c r="I1393" s="8"/>
      <c r="J1393" s="2">
        <f t="shared" si="244"/>
        <v>0.66666666666666663</v>
      </c>
      <c r="K1393" s="2">
        <f t="shared" si="245"/>
        <v>0.31385281385281383</v>
      </c>
      <c r="L1393" s="2">
        <f t="shared" si="246"/>
        <v>1.0822510822510822E-2</v>
      </c>
      <c r="M1393" s="2">
        <f t="shared" si="247"/>
        <v>8.6580086580087205E-3</v>
      </c>
      <c r="N1393" s="1">
        <v>308</v>
      </c>
      <c r="O1393" s="1">
        <v>145</v>
      </c>
      <c r="P1393" s="1">
        <v>5</v>
      </c>
      <c r="Q1393" s="1">
        <v>2</v>
      </c>
      <c r="R1393" s="1"/>
      <c r="S1393" s="1"/>
      <c r="T1393" s="1">
        <v>0</v>
      </c>
      <c r="U1393" s="1"/>
      <c r="V1393" s="1"/>
      <c r="W1393" s="1">
        <v>1</v>
      </c>
      <c r="X1393" s="1"/>
      <c r="Y1393" s="1">
        <v>1</v>
      </c>
      <c r="Z1393" s="1"/>
      <c r="AA1393" s="1"/>
      <c r="AB1393" s="1"/>
      <c r="AG1393" t="str">
        <f t="shared" si="252"/>
        <v>Elmore</v>
      </c>
      <c r="AH1393" t="s">
        <v>1417</v>
      </c>
      <c r="AI1393">
        <v>1</v>
      </c>
      <c r="AJ1393" s="7">
        <v>80</v>
      </c>
      <c r="AL1393" s="7" t="s">
        <v>3344</v>
      </c>
      <c r="AM1393" t="s">
        <v>4670</v>
      </c>
      <c r="AN1393" t="s">
        <v>3441</v>
      </c>
      <c r="AO1393" t="s">
        <v>1372</v>
      </c>
      <c r="AP1393" t="str">
        <f t="shared" si="248"/>
        <v>50015</v>
      </c>
      <c r="AQ1393" s="11" t="s">
        <v>2389</v>
      </c>
      <c r="AR1393" t="str">
        <f t="shared" si="251"/>
        <v>5023725</v>
      </c>
      <c r="AV1393">
        <v>39.6</v>
      </c>
      <c r="AW1393">
        <v>0.44</v>
      </c>
      <c r="AX1393">
        <v>39.15</v>
      </c>
    </row>
    <row r="1394" spans="1:53" hidden="1" outlineLevel="1">
      <c r="A1394" t="s">
        <v>1008</v>
      </c>
      <c r="B1394" s="11" t="s">
        <v>3400</v>
      </c>
      <c r="C1394" s="1">
        <f t="shared" ref="C1394:C1457" si="253">SUM(N1394:AE1394)</f>
        <v>1091</v>
      </c>
      <c r="D1394" s="7">
        <f>IF(N1394&gt;0, RANK(N1394,(N1394:P1394,Q1394:AE1394)),0)</f>
        <v>1</v>
      </c>
      <c r="E1394" s="7">
        <f>IF(O1394&gt;0,RANK(O1394,(N1394:P1394,Q1394:AE1394)),0)</f>
        <v>2</v>
      </c>
      <c r="F1394" s="7">
        <f t="shared" ref="F1394:F1457" si="254">IF(P1394&gt;0,RANK(P1394,(N1394:AE1394)),0)</f>
        <v>3</v>
      </c>
      <c r="G1394" s="1">
        <f t="shared" si="250"/>
        <v>172</v>
      </c>
      <c r="H1394" s="2">
        <f t="shared" si="249"/>
        <v>0.15765352887259396</v>
      </c>
      <c r="I1394" s="8"/>
      <c r="J1394" s="2">
        <f t="shared" ref="J1394:J1457" si="255">IF(C1394=0,"-",N1394/C1394)</f>
        <v>0.56920256645279566</v>
      </c>
      <c r="K1394" s="2">
        <f t="shared" ref="K1394:K1457" si="256">IF(C1394=0,"-",O1394/C1394)</f>
        <v>0.41154903758020167</v>
      </c>
      <c r="L1394" s="2">
        <f t="shared" ref="L1394:L1457" si="257">IF(C1394=0,"-",P1394/C1394)</f>
        <v>1.1915673693858845E-2</v>
      </c>
      <c r="M1394" s="2">
        <f t="shared" ref="M1394:M1457" si="258">IF(C1394=0,"-",(1-J1394-K1394-L1394))</f>
        <v>7.3327222731438286E-3</v>
      </c>
      <c r="N1394" s="1">
        <v>621</v>
      </c>
      <c r="O1394" s="1">
        <v>449</v>
      </c>
      <c r="P1394" s="1">
        <v>13</v>
      </c>
      <c r="Q1394" s="1">
        <v>2</v>
      </c>
      <c r="R1394" s="1"/>
      <c r="S1394" s="1"/>
      <c r="T1394" s="1">
        <v>1</v>
      </c>
      <c r="U1394" s="1"/>
      <c r="V1394" s="1"/>
      <c r="W1394" s="1">
        <v>5</v>
      </c>
      <c r="X1394" s="1"/>
      <c r="Y1394" s="1">
        <v>0</v>
      </c>
      <c r="Z1394" s="1"/>
      <c r="AA1394" s="1"/>
      <c r="AB1394" s="1"/>
      <c r="AG1394" t="str">
        <f t="shared" si="252"/>
        <v>Enosburg</v>
      </c>
      <c r="AH1394" t="s">
        <v>3082</v>
      </c>
      <c r="AI1394">
        <v>1</v>
      </c>
      <c r="AJ1394" s="7">
        <v>24</v>
      </c>
      <c r="AL1394" s="7" t="s">
        <v>3344</v>
      </c>
      <c r="AM1394" t="s">
        <v>3234</v>
      </c>
      <c r="AN1394" t="s">
        <v>3441</v>
      </c>
      <c r="AO1394" t="s">
        <v>1798</v>
      </c>
      <c r="AP1394" t="str">
        <f t="shared" ref="AP1394:AP1457" si="259">AL1394&amp;AM1394</f>
        <v>50011</v>
      </c>
      <c r="AQ1394" s="11" t="s">
        <v>2389</v>
      </c>
      <c r="AR1394" t="str">
        <f t="shared" si="251"/>
        <v>5023875</v>
      </c>
      <c r="AV1394">
        <v>48.72</v>
      </c>
      <c r="AW1394">
        <v>0.16</v>
      </c>
      <c r="AX1394">
        <v>48.57</v>
      </c>
      <c r="BA1394" t="s">
        <v>5253</v>
      </c>
    </row>
    <row r="1395" spans="1:53" hidden="1" outlineLevel="1">
      <c r="A1395" t="s">
        <v>3273</v>
      </c>
      <c r="B1395" s="11" t="s">
        <v>3400</v>
      </c>
      <c r="C1395" s="1">
        <f t="shared" si="253"/>
        <v>10295</v>
      </c>
      <c r="D1395" s="7">
        <f>IF(N1395&gt;0, RANK(N1395,(N1395:P1395,Q1395:AE1395)),0)</f>
        <v>1</v>
      </c>
      <c r="E1395" s="7">
        <f>IF(O1395&gt;0,RANK(O1395,(N1395:P1395,Q1395:AE1395)),0)</f>
        <v>2</v>
      </c>
      <c r="F1395" s="7">
        <f t="shared" si="254"/>
        <v>3</v>
      </c>
      <c r="G1395" s="1">
        <f t="shared" si="250"/>
        <v>1411</v>
      </c>
      <c r="H1395" s="2">
        <f t="shared" si="249"/>
        <v>0.13705682370082564</v>
      </c>
      <c r="I1395" s="8"/>
      <c r="J1395" s="2">
        <f t="shared" si="255"/>
        <v>0.55949490043710537</v>
      </c>
      <c r="K1395" s="2">
        <f t="shared" si="256"/>
        <v>0.42243807673627976</v>
      </c>
      <c r="L1395" s="2">
        <f t="shared" si="257"/>
        <v>1.1267605633802818E-2</v>
      </c>
      <c r="M1395" s="2">
        <f t="shared" si="258"/>
        <v>6.7994171928120583E-3</v>
      </c>
      <c r="N1395" s="1">
        <v>5760</v>
      </c>
      <c r="O1395" s="1">
        <v>4349</v>
      </c>
      <c r="P1395" s="1">
        <v>116</v>
      </c>
      <c r="Q1395" s="1">
        <v>30</v>
      </c>
      <c r="R1395" s="1"/>
      <c r="S1395" s="1"/>
      <c r="T1395" s="1">
        <v>3</v>
      </c>
      <c r="U1395" s="1"/>
      <c r="V1395" s="1"/>
      <c r="W1395" s="1">
        <v>33</v>
      </c>
      <c r="X1395" s="1"/>
      <c r="Y1395" s="1">
        <v>4</v>
      </c>
      <c r="Z1395" s="1"/>
      <c r="AA1395" s="1"/>
      <c r="AB1395" s="1"/>
      <c r="AG1395" t="str">
        <f t="shared" si="252"/>
        <v>Essex</v>
      </c>
      <c r="AH1395" t="s">
        <v>1712</v>
      </c>
      <c r="AI1395">
        <v>1</v>
      </c>
      <c r="AJ1395" s="7">
        <v>78</v>
      </c>
      <c r="AL1395" s="7" t="s">
        <v>3344</v>
      </c>
      <c r="AM1395" t="s">
        <v>2597</v>
      </c>
      <c r="AN1395" t="s">
        <v>778</v>
      </c>
      <c r="AO1395" t="s">
        <v>1373</v>
      </c>
      <c r="AP1395" t="str">
        <f t="shared" si="259"/>
        <v>50007</v>
      </c>
      <c r="AQ1395" s="11" t="s">
        <v>2389</v>
      </c>
      <c r="AR1395" t="str">
        <f t="shared" si="251"/>
        <v>5024175</v>
      </c>
      <c r="AV1395">
        <v>39.32</v>
      </c>
      <c r="AW1395">
        <v>0.31</v>
      </c>
      <c r="AX1395">
        <v>39.01</v>
      </c>
    </row>
    <row r="1396" spans="1:53" hidden="1" outlineLevel="1">
      <c r="A1396" t="s">
        <v>1036</v>
      </c>
      <c r="B1396" s="11" t="s">
        <v>3400</v>
      </c>
      <c r="C1396" s="1">
        <f t="shared" si="253"/>
        <v>1255</v>
      </c>
      <c r="D1396" s="7">
        <f>IF(N1396&gt;0, RANK(N1396,(N1396:P1396,Q1396:AE1396)),0)</f>
        <v>1</v>
      </c>
      <c r="E1396" s="7">
        <f>IF(O1396&gt;0,RANK(O1396,(N1396:P1396,Q1396:AE1396)),0)</f>
        <v>2</v>
      </c>
      <c r="F1396" s="7">
        <f t="shared" si="254"/>
        <v>3</v>
      </c>
      <c r="G1396" s="1">
        <f t="shared" si="250"/>
        <v>32</v>
      </c>
      <c r="H1396" s="2">
        <f t="shared" si="249"/>
        <v>2.5498007968127491E-2</v>
      </c>
      <c r="I1396" s="8"/>
      <c r="J1396" s="2">
        <f t="shared" si="255"/>
        <v>0.499601593625498</v>
      </c>
      <c r="K1396" s="2">
        <f t="shared" si="256"/>
        <v>0.47410358565737054</v>
      </c>
      <c r="L1396" s="2">
        <f t="shared" si="257"/>
        <v>1.6733067729083666E-2</v>
      </c>
      <c r="M1396" s="2">
        <f t="shared" si="258"/>
        <v>9.5617529880477406E-3</v>
      </c>
      <c r="N1396" s="1">
        <v>627</v>
      </c>
      <c r="O1396" s="1">
        <v>595</v>
      </c>
      <c r="P1396" s="1">
        <v>21</v>
      </c>
      <c r="Q1396" s="1">
        <v>8</v>
      </c>
      <c r="R1396" s="1"/>
      <c r="S1396" s="1"/>
      <c r="T1396" s="1">
        <v>0</v>
      </c>
      <c r="U1396" s="1"/>
      <c r="V1396" s="1"/>
      <c r="W1396" s="1">
        <v>3</v>
      </c>
      <c r="X1396" s="1"/>
      <c r="Y1396" s="1">
        <v>1</v>
      </c>
      <c r="Z1396" s="1"/>
      <c r="AA1396" s="1"/>
      <c r="AB1396" s="1"/>
      <c r="AG1396" t="str">
        <f t="shared" si="252"/>
        <v>Fair Haven</v>
      </c>
      <c r="AH1396" t="s">
        <v>4060</v>
      </c>
      <c r="AI1396">
        <v>1</v>
      </c>
      <c r="AJ1396" s="7">
        <v>187</v>
      </c>
      <c r="AL1396" s="7" t="s">
        <v>3344</v>
      </c>
      <c r="AM1396" t="s">
        <v>4350</v>
      </c>
      <c r="AN1396" t="s">
        <v>3970</v>
      </c>
      <c r="AO1396" t="s">
        <v>506</v>
      </c>
      <c r="AP1396" t="str">
        <f t="shared" si="259"/>
        <v>50021</v>
      </c>
      <c r="AQ1396" s="11" t="s">
        <v>2389</v>
      </c>
      <c r="AR1396" t="str">
        <f t="shared" si="251"/>
        <v>5025375</v>
      </c>
      <c r="AV1396">
        <v>18.13</v>
      </c>
      <c r="AW1396">
        <v>0.49</v>
      </c>
      <c r="AX1396">
        <v>17.64</v>
      </c>
    </row>
    <row r="1397" spans="1:53" hidden="1" outlineLevel="1">
      <c r="A1397" t="s">
        <v>2901</v>
      </c>
      <c r="B1397" s="11" t="s">
        <v>3400</v>
      </c>
      <c r="C1397" s="1">
        <f t="shared" si="253"/>
        <v>1959</v>
      </c>
      <c r="D1397" s="7">
        <f>IF(N1397&gt;0, RANK(N1397,(N1397:P1397,Q1397:AE1397)),0)</f>
        <v>1</v>
      </c>
      <c r="E1397" s="7">
        <f>IF(O1397&gt;0,RANK(O1397,(N1397:P1397,Q1397:AE1397)),0)</f>
        <v>2</v>
      </c>
      <c r="F1397" s="7">
        <f t="shared" si="254"/>
        <v>3</v>
      </c>
      <c r="G1397" s="1">
        <f t="shared" si="250"/>
        <v>213</v>
      </c>
      <c r="H1397" s="2">
        <f t="shared" si="249"/>
        <v>0.10872894333843798</v>
      </c>
      <c r="I1397" s="8"/>
      <c r="J1397" s="2">
        <f t="shared" si="255"/>
        <v>0.54211332312404292</v>
      </c>
      <c r="K1397" s="2">
        <f t="shared" si="256"/>
        <v>0.4333843797856049</v>
      </c>
      <c r="L1397" s="2">
        <f t="shared" si="257"/>
        <v>1.7355793772332824E-2</v>
      </c>
      <c r="M1397" s="2">
        <f t="shared" si="258"/>
        <v>7.1465033180193524E-3</v>
      </c>
      <c r="N1397" s="1">
        <v>1062</v>
      </c>
      <c r="O1397" s="1">
        <v>849</v>
      </c>
      <c r="P1397" s="1">
        <v>34</v>
      </c>
      <c r="Q1397" s="1">
        <v>12</v>
      </c>
      <c r="R1397" s="1"/>
      <c r="S1397" s="1"/>
      <c r="T1397" s="1">
        <v>1</v>
      </c>
      <c r="U1397" s="1"/>
      <c r="V1397" s="1"/>
      <c r="W1397" s="1">
        <v>1</v>
      </c>
      <c r="X1397" s="1"/>
      <c r="Y1397" s="1">
        <v>0</v>
      </c>
      <c r="Z1397" s="1"/>
      <c r="AA1397" s="1"/>
      <c r="AB1397" s="1"/>
      <c r="AG1397" t="str">
        <f t="shared" si="252"/>
        <v>Fairfax</v>
      </c>
      <c r="AH1397" t="s">
        <v>3082</v>
      </c>
      <c r="AI1397">
        <v>1</v>
      </c>
      <c r="AJ1397" s="7">
        <v>49</v>
      </c>
      <c r="AL1397" s="7" t="s">
        <v>3344</v>
      </c>
      <c r="AM1397" t="s">
        <v>3234</v>
      </c>
      <c r="AN1397" t="s">
        <v>3949</v>
      </c>
      <c r="AO1397" t="s">
        <v>1500</v>
      </c>
      <c r="AP1397" t="str">
        <f t="shared" si="259"/>
        <v>50011</v>
      </c>
      <c r="AQ1397" s="11" t="s">
        <v>2389</v>
      </c>
      <c r="AR1397" t="str">
        <f t="shared" si="251"/>
        <v>5024925</v>
      </c>
      <c r="AV1397">
        <v>40.5</v>
      </c>
      <c r="AW1397">
        <v>0.31</v>
      </c>
      <c r="AX1397">
        <v>40.18</v>
      </c>
    </row>
    <row r="1398" spans="1:53" hidden="1" outlineLevel="1">
      <c r="A1398" t="s">
        <v>4066</v>
      </c>
      <c r="B1398" s="11" t="s">
        <v>3400</v>
      </c>
      <c r="C1398" s="1">
        <f t="shared" si="253"/>
        <v>904</v>
      </c>
      <c r="D1398" s="7">
        <f>IF(N1398&gt;0, RANK(N1398,(N1398:P1398,Q1398:AE1398)),0)</f>
        <v>1</v>
      </c>
      <c r="E1398" s="7">
        <f>IF(O1398&gt;0,RANK(O1398,(N1398:P1398,Q1398:AE1398)),0)</f>
        <v>2</v>
      </c>
      <c r="F1398" s="7">
        <f t="shared" si="254"/>
        <v>3</v>
      </c>
      <c r="G1398" s="1">
        <f t="shared" si="250"/>
        <v>210</v>
      </c>
      <c r="H1398" s="2">
        <f t="shared" si="249"/>
        <v>0.23230088495575221</v>
      </c>
      <c r="I1398" s="8"/>
      <c r="J1398" s="2">
        <f t="shared" si="255"/>
        <v>0.61283185840707965</v>
      </c>
      <c r="K1398" s="2">
        <f t="shared" si="256"/>
        <v>0.38053097345132741</v>
      </c>
      <c r="L1398" s="2">
        <f t="shared" si="257"/>
        <v>4.4247787610619468E-3</v>
      </c>
      <c r="M1398" s="2">
        <f t="shared" si="258"/>
        <v>2.2123893805309838E-3</v>
      </c>
      <c r="N1398" s="1">
        <v>554</v>
      </c>
      <c r="O1398" s="1">
        <v>344</v>
      </c>
      <c r="P1398" s="1">
        <v>4</v>
      </c>
      <c r="Q1398" s="1">
        <v>0</v>
      </c>
      <c r="R1398" s="1"/>
      <c r="S1398" s="1"/>
      <c r="T1398" s="1">
        <v>0</v>
      </c>
      <c r="U1398" s="1"/>
      <c r="V1398" s="1"/>
      <c r="W1398" s="1">
        <v>2</v>
      </c>
      <c r="X1398" s="1"/>
      <c r="Y1398" s="1">
        <v>0</v>
      </c>
      <c r="Z1398" s="1"/>
      <c r="AA1398" s="1"/>
      <c r="AB1398" s="1"/>
      <c r="AG1398" t="str">
        <f t="shared" si="252"/>
        <v>Fairfield</v>
      </c>
      <c r="AH1398" t="s">
        <v>3082</v>
      </c>
      <c r="AI1398">
        <v>1</v>
      </c>
      <c r="AJ1398" s="7">
        <v>32</v>
      </c>
      <c r="AL1398" s="7" t="s">
        <v>3344</v>
      </c>
      <c r="AM1398" t="s">
        <v>3234</v>
      </c>
      <c r="AN1398" t="s">
        <v>778</v>
      </c>
      <c r="AO1398" t="s">
        <v>623</v>
      </c>
      <c r="AP1398" t="str">
        <f t="shared" si="259"/>
        <v>50011</v>
      </c>
      <c r="AQ1398" s="11" t="s">
        <v>2389</v>
      </c>
      <c r="AR1398" t="str">
        <f t="shared" si="251"/>
        <v>5025225</v>
      </c>
      <c r="AV1398">
        <v>68.55</v>
      </c>
      <c r="AW1398">
        <v>0.76</v>
      </c>
      <c r="AX1398">
        <v>67.790000000000006</v>
      </c>
    </row>
    <row r="1399" spans="1:53" hidden="1" outlineLevel="1">
      <c r="A1399" t="s">
        <v>1659</v>
      </c>
      <c r="B1399" s="11" t="s">
        <v>3400</v>
      </c>
      <c r="C1399" s="1">
        <f t="shared" si="253"/>
        <v>591</v>
      </c>
      <c r="D1399" s="7">
        <f>IF(N1399&gt;0, RANK(N1399,(N1399:P1399,Q1399:AE1399)),0)</f>
        <v>1</v>
      </c>
      <c r="E1399" s="7">
        <f>IF(O1399&gt;0,RANK(O1399,(N1399:P1399,Q1399:AE1399)),0)</f>
        <v>2</v>
      </c>
      <c r="F1399" s="7">
        <f t="shared" si="254"/>
        <v>5</v>
      </c>
      <c r="G1399" s="1">
        <f t="shared" si="250"/>
        <v>138</v>
      </c>
      <c r="H1399" s="2">
        <f t="shared" si="249"/>
        <v>0.233502538071066</v>
      </c>
      <c r="I1399" s="8"/>
      <c r="J1399" s="2">
        <f t="shared" si="255"/>
        <v>0.61082910321489003</v>
      </c>
      <c r="K1399" s="2">
        <f t="shared" si="256"/>
        <v>0.37732656514382401</v>
      </c>
      <c r="L1399" s="2">
        <f t="shared" si="257"/>
        <v>1.6920473773265651E-3</v>
      </c>
      <c r="M1399" s="2">
        <f t="shared" si="258"/>
        <v>1.015228426395939E-2</v>
      </c>
      <c r="N1399" s="1">
        <v>361</v>
      </c>
      <c r="O1399" s="1">
        <v>223</v>
      </c>
      <c r="P1399" s="1">
        <v>1</v>
      </c>
      <c r="Q1399" s="1">
        <v>2</v>
      </c>
      <c r="R1399" s="1"/>
      <c r="S1399" s="1"/>
      <c r="T1399" s="1">
        <v>0</v>
      </c>
      <c r="U1399" s="1"/>
      <c r="V1399" s="1"/>
      <c r="W1399" s="1">
        <v>4</v>
      </c>
      <c r="X1399" s="1"/>
      <c r="Y1399" s="1">
        <v>0</v>
      </c>
      <c r="Z1399" s="1"/>
      <c r="AA1399" s="1"/>
      <c r="AB1399" s="1"/>
      <c r="AG1399" t="str">
        <f t="shared" si="252"/>
        <v>Fairlee</v>
      </c>
      <c r="AH1399" t="s">
        <v>3924</v>
      </c>
      <c r="AI1399">
        <v>1</v>
      </c>
      <c r="AJ1399" s="7">
        <v>154</v>
      </c>
      <c r="AL1399" s="7" t="s">
        <v>3344</v>
      </c>
      <c r="AM1399" t="s">
        <v>4671</v>
      </c>
      <c r="AN1399" t="s">
        <v>778</v>
      </c>
      <c r="AO1399" t="s">
        <v>624</v>
      </c>
      <c r="AP1399" t="str">
        <f t="shared" si="259"/>
        <v>50017</v>
      </c>
      <c r="AQ1399" s="11" t="s">
        <v>2389</v>
      </c>
      <c r="AR1399" t="str">
        <f t="shared" si="251"/>
        <v>5025675</v>
      </c>
      <c r="AV1399">
        <v>21.24</v>
      </c>
      <c r="AW1399">
        <v>1.04</v>
      </c>
      <c r="AX1399">
        <v>20.2</v>
      </c>
    </row>
    <row r="1400" spans="1:53" hidden="1" outlineLevel="1">
      <c r="A1400" t="s">
        <v>1350</v>
      </c>
      <c r="B1400" s="11" t="s">
        <v>3400</v>
      </c>
      <c r="C1400" s="1">
        <f t="shared" si="253"/>
        <v>786</v>
      </c>
      <c r="D1400" s="7">
        <f>IF(N1400&gt;0, RANK(N1400,(N1400:P1400,Q1400:AE1400)),0)</f>
        <v>1</v>
      </c>
      <c r="E1400" s="7">
        <f>IF(O1400&gt;0,RANK(O1400,(N1400:P1400,Q1400:AE1400)),0)</f>
        <v>2</v>
      </c>
      <c r="F1400" s="7">
        <f t="shared" si="254"/>
        <v>3</v>
      </c>
      <c r="G1400" s="1">
        <f t="shared" si="250"/>
        <v>297</v>
      </c>
      <c r="H1400" s="2">
        <f t="shared" si="249"/>
        <v>0.37786259541984735</v>
      </c>
      <c r="I1400" s="8"/>
      <c r="J1400" s="2">
        <f t="shared" si="255"/>
        <v>0.67302798982188294</v>
      </c>
      <c r="K1400" s="2">
        <f t="shared" si="256"/>
        <v>0.2951653944020356</v>
      </c>
      <c r="L1400" s="2">
        <f t="shared" si="257"/>
        <v>1.653944020356234E-2</v>
      </c>
      <c r="M1400" s="2">
        <f t="shared" si="258"/>
        <v>1.526717557251912E-2</v>
      </c>
      <c r="N1400" s="1">
        <v>529</v>
      </c>
      <c r="O1400" s="1">
        <v>232</v>
      </c>
      <c r="P1400" s="1">
        <v>13</v>
      </c>
      <c r="Q1400" s="1">
        <v>5</v>
      </c>
      <c r="R1400" s="1"/>
      <c r="S1400" s="1"/>
      <c r="T1400" s="1">
        <v>0</v>
      </c>
      <c r="U1400" s="1"/>
      <c r="V1400" s="1"/>
      <c r="W1400" s="1">
        <v>6</v>
      </c>
      <c r="X1400" s="1"/>
      <c r="Y1400" s="1">
        <v>1</v>
      </c>
      <c r="Z1400" s="1"/>
      <c r="AA1400" s="1"/>
      <c r="AB1400" s="1"/>
      <c r="AG1400" t="str">
        <f t="shared" si="252"/>
        <v>Fayston</v>
      </c>
      <c r="AH1400" t="s">
        <v>3830</v>
      </c>
      <c r="AI1400">
        <v>1</v>
      </c>
      <c r="AJ1400" s="7">
        <v>117</v>
      </c>
      <c r="AL1400" s="7" t="s">
        <v>3344</v>
      </c>
      <c r="AM1400" t="s">
        <v>4351</v>
      </c>
      <c r="AN1400" t="s">
        <v>737</v>
      </c>
      <c r="AO1400" t="s">
        <v>625</v>
      </c>
      <c r="AP1400" t="str">
        <f t="shared" si="259"/>
        <v>50023</v>
      </c>
      <c r="AQ1400" s="11" t="s">
        <v>2389</v>
      </c>
      <c r="AR1400" t="str">
        <f t="shared" si="251"/>
        <v>5025825</v>
      </c>
      <c r="AV1400">
        <v>36.5</v>
      </c>
      <c r="AW1400">
        <v>0</v>
      </c>
      <c r="AX1400">
        <v>36.5</v>
      </c>
    </row>
    <row r="1401" spans="1:53" hidden="1" outlineLevel="1">
      <c r="A1401" t="s">
        <v>1644</v>
      </c>
      <c r="B1401" s="11" t="s">
        <v>3400</v>
      </c>
      <c r="C1401" s="1">
        <f t="shared" si="253"/>
        <v>1514</v>
      </c>
      <c r="D1401" s="7">
        <f>IF(N1401&gt;0, RANK(N1401,(N1401:P1401,Q1401:AE1401)),0)</f>
        <v>1</v>
      </c>
      <c r="E1401" s="7">
        <f>IF(O1401&gt;0,RANK(O1401,(N1401:P1401,Q1401:AE1401)),0)</f>
        <v>2</v>
      </c>
      <c r="F1401" s="7">
        <f t="shared" si="254"/>
        <v>3</v>
      </c>
      <c r="G1401" s="1">
        <f t="shared" si="250"/>
        <v>108</v>
      </c>
      <c r="H1401" s="2">
        <f t="shared" si="249"/>
        <v>7.1334214002642005E-2</v>
      </c>
      <c r="I1401" s="8"/>
      <c r="J1401" s="2">
        <f t="shared" si="255"/>
        <v>0.52840158520475566</v>
      </c>
      <c r="K1401" s="2">
        <f t="shared" si="256"/>
        <v>0.4570673712021136</v>
      </c>
      <c r="L1401" s="2">
        <f t="shared" si="257"/>
        <v>7.9260237780713338E-3</v>
      </c>
      <c r="M1401" s="2">
        <f t="shared" si="258"/>
        <v>6.6050198150593986E-3</v>
      </c>
      <c r="N1401" s="1">
        <v>800</v>
      </c>
      <c r="O1401" s="1">
        <v>692</v>
      </c>
      <c r="P1401" s="1">
        <v>12</v>
      </c>
      <c r="Q1401" s="1">
        <v>8</v>
      </c>
      <c r="R1401" s="1"/>
      <c r="S1401" s="1"/>
      <c r="T1401" s="1">
        <v>0</v>
      </c>
      <c r="U1401" s="1"/>
      <c r="V1401" s="1"/>
      <c r="W1401" s="1">
        <v>2</v>
      </c>
      <c r="X1401" s="1"/>
      <c r="Y1401" s="1">
        <v>0</v>
      </c>
      <c r="Z1401" s="1"/>
      <c r="AA1401" s="1"/>
      <c r="AB1401" s="1"/>
      <c r="AG1401" t="str">
        <f t="shared" si="252"/>
        <v>Ferrisburg</v>
      </c>
      <c r="AH1401" t="s">
        <v>3401</v>
      </c>
      <c r="AI1401">
        <v>1</v>
      </c>
      <c r="AJ1401" s="7">
        <v>119</v>
      </c>
      <c r="AL1401" s="7" t="s">
        <v>3344</v>
      </c>
      <c r="AM1401" t="s">
        <v>3988</v>
      </c>
      <c r="AN1401" t="s">
        <v>3949</v>
      </c>
      <c r="AO1401" t="s">
        <v>347</v>
      </c>
      <c r="AP1401" t="str">
        <f t="shared" si="259"/>
        <v>50001</v>
      </c>
      <c r="AQ1401" s="11" t="s">
        <v>2389</v>
      </c>
      <c r="AR1401" t="str">
        <f t="shared" si="251"/>
        <v>5026275</v>
      </c>
      <c r="AV1401">
        <v>61.15</v>
      </c>
      <c r="AW1401">
        <v>13.33</v>
      </c>
      <c r="AX1401">
        <v>47.82</v>
      </c>
    </row>
    <row r="1402" spans="1:53" hidden="1" outlineLevel="1">
      <c r="A1402" t="s">
        <v>1576</v>
      </c>
      <c r="B1402" s="11" t="s">
        <v>3400</v>
      </c>
      <c r="C1402" s="1">
        <f t="shared" si="253"/>
        <v>599</v>
      </c>
      <c r="D1402" s="7">
        <f>IF(N1402&gt;0, RANK(N1402,(N1402:P1402,Q1402:AE1402)),0)</f>
        <v>1</v>
      </c>
      <c r="E1402" s="7">
        <f>IF(O1402&gt;0,RANK(O1402,(N1402:P1402,Q1402:AE1402)),0)</f>
        <v>2</v>
      </c>
      <c r="F1402" s="7">
        <f t="shared" si="254"/>
        <v>3</v>
      </c>
      <c r="G1402" s="1">
        <f t="shared" si="250"/>
        <v>93</v>
      </c>
      <c r="H1402" s="2">
        <f t="shared" si="249"/>
        <v>0.15525876460767946</v>
      </c>
      <c r="I1402" s="8"/>
      <c r="J1402" s="2">
        <f t="shared" si="255"/>
        <v>0.56928213689482465</v>
      </c>
      <c r="K1402" s="2">
        <f t="shared" si="256"/>
        <v>0.41402337228714525</v>
      </c>
      <c r="L1402" s="2">
        <f t="shared" si="257"/>
        <v>8.3472454090150246E-3</v>
      </c>
      <c r="M1402" s="2">
        <f t="shared" si="258"/>
        <v>8.3472454090150697E-3</v>
      </c>
      <c r="N1402" s="1">
        <v>341</v>
      </c>
      <c r="O1402" s="1">
        <v>248</v>
      </c>
      <c r="P1402" s="1">
        <v>5</v>
      </c>
      <c r="Q1402" s="1">
        <v>1</v>
      </c>
      <c r="R1402" s="1"/>
      <c r="S1402" s="1"/>
      <c r="T1402" s="1">
        <v>1</v>
      </c>
      <c r="U1402" s="1"/>
      <c r="V1402" s="1"/>
      <c r="W1402" s="1">
        <v>3</v>
      </c>
      <c r="X1402" s="1"/>
      <c r="Y1402" s="1">
        <v>0</v>
      </c>
      <c r="Z1402" s="1"/>
      <c r="AA1402" s="1"/>
      <c r="AB1402" s="1"/>
      <c r="AG1402" t="str">
        <f t="shared" si="252"/>
        <v>Fletcher</v>
      </c>
      <c r="AH1402" t="s">
        <v>3082</v>
      </c>
      <c r="AI1402">
        <v>1</v>
      </c>
      <c r="AJ1402" s="7">
        <v>51</v>
      </c>
      <c r="AL1402" s="7" t="s">
        <v>3344</v>
      </c>
      <c r="AM1402" t="s">
        <v>3234</v>
      </c>
      <c r="AN1402" t="s">
        <v>3970</v>
      </c>
      <c r="AO1402" t="s">
        <v>4848</v>
      </c>
      <c r="AP1402" t="str">
        <f t="shared" si="259"/>
        <v>50011</v>
      </c>
      <c r="AQ1402" s="11" t="s">
        <v>2389</v>
      </c>
      <c r="AR1402" t="str">
        <f t="shared" si="251"/>
        <v>5026500</v>
      </c>
      <c r="AV1402">
        <v>37.979999999999997</v>
      </c>
      <c r="AW1402">
        <v>0.16</v>
      </c>
      <c r="AX1402">
        <v>37.82</v>
      </c>
    </row>
    <row r="1403" spans="1:53" hidden="1" outlineLevel="1">
      <c r="A1403" t="s">
        <v>3082</v>
      </c>
      <c r="B1403" s="11" t="s">
        <v>3400</v>
      </c>
      <c r="C1403" s="1">
        <f t="shared" si="253"/>
        <v>564</v>
      </c>
      <c r="D1403" s="7">
        <f>IF(N1403&gt;0, RANK(N1403,(N1403:P1403,Q1403:AE1403)),0)</f>
        <v>2</v>
      </c>
      <c r="E1403" s="7">
        <f>IF(O1403&gt;0,RANK(O1403,(N1403:P1403,Q1403:AE1403)),0)</f>
        <v>1</v>
      </c>
      <c r="F1403" s="7">
        <f t="shared" si="254"/>
        <v>3</v>
      </c>
      <c r="G1403" s="1">
        <f t="shared" si="250"/>
        <v>48</v>
      </c>
      <c r="H1403" s="2">
        <f t="shared" si="249"/>
        <v>8.5106382978723402E-2</v>
      </c>
      <c r="I1403" s="8"/>
      <c r="J1403" s="2">
        <f t="shared" si="255"/>
        <v>0.44858156028368795</v>
      </c>
      <c r="K1403" s="2">
        <f t="shared" si="256"/>
        <v>0.53368794326241131</v>
      </c>
      <c r="L1403" s="2">
        <f t="shared" si="257"/>
        <v>1.4184397163120567E-2</v>
      </c>
      <c r="M1403" s="2">
        <f t="shared" si="258"/>
        <v>3.5460992907801123E-3</v>
      </c>
      <c r="N1403" s="1">
        <v>253</v>
      </c>
      <c r="O1403" s="1">
        <v>301</v>
      </c>
      <c r="P1403" s="1">
        <v>8</v>
      </c>
      <c r="Q1403" s="1">
        <v>0</v>
      </c>
      <c r="R1403" s="1"/>
      <c r="S1403" s="1"/>
      <c r="T1403" s="1">
        <v>0</v>
      </c>
      <c r="U1403" s="1"/>
      <c r="V1403" s="1"/>
      <c r="W1403" s="1">
        <v>2</v>
      </c>
      <c r="X1403" s="1"/>
      <c r="Y1403" s="1">
        <v>0</v>
      </c>
      <c r="Z1403" s="1"/>
      <c r="AA1403" s="1"/>
      <c r="AB1403" s="1"/>
      <c r="AG1403" t="str">
        <f t="shared" si="252"/>
        <v>Franklin</v>
      </c>
      <c r="AH1403" t="s">
        <v>3082</v>
      </c>
      <c r="AI1403">
        <v>1</v>
      </c>
      <c r="AJ1403" s="7">
        <v>1</v>
      </c>
      <c r="AL1403" s="7" t="s">
        <v>3344</v>
      </c>
      <c r="AM1403" t="s">
        <v>3234</v>
      </c>
      <c r="AN1403" t="s">
        <v>737</v>
      </c>
      <c r="AO1403" t="s">
        <v>348</v>
      </c>
      <c r="AP1403" t="str">
        <f t="shared" si="259"/>
        <v>50011</v>
      </c>
      <c r="AQ1403" s="11" t="s">
        <v>2389</v>
      </c>
      <c r="AR1403" t="str">
        <f t="shared" si="251"/>
        <v>5027100</v>
      </c>
      <c r="AV1403">
        <v>40.76</v>
      </c>
      <c r="AW1403">
        <v>2.14</v>
      </c>
      <c r="AX1403">
        <v>38.630000000000003</v>
      </c>
    </row>
    <row r="1404" spans="1:53" hidden="1" outlineLevel="1">
      <c r="A1404" t="s">
        <v>4797</v>
      </c>
      <c r="B1404" s="11" t="s">
        <v>3400</v>
      </c>
      <c r="C1404" s="1">
        <f t="shared" si="253"/>
        <v>2152</v>
      </c>
      <c r="D1404" s="7">
        <f>IF(N1404&gt;0, RANK(N1404,(N1404:P1404,Q1404:AE1404)),0)</f>
        <v>2</v>
      </c>
      <c r="E1404" s="7">
        <f>IF(O1404&gt;0,RANK(O1404,(N1404:P1404,Q1404:AE1404)),0)</f>
        <v>1</v>
      </c>
      <c r="F1404" s="7">
        <f t="shared" si="254"/>
        <v>3</v>
      </c>
      <c r="G1404" s="1">
        <f t="shared" si="250"/>
        <v>89</v>
      </c>
      <c r="H1404" s="2">
        <f t="shared" si="249"/>
        <v>4.1356877323420076E-2</v>
      </c>
      <c r="I1404" s="8"/>
      <c r="J1404" s="2">
        <f t="shared" si="255"/>
        <v>0.47072490706319703</v>
      </c>
      <c r="K1404" s="2">
        <f t="shared" si="256"/>
        <v>0.51208178438661711</v>
      </c>
      <c r="L1404" s="2">
        <f t="shared" si="257"/>
        <v>1.1152416356877323E-2</v>
      </c>
      <c r="M1404" s="2">
        <f t="shared" si="258"/>
        <v>6.0408921933085367E-3</v>
      </c>
      <c r="N1404" s="1">
        <v>1013</v>
      </c>
      <c r="O1404" s="1">
        <v>1102</v>
      </c>
      <c r="P1404" s="1">
        <v>24</v>
      </c>
      <c r="Q1404" s="1">
        <v>5</v>
      </c>
      <c r="R1404" s="1"/>
      <c r="S1404" s="1"/>
      <c r="T1404" s="1">
        <v>1</v>
      </c>
      <c r="U1404" s="1"/>
      <c r="V1404" s="1"/>
      <c r="W1404" s="1">
        <v>7</v>
      </c>
      <c r="X1404" s="1"/>
      <c r="Y1404" s="1">
        <v>0</v>
      </c>
      <c r="Z1404" s="1"/>
      <c r="AA1404" s="1"/>
      <c r="AB1404" s="1"/>
      <c r="AG1404" t="str">
        <f t="shared" si="252"/>
        <v>Georgia</v>
      </c>
      <c r="AH1404" t="s">
        <v>3082</v>
      </c>
      <c r="AI1404">
        <v>1</v>
      </c>
      <c r="AJ1404" s="7">
        <v>44</v>
      </c>
      <c r="AL1404" s="7" t="s">
        <v>3344</v>
      </c>
      <c r="AM1404" t="s">
        <v>3234</v>
      </c>
      <c r="AN1404" t="s">
        <v>3961</v>
      </c>
      <c r="AO1404" t="s">
        <v>4387</v>
      </c>
      <c r="AP1404" t="str">
        <f t="shared" si="259"/>
        <v>50011</v>
      </c>
      <c r="AQ1404" s="11" t="s">
        <v>2389</v>
      </c>
      <c r="AR1404" t="str">
        <f t="shared" si="251"/>
        <v>5027700</v>
      </c>
      <c r="AV1404">
        <v>45.18</v>
      </c>
      <c r="AW1404">
        <v>5.68</v>
      </c>
      <c r="AX1404">
        <v>39.5</v>
      </c>
    </row>
    <row r="1405" spans="1:53" hidden="1" outlineLevel="1">
      <c r="A1405" t="s">
        <v>1577</v>
      </c>
      <c r="B1405" s="11" t="s">
        <v>3400</v>
      </c>
      <c r="C1405" s="1">
        <f t="shared" si="253"/>
        <v>546</v>
      </c>
      <c r="D1405" s="7">
        <f>IF(N1405&gt;0, RANK(N1405,(N1405:P1405,Q1405:AE1405)),0)</f>
        <v>1</v>
      </c>
      <c r="E1405" s="7">
        <f>IF(O1405&gt;0,RANK(O1405,(N1405:P1405,Q1405:AE1405)),0)</f>
        <v>2</v>
      </c>
      <c r="F1405" s="7">
        <f t="shared" si="254"/>
        <v>3</v>
      </c>
      <c r="G1405" s="1">
        <f t="shared" si="250"/>
        <v>39</v>
      </c>
      <c r="H1405" s="2">
        <f t="shared" si="249"/>
        <v>7.1428571428571425E-2</v>
      </c>
      <c r="I1405" s="8"/>
      <c r="J1405" s="2">
        <f t="shared" si="255"/>
        <v>0.52197802197802201</v>
      </c>
      <c r="K1405" s="2">
        <f t="shared" si="256"/>
        <v>0.45054945054945056</v>
      </c>
      <c r="L1405" s="2">
        <f t="shared" si="257"/>
        <v>1.4652014652014652E-2</v>
      </c>
      <c r="M1405" s="2">
        <f t="shared" si="258"/>
        <v>1.2820512820512778E-2</v>
      </c>
      <c r="N1405" s="1">
        <v>285</v>
      </c>
      <c r="O1405" s="1">
        <v>246</v>
      </c>
      <c r="P1405" s="1">
        <v>8</v>
      </c>
      <c r="Q1405" s="1">
        <v>3</v>
      </c>
      <c r="R1405" s="1"/>
      <c r="S1405" s="1"/>
      <c r="T1405" s="1">
        <v>0</v>
      </c>
      <c r="U1405" s="1"/>
      <c r="V1405" s="1"/>
      <c r="W1405" s="1">
        <v>4</v>
      </c>
      <c r="X1405" s="1"/>
      <c r="Y1405" s="1">
        <v>0</v>
      </c>
      <c r="Z1405" s="1"/>
      <c r="AA1405" s="1"/>
      <c r="AB1405" s="1"/>
      <c r="AG1405" t="str">
        <f t="shared" si="252"/>
        <v>Glover</v>
      </c>
      <c r="AH1405" t="s">
        <v>4603</v>
      </c>
      <c r="AI1405">
        <v>1</v>
      </c>
      <c r="AJ1405" s="7">
        <v>53</v>
      </c>
      <c r="AL1405" s="7" t="s">
        <v>3344</v>
      </c>
      <c r="AM1405" t="s">
        <v>4672</v>
      </c>
      <c r="AN1405" t="s">
        <v>737</v>
      </c>
      <c r="AO1405" t="s">
        <v>1849</v>
      </c>
      <c r="AP1405" t="str">
        <f t="shared" si="259"/>
        <v>50019</v>
      </c>
      <c r="AQ1405" s="11" t="s">
        <v>2389</v>
      </c>
      <c r="AR1405" t="str">
        <f t="shared" si="251"/>
        <v>5028075</v>
      </c>
      <c r="AV1405">
        <v>38.61</v>
      </c>
      <c r="AW1405">
        <v>0.74</v>
      </c>
      <c r="AX1405">
        <v>37.869999999999997</v>
      </c>
    </row>
    <row r="1406" spans="1:53" hidden="1" outlineLevel="1">
      <c r="A1406" t="s">
        <v>4429</v>
      </c>
      <c r="B1406" s="11" t="s">
        <v>3400</v>
      </c>
      <c r="C1406" s="1">
        <f t="shared" si="253"/>
        <v>137</v>
      </c>
      <c r="D1406" s="7">
        <f>IF(N1406&gt;0, RANK(N1406,(N1406:P1406,Q1406:AE1406)),0)</f>
        <v>1</v>
      </c>
      <c r="E1406" s="7">
        <f>IF(O1406&gt;0,RANK(O1406,(N1406:P1406,Q1406:AE1406)),0)</f>
        <v>2</v>
      </c>
      <c r="F1406" s="7">
        <f t="shared" si="254"/>
        <v>4</v>
      </c>
      <c r="G1406" s="1">
        <f t="shared" si="250"/>
        <v>33</v>
      </c>
      <c r="H1406" s="2">
        <f t="shared" si="249"/>
        <v>0.24087591240875914</v>
      </c>
      <c r="I1406" s="8"/>
      <c r="J1406" s="2">
        <f t="shared" si="255"/>
        <v>0.59854014598540151</v>
      </c>
      <c r="K1406" s="2">
        <f t="shared" si="256"/>
        <v>0.35766423357664234</v>
      </c>
      <c r="L1406" s="2">
        <f t="shared" si="257"/>
        <v>1.4598540145985401E-2</v>
      </c>
      <c r="M1406" s="2">
        <f t="shared" si="258"/>
        <v>2.919708029197075E-2</v>
      </c>
      <c r="N1406" s="1">
        <v>82</v>
      </c>
      <c r="O1406" s="1">
        <v>49</v>
      </c>
      <c r="P1406" s="1">
        <v>2</v>
      </c>
      <c r="Q1406" s="1">
        <v>4</v>
      </c>
      <c r="R1406" s="1"/>
      <c r="S1406" s="1"/>
      <c r="T1406" s="1">
        <v>0</v>
      </c>
      <c r="U1406" s="1"/>
      <c r="V1406" s="1"/>
      <c r="W1406" s="1">
        <v>0</v>
      </c>
      <c r="X1406" s="1"/>
      <c r="Y1406" s="1">
        <v>0</v>
      </c>
      <c r="Z1406" s="1"/>
      <c r="AA1406" s="1"/>
      <c r="AB1406" s="1"/>
      <c r="AG1406" t="str">
        <f t="shared" si="252"/>
        <v>Goshen</v>
      </c>
      <c r="AH1406" t="s">
        <v>3401</v>
      </c>
      <c r="AI1406">
        <v>1</v>
      </c>
      <c r="AJ1406" s="7">
        <v>160</v>
      </c>
      <c r="AL1406" s="7" t="s">
        <v>3344</v>
      </c>
      <c r="AM1406" t="s">
        <v>3988</v>
      </c>
      <c r="AN1406" t="s">
        <v>778</v>
      </c>
      <c r="AO1406" t="s">
        <v>349</v>
      </c>
      <c r="AP1406" t="str">
        <f t="shared" si="259"/>
        <v>50001</v>
      </c>
      <c r="AQ1406" s="11" t="s">
        <v>2389</v>
      </c>
      <c r="AR1406" t="str">
        <f t="shared" si="251"/>
        <v>5028600</v>
      </c>
      <c r="AV1406">
        <v>21.4</v>
      </c>
      <c r="AW1406">
        <v>0.11</v>
      </c>
      <c r="AX1406">
        <v>21.29</v>
      </c>
    </row>
    <row r="1407" spans="1:53" hidden="1" outlineLevel="1">
      <c r="A1407" t="s">
        <v>4422</v>
      </c>
      <c r="B1407" s="11" t="s">
        <v>3400</v>
      </c>
      <c r="C1407" s="1">
        <f t="shared" si="253"/>
        <v>357</v>
      </c>
      <c r="D1407" s="7">
        <f>IF(N1407&gt;0, RANK(N1407,(N1407:P1407,Q1407:AE1407)),0)</f>
        <v>1</v>
      </c>
      <c r="E1407" s="7">
        <f>IF(O1407&gt;0,RANK(O1407,(N1407:P1407,Q1407:AE1407)),0)</f>
        <v>2</v>
      </c>
      <c r="F1407" s="7">
        <f t="shared" si="254"/>
        <v>3</v>
      </c>
      <c r="G1407" s="1">
        <f t="shared" si="250"/>
        <v>84</v>
      </c>
      <c r="H1407" s="2">
        <f t="shared" si="249"/>
        <v>0.23529411764705882</v>
      </c>
      <c r="I1407" s="8"/>
      <c r="J1407" s="2">
        <f t="shared" si="255"/>
        <v>0.60784313725490191</v>
      </c>
      <c r="K1407" s="2">
        <f t="shared" si="256"/>
        <v>0.37254901960784315</v>
      </c>
      <c r="L1407" s="2">
        <f t="shared" si="257"/>
        <v>1.1204481792717087E-2</v>
      </c>
      <c r="M1407" s="2">
        <f t="shared" si="258"/>
        <v>8.4033613445378564E-3</v>
      </c>
      <c r="N1407" s="1">
        <v>217</v>
      </c>
      <c r="O1407" s="1">
        <v>133</v>
      </c>
      <c r="P1407" s="1">
        <v>4</v>
      </c>
      <c r="Q1407" s="1">
        <v>2</v>
      </c>
      <c r="R1407" s="1"/>
      <c r="S1407" s="1"/>
      <c r="T1407" s="1">
        <v>0</v>
      </c>
      <c r="U1407" s="1"/>
      <c r="V1407" s="1"/>
      <c r="W1407" s="1">
        <v>1</v>
      </c>
      <c r="X1407" s="1"/>
      <c r="Y1407" s="1">
        <v>0</v>
      </c>
      <c r="Z1407" s="1"/>
      <c r="AA1407" s="1"/>
      <c r="AB1407" s="1"/>
      <c r="AG1407" t="str">
        <f t="shared" si="252"/>
        <v>Grafton</v>
      </c>
      <c r="AH1407" t="s">
        <v>1550</v>
      </c>
      <c r="AI1407">
        <v>1</v>
      </c>
      <c r="AJ1407" s="7">
        <v>222</v>
      </c>
      <c r="AL1407" s="7" t="s">
        <v>3344</v>
      </c>
      <c r="AM1407" t="s">
        <v>3949</v>
      </c>
      <c r="AN1407" t="s">
        <v>778</v>
      </c>
      <c r="AO1407" t="s">
        <v>350</v>
      </c>
      <c r="AP1407" t="str">
        <f t="shared" si="259"/>
        <v>50025</v>
      </c>
      <c r="AQ1407" s="11" t="s">
        <v>2389</v>
      </c>
      <c r="AR1407" t="str">
        <f t="shared" si="251"/>
        <v>5028900</v>
      </c>
      <c r="AV1407">
        <v>38.4</v>
      </c>
      <c r="AW1407">
        <v>0.01</v>
      </c>
      <c r="AX1407">
        <v>38.39</v>
      </c>
    </row>
    <row r="1408" spans="1:53" hidden="1" outlineLevel="1">
      <c r="A1408" t="s">
        <v>1614</v>
      </c>
      <c r="B1408" s="11" t="s">
        <v>3400</v>
      </c>
      <c r="C1408" s="1">
        <f t="shared" si="253"/>
        <v>52</v>
      </c>
      <c r="D1408" s="7">
        <f>IF(N1408&gt;0, RANK(N1408,(N1408:P1408,Q1408:AE1408)),0)</f>
        <v>2</v>
      </c>
      <c r="E1408" s="7">
        <f>IF(O1408&gt;0,RANK(O1408,(N1408:P1408,Q1408:AE1408)),0)</f>
        <v>1</v>
      </c>
      <c r="F1408" s="7">
        <f t="shared" si="254"/>
        <v>0</v>
      </c>
      <c r="G1408" s="1">
        <f t="shared" si="250"/>
        <v>38</v>
      </c>
      <c r="H1408" s="2">
        <f t="shared" si="249"/>
        <v>0.73076923076923073</v>
      </c>
      <c r="I1408" s="8"/>
      <c r="J1408" s="2">
        <f t="shared" si="255"/>
        <v>0.13461538461538461</v>
      </c>
      <c r="K1408" s="2">
        <f t="shared" si="256"/>
        <v>0.86538461538461542</v>
      </c>
      <c r="L1408" s="2">
        <f t="shared" si="257"/>
        <v>0</v>
      </c>
      <c r="M1408" s="2">
        <f t="shared" si="258"/>
        <v>0</v>
      </c>
      <c r="N1408" s="1">
        <v>7</v>
      </c>
      <c r="O1408" s="1">
        <v>45</v>
      </c>
      <c r="P1408" s="1">
        <v>0</v>
      </c>
      <c r="Q1408" s="1">
        <v>0</v>
      </c>
      <c r="R1408" s="1"/>
      <c r="S1408" s="1"/>
      <c r="T1408" s="1">
        <v>0</v>
      </c>
      <c r="U1408" s="1"/>
      <c r="V1408" s="1"/>
      <c r="W1408" s="1">
        <v>0</v>
      </c>
      <c r="X1408" s="1"/>
      <c r="Y1408" s="1">
        <v>0</v>
      </c>
      <c r="Z1408" s="1"/>
      <c r="AA1408" s="1"/>
      <c r="AB1408" s="1"/>
      <c r="AG1408" t="str">
        <f t="shared" si="252"/>
        <v>Granby</v>
      </c>
      <c r="AH1408" t="s">
        <v>3273</v>
      </c>
      <c r="AI1408">
        <v>1</v>
      </c>
      <c r="AJ1408" s="7">
        <v>64</v>
      </c>
      <c r="AL1408" s="7" t="s">
        <v>3344</v>
      </c>
      <c r="AM1408" t="s">
        <v>3218</v>
      </c>
      <c r="AN1408" t="s">
        <v>4370</v>
      </c>
      <c r="AO1408" t="s">
        <v>351</v>
      </c>
      <c r="AP1408" t="str">
        <f t="shared" si="259"/>
        <v>50009</v>
      </c>
      <c r="AQ1408" s="11" t="s">
        <v>2389</v>
      </c>
      <c r="AR1408" t="str">
        <f t="shared" si="251"/>
        <v>5029125</v>
      </c>
      <c r="AV1408">
        <v>39.08</v>
      </c>
      <c r="AW1408">
        <v>0.05</v>
      </c>
      <c r="AX1408">
        <v>39.03</v>
      </c>
    </row>
    <row r="1409" spans="1:50" hidden="1" outlineLevel="1">
      <c r="A1409" t="s">
        <v>1713</v>
      </c>
      <c r="B1409" s="11" t="s">
        <v>3400</v>
      </c>
      <c r="C1409" s="1">
        <f t="shared" si="253"/>
        <v>1187</v>
      </c>
      <c r="D1409" s="7">
        <f>IF(N1409&gt;0, RANK(N1409,(N1409:P1409,Q1409:AE1409)),0)</f>
        <v>1</v>
      </c>
      <c r="E1409" s="7">
        <f>IF(O1409&gt;0,RANK(O1409,(N1409:P1409,Q1409:AE1409)),0)</f>
        <v>2</v>
      </c>
      <c r="F1409" s="7">
        <f t="shared" si="254"/>
        <v>3</v>
      </c>
      <c r="G1409" s="1">
        <f t="shared" si="250"/>
        <v>164</v>
      </c>
      <c r="H1409" s="2">
        <f t="shared" si="249"/>
        <v>0.13816343723673125</v>
      </c>
      <c r="I1409" s="8"/>
      <c r="J1409" s="2">
        <f t="shared" si="255"/>
        <v>0.56107834877843299</v>
      </c>
      <c r="K1409" s="2">
        <f t="shared" si="256"/>
        <v>0.42291491154170174</v>
      </c>
      <c r="L1409" s="2">
        <f t="shared" si="257"/>
        <v>1.0951979780960405E-2</v>
      </c>
      <c r="M1409" s="2">
        <f t="shared" si="258"/>
        <v>5.0547598989048627E-3</v>
      </c>
      <c r="N1409" s="1">
        <v>666</v>
      </c>
      <c r="O1409" s="1">
        <v>502</v>
      </c>
      <c r="P1409" s="1">
        <v>13</v>
      </c>
      <c r="Q1409" s="1">
        <v>3</v>
      </c>
      <c r="R1409" s="1"/>
      <c r="S1409" s="1"/>
      <c r="T1409" s="1">
        <v>1</v>
      </c>
      <c r="U1409" s="1"/>
      <c r="V1409" s="1"/>
      <c r="W1409" s="1">
        <v>2</v>
      </c>
      <c r="X1409" s="1"/>
      <c r="Y1409" s="1">
        <v>0</v>
      </c>
      <c r="Z1409" s="1"/>
      <c r="AA1409" s="1"/>
      <c r="AB1409" s="1"/>
      <c r="AG1409" t="str">
        <f t="shared" si="252"/>
        <v>Grand Isle</v>
      </c>
      <c r="AH1409" t="s">
        <v>1713</v>
      </c>
      <c r="AI1409">
        <v>1</v>
      </c>
      <c r="AJ1409" s="7">
        <v>48</v>
      </c>
      <c r="AL1409" s="7" t="s">
        <v>3344</v>
      </c>
      <c r="AM1409" t="s">
        <v>3235</v>
      </c>
      <c r="AN1409" t="s">
        <v>1399</v>
      </c>
      <c r="AO1409" t="s">
        <v>352</v>
      </c>
      <c r="AP1409" t="str">
        <f t="shared" si="259"/>
        <v>50013</v>
      </c>
      <c r="AQ1409" s="11" t="s">
        <v>2389</v>
      </c>
      <c r="AR1409" t="str">
        <f t="shared" si="251"/>
        <v>5029275</v>
      </c>
      <c r="AV1409">
        <v>35.130000000000003</v>
      </c>
      <c r="AW1409">
        <v>18.62</v>
      </c>
      <c r="AX1409">
        <v>16.510000000000002</v>
      </c>
    </row>
    <row r="1410" spans="1:50" hidden="1" outlineLevel="1">
      <c r="A1410" t="s">
        <v>3315</v>
      </c>
      <c r="B1410" s="11" t="s">
        <v>3400</v>
      </c>
      <c r="C1410" s="1">
        <f t="shared" si="253"/>
        <v>157</v>
      </c>
      <c r="D1410" s="7">
        <f>IF(N1410&gt;0, RANK(N1410,(N1410:P1410,Q1410:AE1410)),0)</f>
        <v>1</v>
      </c>
      <c r="E1410" s="7">
        <f>IF(O1410&gt;0,RANK(O1410,(N1410:P1410,Q1410:AE1410)),0)</f>
        <v>2</v>
      </c>
      <c r="F1410" s="7">
        <f t="shared" si="254"/>
        <v>3</v>
      </c>
      <c r="G1410" s="1">
        <f t="shared" si="250"/>
        <v>74</v>
      </c>
      <c r="H1410" s="2">
        <f t="shared" si="249"/>
        <v>0.4713375796178344</v>
      </c>
      <c r="I1410" s="8"/>
      <c r="J1410" s="2">
        <f t="shared" si="255"/>
        <v>0.71974522292993626</v>
      </c>
      <c r="K1410" s="2">
        <f t="shared" si="256"/>
        <v>0.24840764331210191</v>
      </c>
      <c r="L1410" s="2">
        <f t="shared" si="257"/>
        <v>1.9108280254777069E-2</v>
      </c>
      <c r="M1410" s="2">
        <f t="shared" si="258"/>
        <v>1.2738853503184763E-2</v>
      </c>
      <c r="N1410" s="1">
        <v>113</v>
      </c>
      <c r="O1410" s="1">
        <v>39</v>
      </c>
      <c r="P1410" s="1">
        <v>3</v>
      </c>
      <c r="Q1410" s="1">
        <v>0</v>
      </c>
      <c r="R1410" s="1"/>
      <c r="S1410" s="1"/>
      <c r="T1410" s="1">
        <v>0</v>
      </c>
      <c r="U1410" s="1"/>
      <c r="V1410" s="1"/>
      <c r="W1410" s="1">
        <v>1</v>
      </c>
      <c r="X1410" s="1"/>
      <c r="Y1410" s="1">
        <v>1</v>
      </c>
      <c r="Z1410" s="1"/>
      <c r="AA1410" s="1"/>
      <c r="AB1410" s="1"/>
      <c r="AG1410" t="str">
        <f t="shared" si="252"/>
        <v>Granville</v>
      </c>
      <c r="AH1410" t="s">
        <v>3401</v>
      </c>
      <c r="AI1410">
        <v>1</v>
      </c>
      <c r="AJ1410" s="7">
        <v>142</v>
      </c>
      <c r="AL1410" s="7" t="s">
        <v>3344</v>
      </c>
      <c r="AM1410" t="s">
        <v>3988</v>
      </c>
      <c r="AN1410" t="s">
        <v>3970</v>
      </c>
      <c r="AO1410" t="s">
        <v>353</v>
      </c>
      <c r="AP1410" t="str">
        <f t="shared" si="259"/>
        <v>50001</v>
      </c>
      <c r="AQ1410" s="11" t="s">
        <v>2389</v>
      </c>
      <c r="AR1410" t="str">
        <f t="shared" si="251"/>
        <v>5029575</v>
      </c>
      <c r="AV1410">
        <v>52.22</v>
      </c>
      <c r="AW1410">
        <v>0</v>
      </c>
      <c r="AX1410">
        <v>52.22</v>
      </c>
    </row>
    <row r="1411" spans="1:50" hidden="1" outlineLevel="1">
      <c r="A1411" t="s">
        <v>1351</v>
      </c>
      <c r="B1411" s="11" t="s">
        <v>3400</v>
      </c>
      <c r="C1411" s="1">
        <f t="shared" si="253"/>
        <v>422</v>
      </c>
      <c r="D1411" s="7">
        <f>IF(N1411&gt;0, RANK(N1411,(N1411:P1411,Q1411:AE1411)),0)</f>
        <v>1</v>
      </c>
      <c r="E1411" s="7">
        <f>IF(O1411&gt;0,RANK(O1411,(N1411:P1411,Q1411:AE1411)),0)</f>
        <v>2</v>
      </c>
      <c r="F1411" s="7">
        <f t="shared" si="254"/>
        <v>3</v>
      </c>
      <c r="G1411" s="1">
        <f t="shared" si="250"/>
        <v>115</v>
      </c>
      <c r="H1411" s="2">
        <f t="shared" ref="H1411:H1474" si="260">IF(C1411&gt;0,G1411/C1411,0)</f>
        <v>0.27251184834123221</v>
      </c>
      <c r="I1411" s="8"/>
      <c r="J1411" s="2">
        <f t="shared" si="255"/>
        <v>0.62322274881516593</v>
      </c>
      <c r="K1411" s="2">
        <f t="shared" si="256"/>
        <v>0.35071090047393366</v>
      </c>
      <c r="L1411" s="2">
        <f t="shared" si="257"/>
        <v>1.6587677725118485E-2</v>
      </c>
      <c r="M1411" s="2">
        <f t="shared" si="258"/>
        <v>9.4786729857819253E-3</v>
      </c>
      <c r="N1411" s="1">
        <v>263</v>
      </c>
      <c r="O1411" s="1">
        <v>148</v>
      </c>
      <c r="P1411" s="1">
        <v>7</v>
      </c>
      <c r="Q1411" s="1">
        <v>2</v>
      </c>
      <c r="R1411" s="1"/>
      <c r="S1411" s="1"/>
      <c r="T1411" s="1">
        <v>0</v>
      </c>
      <c r="U1411" s="1"/>
      <c r="V1411" s="1"/>
      <c r="W1411" s="1">
        <v>2</v>
      </c>
      <c r="X1411" s="1"/>
      <c r="Y1411" s="1">
        <v>0</v>
      </c>
      <c r="Z1411" s="1"/>
      <c r="AA1411" s="1"/>
      <c r="AB1411" s="1"/>
      <c r="AG1411" t="str">
        <f t="shared" si="252"/>
        <v>Greensboro</v>
      </c>
      <c r="AH1411" t="s">
        <v>4603</v>
      </c>
      <c r="AI1411">
        <v>1</v>
      </c>
      <c r="AJ1411" s="7">
        <v>65</v>
      </c>
      <c r="AL1411" s="7" t="s">
        <v>3344</v>
      </c>
      <c r="AM1411" t="s">
        <v>4672</v>
      </c>
      <c r="AN1411" t="s">
        <v>3961</v>
      </c>
      <c r="AO1411" t="s">
        <v>354</v>
      </c>
      <c r="AP1411" t="str">
        <f t="shared" si="259"/>
        <v>50019</v>
      </c>
      <c r="AQ1411" s="11" t="s">
        <v>2389</v>
      </c>
      <c r="AR1411" t="str">
        <f t="shared" si="251"/>
        <v>5030175</v>
      </c>
      <c r="AV1411">
        <v>39.39</v>
      </c>
      <c r="AW1411">
        <v>1.62</v>
      </c>
      <c r="AX1411">
        <v>37.770000000000003</v>
      </c>
    </row>
    <row r="1412" spans="1:50" hidden="1" outlineLevel="1">
      <c r="A1412" t="s">
        <v>1604</v>
      </c>
      <c r="B1412" s="11" t="s">
        <v>3400</v>
      </c>
      <c r="C1412" s="1">
        <f t="shared" si="253"/>
        <v>461</v>
      </c>
      <c r="D1412" s="7">
        <f>IF(N1412&gt;0, RANK(N1412,(N1412:P1412,Q1412:AE1412)),0)</f>
        <v>2</v>
      </c>
      <c r="E1412" s="7">
        <f>IF(O1412&gt;0,RANK(O1412,(N1412:P1412,Q1412:AE1412)),0)</f>
        <v>1</v>
      </c>
      <c r="F1412" s="7">
        <f t="shared" si="254"/>
        <v>3</v>
      </c>
      <c r="G1412" s="1">
        <f t="shared" ref="G1412:G1475" si="261">IF(C1412&gt;0,MAX(N1412:P1412)-LARGE(N1412:P1412,2),0)</f>
        <v>113</v>
      </c>
      <c r="H1412" s="2">
        <f t="shared" si="260"/>
        <v>0.24511930585683298</v>
      </c>
      <c r="I1412" s="8"/>
      <c r="J1412" s="2">
        <f t="shared" si="255"/>
        <v>0.36876355748373102</v>
      </c>
      <c r="K1412" s="2">
        <f t="shared" si="256"/>
        <v>0.61388286334056397</v>
      </c>
      <c r="L1412" s="2">
        <f t="shared" si="257"/>
        <v>8.6767895878524948E-3</v>
      </c>
      <c r="M1412" s="2">
        <f t="shared" si="258"/>
        <v>8.6767895878525191E-3</v>
      </c>
      <c r="N1412" s="1">
        <v>170</v>
      </c>
      <c r="O1412" s="1">
        <v>283</v>
      </c>
      <c r="P1412" s="1">
        <v>4</v>
      </c>
      <c r="Q1412" s="1">
        <v>2</v>
      </c>
      <c r="R1412" s="1"/>
      <c r="S1412" s="1"/>
      <c r="T1412" s="1">
        <v>0</v>
      </c>
      <c r="U1412" s="1"/>
      <c r="V1412" s="1"/>
      <c r="W1412" s="1">
        <v>2</v>
      </c>
      <c r="X1412" s="1"/>
      <c r="Y1412" s="1">
        <v>0</v>
      </c>
      <c r="Z1412" s="1"/>
      <c r="AA1412" s="1"/>
      <c r="AB1412" s="1"/>
      <c r="AG1412" t="str">
        <f t="shared" si="252"/>
        <v>Groton</v>
      </c>
      <c r="AH1412" t="s">
        <v>3878</v>
      </c>
      <c r="AI1412">
        <v>1</v>
      </c>
      <c r="AJ1412" s="7">
        <v>113</v>
      </c>
      <c r="AL1412" s="7" t="s">
        <v>3344</v>
      </c>
      <c r="AM1412" t="s">
        <v>3632</v>
      </c>
      <c r="AN1412" t="s">
        <v>3441</v>
      </c>
      <c r="AO1412" t="s">
        <v>457</v>
      </c>
      <c r="AP1412" t="str">
        <f t="shared" si="259"/>
        <v>50005</v>
      </c>
      <c r="AQ1412" s="11" t="s">
        <v>2389</v>
      </c>
      <c r="AR1412" t="str">
        <f t="shared" si="251"/>
        <v>5030550</v>
      </c>
      <c r="AV1412">
        <v>54.96</v>
      </c>
      <c r="AW1412">
        <v>1</v>
      </c>
      <c r="AX1412">
        <v>53.96</v>
      </c>
    </row>
    <row r="1413" spans="1:50" hidden="1" outlineLevel="1">
      <c r="A1413" t="s">
        <v>1784</v>
      </c>
      <c r="B1413" s="11" t="s">
        <v>3400</v>
      </c>
      <c r="C1413" s="1">
        <f t="shared" si="253"/>
        <v>137</v>
      </c>
      <c r="D1413" s="7">
        <f>IF(N1413&gt;0, RANK(N1413,(N1413:P1413,Q1413:AE1413)),0)</f>
        <v>2</v>
      </c>
      <c r="E1413" s="7">
        <f>IF(O1413&gt;0,RANK(O1413,(N1413:P1413,Q1413:AE1413)),0)</f>
        <v>1</v>
      </c>
      <c r="F1413" s="7">
        <f t="shared" si="254"/>
        <v>0</v>
      </c>
      <c r="G1413" s="1">
        <f t="shared" si="261"/>
        <v>28</v>
      </c>
      <c r="H1413" s="2">
        <f t="shared" si="260"/>
        <v>0.20437956204379562</v>
      </c>
      <c r="I1413" s="8"/>
      <c r="J1413" s="2">
        <f t="shared" si="255"/>
        <v>0.39416058394160586</v>
      </c>
      <c r="K1413" s="2">
        <f t="shared" si="256"/>
        <v>0.59854014598540151</v>
      </c>
      <c r="L1413" s="2">
        <f t="shared" si="257"/>
        <v>0</v>
      </c>
      <c r="M1413" s="2">
        <f t="shared" si="258"/>
        <v>7.2992700729926918E-3</v>
      </c>
      <c r="N1413" s="1">
        <v>54</v>
      </c>
      <c r="O1413" s="1">
        <v>82</v>
      </c>
      <c r="P1413" s="1">
        <v>0</v>
      </c>
      <c r="Q1413" s="1">
        <v>0</v>
      </c>
      <c r="R1413" s="1"/>
      <c r="S1413" s="1"/>
      <c r="T1413" s="1">
        <v>0</v>
      </c>
      <c r="U1413" s="1"/>
      <c r="V1413" s="1"/>
      <c r="W1413" s="1">
        <v>1</v>
      </c>
      <c r="X1413" s="1"/>
      <c r="Y1413" s="1">
        <v>0</v>
      </c>
      <c r="Z1413" s="1"/>
      <c r="AA1413" s="1"/>
      <c r="AB1413" s="1"/>
      <c r="AG1413" t="str">
        <f t="shared" si="252"/>
        <v>Guildhall</v>
      </c>
      <c r="AH1413" t="s">
        <v>3273</v>
      </c>
      <c r="AI1413">
        <v>1</v>
      </c>
      <c r="AJ1413" s="7">
        <v>71</v>
      </c>
      <c r="AL1413" s="7" t="s">
        <v>3344</v>
      </c>
      <c r="AM1413" t="s">
        <v>3218</v>
      </c>
      <c r="AN1413" t="s">
        <v>4019</v>
      </c>
      <c r="AO1413" t="s">
        <v>770</v>
      </c>
      <c r="AP1413" t="str">
        <f t="shared" si="259"/>
        <v>50009</v>
      </c>
      <c r="AQ1413" s="11" t="s">
        <v>2389</v>
      </c>
      <c r="AR1413" t="str">
        <f t="shared" si="251"/>
        <v>5030775</v>
      </c>
      <c r="AV1413">
        <v>32.72</v>
      </c>
      <c r="AW1413">
        <v>0</v>
      </c>
      <c r="AX1413">
        <v>32.72</v>
      </c>
    </row>
    <row r="1414" spans="1:50" hidden="1" outlineLevel="1">
      <c r="A1414" t="s">
        <v>3318</v>
      </c>
      <c r="B1414" s="11" t="s">
        <v>3400</v>
      </c>
      <c r="C1414" s="1">
        <f t="shared" si="253"/>
        <v>1214</v>
      </c>
      <c r="D1414" s="7">
        <f>IF(N1414&gt;0, RANK(N1414,(N1414:P1414,Q1414:AE1414)),0)</f>
        <v>1</v>
      </c>
      <c r="E1414" s="7">
        <f>IF(O1414&gt;0,RANK(O1414,(N1414:P1414,Q1414:AE1414)),0)</f>
        <v>2</v>
      </c>
      <c r="F1414" s="7">
        <f t="shared" si="254"/>
        <v>3</v>
      </c>
      <c r="G1414" s="1">
        <f t="shared" si="261"/>
        <v>432</v>
      </c>
      <c r="H1414" s="2">
        <f t="shared" si="260"/>
        <v>0.35584843492586493</v>
      </c>
      <c r="I1414" s="8"/>
      <c r="J1414" s="2">
        <f t="shared" si="255"/>
        <v>0.66886326194398682</v>
      </c>
      <c r="K1414" s="2">
        <f t="shared" si="256"/>
        <v>0.31301482701812189</v>
      </c>
      <c r="L1414" s="2">
        <f t="shared" si="257"/>
        <v>1.1532125205930808E-2</v>
      </c>
      <c r="M1414" s="2">
        <f t="shared" si="258"/>
        <v>6.5897858319604839E-3</v>
      </c>
      <c r="N1414" s="1">
        <v>812</v>
      </c>
      <c r="O1414" s="1">
        <v>380</v>
      </c>
      <c r="P1414" s="1">
        <v>14</v>
      </c>
      <c r="Q1414" s="1">
        <v>1</v>
      </c>
      <c r="R1414" s="1"/>
      <c r="S1414" s="1"/>
      <c r="T1414" s="1">
        <v>1</v>
      </c>
      <c r="U1414" s="1"/>
      <c r="V1414" s="1"/>
      <c r="W1414" s="1">
        <v>5</v>
      </c>
      <c r="X1414" s="1"/>
      <c r="Y1414" s="1">
        <v>1</v>
      </c>
      <c r="Z1414" s="1"/>
      <c r="AA1414" s="1"/>
      <c r="AB1414" s="1"/>
      <c r="AG1414" t="str">
        <f t="shared" si="252"/>
        <v>Guilford</v>
      </c>
      <c r="AH1414" t="s">
        <v>1550</v>
      </c>
      <c r="AI1414">
        <v>1</v>
      </c>
      <c r="AJ1414" s="7">
        <v>254</v>
      </c>
      <c r="AL1414" s="7" t="s">
        <v>3344</v>
      </c>
      <c r="AM1414" t="s">
        <v>3949</v>
      </c>
      <c r="AN1414" t="s">
        <v>3970</v>
      </c>
      <c r="AO1414" t="s">
        <v>1151</v>
      </c>
      <c r="AP1414" t="str">
        <f t="shared" si="259"/>
        <v>50025</v>
      </c>
      <c r="AQ1414" s="11" t="s">
        <v>2389</v>
      </c>
      <c r="AR1414" t="str">
        <f t="shared" si="251"/>
        <v>5030925</v>
      </c>
      <c r="AV1414">
        <v>39.97</v>
      </c>
      <c r="AW1414">
        <v>0.08</v>
      </c>
      <c r="AX1414">
        <v>39.89</v>
      </c>
    </row>
    <row r="1415" spans="1:50" hidden="1" outlineLevel="1">
      <c r="A1415" t="s">
        <v>2847</v>
      </c>
      <c r="B1415" s="11" t="s">
        <v>3400</v>
      </c>
      <c r="C1415" s="1">
        <f t="shared" si="253"/>
        <v>428</v>
      </c>
      <c r="D1415" s="7">
        <f>IF(N1415&gt;0, RANK(N1415,(N1415:P1415,Q1415:AE1415)),0)</f>
        <v>1</v>
      </c>
      <c r="E1415" s="7">
        <f>IF(O1415&gt;0,RANK(O1415,(N1415:P1415,Q1415:AE1415)),0)</f>
        <v>2</v>
      </c>
      <c r="F1415" s="7">
        <f t="shared" si="254"/>
        <v>3</v>
      </c>
      <c r="G1415" s="1">
        <f t="shared" si="261"/>
        <v>73</v>
      </c>
      <c r="H1415" s="2">
        <f t="shared" si="260"/>
        <v>0.17056074766355139</v>
      </c>
      <c r="I1415" s="8"/>
      <c r="J1415" s="2">
        <f t="shared" si="255"/>
        <v>0.57242990654205606</v>
      </c>
      <c r="K1415" s="2">
        <f t="shared" si="256"/>
        <v>0.40186915887850466</v>
      </c>
      <c r="L1415" s="2">
        <f t="shared" si="257"/>
        <v>1.4018691588785047E-2</v>
      </c>
      <c r="M1415" s="2">
        <f t="shared" si="258"/>
        <v>1.1682242990654236E-2</v>
      </c>
      <c r="N1415" s="1">
        <v>245</v>
      </c>
      <c r="O1415" s="1">
        <v>172</v>
      </c>
      <c r="P1415" s="1">
        <v>6</v>
      </c>
      <c r="Q1415" s="1">
        <v>1</v>
      </c>
      <c r="R1415" s="1"/>
      <c r="S1415" s="1"/>
      <c r="T1415" s="1">
        <v>2</v>
      </c>
      <c r="U1415" s="1"/>
      <c r="V1415" s="1"/>
      <c r="W1415" s="1">
        <v>2</v>
      </c>
      <c r="X1415" s="1"/>
      <c r="Y1415" s="1">
        <v>0</v>
      </c>
      <c r="Z1415" s="1"/>
      <c r="AA1415" s="1"/>
      <c r="AB1415" s="1"/>
      <c r="AG1415" t="str">
        <f t="shared" si="252"/>
        <v>Halifax</v>
      </c>
      <c r="AH1415" t="s">
        <v>1550</v>
      </c>
      <c r="AI1415">
        <v>1</v>
      </c>
      <c r="AJ1415" s="7">
        <v>253</v>
      </c>
      <c r="AL1415" s="7" t="s">
        <v>3344</v>
      </c>
      <c r="AM1415" t="s">
        <v>3949</v>
      </c>
      <c r="AN1415" t="s">
        <v>737</v>
      </c>
      <c r="AO1415" t="s">
        <v>1152</v>
      </c>
      <c r="AP1415" t="str">
        <f t="shared" si="259"/>
        <v>50025</v>
      </c>
      <c r="AQ1415" s="11" t="s">
        <v>2389</v>
      </c>
      <c r="AR1415" t="str">
        <f t="shared" ref="AR1415:AR1478" si="262">AL1415&amp;AO1415</f>
        <v>5031150</v>
      </c>
      <c r="AV1415">
        <v>39.799999999999997</v>
      </c>
      <c r="AW1415">
        <v>0.05</v>
      </c>
      <c r="AX1415">
        <v>39.75</v>
      </c>
    </row>
    <row r="1416" spans="1:50" hidden="1" outlineLevel="1">
      <c r="A1416" t="s">
        <v>5079</v>
      </c>
      <c r="B1416" s="11" t="s">
        <v>3400</v>
      </c>
      <c r="C1416" s="1">
        <f t="shared" si="253"/>
        <v>186</v>
      </c>
      <c r="D1416" s="7">
        <f>IF(N1416&gt;0, RANK(N1416,(N1416:P1416,Q1416:AE1416)),0)</f>
        <v>1</v>
      </c>
      <c r="E1416" s="7">
        <f>IF(O1416&gt;0,RANK(O1416,(N1416:P1416,Q1416:AE1416)),0)</f>
        <v>2</v>
      </c>
      <c r="F1416" s="7">
        <f t="shared" si="254"/>
        <v>3</v>
      </c>
      <c r="G1416" s="1">
        <f t="shared" si="261"/>
        <v>42</v>
      </c>
      <c r="H1416" s="2">
        <f t="shared" si="260"/>
        <v>0.22580645161290322</v>
      </c>
      <c r="I1416" s="8"/>
      <c r="J1416" s="2">
        <f t="shared" si="255"/>
        <v>0.59677419354838712</v>
      </c>
      <c r="K1416" s="2">
        <f t="shared" si="256"/>
        <v>0.37096774193548387</v>
      </c>
      <c r="L1416" s="2">
        <f t="shared" si="257"/>
        <v>2.1505376344086023E-2</v>
      </c>
      <c r="M1416" s="2">
        <f t="shared" si="258"/>
        <v>1.075268817204298E-2</v>
      </c>
      <c r="N1416" s="1">
        <v>111</v>
      </c>
      <c r="O1416" s="1">
        <v>69</v>
      </c>
      <c r="P1416" s="1">
        <v>4</v>
      </c>
      <c r="Q1416" s="1">
        <v>1</v>
      </c>
      <c r="R1416" s="1"/>
      <c r="S1416" s="1"/>
      <c r="T1416" s="1">
        <v>0</v>
      </c>
      <c r="U1416" s="1"/>
      <c r="V1416" s="1"/>
      <c r="W1416" s="1">
        <v>1</v>
      </c>
      <c r="X1416" s="1"/>
      <c r="Y1416" s="1">
        <v>0</v>
      </c>
      <c r="Z1416" s="1"/>
      <c r="AA1416" s="1"/>
      <c r="AB1416" s="1"/>
      <c r="AG1416" t="str">
        <f t="shared" si="252"/>
        <v>Hancock</v>
      </c>
      <c r="AH1416" t="s">
        <v>3401</v>
      </c>
      <c r="AI1416">
        <v>1</v>
      </c>
      <c r="AJ1416" s="7">
        <v>153</v>
      </c>
      <c r="AL1416" s="7" t="s">
        <v>3344</v>
      </c>
      <c r="AM1416" t="s">
        <v>3988</v>
      </c>
      <c r="AN1416" t="s">
        <v>737</v>
      </c>
      <c r="AO1416" t="s">
        <v>1153</v>
      </c>
      <c r="AP1416" t="str">
        <f t="shared" si="259"/>
        <v>50001</v>
      </c>
      <c r="AQ1416" s="11" t="s">
        <v>2389</v>
      </c>
      <c r="AR1416" t="str">
        <f t="shared" si="262"/>
        <v>5031525</v>
      </c>
      <c r="AV1416">
        <v>38.46</v>
      </c>
      <c r="AW1416">
        <v>0.02</v>
      </c>
      <c r="AX1416">
        <v>38.44</v>
      </c>
    </row>
    <row r="1417" spans="1:50" hidden="1" outlineLevel="1">
      <c r="A1417" t="s">
        <v>2131</v>
      </c>
      <c r="B1417" s="11" t="s">
        <v>3400</v>
      </c>
      <c r="C1417" s="1">
        <f t="shared" si="253"/>
        <v>1543</v>
      </c>
      <c r="D1417" s="7">
        <f>IF(N1417&gt;0, RANK(N1417,(N1417:P1417,Q1417:AE1417)),0)</f>
        <v>1</v>
      </c>
      <c r="E1417" s="7">
        <f>IF(O1417&gt;0,RANK(O1417,(N1417:P1417,Q1417:AE1417)),0)</f>
        <v>2</v>
      </c>
      <c r="F1417" s="7">
        <f t="shared" si="254"/>
        <v>3</v>
      </c>
      <c r="G1417" s="1">
        <f t="shared" si="261"/>
        <v>232</v>
      </c>
      <c r="H1417" s="2">
        <f t="shared" si="260"/>
        <v>0.15035644847699287</v>
      </c>
      <c r="I1417" s="8"/>
      <c r="J1417" s="2">
        <f t="shared" si="255"/>
        <v>0.56642903434867142</v>
      </c>
      <c r="K1417" s="2">
        <f t="shared" si="256"/>
        <v>0.41607258587167856</v>
      </c>
      <c r="L1417" s="2">
        <f t="shared" si="257"/>
        <v>7.1289695398574207E-3</v>
      </c>
      <c r="M1417" s="2">
        <f t="shared" si="258"/>
        <v>1.0369410239792598E-2</v>
      </c>
      <c r="N1417" s="1">
        <v>874</v>
      </c>
      <c r="O1417" s="1">
        <v>642</v>
      </c>
      <c r="P1417" s="1">
        <v>11</v>
      </c>
      <c r="Q1417" s="1">
        <v>7</v>
      </c>
      <c r="R1417" s="1"/>
      <c r="S1417" s="1"/>
      <c r="T1417" s="1">
        <v>3</v>
      </c>
      <c r="U1417" s="1"/>
      <c r="V1417" s="1"/>
      <c r="W1417" s="1">
        <v>4</v>
      </c>
      <c r="X1417" s="1"/>
      <c r="Y1417" s="1">
        <v>2</v>
      </c>
      <c r="Z1417" s="1"/>
      <c r="AA1417" s="1"/>
      <c r="AB1417" s="1"/>
      <c r="AG1417" t="str">
        <f t="shared" si="252"/>
        <v>Hardwick</v>
      </c>
      <c r="AH1417" t="s">
        <v>3878</v>
      </c>
      <c r="AI1417">
        <v>1</v>
      </c>
      <c r="AJ1417" s="7">
        <v>75</v>
      </c>
      <c r="AL1417" s="7" t="s">
        <v>3344</v>
      </c>
      <c r="AM1417" t="s">
        <v>3632</v>
      </c>
      <c r="AN1417" t="s">
        <v>3949</v>
      </c>
      <c r="AO1417" t="s">
        <v>1493</v>
      </c>
      <c r="AP1417" t="str">
        <f t="shared" si="259"/>
        <v>50005</v>
      </c>
      <c r="AQ1417" s="11" t="s">
        <v>2389</v>
      </c>
      <c r="AR1417" t="str">
        <f t="shared" si="262"/>
        <v>5031825</v>
      </c>
      <c r="AV1417">
        <v>38.89</v>
      </c>
      <c r="AW1417">
        <v>0.36</v>
      </c>
      <c r="AX1417">
        <v>38.53</v>
      </c>
    </row>
    <row r="1418" spans="1:50" hidden="1" outlineLevel="1">
      <c r="A1418" t="s">
        <v>3648</v>
      </c>
      <c r="B1418" s="11" t="s">
        <v>3400</v>
      </c>
      <c r="C1418" s="1">
        <f t="shared" si="253"/>
        <v>4870</v>
      </c>
      <c r="D1418" s="7">
        <f>IF(N1418&gt;0, RANK(N1418,(N1418:P1418,Q1418:AE1418)),0)</f>
        <v>1</v>
      </c>
      <c r="E1418" s="7">
        <f>IF(O1418&gt;0,RANK(O1418,(N1418:P1418,Q1418:AE1418)),0)</f>
        <v>2</v>
      </c>
      <c r="F1418" s="7">
        <f t="shared" si="254"/>
        <v>3</v>
      </c>
      <c r="G1418" s="1">
        <f t="shared" si="261"/>
        <v>1018</v>
      </c>
      <c r="H1418" s="2">
        <f t="shared" si="260"/>
        <v>0.20903490759753593</v>
      </c>
      <c r="I1418" s="8"/>
      <c r="J1418" s="2">
        <f t="shared" si="255"/>
        <v>0.59835728952772071</v>
      </c>
      <c r="K1418" s="2">
        <f t="shared" si="256"/>
        <v>0.38932238193018481</v>
      </c>
      <c r="L1418" s="2">
        <f t="shared" si="257"/>
        <v>8.2135523613963042E-3</v>
      </c>
      <c r="M1418" s="2">
        <f t="shared" si="258"/>
        <v>4.1067761806981677E-3</v>
      </c>
      <c r="N1418" s="1">
        <v>2914</v>
      </c>
      <c r="O1418" s="1">
        <v>1896</v>
      </c>
      <c r="P1418" s="1">
        <v>40</v>
      </c>
      <c r="Q1418" s="1">
        <v>10</v>
      </c>
      <c r="R1418" s="1"/>
      <c r="S1418" s="1"/>
      <c r="T1418" s="1">
        <v>1</v>
      </c>
      <c r="U1418" s="1"/>
      <c r="V1418" s="1"/>
      <c r="W1418" s="1">
        <v>7</v>
      </c>
      <c r="X1418" s="1"/>
      <c r="Y1418" s="1">
        <v>2</v>
      </c>
      <c r="Z1418" s="1"/>
      <c r="AA1418" s="1"/>
      <c r="AB1418" s="1"/>
      <c r="AG1418" t="str">
        <f t="shared" si="252"/>
        <v>Hartford</v>
      </c>
      <c r="AH1418" t="s">
        <v>1186</v>
      </c>
      <c r="AI1418">
        <v>1</v>
      </c>
      <c r="AJ1418" s="7">
        <v>179</v>
      </c>
      <c r="AL1418" s="7" t="s">
        <v>3344</v>
      </c>
      <c r="AM1418" t="s">
        <v>3950</v>
      </c>
      <c r="AN1418" t="s">
        <v>737</v>
      </c>
      <c r="AO1418" t="s">
        <v>1494</v>
      </c>
      <c r="AP1418" t="str">
        <f t="shared" si="259"/>
        <v>50027</v>
      </c>
      <c r="AQ1418" s="11" t="s">
        <v>2389</v>
      </c>
      <c r="AR1418" t="str">
        <f t="shared" si="262"/>
        <v>5032275</v>
      </c>
      <c r="AV1418">
        <v>45.9</v>
      </c>
      <c r="AW1418">
        <v>0.75</v>
      </c>
      <c r="AX1418">
        <v>45.15</v>
      </c>
    </row>
    <row r="1419" spans="1:50" hidden="1" outlineLevel="1">
      <c r="A1419" t="s">
        <v>1894</v>
      </c>
      <c r="B1419" s="11" t="s">
        <v>3400</v>
      </c>
      <c r="C1419" s="1">
        <f t="shared" si="253"/>
        <v>1860</v>
      </c>
      <c r="D1419" s="7">
        <f>IF(N1419&gt;0, RANK(N1419,(N1419:P1419,Q1419:AE1419)),0)</f>
        <v>1</v>
      </c>
      <c r="E1419" s="7">
        <f>IF(O1419&gt;0,RANK(O1419,(N1419:P1419,Q1419:AE1419)),0)</f>
        <v>2</v>
      </c>
      <c r="F1419" s="7">
        <f t="shared" si="254"/>
        <v>3</v>
      </c>
      <c r="G1419" s="1">
        <f t="shared" si="261"/>
        <v>424</v>
      </c>
      <c r="H1419" s="2">
        <f t="shared" si="260"/>
        <v>0.22795698924731184</v>
      </c>
      <c r="I1419" s="8"/>
      <c r="J1419" s="2">
        <f t="shared" si="255"/>
        <v>0.59354838709677415</v>
      </c>
      <c r="K1419" s="2">
        <f t="shared" si="256"/>
        <v>0.36559139784946237</v>
      </c>
      <c r="L1419" s="2">
        <f t="shared" si="257"/>
        <v>2.2043010752688171E-2</v>
      </c>
      <c r="M1419" s="2">
        <f t="shared" si="258"/>
        <v>1.8817204301075301E-2</v>
      </c>
      <c r="N1419" s="1">
        <v>1104</v>
      </c>
      <c r="O1419" s="1">
        <v>680</v>
      </c>
      <c r="P1419" s="1">
        <v>41</v>
      </c>
      <c r="Q1419" s="1">
        <v>7</v>
      </c>
      <c r="R1419" s="1"/>
      <c r="S1419" s="1"/>
      <c r="T1419" s="1">
        <v>16</v>
      </c>
      <c r="U1419" s="1"/>
      <c r="V1419" s="1"/>
      <c r="W1419" s="1">
        <v>8</v>
      </c>
      <c r="X1419" s="1"/>
      <c r="Y1419" s="1">
        <v>4</v>
      </c>
      <c r="Z1419" s="1"/>
      <c r="AA1419" s="1"/>
      <c r="AB1419" s="1"/>
      <c r="AG1419" t="str">
        <f t="shared" ref="AG1419:AG1482" si="263">A1419</f>
        <v>Hartland</v>
      </c>
      <c r="AH1419" t="s">
        <v>1186</v>
      </c>
      <c r="AI1419">
        <v>1</v>
      </c>
      <c r="AJ1419" s="7">
        <v>192</v>
      </c>
      <c r="AL1419" s="7" t="s">
        <v>3344</v>
      </c>
      <c r="AM1419" t="s">
        <v>3950</v>
      </c>
      <c r="AN1419" t="s">
        <v>3961</v>
      </c>
      <c r="AO1419" t="s">
        <v>1509</v>
      </c>
      <c r="AP1419" t="str">
        <f t="shared" si="259"/>
        <v>50027</v>
      </c>
      <c r="AQ1419" s="11" t="s">
        <v>2389</v>
      </c>
      <c r="AR1419" t="str">
        <f t="shared" si="262"/>
        <v>5032425</v>
      </c>
      <c r="AV1419">
        <v>45.19</v>
      </c>
      <c r="AW1419">
        <v>0.24</v>
      </c>
      <c r="AX1419">
        <v>44.96</v>
      </c>
    </row>
    <row r="1420" spans="1:50" hidden="1" outlineLevel="1">
      <c r="A1420" t="s">
        <v>1652</v>
      </c>
      <c r="B1420" s="11" t="s">
        <v>3400</v>
      </c>
      <c r="C1420" s="1">
        <f t="shared" si="253"/>
        <v>1288</v>
      </c>
      <c r="D1420" s="7">
        <f>IF(N1420&gt;0, RANK(N1420,(N1420:P1420,Q1420:AE1420)),0)</f>
        <v>2</v>
      </c>
      <c r="E1420" s="7">
        <f>IF(O1420&gt;0,RANK(O1420,(N1420:P1420,Q1420:AE1420)),0)</f>
        <v>1</v>
      </c>
      <c r="F1420" s="7">
        <f t="shared" si="254"/>
        <v>3</v>
      </c>
      <c r="G1420" s="1">
        <f t="shared" si="261"/>
        <v>65</v>
      </c>
      <c r="H1420" s="2">
        <f t="shared" si="260"/>
        <v>5.0465838509316768E-2</v>
      </c>
      <c r="I1420" s="8"/>
      <c r="J1420" s="2">
        <f t="shared" si="255"/>
        <v>0.46739130434782611</v>
      </c>
      <c r="K1420" s="2">
        <f t="shared" si="256"/>
        <v>0.5178571428571429</v>
      </c>
      <c r="L1420" s="2">
        <f t="shared" si="257"/>
        <v>8.5403726708074539E-3</v>
      </c>
      <c r="M1420" s="2">
        <f t="shared" si="258"/>
        <v>6.2111801242234772E-3</v>
      </c>
      <c r="N1420" s="1">
        <v>602</v>
      </c>
      <c r="O1420" s="1">
        <v>667</v>
      </c>
      <c r="P1420" s="1">
        <v>11</v>
      </c>
      <c r="Q1420" s="1">
        <v>2</v>
      </c>
      <c r="R1420" s="1"/>
      <c r="S1420" s="1"/>
      <c r="T1420" s="1">
        <v>0</v>
      </c>
      <c r="U1420" s="1"/>
      <c r="V1420" s="1"/>
      <c r="W1420" s="1">
        <v>4</v>
      </c>
      <c r="X1420" s="1"/>
      <c r="Y1420" s="1">
        <v>2</v>
      </c>
      <c r="Z1420" s="1"/>
      <c r="AA1420" s="1"/>
      <c r="AB1420" s="1"/>
      <c r="AG1420" t="str">
        <f t="shared" si="263"/>
        <v>Highgate</v>
      </c>
      <c r="AH1420" t="s">
        <v>3082</v>
      </c>
      <c r="AI1420">
        <v>1</v>
      </c>
      <c r="AJ1420" s="7">
        <v>3</v>
      </c>
      <c r="AL1420" s="7" t="s">
        <v>3344</v>
      </c>
      <c r="AM1420" t="s">
        <v>3234</v>
      </c>
      <c r="AN1420" t="s">
        <v>4370</v>
      </c>
      <c r="AO1420" t="s">
        <v>1510</v>
      </c>
      <c r="AP1420" t="str">
        <f t="shared" si="259"/>
        <v>50011</v>
      </c>
      <c r="AQ1420" s="11" t="s">
        <v>2389</v>
      </c>
      <c r="AR1420" t="str">
        <f t="shared" si="262"/>
        <v>5033025</v>
      </c>
      <c r="AV1420">
        <v>59.89</v>
      </c>
      <c r="AW1420">
        <v>8.74</v>
      </c>
      <c r="AX1420">
        <v>51.14</v>
      </c>
    </row>
    <row r="1421" spans="1:50" hidden="1" outlineLevel="1">
      <c r="A1421" t="s">
        <v>1653</v>
      </c>
      <c r="B1421" s="11" t="s">
        <v>3400</v>
      </c>
      <c r="C1421" s="1">
        <f t="shared" si="253"/>
        <v>2354</v>
      </c>
      <c r="D1421" s="7">
        <f>IF(N1421&gt;0, RANK(N1421,(N1421:P1421,Q1421:AE1421)),0)</f>
        <v>1</v>
      </c>
      <c r="E1421" s="7">
        <f>IF(O1421&gt;0,RANK(O1421,(N1421:P1421,Q1421:AE1421)),0)</f>
        <v>2</v>
      </c>
      <c r="F1421" s="7">
        <f t="shared" si="254"/>
        <v>3</v>
      </c>
      <c r="G1421" s="1">
        <f t="shared" si="261"/>
        <v>680</v>
      </c>
      <c r="H1421" s="2">
        <f t="shared" si="260"/>
        <v>0.28887000849617672</v>
      </c>
      <c r="I1421" s="8"/>
      <c r="J1421" s="2">
        <f t="shared" si="255"/>
        <v>0.63041631265930331</v>
      </c>
      <c r="K1421" s="2">
        <f t="shared" si="256"/>
        <v>0.34154630416312659</v>
      </c>
      <c r="L1421" s="2">
        <f t="shared" si="257"/>
        <v>1.7417162276975363E-2</v>
      </c>
      <c r="M1421" s="2">
        <f t="shared" si="258"/>
        <v>1.0620220900594734E-2</v>
      </c>
      <c r="N1421" s="1">
        <v>1484</v>
      </c>
      <c r="O1421" s="1">
        <v>804</v>
      </c>
      <c r="P1421" s="1">
        <v>41</v>
      </c>
      <c r="Q1421" s="1">
        <v>16</v>
      </c>
      <c r="R1421" s="1"/>
      <c r="S1421" s="1"/>
      <c r="T1421" s="1">
        <v>0</v>
      </c>
      <c r="U1421" s="1"/>
      <c r="V1421" s="1"/>
      <c r="W1421" s="1">
        <v>7</v>
      </c>
      <c r="X1421" s="1"/>
      <c r="Y1421" s="1">
        <v>2</v>
      </c>
      <c r="Z1421" s="1"/>
      <c r="AA1421" s="1"/>
      <c r="AB1421" s="1"/>
      <c r="AG1421" t="str">
        <f t="shared" si="263"/>
        <v>Hinesburg</v>
      </c>
      <c r="AH1421" t="s">
        <v>1712</v>
      </c>
      <c r="AI1421">
        <v>1</v>
      </c>
      <c r="AJ1421" s="7">
        <v>105</v>
      </c>
      <c r="AL1421" s="7" t="s">
        <v>3344</v>
      </c>
      <c r="AM1421" t="s">
        <v>2597</v>
      </c>
      <c r="AN1421" t="s">
        <v>3970</v>
      </c>
      <c r="AO1421" t="s">
        <v>1135</v>
      </c>
      <c r="AP1421" t="str">
        <f t="shared" si="259"/>
        <v>50007</v>
      </c>
      <c r="AQ1421" s="11" t="s">
        <v>2389</v>
      </c>
      <c r="AR1421" t="str">
        <f t="shared" si="262"/>
        <v>5033475</v>
      </c>
      <c r="AV1421">
        <v>40.119999999999997</v>
      </c>
      <c r="AW1421">
        <v>0.3</v>
      </c>
      <c r="AX1421">
        <v>39.81</v>
      </c>
    </row>
    <row r="1422" spans="1:50" hidden="1" outlineLevel="1">
      <c r="A1422" t="s">
        <v>1955</v>
      </c>
      <c r="B1422" s="11" t="s">
        <v>3400</v>
      </c>
      <c r="C1422" s="1">
        <f t="shared" si="253"/>
        <v>300</v>
      </c>
      <c r="D1422" s="7">
        <f>IF(N1422&gt;0, RANK(N1422,(N1422:P1422,Q1422:AE1422)),0)</f>
        <v>1</v>
      </c>
      <c r="E1422" s="7">
        <f>IF(O1422&gt;0,RANK(O1422,(N1422:P1422,Q1422:AE1422)),0)</f>
        <v>2</v>
      </c>
      <c r="F1422" s="7">
        <f t="shared" si="254"/>
        <v>3</v>
      </c>
      <c r="G1422" s="1">
        <f t="shared" si="261"/>
        <v>11</v>
      </c>
      <c r="H1422" s="2">
        <f t="shared" si="260"/>
        <v>3.6666666666666667E-2</v>
      </c>
      <c r="I1422" s="8"/>
      <c r="J1422" s="2">
        <f t="shared" si="255"/>
        <v>0.50666666666666671</v>
      </c>
      <c r="K1422" s="2">
        <f t="shared" si="256"/>
        <v>0.47</v>
      </c>
      <c r="L1422" s="2">
        <f t="shared" si="257"/>
        <v>0.01</v>
      </c>
      <c r="M1422" s="2">
        <f t="shared" si="258"/>
        <v>1.3333333333333317E-2</v>
      </c>
      <c r="N1422" s="1">
        <v>152</v>
      </c>
      <c r="O1422" s="1">
        <v>141</v>
      </c>
      <c r="P1422" s="1">
        <v>3</v>
      </c>
      <c r="Q1422" s="1">
        <v>2</v>
      </c>
      <c r="R1422" s="1"/>
      <c r="S1422" s="1"/>
      <c r="T1422" s="1">
        <v>0</v>
      </c>
      <c r="U1422" s="1"/>
      <c r="V1422" s="1"/>
      <c r="W1422" s="1">
        <v>2</v>
      </c>
      <c r="X1422" s="1"/>
      <c r="Y1422" s="1">
        <v>0</v>
      </c>
      <c r="Z1422" s="1"/>
      <c r="AA1422" s="1"/>
      <c r="AB1422" s="1"/>
      <c r="AG1422" t="str">
        <f t="shared" si="263"/>
        <v>Holland</v>
      </c>
      <c r="AH1422" t="s">
        <v>4603</v>
      </c>
      <c r="AI1422">
        <v>1</v>
      </c>
      <c r="AJ1422" s="7">
        <v>9</v>
      </c>
      <c r="AL1422" s="7" t="s">
        <v>3344</v>
      </c>
      <c r="AM1422" t="s">
        <v>4672</v>
      </c>
      <c r="AN1422" t="s">
        <v>4370</v>
      </c>
      <c r="AO1422" t="s">
        <v>1136</v>
      </c>
      <c r="AP1422" t="str">
        <f t="shared" si="259"/>
        <v>50019</v>
      </c>
      <c r="AQ1422" s="11" t="s">
        <v>2389</v>
      </c>
      <c r="AR1422" t="str">
        <f t="shared" si="262"/>
        <v>5033775</v>
      </c>
      <c r="AV1422">
        <v>38.229999999999997</v>
      </c>
      <c r="AW1422">
        <v>0.63</v>
      </c>
      <c r="AX1422">
        <v>37.6</v>
      </c>
    </row>
    <row r="1423" spans="1:50" hidden="1" outlineLevel="1">
      <c r="A1423" t="s">
        <v>1735</v>
      </c>
      <c r="B1423" s="11" t="s">
        <v>3400</v>
      </c>
      <c r="C1423" s="1">
        <f t="shared" si="253"/>
        <v>340</v>
      </c>
      <c r="D1423" s="7">
        <f>IF(N1423&gt;0, RANK(N1423,(N1423:P1423,Q1423:AE1423)),0)</f>
        <v>1</v>
      </c>
      <c r="E1423" s="7">
        <f>IF(O1423&gt;0,RANK(O1423,(N1423:P1423,Q1423:AE1423)),0)</f>
        <v>2</v>
      </c>
      <c r="F1423" s="7">
        <f t="shared" si="254"/>
        <v>3</v>
      </c>
      <c r="G1423" s="1">
        <f t="shared" si="261"/>
        <v>26</v>
      </c>
      <c r="H1423" s="2">
        <f t="shared" si="260"/>
        <v>7.6470588235294124E-2</v>
      </c>
      <c r="I1423" s="8"/>
      <c r="J1423" s="2">
        <f t="shared" si="255"/>
        <v>0.52058823529411768</v>
      </c>
      <c r="K1423" s="2">
        <f t="shared" si="256"/>
        <v>0.44411764705882351</v>
      </c>
      <c r="L1423" s="2">
        <f t="shared" si="257"/>
        <v>2.0588235294117647E-2</v>
      </c>
      <c r="M1423" s="2">
        <f t="shared" si="258"/>
        <v>1.4705882352941162E-2</v>
      </c>
      <c r="N1423" s="1">
        <v>177</v>
      </c>
      <c r="O1423" s="1">
        <v>151</v>
      </c>
      <c r="P1423" s="1">
        <v>7</v>
      </c>
      <c r="Q1423" s="1">
        <v>2</v>
      </c>
      <c r="R1423" s="1"/>
      <c r="S1423" s="1"/>
      <c r="T1423" s="1">
        <v>0</v>
      </c>
      <c r="U1423" s="1"/>
      <c r="V1423" s="1"/>
      <c r="W1423" s="1">
        <v>2</v>
      </c>
      <c r="X1423" s="1"/>
      <c r="Y1423" s="1">
        <v>1</v>
      </c>
      <c r="Z1423" s="1"/>
      <c r="AA1423" s="1"/>
      <c r="AB1423" s="1"/>
      <c r="AG1423" t="str">
        <f t="shared" si="263"/>
        <v>Hubbardton</v>
      </c>
      <c r="AH1423" t="s">
        <v>4060</v>
      </c>
      <c r="AI1423">
        <v>1</v>
      </c>
      <c r="AJ1423" s="7">
        <v>178</v>
      </c>
      <c r="AL1423" s="7" t="s">
        <v>3344</v>
      </c>
      <c r="AM1423" t="s">
        <v>4350</v>
      </c>
      <c r="AN1423" t="s">
        <v>737</v>
      </c>
      <c r="AO1423" t="s">
        <v>1137</v>
      </c>
      <c r="AP1423" t="str">
        <f t="shared" si="259"/>
        <v>50021</v>
      </c>
      <c r="AQ1423" s="11" t="s">
        <v>2389</v>
      </c>
      <c r="AR1423" t="str">
        <f t="shared" si="262"/>
        <v>5034450</v>
      </c>
      <c r="AV1423">
        <v>28.85</v>
      </c>
      <c r="AW1423">
        <v>1.33</v>
      </c>
      <c r="AX1423">
        <v>27.52</v>
      </c>
    </row>
    <row r="1424" spans="1:50" hidden="1" outlineLevel="1">
      <c r="A1424" t="s">
        <v>1736</v>
      </c>
      <c r="B1424" s="11" t="s">
        <v>3400</v>
      </c>
      <c r="C1424" s="1">
        <f t="shared" si="253"/>
        <v>1068</v>
      </c>
      <c r="D1424" s="7">
        <f>IF(N1424&gt;0, RANK(N1424,(N1424:P1424,Q1424:AE1424)),0)</f>
        <v>1</v>
      </c>
      <c r="E1424" s="7">
        <f>IF(O1424&gt;0,RANK(O1424,(N1424:P1424,Q1424:AE1424)),0)</f>
        <v>2</v>
      </c>
      <c r="F1424" s="7">
        <f t="shared" si="254"/>
        <v>3</v>
      </c>
      <c r="G1424" s="1">
        <f t="shared" si="261"/>
        <v>372</v>
      </c>
      <c r="H1424" s="2">
        <f t="shared" si="260"/>
        <v>0.34831460674157305</v>
      </c>
      <c r="I1424" s="8"/>
      <c r="J1424" s="2">
        <f t="shared" si="255"/>
        <v>0.66104868913857673</v>
      </c>
      <c r="K1424" s="2">
        <f t="shared" si="256"/>
        <v>0.31273408239700373</v>
      </c>
      <c r="L1424" s="2">
        <f t="shared" si="257"/>
        <v>1.8726591760299626E-2</v>
      </c>
      <c r="M1424" s="2">
        <f t="shared" si="258"/>
        <v>7.4906367041199136E-3</v>
      </c>
      <c r="N1424" s="1">
        <v>706</v>
      </c>
      <c r="O1424" s="1">
        <v>334</v>
      </c>
      <c r="P1424" s="1">
        <v>20</v>
      </c>
      <c r="Q1424" s="1">
        <v>6</v>
      </c>
      <c r="R1424" s="1"/>
      <c r="S1424" s="1"/>
      <c r="T1424" s="1">
        <v>0</v>
      </c>
      <c r="U1424" s="1"/>
      <c r="V1424" s="1"/>
      <c r="W1424" s="1">
        <v>0</v>
      </c>
      <c r="X1424" s="1"/>
      <c r="Y1424" s="1">
        <v>2</v>
      </c>
      <c r="Z1424" s="1"/>
      <c r="AA1424" s="1"/>
      <c r="AB1424" s="1"/>
      <c r="AG1424" t="str">
        <f t="shared" si="263"/>
        <v>Huntington</v>
      </c>
      <c r="AH1424" t="s">
        <v>1712</v>
      </c>
      <c r="AI1424">
        <v>1</v>
      </c>
      <c r="AJ1424" s="7">
        <v>107</v>
      </c>
      <c r="AL1424" s="7" t="s">
        <v>3344</v>
      </c>
      <c r="AM1424" t="s">
        <v>2597</v>
      </c>
      <c r="AN1424" t="s">
        <v>737</v>
      </c>
      <c r="AO1424" t="s">
        <v>2099</v>
      </c>
      <c r="AP1424" t="str">
        <f t="shared" si="259"/>
        <v>50007</v>
      </c>
      <c r="AQ1424" s="11" t="s">
        <v>2389</v>
      </c>
      <c r="AR1424" t="str">
        <f t="shared" si="262"/>
        <v>5034600</v>
      </c>
      <c r="AV1424">
        <v>38.15</v>
      </c>
      <c r="AW1424">
        <v>0.01</v>
      </c>
      <c r="AX1424">
        <v>38.14</v>
      </c>
    </row>
    <row r="1425" spans="1:50" hidden="1" outlineLevel="1">
      <c r="A1425" t="s">
        <v>1216</v>
      </c>
      <c r="B1425" s="11" t="s">
        <v>3400</v>
      </c>
      <c r="C1425" s="1">
        <f t="shared" si="253"/>
        <v>1501</v>
      </c>
      <c r="D1425" s="7">
        <f>IF(N1425&gt;0, RANK(N1425,(N1425:P1425,Q1425:AE1425)),0)</f>
        <v>1</v>
      </c>
      <c r="E1425" s="7">
        <f>IF(O1425&gt;0,RANK(O1425,(N1425:P1425,Q1425:AE1425)),0)</f>
        <v>2</v>
      </c>
      <c r="F1425" s="7">
        <f t="shared" si="254"/>
        <v>3</v>
      </c>
      <c r="G1425" s="1">
        <f t="shared" si="261"/>
        <v>389</v>
      </c>
      <c r="H1425" s="2">
        <f t="shared" si="260"/>
        <v>0.25916055962691537</v>
      </c>
      <c r="I1425" s="8"/>
      <c r="J1425" s="2">
        <f t="shared" si="255"/>
        <v>0.62158560959360432</v>
      </c>
      <c r="K1425" s="2">
        <f t="shared" si="256"/>
        <v>0.36242504996668889</v>
      </c>
      <c r="L1425" s="2">
        <f t="shared" si="257"/>
        <v>9.3271152564956689E-3</v>
      </c>
      <c r="M1425" s="2">
        <f t="shared" si="258"/>
        <v>6.6622251832111207E-3</v>
      </c>
      <c r="N1425" s="1">
        <v>933</v>
      </c>
      <c r="O1425" s="1">
        <v>544</v>
      </c>
      <c r="P1425" s="1">
        <v>14</v>
      </c>
      <c r="Q1425" s="1">
        <v>6</v>
      </c>
      <c r="R1425" s="1"/>
      <c r="S1425" s="1"/>
      <c r="T1425" s="1">
        <v>1</v>
      </c>
      <c r="U1425" s="1"/>
      <c r="V1425" s="1"/>
      <c r="W1425" s="1">
        <v>2</v>
      </c>
      <c r="X1425" s="1"/>
      <c r="Y1425" s="1">
        <v>1</v>
      </c>
      <c r="Z1425" s="1"/>
      <c r="AA1425" s="1"/>
      <c r="AB1425" s="1"/>
      <c r="AG1425" t="str">
        <f t="shared" si="263"/>
        <v>Hyde Park</v>
      </c>
      <c r="AH1425" t="s">
        <v>1417</v>
      </c>
      <c r="AI1425">
        <v>1</v>
      </c>
      <c r="AJ1425" s="7">
        <v>62</v>
      </c>
      <c r="AL1425" s="7" t="s">
        <v>3344</v>
      </c>
      <c r="AM1425" t="s">
        <v>4670</v>
      </c>
      <c r="AN1425" t="s">
        <v>3949</v>
      </c>
      <c r="AO1425" t="s">
        <v>2100</v>
      </c>
      <c r="AP1425" t="str">
        <f t="shared" si="259"/>
        <v>50015</v>
      </c>
      <c r="AQ1425" s="11" t="s">
        <v>2389</v>
      </c>
      <c r="AR1425" t="str">
        <f t="shared" si="262"/>
        <v>5035050</v>
      </c>
      <c r="AV1425">
        <v>39</v>
      </c>
      <c r="AW1425">
        <v>1.1200000000000001</v>
      </c>
      <c r="AX1425">
        <v>37.880000000000003</v>
      </c>
    </row>
    <row r="1426" spans="1:50" hidden="1" outlineLevel="1">
      <c r="A1426" t="s">
        <v>2575</v>
      </c>
      <c r="B1426" s="11" t="s">
        <v>3400</v>
      </c>
      <c r="C1426" s="1">
        <f t="shared" si="253"/>
        <v>204</v>
      </c>
      <c r="D1426" s="7">
        <f>IF(N1426&gt;0, RANK(N1426,(N1426:P1426,Q1426:AE1426)),0)</f>
        <v>1</v>
      </c>
      <c r="E1426" s="7">
        <f>IF(O1426&gt;0,RANK(O1426,(N1426:P1426,Q1426:AE1426)),0)</f>
        <v>2</v>
      </c>
      <c r="F1426" s="7">
        <f t="shared" si="254"/>
        <v>3</v>
      </c>
      <c r="G1426" s="1">
        <f t="shared" si="261"/>
        <v>6</v>
      </c>
      <c r="H1426" s="2">
        <f t="shared" si="260"/>
        <v>2.9411764705882353E-2</v>
      </c>
      <c r="I1426" s="8"/>
      <c r="J1426" s="2">
        <f t="shared" si="255"/>
        <v>0.50980392156862742</v>
      </c>
      <c r="K1426" s="2">
        <f t="shared" si="256"/>
        <v>0.48039215686274511</v>
      </c>
      <c r="L1426" s="2">
        <f t="shared" si="257"/>
        <v>9.8039215686274508E-3</v>
      </c>
      <c r="M1426" s="2">
        <f t="shared" si="258"/>
        <v>2.0816681711721685E-17</v>
      </c>
      <c r="N1426" s="1">
        <v>104</v>
      </c>
      <c r="O1426" s="1">
        <v>98</v>
      </c>
      <c r="P1426" s="1">
        <v>2</v>
      </c>
      <c r="Q1426" s="1">
        <v>0</v>
      </c>
      <c r="R1426" s="1"/>
      <c r="S1426" s="1"/>
      <c r="T1426" s="1">
        <v>0</v>
      </c>
      <c r="U1426" s="1"/>
      <c r="V1426" s="1"/>
      <c r="W1426" s="1">
        <v>0</v>
      </c>
      <c r="X1426" s="1"/>
      <c r="Y1426" s="1">
        <v>0</v>
      </c>
      <c r="Z1426" s="1"/>
      <c r="AA1426" s="1"/>
      <c r="AB1426" s="1"/>
      <c r="AG1426" t="str">
        <f t="shared" si="263"/>
        <v>Ira</v>
      </c>
      <c r="AH1426" t="s">
        <v>4060</v>
      </c>
      <c r="AI1426">
        <v>1</v>
      </c>
      <c r="AJ1426" s="7">
        <v>190</v>
      </c>
      <c r="AL1426" s="7" t="s">
        <v>3344</v>
      </c>
      <c r="AM1426" t="s">
        <v>4350</v>
      </c>
      <c r="AN1426" t="s">
        <v>3961</v>
      </c>
      <c r="AO1426" t="s">
        <v>254</v>
      </c>
      <c r="AP1426" t="str">
        <f t="shared" si="259"/>
        <v>50021</v>
      </c>
      <c r="AQ1426" s="11" t="s">
        <v>2389</v>
      </c>
      <c r="AR1426" t="str">
        <f t="shared" si="262"/>
        <v>5035425</v>
      </c>
      <c r="AV1426">
        <v>21.32</v>
      </c>
      <c r="AW1426">
        <v>0</v>
      </c>
      <c r="AX1426">
        <v>21.32</v>
      </c>
    </row>
    <row r="1427" spans="1:50" hidden="1" outlineLevel="1">
      <c r="A1427" t="s">
        <v>1947</v>
      </c>
      <c r="B1427" s="11" t="s">
        <v>3400</v>
      </c>
      <c r="C1427" s="1">
        <f t="shared" si="253"/>
        <v>566</v>
      </c>
      <c r="D1427" s="7">
        <f>IF(N1427&gt;0, RANK(N1427,(N1427:P1427,Q1427:AE1427)),0)</f>
        <v>2</v>
      </c>
      <c r="E1427" s="7">
        <f>IF(O1427&gt;0,RANK(O1427,(N1427:P1427,Q1427:AE1427)),0)</f>
        <v>1</v>
      </c>
      <c r="F1427" s="7">
        <f t="shared" si="254"/>
        <v>3</v>
      </c>
      <c r="G1427" s="1">
        <f t="shared" si="261"/>
        <v>40</v>
      </c>
      <c r="H1427" s="2">
        <f t="shared" si="260"/>
        <v>7.0671378091872794E-2</v>
      </c>
      <c r="I1427" s="8"/>
      <c r="J1427" s="2">
        <f t="shared" si="255"/>
        <v>0.45936395759717313</v>
      </c>
      <c r="K1427" s="2">
        <f t="shared" si="256"/>
        <v>0.53003533568904593</v>
      </c>
      <c r="L1427" s="2">
        <f t="shared" si="257"/>
        <v>3.5335689045936395E-3</v>
      </c>
      <c r="M1427" s="2">
        <f t="shared" si="258"/>
        <v>7.0671378091873545E-3</v>
      </c>
      <c r="N1427" s="1">
        <v>260</v>
      </c>
      <c r="O1427" s="1">
        <v>300</v>
      </c>
      <c r="P1427" s="1">
        <v>2</v>
      </c>
      <c r="Q1427" s="1">
        <v>2</v>
      </c>
      <c r="R1427" s="1"/>
      <c r="S1427" s="1"/>
      <c r="T1427" s="1">
        <v>0</v>
      </c>
      <c r="U1427" s="1"/>
      <c r="V1427" s="1"/>
      <c r="W1427" s="1">
        <v>1</v>
      </c>
      <c r="X1427" s="1"/>
      <c r="Y1427" s="1">
        <v>1</v>
      </c>
      <c r="Z1427" s="1"/>
      <c r="AA1427" s="1"/>
      <c r="AB1427" s="1"/>
      <c r="AG1427" t="str">
        <f t="shared" si="263"/>
        <v>Irasburg</v>
      </c>
      <c r="AH1427" t="s">
        <v>4603</v>
      </c>
      <c r="AI1427">
        <v>1</v>
      </c>
      <c r="AJ1427" s="7">
        <v>35</v>
      </c>
      <c r="AL1427" s="7" t="s">
        <v>3344</v>
      </c>
      <c r="AM1427" t="s">
        <v>4672</v>
      </c>
      <c r="AN1427" t="s">
        <v>4019</v>
      </c>
      <c r="AO1427" t="s">
        <v>1802</v>
      </c>
      <c r="AP1427" t="str">
        <f t="shared" si="259"/>
        <v>50019</v>
      </c>
      <c r="AQ1427" s="11" t="s">
        <v>2389</v>
      </c>
      <c r="AR1427" t="str">
        <f t="shared" si="262"/>
        <v>5035575</v>
      </c>
      <c r="AV1427">
        <v>40.590000000000003</v>
      </c>
      <c r="AW1427">
        <v>0.06</v>
      </c>
      <c r="AX1427">
        <v>40.53</v>
      </c>
    </row>
    <row r="1428" spans="1:50" hidden="1" outlineLevel="1">
      <c r="A1428" t="s">
        <v>1962</v>
      </c>
      <c r="B1428" s="11" t="s">
        <v>3400</v>
      </c>
      <c r="C1428" s="1">
        <f t="shared" si="253"/>
        <v>311</v>
      </c>
      <c r="D1428" s="7">
        <f>IF(N1428&gt;0, RANK(N1428,(N1428:P1428,Q1428:AE1428)),0)</f>
        <v>1</v>
      </c>
      <c r="E1428" s="7">
        <f>IF(O1428&gt;0,RANK(O1428,(N1428:P1428,Q1428:AE1428)),0)</f>
        <v>2</v>
      </c>
      <c r="F1428" s="7">
        <f t="shared" si="254"/>
        <v>3</v>
      </c>
      <c r="G1428" s="1">
        <f t="shared" si="261"/>
        <v>24</v>
      </c>
      <c r="H1428" s="2">
        <f t="shared" si="260"/>
        <v>7.7170418006430874E-2</v>
      </c>
      <c r="I1428" s="8"/>
      <c r="J1428" s="2">
        <f t="shared" si="255"/>
        <v>0.53697749196141475</v>
      </c>
      <c r="K1428" s="2">
        <f t="shared" si="256"/>
        <v>0.45980707395498394</v>
      </c>
      <c r="L1428" s="2">
        <f t="shared" si="257"/>
        <v>3.2154340836012861E-3</v>
      </c>
      <c r="M1428" s="2">
        <f t="shared" si="258"/>
        <v>2.3418766925686896E-17</v>
      </c>
      <c r="N1428" s="1">
        <v>167</v>
      </c>
      <c r="O1428" s="1">
        <v>143</v>
      </c>
      <c r="P1428" s="1">
        <v>1</v>
      </c>
      <c r="Q1428" s="1">
        <v>0</v>
      </c>
      <c r="R1428" s="1"/>
      <c r="S1428" s="1"/>
      <c r="T1428" s="1">
        <v>0</v>
      </c>
      <c r="U1428" s="1"/>
      <c r="V1428" s="1"/>
      <c r="W1428" s="1">
        <v>0</v>
      </c>
      <c r="X1428" s="1"/>
      <c r="Y1428" s="1">
        <v>0</v>
      </c>
      <c r="Z1428" s="1"/>
      <c r="AA1428" s="1"/>
      <c r="AB1428" s="1"/>
      <c r="AG1428" t="str">
        <f t="shared" si="263"/>
        <v>Isle La Motte</v>
      </c>
      <c r="AH1428" t="s">
        <v>1713</v>
      </c>
      <c r="AI1428">
        <v>1</v>
      </c>
      <c r="AJ1428" s="7">
        <v>29</v>
      </c>
      <c r="AL1428" s="7" t="s">
        <v>3344</v>
      </c>
      <c r="AM1428" t="s">
        <v>3235</v>
      </c>
      <c r="AN1428" t="s">
        <v>4670</v>
      </c>
      <c r="AO1428" t="s">
        <v>1803</v>
      </c>
      <c r="AP1428" t="str">
        <f t="shared" si="259"/>
        <v>50013</v>
      </c>
      <c r="AQ1428" s="11" t="s">
        <v>2389</v>
      </c>
      <c r="AR1428" t="str">
        <f t="shared" si="262"/>
        <v>5035875</v>
      </c>
      <c r="AV1428">
        <v>16.66</v>
      </c>
      <c r="AW1428">
        <v>8.6999999999999993</v>
      </c>
      <c r="AX1428">
        <v>7.96</v>
      </c>
    </row>
    <row r="1429" spans="1:50" hidden="1" outlineLevel="1">
      <c r="A1429" t="s">
        <v>1541</v>
      </c>
      <c r="B1429" s="11" t="s">
        <v>3400</v>
      </c>
      <c r="C1429" s="1">
        <f t="shared" si="253"/>
        <v>497</v>
      </c>
      <c r="D1429" s="7">
        <f>IF(N1429&gt;0, RANK(N1429,(N1429:P1429,Q1429:AE1429)),0)</f>
        <v>1</v>
      </c>
      <c r="E1429" s="7">
        <f>IF(O1429&gt;0,RANK(O1429,(N1429:P1429,Q1429:AE1429)),0)</f>
        <v>2</v>
      </c>
      <c r="F1429" s="7">
        <f t="shared" si="254"/>
        <v>3</v>
      </c>
      <c r="G1429" s="1">
        <f t="shared" si="261"/>
        <v>144</v>
      </c>
      <c r="H1429" s="2">
        <f t="shared" si="260"/>
        <v>0.28973843058350102</v>
      </c>
      <c r="I1429" s="8"/>
      <c r="J1429" s="2">
        <f t="shared" si="255"/>
        <v>0.62575452716297786</v>
      </c>
      <c r="K1429" s="2">
        <f t="shared" si="256"/>
        <v>0.33601609657947684</v>
      </c>
      <c r="L1429" s="2">
        <f t="shared" si="257"/>
        <v>2.8169014084507043E-2</v>
      </c>
      <c r="M1429" s="2">
        <f t="shared" si="258"/>
        <v>1.0060362173038257E-2</v>
      </c>
      <c r="N1429" s="1">
        <v>311</v>
      </c>
      <c r="O1429" s="1">
        <v>167</v>
      </c>
      <c r="P1429" s="1">
        <v>14</v>
      </c>
      <c r="Q1429" s="1">
        <v>4</v>
      </c>
      <c r="R1429" s="1"/>
      <c r="S1429" s="1"/>
      <c r="T1429" s="1">
        <v>0</v>
      </c>
      <c r="U1429" s="1"/>
      <c r="V1429" s="1"/>
      <c r="W1429" s="1">
        <v>1</v>
      </c>
      <c r="X1429" s="1"/>
      <c r="Y1429" s="1">
        <v>0</v>
      </c>
      <c r="Z1429" s="1"/>
      <c r="AA1429" s="1"/>
      <c r="AB1429" s="1"/>
      <c r="AG1429" t="str">
        <f t="shared" si="263"/>
        <v>Jamaica</v>
      </c>
      <c r="AH1429" t="s">
        <v>1550</v>
      </c>
      <c r="AI1429">
        <v>1</v>
      </c>
      <c r="AJ1429" s="7">
        <v>227</v>
      </c>
      <c r="AL1429" s="7" t="s">
        <v>3344</v>
      </c>
      <c r="AM1429" t="s">
        <v>3949</v>
      </c>
      <c r="AN1429" t="s">
        <v>3961</v>
      </c>
      <c r="AO1429" t="s">
        <v>772</v>
      </c>
      <c r="AP1429" t="str">
        <f t="shared" si="259"/>
        <v>50025</v>
      </c>
      <c r="AQ1429" s="11" t="s">
        <v>2389</v>
      </c>
      <c r="AR1429" t="str">
        <f t="shared" si="262"/>
        <v>5036175</v>
      </c>
      <c r="AV1429">
        <v>49.45</v>
      </c>
      <c r="AW1429">
        <v>0.1</v>
      </c>
      <c r="AX1429">
        <v>49.35</v>
      </c>
    </row>
    <row r="1430" spans="1:50" hidden="1" outlineLevel="1">
      <c r="A1430" t="s">
        <v>4894</v>
      </c>
      <c r="B1430" s="11" t="s">
        <v>3400</v>
      </c>
      <c r="C1430" s="1">
        <f t="shared" si="253"/>
        <v>204</v>
      </c>
      <c r="D1430" s="7">
        <f>IF(N1430&gt;0, RANK(N1430,(N1430:P1430,Q1430:AE1430)),0)</f>
        <v>1</v>
      </c>
      <c r="E1430" s="7">
        <f>IF(O1430&gt;0,RANK(O1430,(N1430:P1430,Q1430:AE1430)),0)</f>
        <v>2</v>
      </c>
      <c r="F1430" s="7">
        <f t="shared" si="254"/>
        <v>0</v>
      </c>
      <c r="G1430" s="1">
        <f t="shared" si="261"/>
        <v>47</v>
      </c>
      <c r="H1430" s="2">
        <f t="shared" si="260"/>
        <v>0.23039215686274508</v>
      </c>
      <c r="I1430" s="8"/>
      <c r="J1430" s="2">
        <f t="shared" si="255"/>
        <v>0.61274509803921573</v>
      </c>
      <c r="K1430" s="2">
        <f t="shared" si="256"/>
        <v>0.38235294117647056</v>
      </c>
      <c r="L1430" s="2">
        <f t="shared" si="257"/>
        <v>0</v>
      </c>
      <c r="M1430" s="2">
        <f t="shared" si="258"/>
        <v>4.9019607843137081E-3</v>
      </c>
      <c r="N1430" s="1">
        <v>125</v>
      </c>
      <c r="O1430" s="1">
        <v>78</v>
      </c>
      <c r="P1430" s="1">
        <v>0</v>
      </c>
      <c r="Q1430" s="1">
        <v>1</v>
      </c>
      <c r="R1430" s="1"/>
      <c r="S1430" s="1"/>
      <c r="T1430" s="1">
        <v>0</v>
      </c>
      <c r="U1430" s="1"/>
      <c r="V1430" s="1"/>
      <c r="W1430" s="1">
        <v>0</v>
      </c>
      <c r="X1430" s="1"/>
      <c r="Y1430" s="1">
        <v>0</v>
      </c>
      <c r="Z1430" s="1"/>
      <c r="AA1430" s="1"/>
      <c r="AB1430" s="1"/>
      <c r="AG1430" t="str">
        <f t="shared" si="263"/>
        <v>Jay</v>
      </c>
      <c r="AH1430" t="s">
        <v>4603</v>
      </c>
      <c r="AI1430">
        <v>1</v>
      </c>
      <c r="AJ1430" s="7">
        <v>10</v>
      </c>
      <c r="AL1430" s="7" t="s">
        <v>3344</v>
      </c>
      <c r="AM1430" t="s">
        <v>4672</v>
      </c>
      <c r="AN1430" t="s">
        <v>4371</v>
      </c>
      <c r="AO1430" t="s">
        <v>465</v>
      </c>
      <c r="AP1430" t="str">
        <f t="shared" si="259"/>
        <v>50019</v>
      </c>
      <c r="AQ1430" s="11" t="s">
        <v>2389</v>
      </c>
      <c r="AR1430" t="str">
        <f t="shared" si="262"/>
        <v>5036325</v>
      </c>
      <c r="AV1430">
        <v>33.96</v>
      </c>
      <c r="AW1430">
        <v>0.04</v>
      </c>
      <c r="AX1430">
        <v>33.92</v>
      </c>
    </row>
    <row r="1431" spans="1:50" hidden="1" outlineLevel="1">
      <c r="A1431" t="s">
        <v>3089</v>
      </c>
      <c r="B1431" s="11" t="s">
        <v>3400</v>
      </c>
      <c r="C1431" s="1">
        <f t="shared" si="253"/>
        <v>2994</v>
      </c>
      <c r="D1431" s="7">
        <f>IF(N1431&gt;0, RANK(N1431,(N1431:P1431,Q1431:AE1431)),0)</f>
        <v>1</v>
      </c>
      <c r="E1431" s="7">
        <f>IF(O1431&gt;0,RANK(O1431,(N1431:P1431,Q1431:AE1431)),0)</f>
        <v>2</v>
      </c>
      <c r="F1431" s="7">
        <f t="shared" si="254"/>
        <v>3</v>
      </c>
      <c r="G1431" s="1">
        <f t="shared" si="261"/>
        <v>675</v>
      </c>
      <c r="H1431" s="2">
        <f t="shared" si="260"/>
        <v>0.22545090180360722</v>
      </c>
      <c r="I1431" s="8"/>
      <c r="J1431" s="2">
        <f t="shared" si="255"/>
        <v>0.60253841015364062</v>
      </c>
      <c r="K1431" s="2">
        <f t="shared" si="256"/>
        <v>0.37708750835003341</v>
      </c>
      <c r="L1431" s="2">
        <f t="shared" si="257"/>
        <v>1.1022044088176353E-2</v>
      </c>
      <c r="M1431" s="2">
        <f t="shared" si="258"/>
        <v>9.3520374081496153E-3</v>
      </c>
      <c r="N1431" s="1">
        <v>1804</v>
      </c>
      <c r="O1431" s="1">
        <v>1129</v>
      </c>
      <c r="P1431" s="1">
        <v>33</v>
      </c>
      <c r="Q1431" s="1">
        <v>16</v>
      </c>
      <c r="R1431" s="1"/>
      <c r="S1431" s="1"/>
      <c r="T1431" s="1">
        <v>0</v>
      </c>
      <c r="U1431" s="1"/>
      <c r="V1431" s="1"/>
      <c r="W1431" s="1">
        <v>8</v>
      </c>
      <c r="X1431" s="1"/>
      <c r="Y1431" s="1">
        <v>4</v>
      </c>
      <c r="Z1431" s="1"/>
      <c r="AA1431" s="1"/>
      <c r="AB1431" s="1"/>
      <c r="AG1431" t="str">
        <f t="shared" si="263"/>
        <v>Jericho</v>
      </c>
      <c r="AH1431" t="s">
        <v>1712</v>
      </c>
      <c r="AI1431">
        <v>1</v>
      </c>
      <c r="AJ1431" s="7">
        <v>81</v>
      </c>
      <c r="AL1431" s="7" t="s">
        <v>3344</v>
      </c>
      <c r="AM1431" t="s">
        <v>2597</v>
      </c>
      <c r="AN1431" t="s">
        <v>3961</v>
      </c>
      <c r="AO1431" t="s">
        <v>466</v>
      </c>
      <c r="AP1431" t="str">
        <f t="shared" si="259"/>
        <v>50007</v>
      </c>
      <c r="AQ1431" s="11" t="s">
        <v>2389</v>
      </c>
      <c r="AR1431" t="str">
        <f t="shared" si="262"/>
        <v>5036700</v>
      </c>
      <c r="AV1431">
        <v>35.450000000000003</v>
      </c>
      <c r="AW1431">
        <v>0.05</v>
      </c>
      <c r="AX1431">
        <v>35.39</v>
      </c>
    </row>
    <row r="1432" spans="1:50" hidden="1" outlineLevel="1">
      <c r="A1432" t="s">
        <v>2182</v>
      </c>
      <c r="B1432" s="11" t="s">
        <v>3400</v>
      </c>
      <c r="C1432" s="1">
        <f t="shared" si="253"/>
        <v>1510</v>
      </c>
      <c r="D1432" s="7">
        <f>IF(N1432&gt;0, RANK(N1432,(N1432:P1432,Q1432:AE1432)),0)</f>
        <v>1</v>
      </c>
      <c r="E1432" s="7">
        <f>IF(O1432&gt;0,RANK(O1432,(N1432:P1432,Q1432:AE1432)),0)</f>
        <v>2</v>
      </c>
      <c r="F1432" s="7">
        <f t="shared" si="254"/>
        <v>3</v>
      </c>
      <c r="G1432" s="1">
        <f t="shared" si="261"/>
        <v>476</v>
      </c>
      <c r="H1432" s="2">
        <f t="shared" si="260"/>
        <v>0.31523178807947022</v>
      </c>
      <c r="I1432" s="8"/>
      <c r="J1432" s="2">
        <f t="shared" si="255"/>
        <v>0.64238410596026485</v>
      </c>
      <c r="K1432" s="2">
        <f t="shared" si="256"/>
        <v>0.32715231788079469</v>
      </c>
      <c r="L1432" s="2">
        <f t="shared" si="257"/>
        <v>2.2516556291390728E-2</v>
      </c>
      <c r="M1432" s="2">
        <f t="shared" si="258"/>
        <v>7.9470198675497365E-3</v>
      </c>
      <c r="N1432" s="1">
        <v>970</v>
      </c>
      <c r="O1432" s="1">
        <v>494</v>
      </c>
      <c r="P1432" s="1">
        <v>34</v>
      </c>
      <c r="Q1432" s="1">
        <v>2</v>
      </c>
      <c r="R1432" s="1"/>
      <c r="S1432" s="1"/>
      <c r="T1432" s="1">
        <v>2</v>
      </c>
      <c r="U1432" s="1"/>
      <c r="V1432" s="1"/>
      <c r="W1432" s="1">
        <v>5</v>
      </c>
      <c r="X1432" s="1"/>
      <c r="Y1432" s="1">
        <v>3</v>
      </c>
      <c r="Z1432" s="1"/>
      <c r="AA1432" s="1"/>
      <c r="AB1432" s="1"/>
      <c r="AG1432" t="str">
        <f t="shared" si="263"/>
        <v>Johnson</v>
      </c>
      <c r="AH1432" t="s">
        <v>1417</v>
      </c>
      <c r="AI1432">
        <v>1</v>
      </c>
      <c r="AJ1432" s="7">
        <v>56</v>
      </c>
      <c r="AL1432" s="7" t="s">
        <v>3344</v>
      </c>
      <c r="AM1432" t="s">
        <v>4670</v>
      </c>
      <c r="AN1432" t="s">
        <v>778</v>
      </c>
      <c r="AO1432" t="s">
        <v>467</v>
      </c>
      <c r="AP1432" t="str">
        <f t="shared" si="259"/>
        <v>50015</v>
      </c>
      <c r="AQ1432" s="11" t="s">
        <v>2389</v>
      </c>
      <c r="AR1432" t="str">
        <f t="shared" si="262"/>
        <v>5037075</v>
      </c>
      <c r="AV1432">
        <v>45.09</v>
      </c>
      <c r="AW1432">
        <v>0.01</v>
      </c>
      <c r="AX1432">
        <v>45.08</v>
      </c>
    </row>
    <row r="1433" spans="1:50" hidden="1" outlineLevel="1">
      <c r="A1433" t="s">
        <v>2390</v>
      </c>
      <c r="B1433" s="11" t="s">
        <v>3400</v>
      </c>
      <c r="C1433" s="1">
        <f t="shared" si="253"/>
        <v>656</v>
      </c>
      <c r="D1433" s="7">
        <f>IF(N1433&gt;0, RANK(N1433,(N1433:P1433,Q1433:AE1433)),0)</f>
        <v>1</v>
      </c>
      <c r="E1433" s="7">
        <f>IF(O1433&gt;0,RANK(O1433,(N1433:P1433,Q1433:AE1433)),0)</f>
        <v>2</v>
      </c>
      <c r="F1433" s="7">
        <f t="shared" si="254"/>
        <v>3</v>
      </c>
      <c r="G1433" s="1">
        <f t="shared" si="261"/>
        <v>116</v>
      </c>
      <c r="H1433" s="2">
        <f t="shared" si="260"/>
        <v>0.17682926829268292</v>
      </c>
      <c r="I1433" s="8"/>
      <c r="J1433" s="2">
        <f t="shared" si="255"/>
        <v>0.5777439024390244</v>
      </c>
      <c r="K1433" s="2">
        <f t="shared" si="256"/>
        <v>0.40091463414634149</v>
      </c>
      <c r="L1433" s="2">
        <f t="shared" si="257"/>
        <v>1.0670731707317074E-2</v>
      </c>
      <c r="M1433" s="2">
        <f t="shared" si="258"/>
        <v>1.0670731707317036E-2</v>
      </c>
      <c r="N1433" s="1">
        <v>379</v>
      </c>
      <c r="O1433" s="1">
        <v>263</v>
      </c>
      <c r="P1433" s="1">
        <v>7</v>
      </c>
      <c r="Q1433" s="1">
        <v>4</v>
      </c>
      <c r="R1433" s="1"/>
      <c r="S1433" s="1"/>
      <c r="T1433" s="1">
        <v>0</v>
      </c>
      <c r="U1433" s="1"/>
      <c r="V1433" s="1"/>
      <c r="W1433" s="1">
        <v>3</v>
      </c>
      <c r="X1433" s="1"/>
      <c r="Y1433" s="1">
        <v>0</v>
      </c>
      <c r="Z1433" s="1"/>
      <c r="AA1433" s="1"/>
      <c r="AB1433" s="1"/>
      <c r="AG1433" t="str">
        <f t="shared" si="263"/>
        <v>Killington</v>
      </c>
      <c r="AH1433" t="s">
        <v>4060</v>
      </c>
      <c r="AI1433">
        <v>1</v>
      </c>
      <c r="AJ1433" s="7">
        <v>180</v>
      </c>
      <c r="AL1433" s="7" t="s">
        <v>3344</v>
      </c>
      <c r="AM1433" t="s">
        <v>4350</v>
      </c>
      <c r="AN1433" t="s">
        <v>3267</v>
      </c>
      <c r="AO1433" t="s">
        <v>468</v>
      </c>
      <c r="AP1433" t="str">
        <f t="shared" si="259"/>
        <v>50021</v>
      </c>
      <c r="AQ1433" s="11" t="s">
        <v>2389</v>
      </c>
      <c r="AR1433" t="str">
        <f t="shared" si="262"/>
        <v>5037685</v>
      </c>
      <c r="AV1433">
        <v>46.86</v>
      </c>
      <c r="AW1433">
        <v>0.22</v>
      </c>
      <c r="AX1433">
        <v>46.63</v>
      </c>
    </row>
    <row r="1434" spans="1:50" hidden="1" outlineLevel="1">
      <c r="A1434" t="s">
        <v>2043</v>
      </c>
      <c r="B1434" s="11" t="s">
        <v>3400</v>
      </c>
      <c r="C1434" s="1">
        <f t="shared" si="253"/>
        <v>228</v>
      </c>
      <c r="D1434" s="7">
        <f>IF(N1434&gt;0, RANK(N1434,(N1434:P1434,Q1434:AE1434)),0)</f>
        <v>1</v>
      </c>
      <c r="E1434" s="7">
        <f>IF(O1434&gt;0,RANK(O1434,(N1434:P1434,Q1434:AE1434)),0)</f>
        <v>2</v>
      </c>
      <c r="F1434" s="7">
        <f t="shared" si="254"/>
        <v>3</v>
      </c>
      <c r="G1434" s="1">
        <f t="shared" si="261"/>
        <v>47</v>
      </c>
      <c r="H1434" s="2">
        <f t="shared" si="260"/>
        <v>0.20614035087719298</v>
      </c>
      <c r="I1434" s="8"/>
      <c r="J1434" s="2">
        <f t="shared" si="255"/>
        <v>0.59210526315789469</v>
      </c>
      <c r="K1434" s="2">
        <f t="shared" si="256"/>
        <v>0.38596491228070173</v>
      </c>
      <c r="L1434" s="2">
        <f t="shared" si="257"/>
        <v>2.1929824561403508E-2</v>
      </c>
      <c r="M1434" s="2">
        <f t="shared" si="258"/>
        <v>6.9388939039072284E-17</v>
      </c>
      <c r="N1434" s="1">
        <v>135</v>
      </c>
      <c r="O1434" s="1">
        <v>88</v>
      </c>
      <c r="P1434" s="1">
        <v>5</v>
      </c>
      <c r="Q1434" s="1">
        <v>0</v>
      </c>
      <c r="R1434" s="1"/>
      <c r="S1434" s="1"/>
      <c r="T1434" s="1">
        <v>0</v>
      </c>
      <c r="U1434" s="1"/>
      <c r="V1434" s="1"/>
      <c r="W1434" s="1">
        <v>0</v>
      </c>
      <c r="X1434" s="1"/>
      <c r="Y1434" s="1">
        <v>0</v>
      </c>
      <c r="Z1434" s="1"/>
      <c r="AA1434" s="1"/>
      <c r="AB1434" s="1"/>
      <c r="AG1434" t="str">
        <f t="shared" si="263"/>
        <v>Kirby</v>
      </c>
      <c r="AH1434" t="s">
        <v>3878</v>
      </c>
      <c r="AI1434">
        <v>1</v>
      </c>
      <c r="AJ1434" s="7">
        <v>77</v>
      </c>
      <c r="AL1434" s="7" t="s">
        <v>3344</v>
      </c>
      <c r="AM1434" t="s">
        <v>3632</v>
      </c>
      <c r="AN1434" t="s">
        <v>778</v>
      </c>
      <c r="AO1434" t="s">
        <v>469</v>
      </c>
      <c r="AP1434" t="str">
        <f t="shared" si="259"/>
        <v>50005</v>
      </c>
      <c r="AQ1434" s="11" t="s">
        <v>2389</v>
      </c>
      <c r="AR1434" t="str">
        <f t="shared" si="262"/>
        <v>5037900</v>
      </c>
      <c r="AV1434">
        <v>24.43</v>
      </c>
      <c r="AW1434">
        <v>0.02</v>
      </c>
      <c r="AX1434">
        <v>24.41</v>
      </c>
    </row>
    <row r="1435" spans="1:50" hidden="1" outlineLevel="1">
      <c r="A1435" t="s">
        <v>925</v>
      </c>
      <c r="B1435" s="11" t="s">
        <v>3400</v>
      </c>
      <c r="C1435" s="1">
        <f t="shared" si="253"/>
        <v>120</v>
      </c>
      <c r="D1435" s="7">
        <f>IF(N1435&gt;0, RANK(N1435,(N1435:P1435,Q1435:AE1435)),0)</f>
        <v>1</v>
      </c>
      <c r="E1435" s="7">
        <f>IF(O1435&gt;0,RANK(O1435,(N1435:P1435,Q1435:AE1435)),0)</f>
        <v>2</v>
      </c>
      <c r="F1435" s="7">
        <f t="shared" si="254"/>
        <v>0</v>
      </c>
      <c r="G1435" s="1">
        <f t="shared" si="261"/>
        <v>63</v>
      </c>
      <c r="H1435" s="2">
        <f t="shared" si="260"/>
        <v>0.52500000000000002</v>
      </c>
      <c r="I1435" s="8"/>
      <c r="J1435" s="2">
        <f t="shared" si="255"/>
        <v>0.7583333333333333</v>
      </c>
      <c r="K1435" s="2">
        <f t="shared" si="256"/>
        <v>0.23333333333333334</v>
      </c>
      <c r="L1435" s="2">
        <f t="shared" si="257"/>
        <v>0</v>
      </c>
      <c r="M1435" s="2">
        <f t="shared" si="258"/>
        <v>8.3333333333333592E-3</v>
      </c>
      <c r="N1435" s="1">
        <v>91</v>
      </c>
      <c r="O1435" s="1">
        <v>28</v>
      </c>
      <c r="P1435" s="1">
        <v>0</v>
      </c>
      <c r="Q1435" s="1">
        <v>0</v>
      </c>
      <c r="R1435" s="1"/>
      <c r="S1435" s="1"/>
      <c r="T1435" s="1">
        <v>0</v>
      </c>
      <c r="U1435" s="1"/>
      <c r="V1435" s="1"/>
      <c r="W1435" s="1">
        <v>1</v>
      </c>
      <c r="X1435" s="1"/>
      <c r="Y1435" s="1">
        <v>0</v>
      </c>
      <c r="Z1435" s="1"/>
      <c r="AA1435" s="1"/>
      <c r="AB1435" s="1"/>
      <c r="AG1435" t="str">
        <f t="shared" si="263"/>
        <v>Landgrove</v>
      </c>
      <c r="AH1435" t="s">
        <v>3411</v>
      </c>
      <c r="AI1435">
        <v>1</v>
      </c>
      <c r="AJ1435" s="7">
        <v>219</v>
      </c>
      <c r="AL1435" s="7" t="s">
        <v>3344</v>
      </c>
      <c r="AM1435" t="s">
        <v>3989</v>
      </c>
      <c r="AN1435" t="s">
        <v>3441</v>
      </c>
      <c r="AO1435" t="s">
        <v>1806</v>
      </c>
      <c r="AP1435" t="str">
        <f t="shared" si="259"/>
        <v>50003</v>
      </c>
      <c r="AQ1435" s="11" t="s">
        <v>2389</v>
      </c>
      <c r="AR1435" t="str">
        <f t="shared" si="262"/>
        <v>5039025</v>
      </c>
      <c r="AV1435">
        <v>9.1199999999999992</v>
      </c>
      <c r="AW1435">
        <v>0</v>
      </c>
      <c r="AX1435">
        <v>9.1199999999999992</v>
      </c>
    </row>
    <row r="1436" spans="1:50" hidden="1" outlineLevel="1">
      <c r="A1436" t="s">
        <v>3044</v>
      </c>
      <c r="B1436" s="11" t="s">
        <v>3400</v>
      </c>
      <c r="C1436" s="1">
        <f t="shared" si="253"/>
        <v>568</v>
      </c>
      <c r="D1436" s="7">
        <f>IF(N1436&gt;0, RANK(N1436,(N1436:P1436,Q1436:AE1436)),0)</f>
        <v>1</v>
      </c>
      <c r="E1436" s="7">
        <f>IF(O1436&gt;0,RANK(O1436,(N1436:P1436,Q1436:AE1436)),0)</f>
        <v>1</v>
      </c>
      <c r="F1436" s="7">
        <f t="shared" si="254"/>
        <v>3</v>
      </c>
      <c r="G1436" s="1">
        <f t="shared" si="261"/>
        <v>0</v>
      </c>
      <c r="H1436" s="2">
        <f t="shared" si="260"/>
        <v>0</v>
      </c>
      <c r="I1436" s="8"/>
      <c r="J1436" s="2">
        <f t="shared" si="255"/>
        <v>0.48767605633802819</v>
      </c>
      <c r="K1436" s="2">
        <f t="shared" si="256"/>
        <v>0.48767605633802819</v>
      </c>
      <c r="L1436" s="2">
        <f t="shared" si="257"/>
        <v>1.4084507042253521E-2</v>
      </c>
      <c r="M1436" s="2">
        <f t="shared" si="258"/>
        <v>1.0563380281690052E-2</v>
      </c>
      <c r="N1436" s="1">
        <v>277</v>
      </c>
      <c r="O1436" s="1">
        <v>277</v>
      </c>
      <c r="P1436" s="1">
        <v>8</v>
      </c>
      <c r="Q1436" s="1">
        <v>0</v>
      </c>
      <c r="R1436" s="1"/>
      <c r="S1436" s="1"/>
      <c r="T1436" s="1">
        <v>0</v>
      </c>
      <c r="U1436" s="1"/>
      <c r="V1436" s="1"/>
      <c r="W1436" s="1">
        <v>6</v>
      </c>
      <c r="X1436" s="1"/>
      <c r="Y1436" s="1">
        <v>0</v>
      </c>
      <c r="Z1436" s="1"/>
      <c r="AA1436" s="1"/>
      <c r="AB1436" s="1"/>
      <c r="AG1436" t="str">
        <f t="shared" si="263"/>
        <v>Leicester</v>
      </c>
      <c r="AH1436" t="s">
        <v>3401</v>
      </c>
      <c r="AI1436">
        <v>1</v>
      </c>
      <c r="AJ1436" s="7">
        <v>163</v>
      </c>
      <c r="AL1436" s="7" t="s">
        <v>3344</v>
      </c>
      <c r="AM1436" t="s">
        <v>3988</v>
      </c>
      <c r="AN1436" t="s">
        <v>3961</v>
      </c>
      <c r="AO1436" t="s">
        <v>1807</v>
      </c>
      <c r="AP1436" t="str">
        <f t="shared" si="259"/>
        <v>50001</v>
      </c>
      <c r="AQ1436" s="11" t="s">
        <v>2389</v>
      </c>
      <c r="AR1436" t="str">
        <f t="shared" si="262"/>
        <v>5039325</v>
      </c>
      <c r="AV1436">
        <v>21.99</v>
      </c>
      <c r="AW1436">
        <v>0.71</v>
      </c>
      <c r="AX1436">
        <v>21.28</v>
      </c>
    </row>
    <row r="1437" spans="1:50" hidden="1" outlineLevel="1">
      <c r="A1437" t="s">
        <v>3390</v>
      </c>
      <c r="B1437" s="11" t="s">
        <v>3400</v>
      </c>
      <c r="C1437" s="1">
        <f t="shared" si="253"/>
        <v>52</v>
      </c>
      <c r="D1437" s="7">
        <f>IF(N1437&gt;0, RANK(N1437,(N1437:P1437,Q1437:AE1437)),0)</f>
        <v>2</v>
      </c>
      <c r="E1437" s="7">
        <f>IF(O1437&gt;0,RANK(O1437,(N1437:P1437,Q1437:AE1437)),0)</f>
        <v>1</v>
      </c>
      <c r="F1437" s="7">
        <f t="shared" si="254"/>
        <v>0</v>
      </c>
      <c r="G1437" s="1">
        <f t="shared" si="261"/>
        <v>12</v>
      </c>
      <c r="H1437" s="2">
        <f t="shared" si="260"/>
        <v>0.23076923076923078</v>
      </c>
      <c r="I1437" s="8"/>
      <c r="J1437" s="2">
        <f t="shared" si="255"/>
        <v>0.38461538461538464</v>
      </c>
      <c r="K1437" s="2">
        <f t="shared" si="256"/>
        <v>0.61538461538461542</v>
      </c>
      <c r="L1437" s="2">
        <f t="shared" si="257"/>
        <v>0</v>
      </c>
      <c r="M1437" s="2">
        <f t="shared" si="258"/>
        <v>0</v>
      </c>
      <c r="N1437" s="1">
        <v>20</v>
      </c>
      <c r="O1437" s="1">
        <v>32</v>
      </c>
      <c r="P1437" s="1">
        <v>0</v>
      </c>
      <c r="Q1437" s="1">
        <v>0</v>
      </c>
      <c r="R1437" s="1"/>
      <c r="S1437" s="1"/>
      <c r="T1437" s="1">
        <v>0</v>
      </c>
      <c r="U1437" s="1"/>
      <c r="V1437" s="1"/>
      <c r="W1437" s="1">
        <v>0</v>
      </c>
      <c r="X1437" s="1"/>
      <c r="Y1437" s="1">
        <v>0</v>
      </c>
      <c r="Z1437" s="1"/>
      <c r="AA1437" s="1"/>
      <c r="AB1437" s="1"/>
      <c r="AG1437" t="str">
        <f t="shared" si="263"/>
        <v>Lemington</v>
      </c>
      <c r="AH1437" t="s">
        <v>3273</v>
      </c>
      <c r="AI1437">
        <v>1</v>
      </c>
      <c r="AJ1437" s="7">
        <v>16</v>
      </c>
      <c r="AL1437" s="7" t="s">
        <v>3344</v>
      </c>
      <c r="AM1437" t="s">
        <v>3218</v>
      </c>
      <c r="AN1437" t="s">
        <v>4371</v>
      </c>
      <c r="AO1437" t="s">
        <v>1437</v>
      </c>
      <c r="AP1437" t="str">
        <f t="shared" si="259"/>
        <v>50009</v>
      </c>
      <c r="AQ1437" s="11" t="s">
        <v>2389</v>
      </c>
      <c r="AR1437" t="str">
        <f t="shared" si="262"/>
        <v>5039700</v>
      </c>
      <c r="AV1437">
        <v>35.26</v>
      </c>
      <c r="AW1437">
        <v>0</v>
      </c>
      <c r="AX1437">
        <v>35.26</v>
      </c>
    </row>
    <row r="1438" spans="1:50" hidden="1" outlineLevel="1">
      <c r="A1438" t="s">
        <v>3867</v>
      </c>
      <c r="B1438" s="11" t="s">
        <v>3400</v>
      </c>
      <c r="C1438" s="1">
        <f t="shared" si="253"/>
        <v>786</v>
      </c>
      <c r="D1438" s="7">
        <f>IF(N1438&gt;0, RANK(N1438,(N1438:P1438,Q1438:AE1438)),0)</f>
        <v>1</v>
      </c>
      <c r="E1438" s="7">
        <f>IF(O1438&gt;0,RANK(O1438,(N1438:P1438,Q1438:AE1438)),0)</f>
        <v>2</v>
      </c>
      <c r="F1438" s="7">
        <f t="shared" si="254"/>
        <v>3</v>
      </c>
      <c r="G1438" s="1">
        <f t="shared" si="261"/>
        <v>260</v>
      </c>
      <c r="H1438" s="2">
        <f t="shared" si="260"/>
        <v>0.33078880407124683</v>
      </c>
      <c r="I1438" s="8"/>
      <c r="J1438" s="2">
        <f t="shared" si="255"/>
        <v>0.65267175572519087</v>
      </c>
      <c r="K1438" s="2">
        <f t="shared" si="256"/>
        <v>0.32188295165394404</v>
      </c>
      <c r="L1438" s="2">
        <f t="shared" si="257"/>
        <v>1.7811704834605598E-2</v>
      </c>
      <c r="M1438" s="2">
        <f t="shared" si="258"/>
        <v>7.6335877862594922E-3</v>
      </c>
      <c r="N1438" s="1">
        <v>513</v>
      </c>
      <c r="O1438" s="1">
        <v>253</v>
      </c>
      <c r="P1438" s="1">
        <v>14</v>
      </c>
      <c r="Q1438" s="1">
        <v>1</v>
      </c>
      <c r="R1438" s="1"/>
      <c r="S1438" s="1"/>
      <c r="T1438" s="1">
        <v>1</v>
      </c>
      <c r="U1438" s="1"/>
      <c r="V1438" s="1"/>
      <c r="W1438" s="1">
        <v>2</v>
      </c>
      <c r="X1438" s="1"/>
      <c r="Y1438" s="1">
        <v>2</v>
      </c>
      <c r="Z1438" s="1"/>
      <c r="AA1438" s="1"/>
      <c r="AB1438" s="1"/>
      <c r="AG1438" t="str">
        <f t="shared" si="263"/>
        <v>Lincoln</v>
      </c>
      <c r="AH1438" t="s">
        <v>3401</v>
      </c>
      <c r="AI1438">
        <v>1</v>
      </c>
      <c r="AJ1438" s="7">
        <v>134</v>
      </c>
      <c r="AL1438" s="7" t="s">
        <v>3344</v>
      </c>
      <c r="AM1438" t="s">
        <v>3988</v>
      </c>
      <c r="AN1438" t="s">
        <v>4370</v>
      </c>
      <c r="AO1438" t="s">
        <v>1438</v>
      </c>
      <c r="AP1438" t="str">
        <f t="shared" si="259"/>
        <v>50001</v>
      </c>
      <c r="AQ1438" s="11" t="s">
        <v>2389</v>
      </c>
      <c r="AR1438" t="str">
        <f t="shared" si="262"/>
        <v>5040075</v>
      </c>
      <c r="AV1438">
        <v>44.02</v>
      </c>
      <c r="AW1438">
        <v>0.03</v>
      </c>
      <c r="AX1438">
        <v>43.99</v>
      </c>
    </row>
    <row r="1439" spans="1:50" hidden="1" outlineLevel="1">
      <c r="A1439" t="s">
        <v>1086</v>
      </c>
      <c r="B1439" s="11" t="s">
        <v>3400</v>
      </c>
      <c r="C1439" s="1">
        <f t="shared" si="253"/>
        <v>992</v>
      </c>
      <c r="D1439" s="7">
        <f>IF(N1439&gt;0, RANK(N1439,(N1439:P1439,Q1439:AE1439)),0)</f>
        <v>1</v>
      </c>
      <c r="E1439" s="7">
        <f>IF(O1439&gt;0,RANK(O1439,(N1439:P1439,Q1439:AE1439)),0)</f>
        <v>2</v>
      </c>
      <c r="F1439" s="7">
        <f t="shared" si="254"/>
        <v>3</v>
      </c>
      <c r="G1439" s="1">
        <f t="shared" si="261"/>
        <v>83</v>
      </c>
      <c r="H1439" s="2">
        <f t="shared" si="260"/>
        <v>8.3669354838709672E-2</v>
      </c>
      <c r="I1439" s="8"/>
      <c r="J1439" s="2">
        <f t="shared" si="255"/>
        <v>0.53326612903225812</v>
      </c>
      <c r="K1439" s="2">
        <f t="shared" si="256"/>
        <v>0.44959677419354838</v>
      </c>
      <c r="L1439" s="2">
        <f t="shared" si="257"/>
        <v>1.4112903225806451E-2</v>
      </c>
      <c r="M1439" s="2">
        <f t="shared" si="258"/>
        <v>3.0241935483870542E-3</v>
      </c>
      <c r="N1439" s="1">
        <v>529</v>
      </c>
      <c r="O1439" s="1">
        <v>446</v>
      </c>
      <c r="P1439" s="1">
        <v>14</v>
      </c>
      <c r="Q1439" s="1">
        <v>1</v>
      </c>
      <c r="R1439" s="1"/>
      <c r="S1439" s="1"/>
      <c r="T1439" s="1">
        <v>0</v>
      </c>
      <c r="U1439" s="1"/>
      <c r="V1439" s="1"/>
      <c r="W1439" s="1">
        <v>1</v>
      </c>
      <c r="X1439" s="1"/>
      <c r="Y1439" s="1">
        <v>1</v>
      </c>
      <c r="Z1439" s="1"/>
      <c r="AA1439" s="1"/>
      <c r="AB1439" s="1"/>
      <c r="AG1439" t="str">
        <f t="shared" si="263"/>
        <v>Londonderry</v>
      </c>
      <c r="AH1439" t="s">
        <v>1550</v>
      </c>
      <c r="AI1439">
        <v>1</v>
      </c>
      <c r="AJ1439" s="7">
        <v>220</v>
      </c>
      <c r="AL1439" s="7" t="s">
        <v>3344</v>
      </c>
      <c r="AM1439" t="s">
        <v>3949</v>
      </c>
      <c r="AN1439" t="s">
        <v>4370</v>
      </c>
      <c r="AO1439" t="s">
        <v>1439</v>
      </c>
      <c r="AP1439" t="str">
        <f t="shared" si="259"/>
        <v>50025</v>
      </c>
      <c r="AQ1439" s="11" t="s">
        <v>2389</v>
      </c>
      <c r="AR1439" t="str">
        <f t="shared" si="262"/>
        <v>5040225</v>
      </c>
      <c r="AV1439">
        <v>35.869999999999997</v>
      </c>
      <c r="AW1439">
        <v>0.21</v>
      </c>
      <c r="AX1439">
        <v>35.67</v>
      </c>
    </row>
    <row r="1440" spans="1:50" hidden="1" outlineLevel="1">
      <c r="A1440" t="s">
        <v>2902</v>
      </c>
      <c r="B1440" s="11" t="s">
        <v>3400</v>
      </c>
      <c r="C1440" s="1">
        <f t="shared" si="253"/>
        <v>336</v>
      </c>
      <c r="D1440" s="7">
        <f>IF(N1440&gt;0, RANK(N1440,(N1440:P1440,Q1440:AE1440)),0)</f>
        <v>1</v>
      </c>
      <c r="E1440" s="7">
        <f>IF(O1440&gt;0,RANK(O1440,(N1440:P1440,Q1440:AE1440)),0)</f>
        <v>2</v>
      </c>
      <c r="F1440" s="7">
        <f t="shared" si="254"/>
        <v>4</v>
      </c>
      <c r="G1440" s="1">
        <f t="shared" si="261"/>
        <v>26</v>
      </c>
      <c r="H1440" s="2">
        <f t="shared" si="260"/>
        <v>7.7380952380952384E-2</v>
      </c>
      <c r="I1440" s="8"/>
      <c r="J1440" s="2">
        <f t="shared" si="255"/>
        <v>0.52976190476190477</v>
      </c>
      <c r="K1440" s="2">
        <f t="shared" si="256"/>
        <v>0.45238095238095238</v>
      </c>
      <c r="L1440" s="2">
        <f t="shared" si="257"/>
        <v>2.976190476190476E-3</v>
      </c>
      <c r="M1440" s="2">
        <f t="shared" si="258"/>
        <v>1.4880952380952373E-2</v>
      </c>
      <c r="N1440" s="1">
        <v>178</v>
      </c>
      <c r="O1440" s="1">
        <v>152</v>
      </c>
      <c r="P1440" s="1">
        <v>1</v>
      </c>
      <c r="Q1440" s="1">
        <v>1</v>
      </c>
      <c r="R1440" s="1"/>
      <c r="S1440" s="1"/>
      <c r="T1440" s="1">
        <v>1</v>
      </c>
      <c r="U1440" s="1"/>
      <c r="V1440" s="1"/>
      <c r="W1440" s="1">
        <v>1</v>
      </c>
      <c r="X1440" s="1"/>
      <c r="Y1440" s="1">
        <v>2</v>
      </c>
      <c r="Z1440" s="1"/>
      <c r="AA1440" s="1"/>
      <c r="AB1440" s="1"/>
      <c r="AG1440" t="str">
        <f t="shared" si="263"/>
        <v>Lowell</v>
      </c>
      <c r="AH1440" t="s">
        <v>4603</v>
      </c>
      <c r="AI1440">
        <v>1</v>
      </c>
      <c r="AJ1440" s="7">
        <v>36</v>
      </c>
      <c r="AL1440" s="7" t="s">
        <v>3344</v>
      </c>
      <c r="AM1440" t="s">
        <v>4672</v>
      </c>
      <c r="AN1440" t="s">
        <v>4002</v>
      </c>
      <c r="AO1440" t="s">
        <v>1459</v>
      </c>
      <c r="AP1440" t="str">
        <f t="shared" si="259"/>
        <v>50019</v>
      </c>
      <c r="AQ1440" s="11" t="s">
        <v>2389</v>
      </c>
      <c r="AR1440" t="str">
        <f t="shared" si="262"/>
        <v>5040525</v>
      </c>
      <c r="AV1440">
        <v>56.06</v>
      </c>
      <c r="AW1440">
        <v>0.06</v>
      </c>
      <c r="AX1440">
        <v>56.01</v>
      </c>
    </row>
    <row r="1441" spans="1:50" hidden="1" outlineLevel="1">
      <c r="A1441" t="s">
        <v>2903</v>
      </c>
      <c r="B1441" s="11" t="s">
        <v>3400</v>
      </c>
      <c r="C1441" s="1">
        <f t="shared" si="253"/>
        <v>1271</v>
      </c>
      <c r="D1441" s="7">
        <f>IF(N1441&gt;0, RANK(N1441,(N1441:P1441,Q1441:AE1441)),0)</f>
        <v>1</v>
      </c>
      <c r="E1441" s="7">
        <f>IF(O1441&gt;0,RANK(O1441,(N1441:P1441,Q1441:AE1441)),0)</f>
        <v>2</v>
      </c>
      <c r="F1441" s="7">
        <f t="shared" si="254"/>
        <v>3</v>
      </c>
      <c r="G1441" s="1">
        <f t="shared" si="261"/>
        <v>71</v>
      </c>
      <c r="H1441" s="2">
        <f t="shared" si="260"/>
        <v>5.5861526357199057E-2</v>
      </c>
      <c r="I1441" s="8"/>
      <c r="J1441" s="2">
        <f t="shared" si="255"/>
        <v>0.52242328874901656</v>
      </c>
      <c r="K1441" s="2">
        <f t="shared" si="256"/>
        <v>0.46656176239181746</v>
      </c>
      <c r="L1441" s="2">
        <f t="shared" si="257"/>
        <v>7.8678206136900079E-3</v>
      </c>
      <c r="M1441" s="2">
        <f t="shared" si="258"/>
        <v>3.1471282454759771E-3</v>
      </c>
      <c r="N1441" s="1">
        <v>664</v>
      </c>
      <c r="O1441" s="1">
        <v>593</v>
      </c>
      <c r="P1441" s="1">
        <v>10</v>
      </c>
      <c r="Q1441" s="1">
        <v>1</v>
      </c>
      <c r="R1441" s="1"/>
      <c r="S1441" s="1"/>
      <c r="T1441" s="1">
        <v>0</v>
      </c>
      <c r="U1441" s="1"/>
      <c r="V1441" s="1"/>
      <c r="W1441" s="1">
        <v>2</v>
      </c>
      <c r="X1441" s="1"/>
      <c r="Y1441" s="1">
        <v>1</v>
      </c>
      <c r="Z1441" s="1"/>
      <c r="AA1441" s="1"/>
      <c r="AB1441" s="1"/>
      <c r="AG1441" t="str">
        <f t="shared" si="263"/>
        <v>Ludlow</v>
      </c>
      <c r="AH1441" t="s">
        <v>1186</v>
      </c>
      <c r="AI1441">
        <v>1</v>
      </c>
      <c r="AJ1441" s="7">
        <v>204</v>
      </c>
      <c r="AL1441" s="7" t="s">
        <v>3344</v>
      </c>
      <c r="AM1441" t="s">
        <v>3950</v>
      </c>
      <c r="AN1441" t="s">
        <v>4370</v>
      </c>
      <c r="AO1441" t="s">
        <v>1462</v>
      </c>
      <c r="AP1441" t="str">
        <f t="shared" si="259"/>
        <v>50027</v>
      </c>
      <c r="AQ1441" s="11" t="s">
        <v>2389</v>
      </c>
      <c r="AR1441" t="str">
        <f t="shared" si="262"/>
        <v>5041275</v>
      </c>
      <c r="AV1441">
        <v>35.700000000000003</v>
      </c>
      <c r="AW1441">
        <v>0.43</v>
      </c>
      <c r="AX1441">
        <v>35.270000000000003</v>
      </c>
    </row>
    <row r="1442" spans="1:50" hidden="1" outlineLevel="1">
      <c r="A1442" t="s">
        <v>4036</v>
      </c>
      <c r="B1442" s="11" t="s">
        <v>3400</v>
      </c>
      <c r="C1442" s="1">
        <f t="shared" si="253"/>
        <v>573</v>
      </c>
      <c r="D1442" s="7">
        <f>IF(N1442&gt;0, RANK(N1442,(N1442:P1442,Q1442:AE1442)),0)</f>
        <v>2</v>
      </c>
      <c r="E1442" s="7">
        <f>IF(O1442&gt;0,RANK(O1442,(N1442:P1442,Q1442:AE1442)),0)</f>
        <v>1</v>
      </c>
      <c r="F1442" s="7">
        <f t="shared" si="254"/>
        <v>3</v>
      </c>
      <c r="G1442" s="1">
        <f t="shared" si="261"/>
        <v>62</v>
      </c>
      <c r="H1442" s="2">
        <f t="shared" si="260"/>
        <v>0.10820244328097731</v>
      </c>
      <c r="I1442" s="8"/>
      <c r="J1442" s="2">
        <f t="shared" si="255"/>
        <v>0.43979057591623039</v>
      </c>
      <c r="K1442" s="2">
        <f t="shared" si="256"/>
        <v>0.54799301919720766</v>
      </c>
      <c r="L1442" s="2">
        <f t="shared" si="257"/>
        <v>1.2216404886561954E-2</v>
      </c>
      <c r="M1442" s="2">
        <f t="shared" si="258"/>
        <v>-5.2041704279304213E-18</v>
      </c>
      <c r="N1442" s="1">
        <v>252</v>
      </c>
      <c r="O1442" s="1">
        <v>314</v>
      </c>
      <c r="P1442" s="1">
        <v>7</v>
      </c>
      <c r="Q1442" s="1">
        <v>0</v>
      </c>
      <c r="R1442" s="1"/>
      <c r="S1442" s="1"/>
      <c r="T1442" s="1">
        <v>0</v>
      </c>
      <c r="U1442" s="1"/>
      <c r="V1442" s="1"/>
      <c r="W1442" s="1">
        <v>0</v>
      </c>
      <c r="X1442" s="1"/>
      <c r="Y1442" s="1">
        <v>0</v>
      </c>
      <c r="Z1442" s="1"/>
      <c r="AA1442" s="1"/>
      <c r="AB1442" s="1"/>
      <c r="AG1442" t="str">
        <f t="shared" si="263"/>
        <v>Lunenburg</v>
      </c>
      <c r="AH1442" t="s">
        <v>3273</v>
      </c>
      <c r="AI1442">
        <v>1</v>
      </c>
      <c r="AJ1442" s="7">
        <v>84</v>
      </c>
      <c r="AL1442" s="7" t="s">
        <v>3344</v>
      </c>
      <c r="AM1442" t="s">
        <v>3218</v>
      </c>
      <c r="AN1442" t="s">
        <v>4262</v>
      </c>
      <c r="AO1442" t="s">
        <v>1780</v>
      </c>
      <c r="AP1442" t="str">
        <f t="shared" si="259"/>
        <v>50009</v>
      </c>
      <c r="AQ1442" s="11" t="s">
        <v>2389</v>
      </c>
      <c r="AR1442" t="str">
        <f t="shared" si="262"/>
        <v>5041425</v>
      </c>
      <c r="AV1442">
        <v>45.36</v>
      </c>
      <c r="AW1442">
        <v>0.28000000000000003</v>
      </c>
      <c r="AX1442">
        <v>45.08</v>
      </c>
    </row>
    <row r="1443" spans="1:50" hidden="1" outlineLevel="1">
      <c r="A1443" t="s">
        <v>1258</v>
      </c>
      <c r="B1443" s="11" t="s">
        <v>3400</v>
      </c>
      <c r="C1443" s="1">
        <f t="shared" si="253"/>
        <v>2218</v>
      </c>
      <c r="D1443" s="7">
        <f>IF(N1443&gt;0, RANK(N1443,(N1443:P1443,Q1443:AE1443)),0)</f>
        <v>2</v>
      </c>
      <c r="E1443" s="7">
        <f>IF(O1443&gt;0,RANK(O1443,(N1443:P1443,Q1443:AE1443)),0)</f>
        <v>1</v>
      </c>
      <c r="F1443" s="7">
        <f t="shared" si="254"/>
        <v>3</v>
      </c>
      <c r="G1443" s="1">
        <f t="shared" si="261"/>
        <v>115</v>
      </c>
      <c r="H1443" s="2">
        <f t="shared" si="260"/>
        <v>5.1848512173128948E-2</v>
      </c>
      <c r="I1443" s="8"/>
      <c r="J1443" s="2">
        <f t="shared" si="255"/>
        <v>0.46393146979260597</v>
      </c>
      <c r="K1443" s="2">
        <f t="shared" si="256"/>
        <v>0.51577998196573493</v>
      </c>
      <c r="L1443" s="2">
        <f t="shared" si="257"/>
        <v>1.2173128944995492E-2</v>
      </c>
      <c r="M1443" s="2">
        <f t="shared" si="258"/>
        <v>8.1154192966635518E-3</v>
      </c>
      <c r="N1443" s="1">
        <v>1029</v>
      </c>
      <c r="O1443" s="1">
        <v>1144</v>
      </c>
      <c r="P1443" s="1">
        <v>27</v>
      </c>
      <c r="Q1443" s="1">
        <v>7</v>
      </c>
      <c r="R1443" s="1"/>
      <c r="S1443" s="1"/>
      <c r="T1443" s="1">
        <v>2</v>
      </c>
      <c r="U1443" s="1"/>
      <c r="V1443" s="1"/>
      <c r="W1443" s="1">
        <v>7</v>
      </c>
      <c r="X1443" s="1"/>
      <c r="Y1443" s="1">
        <v>2</v>
      </c>
      <c r="Z1443" s="1"/>
      <c r="AA1443" s="1"/>
      <c r="AB1443" s="1"/>
      <c r="AG1443" t="str">
        <f t="shared" si="263"/>
        <v>Lyndon</v>
      </c>
      <c r="AH1443" t="s">
        <v>3878</v>
      </c>
      <c r="AI1443">
        <v>1</v>
      </c>
      <c r="AJ1443" s="7">
        <v>74</v>
      </c>
      <c r="AL1443" s="7" t="s">
        <v>3344</v>
      </c>
      <c r="AM1443" t="s">
        <v>3632</v>
      </c>
      <c r="AN1443" t="s">
        <v>3970</v>
      </c>
      <c r="AO1443" t="s">
        <v>1781</v>
      </c>
      <c r="AP1443" t="str">
        <f t="shared" si="259"/>
        <v>50005</v>
      </c>
      <c r="AQ1443" s="11" t="s">
        <v>2389</v>
      </c>
      <c r="AR1443" t="str">
        <f t="shared" si="262"/>
        <v>5041725</v>
      </c>
      <c r="AV1443">
        <v>39.799999999999997</v>
      </c>
      <c r="AW1443">
        <v>0.04</v>
      </c>
      <c r="AX1443">
        <v>39.76</v>
      </c>
    </row>
    <row r="1444" spans="1:50" hidden="1" outlineLevel="1">
      <c r="A1444" t="s">
        <v>2523</v>
      </c>
      <c r="B1444" s="11" t="s">
        <v>3400</v>
      </c>
      <c r="C1444" s="1">
        <f t="shared" si="253"/>
        <v>86</v>
      </c>
      <c r="D1444" s="7">
        <f>IF(N1444&gt;0, RANK(N1444,(N1444:P1444,Q1444:AE1444)),0)</f>
        <v>2</v>
      </c>
      <c r="E1444" s="7">
        <f>IF(O1444&gt;0,RANK(O1444,(N1444:P1444,Q1444:AE1444)),0)</f>
        <v>1</v>
      </c>
      <c r="F1444" s="7">
        <f t="shared" si="254"/>
        <v>3</v>
      </c>
      <c r="G1444" s="1">
        <f t="shared" si="261"/>
        <v>11</v>
      </c>
      <c r="H1444" s="2">
        <f t="shared" si="260"/>
        <v>0.12790697674418605</v>
      </c>
      <c r="I1444" s="8"/>
      <c r="J1444" s="2">
        <f t="shared" si="255"/>
        <v>0.41860465116279072</v>
      </c>
      <c r="K1444" s="2">
        <f t="shared" si="256"/>
        <v>0.54651162790697672</v>
      </c>
      <c r="L1444" s="2">
        <f t="shared" si="257"/>
        <v>2.3255813953488372E-2</v>
      </c>
      <c r="M1444" s="2">
        <f t="shared" si="258"/>
        <v>1.1627906976744137E-2</v>
      </c>
      <c r="N1444" s="1">
        <v>36</v>
      </c>
      <c r="O1444" s="1">
        <v>47</v>
      </c>
      <c r="P1444" s="1">
        <v>2</v>
      </c>
      <c r="Q1444" s="1">
        <v>0</v>
      </c>
      <c r="R1444" s="1"/>
      <c r="S1444" s="1"/>
      <c r="T1444" s="1">
        <v>0</v>
      </c>
      <c r="U1444" s="1"/>
      <c r="V1444" s="1"/>
      <c r="W1444" s="1">
        <v>1</v>
      </c>
      <c r="X1444" s="1"/>
      <c r="Y1444" s="1">
        <v>0</v>
      </c>
      <c r="Z1444" s="1"/>
      <c r="AA1444" s="1"/>
      <c r="AB1444" s="1"/>
      <c r="AG1444" t="str">
        <f t="shared" si="263"/>
        <v>Maidstone</v>
      </c>
      <c r="AH1444" t="s">
        <v>3273</v>
      </c>
      <c r="AI1444">
        <v>1</v>
      </c>
      <c r="AJ1444" s="7">
        <v>55</v>
      </c>
      <c r="AL1444" s="7" t="s">
        <v>3344</v>
      </c>
      <c r="AM1444" t="s">
        <v>3218</v>
      </c>
      <c r="AN1444" t="s">
        <v>5171</v>
      </c>
      <c r="AO1444" t="s">
        <v>139</v>
      </c>
      <c r="AP1444" t="str">
        <f t="shared" si="259"/>
        <v>50009</v>
      </c>
      <c r="AQ1444" s="11" t="s">
        <v>2389</v>
      </c>
      <c r="AR1444" t="str">
        <f t="shared" si="262"/>
        <v>5042475</v>
      </c>
      <c r="AV1444">
        <v>31.79</v>
      </c>
      <c r="AW1444">
        <v>1.31</v>
      </c>
      <c r="AX1444">
        <v>30.48</v>
      </c>
    </row>
    <row r="1445" spans="1:50" hidden="1" outlineLevel="1">
      <c r="A1445" t="s">
        <v>1951</v>
      </c>
      <c r="B1445" s="11" t="s">
        <v>3400</v>
      </c>
      <c r="C1445" s="1">
        <f t="shared" si="253"/>
        <v>2392</v>
      </c>
      <c r="D1445" s="7">
        <f>IF(N1445&gt;0, RANK(N1445,(N1445:P1445,Q1445:AE1445)),0)</f>
        <v>1</v>
      </c>
      <c r="E1445" s="7">
        <f>IF(O1445&gt;0,RANK(O1445,(N1445:P1445,Q1445:AE1445)),0)</f>
        <v>2</v>
      </c>
      <c r="F1445" s="7">
        <f t="shared" si="254"/>
        <v>3</v>
      </c>
      <c r="G1445" s="1">
        <f t="shared" si="261"/>
        <v>272</v>
      </c>
      <c r="H1445" s="2">
        <f t="shared" si="260"/>
        <v>0.11371237458193979</v>
      </c>
      <c r="I1445" s="8"/>
      <c r="J1445" s="2">
        <f t="shared" si="255"/>
        <v>0.54724080267558528</v>
      </c>
      <c r="K1445" s="2">
        <f t="shared" si="256"/>
        <v>0.4335284280936455</v>
      </c>
      <c r="L1445" s="2">
        <f t="shared" si="257"/>
        <v>1.0869565217391304E-2</v>
      </c>
      <c r="M1445" s="2">
        <f t="shared" si="258"/>
        <v>8.3612040133779139E-3</v>
      </c>
      <c r="N1445" s="1">
        <v>1309</v>
      </c>
      <c r="O1445" s="1">
        <v>1037</v>
      </c>
      <c r="P1445" s="1">
        <v>26</v>
      </c>
      <c r="Q1445" s="1">
        <v>8</v>
      </c>
      <c r="R1445" s="1"/>
      <c r="S1445" s="1"/>
      <c r="T1445" s="1">
        <v>2</v>
      </c>
      <c r="U1445" s="1"/>
      <c r="V1445" s="1"/>
      <c r="W1445" s="1">
        <v>9</v>
      </c>
      <c r="X1445" s="1"/>
      <c r="Y1445" s="1">
        <v>1</v>
      </c>
      <c r="Z1445" s="1"/>
      <c r="AA1445" s="1"/>
      <c r="AB1445" s="1"/>
      <c r="AG1445" t="str">
        <f t="shared" si="263"/>
        <v>Manchester</v>
      </c>
      <c r="AH1445" t="s">
        <v>3411</v>
      </c>
      <c r="AI1445">
        <v>1</v>
      </c>
      <c r="AJ1445" s="7">
        <v>225</v>
      </c>
      <c r="AL1445" s="7" t="s">
        <v>3344</v>
      </c>
      <c r="AM1445" t="s">
        <v>3989</v>
      </c>
      <c r="AN1445" t="s">
        <v>3949</v>
      </c>
      <c r="AO1445" t="s">
        <v>140</v>
      </c>
      <c r="AP1445" t="str">
        <f t="shared" si="259"/>
        <v>50003</v>
      </c>
      <c r="AQ1445" s="11" t="s">
        <v>2389</v>
      </c>
      <c r="AR1445" t="str">
        <f t="shared" si="262"/>
        <v>5042850</v>
      </c>
      <c r="AV1445">
        <v>42.28</v>
      </c>
      <c r="AW1445">
        <v>0.05</v>
      </c>
      <c r="AX1445">
        <v>42.23</v>
      </c>
    </row>
    <row r="1446" spans="1:50" hidden="1" outlineLevel="1">
      <c r="A1446" t="s">
        <v>3872</v>
      </c>
      <c r="B1446" s="11" t="s">
        <v>3400</v>
      </c>
      <c r="C1446" s="1">
        <f t="shared" si="253"/>
        <v>569</v>
      </c>
      <c r="D1446" s="7">
        <f>IF(N1446&gt;0, RANK(N1446,(N1446:P1446,Q1446:AE1446)),0)</f>
        <v>1</v>
      </c>
      <c r="E1446" s="7">
        <f>IF(O1446&gt;0,RANK(O1446,(N1446:P1446,Q1446:AE1446)),0)</f>
        <v>2</v>
      </c>
      <c r="F1446" s="7">
        <f t="shared" si="254"/>
        <v>3</v>
      </c>
      <c r="G1446" s="1">
        <f t="shared" si="261"/>
        <v>363</v>
      </c>
      <c r="H1446" s="2">
        <f t="shared" si="260"/>
        <v>0.63796133567662561</v>
      </c>
      <c r="I1446" s="8"/>
      <c r="J1446" s="2">
        <f t="shared" si="255"/>
        <v>0.79437609841827772</v>
      </c>
      <c r="K1446" s="2">
        <f t="shared" si="256"/>
        <v>0.15641476274165203</v>
      </c>
      <c r="L1446" s="2">
        <f t="shared" si="257"/>
        <v>2.9876977152899824E-2</v>
      </c>
      <c r="M1446" s="2">
        <f t="shared" si="258"/>
        <v>1.9332161687170425E-2</v>
      </c>
      <c r="N1446" s="1">
        <v>452</v>
      </c>
      <c r="O1446" s="1">
        <v>89</v>
      </c>
      <c r="P1446" s="1">
        <v>17</v>
      </c>
      <c r="Q1446" s="1">
        <v>3</v>
      </c>
      <c r="R1446" s="1"/>
      <c r="S1446" s="1"/>
      <c r="T1446" s="1">
        <v>5</v>
      </c>
      <c r="U1446" s="1"/>
      <c r="V1446" s="1"/>
      <c r="W1446" s="1">
        <v>3</v>
      </c>
      <c r="X1446" s="1"/>
      <c r="Y1446" s="1">
        <v>0</v>
      </c>
      <c r="Z1446" s="1"/>
      <c r="AA1446" s="1"/>
      <c r="AB1446" s="1"/>
      <c r="AG1446" t="str">
        <f t="shared" si="263"/>
        <v>Marlboro</v>
      </c>
      <c r="AH1446" t="s">
        <v>1550</v>
      </c>
      <c r="AI1446">
        <v>1</v>
      </c>
      <c r="AJ1446" s="7">
        <v>247</v>
      </c>
      <c r="AL1446" s="7" t="s">
        <v>3344</v>
      </c>
      <c r="AM1446" t="s">
        <v>3949</v>
      </c>
      <c r="AN1446" t="s">
        <v>4019</v>
      </c>
      <c r="AO1446" t="s">
        <v>141</v>
      </c>
      <c r="AP1446" t="str">
        <f t="shared" si="259"/>
        <v>50025</v>
      </c>
      <c r="AQ1446" s="11" t="s">
        <v>2389</v>
      </c>
      <c r="AR1446" t="str">
        <f t="shared" si="262"/>
        <v>5043375</v>
      </c>
      <c r="AV1446">
        <v>40.65</v>
      </c>
      <c r="AW1446">
        <v>0.32</v>
      </c>
      <c r="AX1446">
        <v>40.33</v>
      </c>
    </row>
    <row r="1447" spans="1:50" hidden="1" outlineLevel="1">
      <c r="A1447" t="s">
        <v>2463</v>
      </c>
      <c r="B1447" s="11" t="s">
        <v>3400</v>
      </c>
      <c r="C1447" s="1">
        <f t="shared" si="253"/>
        <v>898</v>
      </c>
      <c r="D1447" s="7">
        <f>IF(N1447&gt;0, RANK(N1447,(N1447:P1447,Q1447:AE1447)),0)</f>
        <v>1</v>
      </c>
      <c r="E1447" s="7">
        <f>IF(O1447&gt;0,RANK(O1447,(N1447:P1447,Q1447:AE1447)),0)</f>
        <v>2</v>
      </c>
      <c r="F1447" s="7">
        <f t="shared" si="254"/>
        <v>3</v>
      </c>
      <c r="G1447" s="1">
        <f t="shared" si="261"/>
        <v>182</v>
      </c>
      <c r="H1447" s="2">
        <f t="shared" si="260"/>
        <v>0.20267260579064589</v>
      </c>
      <c r="I1447" s="8"/>
      <c r="J1447" s="2">
        <f t="shared" si="255"/>
        <v>0.58574610244988867</v>
      </c>
      <c r="K1447" s="2">
        <f t="shared" si="256"/>
        <v>0.38307349665924278</v>
      </c>
      <c r="L1447" s="2">
        <f t="shared" si="257"/>
        <v>2.0044543429844099E-2</v>
      </c>
      <c r="M1447" s="2">
        <f t="shared" si="258"/>
        <v>1.1135857461024443E-2</v>
      </c>
      <c r="N1447" s="1">
        <v>526</v>
      </c>
      <c r="O1447" s="1">
        <v>344</v>
      </c>
      <c r="P1447" s="1">
        <v>18</v>
      </c>
      <c r="Q1447" s="1">
        <v>2</v>
      </c>
      <c r="R1447" s="1"/>
      <c r="S1447" s="1"/>
      <c r="T1447" s="1">
        <v>1</v>
      </c>
      <c r="U1447" s="1"/>
      <c r="V1447" s="1"/>
      <c r="W1447" s="1">
        <v>4</v>
      </c>
      <c r="X1447" s="1"/>
      <c r="Y1447" s="1">
        <v>3</v>
      </c>
      <c r="Z1447" s="1"/>
      <c r="AA1447" s="1"/>
      <c r="AB1447" s="1"/>
      <c r="AG1447" t="str">
        <f t="shared" si="263"/>
        <v>Marshfield</v>
      </c>
      <c r="AH1447" t="s">
        <v>3830</v>
      </c>
      <c r="AI1447">
        <v>1</v>
      </c>
      <c r="AJ1447" s="7">
        <v>104</v>
      </c>
      <c r="AL1447" s="7" t="s">
        <v>3344</v>
      </c>
      <c r="AM1447" t="s">
        <v>4351</v>
      </c>
      <c r="AN1447" t="s">
        <v>3961</v>
      </c>
      <c r="AO1447" t="s">
        <v>367</v>
      </c>
      <c r="AP1447" t="str">
        <f t="shared" si="259"/>
        <v>50023</v>
      </c>
      <c r="AQ1447" s="11" t="s">
        <v>2389</v>
      </c>
      <c r="AR1447" t="str">
        <f t="shared" si="262"/>
        <v>5043600</v>
      </c>
      <c r="AV1447">
        <v>43.39</v>
      </c>
      <c r="AW1447">
        <v>0.28000000000000003</v>
      </c>
      <c r="AX1447">
        <v>43.11</v>
      </c>
    </row>
    <row r="1448" spans="1:50" hidden="1" outlineLevel="1">
      <c r="A1448" t="s">
        <v>2464</v>
      </c>
      <c r="B1448" s="11" t="s">
        <v>3400</v>
      </c>
      <c r="C1448" s="1">
        <f t="shared" si="253"/>
        <v>646</v>
      </c>
      <c r="D1448" s="7">
        <f>IF(N1448&gt;0, RANK(N1448,(N1448:P1448,Q1448:AE1448)),0)</f>
        <v>1</v>
      </c>
      <c r="E1448" s="7">
        <f>IF(O1448&gt;0,RANK(O1448,(N1448:P1448,Q1448:AE1448)),0)</f>
        <v>2</v>
      </c>
      <c r="F1448" s="7">
        <f t="shared" si="254"/>
        <v>3</v>
      </c>
      <c r="G1448" s="1">
        <f t="shared" si="261"/>
        <v>37</v>
      </c>
      <c r="H1448" s="2">
        <f t="shared" si="260"/>
        <v>5.7275541795665637E-2</v>
      </c>
      <c r="I1448" s="8"/>
      <c r="J1448" s="2">
        <f t="shared" si="255"/>
        <v>0.52167182662538703</v>
      </c>
      <c r="K1448" s="2">
        <f t="shared" si="256"/>
        <v>0.46439628482972134</v>
      </c>
      <c r="L1448" s="2">
        <f t="shared" si="257"/>
        <v>7.7399380804953561E-3</v>
      </c>
      <c r="M1448" s="2">
        <f t="shared" si="258"/>
        <v>6.1919504643962791E-3</v>
      </c>
      <c r="N1448" s="1">
        <v>337</v>
      </c>
      <c r="O1448" s="1">
        <v>300</v>
      </c>
      <c r="P1448" s="1">
        <v>5</v>
      </c>
      <c r="Q1448" s="1">
        <v>1</v>
      </c>
      <c r="R1448" s="1"/>
      <c r="S1448" s="1"/>
      <c r="T1448" s="1">
        <v>1</v>
      </c>
      <c r="U1448" s="1"/>
      <c r="V1448" s="1"/>
      <c r="W1448" s="1">
        <v>1</v>
      </c>
      <c r="X1448" s="1"/>
      <c r="Y1448" s="1">
        <v>1</v>
      </c>
      <c r="Z1448" s="1"/>
      <c r="AA1448" s="1"/>
      <c r="AB1448" s="1"/>
      <c r="AG1448" t="str">
        <f t="shared" si="263"/>
        <v>Mendon</v>
      </c>
      <c r="AH1448" t="s">
        <v>4060</v>
      </c>
      <c r="AI1448">
        <v>1</v>
      </c>
      <c r="AJ1448" s="7">
        <v>181</v>
      </c>
      <c r="AL1448" s="7" t="s">
        <v>3344</v>
      </c>
      <c r="AM1448" t="s">
        <v>4350</v>
      </c>
      <c r="AN1448" t="s">
        <v>4370</v>
      </c>
      <c r="AO1448" t="s">
        <v>368</v>
      </c>
      <c r="AP1448" t="str">
        <f t="shared" si="259"/>
        <v>50021</v>
      </c>
      <c r="AQ1448" s="11" t="s">
        <v>2389</v>
      </c>
      <c r="AR1448" t="str">
        <f t="shared" si="262"/>
        <v>5044125</v>
      </c>
      <c r="AV1448">
        <v>38.1</v>
      </c>
      <c r="AW1448">
        <v>0.01</v>
      </c>
      <c r="AX1448">
        <v>38.090000000000003</v>
      </c>
    </row>
    <row r="1449" spans="1:50" hidden="1" outlineLevel="1">
      <c r="A1449" t="s">
        <v>1589</v>
      </c>
      <c r="B1449" s="11" t="s">
        <v>3400</v>
      </c>
      <c r="C1449" s="1">
        <f t="shared" si="253"/>
        <v>3384</v>
      </c>
      <c r="D1449" s="7">
        <f>IF(N1449&gt;0, RANK(N1449,(N1449:P1449,Q1449:AE1449)),0)</f>
        <v>1</v>
      </c>
      <c r="E1449" s="7">
        <f>IF(O1449&gt;0,RANK(O1449,(N1449:P1449,Q1449:AE1449)),0)</f>
        <v>2</v>
      </c>
      <c r="F1449" s="7">
        <f t="shared" si="254"/>
        <v>3</v>
      </c>
      <c r="G1449" s="1">
        <f t="shared" si="261"/>
        <v>1457</v>
      </c>
      <c r="H1449" s="2">
        <f t="shared" si="260"/>
        <v>0.43055555555555558</v>
      </c>
      <c r="I1449" s="8"/>
      <c r="J1449" s="2">
        <f t="shared" si="255"/>
        <v>0.70626477541371158</v>
      </c>
      <c r="K1449" s="2">
        <f t="shared" si="256"/>
        <v>0.27570921985815605</v>
      </c>
      <c r="L1449" s="2">
        <f t="shared" si="257"/>
        <v>1.0933806146572104E-2</v>
      </c>
      <c r="M1449" s="2">
        <f t="shared" si="258"/>
        <v>7.0921985815602679E-3</v>
      </c>
      <c r="N1449" s="1">
        <v>2390</v>
      </c>
      <c r="O1449" s="1">
        <v>933</v>
      </c>
      <c r="P1449" s="1">
        <v>37</v>
      </c>
      <c r="Q1449" s="1">
        <v>4</v>
      </c>
      <c r="R1449" s="1"/>
      <c r="S1449" s="1"/>
      <c r="T1449" s="1">
        <v>2</v>
      </c>
      <c r="U1449" s="1"/>
      <c r="V1449" s="1"/>
      <c r="W1449" s="1">
        <v>14</v>
      </c>
      <c r="X1449" s="1"/>
      <c r="Y1449" s="1">
        <v>4</v>
      </c>
      <c r="Z1449" s="1"/>
      <c r="AA1449" s="1"/>
      <c r="AB1449" s="1"/>
      <c r="AG1449" t="str">
        <f t="shared" si="263"/>
        <v>Middlebury</v>
      </c>
      <c r="AH1449" t="s">
        <v>3401</v>
      </c>
      <c r="AI1449">
        <v>1</v>
      </c>
      <c r="AJ1449" s="7">
        <v>145</v>
      </c>
      <c r="AL1449" s="7" t="s">
        <v>3344</v>
      </c>
      <c r="AM1449" t="s">
        <v>3988</v>
      </c>
      <c r="AN1449" t="s">
        <v>4019</v>
      </c>
      <c r="AO1449" t="s">
        <v>369</v>
      </c>
      <c r="AP1449" t="str">
        <f t="shared" si="259"/>
        <v>50001</v>
      </c>
      <c r="AQ1449" s="11" t="s">
        <v>2389</v>
      </c>
      <c r="AR1449" t="str">
        <f t="shared" si="262"/>
        <v>5044350</v>
      </c>
      <c r="AV1449">
        <v>39.17</v>
      </c>
      <c r="AW1449">
        <v>0.14000000000000001</v>
      </c>
      <c r="AX1449">
        <v>39.03</v>
      </c>
    </row>
    <row r="1450" spans="1:50" hidden="1" outlineLevel="1">
      <c r="A1450" t="s">
        <v>4409</v>
      </c>
      <c r="B1450" s="11" t="s">
        <v>3400</v>
      </c>
      <c r="C1450" s="1">
        <f t="shared" si="253"/>
        <v>1062</v>
      </c>
      <c r="D1450" s="7">
        <f>IF(N1450&gt;0, RANK(N1450,(N1450:P1450,Q1450:AE1450)),0)</f>
        <v>1</v>
      </c>
      <c r="E1450" s="7">
        <f>IF(O1450&gt;0,RANK(O1450,(N1450:P1450,Q1450:AE1450)),0)</f>
        <v>2</v>
      </c>
      <c r="F1450" s="7">
        <f t="shared" si="254"/>
        <v>3</v>
      </c>
      <c r="G1450" s="1">
        <f t="shared" si="261"/>
        <v>378</v>
      </c>
      <c r="H1450" s="2">
        <f t="shared" si="260"/>
        <v>0.3559322033898305</v>
      </c>
      <c r="I1450" s="8"/>
      <c r="J1450" s="2">
        <f t="shared" si="255"/>
        <v>0.660075329566855</v>
      </c>
      <c r="K1450" s="2">
        <f t="shared" si="256"/>
        <v>0.30414312617702449</v>
      </c>
      <c r="L1450" s="2">
        <f t="shared" si="257"/>
        <v>2.0715630885122412E-2</v>
      </c>
      <c r="M1450" s="2">
        <f t="shared" si="258"/>
        <v>1.5065913370998101E-2</v>
      </c>
      <c r="N1450" s="1">
        <v>701</v>
      </c>
      <c r="O1450" s="1">
        <v>323</v>
      </c>
      <c r="P1450" s="1">
        <v>22</v>
      </c>
      <c r="Q1450" s="1">
        <v>5</v>
      </c>
      <c r="R1450" s="1"/>
      <c r="S1450" s="1"/>
      <c r="T1450" s="1">
        <v>3</v>
      </c>
      <c r="U1450" s="1"/>
      <c r="V1450" s="1"/>
      <c r="W1450" s="1">
        <v>4</v>
      </c>
      <c r="X1450" s="1"/>
      <c r="Y1450" s="1">
        <v>4</v>
      </c>
      <c r="Z1450" s="1"/>
      <c r="AA1450" s="1"/>
      <c r="AB1450" s="1"/>
      <c r="AG1450" t="str">
        <f t="shared" si="263"/>
        <v>Middlesex</v>
      </c>
      <c r="AH1450" t="s">
        <v>3830</v>
      </c>
      <c r="AI1450">
        <v>1</v>
      </c>
      <c r="AJ1450" s="7">
        <v>103</v>
      </c>
      <c r="AL1450" s="7" t="s">
        <v>3344</v>
      </c>
      <c r="AM1450" t="s">
        <v>4351</v>
      </c>
      <c r="AN1450" t="s">
        <v>4370</v>
      </c>
      <c r="AO1450" t="s">
        <v>370</v>
      </c>
      <c r="AP1450" t="str">
        <f t="shared" si="259"/>
        <v>50023</v>
      </c>
      <c r="AQ1450" s="11" t="s">
        <v>2389</v>
      </c>
      <c r="AR1450" t="str">
        <f t="shared" si="262"/>
        <v>5044500</v>
      </c>
      <c r="AV1450">
        <v>39.86</v>
      </c>
      <c r="AW1450">
        <v>0.21</v>
      </c>
      <c r="AX1450">
        <v>39.659999999999997</v>
      </c>
    </row>
    <row r="1451" spans="1:50" hidden="1" outlineLevel="1">
      <c r="A1451" t="s">
        <v>1281</v>
      </c>
      <c r="B1451" s="11" t="s">
        <v>3400</v>
      </c>
      <c r="C1451" s="1">
        <f t="shared" si="253"/>
        <v>477</v>
      </c>
      <c r="D1451" s="7">
        <f>IF(N1451&gt;0, RANK(N1451,(N1451:P1451,Q1451:AE1451)),0)</f>
        <v>1</v>
      </c>
      <c r="E1451" s="7">
        <f>IF(O1451&gt;0,RANK(O1451,(N1451:P1451,Q1451:AE1451)),0)</f>
        <v>2</v>
      </c>
      <c r="F1451" s="7">
        <f t="shared" si="254"/>
        <v>3</v>
      </c>
      <c r="G1451" s="1">
        <f t="shared" si="261"/>
        <v>55</v>
      </c>
      <c r="H1451" s="2">
        <f t="shared" si="260"/>
        <v>0.11530398322851153</v>
      </c>
      <c r="I1451" s="8"/>
      <c r="J1451" s="2">
        <f t="shared" si="255"/>
        <v>0.54926624737945495</v>
      </c>
      <c r="K1451" s="2">
        <f t="shared" si="256"/>
        <v>0.43396226415094341</v>
      </c>
      <c r="L1451" s="2">
        <f t="shared" si="257"/>
        <v>1.0482180293501049E-2</v>
      </c>
      <c r="M1451" s="2">
        <f t="shared" si="258"/>
        <v>6.2893081761005876E-3</v>
      </c>
      <c r="N1451" s="1">
        <v>262</v>
      </c>
      <c r="O1451" s="1">
        <v>207</v>
      </c>
      <c r="P1451" s="1">
        <v>5</v>
      </c>
      <c r="Q1451" s="1">
        <v>2</v>
      </c>
      <c r="R1451" s="1"/>
      <c r="S1451" s="1"/>
      <c r="T1451" s="1">
        <v>1</v>
      </c>
      <c r="U1451" s="1"/>
      <c r="V1451" s="1"/>
      <c r="W1451" s="1">
        <v>0</v>
      </c>
      <c r="X1451" s="1"/>
      <c r="Y1451" s="1">
        <v>0</v>
      </c>
      <c r="Z1451" s="1"/>
      <c r="AA1451" s="1"/>
      <c r="AB1451" s="1"/>
      <c r="AG1451" t="str">
        <f t="shared" si="263"/>
        <v>Middletown Springs</v>
      </c>
      <c r="AH1451" t="s">
        <v>4060</v>
      </c>
      <c r="AI1451">
        <v>1</v>
      </c>
      <c r="AJ1451" s="7">
        <v>198</v>
      </c>
      <c r="AL1451" s="7" t="s">
        <v>3344</v>
      </c>
      <c r="AM1451" t="s">
        <v>4350</v>
      </c>
      <c r="AN1451" t="s">
        <v>4019</v>
      </c>
      <c r="AO1451" t="s">
        <v>371</v>
      </c>
      <c r="AP1451" t="str">
        <f t="shared" si="259"/>
        <v>50021</v>
      </c>
      <c r="AQ1451" s="11" t="s">
        <v>2389</v>
      </c>
      <c r="AR1451" t="str">
        <f t="shared" si="262"/>
        <v>5044800</v>
      </c>
      <c r="AV1451">
        <v>22.85</v>
      </c>
      <c r="AW1451">
        <v>0</v>
      </c>
      <c r="AX1451">
        <v>22.84</v>
      </c>
    </row>
    <row r="1452" spans="1:50" hidden="1" outlineLevel="1">
      <c r="A1452" t="s">
        <v>2957</v>
      </c>
      <c r="B1452" s="11" t="s">
        <v>3400</v>
      </c>
      <c r="C1452" s="1">
        <f t="shared" si="253"/>
        <v>4464</v>
      </c>
      <c r="D1452" s="7">
        <f>IF(N1452&gt;0, RANK(N1452,(N1452:P1452,Q1452:AE1452)),0)</f>
        <v>2</v>
      </c>
      <c r="E1452" s="7">
        <f>IF(O1452&gt;0,RANK(O1452,(N1452:P1452,Q1452:AE1452)),0)</f>
        <v>1</v>
      </c>
      <c r="F1452" s="7">
        <f t="shared" si="254"/>
        <v>3</v>
      </c>
      <c r="G1452" s="1">
        <f t="shared" si="261"/>
        <v>123</v>
      </c>
      <c r="H1452" s="2">
        <f t="shared" si="260"/>
        <v>2.7553763440860215E-2</v>
      </c>
      <c r="I1452" s="8"/>
      <c r="J1452" s="2">
        <f t="shared" si="255"/>
        <v>0.47715053763440862</v>
      </c>
      <c r="K1452" s="2">
        <f t="shared" si="256"/>
        <v>0.50470430107526887</v>
      </c>
      <c r="L1452" s="2">
        <f t="shared" si="257"/>
        <v>1.3216845878136201E-2</v>
      </c>
      <c r="M1452" s="2">
        <f t="shared" si="258"/>
        <v>4.9283154121863085E-3</v>
      </c>
      <c r="N1452" s="1">
        <v>2130</v>
      </c>
      <c r="O1452" s="1">
        <v>2253</v>
      </c>
      <c r="P1452" s="1">
        <v>59</v>
      </c>
      <c r="Q1452" s="1">
        <v>7</v>
      </c>
      <c r="R1452" s="1"/>
      <c r="S1452" s="1"/>
      <c r="T1452" s="1">
        <v>1</v>
      </c>
      <c r="U1452" s="1"/>
      <c r="V1452" s="1"/>
      <c r="W1452" s="1">
        <v>9</v>
      </c>
      <c r="X1452" s="1"/>
      <c r="Y1452" s="1">
        <v>5</v>
      </c>
      <c r="Z1452" s="1"/>
      <c r="AA1452" s="1"/>
      <c r="AB1452" s="1"/>
      <c r="AG1452" t="str">
        <f t="shared" si="263"/>
        <v>Milton</v>
      </c>
      <c r="AH1452" t="s">
        <v>1712</v>
      </c>
      <c r="AI1452">
        <v>1</v>
      </c>
      <c r="AJ1452" s="7">
        <v>54</v>
      </c>
      <c r="AL1452" s="7" t="s">
        <v>3344</v>
      </c>
      <c r="AM1452" t="s">
        <v>2597</v>
      </c>
      <c r="AN1452" t="s">
        <v>4370</v>
      </c>
      <c r="AO1452" t="s">
        <v>372</v>
      </c>
      <c r="AP1452" t="str">
        <f t="shared" si="259"/>
        <v>50007</v>
      </c>
      <c r="AQ1452" s="11" t="s">
        <v>2389</v>
      </c>
      <c r="AR1452" t="str">
        <f t="shared" si="262"/>
        <v>5045250</v>
      </c>
      <c r="AV1452">
        <v>60.89</v>
      </c>
      <c r="AW1452">
        <v>9.43</v>
      </c>
      <c r="AX1452">
        <v>51.46</v>
      </c>
    </row>
    <row r="1453" spans="1:50" hidden="1" outlineLevel="1">
      <c r="A1453" t="s">
        <v>2958</v>
      </c>
      <c r="B1453" s="11" t="s">
        <v>3400</v>
      </c>
      <c r="C1453" s="1">
        <f t="shared" si="253"/>
        <v>1092</v>
      </c>
      <c r="D1453" s="7">
        <f>IF(N1453&gt;0, RANK(N1453,(N1453:P1453,Q1453:AE1453)),0)</f>
        <v>1</v>
      </c>
      <c r="E1453" s="7">
        <f>IF(O1453&gt;0,RANK(O1453,(N1453:P1453,Q1453:AE1453)),0)</f>
        <v>2</v>
      </c>
      <c r="F1453" s="7">
        <f t="shared" si="254"/>
        <v>3</v>
      </c>
      <c r="G1453" s="1">
        <f t="shared" si="261"/>
        <v>318</v>
      </c>
      <c r="H1453" s="2">
        <f t="shared" si="260"/>
        <v>0.29120879120879123</v>
      </c>
      <c r="I1453" s="8"/>
      <c r="J1453" s="2">
        <f t="shared" si="255"/>
        <v>0.63736263736263732</v>
      </c>
      <c r="K1453" s="2">
        <f t="shared" si="256"/>
        <v>0.34615384615384615</v>
      </c>
      <c r="L1453" s="2">
        <f t="shared" si="257"/>
        <v>1.282051282051282E-2</v>
      </c>
      <c r="M1453" s="2">
        <f t="shared" si="258"/>
        <v>3.6630036630037159E-3</v>
      </c>
      <c r="N1453" s="1">
        <v>696</v>
      </c>
      <c r="O1453" s="1">
        <v>378</v>
      </c>
      <c r="P1453" s="1">
        <v>14</v>
      </c>
      <c r="Q1453" s="1">
        <v>2</v>
      </c>
      <c r="R1453" s="1"/>
      <c r="S1453" s="1"/>
      <c r="T1453" s="1">
        <v>0</v>
      </c>
      <c r="U1453" s="1"/>
      <c r="V1453" s="1"/>
      <c r="W1453" s="1">
        <v>2</v>
      </c>
      <c r="X1453" s="1"/>
      <c r="Y1453" s="1">
        <v>0</v>
      </c>
      <c r="Z1453" s="1"/>
      <c r="AA1453" s="1"/>
      <c r="AB1453" s="1"/>
      <c r="AG1453" t="str">
        <f t="shared" si="263"/>
        <v>Monkton</v>
      </c>
      <c r="AH1453" t="s">
        <v>3401</v>
      </c>
      <c r="AI1453">
        <v>1</v>
      </c>
      <c r="AJ1453" s="7">
        <v>115</v>
      </c>
      <c r="AL1453" s="7" t="s">
        <v>3344</v>
      </c>
      <c r="AM1453" t="s">
        <v>3988</v>
      </c>
      <c r="AN1453" t="s">
        <v>4371</v>
      </c>
      <c r="AO1453" t="s">
        <v>378</v>
      </c>
      <c r="AP1453" t="str">
        <f t="shared" si="259"/>
        <v>50001</v>
      </c>
      <c r="AQ1453" s="11" t="s">
        <v>2389</v>
      </c>
      <c r="AR1453" t="str">
        <f t="shared" si="262"/>
        <v>5045550</v>
      </c>
      <c r="AV1453">
        <v>36.229999999999997</v>
      </c>
      <c r="AW1453">
        <v>0.21</v>
      </c>
      <c r="AX1453">
        <v>36.020000000000003</v>
      </c>
    </row>
    <row r="1454" spans="1:50" hidden="1" outlineLevel="1">
      <c r="A1454" t="s">
        <v>2519</v>
      </c>
      <c r="B1454" s="11" t="s">
        <v>3400</v>
      </c>
      <c r="C1454" s="1">
        <f t="shared" si="253"/>
        <v>641</v>
      </c>
      <c r="D1454" s="7">
        <f>IF(N1454&gt;0, RANK(N1454,(N1454:P1454,Q1454:AE1454)),0)</f>
        <v>1</v>
      </c>
      <c r="E1454" s="7">
        <f>IF(O1454&gt;0,RANK(O1454,(N1454:P1454,Q1454:AE1454)),0)</f>
        <v>2</v>
      </c>
      <c r="F1454" s="7">
        <f t="shared" si="254"/>
        <v>3</v>
      </c>
      <c r="G1454" s="1">
        <f t="shared" si="261"/>
        <v>167</v>
      </c>
      <c r="H1454" s="2">
        <f t="shared" si="260"/>
        <v>0.26053042121684866</v>
      </c>
      <c r="I1454" s="8"/>
      <c r="J1454" s="2">
        <f t="shared" si="255"/>
        <v>0.60998439937597504</v>
      </c>
      <c r="K1454" s="2">
        <f t="shared" si="256"/>
        <v>0.34945397815912638</v>
      </c>
      <c r="L1454" s="2">
        <f t="shared" si="257"/>
        <v>2.8081123244929798E-2</v>
      </c>
      <c r="M1454" s="2">
        <f t="shared" si="258"/>
        <v>1.2480499219968785E-2</v>
      </c>
      <c r="N1454" s="1">
        <v>391</v>
      </c>
      <c r="O1454" s="1">
        <v>224</v>
      </c>
      <c r="P1454" s="1">
        <v>18</v>
      </c>
      <c r="Q1454" s="1">
        <v>6</v>
      </c>
      <c r="R1454" s="1"/>
      <c r="S1454" s="1"/>
      <c r="T1454" s="1">
        <v>2</v>
      </c>
      <c r="U1454" s="1"/>
      <c r="V1454" s="1"/>
      <c r="W1454" s="1">
        <v>0</v>
      </c>
      <c r="X1454" s="1"/>
      <c r="Y1454" s="1">
        <v>0</v>
      </c>
      <c r="Z1454" s="1"/>
      <c r="AA1454" s="1"/>
      <c r="AB1454" s="1"/>
      <c r="AG1454" t="str">
        <f t="shared" si="263"/>
        <v>Montgomery</v>
      </c>
      <c r="AH1454" t="s">
        <v>3082</v>
      </c>
      <c r="AI1454">
        <v>1</v>
      </c>
      <c r="AJ1454" s="7">
        <v>27</v>
      </c>
      <c r="AL1454" s="7" t="s">
        <v>3344</v>
      </c>
      <c r="AM1454" t="s">
        <v>3234</v>
      </c>
      <c r="AN1454" t="s">
        <v>4019</v>
      </c>
      <c r="AO1454" t="s">
        <v>1477</v>
      </c>
      <c r="AP1454" t="str">
        <f t="shared" si="259"/>
        <v>50011</v>
      </c>
      <c r="AQ1454" s="11" t="s">
        <v>2389</v>
      </c>
      <c r="AR1454" t="str">
        <f t="shared" si="262"/>
        <v>5045850</v>
      </c>
      <c r="AV1454">
        <v>56.75</v>
      </c>
      <c r="AW1454">
        <v>0</v>
      </c>
      <c r="AX1454">
        <v>56.75</v>
      </c>
    </row>
    <row r="1455" spans="1:50" hidden="1" outlineLevel="1">
      <c r="A1455" t="s">
        <v>5173</v>
      </c>
      <c r="B1455" s="11" t="s">
        <v>3400</v>
      </c>
      <c r="C1455" s="1">
        <f t="shared" si="253"/>
        <v>4719</v>
      </c>
      <c r="D1455" s="7">
        <f>IF(N1455&gt;0, RANK(N1455,(N1455:P1455,Q1455:AE1455)),0)</f>
        <v>1</v>
      </c>
      <c r="E1455" s="7">
        <f>IF(O1455&gt;0,RANK(O1455,(N1455:P1455,Q1455:AE1455)),0)</f>
        <v>2</v>
      </c>
      <c r="F1455" s="7">
        <f t="shared" si="254"/>
        <v>3</v>
      </c>
      <c r="G1455" s="1">
        <f t="shared" si="261"/>
        <v>2488</v>
      </c>
      <c r="H1455" s="2">
        <f t="shared" si="260"/>
        <v>0.52723034541216363</v>
      </c>
      <c r="I1455" s="8"/>
      <c r="J1455" s="2">
        <f t="shared" si="255"/>
        <v>0.74931129476584024</v>
      </c>
      <c r="K1455" s="2">
        <f t="shared" si="256"/>
        <v>0.22208094935367662</v>
      </c>
      <c r="L1455" s="2">
        <f t="shared" si="257"/>
        <v>1.8436109345200253E-2</v>
      </c>
      <c r="M1455" s="2">
        <f t="shared" si="258"/>
        <v>1.017164653528289E-2</v>
      </c>
      <c r="N1455" s="1">
        <v>3536</v>
      </c>
      <c r="O1455" s="1">
        <v>1048</v>
      </c>
      <c r="P1455" s="1">
        <v>87</v>
      </c>
      <c r="Q1455" s="1">
        <v>17</v>
      </c>
      <c r="R1455" s="1"/>
      <c r="S1455" s="1"/>
      <c r="T1455" s="1">
        <v>5</v>
      </c>
      <c r="U1455" s="1"/>
      <c r="V1455" s="1"/>
      <c r="W1455" s="1">
        <v>25</v>
      </c>
      <c r="X1455" s="1"/>
      <c r="Y1455" s="1">
        <v>1</v>
      </c>
      <c r="Z1455" s="1"/>
      <c r="AA1455" s="1"/>
      <c r="AB1455" s="1"/>
      <c r="AG1455" t="str">
        <f t="shared" si="263"/>
        <v>Montpelier</v>
      </c>
      <c r="AH1455" t="s">
        <v>3830</v>
      </c>
      <c r="AI1455">
        <v>1</v>
      </c>
      <c r="AJ1455" s="7">
        <v>111</v>
      </c>
      <c r="AL1455" s="7" t="s">
        <v>3344</v>
      </c>
      <c r="AM1455" t="s">
        <v>4351</v>
      </c>
      <c r="AN1455" t="s">
        <v>4019</v>
      </c>
      <c r="AO1455" t="s">
        <v>667</v>
      </c>
      <c r="AP1455" t="str">
        <f t="shared" si="259"/>
        <v>50023</v>
      </c>
      <c r="AQ1455" s="11" t="s">
        <v>4593</v>
      </c>
      <c r="AR1455" t="str">
        <f t="shared" si="262"/>
        <v>5046000</v>
      </c>
      <c r="AV1455">
        <v>10.26</v>
      </c>
      <c r="AW1455">
        <v>0.01</v>
      </c>
      <c r="AX1455">
        <v>10.25</v>
      </c>
    </row>
    <row r="1456" spans="1:50" hidden="1" outlineLevel="1">
      <c r="A1456" t="s">
        <v>1706</v>
      </c>
      <c r="B1456" s="11" t="s">
        <v>3400</v>
      </c>
      <c r="C1456" s="1">
        <f t="shared" si="253"/>
        <v>974</v>
      </c>
      <c r="D1456" s="7">
        <f>IF(N1456&gt;0, RANK(N1456,(N1456:P1456,Q1456:AE1456)),0)</f>
        <v>1</v>
      </c>
      <c r="E1456" s="7">
        <f>IF(O1456&gt;0,RANK(O1456,(N1456:P1456,Q1456:AE1456)),0)</f>
        <v>2</v>
      </c>
      <c r="F1456" s="7">
        <f t="shared" si="254"/>
        <v>3</v>
      </c>
      <c r="G1456" s="1">
        <f t="shared" si="261"/>
        <v>267</v>
      </c>
      <c r="H1456" s="2">
        <f t="shared" si="260"/>
        <v>0.27412731006160163</v>
      </c>
      <c r="I1456" s="8"/>
      <c r="J1456" s="2">
        <f t="shared" si="255"/>
        <v>0.62422997946611913</v>
      </c>
      <c r="K1456" s="2">
        <f t="shared" si="256"/>
        <v>0.35010266940451745</v>
      </c>
      <c r="L1456" s="2">
        <f t="shared" si="257"/>
        <v>1.9507186858316223E-2</v>
      </c>
      <c r="M1456" s="2">
        <f t="shared" si="258"/>
        <v>6.1601642710471909E-3</v>
      </c>
      <c r="N1456" s="1">
        <v>608</v>
      </c>
      <c r="O1456" s="1">
        <v>341</v>
      </c>
      <c r="P1456" s="1">
        <v>19</v>
      </c>
      <c r="Q1456" s="1">
        <v>0</v>
      </c>
      <c r="R1456" s="1"/>
      <c r="S1456" s="1"/>
      <c r="T1456" s="1">
        <v>0</v>
      </c>
      <c r="U1456" s="1"/>
      <c r="V1456" s="1"/>
      <c r="W1456" s="1">
        <v>4</v>
      </c>
      <c r="X1456" s="1"/>
      <c r="Y1456" s="1">
        <v>2</v>
      </c>
      <c r="Z1456" s="1"/>
      <c r="AA1456" s="1"/>
      <c r="AB1456" s="1"/>
      <c r="AG1456" t="str">
        <f t="shared" si="263"/>
        <v>Moretown</v>
      </c>
      <c r="AH1456" t="s">
        <v>3830</v>
      </c>
      <c r="AI1456">
        <v>1</v>
      </c>
      <c r="AJ1456" s="7">
        <v>110</v>
      </c>
      <c r="AL1456" s="7" t="s">
        <v>3344</v>
      </c>
      <c r="AM1456" t="s">
        <v>4351</v>
      </c>
      <c r="AN1456" t="s">
        <v>4371</v>
      </c>
      <c r="AO1456" t="s">
        <v>2164</v>
      </c>
      <c r="AP1456" t="str">
        <f t="shared" si="259"/>
        <v>50023</v>
      </c>
      <c r="AQ1456" s="11" t="s">
        <v>2389</v>
      </c>
      <c r="AR1456" t="str">
        <f t="shared" si="262"/>
        <v>5046225</v>
      </c>
      <c r="AV1456">
        <v>40.21</v>
      </c>
      <c r="AW1456">
        <v>0.13</v>
      </c>
      <c r="AX1456">
        <v>40.08</v>
      </c>
    </row>
    <row r="1457" spans="1:50" hidden="1" outlineLevel="1">
      <c r="A1457" t="s">
        <v>3546</v>
      </c>
      <c r="B1457" s="11" t="s">
        <v>3400</v>
      </c>
      <c r="C1457" s="1">
        <f t="shared" si="253"/>
        <v>361</v>
      </c>
      <c r="D1457" s="7">
        <f>IF(N1457&gt;0, RANK(N1457,(N1457:P1457,Q1457:AE1457)),0)</f>
        <v>2</v>
      </c>
      <c r="E1457" s="7">
        <f>IF(O1457&gt;0,RANK(O1457,(N1457:P1457,Q1457:AE1457)),0)</f>
        <v>1</v>
      </c>
      <c r="F1457" s="7">
        <f t="shared" si="254"/>
        <v>3</v>
      </c>
      <c r="G1457" s="1">
        <f t="shared" si="261"/>
        <v>40</v>
      </c>
      <c r="H1457" s="2">
        <f t="shared" si="260"/>
        <v>0.11080332409972299</v>
      </c>
      <c r="I1457" s="8"/>
      <c r="J1457" s="2">
        <f t="shared" si="255"/>
        <v>0.44044321329639891</v>
      </c>
      <c r="K1457" s="2">
        <f t="shared" si="256"/>
        <v>0.55124653739612184</v>
      </c>
      <c r="L1457" s="2">
        <f t="shared" si="257"/>
        <v>5.5401662049861496E-3</v>
      </c>
      <c r="M1457" s="2">
        <f t="shared" si="258"/>
        <v>2.7700831024931065E-3</v>
      </c>
      <c r="N1457" s="1">
        <v>159</v>
      </c>
      <c r="O1457" s="1">
        <v>199</v>
      </c>
      <c r="P1457" s="1">
        <v>2</v>
      </c>
      <c r="Q1457" s="1">
        <v>0</v>
      </c>
      <c r="R1457" s="1"/>
      <c r="S1457" s="1"/>
      <c r="T1457" s="1">
        <v>0</v>
      </c>
      <c r="U1457" s="1"/>
      <c r="V1457" s="1"/>
      <c r="W1457" s="1">
        <v>1</v>
      </c>
      <c r="X1457" s="1"/>
      <c r="Y1457" s="1">
        <v>0</v>
      </c>
      <c r="Z1457" s="1"/>
      <c r="AA1457" s="1"/>
      <c r="AB1457" s="1"/>
      <c r="AG1457" t="str">
        <f t="shared" si="263"/>
        <v>Morgan</v>
      </c>
      <c r="AH1457" t="s">
        <v>4603</v>
      </c>
      <c r="AI1457">
        <v>1</v>
      </c>
      <c r="AJ1457" s="7">
        <v>23</v>
      </c>
      <c r="AL1457" s="7" t="s">
        <v>3344</v>
      </c>
      <c r="AM1457" t="s">
        <v>4672</v>
      </c>
      <c r="AN1457" t="s">
        <v>4262</v>
      </c>
      <c r="AO1457" t="s">
        <v>364</v>
      </c>
      <c r="AP1457" t="str">
        <f t="shared" si="259"/>
        <v>50019</v>
      </c>
      <c r="AQ1457" s="11" t="s">
        <v>2389</v>
      </c>
      <c r="AR1457" t="str">
        <f t="shared" si="262"/>
        <v>5046450</v>
      </c>
      <c r="AV1457">
        <v>33.869999999999997</v>
      </c>
      <c r="AW1457">
        <v>2.61</v>
      </c>
      <c r="AX1457">
        <v>31.26</v>
      </c>
    </row>
    <row r="1458" spans="1:50" hidden="1" outlineLevel="1">
      <c r="A1458" t="s">
        <v>1446</v>
      </c>
      <c r="B1458" s="11" t="s">
        <v>3400</v>
      </c>
      <c r="C1458" s="1">
        <f t="shared" ref="C1458:C1521" si="264">SUM(N1458:AE1458)</f>
        <v>2481</v>
      </c>
      <c r="D1458" s="7">
        <f>IF(N1458&gt;0, RANK(N1458,(N1458:P1458,Q1458:AE1458)),0)</f>
        <v>1</v>
      </c>
      <c r="E1458" s="7">
        <f>IF(O1458&gt;0,RANK(O1458,(N1458:P1458,Q1458:AE1458)),0)</f>
        <v>2</v>
      </c>
      <c r="F1458" s="7">
        <f t="shared" ref="F1458:F1521" si="265">IF(P1458&gt;0,RANK(P1458,(N1458:AE1458)),0)</f>
        <v>3</v>
      </c>
      <c r="G1458" s="1">
        <f t="shared" si="261"/>
        <v>670</v>
      </c>
      <c r="H1458" s="2">
        <f t="shared" si="260"/>
        <v>0.27005239822652155</v>
      </c>
      <c r="I1458" s="8"/>
      <c r="J1458" s="2">
        <f t="shared" ref="J1458:J1521" si="266">IF(C1458=0,"-",N1458/C1458)</f>
        <v>0.62515114873035071</v>
      </c>
      <c r="K1458" s="2">
        <f t="shared" ref="K1458:K1521" si="267">IF(C1458=0,"-",O1458/C1458)</f>
        <v>0.35509875050382911</v>
      </c>
      <c r="L1458" s="2">
        <f t="shared" ref="L1458:L1521" si="268">IF(C1458=0,"-",P1458/C1458)</f>
        <v>1.1688835147118097E-2</v>
      </c>
      <c r="M1458" s="2">
        <f t="shared" ref="M1458:M1521" si="269">IF(C1458=0,"-",(1-J1458-K1458-L1458))</f>
        <v>8.0612656187020806E-3</v>
      </c>
      <c r="N1458" s="1">
        <v>1551</v>
      </c>
      <c r="O1458" s="1">
        <v>881</v>
      </c>
      <c r="P1458" s="1">
        <v>29</v>
      </c>
      <c r="Q1458" s="1">
        <v>9</v>
      </c>
      <c r="R1458" s="1"/>
      <c r="S1458" s="1"/>
      <c r="T1458" s="1">
        <v>1</v>
      </c>
      <c r="U1458" s="1"/>
      <c r="V1458" s="1"/>
      <c r="W1458" s="1">
        <v>8</v>
      </c>
      <c r="X1458" s="1"/>
      <c r="Y1458" s="1">
        <v>2</v>
      </c>
      <c r="Z1458" s="1"/>
      <c r="AA1458" s="1"/>
      <c r="AB1458" s="1"/>
      <c r="AG1458" t="str">
        <f t="shared" si="263"/>
        <v>Morristown</v>
      </c>
      <c r="AH1458" t="s">
        <v>1417</v>
      </c>
      <c r="AI1458">
        <v>1</v>
      </c>
      <c r="AJ1458" s="7">
        <v>73</v>
      </c>
      <c r="AL1458" s="7" t="s">
        <v>3344</v>
      </c>
      <c r="AM1458" t="s">
        <v>4670</v>
      </c>
      <c r="AN1458" t="s">
        <v>3970</v>
      </c>
      <c r="AO1458" t="s">
        <v>365</v>
      </c>
      <c r="AP1458" t="str">
        <f t="shared" ref="AP1458:AP1521" si="270">AL1458&amp;AM1458</f>
        <v>50015</v>
      </c>
      <c r="AQ1458" s="11" t="s">
        <v>2389</v>
      </c>
      <c r="AR1458" t="str">
        <f t="shared" si="262"/>
        <v>5046675</v>
      </c>
      <c r="AV1458">
        <v>51.61</v>
      </c>
      <c r="AW1458">
        <v>0.26</v>
      </c>
      <c r="AX1458">
        <v>51.35</v>
      </c>
    </row>
    <row r="1459" spans="1:50" hidden="1" outlineLevel="1">
      <c r="A1459" t="s">
        <v>1919</v>
      </c>
      <c r="B1459" s="11" t="s">
        <v>3400</v>
      </c>
      <c r="C1459" s="1">
        <f t="shared" si="264"/>
        <v>737</v>
      </c>
      <c r="D1459" s="7">
        <f>IF(N1459&gt;0, RANK(N1459,(N1459:P1459,Q1459:AE1459)),0)</f>
        <v>1</v>
      </c>
      <c r="E1459" s="7">
        <f>IF(O1459&gt;0,RANK(O1459,(N1459:P1459,Q1459:AE1459)),0)</f>
        <v>2</v>
      </c>
      <c r="F1459" s="7">
        <f t="shared" si="265"/>
        <v>3</v>
      </c>
      <c r="G1459" s="1">
        <f t="shared" si="261"/>
        <v>53</v>
      </c>
      <c r="H1459" s="2">
        <f t="shared" si="260"/>
        <v>7.1913161465400277E-2</v>
      </c>
      <c r="I1459" s="8"/>
      <c r="J1459" s="2">
        <f t="shared" si="266"/>
        <v>0.52510176390773411</v>
      </c>
      <c r="K1459" s="2">
        <f t="shared" si="267"/>
        <v>0.45318860244233378</v>
      </c>
      <c r="L1459" s="2">
        <f t="shared" si="268"/>
        <v>1.4925373134328358E-2</v>
      </c>
      <c r="M1459" s="2">
        <f t="shared" si="269"/>
        <v>6.7842605156037562E-3</v>
      </c>
      <c r="N1459" s="1">
        <v>387</v>
      </c>
      <c r="O1459" s="1">
        <v>334</v>
      </c>
      <c r="P1459" s="1">
        <v>11</v>
      </c>
      <c r="Q1459" s="1">
        <v>1</v>
      </c>
      <c r="R1459" s="1"/>
      <c r="S1459" s="1"/>
      <c r="T1459" s="1">
        <v>2</v>
      </c>
      <c r="U1459" s="1"/>
      <c r="V1459" s="1"/>
      <c r="W1459" s="1">
        <v>2</v>
      </c>
      <c r="X1459" s="1"/>
      <c r="Y1459" s="1">
        <v>0</v>
      </c>
      <c r="Z1459" s="1"/>
      <c r="AA1459" s="1"/>
      <c r="AB1459" s="1"/>
      <c r="AG1459" t="str">
        <f t="shared" si="263"/>
        <v>Mount Holly</v>
      </c>
      <c r="AH1459" t="s">
        <v>4060</v>
      </c>
      <c r="AI1459">
        <v>1</v>
      </c>
      <c r="AJ1459" s="7">
        <v>203</v>
      </c>
      <c r="AL1459" s="7" t="s">
        <v>3344</v>
      </c>
      <c r="AM1459" t="s">
        <v>4350</v>
      </c>
      <c r="AN1459" t="s">
        <v>4371</v>
      </c>
      <c r="AO1459" t="s">
        <v>366</v>
      </c>
      <c r="AP1459" t="str">
        <f t="shared" si="270"/>
        <v>50021</v>
      </c>
      <c r="AQ1459" s="11" t="s">
        <v>2389</v>
      </c>
      <c r="AR1459" t="str">
        <f t="shared" si="262"/>
        <v>5047200</v>
      </c>
      <c r="AV1459">
        <v>49.57</v>
      </c>
      <c r="AW1459">
        <v>0.38</v>
      </c>
      <c r="AX1459">
        <v>49.19</v>
      </c>
    </row>
    <row r="1460" spans="1:50" hidden="1" outlineLevel="1">
      <c r="A1460" t="s">
        <v>1573</v>
      </c>
      <c r="B1460" s="11" t="s">
        <v>3400</v>
      </c>
      <c r="C1460" s="1">
        <f t="shared" si="264"/>
        <v>110</v>
      </c>
      <c r="D1460" s="7">
        <f>IF(N1460&gt;0, RANK(N1460,(N1460:P1460,Q1460:AE1460)),0)</f>
        <v>2</v>
      </c>
      <c r="E1460" s="7">
        <f>IF(O1460&gt;0,RANK(O1460,(N1460:P1460,Q1460:AE1460)),0)</f>
        <v>1</v>
      </c>
      <c r="F1460" s="7">
        <f t="shared" si="265"/>
        <v>3</v>
      </c>
      <c r="G1460" s="1">
        <f t="shared" si="261"/>
        <v>11</v>
      </c>
      <c r="H1460" s="2">
        <f t="shared" si="260"/>
        <v>0.1</v>
      </c>
      <c r="I1460" s="8"/>
      <c r="J1460" s="2">
        <f t="shared" si="266"/>
        <v>0.44545454545454544</v>
      </c>
      <c r="K1460" s="2">
        <f t="shared" si="267"/>
        <v>0.54545454545454541</v>
      </c>
      <c r="L1460" s="2">
        <f t="shared" si="268"/>
        <v>9.0909090909090905E-3</v>
      </c>
      <c r="M1460" s="2">
        <f t="shared" si="269"/>
        <v>5.8980598183211441E-17</v>
      </c>
      <c r="N1460" s="1">
        <v>49</v>
      </c>
      <c r="O1460" s="1">
        <v>60</v>
      </c>
      <c r="P1460" s="1">
        <v>1</v>
      </c>
      <c r="Q1460" s="1">
        <v>0</v>
      </c>
      <c r="R1460" s="1"/>
      <c r="S1460" s="1"/>
      <c r="T1460" s="1">
        <v>0</v>
      </c>
      <c r="U1460" s="1"/>
      <c r="V1460" s="1"/>
      <c r="W1460" s="1">
        <v>0</v>
      </c>
      <c r="X1460" s="1"/>
      <c r="Y1460" s="1">
        <v>0</v>
      </c>
      <c r="Z1460" s="1"/>
      <c r="AA1460" s="1"/>
      <c r="AB1460" s="1"/>
      <c r="AG1460" t="str">
        <f t="shared" si="263"/>
        <v>Mount Tabor</v>
      </c>
      <c r="AH1460" t="s">
        <v>4060</v>
      </c>
      <c r="AI1460">
        <v>1</v>
      </c>
      <c r="AJ1460" s="7">
        <v>210</v>
      </c>
      <c r="AL1460" s="7" t="s">
        <v>3344</v>
      </c>
      <c r="AM1460" t="s">
        <v>4350</v>
      </c>
      <c r="AN1460" t="s">
        <v>4002</v>
      </c>
      <c r="AO1460" t="s">
        <v>439</v>
      </c>
      <c r="AP1460" t="str">
        <f t="shared" si="270"/>
        <v>50021</v>
      </c>
      <c r="AQ1460" s="11" t="s">
        <v>2389</v>
      </c>
      <c r="AR1460" t="str">
        <f t="shared" si="262"/>
        <v>5047425</v>
      </c>
      <c r="AV1460">
        <v>43.78</v>
      </c>
      <c r="AW1460">
        <v>0.05</v>
      </c>
      <c r="AX1460">
        <v>43.73</v>
      </c>
    </row>
    <row r="1461" spans="1:50" hidden="1" outlineLevel="1">
      <c r="A1461" t="s">
        <v>2452</v>
      </c>
      <c r="B1461" s="11" t="s">
        <v>3400</v>
      </c>
      <c r="C1461" s="1">
        <f t="shared" si="264"/>
        <v>988</v>
      </c>
      <c r="D1461" s="7">
        <f>IF(N1461&gt;0, RANK(N1461,(N1461:P1461,Q1461:AE1461)),0)</f>
        <v>1</v>
      </c>
      <c r="E1461" s="7">
        <f>IF(O1461&gt;0,RANK(O1461,(N1461:P1461,Q1461:AE1461)),0)</f>
        <v>2</v>
      </c>
      <c r="F1461" s="7">
        <f t="shared" si="265"/>
        <v>3</v>
      </c>
      <c r="G1461" s="1">
        <f t="shared" si="261"/>
        <v>163</v>
      </c>
      <c r="H1461" s="2">
        <f t="shared" si="260"/>
        <v>0.16497975708502025</v>
      </c>
      <c r="I1461" s="8"/>
      <c r="J1461" s="2">
        <f t="shared" si="266"/>
        <v>0.57388663967611331</v>
      </c>
      <c r="K1461" s="2">
        <f t="shared" si="267"/>
        <v>0.40890688259109309</v>
      </c>
      <c r="L1461" s="2">
        <f t="shared" si="268"/>
        <v>9.1093117408906875E-3</v>
      </c>
      <c r="M1461" s="2">
        <f t="shared" si="269"/>
        <v>8.0971659919029139E-3</v>
      </c>
      <c r="N1461" s="1">
        <v>567</v>
      </c>
      <c r="O1461" s="1">
        <v>404</v>
      </c>
      <c r="P1461" s="1">
        <v>9</v>
      </c>
      <c r="Q1461" s="1">
        <v>1</v>
      </c>
      <c r="R1461" s="1"/>
      <c r="S1461" s="1"/>
      <c r="T1461" s="1">
        <v>2</v>
      </c>
      <c r="U1461" s="1"/>
      <c r="V1461" s="1"/>
      <c r="W1461" s="1">
        <v>4</v>
      </c>
      <c r="X1461" s="1"/>
      <c r="Y1461" s="1">
        <v>1</v>
      </c>
      <c r="Z1461" s="1"/>
      <c r="AA1461" s="1"/>
      <c r="AB1461" s="1"/>
      <c r="AG1461" t="str">
        <f t="shared" si="263"/>
        <v>New Haven</v>
      </c>
      <c r="AH1461" t="s">
        <v>3401</v>
      </c>
      <c r="AI1461">
        <v>1</v>
      </c>
      <c r="AJ1461" s="7">
        <v>130</v>
      </c>
      <c r="AL1461" s="7" t="s">
        <v>3344</v>
      </c>
      <c r="AM1461" t="s">
        <v>3988</v>
      </c>
      <c r="AN1461" t="s">
        <v>4002</v>
      </c>
      <c r="AO1461" t="s">
        <v>373</v>
      </c>
      <c r="AP1461" t="str">
        <f t="shared" si="270"/>
        <v>50001</v>
      </c>
      <c r="AQ1461" s="11" t="s">
        <v>2389</v>
      </c>
      <c r="AR1461" t="str">
        <f t="shared" si="262"/>
        <v>5048700</v>
      </c>
      <c r="AV1461">
        <v>41.79</v>
      </c>
      <c r="AW1461">
        <v>0.14000000000000001</v>
      </c>
      <c r="AX1461">
        <v>41.65</v>
      </c>
    </row>
    <row r="1462" spans="1:50" hidden="1" outlineLevel="1">
      <c r="A1462" t="s">
        <v>1656</v>
      </c>
      <c r="B1462" s="11" t="s">
        <v>3400</v>
      </c>
      <c r="C1462" s="1">
        <f t="shared" si="264"/>
        <v>265</v>
      </c>
      <c r="D1462" s="7">
        <f>IF(N1462&gt;0, RANK(N1462,(N1462:P1462,Q1462:AE1462)),0)</f>
        <v>1</v>
      </c>
      <c r="E1462" s="7">
        <f>IF(O1462&gt;0,RANK(O1462,(N1462:P1462,Q1462:AE1462)),0)</f>
        <v>2</v>
      </c>
      <c r="F1462" s="7">
        <f t="shared" si="265"/>
        <v>3</v>
      </c>
      <c r="G1462" s="1">
        <f t="shared" si="261"/>
        <v>35</v>
      </c>
      <c r="H1462" s="2">
        <f t="shared" si="260"/>
        <v>0.13207547169811321</v>
      </c>
      <c r="I1462" s="8"/>
      <c r="J1462" s="2">
        <f t="shared" si="266"/>
        <v>0.53962264150943395</v>
      </c>
      <c r="K1462" s="2">
        <f t="shared" si="267"/>
        <v>0.40754716981132078</v>
      </c>
      <c r="L1462" s="2">
        <f t="shared" si="268"/>
        <v>3.7735849056603772E-2</v>
      </c>
      <c r="M1462" s="2">
        <f t="shared" si="269"/>
        <v>1.5094339622641499E-2</v>
      </c>
      <c r="N1462" s="1">
        <v>143</v>
      </c>
      <c r="O1462" s="1">
        <v>108</v>
      </c>
      <c r="P1462" s="1">
        <v>10</v>
      </c>
      <c r="Q1462" s="1">
        <v>4</v>
      </c>
      <c r="R1462" s="1"/>
      <c r="S1462" s="1"/>
      <c r="T1462" s="1">
        <v>0</v>
      </c>
      <c r="U1462" s="1"/>
      <c r="V1462" s="1"/>
      <c r="W1462" s="1">
        <v>0</v>
      </c>
      <c r="X1462" s="1"/>
      <c r="Y1462" s="1">
        <v>0</v>
      </c>
      <c r="Z1462" s="1"/>
      <c r="AA1462" s="1"/>
      <c r="AB1462" s="1"/>
      <c r="AG1462" t="str">
        <f t="shared" si="263"/>
        <v>Newark</v>
      </c>
      <c r="AH1462" t="s">
        <v>3878</v>
      </c>
      <c r="AI1462">
        <v>1</v>
      </c>
      <c r="AJ1462" s="7">
        <v>50</v>
      </c>
      <c r="AL1462" s="7" t="s">
        <v>3344</v>
      </c>
      <c r="AM1462" t="s">
        <v>3632</v>
      </c>
      <c r="AN1462" t="s">
        <v>737</v>
      </c>
      <c r="AO1462" t="s">
        <v>374</v>
      </c>
      <c r="AP1462" t="str">
        <f t="shared" si="270"/>
        <v>50005</v>
      </c>
      <c r="AQ1462" s="11" t="s">
        <v>2389</v>
      </c>
      <c r="AR1462" t="str">
        <f t="shared" si="262"/>
        <v>5047725</v>
      </c>
      <c r="AV1462">
        <v>37.17</v>
      </c>
      <c r="AW1462">
        <v>0.38</v>
      </c>
      <c r="AX1462">
        <v>36.78</v>
      </c>
    </row>
    <row r="1463" spans="1:50" hidden="1" outlineLevel="1">
      <c r="A1463" t="s">
        <v>1657</v>
      </c>
      <c r="B1463" s="11" t="s">
        <v>3400</v>
      </c>
      <c r="C1463" s="1">
        <f t="shared" si="264"/>
        <v>1109</v>
      </c>
      <c r="D1463" s="7">
        <f>IF(N1463&gt;0, RANK(N1463,(N1463:P1463,Q1463:AE1463)),0)</f>
        <v>1</v>
      </c>
      <c r="E1463" s="7">
        <f>IF(O1463&gt;0,RANK(O1463,(N1463:P1463,Q1463:AE1463)),0)</f>
        <v>2</v>
      </c>
      <c r="F1463" s="7">
        <f t="shared" si="265"/>
        <v>3</v>
      </c>
      <c r="G1463" s="1">
        <f t="shared" si="261"/>
        <v>76</v>
      </c>
      <c r="H1463" s="2">
        <f t="shared" si="260"/>
        <v>6.8530207394048692E-2</v>
      </c>
      <c r="I1463" s="8"/>
      <c r="J1463" s="2">
        <f t="shared" si="266"/>
        <v>0.52569882777276822</v>
      </c>
      <c r="K1463" s="2">
        <f t="shared" si="267"/>
        <v>0.45716862037871958</v>
      </c>
      <c r="L1463" s="2">
        <f t="shared" si="268"/>
        <v>8.1154192966636611E-3</v>
      </c>
      <c r="M1463" s="2">
        <f t="shared" si="269"/>
        <v>9.0171325518485397E-3</v>
      </c>
      <c r="N1463" s="1">
        <v>583</v>
      </c>
      <c r="O1463" s="1">
        <v>507</v>
      </c>
      <c r="P1463" s="1">
        <v>9</v>
      </c>
      <c r="Q1463" s="1">
        <v>4</v>
      </c>
      <c r="R1463" s="1"/>
      <c r="S1463" s="1"/>
      <c r="T1463" s="1">
        <v>1</v>
      </c>
      <c r="U1463" s="1"/>
      <c r="V1463" s="1"/>
      <c r="W1463" s="1">
        <v>4</v>
      </c>
      <c r="X1463" s="1"/>
      <c r="Y1463" s="1">
        <v>1</v>
      </c>
      <c r="Z1463" s="1"/>
      <c r="AA1463" s="1"/>
      <c r="AB1463" s="1"/>
      <c r="AG1463" t="str">
        <f t="shared" si="263"/>
        <v>Newbury</v>
      </c>
      <c r="AH1463" t="s">
        <v>3924</v>
      </c>
      <c r="AI1463">
        <v>1</v>
      </c>
      <c r="AJ1463" s="7">
        <v>128</v>
      </c>
      <c r="AL1463" s="7" t="s">
        <v>3344</v>
      </c>
      <c r="AM1463" t="s">
        <v>4671</v>
      </c>
      <c r="AN1463" t="s">
        <v>3970</v>
      </c>
      <c r="AO1463" t="s">
        <v>375</v>
      </c>
      <c r="AP1463" t="str">
        <f t="shared" si="270"/>
        <v>50017</v>
      </c>
      <c r="AQ1463" s="11" t="s">
        <v>2389</v>
      </c>
      <c r="AR1463" t="str">
        <f t="shared" si="262"/>
        <v>5048175</v>
      </c>
      <c r="AV1463">
        <v>64.430000000000007</v>
      </c>
      <c r="AW1463">
        <v>0.26</v>
      </c>
      <c r="AX1463">
        <v>64.180000000000007</v>
      </c>
    </row>
    <row r="1464" spans="1:50" hidden="1" outlineLevel="1">
      <c r="A1464" t="s">
        <v>1658</v>
      </c>
      <c r="B1464" s="11" t="s">
        <v>3400</v>
      </c>
      <c r="C1464" s="1">
        <f t="shared" si="264"/>
        <v>1044</v>
      </c>
      <c r="D1464" s="7">
        <f>IF(N1464&gt;0, RANK(N1464,(N1464:P1464,Q1464:AE1464)),0)</f>
        <v>1</v>
      </c>
      <c r="E1464" s="7">
        <f>IF(O1464&gt;0,RANK(O1464,(N1464:P1464,Q1464:AE1464)),0)</f>
        <v>2</v>
      </c>
      <c r="F1464" s="7">
        <f t="shared" si="265"/>
        <v>3</v>
      </c>
      <c r="G1464" s="1">
        <f t="shared" si="261"/>
        <v>409</v>
      </c>
      <c r="H1464" s="2">
        <f t="shared" si="260"/>
        <v>0.39176245210727967</v>
      </c>
      <c r="I1464" s="8"/>
      <c r="J1464" s="2">
        <f t="shared" si="266"/>
        <v>0.68295019157088122</v>
      </c>
      <c r="K1464" s="2">
        <f t="shared" si="267"/>
        <v>0.29118773946360155</v>
      </c>
      <c r="L1464" s="2">
        <f t="shared" si="268"/>
        <v>1.7241379310344827E-2</v>
      </c>
      <c r="M1464" s="2">
        <f t="shared" si="269"/>
        <v>8.6206896551724102E-3</v>
      </c>
      <c r="N1464" s="1">
        <v>713</v>
      </c>
      <c r="O1464" s="1">
        <v>304</v>
      </c>
      <c r="P1464" s="1">
        <v>18</v>
      </c>
      <c r="Q1464" s="1">
        <v>2</v>
      </c>
      <c r="R1464" s="1"/>
      <c r="S1464" s="1"/>
      <c r="T1464" s="1">
        <v>0</v>
      </c>
      <c r="U1464" s="1"/>
      <c r="V1464" s="1"/>
      <c r="W1464" s="1">
        <v>6</v>
      </c>
      <c r="X1464" s="1"/>
      <c r="Y1464" s="1">
        <v>1</v>
      </c>
      <c r="Z1464" s="1"/>
      <c r="AA1464" s="1"/>
      <c r="AB1464" s="1"/>
      <c r="AG1464" t="str">
        <f t="shared" si="263"/>
        <v>Newfane</v>
      </c>
      <c r="AH1464" t="s">
        <v>1550</v>
      </c>
      <c r="AI1464">
        <v>1</v>
      </c>
      <c r="AJ1464" s="7">
        <v>240</v>
      </c>
      <c r="AL1464" s="7" t="s">
        <v>3344</v>
      </c>
      <c r="AM1464" t="s">
        <v>3949</v>
      </c>
      <c r="AN1464" t="s">
        <v>4371</v>
      </c>
      <c r="AO1464" t="s">
        <v>376</v>
      </c>
      <c r="AP1464" t="str">
        <f t="shared" si="270"/>
        <v>50025</v>
      </c>
      <c r="AQ1464" s="11" t="s">
        <v>2389</v>
      </c>
      <c r="AR1464" t="str">
        <f t="shared" si="262"/>
        <v>5048400</v>
      </c>
      <c r="AV1464">
        <v>40.380000000000003</v>
      </c>
      <c r="AW1464">
        <v>0.14000000000000001</v>
      </c>
      <c r="AX1464">
        <v>40.24</v>
      </c>
    </row>
    <row r="1465" spans="1:50" hidden="1" outlineLevel="1">
      <c r="A1465" t="s">
        <v>4199</v>
      </c>
      <c r="B1465" s="11" t="s">
        <v>3400</v>
      </c>
      <c r="C1465" s="1">
        <f t="shared" si="264"/>
        <v>1755</v>
      </c>
      <c r="D1465" s="7">
        <f>IF(N1465&gt;0, RANK(N1465,(N1465:P1465,Q1465:AE1465)),0)</f>
        <v>1</v>
      </c>
      <c r="E1465" s="7">
        <f>IF(O1465&gt;0,RANK(O1465,(N1465:P1465,Q1465:AE1465)),0)</f>
        <v>2</v>
      </c>
      <c r="F1465" s="7">
        <f t="shared" si="265"/>
        <v>3</v>
      </c>
      <c r="G1465" s="1">
        <f t="shared" si="261"/>
        <v>52</v>
      </c>
      <c r="H1465" s="2">
        <f t="shared" si="260"/>
        <v>2.9629629629629631E-2</v>
      </c>
      <c r="I1465" s="8"/>
      <c r="J1465" s="2">
        <f t="shared" si="266"/>
        <v>0.50541310541310547</v>
      </c>
      <c r="K1465" s="2">
        <f t="shared" si="267"/>
        <v>0.4757834757834758</v>
      </c>
      <c r="L1465" s="2">
        <f t="shared" si="268"/>
        <v>9.6866096866096863E-3</v>
      </c>
      <c r="M1465" s="2">
        <f t="shared" si="269"/>
        <v>9.1168091168090503E-3</v>
      </c>
      <c r="N1465" s="1">
        <v>887</v>
      </c>
      <c r="O1465" s="1">
        <v>835</v>
      </c>
      <c r="P1465" s="1">
        <v>17</v>
      </c>
      <c r="Q1465" s="1">
        <v>8</v>
      </c>
      <c r="R1465" s="1"/>
      <c r="S1465" s="1"/>
      <c r="T1465" s="1">
        <v>1</v>
      </c>
      <c r="U1465" s="1"/>
      <c r="V1465" s="1"/>
      <c r="W1465" s="1">
        <v>4</v>
      </c>
      <c r="X1465" s="1"/>
      <c r="Y1465" s="1">
        <v>3</v>
      </c>
      <c r="Z1465" s="1"/>
      <c r="AA1465" s="1"/>
      <c r="AB1465" s="1"/>
      <c r="AG1465" t="str">
        <f t="shared" si="263"/>
        <v>Newport</v>
      </c>
      <c r="AH1465" t="s">
        <v>4603</v>
      </c>
      <c r="AI1465">
        <v>1</v>
      </c>
      <c r="AJ1465" s="7">
        <v>15</v>
      </c>
      <c r="AL1465" s="7" t="s">
        <v>3344</v>
      </c>
      <c r="AM1465" t="s">
        <v>4672</v>
      </c>
      <c r="AN1465" t="s">
        <v>5171</v>
      </c>
      <c r="AO1465" t="s">
        <v>377</v>
      </c>
      <c r="AP1465" t="str">
        <f t="shared" si="270"/>
        <v>50019</v>
      </c>
      <c r="AQ1465" s="11" t="s">
        <v>4593</v>
      </c>
      <c r="AR1465" t="str">
        <f t="shared" si="262"/>
        <v>5048850</v>
      </c>
      <c r="AV1465">
        <v>7.62</v>
      </c>
      <c r="AW1465">
        <v>1.59</v>
      </c>
      <c r="AX1465">
        <v>6.03</v>
      </c>
    </row>
    <row r="1466" spans="1:50" hidden="1" outlineLevel="1">
      <c r="A1466" t="s">
        <v>4199</v>
      </c>
      <c r="B1466" s="11" t="s">
        <v>3400</v>
      </c>
      <c r="C1466" s="1">
        <f t="shared" si="264"/>
        <v>795</v>
      </c>
      <c r="D1466" s="7">
        <f>IF(N1466&gt;0, RANK(N1466,(N1466:P1466,Q1466:AE1466)),0)</f>
        <v>2</v>
      </c>
      <c r="E1466" s="7">
        <f>IF(O1466&gt;0,RANK(O1466,(N1466:P1466,Q1466:AE1466)),0)</f>
        <v>1</v>
      </c>
      <c r="F1466" s="7">
        <f t="shared" si="265"/>
        <v>3</v>
      </c>
      <c r="G1466" s="1">
        <f t="shared" si="261"/>
        <v>11</v>
      </c>
      <c r="H1466" s="2">
        <f t="shared" si="260"/>
        <v>1.3836477987421384E-2</v>
      </c>
      <c r="I1466" s="8"/>
      <c r="J1466" s="2">
        <f t="shared" si="266"/>
        <v>0.47924528301886793</v>
      </c>
      <c r="K1466" s="2">
        <f t="shared" si="267"/>
        <v>0.49308176100628931</v>
      </c>
      <c r="L1466" s="2">
        <f t="shared" si="268"/>
        <v>1.7610062893081761E-2</v>
      </c>
      <c r="M1466" s="2">
        <f t="shared" si="269"/>
        <v>1.0062893081761001E-2</v>
      </c>
      <c r="N1466" s="1">
        <v>381</v>
      </c>
      <c r="O1466" s="1">
        <v>392</v>
      </c>
      <c r="P1466" s="1">
        <v>14</v>
      </c>
      <c r="Q1466" s="1">
        <v>3</v>
      </c>
      <c r="R1466" s="1"/>
      <c r="S1466" s="1"/>
      <c r="T1466" s="1">
        <v>1</v>
      </c>
      <c r="U1466" s="1"/>
      <c r="V1466" s="1"/>
      <c r="W1466" s="1">
        <v>1</v>
      </c>
      <c r="X1466" s="1"/>
      <c r="Y1466" s="1">
        <v>3</v>
      </c>
      <c r="Z1466" s="1"/>
      <c r="AA1466" s="1"/>
      <c r="AB1466" s="1"/>
      <c r="AG1466" t="str">
        <f t="shared" si="263"/>
        <v>Newport</v>
      </c>
      <c r="AH1466" t="s">
        <v>4603</v>
      </c>
      <c r="AI1466">
        <v>1</v>
      </c>
      <c r="AJ1466" s="7">
        <v>14</v>
      </c>
      <c r="AL1466" s="7" t="s">
        <v>3344</v>
      </c>
      <c r="AM1466" t="s">
        <v>4672</v>
      </c>
      <c r="AN1466" t="s">
        <v>1514</v>
      </c>
      <c r="AO1466" t="s">
        <v>1158</v>
      </c>
      <c r="AP1466" t="str">
        <f t="shared" si="270"/>
        <v>50019</v>
      </c>
      <c r="AQ1466" s="11" t="s">
        <v>2389</v>
      </c>
      <c r="AR1466" t="str">
        <f t="shared" si="262"/>
        <v>5048925</v>
      </c>
      <c r="AV1466">
        <v>43.48</v>
      </c>
      <c r="AW1466">
        <v>1.77</v>
      </c>
      <c r="AX1466">
        <v>41.71</v>
      </c>
    </row>
    <row r="1467" spans="1:50" hidden="1" outlineLevel="1">
      <c r="A1467" t="s">
        <v>1539</v>
      </c>
      <c r="B1467" s="11" t="s">
        <v>3400</v>
      </c>
      <c r="C1467" s="1">
        <f t="shared" si="264"/>
        <v>573</v>
      </c>
      <c r="D1467" s="7">
        <f>IF(N1467&gt;0, RANK(N1467,(N1467:P1467,Q1467:AE1467)),0)</f>
        <v>1</v>
      </c>
      <c r="E1467" s="7">
        <f>IF(O1467&gt;0,RANK(O1467,(N1467:P1467,Q1467:AE1467)),0)</f>
        <v>2</v>
      </c>
      <c r="F1467" s="7">
        <f t="shared" si="265"/>
        <v>3</v>
      </c>
      <c r="G1467" s="1">
        <f t="shared" si="261"/>
        <v>4</v>
      </c>
      <c r="H1467" s="2">
        <f t="shared" si="260"/>
        <v>6.9808027923211171E-3</v>
      </c>
      <c r="I1467" s="8"/>
      <c r="J1467" s="2">
        <f t="shared" si="266"/>
        <v>0.49389179755671903</v>
      </c>
      <c r="K1467" s="2">
        <f t="shared" si="267"/>
        <v>0.48691099476439792</v>
      </c>
      <c r="L1467" s="2">
        <f t="shared" si="268"/>
        <v>1.5706806282722512E-2</v>
      </c>
      <c r="M1467" s="2">
        <f t="shared" si="269"/>
        <v>3.490401396160598E-3</v>
      </c>
      <c r="N1467" s="1">
        <v>283</v>
      </c>
      <c r="O1467" s="1">
        <v>279</v>
      </c>
      <c r="P1467" s="1">
        <v>9</v>
      </c>
      <c r="Q1467" s="1">
        <v>2</v>
      </c>
      <c r="R1467" s="1"/>
      <c r="S1467" s="1"/>
      <c r="T1467" s="1">
        <v>0</v>
      </c>
      <c r="U1467" s="1"/>
      <c r="V1467" s="1"/>
      <c r="W1467" s="1">
        <v>0</v>
      </c>
      <c r="X1467" s="1"/>
      <c r="Y1467" s="1">
        <v>0</v>
      </c>
      <c r="Z1467" s="1"/>
      <c r="AA1467" s="1"/>
      <c r="AB1467" s="1"/>
      <c r="AG1467" t="str">
        <f t="shared" si="263"/>
        <v>North Hero</v>
      </c>
      <c r="AH1467" t="s">
        <v>1713</v>
      </c>
      <c r="AI1467">
        <v>1</v>
      </c>
      <c r="AJ1467" s="7">
        <v>25</v>
      </c>
      <c r="AL1467" s="7" t="s">
        <v>3344</v>
      </c>
      <c r="AM1467" t="s">
        <v>3235</v>
      </c>
      <c r="AN1467" t="s">
        <v>3441</v>
      </c>
      <c r="AO1467" t="s">
        <v>1159</v>
      </c>
      <c r="AP1467" t="str">
        <f t="shared" si="270"/>
        <v>50013</v>
      </c>
      <c r="AQ1467" s="11" t="s">
        <v>2389</v>
      </c>
      <c r="AR1467" t="str">
        <f t="shared" si="262"/>
        <v>5050650</v>
      </c>
      <c r="AV1467">
        <v>46.58</v>
      </c>
      <c r="AW1467">
        <v>32.840000000000003</v>
      </c>
      <c r="AX1467">
        <v>13.74</v>
      </c>
    </row>
    <row r="1468" spans="1:50" hidden="1" outlineLevel="1">
      <c r="A1468" t="s">
        <v>1123</v>
      </c>
      <c r="B1468" s="11" t="s">
        <v>3400</v>
      </c>
      <c r="C1468" s="1">
        <f t="shared" si="264"/>
        <v>2349</v>
      </c>
      <c r="D1468" s="7">
        <f>IF(N1468&gt;0, RANK(N1468,(N1468:P1468,Q1468:AE1468)),0)</f>
        <v>1</v>
      </c>
      <c r="E1468" s="7">
        <f>IF(O1468&gt;0,RANK(O1468,(N1468:P1468,Q1468:AE1468)),0)</f>
        <v>2</v>
      </c>
      <c r="F1468" s="7">
        <f t="shared" si="265"/>
        <v>3</v>
      </c>
      <c r="G1468" s="1">
        <f t="shared" si="261"/>
        <v>178</v>
      </c>
      <c r="H1468" s="2">
        <f t="shared" si="260"/>
        <v>7.577692635163899E-2</v>
      </c>
      <c r="I1468" s="8"/>
      <c r="J1468" s="2">
        <f t="shared" si="266"/>
        <v>0.5227756492124308</v>
      </c>
      <c r="K1468" s="2">
        <f t="shared" si="267"/>
        <v>0.44699872286079184</v>
      </c>
      <c r="L1468" s="2">
        <f t="shared" si="268"/>
        <v>1.7028522775649212E-2</v>
      </c>
      <c r="M1468" s="2">
        <f t="shared" si="269"/>
        <v>1.3197105151128142E-2</v>
      </c>
      <c r="N1468" s="1">
        <v>1228</v>
      </c>
      <c r="O1468" s="1">
        <v>1050</v>
      </c>
      <c r="P1468" s="1">
        <v>40</v>
      </c>
      <c r="Q1468" s="1">
        <v>8</v>
      </c>
      <c r="R1468" s="1"/>
      <c r="S1468" s="1"/>
      <c r="T1468" s="1">
        <v>2</v>
      </c>
      <c r="U1468" s="1"/>
      <c r="V1468" s="1"/>
      <c r="W1468" s="1">
        <v>18</v>
      </c>
      <c r="X1468" s="1"/>
      <c r="Y1468" s="1">
        <v>3</v>
      </c>
      <c r="Z1468" s="1"/>
      <c r="AA1468" s="1"/>
      <c r="AB1468" s="1"/>
      <c r="AG1468" t="str">
        <f t="shared" si="263"/>
        <v>Northfield</v>
      </c>
      <c r="AH1468" t="s">
        <v>3830</v>
      </c>
      <c r="AI1468">
        <v>1</v>
      </c>
      <c r="AJ1468" s="7">
        <v>125</v>
      </c>
      <c r="AL1468" s="7" t="s">
        <v>3344</v>
      </c>
      <c r="AM1468" t="s">
        <v>4351</v>
      </c>
      <c r="AN1468" t="s">
        <v>4002</v>
      </c>
      <c r="AO1468" t="s">
        <v>1474</v>
      </c>
      <c r="AP1468" t="str">
        <f t="shared" si="270"/>
        <v>50023</v>
      </c>
      <c r="AQ1468" s="11" t="s">
        <v>2389</v>
      </c>
      <c r="AR1468" t="str">
        <f t="shared" si="262"/>
        <v>5050275</v>
      </c>
      <c r="AV1468">
        <v>43.73</v>
      </c>
      <c r="AW1468">
        <v>0.03</v>
      </c>
      <c r="AX1468">
        <v>43.7</v>
      </c>
    </row>
    <row r="1469" spans="1:50" hidden="1" outlineLevel="1">
      <c r="A1469" t="s">
        <v>2336</v>
      </c>
      <c r="B1469" s="11" t="s">
        <v>3400</v>
      </c>
      <c r="C1469" s="1">
        <f t="shared" si="264"/>
        <v>90</v>
      </c>
      <c r="D1469" s="7">
        <f>IF(N1469&gt;0, RANK(N1469,(N1469:P1469,Q1469:AE1469)),0)</f>
        <v>2</v>
      </c>
      <c r="E1469" s="7">
        <f>IF(O1469&gt;0,RANK(O1469,(N1469:P1469,Q1469:AE1469)),0)</f>
        <v>1</v>
      </c>
      <c r="F1469" s="7">
        <f t="shared" si="265"/>
        <v>3</v>
      </c>
      <c r="G1469" s="1">
        <f t="shared" si="261"/>
        <v>35</v>
      </c>
      <c r="H1469" s="2">
        <f t="shared" si="260"/>
        <v>0.3888888888888889</v>
      </c>
      <c r="I1469" s="8"/>
      <c r="J1469" s="2">
        <f t="shared" si="266"/>
        <v>0.3</v>
      </c>
      <c r="K1469" s="2">
        <f t="shared" si="267"/>
        <v>0.68888888888888888</v>
      </c>
      <c r="L1469" s="2">
        <f t="shared" si="268"/>
        <v>1.1111111111111112E-2</v>
      </c>
      <c r="M1469" s="2">
        <f t="shared" si="269"/>
        <v>-3.9898639947466563E-17</v>
      </c>
      <c r="N1469" s="1">
        <v>27</v>
      </c>
      <c r="O1469" s="1">
        <v>62</v>
      </c>
      <c r="P1469" s="1">
        <v>1</v>
      </c>
      <c r="Q1469" s="1">
        <v>0</v>
      </c>
      <c r="R1469" s="1"/>
      <c r="S1469" s="1"/>
      <c r="T1469" s="1">
        <v>0</v>
      </c>
      <c r="U1469" s="1"/>
      <c r="V1469" s="1"/>
      <c r="W1469" s="1">
        <v>0</v>
      </c>
      <c r="X1469" s="1"/>
      <c r="Y1469" s="1">
        <v>0</v>
      </c>
      <c r="Z1469" s="1"/>
      <c r="AA1469" s="1"/>
      <c r="AB1469" s="1"/>
      <c r="AG1469" t="str">
        <f t="shared" si="263"/>
        <v>Norton</v>
      </c>
      <c r="AH1469" t="s">
        <v>3273</v>
      </c>
      <c r="AI1469">
        <v>1</v>
      </c>
      <c r="AJ1469" s="7">
        <v>8</v>
      </c>
      <c r="AL1469" s="7" t="s">
        <v>3344</v>
      </c>
      <c r="AM1469" t="s">
        <v>3218</v>
      </c>
      <c r="AN1469" t="s">
        <v>1514</v>
      </c>
      <c r="AO1469" t="s">
        <v>1475</v>
      </c>
      <c r="AP1469" t="str">
        <f t="shared" si="270"/>
        <v>50009</v>
      </c>
      <c r="AQ1469" s="11" t="s">
        <v>2389</v>
      </c>
      <c r="AR1469" t="str">
        <f t="shared" si="262"/>
        <v>5052750</v>
      </c>
      <c r="AV1469">
        <v>39.369999999999997</v>
      </c>
      <c r="AW1469">
        <v>0.32</v>
      </c>
      <c r="AX1469">
        <v>39.049999999999997</v>
      </c>
    </row>
    <row r="1470" spans="1:50" hidden="1" outlineLevel="1">
      <c r="A1470" t="s">
        <v>1516</v>
      </c>
      <c r="B1470" s="11" t="s">
        <v>3400</v>
      </c>
      <c r="C1470" s="1">
        <f t="shared" si="264"/>
        <v>2309</v>
      </c>
      <c r="D1470" s="7">
        <f>IF(N1470&gt;0, RANK(N1470,(N1470:P1470,Q1470:AE1470)),0)</f>
        <v>1</v>
      </c>
      <c r="E1470" s="7">
        <f>IF(O1470&gt;0,RANK(O1470,(N1470:P1470,Q1470:AE1470)),0)</f>
        <v>2</v>
      </c>
      <c r="F1470" s="7">
        <f t="shared" si="265"/>
        <v>3</v>
      </c>
      <c r="G1470" s="1">
        <f t="shared" si="261"/>
        <v>1519</v>
      </c>
      <c r="H1470" s="2">
        <f t="shared" si="260"/>
        <v>0.65786054569077523</v>
      </c>
      <c r="I1470" s="8"/>
      <c r="J1470" s="2">
        <f t="shared" si="266"/>
        <v>0.81983542659159814</v>
      </c>
      <c r="K1470" s="2">
        <f t="shared" si="267"/>
        <v>0.16197488090082288</v>
      </c>
      <c r="L1470" s="2">
        <f t="shared" si="268"/>
        <v>9.0948462537895191E-3</v>
      </c>
      <c r="M1470" s="2">
        <f t="shared" si="269"/>
        <v>9.0948462537894671E-3</v>
      </c>
      <c r="N1470" s="1">
        <v>1893</v>
      </c>
      <c r="O1470" s="1">
        <v>374</v>
      </c>
      <c r="P1470" s="1">
        <v>21</v>
      </c>
      <c r="Q1470" s="1">
        <v>6</v>
      </c>
      <c r="R1470" s="1"/>
      <c r="S1470" s="1"/>
      <c r="T1470" s="1">
        <v>0</v>
      </c>
      <c r="U1470" s="1"/>
      <c r="V1470" s="1"/>
      <c r="W1470" s="1">
        <v>15</v>
      </c>
      <c r="X1470" s="1"/>
      <c r="Y1470" s="1">
        <v>0</v>
      </c>
      <c r="Z1470" s="1"/>
      <c r="AA1470" s="1"/>
      <c r="AB1470" s="1"/>
      <c r="AG1470" t="str">
        <f t="shared" si="263"/>
        <v>Norwich</v>
      </c>
      <c r="AH1470" t="s">
        <v>1186</v>
      </c>
      <c r="AI1470">
        <v>1</v>
      </c>
      <c r="AJ1470" s="7">
        <v>173</v>
      </c>
      <c r="AL1470" s="7" t="s">
        <v>3344</v>
      </c>
      <c r="AM1470" t="s">
        <v>3950</v>
      </c>
      <c r="AN1470" t="s">
        <v>4019</v>
      </c>
      <c r="AO1470" t="s">
        <v>4871</v>
      </c>
      <c r="AP1470" t="str">
        <f t="shared" si="270"/>
        <v>50027</v>
      </c>
      <c r="AQ1470" s="11" t="s">
        <v>2389</v>
      </c>
      <c r="AR1470" t="str">
        <f t="shared" si="262"/>
        <v>5052900</v>
      </c>
      <c r="AV1470">
        <v>44.83</v>
      </c>
      <c r="AW1470">
        <v>0.14000000000000001</v>
      </c>
      <c r="AX1470">
        <v>44.69</v>
      </c>
    </row>
    <row r="1471" spans="1:50" hidden="1" outlineLevel="1">
      <c r="A1471" t="s">
        <v>3924</v>
      </c>
      <c r="B1471" s="11" t="s">
        <v>3400</v>
      </c>
      <c r="C1471" s="1">
        <f t="shared" si="264"/>
        <v>489</v>
      </c>
      <c r="D1471" s="7">
        <f>IF(N1471&gt;0, RANK(N1471,(N1471:P1471,Q1471:AE1471)),0)</f>
        <v>2</v>
      </c>
      <c r="E1471" s="7">
        <f>IF(O1471&gt;0,RANK(O1471,(N1471:P1471,Q1471:AE1471)),0)</f>
        <v>1</v>
      </c>
      <c r="F1471" s="7">
        <f t="shared" si="265"/>
        <v>3</v>
      </c>
      <c r="G1471" s="1">
        <f t="shared" si="261"/>
        <v>100</v>
      </c>
      <c r="H1471" s="2">
        <f t="shared" si="260"/>
        <v>0.20449897750511248</v>
      </c>
      <c r="I1471" s="8"/>
      <c r="J1471" s="2">
        <f t="shared" si="266"/>
        <v>0.3885480572597137</v>
      </c>
      <c r="K1471" s="2">
        <f t="shared" si="267"/>
        <v>0.59304703476482623</v>
      </c>
      <c r="L1471" s="2">
        <f t="shared" si="268"/>
        <v>1.2269938650306749E-2</v>
      </c>
      <c r="M1471" s="2">
        <f t="shared" si="269"/>
        <v>6.1349693251532677E-3</v>
      </c>
      <c r="N1471" s="1">
        <v>190</v>
      </c>
      <c r="O1471" s="1">
        <v>290</v>
      </c>
      <c r="P1471" s="1">
        <v>6</v>
      </c>
      <c r="Q1471" s="1">
        <v>1</v>
      </c>
      <c r="R1471" s="1"/>
      <c r="S1471" s="1"/>
      <c r="T1471" s="1">
        <v>0</v>
      </c>
      <c r="U1471" s="1"/>
      <c r="V1471" s="1"/>
      <c r="W1471" s="1">
        <v>1</v>
      </c>
      <c r="X1471" s="1"/>
      <c r="Y1471" s="1">
        <v>1</v>
      </c>
      <c r="Z1471" s="1"/>
      <c r="AA1471" s="1"/>
      <c r="AB1471" s="1"/>
      <c r="AG1471" t="str">
        <f t="shared" si="263"/>
        <v>Orange</v>
      </c>
      <c r="AH1471" t="s">
        <v>3924</v>
      </c>
      <c r="AI1471">
        <v>1</v>
      </c>
      <c r="AJ1471" s="7">
        <v>123</v>
      </c>
      <c r="AL1471" s="7" t="s">
        <v>3344</v>
      </c>
      <c r="AM1471" t="s">
        <v>4671</v>
      </c>
      <c r="AN1471" t="s">
        <v>737</v>
      </c>
      <c r="AO1471" t="s">
        <v>1490</v>
      </c>
      <c r="AP1471" t="str">
        <f t="shared" si="270"/>
        <v>50017</v>
      </c>
      <c r="AQ1471" s="11" t="s">
        <v>2389</v>
      </c>
      <c r="AR1471" t="str">
        <f t="shared" si="262"/>
        <v>5053425</v>
      </c>
      <c r="AV1471">
        <v>39.01</v>
      </c>
      <c r="AW1471">
        <v>0.23</v>
      </c>
      <c r="AX1471">
        <v>38.78</v>
      </c>
    </row>
    <row r="1472" spans="1:50" hidden="1" outlineLevel="1">
      <c r="A1472" t="s">
        <v>1540</v>
      </c>
      <c r="B1472" s="11" t="s">
        <v>3400</v>
      </c>
      <c r="C1472" s="1">
        <f t="shared" si="264"/>
        <v>642</v>
      </c>
      <c r="D1472" s="7">
        <f>IF(N1472&gt;0, RANK(N1472,(N1472:P1472,Q1472:AE1472)),0)</f>
        <v>2</v>
      </c>
      <c r="E1472" s="7">
        <f>IF(O1472&gt;0,RANK(O1472,(N1472:P1472,Q1472:AE1472)),0)</f>
        <v>1</v>
      </c>
      <c r="F1472" s="7">
        <f t="shared" si="265"/>
        <v>4</v>
      </c>
      <c r="G1472" s="1">
        <f t="shared" si="261"/>
        <v>14</v>
      </c>
      <c r="H1472" s="2">
        <f t="shared" si="260"/>
        <v>2.1806853582554516E-2</v>
      </c>
      <c r="I1472" s="8"/>
      <c r="J1472" s="2">
        <f t="shared" si="266"/>
        <v>0.47819314641744548</v>
      </c>
      <c r="K1472" s="2">
        <f t="shared" si="267"/>
        <v>0.5</v>
      </c>
      <c r="L1472" s="2">
        <f t="shared" si="268"/>
        <v>6.2305295950155761E-3</v>
      </c>
      <c r="M1472" s="2">
        <f t="shared" si="269"/>
        <v>1.5576323987538943E-2</v>
      </c>
      <c r="N1472" s="1">
        <v>307</v>
      </c>
      <c r="O1472" s="1">
        <v>321</v>
      </c>
      <c r="P1472" s="1">
        <v>4</v>
      </c>
      <c r="Q1472" s="1">
        <v>2</v>
      </c>
      <c r="R1472" s="1"/>
      <c r="S1472" s="1"/>
      <c r="T1472" s="1">
        <v>7</v>
      </c>
      <c r="U1472" s="1"/>
      <c r="V1472" s="1"/>
      <c r="W1472" s="1">
        <v>1</v>
      </c>
      <c r="X1472" s="1"/>
      <c r="Y1472" s="1">
        <v>0</v>
      </c>
      <c r="Z1472" s="1"/>
      <c r="AA1472" s="1"/>
      <c r="AB1472" s="1"/>
      <c r="AG1472" t="str">
        <f t="shared" si="263"/>
        <v>Orwell</v>
      </c>
      <c r="AH1472" t="s">
        <v>3401</v>
      </c>
      <c r="AI1472">
        <v>1</v>
      </c>
      <c r="AJ1472" s="7">
        <v>167</v>
      </c>
      <c r="AL1472" s="7" t="s">
        <v>3344</v>
      </c>
      <c r="AM1472" t="s">
        <v>3988</v>
      </c>
      <c r="AN1472" t="s">
        <v>4262</v>
      </c>
      <c r="AO1472" t="s">
        <v>1491</v>
      </c>
      <c r="AP1472" t="str">
        <f t="shared" si="270"/>
        <v>50001</v>
      </c>
      <c r="AQ1472" s="11" t="s">
        <v>2389</v>
      </c>
      <c r="AR1472" t="str">
        <f t="shared" si="262"/>
        <v>5053725</v>
      </c>
      <c r="AV1472">
        <v>49.68</v>
      </c>
      <c r="AW1472">
        <v>2.2999999999999998</v>
      </c>
      <c r="AX1472">
        <v>47.39</v>
      </c>
    </row>
    <row r="1473" spans="1:50" hidden="1" outlineLevel="1">
      <c r="A1473" t="s">
        <v>1445</v>
      </c>
      <c r="B1473" s="11" t="s">
        <v>3400</v>
      </c>
      <c r="C1473" s="1">
        <f t="shared" si="264"/>
        <v>363</v>
      </c>
      <c r="D1473" s="7">
        <f>IF(N1473&gt;0, RANK(N1473,(N1473:P1473,Q1473:AE1473)),0)</f>
        <v>2</v>
      </c>
      <c r="E1473" s="7">
        <f>IF(O1473&gt;0,RANK(O1473,(N1473:P1473,Q1473:AE1473)),0)</f>
        <v>1</v>
      </c>
      <c r="F1473" s="7">
        <f t="shared" si="265"/>
        <v>3</v>
      </c>
      <c r="G1473" s="1">
        <f t="shared" si="261"/>
        <v>6</v>
      </c>
      <c r="H1473" s="2">
        <f t="shared" si="260"/>
        <v>1.6528925619834711E-2</v>
      </c>
      <c r="I1473" s="8"/>
      <c r="J1473" s="2">
        <f t="shared" si="266"/>
        <v>0.48209366391184572</v>
      </c>
      <c r="K1473" s="2">
        <f t="shared" si="267"/>
        <v>0.49862258953168043</v>
      </c>
      <c r="L1473" s="2">
        <f t="shared" si="268"/>
        <v>1.1019283746556474E-2</v>
      </c>
      <c r="M1473" s="2">
        <f t="shared" si="269"/>
        <v>8.2644628099173834E-3</v>
      </c>
      <c r="N1473" s="1">
        <v>175</v>
      </c>
      <c r="O1473" s="1">
        <v>181</v>
      </c>
      <c r="P1473" s="1">
        <v>4</v>
      </c>
      <c r="Q1473" s="1">
        <v>0</v>
      </c>
      <c r="R1473" s="1"/>
      <c r="S1473" s="1"/>
      <c r="T1473" s="1">
        <v>0</v>
      </c>
      <c r="U1473" s="1"/>
      <c r="V1473" s="1"/>
      <c r="W1473" s="1">
        <v>2</v>
      </c>
      <c r="X1473" s="1"/>
      <c r="Y1473" s="1">
        <v>1</v>
      </c>
      <c r="Z1473" s="1"/>
      <c r="AA1473" s="1"/>
      <c r="AB1473" s="1"/>
      <c r="AG1473" t="str">
        <f t="shared" si="263"/>
        <v>Panton</v>
      </c>
      <c r="AH1473" t="s">
        <v>3401</v>
      </c>
      <c r="AI1473">
        <v>1</v>
      </c>
      <c r="AJ1473" s="7">
        <v>131</v>
      </c>
      <c r="AL1473" s="7" t="s">
        <v>3344</v>
      </c>
      <c r="AM1473" t="s">
        <v>3988</v>
      </c>
      <c r="AN1473" t="s">
        <v>5171</v>
      </c>
      <c r="AO1473" t="s">
        <v>513</v>
      </c>
      <c r="AP1473" t="str">
        <f t="shared" si="270"/>
        <v>50001</v>
      </c>
      <c r="AQ1473" s="11" t="s">
        <v>2389</v>
      </c>
      <c r="AR1473" t="str">
        <f t="shared" si="262"/>
        <v>5053950</v>
      </c>
      <c r="AV1473">
        <v>22.03</v>
      </c>
      <c r="AW1473">
        <v>6.56</v>
      </c>
      <c r="AX1473">
        <v>15.47</v>
      </c>
    </row>
    <row r="1474" spans="1:50" hidden="1" outlineLevel="1">
      <c r="A1474" t="s">
        <v>1294</v>
      </c>
      <c r="B1474" s="11" t="s">
        <v>3400</v>
      </c>
      <c r="C1474" s="1">
        <f t="shared" si="264"/>
        <v>754</v>
      </c>
      <c r="D1474" s="7">
        <f>IF(N1474&gt;0, RANK(N1474,(N1474:P1474,Q1474:AE1474)),0)</f>
        <v>1</v>
      </c>
      <c r="E1474" s="7">
        <f>IF(O1474&gt;0,RANK(O1474,(N1474:P1474,Q1474:AE1474)),0)</f>
        <v>2</v>
      </c>
      <c r="F1474" s="7">
        <f t="shared" si="265"/>
        <v>3</v>
      </c>
      <c r="G1474" s="1">
        <f t="shared" si="261"/>
        <v>29</v>
      </c>
      <c r="H1474" s="2">
        <f t="shared" si="260"/>
        <v>3.8461538461538464E-2</v>
      </c>
      <c r="I1474" s="8"/>
      <c r="J1474" s="2">
        <f t="shared" si="266"/>
        <v>0.51061007957559679</v>
      </c>
      <c r="K1474" s="2">
        <f t="shared" si="267"/>
        <v>0.47214854111405835</v>
      </c>
      <c r="L1474" s="2">
        <f t="shared" si="268"/>
        <v>1.0610079575596816E-2</v>
      </c>
      <c r="M1474" s="2">
        <f t="shared" si="269"/>
        <v>6.6312997347480456E-3</v>
      </c>
      <c r="N1474" s="1">
        <v>385</v>
      </c>
      <c r="O1474" s="1">
        <v>356</v>
      </c>
      <c r="P1474" s="1">
        <v>8</v>
      </c>
      <c r="Q1474" s="1">
        <v>5</v>
      </c>
      <c r="R1474" s="1"/>
      <c r="S1474" s="1"/>
      <c r="T1474" s="1">
        <v>0</v>
      </c>
      <c r="U1474" s="1"/>
      <c r="V1474" s="1"/>
      <c r="W1474" s="1">
        <v>0</v>
      </c>
      <c r="X1474" s="1"/>
      <c r="Y1474" s="1">
        <v>0</v>
      </c>
      <c r="Z1474" s="1"/>
      <c r="AA1474" s="1"/>
      <c r="AB1474" s="1"/>
      <c r="AG1474" t="str">
        <f t="shared" si="263"/>
        <v>Pawlet</v>
      </c>
      <c r="AH1474" t="s">
        <v>4060</v>
      </c>
      <c r="AI1474">
        <v>1</v>
      </c>
      <c r="AJ1474" s="7">
        <v>208</v>
      </c>
      <c r="AL1474" s="7" t="s">
        <v>3344</v>
      </c>
      <c r="AM1474" t="s">
        <v>4350</v>
      </c>
      <c r="AN1474" t="s">
        <v>4262</v>
      </c>
      <c r="AO1474" t="s">
        <v>514</v>
      </c>
      <c r="AP1474" t="str">
        <f t="shared" si="270"/>
        <v>50021</v>
      </c>
      <c r="AQ1474" s="11" t="s">
        <v>2389</v>
      </c>
      <c r="AR1474" t="str">
        <f t="shared" si="262"/>
        <v>5054250</v>
      </c>
      <c r="AV1474">
        <v>42.91</v>
      </c>
      <c r="AW1474">
        <v>0.01</v>
      </c>
      <c r="AX1474">
        <v>42.89</v>
      </c>
    </row>
    <row r="1475" spans="1:50" hidden="1" outlineLevel="1">
      <c r="A1475" t="s">
        <v>1676</v>
      </c>
      <c r="B1475" s="11" t="s">
        <v>3400</v>
      </c>
      <c r="C1475" s="1">
        <f t="shared" si="264"/>
        <v>465</v>
      </c>
      <c r="D1475" s="7">
        <f>IF(N1475&gt;0, RANK(N1475,(N1475:P1475,Q1475:AE1475)),0)</f>
        <v>1</v>
      </c>
      <c r="E1475" s="7">
        <f>IF(O1475&gt;0,RANK(O1475,(N1475:P1475,Q1475:AE1475)),0)</f>
        <v>2</v>
      </c>
      <c r="F1475" s="7">
        <f t="shared" si="265"/>
        <v>3</v>
      </c>
      <c r="G1475" s="1">
        <f t="shared" si="261"/>
        <v>147</v>
      </c>
      <c r="H1475" s="2">
        <f t="shared" ref="H1475:H1538" si="271">IF(C1475&gt;0,G1475/C1475,0)</f>
        <v>0.31612903225806449</v>
      </c>
      <c r="I1475" s="8"/>
      <c r="J1475" s="2">
        <f t="shared" si="266"/>
        <v>0.64086021505376345</v>
      </c>
      <c r="K1475" s="2">
        <f t="shared" si="267"/>
        <v>0.3247311827956989</v>
      </c>
      <c r="L1475" s="2">
        <f t="shared" si="268"/>
        <v>2.7956989247311829E-2</v>
      </c>
      <c r="M1475" s="2">
        <f t="shared" si="269"/>
        <v>6.4516129032258195E-3</v>
      </c>
      <c r="N1475" s="1">
        <v>298</v>
      </c>
      <c r="O1475" s="1">
        <v>151</v>
      </c>
      <c r="P1475" s="1">
        <v>13</v>
      </c>
      <c r="Q1475" s="1">
        <v>2</v>
      </c>
      <c r="R1475" s="1"/>
      <c r="S1475" s="1"/>
      <c r="T1475" s="1">
        <v>1</v>
      </c>
      <c r="U1475" s="1"/>
      <c r="V1475" s="1"/>
      <c r="W1475" s="1">
        <v>0</v>
      </c>
      <c r="X1475" s="1"/>
      <c r="Y1475" s="1">
        <v>0</v>
      </c>
      <c r="Z1475" s="1"/>
      <c r="AA1475" s="1"/>
      <c r="AB1475" s="1"/>
      <c r="AG1475" t="str">
        <f t="shared" si="263"/>
        <v>Peacham</v>
      </c>
      <c r="AH1475" t="s">
        <v>3878</v>
      </c>
      <c r="AI1475">
        <v>1</v>
      </c>
      <c r="AJ1475" s="7">
        <v>101</v>
      </c>
      <c r="AL1475" s="7" t="s">
        <v>3344</v>
      </c>
      <c r="AM1475" t="s">
        <v>3632</v>
      </c>
      <c r="AN1475" t="s">
        <v>3961</v>
      </c>
      <c r="AO1475" t="s">
        <v>2088</v>
      </c>
      <c r="AP1475" t="str">
        <f t="shared" si="270"/>
        <v>50005</v>
      </c>
      <c r="AQ1475" s="11" t="s">
        <v>2389</v>
      </c>
      <c r="AR1475" t="str">
        <f t="shared" si="262"/>
        <v>5054400</v>
      </c>
      <c r="AV1475">
        <v>47.67</v>
      </c>
      <c r="AW1475">
        <v>0.93</v>
      </c>
      <c r="AX1475">
        <v>46.74</v>
      </c>
    </row>
    <row r="1476" spans="1:50" hidden="1" outlineLevel="1">
      <c r="A1476" t="s">
        <v>187</v>
      </c>
      <c r="B1476" s="11" t="s">
        <v>3400</v>
      </c>
      <c r="C1476" s="1">
        <f t="shared" si="264"/>
        <v>214</v>
      </c>
      <c r="D1476" s="7">
        <f>IF(N1476&gt;0, RANK(N1476,(N1476:P1476,Q1476:AE1476)),0)</f>
        <v>1</v>
      </c>
      <c r="E1476" s="7">
        <f>IF(O1476&gt;0,RANK(O1476,(N1476:P1476,Q1476:AE1476)),0)</f>
        <v>2</v>
      </c>
      <c r="F1476" s="7">
        <f t="shared" si="265"/>
        <v>3</v>
      </c>
      <c r="G1476" s="1">
        <f t="shared" ref="G1476:G1539" si="272">IF(C1476&gt;0,MAX(N1476:P1476)-LARGE(N1476:P1476,2),0)</f>
        <v>76</v>
      </c>
      <c r="H1476" s="2">
        <f t="shared" si="271"/>
        <v>0.35514018691588783</v>
      </c>
      <c r="I1476" s="8"/>
      <c r="J1476" s="2">
        <f t="shared" si="266"/>
        <v>0.66822429906542058</v>
      </c>
      <c r="K1476" s="2">
        <f t="shared" si="267"/>
        <v>0.31308411214953269</v>
      </c>
      <c r="L1476" s="2">
        <f t="shared" si="268"/>
        <v>9.3457943925233638E-3</v>
      </c>
      <c r="M1476" s="2">
        <f t="shared" si="269"/>
        <v>9.3457943925233673E-3</v>
      </c>
      <c r="N1476" s="1">
        <v>143</v>
      </c>
      <c r="O1476" s="1">
        <v>67</v>
      </c>
      <c r="P1476" s="1">
        <v>2</v>
      </c>
      <c r="Q1476" s="1">
        <v>0</v>
      </c>
      <c r="R1476" s="1"/>
      <c r="S1476" s="1"/>
      <c r="T1476" s="1">
        <v>0</v>
      </c>
      <c r="U1476" s="1"/>
      <c r="V1476" s="1"/>
      <c r="W1476" s="1">
        <v>2</v>
      </c>
      <c r="X1476" s="1"/>
      <c r="Y1476" s="1">
        <v>0</v>
      </c>
      <c r="Z1476" s="1"/>
      <c r="AA1476" s="1"/>
      <c r="AB1476" s="1"/>
      <c r="AG1476" t="str">
        <f t="shared" si="263"/>
        <v>Peru</v>
      </c>
      <c r="AH1476" t="s">
        <v>3411</v>
      </c>
      <c r="AI1476">
        <v>1</v>
      </c>
      <c r="AJ1476" s="7">
        <v>218</v>
      </c>
      <c r="AL1476" s="7" t="s">
        <v>3344</v>
      </c>
      <c r="AM1476" t="s">
        <v>3989</v>
      </c>
      <c r="AN1476" t="s">
        <v>778</v>
      </c>
      <c r="AO1476" t="s">
        <v>1220</v>
      </c>
      <c r="AP1476" t="str">
        <f t="shared" si="270"/>
        <v>50003</v>
      </c>
      <c r="AQ1476" s="11" t="s">
        <v>2389</v>
      </c>
      <c r="AR1476" t="str">
        <f t="shared" si="262"/>
        <v>5055000</v>
      </c>
      <c r="AV1476">
        <v>37.39</v>
      </c>
      <c r="AW1476">
        <v>7.0000000000000007E-2</v>
      </c>
      <c r="AX1476">
        <v>37.32</v>
      </c>
    </row>
    <row r="1477" spans="1:50" hidden="1" outlineLevel="1">
      <c r="A1477" t="s">
        <v>2124</v>
      </c>
      <c r="B1477" s="11" t="s">
        <v>3400</v>
      </c>
      <c r="C1477" s="1">
        <f t="shared" si="264"/>
        <v>269</v>
      </c>
      <c r="D1477" s="7">
        <f>IF(N1477&gt;0, RANK(N1477,(N1477:P1477,Q1477:AE1477)),0)</f>
        <v>1</v>
      </c>
      <c r="E1477" s="7">
        <f>IF(O1477&gt;0,RANK(O1477,(N1477:P1477,Q1477:AE1477)),0)</f>
        <v>2</v>
      </c>
      <c r="F1477" s="7">
        <f t="shared" si="265"/>
        <v>3</v>
      </c>
      <c r="G1477" s="1">
        <f t="shared" si="272"/>
        <v>5</v>
      </c>
      <c r="H1477" s="2">
        <f t="shared" si="271"/>
        <v>1.858736059479554E-2</v>
      </c>
      <c r="I1477" s="8"/>
      <c r="J1477" s="2">
        <f t="shared" si="266"/>
        <v>0.5018587360594795</v>
      </c>
      <c r="K1477" s="2">
        <f t="shared" si="267"/>
        <v>0.48327137546468402</v>
      </c>
      <c r="L1477" s="2">
        <f t="shared" si="268"/>
        <v>1.4869888475836431E-2</v>
      </c>
      <c r="M1477" s="2">
        <f t="shared" si="269"/>
        <v>4.8572257327350599E-17</v>
      </c>
      <c r="N1477" s="1">
        <v>135</v>
      </c>
      <c r="O1477" s="1">
        <v>130</v>
      </c>
      <c r="P1477" s="1">
        <v>4</v>
      </c>
      <c r="Q1477" s="1">
        <v>0</v>
      </c>
      <c r="R1477" s="1"/>
      <c r="S1477" s="1"/>
      <c r="T1477" s="1">
        <v>0</v>
      </c>
      <c r="U1477" s="1"/>
      <c r="V1477" s="1"/>
      <c r="W1477" s="1">
        <v>0</v>
      </c>
      <c r="X1477" s="1"/>
      <c r="Y1477" s="1">
        <v>0</v>
      </c>
      <c r="Z1477" s="1"/>
      <c r="AA1477" s="1"/>
      <c r="AB1477" s="1"/>
      <c r="AG1477" t="str">
        <f t="shared" si="263"/>
        <v>Pittsfield</v>
      </c>
      <c r="AH1477" t="s">
        <v>4060</v>
      </c>
      <c r="AI1477">
        <v>1</v>
      </c>
      <c r="AJ1477" s="7">
        <v>170</v>
      </c>
      <c r="AL1477" s="7" t="s">
        <v>3344</v>
      </c>
      <c r="AM1477" t="s">
        <v>4350</v>
      </c>
      <c r="AN1477" t="s">
        <v>5171</v>
      </c>
      <c r="AO1477" t="s">
        <v>1221</v>
      </c>
      <c r="AP1477" t="str">
        <f t="shared" si="270"/>
        <v>50021</v>
      </c>
      <c r="AQ1477" s="11" t="s">
        <v>2389</v>
      </c>
      <c r="AR1477" t="str">
        <f t="shared" si="262"/>
        <v>5055450</v>
      </c>
      <c r="AV1477">
        <v>20.05</v>
      </c>
      <c r="AW1477">
        <v>0</v>
      </c>
      <c r="AX1477">
        <v>20.05</v>
      </c>
    </row>
    <row r="1478" spans="1:50" hidden="1" outlineLevel="1">
      <c r="A1478" t="s">
        <v>1212</v>
      </c>
      <c r="B1478" s="11" t="s">
        <v>3400</v>
      </c>
      <c r="C1478" s="1">
        <f t="shared" si="264"/>
        <v>1485</v>
      </c>
      <c r="D1478" s="7">
        <f>IF(N1478&gt;0, RANK(N1478,(N1478:P1478,Q1478:AE1478)),0)</f>
        <v>2</v>
      </c>
      <c r="E1478" s="7">
        <f>IF(O1478&gt;0,RANK(O1478,(N1478:P1478,Q1478:AE1478)),0)</f>
        <v>1</v>
      </c>
      <c r="F1478" s="7">
        <f t="shared" si="265"/>
        <v>3</v>
      </c>
      <c r="G1478" s="1">
        <f t="shared" si="272"/>
        <v>20</v>
      </c>
      <c r="H1478" s="2">
        <f t="shared" si="271"/>
        <v>1.3468013468013467E-2</v>
      </c>
      <c r="I1478" s="8"/>
      <c r="J1478" s="2">
        <f t="shared" si="266"/>
        <v>0.48484848484848486</v>
      </c>
      <c r="K1478" s="2">
        <f t="shared" si="267"/>
        <v>0.49831649831649832</v>
      </c>
      <c r="L1478" s="2">
        <f t="shared" si="268"/>
        <v>4.7138047138047135E-3</v>
      </c>
      <c r="M1478" s="2">
        <f t="shared" si="269"/>
        <v>1.21212121212121E-2</v>
      </c>
      <c r="N1478" s="1">
        <v>720</v>
      </c>
      <c r="O1478" s="1">
        <v>740</v>
      </c>
      <c r="P1478" s="1">
        <v>7</v>
      </c>
      <c r="Q1478" s="1">
        <v>7</v>
      </c>
      <c r="R1478" s="1"/>
      <c r="S1478" s="1"/>
      <c r="T1478" s="1">
        <v>3</v>
      </c>
      <c r="U1478" s="1"/>
      <c r="V1478" s="1"/>
      <c r="W1478" s="1">
        <v>7</v>
      </c>
      <c r="X1478" s="1"/>
      <c r="Y1478" s="1">
        <v>1</v>
      </c>
      <c r="Z1478" s="1"/>
      <c r="AA1478" s="1"/>
      <c r="AB1478" s="1"/>
      <c r="AG1478" t="str">
        <f t="shared" si="263"/>
        <v>Pittsford</v>
      </c>
      <c r="AH1478" t="s">
        <v>4060</v>
      </c>
      <c r="AI1478">
        <v>1</v>
      </c>
      <c r="AJ1478" s="7">
        <v>176</v>
      </c>
      <c r="AL1478" s="7" t="s">
        <v>3344</v>
      </c>
      <c r="AM1478" t="s">
        <v>4350</v>
      </c>
      <c r="AN1478" t="s">
        <v>1514</v>
      </c>
      <c r="AO1478" t="s">
        <v>1222</v>
      </c>
      <c r="AP1478" t="str">
        <f t="shared" si="270"/>
        <v>50021</v>
      </c>
      <c r="AQ1478" s="11" t="s">
        <v>2389</v>
      </c>
      <c r="AR1478" t="str">
        <f t="shared" si="262"/>
        <v>5055600</v>
      </c>
      <c r="AV1478">
        <v>43.57</v>
      </c>
      <c r="AW1478">
        <v>0.08</v>
      </c>
      <c r="AX1478">
        <v>43.49</v>
      </c>
    </row>
    <row r="1479" spans="1:50" hidden="1" outlineLevel="1">
      <c r="A1479" t="s">
        <v>1677</v>
      </c>
      <c r="B1479" s="11" t="s">
        <v>3400</v>
      </c>
      <c r="C1479" s="1">
        <f t="shared" si="264"/>
        <v>757</v>
      </c>
      <c r="D1479" s="7">
        <f>IF(N1479&gt;0, RANK(N1479,(N1479:P1479,Q1479:AE1479)),0)</f>
        <v>1</v>
      </c>
      <c r="E1479" s="7">
        <f>IF(O1479&gt;0,RANK(O1479,(N1479:P1479,Q1479:AE1479)),0)</f>
        <v>2</v>
      </c>
      <c r="F1479" s="7">
        <f t="shared" si="265"/>
        <v>3</v>
      </c>
      <c r="G1479" s="1">
        <f t="shared" si="272"/>
        <v>291</v>
      </c>
      <c r="H1479" s="2">
        <f t="shared" si="271"/>
        <v>0.38441215323645972</v>
      </c>
      <c r="I1479" s="8"/>
      <c r="J1479" s="2">
        <f t="shared" si="266"/>
        <v>0.6684280052840158</v>
      </c>
      <c r="K1479" s="2">
        <f t="shared" si="267"/>
        <v>0.28401585204755614</v>
      </c>
      <c r="L1479" s="2">
        <f t="shared" si="268"/>
        <v>3.8309114927344783E-2</v>
      </c>
      <c r="M1479" s="2">
        <f t="shared" si="269"/>
        <v>9.247027741083276E-3</v>
      </c>
      <c r="N1479" s="1">
        <v>506</v>
      </c>
      <c r="O1479" s="1">
        <v>215</v>
      </c>
      <c r="P1479" s="1">
        <v>29</v>
      </c>
      <c r="Q1479" s="1">
        <v>4</v>
      </c>
      <c r="R1479" s="1"/>
      <c r="S1479" s="1"/>
      <c r="T1479" s="1">
        <v>0</v>
      </c>
      <c r="U1479" s="1"/>
      <c r="V1479" s="1"/>
      <c r="W1479" s="1">
        <v>1</v>
      </c>
      <c r="X1479" s="1"/>
      <c r="Y1479" s="1">
        <v>2</v>
      </c>
      <c r="Z1479" s="1"/>
      <c r="AA1479" s="1"/>
      <c r="AB1479" s="1"/>
      <c r="AG1479" t="str">
        <f t="shared" si="263"/>
        <v>Plainfield</v>
      </c>
      <c r="AH1479" t="s">
        <v>3830</v>
      </c>
      <c r="AI1479">
        <v>1</v>
      </c>
      <c r="AJ1479" s="7">
        <v>114</v>
      </c>
      <c r="AL1479" s="7" t="s">
        <v>3344</v>
      </c>
      <c r="AM1479" t="s">
        <v>4351</v>
      </c>
      <c r="AN1479" t="s">
        <v>4262</v>
      </c>
      <c r="AO1479" t="s">
        <v>1223</v>
      </c>
      <c r="AP1479" t="str">
        <f t="shared" si="270"/>
        <v>50023</v>
      </c>
      <c r="AQ1479" s="11" t="s">
        <v>2389</v>
      </c>
      <c r="AR1479" t="str">
        <f t="shared" ref="AR1479:AR1542" si="273">AL1479&amp;AO1479</f>
        <v>5055825</v>
      </c>
      <c r="AV1479">
        <v>21.05</v>
      </c>
      <c r="AW1479">
        <v>0.04</v>
      </c>
      <c r="AX1479">
        <v>21.01</v>
      </c>
    </row>
    <row r="1480" spans="1:50" hidden="1" outlineLevel="1">
      <c r="A1480" t="s">
        <v>4072</v>
      </c>
      <c r="B1480" s="11" t="s">
        <v>3400</v>
      </c>
      <c r="C1480" s="1">
        <f t="shared" si="264"/>
        <v>336</v>
      </c>
      <c r="D1480" s="7">
        <f>IF(N1480&gt;0, RANK(N1480,(N1480:P1480,Q1480:AE1480)),0)</f>
        <v>1</v>
      </c>
      <c r="E1480" s="7">
        <f>IF(O1480&gt;0,RANK(O1480,(N1480:P1480,Q1480:AE1480)),0)</f>
        <v>2</v>
      </c>
      <c r="F1480" s="7">
        <f t="shared" si="265"/>
        <v>3</v>
      </c>
      <c r="G1480" s="1">
        <f t="shared" si="272"/>
        <v>53</v>
      </c>
      <c r="H1480" s="2">
        <f t="shared" si="271"/>
        <v>0.15773809523809523</v>
      </c>
      <c r="I1480" s="8"/>
      <c r="J1480" s="2">
        <f t="shared" si="266"/>
        <v>0.56845238095238093</v>
      </c>
      <c r="K1480" s="2">
        <f t="shared" si="267"/>
        <v>0.4107142857142857</v>
      </c>
      <c r="L1480" s="2">
        <f t="shared" si="268"/>
        <v>1.1904761904761904E-2</v>
      </c>
      <c r="M1480" s="2">
        <f t="shared" si="269"/>
        <v>8.9285714285714662E-3</v>
      </c>
      <c r="N1480" s="1">
        <v>191</v>
      </c>
      <c r="O1480" s="1">
        <v>138</v>
      </c>
      <c r="P1480" s="1">
        <v>4</v>
      </c>
      <c r="Q1480" s="1">
        <v>3</v>
      </c>
      <c r="R1480" s="1"/>
      <c r="S1480" s="1"/>
      <c r="T1480" s="1">
        <v>0</v>
      </c>
      <c r="U1480" s="1"/>
      <c r="V1480" s="1"/>
      <c r="W1480" s="1">
        <v>0</v>
      </c>
      <c r="X1480" s="1"/>
      <c r="Y1480" s="1">
        <v>0</v>
      </c>
      <c r="Z1480" s="1"/>
      <c r="AA1480" s="1"/>
      <c r="AB1480" s="1"/>
      <c r="AG1480" t="str">
        <f t="shared" si="263"/>
        <v>Plymouth</v>
      </c>
      <c r="AH1480" t="s">
        <v>1186</v>
      </c>
      <c r="AI1480">
        <v>1</v>
      </c>
      <c r="AJ1480" s="7">
        <v>193</v>
      </c>
      <c r="AL1480" s="7" t="s">
        <v>3344</v>
      </c>
      <c r="AM1480" t="s">
        <v>3950</v>
      </c>
      <c r="AN1480" t="s">
        <v>4371</v>
      </c>
      <c r="AO1480" t="s">
        <v>1224</v>
      </c>
      <c r="AP1480" t="str">
        <f t="shared" si="270"/>
        <v>50027</v>
      </c>
      <c r="AQ1480" s="11" t="s">
        <v>2389</v>
      </c>
      <c r="AR1480" t="str">
        <f t="shared" si="273"/>
        <v>5056050</v>
      </c>
      <c r="AV1480">
        <v>48.67</v>
      </c>
      <c r="AW1480">
        <v>0.49</v>
      </c>
      <c r="AX1480">
        <v>48.18</v>
      </c>
    </row>
    <row r="1481" spans="1:50" hidden="1" outlineLevel="1">
      <c r="A1481" t="s">
        <v>2522</v>
      </c>
      <c r="B1481" s="11" t="s">
        <v>3400</v>
      </c>
      <c r="C1481" s="1">
        <f t="shared" si="264"/>
        <v>625</v>
      </c>
      <c r="D1481" s="7">
        <f>IF(N1481&gt;0, RANK(N1481,(N1481:P1481,Q1481:AE1481)),0)</f>
        <v>1</v>
      </c>
      <c r="E1481" s="7">
        <f>IF(O1481&gt;0,RANK(O1481,(N1481:P1481,Q1481:AE1481)),0)</f>
        <v>2</v>
      </c>
      <c r="F1481" s="7">
        <f t="shared" si="265"/>
        <v>4</v>
      </c>
      <c r="G1481" s="1">
        <f t="shared" si="272"/>
        <v>185</v>
      </c>
      <c r="H1481" s="2">
        <f t="shared" si="271"/>
        <v>0.29599999999999999</v>
      </c>
      <c r="I1481" s="8"/>
      <c r="J1481" s="2">
        <f t="shared" si="266"/>
        <v>0.64159999999999995</v>
      </c>
      <c r="K1481" s="2">
        <f t="shared" si="267"/>
        <v>0.34560000000000002</v>
      </c>
      <c r="L1481" s="2">
        <f t="shared" si="268"/>
        <v>4.7999999999999996E-3</v>
      </c>
      <c r="M1481" s="2">
        <f t="shared" si="269"/>
        <v>8.0000000000000349E-3</v>
      </c>
      <c r="N1481" s="1">
        <v>401</v>
      </c>
      <c r="O1481" s="1">
        <v>216</v>
      </c>
      <c r="P1481" s="1">
        <v>3</v>
      </c>
      <c r="Q1481" s="1">
        <v>0</v>
      </c>
      <c r="R1481" s="1"/>
      <c r="S1481" s="1"/>
      <c r="T1481" s="1">
        <v>0</v>
      </c>
      <c r="U1481" s="1"/>
      <c r="V1481" s="1"/>
      <c r="W1481" s="1">
        <v>5</v>
      </c>
      <c r="X1481" s="1"/>
      <c r="Y1481" s="1">
        <v>0</v>
      </c>
      <c r="Z1481" s="1"/>
      <c r="AA1481" s="1"/>
      <c r="AB1481" s="1"/>
      <c r="AG1481" t="str">
        <f t="shared" si="263"/>
        <v>Pomfret</v>
      </c>
      <c r="AH1481" t="s">
        <v>1186</v>
      </c>
      <c r="AI1481">
        <v>1</v>
      </c>
      <c r="AJ1481" s="7">
        <v>177</v>
      </c>
      <c r="AL1481" s="7" t="s">
        <v>3344</v>
      </c>
      <c r="AM1481" t="s">
        <v>3950</v>
      </c>
      <c r="AN1481" t="s">
        <v>4002</v>
      </c>
      <c r="AO1481" t="s">
        <v>1225</v>
      </c>
      <c r="AP1481" t="str">
        <f t="shared" si="270"/>
        <v>50027</v>
      </c>
      <c r="AQ1481" s="11" t="s">
        <v>2389</v>
      </c>
      <c r="AR1481" t="str">
        <f t="shared" si="273"/>
        <v>5056350</v>
      </c>
      <c r="AV1481">
        <v>39.46</v>
      </c>
      <c r="AW1481">
        <v>0.06</v>
      </c>
      <c r="AX1481">
        <v>39.4</v>
      </c>
    </row>
    <row r="1482" spans="1:50" hidden="1" outlineLevel="1">
      <c r="A1482" t="s">
        <v>2545</v>
      </c>
      <c r="B1482" s="11" t="s">
        <v>3400</v>
      </c>
      <c r="C1482" s="1">
        <f t="shared" si="264"/>
        <v>1554</v>
      </c>
      <c r="D1482" s="7">
        <f>IF(N1482&gt;0, RANK(N1482,(N1482:P1482,Q1482:AE1482)),0)</f>
        <v>1</v>
      </c>
      <c r="E1482" s="7">
        <f>IF(O1482&gt;0,RANK(O1482,(N1482:P1482,Q1482:AE1482)),0)</f>
        <v>2</v>
      </c>
      <c r="F1482" s="7">
        <f t="shared" si="265"/>
        <v>3</v>
      </c>
      <c r="G1482" s="1">
        <f t="shared" si="272"/>
        <v>165</v>
      </c>
      <c r="H1482" s="2">
        <f t="shared" si="271"/>
        <v>0.10617760617760617</v>
      </c>
      <c r="I1482" s="8"/>
      <c r="J1482" s="2">
        <f t="shared" si="266"/>
        <v>0.54054054054054057</v>
      </c>
      <c r="K1482" s="2">
        <f t="shared" si="267"/>
        <v>0.43436293436293438</v>
      </c>
      <c r="L1482" s="2">
        <f t="shared" si="268"/>
        <v>1.3513513513513514E-2</v>
      </c>
      <c r="M1482" s="2">
        <f t="shared" si="269"/>
        <v>1.1583011583011532E-2</v>
      </c>
      <c r="N1482" s="1">
        <v>840</v>
      </c>
      <c r="O1482" s="1">
        <v>675</v>
      </c>
      <c r="P1482" s="1">
        <v>21</v>
      </c>
      <c r="Q1482" s="1">
        <v>10</v>
      </c>
      <c r="R1482" s="1"/>
      <c r="S1482" s="1"/>
      <c r="T1482" s="1">
        <v>4</v>
      </c>
      <c r="U1482" s="1"/>
      <c r="V1482" s="1"/>
      <c r="W1482" s="1">
        <v>2</v>
      </c>
      <c r="X1482" s="1"/>
      <c r="Y1482" s="1">
        <v>2</v>
      </c>
      <c r="Z1482" s="1"/>
      <c r="AA1482" s="1"/>
      <c r="AB1482" s="1"/>
      <c r="AG1482" t="str">
        <f t="shared" si="263"/>
        <v>Poultney</v>
      </c>
      <c r="AH1482" t="s">
        <v>4060</v>
      </c>
      <c r="AI1482">
        <v>1</v>
      </c>
      <c r="AJ1482" s="7">
        <v>194</v>
      </c>
      <c r="AL1482" s="7" t="s">
        <v>3344</v>
      </c>
      <c r="AM1482" t="s">
        <v>4350</v>
      </c>
      <c r="AN1482" t="s">
        <v>5224</v>
      </c>
      <c r="AO1482" t="s">
        <v>1226</v>
      </c>
      <c r="AP1482" t="str">
        <f t="shared" si="270"/>
        <v>50021</v>
      </c>
      <c r="AQ1482" s="11" t="s">
        <v>2389</v>
      </c>
      <c r="AR1482" t="str">
        <f t="shared" si="273"/>
        <v>5056875</v>
      </c>
      <c r="AV1482">
        <v>44.8</v>
      </c>
      <c r="AW1482">
        <v>0.87</v>
      </c>
      <c r="AX1482">
        <v>43.92</v>
      </c>
    </row>
    <row r="1483" spans="1:50" hidden="1" outlineLevel="1">
      <c r="A1483" t="s">
        <v>2546</v>
      </c>
      <c r="B1483" s="11" t="s">
        <v>3400</v>
      </c>
      <c r="C1483" s="1">
        <f t="shared" si="264"/>
        <v>1827</v>
      </c>
      <c r="D1483" s="7">
        <f>IF(N1483&gt;0, RANK(N1483,(N1483:P1483,Q1483:AE1483)),0)</f>
        <v>1</v>
      </c>
      <c r="E1483" s="7">
        <f>IF(O1483&gt;0,RANK(O1483,(N1483:P1483,Q1483:AE1483)),0)</f>
        <v>2</v>
      </c>
      <c r="F1483" s="7">
        <f t="shared" si="265"/>
        <v>3</v>
      </c>
      <c r="G1483" s="1">
        <f t="shared" si="272"/>
        <v>245</v>
      </c>
      <c r="H1483" s="2">
        <f t="shared" si="271"/>
        <v>0.13409961685823754</v>
      </c>
      <c r="I1483" s="8"/>
      <c r="J1483" s="2">
        <f t="shared" si="266"/>
        <v>0.55446086480569234</v>
      </c>
      <c r="K1483" s="2">
        <f t="shared" si="267"/>
        <v>0.42036124794745483</v>
      </c>
      <c r="L1483" s="2">
        <f t="shared" si="268"/>
        <v>1.6967706622879036E-2</v>
      </c>
      <c r="M1483" s="2">
        <f t="shared" si="269"/>
        <v>8.2101806239737903E-3</v>
      </c>
      <c r="N1483" s="1">
        <v>1013</v>
      </c>
      <c r="O1483" s="1">
        <v>768</v>
      </c>
      <c r="P1483" s="1">
        <v>31</v>
      </c>
      <c r="Q1483" s="1">
        <v>11</v>
      </c>
      <c r="R1483" s="1"/>
      <c r="S1483" s="1"/>
      <c r="T1483" s="1">
        <v>4</v>
      </c>
      <c r="U1483" s="1"/>
      <c r="V1483" s="1"/>
      <c r="W1483" s="1">
        <v>0</v>
      </c>
      <c r="X1483" s="1"/>
      <c r="Y1483" s="1">
        <v>0</v>
      </c>
      <c r="Z1483" s="1"/>
      <c r="AA1483" s="1"/>
      <c r="AB1483" s="1"/>
      <c r="AG1483" t="str">
        <f t="shared" ref="AG1483:AG1546" si="274">A1483</f>
        <v>Pownal</v>
      </c>
      <c r="AH1483" t="s">
        <v>3411</v>
      </c>
      <c r="AI1483">
        <v>1</v>
      </c>
      <c r="AJ1483" s="7">
        <v>250</v>
      </c>
      <c r="AL1483" s="7" t="s">
        <v>3344</v>
      </c>
      <c r="AM1483" t="s">
        <v>3989</v>
      </c>
      <c r="AN1483" t="s">
        <v>3970</v>
      </c>
      <c r="AO1483" t="s">
        <v>1227</v>
      </c>
      <c r="AP1483" t="str">
        <f t="shared" si="270"/>
        <v>50003</v>
      </c>
      <c r="AQ1483" s="11" t="s">
        <v>2389</v>
      </c>
      <c r="AR1483" t="str">
        <f t="shared" si="273"/>
        <v>5057025</v>
      </c>
      <c r="AV1483">
        <v>46.73</v>
      </c>
      <c r="AW1483">
        <v>0.08</v>
      </c>
      <c r="AX1483">
        <v>46.65</v>
      </c>
    </row>
    <row r="1484" spans="1:50" hidden="1" outlineLevel="1">
      <c r="A1484" t="s">
        <v>1080</v>
      </c>
      <c r="B1484" s="11" t="s">
        <v>3400</v>
      </c>
      <c r="C1484" s="1">
        <f t="shared" si="264"/>
        <v>918</v>
      </c>
      <c r="D1484" s="7">
        <f>IF(N1484&gt;0, RANK(N1484,(N1484:P1484,Q1484:AE1484)),0)</f>
        <v>1</v>
      </c>
      <c r="E1484" s="7">
        <f>IF(O1484&gt;0,RANK(O1484,(N1484:P1484,Q1484:AE1484)),0)</f>
        <v>2</v>
      </c>
      <c r="F1484" s="7">
        <f t="shared" si="265"/>
        <v>3</v>
      </c>
      <c r="G1484" s="1">
        <f t="shared" si="272"/>
        <v>103</v>
      </c>
      <c r="H1484" s="2">
        <f t="shared" si="271"/>
        <v>0.11220043572984749</v>
      </c>
      <c r="I1484" s="8"/>
      <c r="J1484" s="2">
        <f t="shared" si="266"/>
        <v>0.54575163398692805</v>
      </c>
      <c r="K1484" s="2">
        <f t="shared" si="267"/>
        <v>0.43355119825708061</v>
      </c>
      <c r="L1484" s="2">
        <f t="shared" si="268"/>
        <v>1.3071895424836602E-2</v>
      </c>
      <c r="M1484" s="2">
        <f t="shared" si="269"/>
        <v>7.6252723311547397E-3</v>
      </c>
      <c r="N1484" s="1">
        <v>501</v>
      </c>
      <c r="O1484" s="1">
        <v>398</v>
      </c>
      <c r="P1484" s="1">
        <v>12</v>
      </c>
      <c r="Q1484" s="1">
        <v>3</v>
      </c>
      <c r="R1484" s="1"/>
      <c r="S1484" s="1"/>
      <c r="T1484" s="1">
        <v>0</v>
      </c>
      <c r="U1484" s="1"/>
      <c r="V1484" s="1"/>
      <c r="W1484" s="1">
        <v>4</v>
      </c>
      <c r="X1484" s="1"/>
      <c r="Y1484" s="1">
        <v>0</v>
      </c>
      <c r="Z1484" s="1"/>
      <c r="AA1484" s="1"/>
      <c r="AB1484" s="1"/>
      <c r="AG1484" t="str">
        <f t="shared" si="274"/>
        <v>Proctor</v>
      </c>
      <c r="AH1484" t="s">
        <v>4060</v>
      </c>
      <c r="AI1484">
        <v>1</v>
      </c>
      <c r="AJ1484" s="7">
        <v>183</v>
      </c>
      <c r="AL1484" s="7" t="s">
        <v>3344</v>
      </c>
      <c r="AM1484" t="s">
        <v>4350</v>
      </c>
      <c r="AN1484" t="s">
        <v>4264</v>
      </c>
      <c r="AO1484" t="s">
        <v>884</v>
      </c>
      <c r="AP1484" t="str">
        <f t="shared" si="270"/>
        <v>50021</v>
      </c>
      <c r="AQ1484" s="11" t="s">
        <v>2389</v>
      </c>
      <c r="AR1484" t="str">
        <f t="shared" si="273"/>
        <v>5057250</v>
      </c>
      <c r="AV1484">
        <v>7.6</v>
      </c>
      <c r="AW1484">
        <v>0.03</v>
      </c>
      <c r="AX1484">
        <v>7.56</v>
      </c>
    </row>
    <row r="1485" spans="1:50" hidden="1" outlineLevel="1">
      <c r="A1485" t="s">
        <v>3255</v>
      </c>
      <c r="B1485" s="11" t="s">
        <v>3400</v>
      </c>
      <c r="C1485" s="1">
        <f t="shared" si="264"/>
        <v>1344</v>
      </c>
      <c r="D1485" s="7">
        <f>IF(N1485&gt;0, RANK(N1485,(N1485:P1485,Q1485:AE1485)),0)</f>
        <v>1</v>
      </c>
      <c r="E1485" s="7">
        <f>IF(O1485&gt;0,RANK(O1485,(N1485:P1485,Q1485:AE1485)),0)</f>
        <v>2</v>
      </c>
      <c r="F1485" s="7">
        <f t="shared" si="265"/>
        <v>3</v>
      </c>
      <c r="G1485" s="1">
        <f t="shared" si="272"/>
        <v>818</v>
      </c>
      <c r="H1485" s="2">
        <f t="shared" si="271"/>
        <v>0.60863095238095233</v>
      </c>
      <c r="I1485" s="8"/>
      <c r="J1485" s="2">
        <f t="shared" si="266"/>
        <v>0.79315476190476186</v>
      </c>
      <c r="K1485" s="2">
        <f t="shared" si="267"/>
        <v>0.18452380952380953</v>
      </c>
      <c r="L1485" s="2">
        <f t="shared" si="268"/>
        <v>1.5625E-2</v>
      </c>
      <c r="M1485" s="2">
        <f t="shared" si="269"/>
        <v>6.6964285714286031E-3</v>
      </c>
      <c r="N1485" s="1">
        <v>1066</v>
      </c>
      <c r="O1485" s="1">
        <v>248</v>
      </c>
      <c r="P1485" s="1">
        <v>21</v>
      </c>
      <c r="Q1485" s="1">
        <v>5</v>
      </c>
      <c r="R1485" s="1"/>
      <c r="S1485" s="1"/>
      <c r="T1485" s="1">
        <v>0</v>
      </c>
      <c r="U1485" s="1"/>
      <c r="V1485" s="1"/>
      <c r="W1485" s="1">
        <v>4</v>
      </c>
      <c r="X1485" s="1"/>
      <c r="Y1485" s="1">
        <v>0</v>
      </c>
      <c r="Z1485" s="1"/>
      <c r="AA1485" s="1"/>
      <c r="AB1485" s="1"/>
      <c r="AG1485" t="str">
        <f t="shared" si="274"/>
        <v>Putney</v>
      </c>
      <c r="AH1485" t="s">
        <v>1550</v>
      </c>
      <c r="AI1485">
        <v>1</v>
      </c>
      <c r="AJ1485" s="7">
        <v>238</v>
      </c>
      <c r="AL1485" s="7" t="s">
        <v>3344</v>
      </c>
      <c r="AM1485" t="s">
        <v>3949</v>
      </c>
      <c r="AN1485" t="s">
        <v>4002</v>
      </c>
      <c r="AO1485" t="s">
        <v>112</v>
      </c>
      <c r="AP1485" t="str">
        <f t="shared" si="270"/>
        <v>50025</v>
      </c>
      <c r="AQ1485" s="11" t="s">
        <v>2389</v>
      </c>
      <c r="AR1485" t="str">
        <f t="shared" si="273"/>
        <v>5057700</v>
      </c>
      <c r="AV1485">
        <v>26.81</v>
      </c>
      <c r="AW1485">
        <v>0.01</v>
      </c>
      <c r="AX1485">
        <v>26.8</v>
      </c>
    </row>
    <row r="1486" spans="1:50" hidden="1" outlineLevel="1">
      <c r="A1486" t="s">
        <v>2734</v>
      </c>
      <c r="B1486" s="11" t="s">
        <v>3400</v>
      </c>
      <c r="C1486" s="1">
        <f t="shared" si="264"/>
        <v>2329</v>
      </c>
      <c r="D1486" s="7">
        <f>IF(N1486&gt;0, RANK(N1486,(N1486:P1486,Q1486:AE1486)),0)</f>
        <v>1</v>
      </c>
      <c r="E1486" s="7">
        <f>IF(O1486&gt;0,RANK(O1486,(N1486:P1486,Q1486:AE1486)),0)</f>
        <v>2</v>
      </c>
      <c r="F1486" s="7">
        <f t="shared" si="265"/>
        <v>3</v>
      </c>
      <c r="G1486" s="1">
        <f t="shared" si="272"/>
        <v>434</v>
      </c>
      <c r="H1486" s="2">
        <f t="shared" si="271"/>
        <v>0.18634607127522543</v>
      </c>
      <c r="I1486" s="8"/>
      <c r="J1486" s="2">
        <f t="shared" si="266"/>
        <v>0.57878917990553891</v>
      </c>
      <c r="K1486" s="2">
        <f t="shared" si="267"/>
        <v>0.39244310863031345</v>
      </c>
      <c r="L1486" s="2">
        <f t="shared" si="268"/>
        <v>1.6316015457277802E-2</v>
      </c>
      <c r="M1486" s="2">
        <f t="shared" si="269"/>
        <v>1.2451696006869836E-2</v>
      </c>
      <c r="N1486" s="1">
        <v>1348</v>
      </c>
      <c r="O1486" s="1">
        <v>914</v>
      </c>
      <c r="P1486" s="1">
        <v>38</v>
      </c>
      <c r="Q1486" s="1">
        <v>16</v>
      </c>
      <c r="R1486" s="1"/>
      <c r="S1486" s="1"/>
      <c r="T1486" s="1">
        <v>1</v>
      </c>
      <c r="U1486" s="1"/>
      <c r="V1486" s="1"/>
      <c r="W1486" s="1">
        <v>8</v>
      </c>
      <c r="X1486" s="1"/>
      <c r="Y1486" s="1">
        <v>4</v>
      </c>
      <c r="Z1486" s="1"/>
      <c r="AA1486" s="1"/>
      <c r="AB1486" s="1"/>
      <c r="AG1486" t="str">
        <f t="shared" si="274"/>
        <v>Randolph</v>
      </c>
      <c r="AH1486" t="s">
        <v>3924</v>
      </c>
      <c r="AI1486">
        <v>1</v>
      </c>
      <c r="AJ1486" s="7">
        <v>151</v>
      </c>
      <c r="AL1486" s="7" t="s">
        <v>3344</v>
      </c>
      <c r="AM1486" t="s">
        <v>4671</v>
      </c>
      <c r="AN1486" t="s">
        <v>3961</v>
      </c>
      <c r="AO1486" t="s">
        <v>113</v>
      </c>
      <c r="AP1486" t="str">
        <f t="shared" si="270"/>
        <v>50017</v>
      </c>
      <c r="AQ1486" s="11" t="s">
        <v>2389</v>
      </c>
      <c r="AR1486" t="str">
        <f t="shared" si="273"/>
        <v>5058075</v>
      </c>
      <c r="AV1486">
        <v>47.9</v>
      </c>
      <c r="AW1486">
        <v>0.04</v>
      </c>
      <c r="AX1486">
        <v>47.86</v>
      </c>
    </row>
    <row r="1487" spans="1:50" hidden="1" outlineLevel="1">
      <c r="A1487" t="s">
        <v>2192</v>
      </c>
      <c r="B1487" s="11" t="s">
        <v>3400</v>
      </c>
      <c r="C1487" s="1">
        <f t="shared" si="264"/>
        <v>415</v>
      </c>
      <c r="D1487" s="7">
        <f>IF(N1487&gt;0, RANK(N1487,(N1487:P1487,Q1487:AE1487)),0)</f>
        <v>1</v>
      </c>
      <c r="E1487" s="7">
        <f>IF(O1487&gt;0,RANK(O1487,(N1487:P1487,Q1487:AE1487)),0)</f>
        <v>2</v>
      </c>
      <c r="F1487" s="7">
        <f t="shared" si="265"/>
        <v>3</v>
      </c>
      <c r="G1487" s="1">
        <f t="shared" si="272"/>
        <v>118</v>
      </c>
      <c r="H1487" s="2">
        <f t="shared" si="271"/>
        <v>0.28433734939759037</v>
      </c>
      <c r="I1487" s="8"/>
      <c r="J1487" s="2">
        <f t="shared" si="266"/>
        <v>0.63373493975903616</v>
      </c>
      <c r="K1487" s="2">
        <f t="shared" si="267"/>
        <v>0.3493975903614458</v>
      </c>
      <c r="L1487" s="2">
        <f t="shared" si="268"/>
        <v>1.6867469879518072E-2</v>
      </c>
      <c r="M1487" s="2">
        <f t="shared" si="269"/>
        <v>-3.4694469519536142E-17</v>
      </c>
      <c r="N1487" s="1">
        <v>263</v>
      </c>
      <c r="O1487" s="1">
        <v>145</v>
      </c>
      <c r="P1487" s="1">
        <v>7</v>
      </c>
      <c r="Q1487" s="1">
        <v>0</v>
      </c>
      <c r="R1487" s="1"/>
      <c r="S1487" s="1"/>
      <c r="T1487" s="1">
        <v>0</v>
      </c>
      <c r="U1487" s="1"/>
      <c r="V1487" s="1"/>
      <c r="W1487" s="1">
        <v>0</v>
      </c>
      <c r="X1487" s="1"/>
      <c r="Y1487" s="1">
        <v>0</v>
      </c>
      <c r="Z1487" s="1"/>
      <c r="AA1487" s="1"/>
      <c r="AB1487" s="1"/>
      <c r="AG1487" t="str">
        <f t="shared" si="274"/>
        <v>Reading</v>
      </c>
      <c r="AH1487" t="s">
        <v>1186</v>
      </c>
      <c r="AI1487">
        <v>1</v>
      </c>
      <c r="AJ1487" s="7">
        <v>197</v>
      </c>
      <c r="AL1487" s="7" t="s">
        <v>3344</v>
      </c>
      <c r="AM1487" t="s">
        <v>3950</v>
      </c>
      <c r="AN1487" t="s">
        <v>4262</v>
      </c>
      <c r="AO1487" t="s">
        <v>29</v>
      </c>
      <c r="AP1487" t="str">
        <f t="shared" si="270"/>
        <v>50027</v>
      </c>
      <c r="AQ1487" s="11" t="s">
        <v>2389</v>
      </c>
      <c r="AR1487" t="str">
        <f t="shared" si="273"/>
        <v>5058375</v>
      </c>
      <c r="AV1487">
        <v>41.66</v>
      </c>
      <c r="AW1487">
        <v>0.17</v>
      </c>
      <c r="AX1487">
        <v>41.5</v>
      </c>
    </row>
    <row r="1488" spans="1:50" hidden="1" outlineLevel="1">
      <c r="A1488" t="s">
        <v>3928</v>
      </c>
      <c r="B1488" s="11" t="s">
        <v>3400</v>
      </c>
      <c r="C1488" s="1">
        <f t="shared" si="264"/>
        <v>411</v>
      </c>
      <c r="D1488" s="7">
        <f>IF(N1488&gt;0, RANK(N1488,(N1488:P1488,Q1488:AE1488)),0)</f>
        <v>1</v>
      </c>
      <c r="E1488" s="7">
        <f>IF(O1488&gt;0,RANK(O1488,(N1488:P1488,Q1488:AE1488)),0)</f>
        <v>2</v>
      </c>
      <c r="F1488" s="7">
        <f t="shared" si="265"/>
        <v>3</v>
      </c>
      <c r="G1488" s="1">
        <f t="shared" si="272"/>
        <v>65</v>
      </c>
      <c r="H1488" s="2">
        <f t="shared" si="271"/>
        <v>0.15815085158150852</v>
      </c>
      <c r="I1488" s="8"/>
      <c r="J1488" s="2">
        <f t="shared" si="266"/>
        <v>0.56934306569343063</v>
      </c>
      <c r="K1488" s="2">
        <f t="shared" si="267"/>
        <v>0.41119221411192214</v>
      </c>
      <c r="L1488" s="2">
        <f t="shared" si="268"/>
        <v>1.7031630170316302E-2</v>
      </c>
      <c r="M1488" s="2">
        <f t="shared" si="269"/>
        <v>2.433090024330932E-3</v>
      </c>
      <c r="N1488" s="1">
        <v>234</v>
      </c>
      <c r="O1488" s="1">
        <v>169</v>
      </c>
      <c r="P1488" s="1">
        <v>7</v>
      </c>
      <c r="Q1488" s="1">
        <v>1</v>
      </c>
      <c r="R1488" s="1"/>
      <c r="S1488" s="1"/>
      <c r="T1488" s="1">
        <v>0</v>
      </c>
      <c r="U1488" s="1"/>
      <c r="V1488" s="1"/>
      <c r="W1488" s="1">
        <v>0</v>
      </c>
      <c r="X1488" s="1"/>
      <c r="Y1488" s="1">
        <v>0</v>
      </c>
      <c r="Z1488" s="1"/>
      <c r="AA1488" s="1"/>
      <c r="AB1488" s="1"/>
      <c r="AG1488" t="str">
        <f t="shared" si="274"/>
        <v>Readsboro</v>
      </c>
      <c r="AH1488" t="s">
        <v>3411</v>
      </c>
      <c r="AI1488">
        <v>1</v>
      </c>
      <c r="AJ1488" s="7">
        <v>249</v>
      </c>
      <c r="AL1488" s="7" t="s">
        <v>3344</v>
      </c>
      <c r="AM1488" t="s">
        <v>3989</v>
      </c>
      <c r="AN1488" t="s">
        <v>737</v>
      </c>
      <c r="AO1488" t="s">
        <v>40</v>
      </c>
      <c r="AP1488" t="str">
        <f t="shared" si="270"/>
        <v>50003</v>
      </c>
      <c r="AQ1488" s="11" t="s">
        <v>2389</v>
      </c>
      <c r="AR1488" t="str">
        <f t="shared" si="273"/>
        <v>5058600</v>
      </c>
      <c r="AV1488">
        <v>36.47</v>
      </c>
      <c r="AW1488">
        <v>0.1</v>
      </c>
      <c r="AX1488">
        <v>36.369999999999997</v>
      </c>
    </row>
    <row r="1489" spans="1:50" hidden="1" outlineLevel="1">
      <c r="A1489" t="s">
        <v>1915</v>
      </c>
      <c r="B1489" s="11" t="s">
        <v>3400</v>
      </c>
      <c r="C1489" s="1">
        <f t="shared" si="264"/>
        <v>923</v>
      </c>
      <c r="D1489" s="7">
        <f>IF(N1489&gt;0, RANK(N1489,(N1489:P1489,Q1489:AE1489)),0)</f>
        <v>1</v>
      </c>
      <c r="E1489" s="7">
        <f>IF(O1489&gt;0,RANK(O1489,(N1489:P1489,Q1489:AE1489)),0)</f>
        <v>2</v>
      </c>
      <c r="F1489" s="7">
        <f t="shared" si="265"/>
        <v>3</v>
      </c>
      <c r="G1489" s="1">
        <f t="shared" si="272"/>
        <v>147</v>
      </c>
      <c r="H1489" s="2">
        <f t="shared" si="271"/>
        <v>0.15926327193932827</v>
      </c>
      <c r="I1489" s="8"/>
      <c r="J1489" s="2">
        <f t="shared" si="266"/>
        <v>0.56771397616468045</v>
      </c>
      <c r="K1489" s="2">
        <f t="shared" si="267"/>
        <v>0.40845070422535212</v>
      </c>
      <c r="L1489" s="2">
        <f t="shared" si="268"/>
        <v>1.1917659804983749E-2</v>
      </c>
      <c r="M1489" s="2">
        <f t="shared" si="269"/>
        <v>1.1917659804983683E-2</v>
      </c>
      <c r="N1489" s="1">
        <v>524</v>
      </c>
      <c r="O1489" s="1">
        <v>377</v>
      </c>
      <c r="P1489" s="1">
        <v>11</v>
      </c>
      <c r="Q1489" s="1">
        <v>7</v>
      </c>
      <c r="R1489" s="1"/>
      <c r="S1489" s="1"/>
      <c r="T1489" s="1">
        <v>0</v>
      </c>
      <c r="U1489" s="1"/>
      <c r="V1489" s="1"/>
      <c r="W1489" s="1">
        <v>4</v>
      </c>
      <c r="X1489" s="1"/>
      <c r="Y1489" s="1">
        <v>0</v>
      </c>
      <c r="Z1489" s="1"/>
      <c r="AA1489" s="1"/>
      <c r="AB1489" s="1"/>
      <c r="AG1489" t="str">
        <f t="shared" si="274"/>
        <v>Richford</v>
      </c>
      <c r="AH1489" t="s">
        <v>3082</v>
      </c>
      <c r="AI1489">
        <v>1</v>
      </c>
      <c r="AJ1489" s="7">
        <v>4</v>
      </c>
      <c r="AL1489" s="7" t="s">
        <v>3344</v>
      </c>
      <c r="AM1489" t="s">
        <v>3234</v>
      </c>
      <c r="AN1489" t="s">
        <v>4371</v>
      </c>
      <c r="AO1489" t="s">
        <v>41</v>
      </c>
      <c r="AP1489" t="str">
        <f t="shared" si="270"/>
        <v>50011</v>
      </c>
      <c r="AQ1489" s="11" t="s">
        <v>2389</v>
      </c>
      <c r="AR1489" t="str">
        <f t="shared" si="273"/>
        <v>5059125</v>
      </c>
      <c r="AV1489">
        <v>43.28</v>
      </c>
      <c r="AW1489">
        <v>0.02</v>
      </c>
      <c r="AX1489">
        <v>43.25</v>
      </c>
    </row>
    <row r="1490" spans="1:50" hidden="1" outlineLevel="1">
      <c r="A1490" t="s">
        <v>1553</v>
      </c>
      <c r="B1490" s="11" t="s">
        <v>3400</v>
      </c>
      <c r="C1490" s="1">
        <f t="shared" si="264"/>
        <v>2427</v>
      </c>
      <c r="D1490" s="7">
        <f>IF(N1490&gt;0, RANK(N1490,(N1490:P1490,Q1490:AE1490)),0)</f>
        <v>1</v>
      </c>
      <c r="E1490" s="7">
        <f>IF(O1490&gt;0,RANK(O1490,(N1490:P1490,Q1490:AE1490)),0)</f>
        <v>2</v>
      </c>
      <c r="F1490" s="7">
        <f t="shared" si="265"/>
        <v>3</v>
      </c>
      <c r="G1490" s="1">
        <f t="shared" si="272"/>
        <v>684</v>
      </c>
      <c r="H1490" s="2">
        <f t="shared" si="271"/>
        <v>0.28182941903584674</v>
      </c>
      <c r="I1490" s="8"/>
      <c r="J1490" s="2">
        <f t="shared" si="266"/>
        <v>0.63123197362999584</v>
      </c>
      <c r="K1490" s="2">
        <f t="shared" si="267"/>
        <v>0.34940255459414915</v>
      </c>
      <c r="L1490" s="2">
        <f t="shared" si="268"/>
        <v>1.0300782859497322E-2</v>
      </c>
      <c r="M1490" s="2">
        <f t="shared" si="269"/>
        <v>9.0646889163576924E-3</v>
      </c>
      <c r="N1490" s="1">
        <v>1532</v>
      </c>
      <c r="O1490" s="1">
        <v>848</v>
      </c>
      <c r="P1490" s="1">
        <v>25</v>
      </c>
      <c r="Q1490" s="1">
        <v>11</v>
      </c>
      <c r="R1490" s="1"/>
      <c r="S1490" s="1"/>
      <c r="T1490" s="1">
        <v>1</v>
      </c>
      <c r="U1490" s="1"/>
      <c r="V1490" s="1"/>
      <c r="W1490" s="1">
        <v>9</v>
      </c>
      <c r="X1490" s="1"/>
      <c r="Y1490" s="1">
        <v>1</v>
      </c>
      <c r="Z1490" s="1"/>
      <c r="AA1490" s="1"/>
      <c r="AB1490" s="1"/>
      <c r="AG1490" t="str">
        <f t="shared" si="274"/>
        <v>Richmond</v>
      </c>
      <c r="AH1490" t="s">
        <v>1712</v>
      </c>
      <c r="AI1490">
        <v>1</v>
      </c>
      <c r="AJ1490" s="7">
        <v>98</v>
      </c>
      <c r="AL1490" s="7" t="s">
        <v>3344</v>
      </c>
      <c r="AM1490" t="s">
        <v>2597</v>
      </c>
      <c r="AN1490" t="s">
        <v>4019</v>
      </c>
      <c r="AO1490" t="s">
        <v>392</v>
      </c>
      <c r="AP1490" t="str">
        <f t="shared" si="270"/>
        <v>50007</v>
      </c>
      <c r="AQ1490" s="11" t="s">
        <v>2389</v>
      </c>
      <c r="AR1490" t="str">
        <f t="shared" si="273"/>
        <v>5059275</v>
      </c>
      <c r="AV1490">
        <v>32.33</v>
      </c>
      <c r="AW1490">
        <v>0.49</v>
      </c>
      <c r="AX1490">
        <v>31.84</v>
      </c>
    </row>
    <row r="1491" spans="1:50" hidden="1" outlineLevel="1">
      <c r="A1491" t="s">
        <v>1916</v>
      </c>
      <c r="B1491" s="11" t="s">
        <v>3400</v>
      </c>
      <c r="C1491" s="1">
        <f t="shared" si="264"/>
        <v>329</v>
      </c>
      <c r="D1491" s="7">
        <f>IF(N1491&gt;0, RANK(N1491,(N1491:P1491,Q1491:AE1491)),0)</f>
        <v>1</v>
      </c>
      <c r="E1491" s="7">
        <f>IF(O1491&gt;0,RANK(O1491,(N1491:P1491,Q1491:AE1491)),0)</f>
        <v>2</v>
      </c>
      <c r="F1491" s="7">
        <f t="shared" si="265"/>
        <v>3</v>
      </c>
      <c r="G1491" s="1">
        <f t="shared" si="272"/>
        <v>150</v>
      </c>
      <c r="H1491" s="2">
        <f t="shared" si="271"/>
        <v>0.45592705167173253</v>
      </c>
      <c r="I1491" s="8"/>
      <c r="J1491" s="2">
        <f t="shared" si="266"/>
        <v>0.72036474164133735</v>
      </c>
      <c r="K1491" s="2">
        <f t="shared" si="267"/>
        <v>0.26443768996960487</v>
      </c>
      <c r="L1491" s="2">
        <f t="shared" si="268"/>
        <v>1.5197568389057751E-2</v>
      </c>
      <c r="M1491" s="2">
        <f t="shared" si="269"/>
        <v>2.9490299091605721E-17</v>
      </c>
      <c r="N1491" s="1">
        <v>237</v>
      </c>
      <c r="O1491" s="1">
        <v>87</v>
      </c>
      <c r="P1491" s="1">
        <v>5</v>
      </c>
      <c r="Q1491" s="1">
        <v>0</v>
      </c>
      <c r="R1491" s="1"/>
      <c r="S1491" s="1"/>
      <c r="T1491" s="1">
        <v>0</v>
      </c>
      <c r="U1491" s="1"/>
      <c r="V1491" s="1"/>
      <c r="W1491" s="1">
        <v>0</v>
      </c>
      <c r="X1491" s="1"/>
      <c r="Y1491" s="1">
        <v>0</v>
      </c>
      <c r="Z1491" s="1"/>
      <c r="AA1491" s="1"/>
      <c r="AB1491" s="1"/>
      <c r="AG1491" t="str">
        <f t="shared" si="274"/>
        <v>Ripton</v>
      </c>
      <c r="AH1491" t="s">
        <v>3401</v>
      </c>
      <c r="AI1491">
        <v>1</v>
      </c>
      <c r="AJ1491" s="7">
        <v>146</v>
      </c>
      <c r="AL1491" s="7" t="s">
        <v>3344</v>
      </c>
      <c r="AM1491" t="s">
        <v>3988</v>
      </c>
      <c r="AN1491" t="s">
        <v>1514</v>
      </c>
      <c r="AO1491" t="s">
        <v>393</v>
      </c>
      <c r="AP1491" t="str">
        <f t="shared" si="270"/>
        <v>50001</v>
      </c>
      <c r="AQ1491" s="11" t="s">
        <v>2389</v>
      </c>
      <c r="AR1491" t="str">
        <f t="shared" si="273"/>
        <v>5059650</v>
      </c>
      <c r="AV1491">
        <v>49.53</v>
      </c>
      <c r="AW1491">
        <v>0.01</v>
      </c>
      <c r="AX1491">
        <v>49.52</v>
      </c>
    </row>
    <row r="1492" spans="1:50" hidden="1" outlineLevel="1">
      <c r="A1492" t="s">
        <v>1602</v>
      </c>
      <c r="B1492" s="11" t="s">
        <v>3400</v>
      </c>
      <c r="C1492" s="1">
        <f t="shared" si="264"/>
        <v>699</v>
      </c>
      <c r="D1492" s="7">
        <f>IF(N1492&gt;0, RANK(N1492,(N1492:P1492,Q1492:AE1492)),0)</f>
        <v>1</v>
      </c>
      <c r="E1492" s="7">
        <f>IF(O1492&gt;0,RANK(O1492,(N1492:P1492,Q1492:AE1492)),0)</f>
        <v>2</v>
      </c>
      <c r="F1492" s="7">
        <f t="shared" si="265"/>
        <v>3</v>
      </c>
      <c r="G1492" s="1">
        <f t="shared" si="272"/>
        <v>221</v>
      </c>
      <c r="H1492" s="2">
        <f t="shared" si="271"/>
        <v>0.31616595135908443</v>
      </c>
      <c r="I1492" s="8"/>
      <c r="J1492" s="2">
        <f t="shared" si="266"/>
        <v>0.62374821173104433</v>
      </c>
      <c r="K1492" s="2">
        <f t="shared" si="267"/>
        <v>0.30758226037195996</v>
      </c>
      <c r="L1492" s="2">
        <f t="shared" si="268"/>
        <v>5.8655221745350504E-2</v>
      </c>
      <c r="M1492" s="2">
        <f t="shared" si="269"/>
        <v>1.0014306151645204E-2</v>
      </c>
      <c r="N1492" s="1">
        <v>436</v>
      </c>
      <c r="O1492" s="1">
        <v>215</v>
      </c>
      <c r="P1492" s="1">
        <v>41</v>
      </c>
      <c r="Q1492" s="1">
        <v>4</v>
      </c>
      <c r="R1492" s="1"/>
      <c r="S1492" s="1"/>
      <c r="T1492" s="1">
        <v>0</v>
      </c>
      <c r="U1492" s="1"/>
      <c r="V1492" s="1"/>
      <c r="W1492" s="1">
        <v>3</v>
      </c>
      <c r="X1492" s="1"/>
      <c r="Y1492" s="1">
        <v>0</v>
      </c>
      <c r="Z1492" s="1"/>
      <c r="AA1492" s="1"/>
      <c r="AB1492" s="1"/>
      <c r="AG1492" t="str">
        <f t="shared" si="274"/>
        <v>Rochester</v>
      </c>
      <c r="AH1492" t="s">
        <v>1186</v>
      </c>
      <c r="AI1492">
        <v>1</v>
      </c>
      <c r="AJ1492" s="7">
        <v>157</v>
      </c>
      <c r="AL1492" s="7" t="s">
        <v>3344</v>
      </c>
      <c r="AM1492" t="s">
        <v>3950</v>
      </c>
      <c r="AN1492" t="s">
        <v>5171</v>
      </c>
      <c r="AO1492" t="s">
        <v>394</v>
      </c>
      <c r="AP1492" t="str">
        <f t="shared" si="270"/>
        <v>50027</v>
      </c>
      <c r="AQ1492" s="11" t="s">
        <v>2389</v>
      </c>
      <c r="AR1492" t="str">
        <f t="shared" si="273"/>
        <v>5060100</v>
      </c>
      <c r="AV1492">
        <v>56.22</v>
      </c>
      <c r="AW1492">
        <v>0.05</v>
      </c>
      <c r="AX1492">
        <v>56.17</v>
      </c>
    </row>
    <row r="1493" spans="1:50" hidden="1" outlineLevel="1">
      <c r="A1493" t="s">
        <v>1842</v>
      </c>
      <c r="B1493" s="11" t="s">
        <v>3400</v>
      </c>
      <c r="C1493" s="1">
        <f t="shared" si="264"/>
        <v>2453</v>
      </c>
      <c r="D1493" s="7">
        <f>IF(N1493&gt;0, RANK(N1493,(N1493:P1493,Q1493:AE1493)),0)</f>
        <v>1</v>
      </c>
      <c r="E1493" s="7">
        <f>IF(O1493&gt;0,RANK(O1493,(N1493:P1493,Q1493:AE1493)),0)</f>
        <v>2</v>
      </c>
      <c r="F1493" s="7">
        <f t="shared" si="265"/>
        <v>3</v>
      </c>
      <c r="G1493" s="1">
        <f t="shared" si="272"/>
        <v>913</v>
      </c>
      <c r="H1493" s="2">
        <f t="shared" si="271"/>
        <v>0.37219730941704038</v>
      </c>
      <c r="I1493" s="8"/>
      <c r="J1493" s="2">
        <f t="shared" si="266"/>
        <v>0.67509172441907872</v>
      </c>
      <c r="K1493" s="2">
        <f t="shared" si="267"/>
        <v>0.30289441500203834</v>
      </c>
      <c r="L1493" s="2">
        <f t="shared" si="268"/>
        <v>1.4268242967794538E-2</v>
      </c>
      <c r="M1493" s="2">
        <f t="shared" si="269"/>
        <v>7.7456176110884001E-3</v>
      </c>
      <c r="N1493" s="1">
        <v>1656</v>
      </c>
      <c r="O1493" s="1">
        <v>743</v>
      </c>
      <c r="P1493" s="1">
        <v>35</v>
      </c>
      <c r="Q1493" s="1">
        <v>8</v>
      </c>
      <c r="R1493" s="1"/>
      <c r="S1493" s="1"/>
      <c r="T1493" s="1">
        <v>2</v>
      </c>
      <c r="U1493" s="1"/>
      <c r="V1493" s="1"/>
      <c r="W1493" s="1">
        <v>7</v>
      </c>
      <c r="X1493" s="1"/>
      <c r="Y1493" s="1">
        <v>2</v>
      </c>
      <c r="Z1493" s="1"/>
      <c r="AA1493" s="1"/>
      <c r="AB1493" s="1"/>
      <c r="AG1493" t="str">
        <f t="shared" si="274"/>
        <v>Rockingham</v>
      </c>
      <c r="AH1493" t="s">
        <v>1550</v>
      </c>
      <c r="AI1493">
        <v>1</v>
      </c>
      <c r="AJ1493" s="7">
        <v>221</v>
      </c>
      <c r="AL1493" s="7" t="s">
        <v>3344</v>
      </c>
      <c r="AM1493" t="s">
        <v>3949</v>
      </c>
      <c r="AN1493" t="s">
        <v>4262</v>
      </c>
      <c r="AO1493" t="s">
        <v>890</v>
      </c>
      <c r="AP1493" t="str">
        <f t="shared" si="270"/>
        <v>50025</v>
      </c>
      <c r="AQ1493" s="11" t="s">
        <v>2389</v>
      </c>
      <c r="AR1493" t="str">
        <f t="shared" si="273"/>
        <v>5060250</v>
      </c>
      <c r="AV1493">
        <v>42.31</v>
      </c>
      <c r="AW1493">
        <v>0.41</v>
      </c>
      <c r="AX1493">
        <v>41.9</v>
      </c>
    </row>
    <row r="1494" spans="1:50" hidden="1" outlineLevel="1">
      <c r="A1494" t="s">
        <v>2242</v>
      </c>
      <c r="B1494" s="11" t="s">
        <v>3400</v>
      </c>
      <c r="C1494" s="1">
        <f t="shared" si="264"/>
        <v>377</v>
      </c>
      <c r="D1494" s="7">
        <f>IF(N1494&gt;0, RANK(N1494,(N1494:P1494,Q1494:AE1494)),0)</f>
        <v>1</v>
      </c>
      <c r="E1494" s="7">
        <f>IF(O1494&gt;0,RANK(O1494,(N1494:P1494,Q1494:AE1494)),0)</f>
        <v>2</v>
      </c>
      <c r="F1494" s="7">
        <f t="shared" si="265"/>
        <v>3</v>
      </c>
      <c r="G1494" s="1">
        <f t="shared" si="272"/>
        <v>112</v>
      </c>
      <c r="H1494" s="2">
        <f t="shared" si="271"/>
        <v>0.29708222811671087</v>
      </c>
      <c r="I1494" s="8"/>
      <c r="J1494" s="2">
        <f t="shared" si="266"/>
        <v>0.62334217506631295</v>
      </c>
      <c r="K1494" s="2">
        <f t="shared" si="267"/>
        <v>0.32625994694960214</v>
      </c>
      <c r="L1494" s="2">
        <f t="shared" si="268"/>
        <v>3.9787798408488062E-2</v>
      </c>
      <c r="M1494" s="2">
        <f t="shared" si="269"/>
        <v>1.0610079575596842E-2</v>
      </c>
      <c r="N1494" s="1">
        <v>235</v>
      </c>
      <c r="O1494" s="1">
        <v>123</v>
      </c>
      <c r="P1494" s="1">
        <v>15</v>
      </c>
      <c r="Q1494" s="1">
        <v>1</v>
      </c>
      <c r="R1494" s="1"/>
      <c r="S1494" s="1"/>
      <c r="T1494" s="1">
        <v>0</v>
      </c>
      <c r="U1494" s="1"/>
      <c r="V1494" s="1"/>
      <c r="W1494" s="1">
        <v>3</v>
      </c>
      <c r="X1494" s="1"/>
      <c r="Y1494" s="1">
        <v>0</v>
      </c>
      <c r="Z1494" s="1"/>
      <c r="AA1494" s="1"/>
      <c r="AB1494" s="1"/>
      <c r="AG1494" t="str">
        <f t="shared" si="274"/>
        <v>Roxbury</v>
      </c>
      <c r="AH1494" t="s">
        <v>3830</v>
      </c>
      <c r="AI1494">
        <v>1</v>
      </c>
      <c r="AJ1494" s="7">
        <v>137</v>
      </c>
      <c r="AL1494" s="7" t="s">
        <v>3344</v>
      </c>
      <c r="AM1494" t="s">
        <v>4351</v>
      </c>
      <c r="AN1494" t="s">
        <v>5171</v>
      </c>
      <c r="AO1494" t="s">
        <v>891</v>
      </c>
      <c r="AP1494" t="str">
        <f t="shared" si="270"/>
        <v>50023</v>
      </c>
      <c r="AQ1494" s="11" t="s">
        <v>2389</v>
      </c>
      <c r="AR1494" t="str">
        <f t="shared" si="273"/>
        <v>5060625</v>
      </c>
      <c r="AV1494">
        <v>41.83</v>
      </c>
      <c r="AW1494">
        <v>0.04</v>
      </c>
      <c r="AX1494">
        <v>41.79</v>
      </c>
    </row>
    <row r="1495" spans="1:50" hidden="1" outlineLevel="1">
      <c r="A1495" t="s">
        <v>2315</v>
      </c>
      <c r="B1495" s="11" t="s">
        <v>3400</v>
      </c>
      <c r="C1495" s="1">
        <f t="shared" si="264"/>
        <v>1477</v>
      </c>
      <c r="D1495" s="7">
        <f>IF(N1495&gt;0, RANK(N1495,(N1495:P1495,Q1495:AE1495)),0)</f>
        <v>1</v>
      </c>
      <c r="E1495" s="7">
        <f>IF(O1495&gt;0,RANK(O1495,(N1495:P1495,Q1495:AE1495)),0)</f>
        <v>2</v>
      </c>
      <c r="F1495" s="7">
        <f t="shared" si="265"/>
        <v>3</v>
      </c>
      <c r="G1495" s="1">
        <f t="shared" si="272"/>
        <v>267</v>
      </c>
      <c r="H1495" s="2">
        <f t="shared" si="271"/>
        <v>0.18077183480027081</v>
      </c>
      <c r="I1495" s="8"/>
      <c r="J1495" s="2">
        <f t="shared" si="266"/>
        <v>0.57955314827352744</v>
      </c>
      <c r="K1495" s="2">
        <f t="shared" si="267"/>
        <v>0.39878131347325663</v>
      </c>
      <c r="L1495" s="2">
        <f t="shared" si="268"/>
        <v>1.4895057549085985E-2</v>
      </c>
      <c r="M1495" s="2">
        <f t="shared" si="269"/>
        <v>6.7704807041299477E-3</v>
      </c>
      <c r="N1495" s="1">
        <v>856</v>
      </c>
      <c r="O1495" s="1">
        <v>589</v>
      </c>
      <c r="P1495" s="1">
        <v>22</v>
      </c>
      <c r="Q1495" s="1">
        <v>4</v>
      </c>
      <c r="R1495" s="1"/>
      <c r="S1495" s="1"/>
      <c r="T1495" s="1">
        <v>2</v>
      </c>
      <c r="U1495" s="1"/>
      <c r="V1495" s="1"/>
      <c r="W1495" s="1">
        <v>2</v>
      </c>
      <c r="X1495" s="1"/>
      <c r="Y1495" s="1">
        <v>2</v>
      </c>
      <c r="Z1495" s="1"/>
      <c r="AA1495" s="1"/>
      <c r="AB1495" s="1"/>
      <c r="AG1495" t="str">
        <f t="shared" si="274"/>
        <v>Royalton</v>
      </c>
      <c r="AH1495" t="s">
        <v>1186</v>
      </c>
      <c r="AI1495">
        <v>1</v>
      </c>
      <c r="AJ1495" s="7">
        <v>165</v>
      </c>
      <c r="AL1495" s="7" t="s">
        <v>3344</v>
      </c>
      <c r="AM1495" t="s">
        <v>3950</v>
      </c>
      <c r="AN1495" t="s">
        <v>1514</v>
      </c>
      <c r="AO1495" t="s">
        <v>110</v>
      </c>
      <c r="AP1495" t="str">
        <f t="shared" si="270"/>
        <v>50027</v>
      </c>
      <c r="AQ1495" s="11" t="s">
        <v>2389</v>
      </c>
      <c r="AR1495" t="str">
        <f t="shared" si="273"/>
        <v>5060850</v>
      </c>
      <c r="AV1495">
        <v>40.94</v>
      </c>
      <c r="AW1495">
        <v>0.51</v>
      </c>
      <c r="AX1495">
        <v>40.43</v>
      </c>
    </row>
    <row r="1496" spans="1:50" hidden="1" outlineLevel="1">
      <c r="A1496" t="s">
        <v>1876</v>
      </c>
      <c r="B1496" s="11" t="s">
        <v>3400</v>
      </c>
      <c r="C1496" s="1">
        <f t="shared" si="264"/>
        <v>447</v>
      </c>
      <c r="D1496" s="7">
        <f>IF(N1496&gt;0, RANK(N1496,(N1496:P1496,Q1496:AE1496)),0)</f>
        <v>2</v>
      </c>
      <c r="E1496" s="7">
        <f>IF(O1496&gt;0,RANK(O1496,(N1496:P1496,Q1496:AE1496)),0)</f>
        <v>1</v>
      </c>
      <c r="F1496" s="7">
        <f t="shared" si="265"/>
        <v>3</v>
      </c>
      <c r="G1496" s="1">
        <f t="shared" si="272"/>
        <v>7</v>
      </c>
      <c r="H1496" s="2">
        <f t="shared" si="271"/>
        <v>1.5659955257270694E-2</v>
      </c>
      <c r="I1496" s="8"/>
      <c r="J1496" s="2">
        <f t="shared" si="266"/>
        <v>0.4854586129753915</v>
      </c>
      <c r="K1496" s="2">
        <f t="shared" si="267"/>
        <v>0.50111856823266221</v>
      </c>
      <c r="L1496" s="2">
        <f t="shared" si="268"/>
        <v>1.1185682326621925E-2</v>
      </c>
      <c r="M1496" s="2">
        <f t="shared" si="269"/>
        <v>2.2371364653243648E-3</v>
      </c>
      <c r="N1496" s="1">
        <v>217</v>
      </c>
      <c r="O1496" s="1">
        <v>224</v>
      </c>
      <c r="P1496" s="1">
        <v>5</v>
      </c>
      <c r="Q1496" s="1">
        <v>1</v>
      </c>
      <c r="R1496" s="1"/>
      <c r="S1496" s="1"/>
      <c r="T1496" s="1">
        <v>0</v>
      </c>
      <c r="U1496" s="1"/>
      <c r="V1496" s="1"/>
      <c r="W1496" s="1">
        <v>0</v>
      </c>
      <c r="X1496" s="1"/>
      <c r="Y1496" s="1">
        <v>0</v>
      </c>
      <c r="Z1496" s="1"/>
      <c r="AA1496" s="1"/>
      <c r="AB1496" s="1"/>
      <c r="AG1496" t="str">
        <f t="shared" si="274"/>
        <v>Rupert</v>
      </c>
      <c r="AH1496" t="s">
        <v>3411</v>
      </c>
      <c r="AI1496">
        <v>1</v>
      </c>
      <c r="AJ1496" s="7">
        <v>216</v>
      </c>
      <c r="AL1496" s="7" t="s">
        <v>3344</v>
      </c>
      <c r="AM1496" t="s">
        <v>3989</v>
      </c>
      <c r="AN1496" t="s">
        <v>3961</v>
      </c>
      <c r="AO1496" t="s">
        <v>111</v>
      </c>
      <c r="AP1496" t="str">
        <f t="shared" si="270"/>
        <v>50003</v>
      </c>
      <c r="AQ1496" s="11" t="s">
        <v>2389</v>
      </c>
      <c r="AR1496" t="str">
        <f t="shared" si="273"/>
        <v>5061000</v>
      </c>
      <c r="AV1496">
        <v>44.6</v>
      </c>
      <c r="AW1496">
        <v>0.01</v>
      </c>
      <c r="AX1496">
        <v>44.6</v>
      </c>
    </row>
    <row r="1497" spans="1:50" hidden="1" outlineLevel="1">
      <c r="A1497" t="s">
        <v>4060</v>
      </c>
      <c r="B1497" s="11" t="s">
        <v>3400</v>
      </c>
      <c r="C1497" s="1">
        <f t="shared" si="264"/>
        <v>7570</v>
      </c>
      <c r="D1497" s="7">
        <f>IF(N1497&gt;0, RANK(N1497,(N1497:P1497,Q1497:AE1497)),0)</f>
        <v>1</v>
      </c>
      <c r="E1497" s="7">
        <f>IF(O1497&gt;0,RANK(O1497,(N1497:P1497,Q1497:AE1497)),0)</f>
        <v>2</v>
      </c>
      <c r="F1497" s="7">
        <f t="shared" si="265"/>
        <v>3</v>
      </c>
      <c r="G1497" s="1">
        <f t="shared" si="272"/>
        <v>849</v>
      </c>
      <c r="H1497" s="2">
        <f t="shared" si="271"/>
        <v>0.11215323645970939</v>
      </c>
      <c r="I1497" s="8"/>
      <c r="J1497" s="2">
        <f t="shared" si="266"/>
        <v>0.54715984147952446</v>
      </c>
      <c r="K1497" s="2">
        <f t="shared" si="267"/>
        <v>0.43500660501981508</v>
      </c>
      <c r="L1497" s="2">
        <f t="shared" si="268"/>
        <v>8.3223249669749002E-3</v>
      </c>
      <c r="M1497" s="2">
        <f t="shared" si="269"/>
        <v>9.5112285336855593E-3</v>
      </c>
      <c r="N1497" s="1">
        <v>4142</v>
      </c>
      <c r="O1497" s="1">
        <v>3293</v>
      </c>
      <c r="P1497" s="1">
        <v>63</v>
      </c>
      <c r="Q1497" s="1">
        <v>29</v>
      </c>
      <c r="R1497" s="1"/>
      <c r="S1497" s="1"/>
      <c r="T1497" s="1">
        <v>7</v>
      </c>
      <c r="U1497" s="1"/>
      <c r="V1497" s="1"/>
      <c r="W1497" s="1">
        <v>27</v>
      </c>
      <c r="X1497" s="1"/>
      <c r="Y1497" s="1">
        <v>9</v>
      </c>
      <c r="Z1497" s="1"/>
      <c r="AA1497" s="1"/>
      <c r="AB1497" s="1"/>
      <c r="AG1497" t="str">
        <f t="shared" si="274"/>
        <v>Rutland</v>
      </c>
      <c r="AH1497" t="s">
        <v>4060</v>
      </c>
      <c r="AI1497">
        <v>1</v>
      </c>
      <c r="AJ1497" s="7">
        <v>191</v>
      </c>
      <c r="AL1497" s="7" t="s">
        <v>3344</v>
      </c>
      <c r="AM1497" t="s">
        <v>4350</v>
      </c>
      <c r="AN1497" t="s">
        <v>4202</v>
      </c>
      <c r="AO1497" t="s">
        <v>217</v>
      </c>
      <c r="AP1497" t="str">
        <f t="shared" si="270"/>
        <v>50021</v>
      </c>
      <c r="AQ1497" s="11" t="s">
        <v>4593</v>
      </c>
      <c r="AR1497" t="str">
        <f t="shared" si="273"/>
        <v>5061225</v>
      </c>
      <c r="AV1497">
        <v>7.68</v>
      </c>
      <c r="AW1497">
        <v>0.04</v>
      </c>
      <c r="AX1497">
        <v>7.64</v>
      </c>
    </row>
    <row r="1498" spans="1:50" hidden="1" outlineLevel="1">
      <c r="A1498" t="s">
        <v>4060</v>
      </c>
      <c r="B1498" s="11" t="s">
        <v>3400</v>
      </c>
      <c r="C1498" s="1">
        <f t="shared" si="264"/>
        <v>2455</v>
      </c>
      <c r="D1498" s="7">
        <f>IF(N1498&gt;0, RANK(N1498,(N1498:P1498,Q1498:AE1498)),0)</f>
        <v>2</v>
      </c>
      <c r="E1498" s="7">
        <f>IF(O1498&gt;0,RANK(O1498,(N1498:P1498,Q1498:AE1498)),0)</f>
        <v>1</v>
      </c>
      <c r="F1498" s="7">
        <f t="shared" si="265"/>
        <v>3</v>
      </c>
      <c r="G1498" s="1">
        <f t="shared" si="272"/>
        <v>205</v>
      </c>
      <c r="H1498" s="2">
        <f t="shared" si="271"/>
        <v>8.3503054989816694E-2</v>
      </c>
      <c r="I1498" s="8"/>
      <c r="J1498" s="2">
        <f t="shared" si="266"/>
        <v>0.44969450101832992</v>
      </c>
      <c r="K1498" s="2">
        <f t="shared" si="267"/>
        <v>0.53319755600814667</v>
      </c>
      <c r="L1498" s="2">
        <f t="shared" si="268"/>
        <v>1.2219959266802444E-2</v>
      </c>
      <c r="M1498" s="2">
        <f t="shared" si="269"/>
        <v>4.8879837067209164E-3</v>
      </c>
      <c r="N1498" s="1">
        <v>1104</v>
      </c>
      <c r="O1498" s="1">
        <v>1309</v>
      </c>
      <c r="P1498" s="1">
        <v>30</v>
      </c>
      <c r="Q1498" s="1">
        <v>3</v>
      </c>
      <c r="R1498" s="1"/>
      <c r="S1498" s="1"/>
      <c r="T1498" s="1">
        <v>1</v>
      </c>
      <c r="U1498" s="1"/>
      <c r="V1498" s="1"/>
      <c r="W1498" s="1">
        <v>6</v>
      </c>
      <c r="X1498" s="1"/>
      <c r="Y1498" s="1">
        <v>2</v>
      </c>
      <c r="Z1498" s="1"/>
      <c r="AA1498" s="1"/>
      <c r="AB1498" s="1"/>
      <c r="AG1498" t="str">
        <f t="shared" si="274"/>
        <v>Rutland</v>
      </c>
      <c r="AH1498" t="s">
        <v>4060</v>
      </c>
      <c r="AI1498">
        <v>1</v>
      </c>
      <c r="AJ1498" s="7">
        <v>186</v>
      </c>
      <c r="AL1498" s="7" t="s">
        <v>3344</v>
      </c>
      <c r="AM1498" t="s">
        <v>4350</v>
      </c>
      <c r="AN1498" t="s">
        <v>4266</v>
      </c>
      <c r="AO1498" t="s">
        <v>218</v>
      </c>
      <c r="AP1498" t="str">
        <f t="shared" si="270"/>
        <v>50021</v>
      </c>
      <c r="AQ1498" s="11" t="s">
        <v>2389</v>
      </c>
      <c r="AR1498" t="str">
        <f t="shared" si="273"/>
        <v>5061300</v>
      </c>
      <c r="AV1498">
        <v>19.3</v>
      </c>
      <c r="AW1498">
        <v>0.05</v>
      </c>
      <c r="AX1498">
        <v>19.25</v>
      </c>
    </row>
    <row r="1499" spans="1:50" hidden="1" outlineLevel="1">
      <c r="A1499" t="s">
        <v>4206</v>
      </c>
      <c r="B1499" s="11" t="s">
        <v>3400</v>
      </c>
      <c r="C1499" s="1">
        <f t="shared" si="264"/>
        <v>555</v>
      </c>
      <c r="D1499" s="7">
        <f>IF(N1499&gt;0, RANK(N1499,(N1499:P1499,Q1499:AE1499)),0)</f>
        <v>2</v>
      </c>
      <c r="E1499" s="7">
        <f>IF(O1499&gt;0,RANK(O1499,(N1499:P1499,Q1499:AE1499)),0)</f>
        <v>1</v>
      </c>
      <c r="F1499" s="7">
        <f t="shared" si="265"/>
        <v>3</v>
      </c>
      <c r="G1499" s="1">
        <f t="shared" si="272"/>
        <v>11</v>
      </c>
      <c r="H1499" s="2">
        <f t="shared" si="271"/>
        <v>1.9819819819819819E-2</v>
      </c>
      <c r="I1499" s="8"/>
      <c r="J1499" s="2">
        <f t="shared" si="266"/>
        <v>0.47927927927927927</v>
      </c>
      <c r="K1499" s="2">
        <f t="shared" si="267"/>
        <v>0.49909909909909911</v>
      </c>
      <c r="L1499" s="2">
        <f t="shared" si="268"/>
        <v>1.2612612612612612E-2</v>
      </c>
      <c r="M1499" s="2">
        <f t="shared" si="269"/>
        <v>9.0090090090090107E-3</v>
      </c>
      <c r="N1499" s="1">
        <v>266</v>
      </c>
      <c r="O1499" s="1">
        <v>277</v>
      </c>
      <c r="P1499" s="1">
        <v>7</v>
      </c>
      <c r="Q1499" s="1">
        <v>2</v>
      </c>
      <c r="R1499" s="1"/>
      <c r="S1499" s="1"/>
      <c r="T1499" s="1">
        <v>0</v>
      </c>
      <c r="U1499" s="1"/>
      <c r="V1499" s="1"/>
      <c r="W1499" s="1">
        <v>3</v>
      </c>
      <c r="X1499" s="1"/>
      <c r="Y1499" s="1">
        <v>0</v>
      </c>
      <c r="Z1499" s="1"/>
      <c r="AA1499" s="1"/>
      <c r="AB1499" s="1"/>
      <c r="AG1499" t="str">
        <f t="shared" si="274"/>
        <v>Ryegate</v>
      </c>
      <c r="AH1499" t="s">
        <v>3878</v>
      </c>
      <c r="AI1499">
        <v>1</v>
      </c>
      <c r="AJ1499" s="7">
        <v>116</v>
      </c>
      <c r="AL1499" s="7" t="s">
        <v>3344</v>
      </c>
      <c r="AM1499" t="s">
        <v>3632</v>
      </c>
      <c r="AN1499" t="s">
        <v>4370</v>
      </c>
      <c r="AO1499" t="s">
        <v>219</v>
      </c>
      <c r="AP1499" t="str">
        <f t="shared" si="270"/>
        <v>50005</v>
      </c>
      <c r="AQ1499" s="11" t="s">
        <v>2389</v>
      </c>
      <c r="AR1499" t="str">
        <f t="shared" si="273"/>
        <v>5061525</v>
      </c>
      <c r="AV1499">
        <v>36.799999999999997</v>
      </c>
      <c r="AW1499">
        <v>0.22</v>
      </c>
      <c r="AX1499">
        <v>36.58</v>
      </c>
    </row>
    <row r="1500" spans="1:50" hidden="1" outlineLevel="1">
      <c r="A1500" t="s">
        <v>3460</v>
      </c>
      <c r="B1500" s="11" t="s">
        <v>3400</v>
      </c>
      <c r="C1500" s="1">
        <f t="shared" si="264"/>
        <v>2709</v>
      </c>
      <c r="D1500" s="7">
        <f>IF(N1500&gt;0, RANK(N1500,(N1500:P1500,Q1500:AE1500)),0)</f>
        <v>1</v>
      </c>
      <c r="E1500" s="7">
        <f>IF(O1500&gt;0,RANK(O1500,(N1500:P1500,Q1500:AE1500)),0)</f>
        <v>2</v>
      </c>
      <c r="F1500" s="7">
        <f t="shared" si="265"/>
        <v>3</v>
      </c>
      <c r="G1500" s="1">
        <f t="shared" si="272"/>
        <v>557</v>
      </c>
      <c r="H1500" s="2">
        <f t="shared" si="271"/>
        <v>0.20561092654115909</v>
      </c>
      <c r="I1500" s="8"/>
      <c r="J1500" s="2">
        <f t="shared" si="266"/>
        <v>0.59136212624584716</v>
      </c>
      <c r="K1500" s="2">
        <f t="shared" si="267"/>
        <v>0.38575119970468807</v>
      </c>
      <c r="L1500" s="2">
        <f t="shared" si="268"/>
        <v>1.2550756736803248E-2</v>
      </c>
      <c r="M1500" s="2">
        <f t="shared" si="269"/>
        <v>1.0335917312661513E-2</v>
      </c>
      <c r="N1500" s="1">
        <v>1602</v>
      </c>
      <c r="O1500" s="1">
        <v>1045</v>
      </c>
      <c r="P1500" s="1">
        <v>34</v>
      </c>
      <c r="Q1500" s="1">
        <v>13</v>
      </c>
      <c r="R1500" s="1"/>
      <c r="S1500" s="1"/>
      <c r="T1500" s="1">
        <v>2</v>
      </c>
      <c r="U1500" s="1"/>
      <c r="V1500" s="1"/>
      <c r="W1500" s="1">
        <v>8</v>
      </c>
      <c r="X1500" s="1"/>
      <c r="Y1500" s="1">
        <v>5</v>
      </c>
      <c r="Z1500" s="1"/>
      <c r="AA1500" s="1"/>
      <c r="AB1500" s="1"/>
      <c r="AG1500" t="str">
        <f t="shared" si="274"/>
        <v>St. Albans</v>
      </c>
      <c r="AH1500" t="s">
        <v>3082</v>
      </c>
      <c r="AI1500">
        <v>1</v>
      </c>
      <c r="AJ1500" s="7">
        <v>39</v>
      </c>
      <c r="AL1500" s="7" t="s">
        <v>3344</v>
      </c>
      <c r="AM1500" t="s">
        <v>3234</v>
      </c>
      <c r="AN1500" t="s">
        <v>4002</v>
      </c>
      <c r="AO1500" t="s">
        <v>334</v>
      </c>
      <c r="AP1500" t="str">
        <f t="shared" si="270"/>
        <v>50011</v>
      </c>
      <c r="AQ1500" s="11" t="s">
        <v>4593</v>
      </c>
      <c r="AR1500" t="str">
        <f t="shared" si="273"/>
        <v>5061675</v>
      </c>
      <c r="AV1500">
        <v>2.0299999999999998</v>
      </c>
      <c r="AW1500">
        <v>0</v>
      </c>
      <c r="AX1500">
        <v>2.0299999999999998</v>
      </c>
    </row>
    <row r="1501" spans="1:50" hidden="1" outlineLevel="1">
      <c r="A1501" t="s">
        <v>3460</v>
      </c>
      <c r="B1501" s="11" t="s">
        <v>3400</v>
      </c>
      <c r="C1501" s="1">
        <f t="shared" si="264"/>
        <v>2575</v>
      </c>
      <c r="D1501" s="7">
        <f>IF(N1501&gt;0, RANK(N1501,(N1501:P1501,Q1501:AE1501)),0)</f>
        <v>1</v>
      </c>
      <c r="E1501" s="7">
        <f>IF(O1501&gt;0,RANK(O1501,(N1501:P1501,Q1501:AE1501)),0)</f>
        <v>2</v>
      </c>
      <c r="F1501" s="7">
        <f t="shared" si="265"/>
        <v>3</v>
      </c>
      <c r="G1501" s="1">
        <f t="shared" si="272"/>
        <v>119</v>
      </c>
      <c r="H1501" s="2">
        <f t="shared" si="271"/>
        <v>4.6213592233009707E-2</v>
      </c>
      <c r="I1501" s="8"/>
      <c r="J1501" s="2">
        <f t="shared" si="266"/>
        <v>0.51572815533980587</v>
      </c>
      <c r="K1501" s="2">
        <f t="shared" si="267"/>
        <v>0.46951456310679612</v>
      </c>
      <c r="L1501" s="2">
        <f t="shared" si="268"/>
        <v>7.7669902912621356E-3</v>
      </c>
      <c r="M1501" s="2">
        <f t="shared" si="269"/>
        <v>6.9902912621358695E-3</v>
      </c>
      <c r="N1501" s="1">
        <v>1328</v>
      </c>
      <c r="O1501" s="1">
        <v>1209</v>
      </c>
      <c r="P1501" s="1">
        <v>20</v>
      </c>
      <c r="Q1501" s="1">
        <v>10</v>
      </c>
      <c r="R1501" s="1"/>
      <c r="S1501" s="1"/>
      <c r="T1501" s="1">
        <v>1</v>
      </c>
      <c r="U1501" s="1"/>
      <c r="V1501" s="1"/>
      <c r="W1501" s="1">
        <v>6</v>
      </c>
      <c r="X1501" s="1"/>
      <c r="Y1501" s="1">
        <v>1</v>
      </c>
      <c r="Z1501" s="1"/>
      <c r="AA1501" s="1"/>
      <c r="AB1501" s="1"/>
      <c r="AG1501" t="str">
        <f t="shared" si="274"/>
        <v>St. Albans</v>
      </c>
      <c r="AH1501" t="s">
        <v>3082</v>
      </c>
      <c r="AI1501">
        <v>1</v>
      </c>
      <c r="AJ1501" s="7">
        <v>30</v>
      </c>
      <c r="AL1501" s="7" t="s">
        <v>3344</v>
      </c>
      <c r="AM1501" t="s">
        <v>3234</v>
      </c>
      <c r="AN1501" t="s">
        <v>4262</v>
      </c>
      <c r="AO1501" t="s">
        <v>137</v>
      </c>
      <c r="AP1501" t="str">
        <f t="shared" si="270"/>
        <v>50011</v>
      </c>
      <c r="AQ1501" s="11" t="s">
        <v>2389</v>
      </c>
      <c r="AR1501" t="str">
        <f t="shared" si="273"/>
        <v>5061750</v>
      </c>
      <c r="AV1501">
        <v>60.56</v>
      </c>
      <c r="AW1501">
        <v>23</v>
      </c>
      <c r="AX1501">
        <v>37.56</v>
      </c>
    </row>
    <row r="1502" spans="1:50" hidden="1" outlineLevel="1">
      <c r="A1502" t="s">
        <v>3516</v>
      </c>
      <c r="B1502" s="11" t="s">
        <v>3400</v>
      </c>
      <c r="C1502" s="1">
        <f t="shared" si="264"/>
        <v>326</v>
      </c>
      <c r="D1502" s="7">
        <f>IF(N1502&gt;0, RANK(N1502,(N1502:P1502,Q1502:AE1502)),0)</f>
        <v>1</v>
      </c>
      <c r="E1502" s="7">
        <f>IF(O1502&gt;0,RANK(O1502,(N1502:P1502,Q1502:AE1502)),0)</f>
        <v>2</v>
      </c>
      <c r="F1502" s="7">
        <f t="shared" si="265"/>
        <v>3</v>
      </c>
      <c r="G1502" s="1">
        <f t="shared" si="272"/>
        <v>31</v>
      </c>
      <c r="H1502" s="2">
        <f t="shared" si="271"/>
        <v>9.5092024539877307E-2</v>
      </c>
      <c r="I1502" s="8"/>
      <c r="J1502" s="2">
        <f t="shared" si="266"/>
        <v>0.53987730061349692</v>
      </c>
      <c r="K1502" s="2">
        <f t="shared" si="267"/>
        <v>0.44478527607361962</v>
      </c>
      <c r="L1502" s="2">
        <f t="shared" si="268"/>
        <v>9.202453987730062E-3</v>
      </c>
      <c r="M1502" s="2">
        <f t="shared" si="269"/>
        <v>6.1349693251533961E-3</v>
      </c>
      <c r="N1502" s="1">
        <v>176</v>
      </c>
      <c r="O1502" s="1">
        <v>145</v>
      </c>
      <c r="P1502" s="1">
        <v>3</v>
      </c>
      <c r="Q1502" s="1">
        <v>0</v>
      </c>
      <c r="R1502" s="1"/>
      <c r="S1502" s="1"/>
      <c r="T1502" s="1">
        <v>0</v>
      </c>
      <c r="U1502" s="1"/>
      <c r="V1502" s="1"/>
      <c r="W1502" s="1">
        <v>2</v>
      </c>
      <c r="X1502" s="1"/>
      <c r="Y1502" s="1">
        <v>0</v>
      </c>
      <c r="Z1502" s="1"/>
      <c r="AA1502" s="1"/>
      <c r="AB1502" s="1"/>
      <c r="AG1502" t="str">
        <f t="shared" si="274"/>
        <v>St. George</v>
      </c>
      <c r="AH1502" t="s">
        <v>1712</v>
      </c>
      <c r="AI1502">
        <v>1</v>
      </c>
      <c r="AJ1502" s="7">
        <v>100</v>
      </c>
      <c r="AL1502" s="7" t="s">
        <v>3344</v>
      </c>
      <c r="AM1502" t="s">
        <v>2597</v>
      </c>
      <c r="AN1502" t="s">
        <v>4371</v>
      </c>
      <c r="AO1502" t="s">
        <v>396</v>
      </c>
      <c r="AP1502" t="str">
        <f t="shared" si="270"/>
        <v>50007</v>
      </c>
      <c r="AQ1502" s="11" t="s">
        <v>2389</v>
      </c>
      <c r="AR1502" t="str">
        <f t="shared" si="273"/>
        <v>5062050</v>
      </c>
      <c r="AV1502">
        <v>3.59</v>
      </c>
      <c r="AW1502">
        <v>0</v>
      </c>
      <c r="AX1502">
        <v>3.59</v>
      </c>
    </row>
    <row r="1503" spans="1:50" hidden="1" outlineLevel="1">
      <c r="A1503" t="s">
        <v>4236</v>
      </c>
      <c r="B1503" s="11" t="s">
        <v>3400</v>
      </c>
      <c r="C1503" s="1">
        <f t="shared" si="264"/>
        <v>3123</v>
      </c>
      <c r="D1503" s="7">
        <f>IF(N1503&gt;0, RANK(N1503,(N1503:P1503,Q1503:AE1503)),0)</f>
        <v>1</v>
      </c>
      <c r="E1503" s="7">
        <f>IF(O1503&gt;0,RANK(O1503,(N1503:P1503,Q1503:AE1503)),0)</f>
        <v>2</v>
      </c>
      <c r="F1503" s="7">
        <f t="shared" si="265"/>
        <v>3</v>
      </c>
      <c r="G1503" s="1">
        <f t="shared" si="272"/>
        <v>89</v>
      </c>
      <c r="H1503" s="2">
        <f t="shared" si="271"/>
        <v>2.8498238872878643E-2</v>
      </c>
      <c r="I1503" s="8"/>
      <c r="J1503" s="2">
        <f t="shared" si="266"/>
        <v>0.5049631764329171</v>
      </c>
      <c r="K1503" s="2">
        <f t="shared" si="267"/>
        <v>0.47646493756003844</v>
      </c>
      <c r="L1503" s="2">
        <f t="shared" si="268"/>
        <v>9.9263528658341347E-3</v>
      </c>
      <c r="M1503" s="2">
        <f t="shared" si="269"/>
        <v>8.6455331412103233E-3</v>
      </c>
      <c r="N1503" s="1">
        <v>1577</v>
      </c>
      <c r="O1503" s="1">
        <v>1488</v>
      </c>
      <c r="P1503" s="1">
        <v>31</v>
      </c>
      <c r="Q1503" s="1">
        <v>14</v>
      </c>
      <c r="R1503" s="1"/>
      <c r="S1503" s="1"/>
      <c r="T1503" s="1">
        <v>2</v>
      </c>
      <c r="U1503" s="1"/>
      <c r="V1503" s="1"/>
      <c r="W1503" s="1">
        <v>8</v>
      </c>
      <c r="X1503" s="1"/>
      <c r="Y1503" s="1">
        <v>3</v>
      </c>
      <c r="Z1503" s="1"/>
      <c r="AA1503" s="1"/>
      <c r="AB1503" s="1"/>
      <c r="AG1503" t="str">
        <f t="shared" si="274"/>
        <v>St. Johnsbury</v>
      </c>
      <c r="AH1503" t="s">
        <v>3878</v>
      </c>
      <c r="AI1503">
        <v>1</v>
      </c>
      <c r="AJ1503" s="7">
        <v>87</v>
      </c>
      <c r="AL1503" s="7" t="s">
        <v>3344</v>
      </c>
      <c r="AM1503" t="s">
        <v>3632</v>
      </c>
      <c r="AN1503" t="s">
        <v>4019</v>
      </c>
      <c r="AO1503" t="s">
        <v>994</v>
      </c>
      <c r="AP1503" t="str">
        <f t="shared" si="270"/>
        <v>50005</v>
      </c>
      <c r="AQ1503" s="11" t="s">
        <v>2389</v>
      </c>
      <c r="AR1503" t="str">
        <f t="shared" si="273"/>
        <v>5062200</v>
      </c>
      <c r="AV1503">
        <v>36.770000000000003</v>
      </c>
      <c r="AW1503">
        <v>0.1</v>
      </c>
      <c r="AX1503">
        <v>36.68</v>
      </c>
    </row>
    <row r="1504" spans="1:50" hidden="1" outlineLevel="1">
      <c r="A1504" t="s">
        <v>4207</v>
      </c>
      <c r="B1504" s="11" t="s">
        <v>3400</v>
      </c>
      <c r="C1504" s="1">
        <f t="shared" si="264"/>
        <v>571</v>
      </c>
      <c r="D1504" s="7">
        <f>IF(N1504&gt;0, RANK(N1504,(N1504:P1504,Q1504:AE1504)),0)</f>
        <v>1</v>
      </c>
      <c r="E1504" s="7">
        <f>IF(O1504&gt;0,RANK(O1504,(N1504:P1504,Q1504:AE1504)),0)</f>
        <v>2</v>
      </c>
      <c r="F1504" s="7">
        <f t="shared" si="265"/>
        <v>3</v>
      </c>
      <c r="G1504" s="1">
        <f t="shared" si="272"/>
        <v>88</v>
      </c>
      <c r="H1504" s="2">
        <f t="shared" si="271"/>
        <v>0.15411558669001751</v>
      </c>
      <c r="I1504" s="8"/>
      <c r="J1504" s="2">
        <f t="shared" si="266"/>
        <v>0.57092819614711032</v>
      </c>
      <c r="K1504" s="2">
        <f t="shared" si="267"/>
        <v>0.41681260945709281</v>
      </c>
      <c r="L1504" s="2">
        <f t="shared" si="268"/>
        <v>8.7565674255691769E-3</v>
      </c>
      <c r="M1504" s="2">
        <f t="shared" si="269"/>
        <v>3.5026269702276916E-3</v>
      </c>
      <c r="N1504" s="1">
        <v>326</v>
      </c>
      <c r="O1504" s="1">
        <v>238</v>
      </c>
      <c r="P1504" s="1">
        <v>5</v>
      </c>
      <c r="Q1504" s="1">
        <v>2</v>
      </c>
      <c r="R1504" s="1"/>
      <c r="S1504" s="1"/>
      <c r="T1504" s="1">
        <v>0</v>
      </c>
      <c r="U1504" s="1"/>
      <c r="V1504" s="1"/>
      <c r="W1504" s="1">
        <v>0</v>
      </c>
      <c r="X1504" s="1"/>
      <c r="Y1504" s="1">
        <v>0</v>
      </c>
      <c r="Z1504" s="1"/>
      <c r="AA1504" s="1"/>
      <c r="AB1504" s="1"/>
      <c r="AG1504" t="str">
        <f t="shared" si="274"/>
        <v>Salisbury</v>
      </c>
      <c r="AH1504" t="s">
        <v>3401</v>
      </c>
      <c r="AI1504">
        <v>1</v>
      </c>
      <c r="AJ1504" s="7">
        <v>156</v>
      </c>
      <c r="AL1504" s="7" t="s">
        <v>3344</v>
      </c>
      <c r="AM1504" t="s">
        <v>3988</v>
      </c>
      <c r="AN1504" t="s">
        <v>5224</v>
      </c>
      <c r="AO1504" t="s">
        <v>321</v>
      </c>
      <c r="AP1504" t="str">
        <f t="shared" si="270"/>
        <v>50001</v>
      </c>
      <c r="AQ1504" s="11" t="s">
        <v>2389</v>
      </c>
      <c r="AR1504" t="str">
        <f t="shared" si="273"/>
        <v>5062575</v>
      </c>
      <c r="AV1504">
        <v>30.14</v>
      </c>
      <c r="AW1504">
        <v>0.98</v>
      </c>
      <c r="AX1504">
        <v>29.15</v>
      </c>
    </row>
    <row r="1505" spans="1:50" hidden="1" outlineLevel="1">
      <c r="A1505" t="s">
        <v>3883</v>
      </c>
      <c r="B1505" s="11" t="s">
        <v>3400</v>
      </c>
      <c r="C1505" s="1">
        <f t="shared" si="264"/>
        <v>213</v>
      </c>
      <c r="D1505" s="7">
        <f>IF(N1505&gt;0, RANK(N1505,(N1505:P1505,Q1505:AE1505)),0)</f>
        <v>1</v>
      </c>
      <c r="E1505" s="7">
        <f>IF(O1505&gt;0,RANK(O1505,(N1505:P1505,Q1505:AE1505)),0)</f>
        <v>2</v>
      </c>
      <c r="F1505" s="7">
        <f t="shared" si="265"/>
        <v>3</v>
      </c>
      <c r="G1505" s="1">
        <f t="shared" si="272"/>
        <v>17</v>
      </c>
      <c r="H1505" s="2">
        <f t="shared" si="271"/>
        <v>7.9812206572769953E-2</v>
      </c>
      <c r="I1505" s="8"/>
      <c r="J1505" s="2">
        <f t="shared" si="266"/>
        <v>0.53521126760563376</v>
      </c>
      <c r="K1505" s="2">
        <f t="shared" si="267"/>
        <v>0.45539906103286387</v>
      </c>
      <c r="L1505" s="2">
        <f t="shared" si="268"/>
        <v>9.3896713615023476E-3</v>
      </c>
      <c r="M1505" s="2">
        <f t="shared" si="269"/>
        <v>2.4286128663675299E-17</v>
      </c>
      <c r="N1505" s="1">
        <v>114</v>
      </c>
      <c r="O1505" s="1">
        <v>97</v>
      </c>
      <c r="P1505" s="1">
        <v>2</v>
      </c>
      <c r="Q1505" s="1">
        <v>0</v>
      </c>
      <c r="R1505" s="1"/>
      <c r="S1505" s="1"/>
      <c r="T1505" s="1">
        <v>0</v>
      </c>
      <c r="U1505" s="1"/>
      <c r="V1505" s="1"/>
      <c r="W1505" s="1">
        <v>0</v>
      </c>
      <c r="X1505" s="1"/>
      <c r="Y1505" s="1">
        <v>0</v>
      </c>
      <c r="Z1505" s="1"/>
      <c r="AA1505" s="1"/>
      <c r="AB1505" s="1"/>
      <c r="AG1505" t="str">
        <f t="shared" si="274"/>
        <v>Sandgate</v>
      </c>
      <c r="AH1505" t="s">
        <v>3411</v>
      </c>
      <c r="AI1505">
        <v>1</v>
      </c>
      <c r="AJ1505" s="7">
        <v>224</v>
      </c>
      <c r="AL1505" s="7" t="s">
        <v>3344</v>
      </c>
      <c r="AM1505" t="s">
        <v>3989</v>
      </c>
      <c r="AN1505" t="s">
        <v>4370</v>
      </c>
      <c r="AO1505" t="s">
        <v>24</v>
      </c>
      <c r="AP1505" t="str">
        <f t="shared" si="270"/>
        <v>50003</v>
      </c>
      <c r="AQ1505" s="11" t="s">
        <v>2389</v>
      </c>
      <c r="AR1505" t="str">
        <f t="shared" si="273"/>
        <v>5062875</v>
      </c>
      <c r="AV1505">
        <v>42.19</v>
      </c>
      <c r="AW1505">
        <v>0.04</v>
      </c>
      <c r="AX1505">
        <v>42.15</v>
      </c>
    </row>
    <row r="1506" spans="1:50" hidden="1" outlineLevel="1">
      <c r="A1506" t="s">
        <v>3879</v>
      </c>
      <c r="B1506" s="11" t="s">
        <v>3400</v>
      </c>
      <c r="C1506" s="1">
        <f t="shared" si="264"/>
        <v>54</v>
      </c>
      <c r="D1506" s="7">
        <f>IF(N1506&gt;0, RANK(N1506,(N1506:P1506,Q1506:AE1506)),0)</f>
        <v>1</v>
      </c>
      <c r="E1506" s="7">
        <f>IF(O1506&gt;0,RANK(O1506,(N1506:P1506,Q1506:AE1506)),0)</f>
        <v>2</v>
      </c>
      <c r="F1506" s="7">
        <f t="shared" si="265"/>
        <v>3</v>
      </c>
      <c r="G1506" s="1">
        <f t="shared" si="272"/>
        <v>8</v>
      </c>
      <c r="H1506" s="2">
        <f t="shared" si="271"/>
        <v>0.14814814814814814</v>
      </c>
      <c r="I1506" s="8"/>
      <c r="J1506" s="2">
        <f t="shared" si="266"/>
        <v>0.55555555555555558</v>
      </c>
      <c r="K1506" s="2">
        <f t="shared" si="267"/>
        <v>0.40740740740740738</v>
      </c>
      <c r="L1506" s="2">
        <f t="shared" si="268"/>
        <v>1.8518518518518517E-2</v>
      </c>
      <c r="M1506" s="2">
        <f t="shared" si="269"/>
        <v>1.8518518518518517E-2</v>
      </c>
      <c r="N1506" s="1">
        <v>30</v>
      </c>
      <c r="O1506" s="1">
        <v>22</v>
      </c>
      <c r="P1506" s="1">
        <v>1</v>
      </c>
      <c r="Q1506" s="1">
        <v>1</v>
      </c>
      <c r="R1506" s="1"/>
      <c r="S1506" s="1"/>
      <c r="T1506" s="1">
        <v>0</v>
      </c>
      <c r="U1506" s="1"/>
      <c r="V1506" s="1"/>
      <c r="W1506" s="1">
        <v>0</v>
      </c>
      <c r="X1506" s="1"/>
      <c r="Y1506" s="1">
        <v>0</v>
      </c>
      <c r="Z1506" s="1"/>
      <c r="AA1506" s="1"/>
      <c r="AB1506" s="1"/>
      <c r="AG1506" t="str">
        <f t="shared" si="274"/>
        <v>Searsburg</v>
      </c>
      <c r="AH1506" t="s">
        <v>3411</v>
      </c>
      <c r="AI1506">
        <v>1</v>
      </c>
      <c r="AJ1506" s="7">
        <v>245</v>
      </c>
      <c r="AL1506" s="7" t="s">
        <v>3344</v>
      </c>
      <c r="AM1506" t="s">
        <v>3989</v>
      </c>
      <c r="AN1506" t="s">
        <v>4019</v>
      </c>
      <c r="AO1506" t="s">
        <v>25</v>
      </c>
      <c r="AP1506" t="str">
        <f t="shared" si="270"/>
        <v>50003</v>
      </c>
      <c r="AQ1506" s="11" t="s">
        <v>2389</v>
      </c>
      <c r="AR1506" t="str">
        <f t="shared" si="273"/>
        <v>5063175</v>
      </c>
      <c r="AV1506">
        <v>21.57</v>
      </c>
      <c r="AW1506">
        <v>0.04</v>
      </c>
      <c r="AX1506">
        <v>21.53</v>
      </c>
    </row>
    <row r="1507" spans="1:50" hidden="1" outlineLevel="1">
      <c r="A1507" t="s">
        <v>3530</v>
      </c>
      <c r="B1507" s="11" t="s">
        <v>3400</v>
      </c>
      <c r="C1507" s="1">
        <f t="shared" si="264"/>
        <v>2208</v>
      </c>
      <c r="D1507" s="7">
        <f>IF(N1507&gt;0, RANK(N1507,(N1507:P1507,Q1507:AE1507)),0)</f>
        <v>1</v>
      </c>
      <c r="E1507" s="7">
        <f>IF(O1507&gt;0,RANK(O1507,(N1507:P1507,Q1507:AE1507)),0)</f>
        <v>2</v>
      </c>
      <c r="F1507" s="7">
        <f t="shared" si="265"/>
        <v>3</v>
      </c>
      <c r="G1507" s="1">
        <f t="shared" si="272"/>
        <v>363</v>
      </c>
      <c r="H1507" s="2">
        <f t="shared" si="271"/>
        <v>0.16440217391304349</v>
      </c>
      <c r="I1507" s="8"/>
      <c r="J1507" s="2">
        <f t="shared" si="266"/>
        <v>0.57291666666666663</v>
      </c>
      <c r="K1507" s="2">
        <f t="shared" si="267"/>
        <v>0.40851449275362317</v>
      </c>
      <c r="L1507" s="2">
        <f t="shared" si="268"/>
        <v>1.4945652173913044E-2</v>
      </c>
      <c r="M1507" s="2">
        <f t="shared" si="269"/>
        <v>3.6231884057971557E-3</v>
      </c>
      <c r="N1507" s="1">
        <v>1265</v>
      </c>
      <c r="O1507" s="1">
        <v>902</v>
      </c>
      <c r="P1507" s="1">
        <v>33</v>
      </c>
      <c r="Q1507" s="1">
        <v>4</v>
      </c>
      <c r="R1507" s="1"/>
      <c r="S1507" s="1"/>
      <c r="T1507" s="1">
        <v>0</v>
      </c>
      <c r="U1507" s="1"/>
      <c r="V1507" s="1"/>
      <c r="W1507" s="1">
        <v>3</v>
      </c>
      <c r="X1507" s="1"/>
      <c r="Y1507" s="1">
        <v>1</v>
      </c>
      <c r="Z1507" s="1"/>
      <c r="AA1507" s="1"/>
      <c r="AB1507" s="1"/>
      <c r="AG1507" t="str">
        <f t="shared" si="274"/>
        <v>Shaftsbury</v>
      </c>
      <c r="AH1507" t="s">
        <v>3411</v>
      </c>
      <c r="AI1507">
        <v>1</v>
      </c>
      <c r="AJ1507" s="7">
        <v>236</v>
      </c>
      <c r="AL1507" s="7" t="s">
        <v>3344</v>
      </c>
      <c r="AM1507" t="s">
        <v>3989</v>
      </c>
      <c r="AN1507" t="s">
        <v>4371</v>
      </c>
      <c r="AO1507" t="s">
        <v>26</v>
      </c>
      <c r="AP1507" t="str">
        <f t="shared" si="270"/>
        <v>50003</v>
      </c>
      <c r="AQ1507" s="11" t="s">
        <v>2389</v>
      </c>
      <c r="AR1507" t="str">
        <f t="shared" si="273"/>
        <v>5063550</v>
      </c>
      <c r="AV1507">
        <v>43.15</v>
      </c>
      <c r="AW1507">
        <v>0.06</v>
      </c>
      <c r="AX1507">
        <v>43.1</v>
      </c>
    </row>
    <row r="1508" spans="1:50" hidden="1" outlineLevel="1">
      <c r="A1508" t="s">
        <v>3486</v>
      </c>
      <c r="B1508" s="11" t="s">
        <v>3400</v>
      </c>
      <c r="C1508" s="1">
        <f t="shared" si="264"/>
        <v>723</v>
      </c>
      <c r="D1508" s="7">
        <f>IF(N1508&gt;0, RANK(N1508,(N1508:P1508,Q1508:AE1508)),0)</f>
        <v>1</v>
      </c>
      <c r="E1508" s="7">
        <f>IF(O1508&gt;0,RANK(O1508,(N1508:P1508,Q1508:AE1508)),0)</f>
        <v>2</v>
      </c>
      <c r="F1508" s="7">
        <f t="shared" si="265"/>
        <v>3</v>
      </c>
      <c r="G1508" s="1">
        <f t="shared" si="272"/>
        <v>127</v>
      </c>
      <c r="H1508" s="2">
        <f t="shared" si="271"/>
        <v>0.17565698478561548</v>
      </c>
      <c r="I1508" s="8"/>
      <c r="J1508" s="2">
        <f t="shared" si="266"/>
        <v>0.57261410788381739</v>
      </c>
      <c r="K1508" s="2">
        <f t="shared" si="267"/>
        <v>0.39695712309820191</v>
      </c>
      <c r="L1508" s="2">
        <f t="shared" si="268"/>
        <v>2.0746887966804978E-2</v>
      </c>
      <c r="M1508" s="2">
        <f t="shared" si="269"/>
        <v>9.6818810511757163E-3</v>
      </c>
      <c r="N1508" s="1">
        <v>414</v>
      </c>
      <c r="O1508" s="1">
        <v>287</v>
      </c>
      <c r="P1508" s="1">
        <v>15</v>
      </c>
      <c r="Q1508" s="1">
        <v>5</v>
      </c>
      <c r="R1508" s="1"/>
      <c r="S1508" s="1"/>
      <c r="T1508" s="1">
        <v>0</v>
      </c>
      <c r="U1508" s="1"/>
      <c r="V1508" s="1"/>
      <c r="W1508" s="1">
        <v>1</v>
      </c>
      <c r="X1508" s="1"/>
      <c r="Y1508" s="1">
        <v>1</v>
      </c>
      <c r="Z1508" s="1"/>
      <c r="AA1508" s="1"/>
      <c r="AB1508" s="1"/>
      <c r="AG1508" t="str">
        <f t="shared" si="274"/>
        <v>Sharon</v>
      </c>
      <c r="AH1508" t="s">
        <v>1186</v>
      </c>
      <c r="AI1508">
        <v>1</v>
      </c>
      <c r="AJ1508" s="7">
        <v>171</v>
      </c>
      <c r="AL1508" s="7" t="s">
        <v>3344</v>
      </c>
      <c r="AM1508" t="s">
        <v>3950</v>
      </c>
      <c r="AN1508" t="s">
        <v>5224</v>
      </c>
      <c r="AO1508" t="s">
        <v>27</v>
      </c>
      <c r="AP1508" t="str">
        <f t="shared" si="270"/>
        <v>50027</v>
      </c>
      <c r="AQ1508" s="11" t="s">
        <v>2389</v>
      </c>
      <c r="AR1508" t="str">
        <f t="shared" si="273"/>
        <v>5063775</v>
      </c>
      <c r="AV1508">
        <v>40.1</v>
      </c>
      <c r="AW1508">
        <v>0.48</v>
      </c>
      <c r="AX1508">
        <v>39.619999999999997</v>
      </c>
    </row>
    <row r="1509" spans="1:50" hidden="1" outlineLevel="1">
      <c r="A1509" t="s">
        <v>3517</v>
      </c>
      <c r="B1509" s="11" t="s">
        <v>3400</v>
      </c>
      <c r="C1509" s="1">
        <f t="shared" si="264"/>
        <v>287</v>
      </c>
      <c r="D1509" s="7">
        <f>IF(N1509&gt;0, RANK(N1509,(N1509:P1509,Q1509:AE1509)),0)</f>
        <v>1</v>
      </c>
      <c r="E1509" s="7">
        <f>IF(O1509&gt;0,RANK(O1509,(N1509:P1509,Q1509:AE1509)),0)</f>
        <v>2</v>
      </c>
      <c r="F1509" s="7">
        <f t="shared" si="265"/>
        <v>4</v>
      </c>
      <c r="G1509" s="1">
        <f t="shared" si="272"/>
        <v>8</v>
      </c>
      <c r="H1509" s="2">
        <f t="shared" si="271"/>
        <v>2.7874564459930314E-2</v>
      </c>
      <c r="I1509" s="8"/>
      <c r="J1509" s="2">
        <f t="shared" si="266"/>
        <v>0.48432055749128922</v>
      </c>
      <c r="K1509" s="2">
        <f t="shared" si="267"/>
        <v>0.45644599303135891</v>
      </c>
      <c r="L1509" s="2">
        <f t="shared" si="268"/>
        <v>2.0905923344947737E-2</v>
      </c>
      <c r="M1509" s="2">
        <f t="shared" si="269"/>
        <v>3.8327526132404137E-2</v>
      </c>
      <c r="N1509" s="1">
        <v>139</v>
      </c>
      <c r="O1509" s="1">
        <v>131</v>
      </c>
      <c r="P1509" s="1">
        <v>6</v>
      </c>
      <c r="Q1509" s="1">
        <v>8</v>
      </c>
      <c r="R1509" s="1"/>
      <c r="S1509" s="1"/>
      <c r="T1509" s="1">
        <v>0</v>
      </c>
      <c r="U1509" s="1"/>
      <c r="V1509" s="1"/>
      <c r="W1509" s="1">
        <v>2</v>
      </c>
      <c r="X1509" s="1"/>
      <c r="Y1509" s="1">
        <v>1</v>
      </c>
      <c r="Z1509" s="1"/>
      <c r="AA1509" s="1"/>
      <c r="AB1509" s="1"/>
      <c r="AG1509" t="str">
        <f t="shared" si="274"/>
        <v>Sheffield</v>
      </c>
      <c r="AH1509" t="s">
        <v>3878</v>
      </c>
      <c r="AI1509">
        <v>1</v>
      </c>
      <c r="AJ1509" s="7">
        <v>60</v>
      </c>
      <c r="AL1509" s="7" t="s">
        <v>3344</v>
      </c>
      <c r="AM1509" t="s">
        <v>3632</v>
      </c>
      <c r="AN1509" t="s">
        <v>4371</v>
      </c>
      <c r="AO1509" t="s">
        <v>1314</v>
      </c>
      <c r="AP1509" t="str">
        <f t="shared" si="270"/>
        <v>50005</v>
      </c>
      <c r="AQ1509" s="11" t="s">
        <v>2389</v>
      </c>
      <c r="AR1509" t="str">
        <f t="shared" si="273"/>
        <v>5064075</v>
      </c>
      <c r="AV1509">
        <v>32.78</v>
      </c>
      <c r="AW1509">
        <v>0.15</v>
      </c>
      <c r="AX1509">
        <v>32.619999999999997</v>
      </c>
    </row>
    <row r="1510" spans="1:50" hidden="1" outlineLevel="1">
      <c r="A1510" t="s">
        <v>3518</v>
      </c>
      <c r="B1510" s="11" t="s">
        <v>3400</v>
      </c>
      <c r="C1510" s="1">
        <f t="shared" si="264"/>
        <v>4370</v>
      </c>
      <c r="D1510" s="7">
        <f>IF(N1510&gt;0, RANK(N1510,(N1510:P1510,Q1510:AE1510)),0)</f>
        <v>1</v>
      </c>
      <c r="E1510" s="7">
        <f>IF(O1510&gt;0,RANK(O1510,(N1510:P1510,Q1510:AE1510)),0)</f>
        <v>2</v>
      </c>
      <c r="F1510" s="7">
        <f t="shared" si="265"/>
        <v>3</v>
      </c>
      <c r="G1510" s="1">
        <f t="shared" si="272"/>
        <v>1307</v>
      </c>
      <c r="H1510" s="2">
        <f t="shared" si="271"/>
        <v>0.29908466819221968</v>
      </c>
      <c r="I1510" s="8"/>
      <c r="J1510" s="2">
        <f t="shared" si="266"/>
        <v>0.6407322654462243</v>
      </c>
      <c r="K1510" s="2">
        <f t="shared" si="267"/>
        <v>0.34164759725400456</v>
      </c>
      <c r="L1510" s="2">
        <f t="shared" si="268"/>
        <v>1.3043478260869565E-2</v>
      </c>
      <c r="M1510" s="2">
        <f t="shared" si="269"/>
        <v>4.576659038901568E-3</v>
      </c>
      <c r="N1510" s="1">
        <v>2800</v>
      </c>
      <c r="O1510" s="1">
        <v>1493</v>
      </c>
      <c r="P1510" s="1">
        <v>57</v>
      </c>
      <c r="Q1510" s="1">
        <v>5</v>
      </c>
      <c r="R1510" s="1"/>
      <c r="S1510" s="1"/>
      <c r="T1510" s="1">
        <v>2</v>
      </c>
      <c r="U1510" s="1"/>
      <c r="V1510" s="1"/>
      <c r="W1510" s="1">
        <v>10</v>
      </c>
      <c r="X1510" s="1"/>
      <c r="Y1510" s="1">
        <v>3</v>
      </c>
      <c r="Z1510" s="1"/>
      <c r="AA1510" s="1"/>
      <c r="AB1510" s="1"/>
      <c r="AG1510" t="str">
        <f t="shared" si="274"/>
        <v>Shelburne</v>
      </c>
      <c r="AH1510" t="s">
        <v>1712</v>
      </c>
      <c r="AI1510">
        <v>1</v>
      </c>
      <c r="AJ1510" s="7">
        <v>96</v>
      </c>
      <c r="AL1510" s="7" t="s">
        <v>3344</v>
      </c>
      <c r="AM1510" t="s">
        <v>2597</v>
      </c>
      <c r="AN1510" t="s">
        <v>4002</v>
      </c>
      <c r="AO1510" t="s">
        <v>1315</v>
      </c>
      <c r="AP1510" t="str">
        <f t="shared" si="270"/>
        <v>50007</v>
      </c>
      <c r="AQ1510" s="11" t="s">
        <v>2389</v>
      </c>
      <c r="AR1510" t="str">
        <f t="shared" si="273"/>
        <v>5064300</v>
      </c>
      <c r="AV1510">
        <v>44.89</v>
      </c>
      <c r="AW1510">
        <v>20.58</v>
      </c>
      <c r="AX1510">
        <v>24.31</v>
      </c>
    </row>
    <row r="1511" spans="1:50" hidden="1" outlineLevel="1">
      <c r="A1511" t="s">
        <v>3513</v>
      </c>
      <c r="B1511" s="11" t="s">
        <v>3400</v>
      </c>
      <c r="C1511" s="1">
        <f t="shared" si="264"/>
        <v>739</v>
      </c>
      <c r="D1511" s="7">
        <f>IF(N1511&gt;0, RANK(N1511,(N1511:P1511,Q1511:AE1511)),0)</f>
        <v>1</v>
      </c>
      <c r="E1511" s="7">
        <f>IF(O1511&gt;0,RANK(O1511,(N1511:P1511,Q1511:AE1511)),0)</f>
        <v>2</v>
      </c>
      <c r="F1511" s="7">
        <f t="shared" si="265"/>
        <v>3</v>
      </c>
      <c r="G1511" s="1">
        <f t="shared" si="272"/>
        <v>31</v>
      </c>
      <c r="H1511" s="2">
        <f t="shared" si="271"/>
        <v>4.1948579161028419E-2</v>
      </c>
      <c r="I1511" s="8"/>
      <c r="J1511" s="2">
        <f t="shared" si="266"/>
        <v>0.50608930987821377</v>
      </c>
      <c r="K1511" s="2">
        <f t="shared" si="267"/>
        <v>0.46414073071718537</v>
      </c>
      <c r="L1511" s="2">
        <f t="shared" si="268"/>
        <v>2.0297699594046009E-2</v>
      </c>
      <c r="M1511" s="2">
        <f t="shared" si="269"/>
        <v>9.4722598105548561E-3</v>
      </c>
      <c r="N1511" s="1">
        <v>374</v>
      </c>
      <c r="O1511" s="1">
        <v>343</v>
      </c>
      <c r="P1511" s="1">
        <v>15</v>
      </c>
      <c r="Q1511" s="1">
        <v>2</v>
      </c>
      <c r="R1511" s="1"/>
      <c r="S1511" s="1"/>
      <c r="T1511" s="1">
        <v>0</v>
      </c>
      <c r="U1511" s="1"/>
      <c r="V1511" s="1"/>
      <c r="W1511" s="1">
        <v>5</v>
      </c>
      <c r="X1511" s="1"/>
      <c r="Y1511" s="1">
        <v>0</v>
      </c>
      <c r="Z1511" s="1"/>
      <c r="AA1511" s="1"/>
      <c r="AB1511" s="1"/>
      <c r="AG1511" t="str">
        <f t="shared" si="274"/>
        <v>Sheldon</v>
      </c>
      <c r="AH1511" t="s">
        <v>3082</v>
      </c>
      <c r="AI1511">
        <v>1</v>
      </c>
      <c r="AJ1511" s="7">
        <v>21</v>
      </c>
      <c r="AL1511" s="7" t="s">
        <v>3344</v>
      </c>
      <c r="AM1511" t="s">
        <v>3234</v>
      </c>
      <c r="AN1511" t="s">
        <v>5171</v>
      </c>
      <c r="AO1511" t="s">
        <v>518</v>
      </c>
      <c r="AP1511" t="str">
        <f t="shared" si="270"/>
        <v>50011</v>
      </c>
      <c r="AQ1511" s="11" t="s">
        <v>2389</v>
      </c>
      <c r="AR1511" t="str">
        <f t="shared" si="273"/>
        <v>5064600</v>
      </c>
      <c r="AV1511">
        <v>39.32</v>
      </c>
      <c r="AW1511">
        <v>0.67</v>
      </c>
      <c r="AX1511">
        <v>38.659999999999997</v>
      </c>
    </row>
    <row r="1512" spans="1:50" hidden="1" outlineLevel="1">
      <c r="A1512" t="s">
        <v>3514</v>
      </c>
      <c r="B1512" s="11" t="s">
        <v>3400</v>
      </c>
      <c r="C1512" s="1">
        <f t="shared" si="264"/>
        <v>629</v>
      </c>
      <c r="D1512" s="7">
        <f>IF(N1512&gt;0, RANK(N1512,(N1512:P1512,Q1512:AE1512)),0)</f>
        <v>1</v>
      </c>
      <c r="E1512" s="7">
        <f>IF(O1512&gt;0,RANK(O1512,(N1512:P1512,Q1512:AE1512)),0)</f>
        <v>2</v>
      </c>
      <c r="F1512" s="7">
        <f t="shared" si="265"/>
        <v>3</v>
      </c>
      <c r="G1512" s="1">
        <f t="shared" si="272"/>
        <v>110</v>
      </c>
      <c r="H1512" s="2">
        <f t="shared" si="271"/>
        <v>0.17488076311605724</v>
      </c>
      <c r="I1512" s="8"/>
      <c r="J1512" s="2">
        <f t="shared" si="266"/>
        <v>0.58187599364069953</v>
      </c>
      <c r="K1512" s="2">
        <f t="shared" si="267"/>
        <v>0.40699523052464232</v>
      </c>
      <c r="L1512" s="2">
        <f t="shared" si="268"/>
        <v>1.1128775834658187E-2</v>
      </c>
      <c r="M1512" s="2">
        <f t="shared" si="269"/>
        <v>-3.1225022567582528E-17</v>
      </c>
      <c r="N1512" s="1">
        <v>366</v>
      </c>
      <c r="O1512" s="1">
        <v>256</v>
      </c>
      <c r="P1512" s="1">
        <v>7</v>
      </c>
      <c r="Q1512" s="1">
        <v>0</v>
      </c>
      <c r="R1512" s="1"/>
      <c r="S1512" s="1"/>
      <c r="T1512" s="1">
        <v>0</v>
      </c>
      <c r="U1512" s="1"/>
      <c r="V1512" s="1"/>
      <c r="W1512" s="1">
        <v>0</v>
      </c>
      <c r="X1512" s="1"/>
      <c r="Y1512" s="1">
        <v>0</v>
      </c>
      <c r="Z1512" s="1"/>
      <c r="AA1512" s="1"/>
      <c r="AB1512" s="1"/>
      <c r="AG1512" t="str">
        <f t="shared" si="274"/>
        <v>Shoreham</v>
      </c>
      <c r="AH1512" t="s">
        <v>3401</v>
      </c>
      <c r="AI1512">
        <v>1</v>
      </c>
      <c r="AJ1512" s="7">
        <v>158</v>
      </c>
      <c r="AL1512" s="7" t="s">
        <v>3344</v>
      </c>
      <c r="AM1512" t="s">
        <v>3988</v>
      </c>
      <c r="AN1512" t="s">
        <v>4264</v>
      </c>
      <c r="AO1512" t="s">
        <v>519</v>
      </c>
      <c r="AP1512" t="str">
        <f t="shared" si="270"/>
        <v>50001</v>
      </c>
      <c r="AQ1512" s="11" t="s">
        <v>2389</v>
      </c>
      <c r="AR1512" t="str">
        <f t="shared" si="273"/>
        <v>5065050</v>
      </c>
      <c r="AV1512">
        <v>46.32</v>
      </c>
      <c r="AW1512">
        <v>2.82</v>
      </c>
      <c r="AX1512">
        <v>43.5</v>
      </c>
    </row>
    <row r="1513" spans="1:50" hidden="1" outlineLevel="1">
      <c r="A1513" t="s">
        <v>4196</v>
      </c>
      <c r="B1513" s="11" t="s">
        <v>3400</v>
      </c>
      <c r="C1513" s="1">
        <f t="shared" si="264"/>
        <v>719</v>
      </c>
      <c r="D1513" s="7">
        <f>IF(N1513&gt;0, RANK(N1513,(N1513:P1513,Q1513:AE1513)),0)</f>
        <v>1</v>
      </c>
      <c r="E1513" s="7">
        <f>IF(O1513&gt;0,RANK(O1513,(N1513:P1513,Q1513:AE1513)),0)</f>
        <v>2</v>
      </c>
      <c r="F1513" s="7">
        <f t="shared" si="265"/>
        <v>3</v>
      </c>
      <c r="G1513" s="1">
        <f t="shared" si="272"/>
        <v>91</v>
      </c>
      <c r="H1513" s="2">
        <f t="shared" si="271"/>
        <v>0.12656467315716272</v>
      </c>
      <c r="I1513" s="8"/>
      <c r="J1513" s="2">
        <f t="shared" si="266"/>
        <v>0.55493741307371347</v>
      </c>
      <c r="K1513" s="2">
        <f t="shared" si="267"/>
        <v>0.42837273991655078</v>
      </c>
      <c r="L1513" s="2">
        <f t="shared" si="268"/>
        <v>9.7357440890125171E-3</v>
      </c>
      <c r="M1513" s="2">
        <f t="shared" si="269"/>
        <v>6.9541029207232305E-3</v>
      </c>
      <c r="N1513" s="1">
        <v>399</v>
      </c>
      <c r="O1513" s="1">
        <v>308</v>
      </c>
      <c r="P1513" s="1">
        <v>7</v>
      </c>
      <c r="Q1513" s="1">
        <v>3</v>
      </c>
      <c r="R1513" s="1"/>
      <c r="S1513" s="1"/>
      <c r="T1513" s="1">
        <v>0</v>
      </c>
      <c r="U1513" s="1"/>
      <c r="V1513" s="1"/>
      <c r="W1513" s="1">
        <v>2</v>
      </c>
      <c r="X1513" s="1"/>
      <c r="Y1513" s="1">
        <v>0</v>
      </c>
      <c r="Z1513" s="1"/>
      <c r="AA1513" s="1"/>
      <c r="AB1513" s="1"/>
      <c r="AG1513" t="str">
        <f t="shared" si="274"/>
        <v>Shrewsbury</v>
      </c>
      <c r="AH1513" t="s">
        <v>4060</v>
      </c>
      <c r="AI1513">
        <v>1</v>
      </c>
      <c r="AJ1513" s="7">
        <v>195</v>
      </c>
      <c r="AL1513" s="7" t="s">
        <v>3344</v>
      </c>
      <c r="AM1513" t="s">
        <v>4350</v>
      </c>
      <c r="AN1513" t="s">
        <v>4802</v>
      </c>
      <c r="AO1513" t="s">
        <v>520</v>
      </c>
      <c r="AP1513" t="str">
        <f t="shared" si="270"/>
        <v>50021</v>
      </c>
      <c r="AQ1513" s="11" t="s">
        <v>2389</v>
      </c>
      <c r="AR1513" t="str">
        <f t="shared" si="273"/>
        <v>5065275</v>
      </c>
      <c r="AV1513">
        <v>50.19</v>
      </c>
      <c r="AW1513">
        <v>0.14000000000000001</v>
      </c>
      <c r="AX1513">
        <v>50.05</v>
      </c>
    </row>
    <row r="1514" spans="1:50" hidden="1" outlineLevel="1">
      <c r="A1514" t="s">
        <v>4197</v>
      </c>
      <c r="B1514" s="11" t="s">
        <v>3400</v>
      </c>
      <c r="C1514" s="1">
        <f t="shared" si="264"/>
        <v>8994</v>
      </c>
      <c r="D1514" s="7">
        <f>IF(N1514&gt;0, RANK(N1514,(N1514:P1514,Q1514:AE1514)),0)</f>
        <v>1</v>
      </c>
      <c r="E1514" s="7">
        <f>IF(O1514&gt;0,RANK(O1514,(N1514:P1514,Q1514:AE1514)),0)</f>
        <v>2</v>
      </c>
      <c r="F1514" s="7">
        <f t="shared" si="265"/>
        <v>3</v>
      </c>
      <c r="G1514" s="1">
        <f t="shared" si="272"/>
        <v>2380</v>
      </c>
      <c r="H1514" s="2">
        <f t="shared" si="271"/>
        <v>0.26462085835001115</v>
      </c>
      <c r="I1514" s="8"/>
      <c r="J1514" s="2">
        <f t="shared" si="266"/>
        <v>0.62363798087613964</v>
      </c>
      <c r="K1514" s="2">
        <f t="shared" si="267"/>
        <v>0.35901712252612855</v>
      </c>
      <c r="L1514" s="2">
        <f t="shared" si="268"/>
        <v>1.1007338225483656E-2</v>
      </c>
      <c r="M1514" s="2">
        <f t="shared" si="269"/>
        <v>6.3375583722481508E-3</v>
      </c>
      <c r="N1514" s="1">
        <v>5609</v>
      </c>
      <c r="O1514" s="1">
        <v>3229</v>
      </c>
      <c r="P1514" s="1">
        <v>99</v>
      </c>
      <c r="Q1514" s="1">
        <v>28</v>
      </c>
      <c r="R1514" s="1"/>
      <c r="S1514" s="1"/>
      <c r="T1514" s="1">
        <v>4</v>
      </c>
      <c r="U1514" s="1"/>
      <c r="V1514" s="1"/>
      <c r="W1514" s="1">
        <v>23</v>
      </c>
      <c r="X1514" s="1"/>
      <c r="Y1514" s="1">
        <v>2</v>
      </c>
      <c r="Z1514" s="1"/>
      <c r="AA1514" s="1"/>
      <c r="AB1514" s="1"/>
      <c r="AG1514" t="str">
        <f t="shared" si="274"/>
        <v>South Burlington</v>
      </c>
      <c r="AH1514" t="s">
        <v>1712</v>
      </c>
      <c r="AI1514">
        <v>1</v>
      </c>
      <c r="AJ1514" s="7">
        <v>85</v>
      </c>
      <c r="AL1514" s="7" t="s">
        <v>3344</v>
      </c>
      <c r="AM1514" t="s">
        <v>2597</v>
      </c>
      <c r="AN1514" t="s">
        <v>4262</v>
      </c>
      <c r="AO1514" t="s">
        <v>521</v>
      </c>
      <c r="AP1514" t="str">
        <f t="shared" si="270"/>
        <v>50007</v>
      </c>
      <c r="AQ1514" s="11" t="s">
        <v>4593</v>
      </c>
      <c r="AR1514" t="str">
        <f t="shared" si="273"/>
        <v>5066175</v>
      </c>
      <c r="AV1514">
        <v>29.62</v>
      </c>
      <c r="AW1514">
        <v>12.98</v>
      </c>
      <c r="AX1514">
        <v>16.64</v>
      </c>
    </row>
    <row r="1515" spans="1:50" hidden="1" outlineLevel="1">
      <c r="A1515" t="s">
        <v>4198</v>
      </c>
      <c r="B1515" s="11" t="s">
        <v>3400</v>
      </c>
      <c r="C1515" s="1">
        <f t="shared" si="264"/>
        <v>1101</v>
      </c>
      <c r="D1515" s="7">
        <f>IF(N1515&gt;0, RANK(N1515,(N1515:P1515,Q1515:AE1515)),0)</f>
        <v>1</v>
      </c>
      <c r="E1515" s="7">
        <f>IF(O1515&gt;0,RANK(O1515,(N1515:P1515,Q1515:AE1515)),0)</f>
        <v>2</v>
      </c>
      <c r="F1515" s="7">
        <f t="shared" si="265"/>
        <v>3</v>
      </c>
      <c r="G1515" s="1">
        <f t="shared" si="272"/>
        <v>291</v>
      </c>
      <c r="H1515" s="2">
        <f t="shared" si="271"/>
        <v>0.26430517711171664</v>
      </c>
      <c r="I1515" s="8"/>
      <c r="J1515" s="2">
        <f t="shared" si="266"/>
        <v>0.62125340599455037</v>
      </c>
      <c r="K1515" s="2">
        <f t="shared" si="267"/>
        <v>0.35694822888283378</v>
      </c>
      <c r="L1515" s="2">
        <f t="shared" si="268"/>
        <v>9.0826521344232521E-3</v>
      </c>
      <c r="M1515" s="2">
        <f t="shared" si="269"/>
        <v>1.2715712988192596E-2</v>
      </c>
      <c r="N1515" s="1">
        <v>684</v>
      </c>
      <c r="O1515" s="1">
        <v>393</v>
      </c>
      <c r="P1515" s="1">
        <v>10</v>
      </c>
      <c r="Q1515" s="1">
        <v>8</v>
      </c>
      <c r="R1515" s="1"/>
      <c r="S1515" s="1"/>
      <c r="T1515" s="1">
        <v>0</v>
      </c>
      <c r="U1515" s="1"/>
      <c r="V1515" s="1"/>
      <c r="W1515" s="1">
        <v>0</v>
      </c>
      <c r="X1515" s="1"/>
      <c r="Y1515" s="1">
        <v>6</v>
      </c>
      <c r="Z1515" s="1"/>
      <c r="AA1515" s="1"/>
      <c r="AB1515" s="1"/>
      <c r="AG1515" t="str">
        <f t="shared" si="274"/>
        <v>South Hero</v>
      </c>
      <c r="AH1515" t="s">
        <v>1713</v>
      </c>
      <c r="AI1515">
        <v>1</v>
      </c>
      <c r="AJ1515" s="7">
        <v>61</v>
      </c>
      <c r="AL1515" s="7" t="s">
        <v>3344</v>
      </c>
      <c r="AM1515" t="s">
        <v>3235</v>
      </c>
      <c r="AN1515" t="s">
        <v>3949</v>
      </c>
      <c r="AO1515" t="s">
        <v>619</v>
      </c>
      <c r="AP1515" t="str">
        <f t="shared" si="270"/>
        <v>50013</v>
      </c>
      <c r="AQ1515" s="11" t="s">
        <v>2389</v>
      </c>
      <c r="AR1515" t="str">
        <f t="shared" si="273"/>
        <v>5067000</v>
      </c>
      <c r="AV1515">
        <v>47.5</v>
      </c>
      <c r="AW1515">
        <v>32.4</v>
      </c>
      <c r="AX1515">
        <v>15.1</v>
      </c>
    </row>
    <row r="1516" spans="1:50" hidden="1" outlineLevel="1">
      <c r="A1516" t="s">
        <v>3508</v>
      </c>
      <c r="B1516" s="11" t="s">
        <v>3400</v>
      </c>
      <c r="C1516" s="1">
        <f t="shared" si="264"/>
        <v>4497</v>
      </c>
      <c r="D1516" s="7">
        <f>IF(N1516&gt;0, RANK(N1516,(N1516:P1516,Q1516:AE1516)),0)</f>
        <v>1</v>
      </c>
      <c r="E1516" s="7">
        <f>IF(O1516&gt;0,RANK(O1516,(N1516:P1516,Q1516:AE1516)),0)</f>
        <v>2</v>
      </c>
      <c r="F1516" s="7">
        <f t="shared" si="265"/>
        <v>3</v>
      </c>
      <c r="G1516" s="1">
        <f t="shared" si="272"/>
        <v>739</v>
      </c>
      <c r="H1516" s="2">
        <f t="shared" si="271"/>
        <v>0.16433177674004892</v>
      </c>
      <c r="I1516" s="8"/>
      <c r="J1516" s="2">
        <f t="shared" si="266"/>
        <v>0.56971314209472979</v>
      </c>
      <c r="K1516" s="2">
        <f t="shared" si="267"/>
        <v>0.40538136535468089</v>
      </c>
      <c r="L1516" s="2">
        <f t="shared" si="268"/>
        <v>1.4676450967311541E-2</v>
      </c>
      <c r="M1516" s="2">
        <f t="shared" si="269"/>
        <v>1.0229041583277785E-2</v>
      </c>
      <c r="N1516" s="1">
        <v>2562</v>
      </c>
      <c r="O1516" s="1">
        <v>1823</v>
      </c>
      <c r="P1516" s="1">
        <v>66</v>
      </c>
      <c r="Q1516" s="1">
        <v>17</v>
      </c>
      <c r="R1516" s="1"/>
      <c r="S1516" s="1"/>
      <c r="T1516" s="1">
        <v>5</v>
      </c>
      <c r="U1516" s="1"/>
      <c r="V1516" s="1"/>
      <c r="W1516" s="1">
        <v>18</v>
      </c>
      <c r="X1516" s="1"/>
      <c r="Y1516" s="1">
        <v>6</v>
      </c>
      <c r="Z1516" s="1"/>
      <c r="AA1516" s="1"/>
      <c r="AB1516" s="1"/>
      <c r="AG1516" t="str">
        <f t="shared" si="274"/>
        <v>Springfield</v>
      </c>
      <c r="AH1516" t="s">
        <v>1186</v>
      </c>
      <c r="AI1516">
        <v>1</v>
      </c>
      <c r="AJ1516" s="7">
        <v>215</v>
      </c>
      <c r="AL1516" s="7" t="s">
        <v>3344</v>
      </c>
      <c r="AM1516" t="s">
        <v>3950</v>
      </c>
      <c r="AN1516" t="s">
        <v>4264</v>
      </c>
      <c r="AO1516" t="s">
        <v>245</v>
      </c>
      <c r="AP1516" t="str">
        <f t="shared" si="270"/>
        <v>50027</v>
      </c>
      <c r="AQ1516" s="11" t="s">
        <v>2389</v>
      </c>
      <c r="AR1516" t="str">
        <f t="shared" si="273"/>
        <v>5069550</v>
      </c>
      <c r="AV1516">
        <v>49.46</v>
      </c>
      <c r="AW1516">
        <v>0.15</v>
      </c>
      <c r="AX1516">
        <v>49.32</v>
      </c>
    </row>
    <row r="1517" spans="1:50" hidden="1" outlineLevel="1">
      <c r="A1517" t="s">
        <v>3894</v>
      </c>
      <c r="B1517" s="11" t="s">
        <v>3400</v>
      </c>
      <c r="C1517" s="1">
        <f t="shared" si="264"/>
        <v>466</v>
      </c>
      <c r="D1517" s="7">
        <f>IF(N1517&gt;0, RANK(N1517,(N1517:P1517,Q1517:AE1517)),0)</f>
        <v>1</v>
      </c>
      <c r="E1517" s="7">
        <f>IF(O1517&gt;0,RANK(O1517,(N1517:P1517,Q1517:AE1517)),0)</f>
        <v>2</v>
      </c>
      <c r="F1517" s="7">
        <f t="shared" si="265"/>
        <v>3</v>
      </c>
      <c r="G1517" s="1">
        <f t="shared" si="272"/>
        <v>52</v>
      </c>
      <c r="H1517" s="2">
        <f t="shared" si="271"/>
        <v>0.11158798283261803</v>
      </c>
      <c r="I1517" s="8"/>
      <c r="J1517" s="2">
        <f t="shared" si="266"/>
        <v>0.54935622317596566</v>
      </c>
      <c r="K1517" s="2">
        <f t="shared" si="267"/>
        <v>0.43776824034334766</v>
      </c>
      <c r="L1517" s="2">
        <f t="shared" si="268"/>
        <v>8.5836909871244635E-3</v>
      </c>
      <c r="M1517" s="2">
        <f t="shared" si="269"/>
        <v>4.2918454935622144E-3</v>
      </c>
      <c r="N1517" s="1">
        <v>256</v>
      </c>
      <c r="O1517" s="1">
        <v>204</v>
      </c>
      <c r="P1517" s="1">
        <v>4</v>
      </c>
      <c r="Q1517" s="1">
        <v>1</v>
      </c>
      <c r="R1517" s="1"/>
      <c r="S1517" s="1"/>
      <c r="T1517" s="1">
        <v>0</v>
      </c>
      <c r="U1517" s="1"/>
      <c r="V1517" s="1"/>
      <c r="W1517" s="1">
        <v>1</v>
      </c>
      <c r="X1517" s="1"/>
      <c r="Y1517" s="1">
        <v>0</v>
      </c>
      <c r="Z1517" s="1"/>
      <c r="AA1517" s="1"/>
      <c r="AB1517" s="1"/>
      <c r="AG1517" t="str">
        <f t="shared" si="274"/>
        <v>Stamford</v>
      </c>
      <c r="AH1517" t="s">
        <v>3411</v>
      </c>
      <c r="AI1517">
        <v>1</v>
      </c>
      <c r="AJ1517" s="7">
        <v>251</v>
      </c>
      <c r="AL1517" s="7" t="s">
        <v>3344</v>
      </c>
      <c r="AM1517" t="s">
        <v>3989</v>
      </c>
      <c r="AN1517" t="s">
        <v>4002</v>
      </c>
      <c r="AO1517" t="s">
        <v>246</v>
      </c>
      <c r="AP1517" t="str">
        <f t="shared" si="270"/>
        <v>50003</v>
      </c>
      <c r="AQ1517" s="11" t="s">
        <v>2389</v>
      </c>
      <c r="AR1517" t="str">
        <f t="shared" si="273"/>
        <v>5069775</v>
      </c>
      <c r="AV1517">
        <v>39.630000000000003</v>
      </c>
      <c r="AW1517">
        <v>0.1</v>
      </c>
      <c r="AX1517">
        <v>39.520000000000003</v>
      </c>
    </row>
    <row r="1518" spans="1:50" hidden="1" outlineLevel="1">
      <c r="A1518" t="s">
        <v>1603</v>
      </c>
      <c r="B1518" s="11" t="s">
        <v>3400</v>
      </c>
      <c r="C1518" s="1">
        <f t="shared" si="264"/>
        <v>120</v>
      </c>
      <c r="D1518" s="7">
        <f>IF(N1518&gt;0, RANK(N1518,(N1518:P1518,Q1518:AE1518)),0)</f>
        <v>1</v>
      </c>
      <c r="E1518" s="7">
        <f>IF(O1518&gt;0,RANK(O1518,(N1518:P1518,Q1518:AE1518)),0)</f>
        <v>2</v>
      </c>
      <c r="F1518" s="7">
        <f t="shared" si="265"/>
        <v>4</v>
      </c>
      <c r="G1518" s="1">
        <f t="shared" si="272"/>
        <v>31</v>
      </c>
      <c r="H1518" s="2">
        <f t="shared" si="271"/>
        <v>0.25833333333333336</v>
      </c>
      <c r="I1518" s="8"/>
      <c r="J1518" s="2">
        <f t="shared" si="266"/>
        <v>0.6166666666666667</v>
      </c>
      <c r="K1518" s="2">
        <f t="shared" si="267"/>
        <v>0.35833333333333334</v>
      </c>
      <c r="L1518" s="2">
        <f t="shared" si="268"/>
        <v>8.3333333333333332E-3</v>
      </c>
      <c r="M1518" s="2">
        <f t="shared" si="269"/>
        <v>1.6666666666666635E-2</v>
      </c>
      <c r="N1518" s="1">
        <v>74</v>
      </c>
      <c r="O1518" s="1">
        <v>43</v>
      </c>
      <c r="P1518" s="1">
        <v>1</v>
      </c>
      <c r="Q1518" s="1">
        <v>0</v>
      </c>
      <c r="R1518" s="1"/>
      <c r="S1518" s="1"/>
      <c r="T1518" s="1">
        <v>0</v>
      </c>
      <c r="U1518" s="1"/>
      <c r="V1518" s="1"/>
      <c r="W1518" s="1">
        <v>2</v>
      </c>
      <c r="X1518" s="1"/>
      <c r="Y1518" s="1">
        <v>0</v>
      </c>
      <c r="Z1518" s="1"/>
      <c r="AA1518" s="1"/>
      <c r="AB1518" s="1"/>
      <c r="AG1518" t="str">
        <f t="shared" si="274"/>
        <v>Stannard</v>
      </c>
      <c r="AH1518" t="s">
        <v>3878</v>
      </c>
      <c r="AI1518">
        <v>1</v>
      </c>
      <c r="AJ1518" s="7">
        <v>76</v>
      </c>
      <c r="AL1518" s="7" t="s">
        <v>3344</v>
      </c>
      <c r="AM1518" t="s">
        <v>3632</v>
      </c>
      <c r="AN1518" t="s">
        <v>4002</v>
      </c>
      <c r="AO1518" t="s">
        <v>247</v>
      </c>
      <c r="AP1518" t="str">
        <f t="shared" si="270"/>
        <v>50005</v>
      </c>
      <c r="AQ1518" s="11" t="s">
        <v>2389</v>
      </c>
      <c r="AR1518" t="str">
        <f t="shared" si="273"/>
        <v>5069925</v>
      </c>
      <c r="AV1518">
        <v>12.54</v>
      </c>
      <c r="AW1518">
        <v>0.03</v>
      </c>
      <c r="AX1518">
        <v>12.51</v>
      </c>
    </row>
    <row r="1519" spans="1:50" hidden="1" outlineLevel="1">
      <c r="A1519" t="s">
        <v>1251</v>
      </c>
      <c r="B1519" s="11" t="s">
        <v>3400</v>
      </c>
      <c r="C1519" s="1">
        <f t="shared" si="264"/>
        <v>881</v>
      </c>
      <c r="D1519" s="7">
        <f>IF(N1519&gt;0, RANK(N1519,(N1519:P1519,Q1519:AE1519)),0)</f>
        <v>1</v>
      </c>
      <c r="E1519" s="7">
        <f>IF(O1519&gt;0,RANK(O1519,(N1519:P1519,Q1519:AE1519)),0)</f>
        <v>2</v>
      </c>
      <c r="F1519" s="7">
        <f t="shared" si="265"/>
        <v>3</v>
      </c>
      <c r="G1519" s="1">
        <f t="shared" si="272"/>
        <v>232</v>
      </c>
      <c r="H1519" s="2">
        <f t="shared" si="271"/>
        <v>0.26333711691259931</v>
      </c>
      <c r="I1519" s="8"/>
      <c r="J1519" s="2">
        <f t="shared" si="266"/>
        <v>0.62088535754824059</v>
      </c>
      <c r="K1519" s="2">
        <f t="shared" si="267"/>
        <v>0.35754824063564133</v>
      </c>
      <c r="L1519" s="2">
        <f t="shared" si="268"/>
        <v>1.4755959137343927E-2</v>
      </c>
      <c r="M1519" s="2">
        <f t="shared" si="269"/>
        <v>6.8104426787741479E-3</v>
      </c>
      <c r="N1519" s="1">
        <v>547</v>
      </c>
      <c r="O1519" s="1">
        <v>315</v>
      </c>
      <c r="P1519" s="1">
        <v>13</v>
      </c>
      <c r="Q1519" s="1">
        <v>1</v>
      </c>
      <c r="R1519" s="1"/>
      <c r="S1519" s="1"/>
      <c r="T1519" s="1">
        <v>1</v>
      </c>
      <c r="U1519" s="1"/>
      <c r="V1519" s="1"/>
      <c r="W1519" s="1">
        <v>3</v>
      </c>
      <c r="X1519" s="1"/>
      <c r="Y1519" s="1">
        <v>1</v>
      </c>
      <c r="Z1519" s="1"/>
      <c r="AA1519" s="1"/>
      <c r="AB1519" s="1"/>
      <c r="AG1519" t="str">
        <f t="shared" si="274"/>
        <v>Starksboro</v>
      </c>
      <c r="AH1519" t="s">
        <v>3401</v>
      </c>
      <c r="AI1519">
        <v>1</v>
      </c>
      <c r="AJ1519" s="7">
        <v>112</v>
      </c>
      <c r="AL1519" s="7" t="s">
        <v>3344</v>
      </c>
      <c r="AM1519" t="s">
        <v>3988</v>
      </c>
      <c r="AN1519" t="s">
        <v>4202</v>
      </c>
      <c r="AO1519" t="s">
        <v>853</v>
      </c>
      <c r="AP1519" t="str">
        <f t="shared" si="270"/>
        <v>50001</v>
      </c>
      <c r="AQ1519" s="11" t="s">
        <v>2389</v>
      </c>
      <c r="AR1519" t="str">
        <f t="shared" si="273"/>
        <v>5070075</v>
      </c>
      <c r="AV1519">
        <v>45.51</v>
      </c>
      <c r="AW1519">
        <v>0.05</v>
      </c>
      <c r="AX1519">
        <v>45.47</v>
      </c>
    </row>
    <row r="1520" spans="1:50" hidden="1" outlineLevel="1">
      <c r="A1520" t="s">
        <v>2830</v>
      </c>
      <c r="B1520" s="11" t="s">
        <v>3400</v>
      </c>
      <c r="C1520" s="1">
        <f t="shared" si="264"/>
        <v>372</v>
      </c>
      <c r="D1520" s="7">
        <f>IF(N1520&gt;0, RANK(N1520,(N1520:P1520,Q1520:AE1520)),0)</f>
        <v>1</v>
      </c>
      <c r="E1520" s="7">
        <f>IF(O1520&gt;0,RANK(O1520,(N1520:P1520,Q1520:AE1520)),0)</f>
        <v>2</v>
      </c>
      <c r="F1520" s="7">
        <f t="shared" si="265"/>
        <v>3</v>
      </c>
      <c r="G1520" s="1">
        <f t="shared" si="272"/>
        <v>77</v>
      </c>
      <c r="H1520" s="2">
        <f t="shared" si="271"/>
        <v>0.20698924731182797</v>
      </c>
      <c r="I1520" s="8"/>
      <c r="J1520" s="2">
        <f t="shared" si="266"/>
        <v>0.58602150537634412</v>
      </c>
      <c r="K1520" s="2">
        <f t="shared" si="267"/>
        <v>0.37903225806451613</v>
      </c>
      <c r="L1520" s="2">
        <f t="shared" si="268"/>
        <v>1.6129032258064516E-2</v>
      </c>
      <c r="M1520" s="2">
        <f t="shared" si="269"/>
        <v>1.8817204301075238E-2</v>
      </c>
      <c r="N1520" s="1">
        <v>218</v>
      </c>
      <c r="O1520" s="1">
        <v>141</v>
      </c>
      <c r="P1520" s="1">
        <v>6</v>
      </c>
      <c r="Q1520" s="1">
        <v>4</v>
      </c>
      <c r="R1520" s="1"/>
      <c r="S1520" s="1"/>
      <c r="T1520" s="1">
        <v>0</v>
      </c>
      <c r="U1520" s="1"/>
      <c r="V1520" s="1"/>
      <c r="W1520" s="1">
        <v>3</v>
      </c>
      <c r="X1520" s="1"/>
      <c r="Y1520" s="1">
        <v>0</v>
      </c>
      <c r="Z1520" s="1"/>
      <c r="AA1520" s="1"/>
      <c r="AB1520" s="1"/>
      <c r="AG1520" t="str">
        <f t="shared" si="274"/>
        <v>Stockbridge</v>
      </c>
      <c r="AH1520" t="s">
        <v>1186</v>
      </c>
      <c r="AI1520">
        <v>1</v>
      </c>
      <c r="AJ1520" s="7">
        <v>172</v>
      </c>
      <c r="AL1520" s="7" t="s">
        <v>3344</v>
      </c>
      <c r="AM1520" t="s">
        <v>3950</v>
      </c>
      <c r="AN1520" t="s">
        <v>4202</v>
      </c>
      <c r="AO1520" t="s">
        <v>854</v>
      </c>
      <c r="AP1520" t="str">
        <f t="shared" si="270"/>
        <v>50027</v>
      </c>
      <c r="AQ1520" s="11" t="s">
        <v>2389</v>
      </c>
      <c r="AR1520" t="str">
        <f t="shared" si="273"/>
        <v>5070375</v>
      </c>
      <c r="AV1520">
        <v>46.17</v>
      </c>
      <c r="AW1520">
        <v>0.05</v>
      </c>
      <c r="AX1520">
        <v>46.12</v>
      </c>
    </row>
    <row r="1521" spans="1:50" hidden="1" outlineLevel="1">
      <c r="A1521" t="s">
        <v>3898</v>
      </c>
      <c r="B1521" s="11" t="s">
        <v>3400</v>
      </c>
      <c r="C1521" s="1">
        <f t="shared" si="264"/>
        <v>2796</v>
      </c>
      <c r="D1521" s="7">
        <f>IF(N1521&gt;0, RANK(N1521,(N1521:P1521,Q1521:AE1521)),0)</f>
        <v>1</v>
      </c>
      <c r="E1521" s="7">
        <f>IF(O1521&gt;0,RANK(O1521,(N1521:P1521,Q1521:AE1521)),0)</f>
        <v>2</v>
      </c>
      <c r="F1521" s="7">
        <f t="shared" si="265"/>
        <v>3</v>
      </c>
      <c r="G1521" s="1">
        <f t="shared" si="272"/>
        <v>853</v>
      </c>
      <c r="H1521" s="2">
        <f t="shared" si="271"/>
        <v>0.30507868383404863</v>
      </c>
      <c r="I1521" s="8"/>
      <c r="J1521" s="2">
        <f t="shared" si="266"/>
        <v>0.64091559370529327</v>
      </c>
      <c r="K1521" s="2">
        <f t="shared" si="267"/>
        <v>0.33583690987124465</v>
      </c>
      <c r="L1521" s="2">
        <f t="shared" si="268"/>
        <v>1.5736766809728183E-2</v>
      </c>
      <c r="M1521" s="2">
        <f t="shared" si="269"/>
        <v>7.5107296137338943E-3</v>
      </c>
      <c r="N1521" s="1">
        <v>1792</v>
      </c>
      <c r="O1521" s="1">
        <v>939</v>
      </c>
      <c r="P1521" s="1">
        <v>44</v>
      </c>
      <c r="Q1521" s="1">
        <v>10</v>
      </c>
      <c r="R1521" s="1"/>
      <c r="S1521" s="1"/>
      <c r="T1521" s="1">
        <v>1</v>
      </c>
      <c r="U1521" s="1"/>
      <c r="V1521" s="1"/>
      <c r="W1521" s="1">
        <v>8</v>
      </c>
      <c r="X1521" s="1"/>
      <c r="Y1521" s="1">
        <v>2</v>
      </c>
      <c r="Z1521" s="1"/>
      <c r="AA1521" s="1"/>
      <c r="AB1521" s="1"/>
      <c r="AG1521" t="str">
        <f t="shared" si="274"/>
        <v>Stowe</v>
      </c>
      <c r="AH1521" t="s">
        <v>1417</v>
      </c>
      <c r="AI1521">
        <v>1</v>
      </c>
      <c r="AJ1521" s="7">
        <v>79</v>
      </c>
      <c r="AL1521" s="7" t="s">
        <v>3344</v>
      </c>
      <c r="AM1521" t="s">
        <v>4670</v>
      </c>
      <c r="AN1521" t="s">
        <v>737</v>
      </c>
      <c r="AO1521" t="s">
        <v>855</v>
      </c>
      <c r="AP1521" t="str">
        <f t="shared" si="270"/>
        <v>50015</v>
      </c>
      <c r="AQ1521" s="11" t="s">
        <v>2389</v>
      </c>
      <c r="AR1521" t="str">
        <f t="shared" si="273"/>
        <v>5070525</v>
      </c>
      <c r="AV1521">
        <v>72.739999999999995</v>
      </c>
      <c r="AW1521">
        <v>7.0000000000000007E-2</v>
      </c>
      <c r="AX1521">
        <v>72.680000000000007</v>
      </c>
    </row>
    <row r="1522" spans="1:50" hidden="1" outlineLevel="1">
      <c r="A1522" t="s">
        <v>3722</v>
      </c>
      <c r="B1522" s="11" t="s">
        <v>3400</v>
      </c>
      <c r="C1522" s="1">
        <f t="shared" ref="C1522:C1576" si="275">SUM(N1522:AE1522)</f>
        <v>701</v>
      </c>
      <c r="D1522" s="7">
        <f>IF(N1522&gt;0, RANK(N1522,(N1522:P1522,Q1522:AE1522)),0)</f>
        <v>1</v>
      </c>
      <c r="E1522" s="7">
        <f>IF(O1522&gt;0,RANK(O1522,(N1522:P1522,Q1522:AE1522)),0)</f>
        <v>2</v>
      </c>
      <c r="F1522" s="7">
        <f t="shared" ref="F1522:F1576" si="276">IF(P1522&gt;0,RANK(P1522,(N1522:AE1522)),0)</f>
        <v>3</v>
      </c>
      <c r="G1522" s="1">
        <f t="shared" si="272"/>
        <v>367</v>
      </c>
      <c r="H1522" s="2">
        <f t="shared" si="271"/>
        <v>0.52353780313837373</v>
      </c>
      <c r="I1522" s="8"/>
      <c r="J1522" s="2">
        <f t="shared" ref="J1522:J1576" si="277">IF(C1522=0,"-",N1522/C1522)</f>
        <v>0.75035663338088443</v>
      </c>
      <c r="K1522" s="2">
        <f t="shared" ref="K1522:K1576" si="278">IF(C1522=0,"-",O1522/C1522)</f>
        <v>0.22681883024251071</v>
      </c>
      <c r="L1522" s="2">
        <f t="shared" ref="L1522:L1576" si="279">IF(C1522=0,"-",P1522/C1522)</f>
        <v>1.4265335235378032E-2</v>
      </c>
      <c r="M1522" s="2">
        <f t="shared" ref="M1522:M1576" si="280">IF(C1522=0,"-",(1-J1522-K1522-L1522))</f>
        <v>8.559201141226833E-3</v>
      </c>
      <c r="N1522" s="1">
        <v>526</v>
      </c>
      <c r="O1522" s="1">
        <v>159</v>
      </c>
      <c r="P1522" s="1">
        <v>10</v>
      </c>
      <c r="Q1522" s="1">
        <v>4</v>
      </c>
      <c r="R1522" s="1"/>
      <c r="S1522" s="1"/>
      <c r="T1522" s="1">
        <v>1</v>
      </c>
      <c r="U1522" s="1"/>
      <c r="V1522" s="1"/>
      <c r="W1522" s="1">
        <v>1</v>
      </c>
      <c r="X1522" s="1"/>
      <c r="Y1522" s="1">
        <v>0</v>
      </c>
      <c r="Z1522" s="1"/>
      <c r="AA1522" s="1"/>
      <c r="AB1522" s="1"/>
      <c r="AG1522" t="str">
        <f t="shared" si="274"/>
        <v>Strafford</v>
      </c>
      <c r="AH1522" t="s">
        <v>3924</v>
      </c>
      <c r="AI1522">
        <v>1</v>
      </c>
      <c r="AJ1522" s="7">
        <v>159</v>
      </c>
      <c r="AL1522" s="7" t="s">
        <v>3344</v>
      </c>
      <c r="AM1522" t="s">
        <v>4671</v>
      </c>
      <c r="AN1522" t="s">
        <v>4370</v>
      </c>
      <c r="AO1522" t="s">
        <v>875</v>
      </c>
      <c r="AP1522" t="str">
        <f t="shared" ref="AP1522:AP1576" si="281">AL1522&amp;AM1522</f>
        <v>50017</v>
      </c>
      <c r="AQ1522" s="11" t="s">
        <v>2389</v>
      </c>
      <c r="AR1522" t="str">
        <f t="shared" si="273"/>
        <v>5070675</v>
      </c>
      <c r="AV1522">
        <v>44.34</v>
      </c>
      <c r="AW1522">
        <v>0.11</v>
      </c>
      <c r="AX1522">
        <v>44.22</v>
      </c>
    </row>
    <row r="1523" spans="1:50" hidden="1" outlineLevel="1">
      <c r="A1523" t="s">
        <v>3131</v>
      </c>
      <c r="B1523" s="11" t="s">
        <v>3400</v>
      </c>
      <c r="C1523" s="1">
        <f t="shared" si="275"/>
        <v>134</v>
      </c>
      <c r="D1523" s="7">
        <f>IF(N1523&gt;0, RANK(N1523,(N1523:P1523,Q1523:AE1523)),0)</f>
        <v>1</v>
      </c>
      <c r="E1523" s="7">
        <f>IF(O1523&gt;0,RANK(O1523,(N1523:P1523,Q1523:AE1523)),0)</f>
        <v>2</v>
      </c>
      <c r="F1523" s="7">
        <f t="shared" si="276"/>
        <v>3</v>
      </c>
      <c r="G1523" s="1">
        <f t="shared" si="272"/>
        <v>4</v>
      </c>
      <c r="H1523" s="2">
        <f t="shared" si="271"/>
        <v>2.9850746268656716E-2</v>
      </c>
      <c r="I1523" s="8"/>
      <c r="J1523" s="2">
        <f t="shared" si="277"/>
        <v>0.5</v>
      </c>
      <c r="K1523" s="2">
        <f t="shared" si="278"/>
        <v>0.47014925373134331</v>
      </c>
      <c r="L1523" s="2">
        <f t="shared" si="279"/>
        <v>1.4925373134328358E-2</v>
      </c>
      <c r="M1523" s="2">
        <f t="shared" si="280"/>
        <v>1.4925373134328334E-2</v>
      </c>
      <c r="N1523" s="1">
        <v>67</v>
      </c>
      <c r="O1523" s="1">
        <v>63</v>
      </c>
      <c r="P1523" s="1">
        <v>2</v>
      </c>
      <c r="Q1523" s="1">
        <v>1</v>
      </c>
      <c r="R1523" s="1"/>
      <c r="S1523" s="1"/>
      <c r="T1523" s="1">
        <v>0</v>
      </c>
      <c r="U1523" s="1"/>
      <c r="V1523" s="1"/>
      <c r="W1523" s="1">
        <v>1</v>
      </c>
      <c r="X1523" s="1"/>
      <c r="Y1523" s="1">
        <v>0</v>
      </c>
      <c r="Z1523" s="1"/>
      <c r="AA1523" s="1"/>
      <c r="AB1523" s="1"/>
      <c r="AG1523" t="str">
        <f t="shared" si="274"/>
        <v>Stratton</v>
      </c>
      <c r="AH1523" t="s">
        <v>1550</v>
      </c>
      <c r="AI1523">
        <v>1</v>
      </c>
      <c r="AJ1523" s="7">
        <v>233</v>
      </c>
      <c r="AL1523" s="7" t="s">
        <v>3344</v>
      </c>
      <c r="AM1523" t="s">
        <v>3949</v>
      </c>
      <c r="AN1523" t="s">
        <v>5171</v>
      </c>
      <c r="AO1523" t="s">
        <v>1265</v>
      </c>
      <c r="AP1523" t="str">
        <f t="shared" si="281"/>
        <v>50025</v>
      </c>
      <c r="AQ1523" s="11" t="s">
        <v>2389</v>
      </c>
      <c r="AR1523" t="str">
        <f t="shared" si="273"/>
        <v>5070750</v>
      </c>
      <c r="AV1523">
        <v>46.93</v>
      </c>
      <c r="AW1523">
        <v>0.54</v>
      </c>
      <c r="AX1523">
        <v>46.39</v>
      </c>
    </row>
    <row r="1524" spans="1:50" hidden="1" outlineLevel="1">
      <c r="A1524" t="s">
        <v>3138</v>
      </c>
      <c r="B1524" s="11" t="s">
        <v>3400</v>
      </c>
      <c r="C1524" s="1">
        <f t="shared" si="275"/>
        <v>322</v>
      </c>
      <c r="D1524" s="7">
        <f>IF(N1524&gt;0, RANK(N1524,(N1524:P1524,Q1524:AE1524)),0)</f>
        <v>1</v>
      </c>
      <c r="E1524" s="7">
        <f>IF(O1524&gt;0,RANK(O1524,(N1524:P1524,Q1524:AE1524)),0)</f>
        <v>2</v>
      </c>
      <c r="F1524" s="7">
        <f t="shared" si="276"/>
        <v>3</v>
      </c>
      <c r="G1524" s="1">
        <f t="shared" si="272"/>
        <v>61</v>
      </c>
      <c r="H1524" s="2">
        <f t="shared" si="271"/>
        <v>0.18944099378881987</v>
      </c>
      <c r="I1524" s="8"/>
      <c r="J1524" s="2">
        <f t="shared" si="277"/>
        <v>0.5714285714285714</v>
      </c>
      <c r="K1524" s="2">
        <f t="shared" si="278"/>
        <v>0.38198757763975155</v>
      </c>
      <c r="L1524" s="2">
        <f t="shared" si="279"/>
        <v>2.4844720496894408E-2</v>
      </c>
      <c r="M1524" s="2">
        <f t="shared" si="280"/>
        <v>2.1739130434782643E-2</v>
      </c>
      <c r="N1524" s="1">
        <v>184</v>
      </c>
      <c r="O1524" s="1">
        <v>123</v>
      </c>
      <c r="P1524" s="1">
        <v>8</v>
      </c>
      <c r="Q1524" s="1">
        <v>1</v>
      </c>
      <c r="R1524" s="1"/>
      <c r="S1524" s="1"/>
      <c r="T1524" s="1">
        <v>0</v>
      </c>
      <c r="U1524" s="1"/>
      <c r="V1524" s="1"/>
      <c r="W1524" s="1">
        <v>6</v>
      </c>
      <c r="X1524" s="1"/>
      <c r="Y1524" s="1">
        <v>0</v>
      </c>
      <c r="Z1524" s="1"/>
      <c r="AA1524" s="1"/>
      <c r="AB1524" s="1"/>
      <c r="AG1524" t="str">
        <f t="shared" si="274"/>
        <v>Sudbury</v>
      </c>
      <c r="AH1524" t="s">
        <v>4060</v>
      </c>
      <c r="AI1524">
        <v>1</v>
      </c>
      <c r="AJ1524" s="7">
        <v>169</v>
      </c>
      <c r="AL1524" s="7" t="s">
        <v>3344</v>
      </c>
      <c r="AM1524" t="s">
        <v>4350</v>
      </c>
      <c r="AN1524" t="s">
        <v>5225</v>
      </c>
      <c r="AO1524" t="s">
        <v>655</v>
      </c>
      <c r="AP1524" t="str">
        <f t="shared" si="281"/>
        <v>50021</v>
      </c>
      <c r="AQ1524" s="11" t="s">
        <v>2389</v>
      </c>
      <c r="AR1524" t="str">
        <f t="shared" si="273"/>
        <v>5071050</v>
      </c>
      <c r="AV1524">
        <v>22.2</v>
      </c>
      <c r="AW1524">
        <v>0.7</v>
      </c>
      <c r="AX1524">
        <v>21.5</v>
      </c>
    </row>
    <row r="1525" spans="1:50" hidden="1" outlineLevel="1">
      <c r="A1525" t="s">
        <v>3132</v>
      </c>
      <c r="B1525" s="11" t="s">
        <v>3400</v>
      </c>
      <c r="C1525" s="1">
        <f t="shared" si="275"/>
        <v>495</v>
      </c>
      <c r="D1525" s="7">
        <f>IF(N1525&gt;0, RANK(N1525,(N1525:P1525,Q1525:AE1525)),0)</f>
        <v>1</v>
      </c>
      <c r="E1525" s="7">
        <f>IF(O1525&gt;0,RANK(O1525,(N1525:P1525,Q1525:AE1525)),0)</f>
        <v>2</v>
      </c>
      <c r="F1525" s="7">
        <f t="shared" si="276"/>
        <v>3</v>
      </c>
      <c r="G1525" s="1">
        <f t="shared" si="272"/>
        <v>61</v>
      </c>
      <c r="H1525" s="2">
        <f t="shared" si="271"/>
        <v>0.12323232323232323</v>
      </c>
      <c r="I1525" s="8"/>
      <c r="J1525" s="2">
        <f t="shared" si="277"/>
        <v>0.54747474747474745</v>
      </c>
      <c r="K1525" s="2">
        <f t="shared" si="278"/>
        <v>0.42424242424242425</v>
      </c>
      <c r="L1525" s="2">
        <f t="shared" si="279"/>
        <v>1.8181818181818181E-2</v>
      </c>
      <c r="M1525" s="2">
        <f t="shared" si="280"/>
        <v>1.0101010101010117E-2</v>
      </c>
      <c r="N1525" s="1">
        <v>271</v>
      </c>
      <c r="O1525" s="1">
        <v>210</v>
      </c>
      <c r="P1525" s="1">
        <v>9</v>
      </c>
      <c r="Q1525" s="1">
        <v>1</v>
      </c>
      <c r="R1525" s="1"/>
      <c r="S1525" s="1"/>
      <c r="T1525" s="1">
        <v>0</v>
      </c>
      <c r="U1525" s="1"/>
      <c r="V1525" s="1"/>
      <c r="W1525" s="1">
        <v>3</v>
      </c>
      <c r="X1525" s="1"/>
      <c r="Y1525" s="1">
        <v>1</v>
      </c>
      <c r="Z1525" s="1"/>
      <c r="AA1525" s="1"/>
      <c r="AB1525" s="1"/>
      <c r="AG1525" t="str">
        <f t="shared" si="274"/>
        <v>Sunderland</v>
      </c>
      <c r="AH1525" t="s">
        <v>3411</v>
      </c>
      <c r="AI1525">
        <v>1</v>
      </c>
      <c r="AJ1525" s="7">
        <v>232</v>
      </c>
      <c r="AL1525" s="7" t="s">
        <v>3344</v>
      </c>
      <c r="AM1525" t="s">
        <v>3989</v>
      </c>
      <c r="AN1525" t="s">
        <v>4262</v>
      </c>
      <c r="AO1525" t="s">
        <v>930</v>
      </c>
      <c r="AP1525" t="str">
        <f t="shared" si="281"/>
        <v>50003</v>
      </c>
      <c r="AQ1525" s="11" t="s">
        <v>2389</v>
      </c>
      <c r="AR1525" t="str">
        <f t="shared" si="273"/>
        <v>5071425</v>
      </c>
      <c r="AV1525">
        <v>45.65</v>
      </c>
      <c r="AW1525">
        <v>0.25</v>
      </c>
      <c r="AX1525">
        <v>45.4</v>
      </c>
    </row>
    <row r="1526" spans="1:50" hidden="1" outlineLevel="1">
      <c r="A1526" t="s">
        <v>2698</v>
      </c>
      <c r="B1526" s="11" t="s">
        <v>3400</v>
      </c>
      <c r="C1526" s="1">
        <f t="shared" si="275"/>
        <v>433</v>
      </c>
      <c r="D1526" s="7">
        <f>IF(N1526&gt;0, RANK(N1526,(N1526:P1526,Q1526:AE1526)),0)</f>
        <v>2</v>
      </c>
      <c r="E1526" s="7">
        <f>IF(O1526&gt;0,RANK(O1526,(N1526:P1526,Q1526:AE1526)),0)</f>
        <v>1</v>
      </c>
      <c r="F1526" s="7">
        <f t="shared" si="276"/>
        <v>3</v>
      </c>
      <c r="G1526" s="1">
        <f t="shared" si="272"/>
        <v>41</v>
      </c>
      <c r="H1526" s="2">
        <f t="shared" si="271"/>
        <v>9.4688221709006926E-2</v>
      </c>
      <c r="I1526" s="8"/>
      <c r="J1526" s="2">
        <f t="shared" si="277"/>
        <v>0.43648960739030024</v>
      </c>
      <c r="K1526" s="2">
        <f t="shared" si="278"/>
        <v>0.53117782909930711</v>
      </c>
      <c r="L1526" s="2">
        <f t="shared" si="279"/>
        <v>2.3094688221709007E-2</v>
      </c>
      <c r="M1526" s="2">
        <f t="shared" si="280"/>
        <v>9.2378752886837015E-3</v>
      </c>
      <c r="N1526" s="1">
        <v>189</v>
      </c>
      <c r="O1526" s="1">
        <v>230</v>
      </c>
      <c r="P1526" s="1">
        <v>10</v>
      </c>
      <c r="Q1526" s="1">
        <v>0</v>
      </c>
      <c r="R1526" s="1"/>
      <c r="S1526" s="1"/>
      <c r="T1526" s="1">
        <v>0</v>
      </c>
      <c r="U1526" s="1"/>
      <c r="V1526" s="1"/>
      <c r="W1526" s="1">
        <v>2</v>
      </c>
      <c r="X1526" s="1"/>
      <c r="Y1526" s="1">
        <v>2</v>
      </c>
      <c r="Z1526" s="1"/>
      <c r="AA1526" s="1"/>
      <c r="AB1526" s="1"/>
      <c r="AG1526" t="str">
        <f t="shared" si="274"/>
        <v>Sutton</v>
      </c>
      <c r="AH1526" t="s">
        <v>3878</v>
      </c>
      <c r="AI1526">
        <v>1</v>
      </c>
      <c r="AJ1526" s="7">
        <v>52</v>
      </c>
      <c r="AL1526" s="7" t="s">
        <v>3344</v>
      </c>
      <c r="AM1526" t="s">
        <v>3632</v>
      </c>
      <c r="AN1526" t="s">
        <v>4262</v>
      </c>
      <c r="AO1526" t="s">
        <v>931</v>
      </c>
      <c r="AP1526" t="str">
        <f t="shared" si="281"/>
        <v>50005</v>
      </c>
      <c r="AQ1526" s="11" t="s">
        <v>2389</v>
      </c>
      <c r="AR1526" t="str">
        <f t="shared" si="273"/>
        <v>5071575</v>
      </c>
      <c r="AV1526">
        <v>38.369999999999997</v>
      </c>
      <c r="AW1526">
        <v>0.11</v>
      </c>
      <c r="AX1526">
        <v>38.26</v>
      </c>
    </row>
    <row r="1527" spans="1:50" hidden="1" outlineLevel="1">
      <c r="A1527" t="s">
        <v>3133</v>
      </c>
      <c r="B1527" s="11" t="s">
        <v>3400</v>
      </c>
      <c r="C1527" s="1">
        <f t="shared" si="275"/>
        <v>2513</v>
      </c>
      <c r="D1527" s="7">
        <f>IF(N1527&gt;0, RANK(N1527,(N1527:P1527,Q1527:AE1527)),0)</f>
        <v>1</v>
      </c>
      <c r="E1527" s="7">
        <f>IF(O1527&gt;0,RANK(O1527,(N1527:P1527,Q1527:AE1527)),0)</f>
        <v>2</v>
      </c>
      <c r="F1527" s="7">
        <f t="shared" si="276"/>
        <v>3</v>
      </c>
      <c r="G1527" s="1">
        <f t="shared" si="272"/>
        <v>118</v>
      </c>
      <c r="H1527" s="2">
        <f t="shared" si="271"/>
        <v>4.6955829685634699E-2</v>
      </c>
      <c r="I1527" s="8"/>
      <c r="J1527" s="2">
        <f t="shared" si="277"/>
        <v>0.51810584958217265</v>
      </c>
      <c r="K1527" s="2">
        <f t="shared" si="278"/>
        <v>0.47115001989653799</v>
      </c>
      <c r="L1527" s="2">
        <f t="shared" si="279"/>
        <v>6.366892160764027E-3</v>
      </c>
      <c r="M1527" s="2">
        <f t="shared" si="280"/>
        <v>4.3772383605253365E-3</v>
      </c>
      <c r="N1527" s="1">
        <v>1302</v>
      </c>
      <c r="O1527" s="1">
        <v>1184</v>
      </c>
      <c r="P1527" s="1">
        <v>16</v>
      </c>
      <c r="Q1527" s="1">
        <v>5</v>
      </c>
      <c r="R1527" s="1"/>
      <c r="S1527" s="1"/>
      <c r="T1527" s="1">
        <v>0</v>
      </c>
      <c r="U1527" s="1"/>
      <c r="V1527" s="1"/>
      <c r="W1527" s="1">
        <v>5</v>
      </c>
      <c r="X1527" s="1"/>
      <c r="Y1527" s="1">
        <v>1</v>
      </c>
      <c r="Z1527" s="1"/>
      <c r="AA1527" s="1"/>
      <c r="AB1527" s="1"/>
      <c r="AG1527" t="str">
        <f t="shared" si="274"/>
        <v>Swanton</v>
      </c>
      <c r="AH1527" t="s">
        <v>3082</v>
      </c>
      <c r="AI1527">
        <v>1</v>
      </c>
      <c r="AJ1527" s="7">
        <v>5</v>
      </c>
      <c r="AL1527" s="7" t="s">
        <v>3344</v>
      </c>
      <c r="AM1527" t="s">
        <v>3234</v>
      </c>
      <c r="AN1527" t="s">
        <v>1514</v>
      </c>
      <c r="AO1527" t="s">
        <v>862</v>
      </c>
      <c r="AP1527" t="str">
        <f t="shared" si="281"/>
        <v>50011</v>
      </c>
      <c r="AQ1527" s="11" t="s">
        <v>2389</v>
      </c>
      <c r="AR1527" t="str">
        <f t="shared" si="273"/>
        <v>5071725</v>
      </c>
      <c r="AV1527">
        <v>61.66</v>
      </c>
      <c r="AW1527">
        <v>13.26</v>
      </c>
      <c r="AX1527">
        <v>48.41</v>
      </c>
    </row>
    <row r="1528" spans="1:50" hidden="1" outlineLevel="1">
      <c r="A1528" t="s">
        <v>3116</v>
      </c>
      <c r="B1528" s="11" t="s">
        <v>3400</v>
      </c>
      <c r="C1528" s="1">
        <f t="shared" si="275"/>
        <v>1595</v>
      </c>
      <c r="D1528" s="7">
        <f>IF(N1528&gt;0, RANK(N1528,(N1528:P1528,Q1528:AE1528)),0)</f>
        <v>1</v>
      </c>
      <c r="E1528" s="7">
        <f>IF(O1528&gt;0,RANK(O1528,(N1528:P1528,Q1528:AE1528)),0)</f>
        <v>2</v>
      </c>
      <c r="F1528" s="7">
        <f t="shared" si="276"/>
        <v>3</v>
      </c>
      <c r="G1528" s="1">
        <f t="shared" si="272"/>
        <v>684</v>
      </c>
      <c r="H1528" s="2">
        <f t="shared" si="271"/>
        <v>0.42884012539184951</v>
      </c>
      <c r="I1528" s="8"/>
      <c r="J1528" s="2">
        <f t="shared" si="277"/>
        <v>0.70532915360501569</v>
      </c>
      <c r="K1528" s="2">
        <f t="shared" si="278"/>
        <v>0.27648902821316612</v>
      </c>
      <c r="L1528" s="2">
        <f t="shared" si="279"/>
        <v>1.0658307210031349E-2</v>
      </c>
      <c r="M1528" s="2">
        <f t="shared" si="280"/>
        <v>7.5235109717868391E-3</v>
      </c>
      <c r="N1528" s="1">
        <v>1125</v>
      </c>
      <c r="O1528" s="1">
        <v>441</v>
      </c>
      <c r="P1528" s="1">
        <v>17</v>
      </c>
      <c r="Q1528" s="1">
        <v>7</v>
      </c>
      <c r="R1528" s="1"/>
      <c r="S1528" s="1"/>
      <c r="T1528" s="1">
        <v>0</v>
      </c>
      <c r="U1528" s="1"/>
      <c r="V1528" s="1"/>
      <c r="W1528" s="1">
        <v>4</v>
      </c>
      <c r="X1528" s="1"/>
      <c r="Y1528" s="1">
        <v>1</v>
      </c>
      <c r="Z1528" s="1"/>
      <c r="AA1528" s="1"/>
      <c r="AB1528" s="1"/>
      <c r="AG1528" t="str">
        <f t="shared" si="274"/>
        <v>Thetford</v>
      </c>
      <c r="AH1528" t="s">
        <v>3924</v>
      </c>
      <c r="AI1528">
        <v>1</v>
      </c>
      <c r="AJ1528" s="7">
        <v>164</v>
      </c>
      <c r="AL1528" s="7" t="s">
        <v>3344</v>
      </c>
      <c r="AM1528" t="s">
        <v>4671</v>
      </c>
      <c r="AN1528" t="s">
        <v>4019</v>
      </c>
      <c r="AO1528" t="s">
        <v>1526</v>
      </c>
      <c r="AP1528" t="str">
        <f t="shared" si="281"/>
        <v>50017</v>
      </c>
      <c r="AQ1528" s="11" t="s">
        <v>2389</v>
      </c>
      <c r="AR1528" t="str">
        <f t="shared" si="273"/>
        <v>5072400</v>
      </c>
      <c r="AV1528">
        <v>44.16</v>
      </c>
      <c r="AW1528">
        <v>0.6</v>
      </c>
      <c r="AX1528">
        <v>43.56</v>
      </c>
    </row>
    <row r="1529" spans="1:50" hidden="1" outlineLevel="1">
      <c r="A1529" t="s">
        <v>2745</v>
      </c>
      <c r="B1529" s="11" t="s">
        <v>3400</v>
      </c>
      <c r="C1529" s="1">
        <f t="shared" si="275"/>
        <v>302</v>
      </c>
      <c r="D1529" s="7">
        <f>IF(N1529&gt;0, RANK(N1529,(N1529:P1529,Q1529:AE1529)),0)</f>
        <v>1</v>
      </c>
      <c r="E1529" s="7">
        <f>IF(O1529&gt;0,RANK(O1529,(N1529:P1529,Q1529:AE1529)),0)</f>
        <v>2</v>
      </c>
      <c r="F1529" s="7">
        <f t="shared" si="276"/>
        <v>3</v>
      </c>
      <c r="G1529" s="1">
        <f t="shared" si="272"/>
        <v>19</v>
      </c>
      <c r="H1529" s="2">
        <f t="shared" si="271"/>
        <v>6.2913907284768214E-2</v>
      </c>
      <c r="I1529" s="8"/>
      <c r="J1529" s="2">
        <f t="shared" si="277"/>
        <v>0.52317880794701987</v>
      </c>
      <c r="K1529" s="2">
        <f t="shared" si="278"/>
        <v>0.46026490066225167</v>
      </c>
      <c r="L1529" s="2">
        <f t="shared" si="279"/>
        <v>1.3245033112582781E-2</v>
      </c>
      <c r="M1529" s="2">
        <f t="shared" si="280"/>
        <v>3.3112582781456689E-3</v>
      </c>
      <c r="N1529" s="1">
        <v>158</v>
      </c>
      <c r="O1529" s="1">
        <v>139</v>
      </c>
      <c r="P1529" s="1">
        <v>4</v>
      </c>
      <c r="Q1529" s="1">
        <v>0</v>
      </c>
      <c r="R1529" s="1"/>
      <c r="S1529" s="1"/>
      <c r="T1529" s="1">
        <v>0</v>
      </c>
      <c r="U1529" s="1"/>
      <c r="V1529" s="1"/>
      <c r="W1529" s="1">
        <v>1</v>
      </c>
      <c r="X1529" s="1"/>
      <c r="Y1529" s="1">
        <v>0</v>
      </c>
      <c r="Z1529" s="1"/>
      <c r="AA1529" s="1"/>
      <c r="AB1529" s="1"/>
      <c r="AG1529" t="str">
        <f t="shared" si="274"/>
        <v>Tinmouth</v>
      </c>
      <c r="AH1529" t="s">
        <v>4060</v>
      </c>
      <c r="AI1529">
        <v>1</v>
      </c>
      <c r="AJ1529" s="7">
        <v>202</v>
      </c>
      <c r="AL1529" s="7" t="s">
        <v>3344</v>
      </c>
      <c r="AM1529" t="s">
        <v>4350</v>
      </c>
      <c r="AN1529" t="s">
        <v>833</v>
      </c>
      <c r="AO1529" t="s">
        <v>1268</v>
      </c>
      <c r="AP1529" t="str">
        <f t="shared" si="281"/>
        <v>50021</v>
      </c>
      <c r="AQ1529" s="11" t="s">
        <v>2389</v>
      </c>
      <c r="AR1529" t="str">
        <f t="shared" si="273"/>
        <v>5072925</v>
      </c>
      <c r="AV1529">
        <v>28.41</v>
      </c>
      <c r="AW1529">
        <v>0.12</v>
      </c>
      <c r="AX1529">
        <v>28.28</v>
      </c>
    </row>
    <row r="1530" spans="1:50" hidden="1" outlineLevel="1">
      <c r="A1530" t="s">
        <v>3158</v>
      </c>
      <c r="B1530" s="11" t="s">
        <v>3400</v>
      </c>
      <c r="C1530" s="1">
        <f t="shared" si="275"/>
        <v>553</v>
      </c>
      <c r="D1530" s="7">
        <f>IF(N1530&gt;0, RANK(N1530,(N1530:P1530,Q1530:AE1530)),0)</f>
        <v>2</v>
      </c>
      <c r="E1530" s="7">
        <f>IF(O1530&gt;0,RANK(O1530,(N1530:P1530,Q1530:AE1530)),0)</f>
        <v>1</v>
      </c>
      <c r="F1530" s="7">
        <f t="shared" si="276"/>
        <v>3</v>
      </c>
      <c r="G1530" s="1">
        <f t="shared" si="272"/>
        <v>83</v>
      </c>
      <c r="H1530" s="2">
        <f t="shared" si="271"/>
        <v>0.15009041591320071</v>
      </c>
      <c r="I1530" s="8"/>
      <c r="J1530" s="2">
        <f t="shared" si="277"/>
        <v>0.41229656419529837</v>
      </c>
      <c r="K1530" s="2">
        <f t="shared" si="278"/>
        <v>0.56238698010849908</v>
      </c>
      <c r="L1530" s="2">
        <f t="shared" si="279"/>
        <v>1.62748643761302E-2</v>
      </c>
      <c r="M1530" s="2">
        <f t="shared" si="280"/>
        <v>9.0415913200723556E-3</v>
      </c>
      <c r="N1530" s="1">
        <v>228</v>
      </c>
      <c r="O1530" s="1">
        <v>311</v>
      </c>
      <c r="P1530" s="1">
        <v>9</v>
      </c>
      <c r="Q1530" s="1">
        <v>2</v>
      </c>
      <c r="R1530" s="1"/>
      <c r="S1530" s="1"/>
      <c r="T1530" s="1">
        <v>0</v>
      </c>
      <c r="U1530" s="1"/>
      <c r="V1530" s="1"/>
      <c r="W1530" s="1">
        <v>2</v>
      </c>
      <c r="X1530" s="1"/>
      <c r="Y1530" s="1">
        <v>1</v>
      </c>
      <c r="Z1530" s="1"/>
      <c r="AA1530" s="1"/>
      <c r="AB1530" s="1"/>
      <c r="AG1530" t="str">
        <f t="shared" si="274"/>
        <v>Topsham</v>
      </c>
      <c r="AH1530" t="s">
        <v>3924</v>
      </c>
      <c r="AI1530">
        <v>1</v>
      </c>
      <c r="AJ1530" s="7">
        <v>126</v>
      </c>
      <c r="AL1530" s="7" t="s">
        <v>3344</v>
      </c>
      <c r="AM1530" t="s">
        <v>4671</v>
      </c>
      <c r="AN1530" t="s">
        <v>4371</v>
      </c>
      <c r="AO1530" t="s">
        <v>1269</v>
      </c>
      <c r="AP1530" t="str">
        <f t="shared" si="281"/>
        <v>50017</v>
      </c>
      <c r="AQ1530" s="11" t="s">
        <v>2389</v>
      </c>
      <c r="AR1530" t="str">
        <f t="shared" si="273"/>
        <v>5073075</v>
      </c>
      <c r="AV1530">
        <v>48.98</v>
      </c>
      <c r="AW1530">
        <v>0.05</v>
      </c>
      <c r="AX1530">
        <v>48.93</v>
      </c>
    </row>
    <row r="1531" spans="1:50" hidden="1" outlineLevel="1">
      <c r="A1531" t="s">
        <v>3186</v>
      </c>
      <c r="B1531" s="11" t="s">
        <v>3400</v>
      </c>
      <c r="C1531" s="1">
        <f t="shared" si="275"/>
        <v>659</v>
      </c>
      <c r="D1531" s="7">
        <f>IF(N1531&gt;0, RANK(N1531,(N1531:P1531,Q1531:AE1531)),0)</f>
        <v>1</v>
      </c>
      <c r="E1531" s="7">
        <f>IF(O1531&gt;0,RANK(O1531,(N1531:P1531,Q1531:AE1531)),0)</f>
        <v>2</v>
      </c>
      <c r="F1531" s="7">
        <f t="shared" si="276"/>
        <v>3</v>
      </c>
      <c r="G1531" s="1">
        <f t="shared" si="272"/>
        <v>161</v>
      </c>
      <c r="H1531" s="2">
        <f t="shared" si="271"/>
        <v>0.24430955993930198</v>
      </c>
      <c r="I1531" s="8"/>
      <c r="J1531" s="2">
        <f t="shared" si="277"/>
        <v>0.61305007587253413</v>
      </c>
      <c r="K1531" s="2">
        <f t="shared" si="278"/>
        <v>0.36874051593323215</v>
      </c>
      <c r="L1531" s="2">
        <f t="shared" si="279"/>
        <v>1.2139605462822459E-2</v>
      </c>
      <c r="M1531" s="2">
        <f t="shared" si="280"/>
        <v>6.069802731411264E-3</v>
      </c>
      <c r="N1531" s="1">
        <v>404</v>
      </c>
      <c r="O1531" s="1">
        <v>243</v>
      </c>
      <c r="P1531" s="1">
        <v>8</v>
      </c>
      <c r="Q1531" s="1">
        <v>0</v>
      </c>
      <c r="R1531" s="1"/>
      <c r="S1531" s="1"/>
      <c r="T1531" s="1">
        <v>1</v>
      </c>
      <c r="U1531" s="1"/>
      <c r="V1531" s="1"/>
      <c r="W1531" s="1">
        <v>3</v>
      </c>
      <c r="X1531" s="1"/>
      <c r="Y1531" s="1">
        <v>0</v>
      </c>
      <c r="Z1531" s="1"/>
      <c r="AA1531" s="1"/>
      <c r="AB1531" s="1"/>
      <c r="AG1531" t="str">
        <f t="shared" si="274"/>
        <v>Townshend</v>
      </c>
      <c r="AH1531" t="s">
        <v>1550</v>
      </c>
      <c r="AI1531">
        <v>1</v>
      </c>
      <c r="AJ1531" s="7">
        <v>229</v>
      </c>
      <c r="AL1531" s="7" t="s">
        <v>3344</v>
      </c>
      <c r="AM1531" t="s">
        <v>3949</v>
      </c>
      <c r="AN1531" t="s">
        <v>1514</v>
      </c>
      <c r="AO1531" t="s">
        <v>1270</v>
      </c>
      <c r="AP1531" t="str">
        <f t="shared" si="281"/>
        <v>50025</v>
      </c>
      <c r="AQ1531" s="11" t="s">
        <v>2389</v>
      </c>
      <c r="AR1531" t="str">
        <f t="shared" si="273"/>
        <v>5073300</v>
      </c>
      <c r="AV1531">
        <v>42.78</v>
      </c>
      <c r="AW1531">
        <v>0.06</v>
      </c>
      <c r="AX1531">
        <v>42.72</v>
      </c>
    </row>
    <row r="1532" spans="1:50" hidden="1" outlineLevel="1">
      <c r="A1532" t="s">
        <v>3870</v>
      </c>
      <c r="B1532" s="11" t="s">
        <v>3400</v>
      </c>
      <c r="C1532" s="1">
        <f t="shared" si="275"/>
        <v>659</v>
      </c>
      <c r="D1532" s="7">
        <f>IF(N1532&gt;0, RANK(N1532,(N1532:P1532,Q1532:AE1532)),0)</f>
        <v>1</v>
      </c>
      <c r="E1532" s="7">
        <f>IF(O1532&gt;0,RANK(O1532,(N1532:P1532,Q1532:AE1532)),0)</f>
        <v>2</v>
      </c>
      <c r="F1532" s="7">
        <f t="shared" si="276"/>
        <v>4</v>
      </c>
      <c r="G1532" s="1">
        <f t="shared" si="272"/>
        <v>49</v>
      </c>
      <c r="H1532" s="2">
        <f t="shared" si="271"/>
        <v>7.4355083459787558E-2</v>
      </c>
      <c r="I1532" s="8"/>
      <c r="J1532" s="2">
        <f t="shared" si="277"/>
        <v>0.52959028831562971</v>
      </c>
      <c r="K1532" s="2">
        <f t="shared" si="278"/>
        <v>0.45523520485584218</v>
      </c>
      <c r="L1532" s="2">
        <f t="shared" si="279"/>
        <v>3.0349013657056147E-3</v>
      </c>
      <c r="M1532" s="2">
        <f t="shared" si="280"/>
        <v>1.2139605462822497E-2</v>
      </c>
      <c r="N1532" s="1">
        <v>349</v>
      </c>
      <c r="O1532" s="1">
        <v>300</v>
      </c>
      <c r="P1532" s="1">
        <v>2</v>
      </c>
      <c r="Q1532" s="1">
        <v>6</v>
      </c>
      <c r="R1532" s="1"/>
      <c r="S1532" s="1"/>
      <c r="T1532" s="1">
        <v>0</v>
      </c>
      <c r="U1532" s="1"/>
      <c r="V1532" s="1"/>
      <c r="W1532" s="1">
        <v>0</v>
      </c>
      <c r="X1532" s="1"/>
      <c r="Y1532" s="1">
        <v>2</v>
      </c>
      <c r="Z1532" s="1"/>
      <c r="AA1532" s="1"/>
      <c r="AB1532" s="1"/>
      <c r="AG1532" t="str">
        <f t="shared" si="274"/>
        <v>Troy</v>
      </c>
      <c r="AH1532" t="s">
        <v>4603</v>
      </c>
      <c r="AI1532">
        <v>1</v>
      </c>
      <c r="AJ1532" s="7">
        <v>12</v>
      </c>
      <c r="AL1532" s="7" t="s">
        <v>3344</v>
      </c>
      <c r="AM1532" t="s">
        <v>4672</v>
      </c>
      <c r="AN1532" t="s">
        <v>5224</v>
      </c>
      <c r="AO1532" t="s">
        <v>1271</v>
      </c>
      <c r="AP1532" t="str">
        <f t="shared" si="281"/>
        <v>50019</v>
      </c>
      <c r="AQ1532" s="11" t="s">
        <v>2389</v>
      </c>
      <c r="AR1532" t="str">
        <f t="shared" si="273"/>
        <v>5073525</v>
      </c>
      <c r="AV1532">
        <v>36.06</v>
      </c>
      <c r="AW1532">
        <v>0</v>
      </c>
      <c r="AX1532">
        <v>36.06</v>
      </c>
    </row>
    <row r="1533" spans="1:50" hidden="1" outlineLevel="1">
      <c r="A1533" t="s">
        <v>3187</v>
      </c>
      <c r="B1533" s="11" t="s">
        <v>3400</v>
      </c>
      <c r="C1533" s="1">
        <f t="shared" si="275"/>
        <v>692</v>
      </c>
      <c r="D1533" s="7">
        <f>IF(N1533&gt;0, RANK(N1533,(N1533:P1533,Q1533:AE1533)),0)</f>
        <v>1</v>
      </c>
      <c r="E1533" s="7">
        <f>IF(O1533&gt;0,RANK(O1533,(N1533:P1533,Q1533:AE1533)),0)</f>
        <v>2</v>
      </c>
      <c r="F1533" s="7">
        <f t="shared" si="276"/>
        <v>3</v>
      </c>
      <c r="G1533" s="1">
        <f t="shared" si="272"/>
        <v>82</v>
      </c>
      <c r="H1533" s="2">
        <f t="shared" si="271"/>
        <v>0.11849710982658959</v>
      </c>
      <c r="I1533" s="8"/>
      <c r="J1533" s="2">
        <f t="shared" si="277"/>
        <v>0.54768786127167635</v>
      </c>
      <c r="K1533" s="2">
        <f t="shared" si="278"/>
        <v>0.42919075144508673</v>
      </c>
      <c r="L1533" s="2">
        <f t="shared" si="279"/>
        <v>1.5895953757225433E-2</v>
      </c>
      <c r="M1533" s="2">
        <f t="shared" si="280"/>
        <v>7.2254335260114946E-3</v>
      </c>
      <c r="N1533" s="1">
        <v>379</v>
      </c>
      <c r="O1533" s="1">
        <v>297</v>
      </c>
      <c r="P1533" s="1">
        <v>11</v>
      </c>
      <c r="Q1533" s="1">
        <v>4</v>
      </c>
      <c r="R1533" s="1"/>
      <c r="S1533" s="1"/>
      <c r="T1533" s="1">
        <v>0</v>
      </c>
      <c r="U1533" s="1"/>
      <c r="V1533" s="1"/>
      <c r="W1533" s="1">
        <v>1</v>
      </c>
      <c r="X1533" s="1"/>
      <c r="Y1533" s="1">
        <v>0</v>
      </c>
      <c r="Z1533" s="1"/>
      <c r="AA1533" s="1"/>
      <c r="AB1533" s="1"/>
      <c r="AG1533" t="str">
        <f t="shared" si="274"/>
        <v>Tunbridge</v>
      </c>
      <c r="AH1533" t="s">
        <v>3924</v>
      </c>
      <c r="AI1533">
        <v>1</v>
      </c>
      <c r="AJ1533" s="7">
        <v>155</v>
      </c>
      <c r="AL1533" s="7" t="s">
        <v>3344</v>
      </c>
      <c r="AM1533" t="s">
        <v>4671</v>
      </c>
      <c r="AN1533" t="s">
        <v>4002</v>
      </c>
      <c r="AO1533" t="s">
        <v>1272</v>
      </c>
      <c r="AP1533" t="str">
        <f t="shared" si="281"/>
        <v>50017</v>
      </c>
      <c r="AQ1533" s="11" t="s">
        <v>2389</v>
      </c>
      <c r="AR1533" t="str">
        <f t="shared" si="273"/>
        <v>5073675</v>
      </c>
      <c r="AV1533">
        <v>44.76</v>
      </c>
      <c r="AW1533">
        <v>0.02</v>
      </c>
      <c r="AX1533">
        <v>44.73</v>
      </c>
    </row>
    <row r="1534" spans="1:50" hidden="1" outlineLevel="1">
      <c r="A1534" t="s">
        <v>3845</v>
      </c>
      <c r="B1534" s="11" t="s">
        <v>3400</v>
      </c>
      <c r="C1534" s="1">
        <f t="shared" si="275"/>
        <v>1941</v>
      </c>
      <c r="D1534" s="7">
        <f>IF(N1534&gt;0, RANK(N1534,(N1534:P1534,Q1534:AE1534)),0)</f>
        <v>1</v>
      </c>
      <c r="E1534" s="7">
        <f>IF(O1534&gt;0,RANK(O1534,(N1534:P1534,Q1534:AE1534)),0)</f>
        <v>2</v>
      </c>
      <c r="F1534" s="7">
        <f t="shared" si="276"/>
        <v>3</v>
      </c>
      <c r="G1534" s="1">
        <f t="shared" si="272"/>
        <v>600</v>
      </c>
      <c r="H1534" s="2">
        <f t="shared" si="271"/>
        <v>0.30911901081916537</v>
      </c>
      <c r="I1534" s="8"/>
      <c r="J1534" s="2">
        <f t="shared" si="277"/>
        <v>0.64348274085522927</v>
      </c>
      <c r="K1534" s="2">
        <f t="shared" si="278"/>
        <v>0.3343637300360639</v>
      </c>
      <c r="L1534" s="2">
        <f t="shared" si="279"/>
        <v>1.4940752189592994E-2</v>
      </c>
      <c r="M1534" s="2">
        <f t="shared" si="280"/>
        <v>7.2127769191138325E-3</v>
      </c>
      <c r="N1534" s="1">
        <v>1249</v>
      </c>
      <c r="O1534" s="1">
        <v>649</v>
      </c>
      <c r="P1534" s="1">
        <v>29</v>
      </c>
      <c r="Q1534" s="1">
        <v>8</v>
      </c>
      <c r="R1534" s="1"/>
      <c r="S1534" s="1"/>
      <c r="T1534" s="1">
        <v>0</v>
      </c>
      <c r="U1534" s="1"/>
      <c r="V1534" s="1"/>
      <c r="W1534" s="1">
        <v>6</v>
      </c>
      <c r="X1534" s="1"/>
      <c r="Y1534" s="1">
        <v>0</v>
      </c>
      <c r="Z1534" s="1"/>
      <c r="AA1534" s="1"/>
      <c r="AB1534" s="1"/>
      <c r="AG1534" t="str">
        <f t="shared" si="274"/>
        <v>Underhill</v>
      </c>
      <c r="AH1534" t="s">
        <v>1712</v>
      </c>
      <c r="AI1534">
        <v>1</v>
      </c>
      <c r="AJ1534" s="7">
        <v>68</v>
      </c>
      <c r="AL1534" s="7" t="s">
        <v>3344</v>
      </c>
      <c r="AM1534" t="s">
        <v>2597</v>
      </c>
      <c r="AN1534" t="s">
        <v>5171</v>
      </c>
      <c r="AO1534" t="s">
        <v>267</v>
      </c>
      <c r="AP1534" t="str">
        <f t="shared" si="281"/>
        <v>50007</v>
      </c>
      <c r="AQ1534" s="11" t="s">
        <v>2389</v>
      </c>
      <c r="AR1534" t="str">
        <f t="shared" si="273"/>
        <v>5073975</v>
      </c>
      <c r="AV1534">
        <v>51.4</v>
      </c>
      <c r="AW1534">
        <v>0.05</v>
      </c>
      <c r="AX1534">
        <v>51.35</v>
      </c>
    </row>
    <row r="1535" spans="1:50" hidden="1" outlineLevel="1">
      <c r="A1535" t="s">
        <v>3846</v>
      </c>
      <c r="B1535" s="11" t="s">
        <v>3400</v>
      </c>
      <c r="C1535" s="1">
        <f t="shared" si="275"/>
        <v>1201</v>
      </c>
      <c r="D1535" s="7">
        <f>IF(N1535&gt;0, RANK(N1535,(N1535:P1535,Q1535:AE1535)),0)</f>
        <v>1</v>
      </c>
      <c r="E1535" s="7">
        <f>IF(O1535&gt;0,RANK(O1535,(N1535:P1535,Q1535:AE1535)),0)</f>
        <v>2</v>
      </c>
      <c r="F1535" s="7">
        <f t="shared" si="276"/>
        <v>3</v>
      </c>
      <c r="G1535" s="1">
        <f t="shared" si="272"/>
        <v>153</v>
      </c>
      <c r="H1535" s="2">
        <f t="shared" si="271"/>
        <v>0.12739383846794339</v>
      </c>
      <c r="I1535" s="8"/>
      <c r="J1535" s="2">
        <f t="shared" si="277"/>
        <v>0.55287260616153211</v>
      </c>
      <c r="K1535" s="2">
        <f t="shared" si="278"/>
        <v>0.42547876769358867</v>
      </c>
      <c r="L1535" s="2">
        <f t="shared" si="279"/>
        <v>1.498751040799334E-2</v>
      </c>
      <c r="M1535" s="2">
        <f t="shared" si="280"/>
        <v>6.6611157368858843E-3</v>
      </c>
      <c r="N1535" s="1">
        <v>664</v>
      </c>
      <c r="O1535" s="1">
        <v>511</v>
      </c>
      <c r="P1535" s="1">
        <v>18</v>
      </c>
      <c r="Q1535" s="1">
        <v>4</v>
      </c>
      <c r="R1535" s="1"/>
      <c r="S1535" s="1"/>
      <c r="T1535" s="1">
        <v>1</v>
      </c>
      <c r="U1535" s="1"/>
      <c r="V1535" s="1"/>
      <c r="W1535" s="1">
        <v>3</v>
      </c>
      <c r="X1535" s="1"/>
      <c r="Y1535" s="1">
        <v>0</v>
      </c>
      <c r="Z1535" s="1"/>
      <c r="AA1535" s="1"/>
      <c r="AB1535" s="1"/>
      <c r="AG1535" t="str">
        <f t="shared" si="274"/>
        <v>Vergennes</v>
      </c>
      <c r="AH1535" t="s">
        <v>3401</v>
      </c>
      <c r="AI1535">
        <v>1</v>
      </c>
      <c r="AJ1535" s="7">
        <v>129</v>
      </c>
      <c r="AL1535" s="7" t="s">
        <v>3344</v>
      </c>
      <c r="AM1535" t="s">
        <v>3988</v>
      </c>
      <c r="AN1535" t="s">
        <v>4266</v>
      </c>
      <c r="AO1535" t="s">
        <v>269</v>
      </c>
      <c r="AP1535" t="str">
        <f t="shared" si="281"/>
        <v>50001</v>
      </c>
      <c r="AQ1535" s="11" t="s">
        <v>4593</v>
      </c>
      <c r="AR1535" t="str">
        <f t="shared" si="273"/>
        <v>5074650</v>
      </c>
      <c r="AV1535">
        <v>2.5</v>
      </c>
      <c r="AW1535">
        <v>0.1</v>
      </c>
      <c r="AX1535">
        <v>2.4</v>
      </c>
    </row>
    <row r="1536" spans="1:50" hidden="1" outlineLevel="1">
      <c r="A1536" t="s">
        <v>3141</v>
      </c>
      <c r="B1536" s="11" t="s">
        <v>3400</v>
      </c>
      <c r="C1536" s="1">
        <f t="shared" si="275"/>
        <v>1130</v>
      </c>
      <c r="D1536" s="7">
        <f>IF(N1536&gt;0, RANK(N1536,(N1536:P1536,Q1536:AE1536)),0)</f>
        <v>2</v>
      </c>
      <c r="E1536" s="7">
        <f>IF(O1536&gt;0,RANK(O1536,(N1536:P1536,Q1536:AE1536)),0)</f>
        <v>1</v>
      </c>
      <c r="F1536" s="7">
        <f t="shared" si="276"/>
        <v>3</v>
      </c>
      <c r="G1536" s="1">
        <f t="shared" si="272"/>
        <v>91</v>
      </c>
      <c r="H1536" s="2">
        <f t="shared" si="271"/>
        <v>8.0530973451327439E-2</v>
      </c>
      <c r="I1536" s="8"/>
      <c r="J1536" s="2">
        <f t="shared" si="277"/>
        <v>0.45132743362831856</v>
      </c>
      <c r="K1536" s="2">
        <f t="shared" si="278"/>
        <v>0.53185840707964605</v>
      </c>
      <c r="L1536" s="2">
        <f t="shared" si="279"/>
        <v>9.7345132743362831E-3</v>
      </c>
      <c r="M1536" s="2">
        <f t="shared" si="280"/>
        <v>7.0796460176990525E-3</v>
      </c>
      <c r="N1536" s="1">
        <v>510</v>
      </c>
      <c r="O1536" s="1">
        <v>601</v>
      </c>
      <c r="P1536" s="1">
        <v>11</v>
      </c>
      <c r="Q1536" s="1">
        <v>1</v>
      </c>
      <c r="R1536" s="1"/>
      <c r="S1536" s="1"/>
      <c r="T1536" s="1">
        <v>0</v>
      </c>
      <c r="U1536" s="1"/>
      <c r="V1536" s="1"/>
      <c r="W1536" s="1">
        <v>7</v>
      </c>
      <c r="X1536" s="1"/>
      <c r="Y1536" s="1">
        <v>0</v>
      </c>
      <c r="Z1536" s="1"/>
      <c r="AA1536" s="1"/>
      <c r="AB1536" s="1"/>
      <c r="AG1536" t="str">
        <f t="shared" si="274"/>
        <v>Vernon</v>
      </c>
      <c r="AH1536" t="s">
        <v>1550</v>
      </c>
      <c r="AI1536">
        <v>1</v>
      </c>
      <c r="AJ1536" s="7">
        <v>255</v>
      </c>
      <c r="AL1536" s="7" t="s">
        <v>3344</v>
      </c>
      <c r="AM1536" t="s">
        <v>3949</v>
      </c>
      <c r="AN1536" t="s">
        <v>5224</v>
      </c>
      <c r="AO1536" t="s">
        <v>271</v>
      </c>
      <c r="AP1536" t="str">
        <f t="shared" si="281"/>
        <v>50025</v>
      </c>
      <c r="AQ1536" s="11" t="s">
        <v>2389</v>
      </c>
      <c r="AR1536" t="str">
        <f t="shared" si="273"/>
        <v>5074800</v>
      </c>
      <c r="AV1536">
        <v>20.010000000000002</v>
      </c>
      <c r="AW1536">
        <v>0.63</v>
      </c>
      <c r="AX1536">
        <v>19.38</v>
      </c>
    </row>
    <row r="1537" spans="1:50" hidden="1" outlineLevel="1">
      <c r="A1537" t="s">
        <v>4585</v>
      </c>
      <c r="B1537" s="11" t="s">
        <v>3400</v>
      </c>
      <c r="C1537" s="1">
        <f t="shared" si="275"/>
        <v>357</v>
      </c>
      <c r="D1537" s="7">
        <f>IF(N1537&gt;0, RANK(N1537,(N1537:P1537,Q1537:AE1537)),0)</f>
        <v>1</v>
      </c>
      <c r="E1537" s="7">
        <f>IF(O1537&gt;0,RANK(O1537,(N1537:P1537,Q1537:AE1537)),0)</f>
        <v>2</v>
      </c>
      <c r="F1537" s="7">
        <f t="shared" si="276"/>
        <v>3</v>
      </c>
      <c r="G1537" s="1">
        <f t="shared" si="272"/>
        <v>73</v>
      </c>
      <c r="H1537" s="2">
        <f t="shared" si="271"/>
        <v>0.20448179271708683</v>
      </c>
      <c r="I1537" s="8"/>
      <c r="J1537" s="2">
        <f t="shared" si="277"/>
        <v>0.59103641456582634</v>
      </c>
      <c r="K1537" s="2">
        <f t="shared" si="278"/>
        <v>0.38655462184873951</v>
      </c>
      <c r="L1537" s="2">
        <f t="shared" si="279"/>
        <v>1.4005602240896359E-2</v>
      </c>
      <c r="M1537" s="2">
        <f t="shared" si="280"/>
        <v>8.4033613445377905E-3</v>
      </c>
      <c r="N1537" s="1">
        <v>211</v>
      </c>
      <c r="O1537" s="1">
        <v>138</v>
      </c>
      <c r="P1537" s="1">
        <v>5</v>
      </c>
      <c r="Q1537" s="1">
        <v>2</v>
      </c>
      <c r="R1537" s="1"/>
      <c r="S1537" s="1"/>
      <c r="T1537" s="1">
        <v>0</v>
      </c>
      <c r="U1537" s="1"/>
      <c r="V1537" s="1"/>
      <c r="W1537" s="1">
        <v>0</v>
      </c>
      <c r="X1537" s="1"/>
      <c r="Y1537" s="1">
        <v>1</v>
      </c>
      <c r="Z1537" s="1"/>
      <c r="AA1537" s="1"/>
      <c r="AB1537" s="1"/>
      <c r="AG1537" t="str">
        <f t="shared" si="274"/>
        <v>Vershire</v>
      </c>
      <c r="AH1537" t="s">
        <v>3924</v>
      </c>
      <c r="AI1537">
        <v>1</v>
      </c>
      <c r="AJ1537" s="7">
        <v>150</v>
      </c>
      <c r="AL1537" s="7" t="s">
        <v>3344</v>
      </c>
      <c r="AM1537" t="s">
        <v>4671</v>
      </c>
      <c r="AN1537" t="s">
        <v>4262</v>
      </c>
      <c r="AO1537" t="s">
        <v>877</v>
      </c>
      <c r="AP1537" t="str">
        <f t="shared" si="281"/>
        <v>50017</v>
      </c>
      <c r="AQ1537" s="11" t="s">
        <v>2389</v>
      </c>
      <c r="AR1537" t="str">
        <f t="shared" si="273"/>
        <v>5074950</v>
      </c>
      <c r="AV1537">
        <v>36.53</v>
      </c>
      <c r="AW1537">
        <v>0.02</v>
      </c>
      <c r="AX1537">
        <v>36.5</v>
      </c>
    </row>
    <row r="1538" spans="1:50" hidden="1" outlineLevel="1">
      <c r="A1538" t="s">
        <v>4601</v>
      </c>
      <c r="B1538" s="11" t="s">
        <v>3400</v>
      </c>
      <c r="C1538" s="1">
        <f t="shared" si="275"/>
        <v>60</v>
      </c>
      <c r="D1538" s="7">
        <f>IF(N1538&gt;0, RANK(N1538,(N1538:P1538,Q1538:AE1538)),0)</f>
        <v>2</v>
      </c>
      <c r="E1538" s="7">
        <f>IF(O1538&gt;0,RANK(O1538,(N1538:P1538,Q1538:AE1538)),0)</f>
        <v>1</v>
      </c>
      <c r="F1538" s="7">
        <f t="shared" si="276"/>
        <v>0</v>
      </c>
      <c r="G1538" s="1">
        <f t="shared" si="272"/>
        <v>10</v>
      </c>
      <c r="H1538" s="2">
        <f t="shared" si="271"/>
        <v>0.16666666666666666</v>
      </c>
      <c r="I1538" s="8"/>
      <c r="J1538" s="2">
        <f t="shared" si="277"/>
        <v>0.4</v>
      </c>
      <c r="K1538" s="2">
        <f t="shared" si="278"/>
        <v>0.56666666666666665</v>
      </c>
      <c r="L1538" s="2">
        <f t="shared" si="279"/>
        <v>0</v>
      </c>
      <c r="M1538" s="2">
        <f t="shared" si="280"/>
        <v>3.3333333333333326E-2</v>
      </c>
      <c r="N1538" s="1">
        <v>24</v>
      </c>
      <c r="O1538" s="1">
        <v>34</v>
      </c>
      <c r="P1538" s="1">
        <v>0</v>
      </c>
      <c r="Q1538" s="1">
        <v>0</v>
      </c>
      <c r="R1538" s="1"/>
      <c r="S1538" s="1"/>
      <c r="T1538" s="1">
        <v>0</v>
      </c>
      <c r="U1538" s="1"/>
      <c r="V1538" s="1"/>
      <c r="W1538" s="1">
        <v>1</v>
      </c>
      <c r="X1538" s="1"/>
      <c r="Y1538" s="1">
        <v>1</v>
      </c>
      <c r="Z1538" s="1"/>
      <c r="AA1538" s="1"/>
      <c r="AB1538" s="1"/>
      <c r="AG1538" t="str">
        <f t="shared" si="274"/>
        <v>Victory</v>
      </c>
      <c r="AH1538" t="s">
        <v>3273</v>
      </c>
      <c r="AI1538">
        <v>1</v>
      </c>
      <c r="AJ1538" s="7">
        <v>72</v>
      </c>
      <c r="AL1538" s="7" t="s">
        <v>3344</v>
      </c>
      <c r="AM1538" t="s">
        <v>3218</v>
      </c>
      <c r="AN1538" t="s">
        <v>5224</v>
      </c>
      <c r="AO1538" t="s">
        <v>879</v>
      </c>
      <c r="AP1538" t="str">
        <f t="shared" si="281"/>
        <v>50009</v>
      </c>
      <c r="AQ1538" s="11" t="s">
        <v>2389</v>
      </c>
      <c r="AR1538" t="str">
        <f t="shared" si="273"/>
        <v>5075175</v>
      </c>
      <c r="AV1538">
        <v>43</v>
      </c>
      <c r="AW1538">
        <v>0.03</v>
      </c>
      <c r="AX1538">
        <v>42.97</v>
      </c>
    </row>
    <row r="1539" spans="1:50" hidden="1" outlineLevel="1">
      <c r="A1539" t="s">
        <v>2239</v>
      </c>
      <c r="B1539" s="11" t="s">
        <v>3400</v>
      </c>
      <c r="C1539" s="1">
        <f t="shared" si="275"/>
        <v>1132</v>
      </c>
      <c r="D1539" s="7">
        <f>IF(N1539&gt;0, RANK(N1539,(N1539:P1539,Q1539:AE1539)),0)</f>
        <v>1</v>
      </c>
      <c r="E1539" s="7">
        <f>IF(O1539&gt;0,RANK(O1539,(N1539:P1539,Q1539:AE1539)),0)</f>
        <v>2</v>
      </c>
      <c r="F1539" s="7">
        <f t="shared" si="276"/>
        <v>3</v>
      </c>
      <c r="G1539" s="1">
        <f t="shared" si="272"/>
        <v>431</v>
      </c>
      <c r="H1539" s="2">
        <f t="shared" ref="H1539:H1576" si="282">IF(C1539&gt;0,G1539/C1539,0)</f>
        <v>0.38074204946996465</v>
      </c>
      <c r="I1539" s="8"/>
      <c r="J1539" s="2">
        <f t="shared" si="277"/>
        <v>0.67932862190812726</v>
      </c>
      <c r="K1539" s="2">
        <f t="shared" si="278"/>
        <v>0.29858657243816256</v>
      </c>
      <c r="L1539" s="2">
        <f t="shared" si="279"/>
        <v>1.5901060070671377E-2</v>
      </c>
      <c r="M1539" s="2">
        <f t="shared" si="280"/>
        <v>6.1837455830388056E-3</v>
      </c>
      <c r="N1539" s="1">
        <v>769</v>
      </c>
      <c r="O1539" s="1">
        <v>338</v>
      </c>
      <c r="P1539" s="1">
        <v>18</v>
      </c>
      <c r="Q1539" s="1">
        <v>2</v>
      </c>
      <c r="R1539" s="1"/>
      <c r="S1539" s="1"/>
      <c r="T1539" s="1">
        <v>0</v>
      </c>
      <c r="U1539" s="1"/>
      <c r="V1539" s="1"/>
      <c r="W1539" s="1">
        <v>3</v>
      </c>
      <c r="X1539" s="1"/>
      <c r="Y1539" s="1">
        <v>2</v>
      </c>
      <c r="Z1539" s="1"/>
      <c r="AA1539" s="1"/>
      <c r="AB1539" s="1"/>
      <c r="AG1539" t="str">
        <f t="shared" si="274"/>
        <v>Waitsfield</v>
      </c>
      <c r="AH1539" t="s">
        <v>3830</v>
      </c>
      <c r="AI1539">
        <v>1</v>
      </c>
      <c r="AJ1539" s="7">
        <v>121</v>
      </c>
      <c r="AL1539" s="7" t="s">
        <v>3344</v>
      </c>
      <c r="AM1539" t="s">
        <v>4351</v>
      </c>
      <c r="AN1539" t="s">
        <v>1514</v>
      </c>
      <c r="AO1539" t="s">
        <v>927</v>
      </c>
      <c r="AP1539" t="str">
        <f t="shared" si="281"/>
        <v>50023</v>
      </c>
      <c r="AQ1539" s="11" t="s">
        <v>2389</v>
      </c>
      <c r="AR1539" t="str">
        <f t="shared" si="273"/>
        <v>5075325</v>
      </c>
      <c r="AV1539">
        <v>26.91</v>
      </c>
      <c r="AW1539">
        <v>0.01</v>
      </c>
      <c r="AX1539">
        <v>26.91</v>
      </c>
    </row>
    <row r="1540" spans="1:50" hidden="1" outlineLevel="1">
      <c r="A1540" t="s">
        <v>3874</v>
      </c>
      <c r="B1540" s="11" t="s">
        <v>3400</v>
      </c>
      <c r="C1540" s="1">
        <f t="shared" si="275"/>
        <v>510</v>
      </c>
      <c r="D1540" s="7">
        <f>IF(N1540&gt;0, RANK(N1540,(N1540:P1540,Q1540:AE1540)),0)</f>
        <v>1</v>
      </c>
      <c r="E1540" s="7">
        <f>IF(O1540&gt;0,RANK(O1540,(N1540:P1540,Q1540:AE1540)),0)</f>
        <v>2</v>
      </c>
      <c r="F1540" s="7">
        <f t="shared" si="276"/>
        <v>3</v>
      </c>
      <c r="G1540" s="1">
        <f t="shared" ref="G1540:G1576" si="283">IF(C1540&gt;0,MAX(N1540:P1540)-LARGE(N1540:P1540,2),0)</f>
        <v>95</v>
      </c>
      <c r="H1540" s="2">
        <f t="shared" si="282"/>
        <v>0.18627450980392157</v>
      </c>
      <c r="I1540" s="8"/>
      <c r="J1540" s="2">
        <f t="shared" si="277"/>
        <v>0.58039215686274515</v>
      </c>
      <c r="K1540" s="2">
        <f t="shared" si="278"/>
        <v>0.39411764705882352</v>
      </c>
      <c r="L1540" s="2">
        <f t="shared" si="279"/>
        <v>1.1764705882352941E-2</v>
      </c>
      <c r="M1540" s="2">
        <f t="shared" si="280"/>
        <v>1.3725490196078396E-2</v>
      </c>
      <c r="N1540" s="1">
        <v>296</v>
      </c>
      <c r="O1540" s="1">
        <v>201</v>
      </c>
      <c r="P1540" s="1">
        <v>6</v>
      </c>
      <c r="Q1540" s="1">
        <v>2</v>
      </c>
      <c r="R1540" s="1"/>
      <c r="S1540" s="1"/>
      <c r="T1540" s="1">
        <v>2</v>
      </c>
      <c r="U1540" s="1"/>
      <c r="V1540" s="1"/>
      <c r="W1540" s="1">
        <v>2</v>
      </c>
      <c r="X1540" s="1"/>
      <c r="Y1540" s="1">
        <v>1</v>
      </c>
      <c r="Z1540" s="1"/>
      <c r="AA1540" s="1"/>
      <c r="AB1540" s="1"/>
      <c r="AG1540" t="str">
        <f t="shared" si="274"/>
        <v>Walden</v>
      </c>
      <c r="AH1540" t="s">
        <v>3878</v>
      </c>
      <c r="AI1540">
        <v>1</v>
      </c>
      <c r="AJ1540" s="7">
        <v>82</v>
      </c>
      <c r="AL1540" s="7" t="s">
        <v>3344</v>
      </c>
      <c r="AM1540" t="s">
        <v>3632</v>
      </c>
      <c r="AN1540" t="s">
        <v>5171</v>
      </c>
      <c r="AO1540" t="s">
        <v>3577</v>
      </c>
      <c r="AP1540" t="str">
        <f t="shared" si="281"/>
        <v>50005</v>
      </c>
      <c r="AQ1540" s="11" t="s">
        <v>2389</v>
      </c>
      <c r="AR1540" t="str">
        <f t="shared" si="273"/>
        <v>5075700</v>
      </c>
      <c r="AV1540">
        <v>39.020000000000003</v>
      </c>
      <c r="AW1540">
        <v>0.28999999999999998</v>
      </c>
      <c r="AX1540">
        <v>38.729999999999997</v>
      </c>
    </row>
    <row r="1541" spans="1:50" hidden="1" outlineLevel="1">
      <c r="A1541" t="s">
        <v>4252</v>
      </c>
      <c r="B1541" s="11" t="s">
        <v>3400</v>
      </c>
      <c r="C1541" s="1">
        <f t="shared" si="275"/>
        <v>1223</v>
      </c>
      <c r="D1541" s="7">
        <f>IF(N1541&gt;0, RANK(N1541,(N1541:P1541,Q1541:AE1541)),0)</f>
        <v>1</v>
      </c>
      <c r="E1541" s="7">
        <f>IF(O1541&gt;0,RANK(O1541,(N1541:P1541,Q1541:AE1541)),0)</f>
        <v>2</v>
      </c>
      <c r="F1541" s="7">
        <f t="shared" si="276"/>
        <v>3</v>
      </c>
      <c r="G1541" s="1">
        <f t="shared" si="283"/>
        <v>79</v>
      </c>
      <c r="H1541" s="2">
        <f t="shared" si="282"/>
        <v>6.4595257563368771E-2</v>
      </c>
      <c r="I1541" s="8"/>
      <c r="J1541" s="2">
        <f t="shared" si="277"/>
        <v>0.5208503679476697</v>
      </c>
      <c r="K1541" s="2">
        <f t="shared" si="278"/>
        <v>0.45625511038430089</v>
      </c>
      <c r="L1541" s="2">
        <f t="shared" si="279"/>
        <v>1.1447260834014717E-2</v>
      </c>
      <c r="M1541" s="2">
        <f t="shared" si="280"/>
        <v>1.1447260834014693E-2</v>
      </c>
      <c r="N1541" s="1">
        <v>637</v>
      </c>
      <c r="O1541" s="1">
        <v>558</v>
      </c>
      <c r="P1541" s="1">
        <v>14</v>
      </c>
      <c r="Q1541" s="1">
        <v>11</v>
      </c>
      <c r="R1541" s="1"/>
      <c r="S1541" s="1"/>
      <c r="T1541" s="1">
        <v>1</v>
      </c>
      <c r="U1541" s="1"/>
      <c r="V1541" s="1"/>
      <c r="W1541" s="1">
        <v>2</v>
      </c>
      <c r="X1541" s="1"/>
      <c r="Y1541" s="1">
        <v>0</v>
      </c>
      <c r="Z1541" s="1"/>
      <c r="AA1541" s="1"/>
      <c r="AB1541" s="1"/>
      <c r="AG1541" t="str">
        <f t="shared" si="274"/>
        <v>Wallingford</v>
      </c>
      <c r="AH1541" t="s">
        <v>4060</v>
      </c>
      <c r="AI1541">
        <v>1</v>
      </c>
      <c r="AJ1541" s="7">
        <v>201</v>
      </c>
      <c r="AL1541" s="7" t="s">
        <v>3344</v>
      </c>
      <c r="AM1541" t="s">
        <v>4350</v>
      </c>
      <c r="AN1541" t="s">
        <v>2760</v>
      </c>
      <c r="AO1541" t="s">
        <v>928</v>
      </c>
      <c r="AP1541" t="str">
        <f t="shared" si="281"/>
        <v>50021</v>
      </c>
      <c r="AQ1541" s="11" t="s">
        <v>2389</v>
      </c>
      <c r="AR1541" t="str">
        <f t="shared" si="273"/>
        <v>5075925</v>
      </c>
      <c r="AV1541">
        <v>43.45</v>
      </c>
      <c r="AW1541">
        <v>0.21</v>
      </c>
      <c r="AX1541">
        <v>43.24</v>
      </c>
    </row>
    <row r="1542" spans="1:50" hidden="1" outlineLevel="1">
      <c r="A1542" t="s">
        <v>2869</v>
      </c>
      <c r="B1542" s="11" t="s">
        <v>3400</v>
      </c>
      <c r="C1542" s="1">
        <f t="shared" si="275"/>
        <v>285</v>
      </c>
      <c r="D1542" s="7">
        <f>IF(N1542&gt;0, RANK(N1542,(N1542:P1542,Q1542:AE1542)),0)</f>
        <v>1</v>
      </c>
      <c r="E1542" s="7">
        <f>IF(O1542&gt;0,RANK(O1542,(N1542:P1542,Q1542:AE1542)),0)</f>
        <v>2</v>
      </c>
      <c r="F1542" s="7">
        <f t="shared" si="276"/>
        <v>3</v>
      </c>
      <c r="G1542" s="1">
        <f t="shared" si="283"/>
        <v>84</v>
      </c>
      <c r="H1542" s="2">
        <f t="shared" si="282"/>
        <v>0.29473684210526313</v>
      </c>
      <c r="I1542" s="8"/>
      <c r="J1542" s="2">
        <f t="shared" si="277"/>
        <v>0.62807017543859645</v>
      </c>
      <c r="K1542" s="2">
        <f t="shared" si="278"/>
        <v>0.33333333333333331</v>
      </c>
      <c r="L1542" s="2">
        <f t="shared" si="279"/>
        <v>2.8070175438596492E-2</v>
      </c>
      <c r="M1542" s="2">
        <f t="shared" si="280"/>
        <v>1.0526315789473748E-2</v>
      </c>
      <c r="N1542" s="1">
        <v>179</v>
      </c>
      <c r="O1542" s="1">
        <v>95</v>
      </c>
      <c r="P1542" s="1">
        <v>8</v>
      </c>
      <c r="Q1542" s="1">
        <v>1</v>
      </c>
      <c r="R1542" s="1"/>
      <c r="S1542" s="1"/>
      <c r="T1542" s="1">
        <v>0</v>
      </c>
      <c r="U1542" s="1"/>
      <c r="V1542" s="1"/>
      <c r="W1542" s="1">
        <v>2</v>
      </c>
      <c r="X1542" s="1"/>
      <c r="Y1542" s="1">
        <v>0</v>
      </c>
      <c r="Z1542" s="1"/>
      <c r="AA1542" s="1"/>
      <c r="AB1542" s="1"/>
      <c r="AG1542" t="str">
        <f t="shared" si="274"/>
        <v>Waltham</v>
      </c>
      <c r="AH1542" t="s">
        <v>3401</v>
      </c>
      <c r="AI1542">
        <v>1</v>
      </c>
      <c r="AJ1542" s="7">
        <v>133</v>
      </c>
      <c r="AL1542" s="7" t="s">
        <v>3344</v>
      </c>
      <c r="AM1542" t="s">
        <v>3988</v>
      </c>
      <c r="AN1542" t="s">
        <v>4533</v>
      </c>
      <c r="AO1542" t="s">
        <v>1928</v>
      </c>
      <c r="AP1542" t="str">
        <f t="shared" si="281"/>
        <v>50001</v>
      </c>
      <c r="AQ1542" s="11" t="s">
        <v>2389</v>
      </c>
      <c r="AR1542" t="str">
        <f t="shared" si="273"/>
        <v>5076075</v>
      </c>
      <c r="AV1542">
        <v>8.8699999999999992</v>
      </c>
      <c r="AW1542">
        <v>0.15</v>
      </c>
      <c r="AX1542">
        <v>8.7200000000000006</v>
      </c>
    </row>
    <row r="1543" spans="1:50" hidden="1" outlineLevel="1">
      <c r="A1543" t="s">
        <v>2870</v>
      </c>
      <c r="B1543" s="11" t="s">
        <v>3400</v>
      </c>
      <c r="C1543" s="1">
        <f t="shared" si="275"/>
        <v>406</v>
      </c>
      <c r="D1543" s="7">
        <f>IF(N1543&gt;0, RANK(N1543,(N1543:P1543,Q1543:AE1543)),0)</f>
        <v>1</v>
      </c>
      <c r="E1543" s="7">
        <f>IF(O1543&gt;0,RANK(O1543,(N1543:P1543,Q1543:AE1543)),0)</f>
        <v>2</v>
      </c>
      <c r="F1543" s="7">
        <f t="shared" si="276"/>
        <v>3</v>
      </c>
      <c r="G1543" s="1">
        <f t="shared" si="283"/>
        <v>62</v>
      </c>
      <c r="H1543" s="2">
        <f t="shared" si="282"/>
        <v>0.15270935960591134</v>
      </c>
      <c r="I1543" s="8"/>
      <c r="J1543" s="2">
        <f t="shared" si="277"/>
        <v>0.56896551724137934</v>
      </c>
      <c r="K1543" s="2">
        <f t="shared" si="278"/>
        <v>0.41625615763546797</v>
      </c>
      <c r="L1543" s="2">
        <f t="shared" si="279"/>
        <v>1.2315270935960592E-2</v>
      </c>
      <c r="M1543" s="2">
        <f t="shared" si="280"/>
        <v>2.4630541871920996E-3</v>
      </c>
      <c r="N1543" s="1">
        <v>231</v>
      </c>
      <c r="O1543" s="1">
        <v>169</v>
      </c>
      <c r="P1543" s="1">
        <v>5</v>
      </c>
      <c r="Q1543" s="1">
        <v>1</v>
      </c>
      <c r="R1543" s="1"/>
      <c r="S1543" s="1"/>
      <c r="T1543" s="1">
        <v>0</v>
      </c>
      <c r="U1543" s="1"/>
      <c r="V1543" s="1"/>
      <c r="W1543" s="1">
        <v>0</v>
      </c>
      <c r="X1543" s="1"/>
      <c r="Y1543" s="1">
        <v>0</v>
      </c>
      <c r="Z1543" s="1"/>
      <c r="AA1543" s="1"/>
      <c r="AB1543" s="1"/>
      <c r="AG1543" t="str">
        <f t="shared" si="274"/>
        <v>Wardsboro</v>
      </c>
      <c r="AH1543" t="s">
        <v>1550</v>
      </c>
      <c r="AI1543">
        <v>1</v>
      </c>
      <c r="AJ1543" s="7">
        <v>235</v>
      </c>
      <c r="AL1543" s="7" t="s">
        <v>3344</v>
      </c>
      <c r="AM1543" t="s">
        <v>3949</v>
      </c>
      <c r="AN1543" t="s">
        <v>4264</v>
      </c>
      <c r="AO1543" t="s">
        <v>1929</v>
      </c>
      <c r="AP1543" t="str">
        <f t="shared" si="281"/>
        <v>50025</v>
      </c>
      <c r="AQ1543" s="11" t="s">
        <v>2389</v>
      </c>
      <c r="AR1543" t="str">
        <f t="shared" ref="AR1543:AR1576" si="284">AL1543&amp;AO1543</f>
        <v>5076225</v>
      </c>
      <c r="AV1543">
        <v>29.28</v>
      </c>
      <c r="AW1543">
        <v>0</v>
      </c>
      <c r="AX1543">
        <v>29.28</v>
      </c>
    </row>
    <row r="1544" spans="1:50" hidden="1" outlineLevel="1">
      <c r="A1544" t="s">
        <v>4237</v>
      </c>
      <c r="B1544" s="11" t="s">
        <v>3400</v>
      </c>
      <c r="C1544" s="1">
        <f t="shared" si="275"/>
        <v>1089</v>
      </c>
      <c r="D1544" s="7">
        <f>IF(N1544&gt;0, RANK(N1544,(N1544:P1544,Q1544:AE1544)),0)</f>
        <v>1</v>
      </c>
      <c r="E1544" s="7">
        <f>IF(O1544&gt;0,RANK(O1544,(N1544:P1544,Q1544:AE1544)),0)</f>
        <v>2</v>
      </c>
      <c r="F1544" s="7">
        <f t="shared" si="276"/>
        <v>3</v>
      </c>
      <c r="G1544" s="1">
        <f t="shared" si="283"/>
        <v>489</v>
      </c>
      <c r="H1544" s="2">
        <f t="shared" si="282"/>
        <v>0.44903581267217629</v>
      </c>
      <c r="I1544" s="8"/>
      <c r="J1544" s="2">
        <f t="shared" si="277"/>
        <v>0.71074380165289253</v>
      </c>
      <c r="K1544" s="2">
        <f t="shared" si="278"/>
        <v>0.26170798898071623</v>
      </c>
      <c r="L1544" s="2">
        <f t="shared" si="279"/>
        <v>2.0202020202020204E-2</v>
      </c>
      <c r="M1544" s="2">
        <f t="shared" si="280"/>
        <v>7.3461891643710371E-3</v>
      </c>
      <c r="N1544" s="1">
        <v>774</v>
      </c>
      <c r="O1544" s="1">
        <v>285</v>
      </c>
      <c r="P1544" s="1">
        <v>22</v>
      </c>
      <c r="Q1544" s="1">
        <v>3</v>
      </c>
      <c r="R1544" s="1"/>
      <c r="S1544" s="1"/>
      <c r="T1544" s="1">
        <v>2</v>
      </c>
      <c r="U1544" s="1"/>
      <c r="V1544" s="1"/>
      <c r="W1544" s="1">
        <v>2</v>
      </c>
      <c r="X1544" s="1"/>
      <c r="Y1544" s="1">
        <v>1</v>
      </c>
      <c r="Z1544" s="1"/>
      <c r="AA1544" s="1"/>
      <c r="AB1544" s="1"/>
      <c r="AG1544" t="str">
        <f t="shared" si="274"/>
        <v>Warren</v>
      </c>
      <c r="AH1544" t="s">
        <v>3830</v>
      </c>
      <c r="AI1544">
        <v>1</v>
      </c>
      <c r="AJ1544" s="7">
        <v>132</v>
      </c>
      <c r="AL1544" s="7" t="s">
        <v>3344</v>
      </c>
      <c r="AM1544" t="s">
        <v>4351</v>
      </c>
      <c r="AN1544" t="s">
        <v>5224</v>
      </c>
      <c r="AO1544" t="s">
        <v>1930</v>
      </c>
      <c r="AP1544" t="str">
        <f t="shared" si="281"/>
        <v>50023</v>
      </c>
      <c r="AQ1544" s="11" t="s">
        <v>2389</v>
      </c>
      <c r="AR1544" t="str">
        <f t="shared" si="284"/>
        <v>5076525</v>
      </c>
      <c r="AV1544">
        <v>40.07</v>
      </c>
      <c r="AW1544">
        <v>0</v>
      </c>
      <c r="AX1544">
        <v>40.07</v>
      </c>
    </row>
    <row r="1545" spans="1:50" hidden="1" outlineLevel="1">
      <c r="A1545" t="s">
        <v>3830</v>
      </c>
      <c r="B1545" s="11" t="s">
        <v>3400</v>
      </c>
      <c r="C1545" s="1">
        <f t="shared" si="275"/>
        <v>529</v>
      </c>
      <c r="D1545" s="7">
        <f>IF(N1545&gt;0, RANK(N1545,(N1545:P1545,Q1545:AE1545)),0)</f>
        <v>2</v>
      </c>
      <c r="E1545" s="7">
        <f>IF(O1545&gt;0,RANK(O1545,(N1545:P1545,Q1545:AE1545)),0)</f>
        <v>1</v>
      </c>
      <c r="F1545" s="7">
        <f t="shared" si="276"/>
        <v>3</v>
      </c>
      <c r="G1545" s="1">
        <f t="shared" si="283"/>
        <v>1</v>
      </c>
      <c r="H1545" s="2">
        <f t="shared" si="282"/>
        <v>1.890359168241966E-3</v>
      </c>
      <c r="I1545" s="8"/>
      <c r="J1545" s="2">
        <f t="shared" si="277"/>
        <v>0.4839319470699433</v>
      </c>
      <c r="K1545" s="2">
        <f t="shared" si="278"/>
        <v>0.48582230623818523</v>
      </c>
      <c r="L1545" s="2">
        <f t="shared" si="279"/>
        <v>1.5122873345935728E-2</v>
      </c>
      <c r="M1545" s="2">
        <f t="shared" si="280"/>
        <v>1.5122873345935794E-2</v>
      </c>
      <c r="N1545" s="1">
        <v>256</v>
      </c>
      <c r="O1545" s="1">
        <v>257</v>
      </c>
      <c r="P1545" s="1">
        <v>8</v>
      </c>
      <c r="Q1545" s="1">
        <v>4</v>
      </c>
      <c r="R1545" s="1"/>
      <c r="S1545" s="1"/>
      <c r="T1545" s="1">
        <v>0</v>
      </c>
      <c r="U1545" s="1"/>
      <c r="V1545" s="1"/>
      <c r="W1545" s="1">
        <v>3</v>
      </c>
      <c r="X1545" s="1"/>
      <c r="Y1545" s="1">
        <v>1</v>
      </c>
      <c r="Z1545" s="1"/>
      <c r="AA1545" s="1"/>
      <c r="AB1545" s="1"/>
      <c r="AG1545" t="str">
        <f t="shared" si="274"/>
        <v>Washington</v>
      </c>
      <c r="AH1545" t="s">
        <v>3924</v>
      </c>
      <c r="AI1545">
        <v>1</v>
      </c>
      <c r="AJ1545" s="7">
        <v>136</v>
      </c>
      <c r="AL1545" s="7" t="s">
        <v>3344</v>
      </c>
      <c r="AM1545" t="s">
        <v>4671</v>
      </c>
      <c r="AN1545" t="s">
        <v>5171</v>
      </c>
      <c r="AO1545" t="s">
        <v>2271</v>
      </c>
      <c r="AP1545" t="str">
        <f t="shared" si="281"/>
        <v>50017</v>
      </c>
      <c r="AQ1545" s="11" t="s">
        <v>2389</v>
      </c>
      <c r="AR1545" t="str">
        <f t="shared" si="284"/>
        <v>5076750</v>
      </c>
      <c r="AV1545">
        <v>38.869999999999997</v>
      </c>
      <c r="AW1545">
        <v>0.01</v>
      </c>
      <c r="AX1545">
        <v>38.86</v>
      </c>
    </row>
    <row r="1546" spans="1:50" hidden="1" outlineLevel="1">
      <c r="A1546" t="s">
        <v>4679</v>
      </c>
      <c r="B1546" s="11" t="s">
        <v>3400</v>
      </c>
      <c r="C1546" s="1">
        <f t="shared" si="275"/>
        <v>2913</v>
      </c>
      <c r="D1546" s="7">
        <f>IF(N1546&gt;0, RANK(N1546,(N1546:P1546,Q1546:AE1546)),0)</f>
        <v>1</v>
      </c>
      <c r="E1546" s="7">
        <f>IF(O1546&gt;0,RANK(O1546,(N1546:P1546,Q1546:AE1546)),0)</f>
        <v>2</v>
      </c>
      <c r="F1546" s="7">
        <f t="shared" si="276"/>
        <v>3</v>
      </c>
      <c r="G1546" s="1">
        <f t="shared" si="283"/>
        <v>865</v>
      </c>
      <c r="H1546" s="2">
        <f t="shared" si="282"/>
        <v>0.29694473051836595</v>
      </c>
      <c r="I1546" s="8"/>
      <c r="J1546" s="2">
        <f t="shared" si="277"/>
        <v>0.63439752832131824</v>
      </c>
      <c r="K1546" s="2">
        <f t="shared" si="278"/>
        <v>0.33745279780295229</v>
      </c>
      <c r="L1546" s="2">
        <f t="shared" si="279"/>
        <v>2.0597322348094749E-2</v>
      </c>
      <c r="M1546" s="2">
        <f t="shared" si="280"/>
        <v>7.5523515276347264E-3</v>
      </c>
      <c r="N1546" s="1">
        <v>1848</v>
      </c>
      <c r="O1546" s="1">
        <v>983</v>
      </c>
      <c r="P1546" s="1">
        <v>60</v>
      </c>
      <c r="Q1546" s="1">
        <v>6</v>
      </c>
      <c r="R1546" s="1"/>
      <c r="S1546" s="1"/>
      <c r="T1546" s="1">
        <v>1</v>
      </c>
      <c r="U1546" s="1"/>
      <c r="V1546" s="1"/>
      <c r="W1546" s="1">
        <v>12</v>
      </c>
      <c r="X1546" s="1"/>
      <c r="Y1546" s="1">
        <v>3</v>
      </c>
      <c r="Z1546" s="1"/>
      <c r="AA1546" s="1"/>
      <c r="AB1546" s="1"/>
      <c r="AG1546" t="str">
        <f t="shared" si="274"/>
        <v>Waterbury</v>
      </c>
      <c r="AH1546" t="s">
        <v>3830</v>
      </c>
      <c r="AI1546">
        <v>1</v>
      </c>
      <c r="AJ1546" s="7">
        <v>95</v>
      </c>
      <c r="AL1546" s="7" t="s">
        <v>3344</v>
      </c>
      <c r="AM1546" t="s">
        <v>4351</v>
      </c>
      <c r="AN1546" t="s">
        <v>4264</v>
      </c>
      <c r="AO1546" t="s">
        <v>603</v>
      </c>
      <c r="AP1546" t="str">
        <f t="shared" si="281"/>
        <v>50023</v>
      </c>
      <c r="AQ1546" s="11" t="s">
        <v>2389</v>
      </c>
      <c r="AR1546" t="str">
        <f t="shared" si="284"/>
        <v>5076975</v>
      </c>
      <c r="AV1546">
        <v>49.75</v>
      </c>
      <c r="AW1546">
        <v>1.52</v>
      </c>
      <c r="AX1546">
        <v>48.23</v>
      </c>
    </row>
    <row r="1547" spans="1:50" hidden="1" outlineLevel="1">
      <c r="A1547" t="s">
        <v>5223</v>
      </c>
      <c r="B1547" s="11" t="s">
        <v>3400</v>
      </c>
      <c r="C1547" s="1">
        <f t="shared" si="275"/>
        <v>700</v>
      </c>
      <c r="D1547" s="7">
        <f>IF(N1547&gt;0, RANK(N1547,(N1547:P1547,Q1547:AE1547)),0)</f>
        <v>2</v>
      </c>
      <c r="E1547" s="7">
        <f>IF(O1547&gt;0,RANK(O1547,(N1547:P1547,Q1547:AE1547)),0)</f>
        <v>1</v>
      </c>
      <c r="F1547" s="7">
        <f t="shared" si="276"/>
        <v>3</v>
      </c>
      <c r="G1547" s="1">
        <f t="shared" si="283"/>
        <v>98</v>
      </c>
      <c r="H1547" s="2">
        <f t="shared" si="282"/>
        <v>0.14000000000000001</v>
      </c>
      <c r="I1547" s="8"/>
      <c r="J1547" s="2">
        <f t="shared" si="277"/>
        <v>0.4157142857142857</v>
      </c>
      <c r="K1547" s="2">
        <f t="shared" si="278"/>
        <v>0.55571428571428572</v>
      </c>
      <c r="L1547" s="2">
        <f t="shared" si="279"/>
        <v>1.8571428571428572E-2</v>
      </c>
      <c r="M1547" s="2">
        <f t="shared" si="280"/>
        <v>1.0000000000000009E-2</v>
      </c>
      <c r="N1547" s="1">
        <v>291</v>
      </c>
      <c r="O1547" s="1">
        <v>389</v>
      </c>
      <c r="P1547" s="1">
        <v>13</v>
      </c>
      <c r="Q1547" s="1">
        <v>4</v>
      </c>
      <c r="R1547" s="1"/>
      <c r="S1547" s="1"/>
      <c r="T1547" s="1">
        <v>1</v>
      </c>
      <c r="U1547" s="1"/>
      <c r="V1547" s="1"/>
      <c r="W1547" s="1">
        <v>1</v>
      </c>
      <c r="X1547" s="1"/>
      <c r="Y1547" s="1">
        <v>1</v>
      </c>
      <c r="Z1547" s="1"/>
      <c r="AA1547" s="1"/>
      <c r="AB1547" s="1"/>
      <c r="AG1547" t="str">
        <f t="shared" ref="AG1547:AG1576" si="285">A1547</f>
        <v>Waterford</v>
      </c>
      <c r="AH1547" t="s">
        <v>3878</v>
      </c>
      <c r="AI1547">
        <v>1</v>
      </c>
      <c r="AJ1547" s="7">
        <v>97</v>
      </c>
      <c r="AL1547" s="7" t="s">
        <v>3344</v>
      </c>
      <c r="AM1547" t="s">
        <v>3632</v>
      </c>
      <c r="AN1547" t="s">
        <v>1514</v>
      </c>
      <c r="AO1547" t="s">
        <v>604</v>
      </c>
      <c r="AP1547" t="str">
        <f t="shared" si="281"/>
        <v>50005</v>
      </c>
      <c r="AQ1547" s="11" t="s">
        <v>2389</v>
      </c>
      <c r="AR1547" t="str">
        <f t="shared" si="284"/>
        <v>5077125</v>
      </c>
      <c r="AV1547">
        <v>39.729999999999997</v>
      </c>
      <c r="AW1547">
        <v>1.58</v>
      </c>
      <c r="AX1547">
        <v>38.15</v>
      </c>
    </row>
    <row r="1548" spans="1:50" hidden="1" outlineLevel="1">
      <c r="A1548" t="s">
        <v>4599</v>
      </c>
      <c r="B1548" s="11" t="s">
        <v>3400</v>
      </c>
      <c r="C1548" s="1">
        <f t="shared" si="275"/>
        <v>337</v>
      </c>
      <c r="D1548" s="7">
        <f>IF(N1548&gt;0, RANK(N1548,(N1548:P1548,Q1548:AE1548)),0)</f>
        <v>1</v>
      </c>
      <c r="E1548" s="7">
        <f>IF(O1548&gt;0,RANK(O1548,(N1548:P1548,Q1548:AE1548)),0)</f>
        <v>2</v>
      </c>
      <c r="F1548" s="7">
        <f t="shared" si="276"/>
        <v>3</v>
      </c>
      <c r="G1548" s="1">
        <f t="shared" si="283"/>
        <v>73</v>
      </c>
      <c r="H1548" s="2">
        <f t="shared" si="282"/>
        <v>0.21661721068249259</v>
      </c>
      <c r="I1548" s="8"/>
      <c r="J1548" s="2">
        <f t="shared" si="277"/>
        <v>0.60237388724035612</v>
      </c>
      <c r="K1548" s="2">
        <f t="shared" si="278"/>
        <v>0.3857566765578635</v>
      </c>
      <c r="L1548" s="2">
        <f t="shared" si="279"/>
        <v>5.9347181008902079E-3</v>
      </c>
      <c r="M1548" s="2">
        <f t="shared" si="280"/>
        <v>5.9347181008901732E-3</v>
      </c>
      <c r="N1548" s="1">
        <v>203</v>
      </c>
      <c r="O1548" s="1">
        <v>130</v>
      </c>
      <c r="P1548" s="1">
        <v>2</v>
      </c>
      <c r="Q1548" s="1">
        <v>1</v>
      </c>
      <c r="R1548" s="1"/>
      <c r="S1548" s="1"/>
      <c r="T1548" s="1">
        <v>0</v>
      </c>
      <c r="U1548" s="1"/>
      <c r="V1548" s="1"/>
      <c r="W1548" s="1">
        <v>1</v>
      </c>
      <c r="X1548" s="1"/>
      <c r="Y1548" s="1">
        <v>0</v>
      </c>
      <c r="Z1548" s="1"/>
      <c r="AA1548" s="1"/>
      <c r="AB1548" s="1"/>
      <c r="AG1548" t="str">
        <f t="shared" si="285"/>
        <v>Waterville</v>
      </c>
      <c r="AH1548" t="s">
        <v>1417</v>
      </c>
      <c r="AI1548">
        <v>1</v>
      </c>
      <c r="AJ1548" s="7">
        <v>47</v>
      </c>
      <c r="AL1548" s="7" t="s">
        <v>3344</v>
      </c>
      <c r="AM1548" t="s">
        <v>4670</v>
      </c>
      <c r="AN1548" t="s">
        <v>3961</v>
      </c>
      <c r="AO1548" t="s">
        <v>2172</v>
      </c>
      <c r="AP1548" t="str">
        <f t="shared" si="281"/>
        <v>50015</v>
      </c>
      <c r="AQ1548" s="11" t="s">
        <v>2389</v>
      </c>
      <c r="AR1548" t="str">
        <f t="shared" si="284"/>
        <v>5077425</v>
      </c>
      <c r="AV1548">
        <v>16.41</v>
      </c>
      <c r="AW1548">
        <v>0.01</v>
      </c>
      <c r="AX1548">
        <v>16.399999999999999</v>
      </c>
    </row>
    <row r="1549" spans="1:50" hidden="1" outlineLevel="1">
      <c r="A1549" t="s">
        <v>5228</v>
      </c>
      <c r="B1549" s="11" t="s">
        <v>3400</v>
      </c>
      <c r="C1549" s="1">
        <f t="shared" si="275"/>
        <v>1556</v>
      </c>
      <c r="D1549" s="7">
        <f>IF(N1549&gt;0, RANK(N1549,(N1549:P1549,Q1549:AE1549)),0)</f>
        <v>1</v>
      </c>
      <c r="E1549" s="7">
        <f>IF(O1549&gt;0,RANK(O1549,(N1549:P1549,Q1549:AE1549)),0)</f>
        <v>2</v>
      </c>
      <c r="F1549" s="7">
        <f t="shared" si="276"/>
        <v>3</v>
      </c>
      <c r="G1549" s="1">
        <f t="shared" si="283"/>
        <v>138</v>
      </c>
      <c r="H1549" s="2">
        <f t="shared" si="282"/>
        <v>8.8688946015424167E-2</v>
      </c>
      <c r="I1549" s="8"/>
      <c r="J1549" s="2">
        <f t="shared" si="277"/>
        <v>0.53277634961439591</v>
      </c>
      <c r="K1549" s="2">
        <f t="shared" si="278"/>
        <v>0.4440874035989717</v>
      </c>
      <c r="L1549" s="2">
        <f t="shared" si="279"/>
        <v>1.7994858611825194E-2</v>
      </c>
      <c r="M1549" s="2">
        <f t="shared" si="280"/>
        <v>5.1413881748072036E-3</v>
      </c>
      <c r="N1549" s="1">
        <v>829</v>
      </c>
      <c r="O1549" s="1">
        <v>691</v>
      </c>
      <c r="P1549" s="1">
        <v>28</v>
      </c>
      <c r="Q1549" s="1">
        <v>2</v>
      </c>
      <c r="R1549" s="1"/>
      <c r="S1549" s="1"/>
      <c r="T1549" s="1">
        <v>0</v>
      </c>
      <c r="U1549" s="1"/>
      <c r="V1549" s="1"/>
      <c r="W1549" s="1">
        <v>5</v>
      </c>
      <c r="X1549" s="1"/>
      <c r="Y1549" s="1">
        <v>1</v>
      </c>
      <c r="Z1549" s="1"/>
      <c r="AA1549" s="1"/>
      <c r="AB1549" s="1"/>
      <c r="AG1549" t="str">
        <f t="shared" si="285"/>
        <v>Weathersfield</v>
      </c>
      <c r="AH1549" t="s">
        <v>1186</v>
      </c>
      <c r="AI1549">
        <v>1</v>
      </c>
      <c r="AJ1549" s="7">
        <v>207</v>
      </c>
      <c r="AL1549" s="7" t="s">
        <v>3344</v>
      </c>
      <c r="AM1549" t="s">
        <v>3950</v>
      </c>
      <c r="AN1549" t="s">
        <v>4266</v>
      </c>
      <c r="AO1549" t="s">
        <v>2173</v>
      </c>
      <c r="AP1549" t="str">
        <f t="shared" si="281"/>
        <v>50027</v>
      </c>
      <c r="AQ1549" s="11" t="s">
        <v>2389</v>
      </c>
      <c r="AR1549" t="str">
        <f t="shared" si="284"/>
        <v>5077500</v>
      </c>
      <c r="AV1549">
        <v>44.18</v>
      </c>
      <c r="AW1549">
        <v>0.41</v>
      </c>
      <c r="AX1549">
        <v>43.78</v>
      </c>
    </row>
    <row r="1550" spans="1:50" hidden="1" outlineLevel="1">
      <c r="A1550" t="s">
        <v>3527</v>
      </c>
      <c r="B1550" s="11" t="s">
        <v>3400</v>
      </c>
      <c r="C1550" s="1">
        <f t="shared" si="275"/>
        <v>539</v>
      </c>
      <c r="D1550" s="7">
        <f>IF(N1550&gt;0, RANK(N1550,(N1550:P1550,Q1550:AE1550)),0)</f>
        <v>2</v>
      </c>
      <c r="E1550" s="7">
        <f>IF(O1550&gt;0,RANK(O1550,(N1550:P1550,Q1550:AE1550)),0)</f>
        <v>1</v>
      </c>
      <c r="F1550" s="7">
        <f t="shared" si="276"/>
        <v>3</v>
      </c>
      <c r="G1550" s="1">
        <f t="shared" si="283"/>
        <v>66</v>
      </c>
      <c r="H1550" s="2">
        <f t="shared" si="282"/>
        <v>0.12244897959183673</v>
      </c>
      <c r="I1550" s="8"/>
      <c r="J1550" s="2">
        <f t="shared" si="277"/>
        <v>0.42486085343228203</v>
      </c>
      <c r="K1550" s="2">
        <f t="shared" si="278"/>
        <v>0.54730983302411873</v>
      </c>
      <c r="L1550" s="2">
        <f t="shared" si="279"/>
        <v>2.0408163265306121E-2</v>
      </c>
      <c r="M1550" s="2">
        <f t="shared" si="280"/>
        <v>7.4211502782931781E-3</v>
      </c>
      <c r="N1550" s="1">
        <v>229</v>
      </c>
      <c r="O1550" s="1">
        <v>295</v>
      </c>
      <c r="P1550" s="1">
        <v>11</v>
      </c>
      <c r="Q1550" s="1">
        <v>2</v>
      </c>
      <c r="R1550" s="1"/>
      <c r="S1550" s="1"/>
      <c r="T1550" s="1">
        <v>0</v>
      </c>
      <c r="U1550" s="1"/>
      <c r="V1550" s="1"/>
      <c r="W1550" s="1">
        <v>2</v>
      </c>
      <c r="X1550" s="1"/>
      <c r="Y1550" s="1">
        <v>0</v>
      </c>
      <c r="Z1550" s="1"/>
      <c r="AA1550" s="1"/>
      <c r="AB1550" s="1"/>
      <c r="AG1550" t="str">
        <f t="shared" si="285"/>
        <v>Wells</v>
      </c>
      <c r="AH1550" t="s">
        <v>4060</v>
      </c>
      <c r="AI1550">
        <v>1</v>
      </c>
      <c r="AJ1550" s="7">
        <v>205</v>
      </c>
      <c r="AL1550" s="7" t="s">
        <v>3344</v>
      </c>
      <c r="AM1550" t="s">
        <v>4350</v>
      </c>
      <c r="AN1550" t="s">
        <v>4016</v>
      </c>
      <c r="AO1550" t="s">
        <v>866</v>
      </c>
      <c r="AP1550" t="str">
        <f t="shared" si="281"/>
        <v>50021</v>
      </c>
      <c r="AQ1550" s="11" t="s">
        <v>2389</v>
      </c>
      <c r="AR1550" t="str">
        <f t="shared" si="284"/>
        <v>5077950</v>
      </c>
      <c r="AV1550">
        <v>23.36</v>
      </c>
      <c r="AW1550">
        <v>0.8</v>
      </c>
      <c r="AX1550">
        <v>22.55</v>
      </c>
    </row>
    <row r="1551" spans="1:50" hidden="1" outlineLevel="1">
      <c r="A1551" t="s">
        <v>3901</v>
      </c>
      <c r="B1551" s="11" t="s">
        <v>3400</v>
      </c>
      <c r="C1551" s="1">
        <f t="shared" si="275"/>
        <v>323</v>
      </c>
      <c r="D1551" s="7">
        <f>IF(N1551&gt;0, RANK(N1551,(N1551:P1551,Q1551:AE1551)),0)</f>
        <v>1</v>
      </c>
      <c r="E1551" s="7">
        <f>IF(O1551&gt;0,RANK(O1551,(N1551:P1551,Q1551:AE1551)),0)</f>
        <v>2</v>
      </c>
      <c r="F1551" s="7">
        <f t="shared" si="276"/>
        <v>3</v>
      </c>
      <c r="G1551" s="1">
        <f t="shared" si="283"/>
        <v>12</v>
      </c>
      <c r="H1551" s="2">
        <f t="shared" si="282"/>
        <v>3.7151702786377708E-2</v>
      </c>
      <c r="I1551" s="8"/>
      <c r="J1551" s="2">
        <f t="shared" si="277"/>
        <v>0.50773993808049533</v>
      </c>
      <c r="K1551" s="2">
        <f t="shared" si="278"/>
        <v>0.47058823529411764</v>
      </c>
      <c r="L1551" s="2">
        <f t="shared" si="279"/>
        <v>1.5479876160990712E-2</v>
      </c>
      <c r="M1551" s="2">
        <f t="shared" si="280"/>
        <v>6.191950464396313E-3</v>
      </c>
      <c r="N1551" s="1">
        <v>164</v>
      </c>
      <c r="O1551" s="1">
        <v>152</v>
      </c>
      <c r="P1551" s="1">
        <v>5</v>
      </c>
      <c r="Q1551" s="1">
        <v>0</v>
      </c>
      <c r="R1551" s="1"/>
      <c r="S1551" s="1"/>
      <c r="T1551" s="1">
        <v>0</v>
      </c>
      <c r="U1551" s="1"/>
      <c r="V1551" s="1"/>
      <c r="W1551" s="1">
        <v>2</v>
      </c>
      <c r="X1551" s="1"/>
      <c r="Y1551" s="1">
        <v>0</v>
      </c>
      <c r="Z1551" s="1"/>
      <c r="AA1551" s="1"/>
      <c r="AB1551" s="1"/>
      <c r="AG1551" t="str">
        <f t="shared" si="285"/>
        <v>West Fairlee</v>
      </c>
      <c r="AH1551" t="s">
        <v>3924</v>
      </c>
      <c r="AI1551">
        <v>1</v>
      </c>
      <c r="AJ1551" s="7">
        <v>152</v>
      </c>
      <c r="AL1551" s="7" t="s">
        <v>3344</v>
      </c>
      <c r="AM1551" t="s">
        <v>4671</v>
      </c>
      <c r="AN1551" t="s">
        <v>1514</v>
      </c>
      <c r="AO1551" t="s">
        <v>899</v>
      </c>
      <c r="AP1551" t="str">
        <f t="shared" si="281"/>
        <v>50017</v>
      </c>
      <c r="AQ1551" s="11" t="s">
        <v>2389</v>
      </c>
      <c r="AR1551" t="str">
        <f t="shared" si="284"/>
        <v>5079975</v>
      </c>
      <c r="AV1551">
        <v>22.83</v>
      </c>
      <c r="AW1551">
        <v>0.22</v>
      </c>
      <c r="AX1551">
        <v>22.6</v>
      </c>
    </row>
    <row r="1552" spans="1:50" hidden="1" outlineLevel="1">
      <c r="A1552" t="s">
        <v>1517</v>
      </c>
      <c r="B1552" s="11" t="s">
        <v>3400</v>
      </c>
      <c r="C1552" s="1">
        <f t="shared" si="275"/>
        <v>130</v>
      </c>
      <c r="D1552" s="7">
        <f>IF(N1552&gt;0, RANK(N1552,(N1552:P1552,Q1552:AE1552)),0)</f>
        <v>2</v>
      </c>
      <c r="E1552" s="7">
        <f>IF(O1552&gt;0,RANK(O1552,(N1552:P1552,Q1552:AE1552)),0)</f>
        <v>1</v>
      </c>
      <c r="F1552" s="7">
        <f t="shared" si="276"/>
        <v>3</v>
      </c>
      <c r="G1552" s="1">
        <f t="shared" si="283"/>
        <v>7</v>
      </c>
      <c r="H1552" s="2">
        <f t="shared" si="282"/>
        <v>5.3846153846153849E-2</v>
      </c>
      <c r="I1552" s="8"/>
      <c r="J1552" s="2">
        <f t="shared" si="277"/>
        <v>0.44615384615384618</v>
      </c>
      <c r="K1552" s="2">
        <f t="shared" si="278"/>
        <v>0.5</v>
      </c>
      <c r="L1552" s="2">
        <f t="shared" si="279"/>
        <v>3.0769230769230771E-2</v>
      </c>
      <c r="M1552" s="2">
        <f t="shared" si="280"/>
        <v>2.3076923076923106E-2</v>
      </c>
      <c r="N1552" s="1">
        <v>58</v>
      </c>
      <c r="O1552" s="1">
        <v>65</v>
      </c>
      <c r="P1552" s="1">
        <v>4</v>
      </c>
      <c r="Q1552" s="1">
        <v>2</v>
      </c>
      <c r="R1552" s="1"/>
      <c r="S1552" s="1"/>
      <c r="T1552" s="1">
        <v>0</v>
      </c>
      <c r="U1552" s="1"/>
      <c r="V1552" s="1"/>
      <c r="W1552" s="1">
        <v>0</v>
      </c>
      <c r="X1552" s="1"/>
      <c r="Y1552" s="1">
        <v>1</v>
      </c>
      <c r="Z1552" s="1"/>
      <c r="AA1552" s="1"/>
      <c r="AB1552" s="1"/>
      <c r="AG1552" t="str">
        <f t="shared" si="285"/>
        <v>West Haven</v>
      </c>
      <c r="AH1552" t="s">
        <v>4060</v>
      </c>
      <c r="AI1552">
        <v>1</v>
      </c>
      <c r="AJ1552" s="7">
        <v>185</v>
      </c>
      <c r="AL1552" s="7" t="s">
        <v>3344</v>
      </c>
      <c r="AM1552" t="s">
        <v>4350</v>
      </c>
      <c r="AN1552" t="s">
        <v>4416</v>
      </c>
      <c r="AO1552" t="s">
        <v>900</v>
      </c>
      <c r="AP1552" t="str">
        <f t="shared" si="281"/>
        <v>50021</v>
      </c>
      <c r="AQ1552" s="11" t="s">
        <v>2389</v>
      </c>
      <c r="AR1552" t="str">
        <f t="shared" si="284"/>
        <v>5080875</v>
      </c>
      <c r="AV1552">
        <v>28.49</v>
      </c>
      <c r="AW1552">
        <v>0.49</v>
      </c>
      <c r="AX1552">
        <v>28</v>
      </c>
    </row>
    <row r="1553" spans="1:50" hidden="1" outlineLevel="1">
      <c r="A1553" t="s">
        <v>1194</v>
      </c>
      <c r="B1553" s="11" t="s">
        <v>3400</v>
      </c>
      <c r="C1553" s="1">
        <f t="shared" si="275"/>
        <v>1132</v>
      </c>
      <c r="D1553" s="7">
        <f>IF(N1553&gt;0, RANK(N1553,(N1553:P1553,Q1553:AE1553)),0)</f>
        <v>2</v>
      </c>
      <c r="E1553" s="7">
        <f>IF(O1553&gt;0,RANK(O1553,(N1553:P1553,Q1553:AE1553)),0)</f>
        <v>1</v>
      </c>
      <c r="F1553" s="7">
        <f t="shared" si="276"/>
        <v>3</v>
      </c>
      <c r="G1553" s="1">
        <f t="shared" si="283"/>
        <v>52</v>
      </c>
      <c r="H1553" s="2">
        <f t="shared" si="282"/>
        <v>4.5936395759717315E-2</v>
      </c>
      <c r="I1553" s="8"/>
      <c r="J1553" s="2">
        <f t="shared" si="277"/>
        <v>0.46819787985865724</v>
      </c>
      <c r="K1553" s="2">
        <f t="shared" si="278"/>
        <v>0.51413427561837455</v>
      </c>
      <c r="L1553" s="2">
        <f t="shared" si="279"/>
        <v>1.1484098939929329E-2</v>
      </c>
      <c r="M1553" s="2">
        <f t="shared" si="280"/>
        <v>6.1837455830388837E-3</v>
      </c>
      <c r="N1553" s="1">
        <v>530</v>
      </c>
      <c r="O1553" s="1">
        <v>582</v>
      </c>
      <c r="P1553" s="1">
        <v>13</v>
      </c>
      <c r="Q1553" s="1">
        <v>2</v>
      </c>
      <c r="R1553" s="1"/>
      <c r="S1553" s="1"/>
      <c r="T1553" s="1">
        <v>0</v>
      </c>
      <c r="U1553" s="1"/>
      <c r="V1553" s="1"/>
      <c r="W1553" s="1">
        <v>3</v>
      </c>
      <c r="X1553" s="1"/>
      <c r="Y1553" s="1">
        <v>2</v>
      </c>
      <c r="Z1553" s="1"/>
      <c r="AA1553" s="1"/>
      <c r="AB1553" s="1"/>
      <c r="AG1553" t="str">
        <f t="shared" si="285"/>
        <v>West Rutland</v>
      </c>
      <c r="AH1553" t="s">
        <v>4060</v>
      </c>
      <c r="AI1553">
        <v>1</v>
      </c>
      <c r="AJ1553" s="7">
        <v>188</v>
      </c>
      <c r="AL1553" s="7" t="s">
        <v>3344</v>
      </c>
      <c r="AM1553" t="s">
        <v>4350</v>
      </c>
      <c r="AN1553" t="s">
        <v>1355</v>
      </c>
      <c r="AO1553" t="s">
        <v>1528</v>
      </c>
      <c r="AP1553" t="str">
        <f t="shared" si="281"/>
        <v>50021</v>
      </c>
      <c r="AQ1553" s="11" t="s">
        <v>2389</v>
      </c>
      <c r="AR1553" t="str">
        <f t="shared" si="284"/>
        <v>5082300</v>
      </c>
      <c r="AV1553">
        <v>18</v>
      </c>
      <c r="AW1553">
        <v>0</v>
      </c>
      <c r="AX1553">
        <v>18</v>
      </c>
    </row>
    <row r="1554" spans="1:50" hidden="1" outlineLevel="1">
      <c r="A1554" t="s">
        <v>808</v>
      </c>
      <c r="B1554" s="11" t="s">
        <v>3400</v>
      </c>
      <c r="C1554" s="1">
        <f t="shared" si="275"/>
        <v>642</v>
      </c>
      <c r="D1554" s="7">
        <f>IF(N1554&gt;0, RANK(N1554,(N1554:P1554,Q1554:AE1554)),0)</f>
        <v>1</v>
      </c>
      <c r="E1554" s="7">
        <f>IF(O1554&gt;0,RANK(O1554,(N1554:P1554,Q1554:AE1554)),0)</f>
        <v>2</v>
      </c>
      <c r="F1554" s="7">
        <f t="shared" si="276"/>
        <v>3</v>
      </c>
      <c r="G1554" s="1">
        <f t="shared" si="283"/>
        <v>148</v>
      </c>
      <c r="H1554" s="2">
        <f t="shared" si="282"/>
        <v>0.23052959501557632</v>
      </c>
      <c r="I1554" s="8"/>
      <c r="J1554" s="2">
        <f t="shared" si="277"/>
        <v>0.6090342679127726</v>
      </c>
      <c r="K1554" s="2">
        <f t="shared" si="278"/>
        <v>0.37850467289719625</v>
      </c>
      <c r="L1554" s="2">
        <f t="shared" si="279"/>
        <v>9.3457943925233638E-3</v>
      </c>
      <c r="M1554" s="2">
        <f t="shared" si="280"/>
        <v>3.1152647975077902E-3</v>
      </c>
      <c r="N1554" s="1">
        <v>391</v>
      </c>
      <c r="O1554" s="1">
        <v>243</v>
      </c>
      <c r="P1554" s="1">
        <v>6</v>
      </c>
      <c r="Q1554" s="1">
        <v>1</v>
      </c>
      <c r="R1554" s="1"/>
      <c r="S1554" s="1"/>
      <c r="T1554" s="1">
        <v>0</v>
      </c>
      <c r="U1554" s="1"/>
      <c r="V1554" s="1"/>
      <c r="W1554" s="1">
        <v>0</v>
      </c>
      <c r="X1554" s="1"/>
      <c r="Y1554" s="1">
        <v>1</v>
      </c>
      <c r="Z1554" s="1"/>
      <c r="AA1554" s="1"/>
      <c r="AB1554" s="1"/>
      <c r="AG1554" t="str">
        <f t="shared" si="285"/>
        <v>West Windsor</v>
      </c>
      <c r="AH1554" t="s">
        <v>1186</v>
      </c>
      <c r="AI1554">
        <v>1</v>
      </c>
      <c r="AJ1554" s="7">
        <v>199</v>
      </c>
      <c r="AL1554" s="7" t="s">
        <v>3344</v>
      </c>
      <c r="AM1554" t="s">
        <v>3950</v>
      </c>
      <c r="AN1554" t="s">
        <v>4802</v>
      </c>
      <c r="AO1554" t="s">
        <v>532</v>
      </c>
      <c r="AP1554" t="str">
        <f t="shared" si="281"/>
        <v>50027</v>
      </c>
      <c r="AQ1554" s="11" t="s">
        <v>2389</v>
      </c>
      <c r="AR1554" t="str">
        <f t="shared" si="284"/>
        <v>5083050</v>
      </c>
      <c r="AV1554">
        <v>24.72</v>
      </c>
      <c r="AW1554">
        <v>0.02</v>
      </c>
      <c r="AX1554">
        <v>24.7</v>
      </c>
    </row>
    <row r="1555" spans="1:50" hidden="1" outlineLevel="1">
      <c r="A1555" t="s">
        <v>2294</v>
      </c>
      <c r="B1555" s="11" t="s">
        <v>3400</v>
      </c>
      <c r="C1555" s="1">
        <f t="shared" si="275"/>
        <v>288</v>
      </c>
      <c r="D1555" s="7">
        <f>IF(N1555&gt;0, RANK(N1555,(N1555:P1555,Q1555:AE1555)),0)</f>
        <v>1</v>
      </c>
      <c r="E1555" s="7">
        <f>IF(O1555&gt;0,RANK(O1555,(N1555:P1555,Q1555:AE1555)),0)</f>
        <v>2</v>
      </c>
      <c r="F1555" s="7">
        <f t="shared" si="276"/>
        <v>3</v>
      </c>
      <c r="G1555" s="1">
        <f t="shared" si="283"/>
        <v>28</v>
      </c>
      <c r="H1555" s="2">
        <f t="shared" si="282"/>
        <v>9.7222222222222224E-2</v>
      </c>
      <c r="I1555" s="8"/>
      <c r="J1555" s="2">
        <f t="shared" si="277"/>
        <v>0.53819444444444442</v>
      </c>
      <c r="K1555" s="2">
        <f t="shared" si="278"/>
        <v>0.44097222222222221</v>
      </c>
      <c r="L1555" s="2">
        <f t="shared" si="279"/>
        <v>1.7361111111111112E-2</v>
      </c>
      <c r="M1555" s="2">
        <f t="shared" si="280"/>
        <v>3.4722222222222585E-3</v>
      </c>
      <c r="N1555" s="1">
        <v>155</v>
      </c>
      <c r="O1555" s="1">
        <v>127</v>
      </c>
      <c r="P1555" s="1">
        <v>5</v>
      </c>
      <c r="Q1555" s="1">
        <v>0</v>
      </c>
      <c r="R1555" s="1"/>
      <c r="S1555" s="1"/>
      <c r="T1555" s="1">
        <v>0</v>
      </c>
      <c r="U1555" s="1"/>
      <c r="V1555" s="1"/>
      <c r="W1555" s="1">
        <v>1</v>
      </c>
      <c r="X1555" s="1"/>
      <c r="Y1555" s="1">
        <v>0</v>
      </c>
      <c r="Z1555" s="1"/>
      <c r="AA1555" s="1"/>
      <c r="AB1555" s="1"/>
      <c r="AG1555" t="str">
        <f t="shared" si="285"/>
        <v>Westfield</v>
      </c>
      <c r="AH1555" t="s">
        <v>4603</v>
      </c>
      <c r="AI1555">
        <v>1</v>
      </c>
      <c r="AJ1555" s="7">
        <v>26</v>
      </c>
      <c r="AL1555" s="7" t="s">
        <v>3344</v>
      </c>
      <c r="AM1555" t="s">
        <v>4672</v>
      </c>
      <c r="AN1555" t="s">
        <v>4264</v>
      </c>
      <c r="AO1555" t="s">
        <v>864</v>
      </c>
      <c r="AP1555" t="str">
        <f t="shared" si="281"/>
        <v>50019</v>
      </c>
      <c r="AQ1555" s="11" t="s">
        <v>2389</v>
      </c>
      <c r="AR1555" t="str">
        <f t="shared" si="284"/>
        <v>5080200</v>
      </c>
      <c r="AV1555">
        <v>40.18</v>
      </c>
      <c r="AW1555">
        <v>0</v>
      </c>
      <c r="AX1555">
        <v>40.17</v>
      </c>
    </row>
    <row r="1556" spans="1:50" hidden="1" outlineLevel="1">
      <c r="A1556" t="s">
        <v>1197</v>
      </c>
      <c r="B1556" s="11" t="s">
        <v>3400</v>
      </c>
      <c r="C1556" s="1">
        <f t="shared" si="275"/>
        <v>1088</v>
      </c>
      <c r="D1556" s="7">
        <f>IF(N1556&gt;0, RANK(N1556,(N1556:P1556,Q1556:AE1556)),0)</f>
        <v>1</v>
      </c>
      <c r="E1556" s="7">
        <f>IF(O1556&gt;0,RANK(O1556,(N1556:P1556,Q1556:AE1556)),0)</f>
        <v>2</v>
      </c>
      <c r="F1556" s="7">
        <f t="shared" si="276"/>
        <v>3</v>
      </c>
      <c r="G1556" s="1">
        <f t="shared" si="283"/>
        <v>315</v>
      </c>
      <c r="H1556" s="2">
        <f t="shared" si="282"/>
        <v>0.28952205882352944</v>
      </c>
      <c r="I1556" s="8"/>
      <c r="J1556" s="2">
        <f t="shared" si="277"/>
        <v>0.6341911764705882</v>
      </c>
      <c r="K1556" s="2">
        <f t="shared" si="278"/>
        <v>0.34466911764705882</v>
      </c>
      <c r="L1556" s="2">
        <f t="shared" si="279"/>
        <v>1.4705882352941176E-2</v>
      </c>
      <c r="M1556" s="2">
        <f t="shared" si="280"/>
        <v>6.4338235294118008E-3</v>
      </c>
      <c r="N1556" s="1">
        <v>690</v>
      </c>
      <c r="O1556" s="1">
        <v>375</v>
      </c>
      <c r="P1556" s="1">
        <v>16</v>
      </c>
      <c r="Q1556" s="1">
        <v>3</v>
      </c>
      <c r="R1556" s="1"/>
      <c r="S1556" s="1"/>
      <c r="T1556" s="1">
        <v>0</v>
      </c>
      <c r="U1556" s="1"/>
      <c r="V1556" s="1"/>
      <c r="W1556" s="1">
        <v>3</v>
      </c>
      <c r="X1556" s="1"/>
      <c r="Y1556" s="1">
        <v>1</v>
      </c>
      <c r="Z1556" s="1"/>
      <c r="AA1556" s="1"/>
      <c r="AB1556" s="1"/>
      <c r="AG1556" t="str">
        <f t="shared" si="285"/>
        <v>Westford</v>
      </c>
      <c r="AH1556" t="s">
        <v>1712</v>
      </c>
      <c r="AI1556">
        <v>1</v>
      </c>
      <c r="AJ1556" s="7">
        <v>66</v>
      </c>
      <c r="AL1556" s="7" t="s">
        <v>3344</v>
      </c>
      <c r="AM1556" t="s">
        <v>2597</v>
      </c>
      <c r="AN1556" t="s">
        <v>1514</v>
      </c>
      <c r="AO1556" t="s">
        <v>865</v>
      </c>
      <c r="AP1556" t="str">
        <f t="shared" si="281"/>
        <v>50007</v>
      </c>
      <c r="AQ1556" s="11" t="s">
        <v>2389</v>
      </c>
      <c r="AR1556" t="str">
        <f t="shared" si="284"/>
        <v>5080350</v>
      </c>
      <c r="AV1556">
        <v>39.29</v>
      </c>
      <c r="AW1556">
        <v>0.03</v>
      </c>
      <c r="AX1556">
        <v>39.26</v>
      </c>
    </row>
    <row r="1557" spans="1:50" hidden="1" outlineLevel="1">
      <c r="A1557" t="s">
        <v>1507</v>
      </c>
      <c r="B1557" s="11" t="s">
        <v>3400</v>
      </c>
      <c r="C1557" s="1">
        <f t="shared" si="275"/>
        <v>1673</v>
      </c>
      <c r="D1557" s="7">
        <f>IF(N1557&gt;0, RANK(N1557,(N1557:P1557,Q1557:AE1557)),0)</f>
        <v>1</v>
      </c>
      <c r="E1557" s="7">
        <f>IF(O1557&gt;0,RANK(O1557,(N1557:P1557,Q1557:AE1557)),0)</f>
        <v>2</v>
      </c>
      <c r="F1557" s="7">
        <f t="shared" si="276"/>
        <v>3</v>
      </c>
      <c r="G1557" s="1">
        <f t="shared" si="283"/>
        <v>768</v>
      </c>
      <c r="H1557" s="2">
        <f t="shared" si="282"/>
        <v>0.45905558876270175</v>
      </c>
      <c r="I1557" s="8"/>
      <c r="J1557" s="2">
        <f t="shared" si="277"/>
        <v>0.71906754333532574</v>
      </c>
      <c r="K1557" s="2">
        <f t="shared" si="278"/>
        <v>0.26001195457262405</v>
      </c>
      <c r="L1557" s="2">
        <f t="shared" si="279"/>
        <v>1.3747758517632994E-2</v>
      </c>
      <c r="M1557" s="2">
        <f t="shared" si="280"/>
        <v>7.172743574417214E-3</v>
      </c>
      <c r="N1557" s="1">
        <v>1203</v>
      </c>
      <c r="O1557" s="1">
        <v>435</v>
      </c>
      <c r="P1557" s="1">
        <v>23</v>
      </c>
      <c r="Q1557" s="1">
        <v>3</v>
      </c>
      <c r="R1557" s="1"/>
      <c r="S1557" s="1"/>
      <c r="T1557" s="1">
        <v>1</v>
      </c>
      <c r="U1557" s="1"/>
      <c r="V1557" s="1"/>
      <c r="W1557" s="1">
        <v>6</v>
      </c>
      <c r="X1557" s="1"/>
      <c r="Y1557" s="1">
        <v>2</v>
      </c>
      <c r="Z1557" s="1"/>
      <c r="AA1557" s="1"/>
      <c r="AB1557" s="1"/>
      <c r="AG1557" t="str">
        <f t="shared" si="285"/>
        <v>Westminster</v>
      </c>
      <c r="AH1557" t="s">
        <v>1550</v>
      </c>
      <c r="AI1557">
        <v>1</v>
      </c>
      <c r="AJ1557" s="7">
        <v>230</v>
      </c>
      <c r="AL1557" s="7" t="s">
        <v>3344</v>
      </c>
      <c r="AM1557" t="s">
        <v>3949</v>
      </c>
      <c r="AN1557" t="s">
        <v>4202</v>
      </c>
      <c r="AO1557" t="s">
        <v>1228</v>
      </c>
      <c r="AP1557" t="str">
        <f t="shared" si="281"/>
        <v>50025</v>
      </c>
      <c r="AQ1557" s="11" t="s">
        <v>2389</v>
      </c>
      <c r="AR1557" t="str">
        <f t="shared" si="284"/>
        <v>5081400</v>
      </c>
      <c r="AV1557">
        <v>46.12</v>
      </c>
      <c r="AW1557">
        <v>0.03</v>
      </c>
      <c r="AX1557">
        <v>46.08</v>
      </c>
    </row>
    <row r="1558" spans="1:50" hidden="1" outlineLevel="1">
      <c r="A1558" t="s">
        <v>1533</v>
      </c>
      <c r="B1558" s="11" t="s">
        <v>3400</v>
      </c>
      <c r="C1558" s="1">
        <f t="shared" si="275"/>
        <v>215</v>
      </c>
      <c r="D1558" s="7">
        <f>IF(N1558&gt;0, RANK(N1558,(N1558:P1558,Q1558:AE1558)),0)</f>
        <v>1</v>
      </c>
      <c r="E1558" s="7">
        <f>IF(O1558&gt;0,RANK(O1558,(N1558:P1558,Q1558:AE1558)),0)</f>
        <v>2</v>
      </c>
      <c r="F1558" s="7">
        <f t="shared" si="276"/>
        <v>3</v>
      </c>
      <c r="G1558" s="1">
        <f t="shared" si="283"/>
        <v>25</v>
      </c>
      <c r="H1558" s="2">
        <f t="shared" si="282"/>
        <v>0.11627906976744186</v>
      </c>
      <c r="I1558" s="8"/>
      <c r="J1558" s="2">
        <f t="shared" si="277"/>
        <v>0.55348837209302326</v>
      </c>
      <c r="K1558" s="2">
        <f t="shared" si="278"/>
        <v>0.43720930232558142</v>
      </c>
      <c r="L1558" s="2">
        <f t="shared" si="279"/>
        <v>9.3023255813953487E-3</v>
      </c>
      <c r="M1558" s="2">
        <f t="shared" si="280"/>
        <v>-2.7755575615628914E-17</v>
      </c>
      <c r="N1558" s="1">
        <v>119</v>
      </c>
      <c r="O1558" s="1">
        <v>94</v>
      </c>
      <c r="P1558" s="1">
        <v>2</v>
      </c>
      <c r="Q1558" s="1">
        <v>0</v>
      </c>
      <c r="R1558" s="1"/>
      <c r="S1558" s="1"/>
      <c r="T1558" s="1">
        <v>0</v>
      </c>
      <c r="U1558" s="1"/>
      <c r="V1558" s="1"/>
      <c r="W1558" s="1">
        <v>0</v>
      </c>
      <c r="X1558" s="1"/>
      <c r="Y1558" s="1">
        <v>0</v>
      </c>
      <c r="Z1558" s="1"/>
      <c r="AA1558" s="1"/>
      <c r="AB1558" s="1"/>
      <c r="AG1558" t="str">
        <f t="shared" si="285"/>
        <v>Westmore</v>
      </c>
      <c r="AH1558" t="s">
        <v>4603</v>
      </c>
      <c r="AI1558">
        <v>1</v>
      </c>
      <c r="AJ1558" s="7">
        <v>40</v>
      </c>
      <c r="AL1558" s="7" t="s">
        <v>3344</v>
      </c>
      <c r="AM1558" t="s">
        <v>4672</v>
      </c>
      <c r="AN1558" t="s">
        <v>4202</v>
      </c>
      <c r="AO1558" t="s">
        <v>1229</v>
      </c>
      <c r="AP1558" t="str">
        <f t="shared" si="281"/>
        <v>50019</v>
      </c>
      <c r="AQ1558" s="11" t="s">
        <v>2389</v>
      </c>
      <c r="AR1558" t="str">
        <f t="shared" si="284"/>
        <v>5081700</v>
      </c>
      <c r="AV1558">
        <v>37.46</v>
      </c>
      <c r="AW1558">
        <v>2.94</v>
      </c>
      <c r="AX1558">
        <v>34.520000000000003</v>
      </c>
    </row>
    <row r="1559" spans="1:50" hidden="1" outlineLevel="1">
      <c r="A1559" t="s">
        <v>3621</v>
      </c>
      <c r="B1559" s="11" t="s">
        <v>3400</v>
      </c>
      <c r="C1559" s="1">
        <f t="shared" si="275"/>
        <v>389</v>
      </c>
      <c r="D1559" s="7">
        <f>IF(N1559&gt;0, RANK(N1559,(N1559:P1559,Q1559:AE1559)),0)</f>
        <v>1</v>
      </c>
      <c r="E1559" s="7">
        <f>IF(O1559&gt;0,RANK(O1559,(N1559:P1559,Q1559:AE1559)),0)</f>
        <v>2</v>
      </c>
      <c r="F1559" s="7">
        <f t="shared" si="276"/>
        <v>3</v>
      </c>
      <c r="G1559" s="1">
        <f t="shared" si="283"/>
        <v>122</v>
      </c>
      <c r="H1559" s="2">
        <f t="shared" si="282"/>
        <v>0.31362467866323906</v>
      </c>
      <c r="I1559" s="8"/>
      <c r="J1559" s="2">
        <f t="shared" si="277"/>
        <v>0.64267352185089976</v>
      </c>
      <c r="K1559" s="2">
        <f t="shared" si="278"/>
        <v>0.32904884318766064</v>
      </c>
      <c r="L1559" s="2">
        <f t="shared" si="279"/>
        <v>1.7994858611825194E-2</v>
      </c>
      <c r="M1559" s="2">
        <f t="shared" si="280"/>
        <v>1.0282776349614397E-2</v>
      </c>
      <c r="N1559" s="1">
        <v>250</v>
      </c>
      <c r="O1559" s="1">
        <v>128</v>
      </c>
      <c r="P1559" s="1">
        <v>7</v>
      </c>
      <c r="Q1559" s="1">
        <v>1</v>
      </c>
      <c r="R1559" s="1"/>
      <c r="S1559" s="1"/>
      <c r="T1559" s="1">
        <v>0</v>
      </c>
      <c r="U1559" s="1"/>
      <c r="V1559" s="1"/>
      <c r="W1559" s="1">
        <v>3</v>
      </c>
      <c r="X1559" s="1"/>
      <c r="Y1559" s="1">
        <v>0</v>
      </c>
      <c r="Z1559" s="1"/>
      <c r="AA1559" s="1"/>
      <c r="AB1559" s="1"/>
      <c r="AG1559" t="str">
        <f t="shared" si="285"/>
        <v>Weston</v>
      </c>
      <c r="AH1559" t="s">
        <v>1186</v>
      </c>
      <c r="AI1559">
        <v>1</v>
      </c>
      <c r="AJ1559" s="7">
        <v>212</v>
      </c>
      <c r="AL1559" s="7" t="s">
        <v>3344</v>
      </c>
      <c r="AM1559" t="s">
        <v>3950</v>
      </c>
      <c r="AN1559" t="s">
        <v>4533</v>
      </c>
      <c r="AO1559" t="s">
        <v>790</v>
      </c>
      <c r="AP1559" t="str">
        <f t="shared" si="281"/>
        <v>50027</v>
      </c>
      <c r="AQ1559" s="11" t="s">
        <v>2389</v>
      </c>
      <c r="AR1559" t="str">
        <f t="shared" si="284"/>
        <v>5082000</v>
      </c>
      <c r="AV1559">
        <v>35.17</v>
      </c>
      <c r="AW1559">
        <v>0.08</v>
      </c>
      <c r="AX1559">
        <v>35.090000000000003</v>
      </c>
    </row>
    <row r="1560" spans="1:50" hidden="1" outlineLevel="1">
      <c r="A1560" t="s">
        <v>1534</v>
      </c>
      <c r="B1560" s="11" t="s">
        <v>3400</v>
      </c>
      <c r="C1560" s="1">
        <f t="shared" si="275"/>
        <v>537</v>
      </c>
      <c r="D1560" s="7">
        <f>IF(N1560&gt;0, RANK(N1560,(N1560:P1560,Q1560:AE1560)),0)</f>
        <v>1</v>
      </c>
      <c r="E1560" s="7">
        <f>IF(O1560&gt;0,RANK(O1560,(N1560:P1560,Q1560:AE1560)),0)</f>
        <v>2</v>
      </c>
      <c r="F1560" s="7">
        <f t="shared" si="276"/>
        <v>3</v>
      </c>
      <c r="G1560" s="1">
        <f t="shared" si="283"/>
        <v>195</v>
      </c>
      <c r="H1560" s="2">
        <f t="shared" si="282"/>
        <v>0.36312849162011174</v>
      </c>
      <c r="I1560" s="8"/>
      <c r="J1560" s="2">
        <f t="shared" si="277"/>
        <v>0.67411545623836122</v>
      </c>
      <c r="K1560" s="2">
        <f t="shared" si="278"/>
        <v>0.31098696461824954</v>
      </c>
      <c r="L1560" s="2">
        <f t="shared" si="279"/>
        <v>1.11731843575419E-2</v>
      </c>
      <c r="M1560" s="2">
        <f t="shared" si="280"/>
        <v>3.7243947858473393E-3</v>
      </c>
      <c r="N1560" s="1">
        <v>362</v>
      </c>
      <c r="O1560" s="1">
        <v>167</v>
      </c>
      <c r="P1560" s="1">
        <v>6</v>
      </c>
      <c r="Q1560" s="1">
        <v>2</v>
      </c>
      <c r="R1560" s="1"/>
      <c r="S1560" s="1"/>
      <c r="T1560" s="1">
        <v>0</v>
      </c>
      <c r="U1560" s="1"/>
      <c r="V1560" s="1"/>
      <c r="W1560" s="1">
        <v>0</v>
      </c>
      <c r="X1560" s="1"/>
      <c r="Y1560" s="1">
        <v>0</v>
      </c>
      <c r="Z1560" s="1"/>
      <c r="AA1560" s="1"/>
      <c r="AB1560" s="1"/>
      <c r="AG1560" t="str">
        <f t="shared" si="285"/>
        <v>Weybridge</v>
      </c>
      <c r="AH1560" t="s">
        <v>3401</v>
      </c>
      <c r="AI1560">
        <v>1</v>
      </c>
      <c r="AJ1560" s="7">
        <v>141</v>
      </c>
      <c r="AL1560" s="7" t="s">
        <v>3344</v>
      </c>
      <c r="AM1560" t="s">
        <v>3988</v>
      </c>
      <c r="AN1560" t="s">
        <v>4802</v>
      </c>
      <c r="AO1560" t="s">
        <v>1230</v>
      </c>
      <c r="AP1560" t="str">
        <f t="shared" si="281"/>
        <v>50001</v>
      </c>
      <c r="AQ1560" s="11" t="s">
        <v>2389</v>
      </c>
      <c r="AR1560" t="str">
        <f t="shared" si="284"/>
        <v>5083275</v>
      </c>
      <c r="AV1560">
        <v>17.57</v>
      </c>
      <c r="AW1560">
        <v>0.56000000000000005</v>
      </c>
      <c r="AX1560">
        <v>17.010000000000002</v>
      </c>
    </row>
    <row r="1561" spans="1:50" hidden="1" outlineLevel="1">
      <c r="A1561" t="s">
        <v>2741</v>
      </c>
      <c r="B1561" s="11" t="s">
        <v>3400</v>
      </c>
      <c r="C1561" s="1">
        <f t="shared" si="275"/>
        <v>312</v>
      </c>
      <c r="D1561" s="7">
        <f>IF(N1561&gt;0, RANK(N1561,(N1561:P1561,Q1561:AE1561)),0)</f>
        <v>1</v>
      </c>
      <c r="E1561" s="7">
        <f>IF(O1561&gt;0,RANK(O1561,(N1561:P1561,Q1561:AE1561)),0)</f>
        <v>2</v>
      </c>
      <c r="F1561" s="7">
        <f t="shared" si="276"/>
        <v>3</v>
      </c>
      <c r="G1561" s="1">
        <f t="shared" si="283"/>
        <v>2</v>
      </c>
      <c r="H1561" s="2">
        <f t="shared" si="282"/>
        <v>6.41025641025641E-3</v>
      </c>
      <c r="I1561" s="8"/>
      <c r="J1561" s="2">
        <f t="shared" si="277"/>
        <v>0.48397435897435898</v>
      </c>
      <c r="K1561" s="2">
        <f t="shared" si="278"/>
        <v>0.47756410256410259</v>
      </c>
      <c r="L1561" s="2">
        <f t="shared" si="279"/>
        <v>1.6025641025641024E-2</v>
      </c>
      <c r="M1561" s="2">
        <f t="shared" si="280"/>
        <v>2.2435897435897356E-2</v>
      </c>
      <c r="N1561" s="1">
        <v>151</v>
      </c>
      <c r="O1561" s="1">
        <v>149</v>
      </c>
      <c r="P1561" s="1">
        <v>5</v>
      </c>
      <c r="Q1561" s="1">
        <v>3</v>
      </c>
      <c r="R1561" s="1"/>
      <c r="S1561" s="1"/>
      <c r="T1561" s="1">
        <v>1</v>
      </c>
      <c r="U1561" s="1"/>
      <c r="V1561" s="1"/>
      <c r="W1561" s="1">
        <v>2</v>
      </c>
      <c r="X1561" s="1"/>
      <c r="Y1561" s="1">
        <v>1</v>
      </c>
      <c r="Z1561" s="1"/>
      <c r="AA1561" s="1"/>
      <c r="AB1561" s="1"/>
      <c r="AG1561" t="str">
        <f t="shared" si="285"/>
        <v>Wheelock</v>
      </c>
      <c r="AH1561" t="s">
        <v>3878</v>
      </c>
      <c r="AI1561">
        <v>1</v>
      </c>
      <c r="AJ1561" s="7">
        <v>69</v>
      </c>
      <c r="AL1561" s="7" t="s">
        <v>3344</v>
      </c>
      <c r="AM1561" t="s">
        <v>3632</v>
      </c>
      <c r="AN1561" t="s">
        <v>5224</v>
      </c>
      <c r="AO1561" t="s">
        <v>2079</v>
      </c>
      <c r="AP1561" t="str">
        <f t="shared" si="281"/>
        <v>50005</v>
      </c>
      <c r="AQ1561" s="11" t="s">
        <v>2389</v>
      </c>
      <c r="AR1561" t="str">
        <f t="shared" si="284"/>
        <v>5083500</v>
      </c>
      <c r="AV1561">
        <v>39.82</v>
      </c>
      <c r="AW1561">
        <v>0.25</v>
      </c>
      <c r="AX1561">
        <v>39.56</v>
      </c>
    </row>
    <row r="1562" spans="1:50" hidden="1" outlineLevel="1">
      <c r="A1562" t="s">
        <v>2420</v>
      </c>
      <c r="B1562" s="11" t="s">
        <v>3400</v>
      </c>
      <c r="C1562" s="1">
        <f t="shared" si="275"/>
        <v>207</v>
      </c>
      <c r="D1562" s="7">
        <f>IF(N1562&gt;0, RANK(N1562,(N1562:P1562,Q1562:AE1562)),0)</f>
        <v>1</v>
      </c>
      <c r="E1562" s="7">
        <f>IF(O1562&gt;0,RANK(O1562,(N1562:P1562,Q1562:AE1562)),0)</f>
        <v>2</v>
      </c>
      <c r="F1562" s="7">
        <f t="shared" si="276"/>
        <v>3</v>
      </c>
      <c r="G1562" s="1">
        <f t="shared" si="283"/>
        <v>47</v>
      </c>
      <c r="H1562" s="2">
        <f t="shared" si="282"/>
        <v>0.22705314009661837</v>
      </c>
      <c r="I1562" s="8"/>
      <c r="J1562" s="2">
        <f t="shared" si="277"/>
        <v>0.60869565217391308</v>
      </c>
      <c r="K1562" s="2">
        <f t="shared" si="278"/>
        <v>0.38164251207729466</v>
      </c>
      <c r="L1562" s="2">
        <f t="shared" si="279"/>
        <v>9.6618357487922701E-3</v>
      </c>
      <c r="M1562" s="2">
        <f t="shared" si="280"/>
        <v>-1.214306433183765E-17</v>
      </c>
      <c r="N1562" s="1">
        <v>126</v>
      </c>
      <c r="O1562" s="1">
        <v>79</v>
      </c>
      <c r="P1562" s="1">
        <v>2</v>
      </c>
      <c r="Q1562" s="1">
        <v>0</v>
      </c>
      <c r="R1562" s="1"/>
      <c r="S1562" s="1"/>
      <c r="T1562" s="1">
        <v>0</v>
      </c>
      <c r="U1562" s="1"/>
      <c r="V1562" s="1"/>
      <c r="W1562" s="1">
        <v>0</v>
      </c>
      <c r="X1562" s="1"/>
      <c r="Y1562" s="1">
        <v>0</v>
      </c>
      <c r="Z1562" s="1"/>
      <c r="AA1562" s="1"/>
      <c r="AB1562" s="1"/>
      <c r="AG1562" t="str">
        <f t="shared" si="285"/>
        <v>Whiting</v>
      </c>
      <c r="AH1562" t="s">
        <v>3401</v>
      </c>
      <c r="AI1562">
        <v>1</v>
      </c>
      <c r="AJ1562" s="7">
        <v>162</v>
      </c>
      <c r="AL1562" s="7" t="s">
        <v>3344</v>
      </c>
      <c r="AM1562" t="s">
        <v>3988</v>
      </c>
      <c r="AN1562" t="s">
        <v>5225</v>
      </c>
      <c r="AO1562" t="s">
        <v>910</v>
      </c>
      <c r="AP1562" t="str">
        <f t="shared" si="281"/>
        <v>50001</v>
      </c>
      <c r="AQ1562" s="11" t="s">
        <v>2389</v>
      </c>
      <c r="AR1562" t="str">
        <f t="shared" si="284"/>
        <v>5083800</v>
      </c>
      <c r="AV1562">
        <v>13.68</v>
      </c>
      <c r="AW1562">
        <v>0</v>
      </c>
      <c r="AX1562">
        <v>13.68</v>
      </c>
    </row>
    <row r="1563" spans="1:50" hidden="1" outlineLevel="1">
      <c r="A1563" t="s">
        <v>2421</v>
      </c>
      <c r="B1563" s="11" t="s">
        <v>3400</v>
      </c>
      <c r="C1563" s="1">
        <f t="shared" si="275"/>
        <v>632</v>
      </c>
      <c r="D1563" s="7">
        <f>IF(N1563&gt;0, RANK(N1563,(N1563:P1563,Q1563:AE1563)),0)</f>
        <v>1</v>
      </c>
      <c r="E1563" s="7">
        <f>IF(O1563&gt;0,RANK(O1563,(N1563:P1563,Q1563:AE1563)),0)</f>
        <v>2</v>
      </c>
      <c r="F1563" s="7">
        <f t="shared" si="276"/>
        <v>3</v>
      </c>
      <c r="G1563" s="1">
        <f t="shared" si="283"/>
        <v>43</v>
      </c>
      <c r="H1563" s="2">
        <f t="shared" si="282"/>
        <v>6.8037974683544306E-2</v>
      </c>
      <c r="I1563" s="8"/>
      <c r="J1563" s="2">
        <f t="shared" si="277"/>
        <v>0.52531645569620256</v>
      </c>
      <c r="K1563" s="2">
        <f t="shared" si="278"/>
        <v>0.45727848101265822</v>
      </c>
      <c r="L1563" s="2">
        <f t="shared" si="279"/>
        <v>9.4936708860759497E-3</v>
      </c>
      <c r="M1563" s="2">
        <f t="shared" si="280"/>
        <v>7.9113924050632726E-3</v>
      </c>
      <c r="N1563" s="1">
        <v>332</v>
      </c>
      <c r="O1563" s="1">
        <v>289</v>
      </c>
      <c r="P1563" s="1">
        <v>6</v>
      </c>
      <c r="Q1563" s="1">
        <v>3</v>
      </c>
      <c r="R1563" s="1"/>
      <c r="S1563" s="1"/>
      <c r="T1563" s="1">
        <v>0</v>
      </c>
      <c r="U1563" s="1"/>
      <c r="V1563" s="1"/>
      <c r="W1563" s="1">
        <v>1</v>
      </c>
      <c r="X1563" s="1"/>
      <c r="Y1563" s="1">
        <v>1</v>
      </c>
      <c r="Z1563" s="1"/>
      <c r="AA1563" s="1"/>
      <c r="AB1563" s="1"/>
      <c r="AG1563" t="str">
        <f t="shared" si="285"/>
        <v>Whitingham</v>
      </c>
      <c r="AH1563" t="s">
        <v>1550</v>
      </c>
      <c r="AI1563">
        <v>1</v>
      </c>
      <c r="AJ1563" s="7">
        <v>252</v>
      </c>
      <c r="AL1563" s="7" t="s">
        <v>3344</v>
      </c>
      <c r="AM1563" t="s">
        <v>3949</v>
      </c>
      <c r="AN1563" t="s">
        <v>4266</v>
      </c>
      <c r="AO1563" t="s">
        <v>911</v>
      </c>
      <c r="AP1563" t="str">
        <f t="shared" si="281"/>
        <v>50025</v>
      </c>
      <c r="AQ1563" s="11" t="s">
        <v>2389</v>
      </c>
      <c r="AR1563" t="str">
        <f t="shared" si="284"/>
        <v>5083950</v>
      </c>
      <c r="AV1563">
        <v>39.32</v>
      </c>
      <c r="AW1563">
        <v>2.2400000000000002</v>
      </c>
      <c r="AX1563">
        <v>37.08</v>
      </c>
    </row>
    <row r="1564" spans="1:50" hidden="1" outlineLevel="1">
      <c r="A1564" t="s">
        <v>2367</v>
      </c>
      <c r="B1564" s="11" t="s">
        <v>3400</v>
      </c>
      <c r="C1564" s="1">
        <f t="shared" si="275"/>
        <v>1585</v>
      </c>
      <c r="D1564" s="7">
        <f>IF(N1564&gt;0, RANK(N1564,(N1564:P1564,Q1564:AE1564)),0)</f>
        <v>2</v>
      </c>
      <c r="E1564" s="7">
        <f>IF(O1564&gt;0,RANK(O1564,(N1564:P1564,Q1564:AE1564)),0)</f>
        <v>1</v>
      </c>
      <c r="F1564" s="7">
        <f t="shared" si="276"/>
        <v>3</v>
      </c>
      <c r="G1564" s="1">
        <f t="shared" si="283"/>
        <v>176</v>
      </c>
      <c r="H1564" s="2">
        <f t="shared" si="282"/>
        <v>0.1110410094637224</v>
      </c>
      <c r="I1564" s="8"/>
      <c r="J1564" s="2">
        <f t="shared" si="277"/>
        <v>0.43470031545741322</v>
      </c>
      <c r="K1564" s="2">
        <f t="shared" si="278"/>
        <v>0.5457413249211357</v>
      </c>
      <c r="L1564" s="2">
        <f t="shared" si="279"/>
        <v>1.5141955835962145E-2</v>
      </c>
      <c r="M1564" s="2">
        <f t="shared" si="280"/>
        <v>4.4164037854889926E-3</v>
      </c>
      <c r="N1564" s="1">
        <v>689</v>
      </c>
      <c r="O1564" s="1">
        <v>865</v>
      </c>
      <c r="P1564" s="1">
        <v>24</v>
      </c>
      <c r="Q1564" s="1">
        <v>4</v>
      </c>
      <c r="R1564" s="1"/>
      <c r="S1564" s="1"/>
      <c r="T1564" s="1">
        <v>1</v>
      </c>
      <c r="U1564" s="1"/>
      <c r="V1564" s="1"/>
      <c r="W1564" s="1">
        <v>0</v>
      </c>
      <c r="X1564" s="1"/>
      <c r="Y1564" s="1">
        <v>2</v>
      </c>
      <c r="Z1564" s="1"/>
      <c r="AA1564" s="1"/>
      <c r="AB1564" s="1"/>
      <c r="AG1564" t="str">
        <f t="shared" si="285"/>
        <v>Williamstown</v>
      </c>
      <c r="AH1564" t="s">
        <v>3924</v>
      </c>
      <c r="AI1564">
        <v>1</v>
      </c>
      <c r="AJ1564" s="7">
        <v>135</v>
      </c>
      <c r="AL1564" s="7" t="s">
        <v>3344</v>
      </c>
      <c r="AM1564" t="s">
        <v>4671</v>
      </c>
      <c r="AN1564" t="s">
        <v>5224</v>
      </c>
      <c r="AO1564" t="s">
        <v>1855</v>
      </c>
      <c r="AP1564" t="str">
        <f t="shared" si="281"/>
        <v>50017</v>
      </c>
      <c r="AQ1564" s="11" t="s">
        <v>2389</v>
      </c>
      <c r="AR1564" t="str">
        <f t="shared" si="284"/>
        <v>5084175</v>
      </c>
      <c r="AV1564">
        <v>40.33</v>
      </c>
      <c r="AW1564">
        <v>0.16</v>
      </c>
      <c r="AX1564">
        <v>40.18</v>
      </c>
    </row>
    <row r="1565" spans="1:50" hidden="1" outlineLevel="1">
      <c r="A1565" t="s">
        <v>2368</v>
      </c>
      <c r="B1565" s="11" t="s">
        <v>3400</v>
      </c>
      <c r="C1565" s="1">
        <f t="shared" si="275"/>
        <v>4975</v>
      </c>
      <c r="D1565" s="7">
        <f>IF(N1565&gt;0, RANK(N1565,(N1565:P1565,Q1565:AE1565)),0)</f>
        <v>1</v>
      </c>
      <c r="E1565" s="7">
        <f>IF(O1565&gt;0,RANK(O1565,(N1565:P1565,Q1565:AE1565)),0)</f>
        <v>2</v>
      </c>
      <c r="F1565" s="7">
        <f t="shared" si="276"/>
        <v>3</v>
      </c>
      <c r="G1565" s="1">
        <f t="shared" si="283"/>
        <v>1007</v>
      </c>
      <c r="H1565" s="2">
        <f t="shared" si="282"/>
        <v>0.20241206030150755</v>
      </c>
      <c r="I1565" s="8"/>
      <c r="J1565" s="2">
        <f t="shared" si="277"/>
        <v>0.59055276381909549</v>
      </c>
      <c r="K1565" s="2">
        <f t="shared" si="278"/>
        <v>0.38814070351758795</v>
      </c>
      <c r="L1565" s="2">
        <f t="shared" si="279"/>
        <v>1.2060301507537688E-2</v>
      </c>
      <c r="M1565" s="2">
        <f t="shared" si="280"/>
        <v>9.2462311557788696E-3</v>
      </c>
      <c r="N1565" s="1">
        <v>2938</v>
      </c>
      <c r="O1565" s="1">
        <v>1931</v>
      </c>
      <c r="P1565" s="1">
        <v>60</v>
      </c>
      <c r="Q1565" s="1">
        <v>24</v>
      </c>
      <c r="R1565" s="1"/>
      <c r="S1565" s="1"/>
      <c r="T1565" s="1">
        <v>0</v>
      </c>
      <c r="U1565" s="1"/>
      <c r="V1565" s="1"/>
      <c r="W1565" s="1">
        <v>20</v>
      </c>
      <c r="X1565" s="1"/>
      <c r="Y1565" s="1">
        <v>2</v>
      </c>
      <c r="Z1565" s="1"/>
      <c r="AA1565" s="1"/>
      <c r="AB1565" s="1"/>
      <c r="AG1565" t="str">
        <f t="shared" si="285"/>
        <v>Williston</v>
      </c>
      <c r="AH1565" t="s">
        <v>1712</v>
      </c>
      <c r="AI1565">
        <v>1</v>
      </c>
      <c r="AJ1565" s="7">
        <v>91</v>
      </c>
      <c r="AL1565" s="7" t="s">
        <v>3344</v>
      </c>
      <c r="AM1565" t="s">
        <v>2597</v>
      </c>
      <c r="AN1565" t="s">
        <v>5224</v>
      </c>
      <c r="AO1565" t="s">
        <v>1856</v>
      </c>
      <c r="AP1565" t="str">
        <f t="shared" si="281"/>
        <v>50007</v>
      </c>
      <c r="AQ1565" s="11" t="s">
        <v>2389</v>
      </c>
      <c r="AR1565" t="str">
        <f t="shared" si="284"/>
        <v>5084475</v>
      </c>
      <c r="AV1565">
        <v>30.71</v>
      </c>
      <c r="AW1565">
        <v>0.37</v>
      </c>
      <c r="AX1565">
        <v>30.34</v>
      </c>
    </row>
    <row r="1566" spans="1:50" hidden="1" outlineLevel="1">
      <c r="A1566" t="s">
        <v>2360</v>
      </c>
      <c r="B1566" s="11" t="s">
        <v>3400</v>
      </c>
      <c r="C1566" s="1">
        <f t="shared" si="275"/>
        <v>1202</v>
      </c>
      <c r="D1566" s="7">
        <f>IF(N1566&gt;0, RANK(N1566,(N1566:P1566,Q1566:AE1566)),0)</f>
        <v>1</v>
      </c>
      <c r="E1566" s="7">
        <f>IF(O1566&gt;0,RANK(O1566,(N1566:P1566,Q1566:AE1566)),0)</f>
        <v>2</v>
      </c>
      <c r="F1566" s="7">
        <f t="shared" si="276"/>
        <v>3</v>
      </c>
      <c r="G1566" s="1">
        <f t="shared" si="283"/>
        <v>217</v>
      </c>
      <c r="H1566" s="2">
        <f t="shared" si="282"/>
        <v>0.1805324459234609</v>
      </c>
      <c r="I1566" s="8"/>
      <c r="J1566" s="2">
        <f t="shared" si="277"/>
        <v>0.57903494176372716</v>
      </c>
      <c r="K1566" s="2">
        <f t="shared" si="278"/>
        <v>0.3985024958402662</v>
      </c>
      <c r="L1566" s="2">
        <f t="shared" si="279"/>
        <v>1.913477537437604E-2</v>
      </c>
      <c r="M1566" s="2">
        <f t="shared" si="280"/>
        <v>3.3277870216305953E-3</v>
      </c>
      <c r="N1566" s="1">
        <v>696</v>
      </c>
      <c r="O1566" s="1">
        <v>479</v>
      </c>
      <c r="P1566" s="1">
        <v>23</v>
      </c>
      <c r="Q1566" s="1">
        <v>1</v>
      </c>
      <c r="R1566" s="1"/>
      <c r="S1566" s="1"/>
      <c r="T1566" s="1">
        <v>0</v>
      </c>
      <c r="U1566" s="1"/>
      <c r="V1566" s="1"/>
      <c r="W1566" s="1">
        <v>3</v>
      </c>
      <c r="X1566" s="1"/>
      <c r="Y1566" s="1">
        <v>0</v>
      </c>
      <c r="Z1566" s="1"/>
      <c r="AA1566" s="1"/>
      <c r="AB1566" s="1"/>
      <c r="AG1566" t="str">
        <f t="shared" si="285"/>
        <v>Wilmington</v>
      </c>
      <c r="AH1566" t="s">
        <v>1550</v>
      </c>
      <c r="AI1566">
        <v>1</v>
      </c>
      <c r="AJ1566" s="7">
        <v>246</v>
      </c>
      <c r="AL1566" s="7" t="s">
        <v>3344</v>
      </c>
      <c r="AM1566" t="s">
        <v>3949</v>
      </c>
      <c r="AN1566" t="s">
        <v>4533</v>
      </c>
      <c r="AO1566" t="s">
        <v>916</v>
      </c>
      <c r="AP1566" t="str">
        <f t="shared" si="281"/>
        <v>50025</v>
      </c>
      <c r="AQ1566" s="11" t="s">
        <v>2389</v>
      </c>
      <c r="AR1566" t="str">
        <f t="shared" si="284"/>
        <v>5084700</v>
      </c>
      <c r="AV1566">
        <v>41.26</v>
      </c>
      <c r="AW1566">
        <v>1.81</v>
      </c>
      <c r="AX1566">
        <v>39.44</v>
      </c>
    </row>
    <row r="1567" spans="1:50" hidden="1" outlineLevel="1">
      <c r="A1567" t="s">
        <v>1550</v>
      </c>
      <c r="B1567" s="11" t="s">
        <v>3400</v>
      </c>
      <c r="C1567" s="1">
        <f t="shared" si="275"/>
        <v>226</v>
      </c>
      <c r="D1567" s="7">
        <f>IF(N1567&gt;0, RANK(N1567,(N1567:P1567,Q1567:AE1567)),0)</f>
        <v>1</v>
      </c>
      <c r="E1567" s="7">
        <f>IF(O1567&gt;0,RANK(O1567,(N1567:P1567,Q1567:AE1567)),0)</f>
        <v>2</v>
      </c>
      <c r="F1567" s="7">
        <f t="shared" si="276"/>
        <v>3</v>
      </c>
      <c r="G1567" s="1">
        <f t="shared" si="283"/>
        <v>45</v>
      </c>
      <c r="H1567" s="2">
        <f t="shared" si="282"/>
        <v>0.19911504424778761</v>
      </c>
      <c r="I1567" s="8"/>
      <c r="J1567" s="2">
        <f t="shared" si="277"/>
        <v>0.59292035398230092</v>
      </c>
      <c r="K1567" s="2">
        <f t="shared" si="278"/>
        <v>0.39380530973451328</v>
      </c>
      <c r="L1567" s="2">
        <f t="shared" si="279"/>
        <v>1.3274336283185841E-2</v>
      </c>
      <c r="M1567" s="2">
        <f t="shared" si="280"/>
        <v>-3.4694469519536142E-17</v>
      </c>
      <c r="N1567" s="1">
        <v>134</v>
      </c>
      <c r="O1567" s="1">
        <v>89</v>
      </c>
      <c r="P1567" s="1">
        <v>3</v>
      </c>
      <c r="Q1567" s="1">
        <v>0</v>
      </c>
      <c r="R1567" s="1"/>
      <c r="S1567" s="1"/>
      <c r="T1567" s="1">
        <v>0</v>
      </c>
      <c r="U1567" s="1"/>
      <c r="V1567" s="1"/>
      <c r="W1567" s="1">
        <v>0</v>
      </c>
      <c r="X1567" s="1"/>
      <c r="Y1567" s="1">
        <v>0</v>
      </c>
      <c r="Z1567" s="1"/>
      <c r="AA1567" s="1"/>
      <c r="AB1567" s="1"/>
      <c r="AG1567" t="str">
        <f t="shared" si="285"/>
        <v>Windham</v>
      </c>
      <c r="AH1567" t="s">
        <v>1550</v>
      </c>
      <c r="AI1567">
        <v>1</v>
      </c>
      <c r="AJ1567" s="7">
        <v>223</v>
      </c>
      <c r="AL1567" s="7" t="s">
        <v>3344</v>
      </c>
      <c r="AM1567" t="s">
        <v>3949</v>
      </c>
      <c r="AN1567" t="s">
        <v>4802</v>
      </c>
      <c r="AO1567" t="s">
        <v>534</v>
      </c>
      <c r="AP1567" t="str">
        <f t="shared" si="281"/>
        <v>50025</v>
      </c>
      <c r="AQ1567" s="11" t="s">
        <v>2389</v>
      </c>
      <c r="AR1567" t="str">
        <f t="shared" si="284"/>
        <v>5084850</v>
      </c>
      <c r="AV1567">
        <v>26.12</v>
      </c>
      <c r="AW1567">
        <v>0.04</v>
      </c>
      <c r="AX1567">
        <v>26.07</v>
      </c>
    </row>
    <row r="1568" spans="1:50" hidden="1" outlineLevel="1">
      <c r="A1568" t="s">
        <v>1186</v>
      </c>
      <c r="B1568" s="11" t="s">
        <v>3400</v>
      </c>
      <c r="C1568" s="1">
        <f t="shared" si="275"/>
        <v>1738</v>
      </c>
      <c r="D1568" s="7">
        <f>IF(N1568&gt;0, RANK(N1568,(N1568:P1568,Q1568:AE1568)),0)</f>
        <v>1</v>
      </c>
      <c r="E1568" s="7">
        <f>IF(O1568&gt;0,RANK(O1568,(N1568:P1568,Q1568:AE1568)),0)</f>
        <v>2</v>
      </c>
      <c r="F1568" s="7">
        <f t="shared" si="276"/>
        <v>4</v>
      </c>
      <c r="G1568" s="1">
        <f t="shared" si="283"/>
        <v>474</v>
      </c>
      <c r="H1568" s="2">
        <f t="shared" si="282"/>
        <v>0.27272727272727271</v>
      </c>
      <c r="I1568" s="8"/>
      <c r="J1568" s="2">
        <f t="shared" si="277"/>
        <v>0.62773302646720364</v>
      </c>
      <c r="K1568" s="2">
        <f t="shared" si="278"/>
        <v>0.35500575373993093</v>
      </c>
      <c r="L1568" s="2">
        <f t="shared" si="279"/>
        <v>6.3291139240506328E-3</v>
      </c>
      <c r="M1568" s="2">
        <f t="shared" si="280"/>
        <v>1.0932105868814802E-2</v>
      </c>
      <c r="N1568" s="1">
        <v>1091</v>
      </c>
      <c r="O1568" s="1">
        <v>617</v>
      </c>
      <c r="P1568" s="1">
        <v>11</v>
      </c>
      <c r="Q1568" s="1">
        <v>12</v>
      </c>
      <c r="R1568" s="1"/>
      <c r="S1568" s="1"/>
      <c r="T1568" s="1">
        <v>0</v>
      </c>
      <c r="U1568" s="1"/>
      <c r="V1568" s="1"/>
      <c r="W1568" s="1">
        <v>6</v>
      </c>
      <c r="X1568" s="1"/>
      <c r="Y1568" s="1">
        <v>1</v>
      </c>
      <c r="Z1568" s="1"/>
      <c r="AA1568" s="1"/>
      <c r="AB1568" s="1"/>
      <c r="AG1568" t="str">
        <f t="shared" si="285"/>
        <v>Windsor</v>
      </c>
      <c r="AH1568" t="s">
        <v>1186</v>
      </c>
      <c r="AI1568">
        <v>1</v>
      </c>
      <c r="AJ1568" s="7">
        <v>200</v>
      </c>
      <c r="AL1568" s="7" t="s">
        <v>3344</v>
      </c>
      <c r="AM1568" t="s">
        <v>3950</v>
      </c>
      <c r="AN1568" t="s">
        <v>5225</v>
      </c>
      <c r="AO1568" t="s">
        <v>535</v>
      </c>
      <c r="AP1568" t="str">
        <f t="shared" si="281"/>
        <v>50027</v>
      </c>
      <c r="AQ1568" s="11" t="s">
        <v>2389</v>
      </c>
      <c r="AR1568" t="str">
        <f t="shared" si="284"/>
        <v>5084925</v>
      </c>
      <c r="AV1568">
        <v>19.760000000000002</v>
      </c>
      <c r="AW1568">
        <v>0.21</v>
      </c>
      <c r="AX1568">
        <v>19.55</v>
      </c>
    </row>
    <row r="1569" spans="1:50" hidden="1" outlineLevel="1">
      <c r="A1569" t="s">
        <v>2054</v>
      </c>
      <c r="B1569" s="11" t="s">
        <v>3400</v>
      </c>
      <c r="C1569" s="1">
        <f t="shared" si="275"/>
        <v>502</v>
      </c>
      <c r="D1569" s="7">
        <f>IF(N1569&gt;0, RANK(N1569,(N1569:P1569,Q1569:AE1569)),0)</f>
        <v>1</v>
      </c>
      <c r="E1569" s="7">
        <f>IF(O1569&gt;0,RANK(O1569,(N1569:P1569,Q1569:AE1569)),0)</f>
        <v>2</v>
      </c>
      <c r="F1569" s="7">
        <f t="shared" si="276"/>
        <v>3</v>
      </c>
      <c r="G1569" s="1">
        <f t="shared" si="283"/>
        <v>61</v>
      </c>
      <c r="H1569" s="2">
        <f t="shared" si="282"/>
        <v>0.12151394422310757</v>
      </c>
      <c r="I1569" s="8"/>
      <c r="J1569" s="2">
        <f t="shared" si="277"/>
        <v>0.54382470119521908</v>
      </c>
      <c r="K1569" s="2">
        <f t="shared" si="278"/>
        <v>0.42231075697211157</v>
      </c>
      <c r="L1569" s="2">
        <f t="shared" si="279"/>
        <v>1.3944223107569721E-2</v>
      </c>
      <c r="M1569" s="2">
        <f t="shared" si="280"/>
        <v>1.9920318725099626E-2</v>
      </c>
      <c r="N1569" s="1">
        <v>273</v>
      </c>
      <c r="O1569" s="1">
        <v>212</v>
      </c>
      <c r="P1569" s="1">
        <v>7</v>
      </c>
      <c r="Q1569" s="1">
        <v>3</v>
      </c>
      <c r="R1569" s="1"/>
      <c r="S1569" s="1"/>
      <c r="T1569" s="1">
        <v>0</v>
      </c>
      <c r="U1569" s="1"/>
      <c r="V1569" s="1"/>
      <c r="W1569" s="1">
        <v>4</v>
      </c>
      <c r="X1569" s="1"/>
      <c r="Y1569" s="1">
        <v>3</v>
      </c>
      <c r="Z1569" s="1"/>
      <c r="AA1569" s="1"/>
      <c r="AB1569" s="1"/>
      <c r="AG1569" t="str">
        <f t="shared" si="285"/>
        <v>Winhall</v>
      </c>
      <c r="AH1569" t="s">
        <v>3411</v>
      </c>
      <c r="AI1569">
        <v>1</v>
      </c>
      <c r="AJ1569" s="7">
        <v>226</v>
      </c>
      <c r="AL1569" s="7" t="s">
        <v>3344</v>
      </c>
      <c r="AM1569" t="s">
        <v>3989</v>
      </c>
      <c r="AN1569" t="s">
        <v>5171</v>
      </c>
      <c r="AO1569" t="s">
        <v>536</v>
      </c>
      <c r="AP1569" t="str">
        <f t="shared" si="281"/>
        <v>50003</v>
      </c>
      <c r="AQ1569" s="11" t="s">
        <v>2389</v>
      </c>
      <c r="AR1569" t="str">
        <f t="shared" si="284"/>
        <v>5085075</v>
      </c>
      <c r="AV1569">
        <v>44.02</v>
      </c>
      <c r="AW1569">
        <v>0.35</v>
      </c>
      <c r="AX1569">
        <v>43.67</v>
      </c>
    </row>
    <row r="1570" spans="1:50" hidden="1" outlineLevel="1">
      <c r="A1570" t="s">
        <v>5174</v>
      </c>
      <c r="B1570" s="11" t="s">
        <v>3400</v>
      </c>
      <c r="C1570" s="1">
        <f t="shared" si="275"/>
        <v>2529</v>
      </c>
      <c r="D1570" s="7">
        <f>IF(N1570&gt;0, RANK(N1570,(N1570:P1570,Q1570:AE1570)),0)</f>
        <v>1</v>
      </c>
      <c r="E1570" s="7">
        <f>IF(O1570&gt;0,RANK(O1570,(N1570:P1570,Q1570:AE1570)),0)</f>
        <v>2</v>
      </c>
      <c r="F1570" s="7">
        <f t="shared" si="276"/>
        <v>3</v>
      </c>
      <c r="G1570" s="1">
        <f t="shared" si="283"/>
        <v>904</v>
      </c>
      <c r="H1570" s="2">
        <f t="shared" si="282"/>
        <v>0.35745353894820087</v>
      </c>
      <c r="I1570" s="8"/>
      <c r="J1570" s="2">
        <f t="shared" si="277"/>
        <v>0.6662712534598656</v>
      </c>
      <c r="K1570" s="2">
        <f t="shared" si="278"/>
        <v>0.30881771451166468</v>
      </c>
      <c r="L1570" s="2">
        <f t="shared" si="279"/>
        <v>1.6607354685646499E-2</v>
      </c>
      <c r="M1570" s="2">
        <f t="shared" si="280"/>
        <v>8.303677342823227E-3</v>
      </c>
      <c r="N1570" s="1">
        <v>1685</v>
      </c>
      <c r="O1570" s="1">
        <v>781</v>
      </c>
      <c r="P1570" s="1">
        <v>42</v>
      </c>
      <c r="Q1570" s="1">
        <v>11</v>
      </c>
      <c r="R1570" s="1"/>
      <c r="S1570" s="1"/>
      <c r="T1570" s="1">
        <v>1</v>
      </c>
      <c r="U1570" s="1"/>
      <c r="V1570" s="1"/>
      <c r="W1570" s="1">
        <v>7</v>
      </c>
      <c r="X1570" s="1"/>
      <c r="Y1570" s="1">
        <v>2</v>
      </c>
      <c r="Z1570" s="1"/>
      <c r="AA1570" s="1"/>
      <c r="AB1570" s="1"/>
      <c r="AG1570" t="str">
        <f t="shared" si="285"/>
        <v>Winooski</v>
      </c>
      <c r="AH1570" t="s">
        <v>1712</v>
      </c>
      <c r="AI1570">
        <v>1</v>
      </c>
      <c r="AJ1570" s="7">
        <v>88</v>
      </c>
      <c r="AL1570" s="7" t="s">
        <v>3344</v>
      </c>
      <c r="AM1570" t="s">
        <v>2597</v>
      </c>
      <c r="AN1570" t="s">
        <v>4264</v>
      </c>
      <c r="AO1570" t="s">
        <v>1209</v>
      </c>
      <c r="AP1570" t="str">
        <f t="shared" si="281"/>
        <v>50007</v>
      </c>
      <c r="AQ1570" s="11" t="s">
        <v>4593</v>
      </c>
      <c r="AR1570" t="str">
        <f t="shared" si="284"/>
        <v>5085150</v>
      </c>
      <c r="AV1570">
        <v>1.51</v>
      </c>
      <c r="AW1570">
        <v>0.08</v>
      </c>
      <c r="AX1570">
        <v>1.43</v>
      </c>
    </row>
    <row r="1571" spans="1:50" hidden="1" outlineLevel="1">
      <c r="A1571" t="s">
        <v>1386</v>
      </c>
      <c r="B1571" s="11" t="s">
        <v>3400</v>
      </c>
      <c r="C1571" s="1">
        <f t="shared" si="275"/>
        <v>729</v>
      </c>
      <c r="D1571" s="7">
        <f>IF(N1571&gt;0, RANK(N1571,(N1571:P1571,Q1571:AE1571)),0)</f>
        <v>1</v>
      </c>
      <c r="E1571" s="7">
        <f>IF(O1571&gt;0,RANK(O1571,(N1571:P1571,Q1571:AE1571)),0)</f>
        <v>2</v>
      </c>
      <c r="F1571" s="7">
        <f t="shared" si="276"/>
        <v>3</v>
      </c>
      <c r="G1571" s="1">
        <f t="shared" si="283"/>
        <v>232</v>
      </c>
      <c r="H1571" s="2">
        <f t="shared" si="282"/>
        <v>0.31824417009602196</v>
      </c>
      <c r="I1571" s="8"/>
      <c r="J1571" s="2">
        <f t="shared" si="277"/>
        <v>0.64883401920438954</v>
      </c>
      <c r="K1571" s="2">
        <f t="shared" si="278"/>
        <v>0.33058984910836764</v>
      </c>
      <c r="L1571" s="2">
        <f t="shared" si="279"/>
        <v>1.5089163237311385E-2</v>
      </c>
      <c r="M1571" s="2">
        <f t="shared" si="280"/>
        <v>5.4869684499314307E-3</v>
      </c>
      <c r="N1571" s="1">
        <v>473</v>
      </c>
      <c r="O1571" s="1">
        <v>241</v>
      </c>
      <c r="P1571" s="1">
        <v>11</v>
      </c>
      <c r="Q1571" s="1">
        <v>2</v>
      </c>
      <c r="R1571" s="1"/>
      <c r="S1571" s="1"/>
      <c r="T1571" s="1">
        <v>1</v>
      </c>
      <c r="U1571" s="1"/>
      <c r="V1571" s="1"/>
      <c r="W1571" s="1">
        <v>1</v>
      </c>
      <c r="X1571" s="1"/>
      <c r="Y1571" s="1">
        <v>0</v>
      </c>
      <c r="Z1571" s="1"/>
      <c r="AA1571" s="1"/>
      <c r="AB1571" s="1"/>
      <c r="AG1571" t="str">
        <f t="shared" si="285"/>
        <v>Wolcott</v>
      </c>
      <c r="AH1571" t="s">
        <v>1417</v>
      </c>
      <c r="AI1571">
        <v>1</v>
      </c>
      <c r="AJ1571" s="7">
        <v>67</v>
      </c>
      <c r="AL1571" s="7" t="s">
        <v>3344</v>
      </c>
      <c r="AM1571" t="s">
        <v>4670</v>
      </c>
      <c r="AN1571" t="s">
        <v>4370</v>
      </c>
      <c r="AO1571" t="s">
        <v>268</v>
      </c>
      <c r="AP1571" t="str">
        <f t="shared" si="281"/>
        <v>50015</v>
      </c>
      <c r="AQ1571" s="11" t="s">
        <v>2389</v>
      </c>
      <c r="AR1571" t="str">
        <f t="shared" si="284"/>
        <v>5085375</v>
      </c>
      <c r="AV1571">
        <v>39.18</v>
      </c>
      <c r="AW1571">
        <v>0.15</v>
      </c>
      <c r="AX1571">
        <v>39.03</v>
      </c>
    </row>
    <row r="1572" spans="1:50" hidden="1" outlineLevel="1">
      <c r="A1572" t="s">
        <v>2483</v>
      </c>
      <c r="B1572" s="11" t="s">
        <v>3400</v>
      </c>
      <c r="C1572" s="1">
        <f t="shared" si="275"/>
        <v>494</v>
      </c>
      <c r="D1572" s="7">
        <f>IF(N1572&gt;0, RANK(N1572,(N1572:P1572,Q1572:AE1572)),0)</f>
        <v>1</v>
      </c>
      <c r="E1572" s="7">
        <f>IF(O1572&gt;0,RANK(O1572,(N1572:P1572,Q1572:AE1572)),0)</f>
        <v>2</v>
      </c>
      <c r="F1572" s="7">
        <f t="shared" si="276"/>
        <v>3</v>
      </c>
      <c r="G1572" s="1">
        <f t="shared" si="283"/>
        <v>73</v>
      </c>
      <c r="H1572" s="2">
        <f t="shared" si="282"/>
        <v>0.14777327935222673</v>
      </c>
      <c r="I1572" s="8"/>
      <c r="J1572" s="2">
        <f t="shared" si="277"/>
        <v>0.56072874493927127</v>
      </c>
      <c r="K1572" s="2">
        <f t="shared" si="278"/>
        <v>0.41295546558704455</v>
      </c>
      <c r="L1572" s="2">
        <f t="shared" si="279"/>
        <v>1.417004048582996E-2</v>
      </c>
      <c r="M1572" s="2">
        <f t="shared" si="280"/>
        <v>1.2145748987854222E-2</v>
      </c>
      <c r="N1572" s="1">
        <v>277</v>
      </c>
      <c r="O1572" s="1">
        <v>204</v>
      </c>
      <c r="P1572" s="1">
        <v>7</v>
      </c>
      <c r="Q1572" s="1">
        <v>1</v>
      </c>
      <c r="R1572" s="1"/>
      <c r="S1572" s="1"/>
      <c r="T1572" s="1">
        <v>2</v>
      </c>
      <c r="U1572" s="1"/>
      <c r="V1572" s="1"/>
      <c r="W1572" s="1">
        <v>3</v>
      </c>
      <c r="X1572" s="1"/>
      <c r="Y1572" s="1">
        <v>0</v>
      </c>
      <c r="Z1572" s="1"/>
      <c r="AA1572" s="1"/>
      <c r="AB1572" s="1"/>
      <c r="AG1572" t="str">
        <f t="shared" si="285"/>
        <v>Woodbury</v>
      </c>
      <c r="AH1572" t="s">
        <v>3830</v>
      </c>
      <c r="AI1572">
        <v>1</v>
      </c>
      <c r="AJ1572" s="7">
        <v>89</v>
      </c>
      <c r="AL1572" s="7" t="s">
        <v>3344</v>
      </c>
      <c r="AM1572" t="s">
        <v>4351</v>
      </c>
      <c r="AN1572" t="s">
        <v>4202</v>
      </c>
      <c r="AO1572" t="s">
        <v>858</v>
      </c>
      <c r="AP1572" t="str">
        <f t="shared" si="281"/>
        <v>50023</v>
      </c>
      <c r="AQ1572" s="11" t="s">
        <v>2389</v>
      </c>
      <c r="AR1572" t="str">
        <f t="shared" si="284"/>
        <v>5085525</v>
      </c>
      <c r="AV1572">
        <v>39.1</v>
      </c>
      <c r="AW1572">
        <v>1.33</v>
      </c>
      <c r="AX1572">
        <v>37.770000000000003</v>
      </c>
    </row>
    <row r="1573" spans="1:50" hidden="1" outlineLevel="1">
      <c r="A1573" t="s">
        <v>3566</v>
      </c>
      <c r="B1573" s="11" t="s">
        <v>3400</v>
      </c>
      <c r="C1573" s="1">
        <f t="shared" si="275"/>
        <v>210</v>
      </c>
      <c r="D1573" s="7">
        <f>IF(N1573&gt;0, RANK(N1573,(N1573:P1573,Q1573:AE1573)),0)</f>
        <v>1</v>
      </c>
      <c r="E1573" s="7">
        <f>IF(O1573&gt;0,RANK(O1573,(N1573:P1573,Q1573:AE1573)),0)</f>
        <v>2</v>
      </c>
      <c r="F1573" s="7">
        <f t="shared" si="276"/>
        <v>3</v>
      </c>
      <c r="G1573" s="1">
        <f t="shared" si="283"/>
        <v>42</v>
      </c>
      <c r="H1573" s="2">
        <f t="shared" si="282"/>
        <v>0.2</v>
      </c>
      <c r="I1573" s="8"/>
      <c r="J1573" s="2">
        <f t="shared" si="277"/>
        <v>0.58571428571428574</v>
      </c>
      <c r="K1573" s="2">
        <f t="shared" si="278"/>
        <v>0.38571428571428573</v>
      </c>
      <c r="L1573" s="2">
        <f t="shared" si="279"/>
        <v>1.9047619047619049E-2</v>
      </c>
      <c r="M1573" s="2">
        <f t="shared" si="280"/>
        <v>9.5238095238094761E-3</v>
      </c>
      <c r="N1573" s="1">
        <v>123</v>
      </c>
      <c r="O1573" s="1">
        <v>81</v>
      </c>
      <c r="P1573" s="1">
        <v>4</v>
      </c>
      <c r="Q1573" s="1">
        <v>1</v>
      </c>
      <c r="R1573" s="1"/>
      <c r="S1573" s="1"/>
      <c r="T1573" s="1">
        <v>0</v>
      </c>
      <c r="U1573" s="1"/>
      <c r="V1573" s="1"/>
      <c r="W1573" s="1">
        <v>0</v>
      </c>
      <c r="X1573" s="1"/>
      <c r="Y1573" s="1">
        <v>1</v>
      </c>
      <c r="Z1573" s="1"/>
      <c r="AA1573" s="1"/>
      <c r="AB1573" s="1"/>
      <c r="AG1573" t="str">
        <f t="shared" si="285"/>
        <v>Woodford</v>
      </c>
      <c r="AH1573" t="s">
        <v>3411</v>
      </c>
      <c r="AI1573">
        <v>1</v>
      </c>
      <c r="AJ1573" s="7">
        <v>244</v>
      </c>
      <c r="AL1573" s="7" t="s">
        <v>3344</v>
      </c>
      <c r="AM1573" t="s">
        <v>3989</v>
      </c>
      <c r="AN1573" t="s">
        <v>1514</v>
      </c>
      <c r="AO1573" t="s">
        <v>270</v>
      </c>
      <c r="AP1573" t="str">
        <f t="shared" si="281"/>
        <v>50003</v>
      </c>
      <c r="AQ1573" s="11" t="s">
        <v>2389</v>
      </c>
      <c r="AR1573" t="str">
        <f t="shared" si="284"/>
        <v>5085675</v>
      </c>
      <c r="AV1573">
        <v>47.59</v>
      </c>
      <c r="AW1573">
        <v>0.13</v>
      </c>
      <c r="AX1573">
        <v>47.46</v>
      </c>
    </row>
    <row r="1574" spans="1:50" hidden="1" outlineLevel="1">
      <c r="A1574" t="s">
        <v>1260</v>
      </c>
      <c r="B1574" s="11" t="s">
        <v>3400</v>
      </c>
      <c r="C1574" s="1">
        <f t="shared" si="275"/>
        <v>2006</v>
      </c>
      <c r="D1574" s="7">
        <f>IF(N1574&gt;0, RANK(N1574,(N1574:P1574,Q1574:AE1574)),0)</f>
        <v>1</v>
      </c>
      <c r="E1574" s="7">
        <f>IF(O1574&gt;0,RANK(O1574,(N1574:P1574,Q1574:AE1574)),0)</f>
        <v>2</v>
      </c>
      <c r="F1574" s="7">
        <f t="shared" si="276"/>
        <v>3</v>
      </c>
      <c r="G1574" s="1">
        <f t="shared" si="283"/>
        <v>552</v>
      </c>
      <c r="H1574" s="2">
        <f t="shared" si="282"/>
        <v>0.27517447657028915</v>
      </c>
      <c r="I1574" s="8"/>
      <c r="J1574" s="2">
        <f t="shared" si="277"/>
        <v>0.62811565304087735</v>
      </c>
      <c r="K1574" s="2">
        <f t="shared" si="278"/>
        <v>0.35294117647058826</v>
      </c>
      <c r="L1574" s="2">
        <f t="shared" si="279"/>
        <v>9.9700897308075773E-3</v>
      </c>
      <c r="M1574" s="2">
        <f t="shared" si="280"/>
        <v>8.9730807577268114E-3</v>
      </c>
      <c r="N1574" s="1">
        <v>1260</v>
      </c>
      <c r="O1574" s="1">
        <v>708</v>
      </c>
      <c r="P1574" s="1">
        <v>20</v>
      </c>
      <c r="Q1574" s="1">
        <v>7</v>
      </c>
      <c r="R1574" s="1"/>
      <c r="S1574" s="1"/>
      <c r="T1574" s="1">
        <v>1</v>
      </c>
      <c r="U1574" s="1"/>
      <c r="V1574" s="1"/>
      <c r="W1574" s="1">
        <v>10</v>
      </c>
      <c r="X1574" s="1"/>
      <c r="Y1574" s="1">
        <v>0</v>
      </c>
      <c r="Z1574" s="1"/>
      <c r="AA1574" s="1"/>
      <c r="AB1574" s="1"/>
      <c r="AG1574" t="str">
        <f t="shared" si="285"/>
        <v>Woodstock</v>
      </c>
      <c r="AH1574" t="s">
        <v>1186</v>
      </c>
      <c r="AI1574">
        <v>1</v>
      </c>
      <c r="AJ1574" s="7">
        <v>189</v>
      </c>
      <c r="AL1574" s="7" t="s">
        <v>3344</v>
      </c>
      <c r="AM1574" t="s">
        <v>3950</v>
      </c>
      <c r="AN1574" t="s">
        <v>833</v>
      </c>
      <c r="AO1574" t="s">
        <v>1617</v>
      </c>
      <c r="AP1574" t="str">
        <f t="shared" si="281"/>
        <v>50027</v>
      </c>
      <c r="AQ1574" s="11" t="s">
        <v>2389</v>
      </c>
      <c r="AR1574" t="str">
        <f t="shared" si="284"/>
        <v>5085975</v>
      </c>
      <c r="AV1574">
        <v>44.63</v>
      </c>
      <c r="AW1574">
        <v>0.1</v>
      </c>
      <c r="AX1574">
        <v>44.53</v>
      </c>
    </row>
    <row r="1575" spans="1:50" hidden="1" outlineLevel="1">
      <c r="A1575" t="s">
        <v>3600</v>
      </c>
      <c r="B1575" s="11" t="s">
        <v>3400</v>
      </c>
      <c r="C1575" s="1">
        <f t="shared" si="275"/>
        <v>538</v>
      </c>
      <c r="D1575" s="7">
        <f>IF(N1575&gt;0, RANK(N1575,(N1575:P1575,Q1575:AE1575)),0)</f>
        <v>1</v>
      </c>
      <c r="E1575" s="7">
        <f>IF(O1575&gt;0,RANK(O1575,(N1575:P1575,Q1575:AE1575)),0)</f>
        <v>2</v>
      </c>
      <c r="F1575" s="7">
        <f t="shared" si="276"/>
        <v>3</v>
      </c>
      <c r="G1575" s="1">
        <f t="shared" si="283"/>
        <v>201</v>
      </c>
      <c r="H1575" s="2">
        <f t="shared" si="282"/>
        <v>0.37360594795539032</v>
      </c>
      <c r="I1575" s="8"/>
      <c r="J1575" s="2">
        <f t="shared" si="277"/>
        <v>0.66728624535315983</v>
      </c>
      <c r="K1575" s="2">
        <f t="shared" si="278"/>
        <v>0.29368029739776952</v>
      </c>
      <c r="L1575" s="2">
        <f t="shared" si="279"/>
        <v>3.1598513011152414E-2</v>
      </c>
      <c r="M1575" s="2">
        <f t="shared" si="280"/>
        <v>7.4349442379182326E-3</v>
      </c>
      <c r="N1575" s="1">
        <v>359</v>
      </c>
      <c r="O1575" s="1">
        <v>158</v>
      </c>
      <c r="P1575" s="1">
        <v>17</v>
      </c>
      <c r="Q1575" s="1">
        <v>1</v>
      </c>
      <c r="R1575" s="1"/>
      <c r="S1575" s="1"/>
      <c r="T1575" s="1">
        <v>0</v>
      </c>
      <c r="U1575" s="1"/>
      <c r="V1575" s="1"/>
      <c r="W1575" s="1">
        <v>2</v>
      </c>
      <c r="X1575" s="1"/>
      <c r="Y1575" s="1">
        <v>1</v>
      </c>
      <c r="Z1575" s="1"/>
      <c r="AA1575" s="1"/>
      <c r="AB1575" s="1"/>
      <c r="AG1575" t="str">
        <f t="shared" si="285"/>
        <v>Worcester</v>
      </c>
      <c r="AH1575" t="s">
        <v>3830</v>
      </c>
      <c r="AI1575">
        <v>1</v>
      </c>
      <c r="AJ1575" s="7">
        <v>92</v>
      </c>
      <c r="AL1575" s="7" t="s">
        <v>3344</v>
      </c>
      <c r="AM1575" t="s">
        <v>4351</v>
      </c>
      <c r="AN1575" t="s">
        <v>4266</v>
      </c>
      <c r="AO1575" t="s">
        <v>1618</v>
      </c>
      <c r="AP1575" t="str">
        <f t="shared" si="281"/>
        <v>50023</v>
      </c>
      <c r="AQ1575" s="11" t="s">
        <v>2389</v>
      </c>
      <c r="AR1575" t="str">
        <f t="shared" si="284"/>
        <v>5086125</v>
      </c>
      <c r="AV1575">
        <v>38.83</v>
      </c>
      <c r="AW1575">
        <v>0.08</v>
      </c>
      <c r="AX1575">
        <v>38.75</v>
      </c>
    </row>
    <row r="1576" spans="1:50" collapsed="1">
      <c r="A1576" t="s">
        <v>5017</v>
      </c>
      <c r="B1576" s="11" t="s">
        <v>3839</v>
      </c>
      <c r="C1576" s="1">
        <f t="shared" si="275"/>
        <v>312309</v>
      </c>
      <c r="D1576" s="7">
        <f>IF(N1576&gt;0, RANK(N1576,(N1576:P1576,Q1576:AE1576)),0)</f>
        <v>1</v>
      </c>
      <c r="E1576" s="7">
        <f>IF(O1576&gt;0,RANK(O1576,(N1576:P1576,Q1576:AE1576)),0)</f>
        <v>2</v>
      </c>
      <c r="F1576" s="7">
        <f t="shared" si="276"/>
        <v>3</v>
      </c>
      <c r="G1576" s="1">
        <f t="shared" si="283"/>
        <v>62887</v>
      </c>
      <c r="H1576" s="2">
        <f t="shared" si="282"/>
        <v>0.20136147213176694</v>
      </c>
      <c r="I1576" s="8"/>
      <c r="J1576" s="2">
        <f t="shared" si="277"/>
        <v>0.58937462577127142</v>
      </c>
      <c r="K1576" s="2">
        <f t="shared" si="278"/>
        <v>0.38801315363950445</v>
      </c>
      <c r="L1576" s="2">
        <f t="shared" si="279"/>
        <v>1.4389594920415357E-2</v>
      </c>
      <c r="M1576" s="2">
        <f t="shared" si="280"/>
        <v>8.222625668808773E-3</v>
      </c>
      <c r="N1576" s="1">
        <f t="shared" ref="N1576:T1576" si="286">SUM(N1330:N1575)</f>
        <v>184067</v>
      </c>
      <c r="O1576" s="1">
        <f t="shared" si="286"/>
        <v>121180</v>
      </c>
      <c r="P1576" s="1">
        <f t="shared" si="286"/>
        <v>4494</v>
      </c>
      <c r="Q1576" s="1">
        <f t="shared" si="286"/>
        <v>1102</v>
      </c>
      <c r="R1576" s="1"/>
      <c r="S1576" s="1"/>
      <c r="T1576" s="1">
        <f t="shared" si="286"/>
        <v>244</v>
      </c>
      <c r="U1576" s="1"/>
      <c r="V1576" s="1"/>
      <c r="W1576" s="1">
        <f>SUM(W1330:W1575)</f>
        <v>957</v>
      </c>
      <c r="X1576" s="1"/>
      <c r="Y1576" s="1">
        <f>SUM(Y1330:Y1575)</f>
        <v>265</v>
      </c>
      <c r="Z1576" s="1"/>
      <c r="AA1576" s="1"/>
      <c r="AB1576" s="1">
        <f>SUM(AB1330:AB1575)</f>
        <v>0</v>
      </c>
      <c r="AG1576" t="str">
        <f t="shared" si="285"/>
        <v>Vermont</v>
      </c>
      <c r="AL1576" s="7" t="s">
        <v>3344</v>
      </c>
      <c r="AP1576" t="str">
        <f t="shared" si="281"/>
        <v>50</v>
      </c>
      <c r="AQ1576" s="11" t="s">
        <v>2301</v>
      </c>
      <c r="AR1576" t="str">
        <f t="shared" si="284"/>
        <v>50</v>
      </c>
      <c r="AV1576">
        <v>9614.26</v>
      </c>
      <c r="AW1576">
        <v>364.7</v>
      </c>
      <c r="AX1576">
        <v>9249.56</v>
      </c>
    </row>
    <row r="1577" spans="1:50">
      <c r="B1577" s="11"/>
      <c r="C1577" s="1"/>
      <c r="D1577" s="7"/>
      <c r="E1577" s="7"/>
      <c r="F1577" s="7"/>
      <c r="G1577" s="1"/>
      <c r="J1577" s="2"/>
      <c r="K1577" s="2"/>
      <c r="L1577" s="2"/>
      <c r="M1577" s="2"/>
    </row>
    <row r="1578" spans="1:50">
      <c r="B1578" s="11"/>
      <c r="C1578" s="11"/>
    </row>
    <row r="1579" spans="1:50">
      <c r="A1579" s="68" t="s">
        <v>4536</v>
      </c>
    </row>
    <row r="1580" spans="1:50" hidden="1" outlineLevel="1">
      <c r="A1580" s="68" t="s">
        <v>2880</v>
      </c>
      <c r="J1580" s="2"/>
      <c r="K1580" s="2"/>
      <c r="L1580" s="2"/>
      <c r="M1580" s="2"/>
    </row>
    <row r="1581" spans="1:50" hidden="1" outlineLevel="1">
      <c r="A1581" t="s">
        <v>46</v>
      </c>
      <c r="B1581" s="11"/>
      <c r="C1581" s="1"/>
      <c r="D1581" s="7"/>
      <c r="E1581" s="7"/>
      <c r="F1581" s="7"/>
      <c r="G1581" s="1"/>
      <c r="I1581" s="8"/>
      <c r="J1581" s="2"/>
      <c r="K1581" s="2"/>
      <c r="L1581" s="2"/>
      <c r="M1581" s="2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G1581" t="str">
        <f t="shared" ref="AG1581:AG1598" si="287">A1581</f>
        <v>Atkinson and Gilmanton Academy Grant</v>
      </c>
      <c r="AH1581" t="s">
        <v>3612</v>
      </c>
      <c r="AI1581">
        <v>2</v>
      </c>
      <c r="AJ1581" s="7">
        <v>3</v>
      </c>
      <c r="AK1581" s="7"/>
      <c r="AL1581" s="7" t="s">
        <v>3943</v>
      </c>
      <c r="AM1581" t="s">
        <v>2597</v>
      </c>
      <c r="AN1581" t="s">
        <v>3632</v>
      </c>
      <c r="AO1581" t="s">
        <v>5188</v>
      </c>
      <c r="AQ1581" t="s">
        <v>3212</v>
      </c>
      <c r="AV1581">
        <v>19.66</v>
      </c>
      <c r="AW1581">
        <v>0</v>
      </c>
      <c r="AX1581">
        <v>19.66</v>
      </c>
    </row>
    <row r="1582" spans="1:50" hidden="1" outlineLevel="1">
      <c r="A1582" t="s">
        <v>107</v>
      </c>
      <c r="B1582" s="11"/>
      <c r="C1582" s="1"/>
      <c r="D1582" s="7"/>
      <c r="E1582" s="7"/>
      <c r="F1582" s="7"/>
      <c r="G1582" s="1"/>
      <c r="I1582" s="8"/>
      <c r="J1582" s="2"/>
      <c r="K1582" s="2"/>
      <c r="L1582" s="2"/>
      <c r="M1582" s="2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G1582" t="str">
        <f t="shared" si="287"/>
        <v>Beans Grant</v>
      </c>
      <c r="AH1582" t="s">
        <v>3612</v>
      </c>
      <c r="AI1582">
        <v>2</v>
      </c>
      <c r="AJ1582" s="7">
        <v>47</v>
      </c>
      <c r="AK1582" s="7"/>
      <c r="AL1582" s="7" t="s">
        <v>3943</v>
      </c>
      <c r="AM1582" t="s">
        <v>2597</v>
      </c>
      <c r="AN1582" t="s">
        <v>1399</v>
      </c>
      <c r="AO1582" t="s">
        <v>4873</v>
      </c>
      <c r="AQ1582" t="s">
        <v>3212</v>
      </c>
      <c r="AV1582">
        <v>9.6999999999999993</v>
      </c>
      <c r="AW1582">
        <v>0</v>
      </c>
      <c r="AX1582">
        <v>9.6999999999999993</v>
      </c>
    </row>
    <row r="1583" spans="1:50" hidden="1" outlineLevel="1">
      <c r="A1583" t="s">
        <v>47</v>
      </c>
      <c r="B1583" s="11"/>
      <c r="C1583" s="1"/>
      <c r="D1583" s="7"/>
      <c r="E1583" s="7"/>
      <c r="F1583" s="7"/>
      <c r="G1583" s="1"/>
      <c r="I1583" s="8"/>
      <c r="J1583" s="2"/>
      <c r="K1583" s="2"/>
      <c r="L1583" s="2"/>
      <c r="M1583" s="2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G1583" t="str">
        <f t="shared" si="287"/>
        <v>Beans Purchase</v>
      </c>
      <c r="AH1583" t="s">
        <v>3612</v>
      </c>
      <c r="AI1583">
        <v>2</v>
      </c>
      <c r="AJ1583" s="7">
        <v>34</v>
      </c>
      <c r="AK1583" s="7"/>
      <c r="AL1583" s="7" t="s">
        <v>3943</v>
      </c>
      <c r="AM1583" t="s">
        <v>2597</v>
      </c>
      <c r="AN1583" t="s">
        <v>4670</v>
      </c>
      <c r="AO1583" t="s">
        <v>4812</v>
      </c>
      <c r="AQ1583" t="s">
        <v>5270</v>
      </c>
      <c r="AV1583">
        <v>65.27</v>
      </c>
      <c r="AW1583">
        <v>0.02</v>
      </c>
      <c r="AX1583">
        <v>65.25</v>
      </c>
    </row>
    <row r="1584" spans="1:50" hidden="1" outlineLevel="1">
      <c r="A1584" t="s">
        <v>48</v>
      </c>
      <c r="B1584" s="11"/>
      <c r="C1584" s="1"/>
      <c r="D1584" s="7"/>
      <c r="E1584" s="7"/>
      <c r="F1584" s="7"/>
      <c r="G1584" s="1"/>
      <c r="I1584" s="8"/>
      <c r="J1584" s="2"/>
      <c r="K1584" s="2"/>
      <c r="L1584" s="2"/>
      <c r="M1584" s="2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G1584" t="str">
        <f t="shared" si="287"/>
        <v>Chandlers Purchase</v>
      </c>
      <c r="AH1584" t="s">
        <v>3612</v>
      </c>
      <c r="AI1584">
        <v>2</v>
      </c>
      <c r="AJ1584" s="7">
        <v>41</v>
      </c>
      <c r="AK1584" s="7"/>
      <c r="AL1584" s="7" t="s">
        <v>3943</v>
      </c>
      <c r="AM1584" t="s">
        <v>2597</v>
      </c>
      <c r="AN1584" t="s">
        <v>3970</v>
      </c>
      <c r="AO1584" t="s">
        <v>4815</v>
      </c>
      <c r="AQ1584" t="s">
        <v>5270</v>
      </c>
      <c r="AV1584">
        <v>2.13</v>
      </c>
      <c r="AW1584">
        <v>0</v>
      </c>
      <c r="AX1584">
        <v>2.13</v>
      </c>
    </row>
    <row r="1585" spans="1:50" hidden="1" outlineLevel="1">
      <c r="A1585" t="s">
        <v>644</v>
      </c>
      <c r="B1585" s="11"/>
      <c r="C1585" s="1"/>
      <c r="D1585" s="7"/>
      <c r="E1585" s="7"/>
      <c r="F1585" s="7"/>
      <c r="G1585" s="1"/>
      <c r="I1585" s="8"/>
      <c r="J1585" s="2"/>
      <c r="K1585" s="2"/>
      <c r="L1585" s="2"/>
      <c r="M1585" s="2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G1585" t="str">
        <f t="shared" si="287"/>
        <v>Crawfords Purchase</v>
      </c>
      <c r="AH1585" t="s">
        <v>3612</v>
      </c>
      <c r="AI1585">
        <v>2</v>
      </c>
      <c r="AJ1585" s="7">
        <v>42</v>
      </c>
      <c r="AK1585" s="7"/>
      <c r="AL1585" s="7" t="s">
        <v>3943</v>
      </c>
      <c r="AM1585" t="s">
        <v>2597</v>
      </c>
      <c r="AN1585" t="s">
        <v>4019</v>
      </c>
      <c r="AO1585" t="s">
        <v>4846</v>
      </c>
      <c r="AQ1585" t="s">
        <v>5270</v>
      </c>
      <c r="AV1585">
        <v>8.19</v>
      </c>
      <c r="AW1585">
        <v>0</v>
      </c>
      <c r="AX1585">
        <v>8.19</v>
      </c>
    </row>
    <row r="1586" spans="1:50" hidden="1" outlineLevel="1">
      <c r="A1586" t="s">
        <v>817</v>
      </c>
      <c r="B1586" s="11"/>
      <c r="C1586" s="1"/>
      <c r="D1586" s="7"/>
      <c r="E1586" s="7"/>
      <c r="F1586" s="7"/>
      <c r="G1586" s="1"/>
      <c r="I1586" s="8"/>
      <c r="J1586" s="2"/>
      <c r="K1586" s="2"/>
      <c r="L1586" s="2"/>
      <c r="M1586" s="2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G1586" t="str">
        <f t="shared" si="287"/>
        <v>Cutts Grant</v>
      </c>
      <c r="AH1586" t="s">
        <v>3612</v>
      </c>
      <c r="AI1586">
        <v>2</v>
      </c>
      <c r="AJ1586" s="7">
        <v>50</v>
      </c>
      <c r="AK1586" s="7"/>
      <c r="AL1586" s="7" t="s">
        <v>3943</v>
      </c>
      <c r="AM1586" t="s">
        <v>2597</v>
      </c>
      <c r="AN1586" t="s">
        <v>4371</v>
      </c>
      <c r="AO1586" t="s">
        <v>4384</v>
      </c>
      <c r="AQ1586" t="s">
        <v>3212</v>
      </c>
      <c r="AV1586">
        <v>11.44</v>
      </c>
      <c r="AW1586">
        <v>0</v>
      </c>
      <c r="AX1586">
        <v>11.44</v>
      </c>
    </row>
    <row r="1587" spans="1:50" hidden="1" outlineLevel="1">
      <c r="A1587" t="s">
        <v>818</v>
      </c>
      <c r="B1587" s="11"/>
      <c r="C1587" s="1"/>
      <c r="D1587" s="7"/>
      <c r="E1587" s="7"/>
      <c r="F1587" s="7"/>
      <c r="G1587" s="1"/>
      <c r="I1587" s="8"/>
      <c r="J1587" s="2"/>
      <c r="K1587" s="2"/>
      <c r="L1587" s="2"/>
      <c r="M1587" s="2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G1587" t="str">
        <f t="shared" si="287"/>
        <v>Dixs Grant</v>
      </c>
      <c r="AH1587" t="s">
        <v>3612</v>
      </c>
      <c r="AI1587">
        <v>2</v>
      </c>
      <c r="AJ1587" s="7">
        <v>7</v>
      </c>
      <c r="AK1587" s="7"/>
      <c r="AL1587" s="7" t="s">
        <v>3943</v>
      </c>
      <c r="AM1587" t="s">
        <v>2597</v>
      </c>
      <c r="AN1587" t="s">
        <v>4262</v>
      </c>
      <c r="AO1587" t="s">
        <v>4334</v>
      </c>
      <c r="AQ1587" t="s">
        <v>3212</v>
      </c>
      <c r="AV1587">
        <v>20.18</v>
      </c>
      <c r="AW1587">
        <v>0</v>
      </c>
      <c r="AX1587">
        <v>20.18</v>
      </c>
    </row>
    <row r="1588" spans="1:50" hidden="1" outlineLevel="1">
      <c r="A1588" t="s">
        <v>982</v>
      </c>
      <c r="B1588" s="11"/>
      <c r="C1588" s="1"/>
      <c r="D1588" s="7"/>
      <c r="E1588" s="7"/>
      <c r="F1588" s="7"/>
      <c r="G1588" s="1"/>
      <c r="I1588" s="8"/>
      <c r="J1588" s="2"/>
      <c r="K1588" s="2"/>
      <c r="L1588" s="2"/>
      <c r="M1588" s="2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G1588" t="str">
        <f t="shared" si="287"/>
        <v>Ervings Location</v>
      </c>
      <c r="AH1588" t="s">
        <v>3612</v>
      </c>
      <c r="AI1588">
        <v>2</v>
      </c>
      <c r="AJ1588" s="7">
        <v>13</v>
      </c>
      <c r="AK1588" s="7"/>
      <c r="AL1588" s="7" t="s">
        <v>3943</v>
      </c>
      <c r="AM1588" t="s">
        <v>2597</v>
      </c>
      <c r="AN1588" t="s">
        <v>4264</v>
      </c>
      <c r="AO1588" t="s">
        <v>4868</v>
      </c>
      <c r="AQ1588" t="s">
        <v>5269</v>
      </c>
      <c r="AV1588">
        <v>3.68</v>
      </c>
      <c r="AW1588">
        <v>0</v>
      </c>
      <c r="AX1588">
        <v>3.68</v>
      </c>
    </row>
    <row r="1589" spans="1:50" hidden="1" outlineLevel="1">
      <c r="A1589" t="s">
        <v>645</v>
      </c>
      <c r="B1589" s="11"/>
      <c r="C1589" s="1"/>
      <c r="D1589" s="7"/>
      <c r="E1589" s="7"/>
      <c r="F1589" s="7"/>
      <c r="G1589" s="1"/>
      <c r="I1589" s="8"/>
      <c r="J1589" s="2"/>
      <c r="K1589" s="2"/>
      <c r="L1589" s="2"/>
      <c r="M1589" s="2"/>
      <c r="N1589" s="1"/>
      <c r="O1589" s="1"/>
      <c r="P1589" s="1"/>
      <c r="U1589" s="1"/>
      <c r="V1589" s="1"/>
      <c r="W1589" s="1"/>
      <c r="X1589" s="1"/>
      <c r="Y1589" s="1"/>
      <c r="Z1589" s="1"/>
      <c r="AA1589" s="1"/>
      <c r="AB1589" s="1"/>
      <c r="AG1589" t="str">
        <f t="shared" si="287"/>
        <v>Hadleys Purchase</v>
      </c>
      <c r="AH1589" t="s">
        <v>3612</v>
      </c>
      <c r="AI1589">
        <v>2</v>
      </c>
      <c r="AJ1589" s="7">
        <v>57</v>
      </c>
      <c r="AK1589" s="7"/>
      <c r="AL1589" s="7" t="s">
        <v>3943</v>
      </c>
      <c r="AM1589" t="s">
        <v>2597</v>
      </c>
      <c r="AN1589" t="s">
        <v>4533</v>
      </c>
      <c r="AO1589" t="s">
        <v>4762</v>
      </c>
      <c r="AQ1589" t="s">
        <v>5270</v>
      </c>
      <c r="AV1589">
        <v>7.41</v>
      </c>
      <c r="AW1589">
        <v>0</v>
      </c>
      <c r="AX1589">
        <v>7.41</v>
      </c>
    </row>
    <row r="1590" spans="1:50" hidden="1" outlineLevel="1">
      <c r="A1590" t="s">
        <v>105</v>
      </c>
      <c r="B1590" s="11"/>
      <c r="C1590" s="1"/>
      <c r="D1590" s="7"/>
      <c r="E1590" s="7"/>
      <c r="F1590" s="7"/>
      <c r="G1590" s="1"/>
      <c r="I1590" s="8"/>
      <c r="J1590" s="2"/>
      <c r="K1590" s="2"/>
      <c r="L1590" s="2"/>
      <c r="M1590" s="2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G1590" t="str">
        <f t="shared" si="287"/>
        <v>Kilkenny township</v>
      </c>
      <c r="AH1590" t="s">
        <v>3612</v>
      </c>
      <c r="AI1590">
        <v>2</v>
      </c>
      <c r="AJ1590" s="7">
        <v>22</v>
      </c>
      <c r="AK1590" s="7"/>
      <c r="AL1590" s="7" t="s">
        <v>3943</v>
      </c>
      <c r="AM1590" t="s">
        <v>2597</v>
      </c>
      <c r="AN1590" t="s">
        <v>5225</v>
      </c>
      <c r="AO1590" t="s">
        <v>4373</v>
      </c>
      <c r="AQ1590" t="s">
        <v>4327</v>
      </c>
      <c r="AV1590">
        <v>25.65</v>
      </c>
      <c r="AW1590">
        <v>0.01</v>
      </c>
      <c r="AX1590">
        <v>25.64</v>
      </c>
    </row>
    <row r="1591" spans="1:50" hidden="1" outlineLevel="1">
      <c r="A1591" t="s">
        <v>3718</v>
      </c>
      <c r="B1591" s="11"/>
      <c r="C1591" s="1"/>
      <c r="D1591" s="7"/>
      <c r="E1591" s="7"/>
      <c r="F1591" s="7"/>
      <c r="G1591" s="1"/>
      <c r="I1591" s="8"/>
      <c r="J1591" s="2"/>
      <c r="K1591" s="2"/>
      <c r="L1591" s="2"/>
      <c r="M1591" s="2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G1591" t="str">
        <f t="shared" si="287"/>
        <v>Livermore</v>
      </c>
      <c r="AH1591" t="s">
        <v>4422</v>
      </c>
      <c r="AI1591">
        <v>2</v>
      </c>
      <c r="AJ1591" s="7">
        <v>58</v>
      </c>
      <c r="AK1591" s="7"/>
      <c r="AL1591" s="7" t="s">
        <v>3943</v>
      </c>
      <c r="AM1591" t="s">
        <v>3218</v>
      </c>
      <c r="AN1591" t="s">
        <v>4740</v>
      </c>
      <c r="AO1591" t="s">
        <v>4912</v>
      </c>
      <c r="AQ1591" t="s">
        <v>2389</v>
      </c>
      <c r="AV1591">
        <v>63.8</v>
      </c>
      <c r="AW1591">
        <v>0.17</v>
      </c>
      <c r="AX1591">
        <v>63.63</v>
      </c>
    </row>
    <row r="1592" spans="1:50" hidden="1" outlineLevel="1">
      <c r="A1592" t="s">
        <v>502</v>
      </c>
      <c r="B1592" s="11"/>
      <c r="C1592" s="1"/>
      <c r="D1592" s="7"/>
      <c r="E1592" s="7"/>
      <c r="F1592" s="7"/>
      <c r="G1592" s="1"/>
      <c r="I1592" s="8"/>
      <c r="J1592" s="2"/>
      <c r="K1592" s="2"/>
      <c r="L1592" s="2"/>
      <c r="M1592" s="2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G1592" t="str">
        <f t="shared" si="287"/>
        <v>Low and Burbanks Grant</v>
      </c>
      <c r="AH1592" t="s">
        <v>3612</v>
      </c>
      <c r="AI1592">
        <v>2</v>
      </c>
      <c r="AJ1592" s="7">
        <v>33</v>
      </c>
      <c r="AK1592" s="7"/>
      <c r="AL1592" s="7" t="s">
        <v>3943</v>
      </c>
      <c r="AM1592" t="s">
        <v>2597</v>
      </c>
      <c r="AN1592" t="s">
        <v>2760</v>
      </c>
      <c r="AO1592" t="s">
        <v>5104</v>
      </c>
      <c r="AQ1592" t="s">
        <v>3212</v>
      </c>
      <c r="AV1592">
        <v>26.14</v>
      </c>
      <c r="AW1592">
        <v>0</v>
      </c>
      <c r="AX1592">
        <v>26.14</v>
      </c>
    </row>
    <row r="1593" spans="1:50" hidden="1" outlineLevel="1">
      <c r="A1593" t="s">
        <v>983</v>
      </c>
      <c r="B1593" s="11"/>
      <c r="C1593" s="1"/>
      <c r="D1593" s="7"/>
      <c r="E1593" s="7"/>
      <c r="F1593" s="7"/>
      <c r="G1593" s="1"/>
      <c r="I1593" s="8"/>
      <c r="J1593" s="2"/>
      <c r="K1593" s="2"/>
      <c r="L1593" s="2"/>
      <c r="M1593" s="2"/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G1593" t="str">
        <f t="shared" si="287"/>
        <v>Martins Location</v>
      </c>
      <c r="AH1593" t="s">
        <v>3612</v>
      </c>
      <c r="AI1593">
        <v>2</v>
      </c>
      <c r="AJ1593" s="7">
        <v>35</v>
      </c>
      <c r="AK1593" s="7"/>
      <c r="AL1593" s="7" t="s">
        <v>3943</v>
      </c>
      <c r="AM1593" t="s">
        <v>2597</v>
      </c>
      <c r="AN1593" t="s">
        <v>4016</v>
      </c>
      <c r="AO1593" t="s">
        <v>4968</v>
      </c>
      <c r="AQ1593" t="s">
        <v>5269</v>
      </c>
      <c r="AV1593">
        <v>3.76</v>
      </c>
      <c r="AW1593">
        <v>0</v>
      </c>
      <c r="AX1593">
        <v>3.76</v>
      </c>
    </row>
    <row r="1594" spans="1:50" hidden="1" outlineLevel="1">
      <c r="A1594" t="s">
        <v>106</v>
      </c>
      <c r="B1594" s="11"/>
      <c r="C1594" s="1"/>
      <c r="D1594" s="7"/>
      <c r="E1594" s="7"/>
      <c r="F1594" s="7"/>
      <c r="G1594" s="1"/>
      <c r="I1594" s="8"/>
      <c r="J1594" s="2"/>
      <c r="K1594" s="2"/>
      <c r="L1594" s="2"/>
      <c r="M1594" s="2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G1594" t="str">
        <f t="shared" si="287"/>
        <v>Odell township</v>
      </c>
      <c r="AH1594" t="s">
        <v>3612</v>
      </c>
      <c r="AI1594">
        <v>2</v>
      </c>
      <c r="AJ1594" s="7">
        <v>14</v>
      </c>
      <c r="AK1594" s="7"/>
      <c r="AL1594" s="7" t="s">
        <v>3943</v>
      </c>
      <c r="AM1594" t="s">
        <v>2597</v>
      </c>
      <c r="AN1594" t="s">
        <v>4151</v>
      </c>
      <c r="AO1594" t="s">
        <v>4516</v>
      </c>
      <c r="AQ1594" t="s">
        <v>4327</v>
      </c>
      <c r="AV1594">
        <v>45.17</v>
      </c>
      <c r="AW1594">
        <v>0.68</v>
      </c>
      <c r="AX1594">
        <v>44.49</v>
      </c>
    </row>
    <row r="1595" spans="1:50" hidden="1" outlineLevel="1">
      <c r="A1595" t="s">
        <v>979</v>
      </c>
      <c r="B1595" s="11"/>
      <c r="C1595" s="1"/>
      <c r="D1595" s="7"/>
      <c r="E1595" s="7"/>
      <c r="F1595" s="7"/>
      <c r="G1595" s="1"/>
      <c r="I1595" s="8"/>
      <c r="J1595" s="2"/>
      <c r="K1595" s="2"/>
      <c r="L1595" s="2"/>
      <c r="M1595" s="2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G1595" t="str">
        <f t="shared" si="287"/>
        <v>Sargents Purchase</v>
      </c>
      <c r="AH1595" t="s">
        <v>3612</v>
      </c>
      <c r="AI1595">
        <v>2</v>
      </c>
      <c r="AJ1595" s="7">
        <v>46</v>
      </c>
      <c r="AK1595" s="7"/>
      <c r="AL1595" s="7" t="s">
        <v>3943</v>
      </c>
      <c r="AM1595" t="s">
        <v>2597</v>
      </c>
      <c r="AN1595" t="s">
        <v>1731</v>
      </c>
      <c r="AO1595" t="s">
        <v>4525</v>
      </c>
      <c r="AQ1595" t="s">
        <v>5270</v>
      </c>
      <c r="AV1595">
        <v>25.86</v>
      </c>
      <c r="AW1595">
        <v>0.01</v>
      </c>
      <c r="AX1595">
        <v>25.85</v>
      </c>
    </row>
    <row r="1596" spans="1:50" hidden="1" outlineLevel="1">
      <c r="A1596" t="s">
        <v>503</v>
      </c>
      <c r="B1596" s="11"/>
      <c r="C1596" s="1"/>
      <c r="D1596" s="7"/>
      <c r="E1596" s="7"/>
      <c r="F1596" s="7"/>
      <c r="G1596" s="1"/>
      <c r="I1596" s="8"/>
      <c r="J1596" s="2"/>
      <c r="K1596" s="2"/>
      <c r="L1596" s="2"/>
      <c r="M1596" s="2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G1596" t="str">
        <f t="shared" si="287"/>
        <v>Second College Grant</v>
      </c>
      <c r="AH1596" t="s">
        <v>3612</v>
      </c>
      <c r="AI1596">
        <v>2</v>
      </c>
      <c r="AJ1596" s="7">
        <v>5</v>
      </c>
      <c r="AK1596" s="7"/>
      <c r="AL1596" s="7" t="s">
        <v>3943</v>
      </c>
      <c r="AM1596" t="s">
        <v>2597</v>
      </c>
      <c r="AN1596" t="s">
        <v>4677</v>
      </c>
      <c r="AO1596" t="s">
        <v>4526</v>
      </c>
      <c r="AQ1596" t="s">
        <v>3212</v>
      </c>
      <c r="AV1596">
        <v>41.68</v>
      </c>
      <c r="AW1596">
        <v>0.05</v>
      </c>
      <c r="AX1596">
        <v>41.63</v>
      </c>
    </row>
    <row r="1597" spans="1:50" hidden="1" outlineLevel="1">
      <c r="A1597" t="s">
        <v>206</v>
      </c>
      <c r="B1597" s="11"/>
      <c r="C1597" s="1"/>
      <c r="D1597" s="7"/>
      <c r="E1597" s="7"/>
      <c r="F1597" s="7"/>
      <c r="G1597" s="1"/>
      <c r="I1597" s="8"/>
      <c r="J1597" s="2"/>
      <c r="K1597" s="2"/>
      <c r="L1597" s="2"/>
      <c r="M1597" s="2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G1597" t="str">
        <f t="shared" si="287"/>
        <v>Success Township</v>
      </c>
      <c r="AH1597" t="s">
        <v>3612</v>
      </c>
      <c r="AI1597">
        <v>2</v>
      </c>
      <c r="AJ1597" s="7">
        <v>20</v>
      </c>
      <c r="AK1597" s="7"/>
      <c r="AL1597" s="7" t="s">
        <v>3943</v>
      </c>
      <c r="AM1597" t="s">
        <v>2597</v>
      </c>
      <c r="AN1597" t="s">
        <v>311</v>
      </c>
      <c r="AO1597" t="s">
        <v>5110</v>
      </c>
      <c r="AQ1597" t="s">
        <v>4327</v>
      </c>
      <c r="AV1597">
        <v>59.24</v>
      </c>
      <c r="AW1597">
        <v>0.48</v>
      </c>
      <c r="AX1597">
        <v>58.76</v>
      </c>
    </row>
    <row r="1598" spans="1:50" hidden="1" outlineLevel="1">
      <c r="A1598" t="s">
        <v>343</v>
      </c>
      <c r="B1598" s="11"/>
      <c r="C1598" s="1"/>
      <c r="D1598" s="7"/>
      <c r="E1598" s="7"/>
      <c r="F1598" s="7"/>
      <c r="G1598" s="1"/>
      <c r="I1598" s="8"/>
      <c r="J1598" s="2"/>
      <c r="K1598" s="2"/>
      <c r="L1598" s="2"/>
      <c r="M1598" s="2"/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G1598" t="str">
        <f t="shared" si="287"/>
        <v>Thompson and Meserves Purchase</v>
      </c>
      <c r="AH1598" t="s">
        <v>3612</v>
      </c>
      <c r="AI1598">
        <v>2</v>
      </c>
      <c r="AJ1598" s="7">
        <v>36</v>
      </c>
      <c r="AK1598" s="7"/>
      <c r="AL1598" s="7" t="s">
        <v>3943</v>
      </c>
      <c r="AM1598" t="s">
        <v>2597</v>
      </c>
      <c r="AN1598" t="s">
        <v>4349</v>
      </c>
      <c r="AO1598" t="s">
        <v>3801</v>
      </c>
      <c r="AQ1598" t="s">
        <v>5270</v>
      </c>
      <c r="AV1598">
        <v>18.5</v>
      </c>
      <c r="AW1598">
        <v>0</v>
      </c>
      <c r="AX1598">
        <v>18.5</v>
      </c>
    </row>
    <row r="1599" spans="1:50" hidden="1" outlineLevel="1">
      <c r="B1599" s="11"/>
      <c r="C1599" s="1"/>
      <c r="D1599" s="7"/>
      <c r="E1599" s="7"/>
      <c r="F1599" s="7"/>
      <c r="G1599" s="1"/>
      <c r="I1599" s="8"/>
      <c r="J1599" s="2"/>
      <c r="K1599" s="2"/>
      <c r="L1599" s="2"/>
      <c r="M1599" s="2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K1599" s="7"/>
      <c r="AL1599" s="7"/>
      <c r="AM1599" s="7"/>
    </row>
    <row r="1600" spans="1:50" hidden="1" outlineLevel="1">
      <c r="A1600" s="68" t="s">
        <v>5017</v>
      </c>
      <c r="J1600" s="2"/>
      <c r="K1600" s="2"/>
      <c r="L1600" s="2"/>
      <c r="M1600" s="2"/>
    </row>
    <row r="1601" spans="1:50" hidden="1" outlineLevel="1">
      <c r="A1601" t="s">
        <v>912</v>
      </c>
      <c r="J1601" s="2"/>
      <c r="K1601" s="2"/>
      <c r="L1601" s="2"/>
      <c r="M1601" s="2"/>
      <c r="AG1601" t="str">
        <f>A1601</f>
        <v>Averill town</v>
      </c>
      <c r="AH1601" t="s">
        <v>3273</v>
      </c>
      <c r="AJ1601">
        <v>11</v>
      </c>
      <c r="AL1601" s="7" t="s">
        <v>3344</v>
      </c>
      <c r="AM1601" t="s">
        <v>3218</v>
      </c>
      <c r="AN1601" t="s">
        <v>3632</v>
      </c>
      <c r="AO1601" t="s">
        <v>576</v>
      </c>
      <c r="AQ1601" t="s">
        <v>2389</v>
      </c>
      <c r="AV1601">
        <v>38.06</v>
      </c>
      <c r="AW1601">
        <v>1.92</v>
      </c>
      <c r="AX1601">
        <v>36.14</v>
      </c>
    </row>
    <row r="1602" spans="1:50" hidden="1" outlineLevel="1">
      <c r="A1602" t="s">
        <v>302</v>
      </c>
      <c r="J1602" s="2"/>
      <c r="K1602" s="2"/>
      <c r="L1602" s="2"/>
      <c r="M1602" s="2"/>
      <c r="AG1602" t="str">
        <f t="shared" ref="AG1602:AG1609" si="288">A1602</f>
        <v>Avery's gore</v>
      </c>
      <c r="AH1602" t="s">
        <v>3273</v>
      </c>
      <c r="AJ1602">
        <v>17</v>
      </c>
      <c r="AL1602" s="7" t="s">
        <v>3344</v>
      </c>
      <c r="AM1602" t="s">
        <v>3218</v>
      </c>
      <c r="AN1602" t="s">
        <v>1399</v>
      </c>
      <c r="AO1602" t="s">
        <v>905</v>
      </c>
      <c r="AQ1602" t="s">
        <v>2514</v>
      </c>
      <c r="AV1602">
        <v>17.600000000000001</v>
      </c>
      <c r="AW1602">
        <v>0.02</v>
      </c>
      <c r="AX1602">
        <v>17.57</v>
      </c>
    </row>
    <row r="1603" spans="1:50" hidden="1" outlineLevel="1">
      <c r="A1603" t="s">
        <v>906</v>
      </c>
      <c r="J1603" s="2"/>
      <c r="K1603" s="2"/>
      <c r="L1603" s="2"/>
      <c r="M1603" s="2"/>
      <c r="AG1603" t="str">
        <f t="shared" si="288"/>
        <v>Buels gore</v>
      </c>
      <c r="AH1603" t="s">
        <v>1712</v>
      </c>
      <c r="AJ1603">
        <v>122</v>
      </c>
      <c r="AL1603" s="7" t="s">
        <v>3344</v>
      </c>
      <c r="AM1603" t="s">
        <v>2597</v>
      </c>
      <c r="AN1603" t="s">
        <v>1399</v>
      </c>
      <c r="AO1603" t="s">
        <v>907</v>
      </c>
      <c r="AQ1603" t="s">
        <v>2514</v>
      </c>
      <c r="AV1603">
        <v>5.05</v>
      </c>
      <c r="AW1603">
        <v>0</v>
      </c>
      <c r="AX1603">
        <v>5.05</v>
      </c>
    </row>
    <row r="1604" spans="1:50" hidden="1" outlineLevel="1">
      <c r="A1604" t="s">
        <v>1853</v>
      </c>
      <c r="J1604" s="2"/>
      <c r="K1604" s="2"/>
      <c r="L1604" s="2"/>
      <c r="M1604" s="2"/>
      <c r="AG1604" t="str">
        <f t="shared" si="288"/>
        <v>Ferdinand town</v>
      </c>
      <c r="AH1604" t="s">
        <v>3273</v>
      </c>
      <c r="AJ1604">
        <v>41</v>
      </c>
      <c r="AL1604" s="7" t="s">
        <v>3344</v>
      </c>
      <c r="AM1604" t="s">
        <v>3218</v>
      </c>
      <c r="AN1604" t="s">
        <v>3961</v>
      </c>
      <c r="AO1604" t="s">
        <v>1854</v>
      </c>
      <c r="AQ1604" t="s">
        <v>2389</v>
      </c>
      <c r="AV1604">
        <v>53.03</v>
      </c>
      <c r="AW1604">
        <v>0.14000000000000001</v>
      </c>
      <c r="AX1604">
        <v>52.89</v>
      </c>
    </row>
    <row r="1605" spans="1:50" hidden="1" outlineLevel="1">
      <c r="A1605" t="s">
        <v>308</v>
      </c>
      <c r="J1605" s="2"/>
      <c r="K1605" s="2"/>
      <c r="L1605" s="2"/>
      <c r="M1605" s="2"/>
      <c r="AG1605" t="str">
        <f t="shared" si="288"/>
        <v>Glastenbury town</v>
      </c>
      <c r="AH1605" t="s">
        <v>3411</v>
      </c>
      <c r="AJ1605">
        <v>237</v>
      </c>
      <c r="AL1605" s="7" t="s">
        <v>3344</v>
      </c>
      <c r="AM1605" t="s">
        <v>3989</v>
      </c>
      <c r="AN1605" t="s">
        <v>309</v>
      </c>
      <c r="AO1605" t="s">
        <v>279</v>
      </c>
      <c r="AQ1605" t="s">
        <v>2389</v>
      </c>
      <c r="AV1605">
        <v>44.48</v>
      </c>
      <c r="AW1605">
        <v>0</v>
      </c>
      <c r="AX1605">
        <v>44.48</v>
      </c>
    </row>
    <row r="1606" spans="1:50" hidden="1" outlineLevel="1">
      <c r="A1606" t="s">
        <v>1543</v>
      </c>
      <c r="J1606" s="2"/>
      <c r="K1606" s="2"/>
      <c r="L1606" s="2"/>
      <c r="M1606" s="2"/>
      <c r="AG1606" t="str">
        <f t="shared" si="288"/>
        <v>Lewis town</v>
      </c>
      <c r="AH1606" t="s">
        <v>3273</v>
      </c>
      <c r="AJ1606">
        <v>22</v>
      </c>
      <c r="AL1606" s="7" t="s">
        <v>3344</v>
      </c>
      <c r="AM1606" t="s">
        <v>3218</v>
      </c>
      <c r="AN1606" t="s">
        <v>4002</v>
      </c>
      <c r="AO1606" t="s">
        <v>298</v>
      </c>
      <c r="AQ1606" t="s">
        <v>2389</v>
      </c>
      <c r="AV1606">
        <v>39.67</v>
      </c>
      <c r="AW1606">
        <v>0.1</v>
      </c>
      <c r="AX1606">
        <v>39.57</v>
      </c>
    </row>
    <row r="1607" spans="1:50" hidden="1" outlineLevel="1">
      <c r="A1607" t="s">
        <v>1240</v>
      </c>
      <c r="J1607" s="2"/>
      <c r="K1607" s="2"/>
      <c r="L1607" s="2"/>
      <c r="M1607" s="2"/>
      <c r="AG1607" t="str">
        <f t="shared" si="288"/>
        <v>Somerset town</v>
      </c>
      <c r="AH1607" t="s">
        <v>1550</v>
      </c>
      <c r="AJ1607">
        <v>239</v>
      </c>
      <c r="AL1607" s="7" t="s">
        <v>3344</v>
      </c>
      <c r="AM1607" t="s">
        <v>3949</v>
      </c>
      <c r="AN1607" t="s">
        <v>4879</v>
      </c>
      <c r="AO1607" t="s">
        <v>1241</v>
      </c>
      <c r="AQ1607" t="s">
        <v>2389</v>
      </c>
      <c r="AV1607">
        <v>28.13</v>
      </c>
      <c r="AW1607">
        <v>1.99</v>
      </c>
      <c r="AX1607">
        <v>26.15</v>
      </c>
    </row>
    <row r="1608" spans="1:50" hidden="1" outlineLevel="1">
      <c r="A1608" t="s">
        <v>1242</v>
      </c>
      <c r="J1608" s="2"/>
      <c r="K1608" s="2"/>
      <c r="L1608" s="2"/>
      <c r="M1608" s="2"/>
      <c r="AG1608" t="str">
        <f t="shared" si="288"/>
        <v>Warner's grant</v>
      </c>
      <c r="AH1608" t="s">
        <v>3273</v>
      </c>
      <c r="AJ1608">
        <v>19</v>
      </c>
      <c r="AL1608" s="7" t="s">
        <v>3344</v>
      </c>
      <c r="AM1608" t="s">
        <v>3218</v>
      </c>
      <c r="AN1608" t="s">
        <v>4264</v>
      </c>
      <c r="AO1608" t="s">
        <v>1243</v>
      </c>
      <c r="AQ1608" t="s">
        <v>3212</v>
      </c>
      <c r="AV1608">
        <v>3.15</v>
      </c>
      <c r="AW1608">
        <v>0</v>
      </c>
      <c r="AX1608">
        <v>3.15</v>
      </c>
    </row>
    <row r="1609" spans="1:50" hidden="1" outlineLevel="1">
      <c r="A1609" t="s">
        <v>1244</v>
      </c>
      <c r="J1609" s="2"/>
      <c r="K1609" s="2"/>
      <c r="L1609" s="2"/>
      <c r="M1609" s="2"/>
      <c r="AG1609" t="str">
        <f t="shared" si="288"/>
        <v>Warren's gore</v>
      </c>
      <c r="AH1609" t="s">
        <v>3273</v>
      </c>
      <c r="AJ1609">
        <v>18</v>
      </c>
      <c r="AL1609" s="7" t="s">
        <v>3344</v>
      </c>
      <c r="AM1609" t="s">
        <v>3218</v>
      </c>
      <c r="AN1609" t="s">
        <v>4202</v>
      </c>
      <c r="AO1609" t="s">
        <v>305</v>
      </c>
      <c r="AQ1609" t="s">
        <v>2514</v>
      </c>
      <c r="AV1609">
        <v>11.6</v>
      </c>
      <c r="AW1609">
        <v>0.65</v>
      </c>
      <c r="AX1609">
        <v>10.94</v>
      </c>
    </row>
    <row r="1610" spans="1:50" hidden="1" outlineLevel="1">
      <c r="J1610" s="2"/>
      <c r="K1610" s="2"/>
      <c r="L1610" s="2"/>
      <c r="M1610" s="2"/>
    </row>
    <row r="1611" spans="1:50" hidden="1" outlineLevel="1">
      <c r="A1611" s="68" t="s">
        <v>1529</v>
      </c>
      <c r="J1611" s="2"/>
      <c r="K1611" s="2"/>
      <c r="L1611" s="2"/>
      <c r="M1611" s="2"/>
    </row>
    <row r="1612" spans="1:50" s="11" customFormat="1" hidden="1" outlineLevel="1">
      <c r="J1612" s="2"/>
      <c r="K1612" s="2"/>
      <c r="L1612" s="2"/>
      <c r="M1612" s="2"/>
      <c r="N1612" s="69"/>
      <c r="O1612" s="69"/>
      <c r="P1612" s="69"/>
      <c r="Y1612" s="75"/>
      <c r="AS1612" s="69"/>
      <c r="AT1612" s="69"/>
    </row>
    <row r="1613" spans="1:50" hidden="1" outlineLevel="1">
      <c r="A1613" t="s">
        <v>161</v>
      </c>
      <c r="AG1613" t="str">
        <f t="shared" ref="AG1613:AG1649" si="289">A1613</f>
        <v>Argyle</v>
      </c>
      <c r="AH1613" s="75" t="s">
        <v>1038</v>
      </c>
      <c r="AJ1613">
        <v>164</v>
      </c>
      <c r="AL1613" t="s">
        <v>3913</v>
      </c>
      <c r="AM1613" t="s">
        <v>4672</v>
      </c>
      <c r="AN1613" t="s">
        <v>2597</v>
      </c>
      <c r="AO1613" t="s">
        <v>573</v>
      </c>
      <c r="AQ1613" t="s">
        <v>4597</v>
      </c>
      <c r="AV1613">
        <v>26.73</v>
      </c>
      <c r="AW1613">
        <v>0</v>
      </c>
      <c r="AX1613">
        <v>26.73</v>
      </c>
    </row>
    <row r="1614" spans="1:50" hidden="1" outlineLevel="1">
      <c r="A1614" t="s">
        <v>1641</v>
      </c>
      <c r="AG1614" t="str">
        <f t="shared" si="289"/>
        <v>Blanchard</v>
      </c>
      <c r="AH1614" s="75" t="s">
        <v>2975</v>
      </c>
      <c r="AJ1614">
        <v>133</v>
      </c>
      <c r="AL1614" t="s">
        <v>3913</v>
      </c>
      <c r="AM1614" t="s">
        <v>4350</v>
      </c>
      <c r="AN1614" t="s">
        <v>3441</v>
      </c>
      <c r="AO1614" t="s">
        <v>784</v>
      </c>
      <c r="AQ1614" t="s">
        <v>4597</v>
      </c>
      <c r="AV1614">
        <v>44.98</v>
      </c>
      <c r="AW1614">
        <v>0.66</v>
      </c>
      <c r="AX1614">
        <v>44.33</v>
      </c>
    </row>
    <row r="1615" spans="1:50" hidden="1" outlineLevel="1">
      <c r="A1615" t="s">
        <v>1551</v>
      </c>
      <c r="J1615" s="2"/>
      <c r="K1615" s="2"/>
      <c r="L1615" s="2"/>
      <c r="M1615" s="2"/>
      <c r="AG1615" t="str">
        <f t="shared" si="289"/>
        <v>Central Aroostook</v>
      </c>
      <c r="AH1615" s="75" t="s">
        <v>762</v>
      </c>
      <c r="AJ1615">
        <v>38</v>
      </c>
      <c r="AL1615" t="s">
        <v>3913</v>
      </c>
      <c r="AM1615" t="s">
        <v>3989</v>
      </c>
      <c r="AN1615" t="s">
        <v>3104</v>
      </c>
      <c r="AO1615" t="s">
        <v>1160</v>
      </c>
      <c r="AQ1615" t="s">
        <v>4597</v>
      </c>
      <c r="AV1615">
        <v>566.5</v>
      </c>
      <c r="AW1615">
        <v>10.45</v>
      </c>
      <c r="AX1615">
        <v>556.04</v>
      </c>
    </row>
    <row r="1616" spans="1:50" hidden="1" outlineLevel="1">
      <c r="A1616" t="s">
        <v>828</v>
      </c>
      <c r="AG1616" t="str">
        <f t="shared" si="289"/>
        <v>Central Hancock</v>
      </c>
      <c r="AH1616" s="75" t="s">
        <v>5079</v>
      </c>
      <c r="AJ1616">
        <v>305</v>
      </c>
      <c r="AL1616" t="s">
        <v>3913</v>
      </c>
      <c r="AM1616" t="s">
        <v>3218</v>
      </c>
      <c r="AN1616" t="s">
        <v>464</v>
      </c>
      <c r="AO1616" t="s">
        <v>3974</v>
      </c>
      <c r="AQ1616" t="s">
        <v>4597</v>
      </c>
      <c r="AV1616">
        <v>16.07</v>
      </c>
      <c r="AW1616">
        <v>0.85</v>
      </c>
      <c r="AX1616">
        <v>15.22</v>
      </c>
    </row>
    <row r="1617" spans="1:50" hidden="1" outlineLevel="1">
      <c r="A1617" t="s">
        <v>90</v>
      </c>
      <c r="AG1617" t="str">
        <f t="shared" si="289"/>
        <v>Central Somerset</v>
      </c>
      <c r="AH1617" s="75" t="s">
        <v>2304</v>
      </c>
      <c r="AJ1617">
        <v>178</v>
      </c>
      <c r="AL1617" t="s">
        <v>3913</v>
      </c>
      <c r="AM1617" t="s">
        <v>3949</v>
      </c>
      <c r="AN1617" t="s">
        <v>3656</v>
      </c>
      <c r="AO1617" t="s">
        <v>678</v>
      </c>
      <c r="AQ1617" t="s">
        <v>4597</v>
      </c>
      <c r="AV1617">
        <v>77.77</v>
      </c>
      <c r="AW1617">
        <v>1.1299999999999999</v>
      </c>
      <c r="AX1617">
        <v>76.63</v>
      </c>
    </row>
    <row r="1618" spans="1:50" hidden="1" outlineLevel="1">
      <c r="A1618" t="s">
        <v>829</v>
      </c>
      <c r="AG1618" t="str">
        <f t="shared" si="289"/>
        <v>Criehaven</v>
      </c>
      <c r="AH1618" s="75" t="s">
        <v>4308</v>
      </c>
      <c r="AJ1618">
        <v>503</v>
      </c>
      <c r="AL1618" t="s">
        <v>3913</v>
      </c>
      <c r="AM1618" t="s">
        <v>3235</v>
      </c>
      <c r="AN1618" t="s">
        <v>3235</v>
      </c>
      <c r="AO1618" t="s">
        <v>50</v>
      </c>
      <c r="AQ1618" t="s">
        <v>4597</v>
      </c>
      <c r="AV1618">
        <v>131.79</v>
      </c>
      <c r="AW1618">
        <v>131.08000000000001</v>
      </c>
      <c r="AX1618">
        <v>0.72</v>
      </c>
    </row>
    <row r="1619" spans="1:50" hidden="1" outlineLevel="1">
      <c r="A1619" t="s">
        <v>1692</v>
      </c>
      <c r="AG1619" t="str">
        <f t="shared" si="289"/>
        <v>East Central Franklin</v>
      </c>
      <c r="AH1619" s="75" t="s">
        <v>3082</v>
      </c>
      <c r="AJ1619">
        <v>180</v>
      </c>
      <c r="AL1619" t="s">
        <v>3913</v>
      </c>
      <c r="AM1619" t="s">
        <v>2597</v>
      </c>
      <c r="AN1619" t="s">
        <v>3950</v>
      </c>
      <c r="AO1619" t="s">
        <v>661</v>
      </c>
      <c r="AQ1619" t="s">
        <v>4597</v>
      </c>
      <c r="AV1619">
        <v>128.9</v>
      </c>
      <c r="AW1619">
        <v>0.14000000000000001</v>
      </c>
      <c r="AX1619">
        <v>128.77000000000001</v>
      </c>
    </row>
    <row r="1620" spans="1:50" hidden="1" outlineLevel="1">
      <c r="A1620" t="s">
        <v>160</v>
      </c>
      <c r="AG1620" t="str">
        <f t="shared" si="289"/>
        <v>East Central Penobscot</v>
      </c>
      <c r="AH1620" s="75" t="s">
        <v>1038</v>
      </c>
      <c r="AJ1620">
        <v>152</v>
      </c>
      <c r="AL1620" t="s">
        <v>3913</v>
      </c>
      <c r="AM1620" t="s">
        <v>4672</v>
      </c>
      <c r="AN1620" t="s">
        <v>4372</v>
      </c>
      <c r="AO1620" t="s">
        <v>572</v>
      </c>
      <c r="AQ1620" t="s">
        <v>4597</v>
      </c>
      <c r="AV1620">
        <v>115.8</v>
      </c>
      <c r="AW1620">
        <v>1.3</v>
      </c>
      <c r="AX1620">
        <v>114.49</v>
      </c>
    </row>
    <row r="1621" spans="1:50" hidden="1" outlineLevel="1">
      <c r="A1621" t="s">
        <v>133</v>
      </c>
      <c r="AG1621" t="str">
        <f t="shared" si="289"/>
        <v>East Central Washington</v>
      </c>
      <c r="AH1621" s="75" t="s">
        <v>3830</v>
      </c>
      <c r="AJ1621">
        <v>192</v>
      </c>
      <c r="AL1621" t="s">
        <v>3913</v>
      </c>
      <c r="AM1621" t="s">
        <v>3951</v>
      </c>
      <c r="AN1621" t="s">
        <v>4600</v>
      </c>
      <c r="AO1621" t="s">
        <v>889</v>
      </c>
      <c r="AQ1621" t="s">
        <v>4597</v>
      </c>
      <c r="AV1621">
        <v>252.58</v>
      </c>
      <c r="AW1621">
        <v>44.61</v>
      </c>
      <c r="AX1621">
        <v>207.98</v>
      </c>
    </row>
    <row r="1622" spans="1:50" hidden="1" outlineLevel="1">
      <c r="A1622" t="s">
        <v>2003</v>
      </c>
      <c r="AG1622" t="str">
        <f t="shared" si="289"/>
        <v>East Hancock</v>
      </c>
      <c r="AH1622" s="75" t="s">
        <v>5079</v>
      </c>
      <c r="AJ1622">
        <v>141</v>
      </c>
      <c r="AL1622" t="s">
        <v>3913</v>
      </c>
      <c r="AM1622" t="s">
        <v>3218</v>
      </c>
      <c r="AN1622" t="s">
        <v>1296</v>
      </c>
      <c r="AO1622" t="s">
        <v>462</v>
      </c>
      <c r="AQ1622" t="s">
        <v>4597</v>
      </c>
      <c r="AV1622">
        <v>481.23</v>
      </c>
      <c r="AW1622">
        <v>36.97</v>
      </c>
      <c r="AX1622">
        <v>444.26</v>
      </c>
    </row>
    <row r="1623" spans="1:50" hidden="1" outlineLevel="1">
      <c r="A1623" t="s">
        <v>830</v>
      </c>
      <c r="AG1623" t="str">
        <f t="shared" si="289"/>
        <v>Hibberts</v>
      </c>
      <c r="AH1623" s="75" t="s">
        <v>3867</v>
      </c>
      <c r="AJ1623">
        <v>391</v>
      </c>
      <c r="AL1623" t="s">
        <v>3913</v>
      </c>
      <c r="AM1623" t="s">
        <v>4670</v>
      </c>
      <c r="AN1623" t="s">
        <v>3961</v>
      </c>
      <c r="AO1623" t="s">
        <v>51</v>
      </c>
      <c r="AQ1623" t="s">
        <v>485</v>
      </c>
      <c r="AV1623">
        <v>0.78</v>
      </c>
      <c r="AW1623">
        <v>0.01</v>
      </c>
      <c r="AX1623">
        <v>0.77</v>
      </c>
    </row>
    <row r="1624" spans="1:50" hidden="1" outlineLevel="1">
      <c r="A1624" t="s">
        <v>1640</v>
      </c>
      <c r="J1624" s="2"/>
      <c r="K1624" s="2"/>
      <c r="L1624" s="2"/>
      <c r="M1624" s="2"/>
      <c r="AG1624" t="str">
        <f t="shared" si="289"/>
        <v>North Franklin</v>
      </c>
      <c r="AH1624" s="75" t="s">
        <v>3082</v>
      </c>
      <c r="AJ1624">
        <v>89</v>
      </c>
      <c r="AL1624" t="s">
        <v>3913</v>
      </c>
      <c r="AM1624" t="s">
        <v>2597</v>
      </c>
      <c r="AN1624" t="s">
        <v>4003</v>
      </c>
      <c r="AO1624" t="s">
        <v>659</v>
      </c>
      <c r="AQ1624" t="s">
        <v>4597</v>
      </c>
      <c r="AV1624">
        <v>508.07</v>
      </c>
      <c r="AW1624">
        <v>8.76</v>
      </c>
      <c r="AX1624">
        <v>499.32</v>
      </c>
    </row>
    <row r="1625" spans="1:50" hidden="1" outlineLevel="1">
      <c r="A1625" t="s">
        <v>49</v>
      </c>
      <c r="AG1625" t="str">
        <f t="shared" si="289"/>
        <v>North Oxford</v>
      </c>
      <c r="AH1625" s="75" t="s">
        <v>2904</v>
      </c>
      <c r="AJ1625">
        <v>124</v>
      </c>
      <c r="AL1625" t="s">
        <v>3913</v>
      </c>
      <c r="AM1625" t="s">
        <v>4671</v>
      </c>
      <c r="AN1625" t="s">
        <v>662</v>
      </c>
      <c r="AO1625" t="s">
        <v>52</v>
      </c>
      <c r="AQ1625" t="s">
        <v>4597</v>
      </c>
      <c r="AV1625">
        <v>546.22</v>
      </c>
      <c r="AW1625">
        <v>36.590000000000003</v>
      </c>
      <c r="AX1625">
        <v>509.63</v>
      </c>
    </row>
    <row r="1626" spans="1:50" hidden="1" outlineLevel="1">
      <c r="A1626" t="s">
        <v>157</v>
      </c>
      <c r="AG1626" t="str">
        <f t="shared" si="289"/>
        <v>North Penobscot</v>
      </c>
      <c r="AH1626" s="75" t="s">
        <v>1038</v>
      </c>
      <c r="AJ1626">
        <v>49</v>
      </c>
      <c r="AL1626" t="s">
        <v>3913</v>
      </c>
      <c r="AM1626" t="s">
        <v>4672</v>
      </c>
      <c r="AN1626" t="s">
        <v>4092</v>
      </c>
      <c r="AO1626" t="s">
        <v>55</v>
      </c>
      <c r="AQ1626" t="s">
        <v>4597</v>
      </c>
      <c r="AV1626">
        <v>1118.72</v>
      </c>
      <c r="AW1626">
        <v>67.150000000000006</v>
      </c>
      <c r="AX1626">
        <v>1051.57</v>
      </c>
    </row>
    <row r="1627" spans="1:50" hidden="1" outlineLevel="1">
      <c r="A1627" t="s">
        <v>1486</v>
      </c>
      <c r="AG1627" t="str">
        <f t="shared" si="289"/>
        <v>North Washington</v>
      </c>
      <c r="AH1627" s="75" t="s">
        <v>3830</v>
      </c>
      <c r="AJ1627">
        <v>83</v>
      </c>
      <c r="AL1627" t="s">
        <v>3913</v>
      </c>
      <c r="AM1627" t="s">
        <v>3951</v>
      </c>
      <c r="AN1627" t="s">
        <v>4152</v>
      </c>
      <c r="AO1627" t="s">
        <v>329</v>
      </c>
      <c r="AQ1627" t="s">
        <v>4597</v>
      </c>
      <c r="AV1627">
        <v>979.63</v>
      </c>
      <c r="AW1627">
        <v>93.53</v>
      </c>
      <c r="AX1627">
        <v>886.1</v>
      </c>
    </row>
    <row r="1628" spans="1:50" hidden="1" outlineLevel="1">
      <c r="A1628" t="s">
        <v>511</v>
      </c>
      <c r="AG1628" t="str">
        <f t="shared" si="289"/>
        <v>Northeast Piscataquis</v>
      </c>
      <c r="AH1628" s="75" t="s">
        <v>2975</v>
      </c>
      <c r="AJ1628">
        <v>44</v>
      </c>
      <c r="AL1628" t="s">
        <v>3913</v>
      </c>
      <c r="AM1628" t="s">
        <v>4350</v>
      </c>
      <c r="AN1628" t="s">
        <v>575</v>
      </c>
      <c r="AO1628" t="s">
        <v>282</v>
      </c>
      <c r="AQ1628" t="s">
        <v>4597</v>
      </c>
      <c r="AV1628">
        <v>1820.4</v>
      </c>
      <c r="AW1628">
        <v>109.85</v>
      </c>
      <c r="AX1628">
        <v>1710.54</v>
      </c>
    </row>
    <row r="1629" spans="1:50" hidden="1" outlineLevel="1">
      <c r="A1629" t="s">
        <v>400</v>
      </c>
      <c r="AG1629" t="str">
        <f t="shared" si="289"/>
        <v>Northeast Somerset</v>
      </c>
      <c r="AH1629" s="75" t="s">
        <v>2304</v>
      </c>
      <c r="AJ1629">
        <v>78</v>
      </c>
      <c r="AL1629" t="s">
        <v>3913</v>
      </c>
      <c r="AM1629" t="s">
        <v>3949</v>
      </c>
      <c r="AN1629" t="s">
        <v>1305</v>
      </c>
      <c r="AO1629" t="s">
        <v>1306</v>
      </c>
      <c r="AQ1629" t="s">
        <v>4597</v>
      </c>
      <c r="AV1629">
        <v>521.04999999999995</v>
      </c>
      <c r="AW1629">
        <v>35.76</v>
      </c>
      <c r="AX1629">
        <v>485.29</v>
      </c>
    </row>
    <row r="1630" spans="1:50" hidden="1" outlineLevel="1">
      <c r="A1630" t="s">
        <v>515</v>
      </c>
      <c r="J1630" s="2"/>
      <c r="K1630" s="2"/>
      <c r="L1630" s="2"/>
      <c r="M1630" s="2"/>
      <c r="AG1630" t="str">
        <f t="shared" si="289"/>
        <v>Northwest Aroostook</v>
      </c>
      <c r="AH1630" s="75" t="s">
        <v>762</v>
      </c>
      <c r="AJ1630">
        <v>1</v>
      </c>
      <c r="AL1630" t="s">
        <v>3913</v>
      </c>
      <c r="AM1630" t="s">
        <v>3989</v>
      </c>
      <c r="AN1630" t="s">
        <v>4092</v>
      </c>
      <c r="AO1630" t="s">
        <v>499</v>
      </c>
      <c r="AQ1630" t="s">
        <v>4597</v>
      </c>
      <c r="AV1630">
        <v>2668.72</v>
      </c>
      <c r="AW1630">
        <v>39.68</v>
      </c>
      <c r="AX1630">
        <v>2629.04</v>
      </c>
    </row>
    <row r="1631" spans="1:50" hidden="1" outlineLevel="1">
      <c r="A1631" t="s">
        <v>885</v>
      </c>
      <c r="AG1631" t="str">
        <f t="shared" si="289"/>
        <v>Northwest Hancock</v>
      </c>
      <c r="AH1631" s="75" t="s">
        <v>5079</v>
      </c>
      <c r="AJ1631">
        <v>198</v>
      </c>
      <c r="AL1631" t="s">
        <v>3913</v>
      </c>
      <c r="AM1631" t="s">
        <v>3218</v>
      </c>
      <c r="AN1631" t="s">
        <v>662</v>
      </c>
      <c r="AO1631" t="s">
        <v>463</v>
      </c>
      <c r="AQ1631" t="s">
        <v>4597</v>
      </c>
      <c r="AV1631">
        <v>41.44</v>
      </c>
      <c r="AW1631">
        <v>0.09</v>
      </c>
      <c r="AX1631">
        <v>41.35</v>
      </c>
    </row>
    <row r="1632" spans="1:50" hidden="1" outlineLevel="1">
      <c r="A1632" t="s">
        <v>288</v>
      </c>
      <c r="AG1632" t="str">
        <f t="shared" si="289"/>
        <v>Northwest Piscataquis</v>
      </c>
      <c r="AH1632" s="75" t="s">
        <v>2975</v>
      </c>
      <c r="AJ1632">
        <v>43</v>
      </c>
      <c r="AL1632" t="s">
        <v>3913</v>
      </c>
      <c r="AM1632" t="s">
        <v>4350</v>
      </c>
      <c r="AN1632" t="s">
        <v>4879</v>
      </c>
      <c r="AO1632" t="s">
        <v>574</v>
      </c>
      <c r="AQ1632" t="s">
        <v>4597</v>
      </c>
      <c r="AV1632">
        <v>1631.98</v>
      </c>
      <c r="AW1632">
        <v>259.57</v>
      </c>
      <c r="AX1632">
        <v>1372.41</v>
      </c>
    </row>
    <row r="1633" spans="1:50" hidden="1" outlineLevel="1">
      <c r="A1633" t="s">
        <v>901</v>
      </c>
      <c r="AG1633" t="str">
        <f t="shared" si="289"/>
        <v>Northwest Somerset</v>
      </c>
      <c r="AH1633" s="75" t="s">
        <v>2304</v>
      </c>
      <c r="AJ1633">
        <v>82</v>
      </c>
      <c r="AL1633" t="s">
        <v>3913</v>
      </c>
      <c r="AM1633" t="s">
        <v>3949</v>
      </c>
      <c r="AN1633" t="s">
        <v>4647</v>
      </c>
      <c r="AO1633" t="s">
        <v>1638</v>
      </c>
      <c r="AQ1633" t="s">
        <v>4597</v>
      </c>
      <c r="AV1633">
        <v>708.63</v>
      </c>
      <c r="AW1633">
        <v>51.54</v>
      </c>
      <c r="AX1633">
        <v>657.09</v>
      </c>
    </row>
    <row r="1634" spans="1:50" hidden="1" outlineLevel="1">
      <c r="A1634" t="s">
        <v>988</v>
      </c>
      <c r="AG1634" t="str">
        <f t="shared" si="289"/>
        <v>Passamaquoddy Indian Township</v>
      </c>
      <c r="AH1634" s="75" t="s">
        <v>3830</v>
      </c>
      <c r="AJ1634">
        <v>129</v>
      </c>
      <c r="AL1634" t="s">
        <v>3913</v>
      </c>
      <c r="AM1634" t="s">
        <v>3951</v>
      </c>
      <c r="AN1634" t="s">
        <v>330</v>
      </c>
      <c r="AO1634" t="s">
        <v>888</v>
      </c>
      <c r="AQ1634" t="s">
        <v>484</v>
      </c>
      <c r="AV1634">
        <v>43.43</v>
      </c>
      <c r="AW1634">
        <v>5.98</v>
      </c>
      <c r="AX1634">
        <v>37.450000000000003</v>
      </c>
    </row>
    <row r="1635" spans="1:50" hidden="1" outlineLevel="1">
      <c r="A1635" t="s">
        <v>6</v>
      </c>
      <c r="AG1635" t="str">
        <f t="shared" si="289"/>
        <v>Passamaquoddy Pleasant Point</v>
      </c>
      <c r="AH1635" s="75" t="s">
        <v>3830</v>
      </c>
      <c r="AJ1635">
        <v>208</v>
      </c>
      <c r="AL1635" t="s">
        <v>3913</v>
      </c>
      <c r="AM1635" t="s">
        <v>3951</v>
      </c>
      <c r="AN1635" t="s">
        <v>4506</v>
      </c>
      <c r="AO1635" t="s">
        <v>1496</v>
      </c>
      <c r="AQ1635" t="s">
        <v>484</v>
      </c>
      <c r="AV1635">
        <v>0.47</v>
      </c>
      <c r="AW1635">
        <v>0</v>
      </c>
      <c r="AX1635">
        <v>0.47</v>
      </c>
    </row>
    <row r="1636" spans="1:50" hidden="1" outlineLevel="1">
      <c r="A1636" t="s">
        <v>163</v>
      </c>
      <c r="J1636" s="2"/>
      <c r="K1636" s="2"/>
      <c r="L1636" s="2"/>
      <c r="M1636" s="2"/>
      <c r="AG1636" t="str">
        <f t="shared" si="289"/>
        <v>Penobscot Indian Island</v>
      </c>
      <c r="AH1636" s="75" t="s">
        <v>762</v>
      </c>
      <c r="AJ1636">
        <v>97</v>
      </c>
      <c r="AL1636" t="s">
        <v>3913</v>
      </c>
      <c r="AM1636" t="s">
        <v>3989</v>
      </c>
      <c r="AN1636" t="s">
        <v>3762</v>
      </c>
      <c r="AO1636" t="s">
        <v>658</v>
      </c>
      <c r="AQ1636" t="s">
        <v>484</v>
      </c>
      <c r="AV1636">
        <v>0.14000000000000001</v>
      </c>
      <c r="AW1636">
        <v>0.14000000000000001</v>
      </c>
      <c r="AX1636">
        <v>0</v>
      </c>
    </row>
    <row r="1637" spans="1:50" hidden="1" outlineLevel="1">
      <c r="A1637" t="s">
        <v>163</v>
      </c>
      <c r="AG1637" t="str">
        <f t="shared" si="289"/>
        <v>Penobscot Indian Island</v>
      </c>
      <c r="AH1637" s="75" t="s">
        <v>1038</v>
      </c>
      <c r="AJ1637">
        <v>93</v>
      </c>
      <c r="AL1637" t="s">
        <v>3913</v>
      </c>
      <c r="AM1637" t="s">
        <v>4672</v>
      </c>
      <c r="AN1637" t="s">
        <v>276</v>
      </c>
      <c r="AO1637" t="s">
        <v>98</v>
      </c>
      <c r="AQ1637" t="s">
        <v>484</v>
      </c>
      <c r="AV1637">
        <v>20.61</v>
      </c>
      <c r="AW1637">
        <v>12.87</v>
      </c>
      <c r="AX1637">
        <v>7.75</v>
      </c>
    </row>
    <row r="1638" spans="1:50" hidden="1" outlineLevel="1">
      <c r="A1638" t="s">
        <v>3528</v>
      </c>
      <c r="AG1638" t="str">
        <f t="shared" si="289"/>
        <v>Perkins</v>
      </c>
      <c r="AH1638" s="75" t="s">
        <v>1728</v>
      </c>
      <c r="AJ1638">
        <v>457</v>
      </c>
      <c r="AL1638" t="s">
        <v>3913</v>
      </c>
      <c r="AM1638" t="s">
        <v>4351</v>
      </c>
      <c r="AN1638" t="s">
        <v>3812</v>
      </c>
      <c r="AO1638" t="s">
        <v>233</v>
      </c>
      <c r="AQ1638" t="s">
        <v>4597</v>
      </c>
    </row>
    <row r="1639" spans="1:50" hidden="1" outlineLevel="1">
      <c r="A1639" t="s">
        <v>1332</v>
      </c>
      <c r="AG1639" t="str">
        <f t="shared" si="289"/>
        <v>Seboomook Lake</v>
      </c>
      <c r="AH1639" s="75" t="s">
        <v>2304</v>
      </c>
      <c r="AJ1639">
        <v>42</v>
      </c>
      <c r="AL1639" t="s">
        <v>3913</v>
      </c>
      <c r="AM1639" t="s">
        <v>3949</v>
      </c>
      <c r="AN1639" t="s">
        <v>5200</v>
      </c>
      <c r="AO1639" t="s">
        <v>1304</v>
      </c>
      <c r="AQ1639" t="s">
        <v>4597</v>
      </c>
      <c r="AV1639">
        <v>1434.68</v>
      </c>
      <c r="AW1639">
        <v>33.75</v>
      </c>
      <c r="AX1639">
        <v>1400.93</v>
      </c>
    </row>
    <row r="1640" spans="1:50" hidden="1" outlineLevel="1">
      <c r="A1640" t="s">
        <v>118</v>
      </c>
      <c r="J1640" s="2"/>
      <c r="K1640" s="2"/>
      <c r="L1640" s="2"/>
      <c r="M1640" s="2"/>
      <c r="AG1640" t="str">
        <f t="shared" si="289"/>
        <v>South Aroostook</v>
      </c>
      <c r="AH1640" s="75" t="s">
        <v>762</v>
      </c>
      <c r="AJ1640">
        <v>65</v>
      </c>
      <c r="AL1640" t="s">
        <v>3913</v>
      </c>
      <c r="AM1640" t="s">
        <v>3989</v>
      </c>
      <c r="AN1640" t="s">
        <v>3978</v>
      </c>
      <c r="AO1640" t="s">
        <v>1161</v>
      </c>
      <c r="AQ1640" t="s">
        <v>4597</v>
      </c>
      <c r="AV1640">
        <v>368.57</v>
      </c>
      <c r="AW1640">
        <v>11.31</v>
      </c>
      <c r="AX1640">
        <v>357.26</v>
      </c>
    </row>
    <row r="1641" spans="1:50" hidden="1" outlineLevel="1">
      <c r="A1641" t="s">
        <v>2002</v>
      </c>
      <c r="AG1641" t="str">
        <f t="shared" si="289"/>
        <v>South Franklin</v>
      </c>
      <c r="AH1641" s="75" t="s">
        <v>3082</v>
      </c>
      <c r="AJ1641">
        <v>289</v>
      </c>
      <c r="AL1641" t="s">
        <v>3913</v>
      </c>
      <c r="AM1641" t="s">
        <v>2597</v>
      </c>
      <c r="AN1641" t="s">
        <v>4374</v>
      </c>
      <c r="AO1641" t="s">
        <v>1140</v>
      </c>
      <c r="AQ1641" t="s">
        <v>4597</v>
      </c>
      <c r="AV1641">
        <v>12.44</v>
      </c>
      <c r="AW1641">
        <v>0.03</v>
      </c>
      <c r="AX1641">
        <v>12.41</v>
      </c>
    </row>
    <row r="1642" spans="1:50" hidden="1" outlineLevel="1">
      <c r="A1642" t="s">
        <v>1059</v>
      </c>
      <c r="AG1642" t="str">
        <f t="shared" si="289"/>
        <v>South Oxford</v>
      </c>
      <c r="AH1642" s="75" t="s">
        <v>2904</v>
      </c>
      <c r="AJ1642">
        <v>377</v>
      </c>
      <c r="AL1642" t="s">
        <v>3913</v>
      </c>
      <c r="AM1642" t="s">
        <v>4671</v>
      </c>
      <c r="AN1642" t="s">
        <v>53</v>
      </c>
      <c r="AO1642" t="s">
        <v>54</v>
      </c>
      <c r="AQ1642" t="s">
        <v>4597</v>
      </c>
      <c r="AV1642">
        <v>95.67</v>
      </c>
      <c r="AW1642">
        <v>0.73</v>
      </c>
      <c r="AX1642">
        <v>94.94</v>
      </c>
    </row>
    <row r="1643" spans="1:50" hidden="1" outlineLevel="1">
      <c r="A1643" t="s">
        <v>1642</v>
      </c>
      <c r="AG1643" t="str">
        <f t="shared" si="289"/>
        <v>Southeast Piscataquis</v>
      </c>
      <c r="AH1643" s="75" t="s">
        <v>2975</v>
      </c>
      <c r="AJ1643">
        <v>147</v>
      </c>
      <c r="AL1643" t="s">
        <v>3913</v>
      </c>
      <c r="AM1643" t="s">
        <v>4350</v>
      </c>
      <c r="AN1643" t="s">
        <v>4600</v>
      </c>
      <c r="AO1643" t="s">
        <v>232</v>
      </c>
      <c r="AQ1643" t="s">
        <v>4597</v>
      </c>
      <c r="AV1643">
        <v>38.1</v>
      </c>
      <c r="AW1643">
        <v>1.84</v>
      </c>
      <c r="AX1643">
        <v>36.26</v>
      </c>
    </row>
    <row r="1644" spans="1:50" hidden="1" outlineLevel="1">
      <c r="A1644" t="s">
        <v>1219</v>
      </c>
      <c r="J1644" s="2"/>
      <c r="K1644" s="2"/>
      <c r="L1644" s="2"/>
      <c r="M1644" s="2"/>
      <c r="AG1644" t="str">
        <f t="shared" si="289"/>
        <v>Square Lake</v>
      </c>
      <c r="AH1644" s="75" t="s">
        <v>762</v>
      </c>
      <c r="AJ1644">
        <v>10</v>
      </c>
      <c r="AL1644" t="s">
        <v>3913</v>
      </c>
      <c r="AM1644" t="s">
        <v>3989</v>
      </c>
      <c r="AN1644" t="s">
        <v>500</v>
      </c>
      <c r="AO1644" t="s">
        <v>501</v>
      </c>
      <c r="AQ1644" t="s">
        <v>4597</v>
      </c>
      <c r="AV1644">
        <v>414.93</v>
      </c>
      <c r="AW1644">
        <v>31.77</v>
      </c>
      <c r="AX1644">
        <v>383.16</v>
      </c>
    </row>
    <row r="1645" spans="1:50" hidden="1" outlineLevel="1">
      <c r="A1645" t="s">
        <v>159</v>
      </c>
      <c r="AG1645" t="str">
        <f t="shared" si="289"/>
        <v>Twombly</v>
      </c>
      <c r="AH1645" s="75" t="s">
        <v>1038</v>
      </c>
      <c r="AJ1645">
        <v>126</v>
      </c>
      <c r="AL1645" t="s">
        <v>3913</v>
      </c>
      <c r="AM1645" t="s">
        <v>4672</v>
      </c>
      <c r="AN1645" t="s">
        <v>4324</v>
      </c>
      <c r="AO1645" t="s">
        <v>636</v>
      </c>
      <c r="AQ1645" t="s">
        <v>4597</v>
      </c>
      <c r="AV1645">
        <v>45.11</v>
      </c>
      <c r="AW1645">
        <v>1.22</v>
      </c>
      <c r="AX1645">
        <v>43.89</v>
      </c>
    </row>
    <row r="1646" spans="1:50" hidden="1" outlineLevel="1">
      <c r="A1646" t="s">
        <v>117</v>
      </c>
      <c r="J1646" s="2"/>
      <c r="K1646" s="2"/>
      <c r="L1646" s="2"/>
      <c r="M1646" s="2"/>
      <c r="AG1646" t="str">
        <f t="shared" si="289"/>
        <v>Un. Twp. Unity</v>
      </c>
      <c r="AH1646" s="11" t="s">
        <v>2725</v>
      </c>
      <c r="AJ1646">
        <v>301</v>
      </c>
      <c r="AL1646" t="s">
        <v>3913</v>
      </c>
      <c r="AM1646" t="s">
        <v>3234</v>
      </c>
      <c r="AN1646" t="s">
        <v>5310</v>
      </c>
      <c r="AO1646" t="s">
        <v>498</v>
      </c>
      <c r="AQ1646" t="s">
        <v>4597</v>
      </c>
      <c r="AV1646">
        <v>10.37</v>
      </c>
      <c r="AW1646">
        <v>0.01</v>
      </c>
      <c r="AX1646">
        <v>10.35</v>
      </c>
    </row>
    <row r="1647" spans="1:50" hidden="1" outlineLevel="1">
      <c r="A1647" t="s">
        <v>397</v>
      </c>
      <c r="AG1647" t="str">
        <f t="shared" si="289"/>
        <v>West Central Franklin</v>
      </c>
      <c r="AH1647" s="75" t="s">
        <v>3082</v>
      </c>
      <c r="AJ1647">
        <v>232</v>
      </c>
      <c r="AL1647" t="s">
        <v>3913</v>
      </c>
      <c r="AM1647" t="s">
        <v>2597</v>
      </c>
      <c r="AN1647" t="s">
        <v>662</v>
      </c>
      <c r="AO1647" t="s">
        <v>180</v>
      </c>
      <c r="AQ1647" t="s">
        <v>4597</v>
      </c>
      <c r="AV1647">
        <v>104.71</v>
      </c>
      <c r="AW1647">
        <v>0.72</v>
      </c>
      <c r="AX1647">
        <v>103.99</v>
      </c>
    </row>
    <row r="1648" spans="1:50" hidden="1" outlineLevel="1">
      <c r="A1648" t="s">
        <v>158</v>
      </c>
      <c r="AG1648" t="str">
        <f t="shared" si="289"/>
        <v>Whitney</v>
      </c>
      <c r="AH1648" s="75" t="s">
        <v>1038</v>
      </c>
      <c r="AJ1648">
        <v>123</v>
      </c>
      <c r="AL1648" t="s">
        <v>3913</v>
      </c>
      <c r="AM1648" t="s">
        <v>4672</v>
      </c>
      <c r="AN1648" t="s">
        <v>4942</v>
      </c>
      <c r="AO1648" t="s">
        <v>357</v>
      </c>
      <c r="AQ1648" t="s">
        <v>4597</v>
      </c>
      <c r="AV1648">
        <v>18.37</v>
      </c>
      <c r="AW1648">
        <v>6.62</v>
      </c>
      <c r="AX1648">
        <v>11.74</v>
      </c>
    </row>
    <row r="1649" spans="1:50" hidden="1" outlineLevel="1">
      <c r="A1649" t="s">
        <v>1280</v>
      </c>
      <c r="AG1649" t="str">
        <f t="shared" si="289"/>
        <v>Wyman</v>
      </c>
      <c r="AH1649" s="75" t="s">
        <v>3082</v>
      </c>
      <c r="AJ1649">
        <v>156</v>
      </c>
      <c r="AL1649" t="s">
        <v>3913</v>
      </c>
      <c r="AM1649" t="s">
        <v>2597</v>
      </c>
      <c r="AN1649" t="s">
        <v>4646</v>
      </c>
      <c r="AO1649" t="s">
        <v>660</v>
      </c>
      <c r="AQ1649" t="s">
        <v>4597</v>
      </c>
      <c r="AV1649">
        <v>20.16</v>
      </c>
      <c r="AW1649">
        <v>0.1</v>
      </c>
      <c r="AX1649">
        <v>20.059999999999999</v>
      </c>
    </row>
    <row r="1650" spans="1:50" collapsed="1"/>
  </sheetData>
  <phoneticPr fontId="9"/>
  <conditionalFormatting sqref="D1588:D1603 D1607 D1605 D1619 D2:D1585">
    <cfRule type="cellIs" dxfId="25" priority="1" stopIfTrue="1" operator="equal">
      <formula>1</formula>
    </cfRule>
    <cfRule type="cellIs" dxfId="24" priority="2" stopIfTrue="1" operator="equal">
      <formula>3</formula>
    </cfRule>
  </conditionalFormatting>
  <conditionalFormatting sqref="E1588:E1603 E1607 E1605 E1619 E2:E1585">
    <cfRule type="cellIs" dxfId="23" priority="3" stopIfTrue="1" operator="equal">
      <formula>1</formula>
    </cfRule>
    <cfRule type="cellIs" dxfId="22" priority="4" stopIfTrue="1" operator="equal">
      <formula>3</formula>
    </cfRule>
  </conditionalFormatting>
  <conditionalFormatting sqref="F1588:F1603 F1607 F1605 F1619 F2:F1585">
    <cfRule type="cellIs" dxfId="21" priority="5" stopIfTrue="1" operator="equal">
      <formula>1</formula>
    </cfRule>
    <cfRule type="cellIs" dxfId="20" priority="6" stopIfTrue="1" operator="equal">
      <formula>3</formula>
    </cfRule>
  </conditionalFormatting>
  <conditionalFormatting sqref="G1585 G1602 G1">
    <cfRule type="expression" dxfId="19" priority="7" stopIfTrue="1">
      <formula>IF(D1=1,1,0)</formula>
    </cfRule>
    <cfRule type="expression" dxfId="18" priority="8" stopIfTrue="1">
      <formula>IF(E1=1,1,0)</formula>
    </cfRule>
  </conditionalFormatting>
  <conditionalFormatting sqref="H1585:H1587 H1608:H1618 H1604 H1606 H1 H1621:H65536">
    <cfRule type="expression" dxfId="17" priority="9" stopIfTrue="1">
      <formula>IF(D1=1,1,0)</formula>
    </cfRule>
    <cfRule type="expression" dxfId="16" priority="10" stopIfTrue="1">
      <formula>IF(E1=1,1,0)</formula>
    </cfRule>
  </conditionalFormatting>
  <conditionalFormatting sqref="G1619 G2:G1584">
    <cfRule type="expression" dxfId="15" priority="11" stopIfTrue="1">
      <formula>IF(AND(G2&gt;0,D2=1),1,0)</formula>
    </cfRule>
    <cfRule type="expression" dxfId="14" priority="12" stopIfTrue="1">
      <formula>IF(AND(G2&gt;0,E2=1),1,0)</formula>
    </cfRule>
    <cfRule type="expression" dxfId="13" priority="13" stopIfTrue="1">
      <formula>IF(AND(G2&gt;0,F2=1),1,0)</formula>
    </cfRule>
  </conditionalFormatting>
  <conditionalFormatting sqref="H1619 H2:H1584">
    <cfRule type="expression" dxfId="12" priority="14" stopIfTrue="1">
      <formula>IF(AND(G2&gt;0,D2=1),1,0)</formula>
    </cfRule>
    <cfRule type="expression" dxfId="11" priority="15" stopIfTrue="1">
      <formula>IF(AND(G2&gt;0,E2=1),1,0)</formula>
    </cfRule>
    <cfRule type="expression" dxfId="10" priority="16" stopIfTrue="1">
      <formula>IF(AND(G2&gt;0,F2=1),1,0)</formula>
    </cfRule>
  </conditionalFormatting>
  <conditionalFormatting sqref="G1607 G1605 G1603 G1588:G1601">
    <cfRule type="expression" dxfId="9" priority="17" stopIfTrue="1">
      <formula>IF(D1588=1,1,0)</formula>
    </cfRule>
    <cfRule type="expression" dxfId="8" priority="18" stopIfTrue="1">
      <formula>IF(E1588=1,1,0)</formula>
    </cfRule>
    <cfRule type="expression" dxfId="7" priority="19" stopIfTrue="1">
      <formula>IF(F1588=1,1,0)</formula>
    </cfRule>
  </conditionalFormatting>
  <conditionalFormatting sqref="H1607 H1605 H1588:H1603">
    <cfRule type="expression" dxfId="6" priority="20" stopIfTrue="1">
      <formula>IF(D1588=1,1,0)</formula>
    </cfRule>
    <cfRule type="expression" dxfId="5" priority="21" stopIfTrue="1">
      <formula>IF(E1588=1,1,0)</formula>
    </cfRule>
    <cfRule type="expression" dxfId="4" priority="22" stopIfTrue="1">
      <formula>IF(F1588=1,1,0)</formula>
    </cfRule>
  </conditionalFormatting>
  <pageMargins left="0.75" right="0.75" top="1" bottom="1" header="0.5" footer="0.5"/>
  <pageSetup paperSize="0"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R257"/>
  <sheetViews>
    <sheetView topLeftCell="A26" workbookViewId="0">
      <selection activeCell="J56" sqref="J56"/>
    </sheetView>
  </sheetViews>
  <sheetFormatPr baseColWidth="10" defaultRowHeight="13" x14ac:dyDescent="0"/>
  <cols>
    <col min="1" max="4" width="1.7109375" customWidth="1"/>
    <col min="11" max="18" width="22.5703125" customWidth="1"/>
  </cols>
  <sheetData>
    <row r="1" spans="1:16">
      <c r="F1" t="s">
        <v>4842</v>
      </c>
      <c r="G1" t="s">
        <v>4843</v>
      </c>
      <c r="H1" t="s">
        <v>4844</v>
      </c>
      <c r="I1" t="s">
        <v>2626</v>
      </c>
      <c r="K1" t="str">
        <f>E2</f>
        <v>Alabama</v>
      </c>
      <c r="L1" t="str">
        <f>E3</f>
        <v>Alaska</v>
      </c>
      <c r="M1" t="str">
        <f>E4</f>
        <v>Arizona</v>
      </c>
      <c r="N1" t="str">
        <f>E5</f>
        <v>Arkansas</v>
      </c>
      <c r="O1" t="str">
        <f>E6</f>
        <v>California</v>
      </c>
      <c r="P1" t="str">
        <f>E7</f>
        <v>Colorado</v>
      </c>
    </row>
    <row r="2" spans="1:16">
      <c r="A2">
        <f>IF(State!G3=1,1,IF(State!H3=1,2,IF(State!I3=1,3,4)))</f>
        <v>2</v>
      </c>
      <c r="B2">
        <f>IF(State!G3=2,1,IF(State!H3=2,2,IF(State!I3=2,3,4)))</f>
        <v>1</v>
      </c>
      <c r="C2">
        <f>IF(State!G3=3,1,IF(State!H3=3,2,IF(State!I3=3,3,4)))</f>
        <v>3</v>
      </c>
      <c r="D2">
        <f>IF(State!G3=4,1,IF(State!H3=4,2,IF(State!I3=4,3,4)))</f>
        <v>4</v>
      </c>
      <c r="E2" t="str">
        <f>State!A3</f>
        <v>Alabama</v>
      </c>
      <c r="F2" s="1">
        <f>MAX(State!L3:P3)</f>
        <v>1176394</v>
      </c>
      <c r="G2" s="1">
        <f>LARGE(State!L3:P3,2)</f>
        <v>693933</v>
      </c>
      <c r="H2" s="1"/>
      <c r="I2" s="1">
        <f>State!C3-Graphs!F2-Graphs!G2-Graphs!H2</f>
        <v>13122</v>
      </c>
    </row>
    <row r="3" spans="1:16">
      <c r="A3">
        <f>IF(State!G4=1,1,IF(State!H4=1,2,IF(State!I4=1,3,4)))</f>
        <v>2</v>
      </c>
      <c r="B3">
        <f>IF(State!G4=2,1,IF(State!H4=2,2,IF(State!I4=2,3,4)))</f>
        <v>1</v>
      </c>
      <c r="C3">
        <f>IF(State!G4=3,1,IF(State!H4=3,2,IF(State!I4=3,3,4)))</f>
        <v>3</v>
      </c>
      <c r="D3">
        <f>IF(State!G4=4,1,IF(State!H4=4,2,IF(State!I4=4,3,4)))</f>
        <v>4</v>
      </c>
      <c r="E3" t="str">
        <f>State!A4</f>
        <v>Alaska</v>
      </c>
      <c r="F3" s="1">
        <f>MAX(State!L4:P4)</f>
        <v>190889</v>
      </c>
      <c r="G3" s="1">
        <f>LARGE(State!L4:P4,2)</f>
        <v>111025</v>
      </c>
      <c r="H3" s="1"/>
      <c r="I3" s="1">
        <f>State!C4-Graphs!F3-Graphs!G3-Graphs!H3</f>
        <v>10684</v>
      </c>
    </row>
    <row r="4" spans="1:16">
      <c r="A4">
        <f>IF(State!G5=1,1,IF(State!H5=1,2,IF(State!I5=1,3,4)))</f>
        <v>2</v>
      </c>
      <c r="B4">
        <f>IF(State!G5=2,1,IF(State!H5=2,2,IF(State!I5=2,3,4)))</f>
        <v>1</v>
      </c>
      <c r="C4">
        <f>IF(State!G5=3,1,IF(State!H5=3,2,IF(State!I5=3,3,4)))</f>
        <v>4</v>
      </c>
      <c r="D4">
        <f>IF(State!G5=4,1,IF(State!H5=4,2,IF(State!I5=4,3,4)))</f>
        <v>3</v>
      </c>
      <c r="E4" t="str">
        <f>State!A5</f>
        <v>Arizona</v>
      </c>
      <c r="F4" s="1">
        <f>MAX(State!L5:P5)</f>
        <v>1104294</v>
      </c>
      <c r="G4" s="1">
        <f>LARGE(State!L5:P5,2)</f>
        <v>893524</v>
      </c>
      <c r="H4" s="1"/>
      <c r="I4" s="1">
        <f>State!C5-Graphs!F4-Graphs!G4-Graphs!H4</f>
        <v>14767</v>
      </c>
    </row>
    <row r="5" spans="1:16">
      <c r="A5">
        <f>IF(State!G6=1,1,IF(State!H6=1,2,IF(State!I6=1,3,4)))</f>
        <v>2</v>
      </c>
      <c r="B5">
        <f>IF(State!G6=2,1,IF(State!H6=2,2,IF(State!I6=2,3,4)))</f>
        <v>1</v>
      </c>
      <c r="C5">
        <f>IF(State!G6=3,1,IF(State!H6=3,2,IF(State!I6=3,3,4)))</f>
        <v>3</v>
      </c>
      <c r="D5">
        <f>IF(State!G6=4,1,IF(State!H6=4,2,IF(State!I6=4,3,4)))</f>
        <v>4</v>
      </c>
      <c r="E5" t="str">
        <f>State!A6</f>
        <v>Arkansas</v>
      </c>
      <c r="F5" s="1">
        <f>MAX(State!L6:P6)</f>
        <v>572898</v>
      </c>
      <c r="G5" s="1">
        <f>LARGE(State!L6:P6,2)</f>
        <v>469953</v>
      </c>
      <c r="H5" s="1"/>
      <c r="I5" s="1">
        <f>State!C6-Graphs!F5-Graphs!G5-Graphs!H5</f>
        <v>12094</v>
      </c>
    </row>
    <row r="6" spans="1:16">
      <c r="A6">
        <f>IF(State!G7=1,1,IF(State!H7=1,2,IF(State!I7=1,3,4)))</f>
        <v>1</v>
      </c>
      <c r="B6">
        <f>IF(State!G7=2,1,IF(State!H7=2,2,IF(State!I7=2,3,4)))</f>
        <v>2</v>
      </c>
      <c r="C6">
        <f>IF(State!G7=3,1,IF(State!H7=3,2,IF(State!I7=3,3,4)))</f>
        <v>4</v>
      </c>
      <c r="D6">
        <f>IF(State!G7=4,1,IF(State!H7=4,2,IF(State!I7=4,3,4)))</f>
        <v>4</v>
      </c>
      <c r="E6" t="str">
        <f>State!A7</f>
        <v>California</v>
      </c>
      <c r="F6" s="1">
        <f>MAX(State!L7:P7)</f>
        <v>6745485</v>
      </c>
      <c r="G6" s="1">
        <f>LARGE(State!L7:P7,2)</f>
        <v>5509826</v>
      </c>
      <c r="H6" s="1"/>
      <c r="I6" s="1">
        <f>State!C7-Graphs!F6-Graphs!G6-Graphs!H6</f>
        <v>166548</v>
      </c>
    </row>
    <row r="7" spans="1:16">
      <c r="A7">
        <f>IF(State!G8=1,1,IF(State!H8=1,2,IF(State!I8=1,3,4)))</f>
        <v>2</v>
      </c>
      <c r="B7">
        <f>IF(State!G8=2,1,IF(State!H8=2,2,IF(State!I8=2,3,4)))</f>
        <v>1</v>
      </c>
      <c r="C7">
        <f>IF(State!G8=3,1,IF(State!H8=3,2,IF(State!I8=3,3,4)))</f>
        <v>3</v>
      </c>
      <c r="D7">
        <f>IF(State!G8=4,1,IF(State!H8=4,2,IF(State!I8=4,3,4)))</f>
        <v>4</v>
      </c>
      <c r="E7" t="str">
        <f>State!A8</f>
        <v>Colorado</v>
      </c>
      <c r="F7" s="1">
        <f>MAX(State!L8:P8)</f>
        <v>1101256</v>
      </c>
      <c r="G7" s="1">
        <f>LARGE(State!L8:P8,2)</f>
        <v>1001725</v>
      </c>
      <c r="H7" s="1"/>
      <c r="I7" s="1">
        <f>State!C8-Graphs!F7-Graphs!G7-Graphs!H7</f>
        <v>27344</v>
      </c>
    </row>
    <row r="8" spans="1:16">
      <c r="A8">
        <f>IF(State!G9=1,1,IF(State!H9=1,2,IF(State!I9=1,3,4)))</f>
        <v>1</v>
      </c>
      <c r="B8">
        <f>IF(State!G9=2,1,IF(State!H9=2,2,IF(State!I9=2,3,4)))</f>
        <v>2</v>
      </c>
      <c r="C8">
        <f>IF(State!G9=3,1,IF(State!H9=3,2,IF(State!I9=3,3,4)))</f>
        <v>3</v>
      </c>
      <c r="D8">
        <f>IF(State!G9=4,1,IF(State!H9=4,2,IF(State!I9=4,3,4)))</f>
        <v>4</v>
      </c>
      <c r="E8" t="str">
        <f>State!A9</f>
        <v>Connecticut</v>
      </c>
      <c r="F8" s="1">
        <f>MAX(State!L9:P9)</f>
        <v>857488</v>
      </c>
      <c r="G8" s="1">
        <f>LARGE(State!L9:P9,2)</f>
        <v>693826</v>
      </c>
      <c r="H8" s="1"/>
      <c r="I8" s="1">
        <f>State!C9-Graphs!F8-Graphs!G8-Graphs!H8</f>
        <v>27455</v>
      </c>
    </row>
    <row r="9" spans="1:16">
      <c r="A9">
        <f>IF(State!G10=1,1,IF(State!H10=1,2,IF(State!I10=1,3,4)))</f>
        <v>1</v>
      </c>
      <c r="B9">
        <f>IF(State!G10=2,1,IF(State!H10=2,2,IF(State!I10=2,3,4)))</f>
        <v>2</v>
      </c>
      <c r="C9">
        <f>IF(State!G10=3,1,IF(State!H10=3,2,IF(State!I10=3,3,4)))</f>
        <v>3</v>
      </c>
      <c r="D9">
        <f>IF(State!G10=4,1,IF(State!H10=4,2,IF(State!I10=4,3,4)))</f>
        <v>4</v>
      </c>
      <c r="E9" t="str">
        <f>State!A10</f>
        <v>Delaware</v>
      </c>
      <c r="F9" s="1">
        <f>MAX(State!L10:P10)</f>
        <v>200152</v>
      </c>
      <c r="G9" s="1">
        <f>LARGE(State!L10:P10,2)</f>
        <v>171660</v>
      </c>
      <c r="H9" s="1"/>
      <c r="I9" s="1">
        <f>State!C10-Graphs!F9-Graphs!G9-Graphs!H9</f>
        <v>3458</v>
      </c>
    </row>
    <row r="10" spans="1:16">
      <c r="A10">
        <f>IF(State!G11=1,1,IF(State!H11=1,2,IF(State!I11=1,3,4)))</f>
        <v>1</v>
      </c>
      <c r="B10">
        <f>IF(State!G11=2,1,IF(State!H11=2,2,IF(State!I11=2,3,4)))</f>
        <v>2</v>
      </c>
      <c r="C10">
        <v>3</v>
      </c>
      <c r="D10">
        <v>4</v>
      </c>
      <c r="E10" t="str">
        <f>State!A11</f>
        <v>District of Columbia</v>
      </c>
      <c r="F10" s="1">
        <f>MAX(State!L11:P11)</f>
        <v>202970</v>
      </c>
      <c r="G10" s="1">
        <f>LARGE(State!L11:P11,2)</f>
        <v>21256</v>
      </c>
      <c r="H10" s="1"/>
      <c r="I10" s="1">
        <f>State!C11-Graphs!F10-Graphs!G10-Graphs!H10</f>
        <v>3360</v>
      </c>
    </row>
    <row r="11" spans="1:16">
      <c r="A11">
        <f>IF(State!G12=1,1,IF(State!H12=1,2,IF(State!I12=1,3,4)))</f>
        <v>2</v>
      </c>
      <c r="B11">
        <f>IF(State!G12=2,1,IF(State!H12=2,2,IF(State!I12=2,3,4)))</f>
        <v>1</v>
      </c>
      <c r="C11">
        <f>IF(State!G12=3,1,IF(State!H12=3,2,IF(State!I12=3,3,4)))</f>
        <v>3</v>
      </c>
      <c r="D11">
        <f>IF(State!G12=4,1,IF(State!H12=4,2,IF(State!I12=4,3,4)))</f>
        <v>4</v>
      </c>
      <c r="E11" t="str">
        <f>State!A12</f>
        <v>Florida</v>
      </c>
      <c r="F11" s="1">
        <f>MAX(State!L12:P12)</f>
        <v>3964522</v>
      </c>
      <c r="G11" s="1">
        <f>LARGE(State!L12:P12,2)</f>
        <v>3583544</v>
      </c>
      <c r="H11" s="1"/>
      <c r="I11" s="1">
        <f>State!C12-Graphs!F11-Graphs!G11-Graphs!H11</f>
        <v>61744</v>
      </c>
    </row>
    <row r="12" spans="1:16">
      <c r="A12">
        <f>IF(State!G13=1,1,IF(State!H13=1,2,IF(State!I13=1,3,4)))</f>
        <v>2</v>
      </c>
      <c r="B12">
        <f>IF(State!G13=2,1,IF(State!H13=2,2,IF(State!I13=2,3,4)))</f>
        <v>1</v>
      </c>
      <c r="C12">
        <f>IF(State!G13=3,1,IF(State!H13=3,2,IF(State!I13=3,3,4)))</f>
        <v>4</v>
      </c>
      <c r="D12">
        <f>IF(State!G13=4,1,IF(State!H13=4,2,IF(State!I13=4,3,4)))</f>
        <v>3</v>
      </c>
      <c r="E12" t="str">
        <f>State!A13</f>
        <v>Georgia</v>
      </c>
      <c r="F12" s="1">
        <f>MAX(State!L13:P13)</f>
        <v>1914255</v>
      </c>
      <c r="G12" s="1">
        <f>LARGE(State!L13:P13,2)</f>
        <v>1366156</v>
      </c>
      <c r="H12" s="1"/>
      <c r="I12" s="1">
        <f>State!C13-Graphs!F12-Graphs!G12-Graphs!H12</f>
        <v>21472</v>
      </c>
    </row>
    <row r="13" spans="1:16">
      <c r="A13">
        <f>IF(State!G14=1,1,IF(State!H14=1,2,IF(State!I14=1,3,4)))</f>
        <v>1</v>
      </c>
      <c r="B13">
        <f>IF(State!G14=2,1,IF(State!H14=2,2,IF(State!I14=2,3,4)))</f>
        <v>2</v>
      </c>
      <c r="C13">
        <f>IF(State!G14=3,1,IF(State!H14=3,2,IF(State!I14=3,3,4)))</f>
        <v>4</v>
      </c>
      <c r="D13">
        <f>IF(State!G14=4,1,IF(State!H14=4,2,IF(State!I14=4,3,4)))</f>
        <v>4</v>
      </c>
      <c r="E13" t="str">
        <f>State!A14</f>
        <v>Hawaii</v>
      </c>
      <c r="F13" s="1">
        <f>MAX(State!L14:P14)</f>
        <v>231708</v>
      </c>
      <c r="G13" s="1">
        <f>LARGE(State!L14:P14,2)</f>
        <v>194191</v>
      </c>
      <c r="H13" s="1"/>
      <c r="I13" s="1">
        <f>State!C14-Graphs!F13-Graphs!G13-Graphs!H13</f>
        <v>3114</v>
      </c>
      <c r="K13" t="str">
        <f>E8</f>
        <v>Connecticut</v>
      </c>
      <c r="L13" t="str">
        <f>E9</f>
        <v>Delaware</v>
      </c>
      <c r="M13" t="str">
        <f>E10</f>
        <v>District of Columbia</v>
      </c>
      <c r="N13" t="str">
        <f>E11</f>
        <v>Florida</v>
      </c>
      <c r="O13" t="str">
        <f>E12</f>
        <v>Georgia</v>
      </c>
      <c r="P13" t="str">
        <f>E13</f>
        <v>Hawaii</v>
      </c>
    </row>
    <row r="14" spans="1:16">
      <c r="A14">
        <f>IF(State!G15=1,1,IF(State!H15=1,2,IF(State!I15=1,3,4)))</f>
        <v>2</v>
      </c>
      <c r="B14">
        <f>IF(State!G15=2,1,IF(State!H15=2,2,IF(State!I15=2,3,4)))</f>
        <v>1</v>
      </c>
      <c r="C14">
        <f>IF(State!G15=3,1,IF(State!H15=3,2,IF(State!I15=3,3,4)))</f>
        <v>4</v>
      </c>
      <c r="D14">
        <f>IF(State!G15=4,1,IF(State!H15=4,2,IF(State!I15=4,3,4)))</f>
        <v>4</v>
      </c>
      <c r="E14" t="str">
        <f>State!A15</f>
        <v>Idaho</v>
      </c>
      <c r="F14" s="1">
        <f>MAX(State!L15:P15)</f>
        <v>409235</v>
      </c>
      <c r="G14" s="1">
        <f>LARGE(State!L15:P15,2)</f>
        <v>181098</v>
      </c>
      <c r="H14" s="1"/>
      <c r="I14" s="1">
        <f>State!C15-Graphs!F14-Graphs!G14-Graphs!H14</f>
        <v>8114</v>
      </c>
    </row>
    <row r="15" spans="1:16">
      <c r="A15">
        <f>IF(State!G16=1,1,IF(State!H16=1,2,IF(State!I16=1,3,4)))</f>
        <v>1</v>
      </c>
      <c r="B15">
        <f>IF(State!G16=2,1,IF(State!H16=2,2,IF(State!I16=2,3,4)))</f>
        <v>2</v>
      </c>
      <c r="C15">
        <f>IF(State!G16=3,1,IF(State!H16=3,2,IF(State!I16=3,3,4)))</f>
        <v>4</v>
      </c>
      <c r="D15">
        <f>IF(State!G16=4,1,IF(State!H16=4,2,IF(State!I16=4,3,4)))</f>
        <v>3</v>
      </c>
      <c r="E15" t="str">
        <f>State!A16</f>
        <v>Illinois</v>
      </c>
      <c r="F15" s="1">
        <f>MAX(State!L16:P16)</f>
        <v>2891550</v>
      </c>
      <c r="G15" s="1">
        <f>LARGE(State!L16:P16,2)</f>
        <v>2345946</v>
      </c>
      <c r="H15" s="1"/>
      <c r="I15" s="1">
        <f>State!C16-Graphs!F15-Graphs!G15-Graphs!H15</f>
        <v>36826</v>
      </c>
    </row>
    <row r="16" spans="1:16">
      <c r="A16">
        <f>IF(State!G17=1,1,IF(State!H17=1,2,IF(State!I17=1,3,4)))</f>
        <v>2</v>
      </c>
      <c r="B16">
        <f>IF(State!G17=2,1,IF(State!H17=2,2,IF(State!I17=2,3,4)))</f>
        <v>1</v>
      </c>
      <c r="C16">
        <f>IF(State!G17=3,1,IF(State!H17=3,2,IF(State!I17=3,3,4)))</f>
        <v>4</v>
      </c>
      <c r="D16">
        <f>IF(State!G17=4,1,IF(State!H17=4,2,IF(State!I17=4,3,4)))</f>
        <v>3</v>
      </c>
      <c r="E16" t="str">
        <f>State!A17</f>
        <v>Indiana</v>
      </c>
      <c r="F16" s="1">
        <f>MAX(State!L17:P17)</f>
        <v>1479438</v>
      </c>
      <c r="G16" s="1">
        <f>LARGE(State!L17:P17,2)</f>
        <v>969011</v>
      </c>
      <c r="H16" s="1"/>
      <c r="I16" s="1">
        <f>State!C17-Graphs!F16-Graphs!G16-Graphs!H16</f>
        <v>19553</v>
      </c>
    </row>
    <row r="17" spans="1:16">
      <c r="A17">
        <f>IF(State!G18=1,1,IF(State!H18=1,2,IF(State!I18=1,3,4)))</f>
        <v>2</v>
      </c>
      <c r="B17">
        <f>IF(State!G18=2,1,IF(State!H18=2,2,IF(State!I18=2,3,4)))</f>
        <v>1</v>
      </c>
      <c r="C17">
        <f>IF(State!G18=3,1,IF(State!H18=3,2,IF(State!I18=3,3,4)))</f>
        <v>3</v>
      </c>
      <c r="D17">
        <f>IF(State!G18=4,1,IF(State!H18=4,2,IF(State!I18=4,3,4)))</f>
        <v>4</v>
      </c>
      <c r="E17" t="str">
        <f>State!A18</f>
        <v>Iowa</v>
      </c>
      <c r="F17" s="1">
        <f>MAX(State!L18:P18)</f>
        <v>751957</v>
      </c>
      <c r="G17" s="1">
        <f>LARGE(State!L18:P18,2)</f>
        <v>741898</v>
      </c>
      <c r="H17" s="1"/>
      <c r="I17" s="1">
        <f>State!C18-Graphs!F17-Graphs!G17-Graphs!H17</f>
        <v>13053</v>
      </c>
    </row>
    <row r="18" spans="1:16">
      <c r="A18">
        <f>IF(State!G19=1,1,IF(State!H19=1,2,IF(State!I19=1,3,4)))</f>
        <v>2</v>
      </c>
      <c r="B18">
        <f>IF(State!G19=2,1,IF(State!H19=2,2,IF(State!I19=2,3,4)))</f>
        <v>1</v>
      </c>
      <c r="C18">
        <f>IF(State!G19=3,1,IF(State!H19=3,2,IF(State!I19=3,3,4)))</f>
        <v>3</v>
      </c>
      <c r="D18">
        <f>IF(State!G19=4,1,IF(State!H19=4,2,IF(State!I19=4,3,4)))</f>
        <v>4</v>
      </c>
      <c r="E18" t="str">
        <f>State!A19</f>
        <v>Kansas</v>
      </c>
      <c r="F18" s="1">
        <f>MAX(State!L19:P19)</f>
        <v>736456</v>
      </c>
      <c r="G18" s="1">
        <f>LARGE(State!L19:P19,2)</f>
        <v>434993</v>
      </c>
      <c r="H18" s="1"/>
      <c r="I18" s="1">
        <f>State!C19-Graphs!F18-Graphs!G18-Graphs!H18</f>
        <v>16307</v>
      </c>
    </row>
    <row r="19" spans="1:16">
      <c r="A19">
        <f>IF(State!G20=1,1,IF(State!H20=1,2,IF(State!I20=1,3,4)))</f>
        <v>2</v>
      </c>
      <c r="B19">
        <f>IF(State!G20=2,1,IF(State!H20=2,2,IF(State!I20=2,3,4)))</f>
        <v>1</v>
      </c>
      <c r="C19">
        <f>IF(State!G20=3,1,IF(State!H20=3,2,IF(State!I20=3,3,4)))</f>
        <v>3</v>
      </c>
      <c r="D19">
        <f>IF(State!G20=4,1,IF(State!H20=4,2,IF(State!I20=4,3,4)))</f>
        <v>4</v>
      </c>
      <c r="E19" t="str">
        <f>State!A20</f>
        <v>Kentucky</v>
      </c>
      <c r="F19" s="1">
        <f>MAX(State!L20:P20)</f>
        <v>1069439</v>
      </c>
      <c r="G19" s="1">
        <f>LARGE(State!L20:P20,2)</f>
        <v>712733</v>
      </c>
      <c r="H19" s="1"/>
      <c r="I19" s="1">
        <f>State!C20-Graphs!F19-Graphs!G19-Graphs!H19</f>
        <v>13688</v>
      </c>
    </row>
    <row r="20" spans="1:16">
      <c r="A20">
        <f>IF(State!G21=1,1,IF(State!H21=1,2,IF(State!I21=1,3,4)))</f>
        <v>2</v>
      </c>
      <c r="B20">
        <f>IF(State!G21=2,1,IF(State!H21=2,2,IF(State!I21=2,3,4)))</f>
        <v>1</v>
      </c>
      <c r="C20">
        <f>IF(State!G21=3,1,IF(State!H21=3,2,IF(State!I21=3,3,4)))</f>
        <v>3</v>
      </c>
      <c r="D20">
        <f>IF(State!G21=4,1,IF(State!H21=4,2,IF(State!I21=4,3,4)))</f>
        <v>4</v>
      </c>
      <c r="E20" t="str">
        <f>State!A21</f>
        <v>Louisiana</v>
      </c>
      <c r="F20" s="1">
        <f>MAX(State!L21:P21)</f>
        <v>1102169</v>
      </c>
      <c r="G20" s="1">
        <f>LARGE(State!L21:P21,2)</f>
        <v>820299</v>
      </c>
      <c r="H20" s="1"/>
      <c r="I20" s="1">
        <f>State!C21-Graphs!F20-Graphs!G20-Graphs!H20</f>
        <v>20638</v>
      </c>
    </row>
    <row r="21" spans="1:16">
      <c r="A21">
        <f>IF(State!G22=1,1,IF(State!H22=1,2,IF(State!I22=1,3,4)))</f>
        <v>1</v>
      </c>
      <c r="B21">
        <f>IF(State!G22=2,1,IF(State!H22=2,2,IF(State!I22=2,3,4)))</f>
        <v>2</v>
      </c>
      <c r="C21">
        <f>IF(State!G22=3,1,IF(State!H22=3,2,IF(State!I22=3,3,4)))</f>
        <v>3</v>
      </c>
      <c r="D21">
        <f>IF(State!G22=4,1,IF(State!H22=4,2,IF(State!I22=4,3,4)))</f>
        <v>4</v>
      </c>
      <c r="E21" t="str">
        <f>State!A22</f>
        <v>Maine</v>
      </c>
      <c r="F21" s="1">
        <f>MAX(State!L22:P22)</f>
        <v>396842</v>
      </c>
      <c r="G21" s="1">
        <f>LARGE(State!L22:P22,2)</f>
        <v>330201</v>
      </c>
      <c r="H21" s="1"/>
      <c r="I21" s="1">
        <f>State!C22-Graphs!F21-Graphs!G21-Graphs!H21</f>
        <v>13709</v>
      </c>
    </row>
    <row r="22" spans="1:16">
      <c r="A22">
        <f>IF(State!G23=1,1,IF(State!H23=1,2,IF(State!I23=1,3,4)))</f>
        <v>1</v>
      </c>
      <c r="B22">
        <f>IF(State!G23=2,1,IF(State!H23=2,2,IF(State!I23=2,3,4)))</f>
        <v>2</v>
      </c>
      <c r="C22">
        <f>IF(State!G23=3,1,IF(State!H23=3,2,IF(State!I23=3,3,4)))</f>
        <v>3</v>
      </c>
      <c r="D22">
        <f>IF(State!G23=4,1,IF(State!H23=4,2,IF(State!I23=4,3,4)))</f>
        <v>4</v>
      </c>
      <c r="E22" t="str">
        <f>State!A23</f>
        <v>Maryland</v>
      </c>
      <c r="F22" s="1">
        <f>MAX(State!L23:P23)</f>
        <v>1334493</v>
      </c>
      <c r="G22" s="1">
        <f>LARGE(State!L23:P23,2)</f>
        <v>1024703</v>
      </c>
      <c r="H22" s="1"/>
      <c r="I22" s="1">
        <f>State!C23-Graphs!F22-Graphs!G22-Graphs!H22</f>
        <v>27482</v>
      </c>
    </row>
    <row r="23" spans="1:16">
      <c r="A23">
        <f>IF(State!G24=1,1,IF(State!H24=1,2,IF(State!I24=1,3,4)))</f>
        <v>1</v>
      </c>
      <c r="B23">
        <f>IF(State!G24=2,1,IF(State!H24=2,2,IF(State!I24=2,3,4)))</f>
        <v>2</v>
      </c>
      <c r="C23">
        <f>IF(State!G24=3,1,IF(State!H24=3,2,IF(State!I24=3,3,4)))</f>
        <v>4</v>
      </c>
      <c r="D23">
        <f>IF(State!G24=4,1,IF(State!H24=4,2,IF(State!I24=4,3,4)))</f>
        <v>4</v>
      </c>
      <c r="E23" t="str">
        <f>State!A24</f>
        <v>Massachusetts</v>
      </c>
      <c r="F23" s="1">
        <f>MAX(State!L24:P24)</f>
        <v>1803800</v>
      </c>
      <c r="G23" s="1">
        <f>LARGE(State!L24:P24,2)</f>
        <v>1071109</v>
      </c>
      <c r="H23" s="1"/>
      <c r="I23" s="1">
        <f>State!C24-Graphs!F23-Graphs!G23-Graphs!H23</f>
        <v>37479</v>
      </c>
    </row>
    <row r="24" spans="1:16">
      <c r="A24">
        <f>IF(State!G25=1,1,IF(State!H25=1,2,IF(State!I25=1,3,4)))</f>
        <v>1</v>
      </c>
      <c r="B24">
        <f>IF(State!G25=2,1,IF(State!H25=2,2,IF(State!I25=2,3,4)))</f>
        <v>2</v>
      </c>
      <c r="C24">
        <f>IF(State!G25=3,1,IF(State!H25=3,2,IF(State!I25=3,3,4)))</f>
        <v>3</v>
      </c>
      <c r="D24">
        <f>IF(State!G25=4,1,IF(State!H25=4,2,IF(State!I25=4,3,4)))</f>
        <v>4</v>
      </c>
      <c r="E24" t="str">
        <f>State!A25</f>
        <v>Michigan</v>
      </c>
      <c r="F24" s="1">
        <f>MAX(State!L25:P25)</f>
        <v>2479183</v>
      </c>
      <c r="G24" s="1">
        <f>LARGE(State!L25:P25,2)</f>
        <v>2313746</v>
      </c>
      <c r="H24" s="1"/>
      <c r="I24" s="1">
        <f>State!C25-Graphs!F24-Graphs!G24-Graphs!H24</f>
        <v>46323</v>
      </c>
    </row>
    <row r="25" spans="1:16">
      <c r="A25">
        <f>IF(State!G26=1,1,IF(State!H26=1,2,IF(State!I26=1,3,4)))</f>
        <v>1</v>
      </c>
      <c r="B25">
        <f>IF(State!G26=2,1,IF(State!H26=2,2,IF(State!I26=2,3,4)))</f>
        <v>2</v>
      </c>
      <c r="C25">
        <f>IF(State!G26=3,1,IF(State!H26=3,2,IF(State!I26=3,3,4)))</f>
        <v>3</v>
      </c>
      <c r="D25">
        <f>IF(State!G26=4,1,IF(State!H26=4,2,IF(State!I26=4,3,4)))</f>
        <v>4</v>
      </c>
      <c r="E25" t="str">
        <f>State!A26</f>
        <v>Minnesota</v>
      </c>
      <c r="F25" s="1">
        <f>MAX(State!L26:P26)</f>
        <v>1445014</v>
      </c>
      <c r="G25" s="1">
        <f>LARGE(State!L26:P26,2)</f>
        <v>1346695</v>
      </c>
      <c r="H25" s="1"/>
      <c r="I25" s="1">
        <f>State!C26-Graphs!F25-Graphs!G25-Graphs!H25</f>
        <v>36678</v>
      </c>
      <c r="K25" t="str">
        <f>E14</f>
        <v>Idaho</v>
      </c>
      <c r="L25" t="str">
        <f>E15</f>
        <v>Illinois</v>
      </c>
      <c r="M25" t="str">
        <f>E16</f>
        <v>Indiana</v>
      </c>
      <c r="N25" t="str">
        <f>E17</f>
        <v>Iowa</v>
      </c>
      <c r="O25" t="str">
        <f>E18</f>
        <v>Kansas</v>
      </c>
      <c r="P25" t="str">
        <f>E19</f>
        <v>Kentucky</v>
      </c>
    </row>
    <row r="26" spans="1:16">
      <c r="A26">
        <f>IF(State!G27=1,1,IF(State!H27=1,2,IF(State!I27=1,3,4)))</f>
        <v>2</v>
      </c>
      <c r="B26">
        <f>IF(State!G27=2,1,IF(State!H27=2,2,IF(State!I27=2,3,4)))</f>
        <v>1</v>
      </c>
      <c r="C26">
        <f>IF(State!G27=3,1,IF(State!H27=3,2,IF(State!I27=3,3,4)))</f>
        <v>3</v>
      </c>
      <c r="D26">
        <f>IF(State!G27=4,1,IF(State!H27=4,2,IF(State!I27=4,3,4)))</f>
        <v>4</v>
      </c>
      <c r="E26" t="str">
        <f>State!A27</f>
        <v>Mississippi</v>
      </c>
      <c r="F26" s="1">
        <f>MAX(State!L27:P27)</f>
        <v>684981</v>
      </c>
      <c r="G26" s="1">
        <f>LARGE(State!L27:P27,2)</f>
        <v>458094</v>
      </c>
      <c r="H26" s="1"/>
      <c r="I26" s="1">
        <f>State!C27-Graphs!F26-Graphs!G26-Graphs!H26</f>
        <v>9290</v>
      </c>
    </row>
    <row r="27" spans="1:16">
      <c r="A27">
        <f>IF(State!G28=1,1,IF(State!H28=1,2,IF(State!I28=1,3,4)))</f>
        <v>2</v>
      </c>
      <c r="B27">
        <f>IF(State!G28=2,1,IF(State!H28=2,2,IF(State!I28=2,3,4)))</f>
        <v>1</v>
      </c>
      <c r="C27">
        <f>IF(State!G28=3,1,IF(State!H28=3,2,IF(State!I28=3,3,4)))</f>
        <v>4</v>
      </c>
      <c r="D27">
        <f>IF(State!G28=4,1,IF(State!H28=4,2,IF(State!I28=4,3,4)))</f>
        <v>4</v>
      </c>
      <c r="E27" t="str">
        <f>State!A28</f>
        <v>Missouri</v>
      </c>
      <c r="F27" s="1">
        <f>MAX(State!L28:P28)</f>
        <v>1455713</v>
      </c>
      <c r="G27" s="1">
        <f>LARGE(State!L28:P28,2)</f>
        <v>1259171</v>
      </c>
      <c r="H27" s="1"/>
      <c r="I27" s="1">
        <f>State!C28-Graphs!F27-Graphs!G27-Graphs!H27</f>
        <v>16480</v>
      </c>
    </row>
    <row r="28" spans="1:16">
      <c r="A28">
        <f>IF(State!G29=1,1,IF(State!H29=1,2,IF(State!I29=1,3,4)))</f>
        <v>2</v>
      </c>
      <c r="B28">
        <f>IF(State!G29=2,1,IF(State!H29=2,2,IF(State!I29=2,3,4)))</f>
        <v>1</v>
      </c>
      <c r="C28">
        <f>IF(State!G29=3,1,IF(State!H29=3,2,IF(State!I29=3,3,4)))</f>
        <v>3</v>
      </c>
      <c r="D28">
        <f>IF(State!G29=4,1,IF(State!H29=4,2,IF(State!I29=4,3,4)))</f>
        <v>4</v>
      </c>
      <c r="E28" t="str">
        <f>State!A29</f>
        <v>Montana</v>
      </c>
      <c r="F28" s="1">
        <f>MAX(State!L29:P29)</f>
        <v>266063</v>
      </c>
      <c r="G28" s="1">
        <f>LARGE(State!L29:P29,2)</f>
        <v>173710</v>
      </c>
      <c r="H28" s="1"/>
      <c r="I28" s="1">
        <f>State!C29-Graphs!F28-Graphs!G28-Graphs!H28</f>
        <v>10672</v>
      </c>
    </row>
    <row r="29" spans="1:16">
      <c r="A29">
        <f>IF(State!G30=1,1,IF(State!H30=1,2,IF(State!I30=1,3,4)))</f>
        <v>2</v>
      </c>
      <c r="B29">
        <f>IF(State!G30=2,1,IF(State!H30=2,2,IF(State!I30=2,3,4)))</f>
        <v>1</v>
      </c>
      <c r="C29">
        <f>IF(State!G30=3,1,IF(State!H30=3,2,IF(State!I30=3,3,4)))</f>
        <v>3</v>
      </c>
      <c r="D29">
        <f>IF(State!G30=4,1,IF(State!H30=4,2,IF(State!I30=4,3,4)))</f>
        <v>4</v>
      </c>
      <c r="E29" t="str">
        <f>State!A30</f>
        <v>Nebraska</v>
      </c>
      <c r="F29" s="1">
        <f>MAX(State!L30:P30)</f>
        <v>512814</v>
      </c>
      <c r="G29" s="1">
        <f>LARGE(State!L30:P30,2)</f>
        <v>254328</v>
      </c>
      <c r="H29" s="1"/>
      <c r="I29" s="1">
        <f>State!C30-Graphs!F29-Graphs!G29-Graphs!H29</f>
        <v>11044</v>
      </c>
    </row>
    <row r="30" spans="1:16">
      <c r="A30">
        <f>IF(State!G31=1,1,IF(State!H31=1,2,IF(State!I31=1,3,4)))</f>
        <v>2</v>
      </c>
      <c r="B30">
        <f>IF(State!G31=2,1,IF(State!H31=2,2,IF(State!I31=2,3,4)))</f>
        <v>1</v>
      </c>
      <c r="C30">
        <f>IF(State!G31=3,1,IF(State!H31=3,2,IF(State!I31=3,3,4)))</f>
        <v>3</v>
      </c>
      <c r="D30">
        <f>IF(State!G31=4,1,IF(State!H31=4,2,IF(State!I31=4,3,4)))</f>
        <v>4</v>
      </c>
      <c r="E30" t="str">
        <f>State!A31</f>
        <v>Nevada</v>
      </c>
      <c r="F30" s="1">
        <f>MAX(State!L31:P31)</f>
        <v>418690</v>
      </c>
      <c r="G30" s="1">
        <f>LARGE(State!L31:P31,2)</f>
        <v>397190</v>
      </c>
      <c r="H30" s="1"/>
      <c r="I30" s="1">
        <f>State!C31-Graphs!F30-Graphs!G30-Graphs!H30</f>
        <v>13707</v>
      </c>
    </row>
    <row r="31" spans="1:16">
      <c r="A31">
        <f>IF(State!G32=1,1,IF(State!H32=1,2,IF(State!I32=1,3,4)))</f>
        <v>1</v>
      </c>
      <c r="B31">
        <f>IF(State!G32=2,1,IF(State!H32=2,2,IF(State!I32=2,3,4)))</f>
        <v>2</v>
      </c>
      <c r="C31">
        <f>IF(State!G32=3,1,IF(State!H32=3,2,IF(State!I32=3,3,4)))</f>
        <v>3</v>
      </c>
      <c r="D31">
        <f>IF(State!G32=4,1,IF(State!H32=4,2,IF(State!I32=4,3,4)))</f>
        <v>4</v>
      </c>
      <c r="E31" t="str">
        <f>State!A32</f>
        <v>New Hampshire</v>
      </c>
      <c r="F31" s="1">
        <f>MAX(State!L32:P32)</f>
        <v>340511</v>
      </c>
      <c r="G31" s="1">
        <f>LARGE(State!L32:P32,2)</f>
        <v>331237</v>
      </c>
      <c r="H31" s="1"/>
      <c r="I31" s="1">
        <f>State!C32-Graphs!F31-Graphs!G31-Graphs!H31</f>
        <v>5990</v>
      </c>
    </row>
    <row r="32" spans="1:16">
      <c r="A32">
        <f>IF(State!G33=1,1,IF(State!H33=1,2,IF(State!I33=1,3,4)))</f>
        <v>1</v>
      </c>
      <c r="B32">
        <f>IF(State!G33=2,1,IF(State!H33=2,2,IF(State!I33=2,3,4)))</f>
        <v>2</v>
      </c>
      <c r="C32">
        <f>IF(State!G33=3,1,IF(State!H33=3,2,IF(State!I33=3,3,4)))</f>
        <v>3</v>
      </c>
      <c r="D32">
        <f>IF(State!G33=4,1,IF(State!H33=4,2,IF(State!I33=4,3,4)))</f>
        <v>4</v>
      </c>
      <c r="E32" t="str">
        <f>State!A33</f>
        <v>New Jersey</v>
      </c>
      <c r="F32" s="1">
        <f>MAX(State!L33:P33)</f>
        <v>1911430</v>
      </c>
      <c r="G32" s="1">
        <f>LARGE(State!L33:P33,2)</f>
        <v>1670003</v>
      </c>
      <c r="H32" s="1"/>
      <c r="I32" s="1">
        <f>State!C33-Graphs!F32-Graphs!G32-Graphs!H32</f>
        <v>30258</v>
      </c>
    </row>
    <row r="33" spans="1:16">
      <c r="A33">
        <f>IF(State!G34=1,1,IF(State!H34=1,2,IF(State!I34=1,3,4)))</f>
        <v>2</v>
      </c>
      <c r="B33">
        <f>IF(State!G34=2,1,IF(State!H34=2,2,IF(State!I34=2,3,4)))</f>
        <v>1</v>
      </c>
      <c r="C33">
        <f>IF(State!G34=3,1,IF(State!H34=3,2,IF(State!I34=3,3,4)))</f>
        <v>3</v>
      </c>
      <c r="D33">
        <f>IF(State!G34=4,1,IF(State!H34=4,2,IF(State!I34=4,3,4)))</f>
        <v>4</v>
      </c>
      <c r="E33" t="str">
        <f>State!A34</f>
        <v>New Mexico</v>
      </c>
      <c r="F33" s="1">
        <f>MAX(State!L34:P34)</f>
        <v>376930</v>
      </c>
      <c r="G33" s="1">
        <f>LARGE(State!L34:P34,2)</f>
        <v>370942</v>
      </c>
      <c r="H33" s="1"/>
      <c r="I33" s="1">
        <f>State!C34-Graphs!F33-Graphs!G33-Graphs!H33</f>
        <v>8432</v>
      </c>
    </row>
    <row r="34" spans="1:16">
      <c r="A34">
        <f>IF(State!G35=1,1,IF(State!H35=1,2,IF(State!I35=1,3,4)))</f>
        <v>1</v>
      </c>
      <c r="B34">
        <f>IF(State!G35=2,1,IF(State!H35=2,2,IF(State!I35=2,3,4)))</f>
        <v>2</v>
      </c>
      <c r="C34">
        <f>IF(State!G35=3,1,IF(State!H35=3,2,IF(State!I35=3,3,4)))</f>
        <v>3</v>
      </c>
      <c r="D34">
        <f>IF(State!G35=4,1,IF(State!H35=4,2,IF(State!I35=4,3,4)))</f>
        <v>4</v>
      </c>
      <c r="E34" t="str">
        <f>State!A35</f>
        <v>New York</v>
      </c>
      <c r="F34" s="1">
        <f>MAX(State!L35:P35)</f>
        <v>4314280</v>
      </c>
      <c r="G34" s="1">
        <f>LARGE(State!L35:P35,2)</f>
        <v>2962567</v>
      </c>
      <c r="H34" s="1"/>
      <c r="I34" s="1">
        <f>State!C35-Graphs!F34-Graphs!G34-Graphs!H34</f>
        <v>115107</v>
      </c>
    </row>
    <row r="35" spans="1:16">
      <c r="A35">
        <f>IF(State!G36=1,1,IF(State!H36=1,2,IF(State!I36=1,3,4)))</f>
        <v>2</v>
      </c>
      <c r="B35">
        <f>IF(State!G36=2,1,IF(State!H36=2,2,IF(State!I36=2,3,4)))</f>
        <v>1</v>
      </c>
      <c r="C35">
        <f>IF(State!G36=3,1,IF(State!H36=3,2,IF(State!I36=3,3,4)))</f>
        <v>4</v>
      </c>
      <c r="D35">
        <f>IF(State!G36=4,1,IF(State!H36=4,2,IF(State!I36=4,3,4)))</f>
        <v>3</v>
      </c>
      <c r="E35" t="str">
        <f>State!A36</f>
        <v>North Carolina</v>
      </c>
      <c r="F35" s="1">
        <f>MAX(State!L36:P36)</f>
        <v>1961166</v>
      </c>
      <c r="G35" s="1">
        <f>LARGE(State!L36:P36,2)</f>
        <v>1525849</v>
      </c>
      <c r="H35" s="1"/>
      <c r="I35" s="1">
        <f>State!C36-Graphs!F35-Graphs!G35-Graphs!H35</f>
        <v>13992</v>
      </c>
    </row>
    <row r="36" spans="1:16">
      <c r="A36">
        <f>IF(State!G37=1,1,IF(State!H37=1,2,IF(State!I37=1,3,4)))</f>
        <v>2</v>
      </c>
      <c r="B36">
        <f>IF(State!G37=2,1,IF(State!H37=2,2,IF(State!I37=2,3,4)))</f>
        <v>1</v>
      </c>
      <c r="C36">
        <f>IF(State!G37=3,1,IF(State!H37=3,2,IF(State!I37=3,3,4)))</f>
        <v>3</v>
      </c>
      <c r="D36">
        <f>IF(State!G37=4,1,IF(State!H37=4,2,IF(State!I37=4,3,4)))</f>
        <v>4</v>
      </c>
      <c r="E36" t="str">
        <f>State!A37</f>
        <v>North Dakota</v>
      </c>
      <c r="F36" s="1">
        <f>MAX(State!L37:P37)</f>
        <v>196651</v>
      </c>
      <c r="G36" s="1">
        <f>LARGE(State!L37:P37,2)</f>
        <v>111052</v>
      </c>
      <c r="H36" s="1"/>
      <c r="I36" s="1">
        <f>State!C37-Graphs!F36-Graphs!G36-Graphs!H36</f>
        <v>5130</v>
      </c>
    </row>
    <row r="37" spans="1:16">
      <c r="A37">
        <f>IF(State!G38=1,1,IF(State!H38=1,2,IF(State!I38=1,3,4)))</f>
        <v>2</v>
      </c>
      <c r="B37">
        <f>IF(State!G38=2,1,IF(State!H38=2,2,IF(State!I38=2,3,4)))</f>
        <v>1</v>
      </c>
      <c r="C37">
        <f>IF(State!G38=3,1,IF(State!H38=3,2,IF(State!I38=3,3,4)))</f>
        <v>4</v>
      </c>
      <c r="D37">
        <f>IF(State!G38=4,1,IF(State!H38=4,2,IF(State!I38=4,3,4)))</f>
        <v>4</v>
      </c>
      <c r="E37" t="str">
        <f>State!A38</f>
        <v>Ohio</v>
      </c>
      <c r="F37" s="1">
        <f>MAX(State!L38:P38)</f>
        <v>2859768</v>
      </c>
      <c r="G37" s="1">
        <f>LARGE(State!L38:P38,2)</f>
        <v>2741167</v>
      </c>
      <c r="H37" s="1"/>
      <c r="I37" s="1">
        <f>State!C38-Graphs!F37-Graphs!G37-Graphs!H37</f>
        <v>26973</v>
      </c>
      <c r="K37" t="str">
        <f>E20</f>
        <v>Louisiana</v>
      </c>
      <c r="L37" t="str">
        <f>E21</f>
        <v>Maine</v>
      </c>
      <c r="M37" t="str">
        <f>E22</f>
        <v>Maryland</v>
      </c>
      <c r="N37" t="str">
        <f>E23</f>
        <v>Massachusetts</v>
      </c>
      <c r="O37" t="str">
        <f>E24</f>
        <v>Michigan</v>
      </c>
      <c r="P37" t="str">
        <f>E25</f>
        <v>Minnesota</v>
      </c>
    </row>
    <row r="38" spans="1:16">
      <c r="A38">
        <f>IF(State!G39=1,1,IF(State!H39=1,2,IF(State!I39=1,3,4)))</f>
        <v>2</v>
      </c>
      <c r="B38">
        <f>IF(State!G39=2,1,IF(State!H39=2,2,IF(State!I39=2,3,4)))</f>
        <v>1</v>
      </c>
      <c r="C38">
        <f>IF(State!G39=3,1,IF(State!H39=3,2,IF(State!I39=3,3,4)))</f>
        <v>4</v>
      </c>
      <c r="D38">
        <f>IF(State!G39=4,1,IF(State!H39=4,2,IF(State!I39=4,3,4)))</f>
        <v>4</v>
      </c>
      <c r="E38" t="str">
        <f>State!A39</f>
        <v>Oklahoma</v>
      </c>
      <c r="F38" s="1">
        <f>MAX(State!L39:P39)</f>
        <v>959792</v>
      </c>
      <c r="G38" s="1">
        <f>LARGE(State!L39:P39,2)</f>
        <v>503966</v>
      </c>
      <c r="H38" s="1"/>
      <c r="I38" s="1">
        <f>State!C39-Graphs!F38-Graphs!G38-Graphs!H38</f>
        <v>0</v>
      </c>
    </row>
    <row r="39" spans="1:16">
      <c r="A39">
        <f>IF(State!G40=1,1,IF(State!H40=1,2,IF(State!I40=1,3,4)))</f>
        <v>1</v>
      </c>
      <c r="B39">
        <f>IF(State!G40=2,1,IF(State!H40=2,2,IF(State!I40=2,3,4)))</f>
        <v>2</v>
      </c>
      <c r="C39">
        <f>IF(State!G40=3,1,IF(State!H40=3,2,IF(State!I40=3,3,4)))</f>
        <v>4</v>
      </c>
      <c r="D39">
        <f>IF(State!G40=4,1,IF(State!H40=4,2,IF(State!I40=4,3,4)))</f>
        <v>4</v>
      </c>
      <c r="E39" t="str">
        <f>State!A40</f>
        <v>Oregon</v>
      </c>
      <c r="F39" s="1">
        <f>MAX(State!L40:P40)</f>
        <v>943163</v>
      </c>
      <c r="G39" s="1">
        <f>LARGE(State!L40:P40,2)</f>
        <v>866831</v>
      </c>
      <c r="H39" s="1"/>
      <c r="I39" s="1">
        <f>State!C40-Graphs!F39-Graphs!G39-Graphs!H39</f>
        <v>26788</v>
      </c>
    </row>
    <row r="40" spans="1:16">
      <c r="A40">
        <f>IF(State!G41=1,1,IF(State!H41=1,2,IF(State!I41=1,3,4)))</f>
        <v>1</v>
      </c>
      <c r="B40">
        <f>IF(State!G41=2,1,IF(State!H41=2,2,IF(State!I41=2,3,4)))</f>
        <v>2</v>
      </c>
      <c r="C40">
        <f>IF(State!G41=3,1,IF(State!H41=3,2,IF(State!I41=3,3,4)))</f>
        <v>4</v>
      </c>
      <c r="D40">
        <f>IF(State!G41=4,1,IF(State!H41=4,2,IF(State!I41=4,3,4)))</f>
        <v>4</v>
      </c>
      <c r="E40" t="str">
        <f>State!A41</f>
        <v>Pennsylvania</v>
      </c>
      <c r="F40" s="1">
        <f>MAX(State!L41:P41)</f>
        <v>2938095</v>
      </c>
      <c r="G40" s="1">
        <f>LARGE(State!L41:P41,2)</f>
        <v>2793847</v>
      </c>
      <c r="H40" s="1"/>
      <c r="I40" s="1">
        <f>State!C41-Graphs!F40-Graphs!G40-Graphs!H40</f>
        <v>37648</v>
      </c>
    </row>
    <row r="41" spans="1:16">
      <c r="A41">
        <f>IF(State!G42=1,1,IF(State!H42=1,2,IF(State!I42=1,3,4)))</f>
        <v>1</v>
      </c>
      <c r="B41">
        <f>IF(State!G42=2,1,IF(State!H42=2,2,IF(State!I42=2,3,4)))</f>
        <v>2</v>
      </c>
      <c r="C41">
        <f>IF(State!G42=3,1,IF(State!H42=3,2,IF(State!I42=3,3,4)))</f>
        <v>3</v>
      </c>
      <c r="D41">
        <f>IF(State!G42=4,1,IF(State!H42=4,2,IF(State!I42=4,3,4)))</f>
        <v>4</v>
      </c>
      <c r="E41" t="str">
        <f>State!A42</f>
        <v>Rhode Island</v>
      </c>
      <c r="F41" s="1">
        <f>MAX(State!L42:P42)</f>
        <v>259760</v>
      </c>
      <c r="G41" s="1">
        <f>LARGE(State!L42:P42,2)</f>
        <v>169046</v>
      </c>
      <c r="H41" s="1"/>
      <c r="I41" s="1">
        <f>State!C42-Graphs!F41-Graphs!G41-Graphs!H41</f>
        <v>8328</v>
      </c>
    </row>
    <row r="42" spans="1:16">
      <c r="A42">
        <f>IF(State!G43=1,1,IF(State!H43=1,2,IF(State!I43=1,3,4)))</f>
        <v>2</v>
      </c>
      <c r="B42">
        <f>IF(State!G43=2,1,IF(State!H43=2,2,IF(State!I43=2,3,4)))</f>
        <v>1</v>
      </c>
      <c r="C42">
        <f>IF(State!G43=3,1,IF(State!H43=3,2,IF(State!I43=3,3,4)))</f>
        <v>3</v>
      </c>
      <c r="D42">
        <f>IF(State!G43=4,1,IF(State!H43=4,2,IF(State!I43=4,3,4)))</f>
        <v>4</v>
      </c>
      <c r="E42" t="str">
        <f>State!A43</f>
        <v>South Carolina</v>
      </c>
      <c r="F42" s="1">
        <f>MAX(State!L43:P43)</f>
        <v>937974</v>
      </c>
      <c r="G42" s="1">
        <f>LARGE(State!L43:P43,2)</f>
        <v>661699</v>
      </c>
      <c r="H42" s="1"/>
      <c r="I42" s="1">
        <f>State!C43-Graphs!F42-Graphs!G42-Graphs!H42</f>
        <v>18057</v>
      </c>
    </row>
    <row r="43" spans="1:16">
      <c r="A43">
        <f>IF(State!G44=1,1,IF(State!H44=1,2,IF(State!I44=1,3,4)))</f>
        <v>2</v>
      </c>
      <c r="B43">
        <f>IF(State!G44=2,1,IF(State!H44=2,2,IF(State!I44=2,3,4)))</f>
        <v>1</v>
      </c>
      <c r="C43">
        <f>IF(State!G44=3,1,IF(State!H44=3,2,IF(State!I44=3,3,4)))</f>
        <v>3</v>
      </c>
      <c r="D43">
        <f>IF(State!G44=4,1,IF(State!H44=4,2,IF(State!I44=4,3,4)))</f>
        <v>4</v>
      </c>
      <c r="E43" t="str">
        <f>State!A44</f>
        <v>South Dakota</v>
      </c>
      <c r="F43" s="1">
        <f>MAX(State!L44:P44)</f>
        <v>232584</v>
      </c>
      <c r="G43" s="1">
        <f>LARGE(State!L44:P44,2)</f>
        <v>149244</v>
      </c>
      <c r="H43" s="1"/>
      <c r="I43" s="1">
        <f>State!C44-Graphs!F43-Graphs!G43-Graphs!H43</f>
        <v>6387</v>
      </c>
    </row>
    <row r="44" spans="1:16">
      <c r="A44">
        <f>IF(State!G45=1,1,IF(State!H45=1,2,IF(State!I45=1,3,4)))</f>
        <v>2</v>
      </c>
      <c r="B44">
        <f>IF(State!G45=2,1,IF(State!H45=2,2,IF(State!I45=2,3,4)))</f>
        <v>1</v>
      </c>
      <c r="C44">
        <f>IF(State!G45=3,1,IF(State!H45=3,2,IF(State!I45=3,3,4)))</f>
        <v>3</v>
      </c>
      <c r="D44">
        <f>IF(State!G45=4,1,IF(State!H45=4,2,IF(State!I45=4,3,4)))</f>
        <v>4</v>
      </c>
      <c r="E44" t="str">
        <f>State!A45</f>
        <v>Tennessee</v>
      </c>
      <c r="F44" s="1">
        <f>MAX(State!L45:P45)</f>
        <v>1383336</v>
      </c>
      <c r="G44" s="1">
        <f>LARGE(State!L45:P45,2)</f>
        <v>1035160</v>
      </c>
      <c r="H44" s="1"/>
      <c r="I44" s="1">
        <f>State!C45-Graphs!F44-Graphs!G44-Graphs!H44</f>
        <v>16453</v>
      </c>
    </row>
    <row r="45" spans="1:16">
      <c r="A45">
        <f>IF(State!G46=1,1,IF(State!H46=1,2,IF(State!I46=1,3,4)))</f>
        <v>2</v>
      </c>
      <c r="B45">
        <f>IF(State!G46=2,1,IF(State!H46=2,2,IF(State!I46=2,3,4)))</f>
        <v>1</v>
      </c>
      <c r="C45">
        <f>IF(State!G46=3,1,IF(State!H46=3,2,IF(State!I46=3,3,4)))</f>
        <v>4</v>
      </c>
      <c r="D45">
        <f>IF(State!G46=4,1,IF(State!H46=4,2,IF(State!I46=4,3,4)))</f>
        <v>3</v>
      </c>
      <c r="E45" t="str">
        <f>State!A46</f>
        <v>Texas</v>
      </c>
      <c r="F45" s="1">
        <f>MAX(State!L46:P46)</f>
        <v>4526917</v>
      </c>
      <c r="G45" s="1">
        <f>LARGE(State!L46:P46,2)</f>
        <v>2832704</v>
      </c>
      <c r="H45" s="1"/>
      <c r="I45" s="1">
        <f>State!C46-Graphs!F45-Graphs!G45-Graphs!H45</f>
        <v>51144</v>
      </c>
    </row>
    <row r="46" spans="1:16">
      <c r="A46">
        <f>IF(State!G47=1,1,IF(State!H47=1,2,IF(State!I47=1,3,4)))</f>
        <v>2</v>
      </c>
      <c r="B46">
        <f>IF(State!G47=2,1,IF(State!H47=2,2,IF(State!I47=2,3,4)))</f>
        <v>1</v>
      </c>
      <c r="C46">
        <f>IF(State!G47=3,1,IF(State!H47=3,2,IF(State!I47=3,3,4)))</f>
        <v>3</v>
      </c>
      <c r="D46">
        <f>IF(State!G47=4,1,IF(State!H47=4,2,IF(State!I47=4,3,4)))</f>
        <v>4</v>
      </c>
      <c r="E46" t="str">
        <f>State!A47</f>
        <v>Utah</v>
      </c>
      <c r="F46" s="1">
        <f>MAX(State!L47:P47)</f>
        <v>663742</v>
      </c>
      <c r="G46" s="1">
        <f>LARGE(State!L47:P47,2)</f>
        <v>241199</v>
      </c>
      <c r="H46" s="1"/>
      <c r="I46" s="1">
        <f>State!C47-Graphs!F46-Graphs!G46-Graphs!H46</f>
        <v>22903</v>
      </c>
    </row>
    <row r="47" spans="1:16">
      <c r="A47">
        <f>IF(State!G48=1,1,IF(State!H48=1,2,IF(State!I48=1,3,4)))</f>
        <v>1</v>
      </c>
      <c r="B47">
        <f>IF(State!G48=2,1,IF(State!H48=2,2,IF(State!I48=2,3,4)))</f>
        <v>2</v>
      </c>
      <c r="C47">
        <f>IF(State!G48=3,1,IF(State!H48=3,2,IF(State!I48=3,3,4)))</f>
        <v>3</v>
      </c>
      <c r="D47">
        <f>IF(State!G48=4,1,IF(State!H48=4,2,IF(State!I48=4,3,4)))</f>
        <v>4</v>
      </c>
      <c r="E47" t="str">
        <f>State!A48</f>
        <v>Vermont</v>
      </c>
      <c r="F47" s="1">
        <f>MAX(State!L48:P48)</f>
        <v>184067</v>
      </c>
      <c r="G47" s="1">
        <f>LARGE(State!L48:P48,2)</f>
        <v>121180</v>
      </c>
      <c r="H47" s="1"/>
      <c r="I47" s="1">
        <f>State!C48-Graphs!F47-Graphs!G47-Graphs!H47</f>
        <v>7062</v>
      </c>
    </row>
    <row r="48" spans="1:16">
      <c r="A48">
        <f>IF(State!G49=1,1,IF(State!H49=1,2,IF(State!I49=1,3,4)))</f>
        <v>2</v>
      </c>
      <c r="B48">
        <f>IF(State!G49=2,1,IF(State!H49=2,2,IF(State!I49=2,3,4)))</f>
        <v>1</v>
      </c>
      <c r="C48">
        <f>IF(State!G49=3,1,IF(State!H49=3,2,IF(State!I49=3,3,4)))</f>
        <v>4</v>
      </c>
      <c r="D48">
        <f>IF(State!G49=4,1,IF(State!H49=4,2,IF(State!I49=4,3,4)))</f>
        <v>4</v>
      </c>
      <c r="E48" t="str">
        <f>State!A49</f>
        <v>Virginia</v>
      </c>
      <c r="F48" s="1">
        <f>MAX(State!L49:P49)</f>
        <v>1716959</v>
      </c>
      <c r="G48" s="1">
        <f>LARGE(State!L49:P49,2)</f>
        <v>1454742</v>
      </c>
      <c r="H48" s="1"/>
      <c r="I48" s="1">
        <f>State!C49-Graphs!F48-Graphs!G48-Graphs!H48</f>
        <v>26666</v>
      </c>
    </row>
    <row r="49" spans="1:16">
      <c r="A49">
        <f>IF(State!G50=1,1,IF(State!H50=1,2,IF(State!I50=1,3,4)))</f>
        <v>1</v>
      </c>
      <c r="B49">
        <f>IF(State!G50=2,1,IF(State!H50=2,2,IF(State!I50=2,3,4)))</f>
        <v>2</v>
      </c>
      <c r="C49">
        <f>IF(State!G50=3,1,IF(State!H50=3,2,IF(State!I50=3,3,4)))</f>
        <v>3</v>
      </c>
      <c r="D49">
        <f>IF(State!G50=4,1,IF(State!H50=4,2,IF(State!I50=4,3,4)))</f>
        <v>4</v>
      </c>
      <c r="E49" t="str">
        <f>State!A50</f>
        <v>Washington</v>
      </c>
      <c r="F49" s="1">
        <f>MAX(State!L50:P50)</f>
        <v>1510201</v>
      </c>
      <c r="G49" s="1">
        <f>LARGE(State!L50:P50,2)</f>
        <v>1304894</v>
      </c>
      <c r="H49" s="1"/>
      <c r="I49" s="1">
        <f>State!C50-Graphs!F49-Graphs!G49-Graphs!H49</f>
        <v>43989</v>
      </c>
      <c r="K49" t="str">
        <f>E26</f>
        <v>Mississippi</v>
      </c>
      <c r="L49" t="str">
        <f>E27</f>
        <v>Missouri</v>
      </c>
      <c r="M49" t="str">
        <f>E28</f>
        <v>Montana</v>
      </c>
      <c r="N49" t="str">
        <f>E29</f>
        <v>Nebraska</v>
      </c>
      <c r="O49" t="str">
        <f>E30</f>
        <v>Nevada</v>
      </c>
      <c r="P49" t="str">
        <f>E31</f>
        <v>New Hampshire</v>
      </c>
    </row>
    <row r="50" spans="1:16">
      <c r="A50">
        <f>IF(State!G51=1,1,IF(State!H51=1,2,IF(State!I51=1,3,4)))</f>
        <v>2</v>
      </c>
      <c r="B50">
        <f>IF(State!G51=2,1,IF(State!H51=2,2,IF(State!I51=2,3,4)))</f>
        <v>1</v>
      </c>
      <c r="C50">
        <f>IF(State!G51=3,1,IF(State!H51=3,2,IF(State!I51=3,3,4)))</f>
        <v>3</v>
      </c>
      <c r="D50">
        <f>IF(State!G51=4,1,IF(State!H51=4,2,IF(State!I51=4,3,4)))</f>
        <v>4</v>
      </c>
      <c r="E50" t="str">
        <f>State!A51</f>
        <v>West Virginia</v>
      </c>
      <c r="F50" s="1">
        <f>MAX(State!L51:P51)</f>
        <v>423778</v>
      </c>
      <c r="G50" s="1">
        <f>LARGE(State!L51:P51,2)</f>
        <v>326541</v>
      </c>
      <c r="H50" s="1"/>
      <c r="I50" s="1">
        <f>State!C51-Graphs!F50-Graphs!G50-Graphs!H50</f>
        <v>5568</v>
      </c>
    </row>
    <row r="51" spans="1:16">
      <c r="A51">
        <f>IF(State!G52=1,1,IF(State!H52=1,2,IF(State!I52=1,3,4)))</f>
        <v>1</v>
      </c>
      <c r="B51">
        <f>IF(State!G52=2,1,IF(State!H52=2,2,IF(State!I52=2,3,4)))</f>
        <v>2</v>
      </c>
      <c r="C51">
        <f>IF(State!G52=3,1,IF(State!H52=3,2,IF(State!I52=3,3,4)))</f>
        <v>3</v>
      </c>
      <c r="D51">
        <f>IF(State!G52=4,1,IF(State!H52=4,2,IF(State!I52=4,3,4)))</f>
        <v>4</v>
      </c>
      <c r="E51" t="str">
        <f>State!A52</f>
        <v>Wisconsin</v>
      </c>
      <c r="F51" s="1">
        <f>MAX(State!L52:P52)</f>
        <v>1489504</v>
      </c>
      <c r="G51" s="1">
        <f>LARGE(State!L52:P52,2)</f>
        <v>1478120</v>
      </c>
      <c r="H51" s="1"/>
      <c r="I51" s="1">
        <f>State!C52-Graphs!F51-Graphs!G51-Graphs!H51</f>
        <v>29383</v>
      </c>
    </row>
    <row r="52" spans="1:16">
      <c r="A52">
        <f>IF(State!G53=1,1,IF(State!H53=1,2,IF(State!I53=1,3,4)))</f>
        <v>2</v>
      </c>
      <c r="B52">
        <f>IF(State!G53=2,1,IF(State!H53=2,2,IF(State!I53=2,3,4)))</f>
        <v>1</v>
      </c>
      <c r="C52">
        <f>IF(State!G53=3,1,IF(State!H53=3,2,IF(State!I53=3,3,4)))</f>
        <v>3</v>
      </c>
      <c r="D52">
        <f>IF(State!G53=4,1,IF(State!H53=4,2,IF(State!I53=4,3,4)))</f>
        <v>4</v>
      </c>
      <c r="E52" t="str">
        <f>State!A53</f>
        <v>Wyoming</v>
      </c>
      <c r="F52" s="1">
        <f>MAX(State!L53:P53)</f>
        <v>167629</v>
      </c>
      <c r="G52" s="1">
        <f>LARGE(State!L53:P53,2)</f>
        <v>70776</v>
      </c>
      <c r="H52" s="1"/>
      <c r="I52" s="1">
        <f>State!C53-Graphs!F52-Graphs!G52-Graphs!H52</f>
        <v>5023</v>
      </c>
    </row>
    <row r="53" spans="1:16">
      <c r="A53">
        <f>IF(State!G54=1,1,IF(State!H54=1,2,IF(State!I54=1,3,4)))</f>
        <v>2</v>
      </c>
      <c r="B53">
        <f>IF(State!G54=2,1,IF(State!H54=2,2,IF(State!I54=2,3,4)))</f>
        <v>1</v>
      </c>
      <c r="C53">
        <f>IF(State!G54=3,1,IF(State!H54=3,2,IF(State!I54=3,3,4)))</f>
        <v>3</v>
      </c>
      <c r="D53">
        <f>IF(State!G54=4,1,IF(State!H54=4,2,IF(State!I54=4,3,4)))</f>
        <v>4</v>
      </c>
      <c r="E53" t="str">
        <f>State!A54</f>
        <v>Total</v>
      </c>
      <c r="F53" s="1">
        <f>MAX(State!L54:P54)</f>
        <v>62039573</v>
      </c>
      <c r="G53" s="1">
        <f>LARGE(State!L54:P54,2)</f>
        <v>59027122</v>
      </c>
      <c r="H53" s="1"/>
      <c r="I53" s="1">
        <f>State!C54-Graphs!F53-Graphs!G53-Graphs!H53</f>
        <v>1227486</v>
      </c>
    </row>
    <row r="54" spans="1:16">
      <c r="A54">
        <f>A53</f>
        <v>2</v>
      </c>
      <c r="B54">
        <f>B53</f>
        <v>1</v>
      </c>
      <c r="C54">
        <f>C53</f>
        <v>3</v>
      </c>
      <c r="D54">
        <f>D53</f>
        <v>4</v>
      </c>
      <c r="E54" t="s">
        <v>2989</v>
      </c>
      <c r="F54">
        <f>State!D54</f>
        <v>286</v>
      </c>
      <c r="G54">
        <f>State!E54</f>
        <v>252</v>
      </c>
      <c r="H54">
        <v>0</v>
      </c>
      <c r="I54">
        <f>538-G54-F54-H54</f>
        <v>0</v>
      </c>
    </row>
    <row r="55" spans="1:16">
      <c r="F55" s="61">
        <f>F54/SUM(F54:I54)</f>
        <v>0.53159851301115246</v>
      </c>
      <c r="G55" s="61">
        <f>G54/SUM(F54:I54)</f>
        <v>0.46840148698884759</v>
      </c>
    </row>
    <row r="56" spans="1:16">
      <c r="F56" s="2" t="str">
        <f>State!N1</f>
        <v>Bush</v>
      </c>
      <c r="G56" s="2" t="str">
        <f>State!L1</f>
        <v>Kerry</v>
      </c>
      <c r="H56" s="2"/>
    </row>
    <row r="57" spans="1:16">
      <c r="E57" t="s">
        <v>1409</v>
      </c>
      <c r="H57" t="s">
        <v>2989</v>
      </c>
    </row>
    <row r="61" spans="1:16">
      <c r="K61" t="str">
        <f>E32</f>
        <v>New Jersey</v>
      </c>
      <c r="L61" t="str">
        <f>E33</f>
        <v>New Mexico</v>
      </c>
      <c r="M61" t="str">
        <f>E34</f>
        <v>New York</v>
      </c>
      <c r="N61" t="str">
        <f>E35</f>
        <v>North Carolina</v>
      </c>
      <c r="O61" t="str">
        <f>E36</f>
        <v>North Dakota</v>
      </c>
      <c r="P61" t="str">
        <f>E37</f>
        <v>Ohio</v>
      </c>
    </row>
    <row r="73" spans="11:16">
      <c r="K73" t="str">
        <f>E38</f>
        <v>Oklahoma</v>
      </c>
      <c r="L73" t="str">
        <f>E39</f>
        <v>Oregon</v>
      </c>
      <c r="M73" t="str">
        <f>E40</f>
        <v>Pennsylvania</v>
      </c>
      <c r="N73" t="str">
        <f>E41</f>
        <v>Rhode Island</v>
      </c>
      <c r="O73" t="str">
        <f>E42</f>
        <v>South Carolina</v>
      </c>
      <c r="P73" t="str">
        <f>E43</f>
        <v>South Dakota</v>
      </c>
    </row>
    <row r="85" spans="5:16">
      <c r="K85" t="str">
        <f>E44</f>
        <v>Tennessee</v>
      </c>
      <c r="L85" t="str">
        <f>E45</f>
        <v>Texas</v>
      </c>
      <c r="M85" t="str">
        <f>E46</f>
        <v>Utah</v>
      </c>
      <c r="N85" t="str">
        <f>E47</f>
        <v>Vermont</v>
      </c>
      <c r="O85" t="str">
        <f>E48</f>
        <v>Virginia</v>
      </c>
      <c r="P85" t="str">
        <f>E49</f>
        <v>Washington</v>
      </c>
    </row>
    <row r="86" spans="5:16">
      <c r="E86" t="s">
        <v>2326</v>
      </c>
      <c r="G86" s="32">
        <f>'State VTO'!F53</f>
        <v>0.56158270536858201</v>
      </c>
    </row>
    <row r="97" spans="5:13">
      <c r="K97" t="str">
        <f>E50</f>
        <v>West Virginia</v>
      </c>
      <c r="L97" t="str">
        <f>E51</f>
        <v>Wisconsin</v>
      </c>
      <c r="M97" t="str">
        <f>E52</f>
        <v>Wyoming</v>
      </c>
    </row>
    <row r="98" spans="5:13">
      <c r="F98" t="s">
        <v>3773</v>
      </c>
    </row>
    <row r="99" spans="5:13">
      <c r="E99" s="2" t="str">
        <f>Statistics!E28</f>
        <v>Bush</v>
      </c>
      <c r="F99" s="7">
        <f>Statistics!C64</f>
        <v>31</v>
      </c>
      <c r="G99" s="2">
        <f>F99/SUM(F$99:F$102)</f>
        <v>0.60784313725490191</v>
      </c>
      <c r="H99" s="7"/>
    </row>
    <row r="100" spans="5:13">
      <c r="E100" s="2" t="str">
        <f>Statistics!A28</f>
        <v>Kerry</v>
      </c>
      <c r="F100" s="7">
        <f>Statistics!B64</f>
        <v>20</v>
      </c>
      <c r="G100" s="2">
        <f>F100/SUM(F$99:F$102)</f>
        <v>0.39215686274509803</v>
      </c>
      <c r="H100" s="7"/>
    </row>
    <row r="101" spans="5:13">
      <c r="E101" s="2" t="str">
        <f>Statistics!I28</f>
        <v>Nader</v>
      </c>
      <c r="F101" s="7">
        <f>Statistics!D64</f>
        <v>0</v>
      </c>
      <c r="G101" s="2">
        <f>F101/SUM(F$99:F$102)</f>
        <v>0</v>
      </c>
      <c r="H101" s="7"/>
    </row>
    <row r="102" spans="5:13">
      <c r="E102" t="s">
        <v>2626</v>
      </c>
      <c r="F102" s="7">
        <f>Statistics!P64</f>
        <v>0</v>
      </c>
      <c r="G102" s="2">
        <f>F102/SUM(F$99:F$102)</f>
        <v>0</v>
      </c>
      <c r="H102" s="7"/>
    </row>
    <row r="105" spans="5:13">
      <c r="H105" s="2"/>
    </row>
    <row r="106" spans="5:13">
      <c r="H106" s="2"/>
    </row>
    <row r="107" spans="5:13">
      <c r="H107" s="2"/>
    </row>
    <row r="108" spans="5:13">
      <c r="H108" s="2"/>
    </row>
    <row r="109" spans="5:13">
      <c r="H109" s="2"/>
    </row>
    <row r="110" spans="5:13">
      <c r="F110" s="2" t="s">
        <v>3824</v>
      </c>
      <c r="G110" s="2"/>
      <c r="I110" s="2"/>
      <c r="K110" s="2"/>
    </row>
    <row r="111" spans="5:13">
      <c r="E111" s="2" t="str">
        <f>E99</f>
        <v>Bush</v>
      </c>
      <c r="F111" s="7" t="e">
        <f>Statistics!#REF!</f>
        <v>#REF!</v>
      </c>
      <c r="G111" s="2" t="e">
        <f>F111/SUM(F$111:F$114)</f>
        <v>#REF!</v>
      </c>
      <c r="I111" s="2"/>
      <c r="K111" s="7"/>
    </row>
    <row r="112" spans="5:13">
      <c r="E112" s="2" t="str">
        <f>E100</f>
        <v>Kerry</v>
      </c>
      <c r="F112" s="7" t="e">
        <f>Statistics!#REF!</f>
        <v>#REF!</v>
      </c>
      <c r="G112" s="2" t="e">
        <f>F112/SUM(F$111:F$114)</f>
        <v>#REF!</v>
      </c>
      <c r="I112" s="2"/>
      <c r="K112" s="7"/>
    </row>
    <row r="113" spans="5:12">
      <c r="E113" s="2" t="str">
        <f>E101</f>
        <v>Nader</v>
      </c>
      <c r="F113" s="7" t="e">
        <f>Statistics!#REF!</f>
        <v>#REF!</v>
      </c>
      <c r="G113" s="2" t="e">
        <f>F113/SUM(F$111:F$114)</f>
        <v>#REF!</v>
      </c>
      <c r="K113" s="7"/>
    </row>
    <row r="114" spans="5:12">
      <c r="E114" s="2" t="str">
        <f>E102</f>
        <v>Other</v>
      </c>
      <c r="F114" t="e">
        <f>Statistics!#REF!</f>
        <v>#REF!</v>
      </c>
      <c r="G114" s="2" t="e">
        <f>F114/SUM(F$111:F$114)</f>
        <v>#REF!</v>
      </c>
    </row>
    <row r="115" spans="5:12">
      <c r="L115" s="2"/>
    </row>
    <row r="116" spans="5:12">
      <c r="L116" s="2"/>
    </row>
    <row r="122" spans="5:12">
      <c r="F122" t="s">
        <v>4535</v>
      </c>
    </row>
    <row r="123" spans="5:12">
      <c r="E123" s="2" t="str">
        <f>E99</f>
        <v>Bush</v>
      </c>
      <c r="F123" s="7">
        <f>Statistics!C70</f>
        <v>2534</v>
      </c>
      <c r="G123" s="2">
        <f>F123/SUM(F$123:F$126)</f>
        <v>0.81270044900577298</v>
      </c>
    </row>
    <row r="124" spans="5:12">
      <c r="E124" s="2" t="str">
        <f>E100</f>
        <v>Kerry</v>
      </c>
      <c r="F124" s="7">
        <f>Statistics!B70</f>
        <v>584</v>
      </c>
      <c r="G124" s="2">
        <f>F124/SUM(F$123:F$126)</f>
        <v>0.18729955099422707</v>
      </c>
    </row>
    <row r="125" spans="5:12">
      <c r="E125" s="2" t="str">
        <f>E101</f>
        <v>Nader</v>
      </c>
      <c r="F125" s="7">
        <f>Statistics!D70</f>
        <v>0</v>
      </c>
      <c r="G125" s="2">
        <f>F125/SUM(F$123:F$126)</f>
        <v>0</v>
      </c>
    </row>
    <row r="126" spans="5:12">
      <c r="E126" s="2" t="str">
        <f>E102</f>
        <v>Other</v>
      </c>
      <c r="F126" s="7">
        <v>0</v>
      </c>
      <c r="G126" s="2">
        <f>F126/SUM(F$123:F$126)</f>
        <v>0</v>
      </c>
    </row>
    <row r="135" spans="1:18">
      <c r="A135" s="68" t="s">
        <v>3317</v>
      </c>
    </row>
    <row r="136" spans="1:18">
      <c r="A136" s="11">
        <v>1</v>
      </c>
      <c r="B136" s="11">
        <v>2</v>
      </c>
      <c r="C136" s="11">
        <v>3</v>
      </c>
      <c r="D136" s="11">
        <v>4</v>
      </c>
      <c r="E136" s="11" t="s">
        <v>186</v>
      </c>
      <c r="F136" s="69" t="s">
        <v>4458</v>
      </c>
      <c r="G136" s="69" t="s">
        <v>4459</v>
      </c>
      <c r="H136" s="69" t="s">
        <v>4460</v>
      </c>
      <c r="I136" s="69" t="s">
        <v>4461</v>
      </c>
      <c r="J136" s="11" t="s">
        <v>3474</v>
      </c>
      <c r="K136" s="11" t="str">
        <f>E137</f>
        <v>Fairfield</v>
      </c>
      <c r="L136" s="11" t="str">
        <f>E138</f>
        <v>Hartford</v>
      </c>
      <c r="M136" s="11" t="str">
        <f>E139</f>
        <v>Litchfield</v>
      </c>
      <c r="N136" s="11" t="str">
        <f>E140</f>
        <v>Middlesex</v>
      </c>
      <c r="O136" s="11" t="str">
        <f>E141</f>
        <v>New Haven</v>
      </c>
      <c r="P136" s="11" t="str">
        <f>E142</f>
        <v>New London</v>
      </c>
      <c r="Q136" t="str">
        <f>E143</f>
        <v>Tolland</v>
      </c>
      <c r="R136" t="str">
        <f>E144</f>
        <v>Windham</v>
      </c>
    </row>
    <row r="137" spans="1:18">
      <c r="A137" s="11">
        <f>IF(County!D298=1,1,IF(County!E298=1,2,IF(County!F298=1,3,0)))</f>
        <v>1</v>
      </c>
      <c r="B137" s="11">
        <f>IF(County!D298=2,1,IF(County!E298=2,2,IF(County!F298=2,3,0)))</f>
        <v>2</v>
      </c>
      <c r="C137" s="11">
        <f>IF(County!D298=3,1,IF(County!E298=3,2,IF(County!F298=3,3,0)))</f>
        <v>3</v>
      </c>
      <c r="D137" s="11">
        <v>4</v>
      </c>
      <c r="E137" s="11" t="str">
        <f>County!A298</f>
        <v>Fairfield</v>
      </c>
      <c r="F137" s="69">
        <f>MAX(County!N298:W298)</f>
        <v>205902</v>
      </c>
      <c r="G137" s="69">
        <f>LARGE(County!N298:W298,2)</f>
        <v>189605</v>
      </c>
      <c r="H137" s="69"/>
      <c r="I137" s="69">
        <f>County!C298-F137-G137-H137</f>
        <v>5460</v>
      </c>
      <c r="J137" s="69" t="str">
        <f>County!AV298</f>
        <v>09001</v>
      </c>
      <c r="K137" s="11"/>
      <c r="L137" s="11"/>
      <c r="M137" s="11"/>
      <c r="N137" s="11"/>
      <c r="O137" s="11"/>
      <c r="P137" s="11"/>
      <c r="Q137" s="11"/>
    </row>
    <row r="138" spans="1:18">
      <c r="A138" s="11">
        <f>IF(County!D299=1,1,IF(County!E299=1,2,IF(County!F299=1,3,0)))</f>
        <v>1</v>
      </c>
      <c r="B138" s="11">
        <f>IF(County!D299=2,1,IF(County!E299=2,2,IF(County!F299=2,3,0)))</f>
        <v>2</v>
      </c>
      <c r="C138" s="11">
        <f>IF(County!D299=3,1,IF(County!E299=3,2,IF(County!F299=3,3,0)))</f>
        <v>3</v>
      </c>
      <c r="D138" s="11">
        <v>4</v>
      </c>
      <c r="E138" s="11" t="str">
        <f>County!A299</f>
        <v>Hartford</v>
      </c>
      <c r="F138" s="69">
        <f>MAX(County!N299:W299)</f>
        <v>229902</v>
      </c>
      <c r="G138" s="69">
        <f>LARGE(County!N299:W299,2)</f>
        <v>154919</v>
      </c>
      <c r="H138" s="69"/>
      <c r="I138" s="69">
        <f>County!C299-F138-G138-H138</f>
        <v>6987</v>
      </c>
      <c r="J138" s="69" t="str">
        <f>County!AV299</f>
        <v>09003</v>
      </c>
      <c r="K138" s="11"/>
      <c r="L138" s="11"/>
      <c r="M138" s="11"/>
      <c r="N138" s="11"/>
      <c r="O138" s="11"/>
      <c r="P138" s="11"/>
      <c r="Q138" s="11"/>
    </row>
    <row r="139" spans="1:18">
      <c r="A139" s="11">
        <f>IF(County!D300=1,1,IF(County!E300=1,2,IF(County!F300=1,3,0)))</f>
        <v>2</v>
      </c>
      <c r="B139" s="11">
        <f>IF(County!D300=2,1,IF(County!E300=2,2,IF(County!F300=2,3,0)))</f>
        <v>1</v>
      </c>
      <c r="C139" s="11">
        <f>IF(County!D300=3,1,IF(County!E300=3,2,IF(County!F300=3,3,0)))</f>
        <v>3</v>
      </c>
      <c r="D139" s="11">
        <v>4</v>
      </c>
      <c r="E139" s="11" t="str">
        <f>County!A300</f>
        <v>Litchfield</v>
      </c>
      <c r="F139" s="69">
        <f>MAX(County!N300:W300)</f>
        <v>50160</v>
      </c>
      <c r="G139" s="69">
        <f>LARGE(County!N300:W300,2)</f>
        <v>44647</v>
      </c>
      <c r="H139" s="69"/>
      <c r="I139" s="69">
        <f>County!C300-F139-G139-H139</f>
        <v>1861</v>
      </c>
      <c r="J139" s="69" t="str">
        <f>County!AV300</f>
        <v>09005</v>
      </c>
      <c r="K139" s="11"/>
      <c r="L139" s="11"/>
      <c r="M139" s="11"/>
      <c r="N139" s="11"/>
      <c r="O139" s="11"/>
      <c r="P139" s="11"/>
      <c r="Q139" s="11"/>
    </row>
    <row r="140" spans="1:18">
      <c r="A140" s="11">
        <f>IF(County!D301=1,1,IF(County!E301=1,2,IF(County!F301=1,3,0)))</f>
        <v>1</v>
      </c>
      <c r="B140" s="11">
        <f>IF(County!D301=2,1,IF(County!E301=2,2,IF(County!F301=2,3,0)))</f>
        <v>2</v>
      </c>
      <c r="C140" s="11">
        <f>IF(County!D301=3,1,IF(County!E301=3,2,IF(County!F301=3,3,0)))</f>
        <v>3</v>
      </c>
      <c r="D140" s="11">
        <v>4</v>
      </c>
      <c r="E140" s="11" t="str">
        <f>County!A301</f>
        <v>Middlesex</v>
      </c>
      <c r="F140" s="69">
        <f>MAX(County!N301:W301)</f>
        <v>47292</v>
      </c>
      <c r="G140" s="69">
        <f>LARGE(County!N301:W301,2)</f>
        <v>35252</v>
      </c>
      <c r="H140" s="69"/>
      <c r="I140" s="69">
        <f>County!C301-F140-G140-H140</f>
        <v>1440</v>
      </c>
      <c r="J140" s="69" t="str">
        <f>County!AV301</f>
        <v>09007</v>
      </c>
      <c r="K140" s="11"/>
      <c r="L140" s="11"/>
      <c r="M140" s="11"/>
      <c r="N140" s="11"/>
      <c r="O140" s="11"/>
      <c r="P140" s="11"/>
      <c r="Q140" s="11"/>
    </row>
    <row r="141" spans="1:18">
      <c r="A141" s="11">
        <f>IF(County!D302=1,1,IF(County!E302=1,2,IF(County!F302=1,3,0)))</f>
        <v>1</v>
      </c>
      <c r="B141" s="11">
        <f>IF(County!D302=2,1,IF(County!E302=2,2,IF(County!F302=2,3,0)))</f>
        <v>2</v>
      </c>
      <c r="C141" s="11">
        <f>IF(County!D302=3,1,IF(County!E302=3,2,IF(County!F302=3,3,0)))</f>
        <v>3</v>
      </c>
      <c r="D141" s="11">
        <v>4</v>
      </c>
      <c r="E141" s="11" t="str">
        <f>County!A302</f>
        <v>New Haven</v>
      </c>
      <c r="F141" s="69">
        <f>MAX(County!N302:W302)</f>
        <v>199060</v>
      </c>
      <c r="G141" s="69">
        <f>LARGE(County!N302:W302,2)</f>
        <v>160390</v>
      </c>
      <c r="H141" s="69"/>
      <c r="I141" s="69">
        <f>County!C302-F141-G141-H141</f>
        <v>6942</v>
      </c>
      <c r="J141" s="69" t="str">
        <f>County!AV302</f>
        <v>09009</v>
      </c>
      <c r="K141" s="11"/>
      <c r="L141" s="11"/>
      <c r="M141" s="11"/>
      <c r="N141" s="11"/>
      <c r="O141" s="11"/>
      <c r="P141" s="11"/>
      <c r="Q141" s="11"/>
    </row>
    <row r="142" spans="1:18">
      <c r="A142" s="11">
        <f>IF(County!D303=1,1,IF(County!E303=1,2,IF(County!F303=1,3,0)))</f>
        <v>1</v>
      </c>
      <c r="B142" s="11">
        <f>IF(County!D303=2,1,IF(County!E303=2,2,IF(County!F303=2,3,0)))</f>
        <v>2</v>
      </c>
      <c r="C142" s="11">
        <f>IF(County!D303=3,1,IF(County!E303=3,2,IF(County!F303=3,3,0)))</f>
        <v>3</v>
      </c>
      <c r="D142" s="11">
        <v>4</v>
      </c>
      <c r="E142" s="11" t="str">
        <f>County!A303</f>
        <v>New London</v>
      </c>
      <c r="F142" s="69">
        <f>MAX(County!N303:W303)</f>
        <v>66062</v>
      </c>
      <c r="G142" s="69">
        <f>LARGE(County!N303:W303,2)</f>
        <v>49931</v>
      </c>
      <c r="H142" s="69"/>
      <c r="I142" s="69">
        <f>County!C303-F142-G142-H142</f>
        <v>2367</v>
      </c>
      <c r="J142" s="69" t="str">
        <f>County!AV303</f>
        <v>09011</v>
      </c>
      <c r="K142" s="11"/>
      <c r="L142" s="11"/>
      <c r="M142" s="11"/>
      <c r="N142" s="11"/>
      <c r="O142" s="11"/>
      <c r="P142" s="11"/>
      <c r="Q142" s="11"/>
    </row>
    <row r="143" spans="1:18">
      <c r="A143" s="11">
        <f>IF(County!D304=1,1,IF(County!E304=1,2,IF(County!F304=1,3,0)))</f>
        <v>1</v>
      </c>
      <c r="B143" s="11">
        <f>IF(County!D304=2,1,IF(County!E304=2,2,IF(County!F304=2,3,0)))</f>
        <v>2</v>
      </c>
      <c r="C143" s="11">
        <f>IF(County!D304=3,1,IF(County!E304=3,2,IF(County!F304=3,3,0)))</f>
        <v>3</v>
      </c>
      <c r="D143" s="11">
        <v>4</v>
      </c>
      <c r="E143" s="11" t="str">
        <f>County!A304</f>
        <v>Tolland</v>
      </c>
      <c r="F143" s="69">
        <f>MAX(County!N304:W304)</f>
        <v>39146</v>
      </c>
      <c r="G143" s="69">
        <f>LARGE(County!N304:W304,2)</f>
        <v>31245</v>
      </c>
      <c r="H143" s="69"/>
      <c r="I143" s="69">
        <f>County!C304-F143-G143-H143</f>
        <v>1338</v>
      </c>
      <c r="J143" s="69" t="str">
        <f>County!AV304</f>
        <v>09013</v>
      </c>
      <c r="K143" s="11"/>
      <c r="L143" s="11"/>
      <c r="M143" s="11"/>
      <c r="N143" s="11"/>
      <c r="O143" s="11"/>
      <c r="P143" s="11"/>
      <c r="Q143" s="11"/>
    </row>
    <row r="144" spans="1:18">
      <c r="A144" s="11">
        <f>IF(County!D305=1,1,IF(County!E305=1,2,IF(County!F305=1,3,0)))</f>
        <v>1</v>
      </c>
      <c r="B144" s="11">
        <f>IF(County!D305=2,1,IF(County!E305=2,2,IF(County!F305=2,3,0)))</f>
        <v>2</v>
      </c>
      <c r="C144" s="11">
        <f>IF(County!D305=3,1,IF(County!E305=3,2,IF(County!F305=3,3,0)))</f>
        <v>3</v>
      </c>
      <c r="D144" s="11">
        <v>4</v>
      </c>
      <c r="E144" s="11" t="str">
        <f>County!A305</f>
        <v>Windham</v>
      </c>
      <c r="F144" s="69">
        <f>MAX(County!N305:W305)</f>
        <v>25477</v>
      </c>
      <c r="G144" s="69">
        <f>LARGE(County!N305:W305,2)</f>
        <v>22324</v>
      </c>
      <c r="H144" s="69"/>
      <c r="I144" s="69">
        <f>County!C305-F144-G144-H144</f>
        <v>1060</v>
      </c>
      <c r="J144" s="69" t="str">
        <f>County!AV305</f>
        <v>09015</v>
      </c>
      <c r="K144" s="11"/>
      <c r="L144" s="11"/>
      <c r="M144" s="11"/>
      <c r="N144" s="11"/>
      <c r="O144" s="11"/>
      <c r="P144" s="11"/>
      <c r="Q144" s="11"/>
    </row>
    <row r="145" spans="1:18">
      <c r="A145" s="11"/>
      <c r="B145" s="11"/>
      <c r="C145" s="11"/>
      <c r="D145" s="11"/>
      <c r="E145" s="11"/>
      <c r="F145" s="69"/>
      <c r="G145" s="69"/>
      <c r="H145" s="69"/>
      <c r="I145" s="69"/>
      <c r="J145" s="69"/>
      <c r="K145" s="11"/>
      <c r="L145" s="11"/>
      <c r="M145" s="11"/>
      <c r="N145" s="11"/>
      <c r="O145" s="11"/>
      <c r="P145" s="11"/>
      <c r="Q145" s="11"/>
    </row>
    <row r="146" spans="1:18">
      <c r="A146" s="11"/>
      <c r="B146" s="11"/>
      <c r="C146" s="11"/>
      <c r="D146" s="11"/>
      <c r="E146" s="11"/>
      <c r="F146" s="69"/>
      <c r="G146" s="69"/>
      <c r="H146" s="69"/>
      <c r="I146" s="69"/>
      <c r="J146" s="69"/>
      <c r="K146" s="11"/>
      <c r="L146" s="11"/>
      <c r="M146" s="11"/>
      <c r="N146" s="11"/>
      <c r="O146" s="11"/>
      <c r="P146" s="11"/>
      <c r="Q146" s="11"/>
    </row>
    <row r="147" spans="1:18">
      <c r="A147" s="11"/>
      <c r="B147" s="11"/>
      <c r="C147" s="11"/>
      <c r="D147" s="11"/>
      <c r="E147" s="11"/>
      <c r="F147" s="69"/>
      <c r="G147" s="69"/>
      <c r="H147" s="69"/>
      <c r="I147" s="69"/>
      <c r="J147" s="69"/>
      <c r="K147" s="11"/>
      <c r="L147" s="11"/>
      <c r="M147" s="11"/>
      <c r="N147" s="11"/>
      <c r="O147" s="11"/>
      <c r="P147" s="11"/>
      <c r="Q147" s="11"/>
    </row>
    <row r="149" spans="1:18">
      <c r="A149" s="68" t="s">
        <v>1529</v>
      </c>
    </row>
    <row r="150" spans="1:18">
      <c r="A150" s="11">
        <v>1</v>
      </c>
      <c r="B150" s="11">
        <v>2</v>
      </c>
      <c r="C150" s="11">
        <v>3</v>
      </c>
      <c r="D150" s="11">
        <v>4</v>
      </c>
      <c r="E150" s="11" t="s">
        <v>186</v>
      </c>
      <c r="F150" s="69" t="s">
        <v>4458</v>
      </c>
      <c r="G150" s="69" t="s">
        <v>4459</v>
      </c>
      <c r="H150" s="69" t="s">
        <v>4460</v>
      </c>
      <c r="I150" s="69" t="s">
        <v>4461</v>
      </c>
      <c r="J150" s="11" t="s">
        <v>3474</v>
      </c>
      <c r="K150" s="11" t="str">
        <f>E151</f>
        <v>Androscoggin</v>
      </c>
      <c r="L150" s="11" t="str">
        <f>E152</f>
        <v>Aroostook</v>
      </c>
      <c r="M150" s="11" t="str">
        <f>E153</f>
        <v>Cumberland</v>
      </c>
      <c r="N150" s="11" t="str">
        <f>E154</f>
        <v>Franklin</v>
      </c>
      <c r="O150" s="11" t="str">
        <f>E155</f>
        <v>Hancock</v>
      </c>
      <c r="P150" s="11" t="str">
        <f>E156</f>
        <v>Kennebec</v>
      </c>
      <c r="Q150" t="str">
        <f>E157</f>
        <v>Knox</v>
      </c>
      <c r="R150" t="str">
        <f>E158</f>
        <v>Lincoln</v>
      </c>
    </row>
    <row r="151" spans="1:18">
      <c r="A151" s="11">
        <f>IF(County!D1193=1,1,IF(County!E1193=1,2,IF(County!F1193=1,3,0)))</f>
        <v>1</v>
      </c>
      <c r="B151" s="11">
        <f>IF(County!D1193=2,1,IF(County!E1193=2,2,IF(County!F1193=2,3,0)))</f>
        <v>2</v>
      </c>
      <c r="C151" s="11">
        <f>IF(County!D1193=3,1,IF(County!E1193=3,2,IF(County!F1193=3,3,0)))</f>
        <v>3</v>
      </c>
      <c r="D151" s="11">
        <v>4</v>
      </c>
      <c r="E151" s="11" t="str">
        <f>County!A1193</f>
        <v>Androscoggin</v>
      </c>
      <c r="F151" s="69">
        <f>MAX(County!N1193:W1193)</f>
        <v>30503</v>
      </c>
      <c r="G151" s="69">
        <f>LARGE(County!N1193:W1193,2)</f>
        <v>24519</v>
      </c>
      <c r="H151" s="69"/>
      <c r="I151" s="69">
        <f>County!C1193-F151-G151-H151</f>
        <v>1045</v>
      </c>
      <c r="J151" s="69" t="str">
        <f>County!AV1193</f>
        <v>23001</v>
      </c>
      <c r="K151" s="11"/>
      <c r="L151" s="11"/>
      <c r="M151" s="11"/>
      <c r="N151" s="11"/>
      <c r="O151" s="11"/>
      <c r="P151" s="11"/>
      <c r="Q151" s="11"/>
    </row>
    <row r="152" spans="1:18">
      <c r="A152" s="11">
        <f>IF(County!D1194=1,1,IF(County!E1194=1,2,IF(County!F1194=1,3,0)))</f>
        <v>1</v>
      </c>
      <c r="B152" s="11">
        <f>IF(County!D1194=2,1,IF(County!E1194=2,2,IF(County!F1194=2,3,0)))</f>
        <v>2</v>
      </c>
      <c r="C152" s="11">
        <f>IF(County!D1194=3,1,IF(County!E1194=3,2,IF(County!F1194=3,3,0)))</f>
        <v>3</v>
      </c>
      <c r="D152" s="11">
        <v>4</v>
      </c>
      <c r="E152" s="11" t="str">
        <f>County!A1194</f>
        <v>Aroostook</v>
      </c>
      <c r="F152" s="69">
        <f>MAX(County!N1194:W1194)</f>
        <v>19569</v>
      </c>
      <c r="G152" s="69">
        <f>LARGE(County!N1194:W1194,2)</f>
        <v>17564</v>
      </c>
      <c r="H152" s="69"/>
      <c r="I152" s="69">
        <f>County!C1194-F152-G152-H152</f>
        <v>600</v>
      </c>
      <c r="J152" s="69" t="str">
        <f>County!AV1194</f>
        <v>23003</v>
      </c>
      <c r="K152" s="11"/>
      <c r="L152" s="11"/>
      <c r="M152" s="11"/>
      <c r="N152" s="11"/>
      <c r="O152" s="11"/>
      <c r="P152" s="11"/>
      <c r="Q152" s="11"/>
    </row>
    <row r="153" spans="1:18">
      <c r="A153" s="11">
        <f>IF(County!D1195=1,1,IF(County!E1195=1,2,IF(County!F1195=1,3,0)))</f>
        <v>1</v>
      </c>
      <c r="B153" s="11">
        <f>IF(County!D1195=2,1,IF(County!E1195=2,2,IF(County!F1195=2,3,0)))</f>
        <v>2</v>
      </c>
      <c r="C153" s="11">
        <f>IF(County!D1195=3,1,IF(County!E1195=3,2,IF(County!F1195=3,3,0)))</f>
        <v>3</v>
      </c>
      <c r="D153" s="11">
        <v>4</v>
      </c>
      <c r="E153" s="11" t="str">
        <f>County!A1195</f>
        <v>Cumberland</v>
      </c>
      <c r="F153" s="69">
        <f>MAX(County!N1195:W1195)</f>
        <v>94846</v>
      </c>
      <c r="G153" s="69">
        <f>LARGE(County!N1195:W1195,2)</f>
        <v>65384</v>
      </c>
      <c r="H153" s="69"/>
      <c r="I153" s="69">
        <f>County!C1195-F153-G153-H153</f>
        <v>2732</v>
      </c>
      <c r="J153" s="69" t="str">
        <f>County!AV1195</f>
        <v>23005</v>
      </c>
      <c r="K153" s="11"/>
      <c r="L153" s="11"/>
      <c r="M153" s="11"/>
      <c r="N153" s="11"/>
      <c r="O153" s="11"/>
      <c r="P153" s="11"/>
      <c r="Q153" s="11"/>
    </row>
    <row r="154" spans="1:18">
      <c r="A154" s="11">
        <f>IF(County!D1196=1,1,IF(County!E1196=1,2,IF(County!F1196=1,3,0)))</f>
        <v>1</v>
      </c>
      <c r="B154" s="11">
        <f>IF(County!D1196=2,1,IF(County!E1196=2,2,IF(County!F1196=2,3,0)))</f>
        <v>2</v>
      </c>
      <c r="C154" s="11">
        <f>IF(County!D1196=3,1,IF(County!E1196=3,2,IF(County!F1196=3,3,0)))</f>
        <v>3</v>
      </c>
      <c r="D154" s="11">
        <v>4</v>
      </c>
      <c r="E154" s="11" t="str">
        <f>County!A1196</f>
        <v>Franklin</v>
      </c>
      <c r="F154" s="69">
        <f>MAX(County!N1196:W1196)</f>
        <v>9465</v>
      </c>
      <c r="G154" s="69">
        <f>LARGE(County!N1196:W1196,2)</f>
        <v>7378</v>
      </c>
      <c r="H154" s="69"/>
      <c r="I154" s="69">
        <f>County!C1196-F154-G154-H154</f>
        <v>418</v>
      </c>
      <c r="J154" s="69" t="str">
        <f>County!AV1196</f>
        <v>23007</v>
      </c>
      <c r="K154" s="11"/>
      <c r="L154" s="11"/>
      <c r="M154" s="11"/>
      <c r="N154" s="11"/>
      <c r="O154" s="11"/>
      <c r="P154" s="11"/>
      <c r="Q154" s="11"/>
    </row>
    <row r="155" spans="1:18">
      <c r="A155" s="11">
        <f>IF(County!D1197=1,1,IF(County!E1197=1,2,IF(County!F1197=1,3,0)))</f>
        <v>1</v>
      </c>
      <c r="B155" s="11">
        <f>IF(County!D1197=2,1,IF(County!E1197=2,2,IF(County!F1197=2,3,0)))</f>
        <v>2</v>
      </c>
      <c r="C155" s="11">
        <f>IF(County!D1197=3,1,IF(County!E1197=3,2,IF(County!F1197=3,3,0)))</f>
        <v>3</v>
      </c>
      <c r="D155" s="11">
        <v>4</v>
      </c>
      <c r="E155" s="11" t="str">
        <f>County!A1197</f>
        <v>Hancock</v>
      </c>
      <c r="F155" s="69">
        <f>MAX(County!N1197:W1197)</f>
        <v>18048</v>
      </c>
      <c r="G155" s="69">
        <f>LARGE(County!N1197:W1197,2)</f>
        <v>14405</v>
      </c>
      <c r="H155" s="69"/>
      <c r="I155" s="69">
        <f>County!C1197-F155-G155-H155</f>
        <v>669</v>
      </c>
      <c r="J155" s="69" t="str">
        <f>County!AV1197</f>
        <v>23009</v>
      </c>
      <c r="K155" s="11"/>
      <c r="L155" s="11"/>
      <c r="M155" s="11"/>
      <c r="N155" s="11"/>
      <c r="O155" s="11"/>
      <c r="P155" s="11"/>
      <c r="Q155" s="11"/>
    </row>
    <row r="156" spans="1:18">
      <c r="A156" s="11">
        <f>IF(County!D1198=1,1,IF(County!E1198=1,2,IF(County!F1198=1,3,0)))</f>
        <v>1</v>
      </c>
      <c r="B156" s="11">
        <f>IF(County!D1198=2,1,IF(County!E1198=2,2,IF(County!F1198=2,3,0)))</f>
        <v>2</v>
      </c>
      <c r="C156" s="11">
        <f>IF(County!D1198=3,1,IF(County!E1198=3,2,IF(County!F1198=3,3,0)))</f>
        <v>3</v>
      </c>
      <c r="D156" s="11">
        <v>4</v>
      </c>
      <c r="E156" s="11" t="str">
        <f>County!A1198</f>
        <v>Kennebec</v>
      </c>
      <c r="F156" s="69">
        <f>MAX(County!N1198:W1198)</f>
        <v>35616</v>
      </c>
      <c r="G156" s="69">
        <f>LARGE(County!N1198:W1198,2)</f>
        <v>29761</v>
      </c>
      <c r="H156" s="69"/>
      <c r="I156" s="69">
        <f>County!C1198-F156-G156-H156</f>
        <v>1395</v>
      </c>
      <c r="J156" s="69" t="str">
        <f>County!AV1198</f>
        <v>23011</v>
      </c>
      <c r="K156" s="11"/>
      <c r="L156" s="11"/>
      <c r="M156" s="11"/>
      <c r="N156" s="11"/>
      <c r="O156" s="11"/>
      <c r="P156" s="11"/>
      <c r="Q156" s="11"/>
    </row>
    <row r="157" spans="1:18">
      <c r="A157" s="11">
        <f>IF(County!D1199=1,1,IF(County!E1199=1,2,IF(County!F1199=1,3,0)))</f>
        <v>1</v>
      </c>
      <c r="B157" s="11">
        <f>IF(County!D1199=2,1,IF(County!E1199=2,2,IF(County!F1199=2,3,0)))</f>
        <v>2</v>
      </c>
      <c r="C157" s="11">
        <f>IF(County!D1199=3,1,IF(County!E1199=3,2,IF(County!F1199=3,3,0)))</f>
        <v>3</v>
      </c>
      <c r="D157" s="11">
        <v>4</v>
      </c>
      <c r="E157" s="11" t="str">
        <f>County!A1199</f>
        <v>Knox</v>
      </c>
      <c r="F157" s="69">
        <f>MAX(County!N1199:W1199)</f>
        <v>12690</v>
      </c>
      <c r="G157" s="69">
        <f>LARGE(County!N1199:W1199,2)</f>
        <v>10103</v>
      </c>
      <c r="H157" s="69"/>
      <c r="I157" s="69">
        <f>County!C1199-F157-G157-H157</f>
        <v>454</v>
      </c>
      <c r="J157" s="69" t="str">
        <f>County!AV1199</f>
        <v>23013</v>
      </c>
      <c r="K157" s="11"/>
      <c r="L157" s="11"/>
      <c r="M157" s="11"/>
      <c r="N157" s="11"/>
      <c r="O157" s="11"/>
      <c r="P157" s="11"/>
      <c r="Q157" s="11"/>
    </row>
    <row r="158" spans="1:18">
      <c r="A158" s="11">
        <f>IF(County!D1200=1,1,IF(County!E1200=1,2,IF(County!F1200=1,3,0)))</f>
        <v>1</v>
      </c>
      <c r="B158" s="11">
        <f>IF(County!D1200=2,1,IF(County!E1200=2,2,IF(County!F1200=2,3,0)))</f>
        <v>2</v>
      </c>
      <c r="C158" s="11">
        <f>IF(County!D1200=3,1,IF(County!E1200=3,2,IF(County!F1200=3,3,0)))</f>
        <v>3</v>
      </c>
      <c r="D158" s="11">
        <v>4</v>
      </c>
      <c r="E158" s="11" t="str">
        <f>County!A1200</f>
        <v>Lincoln</v>
      </c>
      <c r="F158" s="69">
        <f>MAX(County!N1200:W1200)</f>
        <v>11351</v>
      </c>
      <c r="G158" s="69">
        <f>LARGE(County!N1200:W1200,2)</f>
        <v>10370</v>
      </c>
      <c r="H158" s="69"/>
      <c r="I158" s="69">
        <f>County!C1200-F158-G158-H158</f>
        <v>421</v>
      </c>
      <c r="J158" s="69" t="str">
        <f>County!AV1200</f>
        <v>23015</v>
      </c>
      <c r="K158" s="11"/>
      <c r="L158" s="11"/>
      <c r="M158" s="11"/>
      <c r="N158" s="11"/>
      <c r="O158" s="11"/>
      <c r="P158" s="11"/>
      <c r="Q158" s="11"/>
    </row>
    <row r="159" spans="1:18">
      <c r="A159" s="11">
        <f>IF(County!D1201=1,1,IF(County!E1201=1,2,IF(County!F1201=1,3,0)))</f>
        <v>1</v>
      </c>
      <c r="B159" s="11">
        <f>IF(County!D1201=2,1,IF(County!E1201=2,2,IF(County!F1201=2,3,0)))</f>
        <v>2</v>
      </c>
      <c r="C159" s="11">
        <f>IF(County!D1201=3,1,IF(County!E1201=3,2,IF(County!F1201=3,3,0)))</f>
        <v>3</v>
      </c>
      <c r="D159" s="11">
        <v>4</v>
      </c>
      <c r="E159" s="11" t="str">
        <f>County!A1201</f>
        <v>Oxford</v>
      </c>
      <c r="F159" s="69">
        <f>MAX(County!N1201:W1201)</f>
        <v>16618</v>
      </c>
      <c r="G159" s="69">
        <f>LARGE(County!N1201:W1201,2)</f>
        <v>14196</v>
      </c>
      <c r="H159" s="69"/>
      <c r="I159" s="69">
        <f>County!C1201-F159-G159-H159</f>
        <v>732</v>
      </c>
      <c r="J159" s="69" t="str">
        <f>County!AV1201</f>
        <v>23017</v>
      </c>
      <c r="K159" s="11"/>
      <c r="L159" s="11"/>
      <c r="M159" s="11"/>
      <c r="N159" s="11"/>
      <c r="O159" s="11"/>
      <c r="P159" s="11"/>
      <c r="Q159" s="11"/>
    </row>
    <row r="160" spans="1:18">
      <c r="A160" s="11">
        <f>IF(County!D1202=1,1,IF(County!E1202=1,2,IF(County!F1202=1,3,0)))</f>
        <v>1</v>
      </c>
      <c r="B160" s="11">
        <f>IF(County!D1202=2,1,IF(County!E1202=2,2,IF(County!F1202=2,3,0)))</f>
        <v>2</v>
      </c>
      <c r="C160" s="11">
        <f>IF(County!D1202=3,1,IF(County!E1202=3,2,IF(County!F1202=3,3,0)))</f>
        <v>3</v>
      </c>
      <c r="D160" s="11">
        <v>4</v>
      </c>
      <c r="E160" s="11" t="str">
        <f>County!A1202</f>
        <v>Penobscot</v>
      </c>
      <c r="F160" s="69">
        <f>MAX(County!N1202:W1202)</f>
        <v>40417</v>
      </c>
      <c r="G160" s="69">
        <f>LARGE(County!N1202:W1202,2)</f>
        <v>40318</v>
      </c>
      <c r="H160" s="69"/>
      <c r="I160" s="69">
        <f>County!C1202-F160-G160-H160</f>
        <v>1377</v>
      </c>
      <c r="J160" s="69" t="str">
        <f>County!AV1202</f>
        <v>23019</v>
      </c>
      <c r="K160" s="11"/>
      <c r="L160" s="11"/>
      <c r="M160" s="11"/>
      <c r="N160" s="11"/>
      <c r="O160" s="11"/>
      <c r="P160" s="11"/>
      <c r="Q160" s="11"/>
    </row>
    <row r="161" spans="1:18">
      <c r="A161" s="11">
        <f>IF(County!D1203=1,1,IF(County!E1203=1,2,IF(County!F1203=1,3,0)))</f>
        <v>2</v>
      </c>
      <c r="B161" s="11">
        <f>IF(County!D1203=2,1,IF(County!E1203=2,2,IF(County!F1203=2,3,0)))</f>
        <v>1</v>
      </c>
      <c r="C161" s="11">
        <f>IF(County!D1203=3,1,IF(County!E1203=3,2,IF(County!F1203=3,3,0)))</f>
        <v>3</v>
      </c>
      <c r="D161" s="11">
        <v>4</v>
      </c>
      <c r="E161" s="11" t="str">
        <f>County!A1203</f>
        <v>Piscataquis</v>
      </c>
      <c r="F161" s="69">
        <f>MAX(County!N1203:W1203)</f>
        <v>5299</v>
      </c>
      <c r="G161" s="69">
        <f>LARGE(County!N1203:W1203,2)</f>
        <v>4409</v>
      </c>
      <c r="H161" s="69"/>
      <c r="I161" s="69">
        <f>County!C1203-F161-G161-H161</f>
        <v>232</v>
      </c>
      <c r="J161" s="69" t="str">
        <f>County!AV1203</f>
        <v>23021</v>
      </c>
      <c r="K161" s="11"/>
      <c r="L161" s="11"/>
      <c r="M161" s="11"/>
      <c r="N161" s="11"/>
      <c r="O161" s="11"/>
      <c r="P161" s="11"/>
      <c r="Q161" s="11"/>
    </row>
    <row r="162" spans="1:18">
      <c r="A162" s="11">
        <f>IF(County!D1204=1,1,IF(County!E1204=1,2,IF(County!F1204=1,3,0)))</f>
        <v>1</v>
      </c>
      <c r="B162" s="11">
        <f>IF(County!D1204=2,1,IF(County!E1204=2,2,IF(County!F1204=2,3,0)))</f>
        <v>2</v>
      </c>
      <c r="C162" s="11">
        <f>IF(County!D1204=3,1,IF(County!E1204=3,2,IF(County!F1204=3,3,0)))</f>
        <v>3</v>
      </c>
      <c r="D162" s="11">
        <v>4</v>
      </c>
      <c r="E162" s="11" t="str">
        <f>County!A1204</f>
        <v>Sagadahoc</v>
      </c>
      <c r="F162" s="69">
        <f>MAX(County!N1204:W1204)</f>
        <v>11107</v>
      </c>
      <c r="G162" s="69">
        <f>LARGE(County!N1204:W1204,2)</f>
        <v>9497</v>
      </c>
      <c r="H162" s="69"/>
      <c r="I162" s="69">
        <f>County!C1204-F162-G162-H162</f>
        <v>475</v>
      </c>
      <c r="J162" s="69" t="str">
        <f>County!AV1204</f>
        <v>23023</v>
      </c>
      <c r="K162" t="str">
        <f>E159</f>
        <v>Oxford</v>
      </c>
      <c r="L162" t="str">
        <f>E160</f>
        <v>Penobscot</v>
      </c>
      <c r="M162" t="str">
        <f>E161</f>
        <v>Piscataquis</v>
      </c>
      <c r="N162" t="str">
        <f>E162</f>
        <v>Sagadahoc</v>
      </c>
      <c r="O162" t="str">
        <f>E163</f>
        <v>Somerset</v>
      </c>
      <c r="P162" t="str">
        <f>E164</f>
        <v>Waldo</v>
      </c>
      <c r="Q162" t="str">
        <f>E165</f>
        <v>Washington</v>
      </c>
      <c r="R162" t="str">
        <f>E166</f>
        <v>York</v>
      </c>
    </row>
    <row r="163" spans="1:18">
      <c r="A163" s="11">
        <f>IF(County!D1205=1,1,IF(County!E1205=1,2,IF(County!F1205=1,3,0)))</f>
        <v>1</v>
      </c>
      <c r="B163" s="11">
        <f>IF(County!D1205=2,1,IF(County!E1205=2,2,IF(County!F1205=2,3,0)))</f>
        <v>2</v>
      </c>
      <c r="C163" s="11">
        <f>IF(County!D1205=3,1,IF(County!E1205=3,2,IF(County!F1205=3,3,0)))</f>
        <v>3</v>
      </c>
      <c r="D163" s="11">
        <v>4</v>
      </c>
      <c r="E163" s="11" t="str">
        <f>County!A1205</f>
        <v>Somerset</v>
      </c>
      <c r="F163" s="69">
        <f>MAX(County!N1205:W1205)</f>
        <v>13555</v>
      </c>
      <c r="G163" s="69">
        <f>LARGE(County!N1205:W1205,2)</f>
        <v>12953</v>
      </c>
      <c r="H163" s="69"/>
      <c r="I163" s="69">
        <f>County!C1205-F163-G163-H163</f>
        <v>600</v>
      </c>
      <c r="J163" s="69" t="str">
        <f>County!AV1205</f>
        <v>23025</v>
      </c>
    </row>
    <row r="164" spans="1:18">
      <c r="A164" s="11">
        <f>IF(County!D1206=1,1,IF(County!E1206=1,2,IF(County!F1206=1,3,0)))</f>
        <v>1</v>
      </c>
      <c r="B164" s="11">
        <f>IF(County!D1206=2,1,IF(County!E1206=2,2,IF(County!F1206=2,3,0)))</f>
        <v>2</v>
      </c>
      <c r="C164" s="11">
        <f>IF(County!D1206=3,1,IF(County!E1206=3,2,IF(County!F1206=3,3,0)))</f>
        <v>3</v>
      </c>
      <c r="D164" s="11">
        <v>4</v>
      </c>
      <c r="E164" s="11" t="str">
        <f>County!A1206</f>
        <v>Waldo</v>
      </c>
      <c r="F164" s="69">
        <f>MAX(County!N1206:W1206)</f>
        <v>11555</v>
      </c>
      <c r="G164" s="69">
        <f>LARGE(County!N1206:W1206,2)</f>
        <v>10309</v>
      </c>
      <c r="H164" s="69"/>
      <c r="I164" s="69">
        <f>County!C1206-F164-G164-H164</f>
        <v>454</v>
      </c>
      <c r="J164" s="69" t="str">
        <f>County!AV1206</f>
        <v>23027</v>
      </c>
    </row>
    <row r="165" spans="1:18">
      <c r="A165" s="11">
        <f>IF(County!D1207=1,1,IF(County!E1207=1,2,IF(County!F1207=1,3,0)))</f>
        <v>2</v>
      </c>
      <c r="B165" s="11">
        <f>IF(County!D1207=2,1,IF(County!E1207=2,2,IF(County!F1207=2,3,0)))</f>
        <v>1</v>
      </c>
      <c r="C165" s="11">
        <f>IF(County!D1207=3,1,IF(County!E1207=3,2,IF(County!F1207=3,3,0)))</f>
        <v>3</v>
      </c>
      <c r="D165" s="11">
        <v>4</v>
      </c>
      <c r="E165" s="11" t="str">
        <f>County!A1207</f>
        <v>Washington</v>
      </c>
      <c r="F165" s="69">
        <f>MAX(County!N1207:W1207)</f>
        <v>8619</v>
      </c>
      <c r="G165" s="69">
        <f>LARGE(County!N1207:W1207,2)</f>
        <v>8391</v>
      </c>
      <c r="H165" s="69"/>
      <c r="I165" s="69">
        <f>County!C1207-F165-G165-H165</f>
        <v>300</v>
      </c>
      <c r="J165" s="69" t="str">
        <f>County!AV1207</f>
        <v>23029</v>
      </c>
    </row>
    <row r="166" spans="1:18">
      <c r="A166" s="11">
        <f>IF(County!D1208=1,1,IF(County!E1208=1,2,IF(County!F1208=1,3,0)))</f>
        <v>1</v>
      </c>
      <c r="B166" s="11">
        <f>IF(County!D1208=2,1,IF(County!E1208=2,2,IF(County!F1208=2,3,0)))</f>
        <v>2</v>
      </c>
      <c r="C166" s="11">
        <f>IF(County!D1208=3,1,IF(County!E1208=3,2,IF(County!F1208=3,3,0)))</f>
        <v>3</v>
      </c>
      <c r="D166" s="11">
        <v>4</v>
      </c>
      <c r="E166" s="11" t="str">
        <f>County!A1208</f>
        <v>York</v>
      </c>
      <c r="F166" s="69">
        <f>MAX(County!N1208:W1208)</f>
        <v>58702</v>
      </c>
      <c r="G166" s="69">
        <f>LARGE(County!N1208:W1208,2)</f>
        <v>49526</v>
      </c>
      <c r="H166" s="69"/>
      <c r="I166" s="69">
        <f>County!C1208-F166-G166-H166</f>
        <v>1805</v>
      </c>
      <c r="J166" s="69" t="str">
        <f>County!AV1208</f>
        <v>23031</v>
      </c>
    </row>
    <row r="175" spans="1:18">
      <c r="A175" s="68" t="s">
        <v>1441</v>
      </c>
    </row>
    <row r="176" spans="1:18">
      <c r="A176" s="11">
        <v>1</v>
      </c>
      <c r="B176" s="11">
        <v>2</v>
      </c>
      <c r="C176" s="11">
        <v>3</v>
      </c>
      <c r="D176" s="11">
        <v>4</v>
      </c>
      <c r="E176" s="11" t="s">
        <v>186</v>
      </c>
      <c r="F176" s="69" t="s">
        <v>4458</v>
      </c>
      <c r="G176" s="69" t="s">
        <v>4459</v>
      </c>
      <c r="H176" s="69" t="s">
        <v>4460</v>
      </c>
      <c r="I176" s="69" t="s">
        <v>4461</v>
      </c>
      <c r="J176" s="11" t="s">
        <v>3474</v>
      </c>
      <c r="K176" s="11" t="str">
        <f>E177</f>
        <v>Barnstable</v>
      </c>
      <c r="L176" s="11" t="str">
        <f>E178</f>
        <v>Berkshire</v>
      </c>
      <c r="M176" s="11" t="str">
        <f>E179</f>
        <v>Bristol</v>
      </c>
      <c r="N176" s="11" t="str">
        <f>E180</f>
        <v>Dukes</v>
      </c>
      <c r="O176" s="11" t="str">
        <f>E181</f>
        <v>Essex</v>
      </c>
      <c r="P176" s="11" t="str">
        <f>E182</f>
        <v>Franklin</v>
      </c>
      <c r="Q176" t="str">
        <f>E183</f>
        <v>Hampden</v>
      </c>
    </row>
    <row r="177" spans="1:17">
      <c r="A177" s="11">
        <f>IF(County!D1237=1,1,IF(County!E1237=1,2,IF(County!F1237=1,3,0)))</f>
        <v>1</v>
      </c>
      <c r="B177" s="11">
        <f>IF(County!D1237=2,1,IF(County!E1237=2,2,IF(County!F1237=2,3,0)))</f>
        <v>2</v>
      </c>
      <c r="C177" s="11">
        <f>IF(County!D1237=3,1,IF(County!E1237=3,2,IF(County!F1237=3,3,0)))</f>
        <v>0</v>
      </c>
      <c r="D177" s="11">
        <v>4</v>
      </c>
      <c r="E177" s="11" t="str">
        <f>County!A1237</f>
        <v>Barnstable</v>
      </c>
      <c r="F177" s="69">
        <f>MAX(County!N1237:W1237)</f>
        <v>72156</v>
      </c>
      <c r="G177" s="69">
        <f>LARGE(County!N1237:W1237,2)</f>
        <v>58527</v>
      </c>
      <c r="H177" s="69"/>
      <c r="I177" s="69">
        <f>County!C1237-F177-G177-H177</f>
        <v>1465</v>
      </c>
      <c r="J177" s="69" t="str">
        <f>County!AV1237</f>
        <v>25001</v>
      </c>
      <c r="K177" s="11"/>
      <c r="L177" s="11"/>
      <c r="M177" s="11"/>
      <c r="N177" s="11"/>
      <c r="O177" s="11"/>
      <c r="P177" s="11"/>
      <c r="Q177" s="11"/>
    </row>
    <row r="178" spans="1:17">
      <c r="A178" s="11">
        <f>IF(County!D1238=1,1,IF(County!E1238=1,2,IF(County!F1238=1,3,0)))</f>
        <v>1</v>
      </c>
      <c r="B178" s="11">
        <f>IF(County!D1238=2,1,IF(County!E1238=2,2,IF(County!F1238=2,3,0)))</f>
        <v>2</v>
      </c>
      <c r="C178" s="11">
        <f>IF(County!D1238=3,1,IF(County!E1238=3,2,IF(County!F1238=3,3,0)))</f>
        <v>0</v>
      </c>
      <c r="D178" s="11">
        <v>4</v>
      </c>
      <c r="E178" s="11" t="str">
        <f>County!A1238</f>
        <v>Berkshire</v>
      </c>
      <c r="F178" s="69">
        <f>MAX(County!N1238:W1238)</f>
        <v>47743</v>
      </c>
      <c r="G178" s="69">
        <f>LARGE(County!N1238:W1238,2)</f>
        <v>16806</v>
      </c>
      <c r="H178" s="69"/>
      <c r="I178" s="69">
        <f>County!C1238-F178-G178-H178</f>
        <v>742</v>
      </c>
      <c r="J178" s="69" t="str">
        <f>County!AV1238</f>
        <v>25003</v>
      </c>
      <c r="K178" s="11"/>
      <c r="L178" s="11"/>
      <c r="M178" s="11"/>
      <c r="N178" s="11"/>
      <c r="O178" s="11"/>
      <c r="P178" s="11"/>
      <c r="Q178" s="11"/>
    </row>
    <row r="179" spans="1:17">
      <c r="A179" s="11">
        <f>IF(County!D1239=1,1,IF(County!E1239=1,2,IF(County!F1239=1,3,0)))</f>
        <v>1</v>
      </c>
      <c r="B179" s="11">
        <f>IF(County!D1239=2,1,IF(County!E1239=2,2,IF(County!F1239=2,3,0)))</f>
        <v>2</v>
      </c>
      <c r="C179" s="11">
        <f>IF(County!D1239=3,1,IF(County!E1239=3,2,IF(County!F1239=3,3,0)))</f>
        <v>0</v>
      </c>
      <c r="D179" s="11">
        <v>4</v>
      </c>
      <c r="E179" s="11" t="str">
        <f>County!A1239</f>
        <v>Bristol</v>
      </c>
      <c r="F179" s="69">
        <f>MAX(County!N1239:W1239)</f>
        <v>147854</v>
      </c>
      <c r="G179" s="69">
        <f>LARGE(County!N1239:W1239,2)</f>
        <v>82524</v>
      </c>
      <c r="H179" s="69"/>
      <c r="I179" s="69">
        <f>County!C1239-F179-G179-H179</f>
        <v>2500</v>
      </c>
      <c r="J179" s="69" t="str">
        <f>County!AV1239</f>
        <v>25005</v>
      </c>
      <c r="K179" s="11"/>
      <c r="L179" s="11"/>
      <c r="M179" s="11"/>
      <c r="N179" s="11"/>
      <c r="O179" s="11"/>
      <c r="P179" s="11"/>
      <c r="Q179" s="11"/>
    </row>
    <row r="180" spans="1:17">
      <c r="A180" s="11">
        <f>IF(County!D1240=1,1,IF(County!E1240=1,2,IF(County!F1240=1,3,0)))</f>
        <v>1</v>
      </c>
      <c r="B180" s="11">
        <f>IF(County!D1240=2,1,IF(County!E1240=2,2,IF(County!F1240=2,3,0)))</f>
        <v>2</v>
      </c>
      <c r="C180" s="11">
        <f>IF(County!D1240=3,1,IF(County!E1240=3,2,IF(County!F1240=3,3,0)))</f>
        <v>0</v>
      </c>
      <c r="D180" s="11">
        <v>4</v>
      </c>
      <c r="E180" s="11" t="str">
        <f>County!A1240</f>
        <v>Dukes</v>
      </c>
      <c r="F180" s="69">
        <f>MAX(County!N1240:W1240)</f>
        <v>7265</v>
      </c>
      <c r="G180" s="69">
        <f>LARGE(County!N1240:W1240,2)</f>
        <v>2602</v>
      </c>
      <c r="H180" s="69"/>
      <c r="I180" s="69">
        <f>County!C1240-F180-G180-H180</f>
        <v>130</v>
      </c>
      <c r="J180" s="69" t="str">
        <f>County!AV1240</f>
        <v>25007</v>
      </c>
      <c r="K180" s="11"/>
      <c r="L180" s="11"/>
      <c r="M180" s="11"/>
      <c r="N180" s="11"/>
      <c r="O180" s="11"/>
      <c r="P180" s="11"/>
      <c r="Q180" s="11"/>
    </row>
    <row r="181" spans="1:17">
      <c r="A181" s="11">
        <f>IF(County!D1241=1,1,IF(County!E1241=1,2,IF(County!F1241=1,3,0)))</f>
        <v>1</v>
      </c>
      <c r="B181" s="11">
        <f>IF(County!D1241=2,1,IF(County!E1241=2,2,IF(County!F1241=2,3,0)))</f>
        <v>2</v>
      </c>
      <c r="C181" s="11">
        <f>IF(County!D1241=3,1,IF(County!E1241=3,2,IF(County!F1241=3,3,0)))</f>
        <v>0</v>
      </c>
      <c r="D181" s="11">
        <v>4</v>
      </c>
      <c r="E181" s="11" t="str">
        <f>County!A1241</f>
        <v>Essex</v>
      </c>
      <c r="F181" s="69">
        <f>MAX(County!N1241:W1241)</f>
        <v>194068</v>
      </c>
      <c r="G181" s="69">
        <f>LARGE(County!N1241:W1241,2)</f>
        <v>135114</v>
      </c>
      <c r="H181" s="69"/>
      <c r="I181" s="69">
        <f>County!C1241-F181-G181-H181</f>
        <v>4051</v>
      </c>
      <c r="J181" s="69" t="str">
        <f>County!AV1241</f>
        <v>25009</v>
      </c>
      <c r="K181" s="11"/>
      <c r="L181" s="11"/>
      <c r="M181" s="11"/>
      <c r="N181" s="11"/>
      <c r="O181" s="11"/>
      <c r="P181" s="11"/>
      <c r="Q181" s="11"/>
    </row>
    <row r="182" spans="1:17">
      <c r="A182" s="11">
        <f>IF(County!D1242=1,1,IF(County!E1242=1,2,IF(County!F1242=1,3,0)))</f>
        <v>1</v>
      </c>
      <c r="B182" s="11">
        <f>IF(County!D1242=2,1,IF(County!E1242=2,2,IF(County!F1242=2,3,0)))</f>
        <v>2</v>
      </c>
      <c r="C182" s="11">
        <f>IF(County!D1242=3,1,IF(County!E1242=3,2,IF(County!F1242=3,3,0)))</f>
        <v>0</v>
      </c>
      <c r="D182" s="11">
        <v>4</v>
      </c>
      <c r="E182" s="11" t="str">
        <f>County!A1242</f>
        <v>Franklin</v>
      </c>
      <c r="F182" s="69">
        <f>MAX(County!N1242:W1242)</f>
        <v>25550</v>
      </c>
      <c r="G182" s="69">
        <f>LARGE(County!N1242:W1242,2)</f>
        <v>11058</v>
      </c>
      <c r="H182" s="69"/>
      <c r="I182" s="69">
        <f>County!C1242-F182-G182-H182</f>
        <v>773</v>
      </c>
      <c r="J182" s="69" t="str">
        <f>County!AV1242</f>
        <v>25011</v>
      </c>
      <c r="K182" s="11"/>
      <c r="L182" s="11"/>
      <c r="M182" s="11"/>
      <c r="N182" s="11"/>
      <c r="O182" s="11"/>
      <c r="P182" s="11"/>
      <c r="Q182" s="11"/>
    </row>
    <row r="183" spans="1:17">
      <c r="A183" s="11">
        <f>IF(County!D1243=1,1,IF(County!E1243=1,2,IF(County!F1243=1,3,0)))</f>
        <v>1</v>
      </c>
      <c r="B183" s="11">
        <f>IF(County!D1243=2,1,IF(County!E1243=2,2,IF(County!F1243=2,3,0)))</f>
        <v>2</v>
      </c>
      <c r="C183" s="11">
        <f>IF(County!D1243=3,1,IF(County!E1243=3,2,IF(County!F1243=3,3,0)))</f>
        <v>0</v>
      </c>
      <c r="D183" s="11">
        <v>4</v>
      </c>
      <c r="E183" s="11" t="str">
        <f>County!A1243</f>
        <v>Hampden</v>
      </c>
      <c r="F183" s="69">
        <f>MAX(County!N1243:W1243)</f>
        <v>113710</v>
      </c>
      <c r="G183" s="69">
        <f>LARGE(County!N1243:W1243,2)</f>
        <v>70925</v>
      </c>
      <c r="H183" s="69"/>
      <c r="I183" s="69">
        <f>County!C1243-F183-G183-H183</f>
        <v>2004</v>
      </c>
      <c r="J183" s="69" t="str">
        <f>County!AV1243</f>
        <v>25013</v>
      </c>
      <c r="K183" s="11"/>
      <c r="L183" s="11"/>
      <c r="M183" s="11"/>
      <c r="N183" s="11"/>
      <c r="O183" s="11"/>
      <c r="P183" s="11"/>
      <c r="Q183" s="11"/>
    </row>
    <row r="184" spans="1:17">
      <c r="A184" s="11">
        <f>IF(County!D1244=1,1,IF(County!E1244=1,2,IF(County!F1244=1,3,0)))</f>
        <v>1</v>
      </c>
      <c r="B184" s="11">
        <f>IF(County!D1244=2,1,IF(County!E1244=2,2,IF(County!F1244=2,3,0)))</f>
        <v>2</v>
      </c>
      <c r="C184" s="11">
        <f>IF(County!D1244=3,1,IF(County!E1244=3,2,IF(County!F1244=3,3,0)))</f>
        <v>0</v>
      </c>
      <c r="D184" s="11">
        <v>4</v>
      </c>
      <c r="E184" s="11" t="str">
        <f>County!A1244</f>
        <v>Hampshire</v>
      </c>
      <c r="F184" s="69">
        <f>MAX(County!N1244:W1244)</f>
        <v>51680</v>
      </c>
      <c r="G184" s="69">
        <f>LARGE(County!N1244:W1244,2)</f>
        <v>21315</v>
      </c>
      <c r="H184" s="69"/>
      <c r="I184" s="69">
        <f>County!C1244-F184-G184-H184</f>
        <v>1427</v>
      </c>
      <c r="J184" s="69" t="str">
        <f>County!AV1244</f>
        <v>25015</v>
      </c>
      <c r="K184" s="11"/>
      <c r="L184" s="11"/>
      <c r="M184" s="11"/>
      <c r="N184" s="11"/>
      <c r="O184" s="11"/>
      <c r="P184" s="11"/>
      <c r="Q184" s="11"/>
    </row>
    <row r="185" spans="1:17">
      <c r="A185" s="11">
        <f>IF(County!D1245=1,1,IF(County!E1245=1,2,IF(County!F1245=1,3,0)))</f>
        <v>1</v>
      </c>
      <c r="B185" s="11">
        <f>IF(County!D1245=2,1,IF(County!E1245=2,2,IF(County!F1245=2,3,0)))</f>
        <v>2</v>
      </c>
      <c r="C185" s="11">
        <f>IF(County!D1245=3,1,IF(County!E1245=3,2,IF(County!F1245=3,3,0)))</f>
        <v>0</v>
      </c>
      <c r="D185" s="11">
        <v>4</v>
      </c>
      <c r="E185" s="11" t="str">
        <f>County!A1245</f>
        <v>Middlesex</v>
      </c>
      <c r="F185" s="69">
        <f>MAX(County!N1245:W1245)</f>
        <v>440862</v>
      </c>
      <c r="G185" s="69">
        <f>LARGE(County!N1245:W1245,2)</f>
        <v>237815</v>
      </c>
      <c r="H185" s="69"/>
      <c r="I185" s="69">
        <f>County!C1245-F185-G185-H185</f>
        <v>10283</v>
      </c>
      <c r="J185" s="69" t="str">
        <f>County!AV1245</f>
        <v>25017</v>
      </c>
      <c r="K185" s="11"/>
      <c r="L185" s="11"/>
      <c r="M185" s="11"/>
      <c r="N185" s="11"/>
      <c r="O185" s="11"/>
      <c r="P185" s="11"/>
      <c r="Q185" s="11"/>
    </row>
    <row r="186" spans="1:17">
      <c r="A186" s="11">
        <f>IF(County!D1246=1,1,IF(County!E1246=1,2,IF(County!F1246=1,3,0)))</f>
        <v>1</v>
      </c>
      <c r="B186" s="11">
        <f>IF(County!D1246=2,1,IF(County!E1246=2,2,IF(County!F1246=2,3,0)))</f>
        <v>2</v>
      </c>
      <c r="C186" s="11">
        <f>IF(County!D1246=3,1,IF(County!E1246=3,2,IF(County!F1246=3,3,0)))</f>
        <v>0</v>
      </c>
      <c r="D186" s="11">
        <v>4</v>
      </c>
      <c r="E186" s="11" t="str">
        <f>County!A1246</f>
        <v>Nantucket</v>
      </c>
      <c r="F186" s="69">
        <f>MAX(County!N1246:W1246)</f>
        <v>3608</v>
      </c>
      <c r="G186" s="69">
        <f>LARGE(County!N1246:W1246,2)</f>
        <v>2040</v>
      </c>
      <c r="H186" s="69"/>
      <c r="I186" s="69">
        <f>County!C1246-F186-G186-H186</f>
        <v>76</v>
      </c>
      <c r="J186" s="69" t="str">
        <f>County!AV1246</f>
        <v>25019</v>
      </c>
      <c r="K186" s="11"/>
      <c r="L186" s="11"/>
      <c r="M186" s="11"/>
      <c r="N186" s="11"/>
      <c r="O186" s="11"/>
      <c r="P186" s="11"/>
      <c r="Q186" s="11"/>
    </row>
    <row r="187" spans="1:17">
      <c r="A187" s="11">
        <f>IF(County!D1247=1,1,IF(County!E1247=1,2,IF(County!F1247=1,3,0)))</f>
        <v>1</v>
      </c>
      <c r="B187" s="11">
        <f>IF(County!D1247=2,1,IF(County!E1247=2,2,IF(County!F1247=2,3,0)))</f>
        <v>2</v>
      </c>
      <c r="C187" s="11">
        <f>IF(County!D1247=3,1,IF(County!E1247=3,2,IF(County!F1247=3,3,0)))</f>
        <v>0</v>
      </c>
      <c r="D187" s="11">
        <v>4</v>
      </c>
      <c r="E187" s="11" t="str">
        <f>County!A1247</f>
        <v>Norfolk</v>
      </c>
      <c r="F187" s="69">
        <f>MAX(County!N1247:W1247)</f>
        <v>199392</v>
      </c>
      <c r="G187" s="69">
        <f>LARGE(County!N1247:W1247,2)</f>
        <v>127763</v>
      </c>
      <c r="H187" s="69"/>
      <c r="I187" s="69">
        <f>County!C1247-F187-G187-H187</f>
        <v>3982</v>
      </c>
      <c r="J187" s="69" t="str">
        <f>County!AV1247</f>
        <v>25021</v>
      </c>
      <c r="K187" s="11"/>
      <c r="L187" s="11"/>
      <c r="M187" s="11"/>
      <c r="N187" s="11"/>
      <c r="O187" s="11"/>
      <c r="P187" s="11"/>
      <c r="Q187" s="11"/>
    </row>
    <row r="188" spans="1:17">
      <c r="A188" s="11">
        <f>IF(County!D1248=1,1,IF(County!E1248=1,2,IF(County!F1248=1,3,0)))</f>
        <v>1</v>
      </c>
      <c r="B188" s="11">
        <f>IF(County!D1248=2,1,IF(County!E1248=2,2,IF(County!F1248=2,3,0)))</f>
        <v>2</v>
      </c>
      <c r="C188" s="11">
        <f>IF(County!D1248=3,1,IF(County!E1248=3,2,IF(County!F1248=3,3,0)))</f>
        <v>0</v>
      </c>
      <c r="D188" s="11">
        <v>4</v>
      </c>
      <c r="E188" s="11" t="str">
        <f>County!A1248</f>
        <v>Plymouth</v>
      </c>
      <c r="F188" s="69">
        <f>MAX(County!N1248:W1248)</f>
        <v>125178</v>
      </c>
      <c r="G188" s="69">
        <f>LARGE(County!N1248:W1248,2)</f>
        <v>105603</v>
      </c>
      <c r="H188" s="69"/>
      <c r="I188" s="69">
        <f>County!C1248-F188-G188-H188</f>
        <v>2516</v>
      </c>
      <c r="J188" s="69" t="str">
        <f>County!AV1248</f>
        <v>25023</v>
      </c>
      <c r="K188" t="str">
        <f>E184</f>
        <v>Hampshire</v>
      </c>
      <c r="L188" t="str">
        <f>E185</f>
        <v>Middlesex</v>
      </c>
      <c r="M188" t="str">
        <f>E186</f>
        <v>Nantucket</v>
      </c>
      <c r="N188" t="str">
        <f>E187</f>
        <v>Norfolk</v>
      </c>
      <c r="O188" t="str">
        <f>E188</f>
        <v>Plymouth</v>
      </c>
      <c r="P188" t="str">
        <f>E189</f>
        <v>Suffolk</v>
      </c>
      <c r="Q188" t="str">
        <f>E190</f>
        <v>Worcester</v>
      </c>
    </row>
    <row r="189" spans="1:17">
      <c r="A189" s="11">
        <f>IF(County!D1249=1,1,IF(County!E1249=1,2,IF(County!F1249=1,3,0)))</f>
        <v>1</v>
      </c>
      <c r="B189" s="11">
        <f>IF(County!D1249=2,1,IF(County!E1249=2,2,IF(County!F1249=2,3,0)))</f>
        <v>2</v>
      </c>
      <c r="C189" s="11">
        <f>IF(County!D1249=3,1,IF(County!E1249=3,2,IF(County!F1249=3,3,0)))</f>
        <v>0</v>
      </c>
      <c r="D189" s="11">
        <v>4</v>
      </c>
      <c r="E189" s="11" t="str">
        <f>County!A1249</f>
        <v>Suffolk</v>
      </c>
      <c r="F189" s="69">
        <f>MAX(County!N1249:W1249)</f>
        <v>182592</v>
      </c>
      <c r="G189" s="69">
        <f>LARGE(County!N1249:W1249,2)</f>
        <v>54923</v>
      </c>
      <c r="H189" s="69"/>
      <c r="I189" s="69">
        <f>County!C1249-F189-G189-H189</f>
        <v>3130</v>
      </c>
      <c r="J189" s="69" t="str">
        <f>County!AV1249</f>
        <v>25025</v>
      </c>
    </row>
    <row r="190" spans="1:17">
      <c r="A190" s="11">
        <f>IF(County!D1250=1,1,IF(County!E1250=1,2,IF(County!F1250=1,3,0)))</f>
        <v>1</v>
      </c>
      <c r="B190" s="11">
        <f>IF(County!D1250=2,1,IF(County!E1250=2,2,IF(County!F1250=2,3,0)))</f>
        <v>2</v>
      </c>
      <c r="C190" s="11">
        <f>IF(County!D1250=3,1,IF(County!E1250=3,2,IF(County!F1250=3,3,0)))</f>
        <v>0</v>
      </c>
      <c r="D190" s="11">
        <v>4</v>
      </c>
      <c r="E190" s="11" t="str">
        <f>County!A1250</f>
        <v>Worcester</v>
      </c>
      <c r="F190" s="69">
        <f>MAX(County!N1250:W1250)</f>
        <v>192142</v>
      </c>
      <c r="G190" s="69">
        <f>LARGE(County!N1250:W1250,2)</f>
        <v>144094</v>
      </c>
      <c r="H190" s="69"/>
      <c r="I190" s="69">
        <f>County!C1250-F190-G190-H190</f>
        <v>4400</v>
      </c>
      <c r="J190" s="69" t="str">
        <f>County!AV1250</f>
        <v>25027</v>
      </c>
    </row>
    <row r="191" spans="1:17">
      <c r="A191" s="11"/>
      <c r="B191" s="11"/>
      <c r="C191" s="11"/>
      <c r="D191" s="11"/>
      <c r="E191" s="11"/>
      <c r="F191" s="69"/>
      <c r="G191" s="69"/>
      <c r="H191" s="69"/>
      <c r="I191" s="69"/>
      <c r="J191" s="11"/>
    </row>
    <row r="201" spans="1:17">
      <c r="A201" s="68" t="s">
        <v>2880</v>
      </c>
    </row>
    <row r="202" spans="1:17">
      <c r="A202" s="11">
        <v>1</v>
      </c>
      <c r="B202" s="11">
        <v>2</v>
      </c>
      <c r="C202" s="11">
        <v>3</v>
      </c>
      <c r="D202" s="11">
        <v>4</v>
      </c>
      <c r="E202" s="11" t="s">
        <v>186</v>
      </c>
      <c r="F202" s="69" t="s">
        <v>4458</v>
      </c>
      <c r="G202" s="69" t="s">
        <v>4459</v>
      </c>
      <c r="H202" s="69" t="s">
        <v>4460</v>
      </c>
      <c r="I202" s="69" t="s">
        <v>4461</v>
      </c>
      <c r="J202" s="11" t="s">
        <v>3474</v>
      </c>
      <c r="K202" s="11" t="str">
        <f>E203</f>
        <v>Belknap</v>
      </c>
      <c r="L202" s="11" t="str">
        <f>E204</f>
        <v>Carroll</v>
      </c>
      <c r="M202" s="11" t="str">
        <f>E205</f>
        <v>Cheshire</v>
      </c>
      <c r="N202" s="11" t="str">
        <f>E206</f>
        <v>Coos</v>
      </c>
      <c r="O202" s="11" t="str">
        <f>E207</f>
        <v>Grafton</v>
      </c>
      <c r="P202" s="11" t="str">
        <f>E208</f>
        <v>Hillsborough</v>
      </c>
      <c r="Q202" t="str">
        <f>E209</f>
        <v>Merrimack</v>
      </c>
    </row>
    <row r="203" spans="1:17">
      <c r="A203" s="11">
        <f>IF(County!D1800=1,1,IF(County!E1800=1,2,IF(County!F1800=1,3,0)))</f>
        <v>2</v>
      </c>
      <c r="B203" s="11">
        <f>IF(County!D1800=2,1,IF(County!E1800=2,2,IF(County!F1800=2,3,0)))</f>
        <v>1</v>
      </c>
      <c r="C203" s="11">
        <f>IF(County!D1800=3,1,IF(County!E1800=3,2,IF(County!F1800=3,3,0)))</f>
        <v>3</v>
      </c>
      <c r="D203" s="11">
        <v>4</v>
      </c>
      <c r="E203" s="11" t="str">
        <f>County!A1800</f>
        <v>Belknap</v>
      </c>
      <c r="F203" s="69">
        <f>MAX(County!N1800:W1800)</f>
        <v>17920</v>
      </c>
      <c r="G203" s="69">
        <f>LARGE(County!N1800:W1800,2)</f>
        <v>14080</v>
      </c>
      <c r="H203" s="69"/>
      <c r="I203" s="69">
        <f>County!C1800-F203-G203-H203</f>
        <v>298</v>
      </c>
      <c r="J203" s="69" t="str">
        <f>County!AV1800</f>
        <v>33001</v>
      </c>
      <c r="K203" s="11"/>
      <c r="L203" s="11"/>
      <c r="M203" s="11"/>
      <c r="N203" s="11"/>
      <c r="O203" s="11"/>
      <c r="P203" s="11"/>
      <c r="Q203" s="11"/>
    </row>
    <row r="204" spans="1:17">
      <c r="A204" s="11">
        <f>IF(County!D1801=1,1,IF(County!E1801=1,2,IF(County!F1801=1,3,0)))</f>
        <v>2</v>
      </c>
      <c r="B204" s="11">
        <f>IF(County!D1801=2,1,IF(County!E1801=2,2,IF(County!F1801=2,3,0)))</f>
        <v>1</v>
      </c>
      <c r="C204" s="11">
        <f>IF(County!D1801=3,1,IF(County!E1801=3,2,IF(County!F1801=3,3,0)))</f>
        <v>3</v>
      </c>
      <c r="D204" s="11">
        <v>4</v>
      </c>
      <c r="E204" s="11" t="str">
        <f>County!A1801</f>
        <v>Carroll</v>
      </c>
      <c r="F204" s="69">
        <f>MAX(County!N1801:W1801)</f>
        <v>14614</v>
      </c>
      <c r="G204" s="69">
        <f>LARGE(County!N1801:W1801,2)</f>
        <v>13319</v>
      </c>
      <c r="H204" s="69"/>
      <c r="I204" s="69">
        <f>County!C1801-F204-G204-H204</f>
        <v>289</v>
      </c>
      <c r="J204" s="69" t="str">
        <f>County!AV1801</f>
        <v>33003</v>
      </c>
      <c r="K204" s="11"/>
      <c r="L204" s="11"/>
      <c r="M204" s="11"/>
      <c r="N204" s="11"/>
      <c r="O204" s="11"/>
      <c r="P204" s="11"/>
      <c r="Q204" s="11"/>
    </row>
    <row r="205" spans="1:17">
      <c r="A205" s="11">
        <f>IF(County!D1802=1,1,IF(County!E1802=1,2,IF(County!F1802=1,3,0)))</f>
        <v>1</v>
      </c>
      <c r="B205" s="11">
        <f>IF(County!D1802=2,1,IF(County!E1802=2,2,IF(County!F1802=2,3,0)))</f>
        <v>2</v>
      </c>
      <c r="C205" s="11">
        <f>IF(County!D1802=3,1,IF(County!E1802=3,2,IF(County!F1802=3,3,0)))</f>
        <v>3</v>
      </c>
      <c r="D205" s="11">
        <v>4</v>
      </c>
      <c r="E205" s="11" t="str">
        <f>County!A1802</f>
        <v>Cheshire</v>
      </c>
      <c r="F205" s="69">
        <f>MAX(County!N1802:W1802)</f>
        <v>24438</v>
      </c>
      <c r="G205" s="69">
        <f>LARGE(County!N1802:W1802,2)</f>
        <v>16463</v>
      </c>
      <c r="H205" s="69"/>
      <c r="I205" s="69">
        <f>County!C1802-F205-G205-H205</f>
        <v>446</v>
      </c>
      <c r="J205" s="69" t="str">
        <f>County!AV1802</f>
        <v>33005</v>
      </c>
      <c r="K205" s="11"/>
      <c r="L205" s="11"/>
      <c r="M205" s="11"/>
      <c r="N205" s="11"/>
      <c r="O205" s="11"/>
      <c r="P205" s="11"/>
      <c r="Q205" s="11"/>
    </row>
    <row r="206" spans="1:17">
      <c r="A206" s="11">
        <f>IF(County!D1803=1,1,IF(County!E1803=1,2,IF(County!F1803=1,3,0)))</f>
        <v>1</v>
      </c>
      <c r="B206" s="11">
        <f>IF(County!D1803=2,1,IF(County!E1803=2,2,IF(County!F1803=2,3,0)))</f>
        <v>2</v>
      </c>
      <c r="C206" s="11">
        <f>IF(County!D1803=3,1,IF(County!E1803=3,2,IF(County!F1803=3,3,0)))</f>
        <v>3</v>
      </c>
      <c r="D206" s="11">
        <v>4</v>
      </c>
      <c r="E206" s="11" t="str">
        <f>County!A1803</f>
        <v>Coos</v>
      </c>
      <c r="F206" s="69">
        <f>MAX(County!N1803:W1803)</f>
        <v>8585</v>
      </c>
      <c r="G206" s="69">
        <f>LARGE(County!N1803:W1803,2)</f>
        <v>8143</v>
      </c>
      <c r="H206" s="69"/>
      <c r="I206" s="69">
        <f>County!C1803-F206-G206-H206</f>
        <v>197</v>
      </c>
      <c r="J206" s="69" t="str">
        <f>County!AV1803</f>
        <v>33007</v>
      </c>
      <c r="K206" s="11"/>
      <c r="L206" s="11"/>
      <c r="M206" s="11"/>
      <c r="N206" s="11"/>
      <c r="O206" s="11"/>
      <c r="P206" s="11"/>
      <c r="Q206" s="11"/>
    </row>
    <row r="207" spans="1:17">
      <c r="A207" s="11">
        <f>IF(County!D1804=1,1,IF(County!E1804=1,2,IF(County!F1804=1,3,0)))</f>
        <v>1</v>
      </c>
      <c r="B207" s="11">
        <f>IF(County!D1804=2,1,IF(County!E1804=2,2,IF(County!F1804=2,3,0)))</f>
        <v>2</v>
      </c>
      <c r="C207" s="11">
        <f>IF(County!D1804=3,1,IF(County!E1804=3,2,IF(County!F1804=3,3,0)))</f>
        <v>3</v>
      </c>
      <c r="D207" s="11">
        <v>4</v>
      </c>
      <c r="E207" s="11" t="str">
        <f>County!A1804</f>
        <v>Grafton</v>
      </c>
      <c r="F207" s="69">
        <f>MAX(County!N1804:W1804)</f>
        <v>26180</v>
      </c>
      <c r="G207" s="69">
        <f>LARGE(County!N1804:W1804,2)</f>
        <v>20277</v>
      </c>
      <c r="H207" s="69"/>
      <c r="I207" s="69">
        <f>County!C1804-F207-G207-H207</f>
        <v>514</v>
      </c>
      <c r="J207" s="69" t="str">
        <f>County!AV1804</f>
        <v>33009</v>
      </c>
      <c r="K207" s="11"/>
      <c r="L207" s="11"/>
      <c r="M207" s="11"/>
      <c r="N207" s="11"/>
      <c r="O207" s="11"/>
      <c r="P207" s="11"/>
      <c r="Q207" s="11"/>
    </row>
    <row r="208" spans="1:17">
      <c r="A208" s="11">
        <f>IF(County!D1805=1,1,IF(County!E1805=1,2,IF(County!F1805=1,3,0)))</f>
        <v>2</v>
      </c>
      <c r="B208" s="11">
        <f>IF(County!D1805=2,1,IF(County!E1805=2,2,IF(County!F1805=2,3,0)))</f>
        <v>1</v>
      </c>
      <c r="C208" s="11">
        <f>IF(County!D1805=3,1,IF(County!E1805=3,2,IF(County!F1805=3,3,0)))</f>
        <v>3</v>
      </c>
      <c r="D208" s="11">
        <v>4</v>
      </c>
      <c r="E208" s="11" t="str">
        <f>County!A1805</f>
        <v>Hillsborough</v>
      </c>
      <c r="F208" s="69">
        <f>MAX(County!N1805:W1805)</f>
        <v>99724</v>
      </c>
      <c r="G208" s="69">
        <f>LARGE(County!N1805:W1805,2)</f>
        <v>94121</v>
      </c>
      <c r="H208" s="69"/>
      <c r="I208" s="69">
        <f>County!C1805-F208-G208-H208</f>
        <v>1582</v>
      </c>
      <c r="J208" s="69" t="str">
        <f>County!AV1805</f>
        <v>33011</v>
      </c>
      <c r="K208" s="11"/>
      <c r="L208" s="11"/>
      <c r="M208" s="11"/>
      <c r="N208" s="11"/>
      <c r="O208" s="11"/>
      <c r="P208" s="11"/>
      <c r="Q208" s="11"/>
    </row>
    <row r="209" spans="1:17">
      <c r="A209" s="11">
        <f>IF(County!D1806=1,1,IF(County!E1806=1,2,IF(County!F1806=1,3,0)))</f>
        <v>1</v>
      </c>
      <c r="B209" s="11">
        <f>IF(County!D1806=2,1,IF(County!E1806=2,2,IF(County!F1806=2,3,0)))</f>
        <v>2</v>
      </c>
      <c r="C209" s="11">
        <f>IF(County!D1806=3,1,IF(County!E1806=3,2,IF(County!F1806=3,3,0)))</f>
        <v>3</v>
      </c>
      <c r="D209" s="11">
        <v>4</v>
      </c>
      <c r="E209" s="11" t="str">
        <f>County!A1806</f>
        <v>Merrimack</v>
      </c>
      <c r="F209" s="69">
        <f>MAX(County!N1806:W1806)</f>
        <v>39975</v>
      </c>
      <c r="G209" s="69">
        <f>LARGE(County!N1806:W1806,2)</f>
        <v>36060</v>
      </c>
      <c r="H209" s="69"/>
      <c r="I209" s="69">
        <f>County!C1806-F209-G209-H209</f>
        <v>612</v>
      </c>
      <c r="J209" s="69" t="str">
        <f>County!AV1806</f>
        <v>33013</v>
      </c>
      <c r="K209" s="11"/>
      <c r="L209" s="11"/>
      <c r="M209" s="11"/>
      <c r="N209" s="11"/>
      <c r="O209" s="11"/>
      <c r="P209" s="11"/>
      <c r="Q209" s="11"/>
    </row>
    <row r="210" spans="1:17">
      <c r="A210" s="11">
        <f>IF(County!D1807=1,1,IF(County!E1807=1,2,IF(County!F1807=1,3,0)))</f>
        <v>2</v>
      </c>
      <c r="B210" s="11">
        <f>IF(County!D1807=2,1,IF(County!E1807=2,2,IF(County!F1807=2,3,0)))</f>
        <v>1</v>
      </c>
      <c r="C210" s="11">
        <f>IF(County!D1807=3,1,IF(County!E1807=3,2,IF(County!F1807=3,3,0)))</f>
        <v>3</v>
      </c>
      <c r="D210" s="11">
        <v>4</v>
      </c>
      <c r="E210" s="11" t="str">
        <f>County!A1807</f>
        <v>Rockingham</v>
      </c>
      <c r="F210" s="69">
        <f>MAX(County!N1807:W1807)</f>
        <v>82069</v>
      </c>
      <c r="G210" s="69">
        <f>LARGE(County!N1807:W1807,2)</f>
        <v>75437</v>
      </c>
      <c r="H210" s="69"/>
      <c r="I210" s="69">
        <f>County!C1807-F210-G210-H210</f>
        <v>1310</v>
      </c>
      <c r="J210" s="69" t="str">
        <f>County!AV1807</f>
        <v>33015</v>
      </c>
      <c r="K210" s="11"/>
      <c r="L210" s="11"/>
      <c r="M210" s="11"/>
      <c r="N210" s="11"/>
      <c r="O210" s="11"/>
      <c r="P210" s="11"/>
      <c r="Q210" s="11"/>
    </row>
    <row r="211" spans="1:17">
      <c r="A211" s="11">
        <f>IF(County!D1808=1,1,IF(County!E1808=1,2,IF(County!F1808=1,3,0)))</f>
        <v>1</v>
      </c>
      <c r="B211" s="11">
        <f>IF(County!D1808=2,1,IF(County!E1808=2,2,IF(County!F1808=2,3,0)))</f>
        <v>2</v>
      </c>
      <c r="C211" s="11">
        <f>IF(County!D1808=3,1,IF(County!E1808=3,2,IF(County!F1808=3,3,0)))</f>
        <v>3</v>
      </c>
      <c r="D211" s="11">
        <v>4</v>
      </c>
      <c r="E211" s="11" t="str">
        <f>County!A1808</f>
        <v>Strafford</v>
      </c>
      <c r="F211" s="69">
        <f>MAX(County!N1808:W1808)</f>
        <v>32942</v>
      </c>
      <c r="G211" s="69">
        <f>LARGE(County!N1808:W1808,2)</f>
        <v>25825</v>
      </c>
      <c r="H211" s="69"/>
      <c r="I211" s="69">
        <f>County!C1808-F211-G211-H211</f>
        <v>514</v>
      </c>
      <c r="J211" s="69" t="str">
        <f>County!AV1808</f>
        <v>33017</v>
      </c>
      <c r="K211" s="11"/>
      <c r="L211" s="11"/>
      <c r="M211" s="11"/>
      <c r="N211" s="11"/>
      <c r="O211" s="11"/>
      <c r="P211" s="11"/>
      <c r="Q211" s="11"/>
    </row>
    <row r="212" spans="1:17">
      <c r="A212" s="11">
        <f>IF(County!D1809=1,1,IF(County!E1809=1,2,IF(County!F1809=1,3,0)))</f>
        <v>1</v>
      </c>
      <c r="B212" s="11">
        <f>IF(County!D1809=2,1,IF(County!E1809=2,2,IF(County!F1809=2,3,0)))</f>
        <v>2</v>
      </c>
      <c r="C212" s="11">
        <f>IF(County!D1809=3,1,IF(County!E1809=3,2,IF(County!F1809=3,3,0)))</f>
        <v>3</v>
      </c>
      <c r="D212" s="11">
        <v>4</v>
      </c>
      <c r="E212" s="11" t="str">
        <f>County!A1809</f>
        <v>Sullivan</v>
      </c>
      <c r="F212" s="69">
        <f>MAX(County!N1809:W1809)</f>
        <v>11434</v>
      </c>
      <c r="G212" s="69">
        <f>LARGE(County!N1809:W1809,2)</f>
        <v>10142</v>
      </c>
      <c r="H212" s="69"/>
      <c r="I212" s="69">
        <f>County!C1809-F212-G212-H212</f>
        <v>228</v>
      </c>
      <c r="J212" s="69" t="str">
        <f>County!AV1809</f>
        <v>33019</v>
      </c>
      <c r="K212" s="11"/>
      <c r="L212" s="11"/>
      <c r="M212" s="11"/>
      <c r="N212" s="11"/>
      <c r="O212" s="11"/>
      <c r="P212" s="11"/>
      <c r="Q212" s="11"/>
    </row>
    <row r="213" spans="1:17">
      <c r="A213" s="11"/>
      <c r="B213" s="11"/>
      <c r="C213" s="11"/>
      <c r="D213" s="11"/>
      <c r="E213" s="11"/>
      <c r="F213" s="69"/>
      <c r="G213" s="69"/>
      <c r="H213" s="69"/>
      <c r="I213" s="69"/>
      <c r="J213" s="69"/>
      <c r="K213" s="11"/>
      <c r="L213" s="11"/>
      <c r="M213" s="11"/>
      <c r="N213" s="11"/>
      <c r="O213" s="11"/>
      <c r="P213" s="11"/>
      <c r="Q213" s="11"/>
    </row>
    <row r="214" spans="1:17">
      <c r="A214" s="11"/>
      <c r="B214" s="11"/>
      <c r="C214" s="11"/>
      <c r="D214" s="11"/>
      <c r="E214" s="11"/>
      <c r="F214" s="69"/>
      <c r="G214" s="69"/>
      <c r="H214" s="69"/>
      <c r="I214" s="69"/>
      <c r="J214" s="69"/>
      <c r="K214" t="str">
        <f>E210</f>
        <v>Rockingham</v>
      </c>
      <c r="L214" t="str">
        <f>E211</f>
        <v>Strafford</v>
      </c>
      <c r="M214" t="str">
        <f>E212</f>
        <v>Sullivan</v>
      </c>
    </row>
    <row r="215" spans="1:17">
      <c r="A215" s="11"/>
      <c r="B215" s="11"/>
      <c r="C215" s="11"/>
      <c r="D215" s="11"/>
      <c r="E215" s="11"/>
      <c r="F215" s="69"/>
      <c r="G215" s="69"/>
      <c r="H215" s="69"/>
      <c r="I215" s="69"/>
      <c r="J215" s="69"/>
    </row>
    <row r="216" spans="1:17">
      <c r="A216" s="11"/>
      <c r="B216" s="11"/>
      <c r="C216" s="11"/>
      <c r="D216" s="11"/>
      <c r="E216" s="11"/>
      <c r="F216" s="69"/>
      <c r="G216" s="69"/>
      <c r="H216" s="69"/>
      <c r="I216" s="69"/>
      <c r="J216" s="69"/>
    </row>
    <row r="217" spans="1:17">
      <c r="A217" s="11"/>
      <c r="B217" s="11"/>
      <c r="C217" s="11"/>
      <c r="D217" s="11"/>
      <c r="E217" s="11"/>
      <c r="F217" s="69"/>
      <c r="G217" s="69"/>
      <c r="H217" s="69"/>
      <c r="I217" s="69"/>
      <c r="J217" s="11"/>
    </row>
    <row r="227" spans="1:17">
      <c r="A227" s="68" t="s">
        <v>2061</v>
      </c>
    </row>
    <row r="228" spans="1:17">
      <c r="A228" s="11">
        <v>1</v>
      </c>
      <c r="B228" s="11">
        <v>2</v>
      </c>
      <c r="C228" s="11">
        <v>3</v>
      </c>
      <c r="D228" s="11">
        <v>4</v>
      </c>
      <c r="E228" s="11" t="s">
        <v>186</v>
      </c>
      <c r="F228" s="69" t="s">
        <v>4458</v>
      </c>
      <c r="G228" s="69" t="s">
        <v>4459</v>
      </c>
      <c r="H228" s="69" t="s">
        <v>4460</v>
      </c>
      <c r="I228" s="69" t="s">
        <v>4461</v>
      </c>
      <c r="J228" s="11" t="s">
        <v>3474</v>
      </c>
      <c r="K228" s="11" t="str">
        <f>E229</f>
        <v>Bristol</v>
      </c>
      <c r="L228" s="11" t="str">
        <f>E230</f>
        <v>Kent</v>
      </c>
      <c r="M228" s="11" t="str">
        <f>E231</f>
        <v>Newport</v>
      </c>
      <c r="N228" s="11" t="str">
        <f>E232</f>
        <v>Providence</v>
      </c>
      <c r="O228" s="11" t="str">
        <f>E233</f>
        <v>Washington</v>
      </c>
      <c r="P228" s="11"/>
    </row>
    <row r="229" spans="1:17">
      <c r="A229" s="11">
        <f>IF(County!D2367=1,1,IF(County!E2367=1,2,IF(County!F2367=1,3,0)))</f>
        <v>1</v>
      </c>
      <c r="B229" s="11">
        <f>IF(County!D2367=2,1,IF(County!E2367=2,2,IF(County!F2367=2,3,0)))</f>
        <v>2</v>
      </c>
      <c r="C229" s="11">
        <f>IF(County!D2367=3,1,IF(County!E2367=3,2,IF(County!F2367=3,3,0)))</f>
        <v>3</v>
      </c>
      <c r="D229" s="11">
        <v>4</v>
      </c>
      <c r="E229" s="11" t="str">
        <f>County!A2367</f>
        <v>Bristol</v>
      </c>
      <c r="F229" s="69">
        <f>MAX(County!N2367:W2367)</f>
        <v>14448</v>
      </c>
      <c r="G229" s="69">
        <f>LARGE(County!N2367:W2367,2)</f>
        <v>9855</v>
      </c>
      <c r="H229" s="69"/>
      <c r="I229" s="69">
        <f>County!C2367-F229-G229-H229</f>
        <v>429</v>
      </c>
      <c r="J229" s="69" t="str">
        <f>County!AV2367</f>
        <v>44001</v>
      </c>
      <c r="K229" s="11"/>
      <c r="L229" s="11"/>
      <c r="M229" s="11"/>
      <c r="N229" s="11"/>
      <c r="O229" s="11"/>
      <c r="P229" s="11"/>
      <c r="Q229" s="11"/>
    </row>
    <row r="230" spans="1:17">
      <c r="A230" s="11">
        <f>IF(County!D2368=1,1,IF(County!E2368=1,2,IF(County!F2368=1,3,0)))</f>
        <v>1</v>
      </c>
      <c r="B230" s="11">
        <f>IF(County!D2368=2,1,IF(County!E2368=2,2,IF(County!F2368=2,3,0)))</f>
        <v>2</v>
      </c>
      <c r="C230" s="11">
        <f>IF(County!D2368=3,1,IF(County!E2368=3,2,IF(County!F2368=3,3,0)))</f>
        <v>3</v>
      </c>
      <c r="D230" s="11">
        <v>4</v>
      </c>
      <c r="E230" s="11" t="str">
        <f>County!A2368</f>
        <v>Kent</v>
      </c>
      <c r="F230" s="69">
        <f>MAX(County!N2368:W2368)</f>
        <v>42830</v>
      </c>
      <c r="G230" s="69">
        <f>LARGE(County!N2368:W2368,2)</f>
        <v>33699</v>
      </c>
      <c r="H230" s="69"/>
      <c r="I230" s="69">
        <f>County!C2368-F230-G230-H230</f>
        <v>1489</v>
      </c>
      <c r="J230" s="69" t="str">
        <f>County!AV2368</f>
        <v>44003</v>
      </c>
      <c r="K230" s="11"/>
      <c r="L230" s="11"/>
      <c r="M230" s="11"/>
      <c r="N230" s="11"/>
      <c r="O230" s="11"/>
      <c r="P230" s="11"/>
      <c r="Q230" s="11"/>
    </row>
    <row r="231" spans="1:17">
      <c r="A231" s="11">
        <f>IF(County!D2369=1,1,IF(County!E2369=1,2,IF(County!F2369=1,3,0)))</f>
        <v>1</v>
      </c>
      <c r="B231" s="11">
        <f>IF(County!D2369=2,1,IF(County!E2369=2,2,IF(County!F2369=2,3,0)))</f>
        <v>2</v>
      </c>
      <c r="C231" s="11">
        <f>IF(County!D2369=3,1,IF(County!E2369=3,2,IF(County!F2369=3,3,0)))</f>
        <v>3</v>
      </c>
      <c r="D231" s="11">
        <v>4</v>
      </c>
      <c r="E231" s="11" t="str">
        <f>County!A2369</f>
        <v>Newport</v>
      </c>
      <c r="F231" s="69">
        <f>MAX(County!N2369:W2369)</f>
        <v>22992</v>
      </c>
      <c r="G231" s="69">
        <f>LARGE(County!N2369:W2369,2)</f>
        <v>16622</v>
      </c>
      <c r="H231" s="69"/>
      <c r="I231" s="69">
        <f>County!C2369-F231-G231-H231</f>
        <v>812</v>
      </c>
      <c r="J231" s="69" t="str">
        <f>County!AV2369</f>
        <v>44005</v>
      </c>
      <c r="K231" s="11"/>
      <c r="L231" s="11"/>
      <c r="M231" s="11"/>
      <c r="N231" s="11"/>
      <c r="O231" s="11"/>
      <c r="P231" s="11"/>
      <c r="Q231" s="11"/>
    </row>
    <row r="232" spans="1:17">
      <c r="A232" s="11">
        <f>IF(County!D2370=1,1,IF(County!E2370=1,2,IF(County!F2370=1,3,0)))</f>
        <v>1</v>
      </c>
      <c r="B232" s="11">
        <f>IF(County!D2370=2,1,IF(County!E2370=2,2,IF(County!F2370=2,3,0)))</f>
        <v>2</v>
      </c>
      <c r="C232" s="11">
        <f>IF(County!D2370=3,1,IF(County!E2370=3,2,IF(County!F2370=3,3,0)))</f>
        <v>3</v>
      </c>
      <c r="D232" s="11">
        <v>4</v>
      </c>
      <c r="E232" s="11" t="str">
        <f>County!A2370</f>
        <v>Providence</v>
      </c>
      <c r="F232" s="69">
        <f>MAX(County!N2370:W2370)</f>
        <v>144811</v>
      </c>
      <c r="G232" s="69">
        <f>LARGE(County!N2370:W2370,2)</f>
        <v>82337</v>
      </c>
      <c r="H232" s="69"/>
      <c r="I232" s="69">
        <f>County!C2370-F232-G232-H232</f>
        <v>4176</v>
      </c>
      <c r="J232" s="69" t="str">
        <f>County!AV2370</f>
        <v>44007</v>
      </c>
      <c r="K232" s="11"/>
      <c r="L232" s="11"/>
      <c r="M232" s="11"/>
      <c r="N232" s="11"/>
      <c r="O232" s="11"/>
      <c r="P232" s="11"/>
      <c r="Q232" s="11"/>
    </row>
    <row r="233" spans="1:17">
      <c r="A233" s="11">
        <f>IF(County!D2371=1,1,IF(County!E2371=1,2,IF(County!F2371=1,3,0)))</f>
        <v>1</v>
      </c>
      <c r="B233" s="11">
        <f>IF(County!D2371=2,1,IF(County!E2371=2,2,IF(County!F2371=2,3,0)))</f>
        <v>2</v>
      </c>
      <c r="C233" s="11">
        <f>IF(County!D2371=3,1,IF(County!E2371=3,2,IF(County!F2371=3,3,0)))</f>
        <v>3</v>
      </c>
      <c r="D233" s="11">
        <v>4</v>
      </c>
      <c r="E233" s="11" t="str">
        <f>County!A2371</f>
        <v>Washington</v>
      </c>
      <c r="F233" s="69">
        <f>MAX(County!N2371:W2371)</f>
        <v>34679</v>
      </c>
      <c r="G233" s="69">
        <f>LARGE(County!N2371:W2371,2)</f>
        <v>26533</v>
      </c>
      <c r="H233" s="69"/>
      <c r="I233" s="69">
        <f>County!C2371-F233-G233-H233</f>
        <v>1422</v>
      </c>
      <c r="J233" s="69" t="str">
        <f>County!AV2371</f>
        <v>44009</v>
      </c>
      <c r="K233" s="11"/>
      <c r="L233" s="11"/>
      <c r="M233" s="11"/>
      <c r="N233" s="11"/>
      <c r="O233" s="11"/>
      <c r="P233" s="11"/>
      <c r="Q233" s="11"/>
    </row>
    <row r="234" spans="1:17">
      <c r="A234" s="11"/>
      <c r="B234" s="11"/>
      <c r="C234" s="11"/>
      <c r="D234" s="11"/>
      <c r="E234" s="11"/>
      <c r="F234" s="69"/>
      <c r="G234" s="69"/>
      <c r="H234" s="69"/>
      <c r="I234" s="69"/>
      <c r="J234" s="69"/>
      <c r="K234" s="11"/>
      <c r="L234" s="11"/>
      <c r="M234" s="11"/>
      <c r="N234" s="11"/>
      <c r="O234" s="11"/>
      <c r="P234" s="11"/>
      <c r="Q234" s="11"/>
    </row>
    <row r="235" spans="1:17">
      <c r="A235" s="11"/>
      <c r="B235" s="11"/>
      <c r="C235" s="11"/>
      <c r="D235" s="11"/>
      <c r="E235" s="11"/>
      <c r="F235" s="69"/>
      <c r="G235" s="69"/>
      <c r="H235" s="69"/>
      <c r="I235" s="69"/>
      <c r="J235" s="69"/>
      <c r="K235" s="11"/>
      <c r="L235" s="11"/>
      <c r="M235" s="11"/>
      <c r="N235" s="11"/>
      <c r="O235" s="11"/>
      <c r="P235" s="11"/>
      <c r="Q235" s="11"/>
    </row>
    <row r="236" spans="1:17">
      <c r="A236" s="11"/>
      <c r="B236" s="11"/>
      <c r="C236" s="11"/>
      <c r="D236" s="11"/>
      <c r="E236" s="11"/>
      <c r="F236" s="69"/>
      <c r="G236" s="69"/>
      <c r="H236" s="69"/>
      <c r="I236" s="69"/>
      <c r="J236" s="69"/>
      <c r="K236" s="11"/>
      <c r="L236" s="11"/>
      <c r="M236" s="11"/>
      <c r="N236" s="11"/>
      <c r="O236" s="11"/>
      <c r="P236" s="11"/>
      <c r="Q236" s="11"/>
    </row>
    <row r="237" spans="1:17">
      <c r="A237" s="11"/>
      <c r="B237" s="11"/>
      <c r="C237" s="11"/>
      <c r="D237" s="11"/>
      <c r="E237" s="11"/>
      <c r="F237" s="69"/>
      <c r="G237" s="69"/>
      <c r="H237" s="69"/>
      <c r="I237" s="69"/>
      <c r="J237" s="69"/>
      <c r="K237" s="11"/>
      <c r="L237" s="11"/>
      <c r="M237" s="11"/>
      <c r="N237" s="11"/>
      <c r="O237" s="11"/>
      <c r="P237" s="11"/>
      <c r="Q237" s="11"/>
    </row>
    <row r="238" spans="1:17">
      <c r="A238" s="11"/>
      <c r="B238" s="11"/>
      <c r="C238" s="11"/>
      <c r="D238" s="11"/>
      <c r="E238" s="11"/>
      <c r="F238" s="69"/>
      <c r="G238" s="69"/>
      <c r="H238" s="69"/>
      <c r="I238" s="69"/>
      <c r="J238" s="69"/>
      <c r="K238" s="11"/>
      <c r="L238" s="11"/>
      <c r="M238" s="11"/>
      <c r="N238" s="11"/>
      <c r="O238" s="11"/>
      <c r="P238" s="11"/>
      <c r="Q238" s="11"/>
    </row>
    <row r="239" spans="1:17">
      <c r="A239" s="11"/>
      <c r="B239" s="11"/>
      <c r="C239" s="11"/>
      <c r="D239" s="11"/>
      <c r="E239" s="11"/>
      <c r="F239" s="69"/>
      <c r="G239" s="69"/>
      <c r="H239" s="69"/>
      <c r="I239" s="69"/>
      <c r="J239" s="69"/>
      <c r="K239" s="11"/>
      <c r="L239" s="11"/>
      <c r="M239" s="11"/>
      <c r="N239" s="11"/>
      <c r="O239" s="11"/>
      <c r="P239" s="11"/>
      <c r="Q239" s="11"/>
    </row>
    <row r="240" spans="1:17">
      <c r="A240" s="11"/>
      <c r="B240" s="11"/>
      <c r="C240" s="11"/>
      <c r="D240" s="11"/>
      <c r="E240" s="11"/>
      <c r="F240" s="69"/>
      <c r="G240" s="69"/>
      <c r="H240" s="69"/>
      <c r="I240" s="69"/>
      <c r="J240" s="69"/>
    </row>
    <row r="241" spans="1:17">
      <c r="A241" s="68" t="s">
        <v>5017</v>
      </c>
    </row>
    <row r="242" spans="1:17">
      <c r="A242" s="11">
        <v>1</v>
      </c>
      <c r="B242" s="11">
        <v>2</v>
      </c>
      <c r="C242" s="11">
        <v>3</v>
      </c>
      <c r="D242" s="11">
        <v>4</v>
      </c>
      <c r="E242" s="11" t="s">
        <v>186</v>
      </c>
      <c r="F242" s="69" t="s">
        <v>4458</v>
      </c>
      <c r="G242" s="69" t="s">
        <v>4459</v>
      </c>
      <c r="H242" s="69" t="s">
        <v>4460</v>
      </c>
      <c r="I242" s="69" t="s">
        <v>4461</v>
      </c>
      <c r="J242" s="11" t="s">
        <v>3474</v>
      </c>
      <c r="K242" s="11" t="str">
        <f>E243</f>
        <v>Addison</v>
      </c>
      <c r="L242" s="11" t="str">
        <f>E244</f>
        <v>Bennington</v>
      </c>
      <c r="M242" s="11" t="str">
        <f>E245</f>
        <v>Caledonia</v>
      </c>
      <c r="N242" s="11" t="str">
        <f>E246</f>
        <v>Chittenden</v>
      </c>
      <c r="O242" s="11" t="str">
        <f>E247</f>
        <v>Essex</v>
      </c>
      <c r="P242" s="11" t="str">
        <f>E248</f>
        <v>Franklin</v>
      </c>
      <c r="Q242" t="str">
        <f>E249</f>
        <v>Grand Isle</v>
      </c>
    </row>
    <row r="243" spans="1:17">
      <c r="A243" s="11">
        <f>IF(County!D2874=1,1,IF(County!E2874=1,2,IF(County!F2874=1,3,0)))</f>
        <v>1</v>
      </c>
      <c r="B243" s="11">
        <f>IF(County!D2874=2,1,IF(County!E2874=2,2,IF(County!F2874=2,3,0)))</f>
        <v>2</v>
      </c>
      <c r="C243" s="11">
        <f>IF(County!D2874=3,1,IF(County!E2874=3,2,IF(County!F2874=3,3,0)))</f>
        <v>3</v>
      </c>
      <c r="D243" s="11">
        <v>4</v>
      </c>
      <c r="E243" s="11" t="str">
        <f>County!A2874</f>
        <v>Addison</v>
      </c>
      <c r="F243" s="69">
        <f>MAX(County!N2874:W2874)</f>
        <v>11147</v>
      </c>
      <c r="G243" s="69">
        <f>LARGE(County!N2874:W2874,2)</f>
        <v>7077</v>
      </c>
      <c r="H243" s="69"/>
      <c r="I243" s="69">
        <f>County!C2874-F243-G243-H243</f>
        <v>355</v>
      </c>
      <c r="J243" s="69" t="str">
        <f>County!AV2874</f>
        <v>50001</v>
      </c>
      <c r="K243" s="11"/>
      <c r="L243" s="11"/>
      <c r="M243" s="11"/>
      <c r="N243" s="11"/>
      <c r="O243" s="11"/>
      <c r="P243" s="11"/>
      <c r="Q243" s="11"/>
    </row>
    <row r="244" spans="1:17">
      <c r="A244" s="11">
        <f>IF(County!D2875=1,1,IF(County!E2875=1,2,IF(County!F2875=1,3,0)))</f>
        <v>1</v>
      </c>
      <c r="B244" s="11">
        <f>IF(County!D2875=2,1,IF(County!E2875=2,2,IF(County!F2875=2,3,0)))</f>
        <v>2</v>
      </c>
      <c r="C244" s="11">
        <f>IF(County!D2875=3,1,IF(County!E2875=3,2,IF(County!F2875=3,3,0)))</f>
        <v>3</v>
      </c>
      <c r="D244" s="11">
        <v>4</v>
      </c>
      <c r="E244" s="11" t="str">
        <f>County!A2875</f>
        <v>Bennington</v>
      </c>
      <c r="F244" s="69">
        <f>MAX(County!N2875:W2875)</f>
        <v>11069</v>
      </c>
      <c r="G244" s="69">
        <f>LARGE(County!N2875:W2875,2)</f>
        <v>7616</v>
      </c>
      <c r="H244" s="69"/>
      <c r="I244" s="69">
        <f>County!C2875-F244-G244-H244</f>
        <v>380</v>
      </c>
      <c r="J244" s="69" t="str">
        <f>County!AV2875</f>
        <v>50003</v>
      </c>
      <c r="K244" s="11"/>
      <c r="L244" s="11"/>
      <c r="M244" s="11"/>
      <c r="N244" s="11"/>
      <c r="O244" s="11"/>
      <c r="P244" s="11"/>
      <c r="Q244" s="11"/>
    </row>
    <row r="245" spans="1:17">
      <c r="A245" s="11">
        <f>IF(County!D2876=1,1,IF(County!E2876=1,2,IF(County!F2876=1,3,0)))</f>
        <v>1</v>
      </c>
      <c r="B245" s="11">
        <f>IF(County!D2876=2,1,IF(County!E2876=2,2,IF(County!F2876=2,3,0)))</f>
        <v>2</v>
      </c>
      <c r="C245" s="11">
        <f>IF(County!D2876=3,1,IF(County!E2876=3,2,IF(County!F2876=3,3,0)))</f>
        <v>3</v>
      </c>
      <c r="D245" s="11">
        <v>4</v>
      </c>
      <c r="E245" s="11" t="str">
        <f>County!A2876</f>
        <v>Caledonia</v>
      </c>
      <c r="F245" s="69">
        <f>MAX(County!N2876:W2876)</f>
        <v>7106</v>
      </c>
      <c r="G245" s="69">
        <f>LARGE(County!N2876:W2876,2)</f>
        <v>6765</v>
      </c>
      <c r="H245" s="69"/>
      <c r="I245" s="69">
        <f>County!C2876-F245-G245-H245</f>
        <v>340</v>
      </c>
      <c r="J245" s="69" t="str">
        <f>County!AV2876</f>
        <v>50005</v>
      </c>
      <c r="K245" s="11"/>
      <c r="L245" s="11"/>
      <c r="M245" s="11"/>
      <c r="N245" s="11"/>
      <c r="O245" s="11"/>
      <c r="P245" s="11"/>
      <c r="Q245" s="11"/>
    </row>
    <row r="246" spans="1:17">
      <c r="A246" s="11">
        <f>IF(County!D2877=1,1,IF(County!E2877=1,2,IF(County!F2877=1,3,0)))</f>
        <v>1</v>
      </c>
      <c r="B246" s="11">
        <f>IF(County!D2877=2,1,IF(County!E2877=2,2,IF(County!F2877=2,3,0)))</f>
        <v>2</v>
      </c>
      <c r="C246" s="11">
        <f>IF(County!D2877=3,1,IF(County!E2877=3,2,IF(County!F2877=3,3,0)))</f>
        <v>3</v>
      </c>
      <c r="D246" s="11">
        <v>4</v>
      </c>
      <c r="E246" s="11" t="str">
        <f>County!A2877</f>
        <v>Chittenden</v>
      </c>
      <c r="F246" s="69">
        <f>MAX(County!N2877:W2877)</f>
        <v>49369</v>
      </c>
      <c r="G246" s="69">
        <f>LARGE(County!N2877:W2877,2)</f>
        <v>26422</v>
      </c>
      <c r="H246" s="69"/>
      <c r="I246" s="69">
        <f>County!C2877-F246-G246-H246</f>
        <v>1905</v>
      </c>
      <c r="J246" s="69" t="str">
        <f>County!AV2877</f>
        <v>50007</v>
      </c>
      <c r="K246" s="11"/>
      <c r="L246" s="11"/>
      <c r="M246" s="11"/>
      <c r="N246" s="11"/>
      <c r="O246" s="11"/>
      <c r="P246" s="11"/>
      <c r="Q246" s="11"/>
    </row>
    <row r="247" spans="1:17">
      <c r="A247" s="11">
        <f>IF(County!D2878=1,1,IF(County!E2878=1,2,IF(County!F2878=1,3,0)))</f>
        <v>2</v>
      </c>
      <c r="B247" s="11">
        <f>IF(County!D2878=2,1,IF(County!E2878=2,2,IF(County!F2878=2,3,0)))</f>
        <v>1</v>
      </c>
      <c r="C247" s="11">
        <f>IF(County!D2878=3,1,IF(County!E2878=3,2,IF(County!F2878=3,3,0)))</f>
        <v>3</v>
      </c>
      <c r="D247" s="11">
        <v>4</v>
      </c>
      <c r="E247" s="11" t="str">
        <f>County!A2878</f>
        <v>Essex</v>
      </c>
      <c r="F247" s="69">
        <f>MAX(County!N2878:W2878)</f>
        <v>1591</v>
      </c>
      <c r="G247" s="69">
        <f>LARGE(County!N2878:W2878,2)</f>
        <v>1276</v>
      </c>
      <c r="H247" s="69"/>
      <c r="I247" s="69">
        <f>County!C2878-F247-G247-H247</f>
        <v>70</v>
      </c>
      <c r="J247" s="69" t="str">
        <f>County!AV2878</f>
        <v>50009</v>
      </c>
      <c r="K247" s="11"/>
      <c r="L247" s="11"/>
      <c r="M247" s="11"/>
      <c r="N247" s="11"/>
      <c r="O247" s="11"/>
      <c r="P247" s="11"/>
      <c r="Q247" s="11"/>
    </row>
    <row r="248" spans="1:17">
      <c r="A248" s="11">
        <f>IF(County!D2879=1,1,IF(County!E2879=1,2,IF(County!F2879=1,3,0)))</f>
        <v>1</v>
      </c>
      <c r="B248" s="11">
        <f>IF(County!D2879=2,1,IF(County!E2879=2,2,IF(County!F2879=2,3,0)))</f>
        <v>2</v>
      </c>
      <c r="C248" s="11">
        <f>IF(County!D2879=3,1,IF(County!E2879=3,2,IF(County!F2879=3,3,0)))</f>
        <v>3</v>
      </c>
      <c r="D248" s="11">
        <v>4</v>
      </c>
      <c r="E248" s="11" t="str">
        <f>County!A2879</f>
        <v>Franklin</v>
      </c>
      <c r="F248" s="69">
        <f>MAX(County!N2879:W2879)</f>
        <v>10598</v>
      </c>
      <c r="G248" s="69">
        <f>LARGE(County!N2879:W2879,2)</f>
        <v>8936</v>
      </c>
      <c r="H248" s="69"/>
      <c r="I248" s="69">
        <f>County!C2879-F248-G248-H248</f>
        <v>386</v>
      </c>
      <c r="J248" s="69" t="str">
        <f>County!AV2879</f>
        <v>50011</v>
      </c>
      <c r="K248" s="11"/>
      <c r="L248" s="11"/>
      <c r="M248" s="11"/>
      <c r="N248" s="11"/>
      <c r="O248" s="11"/>
      <c r="P248" s="11"/>
      <c r="Q248" s="11"/>
    </row>
    <row r="249" spans="1:17">
      <c r="A249" s="11">
        <f>IF(County!D2880=1,1,IF(County!E2880=1,2,IF(County!F2880=1,3,0)))</f>
        <v>1</v>
      </c>
      <c r="B249" s="11">
        <f>IF(County!D2880=2,1,IF(County!E2880=2,2,IF(County!F2880=2,3,0)))</f>
        <v>2</v>
      </c>
      <c r="C249" s="11">
        <f>IF(County!D2880=3,1,IF(County!E2880=3,2,IF(County!F2880=3,3,0)))</f>
        <v>3</v>
      </c>
      <c r="D249" s="11">
        <v>4</v>
      </c>
      <c r="E249" s="11" t="str">
        <f>County!A2880</f>
        <v>Grand Isle</v>
      </c>
      <c r="F249" s="69">
        <f>MAX(County!N2880:W2880)</f>
        <v>2246</v>
      </c>
      <c r="G249" s="69">
        <f>LARGE(County!N2880:W2880,2)</f>
        <v>1754</v>
      </c>
      <c r="H249" s="69"/>
      <c r="I249" s="69">
        <f>County!C2880-F249-G249-H249</f>
        <v>77</v>
      </c>
      <c r="J249" s="69" t="str">
        <f>County!AV2880</f>
        <v>50013</v>
      </c>
      <c r="K249" s="11"/>
      <c r="L249" s="11"/>
      <c r="M249" s="11"/>
      <c r="N249" s="11"/>
      <c r="O249" s="11"/>
      <c r="P249" s="11"/>
      <c r="Q249" s="11"/>
    </row>
    <row r="250" spans="1:17">
      <c r="A250" s="11">
        <f>IF(County!D2881=1,1,IF(County!E2881=1,2,IF(County!F2881=1,3,0)))</f>
        <v>1</v>
      </c>
      <c r="B250" s="11">
        <f>IF(County!D2881=2,1,IF(County!E2881=2,2,IF(County!F2881=2,3,0)))</f>
        <v>2</v>
      </c>
      <c r="C250" s="11">
        <f>IF(County!D2881=3,1,IF(County!E2881=3,2,IF(County!F2881=3,3,0)))</f>
        <v>3</v>
      </c>
      <c r="D250" s="11">
        <v>4</v>
      </c>
      <c r="E250" s="11" t="str">
        <f>County!A2881</f>
        <v>Lamoille</v>
      </c>
      <c r="F250" s="69">
        <f>MAX(County!N2881:W2881)</f>
        <v>7636</v>
      </c>
      <c r="G250" s="69">
        <f>LARGE(County!N2881:W2881,2)</f>
        <v>4260</v>
      </c>
      <c r="H250" s="69"/>
      <c r="I250" s="69">
        <f>County!C2881-F250-G250-H250</f>
        <v>285</v>
      </c>
      <c r="J250" s="69" t="str">
        <f>County!AV2881</f>
        <v>50015</v>
      </c>
      <c r="K250" s="11"/>
      <c r="L250" s="11"/>
      <c r="M250" s="11"/>
      <c r="N250" s="11"/>
      <c r="O250" s="11"/>
      <c r="P250" s="11"/>
      <c r="Q250" s="11"/>
    </row>
    <row r="251" spans="1:17">
      <c r="A251" s="11">
        <f>IF(County!D2882=1,1,IF(County!E2882=1,2,IF(County!F2882=1,3,0)))</f>
        <v>1</v>
      </c>
      <c r="B251" s="11">
        <f>IF(County!D2882=2,1,IF(County!E2882=2,2,IF(County!F2882=2,3,0)))</f>
        <v>2</v>
      </c>
      <c r="C251" s="11">
        <f>IF(County!D2882=3,1,IF(County!E2882=3,2,IF(County!F2882=3,3,0)))</f>
        <v>3</v>
      </c>
      <c r="D251" s="11">
        <v>4</v>
      </c>
      <c r="E251" s="11" t="str">
        <f>County!A2882</f>
        <v>Orange</v>
      </c>
      <c r="F251" s="69">
        <f>MAX(County!N2882:W2882)</f>
        <v>8159</v>
      </c>
      <c r="G251" s="69">
        <f>LARGE(County!N2882:W2882,2)</f>
        <v>6421</v>
      </c>
      <c r="H251" s="69"/>
      <c r="I251" s="69">
        <f>County!C2882-F251-G251-H251</f>
        <v>315</v>
      </c>
      <c r="J251" s="69" t="str">
        <f>County!AV2882</f>
        <v>50017</v>
      </c>
      <c r="K251" s="11"/>
      <c r="L251" s="11"/>
      <c r="M251" s="11"/>
      <c r="N251" s="11"/>
      <c r="O251" s="11"/>
      <c r="P251" s="11"/>
      <c r="Q251" s="11"/>
    </row>
    <row r="252" spans="1:17">
      <c r="A252" s="11">
        <f>IF(County!D2883=1,1,IF(County!E2883=1,2,IF(County!F2883=1,3,0)))</f>
        <v>1</v>
      </c>
      <c r="B252" s="11">
        <f>IF(County!D2883=2,1,IF(County!E2883=2,2,IF(County!F2883=2,3,0)))</f>
        <v>2</v>
      </c>
      <c r="C252" s="11">
        <f>IF(County!D2883=3,1,IF(County!E2883=3,2,IF(County!F2883=3,3,0)))</f>
        <v>3</v>
      </c>
      <c r="D252" s="11">
        <v>4</v>
      </c>
      <c r="E252" s="11" t="str">
        <f>County!A2883</f>
        <v>Orleans</v>
      </c>
      <c r="F252" s="69">
        <f>MAX(County!N2883:W2883)</f>
        <v>6330</v>
      </c>
      <c r="G252" s="69">
        <f>LARGE(County!N2883:W2883,2)</f>
        <v>5666</v>
      </c>
      <c r="H252" s="69"/>
      <c r="I252" s="69">
        <f>County!C2883-F252-G252-H252</f>
        <v>246</v>
      </c>
      <c r="J252" s="69" t="str">
        <f>County!AV2883</f>
        <v>50019</v>
      </c>
      <c r="K252" s="11"/>
      <c r="L252" s="11"/>
      <c r="M252" s="11"/>
      <c r="N252" s="11"/>
      <c r="O252" s="11"/>
      <c r="P252" s="11"/>
      <c r="Q252" s="11"/>
    </row>
    <row r="253" spans="1:17">
      <c r="A253" s="11">
        <f>IF(County!D2884=1,1,IF(County!E2884=1,2,IF(County!F2884=1,3,0)))</f>
        <v>1</v>
      </c>
      <c r="B253" s="11">
        <f>IF(County!D2884=2,1,IF(County!E2884=2,2,IF(County!F2884=2,3,0)))</f>
        <v>2</v>
      </c>
      <c r="C253" s="11">
        <f>IF(County!D2884=3,1,IF(County!E2884=3,2,IF(County!F2884=3,3,0)))</f>
        <v>3</v>
      </c>
      <c r="D253" s="11">
        <v>4</v>
      </c>
      <c r="E253" s="11" t="str">
        <f>County!A2884</f>
        <v>Rutland</v>
      </c>
      <c r="F253" s="69">
        <f>MAX(County!N2884:W2884)</f>
        <v>15904</v>
      </c>
      <c r="G253" s="69">
        <f>LARGE(County!N2884:W2884,2)</f>
        <v>14440</v>
      </c>
      <c r="H253" s="69"/>
      <c r="I253" s="69">
        <f>County!C2884-F253-G253-H253</f>
        <v>631</v>
      </c>
      <c r="J253" s="69" t="str">
        <f>County!AV2884</f>
        <v>50021</v>
      </c>
      <c r="K253" s="11"/>
      <c r="L253" s="11"/>
      <c r="M253" s="11"/>
      <c r="N253" s="11"/>
      <c r="O253" s="11"/>
      <c r="P253" s="11"/>
      <c r="Q253" s="11"/>
    </row>
    <row r="254" spans="1:17">
      <c r="A254" s="11">
        <f>IF(County!D2885=1,1,IF(County!E2885=1,2,IF(County!F2885=1,3,0)))</f>
        <v>1</v>
      </c>
      <c r="B254" s="11">
        <f>IF(County!D2885=2,1,IF(County!E2885=2,2,IF(County!F2885=2,3,0)))</f>
        <v>2</v>
      </c>
      <c r="C254" s="11">
        <f>IF(County!D2885=3,1,IF(County!E2885=3,2,IF(County!F2885=3,3,0)))</f>
        <v>3</v>
      </c>
      <c r="D254" s="11">
        <v>4</v>
      </c>
      <c r="E254" s="11" t="str">
        <f>County!A2885</f>
        <v>Washington</v>
      </c>
      <c r="F254" s="69">
        <f>MAX(County!N2885:W2885)</f>
        <v>19177</v>
      </c>
      <c r="G254" s="69">
        <f>LARGE(County!N2885:W2885,2)</f>
        <v>11461</v>
      </c>
      <c r="H254" s="69"/>
      <c r="I254" s="69">
        <f>County!C2885-F254-G254-H254</f>
        <v>810</v>
      </c>
      <c r="J254" s="69" t="str">
        <f>County!AV2885</f>
        <v>50023</v>
      </c>
      <c r="K254" t="str">
        <f>E250</f>
        <v>Lamoille</v>
      </c>
      <c r="L254" t="str">
        <f>E251</f>
        <v>Orange</v>
      </c>
      <c r="M254" t="str">
        <f>E252</f>
        <v>Orleans</v>
      </c>
      <c r="N254" t="str">
        <f>E253</f>
        <v>Rutland</v>
      </c>
      <c r="O254" t="str">
        <f>E254</f>
        <v>Washington</v>
      </c>
      <c r="P254" t="str">
        <f>E255</f>
        <v>Windham</v>
      </c>
      <c r="Q254" t="str">
        <f>E256</f>
        <v>Windsor</v>
      </c>
    </row>
    <row r="255" spans="1:17">
      <c r="A255" s="11">
        <f>IF(County!D2886=1,1,IF(County!E2886=1,2,IF(County!F2886=1,3,0)))</f>
        <v>1</v>
      </c>
      <c r="B255" s="11">
        <f>IF(County!D2886=2,1,IF(County!E2886=2,2,IF(County!F2886=2,3,0)))</f>
        <v>2</v>
      </c>
      <c r="C255" s="11">
        <f>IF(County!D2886=3,1,IF(County!E2886=3,2,IF(County!F2886=3,3,0)))</f>
        <v>3</v>
      </c>
      <c r="D255" s="11">
        <v>4</v>
      </c>
      <c r="E255" s="11" t="str">
        <f>County!A2886</f>
        <v>Windham</v>
      </c>
      <c r="F255" s="69">
        <f>MAX(County!N2886:W2886)</f>
        <v>15489</v>
      </c>
      <c r="G255" s="69">
        <f>LARGE(County!N2886:W2886,2)</f>
        <v>7280</v>
      </c>
      <c r="H255" s="69"/>
      <c r="I255" s="69">
        <f>County!C2886-F255-G255-H255</f>
        <v>547</v>
      </c>
      <c r="J255" s="69" t="str">
        <f>County!AV2886</f>
        <v>50025</v>
      </c>
    </row>
    <row r="256" spans="1:17">
      <c r="A256" s="11">
        <f>IF(County!D2887=1,1,IF(County!E2887=1,2,IF(County!F2887=1,3,0)))</f>
        <v>1</v>
      </c>
      <c r="B256" s="11">
        <f>IF(County!D2887=2,1,IF(County!E2887=2,2,IF(County!F2887=2,3,0)))</f>
        <v>2</v>
      </c>
      <c r="C256" s="11">
        <f>IF(County!D2887=3,1,IF(County!E2887=3,2,IF(County!F2887=3,3,0)))</f>
        <v>3</v>
      </c>
      <c r="D256" s="11">
        <v>4</v>
      </c>
      <c r="E256" s="11" t="str">
        <f>County!A2887</f>
        <v>Windsor</v>
      </c>
      <c r="F256" s="69">
        <f>MAX(County!N2887:W2887)</f>
        <v>18561</v>
      </c>
      <c r="G256" s="69">
        <f>LARGE(County!N2887:W2887,2)</f>
        <v>11491</v>
      </c>
      <c r="H256" s="69"/>
      <c r="I256" s="69">
        <f>County!C2887-F256-G256-H256</f>
        <v>715</v>
      </c>
      <c r="J256" s="69" t="str">
        <f>County!AV2887</f>
        <v>50027</v>
      </c>
    </row>
    <row r="257" spans="1:10">
      <c r="A257" s="11"/>
      <c r="B257" s="11"/>
      <c r="C257" s="11"/>
      <c r="D257" s="11"/>
      <c r="E257" s="11"/>
      <c r="F257" s="69"/>
      <c r="G257" s="69"/>
      <c r="H257" s="69"/>
      <c r="I257" s="69"/>
      <c r="J257" s="69"/>
    </row>
  </sheetData>
  <phoneticPr fontId="9"/>
  <pageMargins left="0.75" right="0.75" top="1" bottom="1" header="0.5" footer="0.5"/>
  <pageSetup paperSize="0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W58"/>
  <sheetViews>
    <sheetView workbookViewId="0">
      <selection activeCell="F46" sqref="F46"/>
    </sheetView>
  </sheetViews>
  <sheetFormatPr baseColWidth="10" defaultRowHeight="13" x14ac:dyDescent="0"/>
  <cols>
    <col min="1" max="1" width="4.7109375" style="71" customWidth="1"/>
    <col min="2" max="2" width="12.7109375" style="71" customWidth="1"/>
    <col min="3" max="3" width="7.7109375" style="71" customWidth="1"/>
    <col min="4" max="4" width="12.7109375" style="72" customWidth="1"/>
    <col min="5" max="5" width="5.7109375" style="100" customWidth="1"/>
    <col min="6" max="6" width="12.7109375" style="103" customWidth="1"/>
    <col min="7" max="7" width="8.7109375" style="102" customWidth="1"/>
    <col min="8" max="8" width="4.7109375" style="102" customWidth="1"/>
    <col min="9" max="9" width="4.7109375" style="71" customWidth="1"/>
    <col min="10" max="10" width="12.7109375" style="102" customWidth="1"/>
    <col min="11" max="11" width="8.7109375" style="102" customWidth="1"/>
    <col min="12" max="12" width="12.7109375" style="72" customWidth="1"/>
    <col min="13" max="13" width="5.7109375" style="100" customWidth="1"/>
    <col min="14" max="14" width="12.7109375" style="71" customWidth="1"/>
    <col min="15" max="15" width="8.7109375" style="71" customWidth="1"/>
    <col min="16" max="16" width="5.28515625" style="71" customWidth="1"/>
    <col min="17" max="17" width="4.7109375" style="71" customWidth="1"/>
    <col min="18" max="18" width="12.7109375" style="71" customWidth="1"/>
    <col min="19" max="19" width="8.7109375" style="71" customWidth="1"/>
    <col min="20" max="20" width="12.7109375" style="72" customWidth="1"/>
    <col min="21" max="21" width="5.7109375" style="100" customWidth="1"/>
    <col min="22" max="22" width="12.7109375" style="71" customWidth="1"/>
    <col min="23" max="23" width="8.7109375" style="71" customWidth="1"/>
    <col min="24" max="16384" width="10.7109375" style="71"/>
  </cols>
  <sheetData>
    <row r="1" spans="1:23">
      <c r="A1" s="71" t="s">
        <v>1368</v>
      </c>
      <c r="B1" s="100" t="s">
        <v>2301</v>
      </c>
      <c r="C1" s="100" t="s">
        <v>2215</v>
      </c>
      <c r="D1" s="104" t="s">
        <v>1409</v>
      </c>
      <c r="E1" s="100" t="s">
        <v>934</v>
      </c>
      <c r="F1" s="152" t="str">
        <f>State!L2</f>
        <v>Democratic</v>
      </c>
      <c r="G1" s="152"/>
      <c r="H1" s="98"/>
      <c r="I1" s="71" t="s">
        <v>1368</v>
      </c>
      <c r="J1" s="100" t="s">
        <v>2301</v>
      </c>
      <c r="K1" s="100" t="s">
        <v>2215</v>
      </c>
      <c r="L1" s="104" t="s">
        <v>1409</v>
      </c>
      <c r="M1" s="100" t="s">
        <v>934</v>
      </c>
      <c r="N1" s="153" t="str">
        <f>State!N2</f>
        <v>Republican</v>
      </c>
      <c r="O1" s="154"/>
      <c r="P1" s="99"/>
      <c r="Q1" s="71" t="s">
        <v>1368</v>
      </c>
      <c r="R1" s="100" t="s">
        <v>2301</v>
      </c>
      <c r="S1" s="100" t="s">
        <v>2215</v>
      </c>
      <c r="T1" s="104" t="s">
        <v>1409</v>
      </c>
      <c r="U1" s="100" t="s">
        <v>934</v>
      </c>
      <c r="V1" s="155" t="str">
        <f>State!P2</f>
        <v>Independent</v>
      </c>
      <c r="W1" s="156"/>
    </row>
    <row r="2" spans="1:23">
      <c r="A2" s="71">
        <v>1</v>
      </c>
      <c r="B2" s="101" t="str">
        <f>VLOOKUP(G2,State!M$3:AY$53,39,0)</f>
        <v>District of Columbia</v>
      </c>
      <c r="C2" s="71">
        <f>VLOOKUP(B2,State!$A$3:$B$54,2,0)</f>
        <v>3</v>
      </c>
      <c r="D2" s="72">
        <f>VLOOKUP(B2,State!$A$3:$C$54,3,0)</f>
        <v>227586</v>
      </c>
      <c r="E2" s="100" t="str">
        <f>IF(VLOOKUP(B2,State!$A$3:$G$54,7,0)=1,"•","")</f>
        <v>•</v>
      </c>
      <c r="F2" s="72">
        <f>VLOOKUP(B2,State!$A$3:$L$54,12,0)</f>
        <v>202970</v>
      </c>
      <c r="G2" s="102">
        <f>MAX(State!M3:M53)</f>
        <v>0.89183868955032386</v>
      </c>
      <c r="I2" s="71">
        <v>1</v>
      </c>
      <c r="J2" s="101" t="str">
        <f>VLOOKUP(O2,State!O$3:AY$53,37,0)</f>
        <v>Utah</v>
      </c>
      <c r="K2" s="71">
        <f>VLOOKUP(J2,State!$A$3:$B$54,2,0)</f>
        <v>5</v>
      </c>
      <c r="L2" s="72">
        <f>VLOOKUP(J2,State!$A$3:$C$54,3,0)</f>
        <v>927844</v>
      </c>
      <c r="M2" s="100" t="str">
        <f>IF(VLOOKUP(J2,State!$A$3:$H$54,8,0)=1,"•","")</f>
        <v>•</v>
      </c>
      <c r="N2" s="72">
        <f>VLOOKUP(J2,State!$A$3:$N$54,14,0)</f>
        <v>663742</v>
      </c>
      <c r="O2" s="102">
        <f>MAX(State!O3:O53)</f>
        <v>0.71535947853302928</v>
      </c>
      <c r="P2" s="102"/>
      <c r="Q2" s="71">
        <v>1</v>
      </c>
      <c r="R2" s="101" t="str">
        <f>VLOOKUP(W2,State!Q$3:AY$53,35,0)</f>
        <v>Alaska</v>
      </c>
      <c r="S2" s="71">
        <f>VLOOKUP(R2,State!$A$3:$B$54,2,0)</f>
        <v>3</v>
      </c>
      <c r="T2" s="72">
        <f>VLOOKUP(R2,State!$A$3:$C$54,3,0)</f>
        <v>312598</v>
      </c>
      <c r="U2" s="100" t="str">
        <f>IF(VLOOKUP(R2,State!$A$3:$I$54,9,0)=1,"•","")</f>
        <v/>
      </c>
      <c r="V2" s="72">
        <f>VLOOKUP(R2,State!$A$3:$P$54,16,0)</f>
        <v>5069</v>
      </c>
      <c r="W2" s="102">
        <f>MAX(State!Q3:Q53)</f>
        <v>1.6215714751853818E-2</v>
      </c>
    </row>
    <row r="3" spans="1:23">
      <c r="A3" s="71">
        <v>2</v>
      </c>
      <c r="B3" s="101" t="str">
        <f>VLOOKUP(G3,State!M$3:AY$53,39,0)</f>
        <v>Massachusetts</v>
      </c>
      <c r="C3" s="71">
        <f>VLOOKUP(B3,State!$A$3:$B$54,2,0)</f>
        <v>12</v>
      </c>
      <c r="D3" s="72">
        <f>VLOOKUP(B3,State!$A$3:$C$54,3,0)</f>
        <v>2912388</v>
      </c>
      <c r="E3" s="100" t="str">
        <f>IF(VLOOKUP(B3,State!$A$3:$G$54,7,0)=1,"•","")</f>
        <v>•</v>
      </c>
      <c r="F3" s="72">
        <f>VLOOKUP(B3,State!$A$3:$L$54,12,0)</f>
        <v>1803800</v>
      </c>
      <c r="G3" s="102">
        <f>LARGE(State!M$3:M$53,2)</f>
        <v>0.61935428933232795</v>
      </c>
      <c r="I3" s="71">
        <v>2</v>
      </c>
      <c r="J3" s="101" t="str">
        <f>VLOOKUP(O3,State!O$3:AY$53,37,0)</f>
        <v>Wyoming</v>
      </c>
      <c r="K3" s="71">
        <f>VLOOKUP(J3,State!$A$3:$B$54,2,0)</f>
        <v>3</v>
      </c>
      <c r="L3" s="72">
        <f>VLOOKUP(J3,State!$A$3:$C$54,3,0)</f>
        <v>243428</v>
      </c>
      <c r="M3" s="100" t="str">
        <f>IF(VLOOKUP(J3,State!$A$3:$H$54,8,0)=1,"•","")</f>
        <v>•</v>
      </c>
      <c r="N3" s="72">
        <f>VLOOKUP(J3,State!$A$3:$N$54,14,0)</f>
        <v>167629</v>
      </c>
      <c r="O3" s="102">
        <f>LARGE(State!O$3:O$53,2)</f>
        <v>0.68861840051267731</v>
      </c>
      <c r="P3" s="102"/>
      <c r="Q3" s="71">
        <v>2</v>
      </c>
      <c r="R3" s="101" t="str">
        <f>VLOOKUP(W3,State!Q$3:AY$53,35,0)</f>
        <v>Vermont</v>
      </c>
      <c r="S3" s="71">
        <f>VLOOKUP(R3,State!$A$3:$B$54,2,0)</f>
        <v>3</v>
      </c>
      <c r="T3" s="72">
        <f>VLOOKUP(R3,State!$A$3:$C$54,3,0)</f>
        <v>312309</v>
      </c>
      <c r="U3" s="100" t="str">
        <f>IF(VLOOKUP(R3,State!$A$3:$I$54,9,0)=1,"•","")</f>
        <v/>
      </c>
      <c r="V3" s="72">
        <f>VLOOKUP(R3,State!$A$3:$P$54,16,0)</f>
        <v>4494</v>
      </c>
      <c r="W3" s="102">
        <f>LARGE(State!Q$3:Q$53,2)</f>
        <v>1.4389594920415357E-2</v>
      </c>
    </row>
    <row r="4" spans="1:23">
      <c r="A4" s="71">
        <v>3</v>
      </c>
      <c r="B4" s="101" t="str">
        <f>VLOOKUP(G4,State!M$3:AY$53,39,0)</f>
        <v>Rhode Island</v>
      </c>
      <c r="C4" s="71">
        <f>VLOOKUP(B4,State!$A$3:$B$54,2,0)</f>
        <v>4</v>
      </c>
      <c r="D4" s="72">
        <f>VLOOKUP(B4,State!$A$3:$C$54,3,0)</f>
        <v>437134</v>
      </c>
      <c r="E4" s="100" t="str">
        <f>IF(VLOOKUP(B4,State!$A$3:$G$54,7,0)=1,"•","")</f>
        <v>•</v>
      </c>
      <c r="F4" s="72">
        <f>VLOOKUP(B4,State!$A$3:$L$54,12,0)</f>
        <v>259760</v>
      </c>
      <c r="G4" s="102">
        <f>LARGE(State!M$3:M$53,3)</f>
        <v>0.59423426226283016</v>
      </c>
      <c r="I4" s="71">
        <v>3</v>
      </c>
      <c r="J4" s="101" t="str">
        <f>VLOOKUP(O4,State!O$3:AY$53,37,0)</f>
        <v>Idaho</v>
      </c>
      <c r="K4" s="71">
        <f>VLOOKUP(J4,State!$A$3:$B$54,2,0)</f>
        <v>4</v>
      </c>
      <c r="L4" s="72">
        <f>VLOOKUP(J4,State!$A$3:$C$54,3,0)</f>
        <v>598447</v>
      </c>
      <c r="M4" s="100" t="str">
        <f>IF(VLOOKUP(J4,State!$A$3:$H$54,8,0)=1,"•","")</f>
        <v>•</v>
      </c>
      <c r="N4" s="72">
        <f>VLOOKUP(J4,State!$A$3:$N$54,14,0)</f>
        <v>409235</v>
      </c>
      <c r="O4" s="102">
        <f>LARGE(State!O$3:O$53,3)</f>
        <v>0.68382830893963875</v>
      </c>
      <c r="P4" s="102"/>
      <c r="Q4" s="71">
        <v>3</v>
      </c>
      <c r="R4" s="101" t="str">
        <f>VLOOKUP(W4,State!Q$3:AY$53,35,0)</f>
        <v>Montana</v>
      </c>
      <c r="S4" s="71">
        <f>VLOOKUP(R4,State!$A$3:$B$54,2,0)</f>
        <v>3</v>
      </c>
      <c r="T4" s="72">
        <f>VLOOKUP(R4,State!$A$3:$C$54,3,0)</f>
        <v>450445</v>
      </c>
      <c r="U4" s="100" t="str">
        <f>IF(VLOOKUP(R4,State!$A$3:$I$54,9,0)=1,"•","")</f>
        <v/>
      </c>
      <c r="V4" s="72">
        <f>VLOOKUP(R4,State!$A$3:$P$54,16,0)</f>
        <v>6168</v>
      </c>
      <c r="W4" s="102">
        <f>LARGE(State!Q$3:Q$53,3)</f>
        <v>1.3693125686820811E-2</v>
      </c>
    </row>
    <row r="5" spans="1:23">
      <c r="A5" s="71">
        <v>4</v>
      </c>
      <c r="B5" s="101" t="str">
        <f>VLOOKUP(G5,State!M$3:AY$53,39,0)</f>
        <v>Vermont</v>
      </c>
      <c r="C5" s="71">
        <f>VLOOKUP(B5,State!$A$3:$B$54,2,0)</f>
        <v>3</v>
      </c>
      <c r="D5" s="72">
        <f>VLOOKUP(B5,State!$A$3:$C$54,3,0)</f>
        <v>312309</v>
      </c>
      <c r="E5" s="100" t="str">
        <f>IF(VLOOKUP(B5,State!$A$3:$G$54,7,0)=1,"•","")</f>
        <v>•</v>
      </c>
      <c r="F5" s="72">
        <f>VLOOKUP(B5,State!$A$3:$L$54,12,0)</f>
        <v>184067</v>
      </c>
      <c r="G5" s="102">
        <f>LARGE(State!M$3:M$53,4)</f>
        <v>0.58937462577127142</v>
      </c>
      <c r="I5" s="71">
        <v>4</v>
      </c>
      <c r="J5" s="101" t="str">
        <f>VLOOKUP(O5,State!O$3:AY$53,37,0)</f>
        <v>Nebraska</v>
      </c>
      <c r="K5" s="71">
        <f>VLOOKUP(J5,State!$A$3:$B$54,2,0)</f>
        <v>5</v>
      </c>
      <c r="L5" s="72">
        <f>VLOOKUP(J5,State!$A$3:$C$54,3,0)</f>
        <v>778186</v>
      </c>
      <c r="M5" s="100" t="str">
        <f>IF(VLOOKUP(J5,State!$A$3:$H$54,8,0)=1,"•","")</f>
        <v>•</v>
      </c>
      <c r="N5" s="72">
        <f>VLOOKUP(J5,State!$A$3:$N$54,14,0)</f>
        <v>512814</v>
      </c>
      <c r="O5" s="102">
        <f>LARGE(State!O$3:O$53,4)</f>
        <v>0.65898641198890751</v>
      </c>
      <c r="P5" s="102"/>
      <c r="Q5" s="71">
        <v>4</v>
      </c>
      <c r="R5" s="101" t="str">
        <f>VLOOKUP(W5,State!Q$3:AY$53,35,0)</f>
        <v>New York</v>
      </c>
      <c r="S5" s="71">
        <f>VLOOKUP(R5,State!$A$3:$B$54,2,0)</f>
        <v>31</v>
      </c>
      <c r="T5" s="72">
        <f>VLOOKUP(R5,State!$A$3:$C$54,3,0)</f>
        <v>7391954</v>
      </c>
      <c r="U5" s="100" t="str">
        <f>IF(VLOOKUP(R5,State!$A$3:$I$54,9,0)=1,"•","")</f>
        <v/>
      </c>
      <c r="V5" s="72">
        <f>VLOOKUP(R5,State!$A$3:$P$54,16,0)</f>
        <v>99873</v>
      </c>
      <c r="W5" s="102">
        <f>LARGE(State!Q$3:Q$53,4)</f>
        <v>1.3511041870660991E-2</v>
      </c>
    </row>
    <row r="6" spans="1:23">
      <c r="A6" s="71">
        <v>5</v>
      </c>
      <c r="B6" s="101" t="str">
        <f>VLOOKUP(G6,State!M$3:AY$53,39,0)</f>
        <v>New York</v>
      </c>
      <c r="C6" s="71">
        <f>VLOOKUP(B6,State!$A$3:$B$54,2,0)</f>
        <v>31</v>
      </c>
      <c r="D6" s="72">
        <f>VLOOKUP(B6,State!$A$3:$C$54,3,0)</f>
        <v>7391954</v>
      </c>
      <c r="E6" s="100" t="str">
        <f>IF(VLOOKUP(B6,State!$A$3:$G$54,7,0)=1,"•","")</f>
        <v>•</v>
      </c>
      <c r="F6" s="72">
        <f>VLOOKUP(B6,State!$A$3:$L$54,12,0)</f>
        <v>4314280</v>
      </c>
      <c r="G6" s="102">
        <f>LARGE(State!M$3:M$53,5)</f>
        <v>0.58364540688429611</v>
      </c>
      <c r="I6" s="71">
        <v>5</v>
      </c>
      <c r="J6" s="101" t="str">
        <f>VLOOKUP(O6,State!O$3:AY$53,37,0)</f>
        <v>Oklahoma</v>
      </c>
      <c r="K6" s="71">
        <f>VLOOKUP(J6,State!$A$3:$B$54,2,0)</f>
        <v>7</v>
      </c>
      <c r="L6" s="72">
        <f>VLOOKUP(J6,State!$A$3:$C$54,3,0)</f>
        <v>1463758</v>
      </c>
      <c r="M6" s="100" t="str">
        <f>IF(VLOOKUP(J6,State!$A$3:$H$54,8,0)=1,"•","")</f>
        <v>•</v>
      </c>
      <c r="N6" s="72">
        <f>VLOOKUP(J6,State!$A$3:$N$54,14,0)</f>
        <v>959792</v>
      </c>
      <c r="O6" s="102">
        <f>LARGE(State!O$3:O$53,5)</f>
        <v>0.65570401664756062</v>
      </c>
      <c r="P6" s="102"/>
      <c r="Q6" s="71">
        <v>5</v>
      </c>
      <c r="R6" s="101" t="str">
        <f>VLOOKUP(W6,State!Q$3:AY$53,35,0)</f>
        <v>Utah</v>
      </c>
      <c r="S6" s="71">
        <f>VLOOKUP(R6,State!$A$3:$B$54,2,0)</f>
        <v>5</v>
      </c>
      <c r="T6" s="72">
        <f>VLOOKUP(R6,State!$A$3:$C$54,3,0)</f>
        <v>927844</v>
      </c>
      <c r="U6" s="100" t="str">
        <f>IF(VLOOKUP(R6,State!$A$3:$I$54,9,0)=1,"•","")</f>
        <v/>
      </c>
      <c r="V6" s="72">
        <f>VLOOKUP(R6,State!$A$3:$P$54,16,0)</f>
        <v>11305</v>
      </c>
      <c r="W6" s="102">
        <f>LARGE(State!Q$3:Q$53,5)</f>
        <v>1.2184160268320967E-2</v>
      </c>
    </row>
    <row r="7" spans="1:23">
      <c r="A7" s="71">
        <v>6</v>
      </c>
      <c r="B7" s="101" t="str">
        <f>VLOOKUP(G7,State!M$3:AY$53,39,0)</f>
        <v>Maryland</v>
      </c>
      <c r="C7" s="71">
        <f>VLOOKUP(B7,State!$A$3:$B$54,2,0)</f>
        <v>10</v>
      </c>
      <c r="D7" s="72">
        <f>VLOOKUP(B7,State!$A$3:$C$54,3,0)</f>
        <v>2386678</v>
      </c>
      <c r="E7" s="100" t="str">
        <f>IF(VLOOKUP(B7,State!$A$3:$G$54,7,0)=1,"•","")</f>
        <v>•</v>
      </c>
      <c r="F7" s="72">
        <f>VLOOKUP(B7,State!$A$3:$L$54,12,0)</f>
        <v>1334493</v>
      </c>
      <c r="G7" s="102">
        <f>LARGE(State!M$3:M$53,6)</f>
        <v>0.55914245658609996</v>
      </c>
      <c r="I7" s="71">
        <v>6</v>
      </c>
      <c r="J7" s="101" t="str">
        <f>VLOOKUP(O7,State!O$3:AY$53,37,0)</f>
        <v>North Dakota</v>
      </c>
      <c r="K7" s="71">
        <f>VLOOKUP(J7,State!$A$3:$B$54,2,0)</f>
        <v>3</v>
      </c>
      <c r="L7" s="72">
        <f>VLOOKUP(J7,State!$A$3:$C$54,3,0)</f>
        <v>312833</v>
      </c>
      <c r="M7" s="100" t="str">
        <f>IF(VLOOKUP(J7,State!$A$3:$H$54,8,0)=1,"•","")</f>
        <v>•</v>
      </c>
      <c r="N7" s="72">
        <f>VLOOKUP(J7,State!$A$3:$N$54,14,0)</f>
        <v>196651</v>
      </c>
      <c r="O7" s="102">
        <f>LARGE(State!O$3:O$53,6)</f>
        <v>0.62861334961465065</v>
      </c>
      <c r="P7" s="102"/>
      <c r="Q7" s="71">
        <v>6</v>
      </c>
      <c r="R7" s="101" t="str">
        <f>VLOOKUP(W7,State!Q$3:AY$53,35,0)</f>
        <v>North Dakota</v>
      </c>
      <c r="S7" s="71">
        <f>VLOOKUP(R7,State!$A$3:$B$54,2,0)</f>
        <v>3</v>
      </c>
      <c r="T7" s="72">
        <f>VLOOKUP(R7,State!$A$3:$C$54,3,0)</f>
        <v>312833</v>
      </c>
      <c r="U7" s="100" t="str">
        <f>IF(VLOOKUP(R7,State!$A$3:$I$54,9,0)=1,"•","")</f>
        <v/>
      </c>
      <c r="V7" s="72">
        <f>VLOOKUP(R7,State!$A$3:$P$54,16,0)</f>
        <v>3756</v>
      </c>
      <c r="W7" s="102">
        <f>LARGE(State!Q$3:Q$53,6)</f>
        <v>1.2006405973794324E-2</v>
      </c>
    </row>
    <row r="8" spans="1:23">
      <c r="A8" s="71">
        <v>7</v>
      </c>
      <c r="B8" s="101" t="str">
        <f>VLOOKUP(G8,State!M$3:AY$53,39,0)</f>
        <v>Illinois</v>
      </c>
      <c r="C8" s="71">
        <f>VLOOKUP(B8,State!$A$3:$B$54,2,0)</f>
        <v>21</v>
      </c>
      <c r="D8" s="72">
        <f>VLOOKUP(B8,State!$A$3:$C$54,3,0)</f>
        <v>5274322</v>
      </c>
      <c r="E8" s="100" t="str">
        <f>IF(VLOOKUP(B8,State!$A$3:$G$54,7,0)=1,"•","")</f>
        <v>•</v>
      </c>
      <c r="F8" s="72">
        <f>VLOOKUP(B8,State!$A$3:$L$54,12,0)</f>
        <v>2891550</v>
      </c>
      <c r="G8" s="102">
        <f>LARGE(State!M$3:M$53,7)</f>
        <v>0.5482316020902781</v>
      </c>
      <c r="I8" s="71">
        <v>7</v>
      </c>
      <c r="J8" s="101" t="str">
        <f>VLOOKUP(O8,State!O$3:AY$53,37,0)</f>
        <v>Alabama</v>
      </c>
      <c r="K8" s="71">
        <f>VLOOKUP(J8,State!$A$3:$B$54,2,0)</f>
        <v>9</v>
      </c>
      <c r="L8" s="72">
        <f>VLOOKUP(J8,State!$A$3:$C$54,3,0)</f>
        <v>1883449</v>
      </c>
      <c r="M8" s="100" t="str">
        <f>IF(VLOOKUP(J8,State!$A$3:$H$54,8,0)=1,"•","")</f>
        <v>•</v>
      </c>
      <c r="N8" s="72">
        <f>VLOOKUP(J8,State!$A$3:$N$54,14,0)</f>
        <v>1176394</v>
      </c>
      <c r="O8" s="102">
        <f>LARGE(State!O$3:O$53,7)</f>
        <v>0.62459562218037223</v>
      </c>
      <c r="P8" s="102"/>
      <c r="Q8" s="71">
        <v>7</v>
      </c>
      <c r="R8" s="101" t="str">
        <f>VLOOKUP(W8,State!Q$3:AY$53,35,0)</f>
        <v>Wyoming</v>
      </c>
      <c r="S8" s="71">
        <f>VLOOKUP(R8,State!$A$3:$B$54,2,0)</f>
        <v>3</v>
      </c>
      <c r="T8" s="72">
        <f>VLOOKUP(R8,State!$A$3:$C$54,3,0)</f>
        <v>243428</v>
      </c>
      <c r="U8" s="100" t="str">
        <f>IF(VLOOKUP(R8,State!$A$3:$I$54,9,0)=1,"•","")</f>
        <v/>
      </c>
      <c r="V8" s="72">
        <f>VLOOKUP(R8,State!$A$3:$P$54,16,0)</f>
        <v>2741</v>
      </c>
      <c r="W8" s="102">
        <f>LARGE(State!Q$3:Q$53,7)</f>
        <v>1.1260002957753422E-2</v>
      </c>
    </row>
    <row r="9" spans="1:23">
      <c r="A9" s="71">
        <v>8</v>
      </c>
      <c r="B9" s="101" t="str">
        <f>VLOOKUP(G9,State!M$3:AY$53,39,0)</f>
        <v>Connecticut</v>
      </c>
      <c r="C9" s="71">
        <f>VLOOKUP(B9,State!$A$3:$B$54,2,0)</f>
        <v>7</v>
      </c>
      <c r="D9" s="72">
        <f>VLOOKUP(B9,State!$A$3:$C$54,3,0)</f>
        <v>1578769</v>
      </c>
      <c r="E9" s="100" t="str">
        <f>IF(VLOOKUP(B9,State!$A$3:$G$54,7,0)=1,"•","")</f>
        <v>•</v>
      </c>
      <c r="F9" s="72">
        <f>VLOOKUP(B9,State!$A$3:$L$54,12,0)</f>
        <v>857488</v>
      </c>
      <c r="G9" s="102">
        <f>LARGE(State!M$3:M$53,8)</f>
        <v>0.54313708971990204</v>
      </c>
      <c r="I9" s="71">
        <v>8</v>
      </c>
      <c r="J9" s="101" t="str">
        <f>VLOOKUP(O9,State!O$3:AY$53,37,0)</f>
        <v>Kansas</v>
      </c>
      <c r="K9" s="71">
        <f>VLOOKUP(J9,State!$A$3:$B$54,2,0)</f>
        <v>6</v>
      </c>
      <c r="L9" s="72">
        <f>VLOOKUP(J9,State!$A$3:$C$54,3,0)</f>
        <v>1187756</v>
      </c>
      <c r="M9" s="100" t="str">
        <f>IF(VLOOKUP(J9,State!$A$3:$H$54,8,0)=1,"•","")</f>
        <v>•</v>
      </c>
      <c r="N9" s="72">
        <f>VLOOKUP(J9,State!$A$3:$N$54,14,0)</f>
        <v>736456</v>
      </c>
      <c r="O9" s="102">
        <f>LARGE(State!O$3:O$53,8)</f>
        <v>0.62003980615547305</v>
      </c>
      <c r="P9" s="102"/>
      <c r="Q9" s="71">
        <v>8</v>
      </c>
      <c r="R9" s="101" t="str">
        <f>VLOOKUP(W9,State!Q$3:AY$53,35,0)</f>
        <v>South Dakota</v>
      </c>
      <c r="S9" s="71">
        <f>VLOOKUP(R9,State!$A$3:$B$54,2,0)</f>
        <v>3</v>
      </c>
      <c r="T9" s="72">
        <f>VLOOKUP(R9,State!$A$3:$C$54,3,0)</f>
        <v>388215</v>
      </c>
      <c r="U9" s="100" t="str">
        <f>IF(VLOOKUP(R9,State!$A$3:$I$54,9,0)=1,"•","")</f>
        <v/>
      </c>
      <c r="V9" s="72">
        <f>VLOOKUP(R9,State!$A$3:$P$54,16,0)</f>
        <v>4320</v>
      </c>
      <c r="W9" s="102">
        <f>LARGE(State!Q$3:Q$53,8)</f>
        <v>1.1127854410571462E-2</v>
      </c>
    </row>
    <row r="10" spans="1:23">
      <c r="A10" s="71">
        <v>9</v>
      </c>
      <c r="B10" s="101" t="str">
        <f>VLOOKUP(G10,State!M$3:AY$53,39,0)</f>
        <v>California</v>
      </c>
      <c r="C10" s="71">
        <f>VLOOKUP(B10,State!$A$3:$B$54,2,0)</f>
        <v>55</v>
      </c>
      <c r="D10" s="72">
        <f>VLOOKUP(B10,State!$A$3:$C$54,3,0)</f>
        <v>12421859</v>
      </c>
      <c r="E10" s="100" t="str">
        <f>IF(VLOOKUP(B10,State!$A$3:$G$54,7,0)=1,"•","")</f>
        <v>•</v>
      </c>
      <c r="F10" s="72">
        <f>VLOOKUP(B10,State!$A$3:$L$54,12,0)</f>
        <v>6745485</v>
      </c>
      <c r="G10" s="102">
        <f>LARGE(State!M$3:M$53,9)</f>
        <v>0.54303345417139259</v>
      </c>
      <c r="I10" s="71">
        <v>9</v>
      </c>
      <c r="J10" s="101" t="str">
        <f>VLOOKUP(O10,State!O$3:AY$53,37,0)</f>
        <v>Texas</v>
      </c>
      <c r="K10" s="71">
        <f>VLOOKUP(J10,State!$A$3:$B$54,2,0)</f>
        <v>34</v>
      </c>
      <c r="L10" s="72">
        <f>VLOOKUP(J10,State!$A$3:$C$54,3,0)</f>
        <v>7410765</v>
      </c>
      <c r="M10" s="100" t="str">
        <f>IF(VLOOKUP(J10,State!$A$3:$H$54,8,0)=1,"•","")</f>
        <v>•</v>
      </c>
      <c r="N10" s="72">
        <f>VLOOKUP(J10,State!$A$3:$N$54,14,0)</f>
        <v>4526917</v>
      </c>
      <c r="O10" s="102">
        <f>LARGE(State!O$3:O$53,9)</f>
        <v>0.61085690883464794</v>
      </c>
      <c r="P10" s="102"/>
      <c r="Q10" s="71">
        <v>9</v>
      </c>
      <c r="R10" s="101" t="str">
        <f>VLOOKUP(W10,State!Q$3:AY$53,35,0)</f>
        <v>Maine</v>
      </c>
      <c r="S10" s="71">
        <f>VLOOKUP(R10,State!$A$3:$B$54,2,0)</f>
        <v>4</v>
      </c>
      <c r="T10" s="72">
        <f>VLOOKUP(R10,State!$A$3:$C$54,3,0)</f>
        <v>740752</v>
      </c>
      <c r="U10" s="100" t="str">
        <f>IF(VLOOKUP(R10,State!$A$3:$I$54,9,0)=1,"•","")</f>
        <v/>
      </c>
      <c r="V10" s="72">
        <f>VLOOKUP(R10,State!$A$3:$P$54,16,0)</f>
        <v>8069</v>
      </c>
      <c r="W10" s="102">
        <f>LARGE(State!Q$3:Q$53,9)</f>
        <v>1.0892984426636715E-2</v>
      </c>
    </row>
    <row r="11" spans="1:23">
      <c r="A11" s="71">
        <v>10</v>
      </c>
      <c r="B11" s="101" t="str">
        <f>VLOOKUP(G11,State!M$3:AY$53,39,0)</f>
        <v>Hawaii</v>
      </c>
      <c r="C11" s="71">
        <f>VLOOKUP(B11,State!$A$3:$B$54,2,0)</f>
        <v>4</v>
      </c>
      <c r="D11" s="72">
        <f>VLOOKUP(B11,State!$A$3:$C$54,3,0)</f>
        <v>429013</v>
      </c>
      <c r="E11" s="100" t="str">
        <f>IF(VLOOKUP(B11,State!$A$3:$G$54,7,0)=1,"•","")</f>
        <v>•</v>
      </c>
      <c r="F11" s="72">
        <f>VLOOKUP(B11,State!$A$3:$L$54,12,0)</f>
        <v>231708</v>
      </c>
      <c r="G11" s="102">
        <f>LARGE(State!M$3:M$53,10)</f>
        <v>0.5400955215809311</v>
      </c>
      <c r="I11" s="71">
        <v>10</v>
      </c>
      <c r="J11" s="101" t="str">
        <f>VLOOKUP(O11,State!O$3:AY$53,37,0)</f>
        <v>Alaska</v>
      </c>
      <c r="K11" s="71">
        <f>VLOOKUP(J11,State!$A$3:$B$54,2,0)</f>
        <v>3</v>
      </c>
      <c r="L11" s="72">
        <f>VLOOKUP(J11,State!$A$3:$C$54,3,0)</f>
        <v>312598</v>
      </c>
      <c r="M11" s="100" t="str">
        <f>IF(VLOOKUP(J11,State!$A$3:$H$54,8,0)=1,"•","")</f>
        <v>•</v>
      </c>
      <c r="N11" s="72">
        <f>VLOOKUP(J11,State!$A$3:$N$54,14,0)</f>
        <v>190889</v>
      </c>
      <c r="O11" s="102">
        <f>LARGE(State!O$3:O$53,10)</f>
        <v>0.61065329912539423</v>
      </c>
      <c r="P11" s="102"/>
      <c r="Q11" s="71">
        <v>10</v>
      </c>
      <c r="R11" s="101" t="str">
        <f>VLOOKUP(W11,State!Q$3:AY$53,35,0)</f>
        <v>Rhode Island</v>
      </c>
      <c r="S11" s="71">
        <f>VLOOKUP(R11,State!$A$3:$B$54,2,0)</f>
        <v>4</v>
      </c>
      <c r="T11" s="72">
        <f>VLOOKUP(R11,State!$A$3:$C$54,3,0)</f>
        <v>437134</v>
      </c>
      <c r="U11" s="100" t="str">
        <f>IF(VLOOKUP(R11,State!$A$3:$I$54,9,0)=1,"•","")</f>
        <v/>
      </c>
      <c r="V11" s="72">
        <f>VLOOKUP(R11,State!$A$3:$P$54,16,0)</f>
        <v>4651</v>
      </c>
      <c r="W11" s="102">
        <f>LARGE(State!Q$3:Q$53,10)</f>
        <v>1.0639758060457433E-2</v>
      </c>
    </row>
    <row r="12" spans="1:23">
      <c r="A12" s="71">
        <v>11</v>
      </c>
      <c r="B12" s="101" t="str">
        <f>VLOOKUP(G12,State!M$3:AY$53,39,0)</f>
        <v>Maine</v>
      </c>
      <c r="C12" s="71">
        <f>VLOOKUP(B12,State!$A$3:$B$54,2,0)</f>
        <v>4</v>
      </c>
      <c r="D12" s="72">
        <f>VLOOKUP(B12,State!$A$3:$C$54,3,0)</f>
        <v>740752</v>
      </c>
      <c r="E12" s="100" t="str">
        <f>IF(VLOOKUP(B12,State!$A$3:$G$54,7,0)=1,"•","")</f>
        <v>•</v>
      </c>
      <c r="F12" s="72">
        <f>VLOOKUP(B12,State!$A$3:$L$54,12,0)</f>
        <v>396842</v>
      </c>
      <c r="G12" s="102">
        <f>LARGE(State!M$3:M$53,11)</f>
        <v>0.53572855692593468</v>
      </c>
      <c r="I12" s="71">
        <v>11</v>
      </c>
      <c r="J12" s="101" t="str">
        <f>VLOOKUP(O12,State!O$3:AY$53,37,0)</f>
        <v>Indiana</v>
      </c>
      <c r="K12" s="71">
        <f>VLOOKUP(J12,State!$A$3:$B$54,2,0)</f>
        <v>11</v>
      </c>
      <c r="L12" s="72">
        <f>VLOOKUP(J12,State!$A$3:$C$54,3,0)</f>
        <v>2468002</v>
      </c>
      <c r="M12" s="100" t="str">
        <f>IF(VLOOKUP(J12,State!$A$3:$H$54,8,0)=1,"•","")</f>
        <v>•</v>
      </c>
      <c r="N12" s="72">
        <f>VLOOKUP(J12,State!$A$3:$N$54,14,0)</f>
        <v>1479438</v>
      </c>
      <c r="O12" s="102">
        <f>LARGE(State!O$3:O$53,11)</f>
        <v>0.59944765036657177</v>
      </c>
      <c r="P12" s="102"/>
      <c r="Q12" s="71">
        <v>11</v>
      </c>
      <c r="R12" s="101" t="str">
        <f>VLOOKUP(W12,State!Q$3:AY$53,35,0)</f>
        <v>Connecticut</v>
      </c>
      <c r="S12" s="71">
        <f>VLOOKUP(R12,State!$A$3:$B$54,2,0)</f>
        <v>7</v>
      </c>
      <c r="T12" s="72">
        <f>VLOOKUP(R12,State!$A$3:$C$54,3,0)</f>
        <v>1578769</v>
      </c>
      <c r="U12" s="100" t="str">
        <f>IF(VLOOKUP(R12,State!$A$3:$I$54,9,0)=1,"•","")</f>
        <v/>
      </c>
      <c r="V12" s="72">
        <f>VLOOKUP(R12,State!$A$3:$P$54,16,0)</f>
        <v>12969</v>
      </c>
      <c r="W12" s="102">
        <f>LARGE(State!Q$3:Q$53,11)</f>
        <v>8.2146279791407099E-3</v>
      </c>
    </row>
    <row r="13" spans="1:23">
      <c r="A13" s="71">
        <v>12</v>
      </c>
      <c r="B13" s="101" t="str">
        <f>VLOOKUP(G13,State!M$3:AY$53,39,0)</f>
        <v>Delaware</v>
      </c>
      <c r="C13" s="71">
        <f>VLOOKUP(B13,State!$A$3:$B$54,2,0)</f>
        <v>3</v>
      </c>
      <c r="D13" s="72">
        <f>VLOOKUP(B13,State!$A$3:$C$54,3,0)</f>
        <v>375270</v>
      </c>
      <c r="E13" s="100" t="str">
        <f>IF(VLOOKUP(B13,State!$A$3:$G$54,7,0)=1,"•","")</f>
        <v>•</v>
      </c>
      <c r="F13" s="72">
        <f>VLOOKUP(B13,State!$A$3:$L$54,12,0)</f>
        <v>200152</v>
      </c>
      <c r="G13" s="102">
        <f>LARGE(State!M$3:M$53,12)</f>
        <v>0.53335465131771786</v>
      </c>
      <c r="I13" s="71">
        <v>12</v>
      </c>
      <c r="J13" s="101" t="str">
        <f>VLOOKUP(O13,State!O$3:AY$53,37,0)</f>
        <v>South Dakota</v>
      </c>
      <c r="K13" s="71">
        <f>VLOOKUP(J13,State!$A$3:$B$54,2,0)</f>
        <v>3</v>
      </c>
      <c r="L13" s="72">
        <f>VLOOKUP(J13,State!$A$3:$C$54,3,0)</f>
        <v>388215</v>
      </c>
      <c r="M13" s="100" t="str">
        <f>IF(VLOOKUP(J13,State!$A$3:$H$54,8,0)=1,"•","")</f>
        <v>•</v>
      </c>
      <c r="N13" s="72">
        <f>VLOOKUP(J13,State!$A$3:$N$54,14,0)</f>
        <v>232584</v>
      </c>
      <c r="O13" s="102">
        <f>LARGE(State!O$3:O$53,12)</f>
        <v>0.59911131718248911</v>
      </c>
      <c r="P13" s="102"/>
      <c r="Q13" s="71">
        <v>12</v>
      </c>
      <c r="R13" s="101" t="str">
        <f>VLOOKUP(W13,State!Q$3:AY$53,35,0)</f>
        <v>Washington</v>
      </c>
      <c r="S13" s="71">
        <f>VLOOKUP(R13,State!$A$3:$B$54,2,0)</f>
        <v>11</v>
      </c>
      <c r="T13" s="72">
        <f>VLOOKUP(R13,State!$A$3:$C$54,3,0)</f>
        <v>2859084</v>
      </c>
      <c r="U13" s="100" t="str">
        <f>IF(VLOOKUP(R13,State!$A$3:$I$54,9,0)=1,"•","")</f>
        <v/>
      </c>
      <c r="V13" s="72">
        <f>VLOOKUP(R13,State!$A$3:$P$54,16,0)</f>
        <v>23283</v>
      </c>
      <c r="W13" s="102">
        <f>LARGE(State!Q$3:Q$53,12)</f>
        <v>8.143517294350219E-3</v>
      </c>
    </row>
    <row r="14" spans="1:23">
      <c r="A14" s="71">
        <v>13</v>
      </c>
      <c r="B14" s="101" t="str">
        <f>VLOOKUP(G14,State!M$3:AY$53,39,0)</f>
        <v>New Jersey</v>
      </c>
      <c r="C14" s="71">
        <f>VLOOKUP(B14,State!$A$3:$B$54,2,0)</f>
        <v>15</v>
      </c>
      <c r="D14" s="72">
        <f>VLOOKUP(B14,State!$A$3:$C$54,3,0)</f>
        <v>3611691</v>
      </c>
      <c r="E14" s="100" t="str">
        <f>IF(VLOOKUP(B14,State!$A$3:$G$54,7,0)=1,"•","")</f>
        <v>•</v>
      </c>
      <c r="F14" s="72">
        <f>VLOOKUP(B14,State!$A$3:$L$54,12,0)</f>
        <v>1911430</v>
      </c>
      <c r="G14" s="102">
        <f>LARGE(State!M$3:M$53,13)</f>
        <v>0.52923409007027455</v>
      </c>
      <c r="I14" s="71">
        <v>13</v>
      </c>
      <c r="J14" s="101" t="str">
        <f>VLOOKUP(O14,State!O$3:AY$53,37,0)</f>
        <v>Kentucky</v>
      </c>
      <c r="K14" s="71">
        <f>VLOOKUP(J14,State!$A$3:$B$54,2,0)</f>
        <v>8</v>
      </c>
      <c r="L14" s="72">
        <f>VLOOKUP(J14,State!$A$3:$C$54,3,0)</f>
        <v>1795860</v>
      </c>
      <c r="M14" s="100" t="str">
        <f>IF(VLOOKUP(J14,State!$A$3:$H$54,8,0)=1,"•","")</f>
        <v>•</v>
      </c>
      <c r="N14" s="72">
        <f>VLOOKUP(J14,State!$A$3:$N$54,14,0)</f>
        <v>1069439</v>
      </c>
      <c r="O14" s="102">
        <f>LARGE(State!O$3:O$53,13)</f>
        <v>0.59550243337453923</v>
      </c>
      <c r="P14" s="102"/>
      <c r="Q14" s="71">
        <v>13</v>
      </c>
      <c r="R14" s="101" t="str">
        <f>VLOOKUP(W14,State!Q$3:AY$53,35,0)</f>
        <v>Kansas</v>
      </c>
      <c r="S14" s="71">
        <f>VLOOKUP(R14,State!$A$3:$B$54,2,0)</f>
        <v>6</v>
      </c>
      <c r="T14" s="72">
        <f>VLOOKUP(R14,State!$A$3:$C$54,3,0)</f>
        <v>1187756</v>
      </c>
      <c r="U14" s="100" t="str">
        <f>IF(VLOOKUP(R14,State!$A$3:$I$54,9,0)=1,"•","")</f>
        <v/>
      </c>
      <c r="V14" s="72">
        <f>VLOOKUP(R14,State!$A$3:$P$54,16,0)</f>
        <v>9348</v>
      </c>
      <c r="W14" s="102">
        <f>LARGE(State!Q$3:Q$53,13)</f>
        <v>7.8703033282930164E-3</v>
      </c>
    </row>
    <row r="15" spans="1:23">
      <c r="A15" s="71">
        <v>14</v>
      </c>
      <c r="B15" s="101" t="str">
        <f>VLOOKUP(G15,State!M$3:AY$53,39,0)</f>
        <v>Washington</v>
      </c>
      <c r="C15" s="71">
        <f>VLOOKUP(B15,State!$A$3:$B$54,2,0)</f>
        <v>11</v>
      </c>
      <c r="D15" s="72">
        <f>VLOOKUP(B15,State!$A$3:$C$54,3,0)</f>
        <v>2859084</v>
      </c>
      <c r="E15" s="100" t="str">
        <f>IF(VLOOKUP(B15,State!$A$3:$G$54,7,0)=1,"•","")</f>
        <v>•</v>
      </c>
      <c r="F15" s="72">
        <f>VLOOKUP(B15,State!$A$3:$L$54,12,0)</f>
        <v>1510201</v>
      </c>
      <c r="G15" s="102">
        <f>LARGE(State!M$3:M$53,14)</f>
        <v>0.52821148311836941</v>
      </c>
      <c r="I15" s="71">
        <v>14</v>
      </c>
      <c r="J15" s="101" t="str">
        <f>VLOOKUP(O15,State!O$3:AY$53,37,0)</f>
        <v>Mississippi</v>
      </c>
      <c r="K15" s="71">
        <f>VLOOKUP(J15,State!$A$3:$B$54,2,0)</f>
        <v>6</v>
      </c>
      <c r="L15" s="72">
        <f>VLOOKUP(J15,State!$A$3:$C$54,3,0)</f>
        <v>1152365</v>
      </c>
      <c r="M15" s="100" t="str">
        <f>IF(VLOOKUP(J15,State!$A$3:$H$54,8,0)=1,"•","")</f>
        <v>•</v>
      </c>
      <c r="N15" s="72">
        <f>VLOOKUP(J15,State!$A$3:$N$54,14,0)</f>
        <v>684981</v>
      </c>
      <c r="O15" s="102">
        <f>LARGE(State!O$3:O$53,14)</f>
        <v>0.59441322844758393</v>
      </c>
      <c r="P15" s="102"/>
      <c r="Q15" s="71">
        <v>14</v>
      </c>
      <c r="R15" s="101" t="str">
        <f>VLOOKUP(W15,State!Q$3:AY$53,35,0)</f>
        <v>Nebraska</v>
      </c>
      <c r="S15" s="71">
        <f>VLOOKUP(R15,State!$A$3:$B$54,2,0)</f>
        <v>5</v>
      </c>
      <c r="T15" s="72">
        <f>VLOOKUP(R15,State!$A$3:$C$54,3,0)</f>
        <v>778186</v>
      </c>
      <c r="U15" s="100" t="str">
        <f>IF(VLOOKUP(R15,State!$A$3:$I$54,9,0)=1,"•","")</f>
        <v/>
      </c>
      <c r="V15" s="72">
        <f>VLOOKUP(R15,State!$A$3:$P$54,16,0)</f>
        <v>5698</v>
      </c>
      <c r="W15" s="102">
        <f>LARGE(State!Q$3:Q$53,14)</f>
        <v>7.3221569136427541E-3</v>
      </c>
    </row>
    <row r="16" spans="1:23">
      <c r="A16" s="71">
        <v>15</v>
      </c>
      <c r="B16" s="101" t="str">
        <f>VLOOKUP(G16,State!M$3:AY$53,39,0)</f>
        <v>Oregon</v>
      </c>
      <c r="C16" s="71">
        <f>VLOOKUP(B16,State!$A$3:$B$54,2,0)</f>
        <v>7</v>
      </c>
      <c r="D16" s="72">
        <f>VLOOKUP(B16,State!$A$3:$C$54,3,0)</f>
        <v>1836782</v>
      </c>
      <c r="E16" s="100" t="str">
        <f>IF(VLOOKUP(B16,State!$A$3:$G$54,7,0)=1,"•","")</f>
        <v>•</v>
      </c>
      <c r="F16" s="72">
        <f>VLOOKUP(B16,State!$A$3:$L$54,12,0)</f>
        <v>943163</v>
      </c>
      <c r="G16" s="102">
        <f>LARGE(State!M$3:M$53,15)</f>
        <v>0.51348663042211873</v>
      </c>
      <c r="I16" s="71">
        <v>15</v>
      </c>
      <c r="J16" s="101" t="str">
        <f>VLOOKUP(O16,State!O$3:AY$53,37,0)</f>
        <v>Montana</v>
      </c>
      <c r="K16" s="71">
        <f>VLOOKUP(J16,State!$A$3:$B$54,2,0)</f>
        <v>3</v>
      </c>
      <c r="L16" s="72">
        <f>VLOOKUP(J16,State!$A$3:$C$54,3,0)</f>
        <v>450445</v>
      </c>
      <c r="M16" s="100" t="str">
        <f>IF(VLOOKUP(J16,State!$A$3:$H$54,8,0)=1,"•","")</f>
        <v>•</v>
      </c>
      <c r="N16" s="72">
        <f>VLOOKUP(J16,State!$A$3:$N$54,14,0)</f>
        <v>266063</v>
      </c>
      <c r="O16" s="102">
        <f>LARGE(State!O$3:O$53,15)</f>
        <v>0.59066700707078557</v>
      </c>
      <c r="P16" s="102"/>
      <c r="Q16" s="71">
        <v>15</v>
      </c>
      <c r="R16" s="101" t="str">
        <f>VLOOKUP(W16,State!Q$3:AY$53,35,0)</f>
        <v>New Hampshire</v>
      </c>
      <c r="S16" s="71">
        <f>VLOOKUP(R16,State!$A$3:$B$54,2,0)</f>
        <v>4</v>
      </c>
      <c r="T16" s="72">
        <f>VLOOKUP(R16,State!$A$3:$C$54,3,0)</f>
        <v>677738</v>
      </c>
      <c r="U16" s="100" t="str">
        <f>IF(VLOOKUP(R16,State!$A$3:$I$54,9,0)=1,"•","")</f>
        <v/>
      </c>
      <c r="V16" s="72">
        <f>VLOOKUP(R16,State!$A$3:$P$54,16,0)</f>
        <v>4479</v>
      </c>
      <c r="W16" s="102">
        <f>LARGE(State!Q$3:Q$53,15)</f>
        <v>6.6087485134373458E-3</v>
      </c>
    </row>
    <row r="17" spans="1:23">
      <c r="A17" s="71">
        <v>16</v>
      </c>
      <c r="B17" s="101" t="str">
        <f>VLOOKUP(G17,State!M$3:AY$53,39,0)</f>
        <v>Michigan</v>
      </c>
      <c r="C17" s="71">
        <f>VLOOKUP(B17,State!$A$3:$B$54,2,0)</f>
        <v>17</v>
      </c>
      <c r="D17" s="72">
        <f>VLOOKUP(B17,State!$A$3:$C$54,3,0)</f>
        <v>4839252</v>
      </c>
      <c r="E17" s="100" t="str">
        <f>IF(VLOOKUP(B17,State!$A$3:$G$54,7,0)=1,"•","")</f>
        <v>•</v>
      </c>
      <c r="F17" s="72">
        <f>VLOOKUP(B17,State!$A$3:$L$54,12,0)</f>
        <v>2479183</v>
      </c>
      <c r="G17" s="102">
        <f>LARGE(State!M$3:M$53,16)</f>
        <v>0.51230706729056474</v>
      </c>
      <c r="I17" s="71">
        <v>16</v>
      </c>
      <c r="J17" s="101" t="str">
        <f>VLOOKUP(O17,State!O$3:AY$53,37,0)</f>
        <v>South Carolina</v>
      </c>
      <c r="K17" s="71">
        <f>VLOOKUP(J17,State!$A$3:$B$54,2,0)</f>
        <v>8</v>
      </c>
      <c r="L17" s="72">
        <f>VLOOKUP(J17,State!$A$3:$C$54,3,0)</f>
        <v>1617730</v>
      </c>
      <c r="M17" s="100" t="str">
        <f>IF(VLOOKUP(J17,State!$A$3:$H$54,8,0)=1,"•","")</f>
        <v>•</v>
      </c>
      <c r="N17" s="72">
        <f>VLOOKUP(J17,State!$A$3:$N$54,14,0)</f>
        <v>937974</v>
      </c>
      <c r="O17" s="102">
        <f>LARGE(State!O$3:O$53,16)</f>
        <v>0.57980874435165319</v>
      </c>
      <c r="P17" s="102"/>
      <c r="Q17" s="71">
        <v>16</v>
      </c>
      <c r="R17" s="101" t="str">
        <f>VLOOKUP(W17,State!Q$3:AY$53,35,0)</f>
        <v>Minnesota</v>
      </c>
      <c r="S17" s="71">
        <f>VLOOKUP(R17,State!$A$3:$B$54,2,0)</f>
        <v>10</v>
      </c>
      <c r="T17" s="72">
        <f>VLOOKUP(R17,State!$A$3:$C$54,3,0)</f>
        <v>2828387</v>
      </c>
      <c r="U17" s="100" t="str">
        <f>IF(VLOOKUP(R17,State!$A$3:$I$54,9,0)=1,"•","")</f>
        <v/>
      </c>
      <c r="V17" s="72">
        <f>VLOOKUP(R17,State!$A$3:$P$54,16,0)</f>
        <v>18683</v>
      </c>
      <c r="W17" s="102">
        <f>LARGE(State!Q$3:Q$53,16)</f>
        <v>6.6055317041126271E-3</v>
      </c>
    </row>
    <row r="18" spans="1:23">
      <c r="A18" s="71">
        <v>17</v>
      </c>
      <c r="B18" s="101" t="str">
        <f>VLOOKUP(G18,State!M$3:AY$53,39,0)</f>
        <v>Minnesota</v>
      </c>
      <c r="C18" s="71">
        <f>VLOOKUP(B18,State!$A$3:$B$54,2,0)</f>
        <v>10</v>
      </c>
      <c r="D18" s="72">
        <f>VLOOKUP(B18,State!$A$3:$C$54,3,0)</f>
        <v>2828387</v>
      </c>
      <c r="E18" s="100" t="str">
        <f>IF(VLOOKUP(B18,State!$A$3:$G$54,7,0)=1,"•","")</f>
        <v>•</v>
      </c>
      <c r="F18" s="72">
        <f>VLOOKUP(B18,State!$A$3:$L$54,12,0)</f>
        <v>1445014</v>
      </c>
      <c r="G18" s="102">
        <f>LARGE(State!M$3:M$53,17)</f>
        <v>0.51089684686006542</v>
      </c>
      <c r="I18" s="71">
        <v>17</v>
      </c>
      <c r="J18" s="101" t="str">
        <f>VLOOKUP(O18,State!O$3:AY$53,37,0)</f>
        <v>Georgia</v>
      </c>
      <c r="K18" s="71">
        <f>VLOOKUP(J18,State!$A$3:$B$54,2,0)</f>
        <v>15</v>
      </c>
      <c r="L18" s="72">
        <f>VLOOKUP(J18,State!$A$3:$C$54,3,0)</f>
        <v>3301883</v>
      </c>
      <c r="M18" s="100" t="str">
        <f>IF(VLOOKUP(J18,State!$A$3:$H$54,8,0)=1,"•","")</f>
        <v>•</v>
      </c>
      <c r="N18" s="72">
        <f>VLOOKUP(J18,State!$A$3:$N$54,14,0)</f>
        <v>1914255</v>
      </c>
      <c r="O18" s="102">
        <f>LARGE(State!O$3:O$53,17)</f>
        <v>0.57974646588022649</v>
      </c>
      <c r="P18" s="102"/>
      <c r="Q18" s="71">
        <v>17</v>
      </c>
      <c r="R18" s="101" t="str">
        <f>VLOOKUP(W18,State!Q$3:AY$53,35,0)</f>
        <v>District of Columbia</v>
      </c>
      <c r="S18" s="71">
        <f>VLOOKUP(R18,State!$A$3:$B$54,2,0)</f>
        <v>3</v>
      </c>
      <c r="T18" s="72">
        <f>VLOOKUP(R18,State!$A$3:$C$54,3,0)</f>
        <v>227586</v>
      </c>
      <c r="U18" s="100" t="str">
        <f>IF(VLOOKUP(R18,State!$A$3:$I$54,9,0)=1,"•","")</f>
        <v/>
      </c>
      <c r="V18" s="72">
        <f>VLOOKUP(R18,State!$A$3:$P$54,16,0)</f>
        <v>1485</v>
      </c>
      <c r="W18" s="102">
        <f>LARGE(State!Q$3:Q$53,17)</f>
        <v>6.5250059318235744E-3</v>
      </c>
    </row>
    <row r="19" spans="1:23">
      <c r="A19" s="71">
        <v>18</v>
      </c>
      <c r="B19" s="101" t="str">
        <f>VLOOKUP(G19,State!M$3:AY$53,39,0)</f>
        <v>Pennsylvania</v>
      </c>
      <c r="C19" s="71">
        <f>VLOOKUP(B19,State!$A$3:$B$54,2,0)</f>
        <v>21</v>
      </c>
      <c r="D19" s="72">
        <f>VLOOKUP(B19,State!$A$3:$C$54,3,0)</f>
        <v>5769590</v>
      </c>
      <c r="E19" s="100" t="str">
        <f>IF(VLOOKUP(B19,State!$A$3:$G$54,7,0)=1,"•","")</f>
        <v>•</v>
      </c>
      <c r="F19" s="72">
        <f>VLOOKUP(B19,State!$A$3:$L$54,12,0)</f>
        <v>2938095</v>
      </c>
      <c r="G19" s="102">
        <f>LARGE(State!M$3:M$53,18)</f>
        <v>0.50923809144150622</v>
      </c>
      <c r="I19" s="71">
        <v>18</v>
      </c>
      <c r="J19" s="101" t="str">
        <f>VLOOKUP(O19,State!O$3:AY$53,37,0)</f>
        <v>Tennessee</v>
      </c>
      <c r="K19" s="71">
        <f>VLOOKUP(J19,State!$A$3:$B$54,2,0)</f>
        <v>11</v>
      </c>
      <c r="L19" s="72">
        <f>VLOOKUP(J19,State!$A$3:$C$54,3,0)</f>
        <v>2434949</v>
      </c>
      <c r="M19" s="100" t="str">
        <f>IF(VLOOKUP(J19,State!$A$3:$H$54,8,0)=1,"•","")</f>
        <v>•</v>
      </c>
      <c r="N19" s="72">
        <f>VLOOKUP(J19,State!$A$3:$N$54,14,0)</f>
        <v>1383336</v>
      </c>
      <c r="O19" s="102">
        <f>LARGE(State!O$3:O$53,18)</f>
        <v>0.5681170324306587</v>
      </c>
      <c r="P19" s="102"/>
      <c r="Q19" s="71">
        <v>18</v>
      </c>
      <c r="R19" s="101" t="str">
        <f>VLOOKUP(W19,State!Q$3:AY$53,35,0)</f>
        <v>Colorado</v>
      </c>
      <c r="S19" s="71">
        <f>VLOOKUP(R19,State!$A$3:$B$54,2,0)</f>
        <v>9</v>
      </c>
      <c r="T19" s="72">
        <f>VLOOKUP(R19,State!$A$3:$C$54,3,0)</f>
        <v>2130325</v>
      </c>
      <c r="U19" s="100" t="str">
        <f>IF(VLOOKUP(R19,State!$A$3:$I$54,9,0)=1,"•","")</f>
        <v/>
      </c>
      <c r="V19" s="72">
        <f>VLOOKUP(R19,State!$A$3:$P$54,16,0)</f>
        <v>12718</v>
      </c>
      <c r="W19" s="102">
        <f>LARGE(State!Q$3:Q$53,18)</f>
        <v>5.9699811061692462E-3</v>
      </c>
    </row>
    <row r="20" spans="1:23">
      <c r="A20" s="71">
        <v>19</v>
      </c>
      <c r="B20" s="101" t="str">
        <f>VLOOKUP(G20,State!M$3:AY$53,39,0)</f>
        <v>New Hampshire</v>
      </c>
      <c r="C20" s="71">
        <f>VLOOKUP(B20,State!$A$3:$B$54,2,0)</f>
        <v>4</v>
      </c>
      <c r="D20" s="72">
        <f>VLOOKUP(B20,State!$A$3:$C$54,3,0)</f>
        <v>677738</v>
      </c>
      <c r="E20" s="100" t="str">
        <f>IF(VLOOKUP(B20,State!$A$3:$G$54,7,0)=1,"•","")</f>
        <v>•</v>
      </c>
      <c r="F20" s="72">
        <f>VLOOKUP(B20,State!$A$3:$L$54,12,0)</f>
        <v>340511</v>
      </c>
      <c r="G20" s="102">
        <f>LARGE(State!M$3:M$53,19)</f>
        <v>0.50242276513933115</v>
      </c>
      <c r="I20" s="71">
        <v>19</v>
      </c>
      <c r="J20" s="101" t="str">
        <f>VLOOKUP(O20,State!O$3:AY$53,37,0)</f>
        <v>Louisiana</v>
      </c>
      <c r="K20" s="71">
        <f>VLOOKUP(J20,State!$A$3:$B$54,2,0)</f>
        <v>9</v>
      </c>
      <c r="L20" s="72">
        <f>VLOOKUP(J20,State!$A$3:$C$54,3,0)</f>
        <v>1943106</v>
      </c>
      <c r="M20" s="100" t="str">
        <f>IF(VLOOKUP(J20,State!$A$3:$H$54,8,0)=1,"•","")</f>
        <v>•</v>
      </c>
      <c r="N20" s="72">
        <f>VLOOKUP(J20,State!$A$3:$N$54,14,0)</f>
        <v>1102169</v>
      </c>
      <c r="O20" s="102">
        <f>LARGE(State!O$3:O$53,19)</f>
        <v>0.5672202134108999</v>
      </c>
      <c r="P20" s="102"/>
      <c r="Q20" s="71">
        <v>19</v>
      </c>
      <c r="R20" s="101" t="str">
        <f>VLOOKUP(W20,State!Q$3:AY$53,35,0)</f>
        <v>Arkansas</v>
      </c>
      <c r="S20" s="71">
        <f>VLOOKUP(R20,State!$A$3:$B$54,2,0)</f>
        <v>6</v>
      </c>
      <c r="T20" s="72">
        <f>VLOOKUP(R20,State!$A$3:$C$54,3,0)</f>
        <v>1054945</v>
      </c>
      <c r="U20" s="100" t="str">
        <f>IF(VLOOKUP(R20,State!$A$3:$I$54,9,0)=1,"•","")</f>
        <v/>
      </c>
      <c r="V20" s="72">
        <f>VLOOKUP(R20,State!$A$3:$P$54,16,0)</f>
        <v>6171</v>
      </c>
      <c r="W20" s="102">
        <f>LARGE(State!Q$3:Q$53,19)</f>
        <v>5.849594054666357E-3</v>
      </c>
    </row>
    <row r="21" spans="1:23">
      <c r="A21" s="71">
        <v>20</v>
      </c>
      <c r="B21" s="101" t="str">
        <f>VLOOKUP(G21,State!M$3:AY$53,39,0)</f>
        <v>Wisconsin</v>
      </c>
      <c r="C21" s="71">
        <f>VLOOKUP(B21,State!$A$3:$B$54,2,0)</f>
        <v>10</v>
      </c>
      <c r="D21" s="72">
        <f>VLOOKUP(B21,State!$A$3:$C$54,3,0)</f>
        <v>2997007</v>
      </c>
      <c r="E21" s="100" t="str">
        <f>IF(VLOOKUP(B21,State!$A$3:$G$54,7,0)=1,"•","")</f>
        <v>•</v>
      </c>
      <c r="F21" s="72">
        <f>VLOOKUP(B21,State!$A$3:$L$54,12,0)</f>
        <v>1489504</v>
      </c>
      <c r="G21" s="102">
        <f>LARGE(State!M$3:M$53,20)</f>
        <v>0.49699717084411216</v>
      </c>
      <c r="I21" s="71">
        <v>20</v>
      </c>
      <c r="J21" s="101" t="str">
        <f>VLOOKUP(O21,State!O$3:AY$53,37,0)</f>
        <v>West Virginia</v>
      </c>
      <c r="K21" s="71">
        <f>VLOOKUP(J21,State!$A$3:$B$54,2,0)</f>
        <v>5</v>
      </c>
      <c r="L21" s="72">
        <f>VLOOKUP(J21,State!$A$3:$C$54,3,0)</f>
        <v>755887</v>
      </c>
      <c r="M21" s="100" t="str">
        <f>IF(VLOOKUP(J21,State!$A$3:$H$54,8,0)=1,"•","")</f>
        <v>•</v>
      </c>
      <c r="N21" s="72">
        <f>VLOOKUP(J21,State!$A$3:$N$54,14,0)</f>
        <v>423778</v>
      </c>
      <c r="O21" s="102">
        <f>LARGE(State!O$3:O$53,20)</f>
        <v>0.56063670892606965</v>
      </c>
      <c r="P21" s="102"/>
      <c r="Q21" s="71">
        <v>20</v>
      </c>
      <c r="R21" s="101" t="str">
        <f>VLOOKUP(W21,State!Q$3:AY$53,35,0)</f>
        <v>Nevada</v>
      </c>
      <c r="S21" s="71">
        <f>VLOOKUP(R21,State!$A$3:$B$54,2,0)</f>
        <v>5</v>
      </c>
      <c r="T21" s="72">
        <f>VLOOKUP(R21,State!$A$3:$C$54,3,0)</f>
        <v>829587</v>
      </c>
      <c r="U21" s="100" t="str">
        <f>IF(VLOOKUP(R21,State!$A$3:$I$54,9,0)=1,"•","")</f>
        <v/>
      </c>
      <c r="V21" s="72">
        <f>VLOOKUP(R21,State!$A$3:$P$54,16,0)</f>
        <v>4838</v>
      </c>
      <c r="W21" s="102">
        <f>LARGE(State!Q$3:Q$53,20)</f>
        <v>5.8318175188376868E-3</v>
      </c>
    </row>
    <row r="22" spans="1:23">
      <c r="A22" s="71">
        <v>21</v>
      </c>
      <c r="B22" s="101" t="str">
        <f>VLOOKUP(G22,State!M$3:AY$53,39,0)</f>
        <v>Iowa</v>
      </c>
      <c r="C22" s="71">
        <f>VLOOKUP(B22,State!$A$3:$B$54,2,0)</f>
        <v>7</v>
      </c>
      <c r="D22" s="72">
        <f>VLOOKUP(B22,State!$A$3:$C$54,3,0)</f>
        <v>1506908</v>
      </c>
      <c r="E22" s="100" t="str">
        <f>IF(VLOOKUP(B22,State!$A$3:$G$54,7,0)=1,"•","")</f>
        <v/>
      </c>
      <c r="F22" s="72">
        <f>VLOOKUP(B22,State!$A$3:$L$54,12,0)</f>
        <v>741898</v>
      </c>
      <c r="G22" s="102">
        <f>LARGE(State!M$3:M$53,21)</f>
        <v>0.49233131684216952</v>
      </c>
      <c r="I22" s="71">
        <v>21</v>
      </c>
      <c r="J22" s="101" t="str">
        <f>VLOOKUP(O22,State!O$3:AY$53,37,0)</f>
        <v>North Carolina</v>
      </c>
      <c r="K22" s="71">
        <f>VLOOKUP(J22,State!$A$3:$B$54,2,0)</f>
        <v>15</v>
      </c>
      <c r="L22" s="72">
        <f>VLOOKUP(J22,State!$A$3:$C$54,3,0)</f>
        <v>3501007</v>
      </c>
      <c r="M22" s="100" t="str">
        <f>IF(VLOOKUP(J22,State!$A$3:$H$54,8,0)=1,"•","")</f>
        <v>•</v>
      </c>
      <c r="N22" s="72">
        <f>VLOOKUP(J22,State!$A$3:$N$54,14,0)</f>
        <v>1961166</v>
      </c>
      <c r="O22" s="102">
        <f>LARGE(State!O$3:O$53,21)</f>
        <v>0.56017197337794522</v>
      </c>
      <c r="P22" s="102"/>
      <c r="Q22" s="71">
        <v>21</v>
      </c>
      <c r="R22" s="101" t="str">
        <f>VLOOKUP(W22,State!Q$3:AY$53,35,0)</f>
        <v>Delaware</v>
      </c>
      <c r="S22" s="71">
        <f>VLOOKUP(R22,State!$A$3:$B$54,2,0)</f>
        <v>3</v>
      </c>
      <c r="T22" s="72">
        <f>VLOOKUP(R22,State!$A$3:$C$54,3,0)</f>
        <v>375270</v>
      </c>
      <c r="U22" s="100" t="str">
        <f>IF(VLOOKUP(R22,State!$A$3:$I$54,9,0)=1,"•","")</f>
        <v/>
      </c>
      <c r="V22" s="72">
        <f>VLOOKUP(R22,State!$A$3:$P$54,16,0)</f>
        <v>2153</v>
      </c>
      <c r="W22" s="102">
        <f>LARGE(State!Q$3:Q$53,21)</f>
        <v>5.737202547499134E-3</v>
      </c>
    </row>
    <row r="23" spans="1:23">
      <c r="A23" s="71">
        <v>22</v>
      </c>
      <c r="B23" s="101" t="str">
        <f>VLOOKUP(G23,State!M$3:AY$53,39,0)</f>
        <v>New Mexico</v>
      </c>
      <c r="C23" s="71">
        <f>VLOOKUP(B23,State!$A$3:$B$54,2,0)</f>
        <v>5</v>
      </c>
      <c r="D23" s="72">
        <f>VLOOKUP(B23,State!$A$3:$C$54,3,0)</f>
        <v>756304</v>
      </c>
      <c r="E23" s="100" t="str">
        <f>IF(VLOOKUP(B23,State!$A$3:$G$54,7,0)=1,"•","")</f>
        <v/>
      </c>
      <c r="F23" s="72">
        <f>VLOOKUP(B23,State!$A$3:$L$54,12,0)</f>
        <v>370942</v>
      </c>
      <c r="G23" s="102">
        <f>LARGE(State!M$3:M$53,22)</f>
        <v>0.49046679642048702</v>
      </c>
      <c r="I23" s="71">
        <v>22</v>
      </c>
      <c r="J23" s="101" t="str">
        <f>VLOOKUP(O23,State!O$3:AY$53,37,0)</f>
        <v>Arizona</v>
      </c>
      <c r="K23" s="71">
        <f>VLOOKUP(J23,State!$A$3:$B$54,2,0)</f>
        <v>10</v>
      </c>
      <c r="L23" s="72">
        <f>VLOOKUP(J23,State!$A$3:$C$54,3,0)</f>
        <v>2012585</v>
      </c>
      <c r="M23" s="100" t="str">
        <f>IF(VLOOKUP(J23,State!$A$3:$H$54,8,0)=1,"•","")</f>
        <v>•</v>
      </c>
      <c r="N23" s="72">
        <f>VLOOKUP(J23,State!$A$3:$N$54,14,0)</f>
        <v>1104294</v>
      </c>
      <c r="O23" s="102">
        <f>LARGE(State!O$3:O$53,22)</f>
        <v>0.54869434086013757</v>
      </c>
      <c r="P23" s="102"/>
      <c r="Q23" s="71">
        <v>22</v>
      </c>
      <c r="R23" s="101" t="str">
        <f>VLOOKUP(W23,State!Q$3:AY$53,35,0)</f>
        <v>Wisconsin</v>
      </c>
      <c r="S23" s="71">
        <f>VLOOKUP(R23,State!$A$3:$B$54,2,0)</f>
        <v>10</v>
      </c>
      <c r="T23" s="72">
        <f>VLOOKUP(R23,State!$A$3:$C$54,3,0)</f>
        <v>2997007</v>
      </c>
      <c r="U23" s="100" t="str">
        <f>IF(VLOOKUP(R23,State!$A$3:$I$54,9,0)=1,"•","")</f>
        <v/>
      </c>
      <c r="V23" s="72">
        <f>VLOOKUP(R23,State!$A$3:$P$54,16,0)</f>
        <v>16390</v>
      </c>
      <c r="W23" s="102">
        <f>LARGE(State!Q$3:Q$53,22)</f>
        <v>5.4687893621870086E-3</v>
      </c>
    </row>
    <row r="24" spans="1:23">
      <c r="A24" s="71">
        <v>23</v>
      </c>
      <c r="B24" s="101" t="str">
        <f>VLOOKUP(G24,State!M$3:AY$53,39,0)</f>
        <v>Ohio</v>
      </c>
      <c r="C24" s="71">
        <f>VLOOKUP(B24,State!$A$3:$B$54,2,0)</f>
        <v>20</v>
      </c>
      <c r="D24" s="72">
        <f>VLOOKUP(B24,State!$A$3:$C$54,3,0)</f>
        <v>5627908</v>
      </c>
      <c r="E24" s="100" t="str">
        <f>IF(VLOOKUP(B24,State!$A$3:$G$54,7,0)=1,"•","")</f>
        <v/>
      </c>
      <c r="F24" s="72">
        <f>VLOOKUP(B24,State!$A$3:$L$54,12,0)</f>
        <v>2741167</v>
      </c>
      <c r="G24" s="102">
        <f>LARGE(State!M$3:M$53,23)</f>
        <v>0.48706677507876817</v>
      </c>
      <c r="I24" s="71">
        <v>23</v>
      </c>
      <c r="J24" s="101" t="str">
        <f>VLOOKUP(O24,State!O$3:AY$53,37,0)</f>
        <v>Arkansas</v>
      </c>
      <c r="K24" s="71">
        <f>VLOOKUP(J24,State!$A$3:$B$54,2,0)</f>
        <v>6</v>
      </c>
      <c r="L24" s="72">
        <f>VLOOKUP(J24,State!$A$3:$C$54,3,0)</f>
        <v>1054945</v>
      </c>
      <c r="M24" s="100" t="str">
        <f>IF(VLOOKUP(J24,State!$A$3:$H$54,8,0)=1,"•","")</f>
        <v>•</v>
      </c>
      <c r="N24" s="72">
        <f>VLOOKUP(J24,State!$A$3:$N$54,14,0)</f>
        <v>572898</v>
      </c>
      <c r="O24" s="102">
        <f>LARGE(State!O$3:O$53,23)</f>
        <v>0.54305959078435373</v>
      </c>
      <c r="P24" s="102"/>
      <c r="Q24" s="71">
        <v>23</v>
      </c>
      <c r="R24" s="101" t="str">
        <f>VLOOKUP(W24,State!Q$3:AY$53,35,0)</f>
        <v>New Jersey</v>
      </c>
      <c r="S24" s="71">
        <f>VLOOKUP(R24,State!$A$3:$B$54,2,0)</f>
        <v>15</v>
      </c>
      <c r="T24" s="72">
        <f>VLOOKUP(R24,State!$A$3:$C$54,3,0)</f>
        <v>3611691</v>
      </c>
      <c r="U24" s="100" t="str">
        <f>IF(VLOOKUP(R24,State!$A$3:$I$54,9,0)=1,"•","")</f>
        <v/>
      </c>
      <c r="V24" s="72">
        <f>VLOOKUP(R24,State!$A$3:$P$54,16,0)</f>
        <v>19418</v>
      </c>
      <c r="W24" s="102">
        <f>LARGE(State!Q$3:Q$53,23)</f>
        <v>5.3764289359194903E-3</v>
      </c>
    </row>
    <row r="25" spans="1:23">
      <c r="A25" s="71">
        <v>24</v>
      </c>
      <c r="B25" s="101" t="str">
        <f>VLOOKUP(G25,State!M$3:AY$53,39,0)</f>
        <v>Nevada</v>
      </c>
      <c r="C25" s="71">
        <f>VLOOKUP(B25,State!$A$3:$B$54,2,0)</f>
        <v>5</v>
      </c>
      <c r="D25" s="72">
        <f>VLOOKUP(B25,State!$A$3:$C$54,3,0)</f>
        <v>829587</v>
      </c>
      <c r="E25" s="100" t="str">
        <f>IF(VLOOKUP(B25,State!$A$3:$G$54,7,0)=1,"•","")</f>
        <v/>
      </c>
      <c r="F25" s="72">
        <f>VLOOKUP(B25,State!$A$3:$L$54,12,0)</f>
        <v>397190</v>
      </c>
      <c r="G25" s="102">
        <f>LARGE(State!M$3:M$53,24)</f>
        <v>0.47878040518957021</v>
      </c>
      <c r="I25" s="71">
        <v>24</v>
      </c>
      <c r="J25" s="101" t="str">
        <f>VLOOKUP(O25,State!O$3:AY$53,37,0)</f>
        <v>Virginia</v>
      </c>
      <c r="K25" s="71">
        <f>VLOOKUP(J25,State!$A$3:$B$54,2,0)</f>
        <v>13</v>
      </c>
      <c r="L25" s="72">
        <f>VLOOKUP(J25,State!$A$3:$C$54,3,0)</f>
        <v>3198367</v>
      </c>
      <c r="M25" s="100" t="str">
        <f>IF(VLOOKUP(J25,State!$A$3:$H$54,8,0)=1,"•","")</f>
        <v>•</v>
      </c>
      <c r="N25" s="72">
        <f>VLOOKUP(J25,State!$A$3:$N$54,14,0)</f>
        <v>1716959</v>
      </c>
      <c r="O25" s="102">
        <f>LARGE(State!O$3:O$53,24)</f>
        <v>0.53682363531139488</v>
      </c>
      <c r="P25" s="102"/>
      <c r="Q25" s="71">
        <v>24</v>
      </c>
      <c r="R25" s="101" t="str">
        <f>VLOOKUP(W25,State!Q$3:AY$53,35,0)</f>
        <v>West Virginia</v>
      </c>
      <c r="S25" s="71">
        <f>VLOOKUP(R25,State!$A$3:$B$54,2,0)</f>
        <v>5</v>
      </c>
      <c r="T25" s="72">
        <f>VLOOKUP(R25,State!$A$3:$C$54,3,0)</f>
        <v>755887</v>
      </c>
      <c r="U25" s="100" t="str">
        <f>IF(VLOOKUP(R25,State!$A$3:$I$54,9,0)=1,"•","")</f>
        <v/>
      </c>
      <c r="V25" s="72">
        <f>VLOOKUP(R25,State!$A$3:$P$54,16,0)</f>
        <v>4063</v>
      </c>
      <c r="W25" s="102">
        <f>LARGE(State!Q$3:Q$53,24)</f>
        <v>5.3751420516558691E-3</v>
      </c>
    </row>
    <row r="26" spans="1:23">
      <c r="A26" s="71">
        <v>25</v>
      </c>
      <c r="B26" s="101" t="str">
        <f>VLOOKUP(G26,State!M$3:AY$53,39,0)</f>
        <v>Florida</v>
      </c>
      <c r="C26" s="71">
        <f>VLOOKUP(B26,State!$A$3:$B$54,2,0)</f>
        <v>27</v>
      </c>
      <c r="D26" s="72">
        <f>VLOOKUP(B26,State!$A$3:$C$54,3,0)</f>
        <v>7609810</v>
      </c>
      <c r="E26" s="100" t="str">
        <f>IF(VLOOKUP(B26,State!$A$3:$G$54,7,0)=1,"•","")</f>
        <v/>
      </c>
      <c r="F26" s="72">
        <f>VLOOKUP(B26,State!$A$3:$L$54,12,0)</f>
        <v>3583544</v>
      </c>
      <c r="G26" s="102">
        <f>LARGE(State!M$3:M$53,25)</f>
        <v>0.47091110027714228</v>
      </c>
      <c r="I26" s="71">
        <v>25</v>
      </c>
      <c r="J26" s="101" t="str">
        <f>VLOOKUP(O26,State!O$3:AY$53,37,0)</f>
        <v>Missouri</v>
      </c>
      <c r="K26" s="71">
        <f>VLOOKUP(J26,State!$A$3:$B$54,2,0)</f>
        <v>11</v>
      </c>
      <c r="L26" s="72">
        <f>VLOOKUP(J26,State!$A$3:$C$54,3,0)</f>
        <v>2731364</v>
      </c>
      <c r="M26" s="100" t="str">
        <f>IF(VLOOKUP(J26,State!$A$3:$H$54,8,0)=1,"•","")</f>
        <v>•</v>
      </c>
      <c r="N26" s="72">
        <f>VLOOKUP(J26,State!$A$3:$N$54,14,0)</f>
        <v>1455713</v>
      </c>
      <c r="O26" s="102">
        <f>LARGE(State!O$3:O$53,25)</f>
        <v>0.53296191939265514</v>
      </c>
      <c r="P26" s="102"/>
      <c r="Q26" s="71">
        <v>25</v>
      </c>
      <c r="R26" s="101" t="str">
        <f>VLOOKUP(W26,State!Q$3:AY$53,35,0)</f>
        <v>New Mexico</v>
      </c>
      <c r="S26" s="71">
        <f>VLOOKUP(R26,State!$A$3:$B$54,2,0)</f>
        <v>5</v>
      </c>
      <c r="T26" s="72">
        <f>VLOOKUP(R26,State!$A$3:$C$54,3,0)</f>
        <v>756304</v>
      </c>
      <c r="U26" s="100" t="str">
        <f>IF(VLOOKUP(R26,State!$A$3:$I$54,9,0)=1,"•","")</f>
        <v/>
      </c>
      <c r="V26" s="72">
        <f>VLOOKUP(R26,State!$A$3:$P$54,16,0)</f>
        <v>4053</v>
      </c>
      <c r="W26" s="102">
        <f>LARGE(State!Q$3:Q$53,25)</f>
        <v>5.3589561869301231E-3</v>
      </c>
    </row>
    <row r="27" spans="1:23">
      <c r="A27" s="71">
        <v>26</v>
      </c>
      <c r="B27" s="101" t="str">
        <f>VLOOKUP(G27,State!M$3:AY$53,39,0)</f>
        <v>Colorado</v>
      </c>
      <c r="C27" s="71">
        <f>VLOOKUP(B27,State!$A$3:$B$54,2,0)</f>
        <v>9</v>
      </c>
      <c r="D27" s="72">
        <f>VLOOKUP(B27,State!$A$3:$C$54,3,0)</f>
        <v>2130325</v>
      </c>
      <c r="E27" s="100" t="str">
        <f>IF(VLOOKUP(B27,State!$A$3:$G$54,7,0)=1,"•","")</f>
        <v/>
      </c>
      <c r="F27" s="72">
        <f>VLOOKUP(B27,State!$A$3:$L$54,12,0)</f>
        <v>1001725</v>
      </c>
      <c r="G27" s="102">
        <f>LARGE(State!M$3:M$53,26)</f>
        <v>0.47022167979064228</v>
      </c>
      <c r="I27" s="71">
        <v>26</v>
      </c>
      <c r="J27" s="101" t="str">
        <f>VLOOKUP(O27,State!O$3:AY$53,37,0)</f>
        <v>Florida</v>
      </c>
      <c r="K27" s="71">
        <f>VLOOKUP(J27,State!$A$3:$B$54,2,0)</f>
        <v>27</v>
      </c>
      <c r="L27" s="72">
        <f>VLOOKUP(J27,State!$A$3:$C$54,3,0)</f>
        <v>7609810</v>
      </c>
      <c r="M27" s="100" t="str">
        <f>IF(VLOOKUP(J27,State!$A$3:$H$54,8,0)=1,"•","")</f>
        <v>•</v>
      </c>
      <c r="N27" s="72">
        <f>VLOOKUP(J27,State!$A$3:$N$54,14,0)</f>
        <v>3964522</v>
      </c>
      <c r="O27" s="102">
        <f>LARGE(State!O$3:O$53,26)</f>
        <v>0.52097516232336949</v>
      </c>
      <c r="P27" s="102"/>
      <c r="Q27" s="71">
        <v>26</v>
      </c>
      <c r="R27" s="101" t="str">
        <f>VLOOKUP(W27,State!Q$3:AY$53,35,0)</f>
        <v>Maryland</v>
      </c>
      <c r="S27" s="71">
        <f>VLOOKUP(R27,State!$A$3:$B$54,2,0)</f>
        <v>10</v>
      </c>
      <c r="T27" s="72">
        <f>VLOOKUP(R27,State!$A$3:$C$54,3,0)</f>
        <v>2386678</v>
      </c>
      <c r="U27" s="100" t="str">
        <f>IF(VLOOKUP(R27,State!$A$3:$I$54,9,0)=1,"•","")</f>
        <v/>
      </c>
      <c r="V27" s="72">
        <f>VLOOKUP(R27,State!$A$3:$P$54,16,0)</f>
        <v>11854</v>
      </c>
      <c r="W27" s="102">
        <f>LARGE(State!Q$3:Q$53,26)</f>
        <v>4.9667361914761858E-3</v>
      </c>
    </row>
    <row r="28" spans="1:23">
      <c r="A28" s="71">
        <v>27</v>
      </c>
      <c r="B28" s="101" t="str">
        <f>VLOOKUP(G28,State!M$3:AY$53,39,0)</f>
        <v>Missouri</v>
      </c>
      <c r="C28" s="71">
        <f>VLOOKUP(B28,State!$A$3:$B$54,2,0)</f>
        <v>11</v>
      </c>
      <c r="D28" s="72">
        <f>VLOOKUP(B28,State!$A$3:$C$54,3,0)</f>
        <v>2731364</v>
      </c>
      <c r="E28" s="100" t="str">
        <f>IF(VLOOKUP(B28,State!$A$3:$G$54,7,0)=1,"•","")</f>
        <v/>
      </c>
      <c r="F28" s="72">
        <f>VLOOKUP(B28,State!$A$3:$L$54,12,0)</f>
        <v>1259171</v>
      </c>
      <c r="G28" s="102">
        <f>LARGE(State!M$3:M$53,27)</f>
        <v>0.46100446516831883</v>
      </c>
      <c r="I28" s="71">
        <v>27</v>
      </c>
      <c r="J28" s="101" t="str">
        <f>VLOOKUP(O28,State!O$3:AY$53,37,0)</f>
        <v>Colorado</v>
      </c>
      <c r="K28" s="71">
        <f>VLOOKUP(J28,State!$A$3:$B$54,2,0)</f>
        <v>9</v>
      </c>
      <c r="L28" s="72">
        <f>VLOOKUP(J28,State!$A$3:$C$54,3,0)</f>
        <v>2130325</v>
      </c>
      <c r="M28" s="100" t="str">
        <f>IF(VLOOKUP(J28,State!$A$3:$H$54,8,0)=1,"•","")</f>
        <v>•</v>
      </c>
      <c r="N28" s="72">
        <f>VLOOKUP(J28,State!$A$3:$N$54,14,0)</f>
        <v>1101256</v>
      </c>
      <c r="O28" s="102">
        <f>LARGE(State!O$3:O$53,27)</f>
        <v>0.51694272000751063</v>
      </c>
      <c r="P28" s="102"/>
      <c r="Q28" s="71">
        <v>27</v>
      </c>
      <c r="R28" s="101" t="str">
        <f>VLOOKUP(W28,State!Q$3:AY$53,35,0)</f>
        <v>Michigan</v>
      </c>
      <c r="S28" s="71">
        <f>VLOOKUP(R28,State!$A$3:$B$54,2,0)</f>
        <v>17</v>
      </c>
      <c r="T28" s="72">
        <f>VLOOKUP(R28,State!$A$3:$C$54,3,0)</f>
        <v>4839252</v>
      </c>
      <c r="U28" s="100" t="str">
        <f>IF(VLOOKUP(R28,State!$A$3:$I$54,9,0)=1,"•","")</f>
        <v/>
      </c>
      <c r="V28" s="72">
        <f>VLOOKUP(R28,State!$A$3:$P$54,16,0)</f>
        <v>24035</v>
      </c>
      <c r="W28" s="102">
        <f>LARGE(State!Q$3:Q$53,27)</f>
        <v>4.9666766682123602E-3</v>
      </c>
    </row>
    <row r="29" spans="1:23">
      <c r="A29" s="71">
        <v>28</v>
      </c>
      <c r="B29" s="101" t="str">
        <f>VLOOKUP(G29,State!M$3:AY$53,39,0)</f>
        <v>Virginia</v>
      </c>
      <c r="C29" s="71">
        <f>VLOOKUP(B29,State!$A$3:$B$54,2,0)</f>
        <v>13</v>
      </c>
      <c r="D29" s="72">
        <f>VLOOKUP(B29,State!$A$3:$C$54,3,0)</f>
        <v>3198367</v>
      </c>
      <c r="E29" s="100" t="str">
        <f>IF(VLOOKUP(B29,State!$A$3:$G$54,7,0)=1,"•","")</f>
        <v/>
      </c>
      <c r="F29" s="72">
        <f>VLOOKUP(B29,State!$A$3:$L$54,12,0)</f>
        <v>1454742</v>
      </c>
      <c r="G29" s="102">
        <f>LARGE(State!M$3:M$53,28)</f>
        <v>0.45483898501954279</v>
      </c>
      <c r="I29" s="71">
        <v>28</v>
      </c>
      <c r="J29" s="101" t="str">
        <f>VLOOKUP(O29,State!O$3:AY$53,37,0)</f>
        <v>Ohio</v>
      </c>
      <c r="K29" s="71">
        <f>VLOOKUP(J29,State!$A$3:$B$54,2,0)</f>
        <v>20</v>
      </c>
      <c r="L29" s="72">
        <f>VLOOKUP(J29,State!$A$3:$C$54,3,0)</f>
        <v>5627908</v>
      </c>
      <c r="M29" s="100" t="str">
        <f>IF(VLOOKUP(J29,State!$A$3:$H$54,8,0)=1,"•","")</f>
        <v>•</v>
      </c>
      <c r="N29" s="72">
        <f>VLOOKUP(J29,State!$A$3:$N$54,14,0)</f>
        <v>2859768</v>
      </c>
      <c r="O29" s="102">
        <f>LARGE(State!O$3:O$53,28)</f>
        <v>0.50814050265214006</v>
      </c>
      <c r="P29" s="102"/>
      <c r="Q29" s="71">
        <v>28</v>
      </c>
      <c r="R29" s="101" t="str">
        <f>VLOOKUP(W29,State!Q$3:AY$53,35,0)</f>
        <v>Kentucky</v>
      </c>
      <c r="S29" s="71">
        <f>VLOOKUP(R29,State!$A$3:$B$54,2,0)</f>
        <v>8</v>
      </c>
      <c r="T29" s="72">
        <f>VLOOKUP(R29,State!$A$3:$C$54,3,0)</f>
        <v>1795860</v>
      </c>
      <c r="U29" s="100" t="str">
        <f>IF(VLOOKUP(R29,State!$A$3:$I$54,9,0)=1,"•","")</f>
        <v/>
      </c>
      <c r="V29" s="72">
        <f>VLOOKUP(R29,State!$A$3:$P$54,16,0)</f>
        <v>8856</v>
      </c>
      <c r="W29" s="102">
        <f>LARGE(State!Q$3:Q$53,28)</f>
        <v>4.9313420867996395E-3</v>
      </c>
    </row>
    <row r="30" spans="1:23">
      <c r="A30" s="71">
        <v>29</v>
      </c>
      <c r="B30" s="101" t="str">
        <f>VLOOKUP(G30,State!M$3:AY$53,39,0)</f>
        <v>Arkansas</v>
      </c>
      <c r="C30" s="71">
        <f>VLOOKUP(B30,State!$A$3:$B$54,2,0)</f>
        <v>6</v>
      </c>
      <c r="D30" s="72">
        <f>VLOOKUP(B30,State!$A$3:$C$54,3,0)</f>
        <v>1054945</v>
      </c>
      <c r="E30" s="100" t="str">
        <f>IF(VLOOKUP(B30,State!$A$3:$G$54,7,0)=1,"•","")</f>
        <v/>
      </c>
      <c r="F30" s="72">
        <f>VLOOKUP(B30,State!$A$3:$L$54,12,0)</f>
        <v>469953</v>
      </c>
      <c r="G30" s="102">
        <f>LARGE(State!M$3:M$53,29)</f>
        <v>0.44547630445189085</v>
      </c>
      <c r="I30" s="71">
        <v>29</v>
      </c>
      <c r="J30" s="101" t="str">
        <f>VLOOKUP(O30,State!O$3:AY$53,37,0)</f>
        <v>Nevada</v>
      </c>
      <c r="K30" s="71">
        <f>VLOOKUP(J30,State!$A$3:$B$54,2,0)</f>
        <v>5</v>
      </c>
      <c r="L30" s="72">
        <f>VLOOKUP(J30,State!$A$3:$C$54,3,0)</f>
        <v>829587</v>
      </c>
      <c r="M30" s="100" t="str">
        <f>IF(VLOOKUP(J30,State!$A$3:$H$54,8,0)=1,"•","")</f>
        <v>•</v>
      </c>
      <c r="N30" s="72">
        <f>VLOOKUP(J30,State!$A$3:$N$54,14,0)</f>
        <v>418690</v>
      </c>
      <c r="O30" s="102">
        <f>LARGE(State!O$3:O$53,29)</f>
        <v>0.50469691545311102</v>
      </c>
      <c r="P30" s="102"/>
      <c r="Q30" s="71">
        <v>29</v>
      </c>
      <c r="R30" s="101" t="str">
        <f>VLOOKUP(W30,State!Q$3:AY$53,35,0)</f>
        <v>Florida</v>
      </c>
      <c r="S30" s="71">
        <f>VLOOKUP(R30,State!$A$3:$B$54,2,0)</f>
        <v>27</v>
      </c>
      <c r="T30" s="72">
        <f>VLOOKUP(R30,State!$A$3:$C$54,3,0)</f>
        <v>7609810</v>
      </c>
      <c r="U30" s="100" t="str">
        <f>IF(VLOOKUP(R30,State!$A$3:$I$54,9,0)=1,"•","")</f>
        <v/>
      </c>
      <c r="V30" s="72">
        <f>VLOOKUP(R30,State!$A$3:$P$54,16,0)</f>
        <v>32971</v>
      </c>
      <c r="W30" s="102">
        <f>LARGE(State!Q$3:Q$53,29)</f>
        <v>4.3326968741663717E-3</v>
      </c>
    </row>
    <row r="31" spans="1:23">
      <c r="A31" s="71">
        <v>30</v>
      </c>
      <c r="B31" s="101" t="str">
        <f>VLOOKUP(G31,State!M$3:AY$53,39,0)</f>
        <v>Arizona</v>
      </c>
      <c r="C31" s="71">
        <f>VLOOKUP(B31,State!$A$3:$B$54,2,0)</f>
        <v>10</v>
      </c>
      <c r="D31" s="72">
        <f>VLOOKUP(B31,State!$A$3:$C$54,3,0)</f>
        <v>2012585</v>
      </c>
      <c r="E31" s="100" t="str">
        <f>IF(VLOOKUP(B31,State!$A$3:$G$54,7,0)=1,"•","")</f>
        <v/>
      </c>
      <c r="F31" s="72">
        <f>VLOOKUP(B31,State!$A$3:$L$54,12,0)</f>
        <v>893524</v>
      </c>
      <c r="G31" s="102">
        <f>LARGE(State!M$3:M$53,30)</f>
        <v>0.44396832928795554</v>
      </c>
      <c r="I31" s="71">
        <v>30</v>
      </c>
      <c r="J31" s="101" t="str">
        <f>VLOOKUP(O31,State!O$3:AY$53,37,0)</f>
        <v>Iowa</v>
      </c>
      <c r="K31" s="71">
        <f>VLOOKUP(J31,State!$A$3:$B$54,2,0)</f>
        <v>7</v>
      </c>
      <c r="L31" s="72">
        <f>VLOOKUP(J31,State!$A$3:$C$54,3,0)</f>
        <v>1506908</v>
      </c>
      <c r="M31" s="100" t="str">
        <f>IF(VLOOKUP(J31,State!$A$3:$H$54,8,0)=1,"•","")</f>
        <v>•</v>
      </c>
      <c r="N31" s="72">
        <f>VLOOKUP(J31,State!$A$3:$N$54,14,0)</f>
        <v>751957</v>
      </c>
      <c r="O31" s="102">
        <f>LARGE(State!O$3:O$53,30)</f>
        <v>0.49900657505302248</v>
      </c>
      <c r="P31" s="102"/>
      <c r="Q31" s="71">
        <v>30</v>
      </c>
      <c r="R31" s="101" t="str">
        <f>VLOOKUP(W31,State!Q$3:AY$53,35,0)</f>
        <v>Iowa</v>
      </c>
      <c r="S31" s="71">
        <f>VLOOKUP(R31,State!$A$3:$B$54,2,0)</f>
        <v>7</v>
      </c>
      <c r="T31" s="72">
        <f>VLOOKUP(R31,State!$A$3:$C$54,3,0)</f>
        <v>1506908</v>
      </c>
      <c r="U31" s="100" t="str">
        <f>IF(VLOOKUP(R31,State!$A$3:$I$54,9,0)=1,"•","")</f>
        <v/>
      </c>
      <c r="V31" s="72">
        <f>VLOOKUP(R31,State!$A$3:$P$54,16,0)</f>
        <v>5973</v>
      </c>
      <c r="W31" s="102">
        <f>LARGE(State!Q$3:Q$53,30)</f>
        <v>3.9637456301247322E-3</v>
      </c>
    </row>
    <row r="32" spans="1:23">
      <c r="A32" s="71">
        <v>31</v>
      </c>
      <c r="B32" s="101" t="str">
        <f>VLOOKUP(G32,State!M$3:AY$53,39,0)</f>
        <v>North Carolina</v>
      </c>
      <c r="C32" s="71">
        <f>VLOOKUP(B32,State!$A$3:$B$54,2,0)</f>
        <v>15</v>
      </c>
      <c r="D32" s="72">
        <f>VLOOKUP(B32,State!$A$3:$C$54,3,0)</f>
        <v>3501007</v>
      </c>
      <c r="E32" s="100" t="str">
        <f>IF(VLOOKUP(B32,State!$A$3:$G$54,7,0)=1,"•","")</f>
        <v/>
      </c>
      <c r="F32" s="72">
        <f>VLOOKUP(B32,State!$A$3:$L$54,12,0)</f>
        <v>1525849</v>
      </c>
      <c r="G32" s="102">
        <f>LARGE(State!M$3:M$53,31)</f>
        <v>0.43583146220501701</v>
      </c>
      <c r="I32" s="71">
        <v>31</v>
      </c>
      <c r="J32" s="101" t="str">
        <f>VLOOKUP(O32,State!O$3:AY$53,37,0)</f>
        <v>New Mexico</v>
      </c>
      <c r="K32" s="71">
        <f>VLOOKUP(J32,State!$A$3:$B$54,2,0)</f>
        <v>5</v>
      </c>
      <c r="L32" s="72">
        <f>VLOOKUP(J32,State!$A$3:$C$54,3,0)</f>
        <v>756304</v>
      </c>
      <c r="M32" s="100" t="str">
        <f>IF(VLOOKUP(J32,State!$A$3:$H$54,8,0)=1,"•","")</f>
        <v>•</v>
      </c>
      <c r="N32" s="72">
        <f>VLOOKUP(J32,State!$A$3:$N$54,14,0)</f>
        <v>376930</v>
      </c>
      <c r="O32" s="102">
        <f>LARGE(State!O$3:O$53,31)</f>
        <v>0.49838424760413802</v>
      </c>
      <c r="P32" s="102"/>
      <c r="Q32" s="71">
        <v>31</v>
      </c>
      <c r="R32" s="101" t="str">
        <f>VLOOKUP(W32,State!Q$3:AY$53,35,0)</f>
        <v>Tennessee</v>
      </c>
      <c r="S32" s="71">
        <f>VLOOKUP(R32,State!$A$3:$B$54,2,0)</f>
        <v>11</v>
      </c>
      <c r="T32" s="72">
        <f>VLOOKUP(R32,State!$A$3:$C$54,3,0)</f>
        <v>2434949</v>
      </c>
      <c r="U32" s="100" t="str">
        <f>IF(VLOOKUP(R32,State!$A$3:$I$54,9,0)=1,"•","")</f>
        <v/>
      </c>
      <c r="V32" s="72">
        <f>VLOOKUP(R32,State!$A$3:$P$54,16,0)</f>
        <v>8984</v>
      </c>
      <c r="W32" s="102">
        <f>LARGE(State!Q$3:Q$53,31)</f>
        <v>3.6896049978870195E-3</v>
      </c>
    </row>
    <row r="33" spans="1:23">
      <c r="A33" s="71">
        <v>32</v>
      </c>
      <c r="B33" s="101" t="str">
        <f>VLOOKUP(G33,State!M$3:AY$53,39,0)</f>
        <v>West Virginia</v>
      </c>
      <c r="C33" s="71">
        <f>VLOOKUP(B33,State!$A$3:$B$54,2,0)</f>
        <v>5</v>
      </c>
      <c r="D33" s="72">
        <f>VLOOKUP(B33,State!$A$3:$C$54,3,0)</f>
        <v>755887</v>
      </c>
      <c r="E33" s="100" t="str">
        <f>IF(VLOOKUP(B33,State!$A$3:$G$54,7,0)=1,"•","")</f>
        <v/>
      </c>
      <c r="F33" s="72">
        <f>VLOOKUP(B33,State!$A$3:$L$54,12,0)</f>
        <v>326541</v>
      </c>
      <c r="G33" s="102">
        <f>LARGE(State!M$3:M$53,32)</f>
        <v>0.43199711067924174</v>
      </c>
      <c r="I33" s="71">
        <v>32</v>
      </c>
      <c r="J33" s="101" t="str">
        <f>VLOOKUP(O33,State!O$3:AY$53,37,0)</f>
        <v>Wisconsin</v>
      </c>
      <c r="K33" s="71">
        <f>VLOOKUP(J33,State!$A$3:$B$54,2,0)</f>
        <v>10</v>
      </c>
      <c r="L33" s="72">
        <f>VLOOKUP(J33,State!$A$3:$C$54,3,0)</f>
        <v>2997007</v>
      </c>
      <c r="M33" s="100" t="str">
        <f>IF(VLOOKUP(J33,State!$A$3:$H$54,8,0)=1,"•","")</f>
        <v/>
      </c>
      <c r="N33" s="72">
        <f>VLOOKUP(J33,State!$A$3:$N$54,14,0)</f>
        <v>1478120</v>
      </c>
      <c r="O33" s="102">
        <f>LARGE(State!O$3:O$53,32)</f>
        <v>0.49319871458425024</v>
      </c>
      <c r="P33" s="102"/>
      <c r="Q33" s="71">
        <v>32</v>
      </c>
      <c r="R33" s="101" t="str">
        <f>VLOOKUP(W33,State!Q$3:AY$53,35,0)</f>
        <v>Louisiana</v>
      </c>
      <c r="S33" s="71">
        <f>VLOOKUP(R33,State!$A$3:$B$54,2,0)</f>
        <v>9</v>
      </c>
      <c r="T33" s="72">
        <f>VLOOKUP(R33,State!$A$3:$C$54,3,0)</f>
        <v>1943106</v>
      </c>
      <c r="U33" s="100" t="str">
        <f>IF(VLOOKUP(R33,State!$A$3:$I$54,9,0)=1,"•","")</f>
        <v/>
      </c>
      <c r="V33" s="72">
        <f>VLOOKUP(R33,State!$A$3:$P$54,16,0)</f>
        <v>7032</v>
      </c>
      <c r="W33" s="102">
        <f>LARGE(State!Q$3:Q$53,32)</f>
        <v>3.6189482200147598E-3</v>
      </c>
    </row>
    <row r="34" spans="1:23">
      <c r="A34" s="71">
        <v>33</v>
      </c>
      <c r="B34" s="101" t="str">
        <f>VLOOKUP(G34,State!M$3:AY$53,39,0)</f>
        <v>Tennessee</v>
      </c>
      <c r="C34" s="71">
        <f>VLOOKUP(B34,State!$A$3:$B$54,2,0)</f>
        <v>11</v>
      </c>
      <c r="D34" s="72">
        <f>VLOOKUP(B34,State!$A$3:$C$54,3,0)</f>
        <v>2434949</v>
      </c>
      <c r="E34" s="100" t="str">
        <f>IF(VLOOKUP(B34,State!$A$3:$G$54,7,0)=1,"•","")</f>
        <v/>
      </c>
      <c r="F34" s="72">
        <f>VLOOKUP(B34,State!$A$3:$L$54,12,0)</f>
        <v>1035160</v>
      </c>
      <c r="G34" s="102">
        <f>LARGE(State!M$3:M$53,33)</f>
        <v>0.42512594719642999</v>
      </c>
      <c r="I34" s="71">
        <v>33</v>
      </c>
      <c r="J34" s="101" t="str">
        <f>VLOOKUP(O34,State!O$3:AY$53,37,0)</f>
        <v>New Hampshire</v>
      </c>
      <c r="K34" s="71">
        <f>VLOOKUP(J34,State!$A$3:$B$54,2,0)</f>
        <v>4</v>
      </c>
      <c r="L34" s="72">
        <f>VLOOKUP(J34,State!$A$3:$C$54,3,0)</f>
        <v>677738</v>
      </c>
      <c r="M34" s="100" t="str">
        <f>IF(VLOOKUP(J34,State!$A$3:$H$54,8,0)=1,"•","")</f>
        <v/>
      </c>
      <c r="N34" s="72">
        <f>VLOOKUP(J34,State!$A$3:$N$54,14,0)</f>
        <v>331237</v>
      </c>
      <c r="O34" s="102">
        <f>LARGE(State!O$3:O$53,33)</f>
        <v>0.48873901124033181</v>
      </c>
      <c r="P34" s="102"/>
      <c r="Q34" s="71">
        <v>33</v>
      </c>
      <c r="R34" s="101" t="str">
        <f>VLOOKUP(W34,State!Q$3:AY$53,35,0)</f>
        <v>Alabama</v>
      </c>
      <c r="S34" s="71">
        <f>VLOOKUP(R34,State!$A$3:$B$54,2,0)</f>
        <v>9</v>
      </c>
      <c r="T34" s="72">
        <f>VLOOKUP(R34,State!$A$3:$C$54,3,0)</f>
        <v>1883449</v>
      </c>
      <c r="U34" s="100" t="str">
        <f>IF(VLOOKUP(R34,State!$A$3:$I$54,9,0)=1,"•","")</f>
        <v/>
      </c>
      <c r="V34" s="72">
        <f>VLOOKUP(R34,State!$A$3:$P$54,16,0)</f>
        <v>6701</v>
      </c>
      <c r="W34" s="102">
        <f>LARGE(State!Q$3:Q$53,33)</f>
        <v>3.5578345896278584E-3</v>
      </c>
    </row>
    <row r="35" spans="1:23">
      <c r="A35" s="71">
        <v>34</v>
      </c>
      <c r="B35" s="101" t="str">
        <f>VLOOKUP(G35,State!M$3:AY$53,39,0)</f>
        <v>Louisiana</v>
      </c>
      <c r="C35" s="71">
        <f>VLOOKUP(B35,State!$A$3:$B$54,2,0)</f>
        <v>9</v>
      </c>
      <c r="D35" s="72">
        <f>VLOOKUP(B35,State!$A$3:$C$54,3,0)</f>
        <v>1943106</v>
      </c>
      <c r="E35" s="100" t="str">
        <f>IF(VLOOKUP(B35,State!$A$3:$G$54,7,0)=1,"•","")</f>
        <v/>
      </c>
      <c r="F35" s="72">
        <f>VLOOKUP(B35,State!$A$3:$L$54,12,0)</f>
        <v>820299</v>
      </c>
      <c r="G35" s="102">
        <f>LARGE(State!M$3:M$53,34)</f>
        <v>0.4221586470321228</v>
      </c>
      <c r="I35" s="71">
        <v>34</v>
      </c>
      <c r="J35" s="101" t="str">
        <f>VLOOKUP(O35,State!O$3:AY$53,37,0)</f>
        <v>Pennsylvania</v>
      </c>
      <c r="K35" s="71">
        <f>VLOOKUP(J35,State!$A$3:$B$54,2,0)</f>
        <v>21</v>
      </c>
      <c r="L35" s="72">
        <f>VLOOKUP(J35,State!$A$3:$C$54,3,0)</f>
        <v>5769590</v>
      </c>
      <c r="M35" s="100" t="str">
        <f>IF(VLOOKUP(J35,State!$A$3:$H$54,8,0)=1,"•","")</f>
        <v/>
      </c>
      <c r="N35" s="72">
        <f>VLOOKUP(J35,State!$A$3:$N$54,14,0)</f>
        <v>2793847</v>
      </c>
      <c r="O35" s="102">
        <f>LARGE(State!O$3:O$53,34)</f>
        <v>0.48423666153054201</v>
      </c>
      <c r="P35" s="102"/>
      <c r="Q35" s="71">
        <v>34</v>
      </c>
      <c r="R35" s="101" t="str">
        <f>VLOOKUP(W35,State!Q$3:AY$53,35,0)</f>
        <v>South Carolina</v>
      </c>
      <c r="S35" s="71">
        <f>VLOOKUP(R35,State!$A$3:$B$54,2,0)</f>
        <v>8</v>
      </c>
      <c r="T35" s="72">
        <f>VLOOKUP(R35,State!$A$3:$C$54,3,0)</f>
        <v>1617730</v>
      </c>
      <c r="U35" s="100" t="str">
        <f>IF(VLOOKUP(R35,State!$A$3:$I$54,9,0)=1,"•","")</f>
        <v/>
      </c>
      <c r="V35" s="72">
        <f>VLOOKUP(R35,State!$A$3:$P$54,16,0)</f>
        <v>5520</v>
      </c>
      <c r="W35" s="102">
        <f>LARGE(State!Q$3:Q$53,34)</f>
        <v>3.412188684143831E-3</v>
      </c>
    </row>
    <row r="36" spans="1:23">
      <c r="A36" s="71">
        <v>35</v>
      </c>
      <c r="B36" s="101" t="str">
        <f>VLOOKUP(G36,State!M$3:AY$53,39,0)</f>
        <v>Georgia</v>
      </c>
      <c r="C36" s="71">
        <f>VLOOKUP(B36,State!$A$3:$B$54,2,0)</f>
        <v>15</v>
      </c>
      <c r="D36" s="72">
        <f>VLOOKUP(B36,State!$A$3:$C$54,3,0)</f>
        <v>3301883</v>
      </c>
      <c r="E36" s="100" t="str">
        <f>IF(VLOOKUP(B36,State!$A$3:$G$54,7,0)=1,"•","")</f>
        <v/>
      </c>
      <c r="F36" s="72">
        <f>VLOOKUP(B36,State!$A$3:$L$54,12,0)</f>
        <v>1366156</v>
      </c>
      <c r="G36" s="102">
        <f>LARGE(State!M$3:M$53,35)</f>
        <v>0.41375057807923538</v>
      </c>
      <c r="I36" s="71">
        <v>35</v>
      </c>
      <c r="J36" s="101" t="str">
        <f>VLOOKUP(O36,State!O$3:AY$53,37,0)</f>
        <v>Michigan</v>
      </c>
      <c r="K36" s="71">
        <f>VLOOKUP(J36,State!$A$3:$B$54,2,0)</f>
        <v>17</v>
      </c>
      <c r="L36" s="72">
        <f>VLOOKUP(J36,State!$A$3:$C$54,3,0)</f>
        <v>4839252</v>
      </c>
      <c r="M36" s="100" t="str">
        <f>IF(VLOOKUP(J36,State!$A$3:$H$54,8,0)=1,"•","")</f>
        <v/>
      </c>
      <c r="N36" s="72">
        <f>VLOOKUP(J36,State!$A$3:$N$54,14,0)</f>
        <v>2313746</v>
      </c>
      <c r="O36" s="102">
        <f>LARGE(State!O$3:O$53,35)</f>
        <v>0.47812058557810172</v>
      </c>
      <c r="P36" s="102"/>
      <c r="Q36" s="71">
        <v>35</v>
      </c>
      <c r="R36" s="101" t="str">
        <f>VLOOKUP(W36,State!Q$3:AY$53,35,0)</f>
        <v>Mississippi</v>
      </c>
      <c r="S36" s="71">
        <f>VLOOKUP(R36,State!$A$3:$B$54,2,0)</f>
        <v>6</v>
      </c>
      <c r="T36" s="72">
        <f>VLOOKUP(R36,State!$A$3:$C$54,3,0)</f>
        <v>1152365</v>
      </c>
      <c r="U36" s="100" t="str">
        <f>IF(VLOOKUP(R36,State!$A$3:$I$54,9,0)=1,"•","")</f>
        <v/>
      </c>
      <c r="V36" s="72">
        <f>VLOOKUP(R36,State!$A$3:$P$54,16,0)</f>
        <v>3177</v>
      </c>
      <c r="W36" s="102">
        <f>LARGE(State!Q$3:Q$53,35)</f>
        <v>2.7569389906843753E-3</v>
      </c>
    </row>
    <row r="37" spans="1:23">
      <c r="A37" s="71">
        <v>36</v>
      </c>
      <c r="B37" s="101" t="str">
        <f>VLOOKUP(G37,State!M$3:AY$53,39,0)</f>
        <v>South Carolina</v>
      </c>
      <c r="C37" s="71">
        <f>VLOOKUP(B37,State!$A$3:$B$54,2,0)</f>
        <v>8</v>
      </c>
      <c r="D37" s="72">
        <f>VLOOKUP(B37,State!$A$3:$C$54,3,0)</f>
        <v>1617730</v>
      </c>
      <c r="E37" s="100" t="str">
        <f>IF(VLOOKUP(B37,State!$A$3:$G$54,7,0)=1,"•","")</f>
        <v/>
      </c>
      <c r="F37" s="72">
        <f>VLOOKUP(B37,State!$A$3:$L$54,12,0)</f>
        <v>661699</v>
      </c>
      <c r="G37" s="102">
        <f>LARGE(State!M$3:M$53,36)</f>
        <v>0.40902931886037841</v>
      </c>
      <c r="I37" s="71">
        <v>36</v>
      </c>
      <c r="J37" s="101" t="str">
        <f>VLOOKUP(O37,State!O$3:AY$53,37,0)</f>
        <v>Minnesota</v>
      </c>
      <c r="K37" s="71">
        <f>VLOOKUP(J37,State!$A$3:$B$54,2,0)</f>
        <v>10</v>
      </c>
      <c r="L37" s="72">
        <f>VLOOKUP(J37,State!$A$3:$C$54,3,0)</f>
        <v>2828387</v>
      </c>
      <c r="M37" s="100" t="str">
        <f>IF(VLOOKUP(J37,State!$A$3:$H$54,8,0)=1,"•","")</f>
        <v/>
      </c>
      <c r="N37" s="72">
        <f>VLOOKUP(J37,State!$A$3:$N$54,14,0)</f>
        <v>1346695</v>
      </c>
      <c r="O37" s="102">
        <f>LARGE(State!O$3:O$53,36)</f>
        <v>0.47613533791521456</v>
      </c>
      <c r="P37" s="102"/>
      <c r="Q37" s="71">
        <v>36</v>
      </c>
      <c r="R37" s="101" t="str">
        <f>VLOOKUP(W37,State!Q$3:AY$53,35,0)</f>
        <v>Idaho</v>
      </c>
      <c r="S37" s="71">
        <f>VLOOKUP(R37,State!$A$3:$B$54,2,0)</f>
        <v>4</v>
      </c>
      <c r="T37" s="72">
        <f>VLOOKUP(R37,State!$A$3:$C$54,3,0)</f>
        <v>598447</v>
      </c>
      <c r="U37" s="100" t="str">
        <f>IF(VLOOKUP(R37,State!$A$3:$I$54,9,0)=1,"•","")</f>
        <v/>
      </c>
      <c r="V37" s="72">
        <f>VLOOKUP(R37,State!$A$3:$P$54,16,0)</f>
        <v>1115</v>
      </c>
      <c r="W37" s="102">
        <f>LARGE(State!Q$3:Q$53,36)</f>
        <v>1.8631558015998076E-3</v>
      </c>
    </row>
    <row r="38" spans="1:23">
      <c r="A38" s="71">
        <v>37</v>
      </c>
      <c r="B38" s="101" t="str">
        <f>VLOOKUP(G38,State!M$3:AY$53,39,0)</f>
        <v>Mississippi</v>
      </c>
      <c r="C38" s="71">
        <f>VLOOKUP(B38,State!$A$3:$B$54,2,0)</f>
        <v>6</v>
      </c>
      <c r="D38" s="72">
        <f>VLOOKUP(B38,State!$A$3:$C$54,3,0)</f>
        <v>1152365</v>
      </c>
      <c r="E38" s="100" t="str">
        <f>IF(VLOOKUP(B38,State!$A$3:$G$54,7,0)=1,"•","")</f>
        <v/>
      </c>
      <c r="F38" s="72">
        <f>VLOOKUP(B38,State!$A$3:$L$54,12,0)</f>
        <v>458094</v>
      </c>
      <c r="G38" s="102">
        <f>LARGE(State!M$3:M$53,37)</f>
        <v>0.39752508970682032</v>
      </c>
      <c r="I38" s="71">
        <v>37</v>
      </c>
      <c r="J38" s="101" t="str">
        <f>VLOOKUP(O38,State!O$3:AY$53,37,0)</f>
        <v>Oregon</v>
      </c>
      <c r="K38" s="71">
        <f>VLOOKUP(J38,State!$A$3:$B$54,2,0)</f>
        <v>7</v>
      </c>
      <c r="L38" s="72">
        <f>VLOOKUP(J38,State!$A$3:$C$54,3,0)</f>
        <v>1836782</v>
      </c>
      <c r="M38" s="100" t="str">
        <f>IF(VLOOKUP(J38,State!$A$3:$H$54,8,0)=1,"•","")</f>
        <v/>
      </c>
      <c r="N38" s="72">
        <f>VLOOKUP(J38,State!$A$3:$N$54,14,0)</f>
        <v>866831</v>
      </c>
      <c r="O38" s="102">
        <f>LARGE(State!O$3:O$53,37)</f>
        <v>0.47192916742433233</v>
      </c>
      <c r="P38" s="102"/>
      <c r="Q38" s="71">
        <v>37</v>
      </c>
      <c r="R38" s="101" t="str">
        <f>VLOOKUP(W38,State!Q$3:AY$53,35,0)</f>
        <v>California</v>
      </c>
      <c r="S38" s="71">
        <f>VLOOKUP(R38,State!$A$3:$B$54,2,0)</f>
        <v>55</v>
      </c>
      <c r="T38" s="72">
        <f>VLOOKUP(R38,State!$A$3:$C$54,3,0)</f>
        <v>12421859</v>
      </c>
      <c r="U38" s="100" t="str">
        <f>IF(VLOOKUP(R38,State!$A$3:$I$54,9,0)=1,"•","")</f>
        <v/>
      </c>
      <c r="V38" s="72">
        <f>VLOOKUP(R38,State!$A$3:$P$54,16,0)</f>
        <v>21213</v>
      </c>
      <c r="W38" s="102">
        <f>LARGE(State!Q$3:Q$53,37)</f>
        <v>1.7077154071705369E-3</v>
      </c>
    </row>
    <row r="39" spans="1:23">
      <c r="A39" s="71">
        <v>38</v>
      </c>
      <c r="B39" s="101" t="str">
        <f>VLOOKUP(G39,State!M$3:AY$53,39,0)</f>
        <v>Kentucky</v>
      </c>
      <c r="C39" s="71">
        <f>VLOOKUP(B39,State!$A$3:$B$54,2,0)</f>
        <v>8</v>
      </c>
      <c r="D39" s="72">
        <f>VLOOKUP(B39,State!$A$3:$C$54,3,0)</f>
        <v>1795860</v>
      </c>
      <c r="E39" s="100" t="str">
        <f>IF(VLOOKUP(B39,State!$A$3:$G$54,7,0)=1,"•","")</f>
        <v/>
      </c>
      <c r="F39" s="72">
        <f>VLOOKUP(B39,State!$A$3:$L$54,12,0)</f>
        <v>712733</v>
      </c>
      <c r="G39" s="102">
        <f>LARGE(State!M$3:M$53,38)</f>
        <v>0.39687559163854641</v>
      </c>
      <c r="I39" s="71">
        <v>38</v>
      </c>
      <c r="J39" s="101" t="str">
        <f>VLOOKUP(O39,State!O$3:AY$53,37,0)</f>
        <v>New Jersey</v>
      </c>
      <c r="K39" s="71">
        <f>VLOOKUP(J39,State!$A$3:$B$54,2,0)</f>
        <v>15</v>
      </c>
      <c r="L39" s="72">
        <f>VLOOKUP(J39,State!$A$3:$C$54,3,0)</f>
        <v>3611691</v>
      </c>
      <c r="M39" s="100" t="str">
        <f>IF(VLOOKUP(J39,State!$A$3:$H$54,8,0)=1,"•","")</f>
        <v/>
      </c>
      <c r="N39" s="72">
        <f>VLOOKUP(J39,State!$A$3:$N$54,14,0)</f>
        <v>1670003</v>
      </c>
      <c r="O39" s="102">
        <f>LARGE(State!O$3:O$53,38)</f>
        <v>0.4623881168128724</v>
      </c>
      <c r="P39" s="102"/>
      <c r="Q39" s="71">
        <v>38</v>
      </c>
      <c r="R39" s="101" t="str">
        <f>VLOOKUP(W39,State!Q$3:AY$53,35,0)</f>
        <v>Massachusetts</v>
      </c>
      <c r="S39" s="71">
        <f>VLOOKUP(R39,State!$A$3:$B$54,2,0)</f>
        <v>12</v>
      </c>
      <c r="T39" s="72">
        <f>VLOOKUP(R39,State!$A$3:$C$54,3,0)</f>
        <v>2912388</v>
      </c>
      <c r="U39" s="100" t="str">
        <f>IF(VLOOKUP(R39,State!$A$3:$I$54,9,0)=1,"•","")</f>
        <v/>
      </c>
      <c r="V39" s="72">
        <f>VLOOKUP(R39,State!$A$3:$P$54,16,0)</f>
        <v>4806</v>
      </c>
      <c r="W39" s="102">
        <f>LARGE(State!Q$3:Q$53,38)</f>
        <v>1.6501922134001376E-3</v>
      </c>
    </row>
    <row r="40" spans="1:23">
      <c r="A40" s="71">
        <v>39</v>
      </c>
      <c r="B40" s="101" t="str">
        <f>VLOOKUP(G40,State!M$3:AY$53,39,0)</f>
        <v>Indiana</v>
      </c>
      <c r="C40" s="71">
        <f>VLOOKUP(B40,State!$A$3:$B$54,2,0)</f>
        <v>11</v>
      </c>
      <c r="D40" s="72">
        <f>VLOOKUP(B40,State!$A$3:$C$54,3,0)</f>
        <v>2468002</v>
      </c>
      <c r="E40" s="100" t="str">
        <f>IF(VLOOKUP(B40,State!$A$3:$G$54,7,0)=1,"•","")</f>
        <v/>
      </c>
      <c r="F40" s="72">
        <f>VLOOKUP(B40,State!$A$3:$L$54,12,0)</f>
        <v>969011</v>
      </c>
      <c r="G40" s="102">
        <f>LARGE(State!M$3:M$53,39)</f>
        <v>0.39262974665336575</v>
      </c>
      <c r="I40" s="71">
        <v>39</v>
      </c>
      <c r="J40" s="101" t="str">
        <f>VLOOKUP(O40,State!O$3:AY$53,37,0)</f>
        <v>Delaware</v>
      </c>
      <c r="K40" s="71">
        <f>VLOOKUP(J40,State!$A$3:$B$54,2,0)</f>
        <v>3</v>
      </c>
      <c r="L40" s="72">
        <f>VLOOKUP(J40,State!$A$3:$C$54,3,0)</f>
        <v>375270</v>
      </c>
      <c r="M40" s="100" t="str">
        <f>IF(VLOOKUP(J40,State!$A$3:$H$54,8,0)=1,"•","")</f>
        <v/>
      </c>
      <c r="N40" s="72">
        <f>VLOOKUP(J40,State!$A$3:$N$54,14,0)</f>
        <v>171660</v>
      </c>
      <c r="O40" s="102">
        <f>LARGE(State!O$3:O$53,39)</f>
        <v>0.45743064993204891</v>
      </c>
      <c r="P40" s="102"/>
      <c r="Q40" s="71">
        <v>39</v>
      </c>
      <c r="R40" s="101" t="str">
        <f>VLOOKUP(W40,State!Q$3:AY$53,35,0)</f>
        <v>Arizona</v>
      </c>
      <c r="S40" s="71">
        <f>VLOOKUP(R40,State!$A$3:$B$54,2,0)</f>
        <v>10</v>
      </c>
      <c r="T40" s="72">
        <f>VLOOKUP(R40,State!$A$3:$C$54,3,0)</f>
        <v>2012585</v>
      </c>
      <c r="U40" s="100" t="str">
        <f>IF(VLOOKUP(R40,State!$A$3:$I$54,9,0)=1,"•","")</f>
        <v/>
      </c>
      <c r="V40" s="72">
        <f>VLOOKUP(R40,State!$A$3:$P$54,16,0)</f>
        <v>2773</v>
      </c>
      <c r="W40" s="102">
        <f>LARGE(State!Q$3:Q$53,39)</f>
        <v>1.3778300046954539E-3</v>
      </c>
    </row>
    <row r="41" spans="1:23">
      <c r="A41" s="71">
        <v>40</v>
      </c>
      <c r="B41" s="101" t="str">
        <f>VLOOKUP(G41,State!M$3:AY$53,39,0)</f>
        <v>Montana</v>
      </c>
      <c r="C41" s="71">
        <f>VLOOKUP(B41,State!$A$3:$B$54,2,0)</f>
        <v>3</v>
      </c>
      <c r="D41" s="72">
        <f>VLOOKUP(B41,State!$A$3:$C$54,3,0)</f>
        <v>450445</v>
      </c>
      <c r="E41" s="100" t="str">
        <f>IF(VLOOKUP(B41,State!$A$3:$G$54,7,0)=1,"•","")</f>
        <v/>
      </c>
      <c r="F41" s="72">
        <f>VLOOKUP(B41,State!$A$3:$L$54,12,0)</f>
        <v>173710</v>
      </c>
      <c r="G41" s="102">
        <f>LARGE(State!M$3:M$53,40)</f>
        <v>0.38564086625448168</v>
      </c>
      <c r="I41" s="71">
        <v>40</v>
      </c>
      <c r="J41" s="101" t="str">
        <f>VLOOKUP(O41,State!O$3:AY$53,37,0)</f>
        <v>Washington</v>
      </c>
      <c r="K41" s="71">
        <f>VLOOKUP(J41,State!$A$3:$B$54,2,0)</f>
        <v>11</v>
      </c>
      <c r="L41" s="72">
        <f>VLOOKUP(J41,State!$A$3:$C$54,3,0)</f>
        <v>2859084</v>
      </c>
      <c r="M41" s="100" t="str">
        <f>IF(VLOOKUP(J41,State!$A$3:$H$54,8,0)=1,"•","")</f>
        <v/>
      </c>
      <c r="N41" s="72">
        <f>VLOOKUP(J41,State!$A$3:$N$54,14,0)</f>
        <v>1304894</v>
      </c>
      <c r="O41" s="102">
        <f>LARGE(State!O$3:O$53,40)</f>
        <v>0.45640281992414355</v>
      </c>
      <c r="P41" s="102"/>
      <c r="Q41" s="71">
        <v>40</v>
      </c>
      <c r="R41" s="101" t="str">
        <f>VLOOKUP(W41,State!Q$3:AY$53,35,0)</f>
        <v>Texas</v>
      </c>
      <c r="S41" s="71">
        <f>VLOOKUP(R41,State!$A$3:$B$54,2,0)</f>
        <v>34</v>
      </c>
      <c r="T41" s="72">
        <f>VLOOKUP(R41,State!$A$3:$C$54,3,0)</f>
        <v>7410765</v>
      </c>
      <c r="U41" s="100" t="str">
        <f>IF(VLOOKUP(R41,State!$A$3:$I$54,9,0)=1,"•","")</f>
        <v/>
      </c>
      <c r="V41" s="72">
        <f>VLOOKUP(R41,State!$A$3:$P$54,16,0)</f>
        <v>9159</v>
      </c>
      <c r="W41" s="102">
        <f>LARGE(State!Q$3:Q$53,40)</f>
        <v>1.2359047952539312E-3</v>
      </c>
    </row>
    <row r="42" spans="1:23">
      <c r="A42" s="71">
        <v>41</v>
      </c>
      <c r="B42" s="101" t="str">
        <f>VLOOKUP(G42,State!M$3:AY$53,39,0)</f>
        <v>South Dakota</v>
      </c>
      <c r="C42" s="71">
        <f>VLOOKUP(B42,State!$A$3:$B$54,2,0)</f>
        <v>3</v>
      </c>
      <c r="D42" s="72">
        <f>VLOOKUP(B42,State!$A$3:$C$54,3,0)</f>
        <v>388215</v>
      </c>
      <c r="E42" s="100" t="str">
        <f>IF(VLOOKUP(B42,State!$A$3:$G$54,7,0)=1,"•","")</f>
        <v/>
      </c>
      <c r="F42" s="72">
        <f>VLOOKUP(B42,State!$A$3:$L$54,12,0)</f>
        <v>149244</v>
      </c>
      <c r="G42" s="102">
        <f>LARGE(State!M$3:M$53,41)</f>
        <v>0.38443645917854796</v>
      </c>
      <c r="I42" s="71">
        <v>41</v>
      </c>
      <c r="J42" s="101" t="str">
        <f>VLOOKUP(O42,State!O$3:AY$53,37,0)</f>
        <v>Hawaii</v>
      </c>
      <c r="K42" s="71">
        <f>VLOOKUP(J42,State!$A$3:$B$54,2,0)</f>
        <v>4</v>
      </c>
      <c r="L42" s="72">
        <f>VLOOKUP(J42,State!$A$3:$C$54,3,0)</f>
        <v>429013</v>
      </c>
      <c r="M42" s="100" t="str">
        <f>IF(VLOOKUP(J42,State!$A$3:$H$54,8,0)=1,"•","")</f>
        <v/>
      </c>
      <c r="N42" s="72">
        <f>VLOOKUP(J42,State!$A$3:$N$54,14,0)</f>
        <v>194191</v>
      </c>
      <c r="O42" s="102">
        <f>LARGE(State!O$3:O$53,41)</f>
        <v>0.45264595711551864</v>
      </c>
      <c r="P42" s="102"/>
      <c r="Q42" s="71">
        <v>41</v>
      </c>
      <c r="R42" s="101" t="str">
        <f>VLOOKUP(W42,State!Q$3:AY$53,35,0)</f>
        <v>Virginia</v>
      </c>
      <c r="S42" s="71">
        <f>VLOOKUP(R42,State!$A$3:$B$54,2,0)</f>
        <v>13</v>
      </c>
      <c r="T42" s="72">
        <f>VLOOKUP(R42,State!$A$3:$C$54,3,0)</f>
        <v>3198367</v>
      </c>
      <c r="U42" s="100" t="str">
        <f>IF(VLOOKUP(R42,State!$A$3:$I$54,9,0)=1,"•","")</f>
        <v/>
      </c>
      <c r="V42" s="72">
        <f>VLOOKUP(R42,State!$A$3:$P$54,16,0)</f>
        <v>2393</v>
      </c>
      <c r="W42" s="102">
        <f>LARGE(State!Q$3:Q$53,41)</f>
        <v>7.4819431291030703E-4</v>
      </c>
    </row>
    <row r="43" spans="1:23">
      <c r="A43" s="71">
        <v>42</v>
      </c>
      <c r="B43" s="101" t="str">
        <f>VLOOKUP(G43,State!M$3:AY$53,39,0)</f>
        <v>Texas</v>
      </c>
      <c r="C43" s="71">
        <f>VLOOKUP(B43,State!$A$3:$B$54,2,0)</f>
        <v>34</v>
      </c>
      <c r="D43" s="72">
        <f>VLOOKUP(B43,State!$A$3:$C$54,3,0)</f>
        <v>7410765</v>
      </c>
      <c r="E43" s="100" t="str">
        <f>IF(VLOOKUP(B43,State!$A$3:$G$54,7,0)=1,"•","")</f>
        <v/>
      </c>
      <c r="F43" s="72">
        <f>VLOOKUP(B43,State!$A$3:$L$54,12,0)</f>
        <v>2832704</v>
      </c>
      <c r="G43" s="102">
        <f>LARGE(State!M$3:M$53,42)</f>
        <v>0.38224177935746173</v>
      </c>
      <c r="I43" s="71">
        <v>42</v>
      </c>
      <c r="J43" s="101" t="str">
        <f>VLOOKUP(O43,State!O$3:AY$53,37,0)</f>
        <v>Maine</v>
      </c>
      <c r="K43" s="71">
        <f>VLOOKUP(J43,State!$A$3:$B$54,2,0)</f>
        <v>4</v>
      </c>
      <c r="L43" s="72">
        <f>VLOOKUP(J43,State!$A$3:$C$54,3,0)</f>
        <v>740752</v>
      </c>
      <c r="M43" s="100" t="str">
        <f>IF(VLOOKUP(J43,State!$A$3:$H$54,8,0)=1,"•","")</f>
        <v/>
      </c>
      <c r="N43" s="72">
        <f>VLOOKUP(J43,State!$A$3:$N$54,14,0)</f>
        <v>330201</v>
      </c>
      <c r="O43" s="102">
        <f>LARGE(State!O$3:O$53,42)</f>
        <v>0.44576457437846945</v>
      </c>
      <c r="P43" s="102"/>
      <c r="Q43" s="71">
        <v>42</v>
      </c>
      <c r="R43" s="101" t="str">
        <f>VLOOKUP(W43,State!Q$3:AY$53,35,0)</f>
        <v>Illinois</v>
      </c>
      <c r="S43" s="71">
        <f>VLOOKUP(R43,State!$A$3:$B$54,2,0)</f>
        <v>21</v>
      </c>
      <c r="T43" s="72">
        <f>VLOOKUP(R43,State!$A$3:$C$54,3,0)</f>
        <v>5274322</v>
      </c>
      <c r="U43" s="100" t="str">
        <f>IF(VLOOKUP(R43,State!$A$3:$I$54,9,0)=1,"•","")</f>
        <v/>
      </c>
      <c r="V43" s="72">
        <f>VLOOKUP(R43,State!$A$3:$P$54,16,0)</f>
        <v>3571</v>
      </c>
      <c r="W43" s="102">
        <f>LARGE(State!Q$3:Q$53,42)</f>
        <v>6.7705384692098814E-4</v>
      </c>
    </row>
    <row r="44" spans="1:23">
      <c r="A44" s="71">
        <v>43</v>
      </c>
      <c r="B44" s="101" t="str">
        <f>VLOOKUP(G44,State!M$3:AY$53,39,0)</f>
        <v>Alabama</v>
      </c>
      <c r="C44" s="71">
        <f>VLOOKUP(B44,State!$A$3:$B$54,2,0)</f>
        <v>9</v>
      </c>
      <c r="D44" s="72">
        <f>VLOOKUP(B44,State!$A$3:$C$54,3,0)</f>
        <v>1883449</v>
      </c>
      <c r="E44" s="100" t="str">
        <f>IF(VLOOKUP(B44,State!$A$3:$G$54,7,0)=1,"•","")</f>
        <v/>
      </c>
      <c r="F44" s="72">
        <f>VLOOKUP(B44,State!$A$3:$L$54,12,0)</f>
        <v>693933</v>
      </c>
      <c r="G44" s="102">
        <f>LARGE(State!M$3:M$53,43)</f>
        <v>0.36843737207644062</v>
      </c>
      <c r="I44" s="71">
        <v>43</v>
      </c>
      <c r="J44" s="101" t="str">
        <f>VLOOKUP(O44,State!O$3:AY$53,37,0)</f>
        <v>Illinois</v>
      </c>
      <c r="K44" s="71">
        <f>VLOOKUP(J44,State!$A$3:$B$54,2,0)</f>
        <v>21</v>
      </c>
      <c r="L44" s="72">
        <f>VLOOKUP(J44,State!$A$3:$C$54,3,0)</f>
        <v>5274322</v>
      </c>
      <c r="M44" s="100" t="str">
        <f>IF(VLOOKUP(J44,State!$A$3:$H$54,8,0)=1,"•","")</f>
        <v/>
      </c>
      <c r="N44" s="72">
        <f>VLOOKUP(J44,State!$A$3:$N$54,14,0)</f>
        <v>2345946</v>
      </c>
      <c r="O44" s="102">
        <f>LARGE(State!O$3:O$53,43)</f>
        <v>0.44478626826348489</v>
      </c>
      <c r="P44" s="102"/>
      <c r="Q44" s="71">
        <v>43</v>
      </c>
      <c r="R44" s="101" t="str">
        <f>VLOOKUP(W44,State!Q$3:AY$53,35,0)</f>
        <v>Georgia</v>
      </c>
      <c r="S44" s="71">
        <f>VLOOKUP(R44,State!$A$3:$B$54,2,0)</f>
        <v>15</v>
      </c>
      <c r="T44" s="72">
        <f>VLOOKUP(R44,State!$A$3:$C$54,3,0)</f>
        <v>3301883</v>
      </c>
      <c r="U44" s="100" t="str">
        <f>IF(VLOOKUP(R44,State!$A$3:$I$54,9,0)=1,"•","")</f>
        <v/>
      </c>
      <c r="V44" s="72">
        <f>VLOOKUP(R44,State!$A$3:$P$54,16,0)</f>
        <v>2231</v>
      </c>
      <c r="W44" s="102">
        <f>LARGE(State!Q$3:Q$53,43)</f>
        <v>6.7567506177535668E-4</v>
      </c>
    </row>
    <row r="45" spans="1:23">
      <c r="A45" s="71">
        <v>44</v>
      </c>
      <c r="B45" s="101" t="str">
        <f>VLOOKUP(G45,State!M$3:AY$53,39,0)</f>
        <v>Kansas</v>
      </c>
      <c r="C45" s="71">
        <f>VLOOKUP(B45,State!$A$3:$B$54,2,0)</f>
        <v>6</v>
      </c>
      <c r="D45" s="72">
        <f>VLOOKUP(B45,State!$A$3:$C$54,3,0)</f>
        <v>1187756</v>
      </c>
      <c r="E45" s="100" t="str">
        <f>IF(VLOOKUP(B45,State!$A$3:$G$54,7,0)=1,"•","")</f>
        <v/>
      </c>
      <c r="F45" s="72">
        <f>VLOOKUP(B45,State!$A$3:$L$54,12,0)</f>
        <v>434993</v>
      </c>
      <c r="G45" s="102">
        <f>LARGE(State!M$3:M$53,44)</f>
        <v>0.36623094305564441</v>
      </c>
      <c r="I45" s="71">
        <v>44</v>
      </c>
      <c r="J45" s="101" t="str">
        <f>VLOOKUP(O45,State!O$3:AY$53,37,0)</f>
        <v>California</v>
      </c>
      <c r="K45" s="71">
        <f>VLOOKUP(J45,State!$A$3:$B$54,2,0)</f>
        <v>55</v>
      </c>
      <c r="L45" s="72">
        <f>VLOOKUP(J45,State!$A$3:$C$54,3,0)</f>
        <v>12421859</v>
      </c>
      <c r="M45" s="100" t="str">
        <f>IF(VLOOKUP(J45,State!$A$3:$H$54,8,0)=1,"•","")</f>
        <v/>
      </c>
      <c r="N45" s="72">
        <f>VLOOKUP(J45,State!$A$3:$N$54,14,0)</f>
        <v>5509826</v>
      </c>
      <c r="O45" s="102">
        <f>LARGE(State!O$3:O$53,44)</f>
        <v>0.44355889082302413</v>
      </c>
      <c r="P45" s="102"/>
      <c r="Q45" s="71">
        <v>44</v>
      </c>
      <c r="R45" s="101" t="str">
        <f>VLOOKUP(W45,State!Q$3:AY$53,35,0)</f>
        <v>Indiana</v>
      </c>
      <c r="S45" s="71">
        <f>VLOOKUP(R45,State!$A$3:$B$54,2,0)</f>
        <v>11</v>
      </c>
      <c r="T45" s="72">
        <f>VLOOKUP(R45,State!$A$3:$C$54,3,0)</f>
        <v>2468002</v>
      </c>
      <c r="U45" s="100" t="str">
        <f>IF(VLOOKUP(R45,State!$A$3:$I$54,9,0)=1,"•","")</f>
        <v/>
      </c>
      <c r="V45" s="72">
        <f>VLOOKUP(R45,State!$A$3:$P$54,16,0)</f>
        <v>1328</v>
      </c>
      <c r="W45" s="102">
        <f>LARGE(State!Q$3:Q$53,44)</f>
        <v>5.3808708420819752E-4</v>
      </c>
    </row>
    <row r="46" spans="1:23">
      <c r="A46" s="71">
        <v>45</v>
      </c>
      <c r="B46" s="101" t="str">
        <f>VLOOKUP(G46,State!M$3:AY$53,39,0)</f>
        <v>Alaska</v>
      </c>
      <c r="C46" s="71">
        <f>VLOOKUP(B46,State!$A$3:$B$54,2,0)</f>
        <v>3</v>
      </c>
      <c r="D46" s="72">
        <f>VLOOKUP(B46,State!$A$3:$C$54,3,0)</f>
        <v>312598</v>
      </c>
      <c r="E46" s="100" t="str">
        <f>IF(VLOOKUP(B46,State!$A$3:$G$54,7,0)=1,"•","")</f>
        <v/>
      </c>
      <c r="F46" s="72">
        <f>VLOOKUP(B46,State!$A$3:$L$54,12,0)</f>
        <v>111025</v>
      </c>
      <c r="G46" s="102">
        <f>LARGE(State!M$3:M$53,45)</f>
        <v>0.35516861912104364</v>
      </c>
      <c r="I46" s="71">
        <v>45</v>
      </c>
      <c r="J46" s="101" t="str">
        <f>VLOOKUP(O46,State!O$3:AY$53,37,0)</f>
        <v>Connecticut</v>
      </c>
      <c r="K46" s="71">
        <f>VLOOKUP(J46,State!$A$3:$B$54,2,0)</f>
        <v>7</v>
      </c>
      <c r="L46" s="72">
        <f>VLOOKUP(J46,State!$A$3:$C$54,3,0)</f>
        <v>1578769</v>
      </c>
      <c r="M46" s="100" t="str">
        <f>IF(VLOOKUP(J46,State!$A$3:$H$54,8,0)=1,"•","")</f>
        <v/>
      </c>
      <c r="N46" s="72">
        <f>VLOOKUP(J46,State!$A$3:$N$54,14,0)</f>
        <v>693826</v>
      </c>
      <c r="O46" s="102">
        <f>LARGE(State!O$3:O$53,45)</f>
        <v>0.43947277910827992</v>
      </c>
      <c r="P46" s="102"/>
      <c r="Q46" s="71">
        <v>45</v>
      </c>
      <c r="R46" s="101" t="str">
        <f>VLOOKUP(W46,State!Q$3:AY$53,35,0)</f>
        <v>North Carolina</v>
      </c>
      <c r="S46" s="71">
        <f>VLOOKUP(R46,State!$A$3:$B$54,2,0)</f>
        <v>15</v>
      </c>
      <c r="T46" s="72">
        <f>VLOOKUP(R46,State!$A$3:$C$54,3,0)</f>
        <v>3501007</v>
      </c>
      <c r="U46" s="100" t="str">
        <f>IF(VLOOKUP(R46,State!$A$3:$I$54,9,0)=1,"•","")</f>
        <v/>
      </c>
      <c r="V46" s="72">
        <f>VLOOKUP(R46,State!$A$3:$P$54,16,0)</f>
        <v>1805</v>
      </c>
      <c r="W46" s="102">
        <f>LARGE(State!Q$3:Q$53,45)</f>
        <v>5.1556595002523562E-4</v>
      </c>
    </row>
    <row r="47" spans="1:23">
      <c r="A47" s="71">
        <v>46</v>
      </c>
      <c r="B47" s="101" t="str">
        <f>VLOOKUP(G47,State!M$3:AY$53,39,0)</f>
        <v>North Dakota</v>
      </c>
      <c r="C47" s="71">
        <f>VLOOKUP(B47,State!$A$3:$B$54,2,0)</f>
        <v>3</v>
      </c>
      <c r="D47" s="72">
        <f>VLOOKUP(B47,State!$A$3:$C$54,3,0)</f>
        <v>312833</v>
      </c>
      <c r="E47" s="100" t="str">
        <f>IF(VLOOKUP(B47,State!$A$3:$G$54,7,0)=1,"•","")</f>
        <v/>
      </c>
      <c r="F47" s="72">
        <f>VLOOKUP(B47,State!$A$3:$L$54,12,0)</f>
        <v>111052</v>
      </c>
      <c r="G47" s="102">
        <f>LARGE(State!M$3:M$53,46)</f>
        <v>0.3549881246543683</v>
      </c>
      <c r="I47" s="71">
        <v>46</v>
      </c>
      <c r="J47" s="101" t="str">
        <f>VLOOKUP(O47,State!O$3:AY$53,37,0)</f>
        <v>Maryland</v>
      </c>
      <c r="K47" s="71">
        <f>VLOOKUP(J47,State!$A$3:$B$54,2,0)</f>
        <v>10</v>
      </c>
      <c r="L47" s="72">
        <f>VLOOKUP(J47,State!$A$3:$C$54,3,0)</f>
        <v>2386678</v>
      </c>
      <c r="M47" s="100" t="str">
        <f>IF(VLOOKUP(J47,State!$A$3:$H$54,8,0)=1,"•","")</f>
        <v/>
      </c>
      <c r="N47" s="72">
        <f>VLOOKUP(J47,State!$A$3:$N$54,14,0)</f>
        <v>1024703</v>
      </c>
      <c r="O47" s="102">
        <f>LARGE(State!O$3:O$53,46)</f>
        <v>0.42934279362360572</v>
      </c>
      <c r="P47" s="102"/>
      <c r="Q47" s="71">
        <v>46</v>
      </c>
      <c r="R47" s="101" t="str">
        <f>VLOOKUP(W47,State!Q$3:AY$53,35,0)</f>
        <v>Missouri</v>
      </c>
      <c r="S47" s="71">
        <f>VLOOKUP(R47,State!$A$3:$B$54,2,0)</f>
        <v>11</v>
      </c>
      <c r="T47" s="72">
        <f>VLOOKUP(R47,State!$A$3:$C$54,3,0)</f>
        <v>2731364</v>
      </c>
      <c r="U47" s="100" t="str">
        <f>IF(VLOOKUP(R47,State!$A$3:$I$54,9,0)=1,"•","")</f>
        <v/>
      </c>
      <c r="V47" s="72">
        <f>VLOOKUP(R47,State!$A$3:$P$54,16,0)</f>
        <v>1294</v>
      </c>
      <c r="W47" s="102">
        <f>LARGE(State!Q$3:Q$53,46)</f>
        <v>4.7375596954488672E-4</v>
      </c>
    </row>
    <row r="48" spans="1:23">
      <c r="A48" s="71">
        <v>47</v>
      </c>
      <c r="B48" s="101" t="str">
        <f>VLOOKUP(G48,State!M$3:AY$53,39,0)</f>
        <v>Oklahoma</v>
      </c>
      <c r="C48" s="71">
        <f>VLOOKUP(B48,State!$A$3:$B$54,2,0)</f>
        <v>7</v>
      </c>
      <c r="D48" s="72">
        <f>VLOOKUP(B48,State!$A$3:$C$54,3,0)</f>
        <v>1463758</v>
      </c>
      <c r="E48" s="100" t="str">
        <f>IF(VLOOKUP(B48,State!$A$3:$G$54,7,0)=1,"•","")</f>
        <v/>
      </c>
      <c r="F48" s="72">
        <f>VLOOKUP(B48,State!$A$3:$L$54,12,0)</f>
        <v>503966</v>
      </c>
      <c r="G48" s="102">
        <f>LARGE(State!M$3:M$53,47)</f>
        <v>0.34429598335243938</v>
      </c>
      <c r="I48" s="71">
        <v>47</v>
      </c>
      <c r="J48" s="101" t="str">
        <f>VLOOKUP(O48,State!O$3:AY$53,37,0)</f>
        <v>New York</v>
      </c>
      <c r="K48" s="71">
        <f>VLOOKUP(J48,State!$A$3:$B$54,2,0)</f>
        <v>31</v>
      </c>
      <c r="L48" s="72">
        <f>VLOOKUP(J48,State!$A$3:$C$54,3,0)</f>
        <v>7391954</v>
      </c>
      <c r="M48" s="100" t="str">
        <f>IF(VLOOKUP(J48,State!$A$3:$H$54,8,0)=1,"•","")</f>
        <v/>
      </c>
      <c r="N48" s="72">
        <f>VLOOKUP(J48,State!$A$3:$N$54,14,0)</f>
        <v>2962567</v>
      </c>
      <c r="O48" s="102">
        <f>LARGE(State!O$3:O$53,47)</f>
        <v>0.40078266179686722</v>
      </c>
      <c r="P48" s="102"/>
      <c r="Q48" s="71">
        <v>47</v>
      </c>
      <c r="R48" s="101" t="str">
        <f>VLOOKUP(W48,State!Q$3:AY$53,35,0)</f>
        <v>Pennsylvania</v>
      </c>
      <c r="S48" s="71">
        <f>VLOOKUP(R48,State!$A$3:$B$54,2,0)</f>
        <v>21</v>
      </c>
      <c r="T48" s="72">
        <f>VLOOKUP(R48,State!$A$3:$C$54,3,0)</f>
        <v>5769590</v>
      </c>
      <c r="U48" s="100" t="str">
        <f>IF(VLOOKUP(R48,State!$A$3:$I$54,9,0)=1,"•","")</f>
        <v/>
      </c>
      <c r="V48" s="72">
        <f>VLOOKUP(R48,State!$A$3:$P$54,16,0)</f>
        <v>2656</v>
      </c>
      <c r="W48" s="102">
        <f>LARGE(State!Q$3:Q$53,47)</f>
        <v>4.6034466920526413E-4</v>
      </c>
    </row>
    <row r="49" spans="1:23">
      <c r="A49" s="71">
        <v>48</v>
      </c>
      <c r="B49" s="101" t="str">
        <f>VLOOKUP(G49,State!M$3:AY$53,39,0)</f>
        <v>Nebraska</v>
      </c>
      <c r="C49" s="71">
        <f>VLOOKUP(B49,State!$A$3:$B$54,2,0)</f>
        <v>5</v>
      </c>
      <c r="D49" s="72">
        <f>VLOOKUP(B49,State!$A$3:$C$54,3,0)</f>
        <v>778186</v>
      </c>
      <c r="E49" s="100" t="str">
        <f>IF(VLOOKUP(B49,State!$A$3:$G$54,7,0)=1,"•","")</f>
        <v/>
      </c>
      <c r="F49" s="72">
        <f>VLOOKUP(B49,State!$A$3:$L$54,12,0)</f>
        <v>254328</v>
      </c>
      <c r="G49" s="102">
        <f>LARGE(State!M$3:M$53,48)</f>
        <v>0.32682160820163819</v>
      </c>
      <c r="I49" s="71">
        <v>48</v>
      </c>
      <c r="J49" s="101" t="str">
        <f>VLOOKUP(O49,State!O$3:AY$53,37,0)</f>
        <v>Vermont</v>
      </c>
      <c r="K49" s="71">
        <f>VLOOKUP(J49,State!$A$3:$B$54,2,0)</f>
        <v>3</v>
      </c>
      <c r="L49" s="72">
        <f>VLOOKUP(J49,State!$A$3:$C$54,3,0)</f>
        <v>312309</v>
      </c>
      <c r="M49" s="100" t="str">
        <f>IF(VLOOKUP(J49,State!$A$3:$H$54,8,0)=1,"•","")</f>
        <v/>
      </c>
      <c r="N49" s="72">
        <f>VLOOKUP(J49,State!$A$3:$N$54,14,0)</f>
        <v>121180</v>
      </c>
      <c r="O49" s="102">
        <f>LARGE(State!O$3:O$53,48)</f>
        <v>0.38801315363950445</v>
      </c>
      <c r="P49" s="102"/>
      <c r="Q49" s="71">
        <v>48</v>
      </c>
      <c r="R49" s="101" t="str">
        <f>VLOOKUP(W49,State!Q$3:AY$53,35,0)</f>
        <v>Hawaii</v>
      </c>
      <c r="S49" s="71">
        <f>VLOOKUP(R49,State!$A$3:$B$54,2,0)</f>
        <v>4</v>
      </c>
      <c r="T49" s="72">
        <f>VLOOKUP(R49,State!$A$3:$C$54,3,0)</f>
        <v>429013</v>
      </c>
      <c r="U49" s="100" t="str">
        <f>IF(VLOOKUP(R49,State!$A$3:$I$54,9,0)=1,"•","")</f>
        <v/>
      </c>
      <c r="V49" s="72">
        <f>VLOOKUP(R49,State!$A$3:$P$54,16,0)</f>
        <v>0</v>
      </c>
      <c r="W49" s="102">
        <f>LARGE(State!Q$3:Q$53,48)</f>
        <v>0</v>
      </c>
    </row>
    <row r="50" spans="1:23">
      <c r="A50" s="71">
        <v>49</v>
      </c>
      <c r="B50" s="101" t="str">
        <f>VLOOKUP(G50,State!M$3:AY$53,39,0)</f>
        <v>Idaho</v>
      </c>
      <c r="C50" s="71">
        <f>VLOOKUP(B50,State!$A$3:$B$54,2,0)</f>
        <v>4</v>
      </c>
      <c r="D50" s="72">
        <f>VLOOKUP(B50,State!$A$3:$C$54,3,0)</f>
        <v>598447</v>
      </c>
      <c r="E50" s="100" t="str">
        <f>IF(VLOOKUP(B50,State!$A$3:$G$54,7,0)=1,"•","")</f>
        <v/>
      </c>
      <c r="F50" s="72">
        <f>VLOOKUP(B50,State!$A$3:$L$54,12,0)</f>
        <v>181098</v>
      </c>
      <c r="G50" s="102">
        <f>LARGE(State!M$3:M$53,49)</f>
        <v>0.30261326399831562</v>
      </c>
      <c r="I50" s="71">
        <v>49</v>
      </c>
      <c r="J50" s="101" t="str">
        <f>VLOOKUP(O50,State!O$3:AY$53,37,0)</f>
        <v>Rhode Island</v>
      </c>
      <c r="K50" s="71">
        <f>VLOOKUP(J50,State!$A$3:$B$54,2,0)</f>
        <v>4</v>
      </c>
      <c r="L50" s="72">
        <f>VLOOKUP(J50,State!$A$3:$C$54,3,0)</f>
        <v>437134</v>
      </c>
      <c r="M50" s="100" t="str">
        <f>IF(VLOOKUP(J50,State!$A$3:$H$54,8,0)=1,"•","")</f>
        <v/>
      </c>
      <c r="N50" s="72">
        <f>VLOOKUP(J50,State!$A$3:$N$54,14,0)</f>
        <v>169046</v>
      </c>
      <c r="O50" s="102">
        <f>LARGE(State!O$3:O$53,49)</f>
        <v>0.38671437133693559</v>
      </c>
      <c r="P50" s="102"/>
      <c r="Q50" s="71">
        <v>49</v>
      </c>
      <c r="R50" s="101" t="str">
        <f>VLOOKUP(W50,State!Q$3:AY$53,35,0)</f>
        <v>Hawaii</v>
      </c>
      <c r="S50" s="71">
        <f>VLOOKUP(R50,State!$A$3:$B$54,2,0)</f>
        <v>4</v>
      </c>
      <c r="T50" s="72">
        <f>VLOOKUP(R50,State!$A$3:$C$54,3,0)</f>
        <v>429013</v>
      </c>
      <c r="U50" s="100" t="str">
        <f>IF(VLOOKUP(R50,State!$A$3:$I$54,9,0)=1,"•","")</f>
        <v/>
      </c>
      <c r="V50" s="72">
        <f>VLOOKUP(R50,State!$A$3:$P$54,16,0)</f>
        <v>0</v>
      </c>
      <c r="W50" s="102">
        <f>LARGE(State!Q$3:Q$53,49)</f>
        <v>0</v>
      </c>
    </row>
    <row r="51" spans="1:23">
      <c r="A51" s="71">
        <v>50</v>
      </c>
      <c r="B51" s="101" t="str">
        <f>VLOOKUP(G51,State!M$3:AY$53,39,0)</f>
        <v>Wyoming</v>
      </c>
      <c r="C51" s="71">
        <f>VLOOKUP(B51,State!$A$3:$B$54,2,0)</f>
        <v>3</v>
      </c>
      <c r="D51" s="72">
        <f>VLOOKUP(B51,State!$A$3:$C$54,3,0)</f>
        <v>243428</v>
      </c>
      <c r="E51" s="100" t="str">
        <f>IF(VLOOKUP(B51,State!$A$3:$G$54,7,0)=1,"•","")</f>
        <v/>
      </c>
      <c r="F51" s="72">
        <f>VLOOKUP(B51,State!$A$3:$L$54,12,0)</f>
        <v>70776</v>
      </c>
      <c r="G51" s="102">
        <f>LARGE(State!M$3:M$53,50)</f>
        <v>0.29074716137831308</v>
      </c>
      <c r="I51" s="71">
        <v>50</v>
      </c>
      <c r="J51" s="101" t="str">
        <f>VLOOKUP(O51,State!O$3:AY$53,37,0)</f>
        <v>Massachusetts</v>
      </c>
      <c r="K51" s="71">
        <f>VLOOKUP(J51,State!$A$3:$B$54,2,0)</f>
        <v>12</v>
      </c>
      <c r="L51" s="72">
        <f>VLOOKUP(J51,State!$A$3:$C$54,3,0)</f>
        <v>2912388</v>
      </c>
      <c r="M51" s="100" t="str">
        <f>IF(VLOOKUP(J51,State!$A$3:$H$54,8,0)=1,"•","")</f>
        <v/>
      </c>
      <c r="N51" s="72">
        <f>VLOOKUP(J51,State!$A$3:$N$54,14,0)</f>
        <v>1071109</v>
      </c>
      <c r="O51" s="102">
        <f>LARGE(State!O$3:O$53,50)</f>
        <v>0.36777688961772953</v>
      </c>
      <c r="P51" s="102"/>
      <c r="Q51" s="71">
        <v>50</v>
      </c>
      <c r="R51" s="101" t="str">
        <f>VLOOKUP(W51,State!Q$3:AY$53,35,0)</f>
        <v>Hawaii</v>
      </c>
      <c r="S51" s="71">
        <f>VLOOKUP(R51,State!$A$3:$B$54,2,0)</f>
        <v>4</v>
      </c>
      <c r="T51" s="72">
        <f>VLOOKUP(R51,State!$A$3:$C$54,3,0)</f>
        <v>429013</v>
      </c>
      <c r="U51" s="100" t="str">
        <f>IF(VLOOKUP(R51,State!$A$3:$I$54,9,0)=1,"•","")</f>
        <v/>
      </c>
      <c r="V51" s="72">
        <f>VLOOKUP(R51,State!$A$3:$P$54,16,0)</f>
        <v>0</v>
      </c>
      <c r="W51" s="102">
        <f>LARGE(State!Q$3:Q$53,50)</f>
        <v>0</v>
      </c>
    </row>
    <row r="52" spans="1:23">
      <c r="A52" s="71">
        <v>51</v>
      </c>
      <c r="B52" s="101" t="str">
        <f>VLOOKUP(G52,State!M$3:AY$53,39,0)</f>
        <v>Utah</v>
      </c>
      <c r="C52" s="71">
        <f>VLOOKUP(B52,State!$A$3:$B$54,2,0)</f>
        <v>5</v>
      </c>
      <c r="D52" s="72">
        <f>VLOOKUP(B52,State!$A$3:$C$54,3,0)</f>
        <v>927844</v>
      </c>
      <c r="E52" s="100" t="str">
        <f>IF(VLOOKUP(B52,State!$A$3:$G$54,7,0)=1,"•","")</f>
        <v/>
      </c>
      <c r="F52" s="72">
        <f>VLOOKUP(B52,State!$A$3:$L$54,12,0)</f>
        <v>241199</v>
      </c>
      <c r="G52" s="102">
        <f>LARGE(State!M$3:M$53,51)</f>
        <v>0.25995641508701894</v>
      </c>
      <c r="I52" s="71">
        <v>51</v>
      </c>
      <c r="J52" s="101" t="str">
        <f>VLOOKUP(O52,State!O$3:AY$53,37,0)</f>
        <v>District of Columbia</v>
      </c>
      <c r="K52" s="71">
        <f>VLOOKUP(J52,State!$A$3:$B$54,2,0)</f>
        <v>3</v>
      </c>
      <c r="L52" s="72">
        <f>VLOOKUP(J52,State!$A$3:$C$54,3,0)</f>
        <v>227586</v>
      </c>
      <c r="M52" s="100" t="str">
        <f>IF(VLOOKUP(J52,State!$A$3:$H$54,8,0)=1,"•","")</f>
        <v/>
      </c>
      <c r="N52" s="72">
        <f>VLOOKUP(J52,State!$A$3:$N$54,14,0)</f>
        <v>21256</v>
      </c>
      <c r="O52" s="102">
        <f>LARGE(State!O$3:O$53,51)</f>
        <v>9.339766066454E-2</v>
      </c>
      <c r="P52" s="102"/>
      <c r="Q52" s="71">
        <v>51</v>
      </c>
      <c r="R52" s="101" t="str">
        <f>VLOOKUP(W52,State!Q$3:AY$53,35,0)</f>
        <v>Hawaii</v>
      </c>
      <c r="S52" s="71">
        <f>VLOOKUP(R52,State!$A$3:$B$54,2,0)</f>
        <v>4</v>
      </c>
      <c r="T52" s="72">
        <f>VLOOKUP(R52,State!$A$3:$C$54,3,0)</f>
        <v>429013</v>
      </c>
      <c r="U52" s="100" t="str">
        <f>IF(VLOOKUP(R52,State!$A$3:$I$54,9,0)=1,"•","")</f>
        <v/>
      </c>
      <c r="V52" s="72">
        <f>VLOOKUP(R52,State!$A$3:$P$54,16,0)</f>
        <v>0</v>
      </c>
      <c r="W52" s="102">
        <f>LARGE(State!Q$3:Q$53,51)</f>
        <v>0</v>
      </c>
    </row>
    <row r="53" spans="1:23">
      <c r="B53" s="101" t="s">
        <v>3931</v>
      </c>
      <c r="C53" s="71">
        <f>VLOOKUP(B53,State!$A$3:$B$54,2,0)</f>
        <v>538</v>
      </c>
      <c r="D53" s="72">
        <f>VLOOKUP(B53,State!$A$3:$C$54,3,0)</f>
        <v>122294181</v>
      </c>
      <c r="E53" s="100" t="str">
        <f>IF(VLOOKUP(B53,State!$A$3:$G$54,7,0)=1,"•","")</f>
        <v/>
      </c>
      <c r="F53" s="72">
        <f>VLOOKUP(B53,State!$A$3:$L$54,12,0)</f>
        <v>59027122</v>
      </c>
      <c r="G53" s="102">
        <f>State!M54</f>
        <v>0.48266500922067584</v>
      </c>
      <c r="J53" s="101" t="s">
        <v>3931</v>
      </c>
      <c r="K53" s="71">
        <f>VLOOKUP(J53,State!$A$3:$B$54,2,0)</f>
        <v>538</v>
      </c>
      <c r="L53" s="72">
        <f>VLOOKUP(J53,State!$A$3:$C$54,3,0)</f>
        <v>122294181</v>
      </c>
      <c r="M53" s="100" t="str">
        <f>IF(VLOOKUP(J53,State!$A$3:$H$54,8,0)=1,"•","")</f>
        <v>•</v>
      </c>
      <c r="N53" s="72">
        <f>VLOOKUP(J53,State!$A$3:$N$54,14,0)</f>
        <v>62039573</v>
      </c>
      <c r="O53" s="102">
        <f>State!O54</f>
        <v>0.50729783291978547</v>
      </c>
      <c r="P53" s="102"/>
      <c r="R53" s="101" t="s">
        <v>3931</v>
      </c>
      <c r="S53" s="71">
        <f>VLOOKUP(R53,State!$A$3:$B$54,2,0)</f>
        <v>538</v>
      </c>
      <c r="T53" s="72">
        <f>VLOOKUP(R53,State!$A$3:$C$54,3,0)</f>
        <v>122294181</v>
      </c>
      <c r="U53" s="100" t="str">
        <f>IF(VLOOKUP(R53,State!$A$3:$I$54,9,0)=1,"•","")</f>
        <v/>
      </c>
      <c r="V53" s="72">
        <f>VLOOKUP(R53,State!$A$3:$P$54,16,0)</f>
        <v>465642</v>
      </c>
      <c r="W53" s="102">
        <f>State!Q54</f>
        <v>3.8075564691013386E-3</v>
      </c>
    </row>
    <row r="54" spans="1:23">
      <c r="F54" s="101"/>
    </row>
    <row r="55" spans="1:23">
      <c r="O55" s="72"/>
      <c r="P55" s="72"/>
      <c r="R55" s="72"/>
      <c r="S55" s="72"/>
      <c r="V55" s="72"/>
      <c r="W55" s="72"/>
    </row>
    <row r="56" spans="1:23">
      <c r="O56" s="105"/>
    </row>
    <row r="58" spans="1:23">
      <c r="V58" s="72"/>
    </row>
  </sheetData>
  <mergeCells count="3">
    <mergeCell ref="F1:G1"/>
    <mergeCell ref="N1:O1"/>
    <mergeCell ref="V1:W1"/>
  </mergeCells>
  <pageMargins left="0.75" right="0.75" top="1" bottom="1" header="0.5" footer="0.5"/>
  <pageSetup paperSize="0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/>
  <dimension ref="A1:AM101"/>
  <sheetViews>
    <sheetView workbookViewId="0">
      <selection activeCell="D98" sqref="D98"/>
    </sheetView>
  </sheetViews>
  <sheetFormatPr baseColWidth="10" defaultRowHeight="13" x14ac:dyDescent="0"/>
  <cols>
    <col min="1" max="1" width="11.7109375" customWidth="1"/>
    <col min="4" max="4" width="10.7109375" style="2"/>
  </cols>
  <sheetData>
    <row r="1" spans="1:39">
      <c r="A1" s="68" t="s">
        <v>5207</v>
      </c>
      <c r="C1" s="2"/>
      <c r="D1"/>
    </row>
    <row r="2" spans="1:39">
      <c r="A2" t="s">
        <v>2301</v>
      </c>
      <c r="B2" s="18" t="s">
        <v>4410</v>
      </c>
      <c r="C2" s="18" t="s">
        <v>4702</v>
      </c>
      <c r="D2" s="27" t="s">
        <v>5026</v>
      </c>
      <c r="E2" s="76" t="s">
        <v>4039</v>
      </c>
      <c r="F2" s="76" t="s">
        <v>1409</v>
      </c>
      <c r="G2" s="26" t="str">
        <f>County!N1</f>
        <v>Kerry</v>
      </c>
      <c r="H2" s="28" t="str">
        <f>County!O1</f>
        <v>Bush</v>
      </c>
      <c r="I2" s="97" t="str">
        <f>County!P1</f>
        <v>Nader</v>
      </c>
      <c r="J2" s="27" t="s">
        <v>2626</v>
      </c>
      <c r="K2" s="26"/>
      <c r="M2" s="28"/>
      <c r="O2" s="87"/>
      <c r="Q2" s="19"/>
      <c r="S2" s="19"/>
      <c r="U2" s="19"/>
      <c r="V2" s="19"/>
      <c r="W2" s="19"/>
      <c r="X2" s="157"/>
      <c r="Y2" s="158"/>
      <c r="Z2" s="158"/>
      <c r="AA2" s="19"/>
      <c r="AB2" s="157"/>
      <c r="AC2" s="158"/>
      <c r="AD2" s="158"/>
      <c r="AE2" s="19"/>
      <c r="AF2" s="1"/>
      <c r="AH2" s="1"/>
      <c r="AI2" s="1"/>
      <c r="AJ2" s="1"/>
      <c r="AK2" s="1"/>
      <c r="AM2" s="1"/>
    </row>
    <row r="3" spans="1:39">
      <c r="A3" t="str">
        <f>VLOOKUP(D3,State!$K$3:$AY$52,41,FALSE)</f>
        <v>Wisconsin</v>
      </c>
      <c r="B3">
        <f>VLOOKUP(A3,State!$AY$3:$BA$53,3,FALSE)</f>
        <v>10</v>
      </c>
      <c r="C3" s="76" t="str">
        <f>IF(RANK(G3,G3:J3)=1,"Dem",IF(RANK(H3,G3:J3)=1,"Rep","Ind"))</f>
        <v>Dem</v>
      </c>
      <c r="D3" s="59">
        <f>MIN(State!K$3:K$53)</f>
        <v>3.7984562598619223E-3</v>
      </c>
      <c r="E3" s="60">
        <f>VLOOKUP(A3,State!$A$3:$J$52,10,FALSE)</f>
        <v>11384</v>
      </c>
      <c r="F3" s="60">
        <f>VLOOKUP(A3,State!$A$3:$C$52,3,FALSE)</f>
        <v>2997007</v>
      </c>
      <c r="G3" s="58">
        <f>VLOOKUP(A3,State!$A$3:$M$52,13,FALSE)</f>
        <v>0.49699717084411216</v>
      </c>
      <c r="H3" s="58">
        <f>VLOOKUP(A3,State!$A$3:$O$52,15,FALSE)</f>
        <v>0.49319871458425024</v>
      </c>
      <c r="I3" s="58">
        <f>VLOOKUP(A3,State!$A$3:$Q$52,17,FALSE)</f>
        <v>5.4687893621870086E-3</v>
      </c>
      <c r="J3" s="67">
        <f t="shared" ref="J3:J12" si="0">1-G3-H3-I3</f>
        <v>4.3353252094506479E-3</v>
      </c>
      <c r="K3" s="58"/>
      <c r="M3" s="58"/>
      <c r="O3" s="58"/>
    </row>
    <row r="4" spans="1:39">
      <c r="A4" t="str">
        <f>VLOOKUP(D4,State!$K$3:$AY$52,41,FALSE)</f>
        <v>Iowa</v>
      </c>
      <c r="B4">
        <f>VLOOKUP(A4,State!$AY$3:$BA$53,3,FALSE)</f>
        <v>7</v>
      </c>
      <c r="C4" s="76" t="str">
        <f t="shared" ref="C4:C12" si="1">IF(RANK(G4,G4:J4)=1,"Dem",IF(RANK(H4,G4:J4)=1,"Rep","Ind"))</f>
        <v>Rep</v>
      </c>
      <c r="D4" s="59">
        <f>SMALL(State!K$3:K$53,2)</f>
        <v>6.6752582108529522E-3</v>
      </c>
      <c r="E4" s="60">
        <f>VLOOKUP(A4,State!$A$3:$J$52,10,FALSE)</f>
        <v>10059</v>
      </c>
      <c r="F4" s="60">
        <f>VLOOKUP(A4,State!$A$3:$C$52,3,FALSE)</f>
        <v>1506908</v>
      </c>
      <c r="G4" s="58">
        <f>VLOOKUP(A4,State!$A$3:$M$52,13,FALSE)</f>
        <v>0.49233131684216952</v>
      </c>
      <c r="H4" s="58">
        <f>VLOOKUP(A4,State!$A$3:$O$52,15,FALSE)</f>
        <v>0.49900657505302248</v>
      </c>
      <c r="I4" s="58">
        <f>VLOOKUP(A4,State!$A$3:$Q$52,17,FALSE)</f>
        <v>3.9637456301247322E-3</v>
      </c>
      <c r="J4" s="67">
        <f t="shared" si="0"/>
        <v>4.6983624746833206E-3</v>
      </c>
      <c r="K4" s="58"/>
      <c r="M4" s="58"/>
      <c r="O4" s="58"/>
    </row>
    <row r="5" spans="1:39">
      <c r="A5" t="str">
        <f>VLOOKUP(D5,State!$K$3:$AY$52,41,FALSE)</f>
        <v>New Mexico</v>
      </c>
      <c r="B5">
        <f>VLOOKUP(A5,State!$AY$3:$BA$53,3,FALSE)</f>
        <v>5</v>
      </c>
      <c r="C5" s="76" t="str">
        <f t="shared" si="1"/>
        <v>Rep</v>
      </c>
      <c r="D5" s="59">
        <f>SMALL(State!K$3:K$53,3)</f>
        <v>7.9174511836510187E-3</v>
      </c>
      <c r="E5" s="60">
        <f>VLOOKUP(A5,State!$A$3:$J$52,10,FALSE)</f>
        <v>5988</v>
      </c>
      <c r="F5" s="60">
        <f>VLOOKUP(A5,State!$A$3:$C$52,3,FALSE)</f>
        <v>756304</v>
      </c>
      <c r="G5" s="58">
        <f>VLOOKUP(A5,State!$A$3:$M$52,13,FALSE)</f>
        <v>0.49046679642048702</v>
      </c>
      <c r="H5" s="58">
        <f>VLOOKUP(A5,State!$A$3:$O$52,15,FALSE)</f>
        <v>0.49838424760413802</v>
      </c>
      <c r="I5" s="58">
        <f>VLOOKUP(A5,State!$A$3:$Q$52,17,FALSE)</f>
        <v>5.3589561869301231E-3</v>
      </c>
      <c r="J5" s="67">
        <f t="shared" si="0"/>
        <v>5.7899997884448958E-3</v>
      </c>
      <c r="K5" s="58"/>
      <c r="M5" s="58"/>
      <c r="O5" s="58"/>
    </row>
    <row r="6" spans="1:39">
      <c r="A6" t="str">
        <f>VLOOKUP(D6,State!$K$3:$AY$52,41,FALSE)</f>
        <v>New Hampshire</v>
      </c>
      <c r="B6">
        <f>VLOOKUP(A6,State!$AY$3:$BA$53,3,FALSE)</f>
        <v>4</v>
      </c>
      <c r="C6" s="76" t="str">
        <f t="shared" si="1"/>
        <v>Dem</v>
      </c>
      <c r="D6" s="59">
        <f>SMALL(State!K$3:K$53,4)</f>
        <v>1.3683753898999318E-2</v>
      </c>
      <c r="E6" s="60">
        <f>VLOOKUP(A6,State!$A$3:$J$52,10,FALSE)</f>
        <v>9274</v>
      </c>
      <c r="F6" s="60">
        <f>VLOOKUP(A6,State!$A$3:$C$52,3,FALSE)</f>
        <v>677738</v>
      </c>
      <c r="G6" s="58">
        <f>VLOOKUP(A6,State!$A$3:$M$52,13,FALSE)</f>
        <v>0.50242276513933115</v>
      </c>
      <c r="H6" s="58">
        <f>VLOOKUP(A6,State!$A$3:$O$52,15,FALSE)</f>
        <v>0.48873901124033181</v>
      </c>
      <c r="I6" s="58">
        <f>VLOOKUP(A6,State!$A$3:$Q$52,17,FALSE)</f>
        <v>6.6087485134373458E-3</v>
      </c>
      <c r="J6" s="67">
        <f t="shared" si="0"/>
        <v>2.2294751068996921E-3</v>
      </c>
      <c r="K6" s="58"/>
      <c r="M6" s="58"/>
      <c r="O6" s="58"/>
    </row>
    <row r="7" spans="1:39">
      <c r="A7" t="str">
        <f>VLOOKUP(D7,State!$K$3:$AY$52,41,FALSE)</f>
        <v>Ohio</v>
      </c>
      <c r="B7">
        <f>VLOOKUP(A7,State!$AY$3:$BA$53,3,FALSE)</f>
        <v>20</v>
      </c>
      <c r="C7" s="76" t="str">
        <f t="shared" si="1"/>
        <v>Rep</v>
      </c>
      <c r="D7" s="59">
        <f>SMALL(State!K$3:K$53,5)</f>
        <v>2.1073727573371847E-2</v>
      </c>
      <c r="E7" s="60">
        <f>VLOOKUP(A7,State!$A$3:$J$52,10,FALSE)</f>
        <v>118601</v>
      </c>
      <c r="F7" s="60">
        <f>VLOOKUP(A7,State!$A$3:$C$52,3,FALSE)</f>
        <v>5627908</v>
      </c>
      <c r="G7" s="58">
        <f>VLOOKUP(A7,State!$A$3:$M$52,13,FALSE)</f>
        <v>0.48706677507876817</v>
      </c>
      <c r="H7" s="58">
        <f>VLOOKUP(A7,State!$A$3:$O$52,15,FALSE)</f>
        <v>0.50814050265214006</v>
      </c>
      <c r="I7" s="58">
        <f>VLOOKUP(A7,State!$A$3:$Q$52,17,FALSE)</f>
        <v>0</v>
      </c>
      <c r="J7" s="67">
        <f t="shared" si="0"/>
        <v>4.7927222690917759E-3</v>
      </c>
      <c r="K7" s="58"/>
      <c r="M7" s="58"/>
      <c r="O7" s="58"/>
    </row>
    <row r="8" spans="1:39">
      <c r="A8" t="str">
        <f>VLOOKUP(D8,State!$K$3:$AY$52,41,FALSE)</f>
        <v>Pennsylvania</v>
      </c>
      <c r="B8">
        <f>VLOOKUP(A8,State!$AY$3:$BA$53,3,FALSE)</f>
        <v>21</v>
      </c>
      <c r="C8" s="76" t="str">
        <f t="shared" si="1"/>
        <v>Dem</v>
      </c>
      <c r="D8" s="59">
        <f>SMALL(State!K$3:K$53,6)</f>
        <v>2.5001429910964209E-2</v>
      </c>
      <c r="E8" s="60">
        <f>VLOOKUP(A8,State!$A$3:$J$52,10,FALSE)</f>
        <v>144248</v>
      </c>
      <c r="F8" s="60">
        <f>VLOOKUP(A8,State!$A$3:$C$52,3,FALSE)</f>
        <v>5769590</v>
      </c>
      <c r="G8" s="58">
        <f>VLOOKUP(A8,State!$A$3:$M$52,13,FALSE)</f>
        <v>0.50923809144150622</v>
      </c>
      <c r="H8" s="58">
        <f>VLOOKUP(A8,State!$A$3:$O$52,15,FALSE)</f>
        <v>0.48423666153054201</v>
      </c>
      <c r="I8" s="58">
        <f>VLOOKUP(A8,State!$A$3:$Q$52,17,FALSE)</f>
        <v>4.6034466920526413E-4</v>
      </c>
      <c r="J8" s="67">
        <f t="shared" si="0"/>
        <v>6.0649023587465E-3</v>
      </c>
      <c r="K8" s="58"/>
      <c r="M8" s="58"/>
      <c r="O8" s="58"/>
    </row>
    <row r="9" spans="1:39">
      <c r="A9" t="str">
        <f>VLOOKUP(D9,State!$K$3:$AY$52,41,FALSE)</f>
        <v>Nevada</v>
      </c>
      <c r="B9">
        <f>VLOOKUP(A9,State!$AY$3:$BA$53,3,FALSE)</f>
        <v>5</v>
      </c>
      <c r="C9" s="76" t="str">
        <f t="shared" si="1"/>
        <v>Rep</v>
      </c>
      <c r="D9" s="59">
        <f>SMALL(State!K$3:K$53,7)</f>
        <v>2.5916510263540773E-2</v>
      </c>
      <c r="E9" s="60">
        <f>VLOOKUP(A9,State!$A$3:$J$52,10,FALSE)</f>
        <v>21500</v>
      </c>
      <c r="F9" s="60">
        <f>VLOOKUP(A9,State!$A$3:$C$52,3,FALSE)</f>
        <v>829587</v>
      </c>
      <c r="G9" s="58">
        <f>VLOOKUP(A9,State!$A$3:$M$52,13,FALSE)</f>
        <v>0.47878040518957021</v>
      </c>
      <c r="H9" s="58">
        <f>VLOOKUP(A9,State!$A$3:$O$52,15,FALSE)</f>
        <v>0.50469691545311102</v>
      </c>
      <c r="I9" s="58">
        <f>VLOOKUP(A9,State!$A$3:$Q$52,17,FALSE)</f>
        <v>5.8318175188376868E-3</v>
      </c>
      <c r="J9" s="67">
        <f t="shared" si="0"/>
        <v>1.0690861838481083E-2</v>
      </c>
      <c r="K9" s="58"/>
      <c r="M9" s="58"/>
      <c r="O9" s="58"/>
    </row>
    <row r="10" spans="1:39">
      <c r="A10" t="str">
        <f>VLOOKUP(D10,State!$K$3:$AY$52,41,FALSE)</f>
        <v>Michigan</v>
      </c>
      <c r="B10">
        <f>VLOOKUP(A10,State!$AY$3:$BA$53,3,FALSE)</f>
        <v>17</v>
      </c>
      <c r="C10" s="76" t="str">
        <f t="shared" si="1"/>
        <v>Dem</v>
      </c>
      <c r="D10" s="59">
        <f>SMALL(State!K$3:K$53,8)</f>
        <v>3.4186481712463003E-2</v>
      </c>
      <c r="E10" s="60">
        <f>VLOOKUP(A10,State!$A$3:$J$52,10,FALSE)</f>
        <v>165437</v>
      </c>
      <c r="F10" s="60">
        <f>VLOOKUP(A10,State!$A$3:$C$52,3,FALSE)</f>
        <v>4839252</v>
      </c>
      <c r="G10" s="58">
        <f>VLOOKUP(A10,State!$A$3:$M$52,13,FALSE)</f>
        <v>0.51230706729056474</v>
      </c>
      <c r="H10" s="58">
        <f>VLOOKUP(A10,State!$A$3:$O$52,15,FALSE)</f>
        <v>0.47812058557810172</v>
      </c>
      <c r="I10" s="58">
        <f>VLOOKUP(A10,State!$A$3:$Q$52,17,FALSE)</f>
        <v>4.9666766682123602E-3</v>
      </c>
      <c r="J10" s="67">
        <f t="shared" si="0"/>
        <v>4.605670463121176E-3</v>
      </c>
      <c r="K10" s="58"/>
      <c r="M10" s="58"/>
      <c r="O10" s="58"/>
    </row>
    <row r="11" spans="1:39">
      <c r="A11" t="str">
        <f>VLOOKUP(D11,State!$K$3:$AY$52,41,FALSE)</f>
        <v>Minnesota</v>
      </c>
      <c r="B11">
        <f>VLOOKUP(A11,State!$AY$3:$BA$53,3,FALSE)</f>
        <v>10</v>
      </c>
      <c r="C11" s="76" t="str">
        <f t="shared" si="1"/>
        <v>Dem</v>
      </c>
      <c r="D11" s="59">
        <f>SMALL(State!K$3:K$53,9)</f>
        <v>3.4761508944850902E-2</v>
      </c>
      <c r="E11" s="60">
        <f>VLOOKUP(A11,State!$A$3:$J$52,10,FALSE)</f>
        <v>98319</v>
      </c>
      <c r="F11" s="60">
        <f>VLOOKUP(A11,State!$A$3:$C$52,3,FALSE)</f>
        <v>2828387</v>
      </c>
      <c r="G11" s="58">
        <f>VLOOKUP(A11,State!$A$3:$M$52,13,FALSE)</f>
        <v>0.51089684686006542</v>
      </c>
      <c r="H11" s="58">
        <f>VLOOKUP(A11,State!$A$3:$O$52,15,FALSE)</f>
        <v>0.47613533791521456</v>
      </c>
      <c r="I11" s="58">
        <f>VLOOKUP(A11,State!$A$3:$Q$52,17,FALSE)</f>
        <v>6.6055317041126271E-3</v>
      </c>
      <c r="J11" s="67">
        <f t="shared" si="0"/>
        <v>6.3622835206073869E-3</v>
      </c>
      <c r="K11" s="58"/>
      <c r="M11" s="58"/>
      <c r="O11" s="58"/>
    </row>
    <row r="12" spans="1:39">
      <c r="A12" t="str">
        <f>VLOOKUP(D12,State!$K$3:$AY$52,41,FALSE)</f>
        <v>Oregon</v>
      </c>
      <c r="B12">
        <f>VLOOKUP(A12,State!$AY$3:$BA$53,3,FALSE)</f>
        <v>7</v>
      </c>
      <c r="C12" s="76" t="str">
        <f t="shared" si="1"/>
        <v>Dem</v>
      </c>
      <c r="D12" s="59">
        <f>SMALL(State!K$3:K$53,10)</f>
        <v>4.1557462997786343E-2</v>
      </c>
      <c r="E12" s="60">
        <f>VLOOKUP(A12,State!$A$3:$J$52,10,FALSE)</f>
        <v>76332</v>
      </c>
      <c r="F12" s="60">
        <f>VLOOKUP(A12,State!$A$3:$C$52,3,FALSE)</f>
        <v>1836782</v>
      </c>
      <c r="G12" s="58">
        <f>VLOOKUP(A12,State!$A$3:$M$52,13,FALSE)</f>
        <v>0.51348663042211873</v>
      </c>
      <c r="H12" s="58">
        <f>VLOOKUP(A12,State!$A$3:$O$52,15,FALSE)</f>
        <v>0.47192916742433233</v>
      </c>
      <c r="I12" s="58">
        <f>VLOOKUP(A12,State!$A$3:$Q$52,17,FALSE)</f>
        <v>0</v>
      </c>
      <c r="J12" s="67">
        <f t="shared" si="0"/>
        <v>1.4584202153548942E-2</v>
      </c>
      <c r="K12" s="58"/>
      <c r="M12" s="58"/>
      <c r="O12" s="58"/>
    </row>
    <row r="13" spans="1:39">
      <c r="D13" s="59"/>
      <c r="E13" s="59"/>
      <c r="F13" s="60"/>
      <c r="G13" s="60"/>
      <c r="H13" s="58"/>
      <c r="I13" s="58"/>
      <c r="J13" s="58"/>
      <c r="K13" s="58"/>
      <c r="L13" s="58"/>
      <c r="M13" s="58"/>
    </row>
    <row r="14" spans="1:39">
      <c r="A14" s="68" t="s">
        <v>3661</v>
      </c>
    </row>
    <row r="15" spans="1:39">
      <c r="A15" t="s">
        <v>2301</v>
      </c>
      <c r="B15" s="18" t="s">
        <v>4410</v>
      </c>
      <c r="C15" s="18" t="s">
        <v>4702</v>
      </c>
      <c r="D15" s="27" t="s">
        <v>5026</v>
      </c>
      <c r="E15" s="76" t="s">
        <v>4039</v>
      </c>
      <c r="F15" s="76" t="s">
        <v>1409</v>
      </c>
      <c r="G15" s="26" t="str">
        <f>County!N1</f>
        <v>Kerry</v>
      </c>
      <c r="H15" s="28" t="str">
        <f>County!O1</f>
        <v>Bush</v>
      </c>
      <c r="I15" s="97" t="str">
        <f>County!P1</f>
        <v>Nader</v>
      </c>
      <c r="J15" s="27" t="s">
        <v>2626</v>
      </c>
      <c r="K15" s="26"/>
      <c r="M15" s="28"/>
      <c r="O15" s="87"/>
      <c r="Q15" s="19"/>
      <c r="S15" s="19"/>
      <c r="U15" s="19"/>
      <c r="V15" s="19"/>
      <c r="W15" s="19"/>
      <c r="X15" s="157"/>
      <c r="Y15" s="157"/>
      <c r="Z15" s="157"/>
      <c r="AA15" s="19"/>
      <c r="AB15" s="157"/>
      <c r="AC15" s="157"/>
      <c r="AD15" s="157"/>
      <c r="AE15" s="19"/>
      <c r="AF15" s="1"/>
      <c r="AH15" s="1"/>
      <c r="AI15" s="1"/>
      <c r="AJ15" s="1"/>
      <c r="AK15" s="1"/>
      <c r="AM15" s="1"/>
    </row>
    <row r="16" spans="1:39">
      <c r="A16" t="str">
        <f>VLOOKUP(D16,State!$K$3:$AY$53,41,FALSE)</f>
        <v>District of Columbia</v>
      </c>
      <c r="B16">
        <f>VLOOKUP(A16,State!$A$3:$B$53,2,FALSE)</f>
        <v>3</v>
      </c>
      <c r="C16" s="76" t="str">
        <f>IF(RANK(G16,G16:J16)=1,"Dem",IF(RANK(H16,G16:J16)=1,"Rep","Ind"))</f>
        <v>Dem</v>
      </c>
      <c r="D16" s="59">
        <f>MAX(State!K$3:K$53)</f>
        <v>0.79844102888578383</v>
      </c>
      <c r="E16" s="60">
        <f>VLOOKUP(A16,State!$A$3:$J$53,10,FALSE)</f>
        <v>181714</v>
      </c>
      <c r="F16" s="60">
        <f>VLOOKUP(A16,State!$A$3:$C$53,3,FALSE)</f>
        <v>227586</v>
      </c>
      <c r="G16" s="58">
        <f>VLOOKUP(A16,State!$A$3:$M$53,13,FALSE)</f>
        <v>0.89183868955032386</v>
      </c>
      <c r="H16" s="58">
        <f>VLOOKUP(A16,State!$A$3:$O$53,15,FALSE)</f>
        <v>9.339766066454E-2</v>
      </c>
      <c r="I16" s="58">
        <f>VLOOKUP(A16,State!$A$3:$Q$53,17,FALSE)</f>
        <v>6.5250059318235744E-3</v>
      </c>
      <c r="J16" s="67">
        <f t="shared" ref="J16:J25" si="2">1-G16-H16-I16</f>
        <v>8.2386438533125668E-3</v>
      </c>
      <c r="K16" s="58"/>
      <c r="M16" s="58"/>
      <c r="O16" s="58"/>
    </row>
    <row r="17" spans="1:36">
      <c r="A17" t="str">
        <f>VLOOKUP(D17,State!$K$3:$AY$53,41,FALSE)</f>
        <v>Utah</v>
      </c>
      <c r="B17">
        <f>VLOOKUP(A17,State!$A$3:$B$53,2,FALSE)</f>
        <v>5</v>
      </c>
      <c r="C17" s="76" t="str">
        <f t="shared" ref="C17:C25" si="3">IF(RANK(G17,G17:J17)=1,"Dem",IF(RANK(H17,G17:J17)=1,"Rep","Ind"))</f>
        <v>Rep</v>
      </c>
      <c r="D17" s="59">
        <f>LARGE(State!K$3:K$53,2)</f>
        <v>0.45540306344601034</v>
      </c>
      <c r="E17" s="60">
        <f>VLOOKUP(A17,State!$A$3:$J$53,10,FALSE)</f>
        <v>422543</v>
      </c>
      <c r="F17" s="60">
        <f>VLOOKUP(A17,State!$A$3:$C$53,3,FALSE)</f>
        <v>927844</v>
      </c>
      <c r="G17" s="58">
        <f>VLOOKUP(A17,State!$A$3:$M$53,13,FALSE)</f>
        <v>0.25995641508701894</v>
      </c>
      <c r="H17" s="58">
        <f>VLOOKUP(A17,State!$A$3:$O$53,15,FALSE)</f>
        <v>0.71535947853302928</v>
      </c>
      <c r="I17" s="58">
        <f>VLOOKUP(A17,State!$A$3:$Q$53,17,FALSE)</f>
        <v>1.2184160268320967E-2</v>
      </c>
      <c r="J17" s="67">
        <f t="shared" si="2"/>
        <v>1.2499946111630808E-2</v>
      </c>
      <c r="K17" s="58"/>
      <c r="M17" s="58"/>
      <c r="O17" s="58"/>
    </row>
    <row r="18" spans="1:36">
      <c r="A18" t="str">
        <f>VLOOKUP(D18,State!$K$3:$AY$53,41,FALSE)</f>
        <v>Wyoming</v>
      </c>
      <c r="B18">
        <f>VLOOKUP(A18,State!$A$3:$B$53,2,FALSE)</f>
        <v>3</v>
      </c>
      <c r="C18" s="76" t="str">
        <f t="shared" si="3"/>
        <v>Rep</v>
      </c>
      <c r="D18" s="59">
        <f>LARGE(State!K$3:K$53,3)</f>
        <v>0.39787123913436417</v>
      </c>
      <c r="E18" s="60">
        <f>VLOOKUP(A18,State!$A$3:$J$53,10,FALSE)</f>
        <v>96853</v>
      </c>
      <c r="F18" s="60">
        <f>VLOOKUP(A18,State!$A$3:$C$53,3,FALSE)</f>
        <v>243428</v>
      </c>
      <c r="G18" s="58">
        <f>VLOOKUP(A18,State!$A$3:$M$53,13,FALSE)</f>
        <v>0.29074716137831308</v>
      </c>
      <c r="H18" s="58">
        <f>VLOOKUP(A18,State!$A$3:$O$53,15,FALSE)</f>
        <v>0.68861840051267731</v>
      </c>
      <c r="I18" s="58">
        <f>VLOOKUP(A18,State!$A$3:$Q$53,17,FALSE)</f>
        <v>1.1260002957753422E-2</v>
      </c>
      <c r="J18" s="67">
        <f t="shared" si="2"/>
        <v>9.3744351512562458E-3</v>
      </c>
      <c r="K18" s="58"/>
      <c r="M18" s="58"/>
      <c r="O18" s="58"/>
    </row>
    <row r="19" spans="1:36">
      <c r="A19" t="str">
        <f>VLOOKUP(D19,State!$K$3:$AY$53,41,FALSE)</f>
        <v>Idaho</v>
      </c>
      <c r="B19">
        <f>VLOOKUP(A19,State!$A$3:$B$53,2,FALSE)</f>
        <v>4</v>
      </c>
      <c r="C19" s="76" t="str">
        <f t="shared" si="3"/>
        <v>Rep</v>
      </c>
      <c r="D19" s="59">
        <f>LARGE(State!K$3:K$53,4)</f>
        <v>0.38121504494132313</v>
      </c>
      <c r="E19" s="60">
        <f>VLOOKUP(A19,State!$A$3:$J$53,10,FALSE)</f>
        <v>228137</v>
      </c>
      <c r="F19" s="60">
        <f>VLOOKUP(A19,State!$A$3:$C$53,3,FALSE)</f>
        <v>598447</v>
      </c>
      <c r="G19" s="58">
        <f>VLOOKUP(A19,State!$A$3:$M$53,13,FALSE)</f>
        <v>0.30261326399831562</v>
      </c>
      <c r="H19" s="58">
        <f>VLOOKUP(A19,State!$A$3:$O$53,15,FALSE)</f>
        <v>0.68382830893963875</v>
      </c>
      <c r="I19" s="58">
        <f>VLOOKUP(A19,State!$A$3:$Q$53,17,FALSE)</f>
        <v>1.8631558015998076E-3</v>
      </c>
      <c r="J19" s="67">
        <f t="shared" si="2"/>
        <v>1.1695271260445768E-2</v>
      </c>
      <c r="K19" s="58"/>
      <c r="M19" s="58"/>
      <c r="O19" s="58"/>
    </row>
    <row r="20" spans="1:36">
      <c r="A20" t="str">
        <f>VLOOKUP(D20,State!$K$3:$AY$53,41,FALSE)</f>
        <v>Nebraska</v>
      </c>
      <c r="B20">
        <f>VLOOKUP(A20,State!$A$3:$B$53,2,FALSE)</f>
        <v>5</v>
      </c>
      <c r="C20" s="76" t="str">
        <f t="shared" si="3"/>
        <v>Rep</v>
      </c>
      <c r="D20" s="59">
        <f>LARGE(State!K$3:K$53,5)</f>
        <v>0.33216480378726937</v>
      </c>
      <c r="E20" s="60">
        <f>VLOOKUP(A20,State!$A$3:$J$53,10,FALSE)</f>
        <v>258486</v>
      </c>
      <c r="F20" s="60">
        <f>VLOOKUP(A20,State!$A$3:$C$53,3,FALSE)</f>
        <v>778186</v>
      </c>
      <c r="G20" s="58">
        <f>VLOOKUP(A20,State!$A$3:$M$53,13,FALSE)</f>
        <v>0.32682160820163819</v>
      </c>
      <c r="H20" s="58">
        <f>VLOOKUP(A20,State!$A$3:$O$53,15,FALSE)</f>
        <v>0.65898641198890751</v>
      </c>
      <c r="I20" s="58">
        <f>VLOOKUP(A20,State!$A$3:$Q$53,17,FALSE)</f>
        <v>7.3221569136427541E-3</v>
      </c>
      <c r="J20" s="67">
        <f t="shared" si="2"/>
        <v>6.8698228958115485E-3</v>
      </c>
      <c r="K20" s="58"/>
      <c r="M20" s="58"/>
      <c r="O20" s="58"/>
    </row>
    <row r="21" spans="1:36">
      <c r="A21" t="str">
        <f>VLOOKUP(D21,State!$K$3:$AY$53,41,FALSE)</f>
        <v>Oklahoma</v>
      </c>
      <c r="B21">
        <f>VLOOKUP(A21,State!$A$3:$B$53,2,FALSE)</f>
        <v>7</v>
      </c>
      <c r="C21" s="76" t="str">
        <f t="shared" si="3"/>
        <v>Rep</v>
      </c>
      <c r="D21" s="59">
        <f>LARGE(State!K$3:K$53,6)</f>
        <v>0.31140803329512118</v>
      </c>
      <c r="E21" s="60">
        <f>VLOOKUP(A21,State!$A$3:$J$53,10,FALSE)</f>
        <v>455826</v>
      </c>
      <c r="F21" s="60">
        <f>VLOOKUP(A21,State!$A$3:$C$53,3,FALSE)</f>
        <v>1463758</v>
      </c>
      <c r="G21" s="58">
        <f>VLOOKUP(A21,State!$A$3:$M$53,13,FALSE)</f>
        <v>0.34429598335243938</v>
      </c>
      <c r="H21" s="58">
        <f>VLOOKUP(A21,State!$A$3:$O$53,15,FALSE)</f>
        <v>0.65570401664756062</v>
      </c>
      <c r="I21" s="58">
        <f>VLOOKUP(A21,State!$A$3:$Q$53,17,FALSE)</f>
        <v>0</v>
      </c>
      <c r="J21" s="67">
        <f t="shared" si="2"/>
        <v>0</v>
      </c>
      <c r="K21" s="58"/>
      <c r="M21" s="58"/>
      <c r="O21" s="58"/>
    </row>
    <row r="22" spans="1:36">
      <c r="A22" t="str">
        <f>VLOOKUP(D22,State!$K$3:$AY$53,41,FALSE)</f>
        <v>North Dakota</v>
      </c>
      <c r="B22">
        <f>VLOOKUP(A22,State!$A$3:$B$53,2,FALSE)</f>
        <v>3</v>
      </c>
      <c r="C22" s="76" t="str">
        <f t="shared" si="3"/>
        <v>Rep</v>
      </c>
      <c r="D22" s="59">
        <f>LARGE(State!K$3:K$53,7)</f>
        <v>0.2736252249602823</v>
      </c>
      <c r="E22" s="60">
        <f>VLOOKUP(A22,State!$A$3:$J$53,10,FALSE)</f>
        <v>85599</v>
      </c>
      <c r="F22" s="60">
        <f>VLOOKUP(A22,State!$A$3:$C$53,3,FALSE)</f>
        <v>312833</v>
      </c>
      <c r="G22" s="58">
        <f>VLOOKUP(A22,State!$A$3:$M$53,13,FALSE)</f>
        <v>0.3549881246543683</v>
      </c>
      <c r="H22" s="58">
        <f>VLOOKUP(A22,State!$A$3:$O$53,15,FALSE)</f>
        <v>0.62861334961465065</v>
      </c>
      <c r="I22" s="58">
        <f>VLOOKUP(A22,State!$A$3:$Q$53,17,FALSE)</f>
        <v>1.2006405973794324E-2</v>
      </c>
      <c r="J22" s="67">
        <f t="shared" si="2"/>
        <v>4.3921197571867819E-3</v>
      </c>
      <c r="K22" s="58"/>
      <c r="M22" s="58"/>
      <c r="O22" s="58"/>
    </row>
    <row r="23" spans="1:36">
      <c r="A23" t="str">
        <f>VLOOKUP(D23,State!$K$3:$AY$53,41,FALSE)</f>
        <v>Alabama</v>
      </c>
      <c r="B23">
        <f>VLOOKUP(A23,State!$A$3:$B$53,2,FALSE)</f>
        <v>9</v>
      </c>
      <c r="C23" s="76" t="str">
        <f t="shared" si="3"/>
        <v>Rep</v>
      </c>
      <c r="D23" s="59">
        <f>LARGE(State!K$3:K$53,8)</f>
        <v>0.25615825010393167</v>
      </c>
      <c r="E23" s="60">
        <f>VLOOKUP(A23,State!$A$3:$J$53,10,FALSE)</f>
        <v>482461</v>
      </c>
      <c r="F23" s="60">
        <f>VLOOKUP(A23,State!$A$3:$C$53,3,FALSE)</f>
        <v>1883449</v>
      </c>
      <c r="G23" s="58">
        <f>VLOOKUP(A23,State!$A$3:$M$53,13,FALSE)</f>
        <v>0.36843737207644062</v>
      </c>
      <c r="H23" s="58">
        <f>VLOOKUP(A23,State!$A$3:$O$53,15,FALSE)</f>
        <v>0.62459562218037223</v>
      </c>
      <c r="I23" s="58">
        <f>VLOOKUP(A23,State!$A$3:$Q$53,17,FALSE)</f>
        <v>3.5578345896278584E-3</v>
      </c>
      <c r="J23" s="67">
        <f t="shared" si="2"/>
        <v>3.4091711535592351E-3</v>
      </c>
      <c r="K23" s="58"/>
      <c r="M23" s="58"/>
      <c r="O23" s="58"/>
    </row>
    <row r="24" spans="1:36">
      <c r="A24" t="str">
        <f>VLOOKUP(D24,State!$K$3:$AY$53,41,FALSE)</f>
        <v>Alaska</v>
      </c>
      <c r="B24">
        <f>VLOOKUP(A24,State!$A$3:$B$53,2,FALSE)</f>
        <v>3</v>
      </c>
      <c r="C24" s="76" t="str">
        <f t="shared" si="3"/>
        <v>Rep</v>
      </c>
      <c r="D24" s="59">
        <f>LARGE(State!K$3:K$53,9)</f>
        <v>0.25548468000435065</v>
      </c>
      <c r="E24" s="60">
        <f>VLOOKUP(A24,State!$A$3:$J$53,10,FALSE)</f>
        <v>79864</v>
      </c>
      <c r="F24" s="60">
        <f>VLOOKUP(A24,State!$A$3:$C$53,3,FALSE)</f>
        <v>312598</v>
      </c>
      <c r="G24" s="58">
        <f>VLOOKUP(A24,State!$A$3:$M$53,13,FALSE)</f>
        <v>0.35516861912104364</v>
      </c>
      <c r="H24" s="58">
        <f>VLOOKUP(A24,State!$A$3:$O$53,15,FALSE)</f>
        <v>0.61065329912539423</v>
      </c>
      <c r="I24" s="58">
        <f>VLOOKUP(A24,State!$A$3:$Q$53,17,FALSE)</f>
        <v>1.6215714751853818E-2</v>
      </c>
      <c r="J24" s="67">
        <f t="shared" si="2"/>
        <v>1.7962367001708255E-2</v>
      </c>
      <c r="K24" s="58"/>
      <c r="M24" s="58"/>
      <c r="O24" s="58"/>
    </row>
    <row r="25" spans="1:36">
      <c r="A25" t="str">
        <f>VLOOKUP(D25,State!$K$3:$AY$53,41,FALSE)</f>
        <v>Kansas</v>
      </c>
      <c r="B25">
        <f>VLOOKUP(A25,State!$A$3:$B$53,2,FALSE)</f>
        <v>6</v>
      </c>
      <c r="C25" s="76" t="str">
        <f t="shared" si="3"/>
        <v>Rep</v>
      </c>
      <c r="D25" s="59">
        <f>LARGE(State!K$3:K$53,10)</f>
        <v>0.25380886309982859</v>
      </c>
      <c r="E25" s="60">
        <f>VLOOKUP(A25,State!$A$3:$J$53,10,FALSE)</f>
        <v>301463</v>
      </c>
      <c r="F25" s="60">
        <f>VLOOKUP(A25,State!$A$3:$C$53,3,FALSE)</f>
        <v>1187756</v>
      </c>
      <c r="G25" s="58">
        <f>VLOOKUP(A25,State!$A$3:$M$53,13,FALSE)</f>
        <v>0.36623094305564441</v>
      </c>
      <c r="H25" s="58">
        <f>VLOOKUP(A25,State!$A$3:$O$53,15,FALSE)</f>
        <v>0.62003980615547305</v>
      </c>
      <c r="I25" s="58">
        <f>VLOOKUP(A25,State!$A$3:$Q$53,17,FALSE)</f>
        <v>7.8703033282930164E-3</v>
      </c>
      <c r="J25" s="67">
        <f t="shared" si="2"/>
        <v>5.8589474605895246E-3</v>
      </c>
      <c r="K25" s="58"/>
      <c r="M25" s="58"/>
      <c r="O25" s="58"/>
    </row>
    <row r="26" spans="1:36">
      <c r="C26" s="59"/>
      <c r="D26" s="60"/>
      <c r="E26" s="60"/>
      <c r="F26" s="58"/>
      <c r="G26" s="58"/>
      <c r="H26" s="58"/>
      <c r="I26" s="67"/>
      <c r="J26" s="58"/>
      <c r="L26" s="58"/>
      <c r="N26" s="58"/>
    </row>
    <row r="27" spans="1:36">
      <c r="A27" s="68" t="s">
        <v>1234</v>
      </c>
      <c r="C27" s="59"/>
      <c r="D27" s="59"/>
      <c r="E27" s="60"/>
      <c r="F27" s="60"/>
      <c r="G27" s="58"/>
      <c r="H27" s="58"/>
      <c r="I27" s="58"/>
      <c r="J27" s="58"/>
      <c r="K27" s="58"/>
      <c r="L27" s="58"/>
    </row>
    <row r="28" spans="1:36">
      <c r="A28" s="148" t="str">
        <f>County!N1</f>
        <v>Kerry</v>
      </c>
      <c r="B28" s="159"/>
      <c r="C28" s="159"/>
      <c r="D28" s="12"/>
      <c r="E28" s="160" t="str">
        <f>County!O1</f>
        <v>Bush</v>
      </c>
      <c r="F28" s="161"/>
      <c r="G28" s="161"/>
      <c r="H28" s="13"/>
      <c r="I28" s="162" t="str">
        <f>County!P1</f>
        <v>Nader</v>
      </c>
      <c r="J28" s="163"/>
      <c r="K28" s="163"/>
      <c r="L28" s="14"/>
      <c r="M28" s="157" t="str">
        <f>County!Q1</f>
        <v>Badnarik</v>
      </c>
      <c r="N28" s="158"/>
      <c r="O28" s="158"/>
      <c r="P28" s="19"/>
      <c r="Q28" s="157" t="str">
        <f>County!R1</f>
        <v>Peroutka</v>
      </c>
      <c r="R28" s="158"/>
      <c r="S28" s="158"/>
      <c r="T28" s="19"/>
      <c r="U28" s="157" t="str">
        <f>County!T1</f>
        <v>Calero</v>
      </c>
      <c r="V28" s="158"/>
      <c r="W28" s="158"/>
      <c r="X28" s="19"/>
      <c r="Y28" s="157" t="str">
        <f>County!S1</f>
        <v>Cobb</v>
      </c>
      <c r="Z28" s="158"/>
      <c r="AA28" s="158"/>
      <c r="AB28" s="19"/>
      <c r="AC28" s="1"/>
      <c r="AE28" s="1"/>
      <c r="AF28" s="1"/>
      <c r="AG28" s="1"/>
      <c r="AH28" s="1"/>
      <c r="AJ28" s="1"/>
    </row>
    <row r="29" spans="1:36" ht="13" customHeight="1">
      <c r="A29" t="str">
        <f>VLOOKUP(C29,State!M$3:AZ$53,39,FALSE)</f>
        <v>District of Columbia</v>
      </c>
      <c r="C29" s="30">
        <f>MAX(State!M3:M53)</f>
        <v>0.89183868955032386</v>
      </c>
      <c r="D29" s="19"/>
      <c r="E29" t="str">
        <f>VLOOKUP(G29,State!O$3:AZ$53,37,FALSE)</f>
        <v>Utah</v>
      </c>
      <c r="G29" s="30">
        <f>MAX(State!O3:O53)</f>
        <v>0.71535947853302928</v>
      </c>
      <c r="H29" s="13"/>
      <c r="I29" t="str">
        <f>VLOOKUP(K29,State!Q$3:AZ$53,35,FALSE)</f>
        <v>Alaska</v>
      </c>
      <c r="K29" s="30">
        <f>MAX(State!Q3:Q53)</f>
        <v>1.6215714751853818E-2</v>
      </c>
      <c r="L29" s="14"/>
      <c r="M29" t="str">
        <f>VLOOKUP(O29,State!S$3:AZ$53,33,FALSE)</f>
        <v>Indiana</v>
      </c>
      <c r="O29" s="30">
        <f>MAX(State!S$3:S$53)</f>
        <v>7.3168498242708073E-3</v>
      </c>
      <c r="P29" s="30"/>
      <c r="Q29" t="str">
        <f>VLOOKUP(S29,State!U$3:AZ$53,31,FALSE)</f>
        <v>Utah</v>
      </c>
      <c r="S29" s="30">
        <f>MAX(State!U3:U53)</f>
        <v>7.3730066692245678E-3</v>
      </c>
      <c r="T29" s="19"/>
      <c r="U29" t="str">
        <f>VLOOKUP(W29,State!Y$3:AZ$53,27,FALSE)</f>
        <v>Mississippi</v>
      </c>
      <c r="W29" s="30">
        <f>MAX(State!Y3:Y53)</f>
        <v>1.1038169330029981E-3</v>
      </c>
      <c r="Y29" t="str">
        <f>VLOOKUP(AA29,State!W$3:AZ$53,29,FALSE)</f>
        <v>Connecticut</v>
      </c>
      <c r="AA29" s="30">
        <f>MAX(State!W3:W53)</f>
        <v>6.0578843390008295E-3</v>
      </c>
      <c r="AD29" s="30"/>
    </row>
    <row r="30" spans="1:36">
      <c r="A30" t="str">
        <f>VLOOKUP(C30,State!M$3:AZ$53,39,FALSE)</f>
        <v>Massachusetts</v>
      </c>
      <c r="B30" s="30"/>
      <c r="C30" s="30">
        <f>LARGE(State!M$3:M$53,2)</f>
        <v>0.61935428933232795</v>
      </c>
      <c r="D30" s="19"/>
      <c r="E30" t="str">
        <f>VLOOKUP(G30,State!O$3:AZ$53,37,FALSE)</f>
        <v>Wyoming</v>
      </c>
      <c r="F30" s="30"/>
      <c r="G30" s="30">
        <f>LARGE(State!O$3:O$53,2)</f>
        <v>0.68861840051267731</v>
      </c>
      <c r="H30" s="13"/>
      <c r="I30" t="str">
        <f>VLOOKUP(K30,State!Q$3:AZ$53,35,FALSE)</f>
        <v>Vermont</v>
      </c>
      <c r="J30" s="30"/>
      <c r="K30" s="30">
        <f>LARGE(State!Q$3:Q$53,2)</f>
        <v>1.4389594920415357E-2</v>
      </c>
      <c r="L30" s="14"/>
      <c r="M30" t="str">
        <f>VLOOKUP(O30,State!S$3:AZ$53,33,FALSE)</f>
        <v>Idaho</v>
      </c>
      <c r="N30" s="30"/>
      <c r="O30" s="30">
        <f>LARGE(State!S$3:S$53,2)</f>
        <v>6.4232922882059736E-3</v>
      </c>
      <c r="P30" s="30"/>
      <c r="Q30" t="str">
        <f>VLOOKUP(S30,State!U$3:AZ$53,31,FALSE)</f>
        <v>Alaska</v>
      </c>
      <c r="R30" s="30"/>
      <c r="S30" s="30">
        <f>LARGE(State!U$3:U$53,2)</f>
        <v>6.6923012943141029E-3</v>
      </c>
      <c r="T30" s="19"/>
      <c r="U30" t="str">
        <f>VLOOKUP(W30,State!Y$3:AZ$53,27,FALSE)</f>
        <v>Vermont</v>
      </c>
      <c r="V30" s="30"/>
      <c r="W30" s="30">
        <f>LARGE(State!Y$3:Y$53,2)</f>
        <v>7.8127751681827929E-4</v>
      </c>
      <c r="Y30" t="str">
        <f>VLOOKUP(AA30,State!W$3:AZ$53,29,FALSE)</f>
        <v>Hawaii</v>
      </c>
      <c r="Z30" s="30"/>
      <c r="AA30" s="30">
        <f>LARGE(State!W$3:W$53,2)</f>
        <v>4.0488283571826498E-3</v>
      </c>
      <c r="AC30" s="30"/>
      <c r="AD30" s="30"/>
    </row>
    <row r="31" spans="1:36">
      <c r="A31" t="str">
        <f>VLOOKUP(C31,State!M$3:AZ$53,39,FALSE)</f>
        <v>Rhode Island</v>
      </c>
      <c r="B31" s="30"/>
      <c r="C31" s="30">
        <f>LARGE(State!M$3:M$53,3)</f>
        <v>0.59423426226283016</v>
      </c>
      <c r="D31" s="19"/>
      <c r="E31" t="str">
        <f>VLOOKUP(G31,State!O$3:AZ$53,37,FALSE)</f>
        <v>Idaho</v>
      </c>
      <c r="F31" s="30"/>
      <c r="G31" s="30">
        <f>LARGE(State!O$3:O$53,3)</f>
        <v>0.68382830893963875</v>
      </c>
      <c r="H31" s="13"/>
      <c r="I31" t="str">
        <f>VLOOKUP(K31,State!Q$3:AZ$53,35,FALSE)</f>
        <v>Montana</v>
      </c>
      <c r="J31" s="30"/>
      <c r="K31" s="30">
        <f>LARGE(State!Q$3:Q$53,3)</f>
        <v>1.3693125686820811E-2</v>
      </c>
      <c r="L31" s="14"/>
      <c r="M31" t="str">
        <f>VLOOKUP(O31,State!S$3:AZ$53,33,FALSE)</f>
        <v>Illinois</v>
      </c>
      <c r="N31" s="30"/>
      <c r="O31" s="30">
        <f>LARGE(State!S$3:S$53,3)</f>
        <v>6.150932764438728E-3</v>
      </c>
      <c r="P31" s="30"/>
      <c r="Q31" t="str">
        <f>VLOOKUP(S31,State!U$3:AZ$53,31,FALSE)</f>
        <v>Idaho</v>
      </c>
      <c r="R31" s="30"/>
      <c r="S31" s="30">
        <f>LARGE(State!U$3:U$53,3)</f>
        <v>5.1533385579675397E-3</v>
      </c>
      <c r="T31" s="19"/>
      <c r="U31" t="str">
        <f>VLOOKUP(W31,State!Y$3:AZ$53,27,FALSE)</f>
        <v>District of Columbia</v>
      </c>
      <c r="V31" s="30"/>
      <c r="W31" s="30">
        <f>LARGE(State!Y$3:Y$53,3)</f>
        <v>5.7121264049633986E-4</v>
      </c>
      <c r="Y31" t="str">
        <f>VLOOKUP(AA31,State!W$3:AZ$53,29,FALSE)</f>
        <v>Maine</v>
      </c>
      <c r="Z31" s="30"/>
      <c r="AA31" s="30">
        <f>LARGE(State!W$3:W$53,3)</f>
        <v>3.9635397541957365E-3</v>
      </c>
      <c r="AC31" s="30"/>
      <c r="AD31" s="30"/>
    </row>
    <row r="32" spans="1:36">
      <c r="A32" t="str">
        <f>VLOOKUP(C32,State!M$3:AZ$53,39,FALSE)</f>
        <v>Vermont</v>
      </c>
      <c r="B32" s="30"/>
      <c r="C32" s="30">
        <f>LARGE(State!M$3:M$53,4)</f>
        <v>0.58937462577127142</v>
      </c>
      <c r="D32" s="19"/>
      <c r="E32" t="str">
        <f>VLOOKUP(G32,State!O$3:AZ$53,37,FALSE)</f>
        <v>Nebraska</v>
      </c>
      <c r="F32" s="30"/>
      <c r="G32" s="30">
        <f>LARGE(State!O$3:O$53,4)</f>
        <v>0.65898641198890751</v>
      </c>
      <c r="H32" s="13"/>
      <c r="I32" t="str">
        <f>VLOOKUP(K32,State!Q$3:AZ$53,35,FALSE)</f>
        <v>New York</v>
      </c>
      <c r="J32" s="30"/>
      <c r="K32" s="30">
        <f>LARGE(State!Q$3:Q$53,4)</f>
        <v>1.3511041870660991E-2</v>
      </c>
      <c r="L32" s="14"/>
      <c r="M32" t="str">
        <f>VLOOKUP(O32,State!S$3:AZ$53,33,FALSE)</f>
        <v>Arizona</v>
      </c>
      <c r="N32" s="30"/>
      <c r="O32" s="30">
        <f>LARGE(State!S$3:S$53,4)</f>
        <v>5.8909313147022359E-3</v>
      </c>
      <c r="P32" s="30"/>
      <c r="Q32" t="str">
        <f>VLOOKUP(S32,State!U$3:AZ$53,31,FALSE)</f>
        <v>Montana</v>
      </c>
      <c r="R32" s="30"/>
      <c r="S32" s="30">
        <f>LARGE(State!U$3:U$53,4)</f>
        <v>3.9161273851413599E-3</v>
      </c>
      <c r="T32" s="19"/>
      <c r="U32" t="str">
        <f>VLOOKUP(W32,State!Y$3:AZ$53,27,FALSE)</f>
        <v>Louisiana</v>
      </c>
      <c r="V32" s="30"/>
      <c r="W32" s="30">
        <f>LARGE(State!Y$3:Y$53,4)</f>
        <v>5.0692036358284103E-4</v>
      </c>
      <c r="Y32" t="str">
        <f>VLOOKUP(AA32,State!W$3:AZ$53,29,FALSE)</f>
        <v>Massachusetts</v>
      </c>
      <c r="Z32" s="30"/>
      <c r="AA32" s="30">
        <f>LARGE(State!W$3:W$53,4)</f>
        <v>3.6475222394818274E-3</v>
      </c>
      <c r="AC32" s="30"/>
      <c r="AD32" s="30"/>
    </row>
    <row r="33" spans="1:31">
      <c r="A33" t="str">
        <f>VLOOKUP(C33,State!M$3:AZ$53,39,FALSE)</f>
        <v>New York</v>
      </c>
      <c r="B33" s="30"/>
      <c r="C33" s="30">
        <f>LARGE(State!M$3:M$53,5)</f>
        <v>0.58364540688429611</v>
      </c>
      <c r="D33" s="19"/>
      <c r="E33" t="str">
        <f>VLOOKUP(G33,State!O$3:AZ$53,37,FALSE)</f>
        <v>Oklahoma</v>
      </c>
      <c r="F33" s="30"/>
      <c r="G33" s="30">
        <f>LARGE(State!O$3:O$53,5)</f>
        <v>0.65570401664756062</v>
      </c>
      <c r="H33" s="13"/>
      <c r="I33" t="str">
        <f>VLOOKUP(K33,State!Q$3:AZ$53,35,FALSE)</f>
        <v>Utah</v>
      </c>
      <c r="J33" s="30"/>
      <c r="K33" s="30">
        <f>LARGE(State!Q$3:Q$53,5)</f>
        <v>1.2184160268320967E-2</v>
      </c>
      <c r="L33" s="14"/>
      <c r="M33" t="str">
        <f>VLOOKUP(O33,State!S$3:AZ$53,33,FALSE)</f>
        <v>Georgia</v>
      </c>
      <c r="N33" s="30"/>
      <c r="O33" s="30">
        <f>LARGE(State!S$3:S$53,5)</f>
        <v>5.5686406816958687E-3</v>
      </c>
      <c r="P33" s="30"/>
      <c r="Q33" t="str">
        <f>VLOOKUP(S33,State!U$3:AZ$53,31,FALSE)</f>
        <v>South Carolina</v>
      </c>
      <c r="R33" s="30"/>
      <c r="S33" s="30">
        <f>LARGE(State!U$3:U$53,5)</f>
        <v>3.2867042089841938E-3</v>
      </c>
      <c r="T33" s="19"/>
      <c r="U33" t="str">
        <f>VLOOKUP(W33,State!Y$3:AZ$53,27,FALSE)</f>
        <v>Utah</v>
      </c>
      <c r="V33" s="30"/>
      <c r="W33" s="30">
        <f>LARGE(State!Y$3:Y$53,5)</f>
        <v>4.2356258164087928E-4</v>
      </c>
      <c r="Y33" t="str">
        <f>VLOOKUP(AA33,State!W$3:AZ$53,29,FALSE)</f>
        <v>Alaska</v>
      </c>
      <c r="Z33" s="30"/>
      <c r="AA33" s="30">
        <f>LARGE(State!W$3:W$53,5)</f>
        <v>3.3845386086923143E-3</v>
      </c>
      <c r="AC33" s="30"/>
      <c r="AD33" s="30"/>
    </row>
    <row r="34" spans="1:31">
      <c r="B34" s="30"/>
      <c r="C34" s="30"/>
      <c r="D34" s="19"/>
      <c r="F34" s="30"/>
      <c r="G34" s="30"/>
      <c r="H34" s="13"/>
      <c r="J34" s="30"/>
      <c r="K34" s="30"/>
      <c r="L34" s="14"/>
      <c r="N34" s="30"/>
      <c r="O34" s="30"/>
      <c r="P34" s="30"/>
      <c r="R34" s="30"/>
      <c r="S34" s="30"/>
      <c r="T34" s="19"/>
      <c r="V34" s="30"/>
      <c r="W34" s="30"/>
      <c r="Z34" s="30"/>
      <c r="AA34" s="30"/>
      <c r="AC34" s="30"/>
      <c r="AD34" s="30"/>
    </row>
    <row r="35" spans="1:31">
      <c r="A35" s="110" t="s">
        <v>1936</v>
      </c>
      <c r="B35" s="26"/>
      <c r="C35" s="30"/>
      <c r="D35" s="30"/>
      <c r="E35" s="19"/>
      <c r="F35" s="26"/>
      <c r="G35" s="30"/>
      <c r="H35" s="30"/>
      <c r="I35" s="13"/>
      <c r="J35" s="26"/>
      <c r="K35" s="30"/>
      <c r="L35" s="30"/>
      <c r="M35" s="14"/>
      <c r="N35" s="26"/>
      <c r="O35" s="30"/>
      <c r="P35" s="30"/>
      <c r="Q35" s="30"/>
      <c r="R35" s="26"/>
      <c r="S35" s="30"/>
      <c r="T35" s="30"/>
      <c r="U35" s="19"/>
      <c r="V35" s="19"/>
      <c r="W35" s="19"/>
      <c r="X35" s="19"/>
      <c r="Y35" s="27"/>
      <c r="Z35" s="26"/>
      <c r="AA35" s="30"/>
      <c r="AB35" s="30"/>
      <c r="AC35" s="27"/>
      <c r="AD35" s="19"/>
      <c r="AE35" s="19"/>
    </row>
    <row r="36" spans="1:31" ht="13" customHeight="1">
      <c r="A36" t="str">
        <f>VLOOKUP(C36,State!M$3:AZ$53,39,FALSE)</f>
        <v>Utah</v>
      </c>
      <c r="B36" s="30"/>
      <c r="C36" s="30">
        <f>MIN(State!M3:M53)</f>
        <v>0.25995641508701894</v>
      </c>
      <c r="D36" s="19"/>
      <c r="E36" t="str">
        <f>VLOOKUP(G36,State!O$3:AZ$53,37,FALSE)</f>
        <v>District of Columbia</v>
      </c>
      <c r="F36" s="30"/>
      <c r="G36" s="30">
        <f>MIN(State!O3:O53)</f>
        <v>9.339766066454E-2</v>
      </c>
      <c r="H36" s="13"/>
      <c r="I36" t="str">
        <f>VLOOKUP(K36,State!Q$3:AZ$53,35,FALSE)</f>
        <v>Hawaii</v>
      </c>
      <c r="J36" s="30"/>
      <c r="K36" s="30">
        <f>MIN(State!Q3:Q53)</f>
        <v>0</v>
      </c>
      <c r="L36" s="14"/>
      <c r="M36" t="str">
        <f>VLOOKUP(O36,State!S$3:AZ$53,33,FALSE)</f>
        <v>Oklahoma</v>
      </c>
      <c r="N36" s="30"/>
      <c r="O36" s="30">
        <f>MIN(State!S3:S53)</f>
        <v>0</v>
      </c>
      <c r="P36" s="30"/>
      <c r="Q36" t="str">
        <f>VLOOKUP(S36,State!U$3:AZ$53,31,FALSE)</f>
        <v>Arizona</v>
      </c>
      <c r="R36" s="30"/>
      <c r="S36" s="30">
        <f>MIN(State!U3:U53)</f>
        <v>0</v>
      </c>
      <c r="T36" s="19"/>
      <c r="U36" s="19"/>
      <c r="V36" s="19"/>
      <c r="W36" s="19"/>
      <c r="X36" s="27"/>
      <c r="Z36" s="30"/>
      <c r="AA36" s="30"/>
      <c r="AB36" s="27"/>
      <c r="AC36" s="19"/>
      <c r="AD36" s="19"/>
    </row>
    <row r="37" spans="1:31">
      <c r="A37" t="str">
        <f>VLOOKUP(C37,State!M$3:AZ$53,39,FALSE)</f>
        <v>Wyoming</v>
      </c>
      <c r="B37" s="30"/>
      <c r="C37" s="30">
        <f>SMALL(State!M$3:M$53,2)</f>
        <v>0.29074716137831308</v>
      </c>
      <c r="D37" s="19"/>
      <c r="E37" t="str">
        <f>VLOOKUP(G37,State!O$3:AZ$53,37,FALSE)</f>
        <v>Massachusetts</v>
      </c>
      <c r="F37" s="30"/>
      <c r="G37" s="30">
        <f>SMALL(State!O$3:O$53,2)</f>
        <v>0.36777688961772953</v>
      </c>
      <c r="H37" s="13"/>
      <c r="I37" t="s">
        <v>2632</v>
      </c>
      <c r="J37" s="30"/>
      <c r="K37" s="30">
        <f>SMALL(State!Q$3:Q$53,2)</f>
        <v>0</v>
      </c>
      <c r="L37" s="14"/>
      <c r="M37" t="str">
        <f>VLOOKUP(O37,State!S$3:AZ$53,33,FALSE)</f>
        <v>New Hampshire</v>
      </c>
      <c r="N37" s="30"/>
      <c r="O37" s="30">
        <f>SMALL(State!S$3:S$53,2)</f>
        <v>5.488846722479778E-4</v>
      </c>
      <c r="P37" s="30"/>
      <c r="Q37" t="str">
        <f>VLOOKUP(S37,State!U$3:AZ$53,31,FALSE)</f>
        <v>Arizona</v>
      </c>
      <c r="R37" s="30"/>
      <c r="S37" s="30">
        <f>SMALL(State!U$3:U$53,2)</f>
        <v>0</v>
      </c>
      <c r="T37" s="19"/>
      <c r="U37" s="19"/>
      <c r="V37" s="19"/>
      <c r="W37" s="19"/>
      <c r="X37" s="27"/>
      <c r="Z37" s="30"/>
      <c r="AA37" s="30"/>
      <c r="AB37" s="27"/>
      <c r="AC37" s="19"/>
      <c r="AD37" s="19"/>
    </row>
    <row r="38" spans="1:31">
      <c r="A38" t="str">
        <f>VLOOKUP(C38,State!M$3:AZ$53,39,FALSE)</f>
        <v>Idaho</v>
      </c>
      <c r="B38" s="30"/>
      <c r="C38" s="30">
        <f>SMALL(State!M$3:M$53,3)</f>
        <v>0.30261326399831562</v>
      </c>
      <c r="D38" s="19"/>
      <c r="E38" t="str">
        <f>VLOOKUP(G38,State!O$3:AZ$53,37,FALSE)</f>
        <v>Rhode Island</v>
      </c>
      <c r="F38" s="30"/>
      <c r="G38" s="30">
        <f>SMALL(State!O$3:O$53,3)</f>
        <v>0.38671437133693559</v>
      </c>
      <c r="H38" s="13"/>
      <c r="I38" t="s">
        <v>2768</v>
      </c>
      <c r="J38" s="30"/>
      <c r="K38" s="30">
        <f>SMALL(State!Q$3:Q$53,3)</f>
        <v>0</v>
      </c>
      <c r="L38" s="14"/>
      <c r="M38" t="str">
        <f>VLOOKUP(O38,State!S$3:AZ$53,33,FALSE)</f>
        <v>New Jersey</v>
      </c>
      <c r="N38" s="30"/>
      <c r="O38" s="30">
        <f>SMALL(State!S$3:S$53,3)</f>
        <v>1.2498300657503645E-3</v>
      </c>
      <c r="P38" s="30"/>
      <c r="Q38" t="str">
        <f>VLOOKUP(S38,State!U$3:AZ$53,31,FALSE)</f>
        <v>Arizona</v>
      </c>
      <c r="R38" s="30"/>
      <c r="S38" s="30">
        <f>SMALL(State!U$3:U$53,3)</f>
        <v>0</v>
      </c>
      <c r="T38" s="19"/>
      <c r="U38" s="19"/>
      <c r="V38" s="19"/>
      <c r="W38" s="19"/>
      <c r="X38" s="27"/>
      <c r="Z38" s="30"/>
      <c r="AA38" s="30"/>
      <c r="AB38" s="27"/>
      <c r="AC38" s="19"/>
      <c r="AD38" s="19"/>
    </row>
    <row r="39" spans="1:31">
      <c r="A39" t="str">
        <f>VLOOKUP(C39,State!M$3:AZ$53,39,FALSE)</f>
        <v>Nebraska</v>
      </c>
      <c r="B39" s="30"/>
      <c r="C39" s="30">
        <f>SMALL(State!M$3:M$53,4)</f>
        <v>0.32682160820163819</v>
      </c>
      <c r="D39" s="19"/>
      <c r="E39" t="str">
        <f>VLOOKUP(G39,State!O$3:AZ$53,37,FALSE)</f>
        <v>Vermont</v>
      </c>
      <c r="F39" s="30"/>
      <c r="G39" s="30">
        <f>SMALL(State!O$3:O$53,4)</f>
        <v>0.38801315363950445</v>
      </c>
      <c r="H39" s="13"/>
      <c r="I39" t="str">
        <f>VLOOKUP(K39,State!Q$3:AZ$53,35,FALSE)</f>
        <v>Hawaii</v>
      </c>
      <c r="J39" s="30"/>
      <c r="K39" s="30">
        <f>SMALL(State!Q$3:Q$53,4)</f>
        <v>0</v>
      </c>
      <c r="L39" s="14"/>
      <c r="M39" t="str">
        <f>VLOOKUP(O39,State!S$3:AZ$53,33,FALSE)</f>
        <v>Louisiana</v>
      </c>
      <c r="N39" s="30"/>
      <c r="O39" s="30">
        <f>SMALL(State!S$3:S$53,4)</f>
        <v>1.4312137371816052E-3</v>
      </c>
      <c r="P39" s="30"/>
      <c r="Q39" t="str">
        <f>VLOOKUP(S39,State!U$3:AZ$53,31,FALSE)</f>
        <v>Arizona</v>
      </c>
      <c r="R39" s="30"/>
      <c r="S39" s="30">
        <f>SMALL(State!U$3:U$53,4)</f>
        <v>0</v>
      </c>
      <c r="T39" s="19"/>
      <c r="U39" s="19"/>
      <c r="V39" s="19"/>
      <c r="W39" s="19"/>
      <c r="X39" s="27"/>
      <c r="Z39" s="30"/>
      <c r="AA39" s="30"/>
      <c r="AB39" s="27"/>
      <c r="AC39" s="19"/>
      <c r="AD39" s="19"/>
    </row>
    <row r="40" spans="1:31">
      <c r="A40" t="str">
        <f>VLOOKUP(C40,State!M$3:AZ$53,39,FALSE)</f>
        <v>Oklahoma</v>
      </c>
      <c r="B40" s="30"/>
      <c r="C40" s="30">
        <f>SMALL(State!M$3:M$53,5)</f>
        <v>0.34429598335243938</v>
      </c>
      <c r="D40" s="19"/>
      <c r="E40" t="str">
        <f>VLOOKUP(G40,State!O$3:AZ$53,37,FALSE)</f>
        <v>New York</v>
      </c>
      <c r="F40" s="30"/>
      <c r="G40" s="30">
        <f>SMALL(State!O$3:O$53,5)</f>
        <v>0.40078266179686722</v>
      </c>
      <c r="H40" s="13"/>
      <c r="I40" t="str">
        <f>VLOOKUP(K40,State!Q$3:AZ$53,35,FALSE)</f>
        <v>Pennsylvania</v>
      </c>
      <c r="J40" s="30"/>
      <c r="K40" s="30">
        <f>SMALL(State!Q$3:Q$53,5)</f>
        <v>4.6034466920526413E-4</v>
      </c>
      <c r="L40" s="14"/>
      <c r="M40" t="str">
        <f>VLOOKUP(O40,State!S$3:AZ$53,33,FALSE)</f>
        <v>Kentucky</v>
      </c>
      <c r="N40" s="30"/>
      <c r="O40" s="30">
        <f>SMALL(State!S$3:S$53,5)</f>
        <v>1.4583542146937958E-3</v>
      </c>
      <c r="P40" s="30"/>
      <c r="Q40" t="str">
        <f>VLOOKUP(S40,State!U$3:AZ$53,31,FALSE)</f>
        <v>Arizona</v>
      </c>
      <c r="R40" s="30"/>
      <c r="S40" s="30">
        <f>SMALL(State!U$3:U$53,5)</f>
        <v>0</v>
      </c>
      <c r="T40" s="19"/>
      <c r="U40" s="19"/>
      <c r="V40" s="19"/>
      <c r="W40" s="19"/>
      <c r="X40" s="27"/>
      <c r="Z40" s="30"/>
      <c r="AA40" s="30"/>
      <c r="AB40" s="27"/>
      <c r="AC40" s="19"/>
      <c r="AD40" s="19"/>
    </row>
    <row r="41" spans="1:31">
      <c r="B41" s="30"/>
      <c r="C41" s="30"/>
      <c r="D41" s="19"/>
      <c r="F41" s="30"/>
      <c r="G41" s="30"/>
      <c r="H41" s="13"/>
      <c r="J41" s="30"/>
      <c r="K41" s="30"/>
      <c r="L41" s="14"/>
      <c r="N41" s="30"/>
      <c r="O41" s="30"/>
      <c r="P41" s="30"/>
      <c r="R41" s="30"/>
      <c r="S41" s="30"/>
      <c r="T41" s="19"/>
      <c r="U41" s="19"/>
      <c r="V41" s="19"/>
      <c r="W41" s="19"/>
      <c r="X41" s="27"/>
      <c r="Z41" s="30"/>
      <c r="AA41" s="30"/>
      <c r="AB41" s="27"/>
      <c r="AC41" s="19"/>
      <c r="AD41" s="19"/>
    </row>
    <row r="42" spans="1:31">
      <c r="A42" s="110" t="s">
        <v>1620</v>
      </c>
      <c r="B42" s="26"/>
      <c r="C42" s="30"/>
      <c r="D42" s="30"/>
      <c r="E42" s="19"/>
      <c r="F42" s="28"/>
      <c r="G42" s="13"/>
      <c r="H42" s="13"/>
      <c r="I42" s="13"/>
      <c r="J42" s="29"/>
      <c r="K42" s="14"/>
      <c r="L42" s="14"/>
      <c r="M42" s="14"/>
      <c r="N42" s="27"/>
      <c r="O42" s="19"/>
      <c r="P42" s="19"/>
      <c r="Q42" s="19"/>
      <c r="R42" s="27"/>
      <c r="S42" s="19"/>
      <c r="T42" s="19"/>
      <c r="U42" s="19"/>
      <c r="V42" s="19"/>
      <c r="W42" s="19"/>
      <c r="X42" s="19"/>
      <c r="Y42" s="27"/>
      <c r="Z42" s="27"/>
      <c r="AA42" s="19"/>
      <c r="AB42" s="19"/>
      <c r="AC42" s="27"/>
      <c r="AD42" s="19"/>
      <c r="AE42" s="19"/>
    </row>
    <row r="43" spans="1:31" ht="13" customHeight="1">
      <c r="A43" t="str">
        <f>VLOOKUP(C43,County!$J$3:$AP$3221,33,FALSE)</f>
        <v>District of Columbia</v>
      </c>
      <c r="B43" t="str">
        <f>VLOOKUP(C43,County!$J$3:$AQ$3221,34,FALSE)</f>
        <v>DC</v>
      </c>
      <c r="C43" s="2">
        <f>MAX(County!J1:J3221)</f>
        <v>0.89183868955032386</v>
      </c>
      <c r="E43" t="str">
        <f>VLOOKUP(G43,County!$K$3:$AP$3221,32,FALSE)</f>
        <v>Ochiltree</v>
      </c>
      <c r="F43" t="str">
        <f>VLOOKUP(G43,County!$K$3:$AQ$3221,33,FALSE)</f>
        <v>TX</v>
      </c>
      <c r="G43" s="2">
        <f>MAX(County!K1:K3221)</f>
        <v>0.91973559962228513</v>
      </c>
      <c r="H43" s="2"/>
      <c r="I43" t="str">
        <f>VLOOKUP(K43,County!$L$3:$AP$3221,31,FALSE)</f>
        <v>Grand</v>
      </c>
      <c r="J43" t="str">
        <f>VLOOKUP(K43,County!$L$3:$AQ$3221,32,FALSE)</f>
        <v>UT</v>
      </c>
      <c r="K43" s="2">
        <f>MAX(County!L1:L3221)</f>
        <v>2.8331332533013204E-2</v>
      </c>
      <c r="L43" s="2"/>
      <c r="M43" t="str">
        <f>VLOOKUP(O43,County!$AK$3:$AP$3221,6,FALSE)</f>
        <v>Loving</v>
      </c>
      <c r="N43" t="str">
        <f>VLOOKUP(O43,County!$AK$3:$AQ$3221,7,FALSE)</f>
        <v>TX</v>
      </c>
      <c r="O43" s="2">
        <f>MAX(County!AK1:AK3221)</f>
        <v>3.7499999999999999E-2</v>
      </c>
      <c r="P43" s="2"/>
      <c r="Q43" t="str">
        <f>VLOOKUP(S43,County!$AL$3:$AP$3221,5,FALSE)</f>
        <v>Juab</v>
      </c>
      <c r="R43" t="str">
        <f>VLOOKUP(S43,County!$AL$3:$AQ$3221,6,FALSE)</f>
        <v>UT</v>
      </c>
      <c r="S43" s="2">
        <f>MAX(County!AL1:AL3221)</f>
        <v>2.868012876792508E-2</v>
      </c>
      <c r="T43" s="2"/>
      <c r="U43" t="str">
        <f>VLOOKUP(W43,County!$AM$3:$AP$3221,4,FALSE)</f>
        <v>Sharkey</v>
      </c>
      <c r="V43" t="str">
        <f>VLOOKUP(W43,County!$AM$3:$AQ$3221,5,FALSE)</f>
        <v>MS</v>
      </c>
      <c r="W43" s="2">
        <f>MAX(County!AM1:AM3221)</f>
        <v>3.0391205948916908E-2</v>
      </c>
      <c r="X43" s="2"/>
      <c r="Y43" t="str">
        <f>VLOOKUP(AA43,County!$AN$3:$AQ$3221,3,FALSE)</f>
        <v>Sharkey</v>
      </c>
      <c r="Z43" t="str">
        <f>VLOOKUP(AA43,County!$AN$3:$AQ$3221,4,FALSE)</f>
        <v>MS</v>
      </c>
      <c r="AA43" s="2">
        <f>MAX(County!AN1:AN3221)</f>
        <v>4.6880051729712255E-2</v>
      </c>
      <c r="AB43" s="2"/>
    </row>
    <row r="44" spans="1:31">
      <c r="A44" t="str">
        <f>VLOOKUP(C44,County!$J$3:$AP$3221,33,FALSE)</f>
        <v>Shannon</v>
      </c>
      <c r="B44" t="str">
        <f>VLOOKUP(C44,County!$J$3:$AQ$3221,34,FALSE)</f>
        <v>SD</v>
      </c>
      <c r="C44" s="2">
        <f>LARGE(County!J1:J3221,2)</f>
        <v>0.84622686283815851</v>
      </c>
      <c r="E44" t="str">
        <f>VLOOKUP(G44,County!$K$3:$AP$3221,32,FALSE)</f>
        <v>Madison</v>
      </c>
      <c r="F44" t="str">
        <f>VLOOKUP(G44,County!$K$3:$AQ$3221,33,FALSE)</f>
        <v>ID</v>
      </c>
      <c r="G44" s="2">
        <f>LARGE(County!K1:K3221,2)</f>
        <v>0.91887943628082835</v>
      </c>
      <c r="I44" t="str">
        <f>VLOOKUP(K44,County!$L$3:$AP$3221,31,FALSE)</f>
        <v>Hettinger</v>
      </c>
      <c r="J44" t="str">
        <f>VLOOKUP(K44,County!$L$3:$AQ$3221,32,FALSE)</f>
        <v>ND</v>
      </c>
      <c r="K44" s="2">
        <f>LARGE(County!L1:L3221,2)</f>
        <v>2.3427041499330656E-2</v>
      </c>
      <c r="M44" t="str">
        <f>VLOOKUP(O44,County!$AK$3:$AP$3221,6,FALSE)</f>
        <v>Sharkey</v>
      </c>
      <c r="N44" t="str">
        <f>VLOOKUP(O44,County!$AK$3:$AQ$3221,7,FALSE)</f>
        <v>MS</v>
      </c>
      <c r="O44" s="2">
        <f>LARGE(County!AK1:AK3221,2)</f>
        <v>2.392499191723246E-2</v>
      </c>
      <c r="P44" s="2"/>
      <c r="Q44" t="str">
        <f>VLOOKUP(S44,County!$AL$3:$AP$3221,5,FALSE)</f>
        <v>Sanpete</v>
      </c>
      <c r="R44" t="str">
        <f>VLOOKUP(S44,County!$AL$3:$AQ$3221,6,FALSE)</f>
        <v>UT</v>
      </c>
      <c r="S44" s="2">
        <f>LARGE(County!AL1:AL3221,2)</f>
        <v>2.5508404843070414E-2</v>
      </c>
      <c r="U44" t="str">
        <f>VLOOKUP(W44,County!$AM$3:$AP$3221,4,FALSE)</f>
        <v>Jefferson Davis</v>
      </c>
      <c r="V44" t="str">
        <f>VLOOKUP(W44,County!$AM$3:$AQ$3221,5,FALSE)</f>
        <v>MS</v>
      </c>
      <c r="W44" s="2">
        <f>LARGE(County!AM1:AM3221,2)</f>
        <v>9.1934084995663485E-3</v>
      </c>
      <c r="Y44">
        <f>VLOOKUP(AA44,County!$AN$3:$AQ$3221,3,FALSE)</f>
        <v>0</v>
      </c>
      <c r="Z44">
        <f>VLOOKUP(AA44,County!$AN$3:$AQ$3221,4,FALSE)</f>
        <v>0</v>
      </c>
      <c r="AA44" s="2">
        <f>LARGE(County!AN1:AN3221,2)</f>
        <v>1.5283842794759825E-2</v>
      </c>
    </row>
    <row r="45" spans="1:31">
      <c r="A45" t="str">
        <f>VLOOKUP(C45,County!$J$3:$AP$3221,33,FALSE)</f>
        <v>San Francisco</v>
      </c>
      <c r="B45" t="str">
        <f>VLOOKUP(C45,County!$J$3:$AQ$3221,34,FALSE)</f>
        <v>CA</v>
      </c>
      <c r="C45" s="2">
        <f>LARGE(County!J3:J3222,3)</f>
        <v>0.83021274810121271</v>
      </c>
      <c r="D45"/>
      <c r="E45" t="str">
        <f>VLOOKUP(G45,County!$K$3:$AP$3221,32,FALSE)</f>
        <v>Glasscock</v>
      </c>
      <c r="F45" t="str">
        <f>VLOOKUP(G45,County!$K$3:$AQ$3221,33,FALSE)</f>
        <v>TX</v>
      </c>
      <c r="G45" s="2">
        <f>LARGE(County!K3:K3222,3)</f>
        <v>0.91557223264540333</v>
      </c>
      <c r="I45" t="str">
        <f>VLOOKUP(K45,County!$L$3:$AP$3221,31,FALSE)</f>
        <v>Mineral</v>
      </c>
      <c r="J45" t="str">
        <f>VLOOKUP(K45,County!$L$3:$AQ$3221,32,FALSE)</f>
        <v>MT</v>
      </c>
      <c r="K45" s="2">
        <f>LARGE(County!L3:L3222,3)</f>
        <v>2.3407729994556342E-2</v>
      </c>
      <c r="M45" t="str">
        <f>VLOOKUP(O45,County!$AK$3:$AP$3221,6,FALSE)</f>
        <v>Mississippi</v>
      </c>
      <c r="N45" t="str">
        <f>VLOOKUP(O45,County!$AK$3:$AQ$3221,7,FALSE)</f>
        <v>AR</v>
      </c>
      <c r="O45" s="2">
        <f>LARGE(County!AK3:AK3222,3)</f>
        <v>1.4696530770861301E-2</v>
      </c>
      <c r="P45" s="2"/>
      <c r="Q45" t="str">
        <f>VLOOKUP(S45,County!$AL$3:$AP$3221,5,FALSE)</f>
        <v>Idaho</v>
      </c>
      <c r="R45" t="str">
        <f>VLOOKUP(S45,County!$AL$3:$AQ$3221,6,FALSE)</f>
        <v>ID</v>
      </c>
      <c r="S45" s="2">
        <f>LARGE(County!AL3:AL3222,3)</f>
        <v>2.5345043914680052E-2</v>
      </c>
      <c r="U45" t="str">
        <f>VLOOKUP(W45,County!$AM$3:$AP$3221,4,FALSE)</f>
        <v>Yazoo</v>
      </c>
      <c r="V45" t="str">
        <f>VLOOKUP(W45,County!$AM$3:$AQ$3221,5,FALSE)</f>
        <v>MS</v>
      </c>
      <c r="W45" s="2">
        <f>LARGE(County!AM3:AM3222,3)</f>
        <v>5.4609993628834076E-3</v>
      </c>
      <c r="Y45" t="str">
        <f>VLOOKUP(AA45,County!$AN$3:$AQ$3221,3,FALSE)</f>
        <v>Humboldt</v>
      </c>
      <c r="Z45" t="str">
        <f>VLOOKUP(AA45,County!$AN$3:$AQ$3221,4,FALSE)</f>
        <v>CA</v>
      </c>
      <c r="AA45" s="2">
        <f>LARGE(County!AN3:AN3222,3)</f>
        <v>1.2627872385635796E-2</v>
      </c>
    </row>
    <row r="46" spans="1:31">
      <c r="A46" t="str">
        <f>VLOOKUP(C46,County!$J$3:$AP$3221,33,FALSE)</f>
        <v>Macon</v>
      </c>
      <c r="B46" t="str">
        <f>VLOOKUP(C46,County!$J$3:$AQ$3221,34,FALSE)</f>
        <v>AL</v>
      </c>
      <c r="C46" s="2">
        <f>LARGE(County!J4:J3223,4)</f>
        <v>0.8291697671946423</v>
      </c>
      <c r="D46"/>
      <c r="E46" t="str">
        <f>VLOOKUP(G46,County!$K$3:$AP$3221,32,FALSE)</f>
        <v>Roberts</v>
      </c>
      <c r="F46" t="str">
        <f>VLOOKUP(G46,County!$K$3:$AQ$3221,33,FALSE)</f>
        <v>TX</v>
      </c>
      <c r="G46" s="2">
        <f>LARGE(County!K4:K3223,4)</f>
        <v>0.90927021696252464</v>
      </c>
      <c r="I46" t="str">
        <f>VLOOKUP(K46,County!$L$3:$AP$3221,31,FALSE)</f>
        <v>Ulster</v>
      </c>
      <c r="J46" t="str">
        <f>VLOOKUP(K46,County!$L$3:$AQ$3221,32,FALSE)</f>
        <v>NY</v>
      </c>
      <c r="K46" s="2">
        <f>LARGE(County!L4:L3223,4)</f>
        <v>2.3064118934695368E-2</v>
      </c>
      <c r="M46" t="str">
        <f>VLOOKUP(O46,County!$AK$3:$AP$3221,6,FALSE)</f>
        <v>Travis</v>
      </c>
      <c r="N46" t="str">
        <f>VLOOKUP(O46,County!$AK$3:$AQ$3221,7,FALSE)</f>
        <v>TX</v>
      </c>
      <c r="O46" s="2">
        <f>LARGE(County!AK4:AK3223,4)</f>
        <v>1.4412986740052199E-2</v>
      </c>
      <c r="P46" s="2"/>
      <c r="Q46" t="str">
        <f>VLOOKUP(S46,County!$AL$3:$AP$3221,5,FALSE)</f>
        <v>Millard</v>
      </c>
      <c r="R46" t="str">
        <f>VLOOKUP(S46,County!$AL$3:$AQ$3221,6,FALSE)</f>
        <v>UT</v>
      </c>
      <c r="S46" s="2">
        <f>LARGE(County!AL4:AL3223,4)</f>
        <v>2.4195201968423213E-2</v>
      </c>
      <c r="U46" t="str">
        <f>VLOOKUP(W46,County!$AM$3:$AP$3221,4,FALSE)</f>
        <v>Sunflower</v>
      </c>
      <c r="V46" t="str">
        <f>VLOOKUP(W46,County!$AM$3:$AQ$3221,5,FALSE)</f>
        <v>MS</v>
      </c>
      <c r="W46" s="2">
        <f>LARGE(County!AM4:AM3223,4)</f>
        <v>3.09535696455317E-3</v>
      </c>
      <c r="Y46" t="str">
        <f>VLOOKUP(AA46,County!$AN$3:$AQ$3221,3,FALSE)</f>
        <v>Franklin</v>
      </c>
      <c r="Z46" t="str">
        <f>VLOOKUP(AA46,County!$AN$3:$AQ$3221,4,FALSE)</f>
        <v>MA</v>
      </c>
      <c r="AA46" s="2">
        <f>LARGE(County!AN4:AN3223,4)</f>
        <v>1.0352853053690377E-2</v>
      </c>
    </row>
    <row r="47" spans="1:31">
      <c r="A47" t="str">
        <f>VLOOKUP(C47,County!$J$3:$AP$3221,33,FALSE)</f>
        <v>Bronx</v>
      </c>
      <c r="B47" t="str">
        <f>VLOOKUP(C47,County!$J$3:$AQ$3221,34,FALSE)</f>
        <v>NY</v>
      </c>
      <c r="C47" s="2">
        <f>LARGE(County!J5:J3223,5)</f>
        <v>0.82802154067741762</v>
      </c>
      <c r="D47"/>
      <c r="E47" t="str">
        <f>VLOOKUP(G47,County!$K$3:$AP$3221,32,FALSE)</f>
        <v>Arthur</v>
      </c>
      <c r="F47" t="str">
        <f>VLOOKUP(G47,County!$K$3:$AQ$3221,33,FALSE)</f>
        <v>NE</v>
      </c>
      <c r="G47" s="2">
        <f>LARGE(County!K5:K3223,5)</f>
        <v>0.90225563909774431</v>
      </c>
      <c r="I47" t="str">
        <f>VLOOKUP(K47,County!$L$3:$AP$3221,31,FALSE)</f>
        <v>Washington</v>
      </c>
      <c r="J47" t="str">
        <f>VLOOKUP(K47,County!$L$3:$AQ$3221,32,FALSE)</f>
        <v>NY</v>
      </c>
      <c r="K47" s="2">
        <f>LARGE(County!L5:L3223,5)</f>
        <v>2.2746285304545272E-2</v>
      </c>
      <c r="M47" t="str">
        <f>VLOOKUP(O47,County!$AK$3:$AP$3221,6,FALSE)</f>
        <v>Granite</v>
      </c>
      <c r="N47" t="str">
        <f>VLOOKUP(O47,County!$AK$3:$AQ$3221,7,FALSE)</f>
        <v>MT</v>
      </c>
      <c r="O47" s="2">
        <f>LARGE(County!AK5:AK3223,5)</f>
        <v>1.4330218068535825E-2</v>
      </c>
      <c r="P47" s="2"/>
      <c r="Q47" t="str">
        <f>VLOOKUP(S47,County!$AL$3:$AP$3221,5,FALSE)</f>
        <v>Pottawatomie</v>
      </c>
      <c r="R47" t="str">
        <f>VLOOKUP(S47,County!$AL$3:$AQ$3221,6,FALSE)</f>
        <v>KS</v>
      </c>
      <c r="S47" s="2">
        <f>LARGE(County!AL5:AL3223,5)</f>
        <v>2.2668026748271564E-2</v>
      </c>
      <c r="U47" t="str">
        <f>VLOOKUP(W47,County!$AM$3:$AP$3221,4,FALSE)</f>
        <v>Washington</v>
      </c>
      <c r="V47" t="str">
        <f>VLOOKUP(W47,County!$AM$3:$AQ$3221,5,FALSE)</f>
        <v>MS</v>
      </c>
      <c r="W47" s="2">
        <f>LARGE(County!AM5:AM3223,5)</f>
        <v>3.0616931162933104E-3</v>
      </c>
      <c r="Y47" t="str">
        <f>VLOOKUP(AA47,County!$AN$3:$AQ$3221,3,FALSE)</f>
        <v>Alpine</v>
      </c>
      <c r="Z47" t="str">
        <f>VLOOKUP(AA47,County!$AN$3:$AQ$3221,4,FALSE)</f>
        <v>CA</v>
      </c>
      <c r="AA47" s="2">
        <f>LARGE(County!AN5:AN3223,5)</f>
        <v>9.9857346647646214E-3</v>
      </c>
    </row>
    <row r="48" spans="1:31">
      <c r="C48" s="2"/>
      <c r="D48"/>
      <c r="G48" s="2"/>
      <c r="K48" s="2"/>
      <c r="O48" s="2"/>
      <c r="P48" s="2"/>
      <c r="S48" s="2"/>
      <c r="W48" s="2"/>
      <c r="AA48" s="2"/>
    </row>
    <row r="49" spans="1:31">
      <c r="A49" s="110" t="s">
        <v>1018</v>
      </c>
    </row>
    <row r="50" spans="1:31" ht="13" customHeight="1">
      <c r="A50" t="str">
        <f>VLOOKUP(C50,County!$J$3:$AP$3221,33,FALSE)</f>
        <v>Madison</v>
      </c>
      <c r="B50" t="str">
        <f>VLOOKUP(C50,County!$J$3:$AQ$3221,34,FALSE)</f>
        <v>ID</v>
      </c>
      <c r="C50" s="2">
        <f>MIN(County!J1:J3221)</f>
        <v>7.0980493254275162E-2</v>
      </c>
      <c r="D50"/>
      <c r="E50" t="str">
        <f>VLOOKUP(G50,County!$K$3:$AP$3221,32,FALSE)</f>
        <v>District of Columbia</v>
      </c>
      <c r="F50" t="str">
        <f>VLOOKUP(G50,County!$K$3:$AQ$3221,33,FALSE)</f>
        <v>DC</v>
      </c>
      <c r="G50" s="2">
        <f>MIN(County!K1:K3221)</f>
        <v>9.339766066454E-2</v>
      </c>
      <c r="K50" s="2"/>
      <c r="L50" s="2"/>
      <c r="O50" s="2"/>
      <c r="P50" s="2"/>
      <c r="S50" s="2"/>
      <c r="T50" s="2"/>
      <c r="W50" s="2"/>
      <c r="X50" s="2"/>
      <c r="AA50" s="2"/>
      <c r="AB50" s="2"/>
    </row>
    <row r="51" spans="1:31">
      <c r="A51" t="str">
        <f>VLOOKUP(C51,County!$J$3:$AP$3221,33,FALSE)</f>
        <v>Ochiltree</v>
      </c>
      <c r="B51" t="str">
        <f>VLOOKUP(C51,County!$J$3:$AQ$3221,34,FALSE)</f>
        <v>TX</v>
      </c>
      <c r="C51" s="2">
        <f>SMALL(County!J1:J3221,2)</f>
        <v>7.9005350960025186E-2</v>
      </c>
      <c r="D51"/>
      <c r="E51" t="str">
        <f>VLOOKUP(G51,County!$K$3:$AP$3221,32,FALSE)</f>
        <v>Shannon</v>
      </c>
      <c r="F51" t="str">
        <f>VLOOKUP(G51,County!$K$3:$AQ$3221,33,FALSE)</f>
        <v>SD</v>
      </c>
      <c r="G51" s="2">
        <f>SMALL(County!K1:K3221,2)</f>
        <v>0.12482202183198861</v>
      </c>
      <c r="I51" s="107"/>
      <c r="K51" s="2"/>
    </row>
    <row r="52" spans="1:31">
      <c r="A52" t="str">
        <f>VLOOKUP(C52,County!$J$3:$AP$3221,33,FALSE)</f>
        <v>Garfield</v>
      </c>
      <c r="B52" t="str">
        <f>VLOOKUP(C52,County!$J$3:$AQ$3221,34,FALSE)</f>
        <v>MT</v>
      </c>
      <c r="C52" s="2">
        <f>SMALL(County!J3:J3222,3)</f>
        <v>7.9389312977099238E-2</v>
      </c>
      <c r="D52"/>
      <c r="E52" t="str">
        <f>VLOOKUP(G52,County!$K$3:$AP$3221,32,FALSE)</f>
        <v>San Francisco</v>
      </c>
      <c r="F52" t="str">
        <f>VLOOKUP(G52,County!$K$3:$AQ$3221,33,FALSE)</f>
        <v>CA</v>
      </c>
      <c r="G52" s="2">
        <f>SMALL(County!K3:K3222,3)</f>
        <v>0.1520568447260571</v>
      </c>
      <c r="I52" s="106"/>
      <c r="K52" s="2"/>
    </row>
    <row r="53" spans="1:31">
      <c r="A53" t="str">
        <f>VLOOKUP(C53,County!$J$3:$AP$3221,33,FALSE)</f>
        <v>Glasscock</v>
      </c>
      <c r="B53" t="str">
        <f>VLOOKUP(C53,County!$J$3:$AQ$3221,34,FALSE)</f>
        <v>TX</v>
      </c>
      <c r="C53" s="2">
        <f>SMALL(County!J4:J3223,4)</f>
        <v>8.2551594746716694E-2</v>
      </c>
      <c r="D53"/>
      <c r="E53">
        <f>VLOOKUP(G53,County!$K$3:$AP$3221,32,FALSE)</f>
        <v>0</v>
      </c>
      <c r="F53">
        <f>VLOOKUP(G53,County!$K$3:$AQ$3221,33,FALSE)</f>
        <v>0</v>
      </c>
      <c r="G53" s="2">
        <f>SMALL(County!K4:K3223,4)</f>
        <v>0.16375545851528384</v>
      </c>
      <c r="K53" s="2"/>
    </row>
    <row r="54" spans="1:31">
      <c r="A54" t="str">
        <f>VLOOKUP(C54,County!$J$3:$AP$3221,33,FALSE)</f>
        <v>Franklin</v>
      </c>
      <c r="B54" t="str">
        <f>VLOOKUP(C54,County!$J$3:$AQ$3221,34,FALSE)</f>
        <v>ID</v>
      </c>
      <c r="C54" s="2">
        <f>SMALL(County!J5:J3223,5)</f>
        <v>9.0225563909774431E-2</v>
      </c>
      <c r="D54"/>
      <c r="E54" t="str">
        <f>VLOOKUP(G54,County!$K$3:$AP$3221,32,FALSE)</f>
        <v>Bronx</v>
      </c>
      <c r="F54" t="str">
        <f>VLOOKUP(G54,County!$K$3:$AQ$3221,33,FALSE)</f>
        <v>NY</v>
      </c>
      <c r="G54" s="2">
        <f>SMALL(County!K5:K3223,5)</f>
        <v>0.16531915948206741</v>
      </c>
      <c r="K54" s="2"/>
    </row>
    <row r="55" spans="1:31">
      <c r="C55" s="2"/>
      <c r="D55"/>
      <c r="G55" s="2"/>
      <c r="K55" s="2"/>
    </row>
    <row r="56" spans="1:31">
      <c r="C56" s="2"/>
      <c r="D56"/>
      <c r="G56" s="2"/>
      <c r="K56" s="2"/>
      <c r="O56" s="2"/>
      <c r="P56" s="2"/>
      <c r="S56" s="2"/>
      <c r="W56" s="2"/>
      <c r="AA56" s="2"/>
    </row>
    <row r="57" spans="1:31">
      <c r="A57" s="68" t="s">
        <v>3114</v>
      </c>
      <c r="C57" s="2"/>
      <c r="D57" t="s">
        <v>5298</v>
      </c>
      <c r="G57" s="2"/>
      <c r="H57" t="s">
        <v>3179</v>
      </c>
      <c r="K57" s="2"/>
      <c r="L57" s="2"/>
    </row>
    <row r="58" spans="1:31">
      <c r="A58" t="str">
        <f>VLOOKUP(C58,County!$J$3:$AP$3221,33,FALSE)</f>
        <v>Perry</v>
      </c>
      <c r="B58" t="str">
        <f>VLOOKUP(C58,County!$J$3:$AQ$3221,34,FALSE)</f>
        <v>IN</v>
      </c>
      <c r="C58" s="2">
        <f>DMAX(County!D1:J3221,"Kerry",D57:D58)</f>
        <v>0.49681298857486472</v>
      </c>
      <c r="D58">
        <v>2</v>
      </c>
      <c r="E58" t="str">
        <f>VLOOKUP(G58,County!$K$3:$AP$3221,32,FALSE)</f>
        <v>Chatham</v>
      </c>
      <c r="F58" t="str">
        <f>VLOOKUP(G58,County!$K$3:$AQ$3221,33,FALSE)</f>
        <v>NC</v>
      </c>
      <c r="G58" s="2">
        <f>DMAX(County!E1:K3221,"Bush",H57:H58)</f>
        <v>0.49733816835120748</v>
      </c>
      <c r="H58">
        <v>2</v>
      </c>
      <c r="K58" s="2"/>
      <c r="L58" s="7"/>
    </row>
    <row r="59" spans="1:31">
      <c r="H59" s="2"/>
      <c r="L59" s="2"/>
      <c r="M59" s="7"/>
    </row>
    <row r="60" spans="1:31">
      <c r="A60" s="68" t="s">
        <v>2144</v>
      </c>
      <c r="D60" t="s">
        <v>5298</v>
      </c>
      <c r="G60" s="2"/>
      <c r="H60" t="s">
        <v>3179</v>
      </c>
      <c r="I60" s="11"/>
      <c r="J60" s="11"/>
      <c r="K60" s="74"/>
      <c r="L60" s="75"/>
    </row>
    <row r="61" spans="1:31">
      <c r="A61" t="str">
        <f>VLOOKUP(C61,County!$J$3:$AP$3221,33,FALSE)</f>
        <v>Penobscot</v>
      </c>
      <c r="B61" t="str">
        <f>VLOOKUP(C61,County!$J$3:$AQ$3221,34,FALSE)</f>
        <v>ME</v>
      </c>
      <c r="C61" s="2">
        <f>DMIN(County!D1:J3221,"Kerry",D60:D61)</f>
        <v>0.49221794621979736</v>
      </c>
      <c r="D61">
        <v>1</v>
      </c>
      <c r="E61" t="str">
        <f>VLOOKUP(G61,County!$K$3:$AP$3221,32,FALSE)</f>
        <v>Cayuga</v>
      </c>
      <c r="F61" t="str">
        <f>VLOOKUP(G61,County!$K$3:$AQ$3221,33,FALSE)</f>
        <v>NY</v>
      </c>
      <c r="G61" s="2">
        <f>DMIN(County!E1:K3221,"Bush",H60:H61)</f>
        <v>0.49215022744923997</v>
      </c>
      <c r="H61">
        <v>1</v>
      </c>
      <c r="I61" s="11"/>
      <c r="J61" s="11"/>
      <c r="K61" s="74"/>
      <c r="L61" s="11"/>
    </row>
    <row r="62" spans="1:31">
      <c r="H62" s="2"/>
      <c r="J62" s="11"/>
      <c r="K62" s="11"/>
      <c r="L62" s="74"/>
      <c r="M62" s="11"/>
    </row>
    <row r="63" spans="1:31">
      <c r="A63" t="s">
        <v>1935</v>
      </c>
      <c r="B63" s="20" t="str">
        <f>A28</f>
        <v>Kerry</v>
      </c>
      <c r="C63" s="108" t="str">
        <f>E28</f>
        <v>Bush</v>
      </c>
      <c r="D63" s="109" t="str">
        <f>I28</f>
        <v>Nader</v>
      </c>
      <c r="E63" s="7" t="str">
        <f>M28</f>
        <v>Badnarik</v>
      </c>
      <c r="F63" s="7" t="str">
        <f>Q28</f>
        <v>Peroutka</v>
      </c>
      <c r="G63" s="7" t="str">
        <f>U28</f>
        <v>Calero</v>
      </c>
      <c r="H63" s="7" t="str">
        <f>Y28</f>
        <v>Cobb</v>
      </c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</row>
    <row r="64" spans="1:31">
      <c r="A64" t="s">
        <v>383</v>
      </c>
      <c r="B64" s="7">
        <f>COUNTIF(State!$G$1:$G$53,1)</f>
        <v>20</v>
      </c>
      <c r="C64" s="7">
        <f>COUNTIF(State!$H$1:$H$53,1)</f>
        <v>31</v>
      </c>
      <c r="D64" s="7">
        <f>COUNTIF(State!$I$1:$I$53,1)</f>
        <v>0</v>
      </c>
      <c r="E64" s="7">
        <f>COUNTIF(State!$BB$1:$BB$53,1)</f>
        <v>0</v>
      </c>
      <c r="F64" s="7">
        <f>COUNTIF(State!$BC$1:$BC$53,1)</f>
        <v>0</v>
      </c>
      <c r="G64" s="7">
        <f>COUNTIF(State!$BD$1:$BD$53,1)</f>
        <v>0</v>
      </c>
      <c r="H64" s="7">
        <f>COUNTIF(State!$BE$1:$BE$53,1)</f>
        <v>0</v>
      </c>
      <c r="K64" s="7"/>
      <c r="M64" s="7"/>
      <c r="O64" s="7"/>
      <c r="P64" s="7"/>
      <c r="Q64" s="7"/>
      <c r="S64" s="7"/>
      <c r="T64" s="7"/>
      <c r="U64" s="7"/>
      <c r="W64" s="7"/>
      <c r="X64" s="7"/>
      <c r="Y64" s="7"/>
      <c r="Z64" s="7"/>
      <c r="AA64" s="7"/>
      <c r="AB64" s="7"/>
      <c r="AC64" s="7"/>
      <c r="AD64" s="7"/>
      <c r="AE64" s="7"/>
    </row>
    <row r="65" spans="1:31">
      <c r="A65" t="s">
        <v>1678</v>
      </c>
      <c r="B65" s="7">
        <f>COUNTIF(State!$G$1:$G$53,2)</f>
        <v>31</v>
      </c>
      <c r="C65" s="7">
        <f>COUNTIF(State!$H$1:$H$53,2)</f>
        <v>20</v>
      </c>
      <c r="D65" s="7">
        <f>COUNTIF(State!$I$1:$I$53,2)</f>
        <v>0</v>
      </c>
      <c r="E65" s="7">
        <f>COUNTIF(State!$BB$1:$BB$53,2)</f>
        <v>0</v>
      </c>
      <c r="F65" s="7">
        <f>COUNTIF(State!$BC$1:$BC$53,2)</f>
        <v>0</v>
      </c>
      <c r="G65" s="7">
        <f>COUNTIF(State!$BD$1:$BD$53,2)</f>
        <v>0</v>
      </c>
      <c r="H65" s="7">
        <f>COUNTIF(State!$BE$1:$BE$53,2)</f>
        <v>0</v>
      </c>
      <c r="K65" s="7"/>
      <c r="M65" s="7"/>
      <c r="O65" s="7"/>
      <c r="P65" s="7"/>
      <c r="Q65" s="7"/>
      <c r="S65" s="7"/>
      <c r="T65" s="7"/>
      <c r="U65" s="7"/>
      <c r="W65" s="7"/>
      <c r="X65" s="7"/>
      <c r="Y65" s="7"/>
      <c r="Z65" s="7"/>
      <c r="AA65" s="7"/>
      <c r="AB65" s="7"/>
      <c r="AC65" s="7"/>
      <c r="AD65" s="7"/>
      <c r="AE65" s="7"/>
    </row>
    <row r="66" spans="1:31">
      <c r="A66" t="s">
        <v>1679</v>
      </c>
      <c r="B66" s="7">
        <f>COUNTIF(State!$G$1:$G$53,3)</f>
        <v>0</v>
      </c>
      <c r="C66" s="7">
        <f>COUNTIF(State!$H$1:$H$53,3)</f>
        <v>0</v>
      </c>
      <c r="D66" s="7">
        <f>COUNTIF(State!$I$1:$I$53,3)</f>
        <v>35</v>
      </c>
      <c r="E66" s="7">
        <f>COUNTIF(State!$BB$1:$BB$53,3)</f>
        <v>13</v>
      </c>
      <c r="F66" s="7">
        <f>COUNTIF(State!$BC$1:$BC$53,3)</f>
        <v>0</v>
      </c>
      <c r="G66" s="7">
        <f>COUNTIF(State!$BD$1:$BD$53,3)</f>
        <v>0</v>
      </c>
      <c r="H66" s="7">
        <f>COUNTIF(State!$BE$1:$BE$53,3)</f>
        <v>1</v>
      </c>
      <c r="K66" s="7"/>
      <c r="M66" s="7"/>
      <c r="O66" s="7"/>
      <c r="P66" s="7"/>
      <c r="Q66" s="7"/>
      <c r="S66" s="7"/>
      <c r="T66" s="7"/>
      <c r="U66" s="7"/>
      <c r="W66" s="7"/>
      <c r="X66" s="7"/>
      <c r="Y66" s="7"/>
      <c r="Z66" s="7"/>
      <c r="AA66" s="7"/>
      <c r="AB66" s="7"/>
      <c r="AC66" s="7"/>
      <c r="AD66" s="7"/>
      <c r="AE66" s="7"/>
    </row>
    <row r="67" spans="1:31">
      <c r="B67" s="7"/>
      <c r="C67" s="7"/>
      <c r="D67" s="7"/>
      <c r="E67" s="7"/>
      <c r="F67" s="7"/>
      <c r="G67" s="7"/>
      <c r="H67" s="7"/>
      <c r="K67" s="7"/>
      <c r="M67" s="7"/>
      <c r="O67" s="7"/>
      <c r="P67" s="7"/>
      <c r="Q67" s="7"/>
      <c r="S67" s="7"/>
      <c r="T67" s="7"/>
      <c r="U67" s="7"/>
      <c r="W67" s="7"/>
      <c r="X67" s="7"/>
      <c r="Y67" s="7"/>
      <c r="Z67" s="7"/>
      <c r="AA67" s="7"/>
      <c r="AB67" s="7"/>
      <c r="AC67" s="7"/>
      <c r="AD67" s="7"/>
      <c r="AE67" s="7"/>
    </row>
    <row r="68" spans="1:31">
      <c r="B68" s="7"/>
      <c r="C68" s="7"/>
      <c r="D68" s="7"/>
      <c r="E68" s="7"/>
      <c r="F68" s="7"/>
      <c r="G68" s="7"/>
      <c r="H68" s="7"/>
    </row>
    <row r="69" spans="1:31">
      <c r="A69" t="s">
        <v>571</v>
      </c>
      <c r="B69" s="2"/>
      <c r="C69" s="2"/>
    </row>
    <row r="70" spans="1:31" s="7" customFormat="1">
      <c r="A70" s="96" t="s">
        <v>383</v>
      </c>
      <c r="B70" s="1">
        <f>COUNTIF(County!D$1:D$3221,1)-B64</f>
        <v>584</v>
      </c>
      <c r="C70" s="1">
        <f>COUNTIF(County!E$1:E$3221,1)-C64</f>
        <v>2534</v>
      </c>
      <c r="D70" s="1">
        <f>COUNTIF(County!F$1:F$3221,1)-D64</f>
        <v>0</v>
      </c>
      <c r="E70" s="1">
        <f>COUNTIF(County!AG$1:AG$3221,1)-E64</f>
        <v>0</v>
      </c>
      <c r="F70" s="1">
        <f>COUNTIF(County!AH$1:AH$3221,1)-F64</f>
        <v>0</v>
      </c>
      <c r="G70" s="1">
        <f>COUNTIF(County!AI$1:AI$3221,1)-G64</f>
        <v>0</v>
      </c>
      <c r="H70" s="1">
        <f>COUNTIF(County!AJ$1:AJ$3221,1)-H64</f>
        <v>0</v>
      </c>
    </row>
    <row r="71" spans="1:31" s="7" customFormat="1">
      <c r="A71" s="96" t="s">
        <v>1678</v>
      </c>
      <c r="B71" s="1">
        <f>COUNTIF(County!D$1:D$3221,2)-B65</f>
        <v>2534</v>
      </c>
      <c r="C71" s="1">
        <f>COUNTIF(County!E$1:E$3221,2)-C65</f>
        <v>584</v>
      </c>
      <c r="D71" s="1">
        <f>COUNTIF(County!F$1:F$3221,2)-D65</f>
        <v>0</v>
      </c>
      <c r="E71" s="1">
        <f>COUNTIF(County!AG$1:AG$3221,2)-E65</f>
        <v>0</v>
      </c>
      <c r="F71" s="1">
        <f>COUNTIF(County!AH$1:AH$3221,2)-F65</f>
        <v>0</v>
      </c>
      <c r="G71" s="1">
        <f>COUNTIF(County!AI$1:AI$3221,2)-G65</f>
        <v>0</v>
      </c>
      <c r="H71" s="1">
        <f>COUNTIF(County!AJ$1:AJ$3221,2)-H65</f>
        <v>0</v>
      </c>
    </row>
    <row r="72" spans="1:31" s="7" customFormat="1">
      <c r="A72" s="96" t="s">
        <v>1679</v>
      </c>
      <c r="B72" s="1">
        <f>COUNTIF(County!D$1:D$3221,3)-B66</f>
        <v>0</v>
      </c>
      <c r="C72" s="1">
        <f>COUNTIF(County!E$1:E$3221,3)-C66</f>
        <v>0</v>
      </c>
      <c r="D72" s="1">
        <f>COUNTIF(County!F$1:F$3221,3)-D66</f>
        <v>1635</v>
      </c>
      <c r="E72" s="1">
        <f>COUNTIF(County!AG$1:AG$3221,3)-E66</f>
        <v>1122</v>
      </c>
      <c r="F72" s="1">
        <f>COUNTIF(County!AH$1:AH$3221,3)-F66</f>
        <v>253</v>
      </c>
      <c r="G72" s="1">
        <f>COUNTIF(County!AI$1:AI$3221,3)-G66</f>
        <v>3</v>
      </c>
      <c r="H72" s="1">
        <f>COUNTIF(County!AJ$1:AJ$3221,3)-H66</f>
        <v>27</v>
      </c>
    </row>
    <row r="73" spans="1:31" s="7" customFormat="1">
      <c r="A73" s="96" t="s">
        <v>1977</v>
      </c>
      <c r="B73" s="1">
        <f>COUNTIF(County!$D$1:$D$3221,4)-COUNTIF(State!$G$1:$G$53,4)</f>
        <v>0</v>
      </c>
      <c r="C73" s="1">
        <f>COUNTIF(County!$E$1:$E$3221,4)-COUNTIF(State!$H$1:$H$53,4)</f>
        <v>0</v>
      </c>
      <c r="D73" s="1">
        <f>COUNTIF(County!$F$1:$F$3221,4)-COUNTIF(State!$I$1:$I$53,4)</f>
        <v>613</v>
      </c>
      <c r="E73" s="1">
        <f>COUNTIF(County!$AG$1:$AG$3221,4)-COUNTIF(State!$BB$1:$BB$53,4)</f>
        <v>1194</v>
      </c>
      <c r="F73" s="1">
        <f>COUNTIF(County!$AH$1:$AH$3221,4)-COUNTIF(State!$BC$1:$BC$53,4)</f>
        <v>786</v>
      </c>
      <c r="G73" s="1">
        <f>COUNTIF(County!$AI$1:$AI$3221,4)-COUNTIF(State!$BD$1:$BD$53,4)</f>
        <v>20</v>
      </c>
      <c r="H73" s="1">
        <f>COUNTIF(County!$AJ$1:$AJ$3221,4)-COUNTIF(State!$BE$1:$BE$53,4)</f>
        <v>227</v>
      </c>
    </row>
    <row r="75" spans="1:31">
      <c r="A75" s="96" t="s">
        <v>3773</v>
      </c>
    </row>
    <row r="76" spans="1:31">
      <c r="A76" t="s">
        <v>1106</v>
      </c>
      <c r="B76" s="1">
        <f>COUNTIF(State!$M1:$M53,"&lt;.0999")</f>
        <v>0</v>
      </c>
      <c r="C76" s="1">
        <f>COUNTIF(State!$O1:$O53,"&lt;.0999")</f>
        <v>1</v>
      </c>
      <c r="D76" s="1">
        <f>COUNTIF(State!$Q$1:$Q$53,"&lt;.0999")</f>
        <v>51</v>
      </c>
    </row>
    <row r="77" spans="1:31">
      <c r="A77" t="s">
        <v>1107</v>
      </c>
      <c r="B77" s="1">
        <f>COUNTIF(State!$M$1:$M$53,"&lt;.1999")-B76</f>
        <v>0</v>
      </c>
      <c r="C77" s="1">
        <f>COUNTIF(State!$O$1:$O$53,"&lt;.1999")-C76</f>
        <v>0</v>
      </c>
      <c r="D77" s="1">
        <f>COUNTIF(State!$Q$1:$Q$53,"&lt;.1999")-D76</f>
        <v>0</v>
      </c>
    </row>
    <row r="78" spans="1:31">
      <c r="A78" t="s">
        <v>1096</v>
      </c>
      <c r="B78" s="1">
        <f>COUNTIF(State!$M$1:$M$53,"&lt;.2999")-SUM(B76:B77)</f>
        <v>2</v>
      </c>
      <c r="C78" s="1">
        <f>COUNTIF(State!$O$1:$O$53,"&lt;.2999")-SUM(C76:C77)</f>
        <v>0</v>
      </c>
      <c r="D78" s="1">
        <f>COUNTIF(State!$Q$1:$Q$53,"&lt;.2999")-SUM(D76:D77)</f>
        <v>0</v>
      </c>
    </row>
    <row r="79" spans="1:31">
      <c r="A79" t="s">
        <v>1097</v>
      </c>
      <c r="B79" s="1">
        <f>COUNTIF(State!$M$1:$M$53,"&lt;.3999")-SUM(B76:B78)</f>
        <v>13</v>
      </c>
      <c r="C79" s="1">
        <f>COUNTIF(State!$O$1:$O$53,"&lt;.3999")-SUM(C76:C78)</f>
        <v>3</v>
      </c>
      <c r="D79" s="1">
        <f>COUNTIF(State!$Q$1:$Q$53,"&lt;.3999")-SUM(D76:D78)</f>
        <v>0</v>
      </c>
    </row>
    <row r="80" spans="1:31">
      <c r="A80" t="s">
        <v>1098</v>
      </c>
      <c r="B80" s="1">
        <f>COUNTIF(State!$M$1:$M$53,"&lt;.4999")-SUM(B76:B79)</f>
        <v>17</v>
      </c>
      <c r="C80" s="1">
        <f>COUNTIF(State!$O$1:$O$53,"&lt;.4999")-SUM(C76:C79)</f>
        <v>18</v>
      </c>
      <c r="D80" s="1">
        <f>COUNTIF(State!$Q$1:$Q$53,"&lt;.4999")-SUM(D76:D79)</f>
        <v>0</v>
      </c>
    </row>
    <row r="81" spans="1:4">
      <c r="A81" t="s">
        <v>849</v>
      </c>
      <c r="B81" s="1">
        <f>COUNTIF(State!$M$1:$M$53,"&lt;.5999")-SUM(B76:B80)</f>
        <v>17</v>
      </c>
      <c r="C81" s="1">
        <f>COUNTIF(State!$O$1:$O$53,"&lt;.5999")-SUM(C76:C80)</f>
        <v>19</v>
      </c>
      <c r="D81" s="1">
        <f>COUNTIF(State!$Q$1:$Q$53,"&lt;.5999")-SUM(D76:D80)</f>
        <v>0</v>
      </c>
    </row>
    <row r="82" spans="1:4">
      <c r="A82" t="s">
        <v>850</v>
      </c>
      <c r="B82" s="1">
        <f>COUNTIF(State!$M$1:$M$53,"&lt;.6999")-SUM(B76:B81)</f>
        <v>1</v>
      </c>
      <c r="C82" s="1">
        <f>COUNTIF(State!$O$1:$O$53,"&lt;.6999")-SUM(C76:C81)</f>
        <v>9</v>
      </c>
      <c r="D82" s="1">
        <f>COUNTIF(State!$Q$1:$Q$53,"&lt;.6999")-SUM(D76:D81)</f>
        <v>0</v>
      </c>
    </row>
    <row r="83" spans="1:4">
      <c r="A83" t="s">
        <v>851</v>
      </c>
      <c r="B83" s="1">
        <f>COUNTIF(State!$M$1:$M$53,"&lt;.7999")-SUM(B76:B82)</f>
        <v>0</v>
      </c>
      <c r="C83" s="1">
        <f>COUNTIF(State!$O$1:$O$53,"&lt;.7999")-SUM(C76:C82)</f>
        <v>1</v>
      </c>
      <c r="D83" s="1">
        <f>COUNTIF(State!$Q$1:$Q$53,"&lt;.7999")-SUM(D76:D82)</f>
        <v>0</v>
      </c>
    </row>
    <row r="84" spans="1:4">
      <c r="A84" t="s">
        <v>852</v>
      </c>
      <c r="B84" s="1">
        <f>COUNTIF(State!$M$1:$M$53,"&lt;.8999")-SUM(B76:B83)</f>
        <v>1</v>
      </c>
      <c r="C84" s="1">
        <f>COUNTIF(State!$O$1:$O$53,"&lt;.8999")-SUM(C76:C83)</f>
        <v>0</v>
      </c>
      <c r="D84" s="1">
        <f>COUNTIF(State!$Q$1:$Q$53,"&lt;.8999")-SUM(D76:D83)</f>
        <v>0</v>
      </c>
    </row>
    <row r="85" spans="1:4">
      <c r="A85" t="s">
        <v>2129</v>
      </c>
      <c r="B85" s="1">
        <f>COUNTIF(State!$M$1:$M$53,"&lt;1")-SUM(B76:B84)</f>
        <v>0</v>
      </c>
      <c r="C85" s="1">
        <f>COUNTIF(State!$O$1:$O$53,"&lt;1")-SUM(C76:C84)</f>
        <v>0</v>
      </c>
      <c r="D85" s="1">
        <f>COUNTIF(State!$Q$1:$Q$53,"&lt;1")-SUM(D76:D84)</f>
        <v>0</v>
      </c>
    </row>
    <row r="86" spans="1:4">
      <c r="D86"/>
    </row>
    <row r="87" spans="1:4">
      <c r="A87" t="s">
        <v>4535</v>
      </c>
      <c r="D87"/>
    </row>
    <row r="88" spans="1:4">
      <c r="A88" t="s">
        <v>1106</v>
      </c>
      <c r="B88" s="1">
        <f>COUNTIF(County!J1:J3222,"&lt;.0999")-B76</f>
        <v>7</v>
      </c>
      <c r="C88" s="1">
        <f>COUNTIF(County!K1:K3222,"&lt;.0999")-C76</f>
        <v>0</v>
      </c>
      <c r="D88" s="1">
        <f>COUNTIF(County!L1:L3222,"&lt;.0999")-D76</f>
        <v>3117</v>
      </c>
    </row>
    <row r="89" spans="1:4">
      <c r="A89" t="s">
        <v>1107</v>
      </c>
      <c r="B89" s="1">
        <f>COUNTIF(County!J1:J3222,"&lt;.1999")-SUM(B76:B77)-B88</f>
        <v>184</v>
      </c>
      <c r="C89" s="1">
        <f>COUNTIF(County!K1:K3222,"&lt;.1999")-SUM(C76:C77)-C88</f>
        <v>14</v>
      </c>
      <c r="D89" s="1">
        <f>COUNTIF(County!L1:L3222,"&lt;.1999")-SUM(D76:D77)-D88</f>
        <v>0</v>
      </c>
    </row>
    <row r="90" spans="1:4">
      <c r="A90" t="s">
        <v>1096</v>
      </c>
      <c r="B90" s="1">
        <f>COUNTIF(County!J1:J3222,"&lt;.2999")-SUM(B76:B78)-SUM(B88:B89)</f>
        <v>582</v>
      </c>
      <c r="C90" s="1">
        <f>COUNTIF(County!K1:K3222,"&lt;.2999")-SUM(C76:C78)-SUM(C88:C89)</f>
        <v>40</v>
      </c>
      <c r="D90" s="1">
        <f>COUNTIF(County!L1:L3222,"&lt;.2999")-SUM(D76:D78)-SUM(D88:D89)</f>
        <v>0</v>
      </c>
    </row>
    <row r="91" spans="1:4">
      <c r="A91" t="s">
        <v>1097</v>
      </c>
      <c r="B91" s="1">
        <f>COUNTIF(County!J1:J3222,"&lt;.3999")-SUM(B76:B79)-SUM(B88:B90)</f>
        <v>962</v>
      </c>
      <c r="C91" s="1">
        <f>COUNTIF(County!K1:K3222,"&lt;.3999")-SUM(C76:C79)-SUM(C88:C90)</f>
        <v>132</v>
      </c>
      <c r="D91" s="1">
        <f>COUNTIF(County!L1:L3222,"&lt;.3999")-SUM(D76:D79)-SUM(D88:D90)</f>
        <v>0</v>
      </c>
    </row>
    <row r="92" spans="1:4">
      <c r="A92" t="s">
        <v>1098</v>
      </c>
      <c r="B92" s="1">
        <f>COUNTIF(County!J1:J3222,"&lt;.4999")-SUM(B76:B80)-SUM(B88:B91)</f>
        <v>832</v>
      </c>
      <c r="C92" s="1">
        <f>COUNTIF(County!K1:K3222,"&lt;.4999")-SUM(C76:C80)-SUM(C88:C91)</f>
        <v>424</v>
      </c>
      <c r="D92" s="1">
        <f>COUNTIF(County!L1:L3222,"&lt;.4999")-SUM(D76:D80)-SUM(D88:D91)</f>
        <v>0</v>
      </c>
    </row>
    <row r="93" spans="1:4">
      <c r="A93" t="s">
        <v>849</v>
      </c>
      <c r="B93" s="1">
        <f>COUNTIF(County!J1:J3222,"&lt;.5999")-SUM(B76:B81)-SUM(B88:B92)</f>
        <v>387</v>
      </c>
      <c r="C93" s="1">
        <f>COUNTIF(County!K1:K3222,"&lt;.5999")-SUM(C76:C81)-SUM(C88:C92)</f>
        <v>867</v>
      </c>
      <c r="D93" s="1">
        <f>COUNTIF(County!L1:L3222,"&lt;.5999")-SUM(D76:D81)-SUM(D88:D92)</f>
        <v>0</v>
      </c>
    </row>
    <row r="94" spans="1:4">
      <c r="A94" t="s">
        <v>850</v>
      </c>
      <c r="B94" s="1">
        <f>COUNTIF(County!J1:J3222,"&lt;.6999")-SUM(B76:B82)-SUM(B88:B93)</f>
        <v>116</v>
      </c>
      <c r="C94" s="1">
        <f>COUNTIF(County!K1:K3222,"&lt;.6999")-SUM(C76:C82)-SUM(C88:C93)</f>
        <v>942</v>
      </c>
      <c r="D94" s="1">
        <f>COUNTIF(County!L1:L3222,"&lt;.6999")-SUM(D76:D82)-SUM(D88:D93)</f>
        <v>0</v>
      </c>
    </row>
    <row r="95" spans="1:4">
      <c r="A95" t="s">
        <v>851</v>
      </c>
      <c r="B95" s="1">
        <f>COUNTIF(County!J1:J3222,"&lt;.7999")-SUM(B76:B83)-SUM(B88:B94)</f>
        <v>33</v>
      </c>
      <c r="C95" s="1">
        <f>COUNTIF(County!K1:K3222,"&lt;.7999")-SUM(C76:C83)-SUM(C88:C94)</f>
        <v>543</v>
      </c>
      <c r="D95" s="1">
        <f>COUNTIF(County!L1:L3222,"&lt;.7999")-SUM(D76:D83)-SUM(D88:D94)</f>
        <v>0</v>
      </c>
    </row>
    <row r="96" spans="1:4">
      <c r="A96" t="s">
        <v>852</v>
      </c>
      <c r="B96" s="1">
        <f>COUNTIF(County!J1:J3222,"&lt;.8999")-SUM(B76:B84)-SUM(B88:B95)</f>
        <v>14</v>
      </c>
      <c r="C96" s="1">
        <f>COUNTIF(County!K1:K3222,"&lt;.8999")-SUM(C76:C84)-SUM(C88:C95)</f>
        <v>149</v>
      </c>
      <c r="D96" s="1">
        <f>COUNTIF(County!L1:L3222,"&lt;.8999")-SUM(D76:D84)-SUM(D88:D95)</f>
        <v>0</v>
      </c>
    </row>
    <row r="97" spans="1:4">
      <c r="A97" t="s">
        <v>2129</v>
      </c>
      <c r="B97" s="1">
        <f>COUNTIF(County!J1:J3222,"&lt;.9999")-SUM(B76:B85)-SUM(B88:B96)</f>
        <v>0</v>
      </c>
      <c r="C97" s="1">
        <f>COUNTIF(County!K1:K3222,"&lt;.9999")-SUM(C76:C85)-SUM(C88:C96)</f>
        <v>6</v>
      </c>
      <c r="D97" s="1">
        <f>COUNTIF(County!L1:L3222,"&lt;.9999")-SUM(D76:D85)-SUM(D88:D96)</f>
        <v>0</v>
      </c>
    </row>
    <row r="98" spans="1:4">
      <c r="B98" s="1"/>
      <c r="C98" s="1"/>
      <c r="D98" s="1"/>
    </row>
    <row r="99" spans="1:4">
      <c r="B99" s="1"/>
      <c r="D99"/>
    </row>
    <row r="101" spans="1:4">
      <c r="B101" s="2"/>
    </row>
  </sheetData>
  <mergeCells count="11">
    <mergeCell ref="A28:C28"/>
    <mergeCell ref="E28:G28"/>
    <mergeCell ref="I28:K28"/>
    <mergeCell ref="Q28:S28"/>
    <mergeCell ref="X2:Z2"/>
    <mergeCell ref="AB2:AD2"/>
    <mergeCell ref="M28:O28"/>
    <mergeCell ref="Y28:AA28"/>
    <mergeCell ref="U28:W28"/>
    <mergeCell ref="X15:Z15"/>
    <mergeCell ref="AB15:AD15"/>
  </mergeCells>
  <phoneticPr fontId="9"/>
  <conditionalFormatting sqref="C3:C12 C16:C25">
    <cfRule type="cellIs" dxfId="3" priority="1" stopIfTrue="1" operator="equal">
      <formula>"Rep"</formula>
    </cfRule>
    <cfRule type="cellIs" dxfId="2" priority="2" stopIfTrue="1" operator="equal">
      <formula>"Dem"</formula>
    </cfRule>
    <cfRule type="cellIs" dxfId="1" priority="3" stopIfTrue="1" operator="equal">
      <formula>"Ind"</formula>
    </cfRule>
  </conditionalFormatting>
  <pageMargins left="0.75" right="0.75" top="1" bottom="1" header="0.5" footer="0.5"/>
  <pageSetup paperSize="0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" enableFormatConditionsCalculation="0"/>
  <dimension ref="A1:AH60"/>
  <sheetViews>
    <sheetView workbookViewId="0">
      <selection activeCell="L26" sqref="L26"/>
    </sheetView>
  </sheetViews>
  <sheetFormatPr baseColWidth="10" defaultRowHeight="13" x14ac:dyDescent="0"/>
  <cols>
    <col min="1" max="1" width="15.5703125" customWidth="1"/>
    <col min="2" max="3" width="11.140625" style="1" customWidth="1"/>
    <col min="4" max="4" width="11.42578125" style="1" customWidth="1"/>
    <col min="5" max="5" width="12.85546875" customWidth="1"/>
    <col min="6" max="6" width="11.42578125" style="2" customWidth="1"/>
    <col min="9" max="11" width="2" bestFit="1" customWidth="1"/>
    <col min="12" max="15" width="8.7109375" customWidth="1"/>
    <col min="16" max="16" width="11.42578125" style="1" customWidth="1"/>
  </cols>
  <sheetData>
    <row r="1" spans="1:34">
      <c r="B1" s="65" t="s">
        <v>286</v>
      </c>
      <c r="C1" s="65" t="s">
        <v>4541</v>
      </c>
      <c r="D1" s="65" t="s">
        <v>4824</v>
      </c>
      <c r="E1" s="65" t="s">
        <v>4825</v>
      </c>
      <c r="F1" s="66" t="s">
        <v>4188</v>
      </c>
      <c r="G1" s="66" t="s">
        <v>3744</v>
      </c>
      <c r="H1" s="66" t="s">
        <v>3757</v>
      </c>
      <c r="I1" s="24" t="str">
        <f>LEFT(P1)</f>
        <v>D</v>
      </c>
      <c r="J1" s="21" t="str">
        <f>LEFT(Q1)</f>
        <v>R</v>
      </c>
      <c r="K1" s="22" t="str">
        <f>LEFT(R1)</f>
        <v>I</v>
      </c>
      <c r="L1" s="20" t="str">
        <f>P1</f>
        <v>Democrat</v>
      </c>
      <c r="M1" s="21" t="str">
        <f>Q1</f>
        <v>Republican</v>
      </c>
      <c r="N1" s="22" t="str">
        <f>R1</f>
        <v>Independent/Unenrolled</v>
      </c>
      <c r="O1" s="2" t="s">
        <v>2626</v>
      </c>
      <c r="P1" s="3" t="s">
        <v>4286</v>
      </c>
      <c r="Q1" s="4" t="s">
        <v>3914</v>
      </c>
      <c r="R1" s="23" t="s">
        <v>2170</v>
      </c>
      <c r="S1" s="1" t="s">
        <v>4348</v>
      </c>
      <c r="T1" s="1" t="s">
        <v>2976</v>
      </c>
      <c r="U1" s="1" t="s">
        <v>3915</v>
      </c>
      <c r="V1" s="1" t="s">
        <v>2176</v>
      </c>
      <c r="W1" s="1" t="s">
        <v>2680</v>
      </c>
      <c r="X1" s="1" t="s">
        <v>3022</v>
      </c>
      <c r="Y1" s="1" t="s">
        <v>1899</v>
      </c>
      <c r="Z1" s="1" t="s">
        <v>2626</v>
      </c>
      <c r="AA1" s="1" t="s">
        <v>2540</v>
      </c>
      <c r="AB1" s="1" t="s">
        <v>3202</v>
      </c>
      <c r="AC1" s="1" t="s">
        <v>2874</v>
      </c>
      <c r="AD1" s="1" t="s">
        <v>3538</v>
      </c>
      <c r="AE1" s="1" t="s">
        <v>5227</v>
      </c>
      <c r="AF1" s="1" t="s">
        <v>5295</v>
      </c>
      <c r="AG1" s="1" t="s">
        <v>5296</v>
      </c>
      <c r="AH1" s="1" t="s">
        <v>2669</v>
      </c>
    </row>
    <row r="2" spans="1:34">
      <c r="A2" t="str">
        <f>State!A3</f>
        <v>Alabama</v>
      </c>
      <c r="C2" s="1">
        <v>3393000</v>
      </c>
      <c r="D2" s="1">
        <v>2597629</v>
      </c>
      <c r="E2" s="1">
        <f>State!C3</f>
        <v>1883449</v>
      </c>
      <c r="F2" s="2">
        <f t="shared" ref="F2:F33" si="0">E2/C2</f>
        <v>0.55509843796050695</v>
      </c>
      <c r="G2" s="2">
        <f t="shared" ref="G2:G8" si="1">E2/D2</f>
        <v>0.72506466473849807</v>
      </c>
      <c r="H2" s="2">
        <f>D2/C2</f>
        <v>0.76558473327438847</v>
      </c>
      <c r="I2" s="10"/>
      <c r="J2" s="9"/>
      <c r="K2" s="8"/>
      <c r="L2" s="2"/>
      <c r="M2" s="2"/>
      <c r="N2" s="2"/>
      <c r="O2" s="2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</row>
    <row r="3" spans="1:34">
      <c r="A3" t="str">
        <f>State!A4</f>
        <v>Alaska</v>
      </c>
      <c r="C3" s="1">
        <v>460000</v>
      </c>
      <c r="D3" s="1">
        <v>472160</v>
      </c>
      <c r="E3" s="1">
        <f>State!C4</f>
        <v>312598</v>
      </c>
      <c r="F3" s="2">
        <f t="shared" si="0"/>
        <v>0.67956086956521744</v>
      </c>
      <c r="G3" s="2">
        <f t="shared" si="1"/>
        <v>0.66205947136563881</v>
      </c>
      <c r="H3" s="2">
        <f t="shared" ref="H3:H53" si="2">D3/C3</f>
        <v>1.0264347826086957</v>
      </c>
      <c r="I3" s="10"/>
      <c r="J3" s="9"/>
      <c r="K3" s="8"/>
      <c r="L3" s="2"/>
      <c r="M3" s="2"/>
      <c r="N3" s="2"/>
      <c r="O3" s="2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</row>
    <row r="4" spans="1:34">
      <c r="A4" t="str">
        <f>State!A5</f>
        <v>Arizona</v>
      </c>
      <c r="C4" s="1">
        <v>4061000</v>
      </c>
      <c r="D4" s="1">
        <v>2643331</v>
      </c>
      <c r="E4" s="1">
        <f>State!C5</f>
        <v>2012585</v>
      </c>
      <c r="F4" s="2">
        <f t="shared" si="0"/>
        <v>0.49558852499384387</v>
      </c>
      <c r="G4" s="2">
        <f t="shared" si="1"/>
        <v>0.76138213488965245</v>
      </c>
      <c r="H4" s="2">
        <f t="shared" si="2"/>
        <v>0.65090642698842649</v>
      </c>
      <c r="I4" s="10"/>
      <c r="J4" s="9"/>
      <c r="K4" s="8"/>
      <c r="L4" s="2"/>
      <c r="M4" s="2"/>
      <c r="N4" s="2"/>
      <c r="O4" s="2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</row>
    <row r="5" spans="1:34">
      <c r="A5" t="str">
        <f>State!A6</f>
        <v>Arkansas</v>
      </c>
      <c r="C5" s="1">
        <v>2044000</v>
      </c>
      <c r="D5" s="1">
        <v>1684684</v>
      </c>
      <c r="E5" s="1">
        <f>State!C6</f>
        <v>1054945</v>
      </c>
      <c r="F5" s="2">
        <f t="shared" si="0"/>
        <v>0.51611790606653618</v>
      </c>
      <c r="G5" s="2">
        <f t="shared" si="1"/>
        <v>0.62619755396264221</v>
      </c>
      <c r="H5" s="2">
        <f t="shared" si="2"/>
        <v>0.82420939334637966</v>
      </c>
      <c r="I5" s="10"/>
      <c r="J5" s="9"/>
      <c r="K5" s="8"/>
      <c r="L5" s="2"/>
      <c r="M5" s="2"/>
      <c r="N5" s="2"/>
      <c r="O5" s="2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</row>
    <row r="6" spans="1:34">
      <c r="A6" t="str">
        <f>State!A7</f>
        <v>California</v>
      </c>
      <c r="C6" s="1">
        <v>26064000</v>
      </c>
      <c r="D6" s="1">
        <v>16557273</v>
      </c>
      <c r="E6" s="1">
        <f>State!C7</f>
        <v>12421859</v>
      </c>
      <c r="F6" s="2">
        <f t="shared" si="0"/>
        <v>0.47659066144874157</v>
      </c>
      <c r="G6" s="2">
        <f t="shared" si="1"/>
        <v>0.75023580271944545</v>
      </c>
      <c r="H6" s="2">
        <f t="shared" si="2"/>
        <v>0.63525448895027625</v>
      </c>
      <c r="I6" s="10"/>
      <c r="J6" s="9"/>
      <c r="K6" s="8"/>
      <c r="L6" s="2"/>
      <c r="M6" s="2"/>
      <c r="N6" s="2"/>
      <c r="O6" s="2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</row>
    <row r="7" spans="1:34">
      <c r="A7" t="str">
        <f>State!A8</f>
        <v>Colorado</v>
      </c>
      <c r="C7" s="1">
        <v>3398000</v>
      </c>
      <c r="D7" s="1">
        <v>2404597</v>
      </c>
      <c r="E7" s="1">
        <f>State!C8</f>
        <v>2130325</v>
      </c>
      <c r="F7" s="2">
        <f t="shared" si="0"/>
        <v>0.62693496174220131</v>
      </c>
      <c r="G7" s="2">
        <f t="shared" si="1"/>
        <v>0.88593847534534897</v>
      </c>
      <c r="H7" s="2">
        <f t="shared" si="2"/>
        <v>0.70765067686874628</v>
      </c>
      <c r="I7" s="10"/>
      <c r="J7" s="9"/>
      <c r="K7" s="8"/>
      <c r="L7" s="2"/>
      <c r="M7" s="2"/>
      <c r="N7" s="2"/>
      <c r="O7" s="2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</row>
    <row r="8" spans="1:34">
      <c r="A8" t="str">
        <f>State!A9</f>
        <v>Connecticut</v>
      </c>
      <c r="C8" s="1">
        <v>2648000</v>
      </c>
      <c r="D8" s="1">
        <v>2044181</v>
      </c>
      <c r="E8" s="1">
        <f>State!C9</f>
        <v>1578769</v>
      </c>
      <c r="F8" s="2">
        <f t="shared" si="0"/>
        <v>0.59621185800604226</v>
      </c>
      <c r="G8" s="2">
        <f t="shared" si="1"/>
        <v>0.77232348798858808</v>
      </c>
      <c r="H8" s="2">
        <f t="shared" si="2"/>
        <v>0.77197167673716016</v>
      </c>
      <c r="I8" s="10"/>
      <c r="J8" s="9"/>
      <c r="K8" s="8"/>
      <c r="L8" s="2"/>
      <c r="M8" s="2"/>
      <c r="N8" s="2"/>
      <c r="O8" s="2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</row>
    <row r="9" spans="1:34">
      <c r="A9" t="str">
        <f>State!A10</f>
        <v>Delaware</v>
      </c>
      <c r="C9" s="1">
        <v>619000</v>
      </c>
      <c r="D9" s="1">
        <v>554194</v>
      </c>
      <c r="E9" s="1">
        <f>State!C10</f>
        <v>375270</v>
      </c>
      <c r="F9" s="2">
        <f t="shared" si="0"/>
        <v>0.60625201938610662</v>
      </c>
      <c r="G9" s="2">
        <f t="shared" ref="G9:G16" si="3">E9/D9</f>
        <v>0.67714554830979767</v>
      </c>
      <c r="H9" s="2">
        <f t="shared" si="2"/>
        <v>0.89530533117932154</v>
      </c>
      <c r="I9" s="10"/>
      <c r="J9" s="9"/>
      <c r="K9" s="8"/>
      <c r="L9" s="2"/>
      <c r="M9" s="2"/>
      <c r="N9" s="2"/>
      <c r="O9" s="2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</row>
    <row r="10" spans="1:34">
      <c r="A10" t="str">
        <f>State!A11</f>
        <v>District of Columbia</v>
      </c>
      <c r="C10" s="1">
        <v>455000</v>
      </c>
      <c r="D10" s="1">
        <v>383919</v>
      </c>
      <c r="E10" s="1">
        <f>State!C11</f>
        <v>227586</v>
      </c>
      <c r="F10" s="2">
        <f t="shared" si="0"/>
        <v>0.50018901098901103</v>
      </c>
      <c r="G10" s="2">
        <f t="shared" si="3"/>
        <v>0.59279691809991175</v>
      </c>
      <c r="H10" s="2">
        <f t="shared" si="2"/>
        <v>0.84377802197802199</v>
      </c>
      <c r="I10" s="10"/>
      <c r="J10" s="9"/>
      <c r="K10" s="8"/>
      <c r="L10" s="2"/>
      <c r="M10" s="2"/>
      <c r="N10" s="2"/>
      <c r="O10" s="2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</row>
    <row r="11" spans="1:34">
      <c r="A11" t="str">
        <f>State!A12</f>
        <v>Florida</v>
      </c>
      <c r="C11" s="1">
        <v>13095000</v>
      </c>
      <c r="D11" s="1">
        <v>10301290</v>
      </c>
      <c r="E11" s="1">
        <f>State!C12</f>
        <v>7609810</v>
      </c>
      <c r="F11" s="2">
        <f t="shared" si="0"/>
        <v>0.58112332951508205</v>
      </c>
      <c r="G11" s="2">
        <f t="shared" si="3"/>
        <v>0.73872398505429904</v>
      </c>
      <c r="H11" s="2">
        <f t="shared" si="2"/>
        <v>0.78665826651393667</v>
      </c>
      <c r="I11" s="10"/>
      <c r="J11" s="9"/>
      <c r="K11" s="8"/>
      <c r="L11" s="2"/>
      <c r="M11" s="2"/>
      <c r="N11" s="2"/>
      <c r="O11" s="2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</row>
    <row r="12" spans="1:34">
      <c r="A12" t="str">
        <f>State!A13</f>
        <v>Georgia</v>
      </c>
      <c r="C12" s="1">
        <v>6388000</v>
      </c>
      <c r="D12" s="1">
        <v>4158508</v>
      </c>
      <c r="E12" s="1">
        <f>State!C13</f>
        <v>3301883</v>
      </c>
      <c r="F12" s="2">
        <f t="shared" si="0"/>
        <v>0.51688838447088292</v>
      </c>
      <c r="G12" s="2">
        <f t="shared" si="3"/>
        <v>0.79400664853837</v>
      </c>
      <c r="H12" s="2">
        <f t="shared" si="2"/>
        <v>0.65098747651847211</v>
      </c>
      <c r="I12" s="10"/>
      <c r="J12" s="9"/>
      <c r="K12" s="8"/>
      <c r="L12" s="2"/>
      <c r="M12" s="2"/>
      <c r="N12" s="2"/>
      <c r="O12" s="2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</row>
    <row r="13" spans="1:34">
      <c r="A13" t="str">
        <f>State!A14</f>
        <v>Hawaii</v>
      </c>
      <c r="C13" s="1">
        <v>960000</v>
      </c>
      <c r="D13" s="1">
        <v>647238</v>
      </c>
      <c r="E13" s="1">
        <f>State!C14</f>
        <v>429013</v>
      </c>
      <c r="F13" s="2">
        <f t="shared" si="0"/>
        <v>0.44688854166666669</v>
      </c>
      <c r="G13" s="2">
        <f t="shared" si="3"/>
        <v>0.66283654544387072</v>
      </c>
      <c r="H13" s="2">
        <f t="shared" si="2"/>
        <v>0.67420625000000001</v>
      </c>
      <c r="I13" s="10"/>
      <c r="J13" s="9"/>
      <c r="K13" s="8"/>
      <c r="L13" s="2"/>
      <c r="M13" s="2"/>
      <c r="N13" s="2"/>
      <c r="O13" s="2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</row>
    <row r="14" spans="1:34">
      <c r="A14" t="str">
        <f>State!A15</f>
        <v>Idaho</v>
      </c>
      <c r="C14" s="1">
        <v>994000</v>
      </c>
      <c r="D14" s="1">
        <v>798015</v>
      </c>
      <c r="E14" s="1">
        <f>State!C15</f>
        <v>598447</v>
      </c>
      <c r="F14" s="2">
        <f t="shared" si="0"/>
        <v>0.60205935613682093</v>
      </c>
      <c r="G14" s="2">
        <f t="shared" si="3"/>
        <v>0.74991948772892736</v>
      </c>
      <c r="H14" s="2">
        <f t="shared" si="2"/>
        <v>0.80283199195171029</v>
      </c>
      <c r="I14" s="10"/>
      <c r="J14" s="9"/>
      <c r="K14" s="8"/>
      <c r="L14" s="2"/>
      <c r="M14" s="2"/>
      <c r="N14" s="2"/>
      <c r="O14" s="2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</row>
    <row r="15" spans="1:34">
      <c r="A15" t="str">
        <f>State!A16</f>
        <v>Illinois</v>
      </c>
      <c r="C15" s="1">
        <v>9423000</v>
      </c>
      <c r="D15" s="1">
        <v>7499488</v>
      </c>
      <c r="E15" s="1">
        <f>State!C16</f>
        <v>5274322</v>
      </c>
      <c r="F15" s="2">
        <f t="shared" si="0"/>
        <v>0.55972853655948207</v>
      </c>
      <c r="G15" s="2">
        <f t="shared" si="3"/>
        <v>0.70329094466182229</v>
      </c>
      <c r="H15" s="2">
        <f t="shared" si="2"/>
        <v>0.79587052955534332</v>
      </c>
      <c r="I15" s="10"/>
      <c r="J15" s="9"/>
      <c r="K15" s="8"/>
      <c r="L15" s="2"/>
      <c r="M15" s="2"/>
      <c r="N15" s="2"/>
      <c r="O15" s="2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</row>
    <row r="16" spans="1:34">
      <c r="A16" t="str">
        <f>State!A17</f>
        <v>Indiana</v>
      </c>
      <c r="C16" s="1">
        <v>4592000</v>
      </c>
      <c r="D16" s="1">
        <v>4296602</v>
      </c>
      <c r="E16" s="1">
        <f>State!C17</f>
        <v>2468002</v>
      </c>
      <c r="F16" s="2">
        <f t="shared" si="0"/>
        <v>0.53745688153310101</v>
      </c>
      <c r="G16" s="2">
        <f t="shared" si="3"/>
        <v>0.57440786928833532</v>
      </c>
      <c r="H16" s="2">
        <f t="shared" si="2"/>
        <v>0.93567116724738675</v>
      </c>
      <c r="I16" s="10"/>
      <c r="J16" s="9"/>
      <c r="K16" s="8"/>
      <c r="L16" s="2"/>
      <c r="M16" s="2"/>
      <c r="N16" s="2"/>
      <c r="O16" s="2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</row>
    <row r="17" spans="1:34">
      <c r="A17" t="str">
        <f>State!A18</f>
        <v>Iowa</v>
      </c>
      <c r="C17" s="1">
        <v>2251000</v>
      </c>
      <c r="D17" s="1">
        <v>1986006</v>
      </c>
      <c r="E17" s="1">
        <f>State!C18</f>
        <v>1506908</v>
      </c>
      <c r="F17" s="2">
        <f t="shared" si="0"/>
        <v>0.66943936028431805</v>
      </c>
      <c r="G17" s="2">
        <f t="shared" ref="G17:G26" si="4">E17/D17</f>
        <v>0.75876306516697334</v>
      </c>
      <c r="H17" s="2">
        <f t="shared" si="2"/>
        <v>0.88227721012883165</v>
      </c>
      <c r="I17" s="10"/>
      <c r="J17" s="9"/>
      <c r="K17" s="8"/>
      <c r="L17" s="2"/>
      <c r="M17" s="2"/>
      <c r="N17" s="2"/>
      <c r="O17" s="2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</row>
    <row r="18" spans="1:34">
      <c r="A18" t="str">
        <f>State!A19</f>
        <v>Kansas</v>
      </c>
      <c r="C18" s="1">
        <v>2028000</v>
      </c>
      <c r="D18" s="1">
        <v>1694365</v>
      </c>
      <c r="E18" s="1">
        <f>State!C19</f>
        <v>1187756</v>
      </c>
      <c r="F18" s="2">
        <f t="shared" si="0"/>
        <v>0.58567850098619334</v>
      </c>
      <c r="G18" s="2">
        <f t="shared" si="4"/>
        <v>0.70100362082550105</v>
      </c>
      <c r="H18" s="2">
        <f t="shared" si="2"/>
        <v>0.83548570019723867</v>
      </c>
      <c r="I18" s="10"/>
      <c r="J18" s="9"/>
      <c r="K18" s="8"/>
      <c r="L18" s="2"/>
      <c r="M18" s="2"/>
      <c r="N18" s="2"/>
      <c r="O18" s="2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</row>
    <row r="19" spans="1:34">
      <c r="A19" t="str">
        <f>State!A20</f>
        <v>Kentucky</v>
      </c>
      <c r="C19" s="1">
        <v>3124000</v>
      </c>
      <c r="D19" s="1">
        <v>2794286</v>
      </c>
      <c r="E19" s="1">
        <f>State!C20</f>
        <v>1795860</v>
      </c>
      <c r="F19" s="2">
        <f t="shared" si="0"/>
        <v>0.57485915492957751</v>
      </c>
      <c r="G19" s="2">
        <f t="shared" si="4"/>
        <v>0.64269011833434375</v>
      </c>
      <c r="H19" s="2">
        <f t="shared" si="2"/>
        <v>0.89445774647887322</v>
      </c>
      <c r="I19" s="10"/>
      <c r="J19" s="9"/>
      <c r="K19" s="8"/>
      <c r="L19" s="2"/>
      <c r="M19" s="2"/>
      <c r="N19" s="2"/>
      <c r="O19" s="2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</row>
    <row r="20" spans="1:34">
      <c r="A20" t="str">
        <f>State!A21</f>
        <v>Louisiana</v>
      </c>
      <c r="C20" s="1">
        <v>3319000</v>
      </c>
      <c r="D20" s="1">
        <v>2923395</v>
      </c>
      <c r="E20" s="1">
        <f>State!C21</f>
        <v>1943106</v>
      </c>
      <c r="F20" s="2">
        <f t="shared" si="0"/>
        <v>0.58544923169629404</v>
      </c>
      <c r="G20" s="2">
        <f t="shared" si="4"/>
        <v>0.66467446239731542</v>
      </c>
      <c r="H20" s="2">
        <f t="shared" si="2"/>
        <v>0.88080596565230496</v>
      </c>
      <c r="I20" s="10"/>
      <c r="J20" s="9"/>
      <c r="K20" s="8"/>
      <c r="L20" s="2"/>
      <c r="M20" s="2"/>
      <c r="N20" s="2"/>
      <c r="O20" s="2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</row>
    <row r="21" spans="1:34">
      <c r="A21" t="str">
        <f>State!A22</f>
        <v>Maine</v>
      </c>
      <c r="C21" s="1">
        <v>1019000</v>
      </c>
      <c r="D21" s="69">
        <v>1023956</v>
      </c>
      <c r="E21" s="1">
        <f>State!C22</f>
        <v>740752</v>
      </c>
      <c r="F21" s="2">
        <f t="shared" si="0"/>
        <v>0.72694013738959762</v>
      </c>
      <c r="G21" s="2">
        <f t="shared" si="4"/>
        <v>0.72342170952658125</v>
      </c>
      <c r="H21" s="2">
        <f t="shared" si="2"/>
        <v>1.0048635917566242</v>
      </c>
      <c r="I21" s="10"/>
      <c r="J21" s="9"/>
      <c r="K21" s="8"/>
      <c r="L21" s="2"/>
      <c r="M21" s="2"/>
      <c r="N21" s="2"/>
      <c r="O21" s="2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</row>
    <row r="22" spans="1:34">
      <c r="A22" t="str">
        <f>State!A23</f>
        <v>Maryland</v>
      </c>
      <c r="C22" s="1">
        <v>4131000</v>
      </c>
      <c r="D22" s="1">
        <v>3070099</v>
      </c>
      <c r="E22" s="1">
        <f>State!C23</f>
        <v>2386678</v>
      </c>
      <c r="F22" s="2">
        <f t="shared" si="0"/>
        <v>0.57774824497700317</v>
      </c>
      <c r="G22" s="2">
        <f t="shared" si="4"/>
        <v>0.77739447490129798</v>
      </c>
      <c r="H22" s="2">
        <f t="shared" si="2"/>
        <v>0.74318542725732273</v>
      </c>
      <c r="I22" s="10"/>
      <c r="J22" s="9"/>
      <c r="K22" s="8"/>
      <c r="L22" s="2"/>
      <c r="M22" s="2"/>
      <c r="N22" s="2"/>
      <c r="O22" s="2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</row>
    <row r="23" spans="1:34">
      <c r="A23" t="str">
        <f>State!A24</f>
        <v>Massachusetts</v>
      </c>
      <c r="C23" s="1">
        <v>4946000</v>
      </c>
      <c r="D23" s="1">
        <v>4098634</v>
      </c>
      <c r="E23" s="1">
        <f>State!C24</f>
        <v>2912388</v>
      </c>
      <c r="F23" s="2">
        <f t="shared" si="0"/>
        <v>0.58883704003234938</v>
      </c>
      <c r="G23" s="2">
        <f t="shared" si="4"/>
        <v>0.71057527947116039</v>
      </c>
      <c r="H23" s="2">
        <f t="shared" si="2"/>
        <v>0.82867650626769107</v>
      </c>
      <c r="I23" s="10"/>
      <c r="J23" s="9"/>
      <c r="K23" s="8"/>
      <c r="L23" s="2"/>
      <c r="M23" s="2"/>
      <c r="N23" s="2"/>
      <c r="O23" s="2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</row>
    <row r="24" spans="1:34">
      <c r="A24" t="str">
        <f>State!A25</f>
        <v>Michigan</v>
      </c>
      <c r="C24" s="1">
        <v>7541000</v>
      </c>
      <c r="D24" s="1">
        <v>7164047</v>
      </c>
      <c r="E24" s="1">
        <f>State!C25</f>
        <v>4839252</v>
      </c>
      <c r="F24" s="2">
        <f t="shared" si="0"/>
        <v>0.64172550059673783</v>
      </c>
      <c r="G24" s="2">
        <f t="shared" si="4"/>
        <v>0.6754913807796068</v>
      </c>
      <c r="H24" s="2">
        <f t="shared" si="2"/>
        <v>0.95001286301551513</v>
      </c>
      <c r="I24" s="10"/>
      <c r="J24" s="9"/>
      <c r="K24" s="8"/>
      <c r="L24" s="2"/>
      <c r="M24" s="2"/>
      <c r="N24" s="2"/>
      <c r="O24" s="2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</row>
    <row r="25" spans="1:34">
      <c r="A25" t="str">
        <f>State!A26</f>
        <v>Minnesota</v>
      </c>
      <c r="C25" s="1">
        <v>3811000</v>
      </c>
      <c r="D25" s="1">
        <v>3559400</v>
      </c>
      <c r="E25" s="1">
        <f>State!C26</f>
        <v>2828387</v>
      </c>
      <c r="F25" s="2">
        <f t="shared" si="0"/>
        <v>0.74216399895040674</v>
      </c>
      <c r="G25" s="2">
        <f t="shared" si="4"/>
        <v>0.79462465584087205</v>
      </c>
      <c r="H25" s="2">
        <f t="shared" si="2"/>
        <v>0.93398058252427185</v>
      </c>
      <c r="I25" s="10"/>
      <c r="J25" s="9"/>
      <c r="K25" s="8"/>
      <c r="L25" s="2"/>
      <c r="M25" s="2"/>
      <c r="N25" s="2"/>
      <c r="O25" s="2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</row>
    <row r="26" spans="1:34">
      <c r="A26" t="str">
        <f>State!A27</f>
        <v>Mississippi</v>
      </c>
      <c r="C26" s="1">
        <v>2120000</v>
      </c>
      <c r="D26" s="1">
        <v>1802024</v>
      </c>
      <c r="E26" s="1">
        <f>State!C27</f>
        <v>1152365</v>
      </c>
      <c r="F26" s="2">
        <f t="shared" si="0"/>
        <v>0.54356839622641506</v>
      </c>
      <c r="G26" s="2">
        <f t="shared" si="4"/>
        <v>0.63948371386840575</v>
      </c>
      <c r="H26" s="2">
        <f t="shared" si="2"/>
        <v>0.85001132075471697</v>
      </c>
      <c r="I26" s="10"/>
      <c r="J26" s="9"/>
      <c r="K26" s="8"/>
      <c r="L26" s="2"/>
      <c r="M26" s="2"/>
      <c r="N26" s="2"/>
      <c r="O26" s="2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</row>
    <row r="27" spans="1:34">
      <c r="A27" t="str">
        <f>State!A28</f>
        <v>Missouri</v>
      </c>
      <c r="C27" s="1">
        <v>4297000</v>
      </c>
      <c r="D27" s="1">
        <v>4194146</v>
      </c>
      <c r="E27" s="1">
        <f>State!C28</f>
        <v>2731364</v>
      </c>
      <c r="F27" s="2">
        <f t="shared" si="0"/>
        <v>0.63564440307191061</v>
      </c>
      <c r="G27" s="2">
        <f>E27/D27</f>
        <v>0.6512324559040148</v>
      </c>
      <c r="H27" s="2">
        <f t="shared" si="2"/>
        <v>0.97606376541773332</v>
      </c>
      <c r="I27" s="10"/>
      <c r="J27" s="9"/>
      <c r="K27" s="8"/>
      <c r="L27" s="2"/>
      <c r="M27" s="2"/>
      <c r="N27" s="2"/>
      <c r="O27" s="2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</row>
    <row r="28" spans="1:34">
      <c r="A28" t="str">
        <f>State!A29</f>
        <v>Montana</v>
      </c>
      <c r="C28" s="1">
        <v>702000</v>
      </c>
      <c r="D28" s="1">
        <v>638474</v>
      </c>
      <c r="E28" s="1">
        <f>State!C29</f>
        <v>450445</v>
      </c>
      <c r="F28" s="2">
        <f t="shared" si="0"/>
        <v>0.64165954415954418</v>
      </c>
      <c r="G28" s="2">
        <f t="shared" ref="G28:G35" si="5">E28/D28</f>
        <v>0.70550249501154316</v>
      </c>
      <c r="H28" s="2">
        <f t="shared" si="2"/>
        <v>0.90950712250712251</v>
      </c>
      <c r="I28" s="10"/>
      <c r="J28" s="9"/>
      <c r="K28" s="8"/>
      <c r="L28" s="2"/>
      <c r="M28" s="2"/>
      <c r="N28" s="2"/>
      <c r="O28" s="2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</row>
    <row r="29" spans="1:34">
      <c r="A29" t="str">
        <f>State!A30</f>
        <v>Nebraska</v>
      </c>
      <c r="C29" s="1">
        <v>1298000</v>
      </c>
      <c r="D29" s="1">
        <v>1160193</v>
      </c>
      <c r="E29" s="1">
        <f>State!C30</f>
        <v>778186</v>
      </c>
      <c r="F29" s="2">
        <f t="shared" si="0"/>
        <v>0.59952696456086285</v>
      </c>
      <c r="G29" s="2">
        <f t="shared" si="5"/>
        <v>0.67073840300708587</v>
      </c>
      <c r="H29" s="2">
        <f t="shared" si="2"/>
        <v>0.89383127889060088</v>
      </c>
      <c r="I29" s="10"/>
      <c r="J29" s="9"/>
      <c r="K29" s="8"/>
      <c r="L29" s="2"/>
      <c r="M29" s="2"/>
      <c r="N29" s="2"/>
      <c r="O29" s="2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</row>
    <row r="30" spans="1:34">
      <c r="A30" t="str">
        <f>State!A31</f>
        <v>Nevada</v>
      </c>
      <c r="C30" s="1">
        <v>1660000</v>
      </c>
      <c r="D30" s="1">
        <v>1071101</v>
      </c>
      <c r="E30" s="1">
        <f>State!C31</f>
        <v>829587</v>
      </c>
      <c r="F30" s="2">
        <f t="shared" si="0"/>
        <v>0.4997512048192771</v>
      </c>
      <c r="G30" s="2">
        <f t="shared" si="5"/>
        <v>0.77451799596863413</v>
      </c>
      <c r="H30" s="2">
        <f t="shared" si="2"/>
        <v>0.64524156626506024</v>
      </c>
      <c r="I30" s="10"/>
      <c r="J30" s="9"/>
      <c r="K30" s="8"/>
      <c r="L30" s="2"/>
      <c r="M30" s="2"/>
      <c r="N30" s="2"/>
      <c r="O30" s="2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</row>
    <row r="31" spans="1:34">
      <c r="A31" t="str">
        <f>State!A32</f>
        <v>New Hampshire</v>
      </c>
      <c r="C31" s="1">
        <v>981000</v>
      </c>
      <c r="D31" s="1">
        <v>855861</v>
      </c>
      <c r="E31" s="1">
        <f>State!C32</f>
        <v>677738</v>
      </c>
      <c r="F31" s="2">
        <f t="shared" si="0"/>
        <v>0.69086442405708459</v>
      </c>
      <c r="G31" s="2">
        <f t="shared" si="5"/>
        <v>0.79187858776133035</v>
      </c>
      <c r="H31" s="2">
        <f t="shared" si="2"/>
        <v>0.87243730886850157</v>
      </c>
      <c r="I31" s="10"/>
      <c r="J31" s="9"/>
      <c r="K31" s="8"/>
      <c r="L31" s="2"/>
      <c r="M31" s="2"/>
      <c r="N31" s="2"/>
      <c r="O31" s="2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</row>
    <row r="32" spans="1:34">
      <c r="A32" t="str">
        <f>State!A33</f>
        <v>New Jersey</v>
      </c>
      <c r="C32" s="1">
        <v>6507000</v>
      </c>
      <c r="D32" s="1">
        <v>5005959</v>
      </c>
      <c r="E32" s="1">
        <f>State!C33</f>
        <v>3611691</v>
      </c>
      <c r="F32" s="2">
        <f t="shared" si="0"/>
        <v>0.5550470262793914</v>
      </c>
      <c r="G32" s="2">
        <f t="shared" si="5"/>
        <v>0.72147834211187112</v>
      </c>
      <c r="H32" s="2">
        <f t="shared" si="2"/>
        <v>0.76931904103273396</v>
      </c>
      <c r="I32" s="10"/>
      <c r="J32" s="9"/>
      <c r="K32" s="8"/>
      <c r="L32" s="2"/>
      <c r="M32" s="2"/>
      <c r="N32" s="2"/>
      <c r="O32" s="2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</row>
    <row r="33" spans="1:34">
      <c r="A33" t="str">
        <f>State!A34</f>
        <v>New Mexico</v>
      </c>
      <c r="C33" s="1">
        <v>1373000</v>
      </c>
      <c r="D33" s="1">
        <v>1105372</v>
      </c>
      <c r="E33" s="1">
        <f>State!C34</f>
        <v>756304</v>
      </c>
      <c r="F33" s="2">
        <f t="shared" si="0"/>
        <v>0.55084049526584122</v>
      </c>
      <c r="G33" s="2">
        <f t="shared" si="5"/>
        <v>0.68420766945426514</v>
      </c>
      <c r="H33" s="2">
        <f t="shared" si="2"/>
        <v>0.80507793153678076</v>
      </c>
      <c r="I33" s="10"/>
      <c r="J33" s="9"/>
      <c r="K33" s="8"/>
      <c r="L33" s="2"/>
      <c r="M33" s="2"/>
      <c r="N33" s="2"/>
      <c r="O33" s="2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</row>
    <row r="34" spans="1:34">
      <c r="A34" t="str">
        <f>State!A35</f>
        <v>New York</v>
      </c>
      <c r="C34" s="1">
        <v>14657000</v>
      </c>
      <c r="D34" s="1">
        <v>11837068</v>
      </c>
      <c r="E34" s="1">
        <f>State!C35</f>
        <v>7391954</v>
      </c>
      <c r="F34" s="2">
        <f t="shared" ref="F34:F53" si="6">E34/C34</f>
        <v>0.50432926246844512</v>
      </c>
      <c r="G34" s="2">
        <f t="shared" si="5"/>
        <v>0.62447508116030082</v>
      </c>
      <c r="H34" s="2">
        <f t="shared" si="2"/>
        <v>0.80760510336358049</v>
      </c>
      <c r="I34" s="10"/>
      <c r="J34" s="9"/>
      <c r="K34" s="8"/>
      <c r="L34" s="2"/>
      <c r="M34" s="2"/>
      <c r="N34" s="2"/>
      <c r="O34" s="2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</row>
    <row r="35" spans="1:34">
      <c r="A35" t="str">
        <f>State!A36</f>
        <v>North Carolina</v>
      </c>
      <c r="C35" s="1">
        <v>6320000</v>
      </c>
      <c r="D35" s="1">
        <v>5472854</v>
      </c>
      <c r="E35" s="1">
        <f>State!C36</f>
        <v>3501007</v>
      </c>
      <c r="F35" s="2">
        <f t="shared" si="6"/>
        <v>0.55395680379746837</v>
      </c>
      <c r="G35" s="2">
        <f t="shared" si="5"/>
        <v>0.63970407396214113</v>
      </c>
      <c r="H35" s="2">
        <f t="shared" si="2"/>
        <v>0.86595791139240508</v>
      </c>
      <c r="I35" s="10"/>
      <c r="J35" s="9"/>
      <c r="K35" s="8"/>
      <c r="L35" s="2"/>
      <c r="M35" s="2"/>
      <c r="N35" s="2"/>
      <c r="O35" s="2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</row>
    <row r="36" spans="1:34">
      <c r="A36" t="str">
        <f>State!A37</f>
        <v>North Dakota</v>
      </c>
      <c r="C36" s="1">
        <v>487000</v>
      </c>
      <c r="D36" s="1">
        <v>0</v>
      </c>
      <c r="E36" s="1">
        <f>State!C37</f>
        <v>312833</v>
      </c>
      <c r="F36" s="2">
        <f t="shared" si="6"/>
        <v>0.64236755646817245</v>
      </c>
      <c r="G36" s="76" t="s">
        <v>2900</v>
      </c>
      <c r="H36" s="2">
        <f t="shared" si="2"/>
        <v>0</v>
      </c>
      <c r="I36" s="10"/>
      <c r="J36" s="9"/>
      <c r="K36" s="8"/>
      <c r="L36" s="2"/>
      <c r="M36" s="2"/>
      <c r="N36" s="2"/>
      <c r="O36" s="2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</row>
    <row r="37" spans="1:34">
      <c r="A37" t="str">
        <f>State!A38</f>
        <v>Ohio</v>
      </c>
      <c r="C37" s="1">
        <v>8621000</v>
      </c>
      <c r="D37" s="1">
        <v>7972826</v>
      </c>
      <c r="E37" s="1">
        <f>State!C38</f>
        <v>5627908</v>
      </c>
      <c r="F37" s="2">
        <f t="shared" si="6"/>
        <v>0.65281382670223875</v>
      </c>
      <c r="G37" s="2">
        <f t="shared" ref="G37:G44" si="7">E37/D37</f>
        <v>0.70588621901443727</v>
      </c>
      <c r="H37" s="2">
        <f t="shared" si="2"/>
        <v>0.92481452267718367</v>
      </c>
      <c r="I37" s="10"/>
      <c r="J37" s="9"/>
      <c r="K37" s="8"/>
      <c r="L37" s="2"/>
      <c r="M37" s="2"/>
      <c r="N37" s="2"/>
      <c r="O37" s="2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</row>
    <row r="38" spans="1:34">
      <c r="A38" t="str">
        <f>State!A39</f>
        <v>Oklahoma</v>
      </c>
      <c r="C38" s="1">
        <v>2633000</v>
      </c>
      <c r="D38" s="1">
        <v>2143978</v>
      </c>
      <c r="E38" s="1">
        <f>State!C39</f>
        <v>1463758</v>
      </c>
      <c r="F38" s="2">
        <f t="shared" si="6"/>
        <v>0.55592783896695785</v>
      </c>
      <c r="G38" s="2">
        <f t="shared" si="7"/>
        <v>0.68272995338571574</v>
      </c>
      <c r="H38" s="2">
        <f t="shared" si="2"/>
        <v>0.8142719331560957</v>
      </c>
      <c r="I38" s="10"/>
      <c r="J38" s="9"/>
      <c r="K38" s="8"/>
      <c r="L38" s="2"/>
      <c r="M38" s="2"/>
      <c r="N38" s="2"/>
      <c r="O38" s="2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</row>
    <row r="39" spans="1:34">
      <c r="A39" t="str">
        <f>State!A40</f>
        <v>Oregon</v>
      </c>
      <c r="C39" s="1">
        <v>2710000</v>
      </c>
      <c r="D39" s="1">
        <v>2141249</v>
      </c>
      <c r="E39" s="1">
        <f>State!C40</f>
        <v>1836782</v>
      </c>
      <c r="F39" s="2">
        <f t="shared" si="6"/>
        <v>0.67777933579335792</v>
      </c>
      <c r="G39" s="2">
        <f t="shared" si="7"/>
        <v>0.85780869016167671</v>
      </c>
      <c r="H39" s="2">
        <f t="shared" si="2"/>
        <v>0.79012878228782291</v>
      </c>
      <c r="I39" s="10"/>
      <c r="J39" s="9"/>
      <c r="K39" s="8"/>
      <c r="L39" s="2"/>
      <c r="M39" s="2"/>
      <c r="N39" s="2"/>
      <c r="O39" s="2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</row>
    <row r="40" spans="1:34">
      <c r="A40" t="str">
        <f>State!A41</f>
        <v>Pennsylvania</v>
      </c>
      <c r="C40" s="1">
        <v>9535000</v>
      </c>
      <c r="D40" s="1">
        <v>8366663</v>
      </c>
      <c r="E40" s="1">
        <f>State!C41</f>
        <v>5769590</v>
      </c>
      <c r="F40" s="2">
        <f t="shared" si="6"/>
        <v>0.60509596224436291</v>
      </c>
      <c r="G40" s="2">
        <f t="shared" si="7"/>
        <v>0.68959273249083897</v>
      </c>
      <c r="H40" s="2">
        <f t="shared" si="2"/>
        <v>0.87746858940744621</v>
      </c>
      <c r="I40" s="10"/>
      <c r="J40" s="9"/>
      <c r="K40" s="8"/>
      <c r="L40" s="2"/>
      <c r="M40" s="2"/>
      <c r="N40" s="2"/>
      <c r="O40" s="2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</row>
    <row r="41" spans="1:34">
      <c r="A41" t="str">
        <f>State!A42</f>
        <v>Rhode Island</v>
      </c>
      <c r="C41" s="1">
        <v>832000</v>
      </c>
      <c r="D41" s="1">
        <v>709050</v>
      </c>
      <c r="E41" s="1">
        <f>State!C42</f>
        <v>437134</v>
      </c>
      <c r="F41" s="2">
        <f t="shared" si="6"/>
        <v>0.52540144230769226</v>
      </c>
      <c r="G41" s="2">
        <f t="shared" si="7"/>
        <v>0.61650659332910229</v>
      </c>
      <c r="H41" s="2">
        <f t="shared" si="2"/>
        <v>0.85222355769230773</v>
      </c>
      <c r="I41" s="10"/>
      <c r="J41" s="9"/>
      <c r="K41" s="8"/>
      <c r="L41" s="2"/>
      <c r="M41" s="2"/>
      <c r="N41" s="2"/>
      <c r="O41" s="2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</row>
    <row r="42" spans="1:34">
      <c r="A42" t="str">
        <f>State!A43</f>
        <v>South Carolina</v>
      </c>
      <c r="C42" s="1">
        <v>3124000</v>
      </c>
      <c r="D42" s="1">
        <v>2315462</v>
      </c>
      <c r="E42" s="1">
        <f>State!C43</f>
        <v>1617730</v>
      </c>
      <c r="F42" s="2">
        <f t="shared" si="6"/>
        <v>0.51783930857874516</v>
      </c>
      <c r="G42" s="2">
        <f t="shared" si="7"/>
        <v>0.69866402471731348</v>
      </c>
      <c r="H42" s="2">
        <f t="shared" si="2"/>
        <v>0.74118501920614599</v>
      </c>
      <c r="I42" s="10"/>
      <c r="J42" s="9"/>
      <c r="K42" s="8"/>
      <c r="L42" s="2"/>
      <c r="M42" s="2"/>
      <c r="N42" s="2"/>
      <c r="O42" s="2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</row>
    <row r="43" spans="1:34">
      <c r="A43" t="str">
        <f>State!A44</f>
        <v>South Dakota</v>
      </c>
      <c r="C43" s="1">
        <v>569000</v>
      </c>
      <c r="D43" s="1">
        <v>502261</v>
      </c>
      <c r="E43" s="1">
        <f>State!C44</f>
        <v>388215</v>
      </c>
      <c r="F43" s="2">
        <f t="shared" si="6"/>
        <v>0.68227592267135329</v>
      </c>
      <c r="G43" s="2">
        <f t="shared" si="7"/>
        <v>0.7729347888846636</v>
      </c>
      <c r="H43" s="2">
        <f t="shared" si="2"/>
        <v>0.88270826010544812</v>
      </c>
      <c r="I43" s="10"/>
      <c r="J43" s="9"/>
      <c r="K43" s="8"/>
      <c r="L43" s="2"/>
      <c r="M43" s="2"/>
      <c r="N43" s="2"/>
      <c r="O43" s="2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</row>
    <row r="44" spans="1:34">
      <c r="A44" t="str">
        <f>State!A45</f>
        <v>Tennessee</v>
      </c>
      <c r="C44" s="1">
        <v>4447000</v>
      </c>
      <c r="D44" s="1">
        <v>3336478</v>
      </c>
      <c r="E44" s="1">
        <f>State!C45</f>
        <v>2434949</v>
      </c>
      <c r="F44" s="2">
        <f t="shared" si="6"/>
        <v>0.54754868450640881</v>
      </c>
      <c r="G44" s="2">
        <f t="shared" si="7"/>
        <v>0.72979621025524521</v>
      </c>
      <c r="H44" s="2">
        <f t="shared" si="2"/>
        <v>0.75027614121879915</v>
      </c>
      <c r="I44" s="10"/>
      <c r="J44" s="9"/>
      <c r="K44" s="8"/>
      <c r="L44" s="2"/>
      <c r="M44" s="2"/>
      <c r="N44" s="2"/>
      <c r="O44" s="2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</row>
    <row r="45" spans="1:34">
      <c r="A45" t="str">
        <f>State!A46</f>
        <v>Texas</v>
      </c>
      <c r="C45" s="1">
        <v>15878000</v>
      </c>
      <c r="D45" s="1">
        <v>11000678</v>
      </c>
      <c r="E45" s="1">
        <f>State!C46</f>
        <v>7410765</v>
      </c>
      <c r="F45" s="2">
        <f t="shared" si="6"/>
        <v>0.46673164126464289</v>
      </c>
      <c r="G45" s="2">
        <f t="shared" ref="G45:G50" si="8">E45/D45</f>
        <v>0.67366438686779129</v>
      </c>
      <c r="H45" s="2">
        <f t="shared" si="2"/>
        <v>0.6928251668975941</v>
      </c>
      <c r="I45" s="10"/>
      <c r="J45" s="9"/>
      <c r="K45" s="8"/>
      <c r="L45" s="2"/>
      <c r="M45" s="2"/>
      <c r="N45" s="2"/>
      <c r="O45" s="2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</row>
    <row r="46" spans="1:34">
      <c r="A46" t="str">
        <f>State!A47</f>
        <v>Utah</v>
      </c>
      <c r="C46" s="1">
        <v>1609000</v>
      </c>
      <c r="D46" s="1">
        <v>1278251</v>
      </c>
      <c r="E46" s="1">
        <f>State!C47</f>
        <v>927844</v>
      </c>
      <c r="F46" s="2">
        <f t="shared" si="6"/>
        <v>0.57665879428216282</v>
      </c>
      <c r="G46" s="2">
        <f t="shared" si="8"/>
        <v>0.72586995824763678</v>
      </c>
      <c r="H46" s="2">
        <f t="shared" si="2"/>
        <v>0.79443816034804227</v>
      </c>
      <c r="I46" s="10"/>
      <c r="J46" s="9"/>
      <c r="K46" s="8"/>
      <c r="L46" s="2"/>
      <c r="M46" s="2"/>
      <c r="N46" s="2"/>
      <c r="O46" s="2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</row>
    <row r="47" spans="1:34">
      <c r="A47" t="str">
        <f>State!A48</f>
        <v>Vermont</v>
      </c>
      <c r="C47" s="1">
        <v>482000</v>
      </c>
      <c r="D47" s="1">
        <v>444508</v>
      </c>
      <c r="E47" s="1">
        <f>State!C48</f>
        <v>312309</v>
      </c>
      <c r="F47" s="2">
        <f t="shared" si="6"/>
        <v>0.6479439834024896</v>
      </c>
      <c r="G47" s="2">
        <f t="shared" si="8"/>
        <v>0.7025947789466106</v>
      </c>
      <c r="H47" s="2">
        <f t="shared" si="2"/>
        <v>0.9222157676348548</v>
      </c>
      <c r="I47" s="10"/>
      <c r="J47" s="9"/>
      <c r="K47" s="8"/>
      <c r="L47" s="2"/>
      <c r="M47" s="2"/>
      <c r="N47" s="2"/>
      <c r="O47" s="2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</row>
    <row r="48" spans="1:34">
      <c r="A48" t="str">
        <f>State!A49</f>
        <v>Virginia</v>
      </c>
      <c r="C48" s="1">
        <v>5588000</v>
      </c>
      <c r="D48" s="1">
        <v>4181609</v>
      </c>
      <c r="E48" s="1">
        <f>State!C49</f>
        <v>3198367</v>
      </c>
      <c r="F48" s="2">
        <f t="shared" si="6"/>
        <v>0.57236345740873296</v>
      </c>
      <c r="G48" s="2">
        <f t="shared" si="8"/>
        <v>0.76486515118941056</v>
      </c>
      <c r="H48" s="2">
        <f t="shared" si="2"/>
        <v>0.74831943450250538</v>
      </c>
      <c r="I48" s="10"/>
      <c r="J48" s="9"/>
      <c r="K48" s="8"/>
      <c r="L48" s="2"/>
      <c r="M48" s="2"/>
      <c r="N48" s="2"/>
      <c r="O48" s="2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</row>
    <row r="49" spans="1:34">
      <c r="A49" t="str">
        <f>State!A50</f>
        <v>Washington</v>
      </c>
      <c r="C49" s="1">
        <v>4635000</v>
      </c>
      <c r="D49" s="1">
        <v>3508208</v>
      </c>
      <c r="E49" s="1">
        <f>State!C50</f>
        <v>2859084</v>
      </c>
      <c r="F49" s="2">
        <f t="shared" si="6"/>
        <v>0.61684660194174756</v>
      </c>
      <c r="G49" s="2">
        <f t="shared" si="8"/>
        <v>0.81496992196585838</v>
      </c>
      <c r="H49" s="2">
        <f t="shared" si="2"/>
        <v>0.75689492988133766</v>
      </c>
      <c r="I49" s="10"/>
      <c r="J49" s="9"/>
      <c r="K49" s="8"/>
      <c r="L49" s="2"/>
      <c r="M49" s="2"/>
      <c r="N49" s="2"/>
      <c r="O49" s="2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</row>
    <row r="50" spans="1:34">
      <c r="A50" t="str">
        <f>State!A51</f>
        <v>West Virginia</v>
      </c>
      <c r="C50" s="1">
        <v>1419000</v>
      </c>
      <c r="D50" s="1">
        <v>1168694</v>
      </c>
      <c r="E50" s="1">
        <f>State!C51</f>
        <v>755887</v>
      </c>
      <c r="F50" s="2">
        <f t="shared" si="6"/>
        <v>0.53268992248062019</v>
      </c>
      <c r="G50" s="2">
        <f t="shared" si="8"/>
        <v>0.64677922535753585</v>
      </c>
      <c r="H50" s="2">
        <f t="shared" si="2"/>
        <v>0.82360394644115575</v>
      </c>
      <c r="I50" s="10"/>
      <c r="J50" s="9"/>
      <c r="K50" s="8"/>
      <c r="L50" s="2"/>
      <c r="M50" s="2"/>
      <c r="N50" s="2"/>
      <c r="O50" s="2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</row>
    <row r="51" spans="1:34">
      <c r="A51" t="str">
        <f>State!A52</f>
        <v>Wisconsin</v>
      </c>
      <c r="C51" s="1">
        <v>4139000</v>
      </c>
      <c r="D51" s="1">
        <v>0</v>
      </c>
      <c r="E51" s="1">
        <f>State!C52</f>
        <v>2997007</v>
      </c>
      <c r="F51" s="2">
        <f t="shared" si="6"/>
        <v>0.72408963517757907</v>
      </c>
      <c r="G51" s="76" t="s">
        <v>2900</v>
      </c>
      <c r="H51" s="2">
        <f t="shared" si="2"/>
        <v>0</v>
      </c>
      <c r="I51" s="10"/>
      <c r="J51" s="9"/>
      <c r="K51" s="8"/>
      <c r="L51" s="2"/>
      <c r="M51" s="2"/>
      <c r="N51" s="2"/>
      <c r="O51" s="2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</row>
    <row r="52" spans="1:34">
      <c r="A52" t="str">
        <f>State!A53</f>
        <v>Wyoming</v>
      </c>
      <c r="C52" s="1">
        <v>380000</v>
      </c>
      <c r="D52" s="1">
        <v>232396</v>
      </c>
      <c r="E52" s="1">
        <f>State!C53</f>
        <v>243428</v>
      </c>
      <c r="F52" s="2">
        <f t="shared" si="6"/>
        <v>0.64059999999999995</v>
      </c>
      <c r="G52" s="2">
        <f>E52/D52</f>
        <v>1.0474706965696483</v>
      </c>
      <c r="H52" s="2">
        <f t="shared" si="2"/>
        <v>0.61156842105263154</v>
      </c>
      <c r="I52" s="10"/>
      <c r="J52" s="9"/>
      <c r="K52" s="8"/>
      <c r="L52" s="2"/>
      <c r="M52" s="2"/>
      <c r="N52" s="2"/>
      <c r="O52" s="2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</row>
    <row r="53" spans="1:34">
      <c r="A53" t="str">
        <f>State!A54</f>
        <v>Total</v>
      </c>
      <c r="C53" s="1">
        <f>SUM(C2:C52)</f>
        <v>217767000</v>
      </c>
      <c r="D53" s="1">
        <f>SUM(D2:D52)</f>
        <v>167802660</v>
      </c>
      <c r="E53" s="1">
        <f>State!C54</f>
        <v>122294181</v>
      </c>
      <c r="F53" s="2">
        <f t="shared" si="6"/>
        <v>0.56158270536858201</v>
      </c>
      <c r="G53" s="2">
        <f>E53/D53</f>
        <v>0.72879763050240087</v>
      </c>
      <c r="H53" s="2">
        <f t="shared" si="2"/>
        <v>0.77056055325187012</v>
      </c>
      <c r="I53" s="10"/>
      <c r="J53" s="9"/>
      <c r="K53" s="8"/>
      <c r="L53" s="2"/>
      <c r="M53" s="2"/>
      <c r="N53" s="2"/>
      <c r="O53" s="2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</row>
    <row r="55" spans="1:34">
      <c r="A55" t="s">
        <v>3686</v>
      </c>
      <c r="E55" s="1">
        <f>SUMIF(D2:D52,"&gt;0",E2:E52)</f>
        <v>118984341</v>
      </c>
      <c r="G55" s="2">
        <f>E55/D53</f>
        <v>0.70907303257290444</v>
      </c>
    </row>
    <row r="60" spans="1:34">
      <c r="D60" s="122"/>
    </row>
  </sheetData>
  <phoneticPr fontId="9"/>
  <pageMargins left="0.75" right="0.75" top="1" bottom="1" header="0.5" footer="0.5"/>
  <pageSetup paperSize="0"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" enableFormatConditionsCalculation="0"/>
  <dimension ref="A1:H45"/>
  <sheetViews>
    <sheetView topLeftCell="B1" workbookViewId="0">
      <selection activeCell="F9" sqref="F9"/>
    </sheetView>
  </sheetViews>
  <sheetFormatPr baseColWidth="10" defaultRowHeight="13" x14ac:dyDescent="0"/>
  <cols>
    <col min="1" max="1" width="3.140625" bestFit="1" customWidth="1"/>
    <col min="2" max="3" width="17.42578125" customWidth="1"/>
    <col min="4" max="4" width="13.5703125" customWidth="1"/>
    <col min="5" max="5" width="15.140625" bestFit="1" customWidth="1"/>
    <col min="6" max="6" width="12.7109375" bestFit="1" customWidth="1"/>
    <col min="7" max="7" width="10" customWidth="1"/>
    <col min="8" max="8" width="10.42578125" customWidth="1"/>
  </cols>
  <sheetData>
    <row r="1" spans="1:8">
      <c r="A1" s="113" t="s">
        <v>1364</v>
      </c>
      <c r="B1" s="113" t="s">
        <v>1367</v>
      </c>
      <c r="C1" s="113" t="s">
        <v>1034</v>
      </c>
      <c r="D1" s="113" t="s">
        <v>91</v>
      </c>
      <c r="E1" s="113" t="s">
        <v>1071</v>
      </c>
      <c r="F1" s="113" t="s">
        <v>1075</v>
      </c>
      <c r="G1" s="113" t="s">
        <v>289</v>
      </c>
      <c r="H1" s="113" t="s">
        <v>290</v>
      </c>
    </row>
    <row r="2" spans="1:8">
      <c r="A2">
        <v>1</v>
      </c>
      <c r="B2" t="s">
        <v>5345</v>
      </c>
      <c r="C2" t="s">
        <v>5346</v>
      </c>
      <c r="D2" s="16" t="s">
        <v>4668</v>
      </c>
      <c r="E2" t="s">
        <v>1441</v>
      </c>
      <c r="F2" t="s">
        <v>3665</v>
      </c>
      <c r="G2">
        <f>Ballots!B9</f>
        <v>51</v>
      </c>
      <c r="H2" t="s">
        <v>5347</v>
      </c>
    </row>
    <row r="3" spans="1:8">
      <c r="A3">
        <v>2</v>
      </c>
      <c r="B3" t="s">
        <v>3069</v>
      </c>
      <c r="C3" t="s">
        <v>2924</v>
      </c>
      <c r="D3" s="15" t="s">
        <v>3914</v>
      </c>
      <c r="E3" t="s">
        <v>4559</v>
      </c>
      <c r="F3" t="s">
        <v>2938</v>
      </c>
      <c r="G3">
        <f>Ballots!C9</f>
        <v>51</v>
      </c>
      <c r="H3" t="s">
        <v>2515</v>
      </c>
    </row>
    <row r="4" spans="1:8">
      <c r="A4">
        <v>3</v>
      </c>
      <c r="B4" t="s">
        <v>3939</v>
      </c>
      <c r="C4" t="s">
        <v>5348</v>
      </c>
      <c r="D4" s="95" t="s">
        <v>2664</v>
      </c>
      <c r="E4" t="s">
        <v>2150</v>
      </c>
      <c r="F4" t="s">
        <v>4477</v>
      </c>
      <c r="G4">
        <f>Ballots!D9</f>
        <v>35</v>
      </c>
      <c r="H4" t="s">
        <v>2516</v>
      </c>
    </row>
    <row r="5" spans="1:8">
      <c r="A5">
        <v>4</v>
      </c>
      <c r="B5" t="s">
        <v>5349</v>
      </c>
      <c r="C5" t="s">
        <v>5350</v>
      </c>
      <c r="D5" t="s">
        <v>4348</v>
      </c>
      <c r="E5" t="s">
        <v>4559</v>
      </c>
      <c r="F5" t="s">
        <v>4119</v>
      </c>
      <c r="G5">
        <f>Ballots!E9</f>
        <v>49</v>
      </c>
      <c r="H5" t="s">
        <v>4462</v>
      </c>
    </row>
    <row r="6" spans="1:8">
      <c r="A6">
        <v>5</v>
      </c>
      <c r="B6" t="s">
        <v>5165</v>
      </c>
      <c r="C6" t="s">
        <v>5236</v>
      </c>
      <c r="D6" t="s">
        <v>3022</v>
      </c>
      <c r="E6" t="s">
        <v>2573</v>
      </c>
      <c r="F6" t="s">
        <v>1259</v>
      </c>
      <c r="G6">
        <f>Ballots!F9</f>
        <v>36</v>
      </c>
      <c r="H6" t="s">
        <v>5166</v>
      </c>
    </row>
    <row r="7" spans="1:8">
      <c r="A7">
        <v>6</v>
      </c>
      <c r="B7" s="1" t="s">
        <v>4958</v>
      </c>
      <c r="C7" t="s">
        <v>4959</v>
      </c>
      <c r="D7" t="s">
        <v>2976</v>
      </c>
      <c r="E7" t="s">
        <v>4477</v>
      </c>
      <c r="F7" t="s">
        <v>1529</v>
      </c>
      <c r="G7">
        <f>Ballots!G9</f>
        <v>28</v>
      </c>
      <c r="H7" t="s">
        <v>2703</v>
      </c>
    </row>
    <row r="8" spans="1:8">
      <c r="A8">
        <v>7</v>
      </c>
      <c r="B8" s="1" t="s">
        <v>4875</v>
      </c>
      <c r="C8" t="s">
        <v>4876</v>
      </c>
      <c r="D8" t="s">
        <v>4877</v>
      </c>
      <c r="E8" t="s">
        <v>3966</v>
      </c>
      <c r="F8" t="s">
        <v>3966</v>
      </c>
      <c r="G8">
        <f>Ballots!H9</f>
        <v>14</v>
      </c>
      <c r="H8" t="s">
        <v>4960</v>
      </c>
    </row>
    <row r="9" spans="1:8">
      <c r="A9">
        <v>8</v>
      </c>
      <c r="B9" s="1" t="s">
        <v>5299</v>
      </c>
      <c r="C9" t="s">
        <v>5300</v>
      </c>
      <c r="D9" t="s">
        <v>3107</v>
      </c>
      <c r="E9" t="s">
        <v>2836</v>
      </c>
      <c r="F9" t="s">
        <v>5017</v>
      </c>
      <c r="G9">
        <f>Ballots!I9</f>
        <v>8</v>
      </c>
      <c r="H9" t="s">
        <v>2627</v>
      </c>
    </row>
    <row r="10" spans="1:8">
      <c r="A10">
        <v>9</v>
      </c>
      <c r="B10" s="1" t="s">
        <v>5301</v>
      </c>
      <c r="C10" t="s">
        <v>5302</v>
      </c>
      <c r="D10" s="1" t="s">
        <v>5420</v>
      </c>
      <c r="E10" t="s">
        <v>3966</v>
      </c>
      <c r="F10" t="s">
        <v>3635</v>
      </c>
      <c r="G10">
        <f>Ballots!J9</f>
        <v>5</v>
      </c>
      <c r="H10" t="s">
        <v>4626</v>
      </c>
    </row>
    <row r="11" spans="1:8">
      <c r="A11">
        <v>10</v>
      </c>
      <c r="B11" s="1" t="s">
        <v>3535</v>
      </c>
      <c r="C11" t="s">
        <v>4837</v>
      </c>
      <c r="D11" t="s">
        <v>4837</v>
      </c>
      <c r="E11" t="s">
        <v>4837</v>
      </c>
      <c r="F11" t="s">
        <v>4837</v>
      </c>
      <c r="G11">
        <f>Ballots!K9</f>
        <v>0</v>
      </c>
      <c r="H11" t="s">
        <v>3535</v>
      </c>
    </row>
    <row r="12" spans="1:8">
      <c r="A12">
        <v>11</v>
      </c>
      <c r="B12" s="1" t="s">
        <v>5240</v>
      </c>
      <c r="C12" t="s">
        <v>4956</v>
      </c>
      <c r="D12" t="s">
        <v>4957</v>
      </c>
      <c r="E12" t="s">
        <v>2888</v>
      </c>
      <c r="F12" t="s">
        <v>2888</v>
      </c>
      <c r="G12">
        <f>Ballots!L9</f>
        <v>1</v>
      </c>
      <c r="H12" t="s">
        <v>4627</v>
      </c>
    </row>
    <row r="13" spans="1:8">
      <c r="A13">
        <v>12</v>
      </c>
      <c r="B13" s="1" t="s">
        <v>4878</v>
      </c>
      <c r="C13" t="s">
        <v>5387</v>
      </c>
      <c r="D13" t="s">
        <v>3834</v>
      </c>
      <c r="E13" t="s">
        <v>4477</v>
      </c>
      <c r="F13" t="s">
        <v>3966</v>
      </c>
      <c r="G13">
        <f>Ballots!M9</f>
        <v>3</v>
      </c>
      <c r="H13" t="s">
        <v>1081</v>
      </c>
    </row>
    <row r="14" spans="1:8">
      <c r="A14">
        <v>13</v>
      </c>
      <c r="B14" s="1" t="s">
        <v>108</v>
      </c>
      <c r="C14" t="s">
        <v>4837</v>
      </c>
      <c r="D14" s="1" t="s">
        <v>4837</v>
      </c>
      <c r="E14" t="s">
        <v>3923</v>
      </c>
      <c r="F14" t="s">
        <v>4837</v>
      </c>
      <c r="G14">
        <f>Ballots!N9</f>
        <v>1</v>
      </c>
      <c r="H14" t="s">
        <v>109</v>
      </c>
    </row>
    <row r="15" spans="1:8">
      <c r="A15">
        <v>14</v>
      </c>
      <c r="B15" s="1" t="s">
        <v>5238</v>
      </c>
      <c r="C15" t="s">
        <v>5239</v>
      </c>
      <c r="D15" t="s">
        <v>2664</v>
      </c>
      <c r="E15" t="s">
        <v>3124</v>
      </c>
      <c r="F15" t="s">
        <v>3124</v>
      </c>
      <c r="G15">
        <f>Ballots!O9</f>
        <v>1</v>
      </c>
      <c r="H15" t="s">
        <v>4628</v>
      </c>
    </row>
    <row r="16" spans="1:8">
      <c r="A16">
        <v>15</v>
      </c>
      <c r="B16" s="1" t="s">
        <v>5052</v>
      </c>
      <c r="C16" t="s">
        <v>5053</v>
      </c>
      <c r="D16" t="s">
        <v>5055</v>
      </c>
      <c r="E16" t="s">
        <v>3628</v>
      </c>
      <c r="F16" t="s">
        <v>4477</v>
      </c>
      <c r="G16">
        <f>Ballots!P9</f>
        <v>1</v>
      </c>
      <c r="H16" t="s">
        <v>4894</v>
      </c>
    </row>
    <row r="17" spans="1:8">
      <c r="A17">
        <v>16</v>
      </c>
      <c r="B17" s="1" t="s">
        <v>5170</v>
      </c>
      <c r="C17" t="s">
        <v>5050</v>
      </c>
      <c r="D17" t="s">
        <v>5051</v>
      </c>
      <c r="E17" t="s">
        <v>4787</v>
      </c>
      <c r="F17" t="s">
        <v>4477</v>
      </c>
      <c r="G17">
        <f>Ballots!Q9</f>
        <v>1</v>
      </c>
      <c r="H17" t="s">
        <v>4629</v>
      </c>
    </row>
    <row r="18" spans="1:8">
      <c r="A18">
        <v>17</v>
      </c>
      <c r="B18" s="1" t="s">
        <v>5167</v>
      </c>
      <c r="C18" t="s">
        <v>5168</v>
      </c>
      <c r="D18" t="s">
        <v>5169</v>
      </c>
      <c r="E18" t="s">
        <v>3504</v>
      </c>
      <c r="F18" t="s">
        <v>2142</v>
      </c>
      <c r="G18">
        <f>Ballots!R9</f>
        <v>2</v>
      </c>
      <c r="H18" t="s">
        <v>5241</v>
      </c>
    </row>
    <row r="19" spans="1:8">
      <c r="A19">
        <v>18</v>
      </c>
      <c r="B19" s="1" t="s">
        <v>5198</v>
      </c>
      <c r="C19" t="s">
        <v>5054</v>
      </c>
      <c r="D19" t="s">
        <v>3057</v>
      </c>
      <c r="E19" t="s">
        <v>3124</v>
      </c>
      <c r="F19" t="s">
        <v>4559</v>
      </c>
      <c r="G19">
        <f>Ballots!S9</f>
        <v>1</v>
      </c>
      <c r="H19" t="s">
        <v>1852</v>
      </c>
    </row>
    <row r="29" spans="1:8">
      <c r="B29" s="16"/>
    </row>
    <row r="30" spans="1:8">
      <c r="B30" s="15"/>
    </row>
    <row r="31" spans="1:8">
      <c r="B31" s="95"/>
    </row>
    <row r="34" spans="4:4">
      <c r="D34" s="1"/>
    </row>
    <row r="35" spans="4:4">
      <c r="D35" s="1"/>
    </row>
    <row r="36" spans="4:4">
      <c r="D36" s="1"/>
    </row>
    <row r="37" spans="4:4">
      <c r="D37" s="1"/>
    </row>
    <row r="38" spans="4:4">
      <c r="D38" s="1"/>
    </row>
    <row r="39" spans="4:4">
      <c r="D39" s="1"/>
    </row>
    <row r="40" spans="4:4">
      <c r="D40" s="1"/>
    </row>
    <row r="41" spans="4:4">
      <c r="D41" s="1"/>
    </row>
    <row r="42" spans="4:4">
      <c r="D42" s="1"/>
    </row>
    <row r="43" spans="4:4">
      <c r="D43" s="1"/>
    </row>
    <row r="44" spans="4:4">
      <c r="D44" s="1"/>
    </row>
    <row r="45" spans="4:4">
      <c r="D45" s="1"/>
    </row>
  </sheetData>
  <pageMargins left="0.75" right="0.75" top="1" bottom="1" header="0.5" footer="0.5"/>
  <pageSetup paperSize="0"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" enableFormatConditionsCalculation="0"/>
  <dimension ref="A1:S169"/>
  <sheetViews>
    <sheetView workbookViewId="0">
      <pane xSplit="1" ySplit="8" topLeftCell="B9" activePane="bottomRight" state="frozenSplit"/>
      <selection pane="topRight" activeCell="B52" sqref="B52"/>
      <selection pane="bottomLeft" activeCell="A2" sqref="A2"/>
      <selection pane="bottomRight" activeCell="E146" sqref="E146"/>
    </sheetView>
  </sheetViews>
  <sheetFormatPr baseColWidth="10" defaultRowHeight="13" x14ac:dyDescent="0"/>
  <cols>
    <col min="1" max="1" width="20.7109375" bestFit="1" customWidth="1"/>
    <col min="2" max="2" width="13.85546875" customWidth="1"/>
    <col min="3" max="17" width="12.7109375" customWidth="1"/>
  </cols>
  <sheetData>
    <row r="1" spans="1:19">
      <c r="A1" s="68" t="s">
        <v>2065</v>
      </c>
      <c r="B1" s="16" t="str">
        <f>Candidates!D2</f>
        <v>Democratic</v>
      </c>
      <c r="C1" s="15" t="str">
        <f>Candidates!D3</f>
        <v>Republican</v>
      </c>
      <c r="D1" s="95" t="str">
        <f>Candidates!D4</f>
        <v>Independent</v>
      </c>
      <c r="E1" t="str">
        <f>Candidates!D5</f>
        <v>Libertarian</v>
      </c>
      <c r="F1" t="str">
        <f>Candidates!D6</f>
        <v>Constitution</v>
      </c>
      <c r="G1" t="str">
        <f>Candidates!D7</f>
        <v>Green</v>
      </c>
      <c r="H1" t="str">
        <f>Candidates!D8</f>
        <v>Socialist Workers</v>
      </c>
      <c r="I1" t="str">
        <f>Candidates!D9</f>
        <v>Socialist</v>
      </c>
      <c r="J1" t="str">
        <f>Candidates!D10</f>
        <v>Socialist Equality</v>
      </c>
      <c r="K1" t="str">
        <f>Candidates!D11</f>
        <v>-</v>
      </c>
      <c r="L1" t="str">
        <f>Candidates!D12</f>
        <v>Christian Freedom</v>
      </c>
      <c r="M1" t="str">
        <f>Candidates!D13</f>
        <v>Workers World</v>
      </c>
      <c r="N1" s="1" t="str">
        <f>Candidates!D14</f>
        <v>-</v>
      </c>
      <c r="O1" t="str">
        <f>Candidates!D15</f>
        <v>Independent</v>
      </c>
      <c r="P1" t="str">
        <f>Candidates!D16</f>
        <v>Personal Choice</v>
      </c>
      <c r="Q1" t="str">
        <f>Candidates!D17</f>
        <v>Peace &amp; Freedom</v>
      </c>
      <c r="R1" t="str">
        <f>Candidates!D18</f>
        <v>Concerns of People</v>
      </c>
      <c r="S1" t="str">
        <f>Candidates!D19</f>
        <v>Prohibition</v>
      </c>
    </row>
    <row r="2" spans="1:19">
      <c r="A2" t="s">
        <v>4420</v>
      </c>
      <c r="B2">
        <v>1</v>
      </c>
      <c r="C2">
        <v>2</v>
      </c>
      <c r="D2">
        <v>3</v>
      </c>
      <c r="E2">
        <v>4</v>
      </c>
      <c r="F2">
        <v>5</v>
      </c>
      <c r="G2">
        <v>6</v>
      </c>
      <c r="H2">
        <v>7</v>
      </c>
      <c r="I2">
        <v>8</v>
      </c>
      <c r="J2">
        <v>9</v>
      </c>
      <c r="K2">
        <v>10</v>
      </c>
      <c r="L2">
        <v>11</v>
      </c>
      <c r="M2">
        <v>12</v>
      </c>
      <c r="N2">
        <v>13</v>
      </c>
      <c r="O2">
        <v>14</v>
      </c>
      <c r="P2">
        <v>15</v>
      </c>
      <c r="Q2">
        <v>16</v>
      </c>
      <c r="R2">
        <v>17</v>
      </c>
      <c r="S2">
        <v>18</v>
      </c>
    </row>
    <row r="3" spans="1:19">
      <c r="A3" s="11" t="s">
        <v>5265</v>
      </c>
      <c r="B3" s="11" t="str">
        <f>Candidates!B2</f>
        <v>John Kerry</v>
      </c>
      <c r="C3" s="11" t="str">
        <f>Candidates!B3</f>
        <v>George W. Bush</v>
      </c>
      <c r="D3" s="11" t="str">
        <f>Candidates!B4</f>
        <v>Ralph Nader</v>
      </c>
      <c r="E3" s="11" t="str">
        <f>Candidates!B5</f>
        <v>Michael Badnarik</v>
      </c>
      <c r="F3" s="11" t="str">
        <f>Candidates!B6</f>
        <v>Michael Peroutka</v>
      </c>
      <c r="G3" s="69" t="str">
        <f>Candidates!B7</f>
        <v>David Cobb</v>
      </c>
      <c r="H3" s="69" t="str">
        <f>Candidates!B8</f>
        <v>Roger Calero</v>
      </c>
      <c r="I3" s="69" t="str">
        <f>Candidates!B9</f>
        <v>Walt Brown</v>
      </c>
      <c r="J3" s="69" t="str">
        <f>Candidates!B10</f>
        <v>Bill Van Auken</v>
      </c>
      <c r="K3" s="69" t="str">
        <f>Candidates!B11</f>
        <v>Write-ins</v>
      </c>
      <c r="L3" s="69" t="str">
        <f>Candidates!B12</f>
        <v>Thomas Harens</v>
      </c>
      <c r="M3" s="69" t="str">
        <f>Candidates!B13</f>
        <v>John Parker</v>
      </c>
      <c r="N3" s="69" t="str">
        <f>Candidates!B14</f>
        <v>None of these Candidates</v>
      </c>
      <c r="O3" s="69" t="str">
        <f>Candidates!B15</f>
        <v>Stanford Andress</v>
      </c>
      <c r="P3" s="69" t="str">
        <f>Candidates!B16</f>
        <v>Charles Jay</v>
      </c>
      <c r="Q3" s="69" t="str">
        <f>Candidates!B17</f>
        <v>Leonard Peltier</v>
      </c>
      <c r="R3" s="69" t="str">
        <f>Candidates!B18</f>
        <v>Gene Amondson</v>
      </c>
      <c r="S3" s="1" t="str">
        <f>Candidates!B19</f>
        <v>Earl Dodge</v>
      </c>
    </row>
    <row r="4" spans="1:19">
      <c r="A4" s="11" t="s">
        <v>3672</v>
      </c>
      <c r="B4" s="11" t="str">
        <f>Candidates!C2</f>
        <v>John Edwards</v>
      </c>
      <c r="C4" s="11" t="str">
        <f>Candidates!C3</f>
        <v>Richard Cheney</v>
      </c>
      <c r="D4" s="11" t="str">
        <f>Candidates!C4</f>
        <v>Peter Camejo</v>
      </c>
      <c r="E4" s="11" t="str">
        <f>Candidates!C5</f>
        <v>Richard Campagna</v>
      </c>
      <c r="F4" s="11" t="str">
        <f>Candidates!C6</f>
        <v>Charles Baldwin</v>
      </c>
      <c r="G4" s="11" t="str">
        <f>Candidates!C7</f>
        <v>Pat LaMarche</v>
      </c>
      <c r="H4" s="11" t="str">
        <f>Candidates!C8</f>
        <v>Arrin Hawkins</v>
      </c>
      <c r="I4" s="11" t="str">
        <f>Candidates!C9</f>
        <v>Mary Alice Herbert</v>
      </c>
      <c r="J4" s="11" t="str">
        <f>Candidates!C10</f>
        <v>Jim Lawrence</v>
      </c>
      <c r="K4" s="11" t="str">
        <f>Candidates!C11</f>
        <v>-</v>
      </c>
      <c r="L4" s="11" t="str">
        <f>Candidates!C12</f>
        <v>Jennifer Ryan</v>
      </c>
      <c r="M4" s="11" t="str">
        <f>Candidates!C13</f>
        <v>Teresa Gutierrez</v>
      </c>
      <c r="N4" s="11" t="str">
        <f>Candidates!C14</f>
        <v>-</v>
      </c>
      <c r="O4" s="11" t="str">
        <f>Candidates!C15</f>
        <v>Irene Deasy</v>
      </c>
      <c r="P4" s="11" t="str">
        <f>Candidates!C16</f>
        <v>Marilyn Taylor</v>
      </c>
      <c r="Q4" s="11" t="str">
        <f>Candidates!C17</f>
        <v>Janice Jordan</v>
      </c>
      <c r="R4" s="11" t="str">
        <f>Candidates!C18</f>
        <v>Leroy Pletten</v>
      </c>
      <c r="S4" t="str">
        <f>Candidates!C19</f>
        <v>Howard Lydick</v>
      </c>
    </row>
    <row r="5" spans="1:19">
      <c r="A5" s="11" t="s">
        <v>5062</v>
      </c>
      <c r="B5" s="11" t="str">
        <f>Candidates!D2</f>
        <v>Democratic</v>
      </c>
      <c r="C5" s="11" t="str">
        <f>Candidates!D3</f>
        <v>Republican</v>
      </c>
      <c r="D5" s="11" t="str">
        <f>Candidates!D4</f>
        <v>Independent</v>
      </c>
      <c r="E5" s="11" t="str">
        <f>Candidates!D5</f>
        <v>Libertarian</v>
      </c>
      <c r="F5" s="11" t="str">
        <f>Candidates!D6</f>
        <v>Constitution</v>
      </c>
      <c r="G5" s="11" t="str">
        <f>Candidates!D7</f>
        <v>Green</v>
      </c>
      <c r="H5" s="11" t="str">
        <f>Candidates!D8</f>
        <v>Socialist Workers</v>
      </c>
      <c r="I5" s="11" t="str">
        <f>Candidates!D9</f>
        <v>Socialist</v>
      </c>
      <c r="J5" s="69" t="str">
        <f>Candidates!D10</f>
        <v>Socialist Equality</v>
      </c>
      <c r="K5" s="11" t="str">
        <f>Candidates!D11</f>
        <v>-</v>
      </c>
      <c r="L5" s="11" t="str">
        <f>Candidates!D12</f>
        <v>Christian Freedom</v>
      </c>
      <c r="M5" s="11" t="str">
        <f>Candidates!D13</f>
        <v>Workers World</v>
      </c>
      <c r="N5" s="69" t="str">
        <f>Candidates!D14</f>
        <v>-</v>
      </c>
      <c r="O5" s="11" t="str">
        <f>Candidates!D15</f>
        <v>Independent</v>
      </c>
      <c r="P5" s="11" t="str">
        <f>Candidates!D16</f>
        <v>Personal Choice</v>
      </c>
      <c r="Q5" s="11" t="str">
        <f>Candidates!D17</f>
        <v>Peace &amp; Freedom</v>
      </c>
      <c r="R5" s="11" t="str">
        <f>Candidates!D18</f>
        <v>Concerns of People</v>
      </c>
      <c r="S5" t="str">
        <f>Candidates!D19</f>
        <v>Prohibition</v>
      </c>
    </row>
    <row r="6" spans="1:19">
      <c r="A6" s="11" t="s">
        <v>5063</v>
      </c>
      <c r="B6" s="11" t="str">
        <f>Candidates!E2</f>
        <v>Massachusetts</v>
      </c>
      <c r="C6" s="11" t="str">
        <f>Candidates!E3</f>
        <v>Texas</v>
      </c>
      <c r="D6" s="11" t="str">
        <f>Candidates!E4</f>
        <v>District of Columbia</v>
      </c>
      <c r="E6" s="11" t="str">
        <f>Candidates!E5</f>
        <v>Texas</v>
      </c>
      <c r="F6" s="11" t="str">
        <f>Candidates!E6</f>
        <v>Maryland</v>
      </c>
      <c r="G6" s="11" t="str">
        <f>Candidates!E7</f>
        <v>California</v>
      </c>
      <c r="H6" s="11" t="str">
        <f>Candidates!E8</f>
        <v>New York</v>
      </c>
      <c r="I6" s="11" t="str">
        <f>Candidates!E9</f>
        <v>Oregon</v>
      </c>
      <c r="J6" s="11" t="str">
        <f>Candidates!E10</f>
        <v>New York</v>
      </c>
      <c r="K6" s="11" t="str">
        <f>Candidates!E11</f>
        <v>-</v>
      </c>
      <c r="L6" s="11" t="str">
        <f>Candidates!E12</f>
        <v>Minnesota</v>
      </c>
      <c r="M6" s="11" t="str">
        <f>Candidates!E13</f>
        <v>California</v>
      </c>
      <c r="N6" s="11" t="str">
        <f>Candidates!E14</f>
        <v>Nevada</v>
      </c>
      <c r="O6" s="11" t="str">
        <f>Candidates!E15</f>
        <v>Colorado</v>
      </c>
      <c r="P6" s="11" t="str">
        <f>Candidates!E16</f>
        <v>Indiana</v>
      </c>
      <c r="Q6" s="11" t="str">
        <f>Candidates!E17</f>
        <v>Kansas</v>
      </c>
      <c r="R6" s="11" t="str">
        <f>Candidates!E18</f>
        <v>Alaska</v>
      </c>
      <c r="S6" t="str">
        <f>Candidates!E19</f>
        <v>Colorado</v>
      </c>
    </row>
    <row r="7" spans="1:19">
      <c r="A7" s="11" t="s">
        <v>5064</v>
      </c>
      <c r="B7" s="11" t="str">
        <f>Candidates!F2</f>
        <v>North Carolina</v>
      </c>
      <c r="C7" s="11" t="str">
        <f>Candidates!F3</f>
        <v>Wyoming</v>
      </c>
      <c r="D7" s="11" t="str">
        <f>Candidates!F4</f>
        <v>California</v>
      </c>
      <c r="E7" s="11" t="str">
        <f>Candidates!F5</f>
        <v>Iowa</v>
      </c>
      <c r="F7" s="11" t="str">
        <f>Candidates!F6</f>
        <v>Florida</v>
      </c>
      <c r="G7" s="11" t="str">
        <f>Candidates!F7</f>
        <v>Maine</v>
      </c>
      <c r="H7" s="11" t="str">
        <f>Candidates!F8</f>
        <v>New York</v>
      </c>
      <c r="I7" s="11" t="str">
        <f>Candidates!F9</f>
        <v>Vermont</v>
      </c>
      <c r="J7" s="11" t="str">
        <f>Candidates!F10</f>
        <v>Ohio</v>
      </c>
      <c r="K7" s="11" t="str">
        <f>Candidates!F11</f>
        <v>-</v>
      </c>
      <c r="L7" s="11" t="str">
        <f>Candidates!F12</f>
        <v>Minnesota</v>
      </c>
      <c r="M7" s="11" t="str">
        <f>Candidates!F13</f>
        <v>New York</v>
      </c>
      <c r="N7" s="11" t="str">
        <f>Candidates!F14</f>
        <v>-</v>
      </c>
      <c r="O7" s="11" t="str">
        <f>Candidates!F15</f>
        <v>Colorado</v>
      </c>
      <c r="P7" s="11" t="str">
        <f>Candidates!F16</f>
        <v>California</v>
      </c>
      <c r="Q7" s="11" t="str">
        <f>Candidates!F17</f>
        <v>California</v>
      </c>
      <c r="R7" s="11" t="str">
        <f>Candidates!F18</f>
        <v>Michigan</v>
      </c>
      <c r="S7" t="str">
        <f>Candidates!F19</f>
        <v>Texas</v>
      </c>
    </row>
    <row r="8" spans="1:19">
      <c r="A8" s="11" t="s">
        <v>4419</v>
      </c>
      <c r="B8" s="11" t="str">
        <f>Candidates!H2</f>
        <v>Kerry</v>
      </c>
      <c r="C8" s="11" t="str">
        <f>Candidates!H3</f>
        <v>Bush</v>
      </c>
      <c r="D8" s="11" t="str">
        <f>Candidates!H4</f>
        <v>Nader</v>
      </c>
      <c r="E8" s="11" t="str">
        <f>Candidates!H5</f>
        <v>Badnarik</v>
      </c>
      <c r="F8" s="11" t="str">
        <f>Candidates!H6</f>
        <v>Peroutka</v>
      </c>
      <c r="G8" s="11" t="str">
        <f>Candidates!H7</f>
        <v>Cobb</v>
      </c>
      <c r="H8" s="11" t="str">
        <f>Candidates!H8</f>
        <v>Calero</v>
      </c>
      <c r="I8" s="11" t="str">
        <f>Candidates!H9</f>
        <v>Brown</v>
      </c>
      <c r="J8" s="11" t="str">
        <f>Candidates!H10</f>
        <v>Van Auken</v>
      </c>
      <c r="K8" s="11" t="str">
        <f>Candidates!H11</f>
        <v>Write-ins</v>
      </c>
      <c r="L8" s="11" t="str">
        <f>Candidates!H12</f>
        <v>Harens</v>
      </c>
      <c r="M8" s="11" t="str">
        <f>Candidates!H13</f>
        <v>Parker</v>
      </c>
      <c r="N8" s="11" t="str">
        <f>Candidates!H14</f>
        <v>None</v>
      </c>
      <c r="O8" s="11" t="str">
        <f>Candidates!H15</f>
        <v>Andress</v>
      </c>
      <c r="P8" s="11" t="str">
        <f>Candidates!H16</f>
        <v>Jay</v>
      </c>
      <c r="Q8" s="11" t="str">
        <f>Candidates!H17</f>
        <v>Peltier</v>
      </c>
      <c r="R8" s="11" t="str">
        <f>Candidates!H18</f>
        <v>Amondson</v>
      </c>
      <c r="S8" t="str">
        <f>Candidates!H19</f>
        <v>Dodge</v>
      </c>
    </row>
    <row r="9" spans="1:19">
      <c r="A9" s="11" t="s">
        <v>3948</v>
      </c>
      <c r="B9">
        <f t="shared" ref="B9:Q9" si="0">COUNTIF(B12:B62,"&lt;&gt;")-COUNTIF(B12:B62,"Write-in")</f>
        <v>51</v>
      </c>
      <c r="C9">
        <f t="shared" si="0"/>
        <v>51</v>
      </c>
      <c r="D9">
        <f t="shared" si="0"/>
        <v>35</v>
      </c>
      <c r="E9">
        <f t="shared" si="0"/>
        <v>49</v>
      </c>
      <c r="F9">
        <f t="shared" si="0"/>
        <v>36</v>
      </c>
      <c r="G9">
        <f t="shared" si="0"/>
        <v>28</v>
      </c>
      <c r="H9">
        <f t="shared" si="0"/>
        <v>14</v>
      </c>
      <c r="I9">
        <f t="shared" si="0"/>
        <v>8</v>
      </c>
      <c r="J9">
        <f t="shared" si="0"/>
        <v>5</v>
      </c>
      <c r="K9">
        <f t="shared" si="0"/>
        <v>0</v>
      </c>
      <c r="L9">
        <f t="shared" si="0"/>
        <v>1</v>
      </c>
      <c r="M9">
        <f t="shared" si="0"/>
        <v>3</v>
      </c>
      <c r="N9">
        <f t="shared" si="0"/>
        <v>1</v>
      </c>
      <c r="O9">
        <f t="shared" si="0"/>
        <v>1</v>
      </c>
      <c r="P9">
        <f t="shared" si="0"/>
        <v>1</v>
      </c>
      <c r="Q9">
        <f t="shared" si="0"/>
        <v>1</v>
      </c>
      <c r="R9">
        <f>COUNTIF(R12:R62,"&lt;&gt;")-COUNTIF(R12:R62,"Write-in")</f>
        <v>2</v>
      </c>
      <c r="S9">
        <f>COUNTIF(S12:S62,"&lt;&gt;")-COUNTIF(S12:S62,"Write-in")</f>
        <v>1</v>
      </c>
    </row>
    <row r="10" spans="1:19">
      <c r="B10" s="95"/>
    </row>
    <row r="11" spans="1:19">
      <c r="A11" s="68" t="s">
        <v>3959</v>
      </c>
    </row>
    <row r="12" spans="1:19">
      <c r="A12" t="s">
        <v>3715</v>
      </c>
      <c r="B12" s="11" t="s">
        <v>4947</v>
      </c>
      <c r="C12" s="11" t="s">
        <v>4948</v>
      </c>
      <c r="D12" s="114" t="s">
        <v>2664</v>
      </c>
      <c r="E12" s="125" t="s">
        <v>2664</v>
      </c>
      <c r="F12" s="125" t="s">
        <v>2664</v>
      </c>
      <c r="G12" s="129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</row>
    <row r="13" spans="1:19">
      <c r="A13" t="s">
        <v>3504</v>
      </c>
      <c r="B13" s="11" t="s">
        <v>4668</v>
      </c>
      <c r="C13" s="11" t="s">
        <v>3914</v>
      </c>
      <c r="D13" s="114" t="s">
        <v>4949</v>
      </c>
      <c r="E13" s="125" t="s">
        <v>4950</v>
      </c>
      <c r="F13" s="125" t="s">
        <v>4951</v>
      </c>
      <c r="G13" s="125" t="s">
        <v>2976</v>
      </c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</row>
    <row r="14" spans="1:19">
      <c r="A14" t="s">
        <v>3800</v>
      </c>
      <c r="B14" s="11" t="s">
        <v>4668</v>
      </c>
      <c r="C14" s="11" t="s">
        <v>3914</v>
      </c>
      <c r="D14" s="114" t="s">
        <v>4020</v>
      </c>
      <c r="E14" s="114" t="s">
        <v>4348</v>
      </c>
      <c r="F14" s="114"/>
      <c r="G14" s="125" t="s">
        <v>4020</v>
      </c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</row>
    <row r="15" spans="1:19">
      <c r="A15" t="s">
        <v>4071</v>
      </c>
      <c r="B15" s="11" t="s">
        <v>4668</v>
      </c>
      <c r="C15" s="11" t="s">
        <v>3914</v>
      </c>
      <c r="D15" s="125" t="s">
        <v>4952</v>
      </c>
      <c r="E15" s="125" t="s">
        <v>4348</v>
      </c>
      <c r="F15" s="114" t="s">
        <v>4963</v>
      </c>
      <c r="G15" s="125" t="s">
        <v>4953</v>
      </c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</row>
    <row r="16" spans="1:19">
      <c r="A16" t="s">
        <v>4477</v>
      </c>
      <c r="B16" s="11" t="s">
        <v>4668</v>
      </c>
      <c r="C16" s="11" t="s">
        <v>3914</v>
      </c>
      <c r="D16" s="125" t="s">
        <v>4020</v>
      </c>
      <c r="E16" s="125" t="s">
        <v>4348</v>
      </c>
      <c r="F16" s="125" t="s">
        <v>4971</v>
      </c>
      <c r="G16" s="125" t="s">
        <v>2976</v>
      </c>
      <c r="H16" s="11"/>
      <c r="I16" s="11"/>
      <c r="J16" s="11"/>
      <c r="K16" s="11"/>
      <c r="L16" s="11"/>
      <c r="M16" s="11" t="s">
        <v>4020</v>
      </c>
      <c r="N16" s="11"/>
      <c r="O16" s="11"/>
      <c r="P16" s="11"/>
      <c r="Q16" s="11" t="s">
        <v>5051</v>
      </c>
      <c r="R16" s="11"/>
      <c r="S16" s="11"/>
    </row>
    <row r="17" spans="1:19">
      <c r="A17" t="s">
        <v>3124</v>
      </c>
      <c r="B17" s="11" t="s">
        <v>4668</v>
      </c>
      <c r="C17" s="11" t="s">
        <v>3914</v>
      </c>
      <c r="D17" s="125" t="s">
        <v>5248</v>
      </c>
      <c r="E17" s="125" t="s">
        <v>4348</v>
      </c>
      <c r="F17" s="125" t="s">
        <v>5249</v>
      </c>
      <c r="G17" s="125" t="s">
        <v>2976</v>
      </c>
      <c r="H17" s="118" t="s">
        <v>4877</v>
      </c>
      <c r="I17" s="11" t="s">
        <v>3107</v>
      </c>
      <c r="J17" s="11" t="s">
        <v>5420</v>
      </c>
      <c r="K17" s="11"/>
      <c r="L17" s="11"/>
      <c r="M17" s="11"/>
      <c r="N17" s="11"/>
      <c r="O17" s="11" t="s">
        <v>2396</v>
      </c>
      <c r="P17" s="11"/>
      <c r="Q17" s="11"/>
      <c r="R17" s="11" t="s">
        <v>5169</v>
      </c>
      <c r="S17" s="11" t="s">
        <v>3057</v>
      </c>
    </row>
    <row r="18" spans="1:19">
      <c r="A18" t="s">
        <v>3317</v>
      </c>
      <c r="B18" s="11" t="s">
        <v>4668</v>
      </c>
      <c r="C18" s="11" t="s">
        <v>3914</v>
      </c>
      <c r="D18" s="125" t="s">
        <v>5305</v>
      </c>
      <c r="E18" s="125" t="s">
        <v>4348</v>
      </c>
      <c r="F18" s="125" t="s">
        <v>5161</v>
      </c>
      <c r="G18" s="11" t="s">
        <v>2976</v>
      </c>
      <c r="H18" s="11" t="s">
        <v>4020</v>
      </c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</row>
    <row r="19" spans="1:19">
      <c r="A19" t="s">
        <v>3078</v>
      </c>
      <c r="B19" s="11" t="s">
        <v>4668</v>
      </c>
      <c r="C19" s="11" t="s">
        <v>3914</v>
      </c>
      <c r="D19" s="125" t="s">
        <v>5306</v>
      </c>
      <c r="E19" s="125" t="s">
        <v>4348</v>
      </c>
      <c r="F19" s="125" t="s">
        <v>3022</v>
      </c>
      <c r="G19" s="11" t="s">
        <v>2976</v>
      </c>
      <c r="H19" s="11"/>
      <c r="I19" s="11" t="s">
        <v>3019</v>
      </c>
      <c r="J19" s="11"/>
      <c r="K19" s="11"/>
      <c r="L19" s="11"/>
      <c r="M19" s="11"/>
      <c r="N19" s="11"/>
      <c r="O19" s="11"/>
      <c r="P19" s="11"/>
      <c r="Q19" s="11"/>
      <c r="R19" s="11"/>
      <c r="S19" s="11"/>
    </row>
    <row r="20" spans="1:19">
      <c r="A20" t="s">
        <v>2150</v>
      </c>
      <c r="B20" s="11" t="s">
        <v>4668</v>
      </c>
      <c r="C20" s="11" t="s">
        <v>3914</v>
      </c>
      <c r="D20" s="125" t="s">
        <v>2664</v>
      </c>
      <c r="E20" s="125" t="s">
        <v>4348</v>
      </c>
      <c r="F20" s="11"/>
      <c r="G20" s="11" t="s">
        <v>5307</v>
      </c>
      <c r="H20" s="118" t="s">
        <v>4877</v>
      </c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</row>
    <row r="21" spans="1:19">
      <c r="A21" t="s">
        <v>1259</v>
      </c>
      <c r="B21" s="11" t="s">
        <v>4668</v>
      </c>
      <c r="C21" s="11" t="s">
        <v>3914</v>
      </c>
      <c r="D21" s="125" t="s">
        <v>3915</v>
      </c>
      <c r="E21" s="125" t="s">
        <v>5308</v>
      </c>
      <c r="F21" s="125" t="s">
        <v>5325</v>
      </c>
      <c r="G21" s="11" t="s">
        <v>5326</v>
      </c>
      <c r="H21" s="118" t="s">
        <v>5250</v>
      </c>
      <c r="I21" s="11" t="s">
        <v>5327</v>
      </c>
      <c r="J21" s="11"/>
      <c r="K21" s="11"/>
      <c r="L21" s="11"/>
      <c r="M21" s="11"/>
      <c r="N21" s="11"/>
      <c r="O21" s="11"/>
      <c r="P21" s="11"/>
      <c r="Q21" s="11"/>
      <c r="R21" s="11"/>
      <c r="S21" s="11"/>
    </row>
    <row r="22" spans="1:19">
      <c r="A22" t="s">
        <v>4797</v>
      </c>
      <c r="B22" s="11" t="s">
        <v>4668</v>
      </c>
      <c r="C22" s="11" t="s">
        <v>3914</v>
      </c>
      <c r="D22" s="125" t="s">
        <v>4020</v>
      </c>
      <c r="E22" s="125" t="s">
        <v>4348</v>
      </c>
      <c r="F22" s="125" t="s">
        <v>4020</v>
      </c>
      <c r="G22" s="11" t="s">
        <v>4020</v>
      </c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</row>
    <row r="23" spans="1:19">
      <c r="A23" t="s">
        <v>4583</v>
      </c>
      <c r="B23" s="11" t="s">
        <v>4668</v>
      </c>
      <c r="C23" s="11" t="s">
        <v>3914</v>
      </c>
      <c r="D23" s="11"/>
      <c r="E23" s="125" t="s">
        <v>4348</v>
      </c>
      <c r="F23" s="11"/>
      <c r="G23" s="11" t="s">
        <v>2976</v>
      </c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</row>
    <row r="24" spans="1:19">
      <c r="A24" t="s">
        <v>4890</v>
      </c>
      <c r="B24" s="11" t="s">
        <v>4668</v>
      </c>
      <c r="C24" s="11" t="s">
        <v>3914</v>
      </c>
      <c r="D24" s="125" t="s">
        <v>4020</v>
      </c>
      <c r="E24" s="125" t="s">
        <v>4348</v>
      </c>
      <c r="F24" s="125" t="s">
        <v>3022</v>
      </c>
      <c r="G24" s="125" t="s">
        <v>4020</v>
      </c>
      <c r="H24" s="11"/>
      <c r="I24" s="125" t="s">
        <v>4020</v>
      </c>
      <c r="J24" s="11"/>
      <c r="K24" s="11"/>
      <c r="L24" s="11"/>
      <c r="M24" s="11"/>
      <c r="N24" s="11"/>
      <c r="O24" s="11"/>
      <c r="P24" s="11"/>
      <c r="Q24" s="11"/>
      <c r="R24" s="11"/>
      <c r="S24" s="11"/>
    </row>
    <row r="25" spans="1:19">
      <c r="A25" t="s">
        <v>4675</v>
      </c>
      <c r="B25" s="11" t="s">
        <v>4668</v>
      </c>
      <c r="C25" s="11" t="s">
        <v>3914</v>
      </c>
      <c r="D25" s="125" t="s">
        <v>4020</v>
      </c>
      <c r="E25" s="125" t="s">
        <v>4348</v>
      </c>
      <c r="F25" s="125" t="s">
        <v>4020</v>
      </c>
      <c r="G25" s="125" t="s">
        <v>4020</v>
      </c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</row>
    <row r="26" spans="1:19">
      <c r="A26" t="s">
        <v>3628</v>
      </c>
      <c r="B26" s="11" t="s">
        <v>4668</v>
      </c>
      <c r="C26" s="11" t="s">
        <v>3914</v>
      </c>
      <c r="D26" s="11" t="s">
        <v>4020</v>
      </c>
      <c r="E26" s="125" t="s">
        <v>4348</v>
      </c>
      <c r="F26" s="11"/>
      <c r="G26" s="11" t="s">
        <v>4020</v>
      </c>
      <c r="H26" s="11"/>
      <c r="I26" s="11" t="s">
        <v>4020</v>
      </c>
      <c r="J26" s="11"/>
      <c r="K26" s="11"/>
      <c r="L26" s="11"/>
      <c r="M26" s="11"/>
      <c r="N26" s="11"/>
      <c r="O26" s="11"/>
      <c r="P26" s="11"/>
      <c r="Q26" s="11"/>
      <c r="R26" s="11"/>
      <c r="S26" s="11"/>
    </row>
    <row r="27" spans="1:19">
      <c r="A27" t="s">
        <v>4119</v>
      </c>
      <c r="B27" s="11" t="s">
        <v>4668</v>
      </c>
      <c r="C27" s="11" t="s">
        <v>3914</v>
      </c>
      <c r="D27" s="11" t="s">
        <v>5328</v>
      </c>
      <c r="E27" s="125" t="s">
        <v>4348</v>
      </c>
      <c r="F27" s="125" t="s">
        <v>3022</v>
      </c>
      <c r="G27" s="125" t="s">
        <v>4909</v>
      </c>
      <c r="H27" s="118" t="s">
        <v>4877</v>
      </c>
      <c r="I27" s="11"/>
      <c r="J27" s="11" t="s">
        <v>5328</v>
      </c>
      <c r="K27" s="11"/>
      <c r="L27" s="11"/>
      <c r="M27" s="11"/>
      <c r="N27" s="11"/>
      <c r="O27" s="11"/>
      <c r="P27" s="11"/>
      <c r="Q27" s="11"/>
      <c r="R27" s="11"/>
      <c r="S27" s="11"/>
    </row>
    <row r="28" spans="1:19">
      <c r="A28" t="s">
        <v>4787</v>
      </c>
      <c r="B28" s="11" t="s">
        <v>4668</v>
      </c>
      <c r="C28" s="11" t="s">
        <v>3914</v>
      </c>
      <c r="D28" s="11" t="s">
        <v>3915</v>
      </c>
      <c r="E28" s="125" t="s">
        <v>4348</v>
      </c>
      <c r="F28" s="125" t="s">
        <v>2664</v>
      </c>
      <c r="G28" s="125" t="s">
        <v>4020</v>
      </c>
      <c r="H28" s="11"/>
      <c r="I28" s="125" t="s">
        <v>4020</v>
      </c>
      <c r="J28" s="125" t="s">
        <v>4020</v>
      </c>
      <c r="K28" s="11"/>
      <c r="L28" s="11"/>
      <c r="M28" s="11"/>
      <c r="N28" s="11"/>
      <c r="O28" s="11"/>
      <c r="P28" s="11"/>
      <c r="Q28" s="11"/>
      <c r="R28" s="11"/>
      <c r="S28" s="11"/>
    </row>
    <row r="29" spans="1:19">
      <c r="A29" t="s">
        <v>1347</v>
      </c>
      <c r="B29" s="11" t="s">
        <v>4668</v>
      </c>
      <c r="C29" s="11" t="s">
        <v>3914</v>
      </c>
      <c r="D29" s="11" t="s">
        <v>2664</v>
      </c>
      <c r="E29" s="125" t="s">
        <v>4348</v>
      </c>
      <c r="F29" s="125" t="s">
        <v>3022</v>
      </c>
      <c r="G29" s="129"/>
      <c r="H29" s="11"/>
      <c r="I29" s="11" t="s">
        <v>4020</v>
      </c>
      <c r="J29" s="11"/>
      <c r="K29" s="11"/>
      <c r="L29" s="11"/>
      <c r="M29" s="11"/>
      <c r="N29" s="11"/>
      <c r="O29" s="11"/>
      <c r="P29" s="11"/>
      <c r="Q29" s="11"/>
      <c r="R29" s="11"/>
      <c r="S29" s="11"/>
    </row>
    <row r="30" spans="1:19">
      <c r="A30" t="s">
        <v>3542</v>
      </c>
      <c r="B30" s="11" t="s">
        <v>4668</v>
      </c>
      <c r="C30" s="11" t="s">
        <v>3914</v>
      </c>
      <c r="D30" s="11" t="s">
        <v>5089</v>
      </c>
      <c r="E30" s="125" t="s">
        <v>4348</v>
      </c>
      <c r="F30" s="11" t="s">
        <v>3022</v>
      </c>
      <c r="G30" s="125" t="s">
        <v>5090</v>
      </c>
      <c r="H30" s="118" t="s">
        <v>4877</v>
      </c>
      <c r="I30" s="11" t="s">
        <v>5251</v>
      </c>
      <c r="J30" s="11"/>
      <c r="K30" s="11"/>
      <c r="L30" s="11"/>
      <c r="M30" s="11"/>
      <c r="N30" s="11"/>
      <c r="O30" s="11"/>
      <c r="P30" s="11"/>
      <c r="Q30" s="11"/>
      <c r="R30" s="11" t="s">
        <v>3057</v>
      </c>
      <c r="S30" s="11"/>
    </row>
    <row r="31" spans="1:19">
      <c r="A31" t="s">
        <v>1529</v>
      </c>
      <c r="B31" s="11" t="s">
        <v>4668</v>
      </c>
      <c r="C31" s="11" t="s">
        <v>3914</v>
      </c>
      <c r="D31" s="11" t="s">
        <v>5089</v>
      </c>
      <c r="E31" s="125" t="s">
        <v>4348</v>
      </c>
      <c r="F31" s="11" t="s">
        <v>3022</v>
      </c>
      <c r="G31" s="125" t="s">
        <v>4780</v>
      </c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</row>
    <row r="32" spans="1:19">
      <c r="A32" t="s">
        <v>2573</v>
      </c>
      <c r="B32" s="11" t="s">
        <v>4668</v>
      </c>
      <c r="C32" s="11" t="s">
        <v>3914</v>
      </c>
      <c r="D32" s="11" t="s">
        <v>4949</v>
      </c>
      <c r="E32" s="125" t="s">
        <v>4348</v>
      </c>
      <c r="F32" s="125" t="s">
        <v>3022</v>
      </c>
      <c r="G32" s="125" t="s">
        <v>2976</v>
      </c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</row>
    <row r="33" spans="1:19">
      <c r="A33" t="s">
        <v>1441</v>
      </c>
      <c r="B33" s="11" t="s">
        <v>4668</v>
      </c>
      <c r="C33" s="11" t="s">
        <v>3914</v>
      </c>
      <c r="D33" s="11" t="s">
        <v>4020</v>
      </c>
      <c r="E33" s="125" t="s">
        <v>4348</v>
      </c>
      <c r="F33" s="125"/>
      <c r="G33" s="125" t="s">
        <v>154</v>
      </c>
      <c r="H33" s="11"/>
      <c r="I33" s="125"/>
      <c r="J33" s="11"/>
      <c r="K33" s="11"/>
      <c r="L33" s="11"/>
      <c r="M33" s="11"/>
      <c r="N33" s="11"/>
      <c r="O33" s="11"/>
      <c r="P33" s="11"/>
      <c r="Q33" s="11"/>
      <c r="R33" s="11"/>
      <c r="S33" s="11"/>
    </row>
    <row r="34" spans="1:19">
      <c r="A34" t="s">
        <v>2142</v>
      </c>
      <c r="B34" s="11" t="s">
        <v>4668</v>
      </c>
      <c r="C34" s="11" t="s">
        <v>3914</v>
      </c>
      <c r="D34" s="11" t="s">
        <v>5427</v>
      </c>
      <c r="E34" s="125" t="s">
        <v>4348</v>
      </c>
      <c r="F34" s="125" t="s">
        <v>4781</v>
      </c>
      <c r="G34" s="125" t="s">
        <v>2976</v>
      </c>
      <c r="H34" s="11"/>
      <c r="I34" s="125" t="s">
        <v>3019</v>
      </c>
      <c r="J34" s="11"/>
      <c r="K34" s="11"/>
      <c r="L34" s="11"/>
      <c r="M34" s="11"/>
      <c r="N34" s="11"/>
      <c r="O34" s="11"/>
      <c r="P34" s="11"/>
      <c r="Q34" s="11"/>
      <c r="R34" s="11"/>
      <c r="S34" s="11"/>
    </row>
    <row r="35" spans="1:19">
      <c r="A35" t="s">
        <v>2888</v>
      </c>
      <c r="B35" s="11" t="s">
        <v>399</v>
      </c>
      <c r="C35" s="11" t="s">
        <v>3914</v>
      </c>
      <c r="D35" s="11" t="s">
        <v>4782</v>
      </c>
      <c r="E35" s="125" t="s">
        <v>4348</v>
      </c>
      <c r="F35" s="125" t="s">
        <v>3022</v>
      </c>
      <c r="G35" s="125" t="s">
        <v>2976</v>
      </c>
      <c r="H35" s="11" t="s">
        <v>4877</v>
      </c>
      <c r="I35" s="11" t="s">
        <v>4020</v>
      </c>
      <c r="J35" s="69" t="s">
        <v>5420</v>
      </c>
      <c r="K35" s="69"/>
      <c r="L35" s="69" t="s">
        <v>4957</v>
      </c>
      <c r="M35" s="11"/>
      <c r="N35" s="11"/>
      <c r="O35" s="11"/>
      <c r="P35" s="11"/>
      <c r="Q35" s="11"/>
      <c r="R35" s="11"/>
      <c r="S35" s="11"/>
    </row>
    <row r="36" spans="1:19">
      <c r="A36" t="s">
        <v>2524</v>
      </c>
      <c r="B36" s="11" t="s">
        <v>4668</v>
      </c>
      <c r="C36" s="11" t="s">
        <v>3914</v>
      </c>
      <c r="D36" s="11" t="s">
        <v>3915</v>
      </c>
      <c r="E36" s="125" t="s">
        <v>4348</v>
      </c>
      <c r="F36" s="125" t="s">
        <v>3022</v>
      </c>
      <c r="G36" s="125" t="s">
        <v>2976</v>
      </c>
      <c r="H36" s="118" t="s">
        <v>2664</v>
      </c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</row>
    <row r="37" spans="1:19">
      <c r="A37" t="s">
        <v>2263</v>
      </c>
      <c r="B37" s="11" t="s">
        <v>4668</v>
      </c>
      <c r="C37" s="11" t="s">
        <v>3914</v>
      </c>
      <c r="D37" s="11" t="s">
        <v>4020</v>
      </c>
      <c r="E37" s="125" t="s">
        <v>4348</v>
      </c>
      <c r="F37" s="125" t="s">
        <v>3022</v>
      </c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</row>
    <row r="38" spans="1:19">
      <c r="A38" t="s">
        <v>4560</v>
      </c>
      <c r="B38" s="11" t="s">
        <v>4668</v>
      </c>
      <c r="C38" s="11" t="s">
        <v>3914</v>
      </c>
      <c r="D38" s="11" t="s">
        <v>2664</v>
      </c>
      <c r="E38" s="125" t="s">
        <v>4348</v>
      </c>
      <c r="F38" s="125" t="s">
        <v>3022</v>
      </c>
      <c r="G38" s="11" t="s">
        <v>2976</v>
      </c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</row>
    <row r="39" spans="1:19">
      <c r="A39" t="s">
        <v>3264</v>
      </c>
      <c r="B39" s="11" t="s">
        <v>4668</v>
      </c>
      <c r="C39" s="11" t="s">
        <v>3914</v>
      </c>
      <c r="D39" s="11" t="s">
        <v>4113</v>
      </c>
      <c r="E39" s="125" t="s">
        <v>4348</v>
      </c>
      <c r="F39" s="125" t="s">
        <v>3264</v>
      </c>
      <c r="G39" s="125" t="s">
        <v>2976</v>
      </c>
      <c r="H39" s="125" t="s">
        <v>4113</v>
      </c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</row>
    <row r="40" spans="1:19">
      <c r="A40" t="s">
        <v>3923</v>
      </c>
      <c r="B40" s="11" t="s">
        <v>4668</v>
      </c>
      <c r="C40" s="11" t="s">
        <v>3914</v>
      </c>
      <c r="D40" s="11" t="s">
        <v>2664</v>
      </c>
      <c r="E40" s="125" t="s">
        <v>4348</v>
      </c>
      <c r="F40" s="125" t="s">
        <v>1779</v>
      </c>
      <c r="G40" s="125" t="s">
        <v>2976</v>
      </c>
      <c r="H40" s="11"/>
      <c r="I40" s="11"/>
      <c r="J40" s="11"/>
      <c r="K40" s="11"/>
      <c r="L40" s="11"/>
      <c r="M40" s="11"/>
      <c r="N40" s="11" t="s">
        <v>4837</v>
      </c>
      <c r="O40" s="11"/>
      <c r="P40" s="11"/>
      <c r="Q40" s="11"/>
      <c r="R40" s="11"/>
      <c r="S40" s="11"/>
    </row>
    <row r="41" spans="1:19">
      <c r="A41" t="s">
        <v>2880</v>
      </c>
      <c r="B41" s="11" t="s">
        <v>4668</v>
      </c>
      <c r="C41" s="11" t="s">
        <v>3914</v>
      </c>
      <c r="D41" s="11" t="s">
        <v>2664</v>
      </c>
      <c r="E41" s="125" t="s">
        <v>4020</v>
      </c>
      <c r="F41" s="125" t="s">
        <v>4020</v>
      </c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</row>
    <row r="42" spans="1:19">
      <c r="A42" t="s">
        <v>3447</v>
      </c>
      <c r="B42" s="11" t="s">
        <v>4668</v>
      </c>
      <c r="C42" s="11" t="s">
        <v>3914</v>
      </c>
      <c r="D42" s="11" t="s">
        <v>2664</v>
      </c>
      <c r="E42" s="11" t="s">
        <v>2664</v>
      </c>
      <c r="F42" s="11" t="s">
        <v>2664</v>
      </c>
      <c r="G42" s="11" t="s">
        <v>2664</v>
      </c>
      <c r="H42" s="11" t="s">
        <v>2664</v>
      </c>
      <c r="I42" s="11" t="s">
        <v>2664</v>
      </c>
      <c r="J42" s="11" t="s">
        <v>2664</v>
      </c>
      <c r="K42" s="11"/>
      <c r="L42" s="11"/>
      <c r="M42" s="11"/>
      <c r="N42" s="11"/>
      <c r="O42" s="11"/>
      <c r="P42" s="11"/>
      <c r="Q42" s="11"/>
      <c r="R42" s="11"/>
      <c r="S42" s="11"/>
    </row>
    <row r="43" spans="1:19">
      <c r="A43" t="s">
        <v>2320</v>
      </c>
      <c r="B43" s="11" t="s">
        <v>4668</v>
      </c>
      <c r="C43" s="11" t="s">
        <v>3914</v>
      </c>
      <c r="D43" s="11" t="s">
        <v>2664</v>
      </c>
      <c r="E43" s="11" t="s">
        <v>4348</v>
      </c>
      <c r="F43" s="11" t="s">
        <v>3022</v>
      </c>
      <c r="G43" s="11" t="s">
        <v>2976</v>
      </c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</row>
    <row r="44" spans="1:19">
      <c r="A44" t="s">
        <v>3966</v>
      </c>
      <c r="B44" s="11" t="s">
        <v>4668</v>
      </c>
      <c r="C44" s="11" t="s">
        <v>3914</v>
      </c>
      <c r="D44" s="11" t="s">
        <v>2669</v>
      </c>
      <c r="E44" s="11" t="s">
        <v>4348</v>
      </c>
      <c r="F44" s="11" t="s">
        <v>4020</v>
      </c>
      <c r="G44" s="11" t="s">
        <v>4020</v>
      </c>
      <c r="H44" s="11" t="s">
        <v>4877</v>
      </c>
      <c r="I44" s="11"/>
      <c r="J44" s="11" t="s">
        <v>4020</v>
      </c>
      <c r="K44" s="11"/>
      <c r="L44" s="11"/>
      <c r="M44" s="11"/>
      <c r="N44" s="11"/>
      <c r="O44" s="11"/>
      <c r="P44" s="11"/>
      <c r="Q44" s="11"/>
      <c r="R44" s="11"/>
      <c r="S44" s="11"/>
    </row>
    <row r="45" spans="1:19">
      <c r="A45" t="s">
        <v>3665</v>
      </c>
      <c r="B45" s="11" t="s">
        <v>4668</v>
      </c>
      <c r="C45" s="11" t="s">
        <v>3914</v>
      </c>
      <c r="D45" s="11" t="s">
        <v>4020</v>
      </c>
      <c r="E45" s="11" t="s">
        <v>4348</v>
      </c>
      <c r="F45" s="11"/>
      <c r="G45" s="11" t="s">
        <v>4020</v>
      </c>
      <c r="H45" s="11"/>
      <c r="I45" s="11" t="s">
        <v>4020</v>
      </c>
      <c r="J45" s="11"/>
      <c r="K45" s="11"/>
      <c r="L45" s="11"/>
      <c r="M45" s="11"/>
      <c r="N45" s="11"/>
      <c r="O45" s="11"/>
      <c r="P45" s="11"/>
      <c r="Q45" s="11"/>
      <c r="R45" s="11"/>
      <c r="S45" s="11"/>
    </row>
    <row r="46" spans="1:19">
      <c r="A46" t="s">
        <v>2743</v>
      </c>
      <c r="B46" s="11" t="s">
        <v>60</v>
      </c>
      <c r="C46" s="11" t="s">
        <v>3914</v>
      </c>
      <c r="D46" s="11" t="s">
        <v>2664</v>
      </c>
      <c r="E46" s="11" t="s">
        <v>4348</v>
      </c>
      <c r="F46" s="11" t="s">
        <v>3022</v>
      </c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</row>
    <row r="47" spans="1:19">
      <c r="A47" t="s">
        <v>3635</v>
      </c>
      <c r="B47" s="11" t="s">
        <v>4668</v>
      </c>
      <c r="C47" s="11" t="s">
        <v>3914</v>
      </c>
      <c r="D47" s="11"/>
      <c r="E47" s="11" t="s">
        <v>5067</v>
      </c>
      <c r="F47" s="11" t="s">
        <v>5067</v>
      </c>
      <c r="G47" s="11" t="s">
        <v>4020</v>
      </c>
      <c r="H47" s="118" t="s">
        <v>4020</v>
      </c>
      <c r="I47" s="11"/>
      <c r="J47" s="11"/>
      <c r="K47" s="11"/>
      <c r="L47" s="11"/>
      <c r="M47" s="11" t="s">
        <v>4020</v>
      </c>
      <c r="N47" s="11"/>
      <c r="O47" s="11"/>
      <c r="P47" s="11"/>
      <c r="Q47" s="11"/>
      <c r="R47" s="11"/>
      <c r="S47" s="11"/>
    </row>
    <row r="48" spans="1:19">
      <c r="A48" t="s">
        <v>2632</v>
      </c>
      <c r="B48" s="11" t="s">
        <v>4668</v>
      </c>
      <c r="C48" s="11" t="s">
        <v>3914</v>
      </c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</row>
    <row r="49" spans="1:19">
      <c r="A49" t="s">
        <v>2836</v>
      </c>
      <c r="B49" s="11" t="s">
        <v>4668</v>
      </c>
      <c r="C49" s="11" t="s">
        <v>3914</v>
      </c>
      <c r="D49" s="11"/>
      <c r="E49" s="11" t="s">
        <v>4348</v>
      </c>
      <c r="F49" s="11" t="s">
        <v>3022</v>
      </c>
      <c r="G49" s="11" t="s">
        <v>5428</v>
      </c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</row>
    <row r="50" spans="1:19">
      <c r="A50" t="s">
        <v>5281</v>
      </c>
      <c r="B50" s="11" t="s">
        <v>4668</v>
      </c>
      <c r="C50" s="11" t="s">
        <v>3914</v>
      </c>
      <c r="D50" s="11" t="s">
        <v>4020</v>
      </c>
      <c r="E50" s="11" t="s">
        <v>4348</v>
      </c>
      <c r="F50" s="11" t="s">
        <v>3022</v>
      </c>
      <c r="G50" s="11" t="s">
        <v>2976</v>
      </c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</row>
    <row r="51" spans="1:19">
      <c r="A51" t="s">
        <v>2061</v>
      </c>
      <c r="B51" s="11" t="s">
        <v>4668</v>
      </c>
      <c r="C51" s="11" t="s">
        <v>3914</v>
      </c>
      <c r="D51" s="11" t="s">
        <v>3915</v>
      </c>
      <c r="E51" s="11" t="s">
        <v>4348</v>
      </c>
      <c r="F51" s="11" t="s">
        <v>3022</v>
      </c>
      <c r="G51" s="11" t="s">
        <v>2976</v>
      </c>
      <c r="H51" s="11"/>
      <c r="I51" s="11"/>
      <c r="J51" s="11"/>
      <c r="K51" s="11"/>
      <c r="L51" s="11"/>
      <c r="M51" s="11" t="s">
        <v>3834</v>
      </c>
      <c r="N51" s="11"/>
      <c r="O51" s="11"/>
      <c r="P51" s="11"/>
      <c r="Q51" s="11"/>
      <c r="R51" s="11"/>
      <c r="S51" s="11"/>
    </row>
    <row r="52" spans="1:19">
      <c r="A52" t="s">
        <v>2907</v>
      </c>
      <c r="B52" s="11" t="s">
        <v>4668</v>
      </c>
      <c r="C52" s="11" t="s">
        <v>3914</v>
      </c>
      <c r="D52" s="11" t="s">
        <v>2669</v>
      </c>
      <c r="E52" s="11" t="s">
        <v>4348</v>
      </c>
      <c r="F52" s="11" t="s">
        <v>3022</v>
      </c>
      <c r="G52" s="11" t="s">
        <v>2976</v>
      </c>
      <c r="H52" s="11"/>
      <c r="I52" s="11" t="s">
        <v>4727</v>
      </c>
      <c r="J52" s="11"/>
      <c r="K52" s="11"/>
      <c r="L52" s="11"/>
      <c r="M52" s="11"/>
      <c r="N52" s="11"/>
      <c r="O52" s="11"/>
      <c r="P52" s="11"/>
      <c r="Q52" s="11"/>
      <c r="R52" s="11"/>
      <c r="S52" s="11"/>
    </row>
    <row r="53" spans="1:19">
      <c r="A53" t="s">
        <v>2768</v>
      </c>
      <c r="B53" s="11" t="s">
        <v>4668</v>
      </c>
      <c r="C53" s="11" t="s">
        <v>3914</v>
      </c>
      <c r="D53" s="11" t="s">
        <v>2664</v>
      </c>
      <c r="E53" s="11" t="s">
        <v>4348</v>
      </c>
      <c r="F53" s="11" t="s">
        <v>3022</v>
      </c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</row>
    <row r="54" spans="1:19">
      <c r="A54" t="s">
        <v>2443</v>
      </c>
      <c r="B54" s="11" t="s">
        <v>4668</v>
      </c>
      <c r="C54" s="11" t="s">
        <v>3914</v>
      </c>
      <c r="D54" s="11" t="s">
        <v>2664</v>
      </c>
      <c r="E54" s="11" t="s">
        <v>2664</v>
      </c>
      <c r="F54" s="11" t="s">
        <v>2664</v>
      </c>
      <c r="G54" s="11" t="s">
        <v>4020</v>
      </c>
      <c r="H54" s="11"/>
      <c r="I54" s="11" t="s">
        <v>4020</v>
      </c>
      <c r="J54" s="11"/>
      <c r="K54" s="11"/>
      <c r="L54" s="11"/>
      <c r="M54" s="11"/>
      <c r="N54" s="11"/>
      <c r="O54" s="11"/>
      <c r="P54" s="11"/>
      <c r="Q54" s="11"/>
      <c r="R54" s="11"/>
      <c r="S54" s="11"/>
    </row>
    <row r="55" spans="1:19">
      <c r="A55" t="s">
        <v>4559</v>
      </c>
      <c r="B55" s="11" t="s">
        <v>4668</v>
      </c>
      <c r="C55" s="11" t="s">
        <v>3914</v>
      </c>
      <c r="D55" s="11" t="s">
        <v>4020</v>
      </c>
      <c r="E55" s="11" t="s">
        <v>4348</v>
      </c>
      <c r="F55" s="11" t="s">
        <v>4020</v>
      </c>
      <c r="G55" s="11" t="s">
        <v>4020</v>
      </c>
      <c r="H55" s="11"/>
      <c r="I55" s="11" t="s">
        <v>4020</v>
      </c>
      <c r="J55" s="11"/>
      <c r="K55" s="11"/>
      <c r="L55" s="11"/>
      <c r="M55" s="11"/>
      <c r="N55" s="11"/>
      <c r="O55" s="11"/>
      <c r="P55" s="11"/>
      <c r="Q55" s="11"/>
      <c r="R55" s="11"/>
      <c r="S55" s="11"/>
    </row>
    <row r="56" spans="1:19">
      <c r="A56" t="s">
        <v>5078</v>
      </c>
      <c r="B56" s="11" t="s">
        <v>4668</v>
      </c>
      <c r="C56" s="11" t="s">
        <v>3914</v>
      </c>
      <c r="D56" s="11" t="s">
        <v>2396</v>
      </c>
      <c r="E56" s="11" t="s">
        <v>4348</v>
      </c>
      <c r="F56" s="11" t="s">
        <v>3022</v>
      </c>
      <c r="G56" s="11" t="s">
        <v>4020</v>
      </c>
      <c r="H56" s="118" t="s">
        <v>4877</v>
      </c>
      <c r="I56" s="11"/>
      <c r="J56" s="11"/>
      <c r="K56" s="11"/>
      <c r="L56" s="11"/>
      <c r="M56" s="11"/>
      <c r="N56" s="11"/>
      <c r="O56" s="11"/>
      <c r="P56" s="11" t="s">
        <v>5055</v>
      </c>
      <c r="Q56" s="11"/>
      <c r="R56" s="11"/>
      <c r="S56" s="11"/>
    </row>
    <row r="57" spans="1:19">
      <c r="A57" t="s">
        <v>5017</v>
      </c>
      <c r="B57" s="11" t="s">
        <v>4668</v>
      </c>
      <c r="C57" s="11" t="s">
        <v>3914</v>
      </c>
      <c r="D57" s="11" t="s">
        <v>2664</v>
      </c>
      <c r="E57" s="11" t="s">
        <v>4348</v>
      </c>
      <c r="F57" s="11"/>
      <c r="G57" s="11"/>
      <c r="H57" s="11" t="s">
        <v>4877</v>
      </c>
      <c r="I57" s="11"/>
      <c r="J57" s="11"/>
      <c r="K57" s="11"/>
      <c r="L57" s="11"/>
      <c r="M57" s="11" t="s">
        <v>3611</v>
      </c>
      <c r="N57" s="11"/>
      <c r="O57" s="11"/>
      <c r="P57" s="11"/>
      <c r="Q57" s="11"/>
      <c r="R57" s="11"/>
      <c r="S57" s="11"/>
    </row>
    <row r="58" spans="1:19">
      <c r="A58" t="s">
        <v>2886</v>
      </c>
      <c r="B58" s="11" t="s">
        <v>4668</v>
      </c>
      <c r="C58" s="11" t="s">
        <v>3914</v>
      </c>
      <c r="D58" s="11" t="s">
        <v>4020</v>
      </c>
      <c r="E58" s="11" t="s">
        <v>4348</v>
      </c>
      <c r="F58" s="11" t="s">
        <v>3022</v>
      </c>
      <c r="G58" s="11" t="s">
        <v>4020</v>
      </c>
      <c r="H58" s="11"/>
      <c r="I58" s="11" t="s">
        <v>4020</v>
      </c>
      <c r="J58" s="11"/>
      <c r="K58" s="11"/>
      <c r="L58" s="11"/>
      <c r="M58" s="11"/>
      <c r="N58" s="11"/>
      <c r="O58" s="11"/>
      <c r="P58" s="11"/>
      <c r="Q58" s="11"/>
      <c r="R58" s="11"/>
      <c r="S58" s="11"/>
    </row>
    <row r="59" spans="1:19">
      <c r="A59" t="s">
        <v>3830</v>
      </c>
      <c r="B59" s="11" t="s">
        <v>4668</v>
      </c>
      <c r="C59" s="11" t="s">
        <v>3914</v>
      </c>
      <c r="D59" s="11" t="s">
        <v>2664</v>
      </c>
      <c r="E59" s="11" t="s">
        <v>4348</v>
      </c>
      <c r="F59" s="11" t="s">
        <v>3022</v>
      </c>
      <c r="G59" s="11" t="s">
        <v>2976</v>
      </c>
      <c r="H59" s="118" t="s">
        <v>4877</v>
      </c>
      <c r="I59" s="11"/>
      <c r="J59" s="11" t="s">
        <v>5420</v>
      </c>
      <c r="K59" s="11"/>
      <c r="L59" s="11"/>
      <c r="M59" s="11" t="s">
        <v>3834</v>
      </c>
      <c r="N59" s="11"/>
      <c r="O59" s="11"/>
      <c r="P59" s="11"/>
      <c r="Q59" s="11"/>
      <c r="R59" s="11"/>
      <c r="S59" s="11"/>
    </row>
    <row r="60" spans="1:19">
      <c r="A60" t="s">
        <v>3407</v>
      </c>
      <c r="B60" s="11" t="s">
        <v>4668</v>
      </c>
      <c r="C60" s="11" t="s">
        <v>3914</v>
      </c>
      <c r="D60" s="11" t="s">
        <v>2664</v>
      </c>
      <c r="E60" s="11" t="s">
        <v>4348</v>
      </c>
      <c r="F60" s="11" t="s">
        <v>4020</v>
      </c>
      <c r="G60" s="11" t="s">
        <v>4020</v>
      </c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</row>
    <row r="61" spans="1:19">
      <c r="A61" t="s">
        <v>3051</v>
      </c>
      <c r="B61" s="11" t="s">
        <v>4668</v>
      </c>
      <c r="C61" s="11" t="s">
        <v>3914</v>
      </c>
      <c r="D61" s="11" t="s">
        <v>2664</v>
      </c>
      <c r="E61" s="11" t="s">
        <v>4348</v>
      </c>
      <c r="F61" s="11" t="s">
        <v>4020</v>
      </c>
      <c r="G61" s="11" t="s">
        <v>5429</v>
      </c>
      <c r="H61" s="118" t="s">
        <v>2664</v>
      </c>
      <c r="I61" s="11" t="s">
        <v>2664</v>
      </c>
      <c r="J61" s="11"/>
      <c r="K61" s="11"/>
      <c r="L61" s="11"/>
      <c r="M61" s="11"/>
      <c r="N61" s="11"/>
      <c r="O61" s="11"/>
      <c r="P61" s="11"/>
      <c r="Q61" s="11"/>
      <c r="R61" s="11"/>
      <c r="S61" s="11"/>
    </row>
    <row r="62" spans="1:19">
      <c r="A62" t="s">
        <v>2938</v>
      </c>
      <c r="B62" s="11" t="s">
        <v>4668</v>
      </c>
      <c r="C62" s="11" t="s">
        <v>3914</v>
      </c>
      <c r="D62" s="11" t="s">
        <v>2664</v>
      </c>
      <c r="E62" s="11" t="s">
        <v>4348</v>
      </c>
      <c r="F62" s="11" t="s">
        <v>2664</v>
      </c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</row>
    <row r="64" spans="1:19">
      <c r="A64" s="68" t="s">
        <v>4421</v>
      </c>
    </row>
    <row r="65" spans="1:19">
      <c r="A65" t="s">
        <v>3715</v>
      </c>
      <c r="B65" s="11" t="s">
        <v>5346</v>
      </c>
      <c r="C65" s="11" t="s">
        <v>2924</v>
      </c>
      <c r="D65" s="11" t="s">
        <v>5235</v>
      </c>
      <c r="E65" s="11" t="s">
        <v>5350</v>
      </c>
      <c r="F65" s="11" t="s">
        <v>5236</v>
      </c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</row>
    <row r="66" spans="1:19">
      <c r="A66" t="s">
        <v>3504</v>
      </c>
      <c r="B66" s="11" t="s">
        <v>5346</v>
      </c>
      <c r="C66" s="11" t="s">
        <v>2924</v>
      </c>
      <c r="D66" s="11" t="s">
        <v>5348</v>
      </c>
      <c r="E66" s="11" t="s">
        <v>5350</v>
      </c>
      <c r="F66" s="11" t="s">
        <v>5236</v>
      </c>
      <c r="G66" s="11" t="s">
        <v>5237</v>
      </c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</row>
    <row r="67" spans="1:19">
      <c r="A67" s="16" t="s">
        <v>3800</v>
      </c>
      <c r="B67" s="11" t="s">
        <v>5346</v>
      </c>
      <c r="C67" s="11" t="s">
        <v>2924</v>
      </c>
      <c r="D67" s="11" t="s">
        <v>5348</v>
      </c>
      <c r="E67" s="11" t="s">
        <v>5350</v>
      </c>
      <c r="F67" s="11"/>
      <c r="G67" s="11" t="s">
        <v>5237</v>
      </c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</row>
    <row r="68" spans="1:19">
      <c r="A68" t="s">
        <v>4071</v>
      </c>
      <c r="B68" s="11" t="s">
        <v>5346</v>
      </c>
      <c r="C68" s="11" t="s">
        <v>2924</v>
      </c>
      <c r="D68" s="11" t="s">
        <v>5348</v>
      </c>
      <c r="E68" s="11" t="s">
        <v>5350</v>
      </c>
      <c r="F68" s="11" t="s">
        <v>5236</v>
      </c>
      <c r="G68" s="11" t="s">
        <v>5237</v>
      </c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</row>
    <row r="69" spans="1:19">
      <c r="A69" t="s">
        <v>4477</v>
      </c>
      <c r="B69" s="11" t="s">
        <v>5346</v>
      </c>
      <c r="C69" s="11" t="s">
        <v>2924</v>
      </c>
      <c r="D69" s="11" t="s">
        <v>4837</v>
      </c>
      <c r="E69" s="11" t="s">
        <v>5350</v>
      </c>
      <c r="F69" s="11" t="s">
        <v>5236</v>
      </c>
      <c r="G69" s="11" t="s">
        <v>5237</v>
      </c>
      <c r="H69" s="11"/>
      <c r="I69" s="11"/>
      <c r="J69" s="11"/>
      <c r="K69" s="11"/>
      <c r="L69" s="11"/>
      <c r="M69" s="11" t="s">
        <v>4837</v>
      </c>
      <c r="N69" s="11"/>
      <c r="O69" s="11"/>
      <c r="P69" s="11"/>
      <c r="Q69" s="11" t="s">
        <v>5050</v>
      </c>
      <c r="R69" s="11"/>
      <c r="S69" s="11"/>
    </row>
    <row r="70" spans="1:19">
      <c r="A70" t="s">
        <v>3124</v>
      </c>
      <c r="B70" s="11" t="s">
        <v>5346</v>
      </c>
      <c r="C70" s="11" t="s">
        <v>2924</v>
      </c>
      <c r="D70" s="11" t="s">
        <v>5348</v>
      </c>
      <c r="E70" s="11" t="s">
        <v>5350</v>
      </c>
      <c r="F70" s="11" t="s">
        <v>5236</v>
      </c>
      <c r="G70" s="11" t="s">
        <v>5237</v>
      </c>
      <c r="H70" s="118" t="s">
        <v>4517</v>
      </c>
      <c r="I70" s="11" t="s">
        <v>5272</v>
      </c>
      <c r="J70" s="11" t="s">
        <v>5302</v>
      </c>
      <c r="K70" s="11"/>
      <c r="L70" s="11"/>
      <c r="M70" s="11"/>
      <c r="N70" s="11"/>
      <c r="O70" s="11" t="s">
        <v>5239</v>
      </c>
      <c r="P70" s="11"/>
      <c r="Q70" s="11"/>
      <c r="R70" s="11" t="s">
        <v>5068</v>
      </c>
      <c r="S70" s="11" t="s">
        <v>5054</v>
      </c>
    </row>
    <row r="71" spans="1:19">
      <c r="A71" t="s">
        <v>3317</v>
      </c>
      <c r="B71" s="11" t="s">
        <v>5346</v>
      </c>
      <c r="C71" s="11" t="s">
        <v>2924</v>
      </c>
      <c r="D71" s="11" t="s">
        <v>5348</v>
      </c>
      <c r="E71" s="11" t="s">
        <v>5350</v>
      </c>
      <c r="F71" s="11" t="s">
        <v>5236</v>
      </c>
      <c r="G71" s="11" t="s">
        <v>5237</v>
      </c>
      <c r="H71" s="11" t="s">
        <v>4876</v>
      </c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</row>
    <row r="72" spans="1:19">
      <c r="A72" t="s">
        <v>3078</v>
      </c>
      <c r="B72" s="11" t="s">
        <v>5346</v>
      </c>
      <c r="C72" s="11" t="s">
        <v>2924</v>
      </c>
      <c r="D72" s="11" t="s">
        <v>5348</v>
      </c>
      <c r="E72" s="11" t="s">
        <v>5350</v>
      </c>
      <c r="F72" s="11" t="s">
        <v>5236</v>
      </c>
      <c r="G72" s="11" t="s">
        <v>5237</v>
      </c>
      <c r="H72" s="11"/>
      <c r="I72" s="11" t="s">
        <v>5300</v>
      </c>
      <c r="J72" s="11"/>
      <c r="K72" s="11"/>
      <c r="L72" s="11"/>
      <c r="M72" s="11"/>
      <c r="N72" s="11"/>
      <c r="O72" s="11"/>
      <c r="P72" s="11"/>
      <c r="Q72" s="11"/>
      <c r="R72" s="11"/>
      <c r="S72" s="11"/>
    </row>
    <row r="73" spans="1:19">
      <c r="A73" t="s">
        <v>2150</v>
      </c>
      <c r="B73" s="11" t="s">
        <v>5346</v>
      </c>
      <c r="C73" s="11" t="s">
        <v>2924</v>
      </c>
      <c r="D73" s="11" t="s">
        <v>5348</v>
      </c>
      <c r="E73" s="11" t="s">
        <v>5350</v>
      </c>
      <c r="F73" s="11"/>
      <c r="G73" s="11" t="s">
        <v>5237</v>
      </c>
      <c r="H73" s="118" t="s">
        <v>4517</v>
      </c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</row>
    <row r="74" spans="1:19">
      <c r="A74" t="s">
        <v>1259</v>
      </c>
      <c r="B74" s="11" t="s">
        <v>5346</v>
      </c>
      <c r="C74" s="11" t="s">
        <v>2924</v>
      </c>
      <c r="D74" s="11" t="s">
        <v>5348</v>
      </c>
      <c r="E74" s="11" t="s">
        <v>5350</v>
      </c>
      <c r="F74" s="11" t="s">
        <v>5236</v>
      </c>
      <c r="G74" s="11" t="s">
        <v>5237</v>
      </c>
      <c r="H74" s="118" t="s">
        <v>4517</v>
      </c>
      <c r="I74" s="11" t="s">
        <v>5300</v>
      </c>
      <c r="J74" s="11"/>
      <c r="K74" s="11"/>
      <c r="L74" s="11"/>
      <c r="M74" s="11"/>
      <c r="N74" s="11"/>
      <c r="O74" s="11"/>
      <c r="P74" s="11"/>
      <c r="Q74" s="11"/>
      <c r="R74" s="11"/>
      <c r="S74" s="11"/>
    </row>
    <row r="75" spans="1:19">
      <c r="A75" t="s">
        <v>4797</v>
      </c>
      <c r="B75" s="11" t="s">
        <v>5346</v>
      </c>
      <c r="C75" s="11" t="s">
        <v>2924</v>
      </c>
      <c r="D75" s="11"/>
      <c r="E75" s="11" t="s">
        <v>5350</v>
      </c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</row>
    <row r="76" spans="1:19">
      <c r="A76" t="s">
        <v>4583</v>
      </c>
      <c r="B76" s="11" t="s">
        <v>5346</v>
      </c>
      <c r="C76" s="11" t="s">
        <v>2924</v>
      </c>
      <c r="D76" s="11"/>
      <c r="E76" s="11" t="s">
        <v>5350</v>
      </c>
      <c r="F76" s="11"/>
      <c r="G76" s="11" t="s">
        <v>5237</v>
      </c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</row>
    <row r="77" spans="1:19">
      <c r="A77" t="s">
        <v>4890</v>
      </c>
      <c r="B77" s="11" t="s">
        <v>5346</v>
      </c>
      <c r="C77" s="11" t="s">
        <v>2924</v>
      </c>
      <c r="D77" s="11"/>
      <c r="E77" s="11" t="s">
        <v>5350</v>
      </c>
      <c r="F77" s="11" t="s">
        <v>5236</v>
      </c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</row>
    <row r="78" spans="1:19">
      <c r="A78" t="s">
        <v>4675</v>
      </c>
      <c r="B78" s="11" t="s">
        <v>5346</v>
      </c>
      <c r="C78" s="11" t="s">
        <v>2924</v>
      </c>
      <c r="D78" s="11"/>
      <c r="E78" s="11" t="s">
        <v>5350</v>
      </c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</row>
    <row r="79" spans="1:19">
      <c r="A79" t="s">
        <v>3628</v>
      </c>
      <c r="B79" s="11" t="s">
        <v>5346</v>
      </c>
      <c r="C79" s="11" t="s">
        <v>2924</v>
      </c>
      <c r="D79" s="11" t="s">
        <v>5348</v>
      </c>
      <c r="E79" s="11" t="s">
        <v>5350</v>
      </c>
      <c r="F79" s="11"/>
      <c r="G79" s="11" t="s">
        <v>5237</v>
      </c>
      <c r="H79" s="11"/>
      <c r="I79" s="11" t="s">
        <v>5300</v>
      </c>
      <c r="J79" s="11"/>
      <c r="K79" s="11"/>
      <c r="L79" s="11"/>
      <c r="M79" s="11"/>
      <c r="N79" s="11"/>
      <c r="O79" s="11"/>
      <c r="P79" s="11"/>
      <c r="Q79" s="11"/>
      <c r="R79" s="11"/>
      <c r="S79" s="11"/>
    </row>
    <row r="80" spans="1:19">
      <c r="A80" t="s">
        <v>4119</v>
      </c>
      <c r="B80" s="11" t="s">
        <v>5346</v>
      </c>
      <c r="C80" s="11" t="s">
        <v>2924</v>
      </c>
      <c r="D80" s="11" t="s">
        <v>5348</v>
      </c>
      <c r="E80" s="11" t="s">
        <v>5350</v>
      </c>
      <c r="F80" s="11" t="s">
        <v>5236</v>
      </c>
      <c r="G80" s="11" t="s">
        <v>5237</v>
      </c>
      <c r="H80" s="118" t="s">
        <v>4517</v>
      </c>
      <c r="I80" s="11"/>
      <c r="J80" s="11" t="s">
        <v>5302</v>
      </c>
      <c r="K80" s="11"/>
      <c r="L80" s="11"/>
      <c r="M80" s="11"/>
      <c r="N80" s="11"/>
      <c r="O80" s="11"/>
      <c r="P80" s="11"/>
      <c r="Q80" s="11"/>
      <c r="R80" s="11"/>
      <c r="S80" s="11"/>
    </row>
    <row r="81" spans="1:19">
      <c r="A81" t="s">
        <v>4787</v>
      </c>
      <c r="B81" s="11" t="s">
        <v>5346</v>
      </c>
      <c r="C81" s="11" t="s">
        <v>2924</v>
      </c>
      <c r="D81" s="11" t="s">
        <v>5348</v>
      </c>
      <c r="E81" s="11" t="s">
        <v>5350</v>
      </c>
      <c r="F81" s="11" t="s">
        <v>28</v>
      </c>
      <c r="G81" s="11"/>
      <c r="H81" s="11"/>
      <c r="I81" s="11" t="s">
        <v>5300</v>
      </c>
      <c r="J81" s="11" t="s">
        <v>5302</v>
      </c>
      <c r="K81" s="11"/>
      <c r="L81" s="11"/>
      <c r="M81" s="11"/>
      <c r="N81" s="11"/>
      <c r="O81" s="11"/>
      <c r="P81" s="11"/>
      <c r="Q81" s="11"/>
      <c r="R81" s="11"/>
      <c r="S81" s="11"/>
    </row>
    <row r="82" spans="1:19">
      <c r="A82" t="s">
        <v>1347</v>
      </c>
      <c r="B82" s="11" t="s">
        <v>5346</v>
      </c>
      <c r="C82" s="11" t="s">
        <v>2924</v>
      </c>
      <c r="D82" s="11" t="s">
        <v>5348</v>
      </c>
      <c r="E82" s="11" t="s">
        <v>5350</v>
      </c>
      <c r="F82" s="11" t="s">
        <v>5236</v>
      </c>
      <c r="G82" s="11"/>
      <c r="H82" s="11"/>
      <c r="I82" s="11" t="s">
        <v>5300</v>
      </c>
      <c r="J82" s="11"/>
      <c r="K82" s="11"/>
      <c r="L82" s="11"/>
      <c r="M82" s="11"/>
      <c r="N82" s="11"/>
      <c r="O82" s="11"/>
      <c r="P82" s="11"/>
      <c r="Q82" s="11"/>
      <c r="R82" s="11"/>
      <c r="S82" s="11"/>
    </row>
    <row r="83" spans="1:19">
      <c r="A83" t="s">
        <v>3542</v>
      </c>
      <c r="B83" s="11" t="s">
        <v>5346</v>
      </c>
      <c r="C83" s="11" t="s">
        <v>2924</v>
      </c>
      <c r="D83" s="11" t="s">
        <v>5348</v>
      </c>
      <c r="E83" s="11" t="s">
        <v>5350</v>
      </c>
      <c r="F83" s="11" t="s">
        <v>5236</v>
      </c>
      <c r="G83" s="11" t="s">
        <v>5237</v>
      </c>
      <c r="H83" s="118" t="s">
        <v>4517</v>
      </c>
      <c r="I83" s="11" t="s">
        <v>5300</v>
      </c>
      <c r="J83" s="11"/>
      <c r="K83" s="11"/>
      <c r="L83" s="11"/>
      <c r="M83" s="11"/>
      <c r="N83" s="11"/>
      <c r="O83" s="11"/>
      <c r="P83" s="11"/>
      <c r="Q83" s="11"/>
      <c r="R83" s="11" t="s">
        <v>5068</v>
      </c>
      <c r="S83" s="11"/>
    </row>
    <row r="84" spans="1:19">
      <c r="A84" t="s">
        <v>1529</v>
      </c>
      <c r="B84" s="11" t="s">
        <v>5346</v>
      </c>
      <c r="C84" s="11" t="s">
        <v>2924</v>
      </c>
      <c r="D84" s="11" t="s">
        <v>5348</v>
      </c>
      <c r="E84" s="11" t="s">
        <v>5350</v>
      </c>
      <c r="F84" s="11" t="s">
        <v>5236</v>
      </c>
      <c r="G84" s="11" t="s">
        <v>5237</v>
      </c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</row>
    <row r="85" spans="1:19">
      <c r="A85" t="s">
        <v>2573</v>
      </c>
      <c r="B85" s="11" t="s">
        <v>5346</v>
      </c>
      <c r="C85" s="11" t="s">
        <v>2924</v>
      </c>
      <c r="D85" s="11" t="s">
        <v>5348</v>
      </c>
      <c r="E85" s="11" t="s">
        <v>5350</v>
      </c>
      <c r="F85" s="11" t="s">
        <v>5236</v>
      </c>
      <c r="G85" s="11" t="s">
        <v>5237</v>
      </c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</row>
    <row r="86" spans="1:19">
      <c r="A86" t="s">
        <v>1441</v>
      </c>
      <c r="B86" s="11" t="s">
        <v>5346</v>
      </c>
      <c r="C86" s="11" t="s">
        <v>2924</v>
      </c>
      <c r="D86" s="11"/>
      <c r="E86" s="11" t="s">
        <v>5350</v>
      </c>
      <c r="F86" s="11"/>
      <c r="G86" s="11" t="s">
        <v>5237</v>
      </c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</row>
    <row r="87" spans="1:19">
      <c r="A87" t="s">
        <v>2142</v>
      </c>
      <c r="B87" s="11" t="s">
        <v>5346</v>
      </c>
      <c r="C87" s="11" t="s">
        <v>2924</v>
      </c>
      <c r="D87" s="11" t="s">
        <v>5348</v>
      </c>
      <c r="E87" s="11" t="s">
        <v>5350</v>
      </c>
      <c r="F87" s="11" t="s">
        <v>5236</v>
      </c>
      <c r="G87" s="11" t="s">
        <v>5237</v>
      </c>
      <c r="H87" s="11"/>
      <c r="I87" s="11" t="s">
        <v>5300</v>
      </c>
      <c r="J87" s="11"/>
      <c r="K87" s="11"/>
      <c r="L87" s="11"/>
      <c r="M87" s="11"/>
      <c r="N87" s="11"/>
      <c r="O87" s="11"/>
      <c r="P87" s="11"/>
      <c r="Q87" s="11"/>
      <c r="R87" s="11"/>
      <c r="S87" s="11"/>
    </row>
    <row r="88" spans="1:19">
      <c r="A88" t="s">
        <v>2888</v>
      </c>
      <c r="B88" s="11" t="s">
        <v>5346</v>
      </c>
      <c r="C88" s="11" t="s">
        <v>2924</v>
      </c>
      <c r="D88" s="11" t="s">
        <v>5348</v>
      </c>
      <c r="E88" s="11" t="s">
        <v>5350</v>
      </c>
      <c r="F88" s="11" t="s">
        <v>5236</v>
      </c>
      <c r="G88" s="11" t="s">
        <v>5237</v>
      </c>
      <c r="H88" s="11" t="s">
        <v>4876</v>
      </c>
      <c r="I88" s="11"/>
      <c r="J88" s="11" t="s">
        <v>5302</v>
      </c>
      <c r="K88" s="11"/>
      <c r="L88" s="11" t="s">
        <v>4956</v>
      </c>
      <c r="M88" s="11"/>
      <c r="N88" s="11"/>
      <c r="O88" s="11"/>
      <c r="P88" s="11"/>
      <c r="Q88" s="11"/>
      <c r="R88" s="11"/>
      <c r="S88" s="11"/>
    </row>
    <row r="89" spans="1:19">
      <c r="A89" t="s">
        <v>2524</v>
      </c>
      <c r="B89" s="11" t="s">
        <v>5346</v>
      </c>
      <c r="C89" s="11" t="s">
        <v>2924</v>
      </c>
      <c r="D89" s="11" t="s">
        <v>5348</v>
      </c>
      <c r="E89" s="11" t="s">
        <v>5350</v>
      </c>
      <c r="F89" s="11" t="s">
        <v>5236</v>
      </c>
      <c r="G89" s="11" t="s">
        <v>5237</v>
      </c>
      <c r="H89" s="118" t="s">
        <v>4517</v>
      </c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</row>
    <row r="90" spans="1:19">
      <c r="A90" t="s">
        <v>2263</v>
      </c>
      <c r="B90" s="11" t="s">
        <v>5346</v>
      </c>
      <c r="C90" s="11" t="s">
        <v>2924</v>
      </c>
      <c r="D90" s="11"/>
      <c r="E90" s="11" t="s">
        <v>5350</v>
      </c>
      <c r="F90" s="11" t="s">
        <v>5236</v>
      </c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</row>
    <row r="91" spans="1:19">
      <c r="A91" t="s">
        <v>4560</v>
      </c>
      <c r="B91" s="11" t="s">
        <v>5346</v>
      </c>
      <c r="C91" s="11" t="s">
        <v>2924</v>
      </c>
      <c r="D91" s="11" t="s">
        <v>4946</v>
      </c>
      <c r="E91" s="11" t="s">
        <v>5350</v>
      </c>
      <c r="F91" s="11" t="s">
        <v>5236</v>
      </c>
      <c r="G91" s="11" t="s">
        <v>5237</v>
      </c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</row>
    <row r="92" spans="1:19">
      <c r="A92" t="s">
        <v>3264</v>
      </c>
      <c r="B92" s="11" t="s">
        <v>5346</v>
      </c>
      <c r="C92" s="11" t="s">
        <v>2924</v>
      </c>
      <c r="D92" s="11" t="s">
        <v>5348</v>
      </c>
      <c r="E92" s="11" t="s">
        <v>5350</v>
      </c>
      <c r="F92" s="11" t="s">
        <v>5236</v>
      </c>
      <c r="G92" s="11" t="s">
        <v>5237</v>
      </c>
      <c r="H92" s="11" t="s">
        <v>4876</v>
      </c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</row>
    <row r="93" spans="1:19">
      <c r="A93" t="s">
        <v>3923</v>
      </c>
      <c r="B93" s="11" t="s">
        <v>5346</v>
      </c>
      <c r="C93" s="11" t="s">
        <v>2924</v>
      </c>
      <c r="D93" s="11" t="s">
        <v>5348</v>
      </c>
      <c r="E93" s="11" t="s">
        <v>5350</v>
      </c>
      <c r="F93" s="11" t="s">
        <v>5236</v>
      </c>
      <c r="G93" s="11" t="s">
        <v>5237</v>
      </c>
      <c r="H93" s="11"/>
      <c r="I93" s="11"/>
      <c r="J93" s="11"/>
      <c r="K93" s="11"/>
      <c r="L93" s="11"/>
      <c r="M93" s="11"/>
      <c r="N93" s="11" t="s">
        <v>4837</v>
      </c>
      <c r="O93" s="11"/>
      <c r="P93" s="11"/>
      <c r="Q93" s="11"/>
      <c r="R93" s="11"/>
      <c r="S93" s="11"/>
    </row>
    <row r="94" spans="1:19">
      <c r="A94" t="s">
        <v>2880</v>
      </c>
      <c r="B94" s="11" t="s">
        <v>5346</v>
      </c>
      <c r="C94" s="11" t="s">
        <v>2924</v>
      </c>
      <c r="D94" s="11" t="s">
        <v>5348</v>
      </c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</row>
    <row r="95" spans="1:19">
      <c r="A95" t="s">
        <v>3447</v>
      </c>
      <c r="B95" s="11" t="s">
        <v>5346</v>
      </c>
      <c r="C95" s="11" t="s">
        <v>2924</v>
      </c>
      <c r="D95" s="11" t="s">
        <v>5348</v>
      </c>
      <c r="E95" s="11" t="s">
        <v>5350</v>
      </c>
      <c r="F95" s="11" t="s">
        <v>5236</v>
      </c>
      <c r="G95" s="11" t="s">
        <v>5237</v>
      </c>
      <c r="H95" s="11" t="s">
        <v>4876</v>
      </c>
      <c r="I95" s="11" t="s">
        <v>5300</v>
      </c>
      <c r="J95" s="11" t="s">
        <v>5302</v>
      </c>
      <c r="K95" s="11"/>
      <c r="L95" s="11"/>
      <c r="M95" s="11"/>
      <c r="N95" s="11"/>
      <c r="O95" s="11"/>
      <c r="P95" s="11"/>
      <c r="Q95" s="11"/>
      <c r="R95" s="11"/>
      <c r="S95" s="11"/>
    </row>
    <row r="96" spans="1:19">
      <c r="A96" t="s">
        <v>2320</v>
      </c>
      <c r="B96" s="11" t="s">
        <v>5346</v>
      </c>
      <c r="C96" s="11" t="s">
        <v>2924</v>
      </c>
      <c r="D96" s="11" t="s">
        <v>5348</v>
      </c>
      <c r="E96" s="11" t="s">
        <v>5350</v>
      </c>
      <c r="F96" s="11" t="s">
        <v>5236</v>
      </c>
      <c r="G96" s="11" t="s">
        <v>5237</v>
      </c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</row>
    <row r="97" spans="1:19">
      <c r="A97" t="s">
        <v>3966</v>
      </c>
      <c r="B97" s="11" t="s">
        <v>5346</v>
      </c>
      <c r="C97" s="11" t="s">
        <v>2924</v>
      </c>
      <c r="D97" s="11" t="s">
        <v>5235</v>
      </c>
      <c r="E97" s="11" t="s">
        <v>5350</v>
      </c>
      <c r="F97" s="11"/>
      <c r="G97" s="11"/>
      <c r="H97" s="11" t="s">
        <v>4876</v>
      </c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</row>
    <row r="98" spans="1:19">
      <c r="A98" t="s">
        <v>3665</v>
      </c>
      <c r="B98" s="11" t="s">
        <v>5346</v>
      </c>
      <c r="C98" s="11" t="s">
        <v>2924</v>
      </c>
      <c r="D98" s="11" t="s">
        <v>4837</v>
      </c>
      <c r="E98" s="11" t="s">
        <v>5350</v>
      </c>
      <c r="F98" s="11"/>
      <c r="G98" s="11" t="s">
        <v>4837</v>
      </c>
      <c r="H98" s="11"/>
      <c r="I98" s="11" t="s">
        <v>5300</v>
      </c>
      <c r="J98" s="11"/>
      <c r="K98" s="11"/>
      <c r="L98" s="11"/>
      <c r="M98" s="11"/>
      <c r="N98" s="11"/>
      <c r="O98" s="11"/>
      <c r="P98" s="11"/>
      <c r="Q98" s="11"/>
      <c r="R98" s="11"/>
      <c r="S98" s="11"/>
    </row>
    <row r="99" spans="1:19">
      <c r="A99" t="s">
        <v>2743</v>
      </c>
      <c r="B99" s="11" t="s">
        <v>5346</v>
      </c>
      <c r="C99" s="11" t="s">
        <v>2924</v>
      </c>
      <c r="D99" s="11" t="s">
        <v>5348</v>
      </c>
      <c r="E99" s="11" t="s">
        <v>5350</v>
      </c>
      <c r="F99" s="11" t="s">
        <v>5236</v>
      </c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</row>
    <row r="100" spans="1:19">
      <c r="A100" t="s">
        <v>3635</v>
      </c>
      <c r="B100" s="11" t="s">
        <v>5346</v>
      </c>
      <c r="C100" s="11" t="s">
        <v>2924</v>
      </c>
      <c r="D100" s="11" t="s">
        <v>5348</v>
      </c>
      <c r="E100" s="11" t="s">
        <v>5350</v>
      </c>
      <c r="F100" s="11" t="s">
        <v>5236</v>
      </c>
      <c r="G100" s="11" t="s">
        <v>5237</v>
      </c>
      <c r="H100" s="118" t="s">
        <v>4517</v>
      </c>
      <c r="I100" s="11"/>
      <c r="J100" s="11"/>
      <c r="K100" s="11"/>
      <c r="L100" s="11"/>
      <c r="M100" s="11" t="s">
        <v>5387</v>
      </c>
      <c r="N100" s="11"/>
      <c r="O100" s="11"/>
      <c r="P100" s="11"/>
      <c r="Q100" s="11"/>
      <c r="R100" s="11"/>
      <c r="S100" s="11"/>
    </row>
    <row r="101" spans="1:19">
      <c r="A101" t="s">
        <v>2632</v>
      </c>
      <c r="B101" s="11" t="s">
        <v>5346</v>
      </c>
      <c r="C101" s="11" t="s">
        <v>2924</v>
      </c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</row>
    <row r="102" spans="1:19">
      <c r="A102" t="s">
        <v>2836</v>
      </c>
      <c r="B102" s="11" t="s">
        <v>5346</v>
      </c>
      <c r="C102" s="11" t="s">
        <v>2924</v>
      </c>
      <c r="D102" s="11"/>
      <c r="E102" s="11" t="s">
        <v>5350</v>
      </c>
      <c r="F102" s="11" t="s">
        <v>5236</v>
      </c>
      <c r="G102" s="11" t="s">
        <v>5237</v>
      </c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</row>
    <row r="103" spans="1:19">
      <c r="A103" t="s">
        <v>5281</v>
      </c>
      <c r="B103" s="11" t="s">
        <v>5346</v>
      </c>
      <c r="C103" s="11" t="s">
        <v>2924</v>
      </c>
      <c r="D103" s="11"/>
      <c r="E103" s="11" t="s">
        <v>5350</v>
      </c>
      <c r="F103" s="11" t="s">
        <v>5236</v>
      </c>
      <c r="G103" s="11" t="s">
        <v>5237</v>
      </c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</row>
    <row r="104" spans="1:19">
      <c r="A104" t="s">
        <v>2061</v>
      </c>
      <c r="B104" s="11" t="s">
        <v>5346</v>
      </c>
      <c r="C104" s="11" t="s">
        <v>2924</v>
      </c>
      <c r="D104" s="11" t="s">
        <v>5348</v>
      </c>
      <c r="E104" s="11" t="s">
        <v>5350</v>
      </c>
      <c r="F104" s="11" t="s">
        <v>5236</v>
      </c>
      <c r="G104" s="11" t="s">
        <v>5237</v>
      </c>
      <c r="H104" s="11"/>
      <c r="I104" s="11"/>
      <c r="J104" s="11"/>
      <c r="K104" s="11"/>
      <c r="L104" s="11"/>
      <c r="M104" s="11" t="s">
        <v>5387</v>
      </c>
      <c r="N104" s="11"/>
      <c r="O104" s="11"/>
      <c r="P104" s="11"/>
      <c r="Q104" s="11"/>
      <c r="R104" s="11"/>
      <c r="S104" s="11"/>
    </row>
    <row r="105" spans="1:19">
      <c r="A105" t="s">
        <v>2907</v>
      </c>
      <c r="B105" s="11" t="s">
        <v>5346</v>
      </c>
      <c r="C105" s="11" t="s">
        <v>2924</v>
      </c>
      <c r="D105" s="11" t="s">
        <v>5348</v>
      </c>
      <c r="E105" s="11" t="s">
        <v>5350</v>
      </c>
      <c r="F105" s="11" t="s">
        <v>5236</v>
      </c>
      <c r="G105" s="11" t="s">
        <v>5237</v>
      </c>
      <c r="H105" s="11"/>
      <c r="I105" s="11" t="s">
        <v>5300</v>
      </c>
      <c r="J105" s="11"/>
      <c r="K105" s="11"/>
      <c r="L105" s="11"/>
      <c r="M105" s="11"/>
      <c r="N105" s="11"/>
      <c r="O105" s="11"/>
      <c r="P105" s="11"/>
      <c r="Q105" s="11"/>
      <c r="R105" s="11"/>
      <c r="S105" s="11"/>
    </row>
    <row r="106" spans="1:19">
      <c r="A106" s="16" t="s">
        <v>2768</v>
      </c>
      <c r="B106" s="11" t="s">
        <v>5346</v>
      </c>
      <c r="C106" s="11" t="s">
        <v>2924</v>
      </c>
      <c r="D106" s="11" t="s">
        <v>5348</v>
      </c>
      <c r="E106" s="11" t="s">
        <v>5350</v>
      </c>
      <c r="F106" s="11" t="s">
        <v>5236</v>
      </c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</row>
    <row r="107" spans="1:19">
      <c r="A107" t="s">
        <v>2443</v>
      </c>
      <c r="B107" s="11" t="s">
        <v>5346</v>
      </c>
      <c r="C107" s="11" t="s">
        <v>2924</v>
      </c>
      <c r="D107" s="11" t="s">
        <v>5348</v>
      </c>
      <c r="E107" s="11" t="s">
        <v>5350</v>
      </c>
      <c r="F107" s="11" t="s">
        <v>5236</v>
      </c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</row>
    <row r="108" spans="1:19">
      <c r="A108" s="16" t="s">
        <v>4559</v>
      </c>
      <c r="B108" s="11" t="s">
        <v>5346</v>
      </c>
      <c r="C108" s="11" t="s">
        <v>2924</v>
      </c>
      <c r="D108" s="11" t="s">
        <v>5348</v>
      </c>
      <c r="E108" s="11" t="s">
        <v>5350</v>
      </c>
      <c r="F108" s="11" t="s">
        <v>5236</v>
      </c>
      <c r="G108" s="11" t="s">
        <v>5237</v>
      </c>
      <c r="H108" s="118"/>
      <c r="I108" s="11" t="s">
        <v>5300</v>
      </c>
      <c r="J108" s="11"/>
      <c r="K108" s="11"/>
      <c r="L108" s="11"/>
      <c r="M108" s="11"/>
      <c r="N108" s="11"/>
      <c r="O108" s="11"/>
      <c r="P108" s="11"/>
      <c r="Q108" s="11"/>
      <c r="R108" s="11"/>
      <c r="S108" s="11"/>
    </row>
    <row r="109" spans="1:19">
      <c r="A109" t="s">
        <v>5078</v>
      </c>
      <c r="B109" s="11" t="s">
        <v>5346</v>
      </c>
      <c r="C109" s="11" t="s">
        <v>2924</v>
      </c>
      <c r="D109" s="11" t="s">
        <v>5348</v>
      </c>
      <c r="E109" s="11" t="s">
        <v>5350</v>
      </c>
      <c r="F109" s="11" t="s">
        <v>5236</v>
      </c>
      <c r="G109" s="11" t="s">
        <v>5237</v>
      </c>
      <c r="H109" s="118" t="s">
        <v>4517</v>
      </c>
      <c r="I109" s="11"/>
      <c r="J109" s="11"/>
      <c r="K109" s="11"/>
      <c r="L109" s="11"/>
      <c r="M109" s="11"/>
      <c r="N109" s="11"/>
      <c r="O109" s="11"/>
      <c r="P109" s="11" t="s">
        <v>5053</v>
      </c>
      <c r="Q109" s="11"/>
      <c r="R109" s="11"/>
      <c r="S109" s="11"/>
    </row>
    <row r="110" spans="1:19">
      <c r="A110" t="s">
        <v>5017</v>
      </c>
      <c r="B110" s="11" t="s">
        <v>5346</v>
      </c>
      <c r="C110" s="11" t="s">
        <v>2924</v>
      </c>
      <c r="D110" s="11" t="s">
        <v>5348</v>
      </c>
      <c r="E110" s="11" t="s">
        <v>5350</v>
      </c>
      <c r="F110" s="11"/>
      <c r="G110" s="11"/>
      <c r="H110" s="11" t="s">
        <v>4876</v>
      </c>
      <c r="I110" s="11"/>
      <c r="J110" s="11"/>
      <c r="K110" s="11"/>
      <c r="L110" s="11"/>
      <c r="M110" s="11" t="s">
        <v>5387</v>
      </c>
      <c r="N110" s="11"/>
      <c r="O110" s="11"/>
      <c r="P110" s="11"/>
      <c r="Q110" s="11"/>
      <c r="R110" s="11"/>
      <c r="S110" s="11"/>
    </row>
    <row r="111" spans="1:19">
      <c r="A111" t="s">
        <v>2886</v>
      </c>
      <c r="B111" s="11" t="s">
        <v>5346</v>
      </c>
      <c r="C111" s="11" t="s">
        <v>2924</v>
      </c>
      <c r="D111" s="11"/>
      <c r="E111" s="11" t="s">
        <v>5350</v>
      </c>
      <c r="F111" s="11" t="s">
        <v>5236</v>
      </c>
      <c r="G111" s="11"/>
      <c r="H111" s="11"/>
      <c r="I111" s="11" t="s">
        <v>5300</v>
      </c>
      <c r="J111" s="11"/>
      <c r="K111" s="11"/>
      <c r="L111" s="11"/>
      <c r="M111" s="11"/>
      <c r="N111" s="11"/>
      <c r="O111" s="11"/>
      <c r="P111" s="11"/>
      <c r="Q111" s="11"/>
      <c r="R111" s="11"/>
      <c r="S111" s="11"/>
    </row>
    <row r="112" spans="1:19">
      <c r="A112" t="s">
        <v>3830</v>
      </c>
      <c r="B112" s="11" t="s">
        <v>5346</v>
      </c>
      <c r="C112" s="11" t="s">
        <v>2924</v>
      </c>
      <c r="D112" s="11" t="s">
        <v>5348</v>
      </c>
      <c r="E112" s="11" t="s">
        <v>5350</v>
      </c>
      <c r="F112" s="11" t="s">
        <v>5236</v>
      </c>
      <c r="G112" s="11" t="s">
        <v>5237</v>
      </c>
      <c r="H112" s="118" t="s">
        <v>4517</v>
      </c>
      <c r="I112" s="11"/>
      <c r="J112" s="11" t="s">
        <v>5302</v>
      </c>
      <c r="K112" s="11"/>
      <c r="L112" s="11"/>
      <c r="M112" s="11" t="s">
        <v>5387</v>
      </c>
      <c r="N112" s="11"/>
      <c r="O112" s="11"/>
      <c r="P112" s="11"/>
      <c r="Q112" s="11"/>
      <c r="R112" s="11"/>
      <c r="S112" s="11"/>
    </row>
    <row r="113" spans="1:19">
      <c r="A113" s="16" t="s">
        <v>3407</v>
      </c>
      <c r="B113" s="11" t="s">
        <v>5346</v>
      </c>
      <c r="C113" s="11" t="s">
        <v>2924</v>
      </c>
      <c r="D113" s="11" t="s">
        <v>5348</v>
      </c>
      <c r="E113" s="11" t="s">
        <v>5350</v>
      </c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</row>
    <row r="114" spans="1:19">
      <c r="A114" t="s">
        <v>3051</v>
      </c>
      <c r="B114" s="11" t="s">
        <v>5346</v>
      </c>
      <c r="C114" s="11" t="s">
        <v>2924</v>
      </c>
      <c r="D114" s="11" t="s">
        <v>5348</v>
      </c>
      <c r="E114" s="11" t="s">
        <v>5350</v>
      </c>
      <c r="F114" s="11" t="s">
        <v>5236</v>
      </c>
      <c r="G114" s="11" t="s">
        <v>5237</v>
      </c>
      <c r="H114" s="118" t="s">
        <v>4517</v>
      </c>
      <c r="I114" s="11" t="s">
        <v>5300</v>
      </c>
      <c r="J114" s="11"/>
      <c r="K114" s="11"/>
      <c r="L114" s="11"/>
      <c r="M114" s="11"/>
      <c r="N114" s="11"/>
      <c r="O114" s="11"/>
      <c r="P114" s="11"/>
      <c r="Q114" s="11"/>
      <c r="R114" s="11"/>
      <c r="S114" s="11"/>
    </row>
    <row r="115" spans="1:19">
      <c r="A115" t="s">
        <v>2938</v>
      </c>
      <c r="B115" s="11" t="s">
        <v>5346</v>
      </c>
      <c r="C115" s="11" t="s">
        <v>2924</v>
      </c>
      <c r="D115" s="11" t="s">
        <v>5348</v>
      </c>
      <c r="E115" s="11" t="s">
        <v>5350</v>
      </c>
      <c r="F115" s="11" t="s">
        <v>5236</v>
      </c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</row>
    <row r="117" spans="1:19">
      <c r="A117" s="68"/>
    </row>
    <row r="169" spans="19:19">
      <c r="S169">
        <f>IF(S63&lt;&gt;"", 1)-IF(S116&lt;&gt;"",1)</f>
        <v>0</v>
      </c>
    </row>
  </sheetData>
  <phoneticPr fontId="9"/>
  <conditionalFormatting sqref="B118:R168 S118:S169">
    <cfRule type="cellIs" dxfId="0" priority="1" stopIfTrue="1" operator="notEqual">
      <formula>0</formula>
    </cfRule>
  </conditionalFormatting>
  <pageMargins left="0.75" right="0.75" top="1" bottom="1" header="0.5" footer="0.5"/>
  <pageSetup paperSize="0"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 enableFormatConditionsCalculation="0"/>
  <dimension ref="A1:C38"/>
  <sheetViews>
    <sheetView workbookViewId="0">
      <selection activeCell="B39" sqref="B39"/>
    </sheetView>
  </sheetViews>
  <sheetFormatPr baseColWidth="10" defaultRowHeight="13" x14ac:dyDescent="0"/>
  <cols>
    <col min="1" max="1" width="15.140625" bestFit="1" customWidth="1"/>
    <col min="2" max="2" width="15.140625" customWidth="1"/>
    <col min="3" max="3" width="55.140625" bestFit="1" customWidth="1"/>
  </cols>
  <sheetData>
    <row r="1" spans="1:3">
      <c r="A1" s="113" t="s">
        <v>2301</v>
      </c>
      <c r="B1" s="113" t="s">
        <v>398</v>
      </c>
      <c r="C1" s="113" t="s">
        <v>291</v>
      </c>
    </row>
    <row r="2" spans="1:3">
      <c r="A2" t="s">
        <v>2888</v>
      </c>
      <c r="B2" s="114" t="s">
        <v>2301</v>
      </c>
      <c r="C2" t="s">
        <v>0</v>
      </c>
    </row>
    <row r="3" spans="1:3">
      <c r="A3" t="s">
        <v>3966</v>
      </c>
      <c r="B3" s="114" t="s">
        <v>2301</v>
      </c>
      <c r="C3" t="s">
        <v>235</v>
      </c>
    </row>
    <row r="4" spans="1:3">
      <c r="A4" t="s">
        <v>3966</v>
      </c>
      <c r="B4" s="114" t="s">
        <v>2301</v>
      </c>
      <c r="C4" t="s">
        <v>236</v>
      </c>
    </row>
    <row r="5" spans="1:3">
      <c r="A5" t="s">
        <v>3966</v>
      </c>
      <c r="B5" s="114" t="s">
        <v>2301</v>
      </c>
      <c r="C5" t="s">
        <v>237</v>
      </c>
    </row>
    <row r="6" spans="1:3">
      <c r="A6" t="s">
        <v>3966</v>
      </c>
      <c r="B6" s="125" t="s">
        <v>2301</v>
      </c>
      <c r="C6" s="11" t="s">
        <v>5412</v>
      </c>
    </row>
    <row r="7" spans="1:3">
      <c r="A7" t="s">
        <v>3966</v>
      </c>
      <c r="B7" s="114" t="s">
        <v>2301</v>
      </c>
      <c r="C7" s="11" t="s">
        <v>238</v>
      </c>
    </row>
    <row r="8" spans="1:3">
      <c r="A8" t="s">
        <v>2743</v>
      </c>
      <c r="B8" s="114" t="s">
        <v>2301</v>
      </c>
      <c r="C8" t="s">
        <v>99</v>
      </c>
    </row>
    <row r="9" spans="1:3">
      <c r="A9" t="s">
        <v>3124</v>
      </c>
      <c r="B9" s="114" t="s">
        <v>2301</v>
      </c>
      <c r="C9" s="164" t="s">
        <v>5247</v>
      </c>
    </row>
    <row r="10" spans="1:3">
      <c r="A10" t="s">
        <v>2150</v>
      </c>
      <c r="B10" s="114" t="s">
        <v>2301</v>
      </c>
      <c r="C10" s="164"/>
    </row>
    <row r="11" spans="1:3">
      <c r="A11" t="s">
        <v>1259</v>
      </c>
      <c r="B11" s="114" t="s">
        <v>2301</v>
      </c>
      <c r="C11" s="164"/>
    </row>
    <row r="12" spans="1:3">
      <c r="A12" t="s">
        <v>4119</v>
      </c>
      <c r="B12" s="114" t="s">
        <v>2301</v>
      </c>
      <c r="C12" s="164"/>
    </row>
    <row r="13" spans="1:3">
      <c r="A13" t="s">
        <v>3542</v>
      </c>
      <c r="B13" s="114" t="s">
        <v>2301</v>
      </c>
      <c r="C13" s="164"/>
    </row>
    <row r="14" spans="1:3">
      <c r="A14" t="s">
        <v>2524</v>
      </c>
      <c r="B14" s="114" t="s">
        <v>2301</v>
      </c>
      <c r="C14" s="164"/>
    </row>
    <row r="15" spans="1:3">
      <c r="A15" t="s">
        <v>3635</v>
      </c>
      <c r="B15" s="114" t="s">
        <v>2301</v>
      </c>
      <c r="C15" s="164"/>
    </row>
    <row r="16" spans="1:3">
      <c r="A16" t="s">
        <v>5078</v>
      </c>
      <c r="B16" s="114" t="s">
        <v>2301</v>
      </c>
      <c r="C16" s="164"/>
    </row>
    <row r="17" spans="1:3">
      <c r="A17" t="s">
        <v>3830</v>
      </c>
      <c r="B17" s="114" t="s">
        <v>2301</v>
      </c>
      <c r="C17" s="164"/>
    </row>
    <row r="18" spans="1:3">
      <c r="A18" t="s">
        <v>3051</v>
      </c>
      <c r="B18" s="114" t="s">
        <v>2301</v>
      </c>
      <c r="C18" s="164"/>
    </row>
    <row r="25" spans="1:3">
      <c r="A25" s="68"/>
      <c r="B25" s="125"/>
      <c r="C25" s="11"/>
    </row>
    <row r="26" spans="1:3">
      <c r="B26" s="114"/>
      <c r="C26" s="138"/>
    </row>
    <row r="37" spans="1:3">
      <c r="A37" s="68" t="s">
        <v>5460</v>
      </c>
      <c r="B37" s="125"/>
      <c r="C37" s="11"/>
    </row>
    <row r="38" spans="1:3">
      <c r="B38" s="114">
        <v>0</v>
      </c>
      <c r="C38" s="138" t="s">
        <v>5461</v>
      </c>
    </row>
  </sheetData>
  <mergeCells count="1">
    <mergeCell ref="C9:C18"/>
  </mergeCells>
  <phoneticPr fontId="9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 enableFormatConditionsCalculation="0"/>
  <dimension ref="A2:F63"/>
  <sheetViews>
    <sheetView workbookViewId="0">
      <selection activeCell="A35" sqref="A35:XFD35"/>
    </sheetView>
  </sheetViews>
  <sheetFormatPr baseColWidth="10" defaultRowHeight="13" x14ac:dyDescent="0"/>
  <cols>
    <col min="1" max="1" width="16.42578125" customWidth="1"/>
    <col min="2" max="2" width="89.28515625" customWidth="1"/>
    <col min="3" max="3" width="2" customWidth="1"/>
    <col min="4" max="4" width="67.42578125" customWidth="1"/>
    <col min="5" max="5" width="10.7109375" style="83"/>
  </cols>
  <sheetData>
    <row r="2" spans="1:6">
      <c r="A2" s="68" t="s">
        <v>2301</v>
      </c>
      <c r="B2" s="68" t="s">
        <v>68</v>
      </c>
      <c r="C2" s="68"/>
      <c r="D2" s="68" t="s">
        <v>3534</v>
      </c>
      <c r="E2" s="82" t="s">
        <v>1548</v>
      </c>
    </row>
    <row r="3" spans="1:6">
      <c r="A3" t="str">
        <f>State!A3</f>
        <v>Alabama</v>
      </c>
      <c r="B3" s="81" t="s">
        <v>5242</v>
      </c>
      <c r="D3" s="11" t="s">
        <v>1645</v>
      </c>
      <c r="E3" s="83">
        <v>36853</v>
      </c>
    </row>
    <row r="4" spans="1:6">
      <c r="A4" t="str">
        <f>State!A4</f>
        <v>Alaska</v>
      </c>
      <c r="B4" s="19" t="s">
        <v>5243</v>
      </c>
      <c r="D4" s="11" t="s">
        <v>4901</v>
      </c>
      <c r="E4" s="83">
        <v>36862</v>
      </c>
    </row>
    <row r="5" spans="1:6">
      <c r="A5" t="str">
        <f>State!A5</f>
        <v>Arizona</v>
      </c>
      <c r="B5" s="19" t="s">
        <v>5244</v>
      </c>
      <c r="D5" s="11" t="s">
        <v>1629</v>
      </c>
      <c r="E5" s="83">
        <v>36851</v>
      </c>
    </row>
    <row r="6" spans="1:6">
      <c r="A6" t="str">
        <f>State!A6</f>
        <v>Arkansas</v>
      </c>
      <c r="B6" s="81" t="s">
        <v>5275</v>
      </c>
      <c r="D6" s="11" t="s">
        <v>1667</v>
      </c>
      <c r="E6" s="83">
        <v>36866</v>
      </c>
    </row>
    <row r="7" spans="1:6">
      <c r="A7" t="str">
        <f>State!A7</f>
        <v>California</v>
      </c>
      <c r="B7" s="81" t="s">
        <v>5395</v>
      </c>
      <c r="C7" s="81"/>
      <c r="D7" s="11" t="s">
        <v>1536</v>
      </c>
      <c r="E7" s="83">
        <v>36869</v>
      </c>
    </row>
    <row r="8" spans="1:6" ht="26">
      <c r="A8" t="str">
        <f>State!A8</f>
        <v>Colorado</v>
      </c>
      <c r="B8" s="81" t="s">
        <v>5452</v>
      </c>
      <c r="C8" s="81"/>
      <c r="D8" s="11" t="s">
        <v>380</v>
      </c>
    </row>
    <row r="9" spans="1:6">
      <c r="A9" t="str">
        <f>State!A9</f>
        <v>Connecticut</v>
      </c>
      <c r="B9" s="11" t="s">
        <v>5396</v>
      </c>
      <c r="C9" s="81"/>
      <c r="D9" s="11" t="s">
        <v>1950</v>
      </c>
      <c r="E9" s="83">
        <v>36858</v>
      </c>
    </row>
    <row r="10" spans="1:6" ht="13" customHeight="1">
      <c r="A10" t="str">
        <f>State!A10</f>
        <v>Delaware</v>
      </c>
      <c r="B10" s="19" t="s">
        <v>43</v>
      </c>
      <c r="C10" s="81"/>
      <c r="D10" s="11" t="s">
        <v>4993</v>
      </c>
      <c r="E10" s="83">
        <v>36839</v>
      </c>
      <c r="F10" t="s">
        <v>5451</v>
      </c>
    </row>
    <row r="11" spans="1:6">
      <c r="A11" t="str">
        <f>State!A11</f>
        <v>District of Columbia</v>
      </c>
      <c r="B11" s="11" t="s">
        <v>184</v>
      </c>
      <c r="C11" s="81"/>
      <c r="D11" s="11" t="s">
        <v>2343</v>
      </c>
      <c r="E11" s="83">
        <v>36847</v>
      </c>
    </row>
    <row r="12" spans="1:6">
      <c r="A12" t="str">
        <f>State!A12</f>
        <v>Florida</v>
      </c>
      <c r="B12" s="11" t="s">
        <v>358</v>
      </c>
      <c r="C12" s="81"/>
      <c r="D12" s="11" t="s">
        <v>2276</v>
      </c>
    </row>
    <row r="13" spans="1:6">
      <c r="A13" t="str">
        <f>State!A13</f>
        <v>Georgia</v>
      </c>
      <c r="B13" s="112" t="s">
        <v>359</v>
      </c>
      <c r="C13" s="81"/>
      <c r="D13" s="11" t="s">
        <v>2565</v>
      </c>
      <c r="E13" s="83">
        <v>36845</v>
      </c>
    </row>
    <row r="14" spans="1:6">
      <c r="A14" t="str">
        <f>State!A14</f>
        <v>Hawaii</v>
      </c>
      <c r="B14" s="11" t="s">
        <v>4977</v>
      </c>
      <c r="C14" s="81"/>
      <c r="D14" s="11" t="s">
        <v>2794</v>
      </c>
      <c r="E14" s="83">
        <v>36851</v>
      </c>
    </row>
    <row r="15" spans="1:6">
      <c r="A15" t="str">
        <f>State!A15</f>
        <v>Idaho</v>
      </c>
      <c r="B15" s="11" t="s">
        <v>360</v>
      </c>
      <c r="C15" s="112"/>
      <c r="D15" s="11" t="s">
        <v>1353</v>
      </c>
    </row>
    <row r="16" spans="1:6">
      <c r="A16" t="str">
        <f>State!A16</f>
        <v>Illinois</v>
      </c>
      <c r="B16" s="19" t="s">
        <v>5397</v>
      </c>
      <c r="C16" s="81"/>
      <c r="D16" s="11" t="s">
        <v>2916</v>
      </c>
      <c r="E16" s="83">
        <v>36865</v>
      </c>
    </row>
    <row r="17" spans="1:5">
      <c r="A17" t="str">
        <f>State!A17</f>
        <v>Indiana</v>
      </c>
      <c r="B17" s="81" t="s">
        <v>5333</v>
      </c>
      <c r="C17" s="81"/>
      <c r="D17" s="11" t="s">
        <v>1671</v>
      </c>
    </row>
    <row r="18" spans="1:5">
      <c r="A18" t="str">
        <f>State!A18</f>
        <v>Iowa</v>
      </c>
      <c r="B18" s="11" t="s">
        <v>128</v>
      </c>
      <c r="C18" s="81"/>
      <c r="D18" s="11" t="s">
        <v>3605</v>
      </c>
      <c r="E18" s="83">
        <v>36858</v>
      </c>
    </row>
    <row r="19" spans="1:5">
      <c r="A19" t="str">
        <f>State!A19</f>
        <v>Kansas</v>
      </c>
      <c r="B19" s="81" t="s">
        <v>130</v>
      </c>
      <c r="C19" s="81"/>
      <c r="D19" s="11" t="s">
        <v>1092</v>
      </c>
    </row>
    <row r="20" spans="1:5">
      <c r="A20" t="str">
        <f>State!A20</f>
        <v>Kentucky</v>
      </c>
      <c r="B20" s="81" t="s">
        <v>129</v>
      </c>
      <c r="C20" s="81"/>
      <c r="D20" s="111" t="s">
        <v>2860</v>
      </c>
      <c r="E20" s="83">
        <v>36853</v>
      </c>
    </row>
    <row r="21" spans="1:5">
      <c r="A21" t="str">
        <f>State!A21</f>
        <v>Louisiana</v>
      </c>
      <c r="B21" s="11" t="s">
        <v>646</v>
      </c>
      <c r="C21" s="81"/>
      <c r="D21" s="11" t="s">
        <v>1352</v>
      </c>
    </row>
    <row r="22" spans="1:5">
      <c r="A22" t="str">
        <f>State!A22</f>
        <v>Maine</v>
      </c>
      <c r="B22" s="81" t="s">
        <v>5334</v>
      </c>
      <c r="C22" s="81"/>
      <c r="D22" s="11" t="s">
        <v>1014</v>
      </c>
    </row>
    <row r="23" spans="1:5">
      <c r="A23" t="str">
        <f>State!A23</f>
        <v>Maryland</v>
      </c>
      <c r="B23" s="11" t="s">
        <v>5411</v>
      </c>
      <c r="C23" s="81"/>
      <c r="D23" s="11" t="s">
        <v>2983</v>
      </c>
      <c r="E23" s="83">
        <v>36865</v>
      </c>
    </row>
    <row r="24" spans="1:5">
      <c r="A24" t="str">
        <f>State!A24</f>
        <v>Massachusetts</v>
      </c>
      <c r="B24" s="19" t="s">
        <v>5335</v>
      </c>
      <c r="C24" s="81"/>
      <c r="D24" s="11" t="s">
        <v>1970</v>
      </c>
      <c r="E24" s="83">
        <v>36865</v>
      </c>
    </row>
    <row r="25" spans="1:5">
      <c r="A25" t="str">
        <f>State!A25</f>
        <v>Michigan</v>
      </c>
      <c r="B25" s="112" t="s">
        <v>647</v>
      </c>
      <c r="C25" s="81"/>
      <c r="D25" s="11" t="s">
        <v>2283</v>
      </c>
      <c r="E25" s="83">
        <v>36860</v>
      </c>
    </row>
    <row r="26" spans="1:5">
      <c r="A26" t="str">
        <f>State!A26</f>
        <v>Minnesota</v>
      </c>
      <c r="B26" s="81" t="s">
        <v>5276</v>
      </c>
      <c r="C26" s="81"/>
      <c r="D26" s="11" t="s">
        <v>1379</v>
      </c>
    </row>
    <row r="27" spans="1:5">
      <c r="A27" t="str">
        <f>State!A27</f>
        <v>Mississippi</v>
      </c>
      <c r="B27" s="81" t="s">
        <v>126</v>
      </c>
      <c r="C27" s="81"/>
      <c r="D27" s="11" t="s">
        <v>4112</v>
      </c>
      <c r="E27" s="83">
        <v>36971</v>
      </c>
    </row>
    <row r="28" spans="1:5">
      <c r="A28" t="str">
        <f>State!A28</f>
        <v>Missouri</v>
      </c>
      <c r="B28" s="11" t="s">
        <v>5277</v>
      </c>
      <c r="C28" s="81"/>
      <c r="D28" s="11" t="s">
        <v>1989</v>
      </c>
      <c r="E28" s="83">
        <v>36860</v>
      </c>
    </row>
    <row r="29" spans="1:5">
      <c r="A29" t="str">
        <f>State!A29</f>
        <v>Montana</v>
      </c>
      <c r="B29" s="81" t="s">
        <v>648</v>
      </c>
      <c r="C29" s="81"/>
      <c r="D29" s="11" t="s">
        <v>754</v>
      </c>
      <c r="E29" s="83">
        <v>36860</v>
      </c>
    </row>
    <row r="30" spans="1:5">
      <c r="A30" t="str">
        <f>State!A30</f>
        <v>Nebraska</v>
      </c>
      <c r="B30" s="81" t="s">
        <v>5278</v>
      </c>
      <c r="C30" s="112"/>
      <c r="D30" s="11" t="s">
        <v>793</v>
      </c>
      <c r="E30" s="83">
        <v>36866</v>
      </c>
    </row>
    <row r="31" spans="1:5">
      <c r="A31" t="str">
        <f>State!A31</f>
        <v>Nevada</v>
      </c>
      <c r="B31" s="19" t="s">
        <v>5124</v>
      </c>
      <c r="C31" s="81"/>
      <c r="D31" s="11" t="s">
        <v>3808</v>
      </c>
    </row>
    <row r="32" spans="1:5">
      <c r="A32" t="str">
        <f>State!A32</f>
        <v>New Hampshire</v>
      </c>
      <c r="B32" s="19" t="s">
        <v>5125</v>
      </c>
      <c r="C32" s="81"/>
      <c r="D32" s="11" t="s">
        <v>1130</v>
      </c>
    </row>
    <row r="33" spans="1:6">
      <c r="A33" t="str">
        <f>State!A33</f>
        <v>New Jersey</v>
      </c>
      <c r="B33" s="81" t="s">
        <v>361</v>
      </c>
      <c r="C33" s="81"/>
      <c r="D33" s="11" t="s">
        <v>1208</v>
      </c>
      <c r="E33" s="83">
        <v>36860</v>
      </c>
    </row>
    <row r="34" spans="1:6">
      <c r="A34" t="str">
        <f>State!A34</f>
        <v>New Mexico</v>
      </c>
      <c r="B34" s="81" t="s">
        <v>362</v>
      </c>
      <c r="C34" s="81"/>
      <c r="D34" s="11" t="s">
        <v>2126</v>
      </c>
      <c r="E34" s="83">
        <v>36860</v>
      </c>
    </row>
    <row r="35" spans="1:6">
      <c r="A35" t="str">
        <f>State!A35</f>
        <v>New York</v>
      </c>
      <c r="B35" s="81" t="s">
        <v>5279</v>
      </c>
      <c r="C35" s="81"/>
      <c r="D35" s="11" t="s">
        <v>3130</v>
      </c>
      <c r="E35" s="83">
        <v>36865</v>
      </c>
      <c r="F35" t="s">
        <v>5440</v>
      </c>
    </row>
    <row r="36" spans="1:6">
      <c r="A36" t="str">
        <f>State!A36</f>
        <v>North Carolina</v>
      </c>
      <c r="B36" s="81" t="s">
        <v>363</v>
      </c>
      <c r="C36" s="81"/>
      <c r="D36" s="11" t="s">
        <v>1027</v>
      </c>
      <c r="E36" s="83">
        <v>36851</v>
      </c>
    </row>
    <row r="37" spans="1:6">
      <c r="A37" t="str">
        <f>State!A37</f>
        <v>North Dakota</v>
      </c>
      <c r="B37" s="81" t="s">
        <v>5398</v>
      </c>
      <c r="C37" s="81"/>
      <c r="D37" s="11" t="s">
        <v>848</v>
      </c>
      <c r="E37" s="83">
        <v>36847</v>
      </c>
    </row>
    <row r="38" spans="1:6">
      <c r="A38" t="str">
        <f>State!A38</f>
        <v>Ohio</v>
      </c>
      <c r="B38" s="81" t="s">
        <v>5274</v>
      </c>
      <c r="C38" s="81"/>
      <c r="D38" s="11" t="s">
        <v>446</v>
      </c>
      <c r="E38" s="83">
        <v>36894</v>
      </c>
    </row>
    <row r="39" spans="1:6">
      <c r="A39" t="str">
        <f>State!A39</f>
        <v>Oklahoma</v>
      </c>
      <c r="B39" s="19" t="s">
        <v>5340</v>
      </c>
      <c r="C39" s="81"/>
      <c r="D39" s="11" t="s">
        <v>1826</v>
      </c>
    </row>
    <row r="40" spans="1:6">
      <c r="A40" t="str">
        <f>State!A40</f>
        <v>Oregon</v>
      </c>
      <c r="B40" s="11" t="s">
        <v>5390</v>
      </c>
      <c r="C40" s="81"/>
      <c r="D40" s="11" t="s">
        <v>3128</v>
      </c>
      <c r="E40" s="83">
        <v>36860</v>
      </c>
    </row>
    <row r="41" spans="1:6">
      <c r="A41" t="str">
        <f>State!A41</f>
        <v>Pennsylvania</v>
      </c>
      <c r="B41" s="11" t="s">
        <v>5391</v>
      </c>
      <c r="C41" s="81"/>
      <c r="D41" s="11" t="s">
        <v>1429</v>
      </c>
      <c r="E41" s="83">
        <v>36869</v>
      </c>
    </row>
    <row r="42" spans="1:6">
      <c r="A42" t="str">
        <f>State!A42</f>
        <v>Rhode Island</v>
      </c>
      <c r="B42" s="81" t="s">
        <v>5399</v>
      </c>
      <c r="C42" s="81"/>
      <c r="D42" s="11" t="s">
        <v>3533</v>
      </c>
    </row>
    <row r="43" spans="1:6">
      <c r="A43" t="str">
        <f>State!A43</f>
        <v>South Carolina</v>
      </c>
      <c r="B43" s="81" t="s">
        <v>1</v>
      </c>
      <c r="C43" s="81"/>
      <c r="D43" s="11" t="s">
        <v>4722</v>
      </c>
      <c r="E43" s="83">
        <v>36845</v>
      </c>
    </row>
    <row r="44" spans="1:6">
      <c r="A44" t="str">
        <f>State!A44</f>
        <v>South Dakota</v>
      </c>
      <c r="B44" s="81" t="s">
        <v>493</v>
      </c>
      <c r="C44" s="81"/>
      <c r="D44" s="11" t="s">
        <v>1245</v>
      </c>
    </row>
    <row r="45" spans="1:6">
      <c r="A45" t="str">
        <f>State!A45</f>
        <v>Tennessee</v>
      </c>
      <c r="B45" s="81" t="s">
        <v>5392</v>
      </c>
      <c r="C45" s="81"/>
      <c r="D45" s="11" t="s">
        <v>1832</v>
      </c>
      <c r="E45" s="83">
        <v>36865</v>
      </c>
    </row>
    <row r="46" spans="1:6">
      <c r="A46" t="str">
        <f>State!A46</f>
        <v>Texas</v>
      </c>
      <c r="B46" s="11" t="s">
        <v>494</v>
      </c>
      <c r="C46" s="81"/>
      <c r="D46" s="11" t="s">
        <v>1531</v>
      </c>
    </row>
    <row r="47" spans="1:6">
      <c r="A47" t="str">
        <f>State!A47</f>
        <v>Utah</v>
      </c>
      <c r="B47" s="112" t="s">
        <v>495</v>
      </c>
      <c r="C47" s="81"/>
      <c r="D47" s="11" t="s">
        <v>19</v>
      </c>
      <c r="E47" s="83">
        <v>36851</v>
      </c>
    </row>
    <row r="48" spans="1:6">
      <c r="A48" t="str">
        <f>State!A48</f>
        <v>Vermont</v>
      </c>
      <c r="B48" s="19" t="s">
        <v>239</v>
      </c>
      <c r="C48" s="81"/>
      <c r="D48" s="11" t="s">
        <v>1182</v>
      </c>
    </row>
    <row r="49" spans="1:5">
      <c r="A49" t="str">
        <f>State!A49</f>
        <v>Virginia</v>
      </c>
      <c r="B49" s="81" t="s">
        <v>240</v>
      </c>
      <c r="C49" s="81"/>
      <c r="D49" s="11" t="s">
        <v>4955</v>
      </c>
    </row>
    <row r="50" spans="1:5">
      <c r="A50" t="str">
        <f>State!A50</f>
        <v>Washington</v>
      </c>
      <c r="B50" s="11" t="s">
        <v>5421</v>
      </c>
      <c r="C50" s="81"/>
      <c r="D50" s="11" t="s">
        <v>1547</v>
      </c>
    </row>
    <row r="51" spans="1:5">
      <c r="A51" t="str">
        <f>State!A51</f>
        <v>West Virginia</v>
      </c>
      <c r="B51" s="81" t="s">
        <v>5361</v>
      </c>
      <c r="C51" s="81"/>
      <c r="D51" s="11" t="s">
        <v>3469</v>
      </c>
      <c r="E51" s="83">
        <v>36893</v>
      </c>
    </row>
    <row r="52" spans="1:5">
      <c r="A52" t="str">
        <f>State!A52</f>
        <v>Wisconsin</v>
      </c>
      <c r="B52" s="81" t="s">
        <v>45</v>
      </c>
      <c r="C52" s="81"/>
      <c r="D52" s="11" t="s">
        <v>2738</v>
      </c>
      <c r="E52" s="83">
        <v>36860</v>
      </c>
    </row>
    <row r="53" spans="1:5">
      <c r="A53" t="str">
        <f>State!A53</f>
        <v>Wyoming</v>
      </c>
      <c r="B53" s="81" t="s">
        <v>103</v>
      </c>
      <c r="D53" s="11" t="s">
        <v>1206</v>
      </c>
    </row>
    <row r="55" spans="1:5">
      <c r="B55" s="81"/>
      <c r="C55" s="81"/>
    </row>
    <row r="58" spans="1:5">
      <c r="D58" s="81"/>
    </row>
    <row r="63" spans="1:5">
      <c r="D63" s="81"/>
    </row>
  </sheetData>
  <phoneticPr fontId="9"/>
  <pageMargins left="0.75" right="0.75" top="1" bottom="1" header="0.5" footer="0.5"/>
  <pageSetup paperSize="0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 enableFormatConditionsCalculation="0"/>
  <dimension ref="A1:D142"/>
  <sheetViews>
    <sheetView topLeftCell="A91" workbookViewId="0">
      <selection activeCell="D143" sqref="D143"/>
    </sheetView>
  </sheetViews>
  <sheetFormatPr baseColWidth="10" defaultRowHeight="13" x14ac:dyDescent="0"/>
  <cols>
    <col min="3" max="3" width="13.140625" bestFit="1" customWidth="1"/>
    <col min="4" max="4" width="74.85546875" customWidth="1"/>
  </cols>
  <sheetData>
    <row r="1" spans="1:4">
      <c r="A1" s="113" t="s">
        <v>1548</v>
      </c>
      <c r="B1" s="113" t="s">
        <v>44</v>
      </c>
      <c r="C1" s="113" t="s">
        <v>5269</v>
      </c>
      <c r="D1" s="113" t="s">
        <v>260</v>
      </c>
    </row>
    <row r="2" spans="1:4">
      <c r="A2" s="135">
        <v>40000</v>
      </c>
      <c r="B2" s="135"/>
      <c r="C2" s="136" t="s">
        <v>3800</v>
      </c>
      <c r="D2" s="136" t="s">
        <v>5449</v>
      </c>
    </row>
    <row r="3" spans="1:4">
      <c r="A3" s="135">
        <v>40000</v>
      </c>
      <c r="B3" s="135"/>
      <c r="C3" s="136" t="s">
        <v>4477</v>
      </c>
      <c r="D3" s="136" t="s">
        <v>5446</v>
      </c>
    </row>
    <row r="4" spans="1:4">
      <c r="A4" s="135">
        <v>40000</v>
      </c>
      <c r="B4" s="135"/>
      <c r="C4" s="136" t="s">
        <v>3124</v>
      </c>
      <c r="D4" s="136" t="s">
        <v>5448</v>
      </c>
    </row>
    <row r="5" spans="1:4">
      <c r="A5" s="135">
        <v>40000</v>
      </c>
      <c r="B5" s="135"/>
      <c r="C5" s="136" t="s">
        <v>3078</v>
      </c>
      <c r="D5" s="136" t="s">
        <v>5450</v>
      </c>
    </row>
    <row r="6" spans="1:4">
      <c r="A6" s="135">
        <v>40000</v>
      </c>
      <c r="B6" s="135"/>
      <c r="C6" s="136" t="s">
        <v>3966</v>
      </c>
      <c r="D6" s="136" t="s">
        <v>5447</v>
      </c>
    </row>
    <row r="7" spans="1:4">
      <c r="A7" s="135">
        <v>40000</v>
      </c>
      <c r="B7" s="135"/>
      <c r="C7" s="136" t="s">
        <v>3966</v>
      </c>
      <c r="D7" s="136" t="s">
        <v>5439</v>
      </c>
    </row>
    <row r="8" spans="1:4">
      <c r="A8" s="135">
        <v>40000</v>
      </c>
      <c r="B8" s="135"/>
      <c r="C8" s="136" t="s">
        <v>2443</v>
      </c>
      <c r="D8" s="136" t="s">
        <v>5445</v>
      </c>
    </row>
    <row r="9" spans="1:4">
      <c r="A9" s="123">
        <v>37150</v>
      </c>
      <c r="B9" s="123"/>
      <c r="C9" s="114" t="s">
        <v>2573</v>
      </c>
      <c r="D9" s="114" t="s">
        <v>127</v>
      </c>
    </row>
    <row r="10" spans="1:4">
      <c r="A10" s="123">
        <v>37150</v>
      </c>
      <c r="B10" s="123"/>
      <c r="C10" s="114" t="s">
        <v>2524</v>
      </c>
      <c r="D10" s="114" t="s">
        <v>125</v>
      </c>
    </row>
    <row r="11" spans="1:4">
      <c r="A11" s="123">
        <v>37086</v>
      </c>
      <c r="B11" s="123"/>
      <c r="C11" s="114" t="s">
        <v>4535</v>
      </c>
      <c r="D11" s="114" t="s">
        <v>5339</v>
      </c>
    </row>
    <row r="12" spans="1:4">
      <c r="A12" s="123">
        <v>37086</v>
      </c>
      <c r="B12" s="123"/>
      <c r="C12" s="114" t="s">
        <v>5336</v>
      </c>
      <c r="D12" s="114" t="s">
        <v>5337</v>
      </c>
    </row>
    <row r="13" spans="1:4">
      <c r="A13" s="123">
        <v>37020</v>
      </c>
      <c r="B13" s="123"/>
      <c r="C13" s="114" t="s">
        <v>1529</v>
      </c>
      <c r="D13" s="114" t="s">
        <v>102</v>
      </c>
    </row>
    <row r="14" spans="1:4">
      <c r="A14" s="123">
        <v>37010</v>
      </c>
      <c r="B14" s="123"/>
      <c r="C14" s="114" t="s">
        <v>3715</v>
      </c>
      <c r="D14" s="114" t="s">
        <v>81</v>
      </c>
    </row>
    <row r="15" spans="1:4">
      <c r="A15" s="123">
        <v>37010</v>
      </c>
      <c r="B15" s="123"/>
      <c r="C15" s="114" t="s">
        <v>2880</v>
      </c>
      <c r="D15" s="114" t="s">
        <v>5417</v>
      </c>
    </row>
    <row r="16" spans="1:4">
      <c r="A16" s="123">
        <v>36992</v>
      </c>
      <c r="B16" s="123"/>
      <c r="C16" s="114" t="s">
        <v>150</v>
      </c>
      <c r="D16" s="114" t="s">
        <v>5430</v>
      </c>
    </row>
    <row r="17" spans="1:4">
      <c r="A17" s="123">
        <v>36992</v>
      </c>
      <c r="B17" s="123"/>
      <c r="C17" s="114" t="s">
        <v>5432</v>
      </c>
      <c r="D17" s="114" t="s">
        <v>5430</v>
      </c>
    </row>
    <row r="18" spans="1:4">
      <c r="A18" s="123">
        <v>36992</v>
      </c>
      <c r="B18" s="123"/>
      <c r="C18" s="114" t="s">
        <v>291</v>
      </c>
      <c r="D18" s="114" t="s">
        <v>5431</v>
      </c>
    </row>
    <row r="19" spans="1:4">
      <c r="A19" s="123">
        <v>36992</v>
      </c>
      <c r="B19" s="123"/>
      <c r="C19" s="114" t="s">
        <v>391</v>
      </c>
      <c r="D19" s="114" t="s">
        <v>5430</v>
      </c>
    </row>
    <row r="20" spans="1:4">
      <c r="A20" s="123">
        <v>36992</v>
      </c>
      <c r="B20" s="123"/>
      <c r="C20" s="114" t="s">
        <v>3051</v>
      </c>
      <c r="D20" s="114" t="s">
        <v>5394</v>
      </c>
    </row>
    <row r="21" spans="1:4">
      <c r="A21" s="123">
        <v>36992</v>
      </c>
      <c r="B21" s="123"/>
      <c r="C21" s="114" t="s">
        <v>4559</v>
      </c>
      <c r="D21" s="114" t="s">
        <v>5419</v>
      </c>
    </row>
    <row r="22" spans="1:4">
      <c r="A22" s="123">
        <v>36992</v>
      </c>
      <c r="B22" s="123"/>
      <c r="C22" s="114" t="s">
        <v>3635</v>
      </c>
      <c r="D22" s="114" t="s">
        <v>5418</v>
      </c>
    </row>
    <row r="23" spans="1:4">
      <c r="A23" s="123">
        <v>36992</v>
      </c>
      <c r="B23" s="123"/>
      <c r="C23" s="114" t="s">
        <v>4560</v>
      </c>
      <c r="D23" s="114" t="s">
        <v>5416</v>
      </c>
    </row>
    <row r="24" spans="1:4">
      <c r="A24" s="123">
        <v>36992</v>
      </c>
      <c r="B24" s="123"/>
      <c r="C24" s="114" t="s">
        <v>4675</v>
      </c>
      <c r="D24" s="114" t="s">
        <v>5415</v>
      </c>
    </row>
    <row r="25" spans="1:4">
      <c r="A25" s="123">
        <v>36992</v>
      </c>
      <c r="B25" s="123"/>
      <c r="C25" s="114" t="s">
        <v>3124</v>
      </c>
      <c r="D25" s="114" t="s">
        <v>5414</v>
      </c>
    </row>
    <row r="26" spans="1:4">
      <c r="A26" s="123">
        <v>36992</v>
      </c>
      <c r="B26" s="123"/>
      <c r="C26" s="114" t="s">
        <v>3504</v>
      </c>
      <c r="D26" s="114" t="s">
        <v>5413</v>
      </c>
    </row>
    <row r="27" spans="1:4">
      <c r="A27" s="123">
        <v>36901</v>
      </c>
      <c r="B27" s="123"/>
      <c r="C27" s="114" t="s">
        <v>3407</v>
      </c>
      <c r="D27" s="114" t="s">
        <v>23</v>
      </c>
    </row>
    <row r="28" spans="1:4">
      <c r="A28" s="123">
        <v>36898</v>
      </c>
      <c r="B28" s="123"/>
      <c r="C28" s="114" t="s">
        <v>5366</v>
      </c>
      <c r="D28" s="114" t="s">
        <v>5367</v>
      </c>
    </row>
    <row r="29" spans="1:4">
      <c r="A29" s="123">
        <v>36898</v>
      </c>
      <c r="B29" s="123"/>
      <c r="C29" s="127" t="s">
        <v>3635</v>
      </c>
      <c r="D29" s="127" t="s">
        <v>5368</v>
      </c>
    </row>
    <row r="30" spans="1:4">
      <c r="A30" s="123">
        <v>36898</v>
      </c>
      <c r="B30" s="123"/>
      <c r="C30" s="114" t="s">
        <v>3407</v>
      </c>
      <c r="D30" s="114" t="s">
        <v>5363</v>
      </c>
    </row>
    <row r="31" spans="1:4">
      <c r="A31" s="123">
        <v>36898</v>
      </c>
      <c r="B31" s="123"/>
      <c r="C31" s="114" t="s">
        <v>2886</v>
      </c>
      <c r="D31" s="114" t="s">
        <v>5393</v>
      </c>
    </row>
    <row r="32" spans="1:4">
      <c r="A32" s="123">
        <v>36898</v>
      </c>
      <c r="B32" s="123"/>
      <c r="C32" s="114" t="s">
        <v>2880</v>
      </c>
      <c r="D32" s="114" t="s">
        <v>5364</v>
      </c>
    </row>
    <row r="33" spans="1:4">
      <c r="A33" s="123">
        <v>36898</v>
      </c>
      <c r="B33" s="123"/>
      <c r="C33" s="114" t="s">
        <v>4787</v>
      </c>
      <c r="D33" s="114" t="s">
        <v>5365</v>
      </c>
    </row>
    <row r="34" spans="1:4">
      <c r="A34" s="123">
        <v>36898</v>
      </c>
      <c r="B34" s="123"/>
      <c r="C34" s="114" t="s">
        <v>4071</v>
      </c>
      <c r="D34" s="114" t="s">
        <v>5362</v>
      </c>
    </row>
    <row r="35" spans="1:4">
      <c r="A35" s="123">
        <v>36882</v>
      </c>
      <c r="B35" s="123"/>
      <c r="C35" s="127" t="s">
        <v>1529</v>
      </c>
      <c r="D35" s="127" t="s">
        <v>22</v>
      </c>
    </row>
    <row r="36" spans="1:4">
      <c r="A36" s="123">
        <v>36882</v>
      </c>
      <c r="B36" s="123"/>
      <c r="C36" s="114" t="s">
        <v>2524</v>
      </c>
      <c r="D36" s="114" t="s">
        <v>100</v>
      </c>
    </row>
    <row r="37" spans="1:4">
      <c r="A37" s="123">
        <v>36882</v>
      </c>
      <c r="B37" s="123"/>
      <c r="C37" s="127" t="s">
        <v>4787</v>
      </c>
      <c r="D37" s="127" t="s">
        <v>22</v>
      </c>
    </row>
    <row r="38" spans="1:4">
      <c r="A38" s="123">
        <v>36872</v>
      </c>
      <c r="B38" s="123"/>
      <c r="C38" s="127" t="s">
        <v>5281</v>
      </c>
      <c r="D38" s="127" t="s">
        <v>22</v>
      </c>
    </row>
    <row r="39" spans="1:4">
      <c r="A39" s="123">
        <v>36872</v>
      </c>
      <c r="B39" s="123"/>
      <c r="C39" s="114" t="s">
        <v>2061</v>
      </c>
      <c r="D39" s="114" t="s">
        <v>5245</v>
      </c>
    </row>
    <row r="40" spans="1:4">
      <c r="A40" s="123">
        <v>36872</v>
      </c>
      <c r="B40" s="123"/>
      <c r="C40" s="127" t="s">
        <v>4787</v>
      </c>
      <c r="D40" s="127" t="s">
        <v>4976</v>
      </c>
    </row>
    <row r="41" spans="1:4">
      <c r="A41" s="123">
        <v>36872</v>
      </c>
      <c r="B41" s="123"/>
      <c r="C41" s="114" t="s">
        <v>5423</v>
      </c>
      <c r="D41" s="114" t="s">
        <v>5424</v>
      </c>
    </row>
    <row r="42" spans="1:4">
      <c r="A42" s="123">
        <v>36872</v>
      </c>
      <c r="B42" s="123"/>
      <c r="C42" s="114" t="s">
        <v>4797</v>
      </c>
      <c r="D42" s="114" t="s">
        <v>5246</v>
      </c>
    </row>
    <row r="43" spans="1:4">
      <c r="A43" s="123">
        <v>36872</v>
      </c>
      <c r="B43" s="123"/>
      <c r="C43" s="127" t="s">
        <v>4477</v>
      </c>
      <c r="D43" s="127" t="s">
        <v>22</v>
      </c>
    </row>
    <row r="44" spans="1:4">
      <c r="A44" s="123">
        <v>36867</v>
      </c>
      <c r="B44" s="123"/>
      <c r="C44" s="127" t="s">
        <v>2443</v>
      </c>
      <c r="D44" s="127" t="s">
        <v>22</v>
      </c>
    </row>
    <row r="45" spans="1:4">
      <c r="A45" s="123">
        <v>36867</v>
      </c>
      <c r="B45" s="123"/>
      <c r="C45" s="127" t="s">
        <v>3264</v>
      </c>
      <c r="D45" s="127" t="s">
        <v>22</v>
      </c>
    </row>
    <row r="46" spans="1:4">
      <c r="A46" s="123">
        <v>36867</v>
      </c>
      <c r="B46" s="123"/>
      <c r="C46" s="127" t="s">
        <v>1441</v>
      </c>
      <c r="D46" s="127" t="s">
        <v>22</v>
      </c>
    </row>
    <row r="47" spans="1:4">
      <c r="A47" s="123">
        <v>36867</v>
      </c>
      <c r="B47" s="123"/>
      <c r="C47" s="127" t="s">
        <v>4071</v>
      </c>
      <c r="D47" s="127" t="s">
        <v>22</v>
      </c>
    </row>
    <row r="48" spans="1:4">
      <c r="A48" s="123">
        <v>36866</v>
      </c>
      <c r="B48" s="123"/>
      <c r="C48" s="114" t="s">
        <v>3317</v>
      </c>
      <c r="D48" s="114" t="s">
        <v>261</v>
      </c>
    </row>
    <row r="49" spans="1:4">
      <c r="A49" s="123">
        <v>36866</v>
      </c>
      <c r="B49" s="123"/>
      <c r="C49" s="127" t="s">
        <v>3407</v>
      </c>
      <c r="D49" s="127" t="s">
        <v>22</v>
      </c>
    </row>
    <row r="50" spans="1:4">
      <c r="A50" s="123">
        <v>36866</v>
      </c>
      <c r="B50" s="123"/>
      <c r="C50" s="127" t="s">
        <v>3966</v>
      </c>
      <c r="D50" s="127" t="s">
        <v>22</v>
      </c>
    </row>
    <row r="51" spans="1:4">
      <c r="A51" s="123">
        <v>36866</v>
      </c>
      <c r="B51" s="123"/>
      <c r="C51" s="127" t="s">
        <v>3715</v>
      </c>
      <c r="D51" s="127" t="s">
        <v>22</v>
      </c>
    </row>
    <row r="52" spans="1:4">
      <c r="A52" s="123">
        <v>36866</v>
      </c>
      <c r="B52" s="123"/>
      <c r="C52" s="127" t="s">
        <v>2573</v>
      </c>
      <c r="D52" s="127" t="s">
        <v>22</v>
      </c>
    </row>
    <row r="53" spans="1:4">
      <c r="A53" s="123">
        <v>36865</v>
      </c>
      <c r="B53" s="123"/>
      <c r="C53" s="127" t="s">
        <v>2263</v>
      </c>
      <c r="D53" s="127" t="s">
        <v>22</v>
      </c>
    </row>
    <row r="54" spans="1:4">
      <c r="A54" s="123">
        <v>36865</v>
      </c>
      <c r="B54" s="123"/>
      <c r="C54" s="127" t="s">
        <v>4675</v>
      </c>
      <c r="D54" s="127" t="s">
        <v>22</v>
      </c>
    </row>
    <row r="55" spans="1:4">
      <c r="A55" s="123">
        <v>36865</v>
      </c>
      <c r="B55" s="123"/>
      <c r="C55" s="127" t="s">
        <v>2836</v>
      </c>
      <c r="D55" s="127" t="s">
        <v>22</v>
      </c>
    </row>
    <row r="56" spans="1:4">
      <c r="A56" s="123">
        <v>36865</v>
      </c>
      <c r="B56" s="123"/>
      <c r="C56" s="127" t="s">
        <v>3635</v>
      </c>
      <c r="D56" s="127" t="s">
        <v>22</v>
      </c>
    </row>
    <row r="57" spans="1:4">
      <c r="A57" s="123">
        <v>36862</v>
      </c>
      <c r="B57" s="123"/>
      <c r="C57" s="127" t="s">
        <v>4583</v>
      </c>
      <c r="D57" s="126" t="s">
        <v>259</v>
      </c>
    </row>
    <row r="58" spans="1:4">
      <c r="A58" s="123">
        <v>36862</v>
      </c>
      <c r="B58" s="123"/>
      <c r="C58" s="114" t="s">
        <v>3635</v>
      </c>
      <c r="D58" s="114" t="s">
        <v>261</v>
      </c>
    </row>
    <row r="59" spans="1:4">
      <c r="A59" s="123">
        <v>36862</v>
      </c>
      <c r="B59" s="123"/>
      <c r="C59" s="114" t="s">
        <v>4477</v>
      </c>
      <c r="D59" s="114" t="s">
        <v>261</v>
      </c>
    </row>
    <row r="60" spans="1:4">
      <c r="A60" s="123">
        <v>36862</v>
      </c>
      <c r="B60" s="123"/>
      <c r="C60" s="127" t="s">
        <v>3504</v>
      </c>
      <c r="D60" s="126" t="s">
        <v>67</v>
      </c>
    </row>
    <row r="61" spans="1:4">
      <c r="A61" s="123">
        <v>36862</v>
      </c>
      <c r="B61" s="123"/>
      <c r="C61" s="127" t="s">
        <v>3447</v>
      </c>
      <c r="D61" s="126" t="s">
        <v>22</v>
      </c>
    </row>
    <row r="62" spans="1:4">
      <c r="A62" s="123">
        <v>36862</v>
      </c>
      <c r="B62" s="123"/>
      <c r="C62" s="127" t="s">
        <v>2320</v>
      </c>
      <c r="D62" s="126" t="s">
        <v>22</v>
      </c>
    </row>
    <row r="63" spans="1:4">
      <c r="A63" s="123">
        <v>36861</v>
      </c>
      <c r="B63" s="123"/>
      <c r="C63" s="127" t="s">
        <v>2263</v>
      </c>
      <c r="D63" s="126" t="s">
        <v>259</v>
      </c>
    </row>
    <row r="64" spans="1:4">
      <c r="A64" s="123">
        <v>36861</v>
      </c>
      <c r="B64" s="123"/>
      <c r="C64" s="127" t="s">
        <v>3051</v>
      </c>
      <c r="D64" s="126" t="s">
        <v>22</v>
      </c>
    </row>
    <row r="65" spans="1:4">
      <c r="A65" s="123">
        <v>36861</v>
      </c>
      <c r="B65" s="123"/>
      <c r="C65" s="127" t="s">
        <v>3800</v>
      </c>
      <c r="D65" s="126" t="s">
        <v>22</v>
      </c>
    </row>
    <row r="66" spans="1:4">
      <c r="A66" s="123">
        <v>36861</v>
      </c>
      <c r="B66" s="123"/>
      <c r="C66" s="127" t="s">
        <v>4119</v>
      </c>
      <c r="D66" s="126" t="s">
        <v>22</v>
      </c>
    </row>
    <row r="67" spans="1:4">
      <c r="A67" s="123">
        <v>36860</v>
      </c>
      <c r="B67" s="123"/>
      <c r="C67" s="127" t="s">
        <v>3665</v>
      </c>
      <c r="D67" s="126" t="s">
        <v>22</v>
      </c>
    </row>
    <row r="68" spans="1:4">
      <c r="A68" s="123">
        <v>36854</v>
      </c>
      <c r="B68" s="123"/>
      <c r="C68" s="127" t="s">
        <v>2150</v>
      </c>
      <c r="D68" s="126" t="s">
        <v>22</v>
      </c>
    </row>
    <row r="69" spans="1:4">
      <c r="A69" s="123">
        <v>36852</v>
      </c>
      <c r="B69" s="123"/>
      <c r="C69" s="127" t="s">
        <v>4560</v>
      </c>
      <c r="D69" s="126" t="s">
        <v>22</v>
      </c>
    </row>
    <row r="70" spans="1:4">
      <c r="A70" s="123">
        <v>36852</v>
      </c>
      <c r="B70" s="123"/>
      <c r="C70" s="114" t="s">
        <v>3665</v>
      </c>
      <c r="D70" s="114" t="s">
        <v>261</v>
      </c>
    </row>
    <row r="71" spans="1:4">
      <c r="A71" s="123">
        <v>36852</v>
      </c>
      <c r="B71" s="123"/>
      <c r="C71" s="114" t="s">
        <v>4477</v>
      </c>
      <c r="D71" s="114" t="s">
        <v>261</v>
      </c>
    </row>
    <row r="72" spans="1:4">
      <c r="A72" s="123">
        <v>36851</v>
      </c>
      <c r="B72" s="123"/>
      <c r="C72" s="127" t="s">
        <v>1259</v>
      </c>
      <c r="D72" s="126" t="s">
        <v>22</v>
      </c>
    </row>
    <row r="73" spans="1:4">
      <c r="A73" s="123">
        <v>36851</v>
      </c>
      <c r="B73" s="123"/>
      <c r="C73" s="127" t="s">
        <v>2142</v>
      </c>
      <c r="D73" s="126" t="s">
        <v>22</v>
      </c>
    </row>
    <row r="74" spans="1:4">
      <c r="A74" s="123">
        <v>36851</v>
      </c>
      <c r="B74" s="123"/>
      <c r="C74" s="127" t="s">
        <v>5078</v>
      </c>
      <c r="D74" s="126" t="s">
        <v>22</v>
      </c>
    </row>
    <row r="75" spans="1:4">
      <c r="A75" s="123">
        <v>36851</v>
      </c>
      <c r="B75" s="123"/>
      <c r="C75" s="127" t="s">
        <v>2886</v>
      </c>
      <c r="D75" s="126" t="s">
        <v>22</v>
      </c>
    </row>
    <row r="76" spans="1:4">
      <c r="A76" s="123">
        <v>36849</v>
      </c>
      <c r="B76" s="123"/>
      <c r="C76" s="125" t="s">
        <v>3407</v>
      </c>
      <c r="D76" s="125" t="s">
        <v>261</v>
      </c>
    </row>
    <row r="77" spans="1:4">
      <c r="A77" s="123">
        <v>36850</v>
      </c>
      <c r="B77" s="123"/>
      <c r="C77" s="126" t="s">
        <v>3078</v>
      </c>
      <c r="D77" s="126" t="s">
        <v>22</v>
      </c>
    </row>
    <row r="78" spans="1:4">
      <c r="A78" s="123">
        <v>36849</v>
      </c>
      <c r="B78" s="123"/>
      <c r="C78" s="125" t="s">
        <v>3923</v>
      </c>
      <c r="D78" s="125" t="s">
        <v>261</v>
      </c>
    </row>
    <row r="79" spans="1:4">
      <c r="A79" s="123">
        <v>36849</v>
      </c>
      <c r="B79" s="123"/>
      <c r="C79" s="125" t="s">
        <v>2632</v>
      </c>
      <c r="D79" s="125" t="s">
        <v>261</v>
      </c>
    </row>
    <row r="80" spans="1:4">
      <c r="A80" s="123">
        <v>36849</v>
      </c>
      <c r="B80" s="123"/>
      <c r="C80" s="125" t="s">
        <v>2836</v>
      </c>
      <c r="D80" s="125" t="s">
        <v>261</v>
      </c>
    </row>
    <row r="81" spans="1:4">
      <c r="A81" s="123">
        <v>36849</v>
      </c>
      <c r="B81" s="123"/>
      <c r="C81" s="126" t="s">
        <v>3542</v>
      </c>
      <c r="D81" s="126" t="s">
        <v>22</v>
      </c>
    </row>
    <row r="82" spans="1:4">
      <c r="A82" s="123">
        <v>36849</v>
      </c>
      <c r="B82" s="123"/>
      <c r="C82" s="126" t="s">
        <v>2743</v>
      </c>
      <c r="D82" s="126" t="s">
        <v>22</v>
      </c>
    </row>
    <row r="83" spans="1:4">
      <c r="A83" s="123">
        <v>36849</v>
      </c>
      <c r="B83" s="123"/>
      <c r="C83" s="125" t="s">
        <v>4559</v>
      </c>
      <c r="D83" s="125" t="s">
        <v>261</v>
      </c>
    </row>
    <row r="84" spans="1:4">
      <c r="A84" s="123">
        <v>36849</v>
      </c>
      <c r="B84" s="123"/>
      <c r="C84" s="125" t="s">
        <v>3830</v>
      </c>
      <c r="D84" s="125" t="s">
        <v>261</v>
      </c>
    </row>
    <row r="85" spans="1:4">
      <c r="A85" s="123">
        <v>36848</v>
      </c>
      <c r="B85" s="123"/>
      <c r="C85" s="126" t="s">
        <v>4890</v>
      </c>
      <c r="D85" s="126" t="s">
        <v>22</v>
      </c>
    </row>
    <row r="86" spans="1:4">
      <c r="A86" s="123">
        <v>36848</v>
      </c>
      <c r="B86" s="123"/>
      <c r="C86" s="126" t="s">
        <v>2768</v>
      </c>
      <c r="D86" s="126" t="s">
        <v>22</v>
      </c>
    </row>
    <row r="87" spans="1:4">
      <c r="A87" s="123">
        <v>36847</v>
      </c>
      <c r="B87" s="123"/>
      <c r="C87" s="126" t="s">
        <v>2907</v>
      </c>
      <c r="D87" s="126" t="s">
        <v>22</v>
      </c>
    </row>
    <row r="88" spans="1:4">
      <c r="A88" s="123">
        <v>36845</v>
      </c>
      <c r="B88" s="123"/>
      <c r="C88" s="114" t="s">
        <v>2320</v>
      </c>
      <c r="D88" s="114" t="s">
        <v>261</v>
      </c>
    </row>
    <row r="89" spans="1:4">
      <c r="A89" s="123">
        <v>36845</v>
      </c>
      <c r="B89" s="123"/>
      <c r="C89" s="114" t="s">
        <v>2836</v>
      </c>
      <c r="D89" s="114" t="s">
        <v>4978</v>
      </c>
    </row>
    <row r="90" spans="1:4">
      <c r="A90" s="123">
        <v>36845</v>
      </c>
      <c r="B90" s="123"/>
      <c r="C90" s="114" t="s">
        <v>4477</v>
      </c>
      <c r="D90" s="114" t="s">
        <v>4978</v>
      </c>
    </row>
    <row r="91" spans="1:4">
      <c r="A91" s="123">
        <v>36845</v>
      </c>
      <c r="B91" s="123"/>
      <c r="C91" s="114" t="s">
        <v>4119</v>
      </c>
      <c r="D91" s="114" t="s">
        <v>261</v>
      </c>
    </row>
    <row r="92" spans="1:4">
      <c r="A92" s="123">
        <v>36845</v>
      </c>
      <c r="B92" s="123"/>
      <c r="C92" s="114" t="s">
        <v>3628</v>
      </c>
      <c r="D92" s="114" t="s">
        <v>261</v>
      </c>
    </row>
    <row r="93" spans="1:4">
      <c r="A93" s="123">
        <v>36845</v>
      </c>
      <c r="B93" s="123"/>
      <c r="C93" s="127" t="s">
        <v>4797</v>
      </c>
      <c r="D93" s="126" t="s">
        <v>22</v>
      </c>
    </row>
    <row r="94" spans="1:4">
      <c r="A94" s="123">
        <v>36845</v>
      </c>
      <c r="B94" s="123"/>
      <c r="C94" s="127" t="s">
        <v>2907</v>
      </c>
      <c r="D94" s="126" t="s">
        <v>22</v>
      </c>
    </row>
    <row r="95" spans="1:4">
      <c r="A95" s="123">
        <v>36845</v>
      </c>
      <c r="B95" s="123"/>
      <c r="C95" s="114" t="s">
        <v>1259</v>
      </c>
      <c r="D95" s="114" t="s">
        <v>261</v>
      </c>
    </row>
    <row r="96" spans="1:4">
      <c r="A96" s="123">
        <v>36845</v>
      </c>
      <c r="B96" s="123"/>
      <c r="C96" s="114" t="s">
        <v>2573</v>
      </c>
      <c r="D96" s="114" t="s">
        <v>261</v>
      </c>
    </row>
    <row r="97" spans="1:4">
      <c r="A97" s="123">
        <v>36845</v>
      </c>
      <c r="B97" s="123"/>
      <c r="C97" s="114" t="s">
        <v>3830</v>
      </c>
      <c r="D97" s="114" t="s">
        <v>261</v>
      </c>
    </row>
    <row r="98" spans="1:4">
      <c r="A98" s="123">
        <v>36842</v>
      </c>
      <c r="B98" s="123"/>
      <c r="C98" s="114" t="s">
        <v>3830</v>
      </c>
      <c r="D98" s="114" t="s">
        <v>261</v>
      </c>
    </row>
    <row r="99" spans="1:4">
      <c r="A99" s="123">
        <v>36842</v>
      </c>
      <c r="B99" s="123"/>
      <c r="C99" s="114" t="s">
        <v>2573</v>
      </c>
      <c r="D99" s="114" t="s">
        <v>261</v>
      </c>
    </row>
    <row r="100" spans="1:4">
      <c r="A100" s="123">
        <v>36842</v>
      </c>
      <c r="B100" s="123"/>
      <c r="C100" s="114" t="s">
        <v>4477</v>
      </c>
      <c r="D100" s="114" t="s">
        <v>261</v>
      </c>
    </row>
    <row r="101" spans="1:4">
      <c r="A101" s="123">
        <v>36842</v>
      </c>
      <c r="B101" s="123"/>
      <c r="C101" s="125" t="s">
        <v>2836</v>
      </c>
      <c r="D101" s="125" t="s">
        <v>21</v>
      </c>
    </row>
    <row r="102" spans="1:4">
      <c r="A102" s="123">
        <v>36842</v>
      </c>
      <c r="B102" s="123"/>
      <c r="C102" s="126" t="s">
        <v>2938</v>
      </c>
      <c r="D102" s="126" t="s">
        <v>22</v>
      </c>
    </row>
    <row r="103" spans="1:4">
      <c r="A103" s="123">
        <v>36842</v>
      </c>
      <c r="B103" s="123"/>
      <c r="C103" s="125" t="s">
        <v>2888</v>
      </c>
      <c r="D103" s="125" t="s">
        <v>261</v>
      </c>
    </row>
    <row r="104" spans="1:4">
      <c r="A104" s="123">
        <v>36842</v>
      </c>
      <c r="B104" s="123"/>
      <c r="C104" s="125" t="s">
        <v>3800</v>
      </c>
      <c r="D104" s="125" t="s">
        <v>220</v>
      </c>
    </row>
    <row r="105" spans="1:4">
      <c r="A105" s="123">
        <v>36842</v>
      </c>
      <c r="B105" s="123"/>
      <c r="C105" s="126" t="s">
        <v>5017</v>
      </c>
      <c r="D105" s="126" t="s">
        <v>22</v>
      </c>
    </row>
    <row r="106" spans="1:4">
      <c r="A106" s="123">
        <v>36839</v>
      </c>
      <c r="B106" s="123"/>
      <c r="C106" s="114" t="s">
        <v>3966</v>
      </c>
      <c r="D106" s="114" t="s">
        <v>5385</v>
      </c>
    </row>
    <row r="107" spans="1:4">
      <c r="A107" s="123">
        <v>36839</v>
      </c>
      <c r="B107" s="123"/>
      <c r="C107" s="114" t="s">
        <v>4477</v>
      </c>
      <c r="D107" s="114" t="s">
        <v>5386</v>
      </c>
    </row>
    <row r="108" spans="1:4">
      <c r="A108" s="123">
        <v>36839</v>
      </c>
      <c r="B108" s="123"/>
      <c r="C108" s="114" t="s">
        <v>2836</v>
      </c>
      <c r="D108" s="114" t="s">
        <v>261</v>
      </c>
    </row>
    <row r="109" spans="1:4">
      <c r="A109" s="123">
        <v>36839</v>
      </c>
      <c r="B109" s="123"/>
      <c r="C109" s="114" t="s">
        <v>3830</v>
      </c>
      <c r="D109" s="114" t="s">
        <v>261</v>
      </c>
    </row>
    <row r="110" spans="1:4">
      <c r="A110" s="123">
        <v>36839</v>
      </c>
      <c r="B110" s="123"/>
      <c r="C110" s="114" t="s">
        <v>3317</v>
      </c>
      <c r="D110" s="114" t="s">
        <v>261</v>
      </c>
    </row>
    <row r="111" spans="1:4">
      <c r="A111" s="123">
        <v>36839</v>
      </c>
      <c r="B111" s="123"/>
      <c r="C111" s="114" t="s">
        <v>4675</v>
      </c>
      <c r="D111" s="114" t="s">
        <v>5066</v>
      </c>
    </row>
    <row r="112" spans="1:4">
      <c r="A112" s="123">
        <v>36838</v>
      </c>
      <c r="B112" s="123"/>
      <c r="C112" s="114" t="s">
        <v>4477</v>
      </c>
      <c r="D112" s="114" t="s">
        <v>261</v>
      </c>
    </row>
    <row r="113" spans="1:4">
      <c r="A113" s="123">
        <v>36837</v>
      </c>
      <c r="B113" s="123"/>
      <c r="C113" s="114" t="s">
        <v>262</v>
      </c>
      <c r="D113" s="114" t="s">
        <v>146</v>
      </c>
    </row>
    <row r="114" spans="1:4">
      <c r="A114" s="123">
        <v>36837</v>
      </c>
      <c r="B114" s="123"/>
      <c r="C114" s="114" t="s">
        <v>391</v>
      </c>
      <c r="D114" s="114" t="s">
        <v>149</v>
      </c>
    </row>
    <row r="115" spans="1:4">
      <c r="A115" s="123">
        <v>36837</v>
      </c>
      <c r="B115" s="135"/>
      <c r="C115" s="114" t="s">
        <v>150</v>
      </c>
      <c r="D115" s="114" t="s">
        <v>151</v>
      </c>
    </row>
    <row r="116" spans="1:4">
      <c r="A116" s="123">
        <v>36836</v>
      </c>
      <c r="B116" s="123"/>
      <c r="C116" s="114" t="s">
        <v>4797</v>
      </c>
      <c r="D116" s="114" t="s">
        <v>261</v>
      </c>
    </row>
    <row r="117" spans="1:4">
      <c r="A117" s="123">
        <v>36836</v>
      </c>
      <c r="B117" s="123"/>
      <c r="C117" s="114" t="s">
        <v>3542</v>
      </c>
      <c r="D117" s="114" t="s">
        <v>261</v>
      </c>
    </row>
    <row r="118" spans="1:4">
      <c r="A118" s="123">
        <v>36836</v>
      </c>
      <c r="B118" s="123"/>
      <c r="C118" s="114" t="s">
        <v>2573</v>
      </c>
      <c r="D118" s="114" t="s">
        <v>261</v>
      </c>
    </row>
    <row r="119" spans="1:4">
      <c r="A119" s="123">
        <v>36835</v>
      </c>
      <c r="B119" s="123"/>
      <c r="C119" s="114" t="s">
        <v>3264</v>
      </c>
      <c r="D119" s="114" t="s">
        <v>152</v>
      </c>
    </row>
    <row r="120" spans="1:4">
      <c r="A120" s="123">
        <v>36835</v>
      </c>
      <c r="B120" s="123"/>
      <c r="C120" s="114" t="s">
        <v>3923</v>
      </c>
      <c r="D120" s="114" t="s">
        <v>234</v>
      </c>
    </row>
    <row r="121" spans="1:4">
      <c r="A121" s="123">
        <v>36835</v>
      </c>
      <c r="B121" s="123"/>
      <c r="C121" s="114" t="s">
        <v>3447</v>
      </c>
      <c r="D121" s="114" t="s">
        <v>491</v>
      </c>
    </row>
    <row r="122" spans="1:4">
      <c r="A122" s="123">
        <v>36835</v>
      </c>
      <c r="B122" s="123"/>
      <c r="C122" s="114" t="s">
        <v>2320</v>
      </c>
      <c r="D122" s="114" t="s">
        <v>261</v>
      </c>
    </row>
    <row r="123" spans="1:4">
      <c r="A123" s="123">
        <v>36835</v>
      </c>
      <c r="B123" s="123"/>
      <c r="C123" s="114" t="s">
        <v>3665</v>
      </c>
      <c r="D123" s="114" t="s">
        <v>492</v>
      </c>
    </row>
    <row r="124" spans="1:4">
      <c r="A124" s="123">
        <v>36835</v>
      </c>
      <c r="B124" s="123"/>
      <c r="C124" s="114" t="s">
        <v>3635</v>
      </c>
      <c r="D124" s="114" t="s">
        <v>812</v>
      </c>
    </row>
    <row r="125" spans="1:4">
      <c r="A125" s="123">
        <v>36835</v>
      </c>
      <c r="B125" s="123"/>
      <c r="C125" s="114" t="s">
        <v>2836</v>
      </c>
      <c r="D125" s="114" t="s">
        <v>261</v>
      </c>
    </row>
    <row r="126" spans="1:4">
      <c r="A126" s="123">
        <v>36835</v>
      </c>
      <c r="B126" s="123"/>
      <c r="C126" s="114" t="s">
        <v>5281</v>
      </c>
      <c r="D126" s="114" t="s">
        <v>813</v>
      </c>
    </row>
    <row r="127" spans="1:4">
      <c r="A127" s="123">
        <v>36835</v>
      </c>
      <c r="B127" s="123"/>
      <c r="C127" s="114" t="s">
        <v>2061</v>
      </c>
      <c r="D127" s="114" t="s">
        <v>814</v>
      </c>
    </row>
    <row r="128" spans="1:4">
      <c r="A128" s="123">
        <v>36835</v>
      </c>
      <c r="B128" s="123"/>
      <c r="C128" s="114" t="s">
        <v>2907</v>
      </c>
      <c r="D128" s="114" t="s">
        <v>815</v>
      </c>
    </row>
    <row r="129" spans="1:4">
      <c r="A129" s="123">
        <v>36835</v>
      </c>
      <c r="B129" s="123"/>
      <c r="C129" s="114" t="s">
        <v>4559</v>
      </c>
      <c r="D129" s="114" t="s">
        <v>816</v>
      </c>
    </row>
    <row r="130" spans="1:4">
      <c r="A130" s="123">
        <v>36835</v>
      </c>
      <c r="B130" s="123"/>
      <c r="C130" s="114" t="s">
        <v>2886</v>
      </c>
      <c r="D130" s="114" t="s">
        <v>261</v>
      </c>
    </row>
    <row r="131" spans="1:4">
      <c r="A131" s="123">
        <v>36835</v>
      </c>
      <c r="B131" s="123"/>
      <c r="C131" s="114" t="s">
        <v>3830</v>
      </c>
      <c r="D131" s="114" t="s">
        <v>261</v>
      </c>
    </row>
    <row r="132" spans="1:4">
      <c r="A132" s="124">
        <v>36834</v>
      </c>
      <c r="B132" s="124"/>
      <c r="C132" t="s">
        <v>3051</v>
      </c>
      <c r="D132" t="s">
        <v>496</v>
      </c>
    </row>
    <row r="133" spans="1:4">
      <c r="A133" s="124">
        <v>40001</v>
      </c>
      <c r="B133">
        <v>1.1000000000000001</v>
      </c>
      <c r="C133" t="s">
        <v>4477</v>
      </c>
      <c r="D133" t="s">
        <v>5467</v>
      </c>
    </row>
    <row r="134" spans="1:4">
      <c r="A134" s="124">
        <v>40001</v>
      </c>
      <c r="B134">
        <v>1.1000000000000001</v>
      </c>
      <c r="C134" t="s">
        <v>4477</v>
      </c>
      <c r="D134" t="s">
        <v>5465</v>
      </c>
    </row>
    <row r="135" spans="1:4">
      <c r="A135" s="124">
        <v>40001</v>
      </c>
      <c r="B135">
        <v>1.1000000000000001</v>
      </c>
      <c r="C135" t="s">
        <v>3124</v>
      </c>
      <c r="D135" t="s">
        <v>5468</v>
      </c>
    </row>
    <row r="136" spans="1:4">
      <c r="A136" s="124">
        <v>40001</v>
      </c>
      <c r="B136">
        <v>1.1000000000000001</v>
      </c>
      <c r="C136" t="s">
        <v>3078</v>
      </c>
      <c r="D136" t="s">
        <v>5469</v>
      </c>
    </row>
    <row r="137" spans="1:4">
      <c r="A137" s="124">
        <v>40001</v>
      </c>
      <c r="B137">
        <v>1.1000000000000001</v>
      </c>
      <c r="C137" t="s">
        <v>3966</v>
      </c>
      <c r="D137" t="s">
        <v>5470</v>
      </c>
    </row>
    <row r="138" spans="1:4">
      <c r="A138" s="124">
        <v>40001</v>
      </c>
      <c r="B138">
        <v>1.1000000000000001</v>
      </c>
      <c r="C138" t="s">
        <v>2443</v>
      </c>
      <c r="D138" t="s">
        <v>5466</v>
      </c>
    </row>
    <row r="139" spans="1:4">
      <c r="A139" s="124">
        <v>40128</v>
      </c>
      <c r="B139">
        <v>1.1000000000000001</v>
      </c>
      <c r="C139" t="s">
        <v>3800</v>
      </c>
      <c r="D139" t="s">
        <v>5471</v>
      </c>
    </row>
    <row r="140" spans="1:4">
      <c r="A140" s="124">
        <v>40128</v>
      </c>
      <c r="B140">
        <v>1.1000000000000001</v>
      </c>
      <c r="C140" t="s">
        <v>4797</v>
      </c>
      <c r="D140" t="s">
        <v>5462</v>
      </c>
    </row>
    <row r="141" spans="1:4">
      <c r="A141" s="124">
        <v>40128</v>
      </c>
      <c r="B141">
        <v>1.1000000000000001</v>
      </c>
      <c r="C141" t="s">
        <v>5463</v>
      </c>
      <c r="D141" t="s">
        <v>5464</v>
      </c>
    </row>
    <row r="142" spans="1:4">
      <c r="A142" s="124">
        <v>40670</v>
      </c>
      <c r="B142">
        <v>1.2</v>
      </c>
      <c r="C142" t="s">
        <v>4797</v>
      </c>
      <c r="D142" t="s">
        <v>5473</v>
      </c>
    </row>
  </sheetData>
  <phoneticPr fontId="9"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Copyright</vt:lpstr>
      <vt:lpstr>State</vt:lpstr>
      <vt:lpstr>County</vt:lpstr>
      <vt:lpstr>Town</vt:lpstr>
      <vt:lpstr>Graphs</vt:lpstr>
      <vt:lpstr>Party</vt:lpstr>
      <vt:lpstr>Statistics</vt:lpstr>
      <vt:lpstr>State VTO</vt:lpstr>
      <vt:lpstr>Candidates</vt:lpstr>
      <vt:lpstr>Ballots</vt:lpstr>
      <vt:lpstr>Notes</vt:lpstr>
      <vt:lpstr>Data Sources</vt:lpstr>
      <vt:lpstr>Update Log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keywords/>
  <cp:lastModifiedBy>Dave Leip</cp:lastModifiedBy>
  <dcterms:created xsi:type="dcterms:W3CDTF">1999-02-06T16:15:59Z</dcterms:created>
  <dcterms:modified xsi:type="dcterms:W3CDTF">2015-05-08T16:21:46Z</dcterms:modified>
</cp:coreProperties>
</file>